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240" yWindow="120" windowWidth="14940" windowHeight="9225"/>
  </bookViews>
  <sheets>
    <sheet name="Intro" sheetId="19" r:id="rId1"/>
    <sheet name="Inputs" sheetId="1" r:id="rId2"/>
    <sheet name="Mtg Leads" sheetId="2" r:id="rId3"/>
    <sheet name="Sls Leads" sheetId="3" r:id="rId4"/>
    <sheet name="Mtg Pgms" sheetId="4" r:id="rId5"/>
    <sheet name="Sls Pgms" sheetId="5" r:id="rId6"/>
    <sheet name="Revenue" sheetId="6" r:id="rId7"/>
    <sheet name="Gross Margin" sheetId="7" r:id="rId8"/>
    <sheet name="Contrib Margin" sheetId="8" r:id="rId9"/>
    <sheet name="GM Allocation" sheetId="9" r:id="rId10"/>
    <sheet name="GM Alloc Factors" sheetId="10" r:id="rId11"/>
    <sheet name="Formulas" sheetId="11" r:id="rId12"/>
    <sheet name="Graphed Vars" sheetId="12" state="hidden" r:id="rId13"/>
    <sheet name="(Intermediate Computations)" sheetId="13" state="hidden" r:id="rId14"/>
    <sheet name="(Other Computations)" sheetId="14" state="hidden" r:id="rId15"/>
    <sheet name="Labels" sheetId="15" r:id="rId16"/>
    <sheet name="ZZZ_Ranges" sheetId="16" state="hidden" r:id="rId17"/>
    <sheet name="ZZZ_Import" sheetId="17" state="hidden" r:id="rId18"/>
  </sheets>
  <definedNames>
    <definedName name="Bluebird_CM" localSheetId="0">#REF!</definedName>
    <definedName name="Bluebird_CM">'Contrib Margin'!$H$9</definedName>
    <definedName name="Bluebird_CM_pct" localSheetId="0">#REF!</definedName>
    <definedName name="Bluebird_CM_pct">'Contrib Margin'!$J$9</definedName>
    <definedName name="Bluebird_Expense" localSheetId="0">#REF!</definedName>
    <definedName name="Bluebird_Expense">'Contrib Margin'!$F$9</definedName>
    <definedName name="Bluebird_GM_1">'GM Allocation'!$B$33:$B$42</definedName>
    <definedName name="Bluebird_GM_2">'GM Allocation'!$C$33:$C$42</definedName>
    <definedName name="Bluebird_GM_3">'GM Allocation'!$D$33:$D$42</definedName>
    <definedName name="Bluebird_GM_4">'GM Allocation'!$E$33:$E$42</definedName>
    <definedName name="Bluebird_GM_5">'GM Allocation'!$G$33:$G$42</definedName>
    <definedName name="Bluebird_GM_6">'GM Allocation'!$H$33:$H$42</definedName>
    <definedName name="Bluebird_GM_7">'GM Allocation'!$I$33:$I$42</definedName>
    <definedName name="Bluebird_GM_8">'GM Allocation'!$J$33:$J$42</definedName>
    <definedName name="Bluebird_GM_Date">ZZZ_Ranges!$A$127:$H$127</definedName>
    <definedName name="Bluebird_GM_pct_tsum">'(Other Computations)'!$B$225:$B$234</definedName>
    <definedName name="Bluebird_GM_Time_Period">ZZZ_Ranges!$A$126:$H$126</definedName>
    <definedName name="Bluebird_GM_tsum">'(Other Computations)'!$B$173:$B$182</definedName>
    <definedName name="Bluebird_Rev_1">'(Other Computations)'!$B$238:$B$247</definedName>
    <definedName name="Bluebird_Rev_2">'(Other Computations)'!$C$238:$C$247</definedName>
    <definedName name="Bluebird_Rev_3">'(Other Computations)'!$D$238:$D$247</definedName>
    <definedName name="Bluebird_Rev_4">'(Other Computations)'!$E$238:$E$247</definedName>
    <definedName name="Bluebird_Rev_5">'(Other Computations)'!$G$238:$G$247</definedName>
    <definedName name="Bluebird_Rev_6">'(Other Computations)'!$H$238:$H$247</definedName>
    <definedName name="Bluebird_Rev_7">'(Other Computations)'!$I$238:$I$247</definedName>
    <definedName name="Bluebird_Rev_8">'(Other Computations)'!$J$238:$J$247</definedName>
    <definedName name="Bluebird_Rev_Date">ZZZ_Ranges!$A$129:$H$129</definedName>
    <definedName name="Bluebird_Rev_Time_Period">ZZZ_Ranges!$A$128:$H$128</definedName>
    <definedName name="Contrib_Margin" localSheetId="0">#REF!</definedName>
    <definedName name="Contrib_Margin">'Contrib Margin'!$H$7</definedName>
    <definedName name="Contrib_Margin_pct" localSheetId="0">#REF!</definedName>
    <definedName name="Contrib_Margin_pct">'Contrib Margin'!$J$7</definedName>
    <definedName name="Gross_Margin_1">ZZZ_Ranges!$A$116:$CV$116</definedName>
    <definedName name="Gross_Margin_2">ZZZ_Ranges!$A$117:$CV$117</definedName>
    <definedName name="Gross_Margin_3">ZZZ_Ranges!$A$118:$CV$118</definedName>
    <definedName name="Gross_Margin_4">ZZZ_Ranges!$A$119:$CV$119</definedName>
    <definedName name="Gross_Margin_5">ZZZ_Ranges!$A$120:$CV$120</definedName>
    <definedName name="Gross_Margin_6">ZZZ_Ranges!$A$121:$CV$121</definedName>
    <definedName name="Gross_Margin_7">ZZZ_Ranges!$A$122:$CV$122</definedName>
    <definedName name="Gross_Margin_8">ZZZ_Ranges!$A$123:$CV$123</definedName>
    <definedName name="Gross_Margin_Date">ZZZ_Ranges!$A$125:$H$125</definedName>
    <definedName name="Gross_Margin_pct_1">Inputs!$D$201:$D$300</definedName>
    <definedName name="Gross_Margin_pct_2">Inputs!$E$201:$E$300</definedName>
    <definedName name="Gross_Margin_pct_3">Inputs!$F$201:$F$300</definedName>
    <definedName name="Gross_Margin_pct_4">Inputs!$G$201:$G$300</definedName>
    <definedName name="Gross_Margin_pct_5">Inputs!$I$201:$I$300</definedName>
    <definedName name="Gross_Margin_pct_6">Inputs!$J$201:$J$300</definedName>
    <definedName name="Gross_Margin_pct_7">Inputs!$K$201:$K$300</definedName>
    <definedName name="Gross_Margin_pct_8">Inputs!$L$201:$L$300</definedName>
    <definedName name="Gross_Margin_pct_Date">ZZZ_Ranges!$A$115:$H$115</definedName>
    <definedName name="Gross_Margin_pct_Time_Period">ZZZ_Ranges!$A$114:$H$114</definedName>
    <definedName name="Gross_Margin_Time_Period">ZZZ_Ranges!$A$124:$H$124</definedName>
    <definedName name="Gross_Margin_tsum">'(Other Computations)'!$B$160:$K$169</definedName>
    <definedName name="Mktg_CM_Alloc_pct_Plot">'Graphed Vars'!$B$4:$B$5</definedName>
    <definedName name="Mktg_CM_pct_Plot">'Graphed Vars'!$B$14:$B$15</definedName>
    <definedName name="Mktg_CM_Plot">'Graphed Vars'!$B$19:$B$20</definedName>
    <definedName name="Mktg_Contrib_Margin">#REF!</definedName>
    <definedName name="Mktg_Contrib_Margin_pct">#REF!</definedName>
    <definedName name="Mktg_GM_Alloc_pct_tsum">ZZZ_Ranges!$A$130:$T$130</definedName>
    <definedName name="Mktg_GM_Alloc_Plot">'Graphed Vars'!$B$34:$B$35</definedName>
    <definedName name="Mktg_Pgm_Exp" localSheetId="0">#REF!</definedName>
    <definedName name="Mktg_Pgm_Exp">'Mtg Pgms'!$B$17:$I$18</definedName>
    <definedName name="Mktg_Pgm_Exp_Accr_Plot">'Graphed Vars'!$B$44:$B$45</definedName>
    <definedName name="Mktg_Pgm_Exp_Accr_tdsum">#REF!</definedName>
    <definedName name="Mktg_Pgm_Life_Days" localSheetId="0">#REF!</definedName>
    <definedName name="Mktg_Pgm_Life_Days">Inputs!$D$16:$D$17</definedName>
    <definedName name="Mktg_Pgm_Wgt" localSheetId="0">#REF!</definedName>
    <definedName name="Mktg_Pgm_Wgt">Inputs!$D$13:$D$14</definedName>
    <definedName name="Mktg_Rev_Alloc_pct">#REF!</definedName>
    <definedName name="Mktg_Rev_Alloc_tdsum">#REF!</definedName>
    <definedName name="_xlnm.Print_Titles" localSheetId="0">Intro!$1:$4</definedName>
    <definedName name="Rev_Bluebird_1">#REF!</definedName>
    <definedName name="Rev_Bluebird_10">#REF!</definedName>
    <definedName name="Rev_Bluebird_11">#REF!</definedName>
    <definedName name="Rev_Bluebird_12">#REF!</definedName>
    <definedName name="Rev_Bluebird_2">#REF!</definedName>
    <definedName name="Rev_Bluebird_3">#REF!</definedName>
    <definedName name="Rev_Bluebird_4">#REF!</definedName>
    <definedName name="Rev_Bluebird_5">#REF!</definedName>
    <definedName name="Rev_Bluebird_6">#REF!</definedName>
    <definedName name="Rev_Bluebird_7">#REF!</definedName>
    <definedName name="Rev_Bluebird_8">#REF!</definedName>
    <definedName name="Rev_Bluebird_9">#REF!</definedName>
    <definedName name="Rev_Bluebird_pct">#REF!</definedName>
    <definedName name="Rev_Bluebird_tsum">#REF!</definedName>
    <definedName name="Revenue_1" localSheetId="0">#REF!</definedName>
    <definedName name="Revenue_1">Inputs!$D$94:$D$193</definedName>
    <definedName name="Revenue_10">#REF!</definedName>
    <definedName name="Revenue_11">#REF!</definedName>
    <definedName name="Revenue_12">#REF!</definedName>
    <definedName name="Revenue_2" localSheetId="0">#REF!</definedName>
    <definedName name="Revenue_2">Inputs!$E$94:$E$193</definedName>
    <definedName name="Revenue_3" localSheetId="0">#REF!</definedName>
    <definedName name="Revenue_3">Inputs!$F$94:$F$193</definedName>
    <definedName name="Revenue_4" localSheetId="0">#REF!</definedName>
    <definedName name="Revenue_4">Inputs!$G$94:$G$193</definedName>
    <definedName name="Revenue_5" localSheetId="0">#REF!</definedName>
    <definedName name="Revenue_5">Inputs!$I$94:$I$193</definedName>
    <definedName name="Revenue_6" localSheetId="0">#REF!</definedName>
    <definedName name="Revenue_6">Inputs!$J$94:$J$193</definedName>
    <definedName name="Revenue_7" localSheetId="0">#REF!</definedName>
    <definedName name="Revenue_7">Inputs!$K$94:$K$193</definedName>
    <definedName name="Revenue_8" localSheetId="0">#REF!</definedName>
    <definedName name="Revenue_8">Inputs!$L$94:$L$193</definedName>
    <definedName name="Revenue_9">#REF!</definedName>
    <definedName name="Revenue_Customers">#REF!</definedName>
    <definedName name="Revenue_Customers_A_Corp">#REF!</definedName>
    <definedName name="Revenue_Customers_B_Corp">#REF!</definedName>
    <definedName name="Revenue_Customers_B_Corp_Division_1">#REF!</definedName>
    <definedName name="Revenue_Customers_B_Corp_Division_2">#REF!</definedName>
    <definedName name="Revenue_Customers_C_Corp">#REF!</definedName>
    <definedName name="Revenue_Date" localSheetId="0">#REF!</definedName>
    <definedName name="Revenue_Date">ZZZ_Ranges!$A$113:$H$113</definedName>
    <definedName name="Revenue_Products">ZZZ_Ranges!$A$111:$H$111</definedName>
    <definedName name="Revenue_Products_Product_1">ZZZ_Ranges!$A$11:$H$11</definedName>
    <definedName name="Revenue_Products_Product_1_Customers">ZZZ_Ranges!$A$11:$H$11</definedName>
    <definedName name="Revenue_Products_Product_1_Customers_Customer_1">ZZZ_Ranges!$A$1:$H$1</definedName>
    <definedName name="Revenue_Products_Product_1_Customers_Customer_10">ZZZ_Ranges!$A$10:$H$10</definedName>
    <definedName name="Revenue_Products_Product_1_Customers_Customer_2">ZZZ_Ranges!$A$2:$H$2</definedName>
    <definedName name="Revenue_Products_Product_1_Customers_Customer_3">ZZZ_Ranges!$A$3:$H$3</definedName>
    <definedName name="Revenue_Products_Product_1_Customers_Customer_4">ZZZ_Ranges!$A$4:$H$4</definedName>
    <definedName name="Revenue_Products_Product_1_Customers_Customer_5">ZZZ_Ranges!$A$5:$H$5</definedName>
    <definedName name="Revenue_Products_Product_1_Customers_Customer_6">ZZZ_Ranges!$A$6:$H$6</definedName>
    <definedName name="Revenue_Products_Product_1_Customers_Customer_7">ZZZ_Ranges!$A$7:$H$7</definedName>
    <definedName name="Revenue_Products_Product_1_Customers_Customer_8">ZZZ_Ranges!$A$8:$H$8</definedName>
    <definedName name="Revenue_Products_Product_1_Customers_Customer_9">ZZZ_Ranges!$A$9:$H$9</definedName>
    <definedName name="Revenue_Products_Product_10">ZZZ_Ranges!$A$110:$H$110</definedName>
    <definedName name="Revenue_Products_Product_10_Customers">ZZZ_Ranges!$A$110:$H$110</definedName>
    <definedName name="Revenue_Products_Product_10_Customers_Customer_1">ZZZ_Ranges!$A$100:$H$100</definedName>
    <definedName name="Revenue_Products_Product_10_Customers_Customer_10">ZZZ_Ranges!$A$109:$H$109</definedName>
    <definedName name="Revenue_Products_Product_10_Customers_Customer_2">ZZZ_Ranges!$A$101:$H$101</definedName>
    <definedName name="Revenue_Products_Product_10_Customers_Customer_3">ZZZ_Ranges!$A$102:$H$102</definedName>
    <definedName name="Revenue_Products_Product_10_Customers_Customer_4">ZZZ_Ranges!$A$103:$H$103</definedName>
    <definedName name="Revenue_Products_Product_10_Customers_Customer_5">ZZZ_Ranges!$A$104:$H$104</definedName>
    <definedName name="Revenue_Products_Product_10_Customers_Customer_6">ZZZ_Ranges!$A$105:$H$105</definedName>
    <definedName name="Revenue_Products_Product_10_Customers_Customer_7">ZZZ_Ranges!$A$106:$H$106</definedName>
    <definedName name="Revenue_Products_Product_10_Customers_Customer_8">ZZZ_Ranges!$A$107:$H$107</definedName>
    <definedName name="Revenue_Products_Product_10_Customers_Customer_9">ZZZ_Ranges!$A$108:$H$108</definedName>
    <definedName name="Revenue_Products_Product_2">ZZZ_Ranges!$A$22:$H$22</definedName>
    <definedName name="Revenue_Products_Product_2_Customers">ZZZ_Ranges!$A$22:$H$22</definedName>
    <definedName name="Revenue_Products_Product_2_Customers_Customer_1">ZZZ_Ranges!$A$12:$H$12</definedName>
    <definedName name="Revenue_Products_Product_2_Customers_Customer_10">ZZZ_Ranges!$A$21:$H$21</definedName>
    <definedName name="Revenue_Products_Product_2_Customers_Customer_2">ZZZ_Ranges!$A$13:$H$13</definedName>
    <definedName name="Revenue_Products_Product_2_Customers_Customer_3">ZZZ_Ranges!$A$14:$H$14</definedName>
    <definedName name="Revenue_Products_Product_2_Customers_Customer_4">ZZZ_Ranges!$A$15:$H$15</definedName>
    <definedName name="Revenue_Products_Product_2_Customers_Customer_5">ZZZ_Ranges!$A$16:$H$16</definedName>
    <definedName name="Revenue_Products_Product_2_Customers_Customer_6">ZZZ_Ranges!$A$17:$H$17</definedName>
    <definedName name="Revenue_Products_Product_2_Customers_Customer_7">ZZZ_Ranges!$A$18:$H$18</definedName>
    <definedName name="Revenue_Products_Product_2_Customers_Customer_8">ZZZ_Ranges!$A$19:$H$19</definedName>
    <definedName name="Revenue_Products_Product_2_Customers_Customer_9">ZZZ_Ranges!$A$20:$H$20</definedName>
    <definedName name="Revenue_Products_Product_3">ZZZ_Ranges!$A$33:$H$33</definedName>
    <definedName name="Revenue_Products_Product_3_Customers">ZZZ_Ranges!$A$33:$H$33</definedName>
    <definedName name="Revenue_Products_Product_3_Customers_Customer_1">ZZZ_Ranges!$A$23:$H$23</definedName>
    <definedName name="Revenue_Products_Product_3_Customers_Customer_10">ZZZ_Ranges!$A$32:$H$32</definedName>
    <definedName name="Revenue_Products_Product_3_Customers_Customer_2">ZZZ_Ranges!$A$24:$H$24</definedName>
    <definedName name="Revenue_Products_Product_3_Customers_Customer_3">ZZZ_Ranges!$A$25:$H$25</definedName>
    <definedName name="Revenue_Products_Product_3_Customers_Customer_4">ZZZ_Ranges!$A$26:$H$26</definedName>
    <definedName name="Revenue_Products_Product_3_Customers_Customer_5">ZZZ_Ranges!$A$27:$H$27</definedName>
    <definedName name="Revenue_Products_Product_3_Customers_Customer_6">ZZZ_Ranges!$A$28:$H$28</definedName>
    <definedName name="Revenue_Products_Product_3_Customers_Customer_7">ZZZ_Ranges!$A$29:$H$29</definedName>
    <definedName name="Revenue_Products_Product_3_Customers_Customer_8">ZZZ_Ranges!$A$30:$H$30</definedName>
    <definedName name="Revenue_Products_Product_3_Customers_Customer_9">ZZZ_Ranges!$A$31:$H$31</definedName>
    <definedName name="Revenue_Products_Product_4">ZZZ_Ranges!$A$44:$H$44</definedName>
    <definedName name="Revenue_Products_Product_4_Customers">ZZZ_Ranges!$A$44:$H$44</definedName>
    <definedName name="Revenue_Products_Product_4_Customers_Customer_1">ZZZ_Ranges!$A$34:$H$34</definedName>
    <definedName name="Revenue_Products_Product_4_Customers_Customer_10">ZZZ_Ranges!$A$43:$H$43</definedName>
    <definedName name="Revenue_Products_Product_4_Customers_Customer_2">ZZZ_Ranges!$A$35:$H$35</definedName>
    <definedName name="Revenue_Products_Product_4_Customers_Customer_3">ZZZ_Ranges!$A$36:$H$36</definedName>
    <definedName name="Revenue_Products_Product_4_Customers_Customer_4">ZZZ_Ranges!$A$37:$H$37</definedName>
    <definedName name="Revenue_Products_Product_4_Customers_Customer_5">ZZZ_Ranges!$A$38:$H$38</definedName>
    <definedName name="Revenue_Products_Product_4_Customers_Customer_6">ZZZ_Ranges!$A$39:$H$39</definedName>
    <definedName name="Revenue_Products_Product_4_Customers_Customer_7">ZZZ_Ranges!$A$40:$H$40</definedName>
    <definedName name="Revenue_Products_Product_4_Customers_Customer_8">ZZZ_Ranges!$A$41:$H$41</definedName>
    <definedName name="Revenue_Products_Product_4_Customers_Customer_9">ZZZ_Ranges!$A$42:$H$42</definedName>
    <definedName name="Revenue_Products_Product_5">ZZZ_Ranges!$A$55:$H$55</definedName>
    <definedName name="Revenue_Products_Product_5_Customers">ZZZ_Ranges!$A$55:$H$55</definedName>
    <definedName name="Revenue_Products_Product_5_Customers_Customer_1">ZZZ_Ranges!$A$45:$H$45</definedName>
    <definedName name="Revenue_Products_Product_5_Customers_Customer_10">ZZZ_Ranges!$A$54:$H$54</definedName>
    <definedName name="Revenue_Products_Product_5_Customers_Customer_2">ZZZ_Ranges!$A$46:$H$46</definedName>
    <definedName name="Revenue_Products_Product_5_Customers_Customer_3">ZZZ_Ranges!$A$47:$H$47</definedName>
    <definedName name="Revenue_Products_Product_5_Customers_Customer_4">ZZZ_Ranges!$A$48:$H$48</definedName>
    <definedName name="Revenue_Products_Product_5_Customers_Customer_5">ZZZ_Ranges!$A$49:$H$49</definedName>
    <definedName name="Revenue_Products_Product_5_Customers_Customer_6">ZZZ_Ranges!$A$50:$H$50</definedName>
    <definedName name="Revenue_Products_Product_5_Customers_Customer_7">ZZZ_Ranges!$A$51:$H$51</definedName>
    <definedName name="Revenue_Products_Product_5_Customers_Customer_8">ZZZ_Ranges!$A$52:$H$52</definedName>
    <definedName name="Revenue_Products_Product_5_Customers_Customer_9">ZZZ_Ranges!$A$53:$H$53</definedName>
    <definedName name="Revenue_Products_Product_6">ZZZ_Ranges!$A$66:$H$66</definedName>
    <definedName name="Revenue_Products_Product_6_Customers">ZZZ_Ranges!$A$66:$H$66</definedName>
    <definedName name="Revenue_Products_Product_6_Customers_Customer_1">ZZZ_Ranges!$A$56:$H$56</definedName>
    <definedName name="Revenue_Products_Product_6_Customers_Customer_10">ZZZ_Ranges!$A$65:$H$65</definedName>
    <definedName name="Revenue_Products_Product_6_Customers_Customer_2">ZZZ_Ranges!$A$57:$H$57</definedName>
    <definedName name="Revenue_Products_Product_6_Customers_Customer_3">ZZZ_Ranges!$A$58:$H$58</definedName>
    <definedName name="Revenue_Products_Product_6_Customers_Customer_4">ZZZ_Ranges!$A$59:$H$59</definedName>
    <definedName name="Revenue_Products_Product_6_Customers_Customer_5">ZZZ_Ranges!$A$60:$H$60</definedName>
    <definedName name="Revenue_Products_Product_6_Customers_Customer_6">ZZZ_Ranges!$A$61:$H$61</definedName>
    <definedName name="Revenue_Products_Product_6_Customers_Customer_7">ZZZ_Ranges!$A$62:$H$62</definedName>
    <definedName name="Revenue_Products_Product_6_Customers_Customer_8">ZZZ_Ranges!$A$63:$H$63</definedName>
    <definedName name="Revenue_Products_Product_6_Customers_Customer_9">ZZZ_Ranges!$A$64:$H$64</definedName>
    <definedName name="Revenue_Products_Product_7">ZZZ_Ranges!$A$77:$H$77</definedName>
    <definedName name="Revenue_Products_Product_7_Customers">ZZZ_Ranges!$A$77:$H$77</definedName>
    <definedName name="Revenue_Products_Product_7_Customers_Customer_1">ZZZ_Ranges!$A$67:$H$67</definedName>
    <definedName name="Revenue_Products_Product_7_Customers_Customer_10">ZZZ_Ranges!$A$76:$H$76</definedName>
    <definedName name="Revenue_Products_Product_7_Customers_Customer_2">ZZZ_Ranges!$A$68:$H$68</definedName>
    <definedName name="Revenue_Products_Product_7_Customers_Customer_3">ZZZ_Ranges!$A$69:$H$69</definedName>
    <definedName name="Revenue_Products_Product_7_Customers_Customer_4">ZZZ_Ranges!$A$70:$H$70</definedName>
    <definedName name="Revenue_Products_Product_7_Customers_Customer_5">ZZZ_Ranges!$A$71:$H$71</definedName>
    <definedName name="Revenue_Products_Product_7_Customers_Customer_6">ZZZ_Ranges!$A$72:$H$72</definedName>
    <definedName name="Revenue_Products_Product_7_Customers_Customer_7">ZZZ_Ranges!$A$73:$H$73</definedName>
    <definedName name="Revenue_Products_Product_7_Customers_Customer_8">ZZZ_Ranges!$A$74:$H$74</definedName>
    <definedName name="Revenue_Products_Product_7_Customers_Customer_9">ZZZ_Ranges!$A$75:$H$75</definedName>
    <definedName name="Revenue_Products_Product_8">ZZZ_Ranges!$A$88:$H$88</definedName>
    <definedName name="Revenue_Products_Product_8_Customers">ZZZ_Ranges!$A$88:$H$88</definedName>
    <definedName name="Revenue_Products_Product_8_Customers_Customer_1">ZZZ_Ranges!$A$78:$H$78</definedName>
    <definedName name="Revenue_Products_Product_8_Customers_Customer_10">ZZZ_Ranges!$A$87:$H$87</definedName>
    <definedName name="Revenue_Products_Product_8_Customers_Customer_2">ZZZ_Ranges!$A$79:$H$79</definedName>
    <definedName name="Revenue_Products_Product_8_Customers_Customer_3">ZZZ_Ranges!$A$80:$H$80</definedName>
    <definedName name="Revenue_Products_Product_8_Customers_Customer_4">ZZZ_Ranges!$A$81:$H$81</definedName>
    <definedName name="Revenue_Products_Product_8_Customers_Customer_5">ZZZ_Ranges!$A$82:$H$82</definedName>
    <definedName name="Revenue_Products_Product_8_Customers_Customer_6">ZZZ_Ranges!$A$83:$H$83</definedName>
    <definedName name="Revenue_Products_Product_8_Customers_Customer_7">ZZZ_Ranges!$A$84:$H$84</definedName>
    <definedName name="Revenue_Products_Product_8_Customers_Customer_8">ZZZ_Ranges!$A$85:$H$85</definedName>
    <definedName name="Revenue_Products_Product_8_Customers_Customer_9">ZZZ_Ranges!$A$86:$H$86</definedName>
    <definedName name="Revenue_Products_Product_9">ZZZ_Ranges!$A$99:$H$99</definedName>
    <definedName name="Revenue_Products_Product_9_Customers">ZZZ_Ranges!$A$99:$H$99</definedName>
    <definedName name="Revenue_Products_Product_9_Customers_Customer_1">ZZZ_Ranges!$A$89:$H$89</definedName>
    <definedName name="Revenue_Products_Product_9_Customers_Customer_10">ZZZ_Ranges!$A$98:$H$98</definedName>
    <definedName name="Revenue_Products_Product_9_Customers_Customer_2">ZZZ_Ranges!$A$90:$H$90</definedName>
    <definedName name="Revenue_Products_Product_9_Customers_Customer_3">ZZZ_Ranges!$A$91:$H$91</definedName>
    <definedName name="Revenue_Products_Product_9_Customers_Customer_4">ZZZ_Ranges!$A$92:$H$92</definedName>
    <definedName name="Revenue_Products_Product_9_Customers_Customer_5">ZZZ_Ranges!$A$93:$H$93</definedName>
    <definedName name="Revenue_Products_Product_9_Customers_Customer_6">ZZZ_Ranges!$A$94:$H$94</definedName>
    <definedName name="Revenue_Products_Product_9_Customers_Customer_7">ZZZ_Ranges!$A$95:$H$95</definedName>
    <definedName name="Revenue_Products_Product_9_Customers_Customer_8">ZZZ_Ranges!$A$96:$H$96</definedName>
    <definedName name="Revenue_Products_Product_9_Customers_Customer_9">ZZZ_Ranges!$A$97:$H$97</definedName>
    <definedName name="Revenue_Time_Period" localSheetId="0">#REF!</definedName>
    <definedName name="Revenue_Time_Period">ZZZ_Ranges!$A$112:$H$112</definedName>
    <definedName name="Revenue_tsum">#REF!</definedName>
    <definedName name="Sls_CM_Alloc_pct_Plot">'Graphed Vars'!$B$9:$B$10</definedName>
    <definedName name="Sls_CM_pct_Plot">'Graphed Vars'!$B$29:$B$30</definedName>
    <definedName name="Sls_CM_Plot">'Graphed Vars'!$B$24:$B$25</definedName>
    <definedName name="Sls_Contrib_Margin">#REF!</definedName>
    <definedName name="Sls_Contrib_Margin_pct">#REF!</definedName>
    <definedName name="Sls_GM_Alloc_Plot">'Graphed Vars'!$B$39:$B$40</definedName>
    <definedName name="Sls_Pgm_Exp" localSheetId="0">#REF!</definedName>
    <definedName name="Sls_Pgm_Exp">'Sls Pgms'!$B$15:$I$16</definedName>
    <definedName name="Sls_Pgm_Exp_Accr_Plot">'Graphed Vars'!$B$49:$B$50</definedName>
    <definedName name="Sls_Pgm_Exp_Accr_tdsum">#REF!</definedName>
    <definedName name="Sls_Pgm_Wgt" localSheetId="0">#REF!</definedName>
    <definedName name="Sls_Pgm_Wgt">Inputs!$D$26:$D$27</definedName>
    <definedName name="Sls_Rev_Alloc_pct">#REF!</definedName>
    <definedName name="Sls_Rev_Alloc_tdsum">#REF!</definedName>
  </definedNames>
  <calcPr calcId="125725"/>
</workbook>
</file>

<file path=xl/calcChain.xml><?xml version="1.0" encoding="utf-8"?>
<calcChain xmlns="http://schemas.openxmlformats.org/spreadsheetml/2006/main">
  <c r="A1" i="1"/>
  <c r="A2"/>
  <c r="A3"/>
  <c r="A4"/>
  <c r="A5"/>
  <c r="A6"/>
  <c r="A7"/>
  <c r="A8"/>
  <c r="A11"/>
  <c r="A12"/>
  <c r="A13"/>
  <c r="B13"/>
  <c r="D13"/>
  <c r="F13"/>
  <c r="G13"/>
  <c r="B14"/>
  <c r="D14"/>
  <c r="G14"/>
  <c r="A16"/>
  <c r="B16"/>
  <c r="D16"/>
  <c r="F16"/>
  <c r="G16"/>
  <c r="H16"/>
  <c r="B17"/>
  <c r="D17"/>
  <c r="G17"/>
  <c r="H17"/>
  <c r="A19"/>
  <c r="B19"/>
  <c r="D19"/>
  <c r="B20"/>
  <c r="D20"/>
  <c r="A24"/>
  <c r="A25"/>
  <c r="A26"/>
  <c r="B26"/>
  <c r="D26"/>
  <c r="F26"/>
  <c r="G26"/>
  <c r="B27"/>
  <c r="D27"/>
  <c r="G27"/>
  <c r="A29"/>
  <c r="B29"/>
  <c r="D29"/>
  <c r="F29"/>
  <c r="G29"/>
  <c r="H29"/>
  <c r="B30"/>
  <c r="D30"/>
  <c r="G30"/>
  <c r="H30"/>
  <c r="A32"/>
  <c r="B32"/>
  <c r="D32"/>
  <c r="B33"/>
  <c r="D33"/>
  <c r="A37"/>
  <c r="A38"/>
  <c r="D39"/>
  <c r="E39"/>
  <c r="F39"/>
  <c r="G39"/>
  <c r="H39"/>
  <c r="I39"/>
  <c r="J39"/>
  <c r="K39"/>
  <c r="A40"/>
  <c r="B40"/>
  <c r="C40"/>
  <c r="D40"/>
  <c r="E40"/>
  <c r="F40" s="1"/>
  <c r="G40" s="1"/>
  <c r="H40" s="1"/>
  <c r="I40" s="1"/>
  <c r="J40" s="1"/>
  <c r="K40" s="1"/>
  <c r="C41"/>
  <c r="D41"/>
  <c r="E41" s="1"/>
  <c r="F41" s="1"/>
  <c r="G41" s="1"/>
  <c r="H41" s="1"/>
  <c r="I41" s="1"/>
  <c r="J41" s="1"/>
  <c r="K41" s="1"/>
  <c r="C42"/>
  <c r="D42"/>
  <c r="E42"/>
  <c r="F42" s="1"/>
  <c r="C43"/>
  <c r="D43"/>
  <c r="E43"/>
  <c r="F43" s="1"/>
  <c r="G43" s="1"/>
  <c r="H43" s="1"/>
  <c r="I43" s="1"/>
  <c r="J43" s="1"/>
  <c r="K43" s="1"/>
  <c r="C44"/>
  <c r="D44"/>
  <c r="E44" s="1"/>
  <c r="C45"/>
  <c r="D45"/>
  <c r="E45"/>
  <c r="F45" s="1"/>
  <c r="G45" s="1"/>
  <c r="H45" s="1"/>
  <c r="I45" s="1"/>
  <c r="J45" s="1"/>
  <c r="K45" s="1"/>
  <c r="C46"/>
  <c r="D46"/>
  <c r="E46" s="1"/>
  <c r="F46" s="1"/>
  <c r="G46" s="1"/>
  <c r="H46" s="1"/>
  <c r="I46" s="1"/>
  <c r="J46" s="1"/>
  <c r="K46" s="1"/>
  <c r="C47"/>
  <c r="D47"/>
  <c r="E47"/>
  <c r="F47" s="1"/>
  <c r="G47" s="1"/>
  <c r="H47" s="1"/>
  <c r="I47" s="1"/>
  <c r="J47" s="1"/>
  <c r="K47" s="1"/>
  <c r="C48"/>
  <c r="D48"/>
  <c r="E48" s="1"/>
  <c r="F48" s="1"/>
  <c r="G48" s="1"/>
  <c r="H48" s="1"/>
  <c r="I48" s="1"/>
  <c r="J48" s="1"/>
  <c r="K48" s="1"/>
  <c r="C49"/>
  <c r="D49"/>
  <c r="E49"/>
  <c r="F49" s="1"/>
  <c r="G49" s="1"/>
  <c r="H49" s="1"/>
  <c r="I49" s="1"/>
  <c r="J49" s="1"/>
  <c r="K49" s="1"/>
  <c r="B50"/>
  <c r="C50"/>
  <c r="D50"/>
  <c r="E50"/>
  <c r="F50" s="1"/>
  <c r="G50" s="1"/>
  <c r="H50" s="1"/>
  <c r="I50" s="1"/>
  <c r="J50" s="1"/>
  <c r="K50" s="1"/>
  <c r="C51"/>
  <c r="D51"/>
  <c r="E51" s="1"/>
  <c r="F51" s="1"/>
  <c r="G51" s="1"/>
  <c r="H51" s="1"/>
  <c r="I51" s="1"/>
  <c r="J51" s="1"/>
  <c r="K51" s="1"/>
  <c r="C52"/>
  <c r="D52"/>
  <c r="E52"/>
  <c r="F52" s="1"/>
  <c r="G52" s="1"/>
  <c r="H52" s="1"/>
  <c r="I52" s="1"/>
  <c r="J52" s="1"/>
  <c r="K52" s="1"/>
  <c r="C53"/>
  <c r="D53"/>
  <c r="E53" s="1"/>
  <c r="F53" s="1"/>
  <c r="G53" s="1"/>
  <c r="H53" s="1"/>
  <c r="I53" s="1"/>
  <c r="J53" s="1"/>
  <c r="K53" s="1"/>
  <c r="C54"/>
  <c r="D54"/>
  <c r="E54"/>
  <c r="F54" s="1"/>
  <c r="C55"/>
  <c r="D55"/>
  <c r="E55"/>
  <c r="F55" s="1"/>
  <c r="G55" s="1"/>
  <c r="H55" s="1"/>
  <c r="I55" s="1"/>
  <c r="J55" s="1"/>
  <c r="K55" s="1"/>
  <c r="C56"/>
  <c r="D56"/>
  <c r="E56" s="1"/>
  <c r="F56" s="1"/>
  <c r="G56" s="1"/>
  <c r="H56" s="1"/>
  <c r="I56" s="1"/>
  <c r="J56" s="1"/>
  <c r="K56" s="1"/>
  <c r="C57"/>
  <c r="D57"/>
  <c r="E57"/>
  <c r="F57" s="1"/>
  <c r="G57" s="1"/>
  <c r="H57" s="1"/>
  <c r="I57" s="1"/>
  <c r="J57" s="1"/>
  <c r="K57" s="1"/>
  <c r="C58"/>
  <c r="D58"/>
  <c r="E58" s="1"/>
  <c r="F58" s="1"/>
  <c r="G58" s="1"/>
  <c r="H58" s="1"/>
  <c r="I58" s="1"/>
  <c r="J58" s="1"/>
  <c r="K58" s="1"/>
  <c r="C59"/>
  <c r="D59"/>
  <c r="E59"/>
  <c r="A60"/>
  <c r="A64"/>
  <c r="A65"/>
  <c r="D66"/>
  <c r="E66"/>
  <c r="F66"/>
  <c r="G66"/>
  <c r="H66"/>
  <c r="I66"/>
  <c r="J66"/>
  <c r="K66"/>
  <c r="A67"/>
  <c r="B67"/>
  <c r="C67"/>
  <c r="C68"/>
  <c r="C69"/>
  <c r="C70"/>
  <c r="C71"/>
  <c r="C72"/>
  <c r="C73"/>
  <c r="C74"/>
  <c r="C75"/>
  <c r="C76"/>
  <c r="B77"/>
  <c r="C77"/>
  <c r="C78"/>
  <c r="C79"/>
  <c r="C80"/>
  <c r="C81"/>
  <c r="C82"/>
  <c r="C83"/>
  <c r="C84"/>
  <c r="C85"/>
  <c r="C86"/>
  <c r="A87"/>
  <c r="A91"/>
  <c r="A92"/>
  <c r="D93"/>
  <c r="E93"/>
  <c r="F93"/>
  <c r="G93"/>
  <c r="H93"/>
  <c r="I93"/>
  <c r="J93"/>
  <c r="K93"/>
  <c r="L93"/>
  <c r="M93"/>
  <c r="A94"/>
  <c r="B94"/>
  <c r="C94"/>
  <c r="D94"/>
  <c r="E94"/>
  <c r="F94"/>
  <c r="G94"/>
  <c r="H94" s="1"/>
  <c r="I94"/>
  <c r="J94"/>
  <c r="M94" s="1"/>
  <c r="K94"/>
  <c r="L94"/>
  <c r="N94"/>
  <c r="C95"/>
  <c r="D95"/>
  <c r="E95"/>
  <c r="F95"/>
  <c r="G95"/>
  <c r="H95" s="1"/>
  <c r="I95"/>
  <c r="J95"/>
  <c r="M95" s="1"/>
  <c r="K95"/>
  <c r="L95"/>
  <c r="N95"/>
  <c r="C96"/>
  <c r="D96"/>
  <c r="E96"/>
  <c r="F96"/>
  <c r="G96"/>
  <c r="H96" s="1"/>
  <c r="I96"/>
  <c r="J96"/>
  <c r="M96" s="1"/>
  <c r="K96"/>
  <c r="L96"/>
  <c r="N96"/>
  <c r="C97"/>
  <c r="D97"/>
  <c r="E97"/>
  <c r="F97"/>
  <c r="G97"/>
  <c r="H97" s="1"/>
  <c r="I97"/>
  <c r="J97"/>
  <c r="M97" s="1"/>
  <c r="K97"/>
  <c r="L97"/>
  <c r="N97"/>
  <c r="C98"/>
  <c r="D98"/>
  <c r="E98"/>
  <c r="F98"/>
  <c r="G98"/>
  <c r="H98" s="1"/>
  <c r="I98"/>
  <c r="J98"/>
  <c r="M98" s="1"/>
  <c r="K98"/>
  <c r="L98"/>
  <c r="N98"/>
  <c r="C99"/>
  <c r="D99"/>
  <c r="E99"/>
  <c r="F99"/>
  <c r="G99"/>
  <c r="H99" s="1"/>
  <c r="I99"/>
  <c r="J99"/>
  <c r="M99" s="1"/>
  <c r="K99"/>
  <c r="L99"/>
  <c r="N99"/>
  <c r="C100"/>
  <c r="D100"/>
  <c r="E100"/>
  <c r="F100"/>
  <c r="G100"/>
  <c r="H100" s="1"/>
  <c r="I100"/>
  <c r="J100"/>
  <c r="M100" s="1"/>
  <c r="K100"/>
  <c r="L100"/>
  <c r="N100"/>
  <c r="C101"/>
  <c r="D101"/>
  <c r="E101"/>
  <c r="F101"/>
  <c r="G101"/>
  <c r="H101" s="1"/>
  <c r="I101"/>
  <c r="J101"/>
  <c r="M101" s="1"/>
  <c r="K101"/>
  <c r="L101"/>
  <c r="N101"/>
  <c r="C102"/>
  <c r="D102"/>
  <c r="E102"/>
  <c r="F102"/>
  <c r="G102"/>
  <c r="H102" s="1"/>
  <c r="I102"/>
  <c r="J102"/>
  <c r="M102" s="1"/>
  <c r="K102"/>
  <c r="L102"/>
  <c r="N102"/>
  <c r="C103"/>
  <c r="D103"/>
  <c r="E103"/>
  <c r="F103"/>
  <c r="G103"/>
  <c r="H103" s="1"/>
  <c r="I103"/>
  <c r="J103"/>
  <c r="M103" s="1"/>
  <c r="K103"/>
  <c r="L103"/>
  <c r="N103"/>
  <c r="B104"/>
  <c r="C104"/>
  <c r="D104"/>
  <c r="E104"/>
  <c r="F104"/>
  <c r="N104" s="1"/>
  <c r="G104"/>
  <c r="H104"/>
  <c r="I104"/>
  <c r="J104"/>
  <c r="M104" s="1"/>
  <c r="K104"/>
  <c r="L104"/>
  <c r="C105"/>
  <c r="D105"/>
  <c r="E105"/>
  <c r="F105"/>
  <c r="N105" s="1"/>
  <c r="G105"/>
  <c r="H105"/>
  <c r="I105"/>
  <c r="J105"/>
  <c r="M105" s="1"/>
  <c r="K105"/>
  <c r="L105"/>
  <c r="C106"/>
  <c r="D106"/>
  <c r="E106"/>
  <c r="F106"/>
  <c r="N106" s="1"/>
  <c r="G106"/>
  <c r="H106"/>
  <c r="I106"/>
  <c r="J106"/>
  <c r="M106" s="1"/>
  <c r="K106"/>
  <c r="L106"/>
  <c r="C107"/>
  <c r="D107"/>
  <c r="E107"/>
  <c r="F107"/>
  <c r="N107" s="1"/>
  <c r="G107"/>
  <c r="H107"/>
  <c r="I107"/>
  <c r="J107"/>
  <c r="M107" s="1"/>
  <c r="K107"/>
  <c r="L107"/>
  <c r="C108"/>
  <c r="D108"/>
  <c r="E108"/>
  <c r="F108"/>
  <c r="N108" s="1"/>
  <c r="G108"/>
  <c r="H108"/>
  <c r="I108"/>
  <c r="J108"/>
  <c r="M108" s="1"/>
  <c r="K108"/>
  <c r="L108"/>
  <c r="C109"/>
  <c r="D109"/>
  <c r="E109"/>
  <c r="F109"/>
  <c r="N109" s="1"/>
  <c r="G109"/>
  <c r="H109"/>
  <c r="I109"/>
  <c r="J109"/>
  <c r="M109" s="1"/>
  <c r="K109"/>
  <c r="L109"/>
  <c r="C110"/>
  <c r="D110"/>
  <c r="E110"/>
  <c r="F110"/>
  <c r="N110" s="1"/>
  <c r="G110"/>
  <c r="H110"/>
  <c r="I110"/>
  <c r="J110"/>
  <c r="M110" s="1"/>
  <c r="K110"/>
  <c r="L110"/>
  <c r="C111"/>
  <c r="D111"/>
  <c r="E111"/>
  <c r="F111"/>
  <c r="N111" s="1"/>
  <c r="G111"/>
  <c r="H111"/>
  <c r="I111"/>
  <c r="J111"/>
  <c r="M111" s="1"/>
  <c r="K111"/>
  <c r="L111"/>
  <c r="C112"/>
  <c r="D112"/>
  <c r="E112"/>
  <c r="F112"/>
  <c r="N112" s="1"/>
  <c r="G112"/>
  <c r="H112"/>
  <c r="I112"/>
  <c r="J112"/>
  <c r="M112" s="1"/>
  <c r="K112"/>
  <c r="L112"/>
  <c r="C113"/>
  <c r="D113"/>
  <c r="E113"/>
  <c r="F113"/>
  <c r="N113" s="1"/>
  <c r="G113"/>
  <c r="H113"/>
  <c r="I113"/>
  <c r="J113"/>
  <c r="M113" s="1"/>
  <c r="K113"/>
  <c r="L113"/>
  <c r="B114"/>
  <c r="C114"/>
  <c r="D114"/>
  <c r="N114" s="1"/>
  <c r="E114"/>
  <c r="F114"/>
  <c r="G114"/>
  <c r="I114"/>
  <c r="M114" s="1"/>
  <c r="J114"/>
  <c r="K114"/>
  <c r="L114"/>
  <c r="C115"/>
  <c r="D115"/>
  <c r="N115" s="1"/>
  <c r="E115"/>
  <c r="F115"/>
  <c r="G115"/>
  <c r="I115"/>
  <c r="M115" s="1"/>
  <c r="J115"/>
  <c r="K115"/>
  <c r="L115"/>
  <c r="C116"/>
  <c r="D116"/>
  <c r="N116" s="1"/>
  <c r="E116"/>
  <c r="F116"/>
  <c r="G116"/>
  <c r="I116"/>
  <c r="M116" s="1"/>
  <c r="J116"/>
  <c r="K116"/>
  <c r="L116"/>
  <c r="C117"/>
  <c r="D117"/>
  <c r="N117" s="1"/>
  <c r="E117"/>
  <c r="F117"/>
  <c r="G117"/>
  <c r="I117"/>
  <c r="M117" s="1"/>
  <c r="J117"/>
  <c r="K117"/>
  <c r="L117"/>
  <c r="C118"/>
  <c r="D118"/>
  <c r="N118" s="1"/>
  <c r="E118"/>
  <c r="F118"/>
  <c r="G118"/>
  <c r="I118"/>
  <c r="M118" s="1"/>
  <c r="J118"/>
  <c r="K118"/>
  <c r="L118"/>
  <c r="C119"/>
  <c r="D119"/>
  <c r="N119" s="1"/>
  <c r="E119"/>
  <c r="F119"/>
  <c r="G119"/>
  <c r="I119"/>
  <c r="M119" s="1"/>
  <c r="J119"/>
  <c r="K119"/>
  <c r="L119"/>
  <c r="C120"/>
  <c r="D120"/>
  <c r="N120" s="1"/>
  <c r="E120"/>
  <c r="F120"/>
  <c r="G120"/>
  <c r="I120"/>
  <c r="M120" s="1"/>
  <c r="J120"/>
  <c r="K120"/>
  <c r="L120"/>
  <c r="C121"/>
  <c r="D121"/>
  <c r="N121" s="1"/>
  <c r="E121"/>
  <c r="F121"/>
  <c r="G121"/>
  <c r="I121"/>
  <c r="M121" s="1"/>
  <c r="J121"/>
  <c r="K121"/>
  <c r="L121"/>
  <c r="C122"/>
  <c r="D122"/>
  <c r="E122"/>
  <c r="F122"/>
  <c r="N122" s="1"/>
  <c r="G122"/>
  <c r="H122"/>
  <c r="I122"/>
  <c r="J122"/>
  <c r="K122"/>
  <c r="M122"/>
  <c r="L122"/>
  <c r="C123"/>
  <c r="D123"/>
  <c r="E123"/>
  <c r="F123"/>
  <c r="N123" s="1"/>
  <c r="G123"/>
  <c r="H123"/>
  <c r="I123"/>
  <c r="J123"/>
  <c r="K123"/>
  <c r="M123"/>
  <c r="L123"/>
  <c r="B124"/>
  <c r="C124"/>
  <c r="D124"/>
  <c r="H124" s="1"/>
  <c r="E124"/>
  <c r="F124"/>
  <c r="G124"/>
  <c r="I124"/>
  <c r="J124"/>
  <c r="M124" s="1"/>
  <c r="K124"/>
  <c r="L124"/>
  <c r="N124"/>
  <c r="C125"/>
  <c r="D125"/>
  <c r="H125" s="1"/>
  <c r="E125"/>
  <c r="F125"/>
  <c r="G125"/>
  <c r="I125"/>
  <c r="J125"/>
  <c r="M125" s="1"/>
  <c r="K125"/>
  <c r="L125"/>
  <c r="N125"/>
  <c r="C126"/>
  <c r="D126"/>
  <c r="H126" s="1"/>
  <c r="E126"/>
  <c r="F126"/>
  <c r="G126"/>
  <c r="I126"/>
  <c r="J126"/>
  <c r="M126" s="1"/>
  <c r="K126"/>
  <c r="L126"/>
  <c r="N126"/>
  <c r="C127"/>
  <c r="D127"/>
  <c r="H127" s="1"/>
  <c r="E127"/>
  <c r="F127"/>
  <c r="G127"/>
  <c r="I127"/>
  <c r="J127"/>
  <c r="M127" s="1"/>
  <c r="K127"/>
  <c r="L127"/>
  <c r="N127"/>
  <c r="C128"/>
  <c r="D128"/>
  <c r="H128" s="1"/>
  <c r="E128"/>
  <c r="F128"/>
  <c r="G128"/>
  <c r="I128"/>
  <c r="J128"/>
  <c r="M128" s="1"/>
  <c r="K128"/>
  <c r="L128"/>
  <c r="N128"/>
  <c r="C129"/>
  <c r="D129"/>
  <c r="E129"/>
  <c r="F129"/>
  <c r="H129" s="1"/>
  <c r="G129"/>
  <c r="I129"/>
  <c r="J129"/>
  <c r="N129" s="1"/>
  <c r="K129"/>
  <c r="L129"/>
  <c r="C130"/>
  <c r="D130"/>
  <c r="E130"/>
  <c r="F130"/>
  <c r="H130"/>
  <c r="G130"/>
  <c r="I130"/>
  <c r="J130"/>
  <c r="N130" s="1"/>
  <c r="K130"/>
  <c r="L130"/>
  <c r="C131"/>
  <c r="D131"/>
  <c r="E131"/>
  <c r="F131"/>
  <c r="H131"/>
  <c r="G131"/>
  <c r="I131"/>
  <c r="J131"/>
  <c r="N131" s="1"/>
  <c r="K131"/>
  <c r="L131"/>
  <c r="C132"/>
  <c r="D132"/>
  <c r="E132"/>
  <c r="F132"/>
  <c r="H132"/>
  <c r="G132"/>
  <c r="I132"/>
  <c r="J132"/>
  <c r="N132" s="1"/>
  <c r="K132"/>
  <c r="L132"/>
  <c r="C133"/>
  <c r="D133"/>
  <c r="E133"/>
  <c r="F133"/>
  <c r="H133"/>
  <c r="G133"/>
  <c r="I133"/>
  <c r="J133"/>
  <c r="N133" s="1"/>
  <c r="K133"/>
  <c r="L133"/>
  <c r="B134"/>
  <c r="C134"/>
  <c r="D134"/>
  <c r="E134"/>
  <c r="F134"/>
  <c r="G134"/>
  <c r="H134" s="1"/>
  <c r="I134"/>
  <c r="J134"/>
  <c r="M134" s="1"/>
  <c r="K134"/>
  <c r="L134"/>
  <c r="N134"/>
  <c r="C135"/>
  <c r="D135"/>
  <c r="E135"/>
  <c r="F135"/>
  <c r="G135"/>
  <c r="H135" s="1"/>
  <c r="I135"/>
  <c r="J135"/>
  <c r="M135" s="1"/>
  <c r="K135"/>
  <c r="L135"/>
  <c r="N135"/>
  <c r="C136"/>
  <c r="D136"/>
  <c r="E136"/>
  <c r="F136"/>
  <c r="G136"/>
  <c r="H136" s="1"/>
  <c r="I136"/>
  <c r="J136"/>
  <c r="M136" s="1"/>
  <c r="K136"/>
  <c r="L136"/>
  <c r="N136"/>
  <c r="C137"/>
  <c r="D137"/>
  <c r="E137"/>
  <c r="F137"/>
  <c r="G137"/>
  <c r="H137" s="1"/>
  <c r="I137"/>
  <c r="J137"/>
  <c r="M137" s="1"/>
  <c r="K137"/>
  <c r="L137"/>
  <c r="N137"/>
  <c r="C138"/>
  <c r="D138"/>
  <c r="E138"/>
  <c r="F138"/>
  <c r="G138"/>
  <c r="H138" s="1"/>
  <c r="I138"/>
  <c r="J138"/>
  <c r="M138" s="1"/>
  <c r="K138"/>
  <c r="L138"/>
  <c r="N138"/>
  <c r="C139"/>
  <c r="D139"/>
  <c r="E139"/>
  <c r="F139"/>
  <c r="G139"/>
  <c r="H139" s="1"/>
  <c r="I139"/>
  <c r="J139"/>
  <c r="M139" s="1"/>
  <c r="K139"/>
  <c r="L139"/>
  <c r="N139"/>
  <c r="C140"/>
  <c r="D140"/>
  <c r="E140"/>
  <c r="F140"/>
  <c r="G140"/>
  <c r="H140" s="1"/>
  <c r="I140"/>
  <c r="J140"/>
  <c r="M140" s="1"/>
  <c r="K140"/>
  <c r="L140"/>
  <c r="N140"/>
  <c r="C141"/>
  <c r="D141"/>
  <c r="E141"/>
  <c r="F141"/>
  <c r="G141"/>
  <c r="H141" s="1"/>
  <c r="I141"/>
  <c r="J141"/>
  <c r="M141" s="1"/>
  <c r="K141"/>
  <c r="L141"/>
  <c r="N141"/>
  <c r="C142"/>
  <c r="D142"/>
  <c r="E142"/>
  <c r="F142"/>
  <c r="G142"/>
  <c r="H142" s="1"/>
  <c r="I142"/>
  <c r="J142"/>
  <c r="M142" s="1"/>
  <c r="K142"/>
  <c r="L142"/>
  <c r="N142"/>
  <c r="C143"/>
  <c r="D143"/>
  <c r="E143"/>
  <c r="F143"/>
  <c r="G143"/>
  <c r="H143" s="1"/>
  <c r="I143"/>
  <c r="J143"/>
  <c r="M143" s="1"/>
  <c r="K143"/>
  <c r="L143"/>
  <c r="N143"/>
  <c r="B144"/>
  <c r="C144"/>
  <c r="D144"/>
  <c r="E144"/>
  <c r="F144"/>
  <c r="G144"/>
  <c r="N144" s="1"/>
  <c r="I144"/>
  <c r="J144"/>
  <c r="M144" s="1"/>
  <c r="K144"/>
  <c r="L144"/>
  <c r="C145"/>
  <c r="D145"/>
  <c r="E145"/>
  <c r="F145"/>
  <c r="G145"/>
  <c r="N145" s="1"/>
  <c r="I145"/>
  <c r="J145"/>
  <c r="M145" s="1"/>
  <c r="K145"/>
  <c r="L145"/>
  <c r="C146"/>
  <c r="D146"/>
  <c r="E146"/>
  <c r="F146"/>
  <c r="G146"/>
  <c r="N146" s="1"/>
  <c r="I146"/>
  <c r="J146"/>
  <c r="M146" s="1"/>
  <c r="K146"/>
  <c r="L146"/>
  <c r="C147"/>
  <c r="D147"/>
  <c r="E147"/>
  <c r="F147"/>
  <c r="G147"/>
  <c r="N147" s="1"/>
  <c r="I147"/>
  <c r="J147"/>
  <c r="M147" s="1"/>
  <c r="K147"/>
  <c r="L147"/>
  <c r="C148"/>
  <c r="D148"/>
  <c r="E148"/>
  <c r="F148"/>
  <c r="G148"/>
  <c r="N148" s="1"/>
  <c r="I148"/>
  <c r="J148"/>
  <c r="M148" s="1"/>
  <c r="K148"/>
  <c r="L148"/>
  <c r="C149"/>
  <c r="D149"/>
  <c r="E149"/>
  <c r="F149"/>
  <c r="G149"/>
  <c r="N149" s="1"/>
  <c r="I149"/>
  <c r="J149"/>
  <c r="M149" s="1"/>
  <c r="K149"/>
  <c r="L149"/>
  <c r="C150"/>
  <c r="D150"/>
  <c r="E150"/>
  <c r="F150"/>
  <c r="G150"/>
  <c r="N150" s="1"/>
  <c r="I150"/>
  <c r="J150"/>
  <c r="M150" s="1"/>
  <c r="K150"/>
  <c r="L150"/>
  <c r="C151"/>
  <c r="D151"/>
  <c r="E151"/>
  <c r="F151"/>
  <c r="G151"/>
  <c r="N151" s="1"/>
  <c r="I151"/>
  <c r="J151"/>
  <c r="M151" s="1"/>
  <c r="K151"/>
  <c r="L151"/>
  <c r="C152"/>
  <c r="D152"/>
  <c r="E152"/>
  <c r="F152"/>
  <c r="G152"/>
  <c r="N152" s="1"/>
  <c r="I152"/>
  <c r="J152"/>
  <c r="M152" s="1"/>
  <c r="K152"/>
  <c r="L152"/>
  <c r="C153"/>
  <c r="D153"/>
  <c r="E153"/>
  <c r="F153"/>
  <c r="G153"/>
  <c r="N153" s="1"/>
  <c r="I153"/>
  <c r="J153"/>
  <c r="M153" s="1"/>
  <c r="K153"/>
  <c r="L153"/>
  <c r="B154"/>
  <c r="C154"/>
  <c r="D154"/>
  <c r="N154" s="1"/>
  <c r="E154"/>
  <c r="F154"/>
  <c r="G154"/>
  <c r="I154"/>
  <c r="J154"/>
  <c r="K154"/>
  <c r="L154"/>
  <c r="M154" s="1"/>
  <c r="C155"/>
  <c r="D155"/>
  <c r="N155" s="1"/>
  <c r="E155"/>
  <c r="F155"/>
  <c r="G155"/>
  <c r="I155"/>
  <c r="J155"/>
  <c r="K155"/>
  <c r="L155"/>
  <c r="M155" s="1"/>
  <c r="C156"/>
  <c r="D156"/>
  <c r="N156" s="1"/>
  <c r="E156"/>
  <c r="F156"/>
  <c r="G156"/>
  <c r="I156"/>
  <c r="J156"/>
  <c r="K156"/>
  <c r="L156"/>
  <c r="M156" s="1"/>
  <c r="C157"/>
  <c r="D157"/>
  <c r="N157" s="1"/>
  <c r="E157"/>
  <c r="F157"/>
  <c r="G157"/>
  <c r="I157"/>
  <c r="J157"/>
  <c r="K157"/>
  <c r="L157"/>
  <c r="M157" s="1"/>
  <c r="C158"/>
  <c r="D158"/>
  <c r="N158" s="1"/>
  <c r="E158"/>
  <c r="F158"/>
  <c r="G158"/>
  <c r="I158"/>
  <c r="J158"/>
  <c r="K158"/>
  <c r="L158"/>
  <c r="M158" s="1"/>
  <c r="C159"/>
  <c r="D159"/>
  <c r="N159" s="1"/>
  <c r="E159"/>
  <c r="F159"/>
  <c r="G159"/>
  <c r="I159"/>
  <c r="J159"/>
  <c r="K159"/>
  <c r="L159"/>
  <c r="M159" s="1"/>
  <c r="C160"/>
  <c r="D160"/>
  <c r="N160" s="1"/>
  <c r="E160"/>
  <c r="F160"/>
  <c r="G160"/>
  <c r="I160"/>
  <c r="J160"/>
  <c r="K160"/>
  <c r="L160"/>
  <c r="M160" s="1"/>
  <c r="C161"/>
  <c r="D161"/>
  <c r="N161" s="1"/>
  <c r="E161"/>
  <c r="F161"/>
  <c r="G161"/>
  <c r="I161"/>
  <c r="J161"/>
  <c r="K161"/>
  <c r="L161"/>
  <c r="M161" s="1"/>
  <c r="C162"/>
  <c r="D162"/>
  <c r="N162" s="1"/>
  <c r="E162"/>
  <c r="F162"/>
  <c r="G162"/>
  <c r="I162"/>
  <c r="J162"/>
  <c r="K162"/>
  <c r="L162"/>
  <c r="M162" s="1"/>
  <c r="C163"/>
  <c r="D163"/>
  <c r="N163" s="1"/>
  <c r="E163"/>
  <c r="F163"/>
  <c r="G163"/>
  <c r="I163"/>
  <c r="J163"/>
  <c r="K163"/>
  <c r="L163"/>
  <c r="M163" s="1"/>
  <c r="B164"/>
  <c r="C164"/>
  <c r="D164"/>
  <c r="E164"/>
  <c r="H164" s="1"/>
  <c r="F164"/>
  <c r="G164"/>
  <c r="I164"/>
  <c r="J164"/>
  <c r="K164"/>
  <c r="L164"/>
  <c r="M164" s="1"/>
  <c r="C165"/>
  <c r="D165"/>
  <c r="E165"/>
  <c r="H165" s="1"/>
  <c r="F165"/>
  <c r="G165"/>
  <c r="I165"/>
  <c r="J165"/>
  <c r="K165"/>
  <c r="L165"/>
  <c r="M165" s="1"/>
  <c r="C166"/>
  <c r="D166"/>
  <c r="E166"/>
  <c r="H166" s="1"/>
  <c r="F166"/>
  <c r="G166"/>
  <c r="I166"/>
  <c r="J166"/>
  <c r="K166"/>
  <c r="L166"/>
  <c r="M166" s="1"/>
  <c r="C167"/>
  <c r="D167"/>
  <c r="E167"/>
  <c r="H167" s="1"/>
  <c r="F167"/>
  <c r="G167"/>
  <c r="I167"/>
  <c r="J167"/>
  <c r="K167"/>
  <c r="L167"/>
  <c r="M167" s="1"/>
  <c r="C168"/>
  <c r="D168"/>
  <c r="E168"/>
  <c r="H168" s="1"/>
  <c r="F168"/>
  <c r="G168"/>
  <c r="I168"/>
  <c r="J168"/>
  <c r="K168"/>
  <c r="L168"/>
  <c r="M168" s="1"/>
  <c r="C169"/>
  <c r="D169"/>
  <c r="E169"/>
  <c r="H169" s="1"/>
  <c r="F169"/>
  <c r="G169"/>
  <c r="I169"/>
  <c r="J169"/>
  <c r="K169"/>
  <c r="L169"/>
  <c r="M169" s="1"/>
  <c r="C170"/>
  <c r="D170"/>
  <c r="E170"/>
  <c r="H170" s="1"/>
  <c r="F170"/>
  <c r="G170"/>
  <c r="I170"/>
  <c r="J170"/>
  <c r="K170"/>
  <c r="L170"/>
  <c r="M170" s="1"/>
  <c r="C171"/>
  <c r="D171"/>
  <c r="E171"/>
  <c r="H171" s="1"/>
  <c r="F171"/>
  <c r="G171"/>
  <c r="I171"/>
  <c r="J171"/>
  <c r="K171"/>
  <c r="L171"/>
  <c r="M171" s="1"/>
  <c r="C172"/>
  <c r="D172"/>
  <c r="E172"/>
  <c r="H172" s="1"/>
  <c r="F172"/>
  <c r="G172"/>
  <c r="I172"/>
  <c r="J172"/>
  <c r="K172"/>
  <c r="L172"/>
  <c r="M172" s="1"/>
  <c r="C173"/>
  <c r="D173"/>
  <c r="E173"/>
  <c r="H173" s="1"/>
  <c r="F173"/>
  <c r="G173"/>
  <c r="I173"/>
  <c r="J173"/>
  <c r="K173"/>
  <c r="L173"/>
  <c r="M173" s="1"/>
  <c r="B174"/>
  <c r="C174"/>
  <c r="D174"/>
  <c r="E174"/>
  <c r="F174"/>
  <c r="G174"/>
  <c r="N174" s="1"/>
  <c r="I174"/>
  <c r="J174"/>
  <c r="M174" s="1"/>
  <c r="K174"/>
  <c r="L174"/>
  <c r="C175"/>
  <c r="D175"/>
  <c r="E175"/>
  <c r="N175" s="1"/>
  <c r="F175"/>
  <c r="G175"/>
  <c r="I175"/>
  <c r="J175"/>
  <c r="K175"/>
  <c r="L175"/>
  <c r="M175"/>
  <c r="C176"/>
  <c r="D176"/>
  <c r="E176"/>
  <c r="F176"/>
  <c r="G176"/>
  <c r="N176" s="1"/>
  <c r="I176"/>
  <c r="J176"/>
  <c r="M176" s="1"/>
  <c r="K176"/>
  <c r="L176"/>
  <c r="C177"/>
  <c r="D177"/>
  <c r="E177"/>
  <c r="H177" s="1"/>
  <c r="F177"/>
  <c r="G177"/>
  <c r="I177"/>
  <c r="J177"/>
  <c r="K177"/>
  <c r="L177"/>
  <c r="M177"/>
  <c r="C178"/>
  <c r="D178"/>
  <c r="E178"/>
  <c r="H178" s="1"/>
  <c r="F178"/>
  <c r="G178"/>
  <c r="I178"/>
  <c r="J178"/>
  <c r="K178"/>
  <c r="L178"/>
  <c r="M178"/>
  <c r="C179"/>
  <c r="D179"/>
  <c r="E179"/>
  <c r="H179" s="1"/>
  <c r="F179"/>
  <c r="G179"/>
  <c r="I179"/>
  <c r="J179"/>
  <c r="K179"/>
  <c r="L179"/>
  <c r="M179"/>
  <c r="C180"/>
  <c r="D180"/>
  <c r="E180"/>
  <c r="H180" s="1"/>
  <c r="F180"/>
  <c r="G180"/>
  <c r="I180"/>
  <c r="J180"/>
  <c r="K180"/>
  <c r="L180"/>
  <c r="M180" s="1"/>
  <c r="C181"/>
  <c r="D181"/>
  <c r="E181"/>
  <c r="H181" s="1"/>
  <c r="F181"/>
  <c r="G181"/>
  <c r="I181"/>
  <c r="J181"/>
  <c r="K181"/>
  <c r="L181"/>
  <c r="M181"/>
  <c r="C182"/>
  <c r="D182"/>
  <c r="E182"/>
  <c r="H182" s="1"/>
  <c r="F182"/>
  <c r="G182"/>
  <c r="I182"/>
  <c r="J182"/>
  <c r="K182"/>
  <c r="L182"/>
  <c r="M182"/>
  <c r="C183"/>
  <c r="D183"/>
  <c r="E183"/>
  <c r="H183" s="1"/>
  <c r="F183"/>
  <c r="G183"/>
  <c r="I183"/>
  <c r="J183"/>
  <c r="K183"/>
  <c r="L183"/>
  <c r="M183"/>
  <c r="B184"/>
  <c r="C184"/>
  <c r="D184"/>
  <c r="N184" s="1"/>
  <c r="E184"/>
  <c r="F184"/>
  <c r="G184"/>
  <c r="I184"/>
  <c r="J184"/>
  <c r="K184"/>
  <c r="L184"/>
  <c r="M184"/>
  <c r="C185"/>
  <c r="D185"/>
  <c r="N185" s="1"/>
  <c r="E185"/>
  <c r="F185"/>
  <c r="G185"/>
  <c r="I185"/>
  <c r="J185"/>
  <c r="K185"/>
  <c r="L185"/>
  <c r="M185"/>
  <c r="C186"/>
  <c r="D186"/>
  <c r="N186" s="1"/>
  <c r="E186"/>
  <c r="F186"/>
  <c r="G186"/>
  <c r="I186"/>
  <c r="J186"/>
  <c r="K186"/>
  <c r="L186"/>
  <c r="M186"/>
  <c r="C187"/>
  <c r="D187"/>
  <c r="N187" s="1"/>
  <c r="E187"/>
  <c r="F187"/>
  <c r="G187"/>
  <c r="H187" s="1"/>
  <c r="I187"/>
  <c r="J187"/>
  <c r="K187"/>
  <c r="L187"/>
  <c r="M187" s="1"/>
  <c r="C188"/>
  <c r="D188"/>
  <c r="E188"/>
  <c r="F188"/>
  <c r="N188" s="1"/>
  <c r="G188"/>
  <c r="H188"/>
  <c r="I188"/>
  <c r="J188"/>
  <c r="M188" s="1"/>
  <c r="K188"/>
  <c r="L188"/>
  <c r="C189"/>
  <c r="D189"/>
  <c r="E189"/>
  <c r="F189"/>
  <c r="N189" s="1"/>
  <c r="G189"/>
  <c r="H189"/>
  <c r="I189"/>
  <c r="J189"/>
  <c r="M189" s="1"/>
  <c r="K189"/>
  <c r="L189"/>
  <c r="C190"/>
  <c r="D190"/>
  <c r="E190"/>
  <c r="F190"/>
  <c r="N190" s="1"/>
  <c r="G190"/>
  <c r="H190"/>
  <c r="I190"/>
  <c r="J190"/>
  <c r="M190" s="1"/>
  <c r="K190"/>
  <c r="L190"/>
  <c r="C191"/>
  <c r="D191"/>
  <c r="E191"/>
  <c r="F191"/>
  <c r="N191" s="1"/>
  <c r="G191"/>
  <c r="H191"/>
  <c r="I191"/>
  <c r="J191"/>
  <c r="M191" s="1"/>
  <c r="K191"/>
  <c r="L191"/>
  <c r="C192"/>
  <c r="D192"/>
  <c r="E192"/>
  <c r="F192"/>
  <c r="N192" s="1"/>
  <c r="G192"/>
  <c r="H192"/>
  <c r="I192"/>
  <c r="J192"/>
  <c r="M192" s="1"/>
  <c r="K192"/>
  <c r="L192"/>
  <c r="C193"/>
  <c r="D193"/>
  <c r="E193"/>
  <c r="F193"/>
  <c r="N193" s="1"/>
  <c r="G193"/>
  <c r="H193"/>
  <c r="I193"/>
  <c r="J193"/>
  <c r="M193" s="1"/>
  <c r="K193"/>
  <c r="L193"/>
  <c r="A194"/>
  <c r="A198"/>
  <c r="A199"/>
  <c r="D200"/>
  <c r="E200"/>
  <c r="F200"/>
  <c r="G200"/>
  <c r="H200"/>
  <c r="I200"/>
  <c r="J200"/>
  <c r="K200"/>
  <c r="L200"/>
  <c r="M200"/>
  <c r="A201"/>
  <c r="B201"/>
  <c r="C201"/>
  <c r="D201"/>
  <c r="E201" s="1"/>
  <c r="F201" s="1"/>
  <c r="C202"/>
  <c r="D202"/>
  <c r="E202" s="1"/>
  <c r="F202" s="1"/>
  <c r="C203"/>
  <c r="D203"/>
  <c r="E203" s="1"/>
  <c r="F203" s="1"/>
  <c r="G203" s="1"/>
  <c r="C204"/>
  <c r="D204"/>
  <c r="E204"/>
  <c r="F204" s="1"/>
  <c r="G204" s="1"/>
  <c r="C205"/>
  <c r="D205"/>
  <c r="E205" s="1"/>
  <c r="F205" s="1"/>
  <c r="G205" s="1"/>
  <c r="C206"/>
  <c r="D206"/>
  <c r="E206"/>
  <c r="F206" s="1"/>
  <c r="G206" s="1"/>
  <c r="C207"/>
  <c r="D207"/>
  <c r="E207" s="1"/>
  <c r="F207" s="1"/>
  <c r="C208"/>
  <c r="D208"/>
  <c r="E208" s="1"/>
  <c r="F208" s="1"/>
  <c r="G208" s="1"/>
  <c r="C209"/>
  <c r="D209"/>
  <c r="E209"/>
  <c r="F209" s="1"/>
  <c r="C210"/>
  <c r="D210"/>
  <c r="E210"/>
  <c r="H210" s="1"/>
  <c r="F210"/>
  <c r="G210" s="1"/>
  <c r="B211"/>
  <c r="C211"/>
  <c r="D211"/>
  <c r="E211" s="1"/>
  <c r="C212"/>
  <c r="D212"/>
  <c r="E212"/>
  <c r="C213"/>
  <c r="D213"/>
  <c r="E213" s="1"/>
  <c r="C214"/>
  <c r="D214"/>
  <c r="E214"/>
  <c r="C215"/>
  <c r="D215"/>
  <c r="E215" s="1"/>
  <c r="C216"/>
  <c r="D216"/>
  <c r="E216"/>
  <c r="C217"/>
  <c r="D217"/>
  <c r="E217" s="1"/>
  <c r="C218"/>
  <c r="D218"/>
  <c r="E218"/>
  <c r="C219"/>
  <c r="D219"/>
  <c r="E219" s="1"/>
  <c r="C220"/>
  <c r="D220"/>
  <c r="E220"/>
  <c r="B221"/>
  <c r="C221"/>
  <c r="D221"/>
  <c r="C222"/>
  <c r="D222"/>
  <c r="C223"/>
  <c r="D223"/>
  <c r="C224"/>
  <c r="D224"/>
  <c r="C225"/>
  <c r="D225"/>
  <c r="C226"/>
  <c r="D226"/>
  <c r="C227"/>
  <c r="D227"/>
  <c r="C228"/>
  <c r="D228"/>
  <c r="C229"/>
  <c r="D229"/>
  <c r="C230"/>
  <c r="D230"/>
  <c r="B231"/>
  <c r="C231"/>
  <c r="D231"/>
  <c r="E231" s="1"/>
  <c r="F231" s="1"/>
  <c r="G231" s="1"/>
  <c r="I231" s="1"/>
  <c r="C232"/>
  <c r="D232"/>
  <c r="E232" s="1"/>
  <c r="F232" s="1"/>
  <c r="C233"/>
  <c r="D233"/>
  <c r="E233" s="1"/>
  <c r="F233" s="1"/>
  <c r="G233" s="1"/>
  <c r="I233" s="1"/>
  <c r="C234"/>
  <c r="D234"/>
  <c r="E234" s="1"/>
  <c r="F234" s="1"/>
  <c r="G234" s="1"/>
  <c r="I234" s="1"/>
  <c r="C235"/>
  <c r="D235"/>
  <c r="E235" s="1"/>
  <c r="F235" s="1"/>
  <c r="C236"/>
  <c r="D236"/>
  <c r="E236" s="1"/>
  <c r="F236" s="1"/>
  <c r="C237"/>
  <c r="D237"/>
  <c r="E237" s="1"/>
  <c r="F237" s="1"/>
  <c r="C238"/>
  <c r="D238"/>
  <c r="E238" s="1"/>
  <c r="F238" s="1"/>
  <c r="C239"/>
  <c r="D239"/>
  <c r="E239" s="1"/>
  <c r="F239" s="1"/>
  <c r="C240"/>
  <c r="D240"/>
  <c r="E240"/>
  <c r="F240" s="1"/>
  <c r="B241"/>
  <c r="C241"/>
  <c r="D241"/>
  <c r="E241"/>
  <c r="C242"/>
  <c r="D242"/>
  <c r="E242"/>
  <c r="C243"/>
  <c r="D243"/>
  <c r="E243"/>
  <c r="C244"/>
  <c r="D244"/>
  <c r="E244"/>
  <c r="C245"/>
  <c r="D245"/>
  <c r="E245"/>
  <c r="C246"/>
  <c r="D246"/>
  <c r="E246"/>
  <c r="C247"/>
  <c r="D247"/>
  <c r="E247"/>
  <c r="C248"/>
  <c r="D248"/>
  <c r="E248"/>
  <c r="C249"/>
  <c r="D249"/>
  <c r="E249"/>
  <c r="C250"/>
  <c r="D250"/>
  <c r="E250"/>
  <c r="B251"/>
  <c r="C251"/>
  <c r="D251"/>
  <c r="C252"/>
  <c r="D252"/>
  <c r="E252"/>
  <c r="F252"/>
  <c r="C253"/>
  <c r="D253"/>
  <c r="E253" s="1"/>
  <c r="F253" s="1"/>
  <c r="G253" s="1"/>
  <c r="I253" s="1"/>
  <c r="C254"/>
  <c r="D254"/>
  <c r="C255"/>
  <c r="D255"/>
  <c r="C256"/>
  <c r="D256"/>
  <c r="E256"/>
  <c r="F256" s="1"/>
  <c r="G256" s="1"/>
  <c r="I256" s="1"/>
  <c r="C257"/>
  <c r="D257"/>
  <c r="E257"/>
  <c r="F257" s="1"/>
  <c r="C258"/>
  <c r="D258"/>
  <c r="C259"/>
  <c r="D259"/>
  <c r="E259" s="1"/>
  <c r="F259" s="1"/>
  <c r="G259" s="1"/>
  <c r="I259" s="1"/>
  <c r="C260"/>
  <c r="D260"/>
  <c r="E260" s="1"/>
  <c r="B261"/>
  <c r="C261"/>
  <c r="D261"/>
  <c r="E261" s="1"/>
  <c r="F261" s="1"/>
  <c r="C262"/>
  <c r="D262"/>
  <c r="C263"/>
  <c r="D263"/>
  <c r="C264"/>
  <c r="D264"/>
  <c r="C265"/>
  <c r="D265"/>
  <c r="C266"/>
  <c r="D266"/>
  <c r="C267"/>
  <c r="D267"/>
  <c r="C268"/>
  <c r="D268"/>
  <c r="C269"/>
  <c r="D269"/>
  <c r="C270"/>
  <c r="D270"/>
  <c r="B271"/>
  <c r="C271"/>
  <c r="D271"/>
  <c r="E271" s="1"/>
  <c r="F271" s="1"/>
  <c r="G271" s="1"/>
  <c r="I271" s="1"/>
  <c r="J271" s="1"/>
  <c r="K271" s="1"/>
  <c r="L271" s="1"/>
  <c r="C272"/>
  <c r="D272"/>
  <c r="E272"/>
  <c r="C273"/>
  <c r="D273"/>
  <c r="E273" s="1"/>
  <c r="F273" s="1"/>
  <c r="G273" s="1"/>
  <c r="I273" s="1"/>
  <c r="C274"/>
  <c r="D274"/>
  <c r="E274" s="1"/>
  <c r="F274" s="1"/>
  <c r="G274" s="1"/>
  <c r="I274" s="1"/>
  <c r="C275"/>
  <c r="D275"/>
  <c r="E275" s="1"/>
  <c r="F275" s="1"/>
  <c r="G275" s="1"/>
  <c r="C276"/>
  <c r="D276"/>
  <c r="E276"/>
  <c r="F276" s="1"/>
  <c r="G276" s="1"/>
  <c r="C277"/>
  <c r="D277"/>
  <c r="E277" s="1"/>
  <c r="C278"/>
  <c r="D278"/>
  <c r="E278"/>
  <c r="F278" s="1"/>
  <c r="G278" s="1"/>
  <c r="I278" s="1"/>
  <c r="J278" s="1"/>
  <c r="K278" s="1"/>
  <c r="C279"/>
  <c r="D279"/>
  <c r="E279"/>
  <c r="F279" s="1"/>
  <c r="G279" s="1"/>
  <c r="I279" s="1"/>
  <c r="J279" s="1"/>
  <c r="K279" s="1"/>
  <c r="L279" s="1"/>
  <c r="C280"/>
  <c r="D280"/>
  <c r="E280" s="1"/>
  <c r="F280" s="1"/>
  <c r="G280" s="1"/>
  <c r="I280" s="1"/>
  <c r="B281"/>
  <c r="C281"/>
  <c r="D281"/>
  <c r="E281"/>
  <c r="C282"/>
  <c r="D282"/>
  <c r="E282" s="1"/>
  <c r="C283"/>
  <c r="D283"/>
  <c r="E283"/>
  <c r="C284"/>
  <c r="D284"/>
  <c r="E284" s="1"/>
  <c r="C285"/>
  <c r="D285"/>
  <c r="E285"/>
  <c r="C286"/>
  <c r="D286"/>
  <c r="E286" s="1"/>
  <c r="C287"/>
  <c r="D287"/>
  <c r="E287"/>
  <c r="C288"/>
  <c r="D288"/>
  <c r="E288" s="1"/>
  <c r="C289"/>
  <c r="D289"/>
  <c r="E289"/>
  <c r="C290"/>
  <c r="D290"/>
  <c r="E290" s="1"/>
  <c r="B291"/>
  <c r="C291"/>
  <c r="D291"/>
  <c r="C292"/>
  <c r="D292"/>
  <c r="E292" s="1"/>
  <c r="F292" s="1"/>
  <c r="G292" s="1"/>
  <c r="I292" s="1"/>
  <c r="C293"/>
  <c r="D293"/>
  <c r="E293"/>
  <c r="F293" s="1"/>
  <c r="C294"/>
  <c r="D294"/>
  <c r="E294" s="1"/>
  <c r="F294" s="1"/>
  <c r="G294" s="1"/>
  <c r="I294" s="1"/>
  <c r="C295"/>
  <c r="D295"/>
  <c r="C296"/>
  <c r="D296"/>
  <c r="E296"/>
  <c r="F296" s="1"/>
  <c r="G296" s="1"/>
  <c r="I296" s="1"/>
  <c r="J296" s="1"/>
  <c r="K296" s="1"/>
  <c r="L296" s="1"/>
  <c r="C297"/>
  <c r="D297"/>
  <c r="E297" s="1"/>
  <c r="C298"/>
  <c r="D298"/>
  <c r="E298"/>
  <c r="F298" s="1"/>
  <c r="G298" s="1"/>
  <c r="I298" s="1"/>
  <c r="C299"/>
  <c r="D299"/>
  <c r="C300"/>
  <c r="D300"/>
  <c r="E300"/>
  <c r="F300" s="1"/>
  <c r="G300" s="1"/>
  <c r="I300" s="1"/>
  <c r="J300"/>
  <c r="K300" s="1"/>
  <c r="L300" s="1"/>
  <c r="A1" i="2"/>
  <c r="A2"/>
  <c r="A3"/>
  <c r="A4"/>
  <c r="A5"/>
  <c r="A6"/>
  <c r="B7"/>
  <c r="C7"/>
  <c r="D7"/>
  <c r="E7"/>
  <c r="F7"/>
  <c r="G7"/>
  <c r="H7"/>
  <c r="I7"/>
  <c r="J7"/>
  <c r="A8"/>
  <c r="A9"/>
  <c r="B9"/>
  <c r="B28" s="1"/>
  <c r="C9"/>
  <c r="C28" s="1"/>
  <c r="A10"/>
  <c r="B10"/>
  <c r="B40" s="1"/>
  <c r="A11"/>
  <c r="A13"/>
  <c r="A14"/>
  <c r="B15"/>
  <c r="C15"/>
  <c r="D15"/>
  <c r="E15"/>
  <c r="F15"/>
  <c r="G15"/>
  <c r="H15"/>
  <c r="I15"/>
  <c r="J15"/>
  <c r="A16"/>
  <c r="A17"/>
  <c r="A18"/>
  <c r="B18"/>
  <c r="C18"/>
  <c r="D18"/>
  <c r="E18"/>
  <c r="F18"/>
  <c r="G18"/>
  <c r="H18"/>
  <c r="I18"/>
  <c r="J18"/>
  <c r="A19"/>
  <c r="B19"/>
  <c r="C19"/>
  <c r="D19"/>
  <c r="E19"/>
  <c r="F19"/>
  <c r="G19"/>
  <c r="H19"/>
  <c r="I19"/>
  <c r="J19"/>
  <c r="A20"/>
  <c r="B20"/>
  <c r="C20"/>
  <c r="D20"/>
  <c r="A21"/>
  <c r="B21"/>
  <c r="C21"/>
  <c r="D21"/>
  <c r="E21"/>
  <c r="F21"/>
  <c r="G21"/>
  <c r="H21"/>
  <c r="I21"/>
  <c r="J21"/>
  <c r="A22"/>
  <c r="B22"/>
  <c r="C22"/>
  <c r="A23"/>
  <c r="B23"/>
  <c r="C23"/>
  <c r="D23"/>
  <c r="E23"/>
  <c r="F23"/>
  <c r="G23"/>
  <c r="H23"/>
  <c r="I23"/>
  <c r="J23"/>
  <c r="A24"/>
  <c r="B24"/>
  <c r="C24"/>
  <c r="D24"/>
  <c r="E24"/>
  <c r="F24"/>
  <c r="G24"/>
  <c r="H24"/>
  <c r="I24"/>
  <c r="J24"/>
  <c r="A25"/>
  <c r="B25"/>
  <c r="C25"/>
  <c r="D25"/>
  <c r="E25"/>
  <c r="F25"/>
  <c r="G25"/>
  <c r="H25"/>
  <c r="I25"/>
  <c r="J25"/>
  <c r="A26"/>
  <c r="B26"/>
  <c r="C26"/>
  <c r="D26"/>
  <c r="E26"/>
  <c r="F26"/>
  <c r="G26"/>
  <c r="H26"/>
  <c r="I26"/>
  <c r="J26"/>
  <c r="A27"/>
  <c r="B27"/>
  <c r="C27"/>
  <c r="D27"/>
  <c r="E27"/>
  <c r="F27"/>
  <c r="G27"/>
  <c r="H27"/>
  <c r="I27"/>
  <c r="J27"/>
  <c r="A28"/>
  <c r="A29"/>
  <c r="A30"/>
  <c r="B30"/>
  <c r="C30"/>
  <c r="D30"/>
  <c r="E30"/>
  <c r="F30"/>
  <c r="G30"/>
  <c r="H30"/>
  <c r="I30"/>
  <c r="J30"/>
  <c r="A31"/>
  <c r="B31"/>
  <c r="C31"/>
  <c r="D31"/>
  <c r="E31"/>
  <c r="F31"/>
  <c r="G31"/>
  <c r="H31"/>
  <c r="I31"/>
  <c r="J31"/>
  <c r="A32"/>
  <c r="B32"/>
  <c r="C32"/>
  <c r="D32"/>
  <c r="E32"/>
  <c r="F32"/>
  <c r="G32"/>
  <c r="H32"/>
  <c r="I32"/>
  <c r="J32"/>
  <c r="A33"/>
  <c r="B33"/>
  <c r="C33"/>
  <c r="D33"/>
  <c r="E33"/>
  <c r="F33"/>
  <c r="G33"/>
  <c r="H33"/>
  <c r="I33"/>
  <c r="J33"/>
  <c r="A34"/>
  <c r="B34"/>
  <c r="C34"/>
  <c r="D34"/>
  <c r="A35"/>
  <c r="B35"/>
  <c r="C35"/>
  <c r="D35"/>
  <c r="E35"/>
  <c r="F35"/>
  <c r="G35"/>
  <c r="H35"/>
  <c r="I35"/>
  <c r="J35"/>
  <c r="J47" s="1"/>
  <c r="A36"/>
  <c r="B36"/>
  <c r="C36"/>
  <c r="D36"/>
  <c r="E36"/>
  <c r="F36"/>
  <c r="G36"/>
  <c r="H36"/>
  <c r="I36"/>
  <c r="J36"/>
  <c r="J48" s="1"/>
  <c r="A37"/>
  <c r="B37"/>
  <c r="C37"/>
  <c r="D37"/>
  <c r="E37"/>
  <c r="F37"/>
  <c r="G37"/>
  <c r="H37"/>
  <c r="I37"/>
  <c r="J37"/>
  <c r="A38"/>
  <c r="B38"/>
  <c r="C38"/>
  <c r="D38"/>
  <c r="E38"/>
  <c r="F38"/>
  <c r="G38"/>
  <c r="H38"/>
  <c r="I38"/>
  <c r="J38"/>
  <c r="A39"/>
  <c r="B39"/>
  <c r="C39"/>
  <c r="A40"/>
  <c r="A41"/>
  <c r="A42"/>
  <c r="B42"/>
  <c r="C42"/>
  <c r="D42"/>
  <c r="E42"/>
  <c r="F42"/>
  <c r="G42"/>
  <c r="H42"/>
  <c r="I42"/>
  <c r="A43"/>
  <c r="B43"/>
  <c r="C43"/>
  <c r="D43"/>
  <c r="E43"/>
  <c r="F43"/>
  <c r="G43"/>
  <c r="H43"/>
  <c r="I43"/>
  <c r="A44"/>
  <c r="B44"/>
  <c r="C44"/>
  <c r="D44"/>
  <c r="A45"/>
  <c r="B45"/>
  <c r="C45"/>
  <c r="D45"/>
  <c r="E45"/>
  <c r="F45"/>
  <c r="G45"/>
  <c r="H45"/>
  <c r="I45"/>
  <c r="A46"/>
  <c r="B46"/>
  <c r="A47"/>
  <c r="B47"/>
  <c r="C47"/>
  <c r="D47"/>
  <c r="E47"/>
  <c r="F47"/>
  <c r="G47"/>
  <c r="H47"/>
  <c r="I47"/>
  <c r="A48"/>
  <c r="B48"/>
  <c r="C48"/>
  <c r="D48"/>
  <c r="E48"/>
  <c r="F48"/>
  <c r="G48"/>
  <c r="H48"/>
  <c r="I48"/>
  <c r="A49"/>
  <c r="B49"/>
  <c r="C49"/>
  <c r="D49"/>
  <c r="E49"/>
  <c r="F49"/>
  <c r="G49"/>
  <c r="H49"/>
  <c r="I49"/>
  <c r="A50"/>
  <c r="B50"/>
  <c r="C50"/>
  <c r="D50"/>
  <c r="E50"/>
  <c r="F50"/>
  <c r="G50"/>
  <c r="H50"/>
  <c r="I50"/>
  <c r="A51"/>
  <c r="B51"/>
  <c r="C51"/>
  <c r="A52"/>
  <c r="A1" i="3"/>
  <c r="A2"/>
  <c r="A3"/>
  <c r="A4"/>
  <c r="A5"/>
  <c r="A6"/>
  <c r="B7"/>
  <c r="C7"/>
  <c r="D7"/>
  <c r="E7"/>
  <c r="F7"/>
  <c r="G7"/>
  <c r="H7"/>
  <c r="I7"/>
  <c r="J7"/>
  <c r="A8"/>
  <c r="A9"/>
  <c r="B9"/>
  <c r="B28" s="1"/>
  <c r="C9"/>
  <c r="D9"/>
  <c r="E9"/>
  <c r="F9"/>
  <c r="F28" s="1"/>
  <c r="G9"/>
  <c r="G28" s="1"/>
  <c r="H9"/>
  <c r="H28"/>
  <c r="I9"/>
  <c r="A10"/>
  <c r="B10"/>
  <c r="B40"/>
  <c r="C10"/>
  <c r="D10"/>
  <c r="E10"/>
  <c r="E11"/>
  <c r="E41" s="1"/>
  <c r="F10"/>
  <c r="F40" s="1"/>
  <c r="G10"/>
  <c r="G11" s="1"/>
  <c r="G41" s="1"/>
  <c r="H10"/>
  <c r="I10"/>
  <c r="I11" s="1"/>
  <c r="I52" s="1"/>
  <c r="A11"/>
  <c r="A13"/>
  <c r="A14"/>
  <c r="B15"/>
  <c r="C15"/>
  <c r="D15"/>
  <c r="E15"/>
  <c r="F15"/>
  <c r="G15"/>
  <c r="H15"/>
  <c r="I15"/>
  <c r="J15"/>
  <c r="A16"/>
  <c r="A17"/>
  <c r="A18"/>
  <c r="B18"/>
  <c r="C18"/>
  <c r="D18"/>
  <c r="E18"/>
  <c r="F18"/>
  <c r="G18"/>
  <c r="H18"/>
  <c r="I18"/>
  <c r="J18"/>
  <c r="A19"/>
  <c r="B19"/>
  <c r="C19"/>
  <c r="D19"/>
  <c r="E19"/>
  <c r="F19"/>
  <c r="G19"/>
  <c r="H19"/>
  <c r="I19"/>
  <c r="J19"/>
  <c r="A20"/>
  <c r="B20"/>
  <c r="C20"/>
  <c r="D20"/>
  <c r="E20"/>
  <c r="F20"/>
  <c r="G20"/>
  <c r="H20"/>
  <c r="I20"/>
  <c r="J20"/>
  <c r="J44" s="1"/>
  <c r="A21"/>
  <c r="B21"/>
  <c r="C21"/>
  <c r="D21"/>
  <c r="E21"/>
  <c r="F21"/>
  <c r="G21"/>
  <c r="H21"/>
  <c r="I21"/>
  <c r="J21"/>
  <c r="A22"/>
  <c r="B22"/>
  <c r="C22"/>
  <c r="D22"/>
  <c r="E22"/>
  <c r="F22"/>
  <c r="G22"/>
  <c r="H22"/>
  <c r="I22"/>
  <c r="J22"/>
  <c r="A23"/>
  <c r="B23"/>
  <c r="C23"/>
  <c r="D23"/>
  <c r="E23"/>
  <c r="F23"/>
  <c r="G23"/>
  <c r="H23"/>
  <c r="I23"/>
  <c r="J23"/>
  <c r="A24"/>
  <c r="B24"/>
  <c r="C24"/>
  <c r="D24"/>
  <c r="E24"/>
  <c r="F24"/>
  <c r="G24"/>
  <c r="H24"/>
  <c r="I24"/>
  <c r="J24"/>
  <c r="A25"/>
  <c r="B25"/>
  <c r="C25"/>
  <c r="D25"/>
  <c r="E25"/>
  <c r="F25"/>
  <c r="G25"/>
  <c r="H25"/>
  <c r="I25"/>
  <c r="J25"/>
  <c r="A26"/>
  <c r="B26"/>
  <c r="C26"/>
  <c r="D26"/>
  <c r="E26"/>
  <c r="F26"/>
  <c r="G26"/>
  <c r="H26"/>
  <c r="I26"/>
  <c r="J26"/>
  <c r="A27"/>
  <c r="B27"/>
  <c r="C27"/>
  <c r="D27"/>
  <c r="E27"/>
  <c r="F27"/>
  <c r="G27"/>
  <c r="H27"/>
  <c r="I27"/>
  <c r="J27"/>
  <c r="A28"/>
  <c r="E28"/>
  <c r="I28"/>
  <c r="A29"/>
  <c r="A30"/>
  <c r="B30"/>
  <c r="C30"/>
  <c r="D30"/>
  <c r="E30"/>
  <c r="F30"/>
  <c r="G30"/>
  <c r="H30"/>
  <c r="I30"/>
  <c r="J30"/>
  <c r="A31"/>
  <c r="B31"/>
  <c r="C31"/>
  <c r="D31"/>
  <c r="E31"/>
  <c r="F31"/>
  <c r="G31"/>
  <c r="H31"/>
  <c r="I31"/>
  <c r="J31"/>
  <c r="A32"/>
  <c r="B32"/>
  <c r="C32"/>
  <c r="D32"/>
  <c r="E32"/>
  <c r="F32"/>
  <c r="G32"/>
  <c r="H32"/>
  <c r="I32"/>
  <c r="J32"/>
  <c r="A33"/>
  <c r="B33"/>
  <c r="C33"/>
  <c r="D33"/>
  <c r="E33"/>
  <c r="F33"/>
  <c r="G33"/>
  <c r="H33"/>
  <c r="I33"/>
  <c r="J33"/>
  <c r="A34"/>
  <c r="B34"/>
  <c r="C34"/>
  <c r="D34"/>
  <c r="E34"/>
  <c r="F34"/>
  <c r="G34"/>
  <c r="H34"/>
  <c r="I34"/>
  <c r="J34"/>
  <c r="A35"/>
  <c r="B35"/>
  <c r="C35"/>
  <c r="D35"/>
  <c r="E35"/>
  <c r="F35"/>
  <c r="G35"/>
  <c r="H35"/>
  <c r="I35"/>
  <c r="J35"/>
  <c r="A36"/>
  <c r="B36"/>
  <c r="C36"/>
  <c r="D36"/>
  <c r="E36"/>
  <c r="F36"/>
  <c r="G36"/>
  <c r="H36"/>
  <c r="I36"/>
  <c r="J36"/>
  <c r="A37"/>
  <c r="B37"/>
  <c r="C37"/>
  <c r="D37"/>
  <c r="E37"/>
  <c r="F37"/>
  <c r="G37"/>
  <c r="H37"/>
  <c r="I37"/>
  <c r="J37"/>
  <c r="A38"/>
  <c r="B38"/>
  <c r="C38"/>
  <c r="D38"/>
  <c r="E38"/>
  <c r="F38"/>
  <c r="G38"/>
  <c r="H38"/>
  <c r="I38"/>
  <c r="J38"/>
  <c r="A39"/>
  <c r="B39"/>
  <c r="C39"/>
  <c r="D39"/>
  <c r="E39"/>
  <c r="F39"/>
  <c r="G39"/>
  <c r="H39"/>
  <c r="I39"/>
  <c r="J39"/>
  <c r="A40"/>
  <c r="C40"/>
  <c r="D40"/>
  <c r="E40"/>
  <c r="G40"/>
  <c r="H40"/>
  <c r="I40"/>
  <c r="A41"/>
  <c r="A42"/>
  <c r="B42"/>
  <c r="C42"/>
  <c r="D42"/>
  <c r="E42"/>
  <c r="F42"/>
  <c r="G42"/>
  <c r="H42"/>
  <c r="I42"/>
  <c r="A43"/>
  <c r="B43"/>
  <c r="C43"/>
  <c r="D43"/>
  <c r="E43"/>
  <c r="F43"/>
  <c r="G43"/>
  <c r="H43"/>
  <c r="I43"/>
  <c r="A44"/>
  <c r="B44"/>
  <c r="C44"/>
  <c r="D44"/>
  <c r="E44"/>
  <c r="F44"/>
  <c r="G44"/>
  <c r="H44"/>
  <c r="I44"/>
  <c r="A45"/>
  <c r="B45"/>
  <c r="C45"/>
  <c r="D45"/>
  <c r="E45"/>
  <c r="F45"/>
  <c r="G45"/>
  <c r="H45"/>
  <c r="I45"/>
  <c r="A46"/>
  <c r="B46"/>
  <c r="C46"/>
  <c r="D46"/>
  <c r="E46"/>
  <c r="F46"/>
  <c r="G46"/>
  <c r="H46"/>
  <c r="I46"/>
  <c r="A47"/>
  <c r="B47"/>
  <c r="C47"/>
  <c r="D47"/>
  <c r="E47"/>
  <c r="F47"/>
  <c r="G47"/>
  <c r="H47"/>
  <c r="I47"/>
  <c r="A48"/>
  <c r="B48"/>
  <c r="C48"/>
  <c r="D48"/>
  <c r="E48"/>
  <c r="F48"/>
  <c r="G48"/>
  <c r="H48"/>
  <c r="I48"/>
  <c r="A49"/>
  <c r="B49"/>
  <c r="C49"/>
  <c r="D49"/>
  <c r="E49"/>
  <c r="F49"/>
  <c r="G49"/>
  <c r="H49"/>
  <c r="I49"/>
  <c r="A50"/>
  <c r="B50"/>
  <c r="C50"/>
  <c r="D50"/>
  <c r="E50"/>
  <c r="F50"/>
  <c r="G50"/>
  <c r="H50"/>
  <c r="I50"/>
  <c r="A51"/>
  <c r="B51"/>
  <c r="C51"/>
  <c r="D51"/>
  <c r="E51"/>
  <c r="F51"/>
  <c r="G51"/>
  <c r="H51"/>
  <c r="I51"/>
  <c r="A52"/>
  <c r="E52"/>
  <c r="A1" i="4"/>
  <c r="A2"/>
  <c r="A3"/>
  <c r="A4"/>
  <c r="A5"/>
  <c r="A6"/>
  <c r="A7"/>
  <c r="C7"/>
  <c r="E7"/>
  <c r="G7"/>
  <c r="I7"/>
  <c r="K7"/>
  <c r="A8"/>
  <c r="B8"/>
  <c r="C8"/>
  <c r="D8"/>
  <c r="E8"/>
  <c r="F8"/>
  <c r="G8"/>
  <c r="H8"/>
  <c r="I8"/>
  <c r="K8"/>
  <c r="A9"/>
  <c r="B9"/>
  <c r="C9"/>
  <c r="D9"/>
  <c r="E9"/>
  <c r="F9"/>
  <c r="G9"/>
  <c r="H9"/>
  <c r="I9"/>
  <c r="K9"/>
  <c r="A10"/>
  <c r="B10"/>
  <c r="C10"/>
  <c r="D10"/>
  <c r="E10"/>
  <c r="F10"/>
  <c r="G10"/>
  <c r="H10"/>
  <c r="I10"/>
  <c r="K10"/>
  <c r="A13"/>
  <c r="A14"/>
  <c r="B15"/>
  <c r="C15"/>
  <c r="D15"/>
  <c r="E15"/>
  <c r="F15"/>
  <c r="G15"/>
  <c r="H15"/>
  <c r="I15"/>
  <c r="J15"/>
  <c r="A16"/>
  <c r="A17"/>
  <c r="A18"/>
  <c r="A19"/>
  <c r="A20"/>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1" i="5"/>
  <c r="A2"/>
  <c r="A3"/>
  <c r="A4"/>
  <c r="A5"/>
  <c r="A6"/>
  <c r="C6"/>
  <c r="E6"/>
  <c r="G6"/>
  <c r="I6"/>
  <c r="K6"/>
  <c r="A7"/>
  <c r="B7"/>
  <c r="C7"/>
  <c r="D7"/>
  <c r="E7"/>
  <c r="F7"/>
  <c r="G7"/>
  <c r="H7"/>
  <c r="I7"/>
  <c r="K7"/>
  <c r="A8"/>
  <c r="B8"/>
  <c r="C8"/>
  <c r="D8"/>
  <c r="E8"/>
  <c r="F8"/>
  <c r="G8"/>
  <c r="H8"/>
  <c r="I8"/>
  <c r="K8"/>
  <c r="A9"/>
  <c r="B9"/>
  <c r="C9"/>
  <c r="D9"/>
  <c r="E9"/>
  <c r="F9"/>
  <c r="G9"/>
  <c r="H9"/>
  <c r="I9"/>
  <c r="K9"/>
  <c r="A11"/>
  <c r="A12"/>
  <c r="B13"/>
  <c r="C13"/>
  <c r="D13"/>
  <c r="E13"/>
  <c r="F13"/>
  <c r="G13"/>
  <c r="H13"/>
  <c r="I13"/>
  <c r="J13"/>
  <c r="A14"/>
  <c r="A15"/>
  <c r="A16"/>
  <c r="A17"/>
  <c r="A18"/>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1" i="6"/>
  <c r="A2"/>
  <c r="A3"/>
  <c r="A4"/>
  <c r="A5"/>
  <c r="A6"/>
  <c r="B7"/>
  <c r="C7"/>
  <c r="D7"/>
  <c r="E7"/>
  <c r="F7"/>
  <c r="G7"/>
  <c r="H7"/>
  <c r="I7"/>
  <c r="J7"/>
  <c r="K7"/>
  <c r="A8"/>
  <c r="A9"/>
  <c r="A10"/>
  <c r="B10"/>
  <c r="C10"/>
  <c r="D10"/>
  <c r="E10"/>
  <c r="F10"/>
  <c r="G10"/>
  <c r="H10"/>
  <c r="I10"/>
  <c r="J10"/>
  <c r="K10"/>
  <c r="L10"/>
  <c r="A11"/>
  <c r="B11"/>
  <c r="C11"/>
  <c r="D11"/>
  <c r="E11"/>
  <c r="F11"/>
  <c r="G11"/>
  <c r="H11"/>
  <c r="I11"/>
  <c r="J11"/>
  <c r="K11"/>
  <c r="L11"/>
  <c r="A12"/>
  <c r="B12"/>
  <c r="C12"/>
  <c r="D12"/>
  <c r="E12"/>
  <c r="F12"/>
  <c r="G12"/>
  <c r="H12"/>
  <c r="I12"/>
  <c r="J12"/>
  <c r="K12"/>
  <c r="L12"/>
  <c r="A13"/>
  <c r="B13"/>
  <c r="C13"/>
  <c r="D13"/>
  <c r="E13"/>
  <c r="F13"/>
  <c r="G13"/>
  <c r="H13"/>
  <c r="I13"/>
  <c r="J13"/>
  <c r="K13"/>
  <c r="L13"/>
  <c r="A14"/>
  <c r="B14"/>
  <c r="C14"/>
  <c r="D14"/>
  <c r="E14"/>
  <c r="F14"/>
  <c r="G14"/>
  <c r="H14"/>
  <c r="I14"/>
  <c r="J14"/>
  <c r="K14"/>
  <c r="L14"/>
  <c r="A15"/>
  <c r="B15"/>
  <c r="C15"/>
  <c r="D15"/>
  <c r="E15"/>
  <c r="F15"/>
  <c r="G15"/>
  <c r="H15"/>
  <c r="I15"/>
  <c r="J15"/>
  <c r="K15"/>
  <c r="L15"/>
  <c r="A16"/>
  <c r="B16"/>
  <c r="C16"/>
  <c r="D16"/>
  <c r="E16"/>
  <c r="F16"/>
  <c r="G16"/>
  <c r="H16"/>
  <c r="I16"/>
  <c r="J16"/>
  <c r="K16"/>
  <c r="L16"/>
  <c r="A17"/>
  <c r="B17"/>
  <c r="C17"/>
  <c r="D17"/>
  <c r="E17"/>
  <c r="F17"/>
  <c r="G17"/>
  <c r="H17"/>
  <c r="I17"/>
  <c r="J17"/>
  <c r="K17"/>
  <c r="L17"/>
  <c r="A18"/>
  <c r="B18"/>
  <c r="C18"/>
  <c r="D18"/>
  <c r="E18"/>
  <c r="F18"/>
  <c r="G18"/>
  <c r="H18"/>
  <c r="I18"/>
  <c r="J18"/>
  <c r="K18"/>
  <c r="L18"/>
  <c r="A19"/>
  <c r="B19"/>
  <c r="C19"/>
  <c r="D19"/>
  <c r="E19"/>
  <c r="F19"/>
  <c r="G19"/>
  <c r="H19"/>
  <c r="I19"/>
  <c r="J19"/>
  <c r="K19"/>
  <c r="L19"/>
  <c r="A20"/>
  <c r="B20"/>
  <c r="B158"/>
  <c r="C20"/>
  <c r="D20"/>
  <c r="D158" s="1"/>
  <c r="E20"/>
  <c r="E158" s="1"/>
  <c r="G20"/>
  <c r="H20"/>
  <c r="H158" s="1"/>
  <c r="I20"/>
  <c r="J20"/>
  <c r="J158" s="1"/>
  <c r="A21"/>
  <c r="A22"/>
  <c r="B22"/>
  <c r="C22"/>
  <c r="D22"/>
  <c r="E22"/>
  <c r="F22"/>
  <c r="G22"/>
  <c r="H22"/>
  <c r="I22"/>
  <c r="J22"/>
  <c r="K22"/>
  <c r="L22"/>
  <c r="A23"/>
  <c r="B23"/>
  <c r="C23"/>
  <c r="D23"/>
  <c r="E23"/>
  <c r="F23"/>
  <c r="G23"/>
  <c r="H23"/>
  <c r="I23"/>
  <c r="J23"/>
  <c r="K23"/>
  <c r="L23"/>
  <c r="A24"/>
  <c r="B24"/>
  <c r="C24"/>
  <c r="D24"/>
  <c r="E24"/>
  <c r="F24"/>
  <c r="G24"/>
  <c r="H24"/>
  <c r="I24"/>
  <c r="J24"/>
  <c r="K24"/>
  <c r="L24"/>
  <c r="A25"/>
  <c r="B25"/>
  <c r="C25"/>
  <c r="D25"/>
  <c r="E25"/>
  <c r="F25"/>
  <c r="G25"/>
  <c r="H25"/>
  <c r="I25"/>
  <c r="J25"/>
  <c r="K25"/>
  <c r="L25"/>
  <c r="A26"/>
  <c r="B26"/>
  <c r="C26"/>
  <c r="D26"/>
  <c r="E26"/>
  <c r="F26"/>
  <c r="G26"/>
  <c r="H26"/>
  <c r="I26"/>
  <c r="J26"/>
  <c r="K26"/>
  <c r="L26"/>
  <c r="A27"/>
  <c r="B27"/>
  <c r="C27"/>
  <c r="D27"/>
  <c r="E27"/>
  <c r="F27"/>
  <c r="G27"/>
  <c r="H27"/>
  <c r="I27"/>
  <c r="J27"/>
  <c r="K27"/>
  <c r="L27"/>
  <c r="A28"/>
  <c r="B28"/>
  <c r="C28"/>
  <c r="D28"/>
  <c r="E28"/>
  <c r="F28"/>
  <c r="G28"/>
  <c r="H28"/>
  <c r="I28"/>
  <c r="J28"/>
  <c r="K28"/>
  <c r="L28"/>
  <c r="A29"/>
  <c r="B29"/>
  <c r="C29"/>
  <c r="D29"/>
  <c r="E29"/>
  <c r="F29"/>
  <c r="G29"/>
  <c r="H29"/>
  <c r="I29"/>
  <c r="J29"/>
  <c r="K29"/>
  <c r="L29"/>
  <c r="A30"/>
  <c r="B30"/>
  <c r="C30"/>
  <c r="D30"/>
  <c r="E30"/>
  <c r="F30"/>
  <c r="G30"/>
  <c r="H30"/>
  <c r="I30"/>
  <c r="J30"/>
  <c r="K30"/>
  <c r="L30"/>
  <c r="A31"/>
  <c r="B31"/>
  <c r="C31"/>
  <c r="D31"/>
  <c r="E31"/>
  <c r="F31"/>
  <c r="G31"/>
  <c r="H31"/>
  <c r="I31"/>
  <c r="J31"/>
  <c r="K31"/>
  <c r="L31"/>
  <c r="A32"/>
  <c r="B32"/>
  <c r="C32"/>
  <c r="D32"/>
  <c r="E32"/>
  <c r="E170" s="1"/>
  <c r="G32"/>
  <c r="H32"/>
  <c r="H170" s="1"/>
  <c r="I32"/>
  <c r="J32"/>
  <c r="A33"/>
  <c r="A34"/>
  <c r="B34"/>
  <c r="C34"/>
  <c r="D34"/>
  <c r="E34"/>
  <c r="F34"/>
  <c r="G34"/>
  <c r="H34"/>
  <c r="I34"/>
  <c r="J34"/>
  <c r="K34"/>
  <c r="L34"/>
  <c r="A35"/>
  <c r="B35"/>
  <c r="C35"/>
  <c r="D35"/>
  <c r="E35"/>
  <c r="F35"/>
  <c r="G35"/>
  <c r="H35"/>
  <c r="I35"/>
  <c r="J35"/>
  <c r="K35"/>
  <c r="L35"/>
  <c r="A36"/>
  <c r="B36"/>
  <c r="C36"/>
  <c r="D36"/>
  <c r="E36"/>
  <c r="F36"/>
  <c r="G36"/>
  <c r="H36"/>
  <c r="I36"/>
  <c r="J36"/>
  <c r="K36"/>
  <c r="L36"/>
  <c r="A37"/>
  <c r="B37"/>
  <c r="C37"/>
  <c r="D37"/>
  <c r="E37"/>
  <c r="F37"/>
  <c r="G37"/>
  <c r="H37"/>
  <c r="I37"/>
  <c r="J37"/>
  <c r="K37"/>
  <c r="L37"/>
  <c r="A38"/>
  <c r="B38"/>
  <c r="C38"/>
  <c r="D38"/>
  <c r="E38"/>
  <c r="F38"/>
  <c r="G38"/>
  <c r="H38"/>
  <c r="I38"/>
  <c r="J38"/>
  <c r="K38"/>
  <c r="L38"/>
  <c r="A39"/>
  <c r="B39"/>
  <c r="C39"/>
  <c r="D39"/>
  <c r="E39"/>
  <c r="F39"/>
  <c r="G39"/>
  <c r="H39"/>
  <c r="I39"/>
  <c r="J39"/>
  <c r="K39"/>
  <c r="L39"/>
  <c r="A40"/>
  <c r="B40"/>
  <c r="C40"/>
  <c r="D40"/>
  <c r="E40"/>
  <c r="F40"/>
  <c r="G40"/>
  <c r="H40"/>
  <c r="I40"/>
  <c r="J40"/>
  <c r="K40"/>
  <c r="L40"/>
  <c r="A41"/>
  <c r="B41"/>
  <c r="C41"/>
  <c r="D41"/>
  <c r="E41"/>
  <c r="F41"/>
  <c r="G41"/>
  <c r="H41"/>
  <c r="I41"/>
  <c r="J41"/>
  <c r="K41"/>
  <c r="L41"/>
  <c r="A42"/>
  <c r="B42"/>
  <c r="C42"/>
  <c r="D42"/>
  <c r="E42"/>
  <c r="F42"/>
  <c r="G42"/>
  <c r="H42"/>
  <c r="I42"/>
  <c r="J42"/>
  <c r="K42"/>
  <c r="L42"/>
  <c r="A43"/>
  <c r="B43"/>
  <c r="C43"/>
  <c r="D43"/>
  <c r="E43"/>
  <c r="F43"/>
  <c r="G43"/>
  <c r="H43"/>
  <c r="I43"/>
  <c r="J43"/>
  <c r="K43"/>
  <c r="L43"/>
  <c r="A44"/>
  <c r="B44"/>
  <c r="B182" s="1"/>
  <c r="C44"/>
  <c r="D44"/>
  <c r="E44"/>
  <c r="E182" s="1"/>
  <c r="G44"/>
  <c r="H44"/>
  <c r="I44"/>
  <c r="J44"/>
  <c r="J182"/>
  <c r="A45"/>
  <c r="A46"/>
  <c r="B46"/>
  <c r="C46"/>
  <c r="D46"/>
  <c r="E46"/>
  <c r="F46"/>
  <c r="G46"/>
  <c r="H46"/>
  <c r="I46"/>
  <c r="J46"/>
  <c r="K46"/>
  <c r="L46"/>
  <c r="A47"/>
  <c r="B47"/>
  <c r="C47"/>
  <c r="D47"/>
  <c r="E47"/>
  <c r="F47"/>
  <c r="G47"/>
  <c r="H47"/>
  <c r="I47"/>
  <c r="J47"/>
  <c r="K47"/>
  <c r="L47"/>
  <c r="A48"/>
  <c r="B48"/>
  <c r="C48"/>
  <c r="D48"/>
  <c r="E48"/>
  <c r="F48"/>
  <c r="G48"/>
  <c r="H48"/>
  <c r="I48"/>
  <c r="J48"/>
  <c r="K48"/>
  <c r="L48"/>
  <c r="A49"/>
  <c r="B49"/>
  <c r="C49"/>
  <c r="D49"/>
  <c r="E49"/>
  <c r="F49"/>
  <c r="G49"/>
  <c r="H49"/>
  <c r="I49"/>
  <c r="J49"/>
  <c r="K49"/>
  <c r="L49"/>
  <c r="A50"/>
  <c r="B50"/>
  <c r="C50"/>
  <c r="D50"/>
  <c r="E50"/>
  <c r="F50"/>
  <c r="G50"/>
  <c r="H50"/>
  <c r="I50"/>
  <c r="J50"/>
  <c r="K50"/>
  <c r="L50"/>
  <c r="A51"/>
  <c r="B51"/>
  <c r="C51"/>
  <c r="D51"/>
  <c r="E51"/>
  <c r="F51"/>
  <c r="G51"/>
  <c r="H51"/>
  <c r="I51"/>
  <c r="J51"/>
  <c r="K51"/>
  <c r="L51"/>
  <c r="A52"/>
  <c r="B52"/>
  <c r="C52"/>
  <c r="D52"/>
  <c r="E52"/>
  <c r="F52"/>
  <c r="G52"/>
  <c r="H52"/>
  <c r="I52"/>
  <c r="J52"/>
  <c r="K52"/>
  <c r="L52"/>
  <c r="A53"/>
  <c r="B53"/>
  <c r="C53"/>
  <c r="D53"/>
  <c r="E53"/>
  <c r="F53"/>
  <c r="G53"/>
  <c r="H53"/>
  <c r="I53"/>
  <c r="J53"/>
  <c r="K53"/>
  <c r="L53"/>
  <c r="A54"/>
  <c r="B54"/>
  <c r="C54"/>
  <c r="D54"/>
  <c r="E54"/>
  <c r="F54"/>
  <c r="G54"/>
  <c r="H54"/>
  <c r="I54"/>
  <c r="J54"/>
  <c r="K54"/>
  <c r="L54"/>
  <c r="A55"/>
  <c r="B55"/>
  <c r="C55"/>
  <c r="D55"/>
  <c r="E55"/>
  <c r="F55"/>
  <c r="G55"/>
  <c r="H55"/>
  <c r="I55"/>
  <c r="J55"/>
  <c r="K55"/>
  <c r="L55"/>
  <c r="A56"/>
  <c r="B56"/>
  <c r="C56"/>
  <c r="D56"/>
  <c r="D194" s="1"/>
  <c r="E56"/>
  <c r="G56"/>
  <c r="H56"/>
  <c r="I56"/>
  <c r="K56"/>
  <c r="J56"/>
  <c r="A57"/>
  <c r="A58"/>
  <c r="B58"/>
  <c r="C58"/>
  <c r="D58"/>
  <c r="E58"/>
  <c r="F58"/>
  <c r="G58"/>
  <c r="H58"/>
  <c r="I58"/>
  <c r="J58"/>
  <c r="K58"/>
  <c r="L58"/>
  <c r="A59"/>
  <c r="B59"/>
  <c r="C59"/>
  <c r="D59"/>
  <c r="E59"/>
  <c r="F59"/>
  <c r="G59"/>
  <c r="H59"/>
  <c r="I59"/>
  <c r="J59"/>
  <c r="K59"/>
  <c r="L59"/>
  <c r="A60"/>
  <c r="B60"/>
  <c r="C60"/>
  <c r="D60"/>
  <c r="E60"/>
  <c r="F60"/>
  <c r="G60"/>
  <c r="H60"/>
  <c r="I60"/>
  <c r="J60"/>
  <c r="K60"/>
  <c r="L60"/>
  <c r="A61"/>
  <c r="B61"/>
  <c r="C61"/>
  <c r="D61"/>
  <c r="E61"/>
  <c r="F61"/>
  <c r="G61"/>
  <c r="H61"/>
  <c r="I61"/>
  <c r="J61"/>
  <c r="K61"/>
  <c r="L61"/>
  <c r="A62"/>
  <c r="B62"/>
  <c r="C62"/>
  <c r="D62"/>
  <c r="E62"/>
  <c r="F62"/>
  <c r="G62"/>
  <c r="H62"/>
  <c r="I62"/>
  <c r="J62"/>
  <c r="K62"/>
  <c r="L62"/>
  <c r="A63"/>
  <c r="B63"/>
  <c r="C63"/>
  <c r="D63"/>
  <c r="E63"/>
  <c r="F63"/>
  <c r="G63"/>
  <c r="H63"/>
  <c r="I63"/>
  <c r="J63"/>
  <c r="K63"/>
  <c r="L63"/>
  <c r="A64"/>
  <c r="B64"/>
  <c r="C64"/>
  <c r="D64"/>
  <c r="E64"/>
  <c r="F64"/>
  <c r="G64"/>
  <c r="H64"/>
  <c r="I64"/>
  <c r="J64"/>
  <c r="K64"/>
  <c r="L64"/>
  <c r="A65"/>
  <c r="B65"/>
  <c r="C65"/>
  <c r="D65"/>
  <c r="E65"/>
  <c r="F65"/>
  <c r="G65"/>
  <c r="H65"/>
  <c r="I65"/>
  <c r="J65"/>
  <c r="K65"/>
  <c r="L65"/>
  <c r="A66"/>
  <c r="B66"/>
  <c r="C66"/>
  <c r="D66"/>
  <c r="E66"/>
  <c r="F66"/>
  <c r="G66"/>
  <c r="H66"/>
  <c r="I66"/>
  <c r="J66"/>
  <c r="K66"/>
  <c r="L66"/>
  <c r="A67"/>
  <c r="B67"/>
  <c r="C67"/>
  <c r="D67"/>
  <c r="E67"/>
  <c r="F67"/>
  <c r="G67"/>
  <c r="H67"/>
  <c r="I67"/>
  <c r="J67"/>
  <c r="K67"/>
  <c r="L67"/>
  <c r="A68"/>
  <c r="B68"/>
  <c r="C68"/>
  <c r="C206" s="1"/>
  <c r="D68"/>
  <c r="E68"/>
  <c r="E206" s="1"/>
  <c r="G68"/>
  <c r="H68"/>
  <c r="H206" s="1"/>
  <c r="I68"/>
  <c r="I206" s="1"/>
  <c r="J68"/>
  <c r="A69"/>
  <c r="A70"/>
  <c r="B70"/>
  <c r="C70"/>
  <c r="D70"/>
  <c r="E70"/>
  <c r="F70"/>
  <c r="G70"/>
  <c r="H70"/>
  <c r="I70"/>
  <c r="J70"/>
  <c r="K70"/>
  <c r="L70"/>
  <c r="A71"/>
  <c r="B71"/>
  <c r="C71"/>
  <c r="D71"/>
  <c r="E71"/>
  <c r="F71"/>
  <c r="G71"/>
  <c r="H71"/>
  <c r="I71"/>
  <c r="J71"/>
  <c r="K71"/>
  <c r="L71"/>
  <c r="A72"/>
  <c r="B72"/>
  <c r="C72"/>
  <c r="D72"/>
  <c r="E72"/>
  <c r="F72"/>
  <c r="G72"/>
  <c r="H72"/>
  <c r="I72"/>
  <c r="J72"/>
  <c r="K72"/>
  <c r="L72"/>
  <c r="A73"/>
  <c r="B73"/>
  <c r="C73"/>
  <c r="D73"/>
  <c r="E73"/>
  <c r="F73"/>
  <c r="G73"/>
  <c r="H73"/>
  <c r="I73"/>
  <c r="J73"/>
  <c r="K73"/>
  <c r="L73"/>
  <c r="A74"/>
  <c r="B74"/>
  <c r="C74"/>
  <c r="D74"/>
  <c r="E74"/>
  <c r="F74"/>
  <c r="G74"/>
  <c r="H74"/>
  <c r="I74"/>
  <c r="J74"/>
  <c r="K74"/>
  <c r="L74"/>
  <c r="A75"/>
  <c r="B75"/>
  <c r="C75"/>
  <c r="D75"/>
  <c r="E75"/>
  <c r="F75"/>
  <c r="G75"/>
  <c r="H75"/>
  <c r="I75"/>
  <c r="J75"/>
  <c r="K75"/>
  <c r="L75"/>
  <c r="A76"/>
  <c r="B76"/>
  <c r="C76"/>
  <c r="D76"/>
  <c r="E76"/>
  <c r="F76"/>
  <c r="G76"/>
  <c r="H76"/>
  <c r="I76"/>
  <c r="J76"/>
  <c r="K76"/>
  <c r="L76"/>
  <c r="A77"/>
  <c r="B77"/>
  <c r="C77"/>
  <c r="D77"/>
  <c r="E77"/>
  <c r="F77"/>
  <c r="G77"/>
  <c r="H77"/>
  <c r="I77"/>
  <c r="J77"/>
  <c r="K77"/>
  <c r="L77"/>
  <c r="A78"/>
  <c r="B78"/>
  <c r="C78"/>
  <c r="D78"/>
  <c r="E78"/>
  <c r="F78"/>
  <c r="G78"/>
  <c r="H78"/>
  <c r="I78"/>
  <c r="J78"/>
  <c r="K78"/>
  <c r="L78"/>
  <c r="A79"/>
  <c r="B79"/>
  <c r="C79"/>
  <c r="D79"/>
  <c r="E79"/>
  <c r="F79"/>
  <c r="G79"/>
  <c r="H79"/>
  <c r="I79"/>
  <c r="J79"/>
  <c r="K79"/>
  <c r="L79"/>
  <c r="A80"/>
  <c r="B80"/>
  <c r="B218" s="1"/>
  <c r="C80"/>
  <c r="D80"/>
  <c r="D218" s="1"/>
  <c r="E80"/>
  <c r="G80"/>
  <c r="H80"/>
  <c r="H218" s="1"/>
  <c r="I80"/>
  <c r="J80"/>
  <c r="A81"/>
  <c r="A82"/>
  <c r="B82"/>
  <c r="C82"/>
  <c r="D82"/>
  <c r="E82"/>
  <c r="F82"/>
  <c r="G82"/>
  <c r="H82"/>
  <c r="I82"/>
  <c r="J82"/>
  <c r="K82"/>
  <c r="L82"/>
  <c r="A83"/>
  <c r="B83"/>
  <c r="C83"/>
  <c r="D83"/>
  <c r="E83"/>
  <c r="F83"/>
  <c r="G83"/>
  <c r="H83"/>
  <c r="I83"/>
  <c r="J83"/>
  <c r="K83"/>
  <c r="L83"/>
  <c r="A84"/>
  <c r="B84"/>
  <c r="C84"/>
  <c r="D84"/>
  <c r="E84"/>
  <c r="F84"/>
  <c r="G84"/>
  <c r="H84"/>
  <c r="I84"/>
  <c r="J84"/>
  <c r="K84"/>
  <c r="L84"/>
  <c r="A85"/>
  <c r="B85"/>
  <c r="C85"/>
  <c r="D85"/>
  <c r="E85"/>
  <c r="F85"/>
  <c r="G85"/>
  <c r="H85"/>
  <c r="I85"/>
  <c r="J85"/>
  <c r="K85"/>
  <c r="L85"/>
  <c r="A86"/>
  <c r="B86"/>
  <c r="C86"/>
  <c r="D86"/>
  <c r="E86"/>
  <c r="F86"/>
  <c r="G86"/>
  <c r="H86"/>
  <c r="I86"/>
  <c r="J86"/>
  <c r="K86"/>
  <c r="L86"/>
  <c r="A87"/>
  <c r="B87"/>
  <c r="C87"/>
  <c r="D87"/>
  <c r="E87"/>
  <c r="F87"/>
  <c r="G87"/>
  <c r="H87"/>
  <c r="I87"/>
  <c r="J87"/>
  <c r="K87"/>
  <c r="L87"/>
  <c r="A88"/>
  <c r="B88"/>
  <c r="C88"/>
  <c r="D88"/>
  <c r="E88"/>
  <c r="F88"/>
  <c r="G88"/>
  <c r="H88"/>
  <c r="I88"/>
  <c r="J88"/>
  <c r="K88"/>
  <c r="L88"/>
  <c r="A89"/>
  <c r="B89"/>
  <c r="C89"/>
  <c r="D89"/>
  <c r="E89"/>
  <c r="F89"/>
  <c r="G89"/>
  <c r="H89"/>
  <c r="I89"/>
  <c r="J89"/>
  <c r="K89"/>
  <c r="L89"/>
  <c r="A90"/>
  <c r="B90"/>
  <c r="C90"/>
  <c r="D90"/>
  <c r="E90"/>
  <c r="F90"/>
  <c r="G90"/>
  <c r="H90"/>
  <c r="I90"/>
  <c r="J90"/>
  <c r="K90"/>
  <c r="L90"/>
  <c r="A91"/>
  <c r="B91"/>
  <c r="C91"/>
  <c r="D91"/>
  <c r="E91"/>
  <c r="F91"/>
  <c r="G91"/>
  <c r="H91"/>
  <c r="I91"/>
  <c r="J91"/>
  <c r="K91"/>
  <c r="L91"/>
  <c r="A92"/>
  <c r="B92"/>
  <c r="C92"/>
  <c r="D92"/>
  <c r="D230" s="1"/>
  <c r="E92"/>
  <c r="E230" s="1"/>
  <c r="G92"/>
  <c r="G230" s="1"/>
  <c r="H92"/>
  <c r="H230" s="1"/>
  <c r="I92"/>
  <c r="J92"/>
  <c r="A93"/>
  <c r="A94"/>
  <c r="B94"/>
  <c r="C94"/>
  <c r="D94"/>
  <c r="E94"/>
  <c r="F94"/>
  <c r="G94"/>
  <c r="H94"/>
  <c r="I94"/>
  <c r="J94"/>
  <c r="K94"/>
  <c r="L94"/>
  <c r="A95"/>
  <c r="B95"/>
  <c r="C95"/>
  <c r="D95"/>
  <c r="E95"/>
  <c r="F95"/>
  <c r="G95"/>
  <c r="H95"/>
  <c r="I95"/>
  <c r="J95"/>
  <c r="K95"/>
  <c r="L95"/>
  <c r="A96"/>
  <c r="B96"/>
  <c r="C96"/>
  <c r="D96"/>
  <c r="E96"/>
  <c r="F96"/>
  <c r="G96"/>
  <c r="H96"/>
  <c r="I96"/>
  <c r="J96"/>
  <c r="K96"/>
  <c r="L96"/>
  <c r="A97"/>
  <c r="B97"/>
  <c r="C97"/>
  <c r="D97"/>
  <c r="E97"/>
  <c r="F97"/>
  <c r="G97"/>
  <c r="H97"/>
  <c r="I97"/>
  <c r="J97"/>
  <c r="K97"/>
  <c r="L97"/>
  <c r="A98"/>
  <c r="B98"/>
  <c r="C98"/>
  <c r="D98"/>
  <c r="E98"/>
  <c r="F98"/>
  <c r="G98"/>
  <c r="H98"/>
  <c r="I98"/>
  <c r="J98"/>
  <c r="K98"/>
  <c r="L98"/>
  <c r="A99"/>
  <c r="B99"/>
  <c r="C99"/>
  <c r="D99"/>
  <c r="E99"/>
  <c r="F99"/>
  <c r="G99"/>
  <c r="H99"/>
  <c r="I99"/>
  <c r="J99"/>
  <c r="K99"/>
  <c r="L99"/>
  <c r="A100"/>
  <c r="B100"/>
  <c r="C100"/>
  <c r="D100"/>
  <c r="E100"/>
  <c r="F100"/>
  <c r="G100"/>
  <c r="H100"/>
  <c r="I100"/>
  <c r="J100"/>
  <c r="K100"/>
  <c r="L100"/>
  <c r="A101"/>
  <c r="B101"/>
  <c r="C101"/>
  <c r="D101"/>
  <c r="E101"/>
  <c r="F101"/>
  <c r="G101"/>
  <c r="H101"/>
  <c r="I101"/>
  <c r="J101"/>
  <c r="K101"/>
  <c r="L101"/>
  <c r="A102"/>
  <c r="B102"/>
  <c r="C102"/>
  <c r="D102"/>
  <c r="E102"/>
  <c r="F102"/>
  <c r="G102"/>
  <c r="H102"/>
  <c r="I102"/>
  <c r="J102"/>
  <c r="K102"/>
  <c r="L102"/>
  <c r="A103"/>
  <c r="B103"/>
  <c r="C103"/>
  <c r="D103"/>
  <c r="E103"/>
  <c r="F103"/>
  <c r="G103"/>
  <c r="H103"/>
  <c r="I103"/>
  <c r="J103"/>
  <c r="K103"/>
  <c r="L103"/>
  <c r="A104"/>
  <c r="B104"/>
  <c r="C104"/>
  <c r="D104"/>
  <c r="D242" s="1"/>
  <c r="E104"/>
  <c r="G104"/>
  <c r="G242" s="1"/>
  <c r="H104"/>
  <c r="H242" s="1"/>
  <c r="I104"/>
  <c r="I242" s="1"/>
  <c r="J104"/>
  <c r="J242" s="1"/>
  <c r="A105"/>
  <c r="A106"/>
  <c r="B106"/>
  <c r="C106"/>
  <c r="D106"/>
  <c r="E106"/>
  <c r="F106"/>
  <c r="G106"/>
  <c r="H106"/>
  <c r="I106"/>
  <c r="J106"/>
  <c r="K106"/>
  <c r="L106"/>
  <c r="A107"/>
  <c r="B107"/>
  <c r="C107"/>
  <c r="D107"/>
  <c r="E107"/>
  <c r="F107"/>
  <c r="G107"/>
  <c r="H107"/>
  <c r="I107"/>
  <c r="J107"/>
  <c r="K107"/>
  <c r="L107"/>
  <c r="A108"/>
  <c r="B108"/>
  <c r="C108"/>
  <c r="D108"/>
  <c r="E108"/>
  <c r="F108"/>
  <c r="G108"/>
  <c r="H108"/>
  <c r="I108"/>
  <c r="J108"/>
  <c r="K108"/>
  <c r="L108"/>
  <c r="A109"/>
  <c r="B109"/>
  <c r="C109"/>
  <c r="D109"/>
  <c r="E109"/>
  <c r="F109"/>
  <c r="G109"/>
  <c r="H109"/>
  <c r="I109"/>
  <c r="J109"/>
  <c r="K109"/>
  <c r="L109"/>
  <c r="A110"/>
  <c r="B110"/>
  <c r="C110"/>
  <c r="D110"/>
  <c r="E110"/>
  <c r="F110"/>
  <c r="G110"/>
  <c r="H110"/>
  <c r="I110"/>
  <c r="J110"/>
  <c r="K110"/>
  <c r="L110"/>
  <c r="A111"/>
  <c r="B111"/>
  <c r="C111"/>
  <c r="D111"/>
  <c r="E111"/>
  <c r="F111"/>
  <c r="G111"/>
  <c r="H111"/>
  <c r="I111"/>
  <c r="J111"/>
  <c r="K111"/>
  <c r="L111"/>
  <c r="A112"/>
  <c r="B112"/>
  <c r="C112"/>
  <c r="D112"/>
  <c r="E112"/>
  <c r="F112"/>
  <c r="G112"/>
  <c r="H112"/>
  <c r="I112"/>
  <c r="J112"/>
  <c r="K112"/>
  <c r="L112"/>
  <c r="A113"/>
  <c r="B113"/>
  <c r="C113"/>
  <c r="D113"/>
  <c r="E113"/>
  <c r="F113"/>
  <c r="G113"/>
  <c r="H113"/>
  <c r="I113"/>
  <c r="J113"/>
  <c r="K113"/>
  <c r="L113"/>
  <c r="A114"/>
  <c r="B114"/>
  <c r="C114"/>
  <c r="D114"/>
  <c r="E114"/>
  <c r="F114"/>
  <c r="G114"/>
  <c r="H114"/>
  <c r="I114"/>
  <c r="J114"/>
  <c r="K114"/>
  <c r="L114"/>
  <c r="A115"/>
  <c r="B115"/>
  <c r="C115"/>
  <c r="D115"/>
  <c r="E115"/>
  <c r="F115"/>
  <c r="G115"/>
  <c r="H115"/>
  <c r="I115"/>
  <c r="J115"/>
  <c r="K115"/>
  <c r="L115"/>
  <c r="A116"/>
  <c r="B116"/>
  <c r="C116"/>
  <c r="C254" s="1"/>
  <c r="D116"/>
  <c r="E116"/>
  <c r="G116"/>
  <c r="H116"/>
  <c r="H254" s="1"/>
  <c r="I116"/>
  <c r="J116"/>
  <c r="A117"/>
  <c r="A118"/>
  <c r="B118"/>
  <c r="C118"/>
  <c r="D118"/>
  <c r="E118"/>
  <c r="F118"/>
  <c r="G118"/>
  <c r="H118"/>
  <c r="I118"/>
  <c r="J118"/>
  <c r="K118"/>
  <c r="L118"/>
  <c r="A119"/>
  <c r="B119"/>
  <c r="C119"/>
  <c r="D119"/>
  <c r="E119"/>
  <c r="F119"/>
  <c r="G119"/>
  <c r="H119"/>
  <c r="I119"/>
  <c r="J119"/>
  <c r="K119"/>
  <c r="L119"/>
  <c r="A120"/>
  <c r="B120"/>
  <c r="C120"/>
  <c r="D120"/>
  <c r="E120"/>
  <c r="F120"/>
  <c r="G120"/>
  <c r="H120"/>
  <c r="I120"/>
  <c r="J120"/>
  <c r="K120"/>
  <c r="L120"/>
  <c r="A121"/>
  <c r="B121"/>
  <c r="C121"/>
  <c r="D121"/>
  <c r="E121"/>
  <c r="F121"/>
  <c r="G121"/>
  <c r="H121"/>
  <c r="I121"/>
  <c r="J121"/>
  <c r="K121"/>
  <c r="L121"/>
  <c r="A122"/>
  <c r="B122"/>
  <c r="C122"/>
  <c r="D122"/>
  <c r="E122"/>
  <c r="F122"/>
  <c r="G122"/>
  <c r="H122"/>
  <c r="I122"/>
  <c r="J122"/>
  <c r="K122"/>
  <c r="L122"/>
  <c r="A123"/>
  <c r="B123"/>
  <c r="C123"/>
  <c r="D123"/>
  <c r="E123"/>
  <c r="F123"/>
  <c r="G123"/>
  <c r="H123"/>
  <c r="I123"/>
  <c r="J123"/>
  <c r="K123"/>
  <c r="L123"/>
  <c r="A124"/>
  <c r="B124"/>
  <c r="C124"/>
  <c r="D124"/>
  <c r="E124"/>
  <c r="F124"/>
  <c r="G124"/>
  <c r="H124"/>
  <c r="I124"/>
  <c r="J124"/>
  <c r="K124"/>
  <c r="L124"/>
  <c r="A125"/>
  <c r="B125"/>
  <c r="C125"/>
  <c r="D125"/>
  <c r="E125"/>
  <c r="F125"/>
  <c r="G125"/>
  <c r="H125"/>
  <c r="I125"/>
  <c r="J125"/>
  <c r="K125"/>
  <c r="L125"/>
  <c r="A126"/>
  <c r="B126"/>
  <c r="C126"/>
  <c r="D126"/>
  <c r="E126"/>
  <c r="F126"/>
  <c r="G126"/>
  <c r="H126"/>
  <c r="I126"/>
  <c r="J126"/>
  <c r="K126"/>
  <c r="L126"/>
  <c r="A127"/>
  <c r="B127"/>
  <c r="C127"/>
  <c r="D127"/>
  <c r="E127"/>
  <c r="F127"/>
  <c r="G127"/>
  <c r="H127"/>
  <c r="I127"/>
  <c r="J127"/>
  <c r="K127"/>
  <c r="L127"/>
  <c r="A128"/>
  <c r="B128"/>
  <c r="C128"/>
  <c r="D128"/>
  <c r="E128"/>
  <c r="G128"/>
  <c r="G266" s="1"/>
  <c r="H128"/>
  <c r="I128"/>
  <c r="J128"/>
  <c r="A129"/>
  <c r="A130"/>
  <c r="B130"/>
  <c r="B268" s="1"/>
  <c r="C130"/>
  <c r="D130"/>
  <c r="D268" s="1"/>
  <c r="E130"/>
  <c r="G130"/>
  <c r="H130"/>
  <c r="I130"/>
  <c r="J130"/>
  <c r="A131"/>
  <c r="B131"/>
  <c r="C131"/>
  <c r="C269" s="1"/>
  <c r="D131"/>
  <c r="E131"/>
  <c r="G131"/>
  <c r="H131"/>
  <c r="I131"/>
  <c r="J131"/>
  <c r="J269" s="1"/>
  <c r="A132"/>
  <c r="B132"/>
  <c r="C132"/>
  <c r="D132"/>
  <c r="D270" s="1"/>
  <c r="E132"/>
  <c r="E270" s="1"/>
  <c r="G132"/>
  <c r="G270" s="1"/>
  <c r="H132"/>
  <c r="I132"/>
  <c r="J132"/>
  <c r="J270" s="1"/>
  <c r="A133"/>
  <c r="B133"/>
  <c r="C133"/>
  <c r="C271" s="1"/>
  <c r="D133"/>
  <c r="D271" s="1"/>
  <c r="E133"/>
  <c r="G133"/>
  <c r="H133"/>
  <c r="I133"/>
  <c r="I271" s="1"/>
  <c r="J133"/>
  <c r="A134"/>
  <c r="B134"/>
  <c r="C134"/>
  <c r="C272" s="1"/>
  <c r="D134"/>
  <c r="E134"/>
  <c r="E272" s="1"/>
  <c r="G134"/>
  <c r="H134"/>
  <c r="H272" s="1"/>
  <c r="I134"/>
  <c r="J134"/>
  <c r="J272" s="1"/>
  <c r="A135"/>
  <c r="B135"/>
  <c r="C135"/>
  <c r="D135"/>
  <c r="D273" s="1"/>
  <c r="E135"/>
  <c r="G135"/>
  <c r="G273" s="1"/>
  <c r="H135"/>
  <c r="I135"/>
  <c r="I273" s="1"/>
  <c r="J135"/>
  <c r="J273" s="1"/>
  <c r="A136"/>
  <c r="B136"/>
  <c r="B274" s="1"/>
  <c r="C136"/>
  <c r="C274" s="1"/>
  <c r="D136"/>
  <c r="D274" s="1"/>
  <c r="E136"/>
  <c r="G136"/>
  <c r="H136"/>
  <c r="H274" s="1"/>
  <c r="I136"/>
  <c r="J136"/>
  <c r="A137"/>
  <c r="B137"/>
  <c r="B275" s="1"/>
  <c r="C137"/>
  <c r="C275" s="1"/>
  <c r="D137"/>
  <c r="E137"/>
  <c r="G137"/>
  <c r="H137"/>
  <c r="H275" s="1"/>
  <c r="I137"/>
  <c r="J137"/>
  <c r="J275" s="1"/>
  <c r="A138"/>
  <c r="B138"/>
  <c r="B276" s="1"/>
  <c r="C138"/>
  <c r="C276" s="1"/>
  <c r="D138"/>
  <c r="E138"/>
  <c r="G138"/>
  <c r="H138"/>
  <c r="I138"/>
  <c r="I276" s="1"/>
  <c r="J138"/>
  <c r="A139"/>
  <c r="B139"/>
  <c r="B277" s="1"/>
  <c r="C139"/>
  <c r="D139"/>
  <c r="E139"/>
  <c r="E277" s="1"/>
  <c r="G139"/>
  <c r="G277" s="1"/>
  <c r="H139"/>
  <c r="H277" s="1"/>
  <c r="I139"/>
  <c r="J139"/>
  <c r="A140"/>
  <c r="A143"/>
  <c r="A144"/>
  <c r="B145"/>
  <c r="C145"/>
  <c r="D145"/>
  <c r="E145"/>
  <c r="F145"/>
  <c r="G145"/>
  <c r="H145"/>
  <c r="I145"/>
  <c r="J145"/>
  <c r="K145"/>
  <c r="A146"/>
  <c r="A147"/>
  <c r="A148"/>
  <c r="B148"/>
  <c r="C148"/>
  <c r="D148"/>
  <c r="E148"/>
  <c r="F148"/>
  <c r="G148"/>
  <c r="H148"/>
  <c r="I148"/>
  <c r="J148"/>
  <c r="K148"/>
  <c r="L148"/>
  <c r="A149"/>
  <c r="B149"/>
  <c r="C149"/>
  <c r="D149"/>
  <c r="E149"/>
  <c r="F149"/>
  <c r="G149"/>
  <c r="H149"/>
  <c r="I149"/>
  <c r="J149"/>
  <c r="K149"/>
  <c r="L149"/>
  <c r="A150"/>
  <c r="B150"/>
  <c r="C150"/>
  <c r="D150"/>
  <c r="E150"/>
  <c r="F150"/>
  <c r="G150"/>
  <c r="H150"/>
  <c r="I150"/>
  <c r="J150"/>
  <c r="K150"/>
  <c r="L150"/>
  <c r="A151"/>
  <c r="B151"/>
  <c r="C151"/>
  <c r="D151"/>
  <c r="E151"/>
  <c r="F151"/>
  <c r="G151"/>
  <c r="H151"/>
  <c r="I151"/>
  <c r="J151"/>
  <c r="K151"/>
  <c r="L151"/>
  <c r="A152"/>
  <c r="B152"/>
  <c r="C152"/>
  <c r="D152"/>
  <c r="E152"/>
  <c r="F152"/>
  <c r="G152"/>
  <c r="H152"/>
  <c r="I152"/>
  <c r="J152"/>
  <c r="K152"/>
  <c r="L152"/>
  <c r="A153"/>
  <c r="B153"/>
  <c r="C153"/>
  <c r="D153"/>
  <c r="E153"/>
  <c r="F153"/>
  <c r="G153"/>
  <c r="H153"/>
  <c r="I153"/>
  <c r="J153"/>
  <c r="K153"/>
  <c r="L153"/>
  <c r="A154"/>
  <c r="B154"/>
  <c r="C154"/>
  <c r="D154"/>
  <c r="E154"/>
  <c r="F154"/>
  <c r="G154"/>
  <c r="H154"/>
  <c r="I154"/>
  <c r="J154"/>
  <c r="K154"/>
  <c r="L154"/>
  <c r="A155"/>
  <c r="B155"/>
  <c r="C155"/>
  <c r="D155"/>
  <c r="E155"/>
  <c r="F155"/>
  <c r="G155"/>
  <c r="H155"/>
  <c r="I155"/>
  <c r="J155"/>
  <c r="K155"/>
  <c r="L155"/>
  <c r="A156"/>
  <c r="B156"/>
  <c r="C156"/>
  <c r="D156"/>
  <c r="E156"/>
  <c r="F156"/>
  <c r="G156"/>
  <c r="H156"/>
  <c r="I156"/>
  <c r="J156"/>
  <c r="K156"/>
  <c r="L156"/>
  <c r="A157"/>
  <c r="B157"/>
  <c r="C157"/>
  <c r="D157"/>
  <c r="E157"/>
  <c r="F157"/>
  <c r="G157"/>
  <c r="H157"/>
  <c r="I157"/>
  <c r="J157"/>
  <c r="K157"/>
  <c r="L157"/>
  <c r="A158"/>
  <c r="C158"/>
  <c r="G158"/>
  <c r="I158"/>
  <c r="A159"/>
  <c r="A160"/>
  <c r="B160"/>
  <c r="C160"/>
  <c r="D160"/>
  <c r="E160"/>
  <c r="F160"/>
  <c r="G160"/>
  <c r="H160"/>
  <c r="I160"/>
  <c r="J160"/>
  <c r="K160"/>
  <c r="L160"/>
  <c r="A161"/>
  <c r="B161"/>
  <c r="C161"/>
  <c r="D161"/>
  <c r="E161"/>
  <c r="F161"/>
  <c r="G161"/>
  <c r="H161"/>
  <c r="I161"/>
  <c r="J161"/>
  <c r="K161"/>
  <c r="L161"/>
  <c r="A162"/>
  <c r="B162"/>
  <c r="C162"/>
  <c r="D162"/>
  <c r="E162"/>
  <c r="F162"/>
  <c r="G162"/>
  <c r="H162"/>
  <c r="I162"/>
  <c r="J162"/>
  <c r="K162"/>
  <c r="L162"/>
  <c r="A163"/>
  <c r="B163"/>
  <c r="C163"/>
  <c r="D163"/>
  <c r="E163"/>
  <c r="F163"/>
  <c r="G163"/>
  <c r="H163"/>
  <c r="I163"/>
  <c r="J163"/>
  <c r="K163"/>
  <c r="L163"/>
  <c r="A164"/>
  <c r="B164"/>
  <c r="C164"/>
  <c r="D164"/>
  <c r="E164"/>
  <c r="F164"/>
  <c r="G164"/>
  <c r="H164"/>
  <c r="I164"/>
  <c r="J164"/>
  <c r="K164"/>
  <c r="L164"/>
  <c r="A165"/>
  <c r="B165"/>
  <c r="C165"/>
  <c r="D165"/>
  <c r="E165"/>
  <c r="F165"/>
  <c r="G165"/>
  <c r="H165"/>
  <c r="I165"/>
  <c r="J165"/>
  <c r="K165"/>
  <c r="L165"/>
  <c r="A166"/>
  <c r="B166"/>
  <c r="C166"/>
  <c r="D166"/>
  <c r="E166"/>
  <c r="F166"/>
  <c r="G166"/>
  <c r="H166"/>
  <c r="I166"/>
  <c r="J166"/>
  <c r="K166"/>
  <c r="L166"/>
  <c r="A167"/>
  <c r="B167"/>
  <c r="C167"/>
  <c r="D167"/>
  <c r="E167"/>
  <c r="F167"/>
  <c r="G167"/>
  <c r="H167"/>
  <c r="I167"/>
  <c r="J167"/>
  <c r="K167"/>
  <c r="L167"/>
  <c r="A168"/>
  <c r="B168"/>
  <c r="C168"/>
  <c r="D168"/>
  <c r="E168"/>
  <c r="F168"/>
  <c r="G168"/>
  <c r="H168"/>
  <c r="I168"/>
  <c r="J168"/>
  <c r="K168"/>
  <c r="L168"/>
  <c r="A169"/>
  <c r="B169"/>
  <c r="C169"/>
  <c r="D169"/>
  <c r="E169"/>
  <c r="F169"/>
  <c r="G169"/>
  <c r="H169"/>
  <c r="I169"/>
  <c r="J169"/>
  <c r="K169"/>
  <c r="L169"/>
  <c r="A170"/>
  <c r="B170"/>
  <c r="D170"/>
  <c r="G170"/>
  <c r="J170"/>
  <c r="A171"/>
  <c r="A172"/>
  <c r="B172"/>
  <c r="C172"/>
  <c r="D172"/>
  <c r="E172"/>
  <c r="F172"/>
  <c r="G172"/>
  <c r="H172"/>
  <c r="I172"/>
  <c r="J172"/>
  <c r="K172"/>
  <c r="L172"/>
  <c r="A173"/>
  <c r="B173"/>
  <c r="C173"/>
  <c r="D173"/>
  <c r="E173"/>
  <c r="F173"/>
  <c r="G173"/>
  <c r="H173"/>
  <c r="I173"/>
  <c r="J173"/>
  <c r="K173"/>
  <c r="L173"/>
  <c r="A174"/>
  <c r="B174"/>
  <c r="C174"/>
  <c r="D174"/>
  <c r="E174"/>
  <c r="F174"/>
  <c r="G174"/>
  <c r="H174"/>
  <c r="I174"/>
  <c r="J174"/>
  <c r="K174"/>
  <c r="L174"/>
  <c r="A175"/>
  <c r="B175"/>
  <c r="C175"/>
  <c r="D175"/>
  <c r="E175"/>
  <c r="F175"/>
  <c r="G175"/>
  <c r="H175"/>
  <c r="I175"/>
  <c r="J175"/>
  <c r="K175"/>
  <c r="L175"/>
  <c r="A176"/>
  <c r="B176"/>
  <c r="C176"/>
  <c r="D176"/>
  <c r="E176"/>
  <c r="F176"/>
  <c r="G176"/>
  <c r="H176"/>
  <c r="I176"/>
  <c r="J176"/>
  <c r="K176"/>
  <c r="L176"/>
  <c r="A177"/>
  <c r="B177"/>
  <c r="C177"/>
  <c r="D177"/>
  <c r="E177"/>
  <c r="F177"/>
  <c r="G177"/>
  <c r="H177"/>
  <c r="I177"/>
  <c r="J177"/>
  <c r="K177"/>
  <c r="L177"/>
  <c r="A178"/>
  <c r="B178"/>
  <c r="C178"/>
  <c r="D178"/>
  <c r="E178"/>
  <c r="F178"/>
  <c r="G178"/>
  <c r="H178"/>
  <c r="I178"/>
  <c r="J178"/>
  <c r="K178"/>
  <c r="L178"/>
  <c r="A179"/>
  <c r="B179"/>
  <c r="C179"/>
  <c r="D179"/>
  <c r="E179"/>
  <c r="F179"/>
  <c r="G179"/>
  <c r="H179"/>
  <c r="I179"/>
  <c r="J179"/>
  <c r="K179"/>
  <c r="L179"/>
  <c r="A180"/>
  <c r="B180"/>
  <c r="C180"/>
  <c r="D180"/>
  <c r="E180"/>
  <c r="F180"/>
  <c r="G180"/>
  <c r="H180"/>
  <c r="I180"/>
  <c r="J180"/>
  <c r="K180"/>
  <c r="L180"/>
  <c r="A181"/>
  <c r="B181"/>
  <c r="C181"/>
  <c r="D181"/>
  <c r="E181"/>
  <c r="F181"/>
  <c r="G181"/>
  <c r="H181"/>
  <c r="I181"/>
  <c r="J181"/>
  <c r="K181"/>
  <c r="L181"/>
  <c r="A182"/>
  <c r="C182"/>
  <c r="I182"/>
  <c r="A183"/>
  <c r="A184"/>
  <c r="B184"/>
  <c r="C184"/>
  <c r="D184"/>
  <c r="E184"/>
  <c r="F184"/>
  <c r="G184"/>
  <c r="H184"/>
  <c r="I184"/>
  <c r="J184"/>
  <c r="K184"/>
  <c r="L184"/>
  <c r="A185"/>
  <c r="B185"/>
  <c r="C185"/>
  <c r="D185"/>
  <c r="E185"/>
  <c r="F185"/>
  <c r="G185"/>
  <c r="H185"/>
  <c r="I185"/>
  <c r="J185"/>
  <c r="K185"/>
  <c r="L185"/>
  <c r="A186"/>
  <c r="B186"/>
  <c r="C186"/>
  <c r="D186"/>
  <c r="E186"/>
  <c r="F186"/>
  <c r="G186"/>
  <c r="H186"/>
  <c r="I186"/>
  <c r="J186"/>
  <c r="K186"/>
  <c r="L186"/>
  <c r="A187"/>
  <c r="B187"/>
  <c r="C187"/>
  <c r="D187"/>
  <c r="E187"/>
  <c r="F187"/>
  <c r="G187"/>
  <c r="H187"/>
  <c r="I187"/>
  <c r="J187"/>
  <c r="K187"/>
  <c r="L187"/>
  <c r="A188"/>
  <c r="B188"/>
  <c r="C188"/>
  <c r="D188"/>
  <c r="E188"/>
  <c r="F188"/>
  <c r="G188"/>
  <c r="H188"/>
  <c r="I188"/>
  <c r="J188"/>
  <c r="K188"/>
  <c r="L188"/>
  <c r="A189"/>
  <c r="B189"/>
  <c r="C189"/>
  <c r="D189"/>
  <c r="E189"/>
  <c r="F189"/>
  <c r="G189"/>
  <c r="H189"/>
  <c r="I189"/>
  <c r="J189"/>
  <c r="K189"/>
  <c r="L189"/>
  <c r="A190"/>
  <c r="B190"/>
  <c r="C190"/>
  <c r="D190"/>
  <c r="E190"/>
  <c r="F190"/>
  <c r="G190"/>
  <c r="H190"/>
  <c r="I190"/>
  <c r="J190"/>
  <c r="K190"/>
  <c r="L190"/>
  <c r="A191"/>
  <c r="B191"/>
  <c r="C191"/>
  <c r="D191"/>
  <c r="E191"/>
  <c r="F191"/>
  <c r="G191"/>
  <c r="H191"/>
  <c r="I191"/>
  <c r="J191"/>
  <c r="K191"/>
  <c r="L191"/>
  <c r="A192"/>
  <c r="B192"/>
  <c r="C192"/>
  <c r="D192"/>
  <c r="E192"/>
  <c r="F192"/>
  <c r="G192"/>
  <c r="H192"/>
  <c r="I192"/>
  <c r="J192"/>
  <c r="K192"/>
  <c r="L192"/>
  <c r="A193"/>
  <c r="B193"/>
  <c r="C193"/>
  <c r="D193"/>
  <c r="E193"/>
  <c r="F193"/>
  <c r="G193"/>
  <c r="H193"/>
  <c r="I193"/>
  <c r="J193"/>
  <c r="K193"/>
  <c r="L193"/>
  <c r="A194"/>
  <c r="B194"/>
  <c r="E194"/>
  <c r="G194"/>
  <c r="H194"/>
  <c r="I194"/>
  <c r="J194"/>
  <c r="A195"/>
  <c r="A196"/>
  <c r="B196"/>
  <c r="C196"/>
  <c r="D196"/>
  <c r="E196"/>
  <c r="F196"/>
  <c r="G196"/>
  <c r="H196"/>
  <c r="I196"/>
  <c r="J196"/>
  <c r="K196"/>
  <c r="L196"/>
  <c r="A197"/>
  <c r="B197"/>
  <c r="C197"/>
  <c r="D197"/>
  <c r="E197"/>
  <c r="F197"/>
  <c r="G197"/>
  <c r="H197"/>
  <c r="I197"/>
  <c r="J197"/>
  <c r="K197"/>
  <c r="L197"/>
  <c r="A198"/>
  <c r="B198"/>
  <c r="C198"/>
  <c r="D198"/>
  <c r="E198"/>
  <c r="F198"/>
  <c r="G198"/>
  <c r="H198"/>
  <c r="I198"/>
  <c r="J198"/>
  <c r="K198"/>
  <c r="L198"/>
  <c r="A199"/>
  <c r="B199"/>
  <c r="C199"/>
  <c r="D199"/>
  <c r="E199"/>
  <c r="F199"/>
  <c r="G199"/>
  <c r="H199"/>
  <c r="I199"/>
  <c r="J199"/>
  <c r="K199"/>
  <c r="L199"/>
  <c r="A200"/>
  <c r="B200"/>
  <c r="C200"/>
  <c r="D200"/>
  <c r="E200"/>
  <c r="F200"/>
  <c r="G200"/>
  <c r="H200"/>
  <c r="I200"/>
  <c r="J200"/>
  <c r="K200"/>
  <c r="L200"/>
  <c r="A201"/>
  <c r="B201"/>
  <c r="C201"/>
  <c r="D201"/>
  <c r="E201"/>
  <c r="F201"/>
  <c r="G201"/>
  <c r="H201"/>
  <c r="I201"/>
  <c r="J201"/>
  <c r="K201"/>
  <c r="L201"/>
  <c r="A202"/>
  <c r="B202"/>
  <c r="C202"/>
  <c r="D202"/>
  <c r="E202"/>
  <c r="F202"/>
  <c r="G202"/>
  <c r="H202"/>
  <c r="I202"/>
  <c r="J202"/>
  <c r="K202"/>
  <c r="L202"/>
  <c r="A203"/>
  <c r="B203"/>
  <c r="C203"/>
  <c r="D203"/>
  <c r="E203"/>
  <c r="F203"/>
  <c r="G203"/>
  <c r="H203"/>
  <c r="I203"/>
  <c r="J203"/>
  <c r="K203"/>
  <c r="L203"/>
  <c r="A204"/>
  <c r="B204"/>
  <c r="C204"/>
  <c r="D204"/>
  <c r="E204"/>
  <c r="F204"/>
  <c r="G204"/>
  <c r="H204"/>
  <c r="I204"/>
  <c r="J204"/>
  <c r="K204"/>
  <c r="L204"/>
  <c r="A205"/>
  <c r="B205"/>
  <c r="C205"/>
  <c r="D205"/>
  <c r="E205"/>
  <c r="F205"/>
  <c r="G205"/>
  <c r="H205"/>
  <c r="I205"/>
  <c r="J205"/>
  <c r="K205"/>
  <c r="L205"/>
  <c r="A206"/>
  <c r="D206"/>
  <c r="G206"/>
  <c r="A207"/>
  <c r="A208"/>
  <c r="B208"/>
  <c r="C208"/>
  <c r="D208"/>
  <c r="E208"/>
  <c r="F208"/>
  <c r="G208"/>
  <c r="H208"/>
  <c r="I208"/>
  <c r="J208"/>
  <c r="K208"/>
  <c r="L208"/>
  <c r="A209"/>
  <c r="B209"/>
  <c r="C209"/>
  <c r="D209"/>
  <c r="E209"/>
  <c r="F209"/>
  <c r="G209"/>
  <c r="H209"/>
  <c r="I209"/>
  <c r="J209"/>
  <c r="K209"/>
  <c r="L209"/>
  <c r="A210"/>
  <c r="B210"/>
  <c r="C210"/>
  <c r="D210"/>
  <c r="E210"/>
  <c r="F210"/>
  <c r="G210"/>
  <c r="H210"/>
  <c r="I210"/>
  <c r="J210"/>
  <c r="K210"/>
  <c r="L210"/>
  <c r="A211"/>
  <c r="B211"/>
  <c r="C211"/>
  <c r="D211"/>
  <c r="E211"/>
  <c r="F211"/>
  <c r="G211"/>
  <c r="H211"/>
  <c r="I211"/>
  <c r="J211"/>
  <c r="K211"/>
  <c r="L211"/>
  <c r="A212"/>
  <c r="B212"/>
  <c r="C212"/>
  <c r="D212"/>
  <c r="E212"/>
  <c r="F212"/>
  <c r="G212"/>
  <c r="H212"/>
  <c r="I212"/>
  <c r="J212"/>
  <c r="K212"/>
  <c r="L212"/>
  <c r="A213"/>
  <c r="B213"/>
  <c r="C213"/>
  <c r="D213"/>
  <c r="E213"/>
  <c r="F213"/>
  <c r="G213"/>
  <c r="H213"/>
  <c r="I213"/>
  <c r="J213"/>
  <c r="K213"/>
  <c r="L213"/>
  <c r="A214"/>
  <c r="B214"/>
  <c r="C214"/>
  <c r="D214"/>
  <c r="E214"/>
  <c r="F214"/>
  <c r="G214"/>
  <c r="H214"/>
  <c r="I214"/>
  <c r="J214"/>
  <c r="K214"/>
  <c r="L214"/>
  <c r="A215"/>
  <c r="B215"/>
  <c r="C215"/>
  <c r="D215"/>
  <c r="E215"/>
  <c r="F215"/>
  <c r="G215"/>
  <c r="H215"/>
  <c r="I215"/>
  <c r="J215"/>
  <c r="K215"/>
  <c r="L215"/>
  <c r="A216"/>
  <c r="B216"/>
  <c r="C216"/>
  <c r="D216"/>
  <c r="E216"/>
  <c r="F216"/>
  <c r="G216"/>
  <c r="H216"/>
  <c r="I216"/>
  <c r="J216"/>
  <c r="K216"/>
  <c r="L216"/>
  <c r="A217"/>
  <c r="B217"/>
  <c r="C217"/>
  <c r="D217"/>
  <c r="E217"/>
  <c r="F217"/>
  <c r="G217"/>
  <c r="H217"/>
  <c r="I217"/>
  <c r="J217"/>
  <c r="K217"/>
  <c r="L217"/>
  <c r="A218"/>
  <c r="I218"/>
  <c r="J218"/>
  <c r="A219"/>
  <c r="A220"/>
  <c r="B220"/>
  <c r="C220"/>
  <c r="D220"/>
  <c r="E220"/>
  <c r="F220"/>
  <c r="G220"/>
  <c r="H220"/>
  <c r="I220"/>
  <c r="J220"/>
  <c r="K220"/>
  <c r="L220"/>
  <c r="A221"/>
  <c r="B221"/>
  <c r="C221"/>
  <c r="D221"/>
  <c r="E221"/>
  <c r="F221"/>
  <c r="G221"/>
  <c r="H221"/>
  <c r="I221"/>
  <c r="J221"/>
  <c r="K221"/>
  <c r="L221"/>
  <c r="A222"/>
  <c r="B222"/>
  <c r="C222"/>
  <c r="D222"/>
  <c r="E222"/>
  <c r="F222"/>
  <c r="G222"/>
  <c r="H222"/>
  <c r="I222"/>
  <c r="J222"/>
  <c r="K222"/>
  <c r="L222"/>
  <c r="A223"/>
  <c r="B223"/>
  <c r="C223"/>
  <c r="D223"/>
  <c r="E223"/>
  <c r="F223"/>
  <c r="G223"/>
  <c r="H223"/>
  <c r="I223"/>
  <c r="J223"/>
  <c r="K223"/>
  <c r="L223"/>
  <c r="A224"/>
  <c r="B224"/>
  <c r="C224"/>
  <c r="D224"/>
  <c r="E224"/>
  <c r="F224"/>
  <c r="G224"/>
  <c r="H224"/>
  <c r="I224"/>
  <c r="J224"/>
  <c r="K224"/>
  <c r="L224"/>
  <c r="A225"/>
  <c r="B225"/>
  <c r="C225"/>
  <c r="D225"/>
  <c r="E225"/>
  <c r="F225"/>
  <c r="G225"/>
  <c r="H225"/>
  <c r="I225"/>
  <c r="J225"/>
  <c r="K225"/>
  <c r="L225"/>
  <c r="A226"/>
  <c r="B226"/>
  <c r="C226"/>
  <c r="D226"/>
  <c r="E226"/>
  <c r="F226"/>
  <c r="G226"/>
  <c r="H226"/>
  <c r="I226"/>
  <c r="J226"/>
  <c r="K226"/>
  <c r="L226"/>
  <c r="A227"/>
  <c r="B227"/>
  <c r="C227"/>
  <c r="D227"/>
  <c r="E227"/>
  <c r="F227"/>
  <c r="G227"/>
  <c r="H227"/>
  <c r="I227"/>
  <c r="J227"/>
  <c r="K227"/>
  <c r="L227"/>
  <c r="A228"/>
  <c r="B228"/>
  <c r="C228"/>
  <c r="D228"/>
  <c r="E228"/>
  <c r="F228"/>
  <c r="G228"/>
  <c r="H228"/>
  <c r="I228"/>
  <c r="J228"/>
  <c r="K228"/>
  <c r="L228"/>
  <c r="A229"/>
  <c r="B229"/>
  <c r="C229"/>
  <c r="D229"/>
  <c r="E229"/>
  <c r="F229"/>
  <c r="G229"/>
  <c r="H229"/>
  <c r="I229"/>
  <c r="J229"/>
  <c r="K229"/>
  <c r="L229"/>
  <c r="A230"/>
  <c r="B230"/>
  <c r="I230"/>
  <c r="J230"/>
  <c r="A231"/>
  <c r="A232"/>
  <c r="B232"/>
  <c r="C232"/>
  <c r="D232"/>
  <c r="E232"/>
  <c r="F232"/>
  <c r="G232"/>
  <c r="H232"/>
  <c r="I232"/>
  <c r="J232"/>
  <c r="K232"/>
  <c r="L232"/>
  <c r="A233"/>
  <c r="B233"/>
  <c r="C233"/>
  <c r="D233"/>
  <c r="E233"/>
  <c r="F233"/>
  <c r="G233"/>
  <c r="H233"/>
  <c r="I233"/>
  <c r="J233"/>
  <c r="K233"/>
  <c r="L233"/>
  <c r="A234"/>
  <c r="B234"/>
  <c r="C234"/>
  <c r="D234"/>
  <c r="E234"/>
  <c r="F234"/>
  <c r="G234"/>
  <c r="H234"/>
  <c r="I234"/>
  <c r="J234"/>
  <c r="K234"/>
  <c r="L234"/>
  <c r="A235"/>
  <c r="B235"/>
  <c r="C235"/>
  <c r="D235"/>
  <c r="E235"/>
  <c r="F235"/>
  <c r="G235"/>
  <c r="H235"/>
  <c r="I235"/>
  <c r="J235"/>
  <c r="K235"/>
  <c r="L235"/>
  <c r="A236"/>
  <c r="B236"/>
  <c r="C236"/>
  <c r="D236"/>
  <c r="E236"/>
  <c r="F236"/>
  <c r="G236"/>
  <c r="H236"/>
  <c r="I236"/>
  <c r="J236"/>
  <c r="K236"/>
  <c r="L236"/>
  <c r="A237"/>
  <c r="B237"/>
  <c r="C237"/>
  <c r="D237"/>
  <c r="E237"/>
  <c r="F237"/>
  <c r="G237"/>
  <c r="H237"/>
  <c r="I237"/>
  <c r="J237"/>
  <c r="K237"/>
  <c r="L237"/>
  <c r="A238"/>
  <c r="B238"/>
  <c r="C238"/>
  <c r="D238"/>
  <c r="E238"/>
  <c r="F238"/>
  <c r="G238"/>
  <c r="H238"/>
  <c r="I238"/>
  <c r="J238"/>
  <c r="K238"/>
  <c r="L238"/>
  <c r="A239"/>
  <c r="B239"/>
  <c r="C239"/>
  <c r="D239"/>
  <c r="E239"/>
  <c r="F239"/>
  <c r="G239"/>
  <c r="H239"/>
  <c r="I239"/>
  <c r="J239"/>
  <c r="K239"/>
  <c r="L239"/>
  <c r="A240"/>
  <c r="B240"/>
  <c r="C240"/>
  <c r="D240"/>
  <c r="E240"/>
  <c r="F240"/>
  <c r="G240"/>
  <c r="H240"/>
  <c r="I240"/>
  <c r="J240"/>
  <c r="K240"/>
  <c r="L240"/>
  <c r="A241"/>
  <c r="B241"/>
  <c r="C241"/>
  <c r="D241"/>
  <c r="E241"/>
  <c r="F241"/>
  <c r="G241"/>
  <c r="H241"/>
  <c r="I241"/>
  <c r="J241"/>
  <c r="K241"/>
  <c r="L241"/>
  <c r="A242"/>
  <c r="B242"/>
  <c r="E242"/>
  <c r="A243"/>
  <c r="A244"/>
  <c r="B244"/>
  <c r="C244"/>
  <c r="D244"/>
  <c r="E244"/>
  <c r="F244"/>
  <c r="G244"/>
  <c r="H244"/>
  <c r="I244"/>
  <c r="J244"/>
  <c r="K244"/>
  <c r="L244"/>
  <c r="A245"/>
  <c r="B245"/>
  <c r="C245"/>
  <c r="D245"/>
  <c r="E245"/>
  <c r="F245"/>
  <c r="G245"/>
  <c r="H245"/>
  <c r="I245"/>
  <c r="J245"/>
  <c r="K245"/>
  <c r="L245"/>
  <c r="A246"/>
  <c r="B246"/>
  <c r="C246"/>
  <c r="D246"/>
  <c r="E246"/>
  <c r="F246"/>
  <c r="G246"/>
  <c r="H246"/>
  <c r="I246"/>
  <c r="J246"/>
  <c r="K246"/>
  <c r="L246"/>
  <c r="A247"/>
  <c r="B247"/>
  <c r="C247"/>
  <c r="D247"/>
  <c r="E247"/>
  <c r="F247"/>
  <c r="G247"/>
  <c r="H247"/>
  <c r="I247"/>
  <c r="J247"/>
  <c r="K247"/>
  <c r="L247"/>
  <c r="A248"/>
  <c r="B248"/>
  <c r="C248"/>
  <c r="D248"/>
  <c r="E248"/>
  <c r="F248"/>
  <c r="G248"/>
  <c r="H248"/>
  <c r="I248"/>
  <c r="J248"/>
  <c r="K248"/>
  <c r="L248"/>
  <c r="A249"/>
  <c r="B249"/>
  <c r="C249"/>
  <c r="D249"/>
  <c r="E249"/>
  <c r="F249"/>
  <c r="G249"/>
  <c r="H249"/>
  <c r="I249"/>
  <c r="J249"/>
  <c r="K249"/>
  <c r="L249"/>
  <c r="A250"/>
  <c r="B250"/>
  <c r="C250"/>
  <c r="D250"/>
  <c r="E250"/>
  <c r="F250"/>
  <c r="G250"/>
  <c r="H250"/>
  <c r="I250"/>
  <c r="J250"/>
  <c r="K250"/>
  <c r="L250"/>
  <c r="A251"/>
  <c r="B251"/>
  <c r="C251"/>
  <c r="D251"/>
  <c r="E251"/>
  <c r="F251"/>
  <c r="G251"/>
  <c r="H251"/>
  <c r="I251"/>
  <c r="J251"/>
  <c r="K251"/>
  <c r="L251"/>
  <c r="A252"/>
  <c r="B252"/>
  <c r="C252"/>
  <c r="D252"/>
  <c r="E252"/>
  <c r="F252"/>
  <c r="G252"/>
  <c r="H252"/>
  <c r="I252"/>
  <c r="J252"/>
  <c r="K252"/>
  <c r="L252"/>
  <c r="A253"/>
  <c r="B253"/>
  <c r="C253"/>
  <c r="D253"/>
  <c r="E253"/>
  <c r="F253"/>
  <c r="G253"/>
  <c r="H253"/>
  <c r="I253"/>
  <c r="J253"/>
  <c r="K253"/>
  <c r="L253"/>
  <c r="A254"/>
  <c r="B254"/>
  <c r="D254"/>
  <c r="E254"/>
  <c r="G254"/>
  <c r="I254"/>
  <c r="J254"/>
  <c r="A255"/>
  <c r="A256"/>
  <c r="B256"/>
  <c r="C256"/>
  <c r="D256"/>
  <c r="E256"/>
  <c r="F256"/>
  <c r="G256"/>
  <c r="H256"/>
  <c r="I256"/>
  <c r="J256"/>
  <c r="K256"/>
  <c r="L256"/>
  <c r="A257"/>
  <c r="B257"/>
  <c r="C257"/>
  <c r="D257"/>
  <c r="E257"/>
  <c r="F257"/>
  <c r="G257"/>
  <c r="H257"/>
  <c r="I257"/>
  <c r="J257"/>
  <c r="K257"/>
  <c r="L257"/>
  <c r="A258"/>
  <c r="B258"/>
  <c r="C258"/>
  <c r="D258"/>
  <c r="E258"/>
  <c r="F258"/>
  <c r="G258"/>
  <c r="H258"/>
  <c r="I258"/>
  <c r="J258"/>
  <c r="K258"/>
  <c r="L258"/>
  <c r="A259"/>
  <c r="B259"/>
  <c r="C259"/>
  <c r="D259"/>
  <c r="E259"/>
  <c r="F259"/>
  <c r="G259"/>
  <c r="H259"/>
  <c r="I259"/>
  <c r="J259"/>
  <c r="K259"/>
  <c r="L259"/>
  <c r="A260"/>
  <c r="B260"/>
  <c r="C260"/>
  <c r="D260"/>
  <c r="E260"/>
  <c r="F260"/>
  <c r="G260"/>
  <c r="H260"/>
  <c r="I260"/>
  <c r="J260"/>
  <c r="K260"/>
  <c r="L260"/>
  <c r="A261"/>
  <c r="B261"/>
  <c r="C261"/>
  <c r="D261"/>
  <c r="E261"/>
  <c r="F261"/>
  <c r="G261"/>
  <c r="H261"/>
  <c r="I261"/>
  <c r="J261"/>
  <c r="K261"/>
  <c r="L261"/>
  <c r="A262"/>
  <c r="B262"/>
  <c r="C262"/>
  <c r="D262"/>
  <c r="E262"/>
  <c r="F262"/>
  <c r="G262"/>
  <c r="H262"/>
  <c r="I262"/>
  <c r="J262"/>
  <c r="K262"/>
  <c r="L262"/>
  <c r="A263"/>
  <c r="B263"/>
  <c r="C263"/>
  <c r="D263"/>
  <c r="E263"/>
  <c r="F263"/>
  <c r="G263"/>
  <c r="H263"/>
  <c r="I263"/>
  <c r="J263"/>
  <c r="K263"/>
  <c r="L263"/>
  <c r="A264"/>
  <c r="B264"/>
  <c r="C264"/>
  <c r="D264"/>
  <c r="E264"/>
  <c r="F264"/>
  <c r="G264"/>
  <c r="H264"/>
  <c r="I264"/>
  <c r="J264"/>
  <c r="K264"/>
  <c r="L264"/>
  <c r="A265"/>
  <c r="B265"/>
  <c r="C265"/>
  <c r="D265"/>
  <c r="E265"/>
  <c r="F265"/>
  <c r="G265"/>
  <c r="H265"/>
  <c r="I265"/>
  <c r="J265"/>
  <c r="K265"/>
  <c r="L265"/>
  <c r="A266"/>
  <c r="B266"/>
  <c r="D266"/>
  <c r="E266"/>
  <c r="J266"/>
  <c r="A267"/>
  <c r="A268"/>
  <c r="C268"/>
  <c r="E268"/>
  <c r="G268"/>
  <c r="H268"/>
  <c r="J268"/>
  <c r="A269"/>
  <c r="B269"/>
  <c r="D269"/>
  <c r="H269"/>
  <c r="I269"/>
  <c r="A270"/>
  <c r="B270"/>
  <c r="H270"/>
  <c r="A271"/>
  <c r="B271"/>
  <c r="H271"/>
  <c r="J271"/>
  <c r="A272"/>
  <c r="B272"/>
  <c r="D272"/>
  <c r="G272"/>
  <c r="A273"/>
  <c r="B273"/>
  <c r="C273"/>
  <c r="H273"/>
  <c r="A274"/>
  <c r="E274"/>
  <c r="J274"/>
  <c r="A275"/>
  <c r="D275"/>
  <c r="I275"/>
  <c r="A276"/>
  <c r="E276"/>
  <c r="H276"/>
  <c r="J276"/>
  <c r="A277"/>
  <c r="C277"/>
  <c r="J277"/>
  <c r="A278"/>
  <c r="A1" i="7"/>
  <c r="A2"/>
  <c r="A3"/>
  <c r="A4"/>
  <c r="A5"/>
  <c r="A6"/>
  <c r="B7"/>
  <c r="C7"/>
  <c r="D7"/>
  <c r="E7"/>
  <c r="F7"/>
  <c r="G7"/>
  <c r="H7"/>
  <c r="I7"/>
  <c r="J7"/>
  <c r="K7"/>
  <c r="A8"/>
  <c r="A9"/>
  <c r="A10"/>
  <c r="B10"/>
  <c r="C10"/>
  <c r="D10"/>
  <c r="D148" s="1"/>
  <c r="A11"/>
  <c r="B11"/>
  <c r="C11"/>
  <c r="C149" s="1"/>
  <c r="D11"/>
  <c r="A12"/>
  <c r="B12"/>
  <c r="C12"/>
  <c r="D12"/>
  <c r="D150" s="1"/>
  <c r="E12"/>
  <c r="A13"/>
  <c r="B13"/>
  <c r="B151" s="1"/>
  <c r="C13"/>
  <c r="D13"/>
  <c r="E13"/>
  <c r="A14"/>
  <c r="B14"/>
  <c r="B152" s="1"/>
  <c r="C14"/>
  <c r="C152" s="1"/>
  <c r="D14"/>
  <c r="E14"/>
  <c r="A15"/>
  <c r="B15"/>
  <c r="C15"/>
  <c r="C153" s="1"/>
  <c r="D15"/>
  <c r="E15"/>
  <c r="A16"/>
  <c r="B16"/>
  <c r="C16"/>
  <c r="C154" s="1"/>
  <c r="D16"/>
  <c r="D154" s="1"/>
  <c r="A17"/>
  <c r="B17"/>
  <c r="B155" s="1"/>
  <c r="C17"/>
  <c r="C155" s="1"/>
  <c r="D17"/>
  <c r="E17"/>
  <c r="A18"/>
  <c r="B18"/>
  <c r="B156"/>
  <c r="C18"/>
  <c r="D18"/>
  <c r="D156" s="1"/>
  <c r="A19"/>
  <c r="B19"/>
  <c r="C19"/>
  <c r="C157" s="1"/>
  <c r="D19"/>
  <c r="D157" s="1"/>
  <c r="E19"/>
  <c r="J119" i="16" s="1"/>
  <c r="A20" i="7"/>
  <c r="A21"/>
  <c r="A22"/>
  <c r="B22"/>
  <c r="C22"/>
  <c r="C160" s="1"/>
  <c r="A23"/>
  <c r="B23"/>
  <c r="B161" s="1"/>
  <c r="C23"/>
  <c r="A24"/>
  <c r="B24"/>
  <c r="B162"/>
  <c r="C24"/>
  <c r="A25"/>
  <c r="B25"/>
  <c r="C25"/>
  <c r="A26"/>
  <c r="B26"/>
  <c r="C26"/>
  <c r="C8535" i="13" s="1"/>
  <c r="A27" i="7"/>
  <c r="B27"/>
  <c r="C27"/>
  <c r="A28"/>
  <c r="B28"/>
  <c r="B166" s="1"/>
  <c r="C28"/>
  <c r="A29"/>
  <c r="B29"/>
  <c r="C29"/>
  <c r="C167" s="1"/>
  <c r="A30"/>
  <c r="B30"/>
  <c r="C30"/>
  <c r="A31"/>
  <c r="B31"/>
  <c r="C31"/>
  <c r="A32"/>
  <c r="A33"/>
  <c r="A34"/>
  <c r="B34"/>
  <c r="B172" s="1"/>
  <c r="A35"/>
  <c r="B35"/>
  <c r="A36"/>
  <c r="B36"/>
  <c r="A37"/>
  <c r="B37"/>
  <c r="A38"/>
  <c r="B38"/>
  <c r="B176" s="1"/>
  <c r="A39"/>
  <c r="B39"/>
  <c r="Z116" i="16" s="1"/>
  <c r="A40" i="7"/>
  <c r="B40"/>
  <c r="B178" s="1"/>
  <c r="A41"/>
  <c r="B41"/>
  <c r="A42"/>
  <c r="B42"/>
  <c r="B180"/>
  <c r="A43"/>
  <c r="B43"/>
  <c r="B181" s="1"/>
  <c r="A44"/>
  <c r="B44"/>
  <c r="A45"/>
  <c r="A46"/>
  <c r="B46"/>
  <c r="C46"/>
  <c r="C184" s="1"/>
  <c r="D46"/>
  <c r="E46"/>
  <c r="E184" s="1"/>
  <c r="G46"/>
  <c r="G184"/>
  <c r="A47"/>
  <c r="B47"/>
  <c r="C47"/>
  <c r="C185"/>
  <c r="D47"/>
  <c r="A48"/>
  <c r="B48"/>
  <c r="C48"/>
  <c r="D48"/>
  <c r="D186" s="1"/>
  <c r="E48"/>
  <c r="E186" s="1"/>
  <c r="G48"/>
  <c r="A49"/>
  <c r="B49"/>
  <c r="C49"/>
  <c r="C187" s="1"/>
  <c r="D49"/>
  <c r="E49"/>
  <c r="G49"/>
  <c r="A50"/>
  <c r="B50"/>
  <c r="C50"/>
  <c r="C188" s="1"/>
  <c r="D50"/>
  <c r="D8537" i="13" s="1"/>
  <c r="A51" i="7"/>
  <c r="B51"/>
  <c r="C51"/>
  <c r="C189" s="1"/>
  <c r="D51"/>
  <c r="A52"/>
  <c r="B52"/>
  <c r="B190" s="1"/>
  <c r="C52"/>
  <c r="C190" s="1"/>
  <c r="D52"/>
  <c r="A53"/>
  <c r="B53"/>
  <c r="B191" s="1"/>
  <c r="C53"/>
  <c r="C191" s="1"/>
  <c r="D53"/>
  <c r="A54"/>
  <c r="B54"/>
  <c r="B192" s="1"/>
  <c r="C54"/>
  <c r="C192" s="1"/>
  <c r="D54"/>
  <c r="A55"/>
  <c r="B55"/>
  <c r="B193" s="1"/>
  <c r="C55"/>
  <c r="C193" s="1"/>
  <c r="D55"/>
  <c r="A56"/>
  <c r="A57"/>
  <c r="A58"/>
  <c r="B58"/>
  <c r="C58"/>
  <c r="A59"/>
  <c r="B59"/>
  <c r="B197" s="1"/>
  <c r="C59"/>
  <c r="A60"/>
  <c r="B60"/>
  <c r="B198" s="1"/>
  <c r="C60"/>
  <c r="C198" s="1"/>
  <c r="A61"/>
  <c r="B61"/>
  <c r="B199" s="1"/>
  <c r="C61"/>
  <c r="A62"/>
  <c r="B62"/>
  <c r="C62"/>
  <c r="C200" s="1"/>
  <c r="A63"/>
  <c r="B63"/>
  <c r="B201" s="1"/>
  <c r="C63"/>
  <c r="A64"/>
  <c r="B64"/>
  <c r="B202" s="1"/>
  <c r="C64"/>
  <c r="C202" s="1"/>
  <c r="A65"/>
  <c r="B65"/>
  <c r="B203" s="1"/>
  <c r="C65"/>
  <c r="A66"/>
  <c r="B66"/>
  <c r="C66"/>
  <c r="C204" s="1"/>
  <c r="A67"/>
  <c r="B67"/>
  <c r="B205" s="1"/>
  <c r="C67"/>
  <c r="A68"/>
  <c r="A69"/>
  <c r="A70"/>
  <c r="B70"/>
  <c r="A71"/>
  <c r="B71"/>
  <c r="C71"/>
  <c r="D71"/>
  <c r="A72"/>
  <c r="B72"/>
  <c r="C72"/>
  <c r="C210" s="1"/>
  <c r="D72"/>
  <c r="E72"/>
  <c r="E210" s="1"/>
  <c r="G72"/>
  <c r="A73"/>
  <c r="B73"/>
  <c r="B211"/>
  <c r="A74"/>
  <c r="B74"/>
  <c r="B212" s="1"/>
  <c r="A75"/>
  <c r="B75"/>
  <c r="B213" s="1"/>
  <c r="C75"/>
  <c r="F8551" i="13" s="1"/>
  <c r="D75" i="7"/>
  <c r="E75"/>
  <c r="E213" s="1"/>
  <c r="G75"/>
  <c r="A76"/>
  <c r="B76"/>
  <c r="C76"/>
  <c r="D76"/>
  <c r="A77"/>
  <c r="B77"/>
  <c r="A78"/>
  <c r="B78"/>
  <c r="C78"/>
  <c r="D78"/>
  <c r="E78"/>
  <c r="G78"/>
  <c r="A79"/>
  <c r="B79"/>
  <c r="B217" s="1"/>
  <c r="A80"/>
  <c r="A81"/>
  <c r="A82"/>
  <c r="B82"/>
  <c r="C82"/>
  <c r="D82"/>
  <c r="D220" s="1"/>
  <c r="A83"/>
  <c r="B83"/>
  <c r="A84"/>
  <c r="B84"/>
  <c r="B222" s="1"/>
  <c r="A85"/>
  <c r="B85"/>
  <c r="A86"/>
  <c r="B86"/>
  <c r="B224" s="1"/>
  <c r="A87"/>
  <c r="B87"/>
  <c r="A88"/>
  <c r="B88"/>
  <c r="B226" s="1"/>
  <c r="A89"/>
  <c r="B89"/>
  <c r="A90"/>
  <c r="B90"/>
  <c r="B228" s="1"/>
  <c r="A91"/>
  <c r="B91"/>
  <c r="A92"/>
  <c r="A93"/>
  <c r="A94"/>
  <c r="B94"/>
  <c r="C94"/>
  <c r="C232" s="1"/>
  <c r="D94"/>
  <c r="E94"/>
  <c r="E232" s="1"/>
  <c r="G94"/>
  <c r="H94"/>
  <c r="I94"/>
  <c r="I232" s="1"/>
  <c r="J94"/>
  <c r="J232" s="1"/>
  <c r="A95"/>
  <c r="B95"/>
  <c r="C95"/>
  <c r="C233" s="1"/>
  <c r="A96"/>
  <c r="B96"/>
  <c r="C96"/>
  <c r="D96"/>
  <c r="D234" s="1"/>
  <c r="E96"/>
  <c r="G96"/>
  <c r="A97"/>
  <c r="B97"/>
  <c r="C97"/>
  <c r="D97"/>
  <c r="D235"/>
  <c r="E97"/>
  <c r="G97"/>
  <c r="G235" s="1"/>
  <c r="A98"/>
  <c r="B98"/>
  <c r="C98"/>
  <c r="F98"/>
  <c r="D98"/>
  <c r="D236"/>
  <c r="E98"/>
  <c r="A99"/>
  <c r="B99"/>
  <c r="C99"/>
  <c r="D99"/>
  <c r="E99"/>
  <c r="A100"/>
  <c r="B100"/>
  <c r="C100"/>
  <c r="C238" s="1"/>
  <c r="A101"/>
  <c r="B101"/>
  <c r="C101"/>
  <c r="D101"/>
  <c r="D239"/>
  <c r="E101"/>
  <c r="G101"/>
  <c r="H101"/>
  <c r="A102"/>
  <c r="B102"/>
  <c r="C102"/>
  <c r="D102"/>
  <c r="D240"/>
  <c r="E102"/>
  <c r="F102"/>
  <c r="G102"/>
  <c r="H102"/>
  <c r="I102"/>
  <c r="I240"/>
  <c r="J102"/>
  <c r="J240"/>
  <c r="A103"/>
  <c r="B103"/>
  <c r="C103"/>
  <c r="D103"/>
  <c r="D241" s="1"/>
  <c r="E103"/>
  <c r="G103"/>
  <c r="G241" s="1"/>
  <c r="A104"/>
  <c r="A105"/>
  <c r="A106"/>
  <c r="B106"/>
  <c r="B244" s="1"/>
  <c r="C106"/>
  <c r="C8494" i="13" s="1"/>
  <c r="A107" i="7"/>
  <c r="B107"/>
  <c r="B245" s="1"/>
  <c r="C107"/>
  <c r="CD117" i="16" s="1"/>
  <c r="A108" i="7"/>
  <c r="B108"/>
  <c r="B246" s="1"/>
  <c r="C108"/>
  <c r="A109"/>
  <c r="B109"/>
  <c r="C109"/>
  <c r="A110"/>
  <c r="B110"/>
  <c r="B248" s="1"/>
  <c r="C110"/>
  <c r="A111"/>
  <c r="B111"/>
  <c r="B249" s="1"/>
  <c r="C111"/>
  <c r="A112"/>
  <c r="B112"/>
  <c r="B250" s="1"/>
  <c r="C112"/>
  <c r="C8566" i="13" s="1"/>
  <c r="A113" i="7"/>
  <c r="B113"/>
  <c r="C113"/>
  <c r="A114"/>
  <c r="B114"/>
  <c r="B252" s="1"/>
  <c r="C114"/>
  <c r="A115"/>
  <c r="B115"/>
  <c r="C115"/>
  <c r="A116"/>
  <c r="A117"/>
  <c r="A118"/>
  <c r="B118"/>
  <c r="A119"/>
  <c r="B119"/>
  <c r="C119"/>
  <c r="D119"/>
  <c r="D257" s="1"/>
  <c r="E119"/>
  <c r="G119"/>
  <c r="G257" s="1"/>
  <c r="A120"/>
  <c r="B120"/>
  <c r="C120"/>
  <c r="D120"/>
  <c r="D258" s="1"/>
  <c r="A121"/>
  <c r="B121"/>
  <c r="C121"/>
  <c r="C259" s="1"/>
  <c r="D121"/>
  <c r="D259" s="1"/>
  <c r="E121"/>
  <c r="G121"/>
  <c r="G259" s="1"/>
  <c r="A122"/>
  <c r="B122"/>
  <c r="A123"/>
  <c r="B123"/>
  <c r="C123"/>
  <c r="D123"/>
  <c r="E123"/>
  <c r="E261" s="1"/>
  <c r="G123"/>
  <c r="H123"/>
  <c r="I123"/>
  <c r="I261" s="1"/>
  <c r="J123"/>
  <c r="J261" s="1"/>
  <c r="A124"/>
  <c r="B124"/>
  <c r="A125"/>
  <c r="B125"/>
  <c r="C125"/>
  <c r="C263" s="1"/>
  <c r="D125"/>
  <c r="D263" s="1"/>
  <c r="E125"/>
  <c r="G125"/>
  <c r="G263" s="1"/>
  <c r="A126"/>
  <c r="B126"/>
  <c r="A127"/>
  <c r="B127"/>
  <c r="C127"/>
  <c r="D127"/>
  <c r="E127"/>
  <c r="E265" s="1"/>
  <c r="G127"/>
  <c r="H127"/>
  <c r="I127"/>
  <c r="A128"/>
  <c r="A129"/>
  <c r="A130"/>
  <c r="A131"/>
  <c r="A132"/>
  <c r="A133"/>
  <c r="A134"/>
  <c r="A135"/>
  <c r="A136"/>
  <c r="A137"/>
  <c r="A138"/>
  <c r="A139"/>
  <c r="A140"/>
  <c r="A143"/>
  <c r="A144"/>
  <c r="B145"/>
  <c r="C145"/>
  <c r="D145"/>
  <c r="E145"/>
  <c r="F145"/>
  <c r="G145"/>
  <c r="H145"/>
  <c r="I145"/>
  <c r="J145"/>
  <c r="K145"/>
  <c r="A146"/>
  <c r="A147"/>
  <c r="A148"/>
  <c r="B148"/>
  <c r="A149"/>
  <c r="D149"/>
  <c r="A150"/>
  <c r="B150"/>
  <c r="A151"/>
  <c r="C151"/>
  <c r="D151"/>
  <c r="A152"/>
  <c r="D152"/>
  <c r="A153"/>
  <c r="B153"/>
  <c r="A154"/>
  <c r="A155"/>
  <c r="A156"/>
  <c r="C156"/>
  <c r="A157"/>
  <c r="A158"/>
  <c r="A159"/>
  <c r="A160"/>
  <c r="A161"/>
  <c r="C161"/>
  <c r="A162"/>
  <c r="C162"/>
  <c r="A163"/>
  <c r="B163"/>
  <c r="A164"/>
  <c r="B164"/>
  <c r="C164"/>
  <c r="A165"/>
  <c r="B165"/>
  <c r="C165"/>
  <c r="A166"/>
  <c r="C166"/>
  <c r="A167"/>
  <c r="B167"/>
  <c r="A168"/>
  <c r="B168"/>
  <c r="C168"/>
  <c r="A169"/>
  <c r="B169"/>
  <c r="C169"/>
  <c r="A170"/>
  <c r="A171"/>
  <c r="A172"/>
  <c r="A173"/>
  <c r="B173"/>
  <c r="A174"/>
  <c r="A175"/>
  <c r="B175"/>
  <c r="A176"/>
  <c r="A177"/>
  <c r="B177"/>
  <c r="A178"/>
  <c r="A179"/>
  <c r="B179"/>
  <c r="A180"/>
  <c r="A181"/>
  <c r="A182"/>
  <c r="A183"/>
  <c r="A184"/>
  <c r="D184"/>
  <c r="A185"/>
  <c r="A186"/>
  <c r="B186"/>
  <c r="A187"/>
  <c r="D187"/>
  <c r="G187"/>
  <c r="A188"/>
  <c r="D188"/>
  <c r="A189"/>
  <c r="D189"/>
  <c r="A190"/>
  <c r="D190"/>
  <c r="A191"/>
  <c r="D191"/>
  <c r="A192"/>
  <c r="D192"/>
  <c r="A193"/>
  <c r="D193"/>
  <c r="A194"/>
  <c r="A195"/>
  <c r="A196"/>
  <c r="B196"/>
  <c r="A197"/>
  <c r="A198"/>
  <c r="A199"/>
  <c r="A200"/>
  <c r="B200"/>
  <c r="A201"/>
  <c r="A202"/>
  <c r="A203"/>
  <c r="A204"/>
  <c r="B204"/>
  <c r="A205"/>
  <c r="A206"/>
  <c r="A207"/>
  <c r="A208"/>
  <c r="B208"/>
  <c r="A209"/>
  <c r="B209"/>
  <c r="C209"/>
  <c r="A210"/>
  <c r="B210"/>
  <c r="G210"/>
  <c r="A211"/>
  <c r="A212"/>
  <c r="A213"/>
  <c r="C213"/>
  <c r="A214"/>
  <c r="B214"/>
  <c r="A215"/>
  <c r="B215"/>
  <c r="A216"/>
  <c r="C216"/>
  <c r="E216"/>
  <c r="G216"/>
  <c r="A217"/>
  <c r="A218"/>
  <c r="A219"/>
  <c r="A220"/>
  <c r="A221"/>
  <c r="A222"/>
  <c r="A223"/>
  <c r="A224"/>
  <c r="A225"/>
  <c r="A226"/>
  <c r="A227"/>
  <c r="A228"/>
  <c r="A229"/>
  <c r="A230"/>
  <c r="A231"/>
  <c r="A232"/>
  <c r="G232"/>
  <c r="A233"/>
  <c r="A234"/>
  <c r="E234"/>
  <c r="A235"/>
  <c r="E235"/>
  <c r="A236"/>
  <c r="E236"/>
  <c r="A237"/>
  <c r="C237"/>
  <c r="A238"/>
  <c r="A239"/>
  <c r="E239"/>
  <c r="A240"/>
  <c r="E240"/>
  <c r="G240"/>
  <c r="A241"/>
  <c r="E241"/>
  <c r="A242"/>
  <c r="A243"/>
  <c r="A244"/>
  <c r="A245"/>
  <c r="A246"/>
  <c r="A247"/>
  <c r="B247"/>
  <c r="A248"/>
  <c r="A249"/>
  <c r="A250"/>
  <c r="A251"/>
  <c r="B251"/>
  <c r="A252"/>
  <c r="A253"/>
  <c r="A254"/>
  <c r="A255"/>
  <c r="A256"/>
  <c r="A257"/>
  <c r="C257"/>
  <c r="E257"/>
  <c r="A258"/>
  <c r="C258"/>
  <c r="A259"/>
  <c r="E259"/>
  <c r="A260"/>
  <c r="A261"/>
  <c r="G261"/>
  <c r="A262"/>
  <c r="A263"/>
  <c r="E263"/>
  <c r="A264"/>
  <c r="A265"/>
  <c r="D265"/>
  <c r="H265"/>
  <c r="I265"/>
  <c r="A266"/>
  <c r="A267"/>
  <c r="A268"/>
  <c r="A269"/>
  <c r="A270"/>
  <c r="A271"/>
  <c r="A272"/>
  <c r="A273"/>
  <c r="A274"/>
  <c r="A275"/>
  <c r="A276"/>
  <c r="A277"/>
  <c r="A278"/>
  <c r="A1" i="8"/>
  <c r="A2"/>
  <c r="A3"/>
  <c r="A4"/>
  <c r="A5"/>
  <c r="A6"/>
  <c r="A7"/>
  <c r="C7"/>
  <c r="E7"/>
  <c r="G7"/>
  <c r="I7"/>
  <c r="A9"/>
  <c r="C9"/>
  <c r="E9"/>
  <c r="G9"/>
  <c r="I9"/>
  <c r="A11"/>
  <c r="C11"/>
  <c r="E11"/>
  <c r="G11"/>
  <c r="I11"/>
  <c r="K11"/>
  <c r="A12"/>
  <c r="C12"/>
  <c r="E12"/>
  <c r="G12"/>
  <c r="I12"/>
  <c r="K12"/>
  <c r="A13"/>
  <c r="C13"/>
  <c r="E13"/>
  <c r="G13"/>
  <c r="I13"/>
  <c r="K13"/>
  <c r="A14"/>
  <c r="C14"/>
  <c r="E14"/>
  <c r="G14"/>
  <c r="I14"/>
  <c r="K14"/>
  <c r="A16"/>
  <c r="C16"/>
  <c r="E16"/>
  <c r="G16"/>
  <c r="I16"/>
  <c r="K16"/>
  <c r="A17"/>
  <c r="C17"/>
  <c r="E17"/>
  <c r="G17"/>
  <c r="I17"/>
  <c r="K17"/>
  <c r="A18"/>
  <c r="C18"/>
  <c r="E18"/>
  <c r="G18"/>
  <c r="I18"/>
  <c r="K18"/>
  <c r="A19"/>
  <c r="C19"/>
  <c r="E19"/>
  <c r="G19"/>
  <c r="I19"/>
  <c r="K19"/>
  <c r="A22"/>
  <c r="A23"/>
  <c r="A24"/>
  <c r="C24"/>
  <c r="E24"/>
  <c r="G24"/>
  <c r="I24"/>
  <c r="K24"/>
  <c r="A25"/>
  <c r="C25"/>
  <c r="E25"/>
  <c r="G25"/>
  <c r="I25"/>
  <c r="K25"/>
  <c r="A26"/>
  <c r="C26"/>
  <c r="E26"/>
  <c r="G26"/>
  <c r="I26"/>
  <c r="K26"/>
  <c r="A27"/>
  <c r="C27"/>
  <c r="E27"/>
  <c r="G27"/>
  <c r="I27"/>
  <c r="K27"/>
  <c r="A29"/>
  <c r="C29"/>
  <c r="E29"/>
  <c r="G29"/>
  <c r="I29"/>
  <c r="K29"/>
  <c r="A30"/>
  <c r="C30"/>
  <c r="E30"/>
  <c r="G30"/>
  <c r="I30"/>
  <c r="K30"/>
  <c r="A31"/>
  <c r="C31"/>
  <c r="E31"/>
  <c r="G31"/>
  <c r="I31"/>
  <c r="K31"/>
  <c r="A32"/>
  <c r="C32"/>
  <c r="E32"/>
  <c r="G32"/>
  <c r="I32"/>
  <c r="K32"/>
  <c r="A35"/>
  <c r="A36"/>
  <c r="A37"/>
  <c r="C37"/>
  <c r="E37"/>
  <c r="G37"/>
  <c r="I37"/>
  <c r="K37"/>
  <c r="A38"/>
  <c r="C38"/>
  <c r="E38"/>
  <c r="G38"/>
  <c r="I38"/>
  <c r="K38"/>
  <c r="A39"/>
  <c r="C39"/>
  <c r="E39"/>
  <c r="G39"/>
  <c r="I39"/>
  <c r="K39"/>
  <c r="A40"/>
  <c r="C40"/>
  <c r="E40"/>
  <c r="G40"/>
  <c r="I40"/>
  <c r="K40"/>
  <c r="A41"/>
  <c r="C41"/>
  <c r="E41"/>
  <c r="G41"/>
  <c r="I41"/>
  <c r="K41"/>
  <c r="A42"/>
  <c r="C42"/>
  <c r="E42"/>
  <c r="G42"/>
  <c r="I42"/>
  <c r="K42"/>
  <c r="A43"/>
  <c r="C43"/>
  <c r="E43"/>
  <c r="G43"/>
  <c r="I43"/>
  <c r="K43"/>
  <c r="A44"/>
  <c r="C44"/>
  <c r="E44"/>
  <c r="G44"/>
  <c r="I44"/>
  <c r="K44"/>
  <c r="A45"/>
  <c r="C45"/>
  <c r="E45"/>
  <c r="G45"/>
  <c r="I45"/>
  <c r="K45"/>
  <c r="A46"/>
  <c r="C46"/>
  <c r="E46"/>
  <c r="G46"/>
  <c r="I46"/>
  <c r="K46"/>
  <c r="A47"/>
  <c r="C47"/>
  <c r="E47"/>
  <c r="G47"/>
  <c r="I47"/>
  <c r="K47"/>
  <c r="A48"/>
  <c r="C48"/>
  <c r="E48"/>
  <c r="G48"/>
  <c r="I48"/>
  <c r="K48"/>
  <c r="A49"/>
  <c r="C49"/>
  <c r="E49"/>
  <c r="G49"/>
  <c r="I49"/>
  <c r="K49"/>
  <c r="A50"/>
  <c r="C50"/>
  <c r="E50"/>
  <c r="G50"/>
  <c r="I50"/>
  <c r="K50"/>
  <c r="A51"/>
  <c r="C51"/>
  <c r="E51"/>
  <c r="G51"/>
  <c r="I51"/>
  <c r="K51"/>
  <c r="A52"/>
  <c r="C52"/>
  <c r="E52"/>
  <c r="G52"/>
  <c r="I52"/>
  <c r="K52"/>
  <c r="A53"/>
  <c r="C53"/>
  <c r="E53"/>
  <c r="G53"/>
  <c r="I53"/>
  <c r="K53"/>
  <c r="A54"/>
  <c r="C54"/>
  <c r="E54"/>
  <c r="G54"/>
  <c r="I54"/>
  <c r="K54"/>
  <c r="A55"/>
  <c r="C55"/>
  <c r="E55"/>
  <c r="G55"/>
  <c r="I55"/>
  <c r="K55"/>
  <c r="A56"/>
  <c r="C56"/>
  <c r="E56"/>
  <c r="G56"/>
  <c r="I56"/>
  <c r="K56"/>
  <c r="A57"/>
  <c r="C57"/>
  <c r="E57"/>
  <c r="G57"/>
  <c r="I57"/>
  <c r="K57"/>
  <c r="A58"/>
  <c r="C58"/>
  <c r="E58"/>
  <c r="G58"/>
  <c r="I58"/>
  <c r="K58"/>
  <c r="A59"/>
  <c r="C59"/>
  <c r="E59"/>
  <c r="G59"/>
  <c r="I59"/>
  <c r="K59"/>
  <c r="A60"/>
  <c r="C60"/>
  <c r="E60"/>
  <c r="G60"/>
  <c r="I60"/>
  <c r="K60"/>
  <c r="A61"/>
  <c r="C61"/>
  <c r="E61"/>
  <c r="G61"/>
  <c r="I61"/>
  <c r="K61"/>
  <c r="A62"/>
  <c r="C62"/>
  <c r="E62"/>
  <c r="G62"/>
  <c r="I62"/>
  <c r="K62"/>
  <c r="A63"/>
  <c r="C63"/>
  <c r="E63"/>
  <c r="G63"/>
  <c r="I63"/>
  <c r="K63"/>
  <c r="A64"/>
  <c r="C64"/>
  <c r="E64"/>
  <c r="G64"/>
  <c r="I64"/>
  <c r="K64"/>
  <c r="A65"/>
  <c r="C65"/>
  <c r="E65"/>
  <c r="G65"/>
  <c r="I65"/>
  <c r="K65"/>
  <c r="A66"/>
  <c r="C66"/>
  <c r="E66"/>
  <c r="G66"/>
  <c r="I66"/>
  <c r="K66"/>
  <c r="A67"/>
  <c r="C67"/>
  <c r="E67"/>
  <c r="G67"/>
  <c r="I67"/>
  <c r="K67"/>
  <c r="A68"/>
  <c r="C68"/>
  <c r="E68"/>
  <c r="G68"/>
  <c r="I68"/>
  <c r="K68"/>
  <c r="A69"/>
  <c r="C69"/>
  <c r="E69"/>
  <c r="G69"/>
  <c r="I69"/>
  <c r="K69"/>
  <c r="A70"/>
  <c r="C70"/>
  <c r="E70"/>
  <c r="G70"/>
  <c r="I70"/>
  <c r="K70"/>
  <c r="A71"/>
  <c r="C71"/>
  <c r="E71"/>
  <c r="G71"/>
  <c r="I71"/>
  <c r="K71"/>
  <c r="A72"/>
  <c r="C72"/>
  <c r="E72"/>
  <c r="G72"/>
  <c r="I72"/>
  <c r="K72"/>
  <c r="A73"/>
  <c r="C73"/>
  <c r="E73"/>
  <c r="G73"/>
  <c r="I73"/>
  <c r="K73"/>
  <c r="A74"/>
  <c r="C74"/>
  <c r="E74"/>
  <c r="G74"/>
  <c r="I74"/>
  <c r="K74"/>
  <c r="A75"/>
  <c r="C75"/>
  <c r="E75"/>
  <c r="G75"/>
  <c r="I75"/>
  <c r="K75"/>
  <c r="A76"/>
  <c r="C76"/>
  <c r="E76"/>
  <c r="G76"/>
  <c r="I76"/>
  <c r="K76"/>
  <c r="A77"/>
  <c r="C77"/>
  <c r="E77"/>
  <c r="G77"/>
  <c r="I77"/>
  <c r="K77"/>
  <c r="A78"/>
  <c r="C78"/>
  <c r="E78"/>
  <c r="G78"/>
  <c r="I78"/>
  <c r="K78"/>
  <c r="A79"/>
  <c r="C79"/>
  <c r="E79"/>
  <c r="G79"/>
  <c r="I79"/>
  <c r="K79"/>
  <c r="A80"/>
  <c r="C80"/>
  <c r="E80"/>
  <c r="G80"/>
  <c r="I80"/>
  <c r="K80"/>
  <c r="A81"/>
  <c r="C81"/>
  <c r="E81"/>
  <c r="G81"/>
  <c r="I81"/>
  <c r="K81"/>
  <c r="A83"/>
  <c r="C83"/>
  <c r="E83"/>
  <c r="G83"/>
  <c r="I83"/>
  <c r="K83"/>
  <c r="A84"/>
  <c r="C84"/>
  <c r="E84"/>
  <c r="G84"/>
  <c r="I84"/>
  <c r="K84"/>
  <c r="A85"/>
  <c r="C85"/>
  <c r="E85"/>
  <c r="G85"/>
  <c r="I85"/>
  <c r="K85"/>
  <c r="A86"/>
  <c r="C86"/>
  <c r="E86"/>
  <c r="G86"/>
  <c r="I86"/>
  <c r="K86"/>
  <c r="A87"/>
  <c r="C87"/>
  <c r="E87"/>
  <c r="G87"/>
  <c r="I87"/>
  <c r="K87"/>
  <c r="A88"/>
  <c r="C88"/>
  <c r="E88"/>
  <c r="G88"/>
  <c r="I88"/>
  <c r="K88"/>
  <c r="A89"/>
  <c r="C89"/>
  <c r="E89"/>
  <c r="G89"/>
  <c r="I89"/>
  <c r="K89"/>
  <c r="A90"/>
  <c r="C90"/>
  <c r="E90"/>
  <c r="G90"/>
  <c r="I90"/>
  <c r="K90"/>
  <c r="A91"/>
  <c r="C91"/>
  <c r="E91"/>
  <c r="G91"/>
  <c r="I91"/>
  <c r="K91"/>
  <c r="A92"/>
  <c r="C92"/>
  <c r="E92"/>
  <c r="G92"/>
  <c r="I92"/>
  <c r="K92"/>
  <c r="A93"/>
  <c r="C93"/>
  <c r="E93"/>
  <c r="G93"/>
  <c r="I93"/>
  <c r="K93"/>
  <c r="A94"/>
  <c r="C94"/>
  <c r="E94"/>
  <c r="G94"/>
  <c r="I94"/>
  <c r="K94"/>
  <c r="A95"/>
  <c r="C95"/>
  <c r="E95"/>
  <c r="G95"/>
  <c r="I95"/>
  <c r="K95"/>
  <c r="A96"/>
  <c r="C96"/>
  <c r="E96"/>
  <c r="G96"/>
  <c r="I96"/>
  <c r="K96"/>
  <c r="A97"/>
  <c r="C97"/>
  <c r="E97"/>
  <c r="G97"/>
  <c r="I97"/>
  <c r="K97"/>
  <c r="A98"/>
  <c r="C98"/>
  <c r="E98"/>
  <c r="G98"/>
  <c r="I98"/>
  <c r="K98"/>
  <c r="A99"/>
  <c r="C99"/>
  <c r="E99"/>
  <c r="G99"/>
  <c r="I99"/>
  <c r="K99"/>
  <c r="A100"/>
  <c r="C100"/>
  <c r="E100"/>
  <c r="G100"/>
  <c r="I100"/>
  <c r="K100"/>
  <c r="A101"/>
  <c r="C101"/>
  <c r="E101"/>
  <c r="G101"/>
  <c r="I101"/>
  <c r="K101"/>
  <c r="A102"/>
  <c r="C102"/>
  <c r="E102"/>
  <c r="G102"/>
  <c r="I102"/>
  <c r="K102"/>
  <c r="A103"/>
  <c r="C103"/>
  <c r="E103"/>
  <c r="G103"/>
  <c r="I103"/>
  <c r="K103"/>
  <c r="A104"/>
  <c r="C104"/>
  <c r="E104"/>
  <c r="G104"/>
  <c r="I104"/>
  <c r="K104"/>
  <c r="A105"/>
  <c r="C105"/>
  <c r="E105"/>
  <c r="G105"/>
  <c r="I105"/>
  <c r="K105"/>
  <c r="A106"/>
  <c r="C106"/>
  <c r="E106"/>
  <c r="G106"/>
  <c r="I106"/>
  <c r="K106"/>
  <c r="A107"/>
  <c r="C107"/>
  <c r="E107"/>
  <c r="G107"/>
  <c r="I107"/>
  <c r="K107"/>
  <c r="A108"/>
  <c r="C108"/>
  <c r="E108"/>
  <c r="G108"/>
  <c r="I108"/>
  <c r="K108"/>
  <c r="A109"/>
  <c r="C109"/>
  <c r="E109"/>
  <c r="G109"/>
  <c r="I109"/>
  <c r="K109"/>
  <c r="A110"/>
  <c r="C110"/>
  <c r="E110"/>
  <c r="G110"/>
  <c r="I110"/>
  <c r="K110"/>
  <c r="A111"/>
  <c r="C111"/>
  <c r="E111"/>
  <c r="G111"/>
  <c r="I111"/>
  <c r="K111"/>
  <c r="A112"/>
  <c r="C112"/>
  <c r="E112"/>
  <c r="G112"/>
  <c r="I112"/>
  <c r="K112"/>
  <c r="A113"/>
  <c r="C113"/>
  <c r="E113"/>
  <c r="G113"/>
  <c r="I113"/>
  <c r="K113"/>
  <c r="A114"/>
  <c r="C114"/>
  <c r="E114"/>
  <c r="G114"/>
  <c r="I114"/>
  <c r="K114"/>
  <c r="A115"/>
  <c r="C115"/>
  <c r="E115"/>
  <c r="G115"/>
  <c r="I115"/>
  <c r="K115"/>
  <c r="A116"/>
  <c r="C116"/>
  <c r="E116"/>
  <c r="G116"/>
  <c r="I116"/>
  <c r="K116"/>
  <c r="A117"/>
  <c r="C117"/>
  <c r="E117"/>
  <c r="G117"/>
  <c r="I117"/>
  <c r="K117"/>
  <c r="A118"/>
  <c r="C118"/>
  <c r="E118"/>
  <c r="G118"/>
  <c r="I118"/>
  <c r="K118"/>
  <c r="A119"/>
  <c r="C119"/>
  <c r="E119"/>
  <c r="G119"/>
  <c r="I119"/>
  <c r="K119"/>
  <c r="A120"/>
  <c r="C120"/>
  <c r="E120"/>
  <c r="G120"/>
  <c r="I120"/>
  <c r="K120"/>
  <c r="A121"/>
  <c r="C121"/>
  <c r="E121"/>
  <c r="G121"/>
  <c r="I121"/>
  <c r="K121"/>
  <c r="A122"/>
  <c r="C122"/>
  <c r="E122"/>
  <c r="G122"/>
  <c r="I122"/>
  <c r="K122"/>
  <c r="A123"/>
  <c r="C123"/>
  <c r="E123"/>
  <c r="G123"/>
  <c r="I123"/>
  <c r="K123"/>
  <c r="A124"/>
  <c r="C124"/>
  <c r="E124"/>
  <c r="G124"/>
  <c r="I124"/>
  <c r="K124"/>
  <c r="A125"/>
  <c r="C125"/>
  <c r="E125"/>
  <c r="G125"/>
  <c r="I125"/>
  <c r="K125"/>
  <c r="A126"/>
  <c r="C126"/>
  <c r="E126"/>
  <c r="G126"/>
  <c r="I126"/>
  <c r="K126"/>
  <c r="A127"/>
  <c r="C127"/>
  <c r="E127"/>
  <c r="G127"/>
  <c r="I127"/>
  <c r="K127"/>
  <c r="A1" i="9"/>
  <c r="A2"/>
  <c r="A3"/>
  <c r="A4"/>
  <c r="A5"/>
  <c r="A6"/>
  <c r="B7"/>
  <c r="C7"/>
  <c r="D7"/>
  <c r="E7"/>
  <c r="F7"/>
  <c r="G7"/>
  <c r="H7"/>
  <c r="I7"/>
  <c r="J7"/>
  <c r="K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8"/>
  <c r="A59"/>
  <c r="A60"/>
  <c r="A61"/>
  <c r="B62"/>
  <c r="C62"/>
  <c r="D62"/>
  <c r="E62"/>
  <c r="F62"/>
  <c r="G62"/>
  <c r="H62"/>
  <c r="I62"/>
  <c r="J62"/>
  <c r="K62"/>
  <c r="A63"/>
  <c r="A64"/>
  <c r="A65"/>
  <c r="A66"/>
  <c r="A67"/>
  <c r="A68"/>
  <c r="A69"/>
  <c r="A70"/>
  <c r="A71"/>
  <c r="A72"/>
  <c r="A73"/>
  <c r="A74"/>
  <c r="A75"/>
  <c r="A76"/>
  <c r="A77"/>
  <c r="A78"/>
  <c r="A79"/>
  <c r="A80"/>
  <c r="A81"/>
  <c r="A82"/>
  <c r="A83"/>
  <c r="A84"/>
  <c r="A85"/>
  <c r="A86"/>
  <c r="A87"/>
  <c r="A88"/>
  <c r="A89"/>
  <c r="A90"/>
  <c r="A91"/>
  <c r="A92"/>
  <c r="A93"/>
  <c r="A94"/>
  <c r="A95"/>
  <c r="A96"/>
  <c r="A97"/>
  <c r="A98"/>
  <c r="A99"/>
  <c r="A101"/>
  <c r="A102"/>
  <c r="B103"/>
  <c r="C103"/>
  <c r="D103"/>
  <c r="E103"/>
  <c r="F103"/>
  <c r="G103"/>
  <c r="H103"/>
  <c r="I103"/>
  <c r="J103"/>
  <c r="K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3"/>
  <c r="A144"/>
  <c r="A145"/>
  <c r="A146"/>
  <c r="B147"/>
  <c r="C147"/>
  <c r="D147"/>
  <c r="E147"/>
  <c r="F147"/>
  <c r="G147"/>
  <c r="H147"/>
  <c r="I147"/>
  <c r="J147"/>
  <c r="K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7"/>
  <c r="A478"/>
  <c r="B479"/>
  <c r="C479"/>
  <c r="D479"/>
  <c r="E479"/>
  <c r="F479"/>
  <c r="G479"/>
  <c r="H479"/>
  <c r="I479"/>
  <c r="J479"/>
  <c r="K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1" i="10"/>
  <c r="A2"/>
  <c r="A3"/>
  <c r="A4"/>
  <c r="A5"/>
  <c r="A6"/>
  <c r="B7"/>
  <c r="C7"/>
  <c r="D7"/>
  <c r="E7"/>
  <c r="F7"/>
  <c r="G7"/>
  <c r="H7"/>
  <c r="I7"/>
  <c r="J7"/>
  <c r="K7"/>
  <c r="A8"/>
  <c r="A9"/>
  <c r="A10"/>
  <c r="A11"/>
  <c r="A12"/>
  <c r="A13"/>
  <c r="A14"/>
  <c r="A15"/>
  <c r="A16"/>
  <c r="A17"/>
  <c r="A18"/>
  <c r="A19"/>
  <c r="A20"/>
  <c r="A21"/>
  <c r="A22"/>
  <c r="A23"/>
  <c r="A24"/>
  <c r="A25"/>
  <c r="A26"/>
  <c r="A28"/>
  <c r="A29"/>
  <c r="A30"/>
  <c r="B31"/>
  <c r="C31"/>
  <c r="D31"/>
  <c r="E31"/>
  <c r="F31"/>
  <c r="G31"/>
  <c r="H31"/>
  <c r="I31"/>
  <c r="J31"/>
  <c r="K31"/>
  <c r="A32"/>
  <c r="A33"/>
  <c r="A34"/>
  <c r="A35"/>
  <c r="A36"/>
  <c r="A37"/>
  <c r="A38"/>
  <c r="A39"/>
  <c r="A40"/>
  <c r="A41"/>
  <c r="A42"/>
  <c r="A43"/>
  <c r="A44"/>
  <c r="A45"/>
  <c r="A46"/>
  <c r="A47"/>
  <c r="A48"/>
  <c r="A49"/>
  <c r="A50"/>
  <c r="A51"/>
  <c r="A52"/>
  <c r="A53"/>
  <c r="A54"/>
  <c r="A55"/>
  <c r="A56"/>
  <c r="A1" i="11"/>
  <c r="A2"/>
  <c r="B4"/>
  <c r="B6"/>
  <c r="B8"/>
  <c r="B10"/>
  <c r="B12"/>
  <c r="B14"/>
  <c r="B16"/>
  <c r="B18"/>
  <c r="B20"/>
  <c r="B22"/>
  <c r="B24"/>
  <c r="B26"/>
  <c r="B28"/>
  <c r="B30"/>
  <c r="B32"/>
  <c r="B34"/>
  <c r="B36"/>
  <c r="B38"/>
  <c r="B40"/>
  <c r="B42"/>
  <c r="B44"/>
  <c r="B46"/>
  <c r="B48"/>
  <c r="B50"/>
  <c r="B52"/>
  <c r="B54"/>
  <c r="B56"/>
  <c r="B58"/>
  <c r="B60"/>
  <c r="B62"/>
  <c r="B64"/>
  <c r="B66"/>
  <c r="B68"/>
  <c r="B70"/>
  <c r="B72"/>
  <c r="B74"/>
  <c r="B76"/>
  <c r="B78"/>
  <c r="B80"/>
  <c r="B82"/>
  <c r="B84"/>
  <c r="B86"/>
  <c r="B88"/>
  <c r="B90"/>
  <c r="B92"/>
  <c r="B94"/>
  <c r="B96"/>
  <c r="B98"/>
  <c r="B100"/>
  <c r="B102"/>
  <c r="B104"/>
  <c r="B106"/>
  <c r="B108"/>
  <c r="B110"/>
  <c r="B112"/>
  <c r="B114"/>
  <c r="B116"/>
  <c r="B118"/>
  <c r="B120"/>
  <c r="B122"/>
  <c r="B124"/>
  <c r="B126"/>
  <c r="A1" i="12"/>
  <c r="A2"/>
  <c r="A3"/>
  <c r="A4"/>
  <c r="A5"/>
  <c r="A6"/>
  <c r="A8"/>
  <c r="A9"/>
  <c r="A10"/>
  <c r="A11"/>
  <c r="A13"/>
  <c r="A14"/>
  <c r="A15"/>
  <c r="A16"/>
  <c r="A18"/>
  <c r="A19"/>
  <c r="A20"/>
  <c r="A21"/>
  <c r="A23"/>
  <c r="A24"/>
  <c r="A25"/>
  <c r="A26"/>
  <c r="A28"/>
  <c r="A29"/>
  <c r="A30"/>
  <c r="A31"/>
  <c r="A33"/>
  <c r="A34"/>
  <c r="A35"/>
  <c r="A36"/>
  <c r="A38"/>
  <c r="A39"/>
  <c r="A40"/>
  <c r="A41"/>
  <c r="A43"/>
  <c r="A44"/>
  <c r="A45"/>
  <c r="A46"/>
  <c r="A48"/>
  <c r="A49"/>
  <c r="A50"/>
  <c r="A51"/>
  <c r="A1" i="13"/>
  <c r="A2"/>
  <c r="A3"/>
  <c r="A4"/>
  <c r="B4"/>
  <c r="C4"/>
  <c r="D4"/>
  <c r="A5"/>
  <c r="A6"/>
  <c r="B6"/>
  <c r="C6"/>
  <c r="A7"/>
  <c r="B7"/>
  <c r="C7"/>
  <c r="A8"/>
  <c r="B8"/>
  <c r="C8"/>
  <c r="A9"/>
  <c r="B9"/>
  <c r="C9"/>
  <c r="A10"/>
  <c r="B10"/>
  <c r="C10"/>
  <c r="A11"/>
  <c r="B11"/>
  <c r="C11"/>
  <c r="A12"/>
  <c r="B12"/>
  <c r="C12"/>
  <c r="A13"/>
  <c r="B13"/>
  <c r="C13"/>
  <c r="A14"/>
  <c r="B14"/>
  <c r="C14"/>
  <c r="A15"/>
  <c r="B15"/>
  <c r="C15"/>
  <c r="A16"/>
  <c r="A17"/>
  <c r="A18"/>
  <c r="B18"/>
  <c r="D18"/>
  <c r="C18"/>
  <c r="A19"/>
  <c r="B19"/>
  <c r="D19"/>
  <c r="C19"/>
  <c r="A20"/>
  <c r="B20"/>
  <c r="D20"/>
  <c r="C20"/>
  <c r="A21"/>
  <c r="B21"/>
  <c r="D21"/>
  <c r="C21"/>
  <c r="A22"/>
  <c r="B22"/>
  <c r="D22"/>
  <c r="C22"/>
  <c r="A23"/>
  <c r="B23"/>
  <c r="D23"/>
  <c r="C23"/>
  <c r="A24"/>
  <c r="B24"/>
  <c r="D24"/>
  <c r="C24"/>
  <c r="A25"/>
  <c r="B25"/>
  <c r="D25"/>
  <c r="C25"/>
  <c r="A26"/>
  <c r="B26"/>
  <c r="D26"/>
  <c r="C26"/>
  <c r="A27"/>
  <c r="B27"/>
  <c r="D27"/>
  <c r="C27"/>
  <c r="A28"/>
  <c r="B28"/>
  <c r="C28"/>
  <c r="A29"/>
  <c r="A30"/>
  <c r="B30"/>
  <c r="C30"/>
  <c r="D30" s="1"/>
  <c r="A31"/>
  <c r="B31"/>
  <c r="C31"/>
  <c r="A32"/>
  <c r="B32"/>
  <c r="C32"/>
  <c r="A33"/>
  <c r="B33"/>
  <c r="C33"/>
  <c r="A34"/>
  <c r="C34"/>
  <c r="A35"/>
  <c r="B35"/>
  <c r="C35"/>
  <c r="D35" s="1"/>
  <c r="A36"/>
  <c r="B36"/>
  <c r="C36"/>
  <c r="A37"/>
  <c r="B37"/>
  <c r="C37"/>
  <c r="D37" s="1"/>
  <c r="A38"/>
  <c r="B38"/>
  <c r="C38"/>
  <c r="A39"/>
  <c r="B39"/>
  <c r="A40"/>
  <c r="A41"/>
  <c r="A42"/>
  <c r="B42"/>
  <c r="C42"/>
  <c r="A43"/>
  <c r="B43"/>
  <c r="C43"/>
  <c r="A44"/>
  <c r="C44"/>
  <c r="A45"/>
  <c r="B45"/>
  <c r="C45"/>
  <c r="A46"/>
  <c r="A47"/>
  <c r="B47"/>
  <c r="C47"/>
  <c r="A48"/>
  <c r="B48"/>
  <c r="C48"/>
  <c r="A49"/>
  <c r="B49"/>
  <c r="C49"/>
  <c r="A50"/>
  <c r="B50"/>
  <c r="C50"/>
  <c r="A51"/>
  <c r="B51"/>
  <c r="A52"/>
  <c r="A53"/>
  <c r="A54"/>
  <c r="B54"/>
  <c r="C54"/>
  <c r="A55"/>
  <c r="B55"/>
  <c r="C55"/>
  <c r="A56"/>
  <c r="C56"/>
  <c r="A57"/>
  <c r="B57"/>
  <c r="C57"/>
  <c r="A58"/>
  <c r="A59"/>
  <c r="B59"/>
  <c r="C59"/>
  <c r="A60"/>
  <c r="B60"/>
  <c r="C60"/>
  <c r="A61"/>
  <c r="B61"/>
  <c r="C61"/>
  <c r="A62"/>
  <c r="B62"/>
  <c r="C62"/>
  <c r="A63"/>
  <c r="B63"/>
  <c r="A64"/>
  <c r="A65"/>
  <c r="A66"/>
  <c r="B66"/>
  <c r="C66"/>
  <c r="D66" s="1"/>
  <c r="A67"/>
  <c r="B67"/>
  <c r="C67"/>
  <c r="A68"/>
  <c r="C68"/>
  <c r="A69"/>
  <c r="B69"/>
  <c r="C69"/>
  <c r="D69" s="1"/>
  <c r="A70"/>
  <c r="A71"/>
  <c r="B71"/>
  <c r="C71"/>
  <c r="A72"/>
  <c r="B72"/>
  <c r="C72"/>
  <c r="A73"/>
  <c r="B73"/>
  <c r="C73"/>
  <c r="A74"/>
  <c r="B74"/>
  <c r="C74"/>
  <c r="A75"/>
  <c r="B75"/>
  <c r="A76"/>
  <c r="A77"/>
  <c r="A78"/>
  <c r="B78"/>
  <c r="C78"/>
  <c r="A79"/>
  <c r="B79"/>
  <c r="C79"/>
  <c r="A80"/>
  <c r="C80"/>
  <c r="A81"/>
  <c r="B81"/>
  <c r="C81"/>
  <c r="A82"/>
  <c r="A83"/>
  <c r="B83"/>
  <c r="C83"/>
  <c r="D83" s="1"/>
  <c r="A84"/>
  <c r="B84"/>
  <c r="C84"/>
  <c r="A85"/>
  <c r="B85"/>
  <c r="C85"/>
  <c r="A86"/>
  <c r="B86"/>
  <c r="C86"/>
  <c r="A87"/>
  <c r="B87"/>
  <c r="A88"/>
  <c r="A89"/>
  <c r="A90"/>
  <c r="B90"/>
  <c r="C90"/>
  <c r="A91"/>
  <c r="B91"/>
  <c r="C91"/>
  <c r="A92"/>
  <c r="C92"/>
  <c r="A93"/>
  <c r="B93"/>
  <c r="C93"/>
  <c r="A94"/>
  <c r="A95"/>
  <c r="B95"/>
  <c r="C95"/>
  <c r="A96"/>
  <c r="B96"/>
  <c r="C96"/>
  <c r="A97"/>
  <c r="B97"/>
  <c r="C97"/>
  <c r="A98"/>
  <c r="B98"/>
  <c r="C98"/>
  <c r="A99"/>
  <c r="B99"/>
  <c r="A100"/>
  <c r="A101"/>
  <c r="A102"/>
  <c r="A103"/>
  <c r="A104"/>
  <c r="A105"/>
  <c r="A106"/>
  <c r="A107"/>
  <c r="A108"/>
  <c r="A109"/>
  <c r="A110"/>
  <c r="A111"/>
  <c r="A112"/>
  <c r="A113"/>
  <c r="A114"/>
  <c r="B114"/>
  <c r="C114"/>
  <c r="D114"/>
  <c r="A115"/>
  <c r="A116"/>
  <c r="B116"/>
  <c r="C116"/>
  <c r="A117"/>
  <c r="B117"/>
  <c r="C117"/>
  <c r="A118"/>
  <c r="B118"/>
  <c r="C118"/>
  <c r="A119"/>
  <c r="B119"/>
  <c r="C119"/>
  <c r="A120"/>
  <c r="B120"/>
  <c r="C120"/>
  <c r="A121"/>
  <c r="B121"/>
  <c r="C121"/>
  <c r="A122"/>
  <c r="B122"/>
  <c r="C122"/>
  <c r="A123"/>
  <c r="B123"/>
  <c r="C123"/>
  <c r="A124"/>
  <c r="B124"/>
  <c r="C124"/>
  <c r="A125"/>
  <c r="B125"/>
  <c r="C125"/>
  <c r="A126"/>
  <c r="C126"/>
  <c r="A127"/>
  <c r="A128"/>
  <c r="B128"/>
  <c r="C128"/>
  <c r="A129"/>
  <c r="B129"/>
  <c r="D129" s="1"/>
  <c r="C129"/>
  <c r="A130"/>
  <c r="B130"/>
  <c r="C130"/>
  <c r="A131"/>
  <c r="B131"/>
  <c r="C131"/>
  <c r="A132"/>
  <c r="B132"/>
  <c r="C132"/>
  <c r="A133"/>
  <c r="B133"/>
  <c r="C133"/>
  <c r="A134"/>
  <c r="B134"/>
  <c r="C134"/>
  <c r="A135"/>
  <c r="B135"/>
  <c r="C135"/>
  <c r="A136"/>
  <c r="B136"/>
  <c r="C136"/>
  <c r="A137"/>
  <c r="B137"/>
  <c r="D137" s="1"/>
  <c r="C137"/>
  <c r="A138"/>
  <c r="A139"/>
  <c r="A140"/>
  <c r="B140"/>
  <c r="D140"/>
  <c r="C140"/>
  <c r="A141"/>
  <c r="B141"/>
  <c r="D141"/>
  <c r="C141"/>
  <c r="A142"/>
  <c r="B142"/>
  <c r="C142"/>
  <c r="D142" s="1"/>
  <c r="A143"/>
  <c r="B143"/>
  <c r="C143"/>
  <c r="A144"/>
  <c r="C144"/>
  <c r="A145"/>
  <c r="B145"/>
  <c r="C145"/>
  <c r="A146"/>
  <c r="B146"/>
  <c r="C146"/>
  <c r="A147"/>
  <c r="B147"/>
  <c r="D147"/>
  <c r="C147"/>
  <c r="A148"/>
  <c r="B148"/>
  <c r="D148"/>
  <c r="C148"/>
  <c r="A149"/>
  <c r="B149"/>
  <c r="A150"/>
  <c r="A151"/>
  <c r="A152"/>
  <c r="B152"/>
  <c r="C152"/>
  <c r="A153"/>
  <c r="B153"/>
  <c r="C153"/>
  <c r="A154"/>
  <c r="C154"/>
  <c r="A155"/>
  <c r="B155"/>
  <c r="C155"/>
  <c r="A156"/>
  <c r="A157"/>
  <c r="B157"/>
  <c r="C157"/>
  <c r="A158"/>
  <c r="B158"/>
  <c r="D158" s="1"/>
  <c r="C158"/>
  <c r="A159"/>
  <c r="B159"/>
  <c r="C159"/>
  <c r="A160"/>
  <c r="B160"/>
  <c r="D160" s="1"/>
  <c r="C160"/>
  <c r="A161"/>
  <c r="B161"/>
  <c r="A162"/>
  <c r="A163"/>
  <c r="A164"/>
  <c r="B164"/>
  <c r="C164"/>
  <c r="A165"/>
  <c r="B165"/>
  <c r="D165" s="1"/>
  <c r="C165"/>
  <c r="A166"/>
  <c r="C166"/>
  <c r="A167"/>
  <c r="B167"/>
  <c r="C167"/>
  <c r="A168"/>
  <c r="A169"/>
  <c r="B169"/>
  <c r="C169"/>
  <c r="D169" s="1"/>
  <c r="A170"/>
  <c r="B170"/>
  <c r="C170"/>
  <c r="A171"/>
  <c r="B171"/>
  <c r="C171"/>
  <c r="D171" s="1"/>
  <c r="A172"/>
  <c r="B172"/>
  <c r="C172"/>
  <c r="A173"/>
  <c r="B173"/>
  <c r="A174"/>
  <c r="A175"/>
  <c r="A176"/>
  <c r="B176"/>
  <c r="C176"/>
  <c r="D176" s="1"/>
  <c r="A177"/>
  <c r="B177"/>
  <c r="C177"/>
  <c r="A178"/>
  <c r="C178"/>
  <c r="A179"/>
  <c r="B179"/>
  <c r="C179"/>
  <c r="D179" s="1"/>
  <c r="A180"/>
  <c r="A181"/>
  <c r="B181"/>
  <c r="C181"/>
  <c r="A182"/>
  <c r="B182"/>
  <c r="C182"/>
  <c r="A183"/>
  <c r="B183"/>
  <c r="C183"/>
  <c r="A184"/>
  <c r="B184"/>
  <c r="C184"/>
  <c r="A185"/>
  <c r="B185"/>
  <c r="A186"/>
  <c r="A187"/>
  <c r="A188"/>
  <c r="B188"/>
  <c r="C188"/>
  <c r="A189"/>
  <c r="B189"/>
  <c r="C189"/>
  <c r="A190"/>
  <c r="C190"/>
  <c r="A191"/>
  <c r="B191"/>
  <c r="C191"/>
  <c r="A192"/>
  <c r="A193"/>
  <c r="B193"/>
  <c r="C193"/>
  <c r="A194"/>
  <c r="B194"/>
  <c r="D194" s="1"/>
  <c r="C194"/>
  <c r="A195"/>
  <c r="B195"/>
  <c r="D195" s="1"/>
  <c r="C195"/>
  <c r="A196"/>
  <c r="B196"/>
  <c r="C196"/>
  <c r="A197"/>
  <c r="B197"/>
  <c r="A198"/>
  <c r="A199"/>
  <c r="A200"/>
  <c r="B200"/>
  <c r="C200"/>
  <c r="A201"/>
  <c r="B201"/>
  <c r="D201" s="1"/>
  <c r="C201"/>
  <c r="A202"/>
  <c r="C202"/>
  <c r="A203"/>
  <c r="B203"/>
  <c r="C203"/>
  <c r="A204"/>
  <c r="A205"/>
  <c r="B205"/>
  <c r="C205"/>
  <c r="A206"/>
  <c r="B206"/>
  <c r="C206"/>
  <c r="A207"/>
  <c r="B207"/>
  <c r="C207"/>
  <c r="A208"/>
  <c r="B208"/>
  <c r="C208"/>
  <c r="A209"/>
  <c r="B209"/>
  <c r="A210"/>
  <c r="A211"/>
  <c r="A212"/>
  <c r="A213"/>
  <c r="A214"/>
  <c r="A215"/>
  <c r="A216"/>
  <c r="A217"/>
  <c r="A218"/>
  <c r="A219"/>
  <c r="A220"/>
  <c r="A221"/>
  <c r="A222"/>
  <c r="A223"/>
  <c r="A224"/>
  <c r="B224"/>
  <c r="C224"/>
  <c r="D224"/>
  <c r="A225"/>
  <c r="A226"/>
  <c r="B226"/>
  <c r="C226"/>
  <c r="A227"/>
  <c r="B227"/>
  <c r="C227"/>
  <c r="A228"/>
  <c r="B228"/>
  <c r="C228"/>
  <c r="A229"/>
  <c r="B229"/>
  <c r="C229"/>
  <c r="A230"/>
  <c r="B230"/>
  <c r="C230"/>
  <c r="A231"/>
  <c r="B231"/>
  <c r="C231"/>
  <c r="A232"/>
  <c r="B232"/>
  <c r="C232"/>
  <c r="A233"/>
  <c r="B233"/>
  <c r="C233"/>
  <c r="A234"/>
  <c r="B234"/>
  <c r="C234"/>
  <c r="D234" s="1"/>
  <c r="A235"/>
  <c r="B235"/>
  <c r="C235"/>
  <c r="D235" s="1"/>
  <c r="A236"/>
  <c r="A237"/>
  <c r="A238"/>
  <c r="B238"/>
  <c r="C238"/>
  <c r="A239"/>
  <c r="B239"/>
  <c r="D239" s="1"/>
  <c r="C239"/>
  <c r="A240"/>
  <c r="B240"/>
  <c r="C240"/>
  <c r="A241"/>
  <c r="B241"/>
  <c r="C241"/>
  <c r="A242"/>
  <c r="B242"/>
  <c r="C242"/>
  <c r="A243"/>
  <c r="B243"/>
  <c r="C243"/>
  <c r="A244"/>
  <c r="B244"/>
  <c r="C244"/>
  <c r="A245"/>
  <c r="B245"/>
  <c r="C245"/>
  <c r="A246"/>
  <c r="B246"/>
  <c r="C246"/>
  <c r="A247"/>
  <c r="B247"/>
  <c r="C247"/>
  <c r="A248"/>
  <c r="A249"/>
  <c r="A250"/>
  <c r="B250"/>
  <c r="D250" s="1"/>
  <c r="C250"/>
  <c r="A251"/>
  <c r="B251"/>
  <c r="C251"/>
  <c r="A252"/>
  <c r="B252"/>
  <c r="D252" s="1"/>
  <c r="C252"/>
  <c r="A253"/>
  <c r="B253"/>
  <c r="C253"/>
  <c r="A254"/>
  <c r="B254"/>
  <c r="D254" s="1"/>
  <c r="C254"/>
  <c r="A255"/>
  <c r="B255"/>
  <c r="C255"/>
  <c r="A256"/>
  <c r="B256"/>
  <c r="D256" s="1"/>
  <c r="C256"/>
  <c r="A257"/>
  <c r="B257"/>
  <c r="C257"/>
  <c r="A258"/>
  <c r="B258"/>
  <c r="D258" s="1"/>
  <c r="C258"/>
  <c r="A259"/>
  <c r="B259"/>
  <c r="C259"/>
  <c r="A260"/>
  <c r="B260"/>
  <c r="A261"/>
  <c r="A262"/>
  <c r="B262"/>
  <c r="C262"/>
  <c r="A263"/>
  <c r="B263"/>
  <c r="D263" s="1"/>
  <c r="C263"/>
  <c r="A264"/>
  <c r="B264"/>
  <c r="C264"/>
  <c r="A265"/>
  <c r="B265"/>
  <c r="D265" s="1"/>
  <c r="C265"/>
  <c r="A266"/>
  <c r="B266"/>
  <c r="C266"/>
  <c r="A267"/>
  <c r="B267"/>
  <c r="D267" s="1"/>
  <c r="C267"/>
  <c r="A268"/>
  <c r="B268"/>
  <c r="C268"/>
  <c r="A269"/>
  <c r="B269"/>
  <c r="D269" s="1"/>
  <c r="C269"/>
  <c r="A270"/>
  <c r="B270"/>
  <c r="C270"/>
  <c r="A271"/>
  <c r="B271"/>
  <c r="D271" s="1"/>
  <c r="C271"/>
  <c r="A272"/>
  <c r="A273"/>
  <c r="A274"/>
  <c r="B274"/>
  <c r="C274"/>
  <c r="A275"/>
  <c r="B275"/>
  <c r="C275"/>
  <c r="A276"/>
  <c r="B276"/>
  <c r="D276" s="1"/>
  <c r="C276"/>
  <c r="A277"/>
  <c r="B277"/>
  <c r="C277"/>
  <c r="A278"/>
  <c r="B278"/>
  <c r="C278"/>
  <c r="A279"/>
  <c r="B279"/>
  <c r="C279"/>
  <c r="A280"/>
  <c r="B280"/>
  <c r="C280"/>
  <c r="A281"/>
  <c r="B281"/>
  <c r="C281"/>
  <c r="A282"/>
  <c r="B282"/>
  <c r="D282" s="1"/>
  <c r="C282"/>
  <c r="A283"/>
  <c r="B283"/>
  <c r="C283"/>
  <c r="D283" s="1"/>
  <c r="A284"/>
  <c r="A285"/>
  <c r="A286"/>
  <c r="B286"/>
  <c r="C286"/>
  <c r="A287"/>
  <c r="B287"/>
  <c r="C287"/>
  <c r="A288"/>
  <c r="B288"/>
  <c r="C288"/>
  <c r="A289"/>
  <c r="B289"/>
  <c r="C289"/>
  <c r="A290"/>
  <c r="B290"/>
  <c r="C290"/>
  <c r="A291"/>
  <c r="B291"/>
  <c r="C291"/>
  <c r="D291" s="1"/>
  <c r="A292"/>
  <c r="B292"/>
  <c r="C292"/>
  <c r="A293"/>
  <c r="B293"/>
  <c r="D293"/>
  <c r="C293"/>
  <c r="A294"/>
  <c r="B294"/>
  <c r="C294"/>
  <c r="A295"/>
  <c r="B295"/>
  <c r="C295"/>
  <c r="A296"/>
  <c r="A297"/>
  <c r="A298"/>
  <c r="B298"/>
  <c r="C298"/>
  <c r="D298" s="1"/>
  <c r="A299"/>
  <c r="B299"/>
  <c r="C299"/>
  <c r="A300"/>
  <c r="B300"/>
  <c r="C300"/>
  <c r="D300" s="1"/>
  <c r="A301"/>
  <c r="B301"/>
  <c r="C301"/>
  <c r="A302"/>
  <c r="B302"/>
  <c r="C302"/>
  <c r="A303"/>
  <c r="B303"/>
  <c r="D303" s="1"/>
  <c r="C303"/>
  <c r="A304"/>
  <c r="B304"/>
  <c r="C304"/>
  <c r="A305"/>
  <c r="B305"/>
  <c r="D305" s="1"/>
  <c r="C305"/>
  <c r="A306"/>
  <c r="B306"/>
  <c r="C306"/>
  <c r="A307"/>
  <c r="B307"/>
  <c r="D307" s="1"/>
  <c r="C307"/>
  <c r="A308"/>
  <c r="A309"/>
  <c r="A310"/>
  <c r="B310"/>
  <c r="C310"/>
  <c r="A311"/>
  <c r="B311"/>
  <c r="C311"/>
  <c r="D311" s="1"/>
  <c r="A312"/>
  <c r="B312"/>
  <c r="C312"/>
  <c r="A313"/>
  <c r="B313"/>
  <c r="C313"/>
  <c r="D313" s="1"/>
  <c r="A314"/>
  <c r="B314"/>
  <c r="C314"/>
  <c r="A315"/>
  <c r="B315"/>
  <c r="C315"/>
  <c r="D315" s="1"/>
  <c r="A316"/>
  <c r="B316"/>
  <c r="C316"/>
  <c r="A317"/>
  <c r="B317"/>
  <c r="C317"/>
  <c r="D317" s="1"/>
  <c r="A318"/>
  <c r="B318"/>
  <c r="C318"/>
  <c r="A319"/>
  <c r="B319"/>
  <c r="C319"/>
  <c r="D319" s="1"/>
  <c r="A320"/>
  <c r="B320"/>
  <c r="A321"/>
  <c r="A322"/>
  <c r="A323"/>
  <c r="A324"/>
  <c r="A325"/>
  <c r="A326"/>
  <c r="A327"/>
  <c r="A328"/>
  <c r="A329"/>
  <c r="A330"/>
  <c r="A331"/>
  <c r="A332"/>
  <c r="A333"/>
  <c r="A334"/>
  <c r="B334"/>
  <c r="C334"/>
  <c r="D334"/>
  <c r="A335"/>
  <c r="A336"/>
  <c r="B336"/>
  <c r="C336"/>
  <c r="A337"/>
  <c r="B337"/>
  <c r="C337"/>
  <c r="A338"/>
  <c r="B338"/>
  <c r="C338"/>
  <c r="A339"/>
  <c r="B339"/>
  <c r="D339" s="1"/>
  <c r="C339"/>
  <c r="A340"/>
  <c r="B340"/>
  <c r="C340"/>
  <c r="A341"/>
  <c r="B341"/>
  <c r="D341" s="1"/>
  <c r="C341"/>
  <c r="A342"/>
  <c r="B342"/>
  <c r="C342"/>
  <c r="A343"/>
  <c r="B343"/>
  <c r="C343"/>
  <c r="A344"/>
  <c r="B344"/>
  <c r="D344"/>
  <c r="C344"/>
  <c r="A345"/>
  <c r="B345"/>
  <c r="C345"/>
  <c r="A346"/>
  <c r="A347"/>
  <c r="A348"/>
  <c r="B348"/>
  <c r="C348"/>
  <c r="D348"/>
  <c r="A349"/>
  <c r="B349"/>
  <c r="C349"/>
  <c r="D349"/>
  <c r="A350"/>
  <c r="B350"/>
  <c r="C350"/>
  <c r="D350"/>
  <c r="A351"/>
  <c r="B351"/>
  <c r="C351"/>
  <c r="D351"/>
  <c r="A352"/>
  <c r="B352"/>
  <c r="D352" s="1"/>
  <c r="C352"/>
  <c r="A353"/>
  <c r="B353"/>
  <c r="C353"/>
  <c r="A354"/>
  <c r="B354"/>
  <c r="C354"/>
  <c r="A355"/>
  <c r="B355"/>
  <c r="C355"/>
  <c r="A356"/>
  <c r="B356"/>
  <c r="C356"/>
  <c r="A357"/>
  <c r="B357"/>
  <c r="C357"/>
  <c r="A358"/>
  <c r="A359"/>
  <c r="A360"/>
  <c r="B360"/>
  <c r="D360" s="1"/>
  <c r="C360"/>
  <c r="A361"/>
  <c r="B361"/>
  <c r="C361"/>
  <c r="A362"/>
  <c r="B362"/>
  <c r="D362" s="1"/>
  <c r="C362"/>
  <c r="A363"/>
  <c r="B363"/>
  <c r="C363"/>
  <c r="A364"/>
  <c r="B364"/>
  <c r="D364" s="1"/>
  <c r="C364"/>
  <c r="A365"/>
  <c r="B365"/>
  <c r="C365"/>
  <c r="A366"/>
  <c r="B366"/>
  <c r="D366" s="1"/>
  <c r="C366"/>
  <c r="A367"/>
  <c r="B367"/>
  <c r="C367"/>
  <c r="A368"/>
  <c r="B368"/>
  <c r="D368" s="1"/>
  <c r="C368"/>
  <c r="A369"/>
  <c r="B369"/>
  <c r="C369"/>
  <c r="A370"/>
  <c r="C370"/>
  <c r="A371"/>
  <c r="A372"/>
  <c r="B372"/>
  <c r="C372"/>
  <c r="A373"/>
  <c r="B373"/>
  <c r="C373"/>
  <c r="A374"/>
  <c r="B374"/>
  <c r="C374"/>
  <c r="A375"/>
  <c r="B375"/>
  <c r="C375"/>
  <c r="A376"/>
  <c r="B376"/>
  <c r="C376"/>
  <c r="A377"/>
  <c r="B377"/>
  <c r="C377"/>
  <c r="A378"/>
  <c r="B378"/>
  <c r="C378"/>
  <c r="D378" s="1"/>
  <c r="A379"/>
  <c r="B379"/>
  <c r="C379"/>
  <c r="A380"/>
  <c r="B380"/>
  <c r="C380"/>
  <c r="A381"/>
  <c r="B381"/>
  <c r="D381" s="1"/>
  <c r="C381"/>
  <c r="A382"/>
  <c r="A383"/>
  <c r="A384"/>
  <c r="B384"/>
  <c r="C384"/>
  <c r="A385"/>
  <c r="B385"/>
  <c r="C385"/>
  <c r="A386"/>
  <c r="B386"/>
  <c r="C386"/>
  <c r="A387"/>
  <c r="B387"/>
  <c r="C387"/>
  <c r="A388"/>
  <c r="B388"/>
  <c r="C388"/>
  <c r="A389"/>
  <c r="B389"/>
  <c r="C389"/>
  <c r="A390"/>
  <c r="B390"/>
  <c r="C390"/>
  <c r="A391"/>
  <c r="B391"/>
  <c r="C391"/>
  <c r="A392"/>
  <c r="B392"/>
  <c r="C392"/>
  <c r="A393"/>
  <c r="B393"/>
  <c r="C393"/>
  <c r="A394"/>
  <c r="A395"/>
  <c r="A396"/>
  <c r="B396"/>
  <c r="D396"/>
  <c r="C396"/>
  <c r="A397"/>
  <c r="B397"/>
  <c r="D397"/>
  <c r="C397"/>
  <c r="A398"/>
  <c r="B398"/>
  <c r="D398"/>
  <c r="C398"/>
  <c r="A399"/>
  <c r="B399"/>
  <c r="D399"/>
  <c r="C399"/>
  <c r="A400"/>
  <c r="B400"/>
  <c r="D400"/>
  <c r="C400"/>
  <c r="A401"/>
  <c r="B401"/>
  <c r="D401"/>
  <c r="C401"/>
  <c r="A402"/>
  <c r="B402"/>
  <c r="D402"/>
  <c r="C402"/>
  <c r="A403"/>
  <c r="B403"/>
  <c r="D403"/>
  <c r="C403"/>
  <c r="A404"/>
  <c r="B404"/>
  <c r="D404"/>
  <c r="C404"/>
  <c r="A405"/>
  <c r="B405"/>
  <c r="D405"/>
  <c r="C405"/>
  <c r="A406"/>
  <c r="B406"/>
  <c r="C406"/>
  <c r="A407"/>
  <c r="A408"/>
  <c r="B408"/>
  <c r="C408"/>
  <c r="C418" s="1"/>
  <c r="A409"/>
  <c r="B409"/>
  <c r="D409" s="1"/>
  <c r="C409"/>
  <c r="A410"/>
  <c r="B410"/>
  <c r="C410"/>
  <c r="A411"/>
  <c r="B411"/>
  <c r="D411" s="1"/>
  <c r="C411"/>
  <c r="A412"/>
  <c r="B412"/>
  <c r="C412"/>
  <c r="A413"/>
  <c r="B413"/>
  <c r="D413" s="1"/>
  <c r="C413"/>
  <c r="A414"/>
  <c r="B414"/>
  <c r="C414"/>
  <c r="A415"/>
  <c r="B415"/>
  <c r="D415" s="1"/>
  <c r="C415"/>
  <c r="A416"/>
  <c r="B416"/>
  <c r="C416"/>
  <c r="A417"/>
  <c r="B417"/>
  <c r="D417" s="1"/>
  <c r="C417"/>
  <c r="A418"/>
  <c r="A419"/>
  <c r="A420"/>
  <c r="B420"/>
  <c r="C420"/>
  <c r="A421"/>
  <c r="B421"/>
  <c r="C421"/>
  <c r="A422"/>
  <c r="B422"/>
  <c r="C422"/>
  <c r="A423"/>
  <c r="B423"/>
  <c r="C423"/>
  <c r="A424"/>
  <c r="B424"/>
  <c r="C424"/>
  <c r="A425"/>
  <c r="B425"/>
  <c r="C425"/>
  <c r="A426"/>
  <c r="B426"/>
  <c r="C426"/>
  <c r="A427"/>
  <c r="B427"/>
  <c r="C427"/>
  <c r="A428"/>
  <c r="B428"/>
  <c r="C428"/>
  <c r="A429"/>
  <c r="B429"/>
  <c r="C429"/>
  <c r="A430"/>
  <c r="A431"/>
  <c r="A432"/>
  <c r="A433"/>
  <c r="A434"/>
  <c r="A435"/>
  <c r="A436"/>
  <c r="A437"/>
  <c r="A438"/>
  <c r="A439"/>
  <c r="A440"/>
  <c r="A441"/>
  <c r="A442"/>
  <c r="A443"/>
  <c r="A444"/>
  <c r="B444"/>
  <c r="C444"/>
  <c r="D444"/>
  <c r="E444"/>
  <c r="F444"/>
  <c r="G444"/>
  <c r="H444"/>
  <c r="I444"/>
  <c r="J444"/>
  <c r="K444"/>
  <c r="A445"/>
  <c r="A446"/>
  <c r="B446"/>
  <c r="C446"/>
  <c r="D446"/>
  <c r="A447"/>
  <c r="B447"/>
  <c r="C447"/>
  <c r="D447"/>
  <c r="A448"/>
  <c r="B448"/>
  <c r="C448"/>
  <c r="D448"/>
  <c r="E448"/>
  <c r="A449"/>
  <c r="B449"/>
  <c r="C449"/>
  <c r="D449"/>
  <c r="E449"/>
  <c r="A450"/>
  <c r="B450"/>
  <c r="C450"/>
  <c r="D450"/>
  <c r="E450"/>
  <c r="A451"/>
  <c r="B451"/>
  <c r="C451"/>
  <c r="D451"/>
  <c r="E451"/>
  <c r="A452"/>
  <c r="B452"/>
  <c r="C452"/>
  <c r="D452"/>
  <c r="A453"/>
  <c r="B453"/>
  <c r="C453"/>
  <c r="D453"/>
  <c r="E453"/>
  <c r="A454"/>
  <c r="B454"/>
  <c r="C454"/>
  <c r="D454"/>
  <c r="A455"/>
  <c r="B455"/>
  <c r="C455"/>
  <c r="D455"/>
  <c r="E455"/>
  <c r="A456"/>
  <c r="A457"/>
  <c r="A458"/>
  <c r="B458"/>
  <c r="C458"/>
  <c r="A459"/>
  <c r="B459"/>
  <c r="C459"/>
  <c r="A460"/>
  <c r="B460"/>
  <c r="C460"/>
  <c r="A461"/>
  <c r="B461"/>
  <c r="C461"/>
  <c r="A462"/>
  <c r="B462"/>
  <c r="C462"/>
  <c r="A463"/>
  <c r="B463"/>
  <c r="C463"/>
  <c r="A464"/>
  <c r="B464"/>
  <c r="C464"/>
  <c r="A465"/>
  <c r="B465"/>
  <c r="C465"/>
  <c r="A466"/>
  <c r="B466"/>
  <c r="C466"/>
  <c r="A467"/>
  <c r="B467"/>
  <c r="C467"/>
  <c r="A468"/>
  <c r="A469"/>
  <c r="A470"/>
  <c r="B470"/>
  <c r="A471"/>
  <c r="B471"/>
  <c r="A472"/>
  <c r="B472"/>
  <c r="A473"/>
  <c r="B473"/>
  <c r="A474"/>
  <c r="B474"/>
  <c r="A475"/>
  <c r="B475"/>
  <c r="A476"/>
  <c r="B476"/>
  <c r="A477"/>
  <c r="B477"/>
  <c r="A478"/>
  <c r="B478"/>
  <c r="A479"/>
  <c r="B479"/>
  <c r="A480"/>
  <c r="A481"/>
  <c r="A482"/>
  <c r="B482"/>
  <c r="C482"/>
  <c r="D482"/>
  <c r="E482"/>
  <c r="G482"/>
  <c r="A483"/>
  <c r="B483"/>
  <c r="C483"/>
  <c r="D483"/>
  <c r="A484"/>
  <c r="B484"/>
  <c r="C484"/>
  <c r="D484"/>
  <c r="E484"/>
  <c r="G484"/>
  <c r="A485"/>
  <c r="B485"/>
  <c r="C485"/>
  <c r="D485"/>
  <c r="E485"/>
  <c r="G485"/>
  <c r="A486"/>
  <c r="B486"/>
  <c r="C486"/>
  <c r="D486"/>
  <c r="A487"/>
  <c r="B487"/>
  <c r="C487"/>
  <c r="D487"/>
  <c r="A488"/>
  <c r="B488"/>
  <c r="C488"/>
  <c r="D488"/>
  <c r="A489"/>
  <c r="B489"/>
  <c r="C489"/>
  <c r="D489"/>
  <c r="A490"/>
  <c r="B490"/>
  <c r="C490"/>
  <c r="D490"/>
  <c r="A491"/>
  <c r="B491"/>
  <c r="C491"/>
  <c r="D491"/>
  <c r="A492"/>
  <c r="A493"/>
  <c r="A494"/>
  <c r="B494"/>
  <c r="C494"/>
  <c r="A495"/>
  <c r="B495"/>
  <c r="C495"/>
  <c r="A496"/>
  <c r="B496"/>
  <c r="C496"/>
  <c r="A497"/>
  <c r="B497"/>
  <c r="C497"/>
  <c r="A498"/>
  <c r="B498"/>
  <c r="C498"/>
  <c r="A499"/>
  <c r="B499"/>
  <c r="C499"/>
  <c r="A500"/>
  <c r="B500"/>
  <c r="C500"/>
  <c r="A501"/>
  <c r="B501"/>
  <c r="C501"/>
  <c r="A502"/>
  <c r="B502"/>
  <c r="C502"/>
  <c r="A503"/>
  <c r="B503"/>
  <c r="C503"/>
  <c r="A504"/>
  <c r="A505"/>
  <c r="A506"/>
  <c r="B506"/>
  <c r="A507"/>
  <c r="B507"/>
  <c r="C507"/>
  <c r="D507"/>
  <c r="A508"/>
  <c r="B508"/>
  <c r="C508"/>
  <c r="D508"/>
  <c r="E508"/>
  <c r="G508"/>
  <c r="A509"/>
  <c r="B509"/>
  <c r="A510"/>
  <c r="B510"/>
  <c r="A511"/>
  <c r="B511"/>
  <c r="C511"/>
  <c r="D511"/>
  <c r="E511"/>
  <c r="F511"/>
  <c r="G511"/>
  <c r="A512"/>
  <c r="B512"/>
  <c r="C512"/>
  <c r="D512"/>
  <c r="A513"/>
  <c r="B513"/>
  <c r="A514"/>
  <c r="B514"/>
  <c r="C514"/>
  <c r="D514"/>
  <c r="E514"/>
  <c r="G514"/>
  <c r="A515"/>
  <c r="B515"/>
  <c r="C515"/>
  <c r="A516"/>
  <c r="A517"/>
  <c r="A518"/>
  <c r="B518"/>
  <c r="C518"/>
  <c r="D518"/>
  <c r="A519"/>
  <c r="B519"/>
  <c r="A520"/>
  <c r="B520"/>
  <c r="A521"/>
  <c r="B521"/>
  <c r="A522"/>
  <c r="B522"/>
  <c r="A523"/>
  <c r="B523"/>
  <c r="A524"/>
  <c r="B524"/>
  <c r="A525"/>
  <c r="B525"/>
  <c r="A526"/>
  <c r="B526"/>
  <c r="A527"/>
  <c r="B527"/>
  <c r="A528"/>
  <c r="A529"/>
  <c r="A530"/>
  <c r="B530"/>
  <c r="B540" s="1"/>
  <c r="C530"/>
  <c r="D530"/>
  <c r="E530"/>
  <c r="G530"/>
  <c r="H530"/>
  <c r="I530"/>
  <c r="J530"/>
  <c r="A531"/>
  <c r="B531"/>
  <c r="C531"/>
  <c r="A532"/>
  <c r="B532"/>
  <c r="C532"/>
  <c r="D532"/>
  <c r="E532"/>
  <c r="G532"/>
  <c r="A533"/>
  <c r="B533"/>
  <c r="C533"/>
  <c r="D533"/>
  <c r="E533"/>
  <c r="G533"/>
  <c r="A534"/>
  <c r="B534"/>
  <c r="C534"/>
  <c r="D534"/>
  <c r="E534"/>
  <c r="A535"/>
  <c r="B535"/>
  <c r="C535"/>
  <c r="F535" s="1"/>
  <c r="D535"/>
  <c r="E535"/>
  <c r="A536"/>
  <c r="B536"/>
  <c r="C536"/>
  <c r="A537"/>
  <c r="B537"/>
  <c r="C537"/>
  <c r="D537"/>
  <c r="E537"/>
  <c r="G537"/>
  <c r="H537"/>
  <c r="I537"/>
  <c r="A538"/>
  <c r="B538"/>
  <c r="C538"/>
  <c r="D538"/>
  <c r="E538"/>
  <c r="G538"/>
  <c r="H538"/>
  <c r="I538"/>
  <c r="J538"/>
  <c r="A539"/>
  <c r="B539"/>
  <c r="C539"/>
  <c r="D539"/>
  <c r="E539"/>
  <c r="G539"/>
  <c r="A540"/>
  <c r="A541"/>
  <c r="A542"/>
  <c r="B542"/>
  <c r="C542"/>
  <c r="A543"/>
  <c r="B543"/>
  <c r="C543"/>
  <c r="A544"/>
  <c r="B544"/>
  <c r="C544"/>
  <c r="A545"/>
  <c r="B545"/>
  <c r="C545"/>
  <c r="A546"/>
  <c r="B546"/>
  <c r="C546"/>
  <c r="A547"/>
  <c r="B547"/>
  <c r="C547"/>
  <c r="A548"/>
  <c r="B548"/>
  <c r="C548"/>
  <c r="A549"/>
  <c r="B549"/>
  <c r="C549"/>
  <c r="A550"/>
  <c r="B550"/>
  <c r="C550"/>
  <c r="A551"/>
  <c r="B551"/>
  <c r="C551"/>
  <c r="A552"/>
  <c r="A553"/>
  <c r="A554"/>
  <c r="B554"/>
  <c r="A555"/>
  <c r="B555"/>
  <c r="C555"/>
  <c r="D555"/>
  <c r="E555"/>
  <c r="G555"/>
  <c r="A556"/>
  <c r="B556"/>
  <c r="C556"/>
  <c r="D556"/>
  <c r="A557"/>
  <c r="B557"/>
  <c r="C557"/>
  <c r="D557"/>
  <c r="E557"/>
  <c r="G557"/>
  <c r="A558"/>
  <c r="B558"/>
  <c r="A559"/>
  <c r="B559"/>
  <c r="C559"/>
  <c r="D559"/>
  <c r="E559"/>
  <c r="G559"/>
  <c r="H559"/>
  <c r="I559"/>
  <c r="J559"/>
  <c r="A560"/>
  <c r="B560"/>
  <c r="C560"/>
  <c r="A561"/>
  <c r="B561"/>
  <c r="C561"/>
  <c r="D561"/>
  <c r="E561"/>
  <c r="G561"/>
  <c r="A562"/>
  <c r="B562"/>
  <c r="A563"/>
  <c r="B563"/>
  <c r="C563"/>
  <c r="D563"/>
  <c r="E563"/>
  <c r="F563"/>
  <c r="G563"/>
  <c r="H563"/>
  <c r="I563"/>
  <c r="A564"/>
  <c r="A565"/>
  <c r="A566"/>
  <c r="A567"/>
  <c r="A568"/>
  <c r="A569"/>
  <c r="A570"/>
  <c r="A571"/>
  <c r="A572"/>
  <c r="A573"/>
  <c r="A574"/>
  <c r="A575"/>
  <c r="A576"/>
  <c r="A577"/>
  <c r="A578"/>
  <c r="B578"/>
  <c r="C578"/>
  <c r="D578"/>
  <c r="E578"/>
  <c r="F578"/>
  <c r="G578"/>
  <c r="H578"/>
  <c r="I578"/>
  <c r="J578"/>
  <c r="K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B4188"/>
  <c r="C4188"/>
  <c r="D4188"/>
  <c r="E4188"/>
  <c r="F4188"/>
  <c r="G4188"/>
  <c r="H4188"/>
  <c r="I4188"/>
  <c r="J4188"/>
  <c r="K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B4531"/>
  <c r="C4531"/>
  <c r="D4531"/>
  <c r="E4531"/>
  <c r="F4531"/>
  <c r="G4531"/>
  <c r="H4531"/>
  <c r="I4531"/>
  <c r="J4531"/>
  <c r="K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B4874"/>
  <c r="C4874"/>
  <c r="D4874"/>
  <c r="E4874"/>
  <c r="F4874"/>
  <c r="G4874"/>
  <c r="H4874"/>
  <c r="I4874"/>
  <c r="J4874"/>
  <c r="K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524"/>
  <c r="A5525"/>
  <c r="A5526"/>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5"/>
  <c r="A5576"/>
  <c r="A5577"/>
  <c r="A5578"/>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620"/>
  <c r="A5621"/>
  <c r="A5622"/>
  <c r="A5623"/>
  <c r="A5624"/>
  <c r="A5625"/>
  <c r="A5626"/>
  <c r="A5627"/>
  <c r="A5628"/>
  <c r="A5629"/>
  <c r="A5630"/>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668"/>
  <c r="A5669"/>
  <c r="A5670"/>
  <c r="A5671"/>
  <c r="A5672"/>
  <c r="A5673"/>
  <c r="A5674"/>
  <c r="A5675"/>
  <c r="A5676"/>
  <c r="A5677"/>
  <c r="A5678"/>
  <c r="A5679"/>
  <c r="A5680"/>
  <c r="A5681"/>
  <c r="A5682"/>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716"/>
  <c r="A5717"/>
  <c r="A5718"/>
  <c r="A5719"/>
  <c r="A5720"/>
  <c r="A5721"/>
  <c r="A5722"/>
  <c r="A5723"/>
  <c r="A5724"/>
  <c r="A5725"/>
  <c r="A5726"/>
  <c r="A5727"/>
  <c r="A5728"/>
  <c r="A5729"/>
  <c r="A5730"/>
  <c r="A5731"/>
  <c r="A5732"/>
  <c r="A5733"/>
  <c r="A5734"/>
  <c r="A5735"/>
  <c r="A5736"/>
  <c r="A5737"/>
  <c r="A5738"/>
  <c r="A5739"/>
  <c r="A5740"/>
  <c r="A5741"/>
  <c r="A5742"/>
  <c r="A5743"/>
  <c r="A5744"/>
  <c r="A5745"/>
  <c r="A5746"/>
  <c r="A5747"/>
  <c r="A5748"/>
  <c r="A5749"/>
  <c r="A5750"/>
  <c r="A5751"/>
  <c r="A5752"/>
  <c r="A5753"/>
  <c r="A5754"/>
  <c r="A5755"/>
  <c r="A5756"/>
  <c r="A5757"/>
  <c r="A5758"/>
  <c r="A5759"/>
  <c r="A5760"/>
  <c r="A5761"/>
  <c r="A5762"/>
  <c r="A5763"/>
  <c r="A5764"/>
  <c r="A5765"/>
  <c r="A5766"/>
  <c r="A5767"/>
  <c r="A5768"/>
  <c r="A5769"/>
  <c r="A5770"/>
  <c r="A5771"/>
  <c r="A5772"/>
  <c r="A5773"/>
  <c r="A5774"/>
  <c r="A5775"/>
  <c r="A5776"/>
  <c r="A5777"/>
  <c r="A5778"/>
  <c r="A5779"/>
  <c r="A5780"/>
  <c r="A5781"/>
  <c r="A5782"/>
  <c r="A5783"/>
  <c r="A5784"/>
  <c r="A5785"/>
  <c r="A5786"/>
  <c r="A5787"/>
  <c r="A5788"/>
  <c r="A5789"/>
  <c r="A5790"/>
  <c r="A5791"/>
  <c r="A5792"/>
  <c r="A5793"/>
  <c r="A5794"/>
  <c r="A5795"/>
  <c r="A5796"/>
  <c r="A5797"/>
  <c r="A5798"/>
  <c r="A5799"/>
  <c r="A5800"/>
  <c r="A5801"/>
  <c r="A5802"/>
  <c r="A5803"/>
  <c r="A5804"/>
  <c r="A5805"/>
  <c r="A5806"/>
  <c r="A5807"/>
  <c r="A5808"/>
  <c r="A5809"/>
  <c r="A5810"/>
  <c r="A5811"/>
  <c r="A5812"/>
  <c r="A5813"/>
  <c r="A5814"/>
  <c r="A5815"/>
  <c r="A5816"/>
  <c r="A5817"/>
  <c r="A5818"/>
  <c r="A5819"/>
  <c r="A5820"/>
  <c r="A5821"/>
  <c r="A5822"/>
  <c r="A5823"/>
  <c r="A5824"/>
  <c r="A5825"/>
  <c r="A5826"/>
  <c r="A5827"/>
  <c r="A5828"/>
  <c r="A5829"/>
  <c r="A5830"/>
  <c r="A5831"/>
  <c r="A5832"/>
  <c r="A5833"/>
  <c r="A5834"/>
  <c r="A5835"/>
  <c r="A5836"/>
  <c r="A5837"/>
  <c r="A5838"/>
  <c r="A5839"/>
  <c r="A5840"/>
  <c r="A5841"/>
  <c r="A5842"/>
  <c r="A5843"/>
  <c r="A5844"/>
  <c r="A5845"/>
  <c r="A5846"/>
  <c r="A5847"/>
  <c r="A5848"/>
  <c r="A5849"/>
  <c r="A5850"/>
  <c r="A5851"/>
  <c r="A5852"/>
  <c r="A5853"/>
  <c r="A5854"/>
  <c r="A5855"/>
  <c r="A5856"/>
  <c r="A5857"/>
  <c r="A5858"/>
  <c r="A5859"/>
  <c r="A5860"/>
  <c r="A5861"/>
  <c r="A5862"/>
  <c r="A5863"/>
  <c r="A5864"/>
  <c r="A5865"/>
  <c r="A5866"/>
  <c r="A5867"/>
  <c r="A5868"/>
  <c r="A5869"/>
  <c r="A5870"/>
  <c r="A5871"/>
  <c r="A5872"/>
  <c r="A5873"/>
  <c r="A5874"/>
  <c r="A5875"/>
  <c r="A5876"/>
  <c r="A5877"/>
  <c r="A5878"/>
  <c r="A5879"/>
  <c r="A5880"/>
  <c r="A5881"/>
  <c r="A5882"/>
  <c r="A5883"/>
  <c r="A5884"/>
  <c r="A5885"/>
  <c r="A5886"/>
  <c r="A5887"/>
  <c r="A5888"/>
  <c r="A5889"/>
  <c r="A5890"/>
  <c r="A5891"/>
  <c r="A5892"/>
  <c r="A5893"/>
  <c r="A5894"/>
  <c r="A5895"/>
  <c r="A5896"/>
  <c r="A5897"/>
  <c r="A5898"/>
  <c r="A5899"/>
  <c r="A5900"/>
  <c r="A5901"/>
  <c r="A5902"/>
  <c r="A5903"/>
  <c r="A5904"/>
  <c r="A5905"/>
  <c r="A5906"/>
  <c r="A5907"/>
  <c r="A5908"/>
  <c r="A5909"/>
  <c r="A5910"/>
  <c r="A5911"/>
  <c r="A5912"/>
  <c r="A5913"/>
  <c r="A5914"/>
  <c r="A5915"/>
  <c r="A5916"/>
  <c r="A5917"/>
  <c r="A5918"/>
  <c r="A5919"/>
  <c r="A5920"/>
  <c r="A5921"/>
  <c r="A5922"/>
  <c r="A5923"/>
  <c r="A5924"/>
  <c r="A5925"/>
  <c r="A5926"/>
  <c r="A5927"/>
  <c r="A5928"/>
  <c r="A5929"/>
  <c r="A5930"/>
  <c r="A5931"/>
  <c r="A5932"/>
  <c r="A5933"/>
  <c r="A5934"/>
  <c r="A5935"/>
  <c r="A5936"/>
  <c r="A5937"/>
  <c r="A5938"/>
  <c r="A5939"/>
  <c r="A5940"/>
  <c r="A5941"/>
  <c r="A5942"/>
  <c r="A5943"/>
  <c r="A5944"/>
  <c r="A5945"/>
  <c r="A5946"/>
  <c r="A5947"/>
  <c r="A5948"/>
  <c r="A5949"/>
  <c r="A5950"/>
  <c r="A5951"/>
  <c r="A5952"/>
  <c r="A5953"/>
  <c r="A5954"/>
  <c r="A5955"/>
  <c r="A5956"/>
  <c r="A5957"/>
  <c r="A5958"/>
  <c r="A595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1"/>
  <c r="A5992"/>
  <c r="A5993"/>
  <c r="A5994"/>
  <c r="A5995"/>
  <c r="A5996"/>
  <c r="A5997"/>
  <c r="A5998"/>
  <c r="A5999"/>
  <c r="A6000"/>
  <c r="A6001"/>
  <c r="A6002"/>
  <c r="A6003"/>
  <c r="A6004"/>
  <c r="A6005"/>
  <c r="A6006"/>
  <c r="A600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3"/>
  <c r="A6044"/>
  <c r="A6045"/>
  <c r="A6046"/>
  <c r="A6047"/>
  <c r="A6048"/>
  <c r="A6049"/>
  <c r="A6050"/>
  <c r="A6051"/>
  <c r="A6052"/>
  <c r="A6053"/>
  <c r="A6054"/>
  <c r="A605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5"/>
  <c r="A6096"/>
  <c r="A6097"/>
  <c r="A6098"/>
  <c r="A6099"/>
  <c r="A6100"/>
  <c r="A6101"/>
  <c r="A6102"/>
  <c r="A610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47"/>
  <c r="A6148"/>
  <c r="A6149"/>
  <c r="A6150"/>
  <c r="A615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96"/>
  <c r="A6197"/>
  <c r="A6198"/>
  <c r="A6199"/>
  <c r="A6200"/>
  <c r="A6201"/>
  <c r="A6202"/>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244"/>
  <c r="A6245"/>
  <c r="A6246"/>
  <c r="A6247"/>
  <c r="A6248"/>
  <c r="A6249"/>
  <c r="A6250"/>
  <c r="A6251"/>
  <c r="A6252"/>
  <c r="A6253"/>
  <c r="A6254"/>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292"/>
  <c r="A6293"/>
  <c r="A6294"/>
  <c r="A6295"/>
  <c r="A6296"/>
  <c r="A6297"/>
  <c r="A6298"/>
  <c r="A6299"/>
  <c r="A6300"/>
  <c r="A6301"/>
  <c r="A6302"/>
  <c r="A6303"/>
  <c r="A6304"/>
  <c r="A6305"/>
  <c r="A6306"/>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340"/>
  <c r="A6341"/>
  <c r="A6342"/>
  <c r="A6343"/>
  <c r="A6344"/>
  <c r="A6345"/>
  <c r="A6346"/>
  <c r="A6347"/>
  <c r="A6348"/>
  <c r="A6349"/>
  <c r="A6350"/>
  <c r="A6351"/>
  <c r="A6352"/>
  <c r="A6353"/>
  <c r="A6354"/>
  <c r="A6355"/>
  <c r="A6356"/>
  <c r="A6357"/>
  <c r="A6358"/>
  <c r="A6359"/>
  <c r="A6360"/>
  <c r="A6361"/>
  <c r="A6362"/>
  <c r="A6363"/>
  <c r="A6364"/>
  <c r="A6365"/>
  <c r="A6366"/>
  <c r="A6367"/>
  <c r="A6368"/>
  <c r="A6369"/>
  <c r="A6370"/>
  <c r="A6371"/>
  <c r="A6372"/>
  <c r="A6373"/>
  <c r="A6374"/>
  <c r="A6375"/>
  <c r="A6376"/>
  <c r="A6377"/>
  <c r="A6378"/>
  <c r="A6379"/>
  <c r="A6380"/>
  <c r="A6381"/>
  <c r="A6382"/>
  <c r="A6383"/>
  <c r="A6384"/>
  <c r="A6385"/>
  <c r="A6386"/>
  <c r="A6387"/>
  <c r="A6388"/>
  <c r="A6389"/>
  <c r="A6390"/>
  <c r="A6391"/>
  <c r="A6392"/>
  <c r="A6393"/>
  <c r="A6394"/>
  <c r="A6395"/>
  <c r="A6396"/>
  <c r="A6397"/>
  <c r="A6398"/>
  <c r="A6399"/>
  <c r="A6400"/>
  <c r="A6401"/>
  <c r="A6402"/>
  <c r="A6403"/>
  <c r="A6404"/>
  <c r="A6405"/>
  <c r="A6406"/>
  <c r="A6407"/>
  <c r="A6408"/>
  <c r="A6409"/>
  <c r="A6410"/>
  <c r="A6411"/>
  <c r="A6412"/>
  <c r="A6413"/>
  <c r="A6414"/>
  <c r="A6415"/>
  <c r="A6416"/>
  <c r="A6417"/>
  <c r="A6418"/>
  <c r="A6419"/>
  <c r="A6420"/>
  <c r="A6421"/>
  <c r="A6422"/>
  <c r="A6423"/>
  <c r="A6424"/>
  <c r="A6425"/>
  <c r="A6426"/>
  <c r="A6427"/>
  <c r="A6428"/>
  <c r="A6429"/>
  <c r="A6430"/>
  <c r="A6431"/>
  <c r="A6432"/>
  <c r="A6433"/>
  <c r="A6434"/>
  <c r="A6435"/>
  <c r="A6436"/>
  <c r="A6437"/>
  <c r="A6438"/>
  <c r="A6439"/>
  <c r="A6440"/>
  <c r="A6441"/>
  <c r="A6442"/>
  <c r="A6443"/>
  <c r="A6444"/>
  <c r="A6445"/>
  <c r="A6446"/>
  <c r="A6447"/>
  <c r="A6448"/>
  <c r="A6449"/>
  <c r="A6450"/>
  <c r="A6451"/>
  <c r="A6452"/>
  <c r="A6453"/>
  <c r="A6454"/>
  <c r="A6455"/>
  <c r="A6456"/>
  <c r="A6457"/>
  <c r="A6458"/>
  <c r="A6459"/>
  <c r="A6460"/>
  <c r="A6461"/>
  <c r="A6462"/>
  <c r="A6463"/>
  <c r="A6464"/>
  <c r="A6465"/>
  <c r="A6466"/>
  <c r="A6467"/>
  <c r="A6468"/>
  <c r="A6469"/>
  <c r="A6470"/>
  <c r="A6471"/>
  <c r="A6472"/>
  <c r="A6473"/>
  <c r="A6474"/>
  <c r="A6475"/>
  <c r="A6476"/>
  <c r="A6477"/>
  <c r="A6478"/>
  <c r="A6479"/>
  <c r="A6480"/>
  <c r="A6481"/>
  <c r="A6482"/>
  <c r="A6483"/>
  <c r="A6484"/>
  <c r="A6485"/>
  <c r="A6486"/>
  <c r="A6487"/>
  <c r="A6488"/>
  <c r="A6489"/>
  <c r="A6490"/>
  <c r="A6491"/>
  <c r="A6492"/>
  <c r="A6493"/>
  <c r="A6494"/>
  <c r="A6495"/>
  <c r="A6496"/>
  <c r="A6497"/>
  <c r="A6498"/>
  <c r="A6499"/>
  <c r="A6500"/>
  <c r="A6501"/>
  <c r="A6502"/>
  <c r="A6503"/>
  <c r="A6504"/>
  <c r="A6505"/>
  <c r="A6506"/>
  <c r="A6507"/>
  <c r="A6508"/>
  <c r="A6509"/>
  <c r="A6510"/>
  <c r="A6511"/>
  <c r="A6512"/>
  <c r="A6513"/>
  <c r="A6514"/>
  <c r="A6515"/>
  <c r="A6516"/>
  <c r="A6517"/>
  <c r="A6518"/>
  <c r="A6519"/>
  <c r="A6520"/>
  <c r="A6521"/>
  <c r="A6522"/>
  <c r="A6523"/>
  <c r="A6524"/>
  <c r="A6525"/>
  <c r="A6526"/>
  <c r="A6527"/>
  <c r="A6528"/>
  <c r="A6529"/>
  <c r="A6530"/>
  <c r="A6531"/>
  <c r="A6532"/>
  <c r="A6533"/>
  <c r="A6534"/>
  <c r="A6535"/>
  <c r="A6536"/>
  <c r="A6537"/>
  <c r="A6538"/>
  <c r="A6539"/>
  <c r="A6540"/>
  <c r="A6541"/>
  <c r="A6542"/>
  <c r="A6543"/>
  <c r="A6544"/>
  <c r="A6545"/>
  <c r="A6546"/>
  <c r="A6547"/>
  <c r="A6548"/>
  <c r="A6549"/>
  <c r="A6550"/>
  <c r="A6551"/>
  <c r="A6552"/>
  <c r="A6553"/>
  <c r="A6554"/>
  <c r="A6555"/>
  <c r="A6556"/>
  <c r="A6557"/>
  <c r="A6558"/>
  <c r="A6559"/>
  <c r="A6560"/>
  <c r="A6561"/>
  <c r="A6562"/>
  <c r="A6563"/>
  <c r="A6564"/>
  <c r="A6565"/>
  <c r="A6566"/>
  <c r="A6567"/>
  <c r="A6568"/>
  <c r="A6569"/>
  <c r="A6570"/>
  <c r="A6571"/>
  <c r="A6572"/>
  <c r="A6573"/>
  <c r="A6574"/>
  <c r="A6575"/>
  <c r="A6576"/>
  <c r="A6577"/>
  <c r="A6578"/>
  <c r="A6579"/>
  <c r="A6580"/>
  <c r="A6581"/>
  <c r="A6582"/>
  <c r="A658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5"/>
  <c r="A6616"/>
  <c r="A6617"/>
  <c r="A6618"/>
  <c r="A6619"/>
  <c r="A6620"/>
  <c r="A6621"/>
  <c r="A6622"/>
  <c r="A6623"/>
  <c r="A6624"/>
  <c r="A6625"/>
  <c r="A6626"/>
  <c r="A6627"/>
  <c r="A6628"/>
  <c r="A6629"/>
  <c r="A6630"/>
  <c r="A663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67"/>
  <c r="A6668"/>
  <c r="A6669"/>
  <c r="A6670"/>
  <c r="A6671"/>
  <c r="A6672"/>
  <c r="A6673"/>
  <c r="A6674"/>
  <c r="A6675"/>
  <c r="A6676"/>
  <c r="A6677"/>
  <c r="A6678"/>
  <c r="A667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19"/>
  <c r="A6720"/>
  <c r="A6721"/>
  <c r="A6722"/>
  <c r="A6723"/>
  <c r="A6724"/>
  <c r="A6725"/>
  <c r="A6726"/>
  <c r="A672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1"/>
  <c r="A6772"/>
  <c r="A6773"/>
  <c r="A6774"/>
  <c r="A677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820"/>
  <c r="A6821"/>
  <c r="A6822"/>
  <c r="A6823"/>
  <c r="A6824"/>
  <c r="A6825"/>
  <c r="A6826"/>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868"/>
  <c r="A6869"/>
  <c r="A6870"/>
  <c r="A6871"/>
  <c r="A6872"/>
  <c r="A6873"/>
  <c r="A6874"/>
  <c r="A6875"/>
  <c r="A6876"/>
  <c r="A6877"/>
  <c r="A6878"/>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916"/>
  <c r="A6917"/>
  <c r="A6918"/>
  <c r="A6919"/>
  <c r="A6920"/>
  <c r="A6921"/>
  <c r="A6922"/>
  <c r="A6923"/>
  <c r="A6924"/>
  <c r="A6925"/>
  <c r="A6926"/>
  <c r="A6927"/>
  <c r="A6928"/>
  <c r="A6929"/>
  <c r="A6930"/>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964"/>
  <c r="A6965"/>
  <c r="A6966"/>
  <c r="A6967"/>
  <c r="A6968"/>
  <c r="A6969"/>
  <c r="A6970"/>
  <c r="A6971"/>
  <c r="A6972"/>
  <c r="A6973"/>
  <c r="A6974"/>
  <c r="A6975"/>
  <c r="A6976"/>
  <c r="A6977"/>
  <c r="A6978"/>
  <c r="A6979"/>
  <c r="A6980"/>
  <c r="A6981"/>
  <c r="A6982"/>
  <c r="A6983"/>
  <c r="A6984"/>
  <c r="A6985"/>
  <c r="A6986"/>
  <c r="A6987"/>
  <c r="A6988"/>
  <c r="A6989"/>
  <c r="A6990"/>
  <c r="A6991"/>
  <c r="A6992"/>
  <c r="A6993"/>
  <c r="A6994"/>
  <c r="A6995"/>
  <c r="A6996"/>
  <c r="A6997"/>
  <c r="A6998"/>
  <c r="A6999"/>
  <c r="A7000"/>
  <c r="A7001"/>
  <c r="A7002"/>
  <c r="A7003"/>
  <c r="A7004"/>
  <c r="A7005"/>
  <c r="A7006"/>
  <c r="A7007"/>
  <c r="A7008"/>
  <c r="A7009"/>
  <c r="A7010"/>
  <c r="A7011"/>
  <c r="A7012"/>
  <c r="A7013"/>
  <c r="A7014"/>
  <c r="A7015"/>
  <c r="A7016"/>
  <c r="A7017"/>
  <c r="A7018"/>
  <c r="A7019"/>
  <c r="A7020"/>
  <c r="A7021"/>
  <c r="A7022"/>
  <c r="A7023"/>
  <c r="A7024"/>
  <c r="A7025"/>
  <c r="A7026"/>
  <c r="A7027"/>
  <c r="A7028"/>
  <c r="A7029"/>
  <c r="A7030"/>
  <c r="A7031"/>
  <c r="A7032"/>
  <c r="A7033"/>
  <c r="A7034"/>
  <c r="A7035"/>
  <c r="A7036"/>
  <c r="A7037"/>
  <c r="A7038"/>
  <c r="A7039"/>
  <c r="A7040"/>
  <c r="A7041"/>
  <c r="A7042"/>
  <c r="A7043"/>
  <c r="A7044"/>
  <c r="A7045"/>
  <c r="A7046"/>
  <c r="A7047"/>
  <c r="A7048"/>
  <c r="A7049"/>
  <c r="A7050"/>
  <c r="A7051"/>
  <c r="A7052"/>
  <c r="A7053"/>
  <c r="A7054"/>
  <c r="A7055"/>
  <c r="A7056"/>
  <c r="A7057"/>
  <c r="A7058"/>
  <c r="A7059"/>
  <c r="A7060"/>
  <c r="A7061"/>
  <c r="A7062"/>
  <c r="A7063"/>
  <c r="A7064"/>
  <c r="A7065"/>
  <c r="A7066"/>
  <c r="A7067"/>
  <c r="A7068"/>
  <c r="A7069"/>
  <c r="A7070"/>
  <c r="A7071"/>
  <c r="A7072"/>
  <c r="A7073"/>
  <c r="A7074"/>
  <c r="A7075"/>
  <c r="A7076"/>
  <c r="A7077"/>
  <c r="A7078"/>
  <c r="A7079"/>
  <c r="A7080"/>
  <c r="A7081"/>
  <c r="A7082"/>
  <c r="A7083"/>
  <c r="A7084"/>
  <c r="A7085"/>
  <c r="A7086"/>
  <c r="A7087"/>
  <c r="A7088"/>
  <c r="A7089"/>
  <c r="A7090"/>
  <c r="A7091"/>
  <c r="A7092"/>
  <c r="A7093"/>
  <c r="A7094"/>
  <c r="A7095"/>
  <c r="A7096"/>
  <c r="A7097"/>
  <c r="A7098"/>
  <c r="A7099"/>
  <c r="A7100"/>
  <c r="A7101"/>
  <c r="A7102"/>
  <c r="A7103"/>
  <c r="A7104"/>
  <c r="A7105"/>
  <c r="A7106"/>
  <c r="A7107"/>
  <c r="A7108"/>
  <c r="A7109"/>
  <c r="A7110"/>
  <c r="A7111"/>
  <c r="A7112"/>
  <c r="A7113"/>
  <c r="A7114"/>
  <c r="A7115"/>
  <c r="A7116"/>
  <c r="A7117"/>
  <c r="A7118"/>
  <c r="A7119"/>
  <c r="A7120"/>
  <c r="A7121"/>
  <c r="A7122"/>
  <c r="A7123"/>
  <c r="A7124"/>
  <c r="A7125"/>
  <c r="A7126"/>
  <c r="A7127"/>
  <c r="A7128"/>
  <c r="A7129"/>
  <c r="A7130"/>
  <c r="A7131"/>
  <c r="A7132"/>
  <c r="A7133"/>
  <c r="A7134"/>
  <c r="A7135"/>
  <c r="A7136"/>
  <c r="A7137"/>
  <c r="A7138"/>
  <c r="A7139"/>
  <c r="A7140"/>
  <c r="A7141"/>
  <c r="A7142"/>
  <c r="A7143"/>
  <c r="A7144"/>
  <c r="A7145"/>
  <c r="A7146"/>
  <c r="A7147"/>
  <c r="A7148"/>
  <c r="A7149"/>
  <c r="A7150"/>
  <c r="A7151"/>
  <c r="A7152"/>
  <c r="A7153"/>
  <c r="A7154"/>
  <c r="A7155"/>
  <c r="A7156"/>
  <c r="A7157"/>
  <c r="A7158"/>
  <c r="A7159"/>
  <c r="A7160"/>
  <c r="A7161"/>
  <c r="A7162"/>
  <c r="A7163"/>
  <c r="A7164"/>
  <c r="A7165"/>
  <c r="A7166"/>
  <c r="A7167"/>
  <c r="A7168"/>
  <c r="A7169"/>
  <c r="A7170"/>
  <c r="A7171"/>
  <c r="A7172"/>
  <c r="A7173"/>
  <c r="A7174"/>
  <c r="A7175"/>
  <c r="A7176"/>
  <c r="A7177"/>
  <c r="A7178"/>
  <c r="A7179"/>
  <c r="A7180"/>
  <c r="A7181"/>
  <c r="A7182"/>
  <c r="A7183"/>
  <c r="A7184"/>
  <c r="A7185"/>
  <c r="A7186"/>
  <c r="A7187"/>
  <c r="A7188"/>
  <c r="A7189"/>
  <c r="A7190"/>
  <c r="A7191"/>
  <c r="A7192"/>
  <c r="A7193"/>
  <c r="A7194"/>
  <c r="A7195"/>
  <c r="A7196"/>
  <c r="A7197"/>
  <c r="A7198"/>
  <c r="A7199"/>
  <c r="A7200"/>
  <c r="A7201"/>
  <c r="A7202"/>
  <c r="A7203"/>
  <c r="A7204"/>
  <c r="A7205"/>
  <c r="A7206"/>
  <c r="A720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39"/>
  <c r="A7240"/>
  <c r="A7241"/>
  <c r="A7242"/>
  <c r="A7243"/>
  <c r="A7244"/>
  <c r="A7245"/>
  <c r="A7246"/>
  <c r="A7247"/>
  <c r="A7248"/>
  <c r="A7249"/>
  <c r="A7250"/>
  <c r="A7251"/>
  <c r="A7252"/>
  <c r="A7253"/>
  <c r="A7254"/>
  <c r="A725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A7291"/>
  <c r="A7292"/>
  <c r="A7293"/>
  <c r="A7294"/>
  <c r="A7295"/>
  <c r="A7296"/>
  <c r="A7297"/>
  <c r="A7298"/>
  <c r="A7299"/>
  <c r="A7300"/>
  <c r="A7301"/>
  <c r="A7302"/>
  <c r="A730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3"/>
  <c r="A7344"/>
  <c r="A7345"/>
  <c r="A7346"/>
  <c r="A7347"/>
  <c r="A7348"/>
  <c r="A7349"/>
  <c r="A7350"/>
  <c r="A735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5"/>
  <c r="A7396"/>
  <c r="A7397"/>
  <c r="A7398"/>
  <c r="A739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444"/>
  <c r="A7445"/>
  <c r="A7446"/>
  <c r="A7447"/>
  <c r="A7448"/>
  <c r="A7449"/>
  <c r="A7450"/>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492"/>
  <c r="A7493"/>
  <c r="A7494"/>
  <c r="A7495"/>
  <c r="A7496"/>
  <c r="A7497"/>
  <c r="A7498"/>
  <c r="A7499"/>
  <c r="A7500"/>
  <c r="A7501"/>
  <c r="A7502"/>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540"/>
  <c r="A7541"/>
  <c r="A7542"/>
  <c r="A7543"/>
  <c r="A7544"/>
  <c r="A7545"/>
  <c r="A7546"/>
  <c r="A7547"/>
  <c r="A7548"/>
  <c r="A7549"/>
  <c r="A7550"/>
  <c r="A7551"/>
  <c r="A7552"/>
  <c r="A7553"/>
  <c r="A7554"/>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588"/>
  <c r="A7589"/>
  <c r="A7590"/>
  <c r="A7591"/>
  <c r="A7592"/>
  <c r="A7593"/>
  <c r="A7594"/>
  <c r="A7595"/>
  <c r="A7596"/>
  <c r="A7597"/>
  <c r="A7598"/>
  <c r="A7599"/>
  <c r="A7600"/>
  <c r="A7601"/>
  <c r="A7602"/>
  <c r="A7603"/>
  <c r="A7604"/>
  <c r="A7605"/>
  <c r="A7606"/>
  <c r="A7607"/>
  <c r="A7608"/>
  <c r="A7609"/>
  <c r="A7610"/>
  <c r="A7611"/>
  <c r="A7612"/>
  <c r="A7613"/>
  <c r="A7614"/>
  <c r="A7615"/>
  <c r="A7616"/>
  <c r="A7617"/>
  <c r="A7618"/>
  <c r="A7619"/>
  <c r="A7620"/>
  <c r="A7621"/>
  <c r="A7622"/>
  <c r="A7623"/>
  <c r="A7624"/>
  <c r="A7625"/>
  <c r="A7626"/>
  <c r="A7627"/>
  <c r="A7628"/>
  <c r="A7629"/>
  <c r="A7630"/>
  <c r="A7631"/>
  <c r="A7632"/>
  <c r="A7633"/>
  <c r="A7634"/>
  <c r="A7635"/>
  <c r="A7636"/>
  <c r="A7637"/>
  <c r="A7638"/>
  <c r="A7639"/>
  <c r="A7640"/>
  <c r="A7641"/>
  <c r="A7642"/>
  <c r="A7643"/>
  <c r="A7644"/>
  <c r="A7645"/>
  <c r="A7646"/>
  <c r="A7647"/>
  <c r="A7648"/>
  <c r="A7649"/>
  <c r="A7650"/>
  <c r="A7651"/>
  <c r="A7652"/>
  <c r="A7653"/>
  <c r="A7654"/>
  <c r="A7655"/>
  <c r="A7656"/>
  <c r="A7657"/>
  <c r="A7658"/>
  <c r="A7659"/>
  <c r="A7660"/>
  <c r="A7661"/>
  <c r="A7662"/>
  <c r="A7663"/>
  <c r="A7664"/>
  <c r="A7665"/>
  <c r="A7666"/>
  <c r="A7667"/>
  <c r="A7668"/>
  <c r="A7669"/>
  <c r="A7670"/>
  <c r="A7671"/>
  <c r="A7672"/>
  <c r="A7673"/>
  <c r="A7674"/>
  <c r="A7675"/>
  <c r="A7676"/>
  <c r="A7677"/>
  <c r="A7678"/>
  <c r="A7679"/>
  <c r="A7680"/>
  <c r="A7681"/>
  <c r="A7682"/>
  <c r="A7683"/>
  <c r="A7684"/>
  <c r="A7685"/>
  <c r="A7686"/>
  <c r="A7687"/>
  <c r="A7688"/>
  <c r="A7689"/>
  <c r="A7690"/>
  <c r="A7691"/>
  <c r="A7692"/>
  <c r="A7693"/>
  <c r="A7694"/>
  <c r="A7695"/>
  <c r="A7696"/>
  <c r="A7697"/>
  <c r="A7698"/>
  <c r="A7699"/>
  <c r="A7700"/>
  <c r="A7701"/>
  <c r="A7702"/>
  <c r="A7703"/>
  <c r="A7704"/>
  <c r="A7705"/>
  <c r="A7706"/>
  <c r="A7707"/>
  <c r="A7708"/>
  <c r="A7709"/>
  <c r="A7710"/>
  <c r="A7711"/>
  <c r="A7712"/>
  <c r="A7713"/>
  <c r="A7714"/>
  <c r="A7715"/>
  <c r="A7716"/>
  <c r="A7717"/>
  <c r="A7718"/>
  <c r="A7719"/>
  <c r="A7720"/>
  <c r="A7721"/>
  <c r="A7722"/>
  <c r="A7723"/>
  <c r="A7724"/>
  <c r="A7725"/>
  <c r="A7726"/>
  <c r="A7727"/>
  <c r="A7728"/>
  <c r="A7729"/>
  <c r="A7730"/>
  <c r="A7731"/>
  <c r="A7732"/>
  <c r="A7733"/>
  <c r="A7734"/>
  <c r="A7735"/>
  <c r="A7736"/>
  <c r="A7737"/>
  <c r="A7738"/>
  <c r="A7739"/>
  <c r="A7740"/>
  <c r="A7741"/>
  <c r="A7742"/>
  <c r="A7743"/>
  <c r="A7744"/>
  <c r="A7745"/>
  <c r="A7746"/>
  <c r="A7747"/>
  <c r="A7748"/>
  <c r="A7749"/>
  <c r="A7750"/>
  <c r="A7751"/>
  <c r="A7752"/>
  <c r="A7753"/>
  <c r="A7754"/>
  <c r="A7755"/>
  <c r="A7756"/>
  <c r="A7757"/>
  <c r="A7758"/>
  <c r="A7759"/>
  <c r="A7760"/>
  <c r="A7761"/>
  <c r="A7762"/>
  <c r="A7763"/>
  <c r="A7764"/>
  <c r="A7765"/>
  <c r="A7766"/>
  <c r="A7767"/>
  <c r="A7768"/>
  <c r="A7769"/>
  <c r="A7770"/>
  <c r="A7771"/>
  <c r="A7772"/>
  <c r="A7773"/>
  <c r="A7774"/>
  <c r="A7775"/>
  <c r="A7776"/>
  <c r="A7777"/>
  <c r="A7778"/>
  <c r="A7779"/>
  <c r="A7780"/>
  <c r="A7781"/>
  <c r="A7782"/>
  <c r="A7783"/>
  <c r="A7784"/>
  <c r="A7785"/>
  <c r="A7786"/>
  <c r="A7787"/>
  <c r="A7788"/>
  <c r="A7789"/>
  <c r="A7790"/>
  <c r="A7791"/>
  <c r="A7792"/>
  <c r="A7793"/>
  <c r="A7794"/>
  <c r="A7795"/>
  <c r="A7796"/>
  <c r="A7797"/>
  <c r="A7798"/>
  <c r="A7799"/>
  <c r="A7800"/>
  <c r="A7801"/>
  <c r="A7802"/>
  <c r="A7803"/>
  <c r="A7804"/>
  <c r="A7805"/>
  <c r="A7806"/>
  <c r="A7807"/>
  <c r="A7808"/>
  <c r="A7809"/>
  <c r="A7810"/>
  <c r="A7811"/>
  <c r="A7812"/>
  <c r="A7813"/>
  <c r="A7814"/>
  <c r="A7815"/>
  <c r="A7816"/>
  <c r="A7817"/>
  <c r="A7818"/>
  <c r="A7819"/>
  <c r="A7820"/>
  <c r="A7821"/>
  <c r="A7822"/>
  <c r="A7823"/>
  <c r="A7824"/>
  <c r="A7825"/>
  <c r="A7826"/>
  <c r="A7827"/>
  <c r="A7828"/>
  <c r="A7829"/>
  <c r="A7830"/>
  <c r="A7831"/>
  <c r="A7832"/>
  <c r="A7833"/>
  <c r="A7834"/>
  <c r="A7835"/>
  <c r="A7836"/>
  <c r="A7837"/>
  <c r="A7838"/>
  <c r="A7839"/>
  <c r="A7840"/>
  <c r="A7841"/>
  <c r="A7842"/>
  <c r="A7843"/>
  <c r="A7844"/>
  <c r="A7845"/>
  <c r="A7846"/>
  <c r="A7847"/>
  <c r="A7848"/>
  <c r="A7849"/>
  <c r="A7850"/>
  <c r="A7851"/>
  <c r="A7852"/>
  <c r="A7853"/>
  <c r="A7854"/>
  <c r="A7855"/>
  <c r="A7856"/>
  <c r="A7857"/>
  <c r="A7858"/>
  <c r="A7859"/>
  <c r="A7860"/>
  <c r="A7861"/>
  <c r="A7862"/>
  <c r="A7863"/>
  <c r="A7864"/>
  <c r="A7865"/>
  <c r="A7866"/>
  <c r="A7867"/>
  <c r="A7868"/>
  <c r="A7869"/>
  <c r="A7870"/>
  <c r="A7871"/>
  <c r="A7872"/>
  <c r="A7873"/>
  <c r="A7874"/>
  <c r="A7875"/>
  <c r="A7876"/>
  <c r="A7877"/>
  <c r="A7878"/>
  <c r="A7879"/>
  <c r="A7880"/>
  <c r="A7881"/>
  <c r="A7882"/>
  <c r="A7883"/>
  <c r="A7884"/>
  <c r="A7885"/>
  <c r="A7886"/>
  <c r="A7887"/>
  <c r="A7888"/>
  <c r="A7889"/>
  <c r="A7890"/>
  <c r="A7891"/>
  <c r="A7892"/>
  <c r="A7893"/>
  <c r="A7894"/>
  <c r="A7895"/>
  <c r="A7896"/>
  <c r="A7897"/>
  <c r="A7898"/>
  <c r="A7899"/>
  <c r="A7900"/>
  <c r="A7901"/>
  <c r="A7902"/>
  <c r="A7903"/>
  <c r="A7904"/>
  <c r="A7905"/>
  <c r="A7906"/>
  <c r="A7907"/>
  <c r="A7908"/>
  <c r="A7909"/>
  <c r="A7910"/>
  <c r="A7911"/>
  <c r="A7912"/>
  <c r="A7913"/>
  <c r="A7914"/>
  <c r="A7915"/>
  <c r="A7916"/>
  <c r="A7917"/>
  <c r="A7918"/>
  <c r="A7919"/>
  <c r="A7920"/>
  <c r="A7921"/>
  <c r="A7922"/>
  <c r="A7923"/>
  <c r="A7924"/>
  <c r="A7925"/>
  <c r="A7926"/>
  <c r="A7927"/>
  <c r="A7928"/>
  <c r="A7929"/>
  <c r="A7930"/>
  <c r="A7931"/>
  <c r="A7932"/>
  <c r="A7933"/>
  <c r="A7934"/>
  <c r="A7935"/>
  <c r="A7936"/>
  <c r="A7937"/>
  <c r="A7938"/>
  <c r="A7939"/>
  <c r="A7940"/>
  <c r="A7941"/>
  <c r="A7942"/>
  <c r="A7943"/>
  <c r="A7944"/>
  <c r="A7945"/>
  <c r="A7946"/>
  <c r="A7947"/>
  <c r="A7948"/>
  <c r="A7949"/>
  <c r="A7950"/>
  <c r="A7951"/>
  <c r="A7952"/>
  <c r="A7953"/>
  <c r="A7954"/>
  <c r="A7955"/>
  <c r="A7956"/>
  <c r="A7957"/>
  <c r="A7958"/>
  <c r="A7959"/>
  <c r="A7960"/>
  <c r="A7961"/>
  <c r="A7962"/>
  <c r="A7963"/>
  <c r="A7964"/>
  <c r="A7965"/>
  <c r="A7966"/>
  <c r="A7967"/>
  <c r="A7968"/>
  <c r="A7969"/>
  <c r="A7970"/>
  <c r="A7971"/>
  <c r="A7972"/>
  <c r="A7973"/>
  <c r="A7974"/>
  <c r="A7975"/>
  <c r="A7976"/>
  <c r="A7977"/>
  <c r="A7978"/>
  <c r="A7979"/>
  <c r="A7980"/>
  <c r="A7981"/>
  <c r="A7982"/>
  <c r="A7983"/>
  <c r="A7984"/>
  <c r="A7985"/>
  <c r="A7986"/>
  <c r="A7987"/>
  <c r="A7988"/>
  <c r="A7989"/>
  <c r="A7990"/>
  <c r="A7991"/>
  <c r="A7992"/>
  <c r="A7993"/>
  <c r="A7994"/>
  <c r="A7995"/>
  <c r="A7996"/>
  <c r="A7997"/>
  <c r="A7998"/>
  <c r="A7999"/>
  <c r="A8000"/>
  <c r="A8001"/>
  <c r="A8002"/>
  <c r="A8003"/>
  <c r="A8004"/>
  <c r="A8005"/>
  <c r="A8006"/>
  <c r="A8007"/>
  <c r="A8008"/>
  <c r="A8009"/>
  <c r="A8010"/>
  <c r="A8011"/>
  <c r="A8012"/>
  <c r="A8013"/>
  <c r="A8014"/>
  <c r="A8015"/>
  <c r="A8016"/>
  <c r="A8017"/>
  <c r="A8018"/>
  <c r="A8019"/>
  <c r="A8020"/>
  <c r="A8021"/>
  <c r="A8022"/>
  <c r="A8023"/>
  <c r="A8024"/>
  <c r="A8025"/>
  <c r="A8026"/>
  <c r="A8027"/>
  <c r="A8028"/>
  <c r="A8029"/>
  <c r="A8030"/>
  <c r="A8031"/>
  <c r="A8032"/>
  <c r="A8033"/>
  <c r="A8034"/>
  <c r="A8035"/>
  <c r="A8036"/>
  <c r="A8037"/>
  <c r="A8038"/>
  <c r="A8039"/>
  <c r="A8040"/>
  <c r="A8041"/>
  <c r="A8042"/>
  <c r="A8043"/>
  <c r="A8044"/>
  <c r="A8045"/>
  <c r="A8046"/>
  <c r="A8047"/>
  <c r="A8048"/>
  <c r="A8049"/>
  <c r="A8050"/>
  <c r="A8051"/>
  <c r="A8052"/>
  <c r="A8053"/>
  <c r="A8054"/>
  <c r="A8055"/>
  <c r="A8056"/>
  <c r="A8057"/>
  <c r="A8058"/>
  <c r="A8059"/>
  <c r="A8060"/>
  <c r="A8061"/>
  <c r="A8062"/>
  <c r="A8063"/>
  <c r="A8064"/>
  <c r="A8065"/>
  <c r="A8066"/>
  <c r="A8067"/>
  <c r="A8068"/>
  <c r="A8069"/>
  <c r="A8070"/>
  <c r="A8071"/>
  <c r="A8072"/>
  <c r="A8073"/>
  <c r="A8074"/>
  <c r="A8075"/>
  <c r="A8076"/>
  <c r="A8077"/>
  <c r="A8078"/>
  <c r="A8079"/>
  <c r="A8080"/>
  <c r="A8081"/>
  <c r="A8082"/>
  <c r="A8083"/>
  <c r="A8084"/>
  <c r="A8085"/>
  <c r="A8086"/>
  <c r="A8087"/>
  <c r="A8088"/>
  <c r="A8089"/>
  <c r="A8090"/>
  <c r="A8091"/>
  <c r="A8092"/>
  <c r="A8093"/>
  <c r="A8094"/>
  <c r="A8095"/>
  <c r="A8096"/>
  <c r="A8097"/>
  <c r="A8098"/>
  <c r="A8099"/>
  <c r="A8100"/>
  <c r="A8101"/>
  <c r="A8102"/>
  <c r="A8103"/>
  <c r="A8104"/>
  <c r="A8105"/>
  <c r="A8106"/>
  <c r="A8107"/>
  <c r="A8108"/>
  <c r="A8109"/>
  <c r="A8110"/>
  <c r="A8111"/>
  <c r="A8112"/>
  <c r="A8113"/>
  <c r="A8114"/>
  <c r="A8115"/>
  <c r="A8116"/>
  <c r="A8117"/>
  <c r="A8118"/>
  <c r="A8119"/>
  <c r="A8120"/>
  <c r="A8121"/>
  <c r="A8122"/>
  <c r="A8123"/>
  <c r="A8124"/>
  <c r="A8125"/>
  <c r="A8126"/>
  <c r="A8127"/>
  <c r="A8128"/>
  <c r="A8129"/>
  <c r="A8130"/>
  <c r="A8131"/>
  <c r="A8132"/>
  <c r="A8133"/>
  <c r="A8134"/>
  <c r="A8135"/>
  <c r="A8136"/>
  <c r="A8137"/>
  <c r="A8138"/>
  <c r="A8139"/>
  <c r="A8140"/>
  <c r="A8141"/>
  <c r="A8142"/>
  <c r="A8143"/>
  <c r="A8144"/>
  <c r="A8145"/>
  <c r="A8146"/>
  <c r="A8147"/>
  <c r="A8148"/>
  <c r="A8149"/>
  <c r="A8150"/>
  <c r="A8151"/>
  <c r="A8152"/>
  <c r="A8153"/>
  <c r="A8154"/>
  <c r="A8155"/>
  <c r="A8156"/>
  <c r="A8157"/>
  <c r="A8158"/>
  <c r="A8159"/>
  <c r="A8160"/>
  <c r="A8161"/>
  <c r="A8162"/>
  <c r="A8163"/>
  <c r="A8164"/>
  <c r="A8165"/>
  <c r="A8166"/>
  <c r="A8167"/>
  <c r="A8168"/>
  <c r="A8169"/>
  <c r="A8170"/>
  <c r="A8171"/>
  <c r="A8172"/>
  <c r="A8173"/>
  <c r="A8174"/>
  <c r="A8175"/>
  <c r="A8176"/>
  <c r="A8177"/>
  <c r="A8178"/>
  <c r="A8179"/>
  <c r="A8180"/>
  <c r="A8181"/>
  <c r="A8182"/>
  <c r="A8183"/>
  <c r="A8184"/>
  <c r="A8185"/>
  <c r="A8186"/>
  <c r="A8187"/>
  <c r="A8188"/>
  <c r="A8189"/>
  <c r="A8190"/>
  <c r="A8191"/>
  <c r="A8192"/>
  <c r="A8193"/>
  <c r="A8194"/>
  <c r="A8195"/>
  <c r="A8196"/>
  <c r="A8197"/>
  <c r="A8198"/>
  <c r="A8199"/>
  <c r="A8200"/>
  <c r="A8201"/>
  <c r="A8202"/>
  <c r="A8203"/>
  <c r="A8204"/>
  <c r="A8205"/>
  <c r="A8206"/>
  <c r="A8207"/>
  <c r="A8208"/>
  <c r="A8209"/>
  <c r="A8210"/>
  <c r="A8211"/>
  <c r="A8212"/>
  <c r="A8213"/>
  <c r="A8214"/>
  <c r="A8215"/>
  <c r="A8216"/>
  <c r="A8217"/>
  <c r="A8218"/>
  <c r="A8219"/>
  <c r="A8220"/>
  <c r="A8221"/>
  <c r="A8222"/>
  <c r="A8223"/>
  <c r="A8224"/>
  <c r="A8225"/>
  <c r="A8226"/>
  <c r="A8227"/>
  <c r="A8228"/>
  <c r="A8229"/>
  <c r="A8230"/>
  <c r="A8231"/>
  <c r="A8232"/>
  <c r="A8233"/>
  <c r="A8234"/>
  <c r="A8235"/>
  <c r="A8236"/>
  <c r="A8237"/>
  <c r="A8238"/>
  <c r="A8239"/>
  <c r="A8240"/>
  <c r="A8241"/>
  <c r="A8242"/>
  <c r="A8243"/>
  <c r="A8244"/>
  <c r="A8245"/>
  <c r="A8246"/>
  <c r="A8247"/>
  <c r="A8248"/>
  <c r="A8249"/>
  <c r="A8250"/>
  <c r="A8251"/>
  <c r="A8252"/>
  <c r="A8253"/>
  <c r="A8254"/>
  <c r="A8255"/>
  <c r="A8256"/>
  <c r="A8257"/>
  <c r="A8258"/>
  <c r="A8259"/>
  <c r="A8260"/>
  <c r="A8261"/>
  <c r="A8262"/>
  <c r="A8263"/>
  <c r="A8264"/>
  <c r="A8265"/>
  <c r="A8266"/>
  <c r="A8267"/>
  <c r="A8268"/>
  <c r="A8269"/>
  <c r="A8270"/>
  <c r="A8271"/>
  <c r="A8272"/>
  <c r="A8273"/>
  <c r="A8274"/>
  <c r="A8275"/>
  <c r="A8276"/>
  <c r="A8277"/>
  <c r="A8278"/>
  <c r="A8279"/>
  <c r="A8280"/>
  <c r="A8281"/>
  <c r="A8282"/>
  <c r="A8283"/>
  <c r="A8284"/>
  <c r="A8285"/>
  <c r="A8286"/>
  <c r="A8287"/>
  <c r="A8288"/>
  <c r="A8289"/>
  <c r="A8290"/>
  <c r="A8291"/>
  <c r="A8292"/>
  <c r="A8293"/>
  <c r="A8294"/>
  <c r="A8295"/>
  <c r="A8296"/>
  <c r="A8297"/>
  <c r="A8298"/>
  <c r="A8299"/>
  <c r="A8300"/>
  <c r="A8301"/>
  <c r="A8302"/>
  <c r="A8303"/>
  <c r="A8304"/>
  <c r="A8305"/>
  <c r="A8306"/>
  <c r="A8307"/>
  <c r="A8308"/>
  <c r="A8309"/>
  <c r="A8310"/>
  <c r="A8311"/>
  <c r="A8312"/>
  <c r="A8313"/>
  <c r="A8314"/>
  <c r="A8315"/>
  <c r="A8316"/>
  <c r="A8317"/>
  <c r="A8318"/>
  <c r="A8319"/>
  <c r="A8320"/>
  <c r="A8321"/>
  <c r="A8322"/>
  <c r="A8323"/>
  <c r="A8324"/>
  <c r="A8325"/>
  <c r="A8326"/>
  <c r="A8327"/>
  <c r="A8328"/>
  <c r="A8329"/>
  <c r="A8330"/>
  <c r="A8331"/>
  <c r="A8332"/>
  <c r="A8333"/>
  <c r="A8334"/>
  <c r="A8335"/>
  <c r="A8336"/>
  <c r="A8337"/>
  <c r="A8338"/>
  <c r="A8339"/>
  <c r="A8340"/>
  <c r="A8341"/>
  <c r="A8342"/>
  <c r="A8343"/>
  <c r="A8344"/>
  <c r="A8345"/>
  <c r="A8346"/>
  <c r="A8347"/>
  <c r="A8348"/>
  <c r="A8349"/>
  <c r="A8350"/>
  <c r="A8351"/>
  <c r="A8352"/>
  <c r="A8353"/>
  <c r="A8354"/>
  <c r="A8355"/>
  <c r="A8356"/>
  <c r="A8357"/>
  <c r="A8358"/>
  <c r="A8359"/>
  <c r="A8360"/>
  <c r="A8361"/>
  <c r="A8362"/>
  <c r="A8363"/>
  <c r="A8364"/>
  <c r="A8365"/>
  <c r="A8366"/>
  <c r="A8367"/>
  <c r="A8368"/>
  <c r="A8369"/>
  <c r="A8370"/>
  <c r="A8371"/>
  <c r="A8372"/>
  <c r="A8373"/>
  <c r="A8374"/>
  <c r="A8375"/>
  <c r="A8376"/>
  <c r="A8377"/>
  <c r="A8378"/>
  <c r="A8379"/>
  <c r="A8380"/>
  <c r="A8381"/>
  <c r="A8382"/>
  <c r="A8383"/>
  <c r="A8384"/>
  <c r="A8385"/>
  <c r="A8386"/>
  <c r="A8387"/>
  <c r="A8388"/>
  <c r="A8389"/>
  <c r="A8390"/>
  <c r="A8391"/>
  <c r="A8392"/>
  <c r="A8393"/>
  <c r="A8394"/>
  <c r="A8395"/>
  <c r="A8396"/>
  <c r="A8397"/>
  <c r="A8398"/>
  <c r="A8399"/>
  <c r="A8400"/>
  <c r="A8401"/>
  <c r="A8402"/>
  <c r="A8403"/>
  <c r="A8404"/>
  <c r="A8405"/>
  <c r="A8406"/>
  <c r="A8407"/>
  <c r="A8408"/>
  <c r="A8409"/>
  <c r="A8410"/>
  <c r="A8411"/>
  <c r="A8412"/>
  <c r="A8413"/>
  <c r="A8414"/>
  <c r="A8415"/>
  <c r="A8416"/>
  <c r="A8417"/>
  <c r="A8418"/>
  <c r="A8419"/>
  <c r="A8420"/>
  <c r="A8421"/>
  <c r="A8422"/>
  <c r="A8423"/>
  <c r="A8424"/>
  <c r="A8425"/>
  <c r="A8426"/>
  <c r="A8427"/>
  <c r="A8428"/>
  <c r="A8429"/>
  <c r="A8430"/>
  <c r="A8431"/>
  <c r="A8432"/>
  <c r="A8433"/>
  <c r="A8434"/>
  <c r="A8435"/>
  <c r="A8436"/>
  <c r="A8437"/>
  <c r="A8438"/>
  <c r="A8439"/>
  <c r="A8440"/>
  <c r="A8441"/>
  <c r="A8442"/>
  <c r="A8443"/>
  <c r="A8444"/>
  <c r="A8445"/>
  <c r="A8446"/>
  <c r="A8447"/>
  <c r="A8448"/>
  <c r="A8449"/>
  <c r="A8450"/>
  <c r="A8451"/>
  <c r="A8452"/>
  <c r="A8453"/>
  <c r="A8454"/>
  <c r="A8455"/>
  <c r="A8456"/>
  <c r="A8457"/>
  <c r="A8458"/>
  <c r="A8459"/>
  <c r="A8460"/>
  <c r="A8461"/>
  <c r="A8462"/>
  <c r="A8463"/>
  <c r="A8464"/>
  <c r="A8465"/>
  <c r="A8466"/>
  <c r="A8467"/>
  <c r="A8468"/>
  <c r="A8469"/>
  <c r="A8470"/>
  <c r="A8471"/>
  <c r="A8472"/>
  <c r="A8473"/>
  <c r="A8474"/>
  <c r="A8475"/>
  <c r="A8476"/>
  <c r="A8477"/>
  <c r="A8478"/>
  <c r="A8479"/>
  <c r="A8480"/>
  <c r="A8481"/>
  <c r="A8482"/>
  <c r="A8483"/>
  <c r="A8484"/>
  <c r="B8484"/>
  <c r="C8484"/>
  <c r="D8484"/>
  <c r="E8484"/>
  <c r="F8484"/>
  <c r="G8484"/>
  <c r="H8484"/>
  <c r="I8484"/>
  <c r="J8484"/>
  <c r="K8484"/>
  <c r="A8485"/>
  <c r="A8486"/>
  <c r="B8486"/>
  <c r="D8486"/>
  <c r="A8487"/>
  <c r="B8487"/>
  <c r="C8487"/>
  <c r="A8488"/>
  <c r="B8488"/>
  <c r="A8489"/>
  <c r="C8489"/>
  <c r="D8489"/>
  <c r="E8489"/>
  <c r="G8489"/>
  <c r="A8490"/>
  <c r="B8490"/>
  <c r="A8491"/>
  <c r="B8491"/>
  <c r="A8492"/>
  <c r="C8492"/>
  <c r="D8492"/>
  <c r="A8493"/>
  <c r="B8493"/>
  <c r="C8493"/>
  <c r="D8493"/>
  <c r="E8493"/>
  <c r="F8493"/>
  <c r="G8493"/>
  <c r="I8493"/>
  <c r="J8493"/>
  <c r="K8493"/>
  <c r="A8494"/>
  <c r="B8494"/>
  <c r="A8495"/>
  <c r="B8495"/>
  <c r="A8496"/>
  <c r="A8497"/>
  <c r="A8498"/>
  <c r="C8498"/>
  <c r="D8498"/>
  <c r="A8499"/>
  <c r="C8499"/>
  <c r="A8500"/>
  <c r="B8500"/>
  <c r="A8501"/>
  <c r="B8501"/>
  <c r="C8501"/>
  <c r="D8501"/>
  <c r="A8502"/>
  <c r="B8502"/>
  <c r="A8503"/>
  <c r="B8503"/>
  <c r="C8503"/>
  <c r="E8503"/>
  <c r="G8503"/>
  <c r="H8503"/>
  <c r="I8503"/>
  <c r="J8503"/>
  <c r="K8503"/>
  <c r="A8504"/>
  <c r="B8504"/>
  <c r="A8505"/>
  <c r="B8505"/>
  <c r="C8505"/>
  <c r="A8506"/>
  <c r="B8506"/>
  <c r="C8506"/>
  <c r="A8507"/>
  <c r="B8507"/>
  <c r="C8507"/>
  <c r="D8507"/>
  <c r="E8507"/>
  <c r="F8507"/>
  <c r="G8507"/>
  <c r="H8507"/>
  <c r="I8507"/>
  <c r="J8507"/>
  <c r="A8508"/>
  <c r="A8509"/>
  <c r="A8510"/>
  <c r="B8510"/>
  <c r="C8510"/>
  <c r="D8510"/>
  <c r="E8510"/>
  <c r="A8511"/>
  <c r="B8511"/>
  <c r="C8511"/>
  <c r="A8512"/>
  <c r="B8512"/>
  <c r="A8513"/>
  <c r="B8513"/>
  <c r="C8513"/>
  <c r="D8513"/>
  <c r="E8513"/>
  <c r="F8513"/>
  <c r="G8513"/>
  <c r="A8514"/>
  <c r="B8514"/>
  <c r="C8514"/>
  <c r="A8515"/>
  <c r="B8515"/>
  <c r="C8515"/>
  <c r="D8515"/>
  <c r="E8515"/>
  <c r="F8515"/>
  <c r="G8515"/>
  <c r="A8516"/>
  <c r="B8516"/>
  <c r="A8517"/>
  <c r="B8517"/>
  <c r="C8517"/>
  <c r="D8517"/>
  <c r="E8517"/>
  <c r="F8517"/>
  <c r="G8517"/>
  <c r="A8518"/>
  <c r="B8518"/>
  <c r="C8518"/>
  <c r="A8519"/>
  <c r="C8519"/>
  <c r="D8519"/>
  <c r="E8519"/>
  <c r="G8519"/>
  <c r="A8520"/>
  <c r="A8521"/>
  <c r="A8522"/>
  <c r="B8522"/>
  <c r="C8522"/>
  <c r="D8522"/>
  <c r="E8522"/>
  <c r="F8522"/>
  <c r="A8523"/>
  <c r="B8523"/>
  <c r="A8524"/>
  <c r="B8524"/>
  <c r="A8525"/>
  <c r="B8525"/>
  <c r="C8525"/>
  <c r="D8525"/>
  <c r="E8525"/>
  <c r="G8525"/>
  <c r="A8526"/>
  <c r="B8526"/>
  <c r="A8527"/>
  <c r="B8527"/>
  <c r="A8528"/>
  <c r="A8529"/>
  <c r="B8529"/>
  <c r="C8529"/>
  <c r="D8529"/>
  <c r="E8529"/>
  <c r="G8529"/>
  <c r="A8530"/>
  <c r="B8530"/>
  <c r="C8530"/>
  <c r="A8531"/>
  <c r="C8531"/>
  <c r="D8531"/>
  <c r="E8531"/>
  <c r="G8531"/>
  <c r="A8532"/>
  <c r="A8533"/>
  <c r="A8534"/>
  <c r="B8534"/>
  <c r="D8534"/>
  <c r="E8534"/>
  <c r="F8534"/>
  <c r="A8535"/>
  <c r="B8535"/>
  <c r="A8536"/>
  <c r="B8536"/>
  <c r="A8537"/>
  <c r="C8537"/>
  <c r="A8538"/>
  <c r="B8538"/>
  <c r="C8538"/>
  <c r="A8539"/>
  <c r="B8539"/>
  <c r="A8540"/>
  <c r="B8540"/>
  <c r="A8541"/>
  <c r="B8541"/>
  <c r="C8541"/>
  <c r="D8541"/>
  <c r="E8541"/>
  <c r="F8541"/>
  <c r="A8542"/>
  <c r="B8542"/>
  <c r="C8542"/>
  <c r="A8543"/>
  <c r="B8543"/>
  <c r="A8544"/>
  <c r="A8545"/>
  <c r="A8546"/>
  <c r="B8546"/>
  <c r="C8546"/>
  <c r="E8546"/>
  <c r="A8547"/>
  <c r="B8547"/>
  <c r="C8547"/>
  <c r="A8548"/>
  <c r="B8548"/>
  <c r="A8549"/>
  <c r="B8549"/>
  <c r="C8549"/>
  <c r="D8549"/>
  <c r="A8550"/>
  <c r="B8550"/>
  <c r="A8551"/>
  <c r="B8551"/>
  <c r="C8551"/>
  <c r="D8551"/>
  <c r="E8551"/>
  <c r="G8551"/>
  <c r="H8551"/>
  <c r="I8551"/>
  <c r="K8551"/>
  <c r="A8552"/>
  <c r="B8552"/>
  <c r="A8553"/>
  <c r="B8553"/>
  <c r="C8553"/>
  <c r="D8553"/>
  <c r="F8553"/>
  <c r="A8554"/>
  <c r="B8554"/>
  <c r="C8554"/>
  <c r="A8555"/>
  <c r="B8555"/>
  <c r="C8555"/>
  <c r="D8555"/>
  <c r="E8555"/>
  <c r="G8555"/>
  <c r="H8555"/>
  <c r="I8555"/>
  <c r="J8555"/>
  <c r="K8555"/>
  <c r="A8556"/>
  <c r="A8557"/>
  <c r="A8558"/>
  <c r="B8558"/>
  <c r="C8558"/>
  <c r="D8558"/>
  <c r="A8559"/>
  <c r="B8559"/>
  <c r="C8559"/>
  <c r="A8560"/>
  <c r="B8560"/>
  <c r="A8561"/>
  <c r="B8561"/>
  <c r="C8561"/>
  <c r="D8561"/>
  <c r="A8562"/>
  <c r="B8562"/>
  <c r="C8562"/>
  <c r="A8563"/>
  <c r="B8563"/>
  <c r="D8563"/>
  <c r="E8563"/>
  <c r="F8563"/>
  <c r="A8564"/>
  <c r="B8564"/>
  <c r="A8565"/>
  <c r="B8565"/>
  <c r="C8565"/>
  <c r="A8566"/>
  <c r="B8566"/>
  <c r="A8567"/>
  <c r="B8567"/>
  <c r="A8568"/>
  <c r="A8569"/>
  <c r="A8570"/>
  <c r="B8570"/>
  <c r="C8570"/>
  <c r="D8570"/>
  <c r="E8570"/>
  <c r="F8570"/>
  <c r="A8571"/>
  <c r="B8571"/>
  <c r="C8571"/>
  <c r="A8572"/>
  <c r="B8572"/>
  <c r="A8573"/>
  <c r="B8573"/>
  <c r="C8573"/>
  <c r="D8573"/>
  <c r="A8574"/>
  <c r="B8574"/>
  <c r="C8574"/>
  <c r="A8575"/>
  <c r="B8575"/>
  <c r="A8576"/>
  <c r="B8576"/>
  <c r="A8577"/>
  <c r="B8577"/>
  <c r="D8577"/>
  <c r="E8577"/>
  <c r="F8577"/>
  <c r="H8577"/>
  <c r="A8578"/>
  <c r="B8578"/>
  <c r="C8578"/>
  <c r="A8579"/>
  <c r="C8579"/>
  <c r="D8579"/>
  <c r="E8579"/>
  <c r="G8579"/>
  <c r="A8580"/>
  <c r="A8581"/>
  <c r="A8582"/>
  <c r="B8582"/>
  <c r="C8582"/>
  <c r="D8582"/>
  <c r="A8583"/>
  <c r="B8583"/>
  <c r="C8583"/>
  <c r="A8584"/>
  <c r="B8584"/>
  <c r="A8585"/>
  <c r="B8585"/>
  <c r="C8585"/>
  <c r="D8585"/>
  <c r="A8586"/>
  <c r="B8586"/>
  <c r="C8586"/>
  <c r="A8587"/>
  <c r="B8587"/>
  <c r="C8587"/>
  <c r="D8587"/>
  <c r="F8587"/>
  <c r="G8587"/>
  <c r="A8588"/>
  <c r="B8588"/>
  <c r="A8589"/>
  <c r="B8589"/>
  <c r="C8589"/>
  <c r="D8589"/>
  <c r="E8589"/>
  <c r="G8589"/>
  <c r="H8589"/>
  <c r="I8589"/>
  <c r="J8589"/>
  <c r="K8589"/>
  <c r="A8590"/>
  <c r="B8590"/>
  <c r="C8590"/>
  <c r="A8591"/>
  <c r="B8591"/>
  <c r="A8592"/>
  <c r="A8593"/>
  <c r="A8594"/>
  <c r="C8594"/>
  <c r="D8594"/>
  <c r="E8594"/>
  <c r="A8595"/>
  <c r="C8595"/>
  <c r="A8596"/>
  <c r="B8596"/>
  <c r="A8597"/>
  <c r="B8597"/>
  <c r="C8597"/>
  <c r="D8597"/>
  <c r="A8598"/>
  <c r="B8598"/>
  <c r="A8599"/>
  <c r="B8599"/>
  <c r="A8600"/>
  <c r="A8601"/>
  <c r="C8601"/>
  <c r="D8601"/>
  <c r="E8601"/>
  <c r="G8601"/>
  <c r="A8602"/>
  <c r="B8602"/>
  <c r="C8602"/>
  <c r="A8603"/>
  <c r="B8603"/>
  <c r="C8603"/>
  <c r="D8603"/>
  <c r="E8603"/>
  <c r="G8603"/>
  <c r="H8603"/>
  <c r="I8603"/>
  <c r="J8603"/>
  <c r="K8603"/>
  <c r="A8604"/>
  <c r="A8605"/>
  <c r="A8606"/>
  <c r="A8607"/>
  <c r="A8608"/>
  <c r="A8609"/>
  <c r="A8610"/>
  <c r="A8611"/>
  <c r="A8612"/>
  <c r="A8613"/>
  <c r="A8614"/>
  <c r="A8615"/>
  <c r="A8616"/>
  <c r="A8617"/>
  <c r="A8618"/>
  <c r="B8618"/>
  <c r="C8618"/>
  <c r="D8618"/>
  <c r="E8618"/>
  <c r="F8618"/>
  <c r="G8618"/>
  <c r="H8618"/>
  <c r="I8618"/>
  <c r="J8618"/>
  <c r="K8618"/>
  <c r="A8619"/>
  <c r="A8620"/>
  <c r="A8621"/>
  <c r="A8622"/>
  <c r="A8623"/>
  <c r="A8624"/>
  <c r="A8625"/>
  <c r="A8626"/>
  <c r="A8627"/>
  <c r="A8628"/>
  <c r="A8629"/>
  <c r="A8630"/>
  <c r="A8631"/>
  <c r="B8631"/>
  <c r="C8631"/>
  <c r="D8631"/>
  <c r="E8631"/>
  <c r="F8631"/>
  <c r="G8631"/>
  <c r="H8631"/>
  <c r="I8631"/>
  <c r="J8631"/>
  <c r="K8631"/>
  <c r="A8632"/>
  <c r="A8633"/>
  <c r="A8634"/>
  <c r="A8635"/>
  <c r="A8636"/>
  <c r="A8637"/>
  <c r="A8638"/>
  <c r="A8639"/>
  <c r="A8640"/>
  <c r="A8641"/>
  <c r="A8642"/>
  <c r="A8643"/>
  <c r="A8644"/>
  <c r="A8645"/>
  <c r="A8646"/>
  <c r="A8647"/>
  <c r="A8648"/>
  <c r="A8649"/>
  <c r="A8650"/>
  <c r="A8651"/>
  <c r="A8652"/>
  <c r="A8653"/>
  <c r="A8654"/>
  <c r="A8655"/>
  <c r="A8656"/>
  <c r="A8657"/>
  <c r="A8658"/>
  <c r="A8659"/>
  <c r="A8660"/>
  <c r="A8661"/>
  <c r="A8662"/>
  <c r="A8663"/>
  <c r="A8664"/>
  <c r="A8665"/>
  <c r="A8666"/>
  <c r="A8667"/>
  <c r="A8668"/>
  <c r="A8669"/>
  <c r="A8670"/>
  <c r="A8671"/>
  <c r="A8672"/>
  <c r="A8673"/>
  <c r="A8674"/>
  <c r="A8675"/>
  <c r="A8676"/>
  <c r="A8677"/>
  <c r="A8678"/>
  <c r="A8679"/>
  <c r="A8680"/>
  <c r="A8681"/>
  <c r="A8682"/>
  <c r="A8683"/>
  <c r="A8684"/>
  <c r="A8685"/>
  <c r="A8686"/>
  <c r="A8687"/>
  <c r="A8688"/>
  <c r="A8689"/>
  <c r="A8690"/>
  <c r="A8691"/>
  <c r="A8692"/>
  <c r="A8693"/>
  <c r="A8694"/>
  <c r="A8695"/>
  <c r="A8696"/>
  <c r="A8697"/>
  <c r="A8698"/>
  <c r="A8699"/>
  <c r="A8700"/>
  <c r="A8701"/>
  <c r="A8702"/>
  <c r="A8703"/>
  <c r="A8704"/>
  <c r="A8705"/>
  <c r="A8706"/>
  <c r="A8707"/>
  <c r="A8708"/>
  <c r="A8709"/>
  <c r="A8710"/>
  <c r="A8711"/>
  <c r="A8712"/>
  <c r="A8713"/>
  <c r="A8714"/>
  <c r="A8715"/>
  <c r="A8716"/>
  <c r="A8717"/>
  <c r="A8718"/>
  <c r="A8719"/>
  <c r="A8720"/>
  <c r="A8721"/>
  <c r="A8722"/>
  <c r="A8723"/>
  <c r="A8724"/>
  <c r="A8725"/>
  <c r="A8726"/>
  <c r="A8727"/>
  <c r="A8728"/>
  <c r="A8729"/>
  <c r="A8730"/>
  <c r="A8731"/>
  <c r="A8732"/>
  <c r="A8733"/>
  <c r="A8734"/>
  <c r="A8735"/>
  <c r="A8736"/>
  <c r="A8737"/>
  <c r="A8738"/>
  <c r="A8739"/>
  <c r="A8740"/>
  <c r="A8741"/>
  <c r="A8742"/>
  <c r="A8743"/>
  <c r="A8744"/>
  <c r="A8745"/>
  <c r="A8746"/>
  <c r="A8747"/>
  <c r="A8748"/>
  <c r="A8749"/>
  <c r="A8750"/>
  <c r="A8751"/>
  <c r="A8752"/>
  <c r="A8753"/>
  <c r="A8754"/>
  <c r="A8755"/>
  <c r="A8756"/>
  <c r="A8757"/>
  <c r="A8758"/>
  <c r="A8759"/>
  <c r="A8760"/>
  <c r="A8761"/>
  <c r="A8762"/>
  <c r="A8763"/>
  <c r="A8764"/>
  <c r="A8765"/>
  <c r="B8765"/>
  <c r="C8765"/>
  <c r="D8765"/>
  <c r="E8765"/>
  <c r="F8765"/>
  <c r="G8765"/>
  <c r="H8765"/>
  <c r="I8765"/>
  <c r="J8765"/>
  <c r="K8765"/>
  <c r="A8766"/>
  <c r="A8767"/>
  <c r="A8768"/>
  <c r="A8769"/>
  <c r="A8770"/>
  <c r="A8771"/>
  <c r="A8772"/>
  <c r="A8773"/>
  <c r="A8774"/>
  <c r="A8775"/>
  <c r="A8776"/>
  <c r="A8777"/>
  <c r="A8778"/>
  <c r="A8779"/>
  <c r="A8780"/>
  <c r="A8781"/>
  <c r="A8782"/>
  <c r="A8783"/>
  <c r="A8784"/>
  <c r="A8785"/>
  <c r="A8786"/>
  <c r="A8787"/>
  <c r="A8788"/>
  <c r="A8789"/>
  <c r="A8790"/>
  <c r="A8791"/>
  <c r="A8792"/>
  <c r="A8793"/>
  <c r="A8794"/>
  <c r="A8795"/>
  <c r="A8796"/>
  <c r="A8797"/>
  <c r="A8798"/>
  <c r="A8799"/>
  <c r="A8800"/>
  <c r="A8801"/>
  <c r="A8802"/>
  <c r="A8803"/>
  <c r="A8804"/>
  <c r="A8805"/>
  <c r="A8806"/>
  <c r="A8807"/>
  <c r="A8808"/>
  <c r="A8809"/>
  <c r="A8810"/>
  <c r="A8811"/>
  <c r="A8812"/>
  <c r="A8813"/>
  <c r="A8814"/>
  <c r="A8815"/>
  <c r="A8816"/>
  <c r="A8817"/>
  <c r="A8818"/>
  <c r="A8819"/>
  <c r="A8820"/>
  <c r="A8821"/>
  <c r="A8822"/>
  <c r="A8823"/>
  <c r="A8824"/>
  <c r="A8825"/>
  <c r="A8826"/>
  <c r="A8827"/>
  <c r="A8828"/>
  <c r="A8829"/>
  <c r="A8830"/>
  <c r="A8831"/>
  <c r="A8832"/>
  <c r="A8833"/>
  <c r="A8834"/>
  <c r="A8835"/>
  <c r="A8836"/>
  <c r="A8837"/>
  <c r="A8838"/>
  <c r="A8839"/>
  <c r="A8840"/>
  <c r="A8841"/>
  <c r="A8842"/>
  <c r="A8843"/>
  <c r="A8844"/>
  <c r="A8845"/>
  <c r="A8846"/>
  <c r="A8847"/>
  <c r="A8848"/>
  <c r="A8849"/>
  <c r="A8850"/>
  <c r="A8851"/>
  <c r="A8852"/>
  <c r="A8853"/>
  <c r="A8854"/>
  <c r="A8855"/>
  <c r="A8856"/>
  <c r="A8857"/>
  <c r="A8858"/>
  <c r="A8859"/>
  <c r="A8860"/>
  <c r="A8861"/>
  <c r="A8862"/>
  <c r="A8863"/>
  <c r="A8864"/>
  <c r="A8865"/>
  <c r="A8866"/>
  <c r="A8867"/>
  <c r="A8868"/>
  <c r="A8869"/>
  <c r="A8870"/>
  <c r="A8871"/>
  <c r="A8872"/>
  <c r="A8873"/>
  <c r="A8874"/>
  <c r="A8875"/>
  <c r="A8876"/>
  <c r="A8877"/>
  <c r="A8878"/>
  <c r="A8879"/>
  <c r="A8880"/>
  <c r="A8881"/>
  <c r="A8882"/>
  <c r="A8883"/>
  <c r="A8884"/>
  <c r="A8885"/>
  <c r="A8886"/>
  <c r="A8887"/>
  <c r="A8888"/>
  <c r="A8889"/>
  <c r="A8890"/>
  <c r="A8891"/>
  <c r="A8892"/>
  <c r="A8893"/>
  <c r="A8894"/>
  <c r="A8895"/>
  <c r="A8896"/>
  <c r="A8897"/>
  <c r="A8898"/>
  <c r="A8899"/>
  <c r="B8899"/>
  <c r="C8899"/>
  <c r="D8899"/>
  <c r="E8899"/>
  <c r="F8899"/>
  <c r="G8899"/>
  <c r="H8899"/>
  <c r="I8899"/>
  <c r="J8899"/>
  <c r="K8899"/>
  <c r="A8900"/>
  <c r="A8901"/>
  <c r="A8902"/>
  <c r="A8903"/>
  <c r="A8904"/>
  <c r="A8905"/>
  <c r="A8906"/>
  <c r="A8907"/>
  <c r="A8908"/>
  <c r="A8909"/>
  <c r="A8910"/>
  <c r="A8911"/>
  <c r="A8912"/>
  <c r="B8912"/>
  <c r="C8912"/>
  <c r="D8912"/>
  <c r="A8913"/>
  <c r="A8914"/>
  <c r="A8915"/>
  <c r="A8916"/>
  <c r="A8917"/>
  <c r="A8918"/>
  <c r="A8919"/>
  <c r="A8920"/>
  <c r="A8921"/>
  <c r="A8922"/>
  <c r="A8923"/>
  <c r="A8924"/>
  <c r="A8925"/>
  <c r="A8926"/>
  <c r="A8927"/>
  <c r="A8928"/>
  <c r="A8929"/>
  <c r="A8930"/>
  <c r="A8931"/>
  <c r="A8932"/>
  <c r="A8933"/>
  <c r="A8934"/>
  <c r="A8935"/>
  <c r="A8936"/>
  <c r="A8937"/>
  <c r="A8938"/>
  <c r="A8939"/>
  <c r="A8940"/>
  <c r="A8941"/>
  <c r="A8942"/>
  <c r="A8943"/>
  <c r="A8944"/>
  <c r="A8945"/>
  <c r="A8946"/>
  <c r="A8947"/>
  <c r="A8948"/>
  <c r="A8949"/>
  <c r="A8950"/>
  <c r="A8951"/>
  <c r="A8952"/>
  <c r="A8953"/>
  <c r="A8954"/>
  <c r="A8955"/>
  <c r="A8956"/>
  <c r="A8957"/>
  <c r="A8958"/>
  <c r="A8959"/>
  <c r="A8960"/>
  <c r="A8961"/>
  <c r="A8962"/>
  <c r="A8963"/>
  <c r="A8964"/>
  <c r="A8965"/>
  <c r="A8966"/>
  <c r="A8967"/>
  <c r="A8968"/>
  <c r="A8969"/>
  <c r="A8970"/>
  <c r="A8971"/>
  <c r="A8972"/>
  <c r="A8973"/>
  <c r="A8974"/>
  <c r="A8975"/>
  <c r="A8976"/>
  <c r="A8977"/>
  <c r="A8978"/>
  <c r="A8979"/>
  <c r="A8980"/>
  <c r="A8981"/>
  <c r="A8982"/>
  <c r="A8983"/>
  <c r="A8984"/>
  <c r="A8985"/>
  <c r="A8986"/>
  <c r="A8987"/>
  <c r="A8988"/>
  <c r="A8989"/>
  <c r="A8990"/>
  <c r="A8991"/>
  <c r="A8992"/>
  <c r="A8993"/>
  <c r="A8994"/>
  <c r="A8995"/>
  <c r="A8996"/>
  <c r="A8997"/>
  <c r="A8998"/>
  <c r="A8999"/>
  <c r="A9000"/>
  <c r="A9001"/>
  <c r="A9002"/>
  <c r="A9003"/>
  <c r="A9004"/>
  <c r="A9005"/>
  <c r="A9006"/>
  <c r="A9007"/>
  <c r="A9008"/>
  <c r="A9009"/>
  <c r="A9010"/>
  <c r="A9011"/>
  <c r="A9012"/>
  <c r="A9013"/>
  <c r="A9014"/>
  <c r="A9015"/>
  <c r="A9016"/>
  <c r="A9017"/>
  <c r="A9018"/>
  <c r="A9019"/>
  <c r="A9020"/>
  <c r="A9021"/>
  <c r="A9022"/>
  <c r="A9023"/>
  <c r="A9024"/>
  <c r="A9025"/>
  <c r="A9026"/>
  <c r="A9027"/>
  <c r="A9028"/>
  <c r="A9029"/>
  <c r="A9030"/>
  <c r="A9031"/>
  <c r="A9032"/>
  <c r="A9033"/>
  <c r="A9034"/>
  <c r="A9035"/>
  <c r="A9036"/>
  <c r="A9037"/>
  <c r="A9038"/>
  <c r="A9039"/>
  <c r="A9040"/>
  <c r="A9041"/>
  <c r="A9042"/>
  <c r="A9043"/>
  <c r="A9044"/>
  <c r="A9045"/>
  <c r="A9046"/>
  <c r="B9046"/>
  <c r="C9046"/>
  <c r="D9046"/>
  <c r="E9046"/>
  <c r="F9046"/>
  <c r="G9046"/>
  <c r="H9046"/>
  <c r="I9046"/>
  <c r="J9046"/>
  <c r="K9046"/>
  <c r="A9047"/>
  <c r="A9048"/>
  <c r="A9049"/>
  <c r="A9050"/>
  <c r="A9051"/>
  <c r="A9052"/>
  <c r="A9053"/>
  <c r="A9054"/>
  <c r="A9055"/>
  <c r="A9056"/>
  <c r="A9057"/>
  <c r="A9058"/>
  <c r="A9059"/>
  <c r="A9060"/>
  <c r="A9061"/>
  <c r="A9062"/>
  <c r="A9063"/>
  <c r="A9064"/>
  <c r="A9065"/>
  <c r="A9066"/>
  <c r="A9067"/>
  <c r="A9068"/>
  <c r="A9069"/>
  <c r="A9070"/>
  <c r="A9071"/>
  <c r="A9072"/>
  <c r="A9073"/>
  <c r="A9074"/>
  <c r="A9075"/>
  <c r="A9076"/>
  <c r="A9077"/>
  <c r="A9078"/>
  <c r="A9079"/>
  <c r="A9080"/>
  <c r="A9081"/>
  <c r="A9082"/>
  <c r="A9083"/>
  <c r="A9084"/>
  <c r="B9084"/>
  <c r="C9084"/>
  <c r="D9084"/>
  <c r="E9084"/>
  <c r="F9084"/>
  <c r="G9084"/>
  <c r="H9084"/>
  <c r="I9084"/>
  <c r="J9084"/>
  <c r="K9084"/>
  <c r="A9085"/>
  <c r="A9086"/>
  <c r="A9087"/>
  <c r="A9088"/>
  <c r="A9089"/>
  <c r="A9090"/>
  <c r="A9091"/>
  <c r="A9092"/>
  <c r="A9093"/>
  <c r="A9094"/>
  <c r="A9095"/>
  <c r="A9096"/>
  <c r="A9097"/>
  <c r="A9098"/>
  <c r="A9099"/>
  <c r="A9100"/>
  <c r="A9101"/>
  <c r="A9102"/>
  <c r="A9103"/>
  <c r="A9104"/>
  <c r="A9105"/>
  <c r="A9106"/>
  <c r="A9107"/>
  <c r="A9108"/>
  <c r="A9109"/>
  <c r="A9110"/>
  <c r="A9111"/>
  <c r="A9112"/>
  <c r="A9113"/>
  <c r="A9114"/>
  <c r="A9115"/>
  <c r="A9116"/>
  <c r="A9117"/>
  <c r="A9118"/>
  <c r="A9119"/>
  <c r="A9120"/>
  <c r="A9121"/>
  <c r="B9122"/>
  <c r="C9122"/>
  <c r="D9122"/>
  <c r="E9122"/>
  <c r="F9122"/>
  <c r="G9122"/>
  <c r="H9122"/>
  <c r="I9122"/>
  <c r="J9122"/>
  <c r="K9122"/>
  <c r="B9123"/>
  <c r="C9123"/>
  <c r="D9123"/>
  <c r="E9123"/>
  <c r="F9123"/>
  <c r="G9123"/>
  <c r="H9123"/>
  <c r="I9123"/>
  <c r="J9123"/>
  <c r="K9123"/>
  <c r="A9124"/>
  <c r="B9125"/>
  <c r="C9125"/>
  <c r="D9125"/>
  <c r="E9125"/>
  <c r="F9125"/>
  <c r="G9125"/>
  <c r="H9125"/>
  <c r="I9125"/>
  <c r="J9125"/>
  <c r="K9125"/>
  <c r="B9126"/>
  <c r="C9126"/>
  <c r="D9126"/>
  <c r="E9126"/>
  <c r="F9126"/>
  <c r="G9126"/>
  <c r="H9126"/>
  <c r="I9126"/>
  <c r="J9126"/>
  <c r="K9126"/>
  <c r="A9127"/>
  <c r="B9128"/>
  <c r="C9128"/>
  <c r="D9128"/>
  <c r="E9128"/>
  <c r="F9128"/>
  <c r="G9128"/>
  <c r="H9128"/>
  <c r="I9128"/>
  <c r="J9128"/>
  <c r="K9128"/>
  <c r="B9129"/>
  <c r="C9129"/>
  <c r="D9129"/>
  <c r="E9129"/>
  <c r="F9129"/>
  <c r="G9129"/>
  <c r="H9129"/>
  <c r="I9129"/>
  <c r="J9129"/>
  <c r="K9129"/>
  <c r="A9130"/>
  <c r="B9131"/>
  <c r="C9131"/>
  <c r="D9131"/>
  <c r="E9131"/>
  <c r="F9131"/>
  <c r="G9131"/>
  <c r="H9131"/>
  <c r="I9131"/>
  <c r="J9131"/>
  <c r="K9131"/>
  <c r="B9132"/>
  <c r="C9132"/>
  <c r="D9132"/>
  <c r="E9132"/>
  <c r="F9132"/>
  <c r="G9132"/>
  <c r="H9132"/>
  <c r="I9132"/>
  <c r="J9132"/>
  <c r="K9132"/>
  <c r="A9133"/>
  <c r="B9134"/>
  <c r="C9134"/>
  <c r="D9134"/>
  <c r="E9134"/>
  <c r="F9134"/>
  <c r="G9134"/>
  <c r="H9134"/>
  <c r="I9134"/>
  <c r="J9134"/>
  <c r="K9134"/>
  <c r="B9135"/>
  <c r="C9135"/>
  <c r="D9135"/>
  <c r="E9135"/>
  <c r="F9135"/>
  <c r="G9135"/>
  <c r="H9135"/>
  <c r="I9135"/>
  <c r="J9135"/>
  <c r="K9135"/>
  <c r="A9136"/>
  <c r="B9137"/>
  <c r="C9137"/>
  <c r="D9137"/>
  <c r="E9137"/>
  <c r="F9137"/>
  <c r="G9137"/>
  <c r="H9137"/>
  <c r="I9137"/>
  <c r="J9137"/>
  <c r="K9137"/>
  <c r="B9138"/>
  <c r="C9138"/>
  <c r="D9138"/>
  <c r="E9138"/>
  <c r="F9138"/>
  <c r="G9138"/>
  <c r="H9138"/>
  <c r="I9138"/>
  <c r="J9138"/>
  <c r="K9138"/>
  <c r="A9139"/>
  <c r="B9140"/>
  <c r="C9140"/>
  <c r="D9140"/>
  <c r="E9140"/>
  <c r="F9140"/>
  <c r="G9140"/>
  <c r="H9140"/>
  <c r="I9140"/>
  <c r="J9140"/>
  <c r="K9140"/>
  <c r="B9141"/>
  <c r="C9141"/>
  <c r="D9141"/>
  <c r="E9141"/>
  <c r="F9141"/>
  <c r="G9141"/>
  <c r="H9141"/>
  <c r="I9141"/>
  <c r="J9141"/>
  <c r="K9141"/>
  <c r="A9142"/>
  <c r="B9143"/>
  <c r="C9143"/>
  <c r="D9143"/>
  <c r="E9143"/>
  <c r="F9143"/>
  <c r="G9143"/>
  <c r="H9143"/>
  <c r="I9143"/>
  <c r="J9143"/>
  <c r="K9143"/>
  <c r="B9144"/>
  <c r="C9144"/>
  <c r="D9144"/>
  <c r="E9144"/>
  <c r="F9144"/>
  <c r="G9144"/>
  <c r="H9144"/>
  <c r="I9144"/>
  <c r="J9144"/>
  <c r="K9144"/>
  <c r="A9145"/>
  <c r="B9146"/>
  <c r="C9146"/>
  <c r="D9146"/>
  <c r="E9146"/>
  <c r="F9146"/>
  <c r="G9146"/>
  <c r="H9146"/>
  <c r="I9146"/>
  <c r="J9146"/>
  <c r="K9146"/>
  <c r="B9147"/>
  <c r="C9147"/>
  <c r="D9147"/>
  <c r="E9147"/>
  <c r="F9147"/>
  <c r="G9147"/>
  <c r="H9147"/>
  <c r="I9147"/>
  <c r="J9147"/>
  <c r="K9147"/>
  <c r="A9148"/>
  <c r="B9149"/>
  <c r="C9149"/>
  <c r="D9149"/>
  <c r="E9149"/>
  <c r="F9149"/>
  <c r="G9149"/>
  <c r="H9149"/>
  <c r="I9149"/>
  <c r="J9149"/>
  <c r="K9149"/>
  <c r="B9150"/>
  <c r="C9150"/>
  <c r="D9150"/>
  <c r="E9150"/>
  <c r="F9150"/>
  <c r="G9150"/>
  <c r="H9150"/>
  <c r="I9150"/>
  <c r="J9150"/>
  <c r="K9150"/>
  <c r="A1" i="14"/>
  <c r="A2"/>
  <c r="A3"/>
  <c r="A4"/>
  <c r="B4"/>
  <c r="C4"/>
  <c r="D4"/>
  <c r="E4"/>
  <c r="F4"/>
  <c r="G4"/>
  <c r="H4"/>
  <c r="I4"/>
  <c r="J4"/>
  <c r="K4"/>
  <c r="A5"/>
  <c r="A6"/>
  <c r="B6"/>
  <c r="C6"/>
  <c r="D6"/>
  <c r="A7"/>
  <c r="B7"/>
  <c r="C7"/>
  <c r="D7"/>
  <c r="A8"/>
  <c r="B8"/>
  <c r="C8"/>
  <c r="D8"/>
  <c r="E8"/>
  <c r="F8"/>
  <c r="A9"/>
  <c r="B9"/>
  <c r="C9"/>
  <c r="D9"/>
  <c r="E9"/>
  <c r="F9"/>
  <c r="A10"/>
  <c r="B10"/>
  <c r="C10"/>
  <c r="D10"/>
  <c r="E10"/>
  <c r="F10"/>
  <c r="A11"/>
  <c r="B11"/>
  <c r="C11"/>
  <c r="D11"/>
  <c r="E11"/>
  <c r="F11"/>
  <c r="A12"/>
  <c r="B12"/>
  <c r="C12"/>
  <c r="D12"/>
  <c r="A13"/>
  <c r="B13"/>
  <c r="C13"/>
  <c r="D13"/>
  <c r="E13"/>
  <c r="F13"/>
  <c r="A14"/>
  <c r="B14"/>
  <c r="C14"/>
  <c r="D14"/>
  <c r="A15"/>
  <c r="B15"/>
  <c r="C15"/>
  <c r="D15"/>
  <c r="E15"/>
  <c r="F15"/>
  <c r="A16"/>
  <c r="B16"/>
  <c r="C16"/>
  <c r="D16"/>
  <c r="A17"/>
  <c r="A18"/>
  <c r="B18"/>
  <c r="C18"/>
  <c r="A19"/>
  <c r="B19"/>
  <c r="C19"/>
  <c r="A20"/>
  <c r="B20"/>
  <c r="C20"/>
  <c r="A21"/>
  <c r="B21"/>
  <c r="C21"/>
  <c r="A22"/>
  <c r="B22"/>
  <c r="C22"/>
  <c r="A23"/>
  <c r="B23"/>
  <c r="C23"/>
  <c r="A24"/>
  <c r="B24"/>
  <c r="C24"/>
  <c r="A25"/>
  <c r="B25"/>
  <c r="C25"/>
  <c r="A26"/>
  <c r="B26"/>
  <c r="C26"/>
  <c r="A27"/>
  <c r="B27"/>
  <c r="C27"/>
  <c r="A28"/>
  <c r="B28"/>
  <c r="C28"/>
  <c r="A29"/>
  <c r="A30"/>
  <c r="B30"/>
  <c r="A31"/>
  <c r="B31"/>
  <c r="A32"/>
  <c r="B32"/>
  <c r="A33"/>
  <c r="B33"/>
  <c r="A34"/>
  <c r="B34"/>
  <c r="A35"/>
  <c r="B35"/>
  <c r="A36"/>
  <c r="B36"/>
  <c r="A37"/>
  <c r="B37"/>
  <c r="A38"/>
  <c r="B38"/>
  <c r="A39"/>
  <c r="B39"/>
  <c r="A40"/>
  <c r="B40"/>
  <c r="A41"/>
  <c r="A42"/>
  <c r="B42"/>
  <c r="C42"/>
  <c r="D42"/>
  <c r="E42"/>
  <c r="F42"/>
  <c r="G42"/>
  <c r="A43"/>
  <c r="B43"/>
  <c r="C43"/>
  <c r="D43"/>
  <c r="A44"/>
  <c r="B44"/>
  <c r="C44"/>
  <c r="D44"/>
  <c r="E44"/>
  <c r="F44"/>
  <c r="G44"/>
  <c r="A45"/>
  <c r="B45"/>
  <c r="C45"/>
  <c r="D45"/>
  <c r="E45"/>
  <c r="F45"/>
  <c r="G45"/>
  <c r="A46"/>
  <c r="B46"/>
  <c r="C46"/>
  <c r="D46"/>
  <c r="A47"/>
  <c r="B47"/>
  <c r="C47"/>
  <c r="D47"/>
  <c r="A48"/>
  <c r="B48"/>
  <c r="C48"/>
  <c r="D48"/>
  <c r="A49"/>
  <c r="B49"/>
  <c r="C49"/>
  <c r="D49"/>
  <c r="A50"/>
  <c r="B50"/>
  <c r="C50"/>
  <c r="D50"/>
  <c r="A51"/>
  <c r="B51"/>
  <c r="C51"/>
  <c r="D51"/>
  <c r="A52"/>
  <c r="B52"/>
  <c r="C52"/>
  <c r="D52"/>
  <c r="A53"/>
  <c r="A54"/>
  <c r="B54"/>
  <c r="C54"/>
  <c r="A55"/>
  <c r="B55"/>
  <c r="C55"/>
  <c r="A56"/>
  <c r="B56"/>
  <c r="C56"/>
  <c r="A57"/>
  <c r="B57"/>
  <c r="C57"/>
  <c r="A58"/>
  <c r="B58"/>
  <c r="C58"/>
  <c r="A59"/>
  <c r="B59"/>
  <c r="C59"/>
  <c r="A60"/>
  <c r="B60"/>
  <c r="C60"/>
  <c r="A61"/>
  <c r="B61"/>
  <c r="C61"/>
  <c r="A62"/>
  <c r="B62"/>
  <c r="C62"/>
  <c r="A63"/>
  <c r="B63"/>
  <c r="C63"/>
  <c r="A64"/>
  <c r="B64"/>
  <c r="C64"/>
  <c r="A65"/>
  <c r="A66"/>
  <c r="B66"/>
  <c r="A67"/>
  <c r="B67"/>
  <c r="C67"/>
  <c r="D67"/>
  <c r="A68"/>
  <c r="B68"/>
  <c r="C68"/>
  <c r="D68"/>
  <c r="E68"/>
  <c r="F68"/>
  <c r="G68"/>
  <c r="A69"/>
  <c r="B69"/>
  <c r="A70"/>
  <c r="B70"/>
  <c r="A71"/>
  <c r="B71"/>
  <c r="C71"/>
  <c r="D71"/>
  <c r="E71"/>
  <c r="F71"/>
  <c r="G71"/>
  <c r="A72"/>
  <c r="B72"/>
  <c r="C72"/>
  <c r="D72"/>
  <c r="A73"/>
  <c r="B73"/>
  <c r="A74"/>
  <c r="B74"/>
  <c r="C74"/>
  <c r="D74"/>
  <c r="E74"/>
  <c r="F74"/>
  <c r="G74"/>
  <c r="A75"/>
  <c r="B75"/>
  <c r="C75"/>
  <c r="A76"/>
  <c r="B76"/>
  <c r="A77"/>
  <c r="A78"/>
  <c r="B78"/>
  <c r="C78"/>
  <c r="D78"/>
  <c r="A79"/>
  <c r="B79"/>
  <c r="A80"/>
  <c r="B80"/>
  <c r="A81"/>
  <c r="B81"/>
  <c r="A82"/>
  <c r="B82"/>
  <c r="A83"/>
  <c r="B83"/>
  <c r="A84"/>
  <c r="B84"/>
  <c r="A85"/>
  <c r="B85"/>
  <c r="A86"/>
  <c r="B86"/>
  <c r="A87"/>
  <c r="B87"/>
  <c r="A88"/>
  <c r="B88"/>
  <c r="A89"/>
  <c r="A90"/>
  <c r="B90"/>
  <c r="C90"/>
  <c r="D90"/>
  <c r="E90"/>
  <c r="F90"/>
  <c r="G90"/>
  <c r="H90"/>
  <c r="I90"/>
  <c r="J90"/>
  <c r="K90"/>
  <c r="A91"/>
  <c r="B91"/>
  <c r="C91"/>
  <c r="A92"/>
  <c r="B92"/>
  <c r="C92"/>
  <c r="D92"/>
  <c r="E92"/>
  <c r="F92"/>
  <c r="G92"/>
  <c r="A93"/>
  <c r="B93"/>
  <c r="C93"/>
  <c r="D93"/>
  <c r="E93"/>
  <c r="F93"/>
  <c r="G93"/>
  <c r="A94"/>
  <c r="B94"/>
  <c r="C94"/>
  <c r="D94"/>
  <c r="E94"/>
  <c r="F94"/>
  <c r="A95"/>
  <c r="B95"/>
  <c r="C95"/>
  <c r="D95"/>
  <c r="E95"/>
  <c r="F95"/>
  <c r="A96"/>
  <c r="B96"/>
  <c r="C96"/>
  <c r="A97"/>
  <c r="B97"/>
  <c r="C97"/>
  <c r="D97"/>
  <c r="E97"/>
  <c r="F97"/>
  <c r="G97"/>
  <c r="H97"/>
  <c r="I97"/>
  <c r="A98"/>
  <c r="B98"/>
  <c r="C98"/>
  <c r="D98"/>
  <c r="E98"/>
  <c r="F98"/>
  <c r="G98"/>
  <c r="H98"/>
  <c r="I98"/>
  <c r="J98"/>
  <c r="K98"/>
  <c r="A99"/>
  <c r="B99"/>
  <c r="C99"/>
  <c r="D99"/>
  <c r="E99"/>
  <c r="F99"/>
  <c r="G99"/>
  <c r="A100"/>
  <c r="B100"/>
  <c r="C100"/>
  <c r="A101"/>
  <c r="A102"/>
  <c r="B102"/>
  <c r="C102"/>
  <c r="A103"/>
  <c r="B103"/>
  <c r="C103"/>
  <c r="A104"/>
  <c r="B104"/>
  <c r="C104"/>
  <c r="A105"/>
  <c r="B105"/>
  <c r="C105"/>
  <c r="A106"/>
  <c r="B106"/>
  <c r="C106"/>
  <c r="A107"/>
  <c r="B107"/>
  <c r="C107"/>
  <c r="A108"/>
  <c r="B108"/>
  <c r="C108"/>
  <c r="A109"/>
  <c r="B109"/>
  <c r="C109"/>
  <c r="A110"/>
  <c r="B110"/>
  <c r="C110"/>
  <c r="A111"/>
  <c r="B111"/>
  <c r="C111"/>
  <c r="A112"/>
  <c r="B112"/>
  <c r="C112"/>
  <c r="A113"/>
  <c r="A114"/>
  <c r="B114"/>
  <c r="A115"/>
  <c r="B115"/>
  <c r="C115"/>
  <c r="D115"/>
  <c r="E115"/>
  <c r="F115"/>
  <c r="G115"/>
  <c r="A116"/>
  <c r="B116"/>
  <c r="C116"/>
  <c r="D116"/>
  <c r="A117"/>
  <c r="B117"/>
  <c r="C117"/>
  <c r="D117"/>
  <c r="E117"/>
  <c r="F117"/>
  <c r="G117"/>
  <c r="A118"/>
  <c r="B118"/>
  <c r="A119"/>
  <c r="B119"/>
  <c r="C119"/>
  <c r="D119"/>
  <c r="E119"/>
  <c r="F119"/>
  <c r="G119"/>
  <c r="H119"/>
  <c r="I119"/>
  <c r="J119"/>
  <c r="K119"/>
  <c r="A120"/>
  <c r="B120"/>
  <c r="C120"/>
  <c r="A121"/>
  <c r="B121"/>
  <c r="C121"/>
  <c r="D121"/>
  <c r="E121"/>
  <c r="F121"/>
  <c r="G121"/>
  <c r="A122"/>
  <c r="B122"/>
  <c r="A123"/>
  <c r="B123"/>
  <c r="C123"/>
  <c r="D123"/>
  <c r="E123"/>
  <c r="F123"/>
  <c r="G123"/>
  <c r="H123"/>
  <c r="I123"/>
  <c r="A124"/>
  <c r="B124"/>
  <c r="A125"/>
  <c r="A126"/>
  <c r="B126"/>
  <c r="A127"/>
  <c r="B127"/>
  <c r="A128"/>
  <c r="B128"/>
  <c r="A129"/>
  <c r="B129"/>
  <c r="A130"/>
  <c r="B130"/>
  <c r="A131"/>
  <c r="B131"/>
  <c r="A132"/>
  <c r="B132"/>
  <c r="A133"/>
  <c r="B133"/>
  <c r="A134"/>
  <c r="B134"/>
  <c r="A135"/>
  <c r="B135"/>
  <c r="A136"/>
  <c r="A137"/>
  <c r="A138"/>
  <c r="B138"/>
  <c r="C138"/>
  <c r="D138"/>
  <c r="E138"/>
  <c r="F138"/>
  <c r="G138"/>
  <c r="H138"/>
  <c r="I138"/>
  <c r="J138"/>
  <c r="K138"/>
  <c r="A139"/>
  <c r="A140"/>
  <c r="A141"/>
  <c r="A142"/>
  <c r="A143"/>
  <c r="A144"/>
  <c r="A145"/>
  <c r="A146"/>
  <c r="A147"/>
  <c r="A148"/>
  <c r="A149"/>
  <c r="A150"/>
  <c r="B150"/>
  <c r="D139" s="1"/>
  <c r="D35" i="10" s="1"/>
  <c r="A151" i="14"/>
  <c r="A152"/>
  <c r="A153"/>
  <c r="A154"/>
  <c r="A155"/>
  <c r="A156"/>
  <c r="A157"/>
  <c r="A158"/>
  <c r="A159"/>
  <c r="B159"/>
  <c r="C159"/>
  <c r="D159"/>
  <c r="E159"/>
  <c r="F159"/>
  <c r="G159"/>
  <c r="H159"/>
  <c r="I159"/>
  <c r="J159"/>
  <c r="K159"/>
  <c r="L159"/>
  <c r="A160"/>
  <c r="I160"/>
  <c r="A161"/>
  <c r="A162"/>
  <c r="A163"/>
  <c r="A164"/>
  <c r="A165"/>
  <c r="A166"/>
  <c r="A167"/>
  <c r="A168"/>
  <c r="A169"/>
  <c r="A170"/>
  <c r="A171"/>
  <c r="A172"/>
  <c r="A173"/>
  <c r="A174"/>
  <c r="A175"/>
  <c r="A176"/>
  <c r="A177"/>
  <c r="A178"/>
  <c r="A179"/>
  <c r="A180"/>
  <c r="A181"/>
  <c r="A182"/>
  <c r="A183"/>
  <c r="A184"/>
  <c r="A185"/>
  <c r="B185"/>
  <c r="C185"/>
  <c r="D185"/>
  <c r="E185"/>
  <c r="F185"/>
  <c r="G185"/>
  <c r="H185"/>
  <c r="I185"/>
  <c r="J185"/>
  <c r="K185"/>
  <c r="A186"/>
  <c r="A187"/>
  <c r="A188"/>
  <c r="A189"/>
  <c r="A190"/>
  <c r="A191"/>
  <c r="A192"/>
  <c r="A193"/>
  <c r="A194"/>
  <c r="A195"/>
  <c r="A196"/>
  <c r="A197"/>
  <c r="A198"/>
  <c r="B198"/>
  <c r="C198"/>
  <c r="D198"/>
  <c r="E198"/>
  <c r="F198"/>
  <c r="G198"/>
  <c r="H198"/>
  <c r="I198"/>
  <c r="J198"/>
  <c r="K198"/>
  <c r="A199"/>
  <c r="A200"/>
  <c r="A201"/>
  <c r="A202"/>
  <c r="A203"/>
  <c r="A204"/>
  <c r="A205"/>
  <c r="A206"/>
  <c r="A207"/>
  <c r="A208"/>
  <c r="A209"/>
  <c r="A210"/>
  <c r="A211"/>
  <c r="B211"/>
  <c r="C211"/>
  <c r="D211"/>
  <c r="E211"/>
  <c r="F211"/>
  <c r="G211"/>
  <c r="H211"/>
  <c r="I211"/>
  <c r="J211"/>
  <c r="K211"/>
  <c r="L211"/>
  <c r="A212"/>
  <c r="I212"/>
  <c r="A213"/>
  <c r="G213"/>
  <c r="A214"/>
  <c r="A215"/>
  <c r="A216"/>
  <c r="A217"/>
  <c r="G217"/>
  <c r="A218"/>
  <c r="A219"/>
  <c r="A220"/>
  <c r="A221"/>
  <c r="A222"/>
  <c r="A223"/>
  <c r="A224"/>
  <c r="A225"/>
  <c r="A226"/>
  <c r="A227"/>
  <c r="A228"/>
  <c r="A229"/>
  <c r="A230"/>
  <c r="A231"/>
  <c r="A232"/>
  <c r="A233"/>
  <c r="A234"/>
  <c r="A235"/>
  <c r="A236"/>
  <c r="A237"/>
  <c r="B237"/>
  <c r="C237"/>
  <c r="D237"/>
  <c r="E237"/>
  <c r="F237"/>
  <c r="G237"/>
  <c r="H237"/>
  <c r="I237"/>
  <c r="J237"/>
  <c r="K237"/>
  <c r="A238"/>
  <c r="A239"/>
  <c r="A240"/>
  <c r="A241"/>
  <c r="A242"/>
  <c r="A243"/>
  <c r="A244"/>
  <c r="A245"/>
  <c r="A246"/>
  <c r="A247"/>
  <c r="A248"/>
  <c r="A249"/>
  <c r="A250"/>
  <c r="B250"/>
  <c r="C250"/>
  <c r="D250"/>
  <c r="E250"/>
  <c r="F250"/>
  <c r="G250"/>
  <c r="H250"/>
  <c r="I250"/>
  <c r="J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B296"/>
  <c r="C296"/>
  <c r="D296"/>
  <c r="E296"/>
  <c r="F296"/>
  <c r="G296"/>
  <c r="H296"/>
  <c r="I296"/>
  <c r="J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1" i="15"/>
  <c r="A2"/>
  <c r="A1" i="16"/>
  <c r="B1"/>
  <c r="C1"/>
  <c r="D1"/>
  <c r="E1"/>
  <c r="F1"/>
  <c r="G1"/>
  <c r="H1"/>
  <c r="A2"/>
  <c r="B2"/>
  <c r="C2"/>
  <c r="D2"/>
  <c r="E2"/>
  <c r="F2"/>
  <c r="G2"/>
  <c r="H2"/>
  <c r="A3"/>
  <c r="B3"/>
  <c r="C3"/>
  <c r="D3"/>
  <c r="E3"/>
  <c r="F3"/>
  <c r="G3"/>
  <c r="H3"/>
  <c r="A4"/>
  <c r="B4"/>
  <c r="C4"/>
  <c r="D4"/>
  <c r="E4"/>
  <c r="F4"/>
  <c r="G4"/>
  <c r="H4"/>
  <c r="A5"/>
  <c r="B5"/>
  <c r="C5"/>
  <c r="D5"/>
  <c r="E5"/>
  <c r="F5"/>
  <c r="G5"/>
  <c r="H5"/>
  <c r="A6"/>
  <c r="B6"/>
  <c r="C6"/>
  <c r="D6"/>
  <c r="E6"/>
  <c r="F6"/>
  <c r="G6"/>
  <c r="H6"/>
  <c r="A7"/>
  <c r="B7"/>
  <c r="C7"/>
  <c r="D7"/>
  <c r="E7"/>
  <c r="F7"/>
  <c r="G7"/>
  <c r="H7"/>
  <c r="A8"/>
  <c r="B8"/>
  <c r="C8"/>
  <c r="D8"/>
  <c r="E8"/>
  <c r="F8"/>
  <c r="G8"/>
  <c r="H8"/>
  <c r="A9"/>
  <c r="B9"/>
  <c r="C9"/>
  <c r="D9"/>
  <c r="E9"/>
  <c r="F9"/>
  <c r="G9"/>
  <c r="H9"/>
  <c r="A10"/>
  <c r="B10"/>
  <c r="C10"/>
  <c r="D10"/>
  <c r="E10"/>
  <c r="F10"/>
  <c r="G10"/>
  <c r="H10"/>
  <c r="A11"/>
  <c r="B11"/>
  <c r="C11"/>
  <c r="D11"/>
  <c r="E11"/>
  <c r="F11"/>
  <c r="G11"/>
  <c r="H11"/>
  <c r="A12"/>
  <c r="B12"/>
  <c r="C12"/>
  <c r="D12"/>
  <c r="E12"/>
  <c r="F12"/>
  <c r="G12"/>
  <c r="H12"/>
  <c r="A13"/>
  <c r="B13"/>
  <c r="C13"/>
  <c r="D13"/>
  <c r="E13"/>
  <c r="F13"/>
  <c r="G13"/>
  <c r="H13"/>
  <c r="A14"/>
  <c r="B14"/>
  <c r="C14"/>
  <c r="D14"/>
  <c r="E14"/>
  <c r="F14"/>
  <c r="G14"/>
  <c r="H14"/>
  <c r="A15"/>
  <c r="B15"/>
  <c r="C15"/>
  <c r="D15"/>
  <c r="E15"/>
  <c r="F15"/>
  <c r="G15"/>
  <c r="H15"/>
  <c r="A16"/>
  <c r="B16"/>
  <c r="C16"/>
  <c r="D16"/>
  <c r="E16"/>
  <c r="F16"/>
  <c r="G16"/>
  <c r="H16"/>
  <c r="A17"/>
  <c r="B17"/>
  <c r="C17"/>
  <c r="D17"/>
  <c r="E17"/>
  <c r="F17"/>
  <c r="G17"/>
  <c r="H17"/>
  <c r="A18"/>
  <c r="B18"/>
  <c r="C18"/>
  <c r="D18"/>
  <c r="E18"/>
  <c r="F18"/>
  <c r="G18"/>
  <c r="H18"/>
  <c r="A19"/>
  <c r="B19"/>
  <c r="C19"/>
  <c r="D19"/>
  <c r="E19"/>
  <c r="F19"/>
  <c r="G19"/>
  <c r="H19"/>
  <c r="A20"/>
  <c r="B20"/>
  <c r="C20"/>
  <c r="D20"/>
  <c r="E20"/>
  <c r="F20"/>
  <c r="G20"/>
  <c r="H20"/>
  <c r="A21"/>
  <c r="B21"/>
  <c r="C21"/>
  <c r="D21"/>
  <c r="E21"/>
  <c r="F21"/>
  <c r="G21"/>
  <c r="H21"/>
  <c r="A22"/>
  <c r="B22"/>
  <c r="C22"/>
  <c r="D22"/>
  <c r="E22"/>
  <c r="F22"/>
  <c r="G22"/>
  <c r="H22"/>
  <c r="A23"/>
  <c r="B23"/>
  <c r="C23"/>
  <c r="D23"/>
  <c r="E23"/>
  <c r="F23"/>
  <c r="G23"/>
  <c r="H23"/>
  <c r="A24"/>
  <c r="B24"/>
  <c r="C24"/>
  <c r="D24"/>
  <c r="E24"/>
  <c r="F24"/>
  <c r="G24"/>
  <c r="H24"/>
  <c r="A25"/>
  <c r="B25"/>
  <c r="C25"/>
  <c r="D25"/>
  <c r="E25"/>
  <c r="F25"/>
  <c r="G25"/>
  <c r="H25"/>
  <c r="A26"/>
  <c r="B26"/>
  <c r="C26"/>
  <c r="D26"/>
  <c r="E26"/>
  <c r="F26"/>
  <c r="G26"/>
  <c r="H26"/>
  <c r="A27"/>
  <c r="B27"/>
  <c r="C27"/>
  <c r="D27"/>
  <c r="E27"/>
  <c r="F27"/>
  <c r="G27"/>
  <c r="H27"/>
  <c r="A28"/>
  <c r="B28"/>
  <c r="C28"/>
  <c r="D28"/>
  <c r="E28"/>
  <c r="F28"/>
  <c r="G28"/>
  <c r="H28"/>
  <c r="A29"/>
  <c r="B29"/>
  <c r="C29"/>
  <c r="D29"/>
  <c r="E29"/>
  <c r="F29"/>
  <c r="G29"/>
  <c r="H29"/>
  <c r="A30"/>
  <c r="B30"/>
  <c r="C30"/>
  <c r="D30"/>
  <c r="E30"/>
  <c r="F30"/>
  <c r="G30"/>
  <c r="H30"/>
  <c r="A31"/>
  <c r="B31"/>
  <c r="C31"/>
  <c r="D31"/>
  <c r="E31"/>
  <c r="F31"/>
  <c r="G31"/>
  <c r="H31"/>
  <c r="A32"/>
  <c r="B32"/>
  <c r="C32"/>
  <c r="D32"/>
  <c r="E32"/>
  <c r="F32"/>
  <c r="G32"/>
  <c r="H32"/>
  <c r="A33"/>
  <c r="B33"/>
  <c r="D33"/>
  <c r="E33"/>
  <c r="F33"/>
  <c r="G33"/>
  <c r="H33"/>
  <c r="A34"/>
  <c r="B34"/>
  <c r="C34"/>
  <c r="D34"/>
  <c r="E34"/>
  <c r="F34"/>
  <c r="G34"/>
  <c r="H34"/>
  <c r="A35"/>
  <c r="B35"/>
  <c r="C35"/>
  <c r="D35"/>
  <c r="E35"/>
  <c r="F35"/>
  <c r="G35"/>
  <c r="H35"/>
  <c r="A36"/>
  <c r="B36"/>
  <c r="C36"/>
  <c r="D36"/>
  <c r="E36"/>
  <c r="F36"/>
  <c r="G36"/>
  <c r="H36"/>
  <c r="A37"/>
  <c r="B37"/>
  <c r="C37"/>
  <c r="D37"/>
  <c r="E37"/>
  <c r="F37"/>
  <c r="G37"/>
  <c r="H37"/>
  <c r="A38"/>
  <c r="B38"/>
  <c r="C38"/>
  <c r="D38"/>
  <c r="E38"/>
  <c r="F38"/>
  <c r="G38"/>
  <c r="H38"/>
  <c r="A39"/>
  <c r="B39"/>
  <c r="C39"/>
  <c r="D39"/>
  <c r="E39"/>
  <c r="F39"/>
  <c r="G39"/>
  <c r="H39"/>
  <c r="A40"/>
  <c r="B40"/>
  <c r="C40"/>
  <c r="D40"/>
  <c r="E40"/>
  <c r="F40"/>
  <c r="G40"/>
  <c r="H40"/>
  <c r="A41"/>
  <c r="B41"/>
  <c r="C41"/>
  <c r="D41"/>
  <c r="E41"/>
  <c r="F41"/>
  <c r="G41"/>
  <c r="H41"/>
  <c r="A42"/>
  <c r="B42"/>
  <c r="C42"/>
  <c r="D42"/>
  <c r="E42"/>
  <c r="F42"/>
  <c r="G42"/>
  <c r="H42"/>
  <c r="A43"/>
  <c r="B43"/>
  <c r="C43"/>
  <c r="D43"/>
  <c r="E43"/>
  <c r="F43"/>
  <c r="G43"/>
  <c r="H43"/>
  <c r="A44"/>
  <c r="B44"/>
  <c r="C44"/>
  <c r="D44"/>
  <c r="E44"/>
  <c r="F44"/>
  <c r="G44"/>
  <c r="H44"/>
  <c r="A45"/>
  <c r="B45"/>
  <c r="C45"/>
  <c r="D45"/>
  <c r="E45"/>
  <c r="F45"/>
  <c r="G45"/>
  <c r="H45"/>
  <c r="A46"/>
  <c r="B46"/>
  <c r="C46"/>
  <c r="D46"/>
  <c r="E46"/>
  <c r="F46"/>
  <c r="G46"/>
  <c r="H46"/>
  <c r="A47"/>
  <c r="B47"/>
  <c r="C47"/>
  <c r="D47"/>
  <c r="E47"/>
  <c r="F47"/>
  <c r="G47"/>
  <c r="H47"/>
  <c r="A48"/>
  <c r="B48"/>
  <c r="C48"/>
  <c r="D48"/>
  <c r="E48"/>
  <c r="F48"/>
  <c r="G48"/>
  <c r="H48"/>
  <c r="A49"/>
  <c r="B49"/>
  <c r="C49"/>
  <c r="D49"/>
  <c r="E49"/>
  <c r="F49"/>
  <c r="G49"/>
  <c r="H49"/>
  <c r="A50"/>
  <c r="B50"/>
  <c r="C50"/>
  <c r="D50"/>
  <c r="E50"/>
  <c r="F50"/>
  <c r="G50"/>
  <c r="H50"/>
  <c r="A51"/>
  <c r="B51"/>
  <c r="C51"/>
  <c r="D51"/>
  <c r="E51"/>
  <c r="F51"/>
  <c r="G51"/>
  <c r="H51"/>
  <c r="A52"/>
  <c r="B52"/>
  <c r="C52"/>
  <c r="D52"/>
  <c r="E52"/>
  <c r="F52"/>
  <c r="G52"/>
  <c r="H52"/>
  <c r="A53"/>
  <c r="B53"/>
  <c r="C53"/>
  <c r="D53"/>
  <c r="E53"/>
  <c r="F53"/>
  <c r="G53"/>
  <c r="H53"/>
  <c r="A54"/>
  <c r="B54"/>
  <c r="C54"/>
  <c r="D54"/>
  <c r="E54"/>
  <c r="F54"/>
  <c r="G54"/>
  <c r="H54"/>
  <c r="B55"/>
  <c r="C55"/>
  <c r="D55"/>
  <c r="E55"/>
  <c r="F55"/>
  <c r="G55"/>
  <c r="H55"/>
  <c r="A56"/>
  <c r="B56"/>
  <c r="C56"/>
  <c r="D56"/>
  <c r="E56"/>
  <c r="F56"/>
  <c r="G56"/>
  <c r="H56"/>
  <c r="A57"/>
  <c r="B57"/>
  <c r="C57"/>
  <c r="D57"/>
  <c r="E57"/>
  <c r="F57"/>
  <c r="G57"/>
  <c r="H57"/>
  <c r="A58"/>
  <c r="B58"/>
  <c r="C58"/>
  <c r="D58"/>
  <c r="E58"/>
  <c r="F58"/>
  <c r="G58"/>
  <c r="H58"/>
  <c r="A59"/>
  <c r="B59"/>
  <c r="C59"/>
  <c r="D59"/>
  <c r="E59"/>
  <c r="F59"/>
  <c r="G59"/>
  <c r="H59"/>
  <c r="A60"/>
  <c r="B60"/>
  <c r="C60"/>
  <c r="D60"/>
  <c r="E60"/>
  <c r="F60"/>
  <c r="G60"/>
  <c r="H60"/>
  <c r="A61"/>
  <c r="B61"/>
  <c r="C61"/>
  <c r="D61"/>
  <c r="E61"/>
  <c r="F61"/>
  <c r="G61"/>
  <c r="H61"/>
  <c r="A62"/>
  <c r="B62"/>
  <c r="C62"/>
  <c r="D62"/>
  <c r="E62"/>
  <c r="F62"/>
  <c r="G62"/>
  <c r="H62"/>
  <c r="A63"/>
  <c r="B63"/>
  <c r="C63"/>
  <c r="D63"/>
  <c r="E63"/>
  <c r="F63"/>
  <c r="G63"/>
  <c r="H63"/>
  <c r="A64"/>
  <c r="B64"/>
  <c r="C64"/>
  <c r="D64"/>
  <c r="E64"/>
  <c r="F64"/>
  <c r="G64"/>
  <c r="H64"/>
  <c r="A65"/>
  <c r="B65"/>
  <c r="C65"/>
  <c r="D65"/>
  <c r="E65"/>
  <c r="F65"/>
  <c r="G65"/>
  <c r="H65"/>
  <c r="A66"/>
  <c r="B66"/>
  <c r="C66"/>
  <c r="D66"/>
  <c r="F66"/>
  <c r="G66"/>
  <c r="H66"/>
  <c r="A67"/>
  <c r="B67"/>
  <c r="C67"/>
  <c r="D67"/>
  <c r="E67"/>
  <c r="F67"/>
  <c r="G67"/>
  <c r="H67"/>
  <c r="A68"/>
  <c r="B68"/>
  <c r="C68"/>
  <c r="D68"/>
  <c r="E68"/>
  <c r="F68"/>
  <c r="G68"/>
  <c r="H68"/>
  <c r="A69"/>
  <c r="B69"/>
  <c r="C69"/>
  <c r="D69"/>
  <c r="E69"/>
  <c r="F69"/>
  <c r="G69"/>
  <c r="H69"/>
  <c r="A70"/>
  <c r="B70"/>
  <c r="C70"/>
  <c r="D70"/>
  <c r="E70"/>
  <c r="F70"/>
  <c r="G70"/>
  <c r="H70"/>
  <c r="A71"/>
  <c r="B71"/>
  <c r="C71"/>
  <c r="D71"/>
  <c r="E71"/>
  <c r="F71"/>
  <c r="G71"/>
  <c r="H71"/>
  <c r="A72"/>
  <c r="B72"/>
  <c r="C72"/>
  <c r="D72"/>
  <c r="E72"/>
  <c r="F72"/>
  <c r="G72"/>
  <c r="H72"/>
  <c r="A73"/>
  <c r="B73"/>
  <c r="C73"/>
  <c r="D73"/>
  <c r="E73"/>
  <c r="F73"/>
  <c r="G73"/>
  <c r="H73"/>
  <c r="A74"/>
  <c r="B74"/>
  <c r="C74"/>
  <c r="D74"/>
  <c r="E74"/>
  <c r="F74"/>
  <c r="G74"/>
  <c r="H74"/>
  <c r="A75"/>
  <c r="B75"/>
  <c r="C75"/>
  <c r="D75"/>
  <c r="E75"/>
  <c r="F75"/>
  <c r="G75"/>
  <c r="H75"/>
  <c r="A76"/>
  <c r="B76"/>
  <c r="C76"/>
  <c r="D76"/>
  <c r="E76"/>
  <c r="F76"/>
  <c r="G76"/>
  <c r="H76"/>
  <c r="A77"/>
  <c r="B77"/>
  <c r="C77"/>
  <c r="D77"/>
  <c r="E77"/>
  <c r="F77"/>
  <c r="G77"/>
  <c r="H77"/>
  <c r="A78"/>
  <c r="B78"/>
  <c r="C78"/>
  <c r="D78"/>
  <c r="E78"/>
  <c r="F78"/>
  <c r="G78"/>
  <c r="H78"/>
  <c r="A79"/>
  <c r="B79"/>
  <c r="C79"/>
  <c r="D79"/>
  <c r="E79"/>
  <c r="F79"/>
  <c r="G79"/>
  <c r="H79"/>
  <c r="A80"/>
  <c r="B80"/>
  <c r="C80"/>
  <c r="D80"/>
  <c r="E80"/>
  <c r="F80"/>
  <c r="G80"/>
  <c r="H80"/>
  <c r="A81"/>
  <c r="B81"/>
  <c r="C81"/>
  <c r="D81"/>
  <c r="E81"/>
  <c r="F81"/>
  <c r="G81"/>
  <c r="H81"/>
  <c r="A82"/>
  <c r="B82"/>
  <c r="C82"/>
  <c r="D82"/>
  <c r="E82"/>
  <c r="F82"/>
  <c r="G82"/>
  <c r="H82"/>
  <c r="A83"/>
  <c r="B83"/>
  <c r="C83"/>
  <c r="D83"/>
  <c r="E83"/>
  <c r="F83"/>
  <c r="G83"/>
  <c r="H83"/>
  <c r="A84"/>
  <c r="B84"/>
  <c r="C84"/>
  <c r="D84"/>
  <c r="E84"/>
  <c r="F84"/>
  <c r="G84"/>
  <c r="H84"/>
  <c r="A85"/>
  <c r="B85"/>
  <c r="C85"/>
  <c r="D85"/>
  <c r="E85"/>
  <c r="F85"/>
  <c r="G85"/>
  <c r="H85"/>
  <c r="A86"/>
  <c r="B86"/>
  <c r="C86"/>
  <c r="D86"/>
  <c r="E86"/>
  <c r="F86"/>
  <c r="G86"/>
  <c r="H86"/>
  <c r="A87"/>
  <c r="B87"/>
  <c r="C87"/>
  <c r="D87"/>
  <c r="E87"/>
  <c r="F87"/>
  <c r="G87"/>
  <c r="H87"/>
  <c r="A88"/>
  <c r="B88"/>
  <c r="C88"/>
  <c r="D88"/>
  <c r="E88"/>
  <c r="F88"/>
  <c r="G88"/>
  <c r="H88"/>
  <c r="A89"/>
  <c r="B89"/>
  <c r="C89"/>
  <c r="D89"/>
  <c r="E89"/>
  <c r="F89"/>
  <c r="G89"/>
  <c r="H89"/>
  <c r="A90"/>
  <c r="B90"/>
  <c r="C90"/>
  <c r="D90"/>
  <c r="E90"/>
  <c r="F90"/>
  <c r="G90"/>
  <c r="H90"/>
  <c r="A91"/>
  <c r="B91"/>
  <c r="C91"/>
  <c r="D91"/>
  <c r="E91"/>
  <c r="F91"/>
  <c r="G91"/>
  <c r="H91"/>
  <c r="A92"/>
  <c r="B92"/>
  <c r="C92"/>
  <c r="D92"/>
  <c r="E92"/>
  <c r="F92"/>
  <c r="G92"/>
  <c r="H92"/>
  <c r="A93"/>
  <c r="B93"/>
  <c r="C93"/>
  <c r="D93"/>
  <c r="E93"/>
  <c r="F93"/>
  <c r="G93"/>
  <c r="H93"/>
  <c r="A94"/>
  <c r="B94"/>
  <c r="C94"/>
  <c r="D94"/>
  <c r="E94"/>
  <c r="F94"/>
  <c r="G94"/>
  <c r="H94"/>
  <c r="A95"/>
  <c r="B95"/>
  <c r="C95"/>
  <c r="D95"/>
  <c r="E95"/>
  <c r="F95"/>
  <c r="G95"/>
  <c r="H95"/>
  <c r="A96"/>
  <c r="B96"/>
  <c r="C96"/>
  <c r="D96"/>
  <c r="E96"/>
  <c r="F96"/>
  <c r="G96"/>
  <c r="H96"/>
  <c r="A97"/>
  <c r="B97"/>
  <c r="C97"/>
  <c r="D97"/>
  <c r="E97"/>
  <c r="F97"/>
  <c r="G97"/>
  <c r="H97"/>
  <c r="A98"/>
  <c r="B98"/>
  <c r="C98"/>
  <c r="D98"/>
  <c r="E98"/>
  <c r="F98"/>
  <c r="G98"/>
  <c r="H98"/>
  <c r="A99"/>
  <c r="B99"/>
  <c r="C99"/>
  <c r="D99"/>
  <c r="E99"/>
  <c r="F99"/>
  <c r="G99"/>
  <c r="H99"/>
  <c r="A100"/>
  <c r="B100"/>
  <c r="C100"/>
  <c r="D100"/>
  <c r="E100"/>
  <c r="F100"/>
  <c r="G100"/>
  <c r="H100"/>
  <c r="A101"/>
  <c r="B101"/>
  <c r="C101"/>
  <c r="D101"/>
  <c r="E101"/>
  <c r="F101"/>
  <c r="G101"/>
  <c r="H101"/>
  <c r="A102"/>
  <c r="B102"/>
  <c r="C102"/>
  <c r="D102"/>
  <c r="E102"/>
  <c r="F102"/>
  <c r="G102"/>
  <c r="H102"/>
  <c r="A103"/>
  <c r="B103"/>
  <c r="C103"/>
  <c r="D103"/>
  <c r="E103"/>
  <c r="F103"/>
  <c r="G103"/>
  <c r="H103"/>
  <c r="A104"/>
  <c r="B104"/>
  <c r="C104"/>
  <c r="D104"/>
  <c r="E104"/>
  <c r="F104"/>
  <c r="G104"/>
  <c r="H104"/>
  <c r="A105"/>
  <c r="B105"/>
  <c r="C105"/>
  <c r="D105"/>
  <c r="E105"/>
  <c r="F105"/>
  <c r="G105"/>
  <c r="H105"/>
  <c r="A106"/>
  <c r="B106"/>
  <c r="C106"/>
  <c r="D106"/>
  <c r="E106"/>
  <c r="F106"/>
  <c r="G106"/>
  <c r="H106"/>
  <c r="A107"/>
  <c r="B107"/>
  <c r="C107"/>
  <c r="D107"/>
  <c r="E107"/>
  <c r="F107"/>
  <c r="G107"/>
  <c r="H107"/>
  <c r="A108"/>
  <c r="B108"/>
  <c r="C108"/>
  <c r="D108"/>
  <c r="E108"/>
  <c r="F108"/>
  <c r="G108"/>
  <c r="H108"/>
  <c r="A109"/>
  <c r="B109"/>
  <c r="C109"/>
  <c r="D109"/>
  <c r="E109"/>
  <c r="F109"/>
  <c r="G109"/>
  <c r="H109"/>
  <c r="A110"/>
  <c r="B110"/>
  <c r="D110"/>
  <c r="E110"/>
  <c r="F110"/>
  <c r="G110"/>
  <c r="H110"/>
  <c r="A112"/>
  <c r="B112"/>
  <c r="C112"/>
  <c r="D112"/>
  <c r="E112"/>
  <c r="F112"/>
  <c r="G112"/>
  <c r="H112"/>
  <c r="A113"/>
  <c r="B113"/>
  <c r="C113"/>
  <c r="D113"/>
  <c r="E113"/>
  <c r="F113"/>
  <c r="G113"/>
  <c r="H113"/>
  <c r="A114"/>
  <c r="B114"/>
  <c r="C114"/>
  <c r="D114"/>
  <c r="E114"/>
  <c r="F114"/>
  <c r="G114"/>
  <c r="H114"/>
  <c r="A115"/>
  <c r="B115"/>
  <c r="C115"/>
  <c r="D115"/>
  <c r="E115"/>
  <c r="F115"/>
  <c r="G115"/>
  <c r="H115"/>
  <c r="A116"/>
  <c r="C116"/>
  <c r="D116"/>
  <c r="E116"/>
  <c r="F116"/>
  <c r="G116"/>
  <c r="H116"/>
  <c r="I116"/>
  <c r="K116"/>
  <c r="M116"/>
  <c r="N116"/>
  <c r="O116"/>
  <c r="P116"/>
  <c r="Q116"/>
  <c r="R116"/>
  <c r="S116"/>
  <c r="U116"/>
  <c r="V116"/>
  <c r="W116"/>
  <c r="X116"/>
  <c r="Y116"/>
  <c r="AA116"/>
  <c r="AB116"/>
  <c r="AC116"/>
  <c r="AD116"/>
  <c r="AE116"/>
  <c r="AG116"/>
  <c r="AH116"/>
  <c r="AI116"/>
  <c r="AJ116"/>
  <c r="AK116"/>
  <c r="AL116"/>
  <c r="AM116"/>
  <c r="AN116"/>
  <c r="AO116"/>
  <c r="AP116"/>
  <c r="AQ116"/>
  <c r="AR116"/>
  <c r="AS116"/>
  <c r="AT116"/>
  <c r="AU116"/>
  <c r="AV116"/>
  <c r="AW116"/>
  <c r="AX116"/>
  <c r="AY116"/>
  <c r="AZ116"/>
  <c r="BA116"/>
  <c r="BB116"/>
  <c r="BC116"/>
  <c r="BD116"/>
  <c r="BE116"/>
  <c r="BF116"/>
  <c r="BG116"/>
  <c r="BH116"/>
  <c r="BI116"/>
  <c r="BK116"/>
  <c r="BM116"/>
  <c r="BO116"/>
  <c r="BQ116"/>
  <c r="BS116"/>
  <c r="BT116"/>
  <c r="BU116"/>
  <c r="BV116"/>
  <c r="BW116"/>
  <c r="BX116"/>
  <c r="BY116"/>
  <c r="BZ116"/>
  <c r="CA116"/>
  <c r="CC116"/>
  <c r="CD116"/>
  <c r="CE116"/>
  <c r="CF116"/>
  <c r="CG116"/>
  <c r="CH116"/>
  <c r="CI116"/>
  <c r="CJ116"/>
  <c r="CK116"/>
  <c r="CM116"/>
  <c r="CO116"/>
  <c r="CQ116"/>
  <c r="CR116"/>
  <c r="CS116"/>
  <c r="CU116"/>
  <c r="CV116"/>
  <c r="A117"/>
  <c r="B117"/>
  <c r="C117"/>
  <c r="D117"/>
  <c r="E117"/>
  <c r="F117"/>
  <c r="G117"/>
  <c r="H117"/>
  <c r="I117"/>
  <c r="J117"/>
  <c r="K117"/>
  <c r="L117"/>
  <c r="M117"/>
  <c r="O117"/>
  <c r="P117"/>
  <c r="Q117"/>
  <c r="R117"/>
  <c r="S117"/>
  <c r="T117"/>
  <c r="AE117"/>
  <c r="AF117"/>
  <c r="AG117"/>
  <c r="AH117"/>
  <c r="AI117"/>
  <c r="AJ117"/>
  <c r="AK117"/>
  <c r="AL117"/>
  <c r="AM117"/>
  <c r="AN117"/>
  <c r="AO117"/>
  <c r="AQ117"/>
  <c r="AS117"/>
  <c r="AU117"/>
  <c r="AW117"/>
  <c r="AZ117"/>
  <c r="BA117"/>
  <c r="BD117"/>
  <c r="BG117"/>
  <c r="BI117"/>
  <c r="BS117"/>
  <c r="BT117"/>
  <c r="BU117"/>
  <c r="BW117"/>
  <c r="BX117"/>
  <c r="BY117"/>
  <c r="CA117"/>
  <c r="CB117"/>
  <c r="CC117"/>
  <c r="CE117"/>
  <c r="CF117"/>
  <c r="CG117"/>
  <c r="CH117"/>
  <c r="CI117"/>
  <c r="CJ117"/>
  <c r="CK117"/>
  <c r="CL117"/>
  <c r="CN117"/>
  <c r="CO117"/>
  <c r="CP117"/>
  <c r="CT117"/>
  <c r="A118"/>
  <c r="B118"/>
  <c r="C118"/>
  <c r="E118"/>
  <c r="G118"/>
  <c r="I118"/>
  <c r="J118"/>
  <c r="AE118"/>
  <c r="AF118"/>
  <c r="AG118"/>
  <c r="AH118"/>
  <c r="AI118"/>
  <c r="AJ118"/>
  <c r="AK118"/>
  <c r="AL118"/>
  <c r="AM118"/>
  <c r="AN118"/>
  <c r="AZ118"/>
  <c r="BD118"/>
  <c r="BE118"/>
  <c r="BG118"/>
  <c r="BI118"/>
  <c r="BS118"/>
  <c r="BU118"/>
  <c r="BV118"/>
  <c r="BW118"/>
  <c r="BX118"/>
  <c r="BZ118"/>
  <c r="CA118"/>
  <c r="CB118"/>
  <c r="CN118"/>
  <c r="CO118"/>
  <c r="CP118"/>
  <c r="CR118"/>
  <c r="CT118"/>
  <c r="CV118"/>
  <c r="C119"/>
  <c r="D119"/>
  <c r="E119"/>
  <c r="F119"/>
  <c r="H119"/>
  <c r="AE119"/>
  <c r="AG119"/>
  <c r="AH119"/>
  <c r="BA119"/>
  <c r="BD119"/>
  <c r="BS119"/>
  <c r="BU119"/>
  <c r="BV119"/>
  <c r="BW119"/>
  <c r="BX119"/>
  <c r="BZ119"/>
  <c r="CA119"/>
  <c r="CB119"/>
  <c r="CN119"/>
  <c r="CP119"/>
  <c r="CR119"/>
  <c r="CT119"/>
  <c r="CV119"/>
  <c r="AE120"/>
  <c r="AG120"/>
  <c r="AH120"/>
  <c r="BA120"/>
  <c r="BG120"/>
  <c r="BS120"/>
  <c r="BV120"/>
  <c r="CA120"/>
  <c r="CB120"/>
  <c r="CN120"/>
  <c r="CP120"/>
  <c r="CR120"/>
  <c r="CT120"/>
  <c r="BS121"/>
  <c r="BZ121"/>
  <c r="CA121"/>
  <c r="CR121"/>
  <c r="CV121"/>
  <c r="BS122"/>
  <c r="CA122"/>
  <c r="CR122"/>
  <c r="CV122"/>
  <c r="BS123"/>
  <c r="CA123"/>
  <c r="CR123"/>
  <c r="A124"/>
  <c r="B124"/>
  <c r="C124"/>
  <c r="D124"/>
  <c r="E124"/>
  <c r="F124"/>
  <c r="G124"/>
  <c r="H124"/>
  <c r="A125"/>
  <c r="B125"/>
  <c r="C125"/>
  <c r="D125"/>
  <c r="E125"/>
  <c r="F125"/>
  <c r="G125"/>
  <c r="H125"/>
  <c r="A126"/>
  <c r="B126"/>
  <c r="C126"/>
  <c r="D126"/>
  <c r="E126"/>
  <c r="F126"/>
  <c r="G126"/>
  <c r="H126"/>
  <c r="A127"/>
  <c r="B127"/>
  <c r="C127"/>
  <c r="D127"/>
  <c r="E127"/>
  <c r="F127"/>
  <c r="G127"/>
  <c r="H127"/>
  <c r="A128"/>
  <c r="B128"/>
  <c r="C128"/>
  <c r="D128"/>
  <c r="E128"/>
  <c r="F128"/>
  <c r="G128"/>
  <c r="H128"/>
  <c r="A129"/>
  <c r="B129"/>
  <c r="C129"/>
  <c r="D129"/>
  <c r="E129"/>
  <c r="F129"/>
  <c r="G129"/>
  <c r="H129"/>
  <c r="B1" i="17"/>
  <c r="D1"/>
  <c r="F1"/>
  <c r="H1"/>
  <c r="J1"/>
  <c r="L1"/>
  <c r="N1"/>
  <c r="P1"/>
  <c r="R1"/>
  <c r="T1"/>
  <c r="V1"/>
  <c r="X1"/>
  <c r="Z1"/>
  <c r="AB1"/>
  <c r="AD1"/>
  <c r="AF1"/>
  <c r="AH1"/>
  <c r="AJ1"/>
  <c r="AL1"/>
  <c r="AN1"/>
  <c r="AP1"/>
  <c r="AR1"/>
  <c r="AT1"/>
  <c r="AV1"/>
  <c r="AX1"/>
  <c r="AZ1"/>
  <c r="BB1"/>
  <c r="BD1"/>
  <c r="BF1"/>
  <c r="BH1"/>
  <c r="BJ1"/>
  <c r="BL1"/>
  <c r="B2"/>
  <c r="D2"/>
  <c r="F2"/>
  <c r="H2"/>
  <c r="J2"/>
  <c r="L2"/>
  <c r="N2"/>
  <c r="P2"/>
  <c r="R2"/>
  <c r="T2"/>
  <c r="V2"/>
  <c r="X2"/>
  <c r="Z2"/>
  <c r="AB2"/>
  <c r="AD2"/>
  <c r="AF2"/>
  <c r="AH2"/>
  <c r="AJ2"/>
  <c r="AL2"/>
  <c r="AN2"/>
  <c r="AP2"/>
  <c r="AR2"/>
  <c r="AT2"/>
  <c r="AV2"/>
  <c r="AX2"/>
  <c r="AZ2"/>
  <c r="BB2"/>
  <c r="BD2"/>
  <c r="BF2"/>
  <c r="BH2"/>
  <c r="BJ2"/>
  <c r="BL2"/>
  <c r="B3"/>
  <c r="D3"/>
  <c r="F3"/>
  <c r="H3"/>
  <c r="J3"/>
  <c r="L3"/>
  <c r="N3"/>
  <c r="P3"/>
  <c r="R3"/>
  <c r="T3"/>
  <c r="V3"/>
  <c r="X3"/>
  <c r="Z3"/>
  <c r="AB3"/>
  <c r="AD3"/>
  <c r="AF3"/>
  <c r="AH3"/>
  <c r="AJ3"/>
  <c r="AL3"/>
  <c r="AN3"/>
  <c r="AP3"/>
  <c r="AR3"/>
  <c r="AT3"/>
  <c r="AV3"/>
  <c r="AX3"/>
  <c r="AZ3"/>
  <c r="BB3"/>
  <c r="BD3"/>
  <c r="BF3"/>
  <c r="BH3"/>
  <c r="BJ3"/>
  <c r="BL3"/>
  <c r="B4"/>
  <c r="D4"/>
  <c r="F4"/>
  <c r="H4"/>
  <c r="J4"/>
  <c r="L4"/>
  <c r="N4"/>
  <c r="P4"/>
  <c r="R4"/>
  <c r="T4"/>
  <c r="V4"/>
  <c r="X4"/>
  <c r="Z4"/>
  <c r="AB4"/>
  <c r="AD4"/>
  <c r="AF4"/>
  <c r="AH4"/>
  <c r="AJ4"/>
  <c r="AL4"/>
  <c r="AN4"/>
  <c r="AP4"/>
  <c r="AR4"/>
  <c r="AT4"/>
  <c r="AV4"/>
  <c r="AX4"/>
  <c r="AZ4"/>
  <c r="BB4"/>
  <c r="BD4"/>
  <c r="BF4"/>
  <c r="BH4"/>
  <c r="BJ4"/>
  <c r="BL4"/>
  <c r="B5"/>
  <c r="D5"/>
  <c r="F5"/>
  <c r="H5"/>
  <c r="J5"/>
  <c r="L5"/>
  <c r="N5"/>
  <c r="P5"/>
  <c r="R5"/>
  <c r="T5"/>
  <c r="V5"/>
  <c r="X5"/>
  <c r="Z5"/>
  <c r="AB5"/>
  <c r="AD5"/>
  <c r="AF5"/>
  <c r="AH5"/>
  <c r="AJ5"/>
  <c r="AL5"/>
  <c r="AN5"/>
  <c r="AP5"/>
  <c r="AR5"/>
  <c r="AT5"/>
  <c r="AV5"/>
  <c r="AX5"/>
  <c r="AZ5"/>
  <c r="BB5"/>
  <c r="BD5"/>
  <c r="BF5"/>
  <c r="BH5"/>
  <c r="BJ5"/>
  <c r="BL5"/>
  <c r="B6"/>
  <c r="D6"/>
  <c r="F6"/>
  <c r="H6"/>
  <c r="J6"/>
  <c r="L6"/>
  <c r="N6"/>
  <c r="P6"/>
  <c r="R6"/>
  <c r="T6"/>
  <c r="V6"/>
  <c r="X6"/>
  <c r="Z6"/>
  <c r="AB6"/>
  <c r="AD6"/>
  <c r="AF6"/>
  <c r="AH6"/>
  <c r="AJ6"/>
  <c r="AL6"/>
  <c r="AN6"/>
  <c r="AP6"/>
  <c r="B7"/>
  <c r="D7"/>
  <c r="F7"/>
  <c r="H7"/>
  <c r="J7"/>
  <c r="L7"/>
  <c r="N7"/>
  <c r="P7"/>
  <c r="R7"/>
  <c r="T7"/>
  <c r="V7"/>
  <c r="X7"/>
  <c r="Z7"/>
  <c r="AB7"/>
  <c r="AD7"/>
  <c r="AF7"/>
  <c r="AH7"/>
  <c r="B8"/>
  <c r="D8"/>
  <c r="F8"/>
  <c r="H8"/>
  <c r="J8"/>
  <c r="L8"/>
  <c r="N8"/>
  <c r="P8"/>
  <c r="R8"/>
  <c r="T8"/>
  <c r="V8"/>
  <c r="X8"/>
  <c r="Z8"/>
  <c r="AB8"/>
  <c r="AD8"/>
  <c r="AF8"/>
  <c r="AH8"/>
  <c r="AJ8"/>
  <c r="AL8"/>
  <c r="AN8"/>
  <c r="AP8"/>
  <c r="AR8"/>
  <c r="AT8"/>
  <c r="AV8"/>
  <c r="AX8"/>
  <c r="AZ8"/>
  <c r="BB8"/>
  <c r="BD8"/>
  <c r="BF8"/>
  <c r="BH8"/>
  <c r="BJ8"/>
  <c r="BL8"/>
  <c r="B9"/>
  <c r="D9"/>
  <c r="F9"/>
  <c r="H9"/>
  <c r="J9"/>
  <c r="L9"/>
  <c r="N9"/>
  <c r="P9"/>
  <c r="AB9"/>
  <c r="AD9"/>
  <c r="AF9"/>
  <c r="AH9"/>
  <c r="AJ9"/>
  <c r="AL9"/>
  <c r="AN9"/>
  <c r="AP9"/>
  <c r="AR9"/>
  <c r="AT9"/>
  <c r="BH9"/>
  <c r="BJ9"/>
  <c r="BL9"/>
  <c r="B10"/>
  <c r="D10"/>
  <c r="F10"/>
  <c r="H10"/>
  <c r="J10"/>
  <c r="L10"/>
  <c r="N10"/>
  <c r="P10"/>
  <c r="R10"/>
  <c r="T10"/>
  <c r="V10"/>
  <c r="X10"/>
  <c r="Z10"/>
  <c r="AB10"/>
  <c r="AD10"/>
  <c r="AF10"/>
  <c r="AH10"/>
  <c r="AJ10"/>
  <c r="AL10"/>
  <c r="AN10"/>
  <c r="AP10"/>
  <c r="AR10"/>
  <c r="AT10"/>
  <c r="AV10"/>
  <c r="AX10"/>
  <c r="AZ10"/>
  <c r="BB10"/>
  <c r="BD10"/>
  <c r="BF10"/>
  <c r="BH10"/>
  <c r="BJ10"/>
  <c r="BL10"/>
  <c r="B11"/>
  <c r="D11"/>
  <c r="F11"/>
  <c r="H11"/>
  <c r="J11"/>
  <c r="L11"/>
  <c r="N11"/>
  <c r="P11"/>
  <c r="R11"/>
  <c r="T11"/>
  <c r="V11"/>
  <c r="X11"/>
  <c r="Z11"/>
  <c r="AB11"/>
  <c r="AD11"/>
  <c r="AF11"/>
  <c r="AH11"/>
  <c r="AJ11"/>
  <c r="AL11"/>
  <c r="AN11"/>
  <c r="AP11"/>
  <c r="AR11"/>
  <c r="AT11"/>
  <c r="AV11"/>
  <c r="AX11"/>
  <c r="AZ11"/>
  <c r="BB11"/>
  <c r="BD11"/>
  <c r="BF11"/>
  <c r="BH11"/>
  <c r="BJ11"/>
  <c r="BL11"/>
  <c r="B12"/>
  <c r="D12"/>
  <c r="F12"/>
  <c r="H12"/>
  <c r="J12"/>
  <c r="L12"/>
  <c r="N12"/>
  <c r="P12"/>
  <c r="AB12"/>
  <c r="AD12"/>
  <c r="AF12"/>
  <c r="AH12"/>
  <c r="AJ12"/>
  <c r="AL12"/>
  <c r="AN12"/>
  <c r="AP12"/>
  <c r="AR12"/>
  <c r="AT12"/>
  <c r="AV12"/>
  <c r="AX12"/>
  <c r="AZ12"/>
  <c r="BB12"/>
  <c r="BD12"/>
  <c r="BF12"/>
  <c r="BH12"/>
  <c r="BJ12"/>
  <c r="BL12"/>
  <c r="B13"/>
  <c r="D13"/>
  <c r="F13"/>
  <c r="H13"/>
  <c r="J13"/>
  <c r="L13"/>
  <c r="N13"/>
  <c r="P13"/>
  <c r="R13"/>
  <c r="T13"/>
  <c r="V13"/>
  <c r="X13"/>
  <c r="Z13"/>
  <c r="AB13"/>
  <c r="AD13"/>
  <c r="AR13"/>
  <c r="AT13"/>
  <c r="AV13"/>
  <c r="AX13"/>
  <c r="AZ13"/>
  <c r="BB13"/>
  <c r="BD13"/>
  <c r="BF13"/>
  <c r="BH13"/>
  <c r="BJ13"/>
  <c r="BL13"/>
  <c r="B14"/>
  <c r="D14"/>
  <c r="F14"/>
  <c r="H14"/>
  <c r="J14"/>
  <c r="L14"/>
  <c r="N14"/>
  <c r="P14"/>
  <c r="R14"/>
  <c r="T14"/>
  <c r="V14"/>
  <c r="X14"/>
  <c r="Z14"/>
  <c r="AB14"/>
  <c r="AD14"/>
  <c r="AF14"/>
  <c r="AH14"/>
  <c r="AJ14"/>
  <c r="AL14"/>
  <c r="AN14"/>
  <c r="AP14"/>
  <c r="AR14"/>
  <c r="AT14"/>
  <c r="AV14"/>
  <c r="AX14"/>
  <c r="AZ14"/>
  <c r="BB14"/>
  <c r="BD14"/>
  <c r="BF14"/>
  <c r="BH14"/>
  <c r="BJ14"/>
  <c r="BL14"/>
  <c r="B15"/>
  <c r="D15"/>
  <c r="F15"/>
  <c r="H15"/>
  <c r="J15"/>
  <c r="L15"/>
  <c r="N15"/>
  <c r="P15"/>
  <c r="R15"/>
  <c r="T15"/>
  <c r="V15"/>
  <c r="X15"/>
  <c r="Z15"/>
  <c r="AB15"/>
  <c r="AD15"/>
  <c r="AF15"/>
  <c r="AH15"/>
  <c r="AJ15"/>
  <c r="AL15"/>
  <c r="AN15"/>
  <c r="AP15"/>
  <c r="AR15"/>
  <c r="AT15"/>
  <c r="AV15"/>
  <c r="AX15"/>
  <c r="AZ15"/>
  <c r="BB15"/>
  <c r="BD15"/>
  <c r="BF15"/>
  <c r="BH15"/>
  <c r="BJ15"/>
  <c r="BL15"/>
  <c r="B16"/>
  <c r="D16"/>
  <c r="F16"/>
  <c r="H16"/>
  <c r="J16"/>
  <c r="L16"/>
  <c r="N16"/>
  <c r="P16"/>
  <c r="R16"/>
  <c r="T16"/>
  <c r="V16"/>
  <c r="X16"/>
  <c r="Z16"/>
  <c r="AB16"/>
  <c r="AD16"/>
  <c r="AF16"/>
  <c r="AH16"/>
  <c r="AJ16"/>
  <c r="AL16"/>
  <c r="AN16"/>
  <c r="AP16"/>
  <c r="AR16"/>
  <c r="AT16"/>
  <c r="AV16"/>
  <c r="AX16"/>
  <c r="AZ16"/>
  <c r="BB16"/>
  <c r="BD16"/>
  <c r="BF16"/>
  <c r="BH16"/>
  <c r="BJ16"/>
  <c r="BL16"/>
  <c r="B17"/>
  <c r="D17"/>
  <c r="F17"/>
  <c r="H17"/>
  <c r="J17"/>
  <c r="L17"/>
  <c r="N17"/>
  <c r="P17"/>
  <c r="R17"/>
  <c r="T17"/>
  <c r="V17"/>
  <c r="X17"/>
  <c r="Z17"/>
  <c r="AB17"/>
  <c r="AD17"/>
  <c r="AF17"/>
  <c r="AH17"/>
  <c r="AJ17"/>
  <c r="AL17"/>
  <c r="AN17"/>
  <c r="AP17"/>
  <c r="AR17"/>
  <c r="AT17"/>
  <c r="AV17"/>
  <c r="AX17"/>
  <c r="AZ17"/>
  <c r="BB17"/>
  <c r="BD17"/>
  <c r="BF17"/>
  <c r="BH17"/>
  <c r="BJ17"/>
  <c r="BL17"/>
  <c r="B18"/>
  <c r="D18"/>
  <c r="F18"/>
  <c r="H18"/>
  <c r="J18"/>
  <c r="L18"/>
  <c r="N18"/>
  <c r="P18"/>
  <c r="R18"/>
  <c r="T18"/>
  <c r="V18"/>
  <c r="X18"/>
  <c r="Z18"/>
  <c r="AB18"/>
  <c r="AD18"/>
  <c r="AF18"/>
  <c r="AH18"/>
  <c r="AJ18"/>
  <c r="AL18"/>
  <c r="AN18"/>
  <c r="AP18"/>
  <c r="AR18"/>
  <c r="AT18"/>
  <c r="AV18"/>
  <c r="AX18"/>
  <c r="AZ18"/>
  <c r="BB18"/>
  <c r="BD18"/>
  <c r="BF18"/>
  <c r="BH18"/>
  <c r="BJ18"/>
  <c r="BL18"/>
  <c r="B19"/>
  <c r="D19"/>
  <c r="F19"/>
  <c r="H19"/>
  <c r="J19"/>
  <c r="L19"/>
  <c r="N19"/>
  <c r="P19"/>
  <c r="R19"/>
  <c r="T19"/>
  <c r="V19"/>
  <c r="X19"/>
  <c r="Z19"/>
  <c r="AB19"/>
  <c r="AD19"/>
  <c r="AF19"/>
  <c r="AH19"/>
  <c r="AJ19"/>
  <c r="AL19"/>
  <c r="AN19"/>
  <c r="AP19"/>
  <c r="AR19"/>
  <c r="AT19"/>
  <c r="AV19"/>
  <c r="AX19"/>
  <c r="AZ19"/>
  <c r="BB19"/>
  <c r="BD19"/>
  <c r="BF19"/>
  <c r="BH19"/>
  <c r="BJ19"/>
  <c r="BL19"/>
  <c r="B20"/>
  <c r="D20"/>
  <c r="F20"/>
  <c r="H20"/>
  <c r="J20"/>
  <c r="L20"/>
  <c r="N20"/>
  <c r="P20"/>
  <c r="R20"/>
  <c r="T20"/>
  <c r="V20"/>
  <c r="X20"/>
  <c r="Z20"/>
  <c r="AB20"/>
  <c r="AD20"/>
  <c r="AF20"/>
  <c r="AH20"/>
  <c r="AJ20"/>
  <c r="AL20"/>
  <c r="AN20"/>
  <c r="AP20"/>
  <c r="AR20"/>
  <c r="AT20"/>
  <c r="AV20"/>
  <c r="AX20"/>
  <c r="AZ20"/>
  <c r="BB20"/>
  <c r="BD20"/>
  <c r="BF20"/>
  <c r="BH20"/>
  <c r="BJ20"/>
  <c r="BL20"/>
  <c r="B21"/>
  <c r="D21"/>
  <c r="F21"/>
  <c r="H21"/>
  <c r="J21"/>
  <c r="L21"/>
  <c r="N21"/>
  <c r="P21"/>
  <c r="R21"/>
  <c r="T21"/>
  <c r="V21"/>
  <c r="X21"/>
  <c r="Z21"/>
  <c r="AB21"/>
  <c r="AD21"/>
  <c r="AF21"/>
  <c r="AH21"/>
  <c r="AJ21"/>
  <c r="AL21"/>
  <c r="AN21"/>
  <c r="AP21"/>
  <c r="AR21"/>
  <c r="AT21"/>
  <c r="AV21"/>
  <c r="AX21"/>
  <c r="AZ21"/>
  <c r="BB21"/>
  <c r="BD21"/>
  <c r="BF21"/>
  <c r="BH21"/>
  <c r="BJ21"/>
  <c r="BL21"/>
  <c r="B22"/>
  <c r="D22"/>
  <c r="F22"/>
  <c r="H22"/>
  <c r="J22"/>
  <c r="L22"/>
  <c r="N22"/>
  <c r="P22"/>
  <c r="R22"/>
  <c r="T22"/>
  <c r="V22"/>
  <c r="X22"/>
  <c r="Z22"/>
  <c r="AB22"/>
  <c r="AD22"/>
  <c r="AF22"/>
  <c r="AH22"/>
  <c r="AJ22"/>
  <c r="AL22"/>
  <c r="AN22"/>
  <c r="AP22"/>
  <c r="AR22"/>
  <c r="AT22"/>
  <c r="AV22"/>
  <c r="AX22"/>
  <c r="AZ22"/>
  <c r="BB22"/>
  <c r="BD22"/>
  <c r="BF22"/>
  <c r="BH22"/>
  <c r="BJ22"/>
  <c r="BL22"/>
  <c r="B23"/>
  <c r="D23"/>
  <c r="F23"/>
  <c r="H23"/>
  <c r="J23"/>
  <c r="L23"/>
  <c r="N23"/>
  <c r="P23"/>
  <c r="R23"/>
  <c r="T23"/>
  <c r="V23"/>
  <c r="X23"/>
  <c r="Z23"/>
  <c r="AB23"/>
  <c r="AD23"/>
  <c r="AF23"/>
  <c r="AH23"/>
  <c r="AJ23"/>
  <c r="AL23"/>
  <c r="AN23"/>
  <c r="AP23"/>
  <c r="AR23"/>
  <c r="AT23"/>
  <c r="AV23"/>
  <c r="AX23"/>
  <c r="AZ23"/>
  <c r="BB23"/>
  <c r="BD23"/>
  <c r="BF23"/>
  <c r="BH23"/>
  <c r="BJ23"/>
  <c r="BL23"/>
  <c r="B24"/>
  <c r="D24"/>
  <c r="F24"/>
  <c r="H24"/>
  <c r="J24"/>
  <c r="L24"/>
  <c r="N24"/>
  <c r="P24"/>
  <c r="R24"/>
  <c r="T24"/>
  <c r="V24"/>
  <c r="X24"/>
  <c r="Z24"/>
  <c r="AB24"/>
  <c r="AD24"/>
  <c r="AF24"/>
  <c r="AH24"/>
  <c r="AJ24"/>
  <c r="AL24"/>
  <c r="AN24"/>
  <c r="AP24"/>
  <c r="AR24"/>
  <c r="AT24"/>
  <c r="AV24"/>
  <c r="AX24"/>
  <c r="AZ24"/>
  <c r="BB24"/>
  <c r="BD24"/>
  <c r="BF24"/>
  <c r="BH24"/>
  <c r="BJ24"/>
  <c r="BL24"/>
  <c r="B25"/>
  <c r="D25"/>
  <c r="F25"/>
  <c r="H25"/>
  <c r="J25"/>
  <c r="L25"/>
  <c r="N25"/>
  <c r="P25"/>
  <c r="R25"/>
  <c r="T25"/>
  <c r="V25"/>
  <c r="X25"/>
  <c r="Z25"/>
  <c r="AB25"/>
  <c r="AD25"/>
  <c r="AF25"/>
  <c r="AH25"/>
  <c r="AJ25"/>
  <c r="AL25"/>
  <c r="AN25"/>
  <c r="AP25"/>
  <c r="AR25"/>
  <c r="AT25"/>
  <c r="AV25"/>
  <c r="AX25"/>
  <c r="AZ25"/>
  <c r="BB25"/>
  <c r="BD25"/>
  <c r="BF25"/>
  <c r="BH25"/>
  <c r="BJ25"/>
  <c r="BL25"/>
  <c r="B26"/>
  <c r="D26"/>
  <c r="F26"/>
  <c r="H26"/>
  <c r="J26"/>
  <c r="L26"/>
  <c r="N26"/>
  <c r="P26"/>
  <c r="R26"/>
  <c r="T26"/>
  <c r="V26"/>
  <c r="X26"/>
  <c r="Z26"/>
  <c r="AB26"/>
  <c r="AD26"/>
  <c r="AF26"/>
  <c r="AH26"/>
  <c r="AJ26"/>
  <c r="AL26"/>
  <c r="AN26"/>
  <c r="AP26"/>
  <c r="AR26"/>
  <c r="AT26"/>
  <c r="AV26"/>
  <c r="AX26"/>
  <c r="AZ26"/>
  <c r="BB26"/>
  <c r="BD26"/>
  <c r="BF26"/>
  <c r="BH26"/>
  <c r="BJ26"/>
  <c r="BL26"/>
  <c r="B27"/>
  <c r="D27"/>
  <c r="F27"/>
  <c r="H27"/>
  <c r="J27"/>
  <c r="L27"/>
  <c r="N27"/>
  <c r="P27"/>
  <c r="R27"/>
  <c r="T27"/>
  <c r="V27"/>
  <c r="X27"/>
  <c r="Z27"/>
  <c r="AB27"/>
  <c r="AD27"/>
  <c r="AF27"/>
  <c r="AH27"/>
  <c r="AJ27"/>
  <c r="AL27"/>
  <c r="AN27"/>
  <c r="AP27"/>
  <c r="AR27"/>
  <c r="AT27"/>
  <c r="AV27"/>
  <c r="AX27"/>
  <c r="AZ27"/>
  <c r="BB27"/>
  <c r="BD27"/>
  <c r="BF27"/>
  <c r="BH27"/>
  <c r="BJ27"/>
  <c r="BL27"/>
  <c r="B28"/>
  <c r="D28"/>
  <c r="F28"/>
  <c r="H28"/>
  <c r="J28"/>
  <c r="L28"/>
  <c r="N28"/>
  <c r="P28"/>
  <c r="R28"/>
  <c r="T28"/>
  <c r="V28"/>
  <c r="X28"/>
  <c r="Z28"/>
  <c r="AB28"/>
  <c r="AD28"/>
  <c r="AF28"/>
  <c r="AH28"/>
  <c r="AJ28"/>
  <c r="AL28"/>
  <c r="AN28"/>
  <c r="AP28"/>
  <c r="AR28"/>
  <c r="AT28"/>
  <c r="AV28"/>
  <c r="AX28"/>
  <c r="AZ28"/>
  <c r="BB28"/>
  <c r="BD28"/>
  <c r="BF28"/>
  <c r="BH28"/>
  <c r="BJ28"/>
  <c r="BL28"/>
  <c r="B29"/>
  <c r="D29"/>
  <c r="F29"/>
  <c r="H29"/>
  <c r="J29"/>
  <c r="L29"/>
  <c r="N29"/>
  <c r="P29"/>
  <c r="R29"/>
  <c r="T29"/>
  <c r="V29"/>
  <c r="X29"/>
  <c r="Z29"/>
  <c r="AB29"/>
  <c r="AD29"/>
  <c r="AF29"/>
  <c r="AH29"/>
  <c r="AJ29"/>
  <c r="AL29"/>
  <c r="AN29"/>
  <c r="AP29"/>
  <c r="AR29"/>
  <c r="AT29"/>
  <c r="AV29"/>
  <c r="AX29"/>
  <c r="AZ29"/>
  <c r="BB29"/>
  <c r="BD29"/>
  <c r="BF29"/>
  <c r="BH29"/>
  <c r="BJ29"/>
  <c r="BL29"/>
  <c r="B30"/>
  <c r="D30"/>
  <c r="F30"/>
  <c r="H30"/>
  <c r="J30"/>
  <c r="L30"/>
  <c r="N30"/>
  <c r="P30"/>
  <c r="R30"/>
  <c r="T30"/>
  <c r="V30"/>
  <c r="X30"/>
  <c r="Z30"/>
  <c r="AB30"/>
  <c r="AD30"/>
  <c r="AF30"/>
  <c r="AH30"/>
  <c r="AJ30"/>
  <c r="AL30"/>
  <c r="AN30"/>
  <c r="AP30"/>
  <c r="AR30"/>
  <c r="AT30"/>
  <c r="AV30"/>
  <c r="AX30"/>
  <c r="AZ30"/>
  <c r="BB30"/>
  <c r="BD30"/>
  <c r="BF30"/>
  <c r="BH30"/>
  <c r="BJ30"/>
  <c r="BL30"/>
  <c r="B31"/>
  <c r="D31"/>
  <c r="F31"/>
  <c r="H31"/>
  <c r="J31"/>
  <c r="L31"/>
  <c r="N31"/>
  <c r="P31"/>
  <c r="R31"/>
  <c r="T31"/>
  <c r="V31"/>
  <c r="X31"/>
  <c r="Z31"/>
  <c r="AB31"/>
  <c r="AD31"/>
  <c r="AF31"/>
  <c r="AH31"/>
  <c r="AJ31"/>
  <c r="AL31"/>
  <c r="AN31"/>
  <c r="AP31"/>
  <c r="AR31"/>
  <c r="AT31"/>
  <c r="AV31"/>
  <c r="AX31"/>
  <c r="AZ31"/>
  <c r="BB31"/>
  <c r="BD31"/>
  <c r="BF31"/>
  <c r="BH31"/>
  <c r="BJ31"/>
  <c r="BL31"/>
  <c r="B32"/>
  <c r="D32"/>
  <c r="F32"/>
  <c r="H32"/>
  <c r="J32"/>
  <c r="L32"/>
  <c r="N32"/>
  <c r="P32"/>
  <c r="R32"/>
  <c r="T32"/>
  <c r="V32"/>
  <c r="X32"/>
  <c r="Z32"/>
  <c r="AB32"/>
  <c r="AD32"/>
  <c r="AF32"/>
  <c r="AH32"/>
  <c r="AJ32"/>
  <c r="AL32"/>
  <c r="AN32"/>
  <c r="AP32"/>
  <c r="AR32"/>
  <c r="AT32"/>
  <c r="AV32"/>
  <c r="AX32"/>
  <c r="AZ32"/>
  <c r="BB32"/>
  <c r="BD32"/>
  <c r="BF32"/>
  <c r="BH32"/>
  <c r="BJ32"/>
  <c r="BL32"/>
  <c r="B33"/>
  <c r="D33"/>
  <c r="F33"/>
  <c r="H33"/>
  <c r="J33"/>
  <c r="L33"/>
  <c r="N33"/>
  <c r="P33"/>
  <c r="R33"/>
  <c r="T33"/>
  <c r="V33"/>
  <c r="X33"/>
  <c r="Z33"/>
  <c r="AB33"/>
  <c r="AD33"/>
  <c r="AF33"/>
  <c r="AH33"/>
  <c r="AJ33"/>
  <c r="AL33"/>
  <c r="AN33"/>
  <c r="AP33"/>
  <c r="AR33"/>
  <c r="AT33"/>
  <c r="AV33"/>
  <c r="AX33"/>
  <c r="AZ33"/>
  <c r="BB33"/>
  <c r="BD33"/>
  <c r="BF33"/>
  <c r="BH33"/>
  <c r="BJ33"/>
  <c r="BL33"/>
  <c r="B34"/>
  <c r="D34"/>
  <c r="F34"/>
  <c r="H34"/>
  <c r="J34"/>
  <c r="L34"/>
  <c r="N34"/>
  <c r="P34"/>
  <c r="R34"/>
  <c r="T34"/>
  <c r="V34"/>
  <c r="X34"/>
  <c r="Z34"/>
  <c r="AB34"/>
  <c r="AD34"/>
  <c r="AF34"/>
  <c r="AH34"/>
  <c r="AJ34"/>
  <c r="AL34"/>
  <c r="AN34"/>
  <c r="AP34"/>
  <c r="AR34"/>
  <c r="AT34"/>
  <c r="AV34"/>
  <c r="AX34"/>
  <c r="AZ34"/>
  <c r="BB34"/>
  <c r="BD34"/>
  <c r="BF34"/>
  <c r="BH34"/>
  <c r="BJ34"/>
  <c r="BL34"/>
  <c r="B35"/>
  <c r="D35"/>
  <c r="F35"/>
  <c r="H35"/>
  <c r="J35"/>
  <c r="L35"/>
  <c r="N35"/>
  <c r="P35"/>
  <c r="R35"/>
  <c r="T35"/>
  <c r="V35"/>
  <c r="X35"/>
  <c r="Z35"/>
  <c r="AB35"/>
  <c r="AD35"/>
  <c r="AF35"/>
  <c r="AH35"/>
  <c r="AJ35"/>
  <c r="AL35"/>
  <c r="AN35"/>
  <c r="AP35"/>
  <c r="AR35"/>
  <c r="AT35"/>
  <c r="AV35"/>
  <c r="AX35"/>
  <c r="AZ35"/>
  <c r="BB35"/>
  <c r="BD35"/>
  <c r="BF35"/>
  <c r="BH35"/>
  <c r="BJ35"/>
  <c r="BL35"/>
  <c r="B36"/>
  <c r="D36"/>
  <c r="F36"/>
  <c r="H36"/>
  <c r="J36"/>
  <c r="L36"/>
  <c r="N36"/>
  <c r="P36"/>
  <c r="R36"/>
  <c r="T36"/>
  <c r="V36"/>
  <c r="X36"/>
  <c r="Z36"/>
  <c r="AB36"/>
  <c r="AD36"/>
  <c r="AF36"/>
  <c r="AH36"/>
  <c r="AJ36"/>
  <c r="AL36"/>
  <c r="AN36"/>
  <c r="AP36"/>
  <c r="AR36"/>
  <c r="AT36"/>
  <c r="AV36"/>
  <c r="AX36"/>
  <c r="AZ36"/>
  <c r="BB36"/>
  <c r="BD36"/>
  <c r="BF36"/>
  <c r="BH36"/>
  <c r="BJ36"/>
  <c r="BL36"/>
  <c r="B37"/>
  <c r="D37"/>
  <c r="F37"/>
  <c r="H37"/>
  <c r="J37"/>
  <c r="L37"/>
  <c r="N37"/>
  <c r="P37"/>
  <c r="R37"/>
  <c r="T37"/>
  <c r="V37"/>
  <c r="X37"/>
  <c r="Z37"/>
  <c r="AB37"/>
  <c r="AD37"/>
  <c r="AF37"/>
  <c r="AH37"/>
  <c r="AJ37"/>
  <c r="AL37"/>
  <c r="AN37"/>
  <c r="AP37"/>
  <c r="AR37"/>
  <c r="AT37"/>
  <c r="AV37"/>
  <c r="AX37"/>
  <c r="AZ37"/>
  <c r="BB37"/>
  <c r="BD37"/>
  <c r="BF37"/>
  <c r="BH37"/>
  <c r="BJ37"/>
  <c r="BL37"/>
  <c r="B38"/>
  <c r="D38"/>
  <c r="F38"/>
  <c r="H38"/>
  <c r="J38"/>
  <c r="L38"/>
  <c r="N38"/>
  <c r="P38"/>
  <c r="R38"/>
  <c r="T38"/>
  <c r="V38"/>
  <c r="X38"/>
  <c r="Z38"/>
  <c r="AB38"/>
  <c r="AD38"/>
  <c r="AF38"/>
  <c r="AH38"/>
  <c r="AJ38"/>
  <c r="AL38"/>
  <c r="AN38"/>
  <c r="AP38"/>
  <c r="AR38"/>
  <c r="AT38"/>
  <c r="AV38"/>
  <c r="AX38"/>
  <c r="AZ38"/>
  <c r="BB38"/>
  <c r="BD38"/>
  <c r="BF38"/>
  <c r="BH38"/>
  <c r="BJ38"/>
  <c r="BL38"/>
  <c r="B39"/>
  <c r="D39"/>
  <c r="F39"/>
  <c r="H39"/>
  <c r="J39"/>
  <c r="L39"/>
  <c r="N39"/>
  <c r="P39"/>
  <c r="R39"/>
  <c r="T39"/>
  <c r="V39"/>
  <c r="X39"/>
  <c r="Z39"/>
  <c r="AB39"/>
  <c r="AD39"/>
  <c r="AF39"/>
  <c r="AH39"/>
  <c r="AJ39"/>
  <c r="AL39"/>
  <c r="AN39"/>
  <c r="AP39"/>
  <c r="AR39"/>
  <c r="AT39"/>
  <c r="AV39"/>
  <c r="AX39"/>
  <c r="AZ39"/>
  <c r="BB39"/>
  <c r="BD39"/>
  <c r="BF39"/>
  <c r="BH39"/>
  <c r="BJ39"/>
  <c r="BL39"/>
  <c r="B40"/>
  <c r="D40"/>
  <c r="F40"/>
  <c r="H40"/>
  <c r="J40"/>
  <c r="L40"/>
  <c r="N40"/>
  <c r="P40"/>
  <c r="R40"/>
  <c r="T40"/>
  <c r="V40"/>
  <c r="X40"/>
  <c r="Z40"/>
  <c r="AB40"/>
  <c r="AD40"/>
  <c r="AF40"/>
  <c r="AH40"/>
  <c r="AJ40"/>
  <c r="AL40"/>
  <c r="AN40"/>
  <c r="AP40"/>
  <c r="AR40"/>
  <c r="AT40"/>
  <c r="AV40"/>
  <c r="AX40"/>
  <c r="AZ40"/>
  <c r="BB40"/>
  <c r="BD40"/>
  <c r="BF40"/>
  <c r="BH40"/>
  <c r="BJ40"/>
  <c r="BL40"/>
  <c r="B41"/>
  <c r="D41"/>
  <c r="F41"/>
  <c r="H41"/>
  <c r="J41"/>
  <c r="L41"/>
  <c r="N41"/>
  <c r="P41"/>
  <c r="R41"/>
  <c r="T41"/>
  <c r="V41"/>
  <c r="X41"/>
  <c r="Z41"/>
  <c r="AB41"/>
  <c r="AD41"/>
  <c r="AF41"/>
  <c r="AH41"/>
  <c r="AJ41"/>
  <c r="AL41"/>
  <c r="AN41"/>
  <c r="AP41"/>
  <c r="AR41"/>
  <c r="AT41"/>
  <c r="AV41"/>
  <c r="AX41"/>
  <c r="AZ41"/>
  <c r="BB41"/>
  <c r="BD41"/>
  <c r="BF41"/>
  <c r="BH41"/>
  <c r="BJ41"/>
  <c r="BL41"/>
  <c r="B42"/>
  <c r="D42"/>
  <c r="F42"/>
  <c r="H42"/>
  <c r="J42"/>
  <c r="L42"/>
  <c r="N42"/>
  <c r="P42"/>
  <c r="R42"/>
  <c r="T42"/>
  <c r="V42"/>
  <c r="X42"/>
  <c r="Z42"/>
  <c r="AB42"/>
  <c r="AD42"/>
  <c r="AF42"/>
  <c r="AH42"/>
  <c r="AJ42"/>
  <c r="AL42"/>
  <c r="AN42"/>
  <c r="AP42"/>
  <c r="AR42"/>
  <c r="AT42"/>
  <c r="AV42"/>
  <c r="AX42"/>
  <c r="AZ42"/>
  <c r="BB42"/>
  <c r="BD42"/>
  <c r="BF42"/>
  <c r="BH42"/>
  <c r="BJ42"/>
  <c r="BL42"/>
  <c r="B43"/>
  <c r="D43"/>
  <c r="F43"/>
  <c r="H43"/>
  <c r="J43"/>
  <c r="L43"/>
  <c r="N43"/>
  <c r="P43"/>
  <c r="R43"/>
  <c r="T43"/>
  <c r="V43"/>
  <c r="X43"/>
  <c r="Z43"/>
  <c r="AB43"/>
  <c r="AD43"/>
  <c r="AF43"/>
  <c r="AH43"/>
  <c r="AJ43"/>
  <c r="AL43"/>
  <c r="AN43"/>
  <c r="AP43"/>
  <c r="AR43"/>
  <c r="AT43"/>
  <c r="AV43"/>
  <c r="BH43"/>
  <c r="BJ43"/>
  <c r="BL43"/>
  <c r="L44"/>
  <c r="N44"/>
  <c r="P44"/>
  <c r="R44"/>
  <c r="AB44"/>
  <c r="AD44"/>
  <c r="AF44"/>
  <c r="AH44"/>
  <c r="AR44"/>
  <c r="AT44"/>
  <c r="AV44"/>
  <c r="AX44"/>
  <c r="BH44"/>
  <c r="BJ44"/>
  <c r="BL44"/>
  <c r="B45"/>
  <c r="L45"/>
  <c r="N45"/>
  <c r="P45"/>
  <c r="AB45"/>
  <c r="AD45"/>
  <c r="AF45"/>
  <c r="AH45"/>
  <c r="AR45"/>
  <c r="AT45"/>
  <c r="AV45"/>
  <c r="BH45"/>
  <c r="BJ45"/>
  <c r="BL45"/>
  <c r="B46"/>
  <c r="L46"/>
  <c r="N46"/>
  <c r="AB46"/>
  <c r="AD46"/>
  <c r="AR46"/>
  <c r="AT46"/>
  <c r="BH46"/>
  <c r="BJ46"/>
  <c r="L47"/>
  <c r="N47"/>
  <c r="AB47"/>
  <c r="AD47"/>
  <c r="AR47"/>
  <c r="AT47"/>
  <c r="BH47"/>
  <c r="BJ47"/>
  <c r="L48"/>
  <c r="N48"/>
  <c r="AB48"/>
  <c r="AD48"/>
  <c r="AR48"/>
  <c r="BH48"/>
  <c r="L49"/>
  <c r="AB49"/>
  <c r="AR49"/>
  <c r="BH49"/>
  <c r="L50"/>
  <c r="AB50"/>
  <c r="AR50"/>
  <c r="BH50"/>
  <c r="L51"/>
  <c r="N51"/>
  <c r="P51"/>
  <c r="R51"/>
  <c r="T51"/>
  <c r="AB51"/>
  <c r="AD51"/>
  <c r="AF51"/>
  <c r="AR51"/>
  <c r="AT51"/>
  <c r="AV51"/>
  <c r="AX51"/>
  <c r="AZ51"/>
  <c r="BH51"/>
  <c r="BJ51"/>
  <c r="BL51"/>
  <c r="B52"/>
  <c r="D52"/>
  <c r="L52"/>
  <c r="N52"/>
  <c r="P52"/>
  <c r="AB52"/>
  <c r="AD52"/>
  <c r="AF52"/>
  <c r="AR52"/>
  <c r="AT52"/>
  <c r="AV52"/>
  <c r="BH52"/>
  <c r="BJ52"/>
  <c r="BL52"/>
  <c r="L53"/>
  <c r="N53"/>
  <c r="P53"/>
  <c r="AB53"/>
  <c r="AD53"/>
  <c r="AF53"/>
  <c r="AR53"/>
  <c r="AT53"/>
  <c r="BH53"/>
  <c r="BJ53"/>
  <c r="L54"/>
  <c r="N54"/>
  <c r="AB54"/>
  <c r="AD54"/>
  <c r="AR54"/>
  <c r="AT54"/>
  <c r="BH54"/>
  <c r="BJ54"/>
  <c r="L55"/>
  <c r="N55"/>
  <c r="AB55"/>
  <c r="AD55"/>
  <c r="AR55"/>
  <c r="AT55"/>
  <c r="BH55"/>
  <c r="BJ55"/>
  <c r="L56"/>
  <c r="AB56"/>
  <c r="AD56"/>
  <c r="AF56"/>
  <c r="AR56"/>
  <c r="AT56"/>
  <c r="AV56"/>
  <c r="AX56"/>
  <c r="AZ56"/>
  <c r="BH56"/>
  <c r="L57"/>
  <c r="AB57"/>
  <c r="AD57"/>
  <c r="AF57"/>
  <c r="AH57"/>
  <c r="AJ57"/>
  <c r="AR57"/>
  <c r="AT57"/>
  <c r="AV57"/>
  <c r="BH57"/>
  <c r="L58"/>
  <c r="N58"/>
  <c r="P58"/>
  <c r="R58"/>
  <c r="T58"/>
  <c r="AB58"/>
  <c r="AD58"/>
  <c r="AR58"/>
  <c r="AT58"/>
  <c r="AV58"/>
  <c r="BH58"/>
  <c r="L59"/>
  <c r="AB59"/>
  <c r="AR59"/>
  <c r="BH59"/>
  <c r="L60"/>
  <c r="AB60"/>
  <c r="AR60"/>
  <c r="BH60"/>
  <c r="L61"/>
  <c r="N61"/>
  <c r="P61"/>
  <c r="R61"/>
  <c r="T61"/>
  <c r="V61"/>
  <c r="X61"/>
  <c r="Z61"/>
  <c r="AB61"/>
  <c r="AD61"/>
  <c r="AR61"/>
  <c r="AT61"/>
  <c r="AV61"/>
  <c r="AX61"/>
  <c r="AZ61"/>
  <c r="BH61"/>
  <c r="BJ61"/>
  <c r="BL61"/>
  <c r="B62"/>
  <c r="D62"/>
  <c r="L62"/>
  <c r="N62"/>
  <c r="P62"/>
  <c r="R62"/>
  <c r="AB62"/>
  <c r="AD62"/>
  <c r="AF62"/>
  <c r="AH62"/>
  <c r="AR62"/>
  <c r="AT62"/>
  <c r="BH62"/>
  <c r="BJ62"/>
  <c r="BL62"/>
  <c r="B63"/>
  <c r="D63"/>
  <c r="F63"/>
  <c r="H63"/>
  <c r="L63"/>
  <c r="N63"/>
  <c r="P63"/>
  <c r="R63"/>
  <c r="T63"/>
  <c r="V63"/>
  <c r="X63"/>
  <c r="Z63"/>
  <c r="AB63"/>
  <c r="AD63"/>
  <c r="AF63"/>
  <c r="AH63"/>
  <c r="AJ63"/>
  <c r="AR63"/>
  <c r="AT63"/>
  <c r="BH63"/>
  <c r="BJ63"/>
  <c r="L64"/>
  <c r="N64"/>
  <c r="AB64"/>
  <c r="AD64"/>
  <c r="AR64"/>
  <c r="AT64"/>
  <c r="BH64"/>
  <c r="BJ64"/>
  <c r="L65"/>
  <c r="N65"/>
  <c r="AB65"/>
  <c r="AD65"/>
  <c r="AR65"/>
  <c r="AT65"/>
  <c r="BH65"/>
  <c r="BJ65"/>
  <c r="L66"/>
  <c r="AB66"/>
  <c r="AD66"/>
  <c r="AF66"/>
  <c r="AH66"/>
  <c r="AJ66"/>
  <c r="AR66"/>
  <c r="AT66"/>
  <c r="AV66"/>
  <c r="BH66"/>
  <c r="BJ66"/>
  <c r="BL66"/>
  <c r="B67"/>
  <c r="D67"/>
  <c r="L67"/>
  <c r="AB67"/>
  <c r="AD67"/>
  <c r="AF67"/>
  <c r="AH67"/>
  <c r="AJ67"/>
  <c r="AL67"/>
  <c r="AN67"/>
  <c r="AP67"/>
  <c r="AR67"/>
  <c r="AT67"/>
  <c r="BH67"/>
  <c r="BJ67"/>
  <c r="BL67"/>
  <c r="B68"/>
  <c r="D68"/>
  <c r="L68"/>
  <c r="AB68"/>
  <c r="AD68"/>
  <c r="AF68"/>
  <c r="AH68"/>
  <c r="AJ68"/>
  <c r="AL68"/>
  <c r="AN68"/>
  <c r="AP68"/>
  <c r="G52" i="3"/>
  <c r="D28" i="13"/>
  <c r="D406"/>
  <c r="B528"/>
  <c r="F485"/>
  <c r="B480"/>
  <c r="F453"/>
  <c r="C433"/>
  <c r="D423"/>
  <c r="B435"/>
  <c r="D345"/>
  <c r="D337"/>
  <c r="D294"/>
  <c r="D290"/>
  <c r="D286"/>
  <c r="C329"/>
  <c r="C325"/>
  <c r="D244"/>
  <c r="B330"/>
  <c r="B322"/>
  <c r="D196"/>
  <c r="D157"/>
  <c r="D155"/>
  <c r="D152"/>
  <c r="D145"/>
  <c r="C220"/>
  <c r="C218"/>
  <c r="C215"/>
  <c r="C213"/>
  <c r="B110"/>
  <c r="B103"/>
  <c r="C104"/>
  <c r="D47"/>
  <c r="D45"/>
  <c r="D42"/>
  <c r="D13"/>
  <c r="K240" i="7"/>
  <c r="C236"/>
  <c r="D185"/>
  <c r="F155"/>
  <c r="F125"/>
  <c r="B133"/>
  <c r="D20"/>
  <c r="K273" i="6"/>
  <c r="K270"/>
  <c r="F242"/>
  <c r="G182"/>
  <c r="L92"/>
  <c r="G129"/>
  <c r="J51" i="3"/>
  <c r="J49"/>
  <c r="J47"/>
  <c r="J45"/>
  <c r="J43"/>
  <c r="B151" i="14"/>
  <c r="E139"/>
  <c r="B456" i="13"/>
  <c r="B434"/>
  <c r="B329"/>
  <c r="B325"/>
  <c r="L276" i="6"/>
  <c r="L273"/>
  <c r="L44"/>
  <c r="B139" i="14"/>
  <c r="B35" i="10" s="1"/>
  <c r="I139" i="14"/>
  <c r="I34" i="10" s="1"/>
  <c r="F534" i="13"/>
  <c r="F451"/>
  <c r="F448"/>
  <c r="B437"/>
  <c r="D380"/>
  <c r="D372"/>
  <c r="D292"/>
  <c r="D288"/>
  <c r="C331"/>
  <c r="C323"/>
  <c r="D246"/>
  <c r="D242"/>
  <c r="B236"/>
  <c r="B328"/>
  <c r="B324"/>
  <c r="D183"/>
  <c r="D159"/>
  <c r="D135"/>
  <c r="D131"/>
  <c r="B109"/>
  <c r="B102"/>
  <c r="D95"/>
  <c r="D93"/>
  <c r="D84"/>
  <c r="D49"/>
  <c r="D38"/>
  <c r="D31"/>
  <c r="D15"/>
  <c r="D11"/>
  <c r="C241" i="7"/>
  <c r="C148"/>
  <c r="G275" i="6"/>
  <c r="K230"/>
  <c r="L218"/>
  <c r="K44"/>
  <c r="C28" i="3"/>
  <c r="C11"/>
  <c r="C41" s="1"/>
  <c r="B11" i="2"/>
  <c r="J139" i="14"/>
  <c r="J35" i="10" s="1"/>
  <c r="F557" i="13"/>
  <c r="F538"/>
  <c r="F482"/>
  <c r="D424"/>
  <c r="D420"/>
  <c r="B440"/>
  <c r="B432"/>
  <c r="D342"/>
  <c r="D295"/>
  <c r="D287"/>
  <c r="C330"/>
  <c r="C322"/>
  <c r="D241"/>
  <c r="B331"/>
  <c r="B323"/>
  <c r="D205"/>
  <c r="D203"/>
  <c r="D200"/>
  <c r="D193"/>
  <c r="D191"/>
  <c r="D188"/>
  <c r="D177"/>
  <c r="D153"/>
  <c r="D146"/>
  <c r="D143"/>
  <c r="D134"/>
  <c r="D130"/>
  <c r="D98"/>
  <c r="D48"/>
  <c r="D14"/>
  <c r="D10"/>
  <c r="B189" i="7"/>
  <c r="B68"/>
  <c r="L230" i="6"/>
  <c r="F44"/>
  <c r="H11" i="3"/>
  <c r="H41" s="1"/>
  <c r="G139" i="14"/>
  <c r="C139"/>
  <c r="H139"/>
  <c r="I35" i="10"/>
  <c r="E35"/>
  <c r="B19"/>
  <c r="B10"/>
  <c r="B552" i="13"/>
  <c r="B570"/>
  <c r="C540"/>
  <c r="C468"/>
  <c r="D281"/>
  <c r="D280"/>
  <c r="D279"/>
  <c r="D274"/>
  <c r="B220"/>
  <c r="B218"/>
  <c r="B217"/>
  <c r="B215"/>
  <c r="B212"/>
  <c r="C109"/>
  <c r="C108"/>
  <c r="C107"/>
  <c r="C103"/>
  <c r="B566"/>
  <c r="D392"/>
  <c r="D391"/>
  <c r="D390"/>
  <c r="D389"/>
  <c r="D388"/>
  <c r="D387"/>
  <c r="D386"/>
  <c r="D385"/>
  <c r="D384"/>
  <c r="C552"/>
  <c r="C456"/>
  <c r="B263" i="7"/>
  <c r="F263"/>
  <c r="B137"/>
  <c r="B275" s="1"/>
  <c r="B257"/>
  <c r="F257"/>
  <c r="B131"/>
  <c r="B8508" i="13" s="1"/>
  <c r="B128" i="7"/>
  <c r="B266" s="1"/>
  <c r="K94"/>
  <c r="H232"/>
  <c r="B241"/>
  <c r="F241"/>
  <c r="B139"/>
  <c r="B8604" i="13" s="1"/>
  <c r="K123" i="7"/>
  <c r="H261"/>
  <c r="D232"/>
  <c r="F94"/>
  <c r="L94"/>
  <c r="C220"/>
  <c r="K139" i="6"/>
  <c r="I277"/>
  <c r="K277"/>
  <c r="L139"/>
  <c r="F277"/>
  <c r="D277"/>
  <c r="K134"/>
  <c r="I272"/>
  <c r="L272"/>
  <c r="K272"/>
  <c r="L271"/>
  <c r="G271"/>
  <c r="K271"/>
  <c r="F132"/>
  <c r="L132"/>
  <c r="F270"/>
  <c r="L270"/>
  <c r="C270"/>
  <c r="F269"/>
  <c r="E269"/>
  <c r="L269"/>
  <c r="F297" i="1"/>
  <c r="C124" i="7"/>
  <c r="D261"/>
  <c r="F123"/>
  <c r="L123"/>
  <c r="C252"/>
  <c r="C248"/>
  <c r="C244"/>
  <c r="C116"/>
  <c r="D237"/>
  <c r="F99"/>
  <c r="G186"/>
  <c r="C56"/>
  <c r="B260"/>
  <c r="B258"/>
  <c r="C253"/>
  <c r="C249"/>
  <c r="C245"/>
  <c r="K102"/>
  <c r="H240"/>
  <c r="B239"/>
  <c r="F239"/>
  <c r="B238"/>
  <c r="B235"/>
  <c r="F235"/>
  <c r="F216"/>
  <c r="D216"/>
  <c r="D214"/>
  <c r="B187"/>
  <c r="F187"/>
  <c r="F14"/>
  <c r="E152"/>
  <c r="F12"/>
  <c r="E150"/>
  <c r="L278" i="1"/>
  <c r="I101" i="7"/>
  <c r="F101"/>
  <c r="F97"/>
  <c r="B265"/>
  <c r="F265"/>
  <c r="B262"/>
  <c r="B259"/>
  <c r="F259"/>
  <c r="B256"/>
  <c r="C251"/>
  <c r="C247"/>
  <c r="L240"/>
  <c r="B240"/>
  <c r="F240"/>
  <c r="H239"/>
  <c r="B236"/>
  <c r="F236"/>
  <c r="B234"/>
  <c r="F234"/>
  <c r="B233"/>
  <c r="F75"/>
  <c r="F213"/>
  <c r="D213"/>
  <c r="F210"/>
  <c r="F48"/>
  <c r="F186"/>
  <c r="F19"/>
  <c r="E157"/>
  <c r="F17"/>
  <c r="E155"/>
  <c r="F15"/>
  <c r="E153"/>
  <c r="F13"/>
  <c r="E151"/>
  <c r="B264"/>
  <c r="B261"/>
  <c r="F261"/>
  <c r="L261"/>
  <c r="C250"/>
  <c r="C246"/>
  <c r="B237"/>
  <c r="F237"/>
  <c r="L232"/>
  <c r="B232"/>
  <c r="F232"/>
  <c r="B56"/>
  <c r="B184"/>
  <c r="F184"/>
  <c r="F128" i="6"/>
  <c r="L128"/>
  <c r="F266"/>
  <c r="C266"/>
  <c r="K206"/>
  <c r="J206"/>
  <c r="L68"/>
  <c r="B206"/>
  <c r="F206"/>
  <c r="K32"/>
  <c r="I170"/>
  <c r="L170"/>
  <c r="I129"/>
  <c r="K170"/>
  <c r="C186" i="7"/>
  <c r="B138"/>
  <c r="B134"/>
  <c r="B130"/>
  <c r="B104"/>
  <c r="L102"/>
  <c r="F138" i="6"/>
  <c r="F276"/>
  <c r="F275"/>
  <c r="E275"/>
  <c r="K132"/>
  <c r="I270"/>
  <c r="F130"/>
  <c r="L130"/>
  <c r="F268"/>
  <c r="K128"/>
  <c r="I266"/>
  <c r="L194"/>
  <c r="E129"/>
  <c r="K20"/>
  <c r="H129"/>
  <c r="K158"/>
  <c r="D276"/>
  <c r="K138"/>
  <c r="F136"/>
  <c r="L136"/>
  <c r="F274"/>
  <c r="F273"/>
  <c r="E273"/>
  <c r="K130"/>
  <c r="I268"/>
  <c r="K116"/>
  <c r="K254"/>
  <c r="D129"/>
  <c r="D267" s="1"/>
  <c r="F20"/>
  <c r="F158"/>
  <c r="L20"/>
  <c r="K136"/>
  <c r="I274"/>
  <c r="F134"/>
  <c r="L134"/>
  <c r="F272"/>
  <c r="F271"/>
  <c r="E271"/>
  <c r="F116"/>
  <c r="F254"/>
  <c r="L116"/>
  <c r="F104"/>
  <c r="L242"/>
  <c r="C242"/>
  <c r="F260" i="1"/>
  <c r="C79" i="7"/>
  <c r="F72"/>
  <c r="L274" i="6"/>
  <c r="L268"/>
  <c r="L254"/>
  <c r="L158"/>
  <c r="F32"/>
  <c r="L32"/>
  <c r="E299" i="1"/>
  <c r="F299" s="1"/>
  <c r="J294"/>
  <c r="E291"/>
  <c r="F291" s="1"/>
  <c r="F290"/>
  <c r="F289"/>
  <c r="D110" i="14" s="1"/>
  <c r="F288" i="1"/>
  <c r="F287"/>
  <c r="D548" i="13" s="1"/>
  <c r="F286" i="1"/>
  <c r="F285"/>
  <c r="F284"/>
  <c r="F283"/>
  <c r="F282"/>
  <c r="F281"/>
  <c r="G281" s="1"/>
  <c r="I276"/>
  <c r="J274"/>
  <c r="H97" i="7" s="1"/>
  <c r="J273" i="1"/>
  <c r="F272"/>
  <c r="G272" s="1"/>
  <c r="E269"/>
  <c r="E267"/>
  <c r="C524" i="13" s="1"/>
  <c r="E265" i="1"/>
  <c r="E263"/>
  <c r="C84" i="7" s="1"/>
  <c r="G261" i="1"/>
  <c r="G240"/>
  <c r="I240" s="1"/>
  <c r="L104" i="6"/>
  <c r="F137"/>
  <c r="L137"/>
  <c r="F135"/>
  <c r="L135"/>
  <c r="F133"/>
  <c r="L133"/>
  <c r="F131"/>
  <c r="L131"/>
  <c r="F80"/>
  <c r="L80"/>
  <c r="J298" i="1"/>
  <c r="H561" i="13" s="1"/>
  <c r="E295" i="1"/>
  <c r="E268"/>
  <c r="F268" s="1"/>
  <c r="E266"/>
  <c r="E264"/>
  <c r="C521" i="13" s="1"/>
  <c r="E262" i="1"/>
  <c r="J259"/>
  <c r="H74" i="14" s="1"/>
  <c r="G232" i="1"/>
  <c r="K242" i="6"/>
  <c r="E218"/>
  <c r="K194"/>
  <c r="L182"/>
  <c r="H182"/>
  <c r="D182"/>
  <c r="K92"/>
  <c r="L56"/>
  <c r="J280" i="1"/>
  <c r="F277"/>
  <c r="D536" i="13" s="1"/>
  <c r="I275" i="1"/>
  <c r="G236"/>
  <c r="F47" i="14" s="1"/>
  <c r="F170" i="6"/>
  <c r="F139"/>
  <c r="K68"/>
  <c r="F56"/>
  <c r="J129"/>
  <c r="J267" s="1"/>
  <c r="B129"/>
  <c r="M296" i="1"/>
  <c r="E255"/>
  <c r="C74" i="7" s="1"/>
  <c r="G239" i="1"/>
  <c r="G235"/>
  <c r="J231"/>
  <c r="F219"/>
  <c r="F217"/>
  <c r="F215"/>
  <c r="F213"/>
  <c r="F211"/>
  <c r="G201"/>
  <c r="F59"/>
  <c r="C10" i="2"/>
  <c r="G54" i="1"/>
  <c r="F44"/>
  <c r="C46" i="2"/>
  <c r="G42" i="1"/>
  <c r="F11" i="3"/>
  <c r="H298" i="1"/>
  <c r="N296"/>
  <c r="H294"/>
  <c r="H280"/>
  <c r="H273"/>
  <c r="M271"/>
  <c r="J253"/>
  <c r="E251"/>
  <c r="C66" i="14" s="1"/>
  <c r="F250" i="1"/>
  <c r="F249"/>
  <c r="D66" i="7" s="1"/>
  <c r="F248" i="1"/>
  <c r="F247"/>
  <c r="F246"/>
  <c r="F245"/>
  <c r="D58" i="14" s="1"/>
  <c r="F244" i="1"/>
  <c r="F243"/>
  <c r="D496" i="13" s="1"/>
  <c r="F242" i="1"/>
  <c r="F241"/>
  <c r="D58" i="7" s="1"/>
  <c r="G237" i="1"/>
  <c r="J233"/>
  <c r="H52" i="3"/>
  <c r="B11"/>
  <c r="H300" i="1"/>
  <c r="H296"/>
  <c r="H292"/>
  <c r="N279"/>
  <c r="H279"/>
  <c r="H278"/>
  <c r="H275"/>
  <c r="H271"/>
  <c r="J10" i="3"/>
  <c r="J40" s="1"/>
  <c r="D11"/>
  <c r="D41" s="1"/>
  <c r="E270" i="1"/>
  <c r="G238"/>
  <c r="E489" i="13" s="1"/>
  <c r="J234" i="1"/>
  <c r="M279"/>
  <c r="H276"/>
  <c r="H274"/>
  <c r="N271"/>
  <c r="H256"/>
  <c r="E229"/>
  <c r="E227"/>
  <c r="I210"/>
  <c r="G209"/>
  <c r="H259"/>
  <c r="H208"/>
  <c r="F220"/>
  <c r="F218"/>
  <c r="F216"/>
  <c r="F214"/>
  <c r="F212"/>
  <c r="I208"/>
  <c r="G207"/>
  <c r="E258"/>
  <c r="E254"/>
  <c r="H206"/>
  <c r="H205"/>
  <c r="H204"/>
  <c r="H203"/>
  <c r="E230"/>
  <c r="E228"/>
  <c r="I206"/>
  <c r="I205"/>
  <c r="I204"/>
  <c r="I203"/>
  <c r="G202"/>
  <c r="H240"/>
  <c r="H234"/>
  <c r="H233"/>
  <c r="H232"/>
  <c r="H231"/>
  <c r="E226"/>
  <c r="E225"/>
  <c r="C130" i="14" s="1"/>
  <c r="E224" i="1"/>
  <c r="E223"/>
  <c r="C36" i="7" s="1"/>
  <c r="E222" i="1"/>
  <c r="E221"/>
  <c r="C470" i="13" s="1"/>
  <c r="H209" i="1"/>
  <c r="H207"/>
  <c r="H202"/>
  <c r="H201"/>
  <c r="H176"/>
  <c r="H175"/>
  <c r="H174"/>
  <c r="B8610" i="13"/>
  <c r="G140" i="6"/>
  <c r="E111" i="16"/>
  <c r="B52" i="2"/>
  <c r="B41"/>
  <c r="F258" i="1"/>
  <c r="G258" s="1"/>
  <c r="C77" i="7"/>
  <c r="C513" i="13"/>
  <c r="C73" i="14"/>
  <c r="BJ57" i="17"/>
  <c r="G19" i="7"/>
  <c r="D46" i="17"/>
  <c r="F229" i="1"/>
  <c r="C478" i="13"/>
  <c r="C38" i="14"/>
  <c r="I238" i="1"/>
  <c r="G53" i="7" s="1"/>
  <c r="E49" i="14"/>
  <c r="G219" i="1"/>
  <c r="F26" i="14" s="1"/>
  <c r="D30" i="7"/>
  <c r="D466" i="13"/>
  <c r="P48" i="17"/>
  <c r="D26" i="14"/>
  <c r="F224" i="1"/>
  <c r="D37" i="7" s="1"/>
  <c r="C37"/>
  <c r="C473" i="13"/>
  <c r="C33" i="14"/>
  <c r="C129"/>
  <c r="AD49" i="17"/>
  <c r="J204" i="1"/>
  <c r="K204" s="1"/>
  <c r="G13" i="7"/>
  <c r="G449" i="13"/>
  <c r="G9" i="14"/>
  <c r="AJ44" i="17"/>
  <c r="J206" i="1"/>
  <c r="G15" i="7"/>
  <c r="G153" s="1"/>
  <c r="G451" i="13"/>
  <c r="D45" i="17"/>
  <c r="G11" i="14"/>
  <c r="G212" i="1"/>
  <c r="E23" i="7" s="1"/>
  <c r="D459" i="13"/>
  <c r="F19" i="14"/>
  <c r="G220" i="1"/>
  <c r="D31" i="7"/>
  <c r="T118" i="16" s="1"/>
  <c r="D27" i="14"/>
  <c r="I237" i="1"/>
  <c r="J237" s="1"/>
  <c r="E488" i="13"/>
  <c r="F488" s="1"/>
  <c r="E48" i="14"/>
  <c r="AX52" i="17"/>
  <c r="G248" i="1"/>
  <c r="D65" i="7"/>
  <c r="D501" i="13"/>
  <c r="D61" i="14"/>
  <c r="F61"/>
  <c r="AF55" i="17"/>
  <c r="C70" i="7"/>
  <c r="N56" i="17"/>
  <c r="H54" i="1"/>
  <c r="E34" i="2"/>
  <c r="C156" i="13"/>
  <c r="C46"/>
  <c r="R12" i="17"/>
  <c r="I261" i="1"/>
  <c r="J261" s="1"/>
  <c r="E82" i="7"/>
  <c r="E518" i="13"/>
  <c r="E78" i="14"/>
  <c r="F78"/>
  <c r="AX58" i="17"/>
  <c r="F267" i="1"/>
  <c r="D88" i="7" s="1"/>
  <c r="N60" i="17"/>
  <c r="C32" i="14"/>
  <c r="C73" i="7"/>
  <c r="C211" s="1"/>
  <c r="C69" i="14"/>
  <c r="I209" i="1"/>
  <c r="G14" i="14" s="1"/>
  <c r="E18" i="7"/>
  <c r="E454" i="13"/>
  <c r="F454" s="1"/>
  <c r="E14" i="14"/>
  <c r="F14"/>
  <c r="AX45" i="17"/>
  <c r="F227" i="1"/>
  <c r="D132" i="14" s="1"/>
  <c r="C40" i="7"/>
  <c r="C476" i="13"/>
  <c r="C36" i="14"/>
  <c r="C132"/>
  <c r="N50" i="17"/>
  <c r="K234" i="1"/>
  <c r="L234" s="1"/>
  <c r="H49" i="7"/>
  <c r="H485" i="13"/>
  <c r="H45" i="14"/>
  <c r="F52" i="17"/>
  <c r="F270" i="1"/>
  <c r="C91" i="7"/>
  <c r="C527" i="13"/>
  <c r="C87" i="14"/>
  <c r="BJ60" i="17"/>
  <c r="B52" i="3"/>
  <c r="B41"/>
  <c r="G241" i="1"/>
  <c r="E58" i="7" s="1"/>
  <c r="D54" i="14"/>
  <c r="D62" i="7"/>
  <c r="AS118" i="16" s="1"/>
  <c r="D62" i="14"/>
  <c r="E20" i="2"/>
  <c r="B154" i="13"/>
  <c r="R9" i="17"/>
  <c r="E10" i="7"/>
  <c r="E6" i="14"/>
  <c r="F6"/>
  <c r="G213" i="1"/>
  <c r="E24" i="7" s="1"/>
  <c r="D460" i="13"/>
  <c r="AV46" i="17"/>
  <c r="G217" i="1"/>
  <c r="D464" i="13"/>
  <c r="F24" i="14"/>
  <c r="H46" i="7"/>
  <c r="H42" i="14"/>
  <c r="I239" i="1"/>
  <c r="E490" i="13"/>
  <c r="F490" s="1"/>
  <c r="F50" i="14"/>
  <c r="R53" i="17"/>
  <c r="B278" i="6"/>
  <c r="G277" i="1"/>
  <c r="E100" i="7" s="1"/>
  <c r="AV62" i="17"/>
  <c r="C525" i="13"/>
  <c r="F269" i="1"/>
  <c r="C90" i="7"/>
  <c r="C526" i="13"/>
  <c r="C86" i="14"/>
  <c r="AT60" i="17"/>
  <c r="D542" i="13"/>
  <c r="D112" i="14"/>
  <c r="D546" i="13"/>
  <c r="D114" i="7"/>
  <c r="D252" s="1"/>
  <c r="C217"/>
  <c r="C8599" i="13"/>
  <c r="BH117" i="16"/>
  <c r="E278" i="6"/>
  <c r="G297" i="1"/>
  <c r="F120" i="14"/>
  <c r="D124" i="7"/>
  <c r="D560" i="13"/>
  <c r="D120" i="14"/>
  <c r="AV67" i="17"/>
  <c r="B269" i="7"/>
  <c r="B4201" i="13"/>
  <c r="B4232"/>
  <c r="B4356"/>
  <c r="B4263"/>
  <c r="B4480"/>
  <c r="B4294"/>
  <c r="B4387"/>
  <c r="G35" i="10"/>
  <c r="G34"/>
  <c r="D4637" i="13"/>
  <c r="H261" i="1"/>
  <c r="C38" i="7"/>
  <c r="AT49" i="17"/>
  <c r="D500" i="13"/>
  <c r="I235" i="1"/>
  <c r="E50" i="7"/>
  <c r="F188" s="1"/>
  <c r="E486" i="13"/>
  <c r="F486" s="1"/>
  <c r="F46" i="14"/>
  <c r="E46"/>
  <c r="R52" i="17"/>
  <c r="K280" i="1"/>
  <c r="H103" i="7"/>
  <c r="H539" i="13"/>
  <c r="H99" i="14"/>
  <c r="AL63" i="17"/>
  <c r="I202" i="1"/>
  <c r="E11" i="7"/>
  <c r="E447" i="13"/>
  <c r="F7" i="14"/>
  <c r="E7"/>
  <c r="B44" i="17"/>
  <c r="E16" i="7"/>
  <c r="F154" s="1"/>
  <c r="F12" i="14"/>
  <c r="R45" i="17"/>
  <c r="D27" i="7"/>
  <c r="D23" i="14"/>
  <c r="AF47" i="17"/>
  <c r="G244" i="1"/>
  <c r="D61" i="7"/>
  <c r="D497" i="13"/>
  <c r="D57" i="14"/>
  <c r="F57"/>
  <c r="AF54" i="17"/>
  <c r="K253" i="1"/>
  <c r="H72" i="7"/>
  <c r="H508" i="13"/>
  <c r="H68" i="14"/>
  <c r="BB56" i="17"/>
  <c r="H78" i="7"/>
  <c r="H216" s="1"/>
  <c r="F266" i="1"/>
  <c r="D131" i="14" s="1"/>
  <c r="C87" i="7"/>
  <c r="C8552" i="13" s="1"/>
  <c r="C523"/>
  <c r="C83" i="14"/>
  <c r="BJ59" i="17"/>
  <c r="F222" i="1"/>
  <c r="C35" i="7"/>
  <c r="V117" i="16" s="1"/>
  <c r="C471" i="13"/>
  <c r="C127" i="14"/>
  <c r="C31"/>
  <c r="BJ48" i="17"/>
  <c r="F226" i="1"/>
  <c r="C39" i="7"/>
  <c r="C177" s="1"/>
  <c r="C475" i="13"/>
  <c r="C131" i="14"/>
  <c r="C35"/>
  <c r="BJ49" i="17"/>
  <c r="G12" i="7"/>
  <c r="G8" i="14"/>
  <c r="J205" i="1"/>
  <c r="G450" i="13"/>
  <c r="AZ44" i="17"/>
  <c r="C477" i="13"/>
  <c r="C133" i="14"/>
  <c r="J208" i="1"/>
  <c r="G17" i="7"/>
  <c r="G453" i="13"/>
  <c r="G13" i="14"/>
  <c r="AJ45" i="17"/>
  <c r="G214" i="1"/>
  <c r="D25" i="7"/>
  <c r="D461" i="13"/>
  <c r="F21" i="14"/>
  <c r="D21"/>
  <c r="BL46" i="17"/>
  <c r="G218" i="1"/>
  <c r="D29" i="7"/>
  <c r="D465" i="13"/>
  <c r="F25" i="14"/>
  <c r="D25"/>
  <c r="BL47" i="17"/>
  <c r="K233" i="1"/>
  <c r="H48" i="7"/>
  <c r="H484" i="13"/>
  <c r="H44" i="14"/>
  <c r="BB51" i="17"/>
  <c r="G242" i="1"/>
  <c r="D59" i="7"/>
  <c r="D495" i="13"/>
  <c r="D55" i="14"/>
  <c r="BL53" i="17"/>
  <c r="G246" i="1"/>
  <c r="H246" s="1"/>
  <c r="D63" i="7"/>
  <c r="D499" i="13"/>
  <c r="D59" i="14"/>
  <c r="BL54" i="17"/>
  <c r="G250" i="1"/>
  <c r="F63" i="14"/>
  <c r="D67" i="7"/>
  <c r="D503" i="13"/>
  <c r="D63" i="14"/>
  <c r="BL55" i="17"/>
  <c r="D46" i="2"/>
  <c r="B34" i="13"/>
  <c r="B40" s="1"/>
  <c r="AV9" i="17"/>
  <c r="G59" i="1"/>
  <c r="D39" i="2"/>
  <c r="D51"/>
  <c r="D10"/>
  <c r="D40" s="1"/>
  <c r="C149" i="13"/>
  <c r="C39"/>
  <c r="AF13" i="17"/>
  <c r="E51" i="7"/>
  <c r="F51" s="1"/>
  <c r="AH52" i="17"/>
  <c r="I232" i="1"/>
  <c r="E47" i="7"/>
  <c r="E483" i="13"/>
  <c r="E52" i="14"/>
  <c r="F43"/>
  <c r="E43"/>
  <c r="AH51" i="17"/>
  <c r="F262" i="1"/>
  <c r="D83" i="7" s="1"/>
  <c r="C83"/>
  <c r="C519" i="13"/>
  <c r="C79" i="14"/>
  <c r="BJ58" i="17"/>
  <c r="E491" i="13"/>
  <c r="F491" s="1"/>
  <c r="AH53" i="17"/>
  <c r="C80" i="14"/>
  <c r="D531" i="13"/>
  <c r="AF61" i="17"/>
  <c r="H93" i="14"/>
  <c r="G282" i="1"/>
  <c r="F103" i="14" s="1"/>
  <c r="D107" i="7"/>
  <c r="D245" s="1"/>
  <c r="D543" i="13"/>
  <c r="D103" i="14"/>
  <c r="BL63" i="17"/>
  <c r="G286" i="1"/>
  <c r="I286" s="1"/>
  <c r="D111" i="7"/>
  <c r="D547" i="13"/>
  <c r="D107" i="14"/>
  <c r="BL64" i="17"/>
  <c r="G290" i="1"/>
  <c r="F111" i="14" s="1"/>
  <c r="D115" i="7"/>
  <c r="D253" s="1"/>
  <c r="D551" i="13"/>
  <c r="D111" i="14"/>
  <c r="BL65" i="17"/>
  <c r="B272" i="7"/>
  <c r="B8544" i="13"/>
  <c r="J101" i="7"/>
  <c r="K239" s="1"/>
  <c r="K97" i="14"/>
  <c r="C48" i="9"/>
  <c r="C194" i="7"/>
  <c r="C8609" i="13"/>
  <c r="B54" i="9"/>
  <c r="B8615" i="13"/>
  <c r="I4596"/>
  <c r="I4627"/>
  <c r="I4658"/>
  <c r="I4689"/>
  <c r="H10" i="10"/>
  <c r="H34"/>
  <c r="H19"/>
  <c r="H35"/>
  <c r="C10"/>
  <c r="C19"/>
  <c r="C4263" i="13" s="1"/>
  <c r="H219" i="1"/>
  <c r="H235"/>
  <c r="G215"/>
  <c r="H215"/>
  <c r="D26" i="7"/>
  <c r="D462" i="13"/>
  <c r="P47" i="17"/>
  <c r="D22" i="14"/>
  <c r="C70"/>
  <c r="J275" i="1"/>
  <c r="G98" i="7"/>
  <c r="G534" i="13"/>
  <c r="G94" i="14"/>
  <c r="T62" i="17"/>
  <c r="AD59"/>
  <c r="F295" i="1"/>
  <c r="C122" i="7"/>
  <c r="C558" i="13"/>
  <c r="C118" i="14"/>
  <c r="N67" i="17"/>
  <c r="K298" i="1"/>
  <c r="I125" i="7" s="1"/>
  <c r="F68" i="17"/>
  <c r="F265" i="1"/>
  <c r="C86" i="7"/>
  <c r="BM117" i="16" s="1"/>
  <c r="C522" i="13"/>
  <c r="C82" i="14"/>
  <c r="AT59" i="17"/>
  <c r="G99" i="7"/>
  <c r="J276" i="1"/>
  <c r="G535" i="13"/>
  <c r="G95" i="14"/>
  <c r="AJ62" i="17"/>
  <c r="D544" i="13"/>
  <c r="P65" i="17"/>
  <c r="C562" i="13"/>
  <c r="D140" i="6"/>
  <c r="D278"/>
  <c r="C111" i="16"/>
  <c r="I239" i="7"/>
  <c r="I8577" i="13"/>
  <c r="BZ122" i="16"/>
  <c r="C254" i="7"/>
  <c r="C53" i="9"/>
  <c r="C8614" i="13"/>
  <c r="C8567"/>
  <c r="B277" i="7"/>
  <c r="B8580" i="13"/>
  <c r="B4191"/>
  <c r="B4222"/>
  <c r="B4242" s="1"/>
  <c r="B4346"/>
  <c r="B4253"/>
  <c r="B4439"/>
  <c r="B4470"/>
  <c r="B4377"/>
  <c r="F221" i="1"/>
  <c r="D470" i="13" s="1"/>
  <c r="C126" i="14"/>
  <c r="D56"/>
  <c r="G211" i="1"/>
  <c r="D22" i="7"/>
  <c r="D458" i="13"/>
  <c r="F18" i="14"/>
  <c r="P46" i="17"/>
  <c r="D18" i="14"/>
  <c r="F230" i="1"/>
  <c r="C43" i="7"/>
  <c r="C479" i="13"/>
  <c r="C135" i="14"/>
  <c r="C39"/>
  <c r="BJ50" i="17"/>
  <c r="K273" i="1"/>
  <c r="H96" i="7"/>
  <c r="H8517" i="13" s="1"/>
  <c r="H532"/>
  <c r="H92" i="14"/>
  <c r="BB61" i="17"/>
  <c r="G284" i="1"/>
  <c r="D109" i="7"/>
  <c r="D545" i="13"/>
  <c r="D105" i="14"/>
  <c r="F105"/>
  <c r="AF64" i="17"/>
  <c r="G288" i="1"/>
  <c r="D113" i="7"/>
  <c r="D549" i="13"/>
  <c r="D109" i="14"/>
  <c r="F109"/>
  <c r="AF65" i="17"/>
  <c r="C118" i="7"/>
  <c r="N66" i="17"/>
  <c r="K294" i="1"/>
  <c r="H121" i="7"/>
  <c r="H259" s="1"/>
  <c r="H557" i="13"/>
  <c r="H117" i="14"/>
  <c r="F67" i="17"/>
  <c r="G260" i="1"/>
  <c r="I260" s="1"/>
  <c r="D515" i="13"/>
  <c r="F75" i="14"/>
  <c r="B194" i="7"/>
  <c r="B48" i="9"/>
  <c r="B8609" i="13"/>
  <c r="E4544"/>
  <c r="I4606"/>
  <c r="I4668"/>
  <c r="E109" i="7"/>
  <c r="F109" s="1"/>
  <c r="E105" i="14"/>
  <c r="H284" i="1"/>
  <c r="I211"/>
  <c r="E22" i="7"/>
  <c r="F160" s="1"/>
  <c r="E458" i="13"/>
  <c r="E18" i="14"/>
  <c r="R46" i="17"/>
  <c r="E515" i="13"/>
  <c r="C8495"/>
  <c r="D247" i="7"/>
  <c r="D8530" i="13"/>
  <c r="CF118" i="16"/>
  <c r="L273" i="1"/>
  <c r="M273" s="1"/>
  <c r="I96" i="7"/>
  <c r="I532" i="13"/>
  <c r="I92" i="14"/>
  <c r="BD61" i="17"/>
  <c r="H8563" i="13"/>
  <c r="F8487"/>
  <c r="D8487"/>
  <c r="D8566"/>
  <c r="K276" i="1"/>
  <c r="I99" i="7" s="1"/>
  <c r="BX122" i="16" s="1"/>
  <c r="H99" i="7"/>
  <c r="H535" i="13"/>
  <c r="H95" i="14"/>
  <c r="AL62" i="17"/>
  <c r="G265" i="1"/>
  <c r="D86" i="7"/>
  <c r="D522" i="13"/>
  <c r="D82" i="14"/>
  <c r="AV59" i="17"/>
  <c r="G295" i="1"/>
  <c r="D122" i="7"/>
  <c r="CQ118" i="16" s="1"/>
  <c r="D558" i="13"/>
  <c r="P67" i="17"/>
  <c r="D118" i="14"/>
  <c r="H98" i="7"/>
  <c r="H94" i="14"/>
  <c r="C4294" i="13"/>
  <c r="H4699"/>
  <c r="H4606"/>
  <c r="H4730"/>
  <c r="H4544"/>
  <c r="H4668"/>
  <c r="H4792"/>
  <c r="E547"/>
  <c r="F8501"/>
  <c r="D201" i="7"/>
  <c r="D8550" i="13"/>
  <c r="AT118" i="16"/>
  <c r="H8513" i="13"/>
  <c r="D8571"/>
  <c r="I214" i="1"/>
  <c r="E25" i="7"/>
  <c r="E461" i="13"/>
  <c r="E21" i="14"/>
  <c r="B47" i="17"/>
  <c r="H214" i="1"/>
  <c r="H17" i="7"/>
  <c r="H13" i="14"/>
  <c r="C567" i="13"/>
  <c r="C225" i="7"/>
  <c r="BN117" i="16"/>
  <c r="H8519" i="13"/>
  <c r="D199" i="7"/>
  <c r="D8526" i="13"/>
  <c r="AR118" i="16"/>
  <c r="E8558" i="13"/>
  <c r="J202" i="1"/>
  <c r="G11" i="7"/>
  <c r="G447" i="13"/>
  <c r="D44" i="17"/>
  <c r="G7" i="14"/>
  <c r="E188" i="7"/>
  <c r="E8537" i="13"/>
  <c r="AI119" i="16"/>
  <c r="F8537" i="13"/>
  <c r="F50" i="7"/>
  <c r="D262"/>
  <c r="E8585" i="13"/>
  <c r="I217" i="1"/>
  <c r="G28" i="7" s="1"/>
  <c r="E464" i="13"/>
  <c r="AX47" i="17"/>
  <c r="D8490" i="13"/>
  <c r="C8600"/>
  <c r="G18" i="7"/>
  <c r="G518" i="13"/>
  <c r="I54" i="1"/>
  <c r="F34" i="2"/>
  <c r="C168" i="13"/>
  <c r="C58"/>
  <c r="T12" i="17"/>
  <c r="AY117" i="16"/>
  <c r="D8595" i="13"/>
  <c r="E19" i="14"/>
  <c r="K206" i="1"/>
  <c r="H15" i="7"/>
  <c r="H451" i="13"/>
  <c r="H11" i="14"/>
  <c r="F45" i="17"/>
  <c r="H449" i="13"/>
  <c r="F8573"/>
  <c r="E8573"/>
  <c r="C8584"/>
  <c r="G8594"/>
  <c r="F8599"/>
  <c r="I288" i="1"/>
  <c r="J288" s="1"/>
  <c r="E549" i="13"/>
  <c r="E109" i="14"/>
  <c r="H288" i="1"/>
  <c r="G230"/>
  <c r="D43" i="7"/>
  <c r="D479" i="13"/>
  <c r="D39" i="14"/>
  <c r="BL50" i="17"/>
  <c r="F458" i="13"/>
  <c r="G221" i="1"/>
  <c r="E34" i="7" s="1"/>
  <c r="AV48" i="17"/>
  <c r="C8543" i="13"/>
  <c r="H4284"/>
  <c r="H4346"/>
  <c r="D249" i="7"/>
  <c r="D8554" i="13"/>
  <c r="F8554"/>
  <c r="CH118" i="16"/>
  <c r="F483" i="13"/>
  <c r="H59" i="1"/>
  <c r="I59" s="1"/>
  <c r="E39" i="2"/>
  <c r="E51"/>
  <c r="C161" i="13"/>
  <c r="D161" s="1"/>
  <c r="C51"/>
  <c r="AH13" i="17"/>
  <c r="I250" i="1"/>
  <c r="J250" s="1"/>
  <c r="E67" i="7"/>
  <c r="E503" i="13"/>
  <c r="E63" i="14"/>
  <c r="B56" i="17"/>
  <c r="I242" i="1"/>
  <c r="E59" i="7"/>
  <c r="AP119" i="16" s="1"/>
  <c r="E495" i="13"/>
  <c r="E55" i="14"/>
  <c r="B54" i="17"/>
  <c r="F163" i="7"/>
  <c r="D163"/>
  <c r="D8523" i="13"/>
  <c r="N118" i="16"/>
  <c r="F8523" i="13"/>
  <c r="K205" i="1"/>
  <c r="H14" i="7"/>
  <c r="H450" i="13"/>
  <c r="H10" i="14"/>
  <c r="BB44" i="17"/>
  <c r="L253" i="1"/>
  <c r="I72" i="7"/>
  <c r="I508" i="13"/>
  <c r="I68" i="14"/>
  <c r="BD56" i="17"/>
  <c r="F11" i="7"/>
  <c r="E149"/>
  <c r="F149"/>
  <c r="F8498" i="13"/>
  <c r="B119" i="16"/>
  <c r="E8498" i="13"/>
  <c r="L280" i="1"/>
  <c r="I103" i="7"/>
  <c r="I539" i="13"/>
  <c r="AN63" i="17"/>
  <c r="I99" i="14"/>
  <c r="C176" i="7"/>
  <c r="C8536" i="13"/>
  <c r="Y117" i="16"/>
  <c r="G4668" i="13"/>
  <c r="G4575"/>
  <c r="G4823"/>
  <c r="G4730"/>
  <c r="G4761"/>
  <c r="F8494"/>
  <c r="C8576"/>
  <c r="H184" i="7"/>
  <c r="H8489" i="13"/>
  <c r="AE121" i="16"/>
  <c r="F8559" i="13"/>
  <c r="I213" i="1"/>
  <c r="J213" s="1"/>
  <c r="E460" i="13"/>
  <c r="F460" s="1"/>
  <c r="AX46" i="17"/>
  <c r="F8586" i="13"/>
  <c r="D8586"/>
  <c r="AH121" i="16"/>
  <c r="C8560" i="13"/>
  <c r="F18" i="7"/>
  <c r="F156"/>
  <c r="E8582" i="13"/>
  <c r="F220" i="7"/>
  <c r="E8492" i="13"/>
  <c r="F82" i="7"/>
  <c r="I248" i="1"/>
  <c r="E65" i="7"/>
  <c r="F65" s="1"/>
  <c r="E501" i="13"/>
  <c r="E61" i="14"/>
  <c r="AH55" i="17"/>
  <c r="H248" i="1"/>
  <c r="G224"/>
  <c r="I224" s="1"/>
  <c r="D473" i="13"/>
  <c r="AF49" i="17"/>
  <c r="I219" i="1"/>
  <c r="E30" i="7"/>
  <c r="E466" i="13"/>
  <c r="E26" i="14"/>
  <c r="R48" i="17"/>
  <c r="C574" i="13"/>
  <c r="C215" i="7"/>
  <c r="C8575" i="13"/>
  <c r="BF117" i="16"/>
  <c r="F22" i="14"/>
  <c r="E10" i="2"/>
  <c r="E40" s="1"/>
  <c r="H295" i="1"/>
  <c r="L294"/>
  <c r="N294"/>
  <c r="I121" i="7"/>
  <c r="I557" i="13"/>
  <c r="I117" i="14"/>
  <c r="H67" i="17"/>
  <c r="D251" i="7"/>
  <c r="D8578" i="13"/>
  <c r="F8578"/>
  <c r="CJ118" i="16"/>
  <c r="H234" i="7"/>
  <c r="BU121" i="16"/>
  <c r="C181" i="7"/>
  <c r="AD117" i="16"/>
  <c r="C8596" i="13"/>
  <c r="D8514"/>
  <c r="C8488"/>
  <c r="B4273"/>
  <c r="L298" i="1"/>
  <c r="J125" i="7" s="1"/>
  <c r="J263" s="1"/>
  <c r="I561" i="13"/>
  <c r="H68" i="17"/>
  <c r="C8539" i="13"/>
  <c r="I215" i="1"/>
  <c r="E26" i="7"/>
  <c r="F164" s="1"/>
  <c r="E462" i="13"/>
  <c r="F462"/>
  <c r="E22" i="14"/>
  <c r="R47" i="17"/>
  <c r="C4222" i="13"/>
  <c r="C4346"/>
  <c r="C4377"/>
  <c r="C4191"/>
  <c r="C4470"/>
  <c r="C4408"/>
  <c r="H4565"/>
  <c r="H4689"/>
  <c r="H4813"/>
  <c r="H4596"/>
  <c r="H4616" s="1"/>
  <c r="H4720"/>
  <c r="H4627"/>
  <c r="H4751"/>
  <c r="H4534"/>
  <c r="H4554" s="1"/>
  <c r="H4658"/>
  <c r="H4782"/>
  <c r="H4802" s="1"/>
  <c r="I290" i="1"/>
  <c r="G115" i="7" s="1"/>
  <c r="E115"/>
  <c r="E551" i="13"/>
  <c r="F551" s="1"/>
  <c r="E111" i="14"/>
  <c r="B66" i="17"/>
  <c r="H290" i="1"/>
  <c r="I282"/>
  <c r="E107" i="7"/>
  <c r="E245" s="1"/>
  <c r="E543" i="13"/>
  <c r="E103" i="14"/>
  <c r="B64" i="17"/>
  <c r="H282" i="1"/>
  <c r="F8505" i="13"/>
  <c r="D8505"/>
  <c r="F8597"/>
  <c r="E8597"/>
  <c r="G262" i="1"/>
  <c r="F79" i="14" s="1"/>
  <c r="D519" i="13"/>
  <c r="BL58" i="17"/>
  <c r="H262" i="1"/>
  <c r="F189" i="7"/>
  <c r="D34" i="13"/>
  <c r="D205" i="7"/>
  <c r="F205"/>
  <c r="D8598" i="13"/>
  <c r="AX118" i="16"/>
  <c r="D8502" i="13"/>
  <c r="L233" i="1"/>
  <c r="I48" i="7"/>
  <c r="I186" s="1"/>
  <c r="I484" i="13"/>
  <c r="I44" i="14"/>
  <c r="BD51" i="17"/>
  <c r="F461" i="13"/>
  <c r="G155" i="7"/>
  <c r="H120" i="16"/>
  <c r="G8570" i="13"/>
  <c r="C8572"/>
  <c r="G226" i="1"/>
  <c r="E39" i="7" s="1"/>
  <c r="F177" s="1"/>
  <c r="D39"/>
  <c r="D475" i="13"/>
  <c r="D35" i="14"/>
  <c r="BL49" i="17"/>
  <c r="G222" i="1"/>
  <c r="H222"/>
  <c r="D35" i="7"/>
  <c r="D471" i="13"/>
  <c r="D567" s="1"/>
  <c r="D31" i="14"/>
  <c r="BL48" i="17"/>
  <c r="BG121" i="16"/>
  <c r="H8587" i="13"/>
  <c r="H8515"/>
  <c r="F447"/>
  <c r="J235" i="1"/>
  <c r="K235" s="1"/>
  <c r="G50" i="7"/>
  <c r="G486" i="13"/>
  <c r="G46" i="14"/>
  <c r="T52" i="17"/>
  <c r="F8562" i="13"/>
  <c r="D8562"/>
  <c r="F8590"/>
  <c r="D8590"/>
  <c r="CK118" i="16"/>
  <c r="G269" i="1"/>
  <c r="D90" i="7"/>
  <c r="D526" i="13"/>
  <c r="D86" i="14"/>
  <c r="AV60" i="17"/>
  <c r="I277" i="1"/>
  <c r="J277" s="1"/>
  <c r="E536" i="13"/>
  <c r="AX62" i="17"/>
  <c r="D8511" i="13"/>
  <c r="F10" i="7"/>
  <c r="E148"/>
  <c r="F148"/>
  <c r="F8486" i="13"/>
  <c r="E8486"/>
  <c r="A119" i="16"/>
  <c r="D154" i="13"/>
  <c r="G270" i="1"/>
  <c r="D91" i="7"/>
  <c r="BR118" i="16" s="1"/>
  <c r="D527" i="13"/>
  <c r="D87" i="14"/>
  <c r="BL60" i="17"/>
  <c r="F518" i="13"/>
  <c r="D203" i="7"/>
  <c r="D8574" i="13"/>
  <c r="F8574"/>
  <c r="AV118" i="16"/>
  <c r="G52" i="7"/>
  <c r="G190" s="1"/>
  <c r="G48" i="14"/>
  <c r="G8546" i="13"/>
  <c r="D120" i="16"/>
  <c r="C8524" i="13"/>
  <c r="D168" i="7"/>
  <c r="S118" i="16"/>
  <c r="D8583" i="13"/>
  <c r="J238" i="1"/>
  <c r="H53" i="7" s="1"/>
  <c r="H191" s="1"/>
  <c r="G489" i="13"/>
  <c r="G49" i="14"/>
  <c r="G229" i="1"/>
  <c r="F38" i="14"/>
  <c r="D42" i="7"/>
  <c r="D180" s="1"/>
  <c r="D478" i="13"/>
  <c r="D38" i="14"/>
  <c r="AV50" i="17"/>
  <c r="F515" i="13"/>
  <c r="H250" i="1"/>
  <c r="G237" i="7"/>
  <c r="G8553" i="13"/>
  <c r="BX120" i="16"/>
  <c r="C8528" i="13"/>
  <c r="F26" i="7"/>
  <c r="D164"/>
  <c r="F8535" i="13"/>
  <c r="O118" i="16"/>
  <c r="D8535" i="13"/>
  <c r="H4263"/>
  <c r="H4387"/>
  <c r="H4201"/>
  <c r="H4232"/>
  <c r="H4325"/>
  <c r="H4418"/>
  <c r="H4449"/>
  <c r="H4480"/>
  <c r="I4616"/>
  <c r="BZ123" i="16"/>
  <c r="D8602" i="13"/>
  <c r="F245" i="7"/>
  <c r="D8506" i="13"/>
  <c r="F8506"/>
  <c r="CD118" i="16"/>
  <c r="C221" i="7"/>
  <c r="BJ117" i="16"/>
  <c r="C8504" i="13"/>
  <c r="J232" i="1"/>
  <c r="K232" s="1"/>
  <c r="G47" i="7"/>
  <c r="G483" i="13"/>
  <c r="AJ51" i="17"/>
  <c r="G43" i="14"/>
  <c r="D39" i="13"/>
  <c r="C40"/>
  <c r="E63" i="7"/>
  <c r="F201" s="1"/>
  <c r="E499" i="13"/>
  <c r="F499" s="1"/>
  <c r="E59" i="14"/>
  <c r="I218" i="1"/>
  <c r="G29" i="7" s="1"/>
  <c r="E29"/>
  <c r="E8571" i="13" s="1"/>
  <c r="E465"/>
  <c r="F465" s="1"/>
  <c r="E25" i="14"/>
  <c r="B48" i="17"/>
  <c r="G8534" i="13"/>
  <c r="G150" i="7"/>
  <c r="C135"/>
  <c r="C8556" i="13" s="1"/>
  <c r="Z117" i="16"/>
  <c r="C8548" i="13"/>
  <c r="C131" i="7"/>
  <c r="C269" s="1"/>
  <c r="G266" i="1"/>
  <c r="I266" s="1"/>
  <c r="D523" i="13"/>
  <c r="BL59" i="17"/>
  <c r="I244" i="1"/>
  <c r="G61" i="7" s="1"/>
  <c r="E61"/>
  <c r="AR119" i="16" s="1"/>
  <c r="E497" i="13"/>
  <c r="F497" s="1"/>
  <c r="E57" i="14"/>
  <c r="AH54" i="17"/>
  <c r="H244" i="1"/>
  <c r="D165" i="7"/>
  <c r="D8547" i="13"/>
  <c r="P118" i="16"/>
  <c r="F8547" i="13"/>
  <c r="H241" i="7"/>
  <c r="CB121" i="16"/>
  <c r="H8601" i="13"/>
  <c r="G4658"/>
  <c r="G4565"/>
  <c r="G4585" s="1"/>
  <c r="G4596"/>
  <c r="G4751"/>
  <c r="I297" i="1"/>
  <c r="E124" i="7"/>
  <c r="F262" s="1"/>
  <c r="E560" i="13"/>
  <c r="F560" s="1"/>
  <c r="E120" i="14"/>
  <c r="AX67" i="17"/>
  <c r="H297" i="1"/>
  <c r="C228" i="7"/>
  <c r="C8588" i="13"/>
  <c r="BQ117" i="16"/>
  <c r="D8565" i="13"/>
  <c r="J239" i="1"/>
  <c r="G54" i="7"/>
  <c r="AM120" i="16" s="1"/>
  <c r="G490" i="13"/>
  <c r="G50" i="14"/>
  <c r="T53" i="17"/>
  <c r="D200" i="7"/>
  <c r="F8538" i="13"/>
  <c r="D8538"/>
  <c r="I241" i="1"/>
  <c r="J241" s="1"/>
  <c r="E494" i="13"/>
  <c r="H241" i="1"/>
  <c r="I485" i="13"/>
  <c r="H52" i="17"/>
  <c r="G227" i="1"/>
  <c r="E40" i="7" s="1"/>
  <c r="D476" i="13"/>
  <c r="D36" i="14"/>
  <c r="C8527" i="13"/>
  <c r="C8512"/>
  <c r="G267" i="1"/>
  <c r="E88" i="7" s="1"/>
  <c r="E226" s="1"/>
  <c r="D524" i="13"/>
  <c r="D84" i="14"/>
  <c r="C162" i="13"/>
  <c r="I220" i="1"/>
  <c r="E31" i="7"/>
  <c r="E169" s="1"/>
  <c r="E467" i="13"/>
  <c r="E27" i="14"/>
  <c r="E135"/>
  <c r="AH48" i="17"/>
  <c r="H220" i="1"/>
  <c r="F466" i="13"/>
  <c r="D77" i="7"/>
  <c r="D73" i="14"/>
  <c r="F503" i="13"/>
  <c r="F495"/>
  <c r="K44" i="14"/>
  <c r="N233" i="1"/>
  <c r="D135" i="14"/>
  <c r="H229" i="1"/>
  <c r="M298"/>
  <c r="H218"/>
  <c r="H211"/>
  <c r="M233"/>
  <c r="H230"/>
  <c r="D8575" i="13"/>
  <c r="D8491"/>
  <c r="K239" i="1"/>
  <c r="H54" i="7"/>
  <c r="H490" i="13"/>
  <c r="H50" i="14"/>
  <c r="V53" i="17"/>
  <c r="E199" i="7"/>
  <c r="E8526" i="13"/>
  <c r="D8560"/>
  <c r="G192" i="7"/>
  <c r="G8585" i="13"/>
  <c r="E167" i="7"/>
  <c r="R119" i="16"/>
  <c r="H47" i="7"/>
  <c r="H43" i="14"/>
  <c r="D8495" i="13"/>
  <c r="D8584"/>
  <c r="AC118" i="16"/>
  <c r="D229" i="7"/>
  <c r="D8600" i="13"/>
  <c r="D228" i="7"/>
  <c r="D8588" i="13"/>
  <c r="BQ118" i="16"/>
  <c r="E8547" i="13"/>
  <c r="C8580"/>
  <c r="J48" i="7"/>
  <c r="J484" i="13"/>
  <c r="K484" s="1"/>
  <c r="J44" i="14"/>
  <c r="BF51" i="17"/>
  <c r="H4678" i="13"/>
  <c r="J561"/>
  <c r="J68" i="17"/>
  <c r="J219" i="1"/>
  <c r="H30" i="7" s="1"/>
  <c r="G30"/>
  <c r="G466" i="13"/>
  <c r="G26" i="14"/>
  <c r="T48" i="17"/>
  <c r="AV119" i="16"/>
  <c r="E8574" i="13"/>
  <c r="G8486"/>
  <c r="G24" i="7"/>
  <c r="G20" i="14"/>
  <c r="E8590" i="13"/>
  <c r="E205" i="7"/>
  <c r="AX119" i="16"/>
  <c r="E8505" i="13"/>
  <c r="I221" i="1"/>
  <c r="G34" i="7" s="1"/>
  <c r="E470" i="13"/>
  <c r="F30" i="14"/>
  <c r="G113" i="7"/>
  <c r="G109" i="14"/>
  <c r="J54" i="1"/>
  <c r="G34" i="2"/>
  <c r="C70" i="13"/>
  <c r="C180"/>
  <c r="V12" i="17"/>
  <c r="G8492" i="13"/>
  <c r="D8536"/>
  <c r="K202" i="1"/>
  <c r="H11" i="7"/>
  <c r="H447" i="13"/>
  <c r="H7" i="14"/>
  <c r="F44" i="17"/>
  <c r="E8554" i="13"/>
  <c r="D260" i="7"/>
  <c r="D8543" i="13"/>
  <c r="CF119" i="16"/>
  <c r="F169" i="7"/>
  <c r="F199"/>
  <c r="L186"/>
  <c r="F8550" i="13"/>
  <c r="I8525"/>
  <c r="D8564"/>
  <c r="I227" i="1"/>
  <c r="J227" s="1"/>
  <c r="E476" i="13"/>
  <c r="R50" i="17"/>
  <c r="E8490" i="13"/>
  <c r="J218" i="1"/>
  <c r="G465" i="13"/>
  <c r="G25" i="14"/>
  <c r="D8516" i="13"/>
  <c r="E77" i="7"/>
  <c r="E73" i="14"/>
  <c r="F73"/>
  <c r="J220" i="1"/>
  <c r="G31" i="7"/>
  <c r="G467" i="13"/>
  <c r="AJ48" i="17"/>
  <c r="G27" i="14"/>
  <c r="C8520" i="13"/>
  <c r="J49" i="7"/>
  <c r="J45" i="14"/>
  <c r="E8542" i="13"/>
  <c r="J297" i="1"/>
  <c r="G124" i="7"/>
  <c r="G560" i="13"/>
  <c r="G120" i="14"/>
  <c r="AZ67" i="17"/>
  <c r="G8558" i="13"/>
  <c r="I8519"/>
  <c r="G8501"/>
  <c r="C8612"/>
  <c r="K238" i="1"/>
  <c r="H489" i="13"/>
  <c r="F53" i="17"/>
  <c r="G8561" i="13"/>
  <c r="G100" i="7"/>
  <c r="G96" i="14"/>
  <c r="I226" i="1"/>
  <c r="E475" i="13"/>
  <c r="F475" s="1"/>
  <c r="B50" i="17"/>
  <c r="I8513" i="13"/>
  <c r="E83" i="7"/>
  <c r="E79" i="14"/>
  <c r="J282" i="1"/>
  <c r="G107" i="7"/>
  <c r="G543" i="13"/>
  <c r="G103" i="14"/>
  <c r="D64" i="17"/>
  <c r="J215" i="1"/>
  <c r="G26" i="7"/>
  <c r="G462" i="13"/>
  <c r="G22" i="14"/>
  <c r="T47" i="17"/>
  <c r="I8579" i="13"/>
  <c r="C8604"/>
  <c r="S119" i="16"/>
  <c r="D8527" i="13"/>
  <c r="E162" i="7"/>
  <c r="E8511" i="13"/>
  <c r="M119" i="16"/>
  <c r="C8544" i="13"/>
  <c r="J72" i="7"/>
  <c r="J508" i="13"/>
  <c r="K508" s="1"/>
  <c r="J68" i="14"/>
  <c r="BF56" i="17"/>
  <c r="K68" i="14"/>
  <c r="N253" i="1"/>
  <c r="I8587" i="13"/>
  <c r="J242" i="1"/>
  <c r="G59" i="7"/>
  <c r="G495" i="13"/>
  <c r="D54" i="17"/>
  <c r="G55" i="14"/>
  <c r="F51" i="2"/>
  <c r="C173" i="13"/>
  <c r="AJ13" i="17"/>
  <c r="D8539" i="13"/>
  <c r="D8591"/>
  <c r="D8488"/>
  <c r="E8578"/>
  <c r="H8522"/>
  <c r="L206" i="1"/>
  <c r="I15" i="7"/>
  <c r="I451" i="13"/>
  <c r="I11" i="14"/>
  <c r="H45" i="17"/>
  <c r="H236" i="7"/>
  <c r="H8541" i="13"/>
  <c r="BW121" i="16"/>
  <c r="L276" i="1"/>
  <c r="I535" i="13"/>
  <c r="I95" i="14"/>
  <c r="M276" i="1"/>
  <c r="J532" i="13"/>
  <c r="K532" s="1"/>
  <c r="BF61" i="17"/>
  <c r="K92" i="14"/>
  <c r="N298" i="1"/>
  <c r="E212" i="14"/>
  <c r="F36"/>
  <c r="F8595" i="13"/>
  <c r="F8491"/>
  <c r="F10" i="2"/>
  <c r="F40" s="1"/>
  <c r="F196" i="7"/>
  <c r="F8542" i="13"/>
  <c r="F61" i="7"/>
  <c r="F8571" i="13"/>
  <c r="M253" i="1"/>
  <c r="H226"/>
  <c r="I267"/>
  <c r="R60" i="17"/>
  <c r="H267" i="1"/>
  <c r="G58" i="7"/>
  <c r="G54" i="14"/>
  <c r="E8567" i="13"/>
  <c r="F8567"/>
  <c r="J244" i="1"/>
  <c r="G497" i="13"/>
  <c r="G57" i="14"/>
  <c r="E87" i="7"/>
  <c r="F8552" i="13"/>
  <c r="E523"/>
  <c r="E83" i="14"/>
  <c r="F83"/>
  <c r="E201" i="7"/>
  <c r="E8550" i="13"/>
  <c r="G8573"/>
  <c r="D8592"/>
  <c r="D8512"/>
  <c r="E8538"/>
  <c r="E238" i="7"/>
  <c r="E8565" i="13"/>
  <c r="BY119" i="16"/>
  <c r="H50" i="7"/>
  <c r="H46" i="14"/>
  <c r="I222" i="1"/>
  <c r="E35" i="7"/>
  <c r="E471" i="13"/>
  <c r="E31" i="14"/>
  <c r="B49" i="17"/>
  <c r="D177" i="7"/>
  <c r="D8548" i="13"/>
  <c r="Z118" i="16"/>
  <c r="D221" i="7"/>
  <c r="D8504" i="13"/>
  <c r="BJ118" i="16"/>
  <c r="CD119"/>
  <c r="E8506" i="13"/>
  <c r="J290" i="1"/>
  <c r="G551" i="13"/>
  <c r="D66" i="17"/>
  <c r="E164" i="7"/>
  <c r="E8535" i="13"/>
  <c r="C8496"/>
  <c r="J121" i="7"/>
  <c r="CP123" i="16" s="1"/>
  <c r="J557" i="13"/>
  <c r="J117" i="14"/>
  <c r="J67" i="17"/>
  <c r="K117" i="14"/>
  <c r="E37" i="7"/>
  <c r="E33" i="14"/>
  <c r="F33"/>
  <c r="H8510" i="13"/>
  <c r="L205" i="1"/>
  <c r="I14" i="7"/>
  <c r="I10" i="14"/>
  <c r="K10"/>
  <c r="E197" i="7"/>
  <c r="E8502" i="13"/>
  <c r="E8518"/>
  <c r="I230" i="1"/>
  <c r="E43" i="7"/>
  <c r="E479" i="13"/>
  <c r="F479" s="1"/>
  <c r="E39" i="14"/>
  <c r="B51" i="17"/>
  <c r="H153" i="7"/>
  <c r="H8546" i="13"/>
  <c r="F121" i="16"/>
  <c r="C8611" i="13"/>
  <c r="K261" i="1"/>
  <c r="H518" i="13"/>
  <c r="BB58" i="17"/>
  <c r="E8586" i="13"/>
  <c r="J217" i="1"/>
  <c r="G464" i="13"/>
  <c r="G24" i="14"/>
  <c r="D8576" i="13"/>
  <c r="G8498"/>
  <c r="J214" i="1"/>
  <c r="G25" i="7"/>
  <c r="G461" i="13"/>
  <c r="D47" i="17"/>
  <c r="G21" i="14"/>
  <c r="I265" i="1"/>
  <c r="E86" i="7"/>
  <c r="BM119" i="16" s="1"/>
  <c r="E522" i="13"/>
  <c r="F522"/>
  <c r="E82" i="14"/>
  <c r="AX59" i="17"/>
  <c r="H265" i="1"/>
  <c r="F82" i="14"/>
  <c r="H237" i="7"/>
  <c r="BX121" i="16"/>
  <c r="H8553" i="13"/>
  <c r="I8517"/>
  <c r="G79" i="7"/>
  <c r="G75" i="14"/>
  <c r="J211" i="1"/>
  <c r="G22" i="7"/>
  <c r="G458" i="13"/>
  <c r="G18" i="14"/>
  <c r="T46" i="17"/>
  <c r="F35" i="14"/>
  <c r="E215"/>
  <c r="K8525" i="13"/>
  <c r="F58" i="7"/>
  <c r="F8490" i="13"/>
  <c r="F63" i="7"/>
  <c r="H266" i="1"/>
  <c r="F39" i="14"/>
  <c r="E8595" i="13"/>
  <c r="I8489"/>
  <c r="I229" i="1"/>
  <c r="E42" i="7"/>
  <c r="E478" i="13"/>
  <c r="E38" i="14"/>
  <c r="AX50" i="17"/>
  <c r="I270" i="1"/>
  <c r="E91" i="7"/>
  <c r="E527" i="13"/>
  <c r="E87" i="14"/>
  <c r="B61" i="17"/>
  <c r="H270" i="1"/>
  <c r="F87" i="14"/>
  <c r="I269" i="1"/>
  <c r="E90" i="7"/>
  <c r="E526" i="13"/>
  <c r="E86" i="14"/>
  <c r="AX60" i="17"/>
  <c r="F86" i="14"/>
  <c r="H269" i="1"/>
  <c r="G188" i="7"/>
  <c r="AI120" i="16"/>
  <c r="G8537" i="13"/>
  <c r="D173" i="7"/>
  <c r="D8500" i="13"/>
  <c r="V118" i="16"/>
  <c r="E253" i="7"/>
  <c r="E8602" i="13"/>
  <c r="D8528"/>
  <c r="I8531"/>
  <c r="D175" i="7"/>
  <c r="D8524" i="13"/>
  <c r="X118" i="16"/>
  <c r="J248" i="1"/>
  <c r="G65" i="7"/>
  <c r="G501" i="13"/>
  <c r="AJ55" i="17"/>
  <c r="G61" i="14"/>
  <c r="E8562" i="13"/>
  <c r="J103" i="7"/>
  <c r="J539" i="13"/>
  <c r="K539"/>
  <c r="J99" i="14"/>
  <c r="AP63" i="17"/>
  <c r="N280" i="1"/>
  <c r="K99" i="14"/>
  <c r="M280" i="1"/>
  <c r="H152" i="7"/>
  <c r="H8534" i="13"/>
  <c r="E121" i="16"/>
  <c r="G67" i="7"/>
  <c r="D56" i="17"/>
  <c r="G8549" i="13"/>
  <c r="D181" i="7"/>
  <c r="D8596" i="13"/>
  <c r="AD118" i="16"/>
  <c r="E8499" i="13"/>
  <c r="G156" i="7"/>
  <c r="G8582" i="13"/>
  <c r="I120" i="16"/>
  <c r="E8559" i="13"/>
  <c r="E8494"/>
  <c r="H155" i="7"/>
  <c r="H8570" i="13"/>
  <c r="H121" i="16"/>
  <c r="E163" i="7"/>
  <c r="N119" i="16"/>
  <c r="I8529" i="13"/>
  <c r="G111" i="7"/>
  <c r="G107" i="14"/>
  <c r="I295" i="1"/>
  <c r="E122" i="7"/>
  <c r="E260" s="1"/>
  <c r="E558" i="13"/>
  <c r="E118" i="14"/>
  <c r="R67" i="17"/>
  <c r="F118" i="14"/>
  <c r="D224" i="7"/>
  <c r="D8540" i="13"/>
  <c r="BM118" i="16"/>
  <c r="E8599" i="13"/>
  <c r="E160" i="7"/>
  <c r="K119" i="16"/>
  <c r="E8487" i="13"/>
  <c r="F31" i="14"/>
  <c r="F31" i="7"/>
  <c r="F8526" i="13"/>
  <c r="H224" i="1"/>
  <c r="M294"/>
  <c r="K8489" i="13"/>
  <c r="F8584"/>
  <c r="K248" i="1"/>
  <c r="H65" i="7"/>
  <c r="H501" i="13"/>
  <c r="H61" i="14"/>
  <c r="AL55" i="17"/>
  <c r="K8563" i="13"/>
  <c r="G218" i="14"/>
  <c r="K211" i="1"/>
  <c r="H458" i="13"/>
  <c r="H18" i="14"/>
  <c r="J265" i="1"/>
  <c r="G86" i="7"/>
  <c r="G522" i="13"/>
  <c r="G82" i="14"/>
  <c r="AZ59" i="17"/>
  <c r="G8559" i="13"/>
  <c r="I82" i="7"/>
  <c r="I78" i="14"/>
  <c r="I152" i="7"/>
  <c r="I8534" i="13"/>
  <c r="E122" i="16"/>
  <c r="J224" i="1"/>
  <c r="G473" i="13"/>
  <c r="AJ49" i="17"/>
  <c r="H115" i="7"/>
  <c r="H111" i="14"/>
  <c r="J222" i="1"/>
  <c r="G471" i="13"/>
  <c r="G31" i="14"/>
  <c r="H8582" i="13"/>
  <c r="G197" i="7"/>
  <c r="G8502" i="13"/>
  <c r="AP120" i="16"/>
  <c r="I8510" i="13"/>
  <c r="K282" i="1"/>
  <c r="H107" i="7"/>
  <c r="H543" i="13"/>
  <c r="H103" i="14"/>
  <c r="F64" i="17"/>
  <c r="G475" i="13"/>
  <c r="G35" i="14"/>
  <c r="I489" i="13"/>
  <c r="H53" i="17"/>
  <c r="K297" i="1"/>
  <c r="H124" i="7"/>
  <c r="H560" i="13"/>
  <c r="H120" i="14"/>
  <c r="BB67" i="17"/>
  <c r="G169" i="7"/>
  <c r="G8595" i="13"/>
  <c r="T120" i="16"/>
  <c r="E8610" i="13"/>
  <c r="K54" i="1"/>
  <c r="H34" i="2"/>
  <c r="C192" i="13"/>
  <c r="C82"/>
  <c r="X12" i="17"/>
  <c r="J221" i="1"/>
  <c r="G470" i="13"/>
  <c r="G30" i="14"/>
  <c r="E8613" i="13"/>
  <c r="E8527"/>
  <c r="F8527"/>
  <c r="F8560"/>
  <c r="CQ119" i="16"/>
  <c r="E8543" i="13"/>
  <c r="F122" i="7"/>
  <c r="F8543" i="13"/>
  <c r="F260" i="7"/>
  <c r="AX120" i="16"/>
  <c r="G8574" i="13"/>
  <c r="J269" i="1"/>
  <c r="G526" i="13"/>
  <c r="AZ60" i="17"/>
  <c r="G8505" i="13"/>
  <c r="E228" i="7"/>
  <c r="E8588" i="13"/>
  <c r="BQ119" i="16"/>
  <c r="F90" i="7"/>
  <c r="F228"/>
  <c r="F8588" i="13"/>
  <c r="J270" i="1"/>
  <c r="G527" i="13"/>
  <c r="D61" i="17"/>
  <c r="G160" i="7"/>
  <c r="E8540" i="13"/>
  <c r="F86" i="7"/>
  <c r="F8540" i="13"/>
  <c r="J8529"/>
  <c r="H8492"/>
  <c r="G8499"/>
  <c r="E8524"/>
  <c r="F175" i="7"/>
  <c r="F8524" i="13"/>
  <c r="E173" i="7"/>
  <c r="E8500" i="13"/>
  <c r="V119" i="16"/>
  <c r="F173" i="7"/>
  <c r="F35"/>
  <c r="J266" i="1"/>
  <c r="G523" i="13"/>
  <c r="D60" i="17"/>
  <c r="H58" i="7"/>
  <c r="H54" i="14"/>
  <c r="BB53" i="17"/>
  <c r="J8517" i="13"/>
  <c r="K8517"/>
  <c r="E8576"/>
  <c r="F8576"/>
  <c r="J11" i="14"/>
  <c r="N206" i="1"/>
  <c r="G51" i="2"/>
  <c r="C75" i="13"/>
  <c r="C185"/>
  <c r="D185" s="1"/>
  <c r="E177" i="7"/>
  <c r="E8548" i="13"/>
  <c r="Z119" i="16"/>
  <c r="F8548" i="13"/>
  <c r="F39" i="7"/>
  <c r="AL121" i="16"/>
  <c r="H8573" i="13"/>
  <c r="J187" i="7"/>
  <c r="J8525" i="13"/>
  <c r="AH123" i="16"/>
  <c r="G40" i="7"/>
  <c r="G36" i="14"/>
  <c r="E8491" i="13"/>
  <c r="I8522"/>
  <c r="B215" i="14"/>
  <c r="K8522" i="13"/>
  <c r="K288" i="1"/>
  <c r="H549" i="13"/>
  <c r="AL65" i="17"/>
  <c r="E8488" i="13"/>
  <c r="F8488"/>
  <c r="E8539"/>
  <c r="F8539"/>
  <c r="E8572"/>
  <c r="F8572"/>
  <c r="K219" i="1"/>
  <c r="H466" i="13"/>
  <c r="V48" i="17"/>
  <c r="CT123" i="16"/>
  <c r="J8579" i="13"/>
  <c r="I8594"/>
  <c r="J8519"/>
  <c r="G8542"/>
  <c r="G8494"/>
  <c r="G43" i="7"/>
  <c r="D51" i="17"/>
  <c r="G8562" i="13"/>
  <c r="G253" i="7"/>
  <c r="G8602" i="13"/>
  <c r="CL120" i="16"/>
  <c r="I50" i="7"/>
  <c r="I46" i="14"/>
  <c r="E8552" i="13"/>
  <c r="K244" i="1"/>
  <c r="H497" i="13"/>
  <c r="AL54" i="17"/>
  <c r="G88" i="7"/>
  <c r="G524" i="13"/>
  <c r="T60" i="17"/>
  <c r="D8568" i="13"/>
  <c r="I153" i="7"/>
  <c r="F122" i="16"/>
  <c r="I8546" i="13"/>
  <c r="K242" i="1"/>
  <c r="H495" i="13"/>
  <c r="F54" i="17"/>
  <c r="J210" i="7"/>
  <c r="J8515" i="13"/>
  <c r="BA123" i="16"/>
  <c r="G214" i="14"/>
  <c r="G162"/>
  <c r="L210" i="7"/>
  <c r="K8515" i="13"/>
  <c r="L72" i="7"/>
  <c r="H26"/>
  <c r="H22" i="14"/>
  <c r="G245" i="7"/>
  <c r="G8506" i="13"/>
  <c r="CD120" i="16"/>
  <c r="K277" i="1"/>
  <c r="H536" i="13"/>
  <c r="BB62" i="17"/>
  <c r="G8550" i="13"/>
  <c r="G262" i="7"/>
  <c r="G8567" i="13"/>
  <c r="CS120" i="16"/>
  <c r="H29" i="7"/>
  <c r="H25" i="14"/>
  <c r="AA119" i="16"/>
  <c r="E8560" i="13"/>
  <c r="I8541"/>
  <c r="K8541"/>
  <c r="L202" i="1"/>
  <c r="K7" i="14" s="1"/>
  <c r="I11" i="7"/>
  <c r="I447" i="13"/>
  <c r="I7" i="14"/>
  <c r="H44" i="17"/>
  <c r="N202" i="1"/>
  <c r="H24" i="7"/>
  <c r="H20" i="14"/>
  <c r="G168" i="7"/>
  <c r="G8583" i="13"/>
  <c r="S120" i="16"/>
  <c r="L232" i="1"/>
  <c r="I483" i="13"/>
  <c r="I43" i="14"/>
  <c r="H8558" i="13"/>
  <c r="D8604"/>
  <c r="G249" i="7"/>
  <c r="G8554" i="13"/>
  <c r="CH120" i="16"/>
  <c r="E8536" i="13"/>
  <c r="F8536"/>
  <c r="K250" i="1"/>
  <c r="H503" i="13"/>
  <c r="F56" i="17"/>
  <c r="G8590" i="13"/>
  <c r="E8600"/>
  <c r="BR119" i="16"/>
  <c r="G42" i="7"/>
  <c r="G38" i="14"/>
  <c r="G8599" i="13"/>
  <c r="K214" i="1"/>
  <c r="H25" i="7"/>
  <c r="H461" i="13"/>
  <c r="H21" i="14"/>
  <c r="F47" i="17"/>
  <c r="I8570" i="13"/>
  <c r="B219" i="14"/>
  <c r="G8530" i="13"/>
  <c r="J295" i="1"/>
  <c r="G558" i="13"/>
  <c r="T67" i="17"/>
  <c r="G8514" i="13"/>
  <c r="J241" i="7"/>
  <c r="J8601" i="13"/>
  <c r="CB123" i="16"/>
  <c r="L103" i="7"/>
  <c r="I221" i="14"/>
  <c r="K8601" i="13"/>
  <c r="E8584"/>
  <c r="E8495"/>
  <c r="G8523"/>
  <c r="K217" i="1"/>
  <c r="H464" i="13"/>
  <c r="BB47" i="17"/>
  <c r="E8596" i="13"/>
  <c r="F43" i="7"/>
  <c r="F8596" i="13"/>
  <c r="H8549"/>
  <c r="J14" i="7"/>
  <c r="J152" s="1"/>
  <c r="J10" i="14"/>
  <c r="H8486" i="13"/>
  <c r="J259" i="7"/>
  <c r="J8531" i="13"/>
  <c r="E8528"/>
  <c r="F8528"/>
  <c r="H8537"/>
  <c r="G196" i="7"/>
  <c r="G8490" i="13"/>
  <c r="AO120" i="16"/>
  <c r="BO119"/>
  <c r="E8564" i="13"/>
  <c r="J99" i="7"/>
  <c r="AP62" i="17"/>
  <c r="G8586" i="13"/>
  <c r="G8518"/>
  <c r="G164" i="7"/>
  <c r="G8535" i="13"/>
  <c r="O120" i="16"/>
  <c r="E8504" i="13"/>
  <c r="F8504"/>
  <c r="G238" i="7"/>
  <c r="G8565" i="13"/>
  <c r="BY120" i="16"/>
  <c r="G8538" i="13"/>
  <c r="J8489"/>
  <c r="H31" i="7"/>
  <c r="H27" i="14"/>
  <c r="E8575" i="13"/>
  <c r="G167" i="7"/>
  <c r="G8571" i="13"/>
  <c r="R120" i="16"/>
  <c r="H149" i="7"/>
  <c r="H8498" i="13"/>
  <c r="B121" i="16"/>
  <c r="G251" i="7"/>
  <c r="G8578" i="13"/>
  <c r="CJ120" i="16"/>
  <c r="E8591" i="13"/>
  <c r="F8591"/>
  <c r="J8587"/>
  <c r="K8587"/>
  <c r="G220" i="14"/>
  <c r="G162" i="7"/>
  <c r="G8511" i="13"/>
  <c r="M120" i="16"/>
  <c r="J186" i="7"/>
  <c r="J8513" i="13"/>
  <c r="AG123" i="16"/>
  <c r="H8561" i="13"/>
  <c r="H185" i="7"/>
  <c r="AF121" i="16"/>
  <c r="H8501" i="13"/>
  <c r="L239" i="1"/>
  <c r="M239" s="1"/>
  <c r="I54" i="7"/>
  <c r="I490" i="13"/>
  <c r="I50" i="14"/>
  <c r="X53" i="17"/>
  <c r="F229" i="7"/>
  <c r="K121"/>
  <c r="K11" i="14"/>
  <c r="F8516" i="13"/>
  <c r="F8564"/>
  <c r="K259" i="7"/>
  <c r="K214" i="14"/>
  <c r="G8568" i="13"/>
  <c r="G8580"/>
  <c r="G8610"/>
  <c r="H8559"/>
  <c r="L214" i="1"/>
  <c r="I25" i="7"/>
  <c r="I461" i="13"/>
  <c r="I21" i="14"/>
  <c r="H47" i="17"/>
  <c r="I8597" i="13"/>
  <c r="J8510"/>
  <c r="J237" i="7"/>
  <c r="BX123" i="16"/>
  <c r="J8553" i="13"/>
  <c r="G8516"/>
  <c r="J8534"/>
  <c r="E8615"/>
  <c r="G8543"/>
  <c r="H163" i="7"/>
  <c r="H8523" i="13"/>
  <c r="N121" i="16"/>
  <c r="L250" i="1"/>
  <c r="I67" i="7"/>
  <c r="I503" i="13"/>
  <c r="I63" i="14"/>
  <c r="H56" i="17"/>
  <c r="J47" i="7"/>
  <c r="J483" i="13"/>
  <c r="J43" i="14"/>
  <c r="AP51" i="17"/>
  <c r="K43" i="14"/>
  <c r="H167" i="7"/>
  <c r="H8571" i="13"/>
  <c r="R121" i="16"/>
  <c r="H8565" i="13"/>
  <c r="L244" i="1"/>
  <c r="I61" i="7"/>
  <c r="I497" i="13"/>
  <c r="AN54" i="17"/>
  <c r="I57" i="14"/>
  <c r="G8528" i="13"/>
  <c r="I8549"/>
  <c r="H8578"/>
  <c r="G178" i="7"/>
  <c r="G8560" i="13"/>
  <c r="AA120" i="16"/>
  <c r="H8530" i="13"/>
  <c r="K269" i="1"/>
  <c r="H90" i="7"/>
  <c r="H526" i="13"/>
  <c r="H86" i="14"/>
  <c r="BB60" i="17"/>
  <c r="H8554" i="13"/>
  <c r="K221" i="1"/>
  <c r="H34" i="7"/>
  <c r="H470" i="13"/>
  <c r="H30" i="14"/>
  <c r="BB48" i="17"/>
  <c r="I34" i="2"/>
  <c r="C204" i="13"/>
  <c r="C94"/>
  <c r="Z12" i="17"/>
  <c r="J34" i="2"/>
  <c r="I8573" i="13"/>
  <c r="G8548"/>
  <c r="L282" i="1"/>
  <c r="I107" i="7"/>
  <c r="I543" i="13"/>
  <c r="I103" i="14"/>
  <c r="H64" i="17"/>
  <c r="G8500" i="13"/>
  <c r="K224" i="1"/>
  <c r="H37" i="7"/>
  <c r="H473" i="13"/>
  <c r="H33" i="14"/>
  <c r="AL49" i="17"/>
  <c r="H8547" i="13"/>
  <c r="H203" i="7"/>
  <c r="H8574" i="13"/>
  <c r="AV121" i="16"/>
  <c r="K50" i="14"/>
  <c r="B217"/>
  <c r="B214"/>
  <c r="L99" i="7"/>
  <c r="L237"/>
  <c r="B216" i="14"/>
  <c r="E8568" i="13"/>
  <c r="I192" i="7"/>
  <c r="I8585" i="13"/>
  <c r="AM122" i="16"/>
  <c r="H169" i="7"/>
  <c r="T121" i="16"/>
  <c r="H8595" i="13"/>
  <c r="I8582"/>
  <c r="E8556"/>
  <c r="H8609"/>
  <c r="G8527"/>
  <c r="G8512"/>
  <c r="H8606"/>
  <c r="G8495"/>
  <c r="H8598"/>
  <c r="I8501"/>
  <c r="E213" i="14"/>
  <c r="K8501" i="13"/>
  <c r="G8591"/>
  <c r="J11" i="7"/>
  <c r="J447" i="13"/>
  <c r="J7" i="14"/>
  <c r="J44" i="17"/>
  <c r="M202" i="1"/>
  <c r="G8575" i="13"/>
  <c r="G8504"/>
  <c r="L242" i="1"/>
  <c r="I59" i="7"/>
  <c r="I495" i="13"/>
  <c r="I55" i="14"/>
  <c r="H54" i="17"/>
  <c r="H8526" i="13"/>
  <c r="G181" i="7"/>
  <c r="AD120" i="16"/>
  <c r="G8596" i="13"/>
  <c r="J8541"/>
  <c r="G8552"/>
  <c r="K270" i="1"/>
  <c r="H91" i="7"/>
  <c r="H527" i="13"/>
  <c r="H87" i="14"/>
  <c r="F61" i="17"/>
  <c r="H8514" i="13"/>
  <c r="H8505"/>
  <c r="G8572"/>
  <c r="H8550"/>
  <c r="H245" i="7"/>
  <c r="H8506" i="13"/>
  <c r="CD121" i="16"/>
  <c r="H253" i="7"/>
  <c r="H8602" i="13"/>
  <c r="CL121" i="16"/>
  <c r="H8499" i="13"/>
  <c r="G224" i="7"/>
  <c r="G8540" i="13"/>
  <c r="BM120" i="16"/>
  <c r="N232" i="1"/>
  <c r="K8546" i="13"/>
  <c r="K63" i="14"/>
  <c r="N282" i="1"/>
  <c r="I165" i="14"/>
  <c r="K8534" i="13"/>
  <c r="K55" i="14"/>
  <c r="K57"/>
  <c r="H8542" i="13"/>
  <c r="G8520"/>
  <c r="E8612"/>
  <c r="G8544"/>
  <c r="L217" i="1"/>
  <c r="M217" s="1"/>
  <c r="I28" i="7"/>
  <c r="I464" i="13"/>
  <c r="I24" i="14"/>
  <c r="BD47" i="17"/>
  <c r="K24" i="14"/>
  <c r="K295" i="1"/>
  <c r="H122" i="7"/>
  <c r="H558" i="13"/>
  <c r="H118" i="14"/>
  <c r="V67" i="17"/>
  <c r="G180" i="7"/>
  <c r="G8584" i="13"/>
  <c r="AC120" i="16"/>
  <c r="I8561" i="13"/>
  <c r="K8561"/>
  <c r="E218" i="14"/>
  <c r="H162" i="7"/>
  <c r="H8511" i="13"/>
  <c r="M121" i="16"/>
  <c r="I149" i="7"/>
  <c r="B122" i="16"/>
  <c r="I8498" i="13"/>
  <c r="K8498"/>
  <c r="K11" i="7"/>
  <c r="K149"/>
  <c r="H8502" i="13"/>
  <c r="H8566"/>
  <c r="E8580"/>
  <c r="I8558"/>
  <c r="B218" i="14"/>
  <c r="K8558" i="13"/>
  <c r="L219" i="1"/>
  <c r="I30" i="7"/>
  <c r="I466" i="13"/>
  <c r="I26" i="14"/>
  <c r="X48" i="17"/>
  <c r="K26" i="14"/>
  <c r="E8611" i="13"/>
  <c r="K227" i="1"/>
  <c r="H40" i="7"/>
  <c r="H476" i="13"/>
  <c r="H36" i="14"/>
  <c r="V50" i="17"/>
  <c r="H8538" i="13"/>
  <c r="H8518"/>
  <c r="H8586"/>
  <c r="J8570"/>
  <c r="G8588"/>
  <c r="G172" i="7"/>
  <c r="G8488" i="13"/>
  <c r="U120" i="16"/>
  <c r="J8522" i="13"/>
  <c r="G8491"/>
  <c r="L297" i="1"/>
  <c r="I124" i="7"/>
  <c r="I560" i="13"/>
  <c r="I120" i="14"/>
  <c r="BD67" i="17"/>
  <c r="K222" i="1"/>
  <c r="H35" i="7"/>
  <c r="H471" i="13"/>
  <c r="H31" i="14"/>
  <c r="F49" i="17"/>
  <c r="G8524" i="13"/>
  <c r="H8562"/>
  <c r="I220" i="7"/>
  <c r="I8492" i="13"/>
  <c r="BI122" i="16"/>
  <c r="H8494" i="13"/>
  <c r="H8599"/>
  <c r="L211" i="1"/>
  <c r="I22" i="7"/>
  <c r="I458" i="13"/>
  <c r="I18" i="14"/>
  <c r="X46" i="17"/>
  <c r="K18" i="14"/>
  <c r="M232" i="1"/>
  <c r="C186" i="13"/>
  <c r="K237" i="7"/>
  <c r="K99"/>
  <c r="M214" i="1"/>
  <c r="J54" i="7"/>
  <c r="J490" i="13"/>
  <c r="K490"/>
  <c r="J50" i="14"/>
  <c r="Z53" i="17"/>
  <c r="N239" i="1"/>
  <c r="E8592" i="13"/>
  <c r="K447"/>
  <c r="L277" i="1"/>
  <c r="I100" i="7"/>
  <c r="I536" i="13"/>
  <c r="I96" i="14"/>
  <c r="BD62" i="17"/>
  <c r="H164" i="7"/>
  <c r="O121" i="16"/>
  <c r="H8535" i="13"/>
  <c r="G226" i="7"/>
  <c r="G8564" i="13"/>
  <c r="BO120" i="16"/>
  <c r="I188" i="7"/>
  <c r="I8537" i="13"/>
  <c r="AI122" i="16"/>
  <c r="E216" i="14"/>
  <c r="K8537" i="13"/>
  <c r="I8486"/>
  <c r="G8614"/>
  <c r="H168" i="7"/>
  <c r="S121" i="16"/>
  <c r="H8583" i="13"/>
  <c r="E8496"/>
  <c r="L288" i="1"/>
  <c r="I113" i="7"/>
  <c r="I549" i="13"/>
  <c r="AN65" i="17"/>
  <c r="I109" i="14"/>
  <c r="J8546" i="13"/>
  <c r="H196" i="7"/>
  <c r="H8490" i="13"/>
  <c r="AO121" i="16"/>
  <c r="K266" i="1"/>
  <c r="H87" i="7"/>
  <c r="H523" i="13"/>
  <c r="H83" i="14"/>
  <c r="F60" i="17"/>
  <c r="E8508" i="13"/>
  <c r="G8600"/>
  <c r="G8536"/>
  <c r="J8594"/>
  <c r="B221" i="14"/>
  <c r="K8594" i="13"/>
  <c r="G8539"/>
  <c r="H262" i="7"/>
  <c r="H8567" i="13"/>
  <c r="CS121" i="16"/>
  <c r="G8576" i="13"/>
  <c r="K265" i="1"/>
  <c r="H86" i="7"/>
  <c r="H522" i="13"/>
  <c r="H82" i="14"/>
  <c r="BB59" i="17"/>
  <c r="H8487" i="13"/>
  <c r="H8590"/>
  <c r="L248" i="1"/>
  <c r="I65" i="7"/>
  <c r="I501" i="13"/>
  <c r="AN55" i="17"/>
  <c r="I61" i="14"/>
  <c r="C216" i="13"/>
  <c r="K8510"/>
  <c r="I217" i="14"/>
  <c r="K8553" i="13"/>
  <c r="M277" i="1"/>
  <c r="H173" i="7"/>
  <c r="H8500" i="13"/>
  <c r="V121" i="16"/>
  <c r="L227" i="1"/>
  <c r="I40" i="7"/>
  <c r="I476" i="13"/>
  <c r="I36" i="14"/>
  <c r="X50" i="17"/>
  <c r="M227" i="1"/>
  <c r="K36" i="14"/>
  <c r="L295" i="1"/>
  <c r="I122" i="7"/>
  <c r="I558" i="13"/>
  <c r="I118" i="14"/>
  <c r="X67" i="17"/>
  <c r="H8516" i="13"/>
  <c r="J8492"/>
  <c r="K8492"/>
  <c r="H212" i="14"/>
  <c r="H8576" i="13"/>
  <c r="H8539"/>
  <c r="H8613"/>
  <c r="L270" i="1"/>
  <c r="M270" s="1"/>
  <c r="I91" i="7"/>
  <c r="I527" i="13"/>
  <c r="I87" i="14"/>
  <c r="H61" i="17"/>
  <c r="K87" i="14"/>
  <c r="G8612" i="13"/>
  <c r="I8511"/>
  <c r="G8615"/>
  <c r="L224" i="1"/>
  <c r="N224" s="1"/>
  <c r="I37" i="7"/>
  <c r="I473" i="13"/>
  <c r="AN49" i="17"/>
  <c r="I33" i="14"/>
  <c r="I8602" i="13"/>
  <c r="I8505"/>
  <c r="J61" i="7"/>
  <c r="J497" i="13"/>
  <c r="K497"/>
  <c r="J57" i="14"/>
  <c r="AP54" i="17"/>
  <c r="N244" i="1"/>
  <c r="M244"/>
  <c r="H8584" i="13"/>
  <c r="K192" i="7"/>
  <c r="K54"/>
  <c r="H8607" i="13"/>
  <c r="I8530"/>
  <c r="L266" i="1"/>
  <c r="I87" i="7"/>
  <c r="I523" i="13"/>
  <c r="I83" i="14"/>
  <c r="H60" i="17"/>
  <c r="J113" i="7"/>
  <c r="J549" i="13"/>
  <c r="J109" i="14"/>
  <c r="AP65" i="17"/>
  <c r="N288" i="1"/>
  <c r="H8596" i="13"/>
  <c r="H8544"/>
  <c r="J100" i="7"/>
  <c r="J536" i="13"/>
  <c r="J96" i="14"/>
  <c r="BF62" i="17"/>
  <c r="I8571" i="13"/>
  <c r="J8582"/>
  <c r="H8512"/>
  <c r="G8611"/>
  <c r="I168" i="7"/>
  <c r="S122" i="16"/>
  <c r="I8583" i="13"/>
  <c r="J65" i="7"/>
  <c r="J501" i="13"/>
  <c r="J61" i="14"/>
  <c r="AP55" i="17"/>
  <c r="N248" i="1"/>
  <c r="K61" i="14"/>
  <c r="M248" i="1"/>
  <c r="I8547" i="13"/>
  <c r="K8547"/>
  <c r="L265" i="1"/>
  <c r="I86" i="7"/>
  <c r="I522" i="13"/>
  <c r="I82" i="14"/>
  <c r="BD59" i="17"/>
  <c r="H225" i="7"/>
  <c r="H8552" i="13"/>
  <c r="BN121" i="16"/>
  <c r="I251" i="7"/>
  <c r="CJ122" i="16"/>
  <c r="I8578" i="13"/>
  <c r="K8578"/>
  <c r="J219" i="14"/>
  <c r="I238" i="7"/>
  <c r="I8565" i="13"/>
  <c r="BY122" i="16"/>
  <c r="I218" i="14"/>
  <c r="K8565" i="13"/>
  <c r="H8591"/>
  <c r="G8496"/>
  <c r="I8490"/>
  <c r="F212" i="14"/>
  <c r="K8490" i="13"/>
  <c r="H178" i="7"/>
  <c r="H8560" i="13"/>
  <c r="AA121" i="16"/>
  <c r="J8537" i="13"/>
  <c r="H260" i="7"/>
  <c r="CQ121" i="16"/>
  <c r="H8543" i="13"/>
  <c r="J28" i="7"/>
  <c r="J464" i="13"/>
  <c r="K464" s="1"/>
  <c r="J24" i="14"/>
  <c r="BF47" i="17"/>
  <c r="N217" i="1"/>
  <c r="I8542" i="13"/>
  <c r="I8599"/>
  <c r="K8599"/>
  <c r="G221" i="14"/>
  <c r="I8562" i="13"/>
  <c r="H8536"/>
  <c r="H229" i="7"/>
  <c r="H8600" i="13"/>
  <c r="BR121" i="16"/>
  <c r="I8586" i="13"/>
  <c r="F220" i="14"/>
  <c r="K8586" i="13"/>
  <c r="I8518"/>
  <c r="K8518"/>
  <c r="J8558"/>
  <c r="J59" i="7"/>
  <c r="J495" i="13"/>
  <c r="K495" s="1"/>
  <c r="J55" i="14"/>
  <c r="J54" i="17"/>
  <c r="N242" i="1"/>
  <c r="M242"/>
  <c r="I8595" i="13"/>
  <c r="H175" i="7"/>
  <c r="H8524" i="13"/>
  <c r="X121" i="16"/>
  <c r="J107" i="7"/>
  <c r="J543" i="13"/>
  <c r="J103" i="14"/>
  <c r="J64" i="17"/>
  <c r="M282" i="1"/>
  <c r="K103" i="14"/>
  <c r="I8550" i="13"/>
  <c r="K8550"/>
  <c r="L221" i="1"/>
  <c r="I34" i="7"/>
  <c r="I470" i="13"/>
  <c r="I30" i="14"/>
  <c r="BD48" i="17"/>
  <c r="I8514" i="13"/>
  <c r="K8514"/>
  <c r="I199" i="7"/>
  <c r="AR122" i="16"/>
  <c r="I8526" i="13"/>
  <c r="H8575"/>
  <c r="J67" i="7"/>
  <c r="J503" i="13"/>
  <c r="J63" i="14"/>
  <c r="J56" i="17"/>
  <c r="N250" i="1"/>
  <c r="M250"/>
  <c r="H8495" i="13"/>
  <c r="M288" i="1"/>
  <c r="K96" i="14"/>
  <c r="M219" i="1"/>
  <c r="K8585" i="13"/>
  <c r="K8595"/>
  <c r="M266" i="1"/>
  <c r="J8573" i="13"/>
  <c r="E219" i="14"/>
  <c r="I203" i="7"/>
  <c r="AV122" i="16"/>
  <c r="I8574" i="13"/>
  <c r="F167" i="14"/>
  <c r="K203" i="7"/>
  <c r="L203"/>
  <c r="F219" i="14"/>
  <c r="K65" i="7"/>
  <c r="K8574" i="13"/>
  <c r="L65" i="7"/>
  <c r="H224"/>
  <c r="H8540" i="13"/>
  <c r="BM121" i="16"/>
  <c r="I8554" i="13"/>
  <c r="K8554"/>
  <c r="J217" i="14"/>
  <c r="J8549" i="13"/>
  <c r="E217" i="14"/>
  <c r="G8604" i="13"/>
  <c r="I8590"/>
  <c r="K8590"/>
  <c r="J22" i="7"/>
  <c r="K8487" i="13" s="1"/>
  <c r="J458"/>
  <c r="J18" i="14"/>
  <c r="Z46" i="17"/>
  <c r="N211" i="1"/>
  <c r="M211"/>
  <c r="H8548" i="13"/>
  <c r="J124" i="7"/>
  <c r="J560" i="13"/>
  <c r="K560" s="1"/>
  <c r="J120" i="14"/>
  <c r="BF67" i="17"/>
  <c r="N297" i="1"/>
  <c r="M297"/>
  <c r="K120" i="14"/>
  <c r="G8608" i="13"/>
  <c r="J8486"/>
  <c r="K8486"/>
  <c r="H8528"/>
  <c r="I166" i="7"/>
  <c r="I8559" i="13"/>
  <c r="Q122" i="16"/>
  <c r="I8538" i="13"/>
  <c r="K8538"/>
  <c r="F216" i="14"/>
  <c r="I197" i="7"/>
  <c r="AP122" i="16"/>
  <c r="I8502" i="13"/>
  <c r="J149" i="7"/>
  <c r="J8498" i="13"/>
  <c r="B123" i="16"/>
  <c r="L149" i="7"/>
  <c r="B213" i="14"/>
  <c r="L11" i="7"/>
  <c r="B161" i="14"/>
  <c r="I8499" i="13"/>
  <c r="K8499"/>
  <c r="C213" i="14"/>
  <c r="G8508" i="13"/>
  <c r="I245" i="7"/>
  <c r="CD122" i="16"/>
  <c r="I8506" i="13"/>
  <c r="L245" i="7"/>
  <c r="K245"/>
  <c r="L107"/>
  <c r="J213" i="14"/>
  <c r="H172" i="7"/>
  <c r="H8488" i="13"/>
  <c r="U121" i="16"/>
  <c r="L269" i="1"/>
  <c r="I90" i="7"/>
  <c r="I526" i="13"/>
  <c r="I86" i="14"/>
  <c r="BD60" i="17"/>
  <c r="J185" i="7"/>
  <c r="AF123" i="16"/>
  <c r="J8501" i="13"/>
  <c r="I205" i="7"/>
  <c r="AX122" i="16"/>
  <c r="I8598" i="13"/>
  <c r="J25" i="7"/>
  <c r="J461" i="13"/>
  <c r="J21" i="14"/>
  <c r="J47" i="17"/>
  <c r="N214" i="1"/>
  <c r="K21" i="14"/>
  <c r="K501" i="13"/>
  <c r="K109" i="14"/>
  <c r="B220"/>
  <c r="K8573" i="13"/>
  <c r="K8549"/>
  <c r="H8572"/>
  <c r="H8610"/>
  <c r="I8606"/>
  <c r="H8504"/>
  <c r="J192" i="7"/>
  <c r="AM123" i="16"/>
  <c r="J8585" i="13"/>
  <c r="I160" i="7"/>
  <c r="K122" i="16"/>
  <c r="I8487" i="13"/>
  <c r="C212" i="14"/>
  <c r="H8614" i="13"/>
  <c r="L222" i="1"/>
  <c r="M222" s="1"/>
  <c r="I35" i="7"/>
  <c r="I471" i="13"/>
  <c r="I31" i="14"/>
  <c r="H49" i="17"/>
  <c r="I262" i="7"/>
  <c r="I8567" i="13"/>
  <c r="CS122" i="16"/>
  <c r="K124" i="7"/>
  <c r="K8567" i="13"/>
  <c r="J30" i="7"/>
  <c r="L30" s="1"/>
  <c r="J466" i="13"/>
  <c r="J26" i="14"/>
  <c r="Z48" i="17"/>
  <c r="N219" i="1"/>
  <c r="I8535" i="13"/>
  <c r="K8535"/>
  <c r="C216" i="14"/>
  <c r="G8592" i="13"/>
  <c r="J8597"/>
  <c r="G8532"/>
  <c r="I8494"/>
  <c r="J212" i="14"/>
  <c r="I8566" i="13"/>
  <c r="H8564"/>
  <c r="J8561"/>
  <c r="I8609"/>
  <c r="H8527"/>
  <c r="H8491"/>
  <c r="C106"/>
  <c r="H228" i="7"/>
  <c r="H8588" i="13"/>
  <c r="BQ121" i="16"/>
  <c r="I163" i="7"/>
  <c r="I8523" i="13"/>
  <c r="N122" i="16"/>
  <c r="L163" i="7"/>
  <c r="E221" i="14"/>
  <c r="C168"/>
  <c r="K8582" i="13"/>
  <c r="E220" i="14"/>
  <c r="K543" i="13"/>
  <c r="C220" i="14"/>
  <c r="N277" i="1"/>
  <c r="K8583" i="13"/>
  <c r="I8496"/>
  <c r="J8505"/>
  <c r="I8614"/>
  <c r="J35" i="7"/>
  <c r="D213" i="14" s="1"/>
  <c r="J471" i="13"/>
  <c r="J31" i="14"/>
  <c r="J49" i="17"/>
  <c r="N222" i="1"/>
  <c r="I8607" i="13"/>
  <c r="J8571"/>
  <c r="J163" i="7"/>
  <c r="N123" i="16"/>
  <c r="J8523" i="13"/>
  <c r="C163" i="14"/>
  <c r="K163" i="7"/>
  <c r="I8527" i="13"/>
  <c r="I8564"/>
  <c r="J8566"/>
  <c r="J218" i="14"/>
  <c r="J8494" i="13"/>
  <c r="J262" i="7"/>
  <c r="J8567" i="13"/>
  <c r="CS123" i="16"/>
  <c r="K218" i="14"/>
  <c r="L262" i="7"/>
  <c r="L124"/>
  <c r="I8504" i="13"/>
  <c r="H8592"/>
  <c r="H8615"/>
  <c r="I8528"/>
  <c r="I8610"/>
  <c r="J86" i="7"/>
  <c r="J522" i="13"/>
  <c r="K522" s="1"/>
  <c r="J82" i="14"/>
  <c r="BF59" i="17"/>
  <c r="N265" i="1"/>
  <c r="H8532" i="13"/>
  <c r="H8580"/>
  <c r="J199" i="7"/>
  <c r="AR123" i="16"/>
  <c r="J8526" i="13"/>
  <c r="K8526"/>
  <c r="J8514"/>
  <c r="J8550"/>
  <c r="F217" i="14"/>
  <c r="J37" i="7"/>
  <c r="J473" i="13"/>
  <c r="J33" i="14"/>
  <c r="AP49" i="17"/>
  <c r="M224" i="1"/>
  <c r="J8518" i="13"/>
  <c r="I8536"/>
  <c r="J122" i="7"/>
  <c r="J558" i="13"/>
  <c r="J118" i="14"/>
  <c r="Z67" i="17"/>
  <c r="N295" i="1"/>
  <c r="I178" i="7"/>
  <c r="AA122" i="16"/>
  <c r="I8560" i="13"/>
  <c r="H8508"/>
  <c r="K8596"/>
  <c r="K466"/>
  <c r="K8530"/>
  <c r="M265" i="1"/>
  <c r="I8532" i="13"/>
  <c r="I8539"/>
  <c r="K8539"/>
  <c r="I173" i="7"/>
  <c r="I8500" i="13"/>
  <c r="V122" i="16"/>
  <c r="I8512" i="13"/>
  <c r="I8596"/>
  <c r="H8556"/>
  <c r="J245" i="7"/>
  <c r="J8506" i="13"/>
  <c r="CD123" i="16"/>
  <c r="J8499" i="13"/>
  <c r="J197" i="7"/>
  <c r="J8502" i="13"/>
  <c r="AP123" i="16"/>
  <c r="F213" i="14"/>
  <c r="K8502" i="13"/>
  <c r="I8548"/>
  <c r="J8590"/>
  <c r="I224" i="7"/>
  <c r="I8540" i="13"/>
  <c r="BM122" i="16"/>
  <c r="J8547" i="13"/>
  <c r="I8495"/>
  <c r="I8613"/>
  <c r="I175" i="7"/>
  <c r="I8524" i="13"/>
  <c r="X122" i="16"/>
  <c r="K8524" i="13"/>
  <c r="J8562"/>
  <c r="I260" i="7"/>
  <c r="CQ122" i="16"/>
  <c r="I8543" i="13"/>
  <c r="K216" i="14"/>
  <c r="K8566" i="13"/>
  <c r="K8571"/>
  <c r="D221" i="14"/>
  <c r="K8505" i="13"/>
  <c r="M295" i="1"/>
  <c r="K458" i="13"/>
  <c r="K86" i="7"/>
  <c r="H8604" i="13"/>
  <c r="J8606"/>
  <c r="J8530"/>
  <c r="H8520"/>
  <c r="J8602"/>
  <c r="J168" i="7"/>
  <c r="J8583" i="13"/>
  <c r="S123" i="16"/>
  <c r="K471" i="13"/>
  <c r="J90" i="7"/>
  <c r="J526" i="13"/>
  <c r="K526"/>
  <c r="J86" i="14"/>
  <c r="BF60" i="17"/>
  <c r="N269" i="1"/>
  <c r="K86" i="14"/>
  <c r="M269" i="1"/>
  <c r="H8496" i="13"/>
  <c r="J34" i="7"/>
  <c r="J470" i="13"/>
  <c r="J30" i="14"/>
  <c r="BF48" i="17"/>
  <c r="N221" i="1"/>
  <c r="K30" i="14"/>
  <c r="M221" i="1"/>
  <c r="J166" i="7"/>
  <c r="J8559" i="13"/>
  <c r="Q123" i="16"/>
  <c r="C218" i="14"/>
  <c r="K8559" i="13"/>
  <c r="J203" i="7"/>
  <c r="J8574" i="13"/>
  <c r="AV123" i="16"/>
  <c r="J8542" i="13"/>
  <c r="K8542"/>
  <c r="J216" i="14"/>
  <c r="J87" i="7"/>
  <c r="J523" i="13"/>
  <c r="K523" s="1"/>
  <c r="J83" i="14"/>
  <c r="J60" i="17"/>
  <c r="N266" i="1"/>
  <c r="J8595" i="13"/>
  <c r="C221" i="14"/>
  <c r="J91" i="7"/>
  <c r="J527" i="13"/>
  <c r="K527" s="1"/>
  <c r="J87" i="14"/>
  <c r="J61" i="17"/>
  <c r="N270" i="1"/>
  <c r="J8599" i="13"/>
  <c r="J8490"/>
  <c r="K25" i="7"/>
  <c r="L25"/>
  <c r="C219" i="14"/>
  <c r="K8614" i="13"/>
  <c r="J161" i="14"/>
  <c r="L224" i="7"/>
  <c r="F215" i="14"/>
  <c r="J214"/>
  <c r="F218"/>
  <c r="C217"/>
  <c r="K168" i="7"/>
  <c r="I213" i="14"/>
  <c r="K8602" i="13"/>
  <c r="K473"/>
  <c r="K118" i="14"/>
  <c r="K558" i="13"/>
  <c r="L168" i="7"/>
  <c r="K83" i="14"/>
  <c r="H8611" i="13"/>
  <c r="K461"/>
  <c r="J8609"/>
  <c r="H8608"/>
  <c r="H8568"/>
  <c r="I8584"/>
  <c r="K8584"/>
  <c r="J8511"/>
  <c r="I8576"/>
  <c r="K8576"/>
  <c r="I8516"/>
  <c r="H8612"/>
  <c r="I228" i="7"/>
  <c r="I8588" i="13"/>
  <c r="BQ122" i="16"/>
  <c r="K8588" i="13"/>
  <c r="I8491"/>
  <c r="G212" i="14"/>
  <c r="K8491" i="13"/>
  <c r="J8535"/>
  <c r="J160" i="7"/>
  <c r="J8487" i="13"/>
  <c r="K123" i="16"/>
  <c r="I8572" i="13"/>
  <c r="J205" i="7"/>
  <c r="J8598" i="13"/>
  <c r="AX123" i="16"/>
  <c r="K8598" i="13"/>
  <c r="F221" i="14"/>
  <c r="I172" i="7"/>
  <c r="I8488" i="13"/>
  <c r="U122" i="16"/>
  <c r="K34" i="7"/>
  <c r="K172"/>
  <c r="K8488" i="13"/>
  <c r="J8538"/>
  <c r="J8554"/>
  <c r="I8591"/>
  <c r="J238" i="7"/>
  <c r="J8565" i="13"/>
  <c r="BY123" i="16"/>
  <c r="J251" i="7"/>
  <c r="J8578" i="13"/>
  <c r="CJ123" i="16"/>
  <c r="I225" i="7"/>
  <c r="I8552" i="13"/>
  <c r="BN122" i="16"/>
  <c r="H217" i="14"/>
  <c r="K8552" i="13"/>
  <c r="I8575"/>
  <c r="G219" i="14"/>
  <c r="K8575" i="13"/>
  <c r="J8586"/>
  <c r="I229" i="7"/>
  <c r="I8600" i="13"/>
  <c r="BR122" i="16"/>
  <c r="H221" i="14"/>
  <c r="K8600" i="13"/>
  <c r="J40" i="7"/>
  <c r="K8560" i="13"/>
  <c r="J476"/>
  <c r="J36" i="14"/>
  <c r="Z50" i="17"/>
  <c r="N227" i="1"/>
  <c r="C215" i="14"/>
  <c r="K8523" i="13"/>
  <c r="K8494"/>
  <c r="K262" i="7"/>
  <c r="K31" i="14"/>
  <c r="K30" i="7"/>
  <c r="K82" i="14"/>
  <c r="G216"/>
  <c r="K8506" i="13"/>
  <c r="K107" i="7"/>
  <c r="D217" i="14"/>
  <c r="J220"/>
  <c r="K8500" i="13"/>
  <c r="K33" i="14"/>
  <c r="F214"/>
  <c r="K8562" i="13"/>
  <c r="J215" i="14"/>
  <c r="K8610" i="13"/>
  <c r="K8548"/>
  <c r="J221" i="14"/>
  <c r="K8511" i="13"/>
  <c r="C214" i="14"/>
  <c r="H219"/>
  <c r="K8564" i="13"/>
  <c r="K166" i="14"/>
  <c r="F222"/>
  <c r="J8532" i="13"/>
  <c r="K8532"/>
  <c r="I8611"/>
  <c r="J229" i="7"/>
  <c r="J8600" i="13"/>
  <c r="BR123" i="16"/>
  <c r="J225" i="7"/>
  <c r="J8552" i="13"/>
  <c r="BN123" i="16"/>
  <c r="J8491" i="13"/>
  <c r="J8516"/>
  <c r="J8576"/>
  <c r="I8520"/>
  <c r="I8604"/>
  <c r="J224" i="7"/>
  <c r="J8540" i="13"/>
  <c r="BM123" i="16"/>
  <c r="L86" i="7"/>
  <c r="K224"/>
  <c r="H216" i="14"/>
  <c r="H164"/>
  <c r="K8540" i="13"/>
  <c r="J8596"/>
  <c r="J8539"/>
  <c r="J8613"/>
  <c r="H8605"/>
  <c r="H8616" s="1"/>
  <c r="I8544"/>
  <c r="K8544"/>
  <c r="J8528"/>
  <c r="H215" i="14"/>
  <c r="K8528" i="13"/>
  <c r="I8608"/>
  <c r="J8544"/>
  <c r="J8604"/>
  <c r="J8575"/>
  <c r="J8495"/>
  <c r="K212" i="14"/>
  <c r="I8615" i="13"/>
  <c r="I8508"/>
  <c r="I8592"/>
  <c r="K8592"/>
  <c r="J8614"/>
  <c r="K8495"/>
  <c r="K8527"/>
  <c r="K8516"/>
  <c r="J8536"/>
  <c r="D216" i="14"/>
  <c r="J8607" i="13"/>
  <c r="J8572"/>
  <c r="D219" i="14"/>
  <c r="K8572" i="13"/>
  <c r="J8584"/>
  <c r="I8612"/>
  <c r="J173" i="7"/>
  <c r="J8500" i="13"/>
  <c r="V123" i="16"/>
  <c r="H214" i="14"/>
  <c r="C222"/>
  <c r="K8536" i="13"/>
  <c r="H218" i="14"/>
  <c r="D220"/>
  <c r="I8556" i="13"/>
  <c r="J178" i="7"/>
  <c r="AA123" i="16"/>
  <c r="J8560" i="13"/>
  <c r="K40" i="7"/>
  <c r="D218" i="14"/>
  <c r="K178" i="7"/>
  <c r="J8504" i="13"/>
  <c r="K8504"/>
  <c r="J8564"/>
  <c r="J8527"/>
  <c r="J8610"/>
  <c r="J8591"/>
  <c r="K8591"/>
  <c r="K220" i="14"/>
  <c r="J172" i="7"/>
  <c r="J8488" i="13"/>
  <c r="U123" i="16"/>
  <c r="D212" i="14"/>
  <c r="J228" i="7"/>
  <c r="J8588" i="13"/>
  <c r="BQ123" i="16"/>
  <c r="H220" i="14"/>
  <c r="I8568" i="13"/>
  <c r="J260" i="7"/>
  <c r="J8543" i="13"/>
  <c r="CQ123" i="16"/>
  <c r="K8543" i="13"/>
  <c r="J175" i="7"/>
  <c r="J8524" i="13"/>
  <c r="X123" i="16"/>
  <c r="D215" i="14"/>
  <c r="J8548" i="13"/>
  <c r="J8512"/>
  <c r="K8608"/>
  <c r="K470"/>
  <c r="K8512"/>
  <c r="J8608"/>
  <c r="J8568"/>
  <c r="K8568"/>
  <c r="J8612"/>
  <c r="K8612"/>
  <c r="J8556"/>
  <c r="K8580"/>
  <c r="J8496"/>
  <c r="K8496"/>
  <c r="J8508"/>
  <c r="J8615"/>
  <c r="K8615"/>
  <c r="K8508"/>
  <c r="I8605"/>
  <c r="I8616" s="1"/>
  <c r="B4544" l="1"/>
  <c r="B4637"/>
  <c r="B4606"/>
  <c r="B4792"/>
  <c r="E123" i="16"/>
  <c r="H4844" i="13"/>
  <c r="C134" i="7"/>
  <c r="C272" s="1"/>
  <c r="C573" i="13"/>
  <c r="D540"/>
  <c r="B34" i="10"/>
  <c r="J34"/>
  <c r="C436" i="13"/>
  <c r="B358"/>
  <c r="B308"/>
  <c r="B326"/>
  <c r="C272"/>
  <c r="F96" i="7"/>
  <c r="K135" i="6"/>
  <c r="F476" i="13"/>
  <c r="B4366"/>
  <c r="C139" i="7"/>
  <c r="C277" s="1"/>
  <c r="C80"/>
  <c r="C572" i="13"/>
  <c r="F539"/>
  <c r="K538"/>
  <c r="F537"/>
  <c r="F533"/>
  <c r="F532"/>
  <c r="F455"/>
  <c r="D428"/>
  <c r="D427"/>
  <c r="D379"/>
  <c r="D377"/>
  <c r="D375"/>
  <c r="B382"/>
  <c r="D369"/>
  <c r="D363"/>
  <c r="D435" s="1"/>
  <c r="D361"/>
  <c r="C320"/>
  <c r="D318"/>
  <c r="D316"/>
  <c r="D314"/>
  <c r="D312"/>
  <c r="D310"/>
  <c r="C308"/>
  <c r="H16" i="5" s="1"/>
  <c r="B272" i="13"/>
  <c r="E15" i="5" s="1"/>
  <c r="D270" i="13"/>
  <c r="D268"/>
  <c r="D266"/>
  <c r="D264"/>
  <c r="D262"/>
  <c r="D272" s="1"/>
  <c r="D259"/>
  <c r="D257"/>
  <c r="D255"/>
  <c r="D253"/>
  <c r="D251"/>
  <c r="C260"/>
  <c r="D16" i="5" s="1"/>
  <c r="D247" i="13"/>
  <c r="D331" s="1"/>
  <c r="D233"/>
  <c r="D232"/>
  <c r="D228"/>
  <c r="D226"/>
  <c r="D208"/>
  <c r="D206"/>
  <c r="B221"/>
  <c r="D182"/>
  <c r="D124"/>
  <c r="D122"/>
  <c r="D120"/>
  <c r="B126"/>
  <c r="D97"/>
  <c r="D91"/>
  <c r="D79"/>
  <c r="D67"/>
  <c r="D62"/>
  <c r="D60"/>
  <c r="D57"/>
  <c r="D36"/>
  <c r="D8"/>
  <c r="C234" i="7"/>
  <c r="K182" i="6"/>
  <c r="L218" i="14"/>
  <c r="J222"/>
  <c r="K241" i="7"/>
  <c r="I169" i="14"/>
  <c r="L241" i="7"/>
  <c r="G203"/>
  <c r="AV120" i="16"/>
  <c r="G90" i="7"/>
  <c r="G86" i="14"/>
  <c r="E180" i="7"/>
  <c r="AC119" i="16"/>
  <c r="H22" i="7"/>
  <c r="V46" i="17"/>
  <c r="G217" i="7"/>
  <c r="BH120" i="16"/>
  <c r="G163" i="7"/>
  <c r="N120" i="16"/>
  <c r="H28" i="7"/>
  <c r="H24" i="14"/>
  <c r="L261" i="1"/>
  <c r="I518" i="13"/>
  <c r="BD58" i="17"/>
  <c r="G135" i="14"/>
  <c r="J230" i="1"/>
  <c r="G479" i="13"/>
  <c r="G39" i="14"/>
  <c r="J450" i="13"/>
  <c r="BF44" i="17"/>
  <c r="E175" i="7"/>
  <c r="X119" i="16"/>
  <c r="H61" i="7"/>
  <c r="H57" i="14"/>
  <c r="J267" i="1"/>
  <c r="G84" i="14"/>
  <c r="M206" i="1"/>
  <c r="J15" i="7"/>
  <c r="J451" i="13"/>
  <c r="J45" i="17"/>
  <c r="D173" i="13"/>
  <c r="C174"/>
  <c r="H59" i="7"/>
  <c r="H55" i="14"/>
  <c r="J226" i="1"/>
  <c r="G39" i="7"/>
  <c r="D50" i="17"/>
  <c r="K220" i="1"/>
  <c r="H467" i="13"/>
  <c r="AL48" i="17"/>
  <c r="K218" i="1"/>
  <c r="H465" i="13"/>
  <c r="F48" i="17"/>
  <c r="E178" i="7"/>
  <c r="I47"/>
  <c r="AN51" i="17"/>
  <c r="L235" i="1"/>
  <c r="I486" i="13"/>
  <c r="X52" i="17"/>
  <c r="G37" i="7"/>
  <c r="G33" i="14"/>
  <c r="I263" i="7"/>
  <c r="CT122" i="16"/>
  <c r="J286" i="1"/>
  <c r="G547" i="13"/>
  <c r="D65" i="17"/>
  <c r="F83" i="7"/>
  <c r="F221"/>
  <c r="D226"/>
  <c r="BO118" i="16"/>
  <c r="H82" i="7"/>
  <c r="H78" i="14"/>
  <c r="K78"/>
  <c r="G191" i="7"/>
  <c r="AL120" i="16"/>
  <c r="I258" i="1"/>
  <c r="E513" i="13"/>
  <c r="B58" i="17"/>
  <c r="H258" i="1"/>
  <c r="D196" i="7"/>
  <c r="AO118" i="16"/>
  <c r="D204" i="7"/>
  <c r="AW118" i="16"/>
  <c r="C212" i="7"/>
  <c r="BC117" i="16"/>
  <c r="F523" i="13"/>
  <c r="F478"/>
  <c r="N205" i="1"/>
  <c r="D75" i="13"/>
  <c r="C76"/>
  <c r="G18" i="4" s="1"/>
  <c r="G122" i="7"/>
  <c r="G118" i="14"/>
  <c r="G8598" i="13"/>
  <c r="G205" i="7"/>
  <c r="E575" i="13"/>
  <c r="F527"/>
  <c r="G91" i="7"/>
  <c r="G87" i="14"/>
  <c r="J229" i="1"/>
  <c r="G478" i="13"/>
  <c r="AZ50" i="17"/>
  <c r="E181" i="7"/>
  <c r="AD119" i="16"/>
  <c r="F181" i="7"/>
  <c r="K290" i="1"/>
  <c r="H551" i="13"/>
  <c r="F66" i="17"/>
  <c r="G35" i="7"/>
  <c r="D49" i="17"/>
  <c r="H188" i="7"/>
  <c r="AI121" i="16"/>
  <c r="E225" i="7"/>
  <c r="BN119" i="16"/>
  <c r="J535" i="13"/>
  <c r="K535" s="1"/>
  <c r="J95" i="14"/>
  <c r="N276" i="1"/>
  <c r="K215"/>
  <c r="H462" i="13"/>
  <c r="V47" i="17"/>
  <c r="E221" i="7"/>
  <c r="BJ119" i="16"/>
  <c r="L238" i="1"/>
  <c r="I53" i="7"/>
  <c r="I49" i="14"/>
  <c r="E215" i="7"/>
  <c r="BF119" i="16"/>
  <c r="K241" i="1"/>
  <c r="H494" i="13"/>
  <c r="G87" i="7"/>
  <c r="G83" i="14"/>
  <c r="H100" i="7"/>
  <c r="H96" i="14"/>
  <c r="K213" i="1"/>
  <c r="H460" i="13"/>
  <c r="BB46" i="17"/>
  <c r="H67" i="7"/>
  <c r="H63" i="14"/>
  <c r="J59" i="1"/>
  <c r="G39" i="2"/>
  <c r="AL13" i="17"/>
  <c r="G10" i="2"/>
  <c r="E172" i="7"/>
  <c r="U119" i="16"/>
  <c r="H113" i="7"/>
  <c r="H109" i="14"/>
  <c r="J260" i="1"/>
  <c r="G515" i="13"/>
  <c r="AJ58" i="17"/>
  <c r="E196" i="7"/>
  <c r="AO119" i="16"/>
  <c r="K45" i="14"/>
  <c r="J485" i="13"/>
  <c r="J52" i="17"/>
  <c r="N234" i="1"/>
  <c r="H52" i="7"/>
  <c r="H48" i="14"/>
  <c r="K237" i="1"/>
  <c r="H488" i="13"/>
  <c r="BB52" i="17"/>
  <c r="E161" i="7"/>
  <c r="L119" i="16"/>
  <c r="L204" i="1"/>
  <c r="I449" i="13"/>
  <c r="I9" i="14"/>
  <c r="I13" i="7"/>
  <c r="AN44" i="17"/>
  <c r="N204" i="1"/>
  <c r="C132" i="7"/>
  <c r="C270" s="1"/>
  <c r="C174"/>
  <c r="W117" i="16"/>
  <c r="D89" i="7"/>
  <c r="D85" i="14"/>
  <c r="G268" i="1"/>
  <c r="AF60" i="17"/>
  <c r="D525" i="13"/>
  <c r="G55" i="7"/>
  <c r="AJ53" i="17"/>
  <c r="J240" i="1"/>
  <c r="G491" i="13"/>
  <c r="G51" i="14"/>
  <c r="BK117" i="16"/>
  <c r="I272" i="1"/>
  <c r="E531" i="13"/>
  <c r="E540" s="1"/>
  <c r="F540" s="1"/>
  <c r="E91" i="14"/>
  <c r="H272" i="1"/>
  <c r="E95" i="7"/>
  <c r="E100" i="14"/>
  <c r="AH61" i="17"/>
  <c r="I281" i="1"/>
  <c r="E542" i="13"/>
  <c r="F542" s="1"/>
  <c r="E102" i="14"/>
  <c r="E106" i="7"/>
  <c r="AX63" i="17"/>
  <c r="G291" i="1"/>
  <c r="D118" i="7"/>
  <c r="P66" i="17"/>
  <c r="D554" i="13"/>
  <c r="D124" i="14"/>
  <c r="D114"/>
  <c r="F114"/>
  <c r="G299" i="1"/>
  <c r="D562" i="13"/>
  <c r="D122" i="14"/>
  <c r="D126" i="7"/>
  <c r="D134" i="14"/>
  <c r="P68" i="17"/>
  <c r="F122" i="14"/>
  <c r="J4761" i="13"/>
  <c r="J4792"/>
  <c r="J4699"/>
  <c r="J4730"/>
  <c r="J4544"/>
  <c r="J4606"/>
  <c r="J4637"/>
  <c r="J4575"/>
  <c r="F215" i="7"/>
  <c r="D138"/>
  <c r="D276" s="1"/>
  <c r="E113"/>
  <c r="AH65" i="17"/>
  <c r="I284" i="1"/>
  <c r="E545" i="13"/>
  <c r="F545" s="1"/>
  <c r="AH64" i="17"/>
  <c r="K275" i="1"/>
  <c r="H534" i="13"/>
  <c r="V62" i="17"/>
  <c r="H4253" i="13"/>
  <c r="H4222"/>
  <c r="H4242" s="1"/>
  <c r="H4315"/>
  <c r="H242" i="1"/>
  <c r="F55" i="14"/>
  <c r="H186" i="7"/>
  <c r="AG121" i="16"/>
  <c r="K208" i="1"/>
  <c r="H453" i="13"/>
  <c r="AL45" i="17"/>
  <c r="E28" i="7"/>
  <c r="E24" i="14"/>
  <c r="J203" i="1"/>
  <c r="G448" i="13"/>
  <c r="T44" i="17"/>
  <c r="G14" i="7"/>
  <c r="G10" i="14"/>
  <c r="F228" i="1"/>
  <c r="C41" i="7"/>
  <c r="C37" i="14"/>
  <c r="AD50" i="17"/>
  <c r="F254" i="1"/>
  <c r="C509" i="13"/>
  <c r="BJ56" i="17"/>
  <c r="I207" i="1"/>
  <c r="E452" i="13"/>
  <c r="E12" i="14"/>
  <c r="D23" i="7"/>
  <c r="D19" i="14"/>
  <c r="AF46" i="17"/>
  <c r="D28" i="14"/>
  <c r="D127"/>
  <c r="G216" i="1"/>
  <c r="D463" i="13"/>
  <c r="F23" i="14"/>
  <c r="F27"/>
  <c r="D467" i="13"/>
  <c r="AF48" i="17"/>
  <c r="J210" i="1"/>
  <c r="G455" i="13"/>
  <c r="G15" i="14"/>
  <c r="C42" i="7"/>
  <c r="C134" i="14"/>
  <c r="AT50" i="17"/>
  <c r="H237" i="1"/>
  <c r="E52" i="7"/>
  <c r="F48" i="14"/>
  <c r="H42" i="1"/>
  <c r="E44" i="2"/>
  <c r="B44" i="13"/>
  <c r="D9" i="2"/>
  <c r="G44" i="1"/>
  <c r="D22" i="2"/>
  <c r="B144" i="13"/>
  <c r="I201" i="1"/>
  <c r="E446" i="13"/>
  <c r="E16" i="14"/>
  <c r="AX43" i="17"/>
  <c r="D24" i="7"/>
  <c r="D20" i="14"/>
  <c r="F20"/>
  <c r="D28" i="7"/>
  <c r="D24" i="14"/>
  <c r="AV47" i="17"/>
  <c r="H217" i="1"/>
  <c r="K231"/>
  <c r="H482" i="13"/>
  <c r="V51" i="17"/>
  <c r="H239" i="1"/>
  <c r="E54" i="7"/>
  <c r="E50" i="14"/>
  <c r="D79" i="7"/>
  <c r="D75" i="14"/>
  <c r="AF58" i="17"/>
  <c r="C262" i="7"/>
  <c r="CS117" i="16"/>
  <c r="I4637" i="13"/>
  <c r="I4699"/>
  <c r="C34" i="10"/>
  <c r="C35"/>
  <c r="I4720" i="13"/>
  <c r="I4534"/>
  <c r="I4782"/>
  <c r="I4813"/>
  <c r="G267" i="6"/>
  <c r="G278"/>
  <c r="J563" i="13"/>
  <c r="K563" s="1"/>
  <c r="K123" i="14"/>
  <c r="J127" i="7"/>
  <c r="J123" i="14"/>
  <c r="N300" i="1"/>
  <c r="H26" i="14"/>
  <c r="T50" i="17"/>
  <c r="G476" i="13"/>
  <c r="AZ48" i="17"/>
  <c r="K48" i="7"/>
  <c r="G63" i="14"/>
  <c r="G503" i="13"/>
  <c r="K503" s="1"/>
  <c r="T119" i="16"/>
  <c r="H227" i="1"/>
  <c r="K186" i="7"/>
  <c r="AZ47" i="17"/>
  <c r="M205" i="1"/>
  <c r="BD44" i="17"/>
  <c r="I450" i="13"/>
  <c r="AH49" i="17"/>
  <c r="E473" i="13"/>
  <c r="K557"/>
  <c r="O119" i="16"/>
  <c r="G111" i="14"/>
  <c r="V52" i="17"/>
  <c r="H486" i="13"/>
  <c r="AT119" i="16"/>
  <c r="C273" i="7"/>
  <c r="B60" i="17"/>
  <c r="AJ54"/>
  <c r="F124" i="7"/>
  <c r="CS119" i="16"/>
  <c r="E262" i="7"/>
  <c r="AZ53" i="17"/>
  <c r="G494" i="13"/>
  <c r="F84" i="14"/>
  <c r="E84"/>
  <c r="E524" i="13"/>
  <c r="F524" s="1"/>
  <c r="E162" i="14"/>
  <c r="N273" i="1"/>
  <c r="J92" i="14"/>
  <c r="J96" i="7"/>
  <c r="K95" i="14"/>
  <c r="AN62" i="17"/>
  <c r="C63" i="13"/>
  <c r="F39" i="2"/>
  <c r="B59" i="17"/>
  <c r="E519" i="13"/>
  <c r="F519" s="1"/>
  <c r="I262" i="1"/>
  <c r="AG122" i="16"/>
  <c r="E35" i="14"/>
  <c r="AZ62" i="17"/>
  <c r="G536" i="13"/>
  <c r="K536" s="1"/>
  <c r="AK120" i="16"/>
  <c r="H49" i="14"/>
  <c r="D48" i="17"/>
  <c r="E36" i="14"/>
  <c r="AJ65" i="17"/>
  <c r="G549" i="13"/>
  <c r="K549" s="1"/>
  <c r="AX48" i="17"/>
  <c r="E30" i="14"/>
  <c r="AZ46" i="17"/>
  <c r="G460" i="13"/>
  <c r="E203" i="7"/>
  <c r="K121" i="14"/>
  <c r="J121"/>
  <c r="AL51" i="17"/>
  <c r="H483" i="13"/>
  <c r="K483" s="1"/>
  <c r="F135" i="14"/>
  <c r="BL57" i="17"/>
  <c r="D513" i="13"/>
  <c r="P60" i="17"/>
  <c r="BB117" i="16"/>
  <c r="P50" i="17"/>
  <c r="D40" i="7"/>
  <c r="M234" i="1"/>
  <c r="I45" i="14"/>
  <c r="I49" i="7"/>
  <c r="AX53" i="17"/>
  <c r="E54" i="14"/>
  <c r="D83"/>
  <c r="D87" i="7"/>
  <c r="B55" i="17"/>
  <c r="I246" i="1"/>
  <c r="F107" i="7"/>
  <c r="CL118" i="16"/>
  <c r="J239" i="7"/>
  <c r="H291" i="1"/>
  <c r="H299"/>
  <c r="D53" i="17"/>
  <c r="F120" i="16"/>
  <c r="AZ52" i="17"/>
  <c r="G488" i="13"/>
  <c r="F203" i="7"/>
  <c r="E20"/>
  <c r="H277" i="1"/>
  <c r="E96" i="14"/>
  <c r="D79"/>
  <c r="I121"/>
  <c r="D33"/>
  <c r="H213" i="1"/>
  <c r="E20" i="14"/>
  <c r="H260" i="1"/>
  <c r="AL44" i="17"/>
  <c r="H212" i="1"/>
  <c r="D169" i="7"/>
  <c r="AZ58" i="17"/>
  <c r="B65"/>
  <c r="H4740" i="13"/>
  <c r="AH58" i="17"/>
  <c r="J4720" i="13"/>
  <c r="J4740" s="1"/>
  <c r="J4565"/>
  <c r="J4585" s="1"/>
  <c r="B4813"/>
  <c r="C114" i="14"/>
  <c r="F549" i="13"/>
  <c r="AT48" i="17"/>
  <c r="N68"/>
  <c r="D104" i="14"/>
  <c r="H238" i="1"/>
  <c r="B4699" i="13"/>
  <c r="D100" i="14"/>
  <c r="F100" s="1"/>
  <c r="F51"/>
  <c r="F59"/>
  <c r="D60"/>
  <c r="AV64" i="17"/>
  <c r="AV63"/>
  <c r="AD60"/>
  <c r="D64" i="14"/>
  <c r="N49" i="17"/>
  <c r="C52" i="3"/>
  <c r="D34" i="10"/>
  <c r="D260" i="13"/>
  <c r="E79" i="7"/>
  <c r="E75" i="14"/>
  <c r="C256" i="7"/>
  <c r="CM117" i="16"/>
  <c r="F22" i="7"/>
  <c r="D160"/>
  <c r="K118" i="16"/>
  <c r="D34" i="7"/>
  <c r="D30" i="14"/>
  <c r="C8540" i="13"/>
  <c r="C224" i="7"/>
  <c r="CQ117" i="16"/>
  <c r="C260" i="7"/>
  <c r="C4201" i="13"/>
  <c r="C4211" s="1"/>
  <c r="C4449"/>
  <c r="F107" i="14"/>
  <c r="E111" i="7"/>
  <c r="E107" i="14"/>
  <c r="H286" i="1"/>
  <c r="C229" i="7"/>
  <c r="BR117" i="16"/>
  <c r="J209" i="1"/>
  <c r="G454" i="13"/>
  <c r="AZ45" i="17"/>
  <c r="G82" i="7"/>
  <c r="G78" i="14"/>
  <c r="C8491" i="13"/>
  <c r="C208" i="7"/>
  <c r="E28" i="14"/>
  <c r="I212" i="1"/>
  <c r="E459" i="13"/>
  <c r="F459" s="1"/>
  <c r="AH46" i="17"/>
  <c r="H13" i="7"/>
  <c r="H9" i="14"/>
  <c r="C34" i="7"/>
  <c r="C40" i="14"/>
  <c r="C30"/>
  <c r="H221" i="1"/>
  <c r="F223"/>
  <c r="C472" i="13"/>
  <c r="C128" i="14"/>
  <c r="F225" i="1"/>
  <c r="C474" i="13"/>
  <c r="C34" i="14"/>
  <c r="E53" i="7"/>
  <c r="F49" i="14"/>
  <c r="B53" i="17"/>
  <c r="F54" i="14"/>
  <c r="D494" i="13"/>
  <c r="AV53" i="17"/>
  <c r="G243" i="1"/>
  <c r="D60" i="7"/>
  <c r="P54" i="17"/>
  <c r="G245" i="1"/>
  <c r="D498" i="13"/>
  <c r="AV54" i="17"/>
  <c r="G247" i="1"/>
  <c r="D64" i="7"/>
  <c r="P55" i="17"/>
  <c r="G249" i="1"/>
  <c r="D502" i="13"/>
  <c r="AV55" i="17"/>
  <c r="F251" i="1"/>
  <c r="C506" i="13"/>
  <c r="C76" i="14"/>
  <c r="F255" i="1"/>
  <c r="C510" i="13"/>
  <c r="N57" i="17"/>
  <c r="H236" i="1"/>
  <c r="I236"/>
  <c r="E487" i="13"/>
  <c r="F487" s="1"/>
  <c r="E47" i="14"/>
  <c r="D100" i="7"/>
  <c r="D96" i="14"/>
  <c r="F96"/>
  <c r="K259" i="1"/>
  <c r="H514" i="13"/>
  <c r="V58" i="17"/>
  <c r="F264" i="1"/>
  <c r="C85" i="7"/>
  <c r="C81" i="14"/>
  <c r="C89" i="7"/>
  <c r="C85" i="14"/>
  <c r="H268" i="1"/>
  <c r="H125" i="7"/>
  <c r="L263" s="1"/>
  <c r="H121" i="14"/>
  <c r="E55" i="7"/>
  <c r="E51" i="14"/>
  <c r="C88"/>
  <c r="F263" i="1"/>
  <c r="C520" i="13"/>
  <c r="N59" i="17"/>
  <c r="C88" i="7"/>
  <c r="C84" i="14"/>
  <c r="D95" i="7"/>
  <c r="D91" i="14"/>
  <c r="F91"/>
  <c r="K274" i="1"/>
  <c r="H533" i="13"/>
  <c r="F62" i="17"/>
  <c r="D106" i="7"/>
  <c r="D102" i="14"/>
  <c r="F102"/>
  <c r="H281" i="1"/>
  <c r="G283"/>
  <c r="D108" i="7"/>
  <c r="P64" i="17"/>
  <c r="G285" i="1"/>
  <c r="F106" i="14" s="1"/>
  <c r="D110" i="7"/>
  <c r="D106" i="14"/>
  <c r="G287" i="1"/>
  <c r="D112" i="7"/>
  <c r="F108" i="14"/>
  <c r="D108"/>
  <c r="G289" i="1"/>
  <c r="D550" i="13"/>
  <c r="AV65" i="17"/>
  <c r="C554" i="13"/>
  <c r="C124" i="14"/>
  <c r="C126" i="7"/>
  <c r="C122" i="14"/>
  <c r="N278" i="1"/>
  <c r="M278"/>
  <c r="J537" i="13"/>
  <c r="K537" s="1"/>
  <c r="J97" i="14"/>
  <c r="J63" i="17"/>
  <c r="B4627" i="13"/>
  <c r="B4534"/>
  <c r="B4782"/>
  <c r="B4802" s="1"/>
  <c r="B4689"/>
  <c r="B4596"/>
  <c r="B4616" s="1"/>
  <c r="B4761"/>
  <c r="B4668"/>
  <c r="B4575"/>
  <c r="B4823"/>
  <c r="B4730"/>
  <c r="J4627"/>
  <c r="J4647" s="1"/>
  <c r="J4534"/>
  <c r="J4782"/>
  <c r="J4802" s="1"/>
  <c r="J4689"/>
  <c r="J4709" s="1"/>
  <c r="J4596"/>
  <c r="J4616" s="1"/>
  <c r="E4637"/>
  <c r="E4575"/>
  <c r="B49" i="9"/>
  <c r="B206" i="7"/>
  <c r="K139" i="14"/>
  <c r="J19" i="10"/>
  <c r="J10"/>
  <c r="D4823" i="13"/>
  <c r="D4544"/>
  <c r="F470"/>
  <c r="K561"/>
  <c r="F536"/>
  <c r="C528"/>
  <c r="D320"/>
  <c r="G293" i="1"/>
  <c r="G257"/>
  <c r="F559" i="13"/>
  <c r="F555"/>
  <c r="B492"/>
  <c r="F484"/>
  <c r="B574"/>
  <c r="B572"/>
  <c r="F450"/>
  <c r="F449"/>
  <c r="D456"/>
  <c r="D426"/>
  <c r="D422"/>
  <c r="C430"/>
  <c r="I16" i="5" s="1"/>
  <c r="B418" i="13"/>
  <c r="H15" i="5" s="1"/>
  <c r="H17" s="1"/>
  <c r="D416" i="13"/>
  <c r="D414"/>
  <c r="D412"/>
  <c r="D410"/>
  <c r="D408"/>
  <c r="D393"/>
  <c r="D394" s="1"/>
  <c r="D376"/>
  <c r="C346"/>
  <c r="D338"/>
  <c r="D306"/>
  <c r="D330" s="1"/>
  <c r="D304"/>
  <c r="D328" s="1"/>
  <c r="D302"/>
  <c r="D301"/>
  <c r="D299"/>
  <c r="D277"/>
  <c r="D245"/>
  <c r="D329" s="1"/>
  <c r="C328"/>
  <c r="D229"/>
  <c r="D227"/>
  <c r="D189"/>
  <c r="D184"/>
  <c r="D181"/>
  <c r="D172"/>
  <c r="D170"/>
  <c r="D218" s="1"/>
  <c r="D167"/>
  <c r="D136"/>
  <c r="D133"/>
  <c r="D125"/>
  <c r="D119"/>
  <c r="D117"/>
  <c r="D213" s="1"/>
  <c r="D96"/>
  <c r="D90"/>
  <c r="D85"/>
  <c r="D81"/>
  <c r="D78"/>
  <c r="D73"/>
  <c r="D61"/>
  <c r="D109" s="1"/>
  <c r="D59"/>
  <c r="C102"/>
  <c r="D43"/>
  <c r="D32"/>
  <c r="D7"/>
  <c r="J50" i="2"/>
  <c r="J45"/>
  <c r="J42"/>
  <c r="H252" i="1"/>
  <c r="J292"/>
  <c r="J256"/>
  <c r="F561" i="13"/>
  <c r="K559"/>
  <c r="F514"/>
  <c r="B571"/>
  <c r="C492"/>
  <c r="C394"/>
  <c r="B433"/>
  <c r="B213"/>
  <c r="D86"/>
  <c r="D74"/>
  <c r="D72"/>
  <c r="K261" i="7"/>
  <c r="F153"/>
  <c r="L277" i="6"/>
  <c r="L275"/>
  <c r="K133"/>
  <c r="J50" i="3"/>
  <c r="J48"/>
  <c r="J46"/>
  <c r="J42"/>
  <c r="I41"/>
  <c r="M300" i="1"/>
  <c r="H253"/>
  <c r="G252"/>
  <c r="H186"/>
  <c r="H185"/>
  <c r="H184"/>
  <c r="N183"/>
  <c r="N182"/>
  <c r="N181"/>
  <c r="N180"/>
  <c r="N179"/>
  <c r="N178"/>
  <c r="N177"/>
  <c r="N173"/>
  <c r="N172"/>
  <c r="N171"/>
  <c r="N170"/>
  <c r="N169"/>
  <c r="N168"/>
  <c r="N167"/>
  <c r="N166"/>
  <c r="N165"/>
  <c r="N164"/>
  <c r="H163"/>
  <c r="H162"/>
  <c r="H161"/>
  <c r="H160"/>
  <c r="H159"/>
  <c r="H158"/>
  <c r="H157"/>
  <c r="H156"/>
  <c r="H155"/>
  <c r="H154"/>
  <c r="M133"/>
  <c r="M132"/>
  <c r="M131"/>
  <c r="M130"/>
  <c r="M129"/>
  <c r="H121"/>
  <c r="H120"/>
  <c r="H119"/>
  <c r="H118"/>
  <c r="H117"/>
  <c r="H116"/>
  <c r="H115"/>
  <c r="H114"/>
  <c r="H153"/>
  <c r="H152"/>
  <c r="H151"/>
  <c r="H150"/>
  <c r="H149"/>
  <c r="H148"/>
  <c r="H147"/>
  <c r="H146"/>
  <c r="H145"/>
  <c r="H144"/>
  <c r="K91" i="7"/>
  <c r="D214" i="14"/>
  <c r="K8570" i="13"/>
  <c r="E8544"/>
  <c r="F91" i="7"/>
  <c r="F8600" i="13"/>
  <c r="E229" i="7"/>
  <c r="CB122" i="16"/>
  <c r="I241" i="7"/>
  <c r="I8601" i="13"/>
  <c r="K103" i="7"/>
  <c r="BA122" i="16"/>
  <c r="I210" i="7"/>
  <c r="I8515" i="13"/>
  <c r="K210" i="7"/>
  <c r="K72"/>
  <c r="D8572" i="13"/>
  <c r="G193" i="7"/>
  <c r="AN120" i="16"/>
  <c r="G8597" i="13"/>
  <c r="F464"/>
  <c r="CU117" i="16"/>
  <c r="C264" i="7"/>
  <c r="C128"/>
  <c r="C138"/>
  <c r="C8591" i="13"/>
  <c r="CE118" i="16"/>
  <c r="F8518" i="13"/>
  <c r="D116" i="7"/>
  <c r="D8518" i="13"/>
  <c r="H8579"/>
  <c r="H263" i="7"/>
  <c r="K8579" i="13"/>
  <c r="L125" i="7"/>
  <c r="CT121" i="16"/>
  <c r="K219" i="14"/>
  <c r="K167"/>
  <c r="K263" i="7"/>
  <c r="K125"/>
  <c r="F558" i="13"/>
  <c r="C564"/>
  <c r="G236" i="7"/>
  <c r="G8541" i="13"/>
  <c r="BW120" i="16"/>
  <c r="I216" i="14"/>
  <c r="L216" s="1"/>
  <c r="C570" i="13"/>
  <c r="C8508"/>
  <c r="K120" i="16"/>
  <c r="G8487" i="13"/>
  <c r="E8516"/>
  <c r="D8615"/>
  <c r="G4771"/>
  <c r="F30" i="7"/>
  <c r="F8583" i="13"/>
  <c r="E8583"/>
  <c r="F168" i="7"/>
  <c r="E168"/>
  <c r="F473" i="13"/>
  <c r="D572"/>
  <c r="D52" i="3"/>
  <c r="K8531" i="13"/>
  <c r="K215" i="14"/>
  <c r="AR120" i="16"/>
  <c r="G199" i="7"/>
  <c r="G8526" i="13"/>
  <c r="F8512"/>
  <c r="E8512"/>
  <c r="AM121" i="16"/>
  <c r="H8585" i="13"/>
  <c r="H192" i="7"/>
  <c r="D8532" i="13"/>
  <c r="F41" i="3"/>
  <c r="F52"/>
  <c r="H267" i="6"/>
  <c r="K278"/>
  <c r="K129"/>
  <c r="H140"/>
  <c r="K267"/>
  <c r="F111" i="16"/>
  <c r="K140" i="6"/>
  <c r="H278"/>
  <c r="B8613" i="13"/>
  <c r="B242" i="7"/>
  <c r="B276"/>
  <c r="B8592" i="13"/>
  <c r="I267" i="6"/>
  <c r="I140"/>
  <c r="G111" i="16"/>
  <c r="I278" i="6"/>
  <c r="G8547" i="13"/>
  <c r="B4211"/>
  <c r="D140" i="14"/>
  <c r="E140"/>
  <c r="C140"/>
  <c r="B152"/>
  <c r="J140"/>
  <c r="H140"/>
  <c r="G140"/>
  <c r="B140"/>
  <c r="I140"/>
  <c r="D8606" i="13"/>
  <c r="D158" i="7"/>
  <c r="D45" i="9"/>
  <c r="B52"/>
  <c r="Q120" i="16"/>
  <c r="G166" i="7"/>
  <c r="E214" i="14"/>
  <c r="E222" s="1"/>
  <c r="L48" i="7"/>
  <c r="K8513" i="13"/>
  <c r="K8519"/>
  <c r="F543"/>
  <c r="F8602"/>
  <c r="F253" i="7"/>
  <c r="F115"/>
  <c r="CL119" i="16"/>
  <c r="K163" i="14"/>
  <c r="I259" i="7"/>
  <c r="L121"/>
  <c r="L259"/>
  <c r="CP122" i="16"/>
  <c r="F25" i="7"/>
  <c r="E8523" i="13"/>
  <c r="BU122" i="16"/>
  <c r="L96" i="7"/>
  <c r="I214" i="14"/>
  <c r="I234" i="7"/>
  <c r="E8530" i="13"/>
  <c r="E247" i="7"/>
  <c r="B4709" i="13"/>
  <c r="B4554"/>
  <c r="F8549"/>
  <c r="E189" i="7"/>
  <c r="AJ119" i="16"/>
  <c r="E8549" i="13"/>
  <c r="C150"/>
  <c r="D149"/>
  <c r="F59" i="7"/>
  <c r="D197"/>
  <c r="F8502" i="13"/>
  <c r="AP118" i="16"/>
  <c r="F197" i="7"/>
  <c r="R118" i="16"/>
  <c r="D167" i="7"/>
  <c r="F167"/>
  <c r="F29"/>
  <c r="G8510" i="13"/>
  <c r="C120" i="16"/>
  <c r="C8500" i="13"/>
  <c r="C44" i="7"/>
  <c r="F8500" i="13"/>
  <c r="C173" i="7"/>
  <c r="H210"/>
  <c r="BA121" i="16"/>
  <c r="F501" i="13"/>
  <c r="F8561"/>
  <c r="F52" i="7"/>
  <c r="E8561" i="13"/>
  <c r="F190" i="7"/>
  <c r="E190"/>
  <c r="D32"/>
  <c r="F161"/>
  <c r="F8499" i="13"/>
  <c r="L118" i="16"/>
  <c r="D8499" i="13"/>
  <c r="D131" i="7"/>
  <c r="F23"/>
  <c r="C133"/>
  <c r="X117" i="16"/>
  <c r="C175" i="7"/>
  <c r="F37"/>
  <c r="D468" i="13"/>
  <c r="D574"/>
  <c r="C8568"/>
  <c r="G4678"/>
  <c r="D18" i="4"/>
  <c r="H4709" i="13"/>
  <c r="F526"/>
  <c r="G8566"/>
  <c r="F8566"/>
  <c r="E8566"/>
  <c r="D51"/>
  <c r="C52"/>
  <c r="E18" i="4" s="1"/>
  <c r="B4397" i="13"/>
  <c r="C40" i="2"/>
  <c r="C11"/>
  <c r="J140" i="6"/>
  <c r="J278"/>
  <c r="H111" i="16"/>
  <c r="E267" i="6"/>
  <c r="D111" i="16"/>
  <c r="E140" i="6"/>
  <c r="B268" i="7"/>
  <c r="B8496" i="13"/>
  <c r="E224" i="7"/>
  <c r="F224"/>
  <c r="F471" i="13"/>
  <c r="I237" i="7"/>
  <c r="I8553" i="13"/>
  <c r="D215" i="7"/>
  <c r="F8575" i="13"/>
  <c r="BF118" i="16"/>
  <c r="F77" i="7"/>
  <c r="K4596" i="13"/>
  <c r="D8552"/>
  <c r="AF120" i="16"/>
  <c r="G185" i="7"/>
  <c r="F113"/>
  <c r="CJ119" i="16"/>
  <c r="G149" i="7"/>
  <c r="B120" i="16"/>
  <c r="I8563" i="13"/>
  <c r="J4554"/>
  <c r="B4647"/>
  <c r="L239" i="7"/>
  <c r="K101"/>
  <c r="L101"/>
  <c r="I219" i="14"/>
  <c r="L219" s="1"/>
  <c r="J8577" i="13"/>
  <c r="F547"/>
  <c r="D552"/>
  <c r="H8529"/>
  <c r="H235" i="7"/>
  <c r="I215" i="14"/>
  <c r="K8529" i="13"/>
  <c r="BV121" i="16"/>
  <c r="C8516" i="13"/>
  <c r="C222" i="7"/>
  <c r="AF119" i="16"/>
  <c r="E185" i="7"/>
  <c r="E56"/>
  <c r="E8501" i="13"/>
  <c r="F185" i="7"/>
  <c r="F47"/>
  <c r="G4534" i="13"/>
  <c r="G4689"/>
  <c r="G4627"/>
  <c r="G4782"/>
  <c r="G4720"/>
  <c r="G4813"/>
  <c r="C516"/>
  <c r="C566"/>
  <c r="G8522"/>
  <c r="G151" i="7"/>
  <c r="E139"/>
  <c r="K485" i="13"/>
  <c r="F531"/>
  <c r="H4335"/>
  <c r="H4273"/>
  <c r="CP121" i="16"/>
  <c r="H8531" i="13"/>
  <c r="C4253"/>
  <c r="C4284"/>
  <c r="C4439"/>
  <c r="C4315"/>
  <c r="H4377"/>
  <c r="H4408"/>
  <c r="H4470"/>
  <c r="H4191"/>
  <c r="H4439"/>
  <c r="D8567"/>
  <c r="CS118" i="16"/>
  <c r="CG118"/>
  <c r="D8542" i="13"/>
  <c r="D8494"/>
  <c r="D244" i="7"/>
  <c r="F106"/>
  <c r="D104"/>
  <c r="F8565" i="13"/>
  <c r="AM119" i="16"/>
  <c r="F8585" i="13"/>
  <c r="E192" i="7"/>
  <c r="F192"/>
  <c r="D166"/>
  <c r="F28"/>
  <c r="D8559" i="13"/>
  <c r="C178" i="7"/>
  <c r="AA117" i="16"/>
  <c r="C568" i="13"/>
  <c r="C480"/>
  <c r="F8492"/>
  <c r="E220" i="7"/>
  <c r="BI119" i="16"/>
  <c r="E4730" i="13"/>
  <c r="E4668"/>
  <c r="E4823"/>
  <c r="E4606"/>
  <c r="E4792"/>
  <c r="E4761"/>
  <c r="E4699"/>
  <c r="D4575"/>
  <c r="D4730"/>
  <c r="D4668"/>
  <c r="D4606"/>
  <c r="D4792"/>
  <c r="D4699"/>
  <c r="D4761"/>
  <c r="D571"/>
  <c r="I4678"/>
  <c r="F8598"/>
  <c r="E8598"/>
  <c r="F67" i="7"/>
  <c r="F8514" i="13"/>
  <c r="E8514"/>
  <c r="C4356"/>
  <c r="C4480"/>
  <c r="C4325"/>
  <c r="C4232"/>
  <c r="C4242" s="1"/>
  <c r="C4387"/>
  <c r="C4418"/>
  <c r="H4294"/>
  <c r="H4304" s="1"/>
  <c r="H4356"/>
  <c r="B4854"/>
  <c r="E154" i="7"/>
  <c r="G119" i="16"/>
  <c r="F16" i="7"/>
  <c r="F8558" i="13"/>
  <c r="G4544"/>
  <c r="G4699"/>
  <c r="G4637"/>
  <c r="G4792"/>
  <c r="G4606"/>
  <c r="F162" i="7"/>
  <c r="M118" i="16"/>
  <c r="F8511" i="13"/>
  <c r="H187" i="7"/>
  <c r="H8525" i="13"/>
  <c r="E156" i="7"/>
  <c r="I119" i="16"/>
  <c r="F8582" i="13"/>
  <c r="F489"/>
  <c r="E492"/>
  <c r="J120" i="16"/>
  <c r="G157" i="7"/>
  <c r="I4761" i="13"/>
  <c r="I4575"/>
  <c r="I4730"/>
  <c r="I4792"/>
  <c r="I4544"/>
  <c r="I4823"/>
  <c r="G19" i="10"/>
  <c r="G10"/>
  <c r="I4709" i="13"/>
  <c r="I4647"/>
  <c r="D4854"/>
  <c r="H4823"/>
  <c r="H4761"/>
  <c r="B267" i="6"/>
  <c r="A111" i="16"/>
  <c r="B4315" i="13"/>
  <c r="B4284"/>
  <c r="B4408"/>
  <c r="D4689"/>
  <c r="D4627"/>
  <c r="D4782"/>
  <c r="B8532"/>
  <c r="B271" i="7"/>
  <c r="D10" i="10"/>
  <c r="D19"/>
  <c r="F8530" i="13"/>
  <c r="I4833"/>
  <c r="C571"/>
  <c r="F52" i="14"/>
  <c r="B125"/>
  <c r="K8577" i="13"/>
  <c r="I167" i="14"/>
  <c r="B4325" i="13"/>
  <c r="B4449"/>
  <c r="B4459" s="1"/>
  <c r="B4418"/>
  <c r="J4668"/>
  <c r="J4823"/>
  <c r="I4751"/>
  <c r="I4565"/>
  <c r="E10" i="10"/>
  <c r="E19"/>
  <c r="F139" i="14"/>
  <c r="E34" i="10"/>
  <c r="H4637" i="13"/>
  <c r="H4575"/>
  <c r="F247" i="7"/>
  <c r="B4833" i="13"/>
  <c r="C575"/>
  <c r="B4490"/>
  <c r="B140" i="6"/>
  <c r="D68" i="7"/>
  <c r="C125" i="14"/>
  <c r="C136" s="1"/>
  <c r="B567" i="13"/>
  <c r="B468"/>
  <c r="C434"/>
  <c r="D374"/>
  <c r="D434" s="1"/>
  <c r="D356"/>
  <c r="D440" s="1"/>
  <c r="C440"/>
  <c r="D278"/>
  <c r="C284"/>
  <c r="F16" i="5" s="1"/>
  <c r="C326" i="13"/>
  <c r="C236"/>
  <c r="D230"/>
  <c r="B219"/>
  <c r="D207"/>
  <c r="D128"/>
  <c r="B138"/>
  <c r="D123"/>
  <c r="C219"/>
  <c r="D71"/>
  <c r="B107"/>
  <c r="D12"/>
  <c r="D108" s="1"/>
  <c r="B108"/>
  <c r="C16"/>
  <c r="D9"/>
  <c r="C105"/>
  <c r="F127" i="7"/>
  <c r="C265"/>
  <c r="K169" i="14"/>
  <c r="CV117" i="16"/>
  <c r="F8603" i="13"/>
  <c r="K221" i="14"/>
  <c r="L221" s="1"/>
  <c r="L265" i="7"/>
  <c r="B8519" i="13"/>
  <c r="F8519"/>
  <c r="K8507"/>
  <c r="E237" i="7"/>
  <c r="E8553" i="13"/>
  <c r="C235" i="7"/>
  <c r="F8529" i="13"/>
  <c r="BV117" i="16"/>
  <c r="F78" i="7"/>
  <c r="B216"/>
  <c r="G8563" i="13"/>
  <c r="AX117" i="16"/>
  <c r="C205" i="7"/>
  <c r="C8598" i="13"/>
  <c r="C8550"/>
  <c r="AT117" i="16"/>
  <c r="C201" i="7"/>
  <c r="AP117" i="16"/>
  <c r="C197" i="7"/>
  <c r="C8502" i="13"/>
  <c r="B8537"/>
  <c r="B188" i="7"/>
  <c r="B182"/>
  <c r="B47" i="9"/>
  <c r="B8608" i="13"/>
  <c r="B136" i="7"/>
  <c r="B154"/>
  <c r="F8510" i="13"/>
  <c r="C150" i="7"/>
  <c r="F150"/>
  <c r="K274" i="6"/>
  <c r="G274"/>
  <c r="F230"/>
  <c r="F92"/>
  <c r="C230"/>
  <c r="E66" i="16"/>
  <c r="G218" i="6"/>
  <c r="K218"/>
  <c r="K80"/>
  <c r="B564" i="13"/>
  <c r="B516"/>
  <c r="D418"/>
  <c r="B394"/>
  <c r="D365"/>
  <c r="C296"/>
  <c r="G16" i="5" s="1"/>
  <c r="D215" i="13"/>
  <c r="B111"/>
  <c r="D50"/>
  <c r="B80" i="7"/>
  <c r="D373" i="13"/>
  <c r="C382"/>
  <c r="E16" i="5" s="1"/>
  <c r="E17" s="1"/>
  <c r="D355" i="13"/>
  <c r="C439"/>
  <c r="B436"/>
  <c r="D340"/>
  <c r="D436" s="1"/>
  <c r="D336"/>
  <c r="B346"/>
  <c r="B296"/>
  <c r="G15" i="5" s="1"/>
  <c r="D289" i="13"/>
  <c r="D296" s="1"/>
  <c r="D243"/>
  <c r="B327"/>
  <c r="C324"/>
  <c r="C248"/>
  <c r="D240"/>
  <c r="D324" s="1"/>
  <c r="B248"/>
  <c r="C15" i="5" s="1"/>
  <c r="D238" i="13"/>
  <c r="D132"/>
  <c r="C138"/>
  <c r="D118"/>
  <c r="C214"/>
  <c r="B16"/>
  <c r="D6"/>
  <c r="B8579"/>
  <c r="F8579"/>
  <c r="CT116" i="16"/>
  <c r="F8555" i="13"/>
  <c r="K217" i="14"/>
  <c r="L217" s="1"/>
  <c r="C261" i="7"/>
  <c r="K165" i="14"/>
  <c r="CR117" i="16"/>
  <c r="G234" i="7"/>
  <c r="BU120" i="16"/>
  <c r="H8493" i="13"/>
  <c r="K232" i="7"/>
  <c r="BE117" i="16"/>
  <c r="C214" i="7"/>
  <c r="C8563" i="13"/>
  <c r="F8503"/>
  <c r="D209" i="7"/>
  <c r="D8503" i="13"/>
  <c r="C68" i="7"/>
  <c r="C196"/>
  <c r="C8490" i="13"/>
  <c r="F8525"/>
  <c r="E187" i="7"/>
  <c r="C8523" i="13"/>
  <c r="C32" i="7"/>
  <c r="C163"/>
  <c r="N117" i="16"/>
  <c r="B8499" i="13"/>
  <c r="L116" i="16"/>
  <c r="F8546" i="13"/>
  <c r="D153" i="7"/>
  <c r="D8546" i="13"/>
  <c r="F118" i="16"/>
  <c r="K266" i="6"/>
  <c r="H266"/>
  <c r="C218"/>
  <c r="F218"/>
  <c r="A55" i="16"/>
  <c r="F68" i="6"/>
  <c r="L206"/>
  <c r="J9" i="3"/>
  <c r="D28"/>
  <c r="C104" i="7"/>
  <c r="I10" i="10"/>
  <c r="I19"/>
  <c r="B430" i="13"/>
  <c r="I15" i="5" s="1"/>
  <c r="D425" i="13"/>
  <c r="B441"/>
  <c r="D357"/>
  <c r="C438"/>
  <c r="D354"/>
  <c r="D438" s="1"/>
  <c r="B439"/>
  <c r="D343"/>
  <c r="B284"/>
  <c r="F15" i="5" s="1"/>
  <c r="D275" i="13"/>
  <c r="C217"/>
  <c r="D121"/>
  <c r="D217" s="1"/>
  <c r="B8531"/>
  <c r="F8531"/>
  <c r="F121" i="7"/>
  <c r="CP116" i="16"/>
  <c r="CN116"/>
  <c r="F119" i="7"/>
  <c r="K213" i="14"/>
  <c r="K222" s="1"/>
  <c r="B8601" i="13"/>
  <c r="F8601"/>
  <c r="CB116" i="16"/>
  <c r="F103" i="7"/>
  <c r="C240"/>
  <c r="F8589" i="13"/>
  <c r="I220" i="14"/>
  <c r="L220" s="1"/>
  <c r="I168"/>
  <c r="G8577" i="13"/>
  <c r="BZ120" i="16"/>
  <c r="G239" i="7"/>
  <c r="C239"/>
  <c r="C8577" i="13"/>
  <c r="BZ117" i="16"/>
  <c r="J8551" i="13"/>
  <c r="D210" i="7"/>
  <c r="BA118" i="16"/>
  <c r="C203" i="7"/>
  <c r="AV117" i="16"/>
  <c r="C8526" i="13"/>
  <c r="C199" i="7"/>
  <c r="AR117" i="16"/>
  <c r="AF116"/>
  <c r="B185" i="7"/>
  <c r="B132"/>
  <c r="B174"/>
  <c r="B32"/>
  <c r="B160"/>
  <c r="B8498" i="13"/>
  <c r="B149" i="7"/>
  <c r="B116" i="16"/>
  <c r="K137" i="6"/>
  <c r="K275"/>
  <c r="L266"/>
  <c r="C110" i="16"/>
  <c r="F530" i="13"/>
  <c r="B575"/>
  <c r="C504"/>
  <c r="B504"/>
  <c r="B573"/>
  <c r="B569"/>
  <c r="D429"/>
  <c r="D421"/>
  <c r="D367"/>
  <c r="C441"/>
  <c r="C432"/>
  <c r="D308"/>
  <c r="D231"/>
  <c r="D327" s="1"/>
  <c r="D164"/>
  <c r="D55"/>
  <c r="D103" s="1"/>
  <c r="D56" i="7"/>
  <c r="B135"/>
  <c r="B20"/>
  <c r="K268" i="6"/>
  <c r="J49" i="2"/>
  <c r="J43"/>
  <c r="B568" i="13"/>
  <c r="C437"/>
  <c r="D353"/>
  <c r="D437" s="1"/>
  <c r="C212"/>
  <c r="D116"/>
  <c r="D33"/>
  <c r="D40" s="1"/>
  <c r="B105"/>
  <c r="CV120" i="16"/>
  <c r="G265" i="7"/>
  <c r="B253"/>
  <c r="CL116" i="16"/>
  <c r="B229" i="7"/>
  <c r="B8600" i="13"/>
  <c r="BR116" i="16"/>
  <c r="BP116"/>
  <c r="B227" i="7"/>
  <c r="B225"/>
  <c r="BN116" i="16"/>
  <c r="B8528" i="13"/>
  <c r="BL116" i="16"/>
  <c r="B223" i="7"/>
  <c r="B221"/>
  <c r="BJ116" i="16"/>
  <c r="B92" i="7"/>
  <c r="B220"/>
  <c r="B8492" i="13"/>
  <c r="E8587"/>
  <c r="BG119" i="16"/>
  <c r="G213" i="7"/>
  <c r="BD120" i="16"/>
  <c r="F46" i="7"/>
  <c r="B8489" i="13"/>
  <c r="F8489"/>
  <c r="B8595"/>
  <c r="T116" i="16"/>
  <c r="B157" i="7"/>
  <c r="F157"/>
  <c r="B8594" i="13"/>
  <c r="F8594"/>
  <c r="J116" i="16"/>
  <c r="H118"/>
  <c r="D155" i="7"/>
  <c r="F152"/>
  <c r="C8534" i="13"/>
  <c r="D118" i="16"/>
  <c r="F151" i="7"/>
  <c r="C20"/>
  <c r="C8486" i="13"/>
  <c r="K276" i="6"/>
  <c r="G276"/>
  <c r="G269"/>
  <c r="K131"/>
  <c r="K269"/>
  <c r="F194"/>
  <c r="C194"/>
  <c r="F182"/>
  <c r="C33" i="16"/>
  <c r="C170" i="6"/>
  <c r="C129"/>
  <c r="K530" i="13"/>
  <c r="F508"/>
  <c r="D492"/>
  <c r="C435"/>
  <c r="C358"/>
  <c r="C431" s="1"/>
  <c r="C442" s="1"/>
  <c r="B438"/>
  <c r="C327"/>
  <c r="D220"/>
  <c r="D54"/>
  <c r="C110"/>
  <c r="B116" i="7"/>
  <c r="L138" i="6"/>
  <c r="F49" i="7"/>
  <c r="K104" i="6"/>
  <c r="B370" i="13"/>
  <c r="D15" i="5" s="1"/>
  <c r="J4751" i="13" l="1"/>
  <c r="J4813"/>
  <c r="J4658"/>
  <c r="K4751"/>
  <c r="J4771"/>
  <c r="C50" i="9"/>
  <c r="C218" i="7"/>
  <c r="B4658" i="13"/>
  <c r="B4678" s="1"/>
  <c r="B4751"/>
  <c r="B4771" s="1"/>
  <c r="B4720"/>
  <c r="B4565"/>
  <c r="B4740"/>
  <c r="B4585"/>
  <c r="C92" i="7"/>
  <c r="C51" i="9" s="1"/>
  <c r="C230" i="7"/>
  <c r="I257" i="1"/>
  <c r="E512" i="13"/>
  <c r="F512" s="1"/>
  <c r="F72" i="14"/>
  <c r="E76" i="7"/>
  <c r="E72" i="14"/>
  <c r="AX57" i="17"/>
  <c r="I293" i="1"/>
  <c r="E120" i="7"/>
  <c r="F116" i="14"/>
  <c r="E556" i="13"/>
  <c r="F556" s="1"/>
  <c r="E116" i="14"/>
  <c r="AX66" i="17"/>
  <c r="J4201" i="13"/>
  <c r="J4232"/>
  <c r="J4263"/>
  <c r="J4480"/>
  <c r="J4387"/>
  <c r="J4356"/>
  <c r="J4294"/>
  <c r="J4325"/>
  <c r="J4449"/>
  <c r="J4418"/>
  <c r="F110" i="14"/>
  <c r="I289" i="1"/>
  <c r="E550" i="13"/>
  <c r="F550" s="1"/>
  <c r="AX65" i="17"/>
  <c r="E114" i="7"/>
  <c r="E110" i="14"/>
  <c r="H287" i="1"/>
  <c r="I287"/>
  <c r="E548" i="13"/>
  <c r="F548" s="1"/>
  <c r="E108" i="14"/>
  <c r="E112" i="7"/>
  <c r="R65" i="17"/>
  <c r="D248" i="7"/>
  <c r="E108"/>
  <c r="E104" i="14"/>
  <c r="I283" i="1"/>
  <c r="R64" i="17"/>
  <c r="E544" i="13"/>
  <c r="F244" i="7"/>
  <c r="CC118" i="16"/>
  <c r="F95" i="7"/>
  <c r="BT118" i="16"/>
  <c r="D233" i="7"/>
  <c r="C8564" i="13"/>
  <c r="BO117" i="16"/>
  <c r="C226" i="7"/>
  <c r="C136"/>
  <c r="C274" s="1"/>
  <c r="F88"/>
  <c r="F226"/>
  <c r="E193"/>
  <c r="AN119" i="16"/>
  <c r="F55" i="7"/>
  <c r="F193"/>
  <c r="D85"/>
  <c r="D81" i="14"/>
  <c r="G264" i="1"/>
  <c r="D521" i="13"/>
  <c r="AF59" i="17"/>
  <c r="D238" i="7"/>
  <c r="BY118" i="16"/>
  <c r="F100" i="7"/>
  <c r="F238"/>
  <c r="I166" i="14"/>
  <c r="L100" i="7"/>
  <c r="L238"/>
  <c r="G251" i="1"/>
  <c r="D70" i="7"/>
  <c r="D76" i="14"/>
  <c r="D66"/>
  <c r="D506" i="13"/>
  <c r="P56" i="17"/>
  <c r="F66" i="14"/>
  <c r="E66" i="7"/>
  <c r="E62" i="14"/>
  <c r="E502" i="13"/>
  <c r="I249" i="1"/>
  <c r="AX55" i="17"/>
  <c r="E134" i="14"/>
  <c r="I247" i="1"/>
  <c r="E500" i="13"/>
  <c r="F500" s="1"/>
  <c r="R55" i="17"/>
  <c r="E64" i="7"/>
  <c r="E60" i="14"/>
  <c r="I243" i="1"/>
  <c r="E496" i="13"/>
  <c r="R54" i="17"/>
  <c r="H243" i="1"/>
  <c r="F56" i="14"/>
  <c r="E60" i="7"/>
  <c r="E64" i="14"/>
  <c r="F64" s="1"/>
  <c r="E56"/>
  <c r="D504" i="13"/>
  <c r="F494"/>
  <c r="E191" i="7"/>
  <c r="AL119" i="16"/>
  <c r="F53" i="7"/>
  <c r="F191"/>
  <c r="D128" i="14"/>
  <c r="G223" i="1"/>
  <c r="D36" i="7"/>
  <c r="P49" i="17"/>
  <c r="D472" i="13"/>
  <c r="D32" i="14"/>
  <c r="C130" i="7"/>
  <c r="C268" s="1"/>
  <c r="C172"/>
  <c r="U117" i="16"/>
  <c r="F34" i="7"/>
  <c r="F172"/>
  <c r="L34"/>
  <c r="L172"/>
  <c r="D160" i="14"/>
  <c r="H151" i="7"/>
  <c r="D121" i="16"/>
  <c r="BI120"/>
  <c r="G220" i="7"/>
  <c r="F249"/>
  <c r="E249"/>
  <c r="F111"/>
  <c r="CH119" i="16"/>
  <c r="D172" i="7"/>
  <c r="U118" i="16"/>
  <c r="E217" i="7"/>
  <c r="BH119" i="16"/>
  <c r="I187" i="7"/>
  <c r="AH122" i="16"/>
  <c r="E163" i="14"/>
  <c r="K49" i="7"/>
  <c r="L187"/>
  <c r="K187"/>
  <c r="L49"/>
  <c r="J234"/>
  <c r="BU123" i="16"/>
  <c r="L234" i="7"/>
  <c r="K234"/>
  <c r="I162" i="14"/>
  <c r="K96" i="7"/>
  <c r="J265"/>
  <c r="L127"/>
  <c r="K127"/>
  <c r="CV123" i="16"/>
  <c r="K265" i="7"/>
  <c r="C4534" i="13"/>
  <c r="C4782"/>
  <c r="C4689"/>
  <c r="C4596"/>
  <c r="C4627"/>
  <c r="C4658"/>
  <c r="C4565"/>
  <c r="C4813"/>
  <c r="C4720"/>
  <c r="C4751"/>
  <c r="F24" i="7"/>
  <c r="D162"/>
  <c r="F16" i="14"/>
  <c r="J201" i="1"/>
  <c r="G446" i="13"/>
  <c r="G6" i="14"/>
  <c r="G10" i="7"/>
  <c r="G16" i="14"/>
  <c r="AZ43" i="17"/>
  <c r="D11" i="2"/>
  <c r="D28"/>
  <c r="H19" i="7"/>
  <c r="H15" i="14"/>
  <c r="K210" i="1"/>
  <c r="H455" i="13"/>
  <c r="F46" i="17"/>
  <c r="H135" i="14"/>
  <c r="F467" i="13"/>
  <c r="D575"/>
  <c r="E27" i="7"/>
  <c r="E23" i="14"/>
  <c r="H216" i="1"/>
  <c r="I216"/>
  <c r="E463" i="13"/>
  <c r="AH47" i="17"/>
  <c r="E131" i="14"/>
  <c r="F131" s="1"/>
  <c r="F28"/>
  <c r="G16" i="7"/>
  <c r="G12" i="14"/>
  <c r="J207" i="1"/>
  <c r="G452" i="13"/>
  <c r="T45" i="17"/>
  <c r="G132" i="14"/>
  <c r="C137" i="7"/>
  <c r="C275" s="1"/>
  <c r="AB117" i="16"/>
  <c r="C179" i="7"/>
  <c r="H12"/>
  <c r="H8" i="14"/>
  <c r="K203" i="1"/>
  <c r="H448" i="13"/>
  <c r="V44" i="17"/>
  <c r="E166" i="7"/>
  <c r="Q119" i="16"/>
  <c r="E136" i="7"/>
  <c r="E274" s="1"/>
  <c r="J284" i="1"/>
  <c r="G545" i="13"/>
  <c r="AJ64" i="17"/>
  <c r="G109" i="7"/>
  <c r="G105" i="14"/>
  <c r="F251" i="7"/>
  <c r="E251"/>
  <c r="J167" i="14"/>
  <c r="L251" i="7"/>
  <c r="L113"/>
  <c r="D264"/>
  <c r="CU118" i="16"/>
  <c r="E118" i="7"/>
  <c r="E124" i="14"/>
  <c r="F124" s="1"/>
  <c r="R66" i="17"/>
  <c r="E554" i="13"/>
  <c r="I291" i="1"/>
  <c r="E114" i="14"/>
  <c r="E244" i="7"/>
  <c r="CC119" i="16"/>
  <c r="G106" i="7"/>
  <c r="AZ63" i="17"/>
  <c r="G542" i="13"/>
  <c r="J281" i="1"/>
  <c r="G102" i="14"/>
  <c r="H55" i="7"/>
  <c r="H51" i="14"/>
  <c r="K240" i="1"/>
  <c r="H491" i="13"/>
  <c r="AL53" i="17"/>
  <c r="G139" i="7"/>
  <c r="J13"/>
  <c r="J9" i="14"/>
  <c r="AP44" i="17"/>
  <c r="J449" i="13"/>
  <c r="M204" i="1"/>
  <c r="K9" i="14"/>
  <c r="H39" i="2"/>
  <c r="C197" i="13"/>
  <c r="AN13" i="17"/>
  <c r="K59" i="1"/>
  <c r="H51" i="2"/>
  <c r="C87" i="13"/>
  <c r="H10" i="2"/>
  <c r="H40" s="1"/>
  <c r="H205" i="7"/>
  <c r="AX121" i="16"/>
  <c r="K205" i="7"/>
  <c r="F169" i="14"/>
  <c r="L205" i="7"/>
  <c r="K67"/>
  <c r="L67"/>
  <c r="L241" i="1"/>
  <c r="I494" i="13"/>
  <c r="I58" i="7"/>
  <c r="I54" i="14"/>
  <c r="BD53" i="17"/>
  <c r="M241" i="1"/>
  <c r="I191" i="7"/>
  <c r="AL122" i="16"/>
  <c r="I26" i="7"/>
  <c r="I22" i="14"/>
  <c r="M215" i="1"/>
  <c r="L215"/>
  <c r="I462" i="13"/>
  <c r="X47" i="17"/>
  <c r="K22" i="14"/>
  <c r="N215" i="1"/>
  <c r="I115" i="7"/>
  <c r="I111" i="14"/>
  <c r="L290" i="1"/>
  <c r="I551" i="13"/>
  <c r="H66" i="17"/>
  <c r="K111" i="14"/>
  <c r="H42" i="7"/>
  <c r="H38" i="14"/>
  <c r="K229" i="1"/>
  <c r="H478" i="13"/>
  <c r="BB50" i="17"/>
  <c r="J258" i="1"/>
  <c r="G513" i="13"/>
  <c r="D58" i="17"/>
  <c r="G77" i="7"/>
  <c r="G73" i="14"/>
  <c r="H111" i="7"/>
  <c r="H107" i="14"/>
  <c r="K286" i="1"/>
  <c r="F65" i="17"/>
  <c r="H547" i="13"/>
  <c r="X120" i="16"/>
  <c r="G175" i="7"/>
  <c r="K175"/>
  <c r="L175"/>
  <c r="K37"/>
  <c r="D163" i="14"/>
  <c r="L37" i="7"/>
  <c r="L218" i="1"/>
  <c r="I29" i="7"/>
  <c r="I25" i="14"/>
  <c r="I465" i="13"/>
  <c r="H48" i="17"/>
  <c r="N218" i="1"/>
  <c r="H39" i="7"/>
  <c r="H35" i="14"/>
  <c r="K226" i="1"/>
  <c r="H475" i="13"/>
  <c r="F50" i="17"/>
  <c r="H197" i="7"/>
  <c r="AP121" i="16"/>
  <c r="L197" i="7"/>
  <c r="F161" i="14"/>
  <c r="K59" i="7"/>
  <c r="K197"/>
  <c r="L59"/>
  <c r="K451" i="13"/>
  <c r="K267" i="1"/>
  <c r="H524" i="13"/>
  <c r="V60" i="17"/>
  <c r="H88" i="7"/>
  <c r="H84" i="14"/>
  <c r="H199" i="7"/>
  <c r="AR121" i="16"/>
  <c r="K61" i="7"/>
  <c r="K199"/>
  <c r="L199"/>
  <c r="L61"/>
  <c r="F163" i="14"/>
  <c r="G575" i="13"/>
  <c r="H160" i="7"/>
  <c r="K121" i="16"/>
  <c r="K22" i="7"/>
  <c r="L160"/>
  <c r="L22"/>
  <c r="K160"/>
  <c r="C160" i="14"/>
  <c r="G228" i="7"/>
  <c r="BQ120" i="16"/>
  <c r="K228" i="7"/>
  <c r="H168" i="14"/>
  <c r="L90" i="7"/>
  <c r="K90"/>
  <c r="L228"/>
  <c r="C4501" i="13"/>
  <c r="D40" i="14"/>
  <c r="F62"/>
  <c r="H289" i="1"/>
  <c r="H283"/>
  <c r="H223"/>
  <c r="H264"/>
  <c r="E132" i="14"/>
  <c r="F132" s="1"/>
  <c r="F134"/>
  <c r="E112"/>
  <c r="F112" s="1"/>
  <c r="F60"/>
  <c r="D566" i="13"/>
  <c r="I252" i="1"/>
  <c r="E71" i="7"/>
  <c r="E507" i="13"/>
  <c r="E67" i="14"/>
  <c r="F67"/>
  <c r="AH56" i="17"/>
  <c r="E127" i="14"/>
  <c r="K256" i="1"/>
  <c r="H75" i="7"/>
  <c r="H511" i="13"/>
  <c r="H71" i="14"/>
  <c r="AL57" i="17"/>
  <c r="K292" i="1"/>
  <c r="H555" i="13"/>
  <c r="H119" i="7"/>
  <c r="H115" i="14"/>
  <c r="AL66" i="17"/>
  <c r="J4315" i="13"/>
  <c r="J4335" s="1"/>
  <c r="J4346"/>
  <c r="J4366" s="1"/>
  <c r="J4439"/>
  <c r="J4459" s="1"/>
  <c r="J4284"/>
  <c r="J4304" s="1"/>
  <c r="J4408"/>
  <c r="J4428" s="1"/>
  <c r="J4222"/>
  <c r="J4242" s="1"/>
  <c r="J4470"/>
  <c r="J4490" s="1"/>
  <c r="J4191"/>
  <c r="J4253"/>
  <c r="J4273" s="1"/>
  <c r="J4377"/>
  <c r="J4397" s="1"/>
  <c r="D250" i="7"/>
  <c r="CI118" i="16"/>
  <c r="F112" i="7"/>
  <c r="I285" i="1"/>
  <c r="E546" i="13"/>
  <c r="F546" s="1"/>
  <c r="E106" i="14"/>
  <c r="H285" i="1"/>
  <c r="E110" i="7"/>
  <c r="AX64" i="17"/>
  <c r="D246" i="7"/>
  <c r="I97"/>
  <c r="I93" i="14"/>
  <c r="L274" i="1"/>
  <c r="H62" i="17"/>
  <c r="I533" i="13"/>
  <c r="K93" i="14"/>
  <c r="D84" i="7"/>
  <c r="P59" i="17"/>
  <c r="G263" i="1"/>
  <c r="D520" i="13"/>
  <c r="D528" s="1"/>
  <c r="D80" i="14"/>
  <c r="F80"/>
  <c r="H263" i="1"/>
  <c r="BP117" i="16"/>
  <c r="C227" i="7"/>
  <c r="BL117" i="16"/>
  <c r="C223" i="7"/>
  <c r="L259" i="1"/>
  <c r="I514" i="13"/>
  <c r="X58" i="17"/>
  <c r="I78" i="7"/>
  <c r="I74" i="14"/>
  <c r="K74"/>
  <c r="M259" i="1"/>
  <c r="G51" i="7"/>
  <c r="AJ52" i="17"/>
  <c r="J236" i="1"/>
  <c r="G487" i="13"/>
  <c r="G47" i="14"/>
  <c r="G52"/>
  <c r="G255" i="1"/>
  <c r="F70" i="14" s="1"/>
  <c r="D510" i="13"/>
  <c r="D70" i="14"/>
  <c r="P57" i="17"/>
  <c r="D74" i="7"/>
  <c r="H255" i="1"/>
  <c r="F202" i="7"/>
  <c r="AU118" i="16"/>
  <c r="F64" i="7"/>
  <c r="D202"/>
  <c r="F58" i="14"/>
  <c r="E62" i="7"/>
  <c r="E58" i="14"/>
  <c r="H245" i="1"/>
  <c r="I245"/>
  <c r="E498" i="13"/>
  <c r="F498" s="1"/>
  <c r="AX54" i="17"/>
  <c r="F198" i="7"/>
  <c r="D198"/>
  <c r="AQ118" i="16"/>
  <c r="F60" i="7"/>
  <c r="D38"/>
  <c r="D34" i="14"/>
  <c r="G225" i="1"/>
  <c r="AV49" i="17"/>
  <c r="D474" i="13"/>
  <c r="D570" s="1"/>
  <c r="D130" i="14"/>
  <c r="H225" i="1"/>
  <c r="G23" i="7"/>
  <c r="G19" i="14"/>
  <c r="G28"/>
  <c r="J212" i="1"/>
  <c r="AJ46" i="17"/>
  <c r="G127" i="14"/>
  <c r="G459" i="13"/>
  <c r="H18" i="7"/>
  <c r="H14" i="14"/>
  <c r="K209" i="1"/>
  <c r="BB45" i="17"/>
  <c r="H454" i="13"/>
  <c r="D4813"/>
  <c r="D4833" s="1"/>
  <c r="D4720"/>
  <c r="D4534"/>
  <c r="D4554" s="1"/>
  <c r="D4565"/>
  <c r="D4751"/>
  <c r="D4596"/>
  <c r="D4616" s="1"/>
  <c r="D4658"/>
  <c r="D4678" s="1"/>
  <c r="E8606"/>
  <c r="E45" i="9"/>
  <c r="E158" i="7"/>
  <c r="G63"/>
  <c r="D55" i="17"/>
  <c r="G499" i="13"/>
  <c r="J246" i="1"/>
  <c r="G59" i="14"/>
  <c r="D135" i="7"/>
  <c r="BN118" i="16"/>
  <c r="F87" i="7"/>
  <c r="D225"/>
  <c r="F225"/>
  <c r="H165" i="14"/>
  <c r="L225" i="7"/>
  <c r="L87"/>
  <c r="D178"/>
  <c r="AA118" i="16"/>
  <c r="F178" i="7"/>
  <c r="L40"/>
  <c r="L178"/>
  <c r="D166" i="14"/>
  <c r="J262" i="1"/>
  <c r="G83" i="7"/>
  <c r="D59" i="17"/>
  <c r="G79" i="14"/>
  <c r="G519" i="13"/>
  <c r="C64"/>
  <c r="F18" i="4" s="1"/>
  <c r="D63" i="13"/>
  <c r="K450"/>
  <c r="K476"/>
  <c r="C4606"/>
  <c r="C4668"/>
  <c r="C4575"/>
  <c r="C4823"/>
  <c r="C4637"/>
  <c r="F4637" s="1"/>
  <c r="C4792"/>
  <c r="F4792" s="1"/>
  <c r="C4730"/>
  <c r="C4544"/>
  <c r="C4699"/>
  <c r="C4761"/>
  <c r="D8599"/>
  <c r="BH118" i="16"/>
  <c r="F79" i="7"/>
  <c r="D217"/>
  <c r="F217"/>
  <c r="D139"/>
  <c r="D277" s="1"/>
  <c r="F54"/>
  <c r="L54"/>
  <c r="L192"/>
  <c r="L231" i="1"/>
  <c r="I46" i="7"/>
  <c r="I42" i="14"/>
  <c r="M231" i="1"/>
  <c r="N231"/>
  <c r="I482" i="13"/>
  <c r="X51" i="17"/>
  <c r="K42" i="14"/>
  <c r="F166" i="7"/>
  <c r="Q118" i="16"/>
  <c r="D136" i="7"/>
  <c r="D274" s="1"/>
  <c r="L28"/>
  <c r="C166" i="14"/>
  <c r="L166" i="7"/>
  <c r="E456" i="13"/>
  <c r="F456" s="1"/>
  <c r="F446"/>
  <c r="D144"/>
  <c r="B150"/>
  <c r="D17" i="4" s="1"/>
  <c r="H44" i="1"/>
  <c r="E22" i="2"/>
  <c r="B156" i="13"/>
  <c r="B46"/>
  <c r="AX9" i="17"/>
  <c r="E9" i="2"/>
  <c r="E46"/>
  <c r="D44" i="13"/>
  <c r="B52"/>
  <c r="F20" i="2"/>
  <c r="B166" i="13"/>
  <c r="T9" i="17"/>
  <c r="I42" i="1"/>
  <c r="F44" i="2"/>
  <c r="B56" i="13"/>
  <c r="AK119" i="16"/>
  <c r="AC117"/>
  <c r="C180" i="7"/>
  <c r="F42"/>
  <c r="F180"/>
  <c r="D161"/>
  <c r="F452" i="13"/>
  <c r="E572"/>
  <c r="F572" s="1"/>
  <c r="D129" i="14"/>
  <c r="D73" i="7"/>
  <c r="D69" i="14"/>
  <c r="H254" i="1"/>
  <c r="G254"/>
  <c r="D509" i="13"/>
  <c r="D569" s="1"/>
  <c r="BL56" i="17"/>
  <c r="F69" i="14"/>
  <c r="D133"/>
  <c r="D41" i="7"/>
  <c r="D37" i="14"/>
  <c r="G228" i="1"/>
  <c r="D477" i="13"/>
  <c r="AF50" i="17"/>
  <c r="G152" i="7"/>
  <c r="E120" i="16"/>
  <c r="K14" i="7"/>
  <c r="L152"/>
  <c r="L14"/>
  <c r="B164" i="14"/>
  <c r="K152" i="7"/>
  <c r="L208" i="1"/>
  <c r="I453" i="13"/>
  <c r="I13" i="14"/>
  <c r="AN45" i="17"/>
  <c r="I17" i="7"/>
  <c r="K13" i="14"/>
  <c r="M208" i="1"/>
  <c r="N208"/>
  <c r="I98" i="7"/>
  <c r="I94" i="14"/>
  <c r="M275" i="1"/>
  <c r="L275"/>
  <c r="I534" i="13"/>
  <c r="X62" i="17"/>
  <c r="N275" i="1"/>
  <c r="K94" i="14"/>
  <c r="I299" i="1"/>
  <c r="E562" i="13"/>
  <c r="F562" s="1"/>
  <c r="R68" i="17"/>
  <c r="E126" i="7"/>
  <c r="F264" s="1"/>
  <c r="E122" i="14"/>
  <c r="CM118" i="16"/>
  <c r="D256" i="7"/>
  <c r="D128"/>
  <c r="F118"/>
  <c r="F233"/>
  <c r="E104"/>
  <c r="BT119" i="16"/>
  <c r="E233" i="7"/>
  <c r="J272" i="1"/>
  <c r="G531" i="13"/>
  <c r="G100" i="14"/>
  <c r="G91"/>
  <c r="G95" i="7"/>
  <c r="AJ61" i="17"/>
  <c r="E89" i="7"/>
  <c r="AH60" i="17"/>
  <c r="E525" i="13"/>
  <c r="F85" i="14"/>
  <c r="I268" i="1"/>
  <c r="E85" i="14"/>
  <c r="D227" i="7"/>
  <c r="BP118" i="16"/>
  <c r="D122"/>
  <c r="I151" i="7"/>
  <c r="K449" i="13"/>
  <c r="L237" i="1"/>
  <c r="I488" i="13"/>
  <c r="BD52" i="17"/>
  <c r="I48" i="14"/>
  <c r="I52" i="7"/>
  <c r="N237" i="1"/>
  <c r="H190" i="7"/>
  <c r="AK121" i="16"/>
  <c r="H79" i="7"/>
  <c r="H75" i="14"/>
  <c r="K260" i="1"/>
  <c r="AL58" i="17"/>
  <c r="H515" i="13"/>
  <c r="H251" i="7"/>
  <c r="CJ121" i="16"/>
  <c r="K113" i="7"/>
  <c r="K251"/>
  <c r="G40" i="2"/>
  <c r="L213" i="1"/>
  <c r="I460" i="13"/>
  <c r="BD46" i="17"/>
  <c r="I24" i="7"/>
  <c r="I20" i="14"/>
  <c r="M213" i="1"/>
  <c r="H238" i="7"/>
  <c r="BY121" i="16"/>
  <c r="K238" i="7"/>
  <c r="K100"/>
  <c r="BN120" i="16"/>
  <c r="G225" i="7"/>
  <c r="K225"/>
  <c r="K87"/>
  <c r="M238" i="1"/>
  <c r="K49" i="14"/>
  <c r="N238" i="1"/>
  <c r="J49" i="14"/>
  <c r="J53" i="7"/>
  <c r="J489" i="13"/>
  <c r="K489" s="1"/>
  <c r="J53" i="17"/>
  <c r="V120" i="16"/>
  <c r="G173" i="7"/>
  <c r="K35"/>
  <c r="L173"/>
  <c r="D161" i="14"/>
  <c r="K173" i="7"/>
  <c r="L35"/>
  <c r="G229"/>
  <c r="BR120" i="16"/>
  <c r="H169" i="14"/>
  <c r="K229" i="7"/>
  <c r="L91"/>
  <c r="L229"/>
  <c r="G260"/>
  <c r="CQ120" i="16"/>
  <c r="L122" i="7"/>
  <c r="K260"/>
  <c r="K122"/>
  <c r="L260"/>
  <c r="K164" i="14"/>
  <c r="BI121" i="16"/>
  <c r="H220" i="7"/>
  <c r="K46" i="14"/>
  <c r="M235" i="1"/>
  <c r="J486" i="13"/>
  <c r="K486" s="1"/>
  <c r="Z52" i="17"/>
  <c r="N235" i="1"/>
  <c r="J50" i="7"/>
  <c r="J46" i="14"/>
  <c r="AF122" i="16"/>
  <c r="K47" i="7"/>
  <c r="K185"/>
  <c r="I185"/>
  <c r="E161" i="14"/>
  <c r="L185" i="7"/>
  <c r="L47"/>
  <c r="L220" i="1"/>
  <c r="I467" i="13"/>
  <c r="I27" i="14"/>
  <c r="I31" i="7"/>
  <c r="AN48" i="17"/>
  <c r="M220" i="1"/>
  <c r="N220"/>
  <c r="K27" i="14"/>
  <c r="Z120" i="16"/>
  <c r="G177" i="7"/>
  <c r="K15"/>
  <c r="L15"/>
  <c r="L153"/>
  <c r="J153"/>
  <c r="F123" i="16"/>
  <c r="K153" i="7"/>
  <c r="B165" i="14"/>
  <c r="K230" i="1"/>
  <c r="H43" i="7"/>
  <c r="F51" i="17"/>
  <c r="H479" i="13"/>
  <c r="H39" i="14"/>
  <c r="M261" i="1"/>
  <c r="J82" i="7"/>
  <c r="L220" s="1"/>
  <c r="J78" i="14"/>
  <c r="N261" i="1"/>
  <c r="J518" i="13"/>
  <c r="BF58" i="17"/>
  <c r="H166" i="7"/>
  <c r="Q121" i="16"/>
  <c r="K28" i="7"/>
  <c r="K166"/>
  <c r="F575" i="13"/>
  <c r="D439"/>
  <c r="F242" i="7"/>
  <c r="K4823" i="13"/>
  <c r="D19" i="4"/>
  <c r="I222" i="14"/>
  <c r="H257" i="1"/>
  <c r="H293"/>
  <c r="F554" i="13"/>
  <c r="H249" i="1"/>
  <c r="F502" i="13"/>
  <c r="H247" i="1"/>
  <c r="D126" i="14"/>
  <c r="D88"/>
  <c r="H251" i="1"/>
  <c r="N259"/>
  <c r="F127" i="14"/>
  <c r="F104"/>
  <c r="C569" i="13"/>
  <c r="E168" i="14"/>
  <c r="D564" i="13"/>
  <c r="F525"/>
  <c r="F513"/>
  <c r="F40" i="7"/>
  <c r="D8605" i="13"/>
  <c r="D8616" s="1"/>
  <c r="D126"/>
  <c r="D212"/>
  <c r="C45" i="9"/>
  <c r="C158" i="7"/>
  <c r="C8606" i="13"/>
  <c r="C129" i="7"/>
  <c r="B51" i="9"/>
  <c r="B230" i="7"/>
  <c r="B8612" i="13"/>
  <c r="F8612"/>
  <c r="D194" i="7"/>
  <c r="D8609" i="13"/>
  <c r="F8609"/>
  <c r="F48" i="9"/>
  <c r="D48"/>
  <c r="F194" i="7"/>
  <c r="F56"/>
  <c r="F17" i="5"/>
  <c r="I17"/>
  <c r="D248" i="13"/>
  <c r="D322"/>
  <c r="G17" i="5"/>
  <c r="B18" i="4"/>
  <c r="B16" i="5"/>
  <c r="C321" i="13"/>
  <c r="C332" s="1"/>
  <c r="E4720"/>
  <c r="E4658"/>
  <c r="E4813"/>
  <c r="E4596"/>
  <c r="E4782"/>
  <c r="F4782" s="1"/>
  <c r="E4751"/>
  <c r="E4689"/>
  <c r="F4689" s="1"/>
  <c r="E4534"/>
  <c r="E4565"/>
  <c r="E4627"/>
  <c r="I4585"/>
  <c r="I4844"/>
  <c r="K4565"/>
  <c r="D4253"/>
  <c r="D4222"/>
  <c r="D4439"/>
  <c r="D4191"/>
  <c r="D4470"/>
  <c r="D4377"/>
  <c r="D4315"/>
  <c r="D4408"/>
  <c r="D4284"/>
  <c r="D4346"/>
  <c r="D4647"/>
  <c r="B4335"/>
  <c r="H4771"/>
  <c r="K4761"/>
  <c r="I4854"/>
  <c r="I4554"/>
  <c r="K4637"/>
  <c r="C4366"/>
  <c r="F4699"/>
  <c r="F4730"/>
  <c r="C565"/>
  <c r="C576" s="1"/>
  <c r="D52" i="9"/>
  <c r="D8613" i="13"/>
  <c r="D242" i="7"/>
  <c r="F8544" i="13"/>
  <c r="D8544"/>
  <c r="H4428"/>
  <c r="C4304"/>
  <c r="K4720"/>
  <c r="G4740"/>
  <c r="G4844"/>
  <c r="G4554"/>
  <c r="K4534"/>
  <c r="E48" i="9"/>
  <c r="E8609" i="13"/>
  <c r="E194" i="7"/>
  <c r="D8612" i="13"/>
  <c r="C41" i="2"/>
  <c r="C52"/>
  <c r="G8613" i="13"/>
  <c r="K8613"/>
  <c r="I20" i="10"/>
  <c r="I11"/>
  <c r="I37"/>
  <c r="I38"/>
  <c r="J37"/>
  <c r="J20"/>
  <c r="K140" i="14"/>
  <c r="J11" i="10"/>
  <c r="J38"/>
  <c r="D20"/>
  <c r="D38"/>
  <c r="D37"/>
  <c r="D11"/>
  <c r="G8556" i="13"/>
  <c r="K8556"/>
  <c r="G8609"/>
  <c r="K8609"/>
  <c r="D430"/>
  <c r="B565"/>
  <c r="D433"/>
  <c r="D358"/>
  <c r="D138"/>
  <c r="D382"/>
  <c r="D4844"/>
  <c r="D17" i="5"/>
  <c r="B111" i="16"/>
  <c r="C140" i="6"/>
  <c r="C267"/>
  <c r="F267"/>
  <c r="L267"/>
  <c r="F129"/>
  <c r="F140"/>
  <c r="L278"/>
  <c r="C278"/>
  <c r="L129"/>
  <c r="C8605" i="13"/>
  <c r="C8616" s="1"/>
  <c r="B273" i="7"/>
  <c r="B8556" i="13"/>
  <c r="F8556"/>
  <c r="B270" i="7"/>
  <c r="F8520" i="13"/>
  <c r="D284"/>
  <c r="D323"/>
  <c r="C8613"/>
  <c r="C52" i="9"/>
  <c r="C242" i="7"/>
  <c r="F52" i="9"/>
  <c r="C49"/>
  <c r="C206" i="7"/>
  <c r="C8610" i="13"/>
  <c r="F8610"/>
  <c r="B17" i="4"/>
  <c r="B8568" i="13"/>
  <c r="B274" i="7"/>
  <c r="F274"/>
  <c r="F8568" i="13"/>
  <c r="F136" i="7"/>
  <c r="C17" i="4"/>
  <c r="D236" i="13"/>
  <c r="D321" s="1"/>
  <c r="D332" s="1"/>
  <c r="D326"/>
  <c r="H4647"/>
  <c r="E4191"/>
  <c r="E4408"/>
  <c r="E4346"/>
  <c r="E4284"/>
  <c r="E4377"/>
  <c r="E4222"/>
  <c r="E4470"/>
  <c r="E4253"/>
  <c r="E4439"/>
  <c r="E4315"/>
  <c r="J4678"/>
  <c r="J4854"/>
  <c r="K4668"/>
  <c r="D4387"/>
  <c r="D4418"/>
  <c r="D4480"/>
  <c r="D4232"/>
  <c r="D4294"/>
  <c r="D4356"/>
  <c r="D4201"/>
  <c r="D4449"/>
  <c r="D4325"/>
  <c r="D4263"/>
  <c r="D4802"/>
  <c r="B4304"/>
  <c r="D8520"/>
  <c r="K4792"/>
  <c r="C4428"/>
  <c r="F4761"/>
  <c r="D4771"/>
  <c r="F4668"/>
  <c r="H4490"/>
  <c r="C4459"/>
  <c r="K4813"/>
  <c r="G4833"/>
  <c r="K4689"/>
  <c r="G4709"/>
  <c r="K4709" s="1"/>
  <c r="D8611"/>
  <c r="C8532"/>
  <c r="C271" i="7"/>
  <c r="F8532" i="13"/>
  <c r="B4864"/>
  <c r="E8532"/>
  <c r="H37" i="10"/>
  <c r="H20"/>
  <c r="H38"/>
  <c r="H11"/>
  <c r="E11"/>
  <c r="E38"/>
  <c r="F140" i="14"/>
  <c r="E20" i="10"/>
  <c r="E37"/>
  <c r="E8520" i="13"/>
  <c r="D254" i="7"/>
  <c r="D8614" i="13"/>
  <c r="D53" i="9"/>
  <c r="D8608" i="13"/>
  <c r="J8520"/>
  <c r="K8520"/>
  <c r="K8611"/>
  <c r="J8611"/>
  <c r="C16" i="5"/>
  <c r="D105" i="13"/>
  <c r="D107"/>
  <c r="F278" i="6"/>
  <c r="D150" i="13"/>
  <c r="F8613"/>
  <c r="B8614"/>
  <c r="B53" i="9"/>
  <c r="B254" i="7"/>
  <c r="F8614" i="13"/>
  <c r="B45" i="9"/>
  <c r="B129" i="7"/>
  <c r="F8616" i="13" s="1"/>
  <c r="B158" i="7"/>
  <c r="F45" i="9"/>
  <c r="F20" i="7"/>
  <c r="F158"/>
  <c r="B8606" i="13"/>
  <c r="F8606"/>
  <c r="I4222"/>
  <c r="I4439"/>
  <c r="I4191"/>
  <c r="I4346"/>
  <c r="I4253"/>
  <c r="I4377"/>
  <c r="I4408"/>
  <c r="I4284"/>
  <c r="I4315"/>
  <c r="I4470"/>
  <c r="D16"/>
  <c r="D102"/>
  <c r="C18" i="4"/>
  <c r="D346" i="13"/>
  <c r="D432"/>
  <c r="B50" i="9"/>
  <c r="B8611" i="13"/>
  <c r="B218" i="7"/>
  <c r="F8611" i="13"/>
  <c r="K4575"/>
  <c r="H4585"/>
  <c r="H4854"/>
  <c r="E4201"/>
  <c r="E4418"/>
  <c r="E4480"/>
  <c r="E4232"/>
  <c r="E4387"/>
  <c r="E4294"/>
  <c r="E4356"/>
  <c r="E4263"/>
  <c r="E4449"/>
  <c r="E4325"/>
  <c r="J4833"/>
  <c r="B4511"/>
  <c r="F4408"/>
  <c r="B4428"/>
  <c r="G4263"/>
  <c r="G4325"/>
  <c r="G4201"/>
  <c r="G4449"/>
  <c r="G4356"/>
  <c r="G4418"/>
  <c r="G4480"/>
  <c r="G4232"/>
  <c r="G4294"/>
  <c r="G4387"/>
  <c r="I4740"/>
  <c r="K4730"/>
  <c r="K4606"/>
  <c r="G4854"/>
  <c r="K4544"/>
  <c r="F4606"/>
  <c r="F4823"/>
  <c r="H4211"/>
  <c r="H4501"/>
  <c r="C4335"/>
  <c r="K4627"/>
  <c r="G4647"/>
  <c r="K4647" s="1"/>
  <c r="D46" i="9"/>
  <c r="D8607" i="13"/>
  <c r="D170" i="7"/>
  <c r="C47" i="9"/>
  <c r="C8608" i="13"/>
  <c r="C182" i="7"/>
  <c r="F8608" i="13"/>
  <c r="D8580"/>
  <c r="F8580"/>
  <c r="E8614"/>
  <c r="E8607"/>
  <c r="G38" i="10"/>
  <c r="G11"/>
  <c r="G20"/>
  <c r="G37"/>
  <c r="C20"/>
  <c r="C38"/>
  <c r="C37"/>
  <c r="C11"/>
  <c r="C8615" i="13"/>
  <c r="C54" i="9"/>
  <c r="C266" i="7"/>
  <c r="F8615" i="13"/>
  <c r="L214" i="14"/>
  <c r="D222"/>
  <c r="D219" i="13"/>
  <c r="L140" i="6"/>
  <c r="H4511" i="13"/>
  <c r="G4616"/>
  <c r="K4616" s="1"/>
  <c r="D325"/>
  <c r="C4490"/>
  <c r="K4678"/>
  <c r="B321"/>
  <c r="B332" s="1"/>
  <c r="F4439"/>
  <c r="F104" i="7"/>
  <c r="D110" i="13"/>
  <c r="D4740"/>
  <c r="F492"/>
  <c r="B8607"/>
  <c r="B170" i="7"/>
  <c r="F8607" i="13"/>
  <c r="B46" i="9"/>
  <c r="I4232" i="13"/>
  <c r="I4449"/>
  <c r="I4263"/>
  <c r="I4356"/>
  <c r="I4201"/>
  <c r="I4418"/>
  <c r="I4294"/>
  <c r="I4387"/>
  <c r="I4480"/>
  <c r="I4325"/>
  <c r="J28" i="3"/>
  <c r="J11"/>
  <c r="C46" i="9"/>
  <c r="C170" i="7"/>
  <c r="C8607" i="13"/>
  <c r="C22" i="5"/>
  <c r="C38"/>
  <c r="C42"/>
  <c r="C54"/>
  <c r="C17"/>
  <c r="C46"/>
  <c r="C34"/>
  <c r="C26"/>
  <c r="C30"/>
  <c r="C58"/>
  <c r="C50"/>
  <c r="D49" i="9"/>
  <c r="D206" i="7"/>
  <c r="D8610" i="13"/>
  <c r="I4771"/>
  <c r="K4771" s="1"/>
  <c r="F4449"/>
  <c r="B136" i="14"/>
  <c r="D4709" i="13"/>
  <c r="H4833"/>
  <c r="G4346"/>
  <c r="G4315"/>
  <c r="G4439"/>
  <c r="G4377"/>
  <c r="G4408"/>
  <c r="G4222"/>
  <c r="G4284"/>
  <c r="G4191"/>
  <c r="G4470"/>
  <c r="G4253"/>
  <c r="I4802"/>
  <c r="K4699"/>
  <c r="H4366"/>
  <c r="C4511"/>
  <c r="D4585"/>
  <c r="F4575"/>
  <c r="E4854"/>
  <c r="H4459"/>
  <c r="H4397"/>
  <c r="C4273"/>
  <c r="F4253"/>
  <c r="F8604"/>
  <c r="F277" i="7"/>
  <c r="E8604" i="13"/>
  <c r="E277" i="7"/>
  <c r="F139"/>
  <c r="G4802" i="13"/>
  <c r="K4802" s="1"/>
  <c r="K4782"/>
  <c r="G8606"/>
  <c r="K8606"/>
  <c r="D8496"/>
  <c r="F8496"/>
  <c r="D8508"/>
  <c r="D269" i="7"/>
  <c r="F8508" i="13"/>
  <c r="B38" i="10"/>
  <c r="B37"/>
  <c r="B20"/>
  <c r="B11"/>
  <c r="H141" i="14"/>
  <c r="B141"/>
  <c r="C141"/>
  <c r="E141"/>
  <c r="B153"/>
  <c r="J141"/>
  <c r="D141"/>
  <c r="G141"/>
  <c r="I141"/>
  <c r="E8608" i="13"/>
  <c r="G8607"/>
  <c r="K8607"/>
  <c r="C276" i="7"/>
  <c r="C8592" i="13"/>
  <c r="F8592"/>
  <c r="D441"/>
  <c r="B431"/>
  <c r="B442" s="1"/>
  <c r="B8520"/>
  <c r="D370"/>
  <c r="C4397"/>
  <c r="F4627"/>
  <c r="B15" i="5"/>
  <c r="B4501" i="13"/>
  <c r="K4658" l="1"/>
  <c r="J4844"/>
  <c r="K4844" s="1"/>
  <c r="B4844"/>
  <c r="D125" i="14"/>
  <c r="D136"/>
  <c r="L230" i="1"/>
  <c r="I479" i="13"/>
  <c r="H51" i="17"/>
  <c r="I43" i="7"/>
  <c r="I39" i="14"/>
  <c r="I169" i="7"/>
  <c r="T122" i="16"/>
  <c r="K50" i="7"/>
  <c r="K188"/>
  <c r="L188"/>
  <c r="AI123" i="16"/>
  <c r="E164" i="14"/>
  <c r="J188" i="7"/>
  <c r="L50"/>
  <c r="J191"/>
  <c r="AL123" i="16"/>
  <c r="J24" i="7"/>
  <c r="J460" i="13"/>
  <c r="K460" s="1"/>
  <c r="BF46" i="17"/>
  <c r="J20" i="14"/>
  <c r="I190" i="7"/>
  <c r="AK122" i="16"/>
  <c r="J52" i="7"/>
  <c r="J48" i="14"/>
  <c r="J488" i="13"/>
  <c r="K488" s="1"/>
  <c r="BF52" i="17"/>
  <c r="K48" i="14"/>
  <c r="G89" i="7"/>
  <c r="G85" i="14"/>
  <c r="J268" i="1"/>
  <c r="AJ60" i="17"/>
  <c r="G525" i="13"/>
  <c r="BP119" i="16"/>
  <c r="E227" i="7"/>
  <c r="G540" i="13"/>
  <c r="E52" i="9"/>
  <c r="E242" i="7"/>
  <c r="D54" i="9"/>
  <c r="D266" i="7"/>
  <c r="G126"/>
  <c r="G122" i="14"/>
  <c r="G562" i="13"/>
  <c r="J299" i="1"/>
  <c r="T68" i="17"/>
  <c r="I236" i="7"/>
  <c r="BW122" i="16"/>
  <c r="I155" i="7"/>
  <c r="H122" i="16"/>
  <c r="I228" i="1"/>
  <c r="E477" i="13"/>
  <c r="E573" s="1"/>
  <c r="E37" i="14"/>
  <c r="E133"/>
  <c r="F133" s="1"/>
  <c r="E41" i="7"/>
  <c r="AH50" i="17"/>
  <c r="D211" i="7"/>
  <c r="BB118" i="16"/>
  <c r="D133" i="7"/>
  <c r="D56" i="13"/>
  <c r="J42" i="1"/>
  <c r="B178" i="13"/>
  <c r="V9" i="17"/>
  <c r="G20" i="2"/>
  <c r="G44"/>
  <c r="B68" i="13"/>
  <c r="D166"/>
  <c r="D156"/>
  <c r="B162"/>
  <c r="I44" i="1"/>
  <c r="F46" i="2"/>
  <c r="B58" i="13"/>
  <c r="D58" s="1"/>
  <c r="B168"/>
  <c r="F22" i="2"/>
  <c r="AZ9" i="17"/>
  <c r="I184" i="7"/>
  <c r="AE122" i="16"/>
  <c r="H83" i="7"/>
  <c r="H79" i="14"/>
  <c r="K262" i="1"/>
  <c r="H519" i="13"/>
  <c r="F59" i="17"/>
  <c r="D8556" i="13"/>
  <c r="D273" i="7"/>
  <c r="G201"/>
  <c r="AT120" i="16"/>
  <c r="L209" i="1"/>
  <c r="I18" i="7"/>
  <c r="I14" i="14"/>
  <c r="BD45" i="17"/>
  <c r="I454" i="13"/>
  <c r="K212" i="1"/>
  <c r="H459" i="13"/>
  <c r="AL46" i="17"/>
  <c r="H19" i="14"/>
  <c r="H23" i="7"/>
  <c r="E130" i="14"/>
  <c r="I225" i="1"/>
  <c r="E38" i="7"/>
  <c r="E474" i="13"/>
  <c r="E34" i="14"/>
  <c r="AX49" i="17"/>
  <c r="D176" i="7"/>
  <c r="Y118" i="16"/>
  <c r="F176" i="7"/>
  <c r="F38"/>
  <c r="D134"/>
  <c r="F62"/>
  <c r="E200"/>
  <c r="AS119" i="16"/>
  <c r="F200" i="7"/>
  <c r="H52" i="14"/>
  <c r="K236" i="1"/>
  <c r="H487" i="13"/>
  <c r="H492" s="1"/>
  <c r="AL52" i="17"/>
  <c r="H47" i="14"/>
  <c r="H51" i="7"/>
  <c r="G189"/>
  <c r="AJ120" i="16"/>
  <c r="G56" i="7"/>
  <c r="BG122" i="16"/>
  <c r="I216" i="7"/>
  <c r="E248"/>
  <c r="CG119" i="16"/>
  <c r="J285" i="1"/>
  <c r="G546" i="13"/>
  <c r="AZ64" i="17"/>
  <c r="G110" i="7"/>
  <c r="G106" i="14"/>
  <c r="J4211" i="13"/>
  <c r="J4521" s="1"/>
  <c r="J4501"/>
  <c r="L292" i="1"/>
  <c r="M292" s="1"/>
  <c r="I119" i="7"/>
  <c r="I115" i="14"/>
  <c r="I555" i="13"/>
  <c r="AN66" i="17"/>
  <c r="H213" i="7"/>
  <c r="BD121" i="16"/>
  <c r="AZ119"/>
  <c r="F71" i="7"/>
  <c r="E209"/>
  <c r="F209"/>
  <c r="E131"/>
  <c r="L267" i="1"/>
  <c r="I524" i="13"/>
  <c r="X60" i="17"/>
  <c r="I88" i="7"/>
  <c r="I84" i="14"/>
  <c r="L226" i="1"/>
  <c r="I475" i="13"/>
  <c r="H50" i="17"/>
  <c r="I39" i="7"/>
  <c r="I35" i="14"/>
  <c r="H177" i="7"/>
  <c r="Z121" i="16"/>
  <c r="J29" i="7"/>
  <c r="J25" i="14"/>
  <c r="J465" i="13"/>
  <c r="K465" s="1"/>
  <c r="J48" i="17"/>
  <c r="I111" i="7"/>
  <c r="I107" i="14"/>
  <c r="L286" i="1"/>
  <c r="I547" i="13"/>
  <c r="H65" i="17"/>
  <c r="H249" i="7"/>
  <c r="CH121" i="16"/>
  <c r="H77" i="7"/>
  <c r="H73" i="14"/>
  <c r="K258" i="1"/>
  <c r="H513" i="13"/>
  <c r="F58" i="17"/>
  <c r="I478" i="13"/>
  <c r="BD50" i="17"/>
  <c r="L229" i="1"/>
  <c r="I42" i="7"/>
  <c r="I38" i="14"/>
  <c r="H180" i="7"/>
  <c r="AC121" i="16"/>
  <c r="J115" i="7"/>
  <c r="J551" i="13"/>
  <c r="K551" s="1"/>
  <c r="J66" i="17"/>
  <c r="J111" i="14"/>
  <c r="I253" i="7"/>
  <c r="CL122" i="16"/>
  <c r="K253" i="7"/>
  <c r="L115"/>
  <c r="J169" i="14"/>
  <c r="K115" i="7"/>
  <c r="L253"/>
  <c r="I196"/>
  <c r="AO122" i="16"/>
  <c r="J58" i="7"/>
  <c r="K58" s="1"/>
  <c r="BF53" i="17"/>
  <c r="J494" i="13"/>
  <c r="J54" i="14"/>
  <c r="D87" i="13"/>
  <c r="C88"/>
  <c r="I10" i="2"/>
  <c r="I51"/>
  <c r="C99" i="13"/>
  <c r="I39" i="2"/>
  <c r="C209" i="13"/>
  <c r="AP13" i="17"/>
  <c r="D197" i="13"/>
  <c r="C198"/>
  <c r="C221"/>
  <c r="J151" i="7"/>
  <c r="D123" i="16"/>
  <c r="H106" i="7"/>
  <c r="H102" i="14"/>
  <c r="BB63" i="17"/>
  <c r="K281" i="1"/>
  <c r="H542" i="13"/>
  <c r="G244" i="7"/>
  <c r="CC120" i="16"/>
  <c r="K284" i="1"/>
  <c r="H545" i="13"/>
  <c r="AL64" i="17"/>
  <c r="H105" i="14"/>
  <c r="H109" i="7"/>
  <c r="L203" i="1"/>
  <c r="I448" i="13"/>
  <c r="X44" i="17"/>
  <c r="I12" i="7"/>
  <c r="I8" i="14"/>
  <c r="C121" i="16"/>
  <c r="H150" i="7"/>
  <c r="G27"/>
  <c r="AJ47" i="17"/>
  <c r="G131" i="14"/>
  <c r="G463" i="13"/>
  <c r="G468" s="1"/>
  <c r="J216" i="1"/>
  <c r="G23" i="14"/>
  <c r="H8594" i="13"/>
  <c r="H139" i="7"/>
  <c r="J121" i="16"/>
  <c r="H157" i="7"/>
  <c r="G148"/>
  <c r="A120" i="16"/>
  <c r="G20" i="7"/>
  <c r="G456" i="13"/>
  <c r="C4844"/>
  <c r="C4554"/>
  <c r="E40" i="14"/>
  <c r="E128"/>
  <c r="E472" i="13"/>
  <c r="E32" i="14"/>
  <c r="I223" i="1"/>
  <c r="E36" i="7"/>
  <c r="R49" i="17"/>
  <c r="AQ119" i="16"/>
  <c r="E198" i="7"/>
  <c r="E68"/>
  <c r="F496" i="13"/>
  <c r="E504"/>
  <c r="F504" s="1"/>
  <c r="E202" i="7"/>
  <c r="AU119" i="16"/>
  <c r="E204" i="7"/>
  <c r="AW119" i="16"/>
  <c r="F204" i="7"/>
  <c r="F66"/>
  <c r="D516" i="13"/>
  <c r="I251" i="1"/>
  <c r="E506" i="13"/>
  <c r="R56" i="17"/>
  <c r="E70" i="7"/>
  <c r="E76" i="14"/>
  <c r="F76" s="1"/>
  <c r="E66"/>
  <c r="E126"/>
  <c r="I264" i="1"/>
  <c r="E521" i="13"/>
  <c r="E81" i="14"/>
  <c r="E85" i="7"/>
  <c r="AH59" i="17"/>
  <c r="D223" i="7"/>
  <c r="BL118" i="16"/>
  <c r="F250" i="7"/>
  <c r="CI119" i="16"/>
  <c r="E250" i="7"/>
  <c r="G114"/>
  <c r="G110" i="14"/>
  <c r="G550" i="13"/>
  <c r="J289" i="1"/>
  <c r="AZ65" i="17"/>
  <c r="G556" i="13"/>
  <c r="G120" i="7"/>
  <c r="G116" i="14"/>
  <c r="J293" i="1"/>
  <c r="AZ66" i="17"/>
  <c r="E214" i="7"/>
  <c r="F76"/>
  <c r="F214"/>
  <c r="BE119" i="16"/>
  <c r="C4521" i="13"/>
  <c r="F126" i="14"/>
  <c r="E166"/>
  <c r="E138" i="7"/>
  <c r="F89"/>
  <c r="K191"/>
  <c r="E564" i="13"/>
  <c r="F564" s="1"/>
  <c r="H575"/>
  <c r="L24" i="7"/>
  <c r="C4740" i="13"/>
  <c r="C4585"/>
  <c r="C4647"/>
  <c r="C4709"/>
  <c r="L82" i="7"/>
  <c r="K220"/>
  <c r="L151"/>
  <c r="K151"/>
  <c r="E167" i="14"/>
  <c r="L191" i="7"/>
  <c r="E574" i="13"/>
  <c r="F574" s="1"/>
  <c r="F248" i="7"/>
  <c r="J220"/>
  <c r="BI123" i="16"/>
  <c r="H181" i="7"/>
  <c r="AD121" i="16"/>
  <c r="J31" i="7"/>
  <c r="L169" s="1"/>
  <c r="J27" i="14"/>
  <c r="J467" i="13"/>
  <c r="K467" s="1"/>
  <c r="AP48" i="17"/>
  <c r="I162" i="7"/>
  <c r="M122" i="16"/>
  <c r="K162" i="7"/>
  <c r="K24"/>
  <c r="L260" i="1"/>
  <c r="I515" i="13"/>
  <c r="I75" i="14"/>
  <c r="I79" i="7"/>
  <c r="AN58" i="17"/>
  <c r="H217" i="7"/>
  <c r="BH121" i="16"/>
  <c r="G233" i="7"/>
  <c r="BT120" i="16"/>
  <c r="G104" i="7"/>
  <c r="K272" i="1"/>
  <c r="H531" i="13"/>
  <c r="H540" s="1"/>
  <c r="H100" i="14"/>
  <c r="H91"/>
  <c r="H95" i="7"/>
  <c r="AL61" i="17"/>
  <c r="E264" i="7"/>
  <c r="CU119" i="16"/>
  <c r="J98" i="7"/>
  <c r="K236" s="1"/>
  <c r="J94" i="14"/>
  <c r="J534" i="13"/>
  <c r="K534" s="1"/>
  <c r="Z62" i="17"/>
  <c r="J17" i="7"/>
  <c r="L17" s="1"/>
  <c r="J13" i="14"/>
  <c r="J453" i="13"/>
  <c r="AP45" i="17"/>
  <c r="F477" i="13"/>
  <c r="D573"/>
  <c r="F573" s="1"/>
  <c r="F41" i="7"/>
  <c r="AB118" i="16"/>
  <c r="D179" i="7"/>
  <c r="F179"/>
  <c r="D137"/>
  <c r="I254" i="1"/>
  <c r="E509" i="13"/>
  <c r="E569" s="1"/>
  <c r="F569" s="1"/>
  <c r="E69" i="14"/>
  <c r="E73" i="7"/>
  <c r="B57" i="17"/>
  <c r="E129" i="14"/>
  <c r="F129" s="1"/>
  <c r="E11" i="2"/>
  <c r="E28"/>
  <c r="D46" i="13"/>
  <c r="D52" s="1"/>
  <c r="J42" i="14"/>
  <c r="J482" i="13"/>
  <c r="J46" i="7"/>
  <c r="Z51" i="17"/>
  <c r="C4854" i="13"/>
  <c r="F4544"/>
  <c r="BJ120" i="16"/>
  <c r="G221" i="7"/>
  <c r="K246" i="1"/>
  <c r="H499" i="13"/>
  <c r="F55" i="17"/>
  <c r="H59" i="14"/>
  <c r="H63" i="7"/>
  <c r="H156"/>
  <c r="I121" i="16"/>
  <c r="G161" i="7"/>
  <c r="L120" i="16"/>
  <c r="G32" i="7"/>
  <c r="G62"/>
  <c r="AZ54" i="17"/>
  <c r="J245" i="1"/>
  <c r="G58" i="14"/>
  <c r="G498" i="13"/>
  <c r="D212" i="7"/>
  <c r="BC118" i="16"/>
  <c r="I255" i="1"/>
  <c r="E510" i="13"/>
  <c r="F510" s="1"/>
  <c r="R57" i="17"/>
  <c r="E74" i="7"/>
  <c r="F212" s="1"/>
  <c r="E70" i="14"/>
  <c r="G492" i="13"/>
  <c r="J514"/>
  <c r="K514" s="1"/>
  <c r="Z58" i="17"/>
  <c r="J78" i="7"/>
  <c r="K78" s="1"/>
  <c r="J74" i="14"/>
  <c r="I263" i="1"/>
  <c r="E520" i="13"/>
  <c r="E528" s="1"/>
  <c r="F528" s="1"/>
  <c r="E80" i="14"/>
  <c r="E88"/>
  <c r="F88" s="1"/>
  <c r="E84" i="7"/>
  <c r="R59" i="17"/>
  <c r="D222" i="7"/>
  <c r="BK118" i="16"/>
  <c r="F222" i="7"/>
  <c r="D92"/>
  <c r="F84"/>
  <c r="J97"/>
  <c r="K235" s="1"/>
  <c r="J62" i="17"/>
  <c r="J533" i="13"/>
  <c r="K533" s="1"/>
  <c r="J93" i="14"/>
  <c r="M274" i="1"/>
  <c r="N274"/>
  <c r="K97" i="7"/>
  <c r="I235"/>
  <c r="BV122" i="16"/>
  <c r="I163" i="14"/>
  <c r="L235" i="7"/>
  <c r="H257"/>
  <c r="CN121" i="16"/>
  <c r="L256" i="1"/>
  <c r="I71" i="14"/>
  <c r="I75" i="7"/>
  <c r="I511" i="13"/>
  <c r="AN57" i="17"/>
  <c r="M256" i="1"/>
  <c r="F507" i="13"/>
  <c r="E567"/>
  <c r="F567" s="1"/>
  <c r="J252" i="1"/>
  <c r="G67" i="14"/>
  <c r="G71" i="7"/>
  <c r="G507" i="13"/>
  <c r="AJ56" i="17"/>
  <c r="H226" i="7"/>
  <c r="BO121" i="16"/>
  <c r="K29" i="7"/>
  <c r="L29"/>
  <c r="L167"/>
  <c r="I167"/>
  <c r="R122" i="16"/>
  <c r="C167" i="14"/>
  <c r="K167" i="7"/>
  <c r="G215"/>
  <c r="BF120" i="16"/>
  <c r="J26" i="7"/>
  <c r="J22" i="14"/>
  <c r="J462" i="13"/>
  <c r="K462" s="1"/>
  <c r="Z47" i="17"/>
  <c r="I164" i="7"/>
  <c r="K26"/>
  <c r="C164" i="14"/>
  <c r="L164" i="7"/>
  <c r="O122" i="16"/>
  <c r="K164" i="7"/>
  <c r="G277"/>
  <c r="L240" i="1"/>
  <c r="I55" i="7"/>
  <c r="AN53" i="17"/>
  <c r="I491" i="13"/>
  <c r="I51" i="14"/>
  <c r="H8597" i="13"/>
  <c r="AN121" i="16"/>
  <c r="H193" i="7"/>
  <c r="G118"/>
  <c r="G114" i="14"/>
  <c r="T66" i="17"/>
  <c r="J291" i="1"/>
  <c r="G124" i="14"/>
  <c r="G554" i="13"/>
  <c r="F8495"/>
  <c r="E128" i="7"/>
  <c r="CM119" i="16"/>
  <c r="E256" i="7"/>
  <c r="F256"/>
  <c r="G247"/>
  <c r="CF120" i="16"/>
  <c r="H16" i="7"/>
  <c r="H12" i="14"/>
  <c r="K207" i="1"/>
  <c r="H452" i="13"/>
  <c r="V45" i="17"/>
  <c r="G120" i="16"/>
  <c r="G154" i="7"/>
  <c r="F463" i="13"/>
  <c r="E571"/>
  <c r="F571" s="1"/>
  <c r="E468"/>
  <c r="F165" i="7"/>
  <c r="F27"/>
  <c r="E165"/>
  <c r="P119" i="16"/>
  <c r="E135" i="7"/>
  <c r="E32"/>
  <c r="I19"/>
  <c r="I15" i="14"/>
  <c r="L210" i="1"/>
  <c r="I455" i="13"/>
  <c r="H46" i="17"/>
  <c r="I135" i="14"/>
  <c r="D41" i="2"/>
  <c r="D52"/>
  <c r="K201" i="1"/>
  <c r="H446" i="13"/>
  <c r="H16" i="14"/>
  <c r="H10" i="7"/>
  <c r="BB43" i="17"/>
  <c r="H6" i="14"/>
  <c r="D568" i="13"/>
  <c r="D480"/>
  <c r="D174" i="7"/>
  <c r="W118" i="16"/>
  <c r="F36" i="7"/>
  <c r="F174"/>
  <c r="D44"/>
  <c r="D132"/>
  <c r="J243" i="1"/>
  <c r="G496" i="13"/>
  <c r="T54" i="17"/>
  <c r="G60" i="7"/>
  <c r="G64" i="14"/>
  <c r="G56"/>
  <c r="J247" i="1"/>
  <c r="H132" i="14" s="1"/>
  <c r="G500" i="13"/>
  <c r="T55" i="17"/>
  <c r="G60" i="14"/>
  <c r="G64" i="7"/>
  <c r="J249" i="1"/>
  <c r="G502" i="13"/>
  <c r="AZ55" i="17"/>
  <c r="G62" i="14"/>
  <c r="G66" i="7"/>
  <c r="G134" i="14"/>
  <c r="D208" i="7"/>
  <c r="F208"/>
  <c r="D80"/>
  <c r="D130"/>
  <c r="AY118" i="16"/>
  <c r="F70" i="7"/>
  <c r="F544" i="13"/>
  <c r="E552"/>
  <c r="F552" s="1"/>
  <c r="G108" i="7"/>
  <c r="G104" i="14"/>
  <c r="G544" i="13"/>
  <c r="J283" i="1"/>
  <c r="H112" i="14" s="1"/>
  <c r="T64" i="17"/>
  <c r="E246" i="7"/>
  <c r="CE119" i="16"/>
  <c r="F246" i="7"/>
  <c r="E116"/>
  <c r="F108"/>
  <c r="G112"/>
  <c r="G108" i="14"/>
  <c r="J287" i="1"/>
  <c r="T65" i="17"/>
  <c r="G548" i="13"/>
  <c r="F252" i="7"/>
  <c r="E252"/>
  <c r="CK119" i="16"/>
  <c r="F114" i="7"/>
  <c r="F120"/>
  <c r="F258"/>
  <c r="CO119" i="16"/>
  <c r="E258" i="7"/>
  <c r="G76"/>
  <c r="G512" i="13"/>
  <c r="G72" i="14"/>
  <c r="J257" i="1"/>
  <c r="AZ57" i="17"/>
  <c r="F4854" i="13"/>
  <c r="D431"/>
  <c r="D442" s="1"/>
  <c r="J4864"/>
  <c r="N230" i="1"/>
  <c r="M230"/>
  <c r="N213"/>
  <c r="K20" i="14"/>
  <c r="K190" i="7"/>
  <c r="M237" i="1"/>
  <c r="H228"/>
  <c r="F37" i="14"/>
  <c r="L52" i="7"/>
  <c r="F9" i="2"/>
  <c r="E17" i="4"/>
  <c r="E19" s="1"/>
  <c r="N209" i="1"/>
  <c r="F34" i="14"/>
  <c r="F130"/>
  <c r="F227" i="7"/>
  <c r="F126"/>
  <c r="K453" i="13"/>
  <c r="F474"/>
  <c r="F520"/>
  <c r="K518"/>
  <c r="M267" i="1"/>
  <c r="K84" i="14"/>
  <c r="M226" i="1"/>
  <c r="N226"/>
  <c r="K25" i="14"/>
  <c r="M218" i="1"/>
  <c r="N286"/>
  <c r="K107" i="14"/>
  <c r="K38"/>
  <c r="M229" i="1"/>
  <c r="M290"/>
  <c r="N290"/>
  <c r="K53" i="7"/>
  <c r="K54" i="14"/>
  <c r="N241" i="1"/>
  <c r="J39" i="2"/>
  <c r="J51" s="1"/>
  <c r="G112" i="14"/>
  <c r="N203" i="1"/>
  <c r="K8" i="14"/>
  <c r="C162"/>
  <c r="C4771" i="13"/>
  <c r="C4833"/>
  <c r="C4678"/>
  <c r="C4616"/>
  <c r="C4802"/>
  <c r="H160" i="14"/>
  <c r="K82" i="7"/>
  <c r="B163" i="14"/>
  <c r="L13" i="7"/>
  <c r="K13"/>
  <c r="F32" i="14"/>
  <c r="F128"/>
  <c r="L53" i="7"/>
  <c r="F81" i="14"/>
  <c r="F521" i="13"/>
  <c r="F110" i="7"/>
  <c r="J4511" i="13"/>
  <c r="I40" i="10"/>
  <c r="I41"/>
  <c r="I21"/>
  <c r="I12"/>
  <c r="H41"/>
  <c r="H12"/>
  <c r="H40"/>
  <c r="H21"/>
  <c r="G8605" i="13"/>
  <c r="G8616" s="1"/>
  <c r="K8605"/>
  <c r="K8616"/>
  <c r="K4253"/>
  <c r="G4273"/>
  <c r="J52" i="3"/>
  <c r="J41"/>
  <c r="C4233" i="13"/>
  <c r="C4450"/>
  <c r="C4264"/>
  <c r="C4419"/>
  <c r="C4326"/>
  <c r="C4481"/>
  <c r="C4295"/>
  <c r="C4357"/>
  <c r="C4202"/>
  <c r="C4388"/>
  <c r="I4428"/>
  <c r="G40" i="10"/>
  <c r="G41"/>
  <c r="G12"/>
  <c r="G21"/>
  <c r="E12"/>
  <c r="F141" i="14"/>
  <c r="E21" i="10"/>
  <c r="E41"/>
  <c r="E40"/>
  <c r="B4607" i="13"/>
  <c r="B4638"/>
  <c r="B4545"/>
  <c r="B4731"/>
  <c r="B4762"/>
  <c r="B4793"/>
  <c r="B4700"/>
  <c r="B4824"/>
  <c r="B4576"/>
  <c r="B4669"/>
  <c r="K4470"/>
  <c r="G4490"/>
  <c r="K4408"/>
  <c r="G4428"/>
  <c r="K4428" s="1"/>
  <c r="K4346"/>
  <c r="G4366"/>
  <c r="C4440"/>
  <c r="C4378"/>
  <c r="C4316"/>
  <c r="C4254"/>
  <c r="C4409"/>
  <c r="C4223"/>
  <c r="C4285"/>
  <c r="C4347"/>
  <c r="C4192"/>
  <c r="C4471"/>
  <c r="G4762"/>
  <c r="G4793"/>
  <c r="G4700"/>
  <c r="G4607"/>
  <c r="G4824"/>
  <c r="G4545"/>
  <c r="G4638"/>
  <c r="G4576"/>
  <c r="G4669"/>
  <c r="G4731"/>
  <c r="K4232"/>
  <c r="K4449"/>
  <c r="H4864"/>
  <c r="K4585"/>
  <c r="I4490"/>
  <c r="I4397"/>
  <c r="I4459"/>
  <c r="C39" i="5"/>
  <c r="C27"/>
  <c r="C31"/>
  <c r="C23"/>
  <c r="C55"/>
  <c r="C56" s="1"/>
  <c r="C51"/>
  <c r="C35"/>
  <c r="C59"/>
  <c r="C43"/>
  <c r="C47"/>
  <c r="E4202" i="13"/>
  <c r="E4419"/>
  <c r="E4388"/>
  <c r="E4326"/>
  <c r="E4481"/>
  <c r="E4357"/>
  <c r="E4295"/>
  <c r="E4264"/>
  <c r="E4450"/>
  <c r="E4233"/>
  <c r="H4659"/>
  <c r="H4690"/>
  <c r="H4752"/>
  <c r="H4814"/>
  <c r="H4628"/>
  <c r="H4783"/>
  <c r="H4721"/>
  <c r="H4566"/>
  <c r="H4535"/>
  <c r="H4597"/>
  <c r="F4232"/>
  <c r="E4273"/>
  <c r="E4304"/>
  <c r="D4659"/>
  <c r="D4566"/>
  <c r="D4814"/>
  <c r="D4721"/>
  <c r="D4752"/>
  <c r="D4690"/>
  <c r="D4628"/>
  <c r="D4535"/>
  <c r="D4597"/>
  <c r="D4783"/>
  <c r="J4638"/>
  <c r="J4793"/>
  <c r="J4762"/>
  <c r="J4700"/>
  <c r="J4607"/>
  <c r="J4669"/>
  <c r="J4576"/>
  <c r="J4731"/>
  <c r="J4824"/>
  <c r="J4545"/>
  <c r="J4721"/>
  <c r="J4752"/>
  <c r="J4535"/>
  <c r="J4566"/>
  <c r="J4597"/>
  <c r="J4783"/>
  <c r="J4628"/>
  <c r="J4690"/>
  <c r="J4659"/>
  <c r="J4814"/>
  <c r="I4347"/>
  <c r="I4409"/>
  <c r="I4471"/>
  <c r="I4378"/>
  <c r="I4223"/>
  <c r="I4285"/>
  <c r="I4440"/>
  <c r="I4192"/>
  <c r="I4254"/>
  <c r="I4316"/>
  <c r="D4428"/>
  <c r="D4501"/>
  <c r="D4211"/>
  <c r="F4191"/>
  <c r="E4554"/>
  <c r="E4844"/>
  <c r="F4844" s="1"/>
  <c r="F4534"/>
  <c r="E4616"/>
  <c r="F4616" s="1"/>
  <c r="F4596"/>
  <c r="D4864"/>
  <c r="C28" i="5"/>
  <c r="K4854" i="13"/>
  <c r="F4325"/>
  <c r="K4740"/>
  <c r="I4864"/>
  <c r="H142" i="14"/>
  <c r="J142"/>
  <c r="D142"/>
  <c r="B154"/>
  <c r="E142"/>
  <c r="G142"/>
  <c r="B142"/>
  <c r="C142"/>
  <c r="I142"/>
  <c r="G4242" i="13"/>
  <c r="K4222"/>
  <c r="C62" i="5"/>
  <c r="C24"/>
  <c r="K4294" i="13"/>
  <c r="I4501"/>
  <c r="I4211"/>
  <c r="E4690"/>
  <c r="E4597"/>
  <c r="E4628"/>
  <c r="E4535"/>
  <c r="E4566"/>
  <c r="E4814"/>
  <c r="E4721"/>
  <c r="E4752"/>
  <c r="E4783"/>
  <c r="E4659"/>
  <c r="F4387"/>
  <c r="E4459"/>
  <c r="E4501"/>
  <c r="E4211"/>
  <c r="D4223"/>
  <c r="D4254"/>
  <c r="D4192"/>
  <c r="D4347"/>
  <c r="D4378"/>
  <c r="D4285"/>
  <c r="D4316"/>
  <c r="D4440"/>
  <c r="D4409"/>
  <c r="D4471"/>
  <c r="I4566"/>
  <c r="I4721"/>
  <c r="I4659"/>
  <c r="I4597"/>
  <c r="I4783"/>
  <c r="I4690"/>
  <c r="I4752"/>
  <c r="I4535"/>
  <c r="I4814"/>
  <c r="I4628"/>
  <c r="D4304"/>
  <c r="D4490"/>
  <c r="F4470"/>
  <c r="D4273"/>
  <c r="E4585"/>
  <c r="F4565"/>
  <c r="E4802"/>
  <c r="E4740"/>
  <c r="F4740" s="1"/>
  <c r="F4720"/>
  <c r="B43" i="5"/>
  <c r="B35"/>
  <c r="B23"/>
  <c r="B27"/>
  <c r="B51"/>
  <c r="B47"/>
  <c r="J8"/>
  <c r="J16" s="1"/>
  <c r="B39"/>
  <c r="B55"/>
  <c r="B31"/>
  <c r="B59"/>
  <c r="B4597" i="13"/>
  <c r="B4535"/>
  <c r="B4690"/>
  <c r="B4659"/>
  <c r="B4628"/>
  <c r="B4566"/>
  <c r="B4752"/>
  <c r="B4814"/>
  <c r="B4783"/>
  <c r="B4721"/>
  <c r="K4356"/>
  <c r="B278" i="7"/>
  <c r="B55" i="9"/>
  <c r="B140" i="7"/>
  <c r="B8605" i="13"/>
  <c r="B8616" s="1"/>
  <c r="B267" i="7"/>
  <c r="E4378" i="13"/>
  <c r="E4398" s="1"/>
  <c r="E4192"/>
  <c r="E4440"/>
  <c r="E4460" s="1"/>
  <c r="E4254"/>
  <c r="E4274" s="1"/>
  <c r="E4347"/>
  <c r="E4367" s="1"/>
  <c r="E4223"/>
  <c r="E4243" s="1"/>
  <c r="E4471"/>
  <c r="E4491" s="1"/>
  <c r="E4285"/>
  <c r="E4305" s="1"/>
  <c r="E4316"/>
  <c r="E4336" s="1"/>
  <c r="E4409"/>
  <c r="E4429" s="1"/>
  <c r="F4294"/>
  <c r="E4397"/>
  <c r="J4233"/>
  <c r="J4388"/>
  <c r="J4202"/>
  <c r="J4419"/>
  <c r="J4481"/>
  <c r="J4357"/>
  <c r="J4326"/>
  <c r="J4450"/>
  <c r="J4264"/>
  <c r="J4295"/>
  <c r="B50" i="5"/>
  <c r="B42"/>
  <c r="B54"/>
  <c r="J7"/>
  <c r="B46"/>
  <c r="B26"/>
  <c r="B38"/>
  <c r="B17"/>
  <c r="B22"/>
  <c r="B30"/>
  <c r="B58"/>
  <c r="B34"/>
  <c r="B41" i="10"/>
  <c r="B40"/>
  <c r="B21"/>
  <c r="B12"/>
  <c r="I4511" i="13"/>
  <c r="C4669"/>
  <c r="C4824"/>
  <c r="C4762"/>
  <c r="C4700"/>
  <c r="C4793"/>
  <c r="C4731"/>
  <c r="C4607"/>
  <c r="C4545"/>
  <c r="C4576"/>
  <c r="C4638"/>
  <c r="G4357"/>
  <c r="G4481"/>
  <c r="G4326"/>
  <c r="G4450"/>
  <c r="G4419"/>
  <c r="G4233"/>
  <c r="G4295"/>
  <c r="G4388"/>
  <c r="G4264"/>
  <c r="G4202"/>
  <c r="E8605"/>
  <c r="E8616" s="1"/>
  <c r="K4387"/>
  <c r="K4418"/>
  <c r="K4325"/>
  <c r="I4304"/>
  <c r="I4366"/>
  <c r="E4576"/>
  <c r="E4731"/>
  <c r="E4669"/>
  <c r="E4638"/>
  <c r="E4824"/>
  <c r="E4545"/>
  <c r="E4762"/>
  <c r="E4700"/>
  <c r="E4793"/>
  <c r="E4607"/>
  <c r="H4545"/>
  <c r="H4700"/>
  <c r="H4638"/>
  <c r="H4793"/>
  <c r="H4731"/>
  <c r="H4824"/>
  <c r="H4607"/>
  <c r="H4669"/>
  <c r="H4762"/>
  <c r="H4576"/>
  <c r="F4263"/>
  <c r="F4356"/>
  <c r="E4335"/>
  <c r="E4242"/>
  <c r="E4428"/>
  <c r="B52" i="4"/>
  <c r="B28"/>
  <c r="B32"/>
  <c r="B19"/>
  <c r="B24"/>
  <c r="B48"/>
  <c r="B60"/>
  <c r="B44"/>
  <c r="B40"/>
  <c r="B36"/>
  <c r="B56"/>
  <c r="B576" i="13"/>
  <c r="D4388"/>
  <c r="D4295"/>
  <c r="D4357"/>
  <c r="D4326"/>
  <c r="D4202"/>
  <c r="D4450"/>
  <c r="D4419"/>
  <c r="D4264"/>
  <c r="D4481"/>
  <c r="D4233"/>
  <c r="I4607"/>
  <c r="I4545"/>
  <c r="I4700"/>
  <c r="I4638"/>
  <c r="I4793"/>
  <c r="I4762"/>
  <c r="I4824"/>
  <c r="I4576"/>
  <c r="I4669"/>
  <c r="I4731"/>
  <c r="D4366"/>
  <c r="F4346"/>
  <c r="D4397"/>
  <c r="F4397" s="1"/>
  <c r="F4377"/>
  <c r="D4242"/>
  <c r="F4242" s="1"/>
  <c r="F4222"/>
  <c r="E4647"/>
  <c r="F4647" s="1"/>
  <c r="E4771"/>
  <c r="F4771" s="1"/>
  <c r="F4751"/>
  <c r="E4678"/>
  <c r="F4678" s="1"/>
  <c r="F4658"/>
  <c r="C32" i="5"/>
  <c r="K4833" i="13"/>
  <c r="C48" i="5"/>
  <c r="F4480" i="13"/>
  <c r="F4304"/>
  <c r="F4315"/>
  <c r="G4335"/>
  <c r="K4315"/>
  <c r="G4192"/>
  <c r="G4254"/>
  <c r="G4471"/>
  <c r="G4223"/>
  <c r="G4285"/>
  <c r="G4347"/>
  <c r="G4378"/>
  <c r="G4409"/>
  <c r="G4440"/>
  <c r="G4316"/>
  <c r="K4263"/>
  <c r="H4357"/>
  <c r="H4295"/>
  <c r="H4450"/>
  <c r="H4388"/>
  <c r="H4419"/>
  <c r="H4233"/>
  <c r="H4326"/>
  <c r="H4202"/>
  <c r="H4481"/>
  <c r="H4264"/>
  <c r="J12" i="10"/>
  <c r="K141" i="14"/>
  <c r="J21" i="10"/>
  <c r="J40"/>
  <c r="J41"/>
  <c r="B4202" i="13"/>
  <c r="B4419"/>
  <c r="B4481"/>
  <c r="B4233"/>
  <c r="B4450"/>
  <c r="B4295"/>
  <c r="B4357"/>
  <c r="B4264"/>
  <c r="B4388"/>
  <c r="B4326"/>
  <c r="G4304"/>
  <c r="K4284"/>
  <c r="G4459"/>
  <c r="K4459" s="1"/>
  <c r="K4439"/>
  <c r="D12" i="10"/>
  <c r="D41"/>
  <c r="D40"/>
  <c r="D21"/>
  <c r="C40"/>
  <c r="C12"/>
  <c r="C21"/>
  <c r="C41"/>
  <c r="B4192" i="13"/>
  <c r="B4378"/>
  <c r="B4347"/>
  <c r="B4223"/>
  <c r="B4440"/>
  <c r="B4316"/>
  <c r="B4409"/>
  <c r="B4471"/>
  <c r="B4254"/>
  <c r="B4285"/>
  <c r="G4211"/>
  <c r="K4191"/>
  <c r="G4501"/>
  <c r="K4501" s="1"/>
  <c r="G4397"/>
  <c r="K4397" s="1"/>
  <c r="K4377"/>
  <c r="C4535"/>
  <c r="C4566"/>
  <c r="C4814"/>
  <c r="C4628"/>
  <c r="C4597"/>
  <c r="C4659"/>
  <c r="C4721"/>
  <c r="C4690"/>
  <c r="C4783"/>
  <c r="C4752"/>
  <c r="G4659"/>
  <c r="G4814"/>
  <c r="G4783"/>
  <c r="G4721"/>
  <c r="G4752"/>
  <c r="G4690"/>
  <c r="G4628"/>
  <c r="G4566"/>
  <c r="G4535"/>
  <c r="G4597"/>
  <c r="K4480"/>
  <c r="K4201"/>
  <c r="G4511"/>
  <c r="K4511" s="1"/>
  <c r="E4511"/>
  <c r="C45" i="4"/>
  <c r="C25"/>
  <c r="C49"/>
  <c r="C57"/>
  <c r="C41"/>
  <c r="C33"/>
  <c r="C61"/>
  <c r="C37"/>
  <c r="C53"/>
  <c r="C29"/>
  <c r="I4335" i="13"/>
  <c r="I4273"/>
  <c r="I4242"/>
  <c r="J8605"/>
  <c r="J8616" s="1"/>
  <c r="H4347"/>
  <c r="H4378"/>
  <c r="H4223"/>
  <c r="H4254"/>
  <c r="H4192"/>
  <c r="H4316"/>
  <c r="H4285"/>
  <c r="H4440"/>
  <c r="H4409"/>
  <c r="H4471"/>
  <c r="D4511"/>
  <c r="F4201"/>
  <c r="E4490"/>
  <c r="E4366"/>
  <c r="C60" i="4"/>
  <c r="C62" s="1"/>
  <c r="C19"/>
  <c r="C32"/>
  <c r="C34" s="1"/>
  <c r="C48"/>
  <c r="C50" s="1"/>
  <c r="C24"/>
  <c r="C36"/>
  <c r="C38" s="1"/>
  <c r="C52"/>
  <c r="C54" s="1"/>
  <c r="C28"/>
  <c r="C30" s="1"/>
  <c r="C40"/>
  <c r="C44"/>
  <c r="C56"/>
  <c r="C58" s="1"/>
  <c r="D4576" i="13"/>
  <c r="D4731"/>
  <c r="D4700"/>
  <c r="D4762"/>
  <c r="D4669"/>
  <c r="D4607"/>
  <c r="D4638"/>
  <c r="D4793"/>
  <c r="D4545"/>
  <c r="D4824"/>
  <c r="J4192"/>
  <c r="J4285"/>
  <c r="J4254"/>
  <c r="J4347"/>
  <c r="J4378"/>
  <c r="J4471"/>
  <c r="J4223"/>
  <c r="J4316"/>
  <c r="J4440"/>
  <c r="J4409"/>
  <c r="I4295"/>
  <c r="I4326"/>
  <c r="I4233"/>
  <c r="I4481"/>
  <c r="I4388"/>
  <c r="I4357"/>
  <c r="I4202"/>
  <c r="I4450"/>
  <c r="I4419"/>
  <c r="I4264"/>
  <c r="G4864"/>
  <c r="K4864" s="1"/>
  <c r="K4554"/>
  <c r="D4335"/>
  <c r="F4335" s="1"/>
  <c r="D4459"/>
  <c r="F4459" s="1"/>
  <c r="E4709"/>
  <c r="F4709" s="1"/>
  <c r="E4833"/>
  <c r="F4833" s="1"/>
  <c r="F4813"/>
  <c r="B29" i="4"/>
  <c r="B61"/>
  <c r="B57"/>
  <c r="B45"/>
  <c r="B25"/>
  <c r="B37"/>
  <c r="B33"/>
  <c r="B41"/>
  <c r="B53"/>
  <c r="B49"/>
  <c r="C267" i="7"/>
  <c r="C55" i="9"/>
  <c r="C278" i="7"/>
  <c r="C140"/>
  <c r="F4585" i="13"/>
  <c r="C60" i="5"/>
  <c r="C40"/>
  <c r="F4501" i="13"/>
  <c r="F4273"/>
  <c r="C52" i="5"/>
  <c r="C36"/>
  <c r="C44"/>
  <c r="H4521" i="13"/>
  <c r="F4428"/>
  <c r="F4511"/>
  <c r="F4284"/>
  <c r="F4802"/>
  <c r="F8605"/>
  <c r="B4521"/>
  <c r="F4418"/>
  <c r="L97" i="7" l="1"/>
  <c r="G552" i="13"/>
  <c r="H76" i="7"/>
  <c r="H72" i="14"/>
  <c r="H512" i="13"/>
  <c r="K257" i="1"/>
  <c r="BB57" i="17"/>
  <c r="H112" i="7"/>
  <c r="H108" i="14"/>
  <c r="H548" i="13"/>
  <c r="K287" i="1"/>
  <c r="V65" i="17"/>
  <c r="CI120" i="16"/>
  <c r="G250" i="7"/>
  <c r="F53" i="9"/>
  <c r="E53"/>
  <c r="E254" i="7"/>
  <c r="F254"/>
  <c r="F116"/>
  <c r="G246"/>
  <c r="CE120" i="16"/>
  <c r="D218" i="7"/>
  <c r="D50" i="9"/>
  <c r="G138" i="7"/>
  <c r="G204"/>
  <c r="AW120" i="16"/>
  <c r="H66" i="7"/>
  <c r="H62" i="14"/>
  <c r="K249" i="1"/>
  <c r="BB55" i="17"/>
  <c r="H502" i="13"/>
  <c r="H134" i="14"/>
  <c r="G202" i="7"/>
  <c r="AU120" i="16"/>
  <c r="G572" i="13"/>
  <c r="G198" i="7"/>
  <c r="AQ120" i="16"/>
  <c r="G68" i="7"/>
  <c r="G504" i="13"/>
  <c r="D270" i="7"/>
  <c r="H148"/>
  <c r="A121" i="16"/>
  <c r="H20" i="7"/>
  <c r="H456" i="13"/>
  <c r="I575"/>
  <c r="E46" i="9"/>
  <c r="E170" i="7"/>
  <c r="F46" i="9"/>
  <c r="F32" i="7"/>
  <c r="F170"/>
  <c r="E273"/>
  <c r="F273"/>
  <c r="F135"/>
  <c r="G128"/>
  <c r="G256"/>
  <c r="CM120" i="16"/>
  <c r="J491" i="13"/>
  <c r="J51" i="14"/>
  <c r="J55" i="7"/>
  <c r="AP53" i="17"/>
  <c r="N240" i="1"/>
  <c r="K51" i="14"/>
  <c r="M240" i="1"/>
  <c r="K252"/>
  <c r="H71" i="7"/>
  <c r="H507" i="13"/>
  <c r="H67" i="14"/>
  <c r="AL56" i="17"/>
  <c r="J255" i="1"/>
  <c r="G510" i="13"/>
  <c r="T57" i="17"/>
  <c r="G70" i="14"/>
  <c r="G74" i="7"/>
  <c r="H62"/>
  <c r="H58" i="14"/>
  <c r="H498" i="13"/>
  <c r="K245" i="1"/>
  <c r="BB54" i="17"/>
  <c r="G200" i="7"/>
  <c r="AS120" i="16"/>
  <c r="AE123"/>
  <c r="J184" i="7"/>
  <c r="BB119" i="16"/>
  <c r="E211" i="7"/>
  <c r="E133"/>
  <c r="E271" s="1"/>
  <c r="D275"/>
  <c r="G242"/>
  <c r="G52" i="9"/>
  <c r="I217" i="7"/>
  <c r="BH122" i="16"/>
  <c r="H114" i="7"/>
  <c r="H110" i="14"/>
  <c r="K289" i="1"/>
  <c r="BB65" i="17"/>
  <c r="H550" i="13"/>
  <c r="E223" i="7"/>
  <c r="BL119" i="16"/>
  <c r="F223" i="7"/>
  <c r="F85"/>
  <c r="J251" i="1"/>
  <c r="G506" i="13"/>
  <c r="G76" i="14"/>
  <c r="G66"/>
  <c r="G70" i="7"/>
  <c r="T56" i="17"/>
  <c r="G126" i="14"/>
  <c r="E49" i="9"/>
  <c r="E206" i="7"/>
  <c r="F49" i="9"/>
  <c r="F206" i="7"/>
  <c r="F68"/>
  <c r="E174"/>
  <c r="W119" i="16"/>
  <c r="E44" i="7"/>
  <c r="E132"/>
  <c r="E270" s="1"/>
  <c r="H277"/>
  <c r="K216" i="1"/>
  <c r="H463" i="13"/>
  <c r="H571" s="1"/>
  <c r="AL47" i="17"/>
  <c r="H23" i="14"/>
  <c r="H27" i="7"/>
  <c r="H131" i="14"/>
  <c r="P120" i="16"/>
  <c r="G165" i="7"/>
  <c r="G135"/>
  <c r="J448" i="13"/>
  <c r="Z44" i="17"/>
  <c r="J12" i="7"/>
  <c r="L150" s="1"/>
  <c r="J8" i="14"/>
  <c r="M203" i="1"/>
  <c r="H244" i="7"/>
  <c r="CC121" i="16"/>
  <c r="C210" i="13"/>
  <c r="D209"/>
  <c r="C100"/>
  <c r="D99"/>
  <c r="C111"/>
  <c r="I40" i="2"/>
  <c r="J10"/>
  <c r="J40" s="1"/>
  <c r="K494" i="13"/>
  <c r="J253" i="7"/>
  <c r="CL123" i="16"/>
  <c r="J42" i="7"/>
  <c r="J38" i="14"/>
  <c r="J478" i="13"/>
  <c r="BF50" i="17"/>
  <c r="N229" i="1"/>
  <c r="J547" i="13"/>
  <c r="J65" i="17"/>
  <c r="J111" i="7"/>
  <c r="J107" i="14"/>
  <c r="M286" i="1"/>
  <c r="CH122" i="16"/>
  <c r="I249" i="7"/>
  <c r="J167"/>
  <c r="R123" i="16"/>
  <c r="I177" i="7"/>
  <c r="Z122" i="16"/>
  <c r="J524" i="13"/>
  <c r="K524" s="1"/>
  <c r="J84" i="14"/>
  <c r="J88" i="7"/>
  <c r="Z60" i="17"/>
  <c r="N267" i="1"/>
  <c r="I257" i="7"/>
  <c r="CN122" i="16"/>
  <c r="H110" i="7"/>
  <c r="H106" i="14"/>
  <c r="K285" i="1"/>
  <c r="H546" i="13"/>
  <c r="BB64" i="17"/>
  <c r="G194" i="7"/>
  <c r="G48" i="9"/>
  <c r="H189" i="7"/>
  <c r="AJ121" i="16"/>
  <c r="H56" i="7"/>
  <c r="I51"/>
  <c r="AN52" i="17"/>
  <c r="L236" i="1"/>
  <c r="I47" i="14"/>
  <c r="I487" i="13"/>
  <c r="I52" i="14"/>
  <c r="N236" i="1"/>
  <c r="K47" i="14"/>
  <c r="E176" i="7"/>
  <c r="Y119" i="16"/>
  <c r="E134" i="7"/>
  <c r="E272" s="1"/>
  <c r="H161"/>
  <c r="L121" i="16"/>
  <c r="H131" i="7"/>
  <c r="H269" s="1"/>
  <c r="H468" i="13"/>
  <c r="H567"/>
  <c r="J454"/>
  <c r="BF45" i="17"/>
  <c r="J18" i="7"/>
  <c r="J14" i="14"/>
  <c r="M209" i="1"/>
  <c r="K14" i="14"/>
  <c r="L262" i="1"/>
  <c r="N262" s="1"/>
  <c r="I83" i="7"/>
  <c r="I79" i="14"/>
  <c r="I519" i="13"/>
  <c r="H59" i="17"/>
  <c r="K79" i="14"/>
  <c r="B174" i="13"/>
  <c r="D168"/>
  <c r="D68"/>
  <c r="D178"/>
  <c r="H20" i="2"/>
  <c r="B80" i="13"/>
  <c r="X9" i="17"/>
  <c r="B190" i="13"/>
  <c r="K42" i="1"/>
  <c r="H44" i="2"/>
  <c r="J20"/>
  <c r="J44" s="1"/>
  <c r="D64" i="13"/>
  <c r="E179" i="7"/>
  <c r="AB119" i="16"/>
  <c r="E137" i="7"/>
  <c r="E275" s="1"/>
  <c r="G41"/>
  <c r="AJ50" i="17"/>
  <c r="J228" i="1"/>
  <c r="G37" i="14"/>
  <c r="G477" i="13"/>
  <c r="G133" i="14"/>
  <c r="G264" i="7"/>
  <c r="CU120" i="16"/>
  <c r="L190" i="7"/>
  <c r="J190"/>
  <c r="AK123" i="16"/>
  <c r="K52" i="7"/>
  <c r="J162"/>
  <c r="M123" i="16"/>
  <c r="I181" i="7"/>
  <c r="AD122" i="16"/>
  <c r="F4366" i="13"/>
  <c r="G136" i="7"/>
  <c r="G131"/>
  <c r="F509" i="13"/>
  <c r="C4864"/>
  <c r="B162" i="14"/>
  <c r="K150" i="7"/>
  <c r="D221" i="13"/>
  <c r="D111"/>
  <c r="L58" i="7"/>
  <c r="F160" i="14"/>
  <c r="K478" i="13"/>
  <c r="K216" i="7"/>
  <c r="L184"/>
  <c r="K184"/>
  <c r="F73"/>
  <c r="I164" i="14"/>
  <c r="C169"/>
  <c r="K31" i="7"/>
  <c r="L162"/>
  <c r="K454" i="13"/>
  <c r="F28" i="2"/>
  <c r="F11"/>
  <c r="BE120" i="16"/>
  <c r="G214" i="7"/>
  <c r="K283" i="1"/>
  <c r="H544" i="13"/>
  <c r="V64" i="17"/>
  <c r="H108" i="7"/>
  <c r="H104" i="14"/>
  <c r="D268" i="7"/>
  <c r="G574" i="13"/>
  <c r="K247" i="1"/>
  <c r="H500" i="13"/>
  <c r="V55" i="17"/>
  <c r="H64" i="7"/>
  <c r="H60" i="14"/>
  <c r="K243" i="1"/>
  <c r="H496" i="13"/>
  <c r="V54" i="17"/>
  <c r="H60" i="7"/>
  <c r="H56" i="14"/>
  <c r="H64"/>
  <c r="D47" i="9"/>
  <c r="F47"/>
  <c r="D129" i="7"/>
  <c r="D182"/>
  <c r="F182"/>
  <c r="F44"/>
  <c r="D565" i="13"/>
  <c r="I446"/>
  <c r="I16" i="14"/>
  <c r="I10" i="7"/>
  <c r="BD43" i="17"/>
  <c r="L201" i="1"/>
  <c r="I6" i="14"/>
  <c r="N201" i="1"/>
  <c r="M201"/>
  <c r="K6" i="14"/>
  <c r="J455" i="13"/>
  <c r="J46" i="17"/>
  <c r="J19" i="7"/>
  <c r="J15" i="14"/>
  <c r="J135"/>
  <c r="K135" s="1"/>
  <c r="K15"/>
  <c r="N210" i="1"/>
  <c r="M210"/>
  <c r="I157" i="7"/>
  <c r="J122" i="16"/>
  <c r="I139" i="7"/>
  <c r="F468" i="13"/>
  <c r="L207" i="1"/>
  <c r="K12" i="14" s="1"/>
  <c r="I452" i="13"/>
  <c r="X45" i="17"/>
  <c r="I12" i="14"/>
  <c r="I16" i="7"/>
  <c r="I132" i="14"/>
  <c r="M207" i="1"/>
  <c r="N207"/>
  <c r="G121" i="16"/>
  <c r="H154" i="7"/>
  <c r="E266"/>
  <c r="E54" i="9"/>
  <c r="F266" i="7"/>
  <c r="F54" i="9"/>
  <c r="F128" i="7"/>
  <c r="G564" i="13"/>
  <c r="H118" i="7"/>
  <c r="H124" i="14"/>
  <c r="V66" i="17"/>
  <c r="K291" i="1"/>
  <c r="H554" i="13"/>
  <c r="H114" i="14"/>
  <c r="I193" i="7"/>
  <c r="AN122" i="16"/>
  <c r="K55" i="7"/>
  <c r="K193"/>
  <c r="L26"/>
  <c r="J164"/>
  <c r="O123" i="16"/>
  <c r="G209" i="7"/>
  <c r="AZ120" i="16"/>
  <c r="I213" i="7"/>
  <c r="BD122" i="16"/>
  <c r="J75" i="7"/>
  <c r="J511" i="13"/>
  <c r="K511" s="1"/>
  <c r="J71" i="14"/>
  <c r="AP57" i="17"/>
  <c r="N256" i="1"/>
  <c r="K71" i="14"/>
  <c r="J235" i="7"/>
  <c r="BV123" i="16"/>
  <c r="D51" i="9"/>
  <c r="D230" i="7"/>
  <c r="BK119" i="16"/>
  <c r="E92" i="7"/>
  <c r="F51" i="9" s="1"/>
  <c r="E222" i="7"/>
  <c r="G84"/>
  <c r="G80" i="14"/>
  <c r="J263" i="1"/>
  <c r="T59" i="17"/>
  <c r="G520" i="13"/>
  <c r="G88" i="14"/>
  <c r="J216" i="7"/>
  <c r="BG123" i="16"/>
  <c r="BC119"/>
  <c r="E212" i="7"/>
  <c r="G170"/>
  <c r="G46" i="9"/>
  <c r="H201" i="7"/>
  <c r="AT121" i="16"/>
  <c r="I63" i="7"/>
  <c r="I59" i="14"/>
  <c r="L246" i="1"/>
  <c r="I499" i="13"/>
  <c r="H55" i="17"/>
  <c r="N246" i="1"/>
  <c r="K59" i="14"/>
  <c r="M246" i="1"/>
  <c r="E52" i="2"/>
  <c r="E41"/>
  <c r="G509" i="13"/>
  <c r="G69" i="14"/>
  <c r="G129"/>
  <c r="J254" i="1"/>
  <c r="G73" i="7"/>
  <c r="D57" i="17"/>
  <c r="J155" i="7"/>
  <c r="H123" i="16"/>
  <c r="BW123"/>
  <c r="J236" i="7"/>
  <c r="BT121" i="16"/>
  <c r="H104" i="7"/>
  <c r="H233"/>
  <c r="L272" i="1"/>
  <c r="I95" i="7"/>
  <c r="I100" i="14"/>
  <c r="I91"/>
  <c r="I531" i="13"/>
  <c r="I540" s="1"/>
  <c r="AN61" i="17"/>
  <c r="K91" i="14"/>
  <c r="M272" i="1"/>
  <c r="J79" i="7"/>
  <c r="J75" i="14"/>
  <c r="J515" i="13"/>
  <c r="K515" s="1"/>
  <c r="AP58" i="17"/>
  <c r="N260" i="1"/>
  <c r="K75" i="14"/>
  <c r="M260" i="1"/>
  <c r="T123" i="16"/>
  <c r="J169" i="7"/>
  <c r="E276"/>
  <c r="F276"/>
  <c r="F138"/>
  <c r="H120"/>
  <c r="H116" i="14"/>
  <c r="H556" i="13"/>
  <c r="K293" i="1"/>
  <c r="BB66" i="17"/>
  <c r="G258" i="7"/>
  <c r="CO120" i="16"/>
  <c r="G252" i="7"/>
  <c r="CK120" i="16"/>
  <c r="J264" i="1"/>
  <c r="G521" i="13"/>
  <c r="AJ59" i="17"/>
  <c r="G81" i="14"/>
  <c r="G85" i="7"/>
  <c r="E80"/>
  <c r="F50" i="9" s="1"/>
  <c r="AY119" i="16"/>
  <c r="E208" i="7"/>
  <c r="E130"/>
  <c r="E268" s="1"/>
  <c r="E516" i="13"/>
  <c r="F516" s="1"/>
  <c r="E566"/>
  <c r="F566" s="1"/>
  <c r="G36" i="7"/>
  <c r="G472" i="13"/>
  <c r="T49" i="17"/>
  <c r="J223" i="1"/>
  <c r="G32" i="14"/>
  <c r="G40"/>
  <c r="G128"/>
  <c r="E480" i="13"/>
  <c r="E565" s="1"/>
  <c r="E576" s="1"/>
  <c r="E568"/>
  <c r="F568" s="1"/>
  <c r="F472"/>
  <c r="F40" i="14"/>
  <c r="E125"/>
  <c r="G158" i="7"/>
  <c r="G45" i="9"/>
  <c r="G571" i="13"/>
  <c r="I150" i="7"/>
  <c r="C122" i="16"/>
  <c r="K448" i="13"/>
  <c r="H247" i="7"/>
  <c r="CF121" i="16"/>
  <c r="L284" i="1"/>
  <c r="I545" i="13"/>
  <c r="I105" i="14"/>
  <c r="I109" i="7"/>
  <c r="AN64" i="17"/>
  <c r="M284" i="1"/>
  <c r="I542" i="13"/>
  <c r="I112" i="14"/>
  <c r="L281" i="1"/>
  <c r="I106" i="7"/>
  <c r="I102" i="14"/>
  <c r="BD63" i="17"/>
  <c r="M281" i="1"/>
  <c r="H18" i="4"/>
  <c r="C101" i="13"/>
  <c r="C112" s="1"/>
  <c r="J196" i="7"/>
  <c r="AO123" i="16"/>
  <c r="I180" i="7"/>
  <c r="AC122" i="16"/>
  <c r="L180" i="7"/>
  <c r="L42"/>
  <c r="D168" i="14"/>
  <c r="I77" i="7"/>
  <c r="I73" i="14"/>
  <c r="L258" i="1"/>
  <c r="I513" i="13"/>
  <c r="H58" i="17"/>
  <c r="H215" i="7"/>
  <c r="BF121" i="16"/>
  <c r="J35" i="14"/>
  <c r="J39" i="7"/>
  <c r="L177" s="1"/>
  <c r="J475" i="13"/>
  <c r="K475" s="1"/>
  <c r="J50" i="17"/>
  <c r="K35" i="14"/>
  <c r="BO122" i="16"/>
  <c r="I226" i="7"/>
  <c r="E269"/>
  <c r="F269"/>
  <c r="F131"/>
  <c r="J555" i="13"/>
  <c r="K555" s="1"/>
  <c r="J119" i="7"/>
  <c r="J115" i="14"/>
  <c r="AP66" i="17"/>
  <c r="K115" i="14"/>
  <c r="N292" i="1"/>
  <c r="G248" i="7"/>
  <c r="CG120" i="16"/>
  <c r="D272" i="7"/>
  <c r="F272"/>
  <c r="F134"/>
  <c r="G38"/>
  <c r="G34" i="14"/>
  <c r="G474" i="13"/>
  <c r="G130" i="14"/>
  <c r="J225" i="1"/>
  <c r="AZ49" i="17"/>
  <c r="I23" i="7"/>
  <c r="AN46" i="17"/>
  <c r="I28" i="14"/>
  <c r="L212" i="1"/>
  <c r="I459" i="13"/>
  <c r="I19" i="14"/>
  <c r="I127"/>
  <c r="M212" i="1"/>
  <c r="I156" i="7"/>
  <c r="I122" i="16"/>
  <c r="H221" i="7"/>
  <c r="BJ121" i="16"/>
  <c r="G46" i="2"/>
  <c r="B180" i="13"/>
  <c r="BB9" i="17"/>
  <c r="J44" i="1"/>
  <c r="H9" i="2" s="1"/>
  <c r="B70" i="13"/>
  <c r="G22" i="2"/>
  <c r="D162" i="13"/>
  <c r="D174"/>
  <c r="D271" i="7"/>
  <c r="F271"/>
  <c r="F133"/>
  <c r="K299" i="1"/>
  <c r="H562" i="13"/>
  <c r="V68" i="17"/>
  <c r="H126" i="7"/>
  <c r="H122" i="14"/>
  <c r="H89" i="7"/>
  <c r="H85" i="14"/>
  <c r="K268" i="1"/>
  <c r="H525" i="13"/>
  <c r="AL60" i="17"/>
  <c r="G227" i="7"/>
  <c r="BP120" i="16"/>
  <c r="J479" i="13"/>
  <c r="K479" s="1"/>
  <c r="J51" i="17"/>
  <c r="J43" i="7"/>
  <c r="J39" i="14"/>
  <c r="K39"/>
  <c r="K491" i="13"/>
  <c r="F74" i="7"/>
  <c r="K482" i="13"/>
  <c r="F506"/>
  <c r="L157" i="7"/>
  <c r="K19"/>
  <c r="B169" i="14"/>
  <c r="G116" i="7"/>
  <c r="H552" i="13"/>
  <c r="C211"/>
  <c r="C222" s="1"/>
  <c r="L196" i="7"/>
  <c r="K196"/>
  <c r="K547" i="13"/>
  <c r="K213" i="7"/>
  <c r="L78"/>
  <c r="L216"/>
  <c r="G168" i="14"/>
  <c r="E570" i="13"/>
  <c r="F570" s="1"/>
  <c r="H28" i="14"/>
  <c r="H127"/>
  <c r="G567" i="13"/>
  <c r="L46" i="7"/>
  <c r="E160" i="14"/>
  <c r="K46" i="7"/>
  <c r="G9" i="2"/>
  <c r="B64" i="13"/>
  <c r="F211" i="7"/>
  <c r="K17"/>
  <c r="L155"/>
  <c r="K155"/>
  <c r="B167" i="14"/>
  <c r="L236" i="7"/>
  <c r="L98"/>
  <c r="K98"/>
  <c r="K169"/>
  <c r="L31"/>
  <c r="E169" i="14"/>
  <c r="L79" i="7"/>
  <c r="J4491" i="13"/>
  <c r="J4274"/>
  <c r="H4502"/>
  <c r="H4212"/>
  <c r="H4367"/>
  <c r="G4648"/>
  <c r="K4628"/>
  <c r="G4803"/>
  <c r="K4783"/>
  <c r="C4617"/>
  <c r="C4845"/>
  <c r="C4555"/>
  <c r="F4285"/>
  <c r="B4305"/>
  <c r="C4255"/>
  <c r="C4410"/>
  <c r="C4441"/>
  <c r="C4317"/>
  <c r="C4224"/>
  <c r="C4348"/>
  <c r="C4379"/>
  <c r="C4472"/>
  <c r="C4193"/>
  <c r="C4286"/>
  <c r="F4419"/>
  <c r="B65" i="4"/>
  <c r="J4336" i="13"/>
  <c r="J4367"/>
  <c r="C26" i="4"/>
  <c r="C64"/>
  <c r="H4491" i="13"/>
  <c r="H4336"/>
  <c r="H4398"/>
  <c r="G4586"/>
  <c r="K4566"/>
  <c r="G4741"/>
  <c r="K4721"/>
  <c r="C4772"/>
  <c r="C4679"/>
  <c r="C4586"/>
  <c r="G4521"/>
  <c r="K4211"/>
  <c r="F4409"/>
  <c r="B4429"/>
  <c r="F4347"/>
  <c r="B4367"/>
  <c r="C4327"/>
  <c r="C4451"/>
  <c r="C4265"/>
  <c r="C4482"/>
  <c r="C4203"/>
  <c r="C4358"/>
  <c r="C4389"/>
  <c r="C4420"/>
  <c r="C4234"/>
  <c r="C4296"/>
  <c r="D4629"/>
  <c r="D4784"/>
  <c r="D4598"/>
  <c r="D4536"/>
  <c r="D4691"/>
  <c r="D4722"/>
  <c r="D4567"/>
  <c r="D4660"/>
  <c r="D4753"/>
  <c r="D4815"/>
  <c r="F4357"/>
  <c r="F4481"/>
  <c r="J4567"/>
  <c r="J4722"/>
  <c r="J4660"/>
  <c r="J4629"/>
  <c r="J4815"/>
  <c r="J4536"/>
  <c r="J4784"/>
  <c r="J4753"/>
  <c r="J4598"/>
  <c r="J4691"/>
  <c r="D34" i="5"/>
  <c r="D58"/>
  <c r="D22"/>
  <c r="D38"/>
  <c r="D26"/>
  <c r="D50"/>
  <c r="D30"/>
  <c r="D46"/>
  <c r="D42"/>
  <c r="D54"/>
  <c r="G4336" i="13"/>
  <c r="K4316"/>
  <c r="G4367"/>
  <c r="K4347"/>
  <c r="K4254"/>
  <c r="G4274"/>
  <c r="B46" i="4"/>
  <c r="E4855" i="13"/>
  <c r="B4203"/>
  <c r="B4451"/>
  <c r="B4389"/>
  <c r="B4327"/>
  <c r="B4482"/>
  <c r="B4296"/>
  <c r="B4265"/>
  <c r="B4358"/>
  <c r="B4420"/>
  <c r="B4234"/>
  <c r="B60" i="5"/>
  <c r="B40"/>
  <c r="B56"/>
  <c r="B4741" i="13"/>
  <c r="F4721"/>
  <c r="F4566"/>
  <c r="B4586"/>
  <c r="F4535"/>
  <c r="B4845"/>
  <c r="B4555"/>
  <c r="B63" i="5"/>
  <c r="I4845" i="13"/>
  <c r="I4555"/>
  <c r="I4617"/>
  <c r="G43" i="10"/>
  <c r="G13"/>
  <c r="G44"/>
  <c r="G22"/>
  <c r="J13"/>
  <c r="J43"/>
  <c r="K142" i="14"/>
  <c r="J22" i="10"/>
  <c r="J44"/>
  <c r="I4502" i="13"/>
  <c r="I4212"/>
  <c r="J4834"/>
  <c r="J4803"/>
  <c r="J4772"/>
  <c r="D4803"/>
  <c r="D4710"/>
  <c r="D4586"/>
  <c r="H4617"/>
  <c r="H4803"/>
  <c r="H4710"/>
  <c r="K4576"/>
  <c r="K4607"/>
  <c r="C4491"/>
  <c r="C4243"/>
  <c r="C4398"/>
  <c r="F4576"/>
  <c r="F4762"/>
  <c r="F4607"/>
  <c r="G4794"/>
  <c r="G4701"/>
  <c r="G4670"/>
  <c r="G4577"/>
  <c r="G4732"/>
  <c r="G4608"/>
  <c r="G4546"/>
  <c r="G4825"/>
  <c r="G4763"/>
  <c r="G4639"/>
  <c r="C4512"/>
  <c r="H4193"/>
  <c r="H4255"/>
  <c r="H4286"/>
  <c r="H4348"/>
  <c r="H4379"/>
  <c r="H4224"/>
  <c r="H4472"/>
  <c r="H4317"/>
  <c r="H4410"/>
  <c r="H4441"/>
  <c r="I4546"/>
  <c r="I4701"/>
  <c r="I4639"/>
  <c r="I4825"/>
  <c r="I4794"/>
  <c r="I4732"/>
  <c r="I4670"/>
  <c r="I4763"/>
  <c r="I4608"/>
  <c r="I4577"/>
  <c r="C65" i="4"/>
  <c r="C42"/>
  <c r="K4304" i="13"/>
  <c r="K4335"/>
  <c r="D4512"/>
  <c r="K4295"/>
  <c r="K4326"/>
  <c r="D4491"/>
  <c r="D4305"/>
  <c r="D4274"/>
  <c r="E4741"/>
  <c r="E4648"/>
  <c r="I4521"/>
  <c r="C61" i="5"/>
  <c r="C64" s="1"/>
  <c r="K4242" i="13"/>
  <c r="I4398"/>
  <c r="K4273"/>
  <c r="J4243"/>
  <c r="D4855"/>
  <c r="J4460"/>
  <c r="J4398"/>
  <c r="J4502"/>
  <c r="J4212"/>
  <c r="H4305"/>
  <c r="H4243"/>
  <c r="G4555"/>
  <c r="G4845"/>
  <c r="K4535"/>
  <c r="G4772"/>
  <c r="K4752"/>
  <c r="G4679"/>
  <c r="K4659"/>
  <c r="C4741"/>
  <c r="C4834"/>
  <c r="F4471"/>
  <c r="B4491"/>
  <c r="F4223"/>
  <c r="B4243"/>
  <c r="C4639"/>
  <c r="C4794"/>
  <c r="C4608"/>
  <c r="C4546"/>
  <c r="C4701"/>
  <c r="C4577"/>
  <c r="C4670"/>
  <c r="C4763"/>
  <c r="C4825"/>
  <c r="C4732"/>
  <c r="D4234"/>
  <c r="D4296"/>
  <c r="D4327"/>
  <c r="D4389"/>
  <c r="D4265"/>
  <c r="D4482"/>
  <c r="D4420"/>
  <c r="D4451"/>
  <c r="D4358"/>
  <c r="D4203"/>
  <c r="F4264"/>
  <c r="F4233"/>
  <c r="J4825"/>
  <c r="J4763"/>
  <c r="D27" i="5"/>
  <c r="D55"/>
  <c r="D43"/>
  <c r="J4577" i="13"/>
  <c r="J4732"/>
  <c r="J4670"/>
  <c r="D51" i="5"/>
  <c r="D59"/>
  <c r="J4546" i="13"/>
  <c r="D35" i="5"/>
  <c r="J4639" i="13"/>
  <c r="D39" i="5"/>
  <c r="J4608" i="13"/>
  <c r="D47" i="5"/>
  <c r="D31"/>
  <c r="J4701" i="13"/>
  <c r="D23" i="5"/>
  <c r="J4794" i="13"/>
  <c r="J4255"/>
  <c r="J4286"/>
  <c r="J4348"/>
  <c r="J4441"/>
  <c r="J4317"/>
  <c r="J4379"/>
  <c r="J4224"/>
  <c r="J4410"/>
  <c r="J4472"/>
  <c r="J4193"/>
  <c r="D60" i="4"/>
  <c r="D52"/>
  <c r="D28"/>
  <c r="D44"/>
  <c r="D56"/>
  <c r="D48"/>
  <c r="D24"/>
  <c r="D36"/>
  <c r="D32"/>
  <c r="D40"/>
  <c r="G4398" i="13"/>
  <c r="K4398" s="1"/>
  <c r="K4378"/>
  <c r="G4491"/>
  <c r="K4471"/>
  <c r="B42" i="4"/>
  <c r="B26"/>
  <c r="B64"/>
  <c r="B54"/>
  <c r="H4855" i="13"/>
  <c r="B4193"/>
  <c r="B4441"/>
  <c r="B4379"/>
  <c r="B4348"/>
  <c r="B4317"/>
  <c r="B4286"/>
  <c r="B4255"/>
  <c r="B4472"/>
  <c r="B4410"/>
  <c r="B4224"/>
  <c r="B36" i="5"/>
  <c r="J9"/>
  <c r="J17" s="1"/>
  <c r="J15"/>
  <c r="B4772" i="13"/>
  <c r="F4752"/>
  <c r="B4710"/>
  <c r="F4690"/>
  <c r="I4834"/>
  <c r="I4803"/>
  <c r="I4586"/>
  <c r="D4502"/>
  <c r="D4212"/>
  <c r="E4555"/>
  <c r="E4845"/>
  <c r="B22" i="10"/>
  <c r="B44"/>
  <c r="B13"/>
  <c r="B43"/>
  <c r="D44"/>
  <c r="D22"/>
  <c r="D13"/>
  <c r="D43"/>
  <c r="E4864" i="13"/>
  <c r="F4864" s="1"/>
  <c r="F4554"/>
  <c r="J4648"/>
  <c r="J4845"/>
  <c r="J4555"/>
  <c r="D4648"/>
  <c r="D4834"/>
  <c r="H4741"/>
  <c r="H4772"/>
  <c r="K4669"/>
  <c r="K4824"/>
  <c r="K4762"/>
  <c r="C4305"/>
  <c r="C4336"/>
  <c r="F4669"/>
  <c r="F4793"/>
  <c r="F4638"/>
  <c r="E4358"/>
  <c r="E4296"/>
  <c r="E4482"/>
  <c r="E4389"/>
  <c r="E4327"/>
  <c r="E4234"/>
  <c r="E4451"/>
  <c r="E4420"/>
  <c r="E4203"/>
  <c r="E4265"/>
  <c r="G4255"/>
  <c r="G4472"/>
  <c r="G4410"/>
  <c r="G4317"/>
  <c r="G4193"/>
  <c r="G4348"/>
  <c r="G4379"/>
  <c r="G4441"/>
  <c r="G4224"/>
  <c r="G4286"/>
  <c r="H4660"/>
  <c r="H4815"/>
  <c r="H4784"/>
  <c r="H4722"/>
  <c r="H4753"/>
  <c r="H4691"/>
  <c r="H4567"/>
  <c r="H4536"/>
  <c r="H4629"/>
  <c r="H4598"/>
  <c r="I4389"/>
  <c r="I4420"/>
  <c r="I4358"/>
  <c r="I4327"/>
  <c r="I4482"/>
  <c r="I4234"/>
  <c r="I4451"/>
  <c r="I4296"/>
  <c r="I4203"/>
  <c r="I4513" s="1"/>
  <c r="I4265"/>
  <c r="I4512"/>
  <c r="C46" i="4"/>
  <c r="K4388" i="13"/>
  <c r="K4450"/>
  <c r="F4490"/>
  <c r="D4336"/>
  <c r="E4521"/>
  <c r="E4772"/>
  <c r="I4274"/>
  <c r="I4243"/>
  <c r="I4367"/>
  <c r="E4512"/>
  <c r="K4366"/>
  <c r="J4429"/>
  <c r="J4305"/>
  <c r="H4460"/>
  <c r="H4274"/>
  <c r="G4617"/>
  <c r="K4597"/>
  <c r="G4710"/>
  <c r="K4690"/>
  <c r="K4814"/>
  <c r="G4834"/>
  <c r="C4710"/>
  <c r="C4648"/>
  <c r="F4254"/>
  <c r="B4274"/>
  <c r="F4440"/>
  <c r="B4460"/>
  <c r="B4212"/>
  <c r="F4192"/>
  <c r="B4502"/>
  <c r="C4784"/>
  <c r="C4804" s="1"/>
  <c r="C4691"/>
  <c r="C4711" s="1"/>
  <c r="C4660"/>
  <c r="C4680" s="1"/>
  <c r="C4567"/>
  <c r="C4587" s="1"/>
  <c r="C4815"/>
  <c r="C4835" s="1"/>
  <c r="C4598"/>
  <c r="C4618" s="1"/>
  <c r="C4536"/>
  <c r="C4753"/>
  <c r="C4773" s="1"/>
  <c r="C4629"/>
  <c r="C4649" s="1"/>
  <c r="C4722"/>
  <c r="C4742" s="1"/>
  <c r="D4348"/>
  <c r="D4379"/>
  <c r="D4286"/>
  <c r="D4317"/>
  <c r="D4224"/>
  <c r="D4255"/>
  <c r="D4441"/>
  <c r="D4410"/>
  <c r="D4430" s="1"/>
  <c r="D4472"/>
  <c r="D4193"/>
  <c r="F4388"/>
  <c r="F4450"/>
  <c r="F4202"/>
  <c r="B4512"/>
  <c r="H4512"/>
  <c r="K4409"/>
  <c r="G4429"/>
  <c r="K4223"/>
  <c r="G4243"/>
  <c r="B38" i="4"/>
  <c r="B50"/>
  <c r="B30"/>
  <c r="B4577" i="13"/>
  <c r="B4794"/>
  <c r="B4701"/>
  <c r="B4670"/>
  <c r="B4608"/>
  <c r="B4546"/>
  <c r="B4825"/>
  <c r="B4763"/>
  <c r="B4639"/>
  <c r="B4732"/>
  <c r="B62" i="5"/>
  <c r="B24"/>
  <c r="B48"/>
  <c r="B52"/>
  <c r="J4512" i="13"/>
  <c r="F4814"/>
  <c r="B4834"/>
  <c r="B4679"/>
  <c r="F4659"/>
  <c r="I4648"/>
  <c r="I4710"/>
  <c r="I4741"/>
  <c r="C22" i="10"/>
  <c r="C44"/>
  <c r="C13"/>
  <c r="C43"/>
  <c r="J143" i="14"/>
  <c r="D143"/>
  <c r="I143"/>
  <c r="C143"/>
  <c r="E143"/>
  <c r="B143"/>
  <c r="G143"/>
  <c r="H143"/>
  <c r="B155"/>
  <c r="D4521" i="13"/>
  <c r="F4521" s="1"/>
  <c r="F4211"/>
  <c r="J4710"/>
  <c r="J4586"/>
  <c r="J4855"/>
  <c r="D4555"/>
  <c r="D4845"/>
  <c r="D4741"/>
  <c r="H4586"/>
  <c r="H4834"/>
  <c r="K4731"/>
  <c r="K4545"/>
  <c r="G4855"/>
  <c r="K4793"/>
  <c r="C4367"/>
  <c r="C4274"/>
  <c r="F4700"/>
  <c r="F4545"/>
  <c r="B4855"/>
  <c r="E4670"/>
  <c r="E4825"/>
  <c r="E4763"/>
  <c r="E4701"/>
  <c r="E4794"/>
  <c r="E4732"/>
  <c r="E4639"/>
  <c r="E4608"/>
  <c r="E4577"/>
  <c r="E4546"/>
  <c r="G4203"/>
  <c r="G4358"/>
  <c r="G4482"/>
  <c r="G4234"/>
  <c r="G4420"/>
  <c r="G4389"/>
  <c r="G4265"/>
  <c r="G4327"/>
  <c r="G4296"/>
  <c r="G4451"/>
  <c r="H4327"/>
  <c r="H4451"/>
  <c r="H4482"/>
  <c r="H4358"/>
  <c r="H4389"/>
  <c r="H4265"/>
  <c r="H4234"/>
  <c r="H4203"/>
  <c r="H4420"/>
  <c r="H4296"/>
  <c r="I4348"/>
  <c r="I4472"/>
  <c r="I4492" s="1"/>
  <c r="I4317"/>
  <c r="I4379"/>
  <c r="I4399" s="1"/>
  <c r="I4410"/>
  <c r="I4430" s="1"/>
  <c r="I4193"/>
  <c r="I4255"/>
  <c r="I4224"/>
  <c r="I4441"/>
  <c r="I4461" s="1"/>
  <c r="I4286"/>
  <c r="K4264"/>
  <c r="K4419"/>
  <c r="K4357"/>
  <c r="D4460"/>
  <c r="D4367"/>
  <c r="E4803"/>
  <c r="E4586"/>
  <c r="E4710"/>
  <c r="I4336"/>
  <c r="I4305"/>
  <c r="I4429"/>
  <c r="C63" i="5"/>
  <c r="H4429" i="13"/>
  <c r="C4803"/>
  <c r="B4336"/>
  <c r="F4336" s="1"/>
  <c r="F4316"/>
  <c r="F4378"/>
  <c r="B4398"/>
  <c r="D4670"/>
  <c r="D4825"/>
  <c r="D4763"/>
  <c r="D4577"/>
  <c r="D4732"/>
  <c r="D4701"/>
  <c r="D4794"/>
  <c r="D4546"/>
  <c r="D4639"/>
  <c r="D4608"/>
  <c r="F4326"/>
  <c r="F4295"/>
  <c r="J4265"/>
  <c r="J4234"/>
  <c r="J4358"/>
  <c r="J4296"/>
  <c r="J4420"/>
  <c r="J4327"/>
  <c r="J4203"/>
  <c r="J4389"/>
  <c r="J4482"/>
  <c r="J4451"/>
  <c r="D33" i="4"/>
  <c r="D57"/>
  <c r="D61"/>
  <c r="D53"/>
  <c r="D49"/>
  <c r="D41"/>
  <c r="D29"/>
  <c r="D37"/>
  <c r="D25"/>
  <c r="D65" s="1"/>
  <c r="D45"/>
  <c r="K4440" i="13"/>
  <c r="G4460"/>
  <c r="G4305"/>
  <c r="K4305" s="1"/>
  <c r="K4285"/>
  <c r="G4212"/>
  <c r="K4192"/>
  <c r="G4502"/>
  <c r="K4502" s="1"/>
  <c r="I4855"/>
  <c r="B58" i="4"/>
  <c r="B62"/>
  <c r="B34"/>
  <c r="G4512" i="13"/>
  <c r="K4512" s="1"/>
  <c r="K4202"/>
  <c r="C4855"/>
  <c r="B4691"/>
  <c r="B4629"/>
  <c r="B4784"/>
  <c r="B4722"/>
  <c r="B4815"/>
  <c r="B4536"/>
  <c r="B4753"/>
  <c r="B4598"/>
  <c r="B4567"/>
  <c r="B4660"/>
  <c r="B32" i="5"/>
  <c r="B28"/>
  <c r="B44"/>
  <c r="E4502" i="13"/>
  <c r="E4212"/>
  <c r="E4522" s="1"/>
  <c r="F4783"/>
  <c r="B4803"/>
  <c r="F4803" s="1"/>
  <c r="F4628"/>
  <c r="B4648"/>
  <c r="F4648" s="1"/>
  <c r="F4597"/>
  <c r="B4617"/>
  <c r="I4772"/>
  <c r="I4679"/>
  <c r="I13" i="10"/>
  <c r="I22"/>
  <c r="I44"/>
  <c r="I43"/>
  <c r="E44"/>
  <c r="F142" i="14"/>
  <c r="E22" i="10"/>
  <c r="E13"/>
  <c r="E43"/>
  <c r="H44"/>
  <c r="H22"/>
  <c r="H13"/>
  <c r="H43"/>
  <c r="J4679" i="13"/>
  <c r="J4617"/>
  <c r="J4741"/>
  <c r="D4617"/>
  <c r="D4772"/>
  <c r="D4679"/>
  <c r="H4845"/>
  <c r="H4555"/>
  <c r="H4648"/>
  <c r="H4679"/>
  <c r="K4638"/>
  <c r="K4700"/>
  <c r="C4212"/>
  <c r="C4502"/>
  <c r="C4429"/>
  <c r="C4460"/>
  <c r="F4824"/>
  <c r="F4731"/>
  <c r="E4567"/>
  <c r="E4815"/>
  <c r="E4629"/>
  <c r="E4660"/>
  <c r="E4691"/>
  <c r="E4753"/>
  <c r="E4784"/>
  <c r="E4722"/>
  <c r="E4536"/>
  <c r="E4598"/>
  <c r="E4618" s="1"/>
  <c r="E4224"/>
  <c r="E4193"/>
  <c r="E4441"/>
  <c r="E4255"/>
  <c r="E4275" s="1"/>
  <c r="E4472"/>
  <c r="E4410"/>
  <c r="E4430" s="1"/>
  <c r="E4286"/>
  <c r="E4306" s="1"/>
  <c r="E4379"/>
  <c r="E4317"/>
  <c r="E4337" s="1"/>
  <c r="E4348"/>
  <c r="G4629"/>
  <c r="G4784"/>
  <c r="G4598"/>
  <c r="G4536"/>
  <c r="G4691"/>
  <c r="G4722"/>
  <c r="G4815"/>
  <c r="G4567"/>
  <c r="G4660"/>
  <c r="G4753"/>
  <c r="H4546"/>
  <c r="H4701"/>
  <c r="H4639"/>
  <c r="H4794"/>
  <c r="H4608"/>
  <c r="H4825"/>
  <c r="H4577"/>
  <c r="H4670"/>
  <c r="H4732"/>
  <c r="H4763"/>
  <c r="I4691"/>
  <c r="I4711" s="1"/>
  <c r="I4722"/>
  <c r="I4742" s="1"/>
  <c r="I4536"/>
  <c r="I4629"/>
  <c r="I4649" s="1"/>
  <c r="I4567"/>
  <c r="I4587" s="1"/>
  <c r="I4753"/>
  <c r="I4773" s="1"/>
  <c r="I4784"/>
  <c r="I4804" s="1"/>
  <c r="I4660"/>
  <c r="I4680" s="1"/>
  <c r="I4598"/>
  <c r="I4618" s="1"/>
  <c r="I4815"/>
  <c r="I4835" s="1"/>
  <c r="K4233"/>
  <c r="K4481"/>
  <c r="D4429"/>
  <c r="D4398"/>
  <c r="D4243"/>
  <c r="E4679"/>
  <c r="E4834"/>
  <c r="E4617"/>
  <c r="I4460"/>
  <c r="I4491"/>
  <c r="K4490"/>
  <c r="F230" i="7" l="1"/>
  <c r="H504" i="13"/>
  <c r="H11" i="2"/>
  <c r="H28"/>
  <c r="G28"/>
  <c r="G11"/>
  <c r="G53" i="9"/>
  <c r="G254" i="7"/>
  <c r="J181"/>
  <c r="AD123" i="16"/>
  <c r="L43" i="7"/>
  <c r="K43"/>
  <c r="K181"/>
  <c r="L181"/>
  <c r="D169" i="14"/>
  <c r="I89" i="7"/>
  <c r="AN60" i="17"/>
  <c r="L268" i="1"/>
  <c r="K85" i="14" s="1"/>
  <c r="I525" i="13"/>
  <c r="I85" i="14"/>
  <c r="M268" i="1"/>
  <c r="H227" i="7"/>
  <c r="BP121" i="16"/>
  <c r="CU121"/>
  <c r="H264" i="7"/>
  <c r="D70" i="13"/>
  <c r="I161" i="7"/>
  <c r="L122" i="16"/>
  <c r="H130" i="14"/>
  <c r="K225" i="1"/>
  <c r="H474" i="13"/>
  <c r="BB49" i="17"/>
  <c r="H38" i="7"/>
  <c r="H34" i="14"/>
  <c r="J513" i="13"/>
  <c r="J73" i="14"/>
  <c r="J77" i="7"/>
  <c r="J58" i="17"/>
  <c r="M258" i="1"/>
  <c r="N258"/>
  <c r="I215" i="7"/>
  <c r="BF122" i="16"/>
  <c r="K77" i="7"/>
  <c r="K215"/>
  <c r="L215"/>
  <c r="CC122" i="16"/>
  <c r="I244" i="7"/>
  <c r="J545" i="13"/>
  <c r="J105" i="14"/>
  <c r="J109" i="7"/>
  <c r="AP64" i="17"/>
  <c r="N284" i="1"/>
  <c r="G125" i="14"/>
  <c r="H40"/>
  <c r="K223" i="1"/>
  <c r="H472" i="13"/>
  <c r="V49" i="17"/>
  <c r="H36" i="7"/>
  <c r="H32" i="14"/>
  <c r="H128"/>
  <c r="G568" i="13"/>
  <c r="G480"/>
  <c r="I120" i="7"/>
  <c r="I116" i="14"/>
  <c r="L293" i="1"/>
  <c r="I556" i="13"/>
  <c r="BD66" i="17"/>
  <c r="M293" i="1"/>
  <c r="J531" i="13"/>
  <c r="J540" s="1"/>
  <c r="K540" s="1"/>
  <c r="J100" i="14"/>
  <c r="AP61" i="17"/>
  <c r="J95" i="7"/>
  <c r="J91" i="14"/>
  <c r="H242" i="7"/>
  <c r="H52" i="9"/>
  <c r="H129" i="14"/>
  <c r="H73" i="7"/>
  <c r="H69" i="14"/>
  <c r="K254" i="1"/>
  <c r="H509" i="13"/>
  <c r="F57" i="17"/>
  <c r="BD123" i="16"/>
  <c r="J213" i="7"/>
  <c r="L291" i="1"/>
  <c r="I124" i="14"/>
  <c r="X66" i="17"/>
  <c r="I118" i="7"/>
  <c r="I554" i="13"/>
  <c r="I114" i="14"/>
  <c r="M291" i="1"/>
  <c r="I277" i="7"/>
  <c r="K139"/>
  <c r="J157"/>
  <c r="J123" i="16"/>
  <c r="J139" i="7"/>
  <c r="J10"/>
  <c r="J16" i="14"/>
  <c r="BF43" i="17"/>
  <c r="J446" i="13"/>
  <c r="J6" i="14"/>
  <c r="I20" i="7"/>
  <c r="A122" i="16"/>
  <c r="I148" i="7"/>
  <c r="I456" i="13"/>
  <c r="I60" i="7"/>
  <c r="I56" i="14"/>
  <c r="L243" i="1"/>
  <c r="I496" i="13"/>
  <c r="X54" i="17"/>
  <c r="I64" i="14"/>
  <c r="K56"/>
  <c r="M243" i="1"/>
  <c r="L247"/>
  <c r="I500" i="13"/>
  <c r="X55" i="17"/>
  <c r="I64" i="7"/>
  <c r="I60" i="14"/>
  <c r="K60"/>
  <c r="M247" i="1"/>
  <c r="H246" i="7"/>
  <c r="CE121" i="16"/>
  <c r="F41" i="2"/>
  <c r="F52"/>
  <c r="G269" i="7"/>
  <c r="G274"/>
  <c r="G573" i="13"/>
  <c r="H477"/>
  <c r="H573" s="1"/>
  <c r="AL50" i="17"/>
  <c r="H133" i="14"/>
  <c r="K228" i="1"/>
  <c r="H41" i="7"/>
  <c r="H37" i="14"/>
  <c r="AB120" i="16"/>
  <c r="G179" i="7"/>
  <c r="G137"/>
  <c r="I20" i="2"/>
  <c r="B202" i="13"/>
  <c r="Z9" i="17"/>
  <c r="I44" i="2"/>
  <c r="B92" i="13"/>
  <c r="D80"/>
  <c r="B104"/>
  <c r="I221" i="7"/>
  <c r="BJ122" i="16"/>
  <c r="J156" i="7"/>
  <c r="I123" i="16"/>
  <c r="L18" i="7"/>
  <c r="K156"/>
  <c r="B168" i="14"/>
  <c r="L156" i="7"/>
  <c r="K18"/>
  <c r="I492" i="13"/>
  <c r="K492" s="1"/>
  <c r="AP52" i="17"/>
  <c r="J51" i="7"/>
  <c r="K51" s="1"/>
  <c r="J487" i="13"/>
  <c r="J492" s="1"/>
  <c r="J47" i="14"/>
  <c r="J52"/>
  <c r="M236" i="1"/>
  <c r="I189" i="7"/>
  <c r="AJ122" i="16"/>
  <c r="L51" i="7"/>
  <c r="I56"/>
  <c r="K189"/>
  <c r="K88"/>
  <c r="J226"/>
  <c r="BO123" i="16"/>
  <c r="L226" i="7"/>
  <c r="K226"/>
  <c r="L88"/>
  <c r="J249"/>
  <c r="CH123" i="16"/>
  <c r="K249" i="7"/>
  <c r="L111"/>
  <c r="L249"/>
  <c r="K111"/>
  <c r="J165" i="14"/>
  <c r="G273" i="7"/>
  <c r="E47" i="9"/>
  <c r="E182" i="7"/>
  <c r="G516" i="13"/>
  <c r="G566"/>
  <c r="H200" i="7"/>
  <c r="AS121" i="16"/>
  <c r="G212" i="7"/>
  <c r="BC120" i="16"/>
  <c r="K255" i="1"/>
  <c r="H510" i="13"/>
  <c r="V57" i="17"/>
  <c r="H74" i="7"/>
  <c r="H70" i="14"/>
  <c r="L252" i="1"/>
  <c r="I67" i="14"/>
  <c r="I71" i="7"/>
  <c r="I507" i="13"/>
  <c r="AN56" i="17"/>
  <c r="K67" i="14"/>
  <c r="G266" i="7"/>
  <c r="G54" i="9"/>
  <c r="H158" i="7"/>
  <c r="H45" i="9"/>
  <c r="G276" i="7"/>
  <c r="CI121" i="16"/>
  <c r="H250" i="7"/>
  <c r="BE121" i="16"/>
  <c r="H214" i="7"/>
  <c r="C4522" i="13"/>
  <c r="J4513"/>
  <c r="K4420"/>
  <c r="C4306"/>
  <c r="C4368"/>
  <c r="K100" i="14"/>
  <c r="H136" i="7"/>
  <c r="H274" s="1"/>
  <c r="J575" i="13"/>
  <c r="F480"/>
  <c r="F268" i="7"/>
  <c r="L75"/>
  <c r="K157"/>
  <c r="L148"/>
  <c r="K446" i="13"/>
  <c r="B76"/>
  <c r="H32" i="7"/>
  <c r="L39"/>
  <c r="I18" i="4"/>
  <c r="J9" s="1"/>
  <c r="J18" s="1"/>
  <c r="L277" i="7"/>
  <c r="K575" i="13"/>
  <c r="F132" i="7"/>
  <c r="F17" i="4"/>
  <c r="L299" i="1"/>
  <c r="I562" i="13"/>
  <c r="X68" i="17"/>
  <c r="I126" i="7"/>
  <c r="I122" i="14"/>
  <c r="K122"/>
  <c r="N299" i="1"/>
  <c r="M299"/>
  <c r="H22" i="2"/>
  <c r="B82" i="13"/>
  <c r="D82" s="1"/>
  <c r="B192"/>
  <c r="D192" s="1"/>
  <c r="K44" i="1"/>
  <c r="H46" i="2"/>
  <c r="BD9" i="17"/>
  <c r="J22" i="2"/>
  <c r="J46" s="1"/>
  <c r="D180" i="13"/>
  <c r="J459"/>
  <c r="AP46" i="17"/>
  <c r="J23" i="7"/>
  <c r="J19" i="14"/>
  <c r="J127"/>
  <c r="K127" s="1"/>
  <c r="K19"/>
  <c r="N212" i="1"/>
  <c r="G570" i="13"/>
  <c r="G176" i="7"/>
  <c r="Y120" i="16"/>
  <c r="G134" i="7"/>
  <c r="J257"/>
  <c r="CN123" i="16"/>
  <c r="L119" i="7"/>
  <c r="L257"/>
  <c r="K257"/>
  <c r="K119"/>
  <c r="K161" i="14"/>
  <c r="J177" i="7"/>
  <c r="Z123" i="16"/>
  <c r="J106" i="7"/>
  <c r="K244" s="1"/>
  <c r="BF63" i="17"/>
  <c r="J542" i="13"/>
  <c r="J102" i="14"/>
  <c r="N281" i="1"/>
  <c r="K102" i="14"/>
  <c r="K542" i="13"/>
  <c r="I247" i="7"/>
  <c r="CF122" i="16"/>
  <c r="K109" i="7"/>
  <c r="L109"/>
  <c r="J163" i="14"/>
  <c r="K247" i="7"/>
  <c r="E136" i="14"/>
  <c r="F136"/>
  <c r="F125"/>
  <c r="G174" i="7"/>
  <c r="W120" i="16"/>
  <c r="G132" i="7"/>
  <c r="G44"/>
  <c r="E218"/>
  <c r="E50" i="9"/>
  <c r="G223" i="7"/>
  <c r="BL120" i="16"/>
  <c r="H85" i="7"/>
  <c r="H81" i="14"/>
  <c r="K264" i="1"/>
  <c r="H521" i="13"/>
  <c r="AL59" i="17"/>
  <c r="H258" i="7"/>
  <c r="CO121" i="16"/>
  <c r="BH123"/>
  <c r="J217" i="7"/>
  <c r="K217"/>
  <c r="G169" i="14"/>
  <c r="K79" i="7"/>
  <c r="I104"/>
  <c r="I233"/>
  <c r="BT122" i="16"/>
  <c r="L95" i="7"/>
  <c r="I161" i="14"/>
  <c r="I170" s="1"/>
  <c r="G211" i="7"/>
  <c r="BB120" i="16"/>
  <c r="G133" i="7"/>
  <c r="G569" i="13"/>
  <c r="J499"/>
  <c r="K499" s="1"/>
  <c r="J55" i="17"/>
  <c r="J63" i="7"/>
  <c r="J59" i="14"/>
  <c r="AT122" i="16"/>
  <c r="I201" i="7"/>
  <c r="H84"/>
  <c r="H80" i="14"/>
  <c r="K263" i="1"/>
  <c r="H520" i="13"/>
  <c r="H528" s="1"/>
  <c r="V59" i="17"/>
  <c r="H88" i="14"/>
  <c r="G222" i="7"/>
  <c r="BK120" i="16"/>
  <c r="G92" i="7"/>
  <c r="E230"/>
  <c r="E51" i="9"/>
  <c r="H128" i="7"/>
  <c r="H256"/>
  <c r="CM121" i="16"/>
  <c r="I154" i="7"/>
  <c r="G122" i="16"/>
  <c r="J452" i="13"/>
  <c r="Z45" i="17"/>
  <c r="J16" i="7"/>
  <c r="J12" i="14"/>
  <c r="K16"/>
  <c r="D576" i="13"/>
  <c r="F576"/>
  <c r="F565"/>
  <c r="D278" i="7"/>
  <c r="D267"/>
  <c r="D140"/>
  <c r="D55" i="9"/>
  <c r="AQ121" i="16"/>
  <c r="H198" i="7"/>
  <c r="H68"/>
  <c r="H202"/>
  <c r="AU121" i="16"/>
  <c r="I108" i="7"/>
  <c r="I104" i="14"/>
  <c r="L283" i="1"/>
  <c r="N283" s="1"/>
  <c r="I544" i="13"/>
  <c r="X64" i="17"/>
  <c r="M283" i="1"/>
  <c r="K104" i="14"/>
  <c r="D190" i="13"/>
  <c r="B198"/>
  <c r="B214"/>
  <c r="K519"/>
  <c r="J519"/>
  <c r="J59" i="17"/>
  <c r="J83" i="7"/>
  <c r="L83" s="1"/>
  <c r="J79" i="14"/>
  <c r="M262" i="1"/>
  <c r="H194" i="7"/>
  <c r="H48" i="9"/>
  <c r="I110" i="7"/>
  <c r="I106" i="14"/>
  <c r="L285" i="1"/>
  <c r="N285" s="1"/>
  <c r="I546" i="13"/>
  <c r="BD64" i="17"/>
  <c r="M285" i="1"/>
  <c r="K106" i="14"/>
  <c r="H248" i="7"/>
  <c r="CG121" i="16"/>
  <c r="K42" i="7"/>
  <c r="J180"/>
  <c r="AC123" i="16"/>
  <c r="K180" i="7"/>
  <c r="J150"/>
  <c r="C123" i="16"/>
  <c r="L12" i="7"/>
  <c r="K12"/>
  <c r="H165"/>
  <c r="P121" i="16"/>
  <c r="H135" i="7"/>
  <c r="H273" s="1"/>
  <c r="I27"/>
  <c r="AN47" i="17"/>
  <c r="L216" i="1"/>
  <c r="I463" i="13"/>
  <c r="I468" s="1"/>
  <c r="I23" i="14"/>
  <c r="I131"/>
  <c r="K23"/>
  <c r="G80" i="7"/>
  <c r="G208"/>
  <c r="AY120" i="16"/>
  <c r="G130" i="7"/>
  <c r="H70"/>
  <c r="H76" i="14"/>
  <c r="V56" i="17"/>
  <c r="K251" i="1"/>
  <c r="H506" i="13"/>
  <c r="H66" i="14"/>
  <c r="H126"/>
  <c r="L289" i="1"/>
  <c r="I550" i="13"/>
  <c r="BD65" i="17"/>
  <c r="I114" i="7"/>
  <c r="I110" i="14"/>
  <c r="N289" i="1"/>
  <c r="K110" i="14"/>
  <c r="H252" i="7"/>
  <c r="CK121" i="16"/>
  <c r="L245" i="1"/>
  <c r="I498" i="13"/>
  <c r="BD54" i="17"/>
  <c r="I62" i="7"/>
  <c r="I58" i="14"/>
  <c r="K58"/>
  <c r="AZ121" i="16"/>
  <c r="H209" i="7"/>
  <c r="K8597" i="13"/>
  <c r="J193" i="7"/>
  <c r="AN123" i="16"/>
  <c r="L193" i="7"/>
  <c r="L55"/>
  <c r="G206"/>
  <c r="G49" i="9"/>
  <c r="L249" i="1"/>
  <c r="N249" s="1"/>
  <c r="I502" i="13"/>
  <c r="BD55" i="17"/>
  <c r="I66" i="7"/>
  <c r="I62" i="14"/>
  <c r="I134"/>
  <c r="M249" i="1"/>
  <c r="H204" i="7"/>
  <c r="AW121" i="16"/>
  <c r="H138" i="7"/>
  <c r="L287" i="1"/>
  <c r="I548" i="13"/>
  <c r="X65" i="17"/>
  <c r="I112" i="7"/>
  <c r="I108" i="14"/>
  <c r="M287" i="1"/>
  <c r="L257"/>
  <c r="J132" i="14" s="1"/>
  <c r="K132" s="1"/>
  <c r="I512" i="13"/>
  <c r="BD57" i="17"/>
  <c r="I72" i="14"/>
  <c r="I76" i="7"/>
  <c r="M257" i="1"/>
  <c r="K531" i="13"/>
  <c r="K75" i="7"/>
  <c r="L169" i="14"/>
  <c r="H125"/>
  <c r="H136" s="1"/>
  <c r="N268" i="1"/>
  <c r="K73" i="14"/>
  <c r="K513" i="13"/>
  <c r="K105" i="14"/>
  <c r="K545" i="13"/>
  <c r="N272" i="1"/>
  <c r="G528" i="13"/>
  <c r="F92" i="7"/>
  <c r="H564" i="13"/>
  <c r="F130" i="7"/>
  <c r="L201"/>
  <c r="K459" i="13"/>
  <c r="L213" i="7"/>
  <c r="L217"/>
  <c r="K452" i="13"/>
  <c r="H572"/>
  <c r="B186"/>
  <c r="D76"/>
  <c r="L161" i="7"/>
  <c r="C161" i="14"/>
  <c r="K52"/>
  <c r="K39" i="7"/>
  <c r="D165" i="14"/>
  <c r="K177" i="7"/>
  <c r="H116"/>
  <c r="L139"/>
  <c r="F137"/>
  <c r="F275"/>
  <c r="E129"/>
  <c r="F267" s="1"/>
  <c r="K455" i="13"/>
  <c r="F270" i="7"/>
  <c r="H574" i="13"/>
  <c r="F80" i="7"/>
  <c r="F218"/>
  <c r="H166" i="14"/>
  <c r="G165"/>
  <c r="L19" i="7"/>
  <c r="G4773" i="13"/>
  <c r="K4753"/>
  <c r="I4556"/>
  <c r="I4866" s="1"/>
  <c r="I4846"/>
  <c r="G4618"/>
  <c r="K4598"/>
  <c r="E4244"/>
  <c r="I4266"/>
  <c r="I4421"/>
  <c r="I4235"/>
  <c r="I4390"/>
  <c r="I4204"/>
  <c r="I4297"/>
  <c r="I4452"/>
  <c r="I4483"/>
  <c r="I4328"/>
  <c r="I4359"/>
  <c r="B4835"/>
  <c r="F4815"/>
  <c r="B4711"/>
  <c r="F4691"/>
  <c r="K4567"/>
  <c r="G4587"/>
  <c r="K4536"/>
  <c r="G4556"/>
  <c r="G4846"/>
  <c r="E4368"/>
  <c r="E4503"/>
  <c r="E4213"/>
  <c r="E4742"/>
  <c r="E4680"/>
  <c r="H4297"/>
  <c r="H4421"/>
  <c r="H4328"/>
  <c r="H4235"/>
  <c r="H4390"/>
  <c r="H4204"/>
  <c r="H4452"/>
  <c r="H4359"/>
  <c r="H4266"/>
  <c r="H4483"/>
  <c r="E4359"/>
  <c r="E4390"/>
  <c r="E4235"/>
  <c r="E4421"/>
  <c r="E4204"/>
  <c r="E4297"/>
  <c r="E4452"/>
  <c r="E4483"/>
  <c r="E4266"/>
  <c r="E4328"/>
  <c r="I4671"/>
  <c r="I4826"/>
  <c r="I4547"/>
  <c r="I4609"/>
  <c r="I4764"/>
  <c r="I4702"/>
  <c r="I4640"/>
  <c r="I4578"/>
  <c r="I4795"/>
  <c r="I4733"/>
  <c r="F4660"/>
  <c r="B4680"/>
  <c r="F4536"/>
  <c r="B4846"/>
  <c r="B4556"/>
  <c r="F4629"/>
  <c r="B4649"/>
  <c r="G4522"/>
  <c r="K4212"/>
  <c r="I4306"/>
  <c r="I4503"/>
  <c r="I4213"/>
  <c r="K4389"/>
  <c r="B47" i="10"/>
  <c r="B46"/>
  <c r="B14"/>
  <c r="B23"/>
  <c r="D47"/>
  <c r="D14"/>
  <c r="D23"/>
  <c r="D46"/>
  <c r="C4225" i="13"/>
  <c r="C4473"/>
  <c r="C4287"/>
  <c r="C4349"/>
  <c r="C4318"/>
  <c r="C4442"/>
  <c r="C4411"/>
  <c r="C4194"/>
  <c r="C4256"/>
  <c r="C4380"/>
  <c r="F4546"/>
  <c r="B4856"/>
  <c r="D4461"/>
  <c r="D4306"/>
  <c r="F4212"/>
  <c r="B4522"/>
  <c r="H4556"/>
  <c r="H4846"/>
  <c r="G4306"/>
  <c r="K4286"/>
  <c r="K4348"/>
  <c r="G4368"/>
  <c r="G4492"/>
  <c r="K4472"/>
  <c r="D4194"/>
  <c r="D4349"/>
  <c r="D4473"/>
  <c r="D4318"/>
  <c r="D4411"/>
  <c r="D4225"/>
  <c r="D4442"/>
  <c r="D4256"/>
  <c r="D4287"/>
  <c r="D4380"/>
  <c r="B4661"/>
  <c r="B4816"/>
  <c r="B4754"/>
  <c r="B4568"/>
  <c r="B4723"/>
  <c r="B4537"/>
  <c r="B4630"/>
  <c r="B4599"/>
  <c r="B4692"/>
  <c r="B4785"/>
  <c r="F4224"/>
  <c r="B4244"/>
  <c r="B4306"/>
  <c r="F4306" s="1"/>
  <c r="F4286"/>
  <c r="F4441"/>
  <c r="B4461"/>
  <c r="G4856"/>
  <c r="K4546"/>
  <c r="J4578"/>
  <c r="J4733"/>
  <c r="J4795"/>
  <c r="J4609"/>
  <c r="J4671"/>
  <c r="J4826"/>
  <c r="J4764"/>
  <c r="J4547"/>
  <c r="J4702"/>
  <c r="J4640"/>
  <c r="E55" i="5"/>
  <c r="E47"/>
  <c r="E51"/>
  <c r="E31"/>
  <c r="E27"/>
  <c r="E23"/>
  <c r="E35"/>
  <c r="E59"/>
  <c r="E43"/>
  <c r="E39"/>
  <c r="J4225" i="13"/>
  <c r="J4194"/>
  <c r="J4411"/>
  <c r="E44" i="4"/>
  <c r="J4287" i="13"/>
  <c r="J4442"/>
  <c r="J4380"/>
  <c r="J4473"/>
  <c r="J4318"/>
  <c r="E40" i="4"/>
  <c r="J4349" i="13"/>
  <c r="J4256"/>
  <c r="E32" i="4"/>
  <c r="E56"/>
  <c r="E60"/>
  <c r="E24"/>
  <c r="E52"/>
  <c r="E28"/>
  <c r="E36"/>
  <c r="E48"/>
  <c r="G4816" i="13"/>
  <c r="G4754"/>
  <c r="G4692"/>
  <c r="G4630"/>
  <c r="G4785"/>
  <c r="G4568"/>
  <c r="G4723"/>
  <c r="G4661"/>
  <c r="G4537"/>
  <c r="G4599"/>
  <c r="J4846"/>
  <c r="J4556"/>
  <c r="D4846"/>
  <c r="D4556"/>
  <c r="H4865"/>
  <c r="F4617"/>
  <c r="F4398"/>
  <c r="H4513"/>
  <c r="K4451"/>
  <c r="K4358"/>
  <c r="K4855"/>
  <c r="D4865"/>
  <c r="F4732"/>
  <c r="F4794"/>
  <c r="K4243"/>
  <c r="K4834"/>
  <c r="K4710"/>
  <c r="H4742"/>
  <c r="F4710"/>
  <c r="B63" i="4"/>
  <c r="B66" s="1"/>
  <c r="K4491" i="13"/>
  <c r="D34" i="4"/>
  <c r="D58"/>
  <c r="D62"/>
  <c r="J4244" i="13"/>
  <c r="J4368"/>
  <c r="D63" i="5"/>
  <c r="J4856" i="13"/>
  <c r="F4243"/>
  <c r="J4522"/>
  <c r="I4856"/>
  <c r="H4492"/>
  <c r="H4306"/>
  <c r="K4670"/>
  <c r="I4865"/>
  <c r="F4234"/>
  <c r="F4296"/>
  <c r="F4451"/>
  <c r="K4274"/>
  <c r="D48" i="5"/>
  <c r="D40"/>
  <c r="J4711" i="13"/>
  <c r="J4742"/>
  <c r="D4680"/>
  <c r="C4492"/>
  <c r="C4337"/>
  <c r="C4865"/>
  <c r="G4742"/>
  <c r="K4722"/>
  <c r="E4399"/>
  <c r="E4773"/>
  <c r="K4815"/>
  <c r="G4835"/>
  <c r="E4492"/>
  <c r="E4804"/>
  <c r="H4733"/>
  <c r="H4671"/>
  <c r="H4826"/>
  <c r="H4609"/>
  <c r="H4547"/>
  <c r="H4702"/>
  <c r="H4764"/>
  <c r="H4578"/>
  <c r="H4640"/>
  <c r="H4795"/>
  <c r="G4680"/>
  <c r="K4660"/>
  <c r="K4691"/>
  <c r="G4711"/>
  <c r="K4629"/>
  <c r="G4649"/>
  <c r="E4461"/>
  <c r="E4556"/>
  <c r="E4846"/>
  <c r="E4711"/>
  <c r="E4587"/>
  <c r="H4287"/>
  <c r="H4411"/>
  <c r="H4473"/>
  <c r="H4318"/>
  <c r="H4225"/>
  <c r="H4245" s="1"/>
  <c r="H4442"/>
  <c r="H4256"/>
  <c r="H4194"/>
  <c r="H4380"/>
  <c r="H4400" s="1"/>
  <c r="H4349"/>
  <c r="H4369" s="1"/>
  <c r="E4225"/>
  <c r="E4245" s="1"/>
  <c r="E4442"/>
  <c r="E4462" s="1"/>
  <c r="E4318"/>
  <c r="E4338" s="1"/>
  <c r="E4411"/>
  <c r="E4431" s="1"/>
  <c r="E4349"/>
  <c r="E4369" s="1"/>
  <c r="E4287"/>
  <c r="E4307" s="1"/>
  <c r="E4380"/>
  <c r="E4400" s="1"/>
  <c r="E4256"/>
  <c r="E4276" s="1"/>
  <c r="E4194"/>
  <c r="E4473"/>
  <c r="I4723"/>
  <c r="I4754"/>
  <c r="I4774" s="1"/>
  <c r="I4785"/>
  <c r="I4805" s="1"/>
  <c r="I4692"/>
  <c r="I4661"/>
  <c r="I4681" s="1"/>
  <c r="I4599"/>
  <c r="I4619" s="1"/>
  <c r="I4630"/>
  <c r="I4650" s="1"/>
  <c r="I4537"/>
  <c r="I4568"/>
  <c r="I4588" s="1"/>
  <c r="I4816"/>
  <c r="I4836" s="1"/>
  <c r="B4773"/>
  <c r="F4753"/>
  <c r="F4784"/>
  <c r="B4804"/>
  <c r="I4275"/>
  <c r="I4337"/>
  <c r="K4265"/>
  <c r="K4482"/>
  <c r="G14" i="10"/>
  <c r="G23"/>
  <c r="G46"/>
  <c r="G47"/>
  <c r="I46"/>
  <c r="I47"/>
  <c r="I23"/>
  <c r="I14"/>
  <c r="C4568" i="13"/>
  <c r="C4816"/>
  <c r="C4785"/>
  <c r="C4692"/>
  <c r="C4723"/>
  <c r="C4537"/>
  <c r="C4599"/>
  <c r="C4754"/>
  <c r="C4630"/>
  <c r="C4661"/>
  <c r="D4337"/>
  <c r="G4399"/>
  <c r="K4379"/>
  <c r="G4430"/>
  <c r="K4410"/>
  <c r="E4513"/>
  <c r="D4630"/>
  <c r="D4537"/>
  <c r="D4785"/>
  <c r="D4692"/>
  <c r="D4723"/>
  <c r="D4754"/>
  <c r="D4599"/>
  <c r="D4661"/>
  <c r="D4568"/>
  <c r="D4816"/>
  <c r="B4390"/>
  <c r="B4452"/>
  <c r="B4235"/>
  <c r="B4297"/>
  <c r="B4204"/>
  <c r="B4483"/>
  <c r="B4266"/>
  <c r="B4328"/>
  <c r="B4359"/>
  <c r="B4421"/>
  <c r="F4255"/>
  <c r="B4275"/>
  <c r="B4399"/>
  <c r="F4379"/>
  <c r="D4513"/>
  <c r="J4785"/>
  <c r="J4599"/>
  <c r="E30" i="5"/>
  <c r="E26"/>
  <c r="E46"/>
  <c r="J4537" i="13"/>
  <c r="J4692"/>
  <c r="J4630"/>
  <c r="E58" i="5"/>
  <c r="E50"/>
  <c r="J4568" i="13"/>
  <c r="E54" i="5"/>
  <c r="E42"/>
  <c r="J4661" i="13"/>
  <c r="J4754"/>
  <c r="E34" i="5"/>
  <c r="J4723" i="13"/>
  <c r="E22" i="5"/>
  <c r="J4816" i="13"/>
  <c r="E38" i="5"/>
  <c r="G4225" i="13"/>
  <c r="G4473"/>
  <c r="G4194"/>
  <c r="G4442"/>
  <c r="G4287"/>
  <c r="G4411"/>
  <c r="G4318"/>
  <c r="G4380"/>
  <c r="G4349"/>
  <c r="G4256"/>
  <c r="C4213"/>
  <c r="C4503"/>
  <c r="H4856"/>
  <c r="K4460"/>
  <c r="D4856"/>
  <c r="F4679"/>
  <c r="F4825"/>
  <c r="F4701"/>
  <c r="F4512"/>
  <c r="K4617"/>
  <c r="H4649"/>
  <c r="H4773"/>
  <c r="H4680"/>
  <c r="F4772"/>
  <c r="D42" i="4"/>
  <c r="D50"/>
  <c r="D54"/>
  <c r="J4430" i="13"/>
  <c r="J4461"/>
  <c r="C4856"/>
  <c r="F4491"/>
  <c r="K4679"/>
  <c r="H4337"/>
  <c r="H4368"/>
  <c r="K4825"/>
  <c r="K4577"/>
  <c r="F4265"/>
  <c r="F4389"/>
  <c r="K4367"/>
  <c r="D44" i="5"/>
  <c r="D28"/>
  <c r="D36"/>
  <c r="J4804" i="13"/>
  <c r="J4680"/>
  <c r="D4773"/>
  <c r="D4711"/>
  <c r="D4649"/>
  <c r="F4367"/>
  <c r="C4244"/>
  <c r="C4275"/>
  <c r="K4784"/>
  <c r="G4804"/>
  <c r="H4599"/>
  <c r="H4619" s="1"/>
  <c r="H4537"/>
  <c r="H4692"/>
  <c r="H4630"/>
  <c r="H4785"/>
  <c r="H4805" s="1"/>
  <c r="H4661"/>
  <c r="H4754"/>
  <c r="H4723"/>
  <c r="H4816"/>
  <c r="H4568"/>
  <c r="E4630"/>
  <c r="E4537"/>
  <c r="E4754"/>
  <c r="E4785"/>
  <c r="E4816"/>
  <c r="E4692"/>
  <c r="E4723"/>
  <c r="E4661"/>
  <c r="E4599"/>
  <c r="E4568"/>
  <c r="E4764"/>
  <c r="E4578"/>
  <c r="E4733"/>
  <c r="E4671"/>
  <c r="E4826"/>
  <c r="E4640"/>
  <c r="E4609"/>
  <c r="E4702"/>
  <c r="E4795"/>
  <c r="E4547"/>
  <c r="I4225"/>
  <c r="I4245" s="1"/>
  <c r="I4473"/>
  <c r="I4493" s="1"/>
  <c r="I4318"/>
  <c r="I4338" s="1"/>
  <c r="I4194"/>
  <c r="I4380"/>
  <c r="I4400" s="1"/>
  <c r="I4287"/>
  <c r="I4256"/>
  <c r="I4276" s="1"/>
  <c r="I4349"/>
  <c r="I4369" s="1"/>
  <c r="I4411"/>
  <c r="I4442"/>
  <c r="I4462" s="1"/>
  <c r="B4618"/>
  <c r="F4598"/>
  <c r="F4722"/>
  <c r="B4742"/>
  <c r="I4244"/>
  <c r="K4327"/>
  <c r="H46" i="10"/>
  <c r="H47"/>
  <c r="H23"/>
  <c r="H14"/>
  <c r="C47"/>
  <c r="C14"/>
  <c r="C23"/>
  <c r="C46"/>
  <c r="C4204" i="13"/>
  <c r="C4452"/>
  <c r="C4390"/>
  <c r="C4421"/>
  <c r="C4266"/>
  <c r="C4359"/>
  <c r="C4235"/>
  <c r="C4483"/>
  <c r="C4297"/>
  <c r="C4328"/>
  <c r="D4492"/>
  <c r="D4244"/>
  <c r="D4368"/>
  <c r="C4846"/>
  <c r="C4556"/>
  <c r="C4866" s="1"/>
  <c r="G4461"/>
  <c r="K4441"/>
  <c r="G4337"/>
  <c r="K4317"/>
  <c r="D4609"/>
  <c r="D4547"/>
  <c r="D4702"/>
  <c r="D4671"/>
  <c r="D4764"/>
  <c r="D4826"/>
  <c r="D4640"/>
  <c r="D4578"/>
  <c r="D4733"/>
  <c r="D4795"/>
  <c r="B4671"/>
  <c r="B4702"/>
  <c r="B4609"/>
  <c r="B4764"/>
  <c r="B4547"/>
  <c r="B4578"/>
  <c r="B4640"/>
  <c r="B4826"/>
  <c r="B4795"/>
  <c r="B4733"/>
  <c r="B4492"/>
  <c r="F4472"/>
  <c r="F4348"/>
  <c r="B4368"/>
  <c r="F4368" s="1"/>
  <c r="D64" i="4"/>
  <c r="D26"/>
  <c r="K4555" i="13"/>
  <c r="G4865"/>
  <c r="H4213"/>
  <c r="H4503"/>
  <c r="G4702"/>
  <c r="G4640"/>
  <c r="G4795"/>
  <c r="G4826"/>
  <c r="G4547"/>
  <c r="G4578"/>
  <c r="G4764"/>
  <c r="G4733"/>
  <c r="G4671"/>
  <c r="G4609"/>
  <c r="K4609" s="1"/>
  <c r="K4234"/>
  <c r="E4856"/>
  <c r="B61" i="5"/>
  <c r="B64" s="1"/>
  <c r="F4763" i="13"/>
  <c r="F4670"/>
  <c r="K4429"/>
  <c r="F4502"/>
  <c r="F4460"/>
  <c r="H4618"/>
  <c r="H4711"/>
  <c r="H4835"/>
  <c r="D4522"/>
  <c r="D30" i="4"/>
  <c r="J4492" i="13"/>
  <c r="J4337"/>
  <c r="J4275"/>
  <c r="K4772"/>
  <c r="H4430"/>
  <c r="H4399"/>
  <c r="K4763"/>
  <c r="K4732"/>
  <c r="K4794"/>
  <c r="F4845"/>
  <c r="F4358"/>
  <c r="F4327"/>
  <c r="D56" i="5"/>
  <c r="D52"/>
  <c r="D60"/>
  <c r="J4773" i="13"/>
  <c r="J4649"/>
  <c r="D4835"/>
  <c r="D4742"/>
  <c r="D4804"/>
  <c r="F4429"/>
  <c r="K4741"/>
  <c r="C4430"/>
  <c r="K4803"/>
  <c r="E4835"/>
  <c r="E4649"/>
  <c r="B4587"/>
  <c r="F4567"/>
  <c r="I4368"/>
  <c r="G4513"/>
  <c r="K4203"/>
  <c r="B144" i="14"/>
  <c r="D144"/>
  <c r="G144"/>
  <c r="H144"/>
  <c r="C144"/>
  <c r="I144"/>
  <c r="E144"/>
  <c r="J144"/>
  <c r="B156"/>
  <c r="E47" i="10"/>
  <c r="E46"/>
  <c r="E23"/>
  <c r="F143" i="14"/>
  <c r="E14" i="10"/>
  <c r="J47"/>
  <c r="J14"/>
  <c r="J23"/>
  <c r="K143" i="14"/>
  <c r="J46" i="10"/>
  <c r="C4702" i="13"/>
  <c r="C4640"/>
  <c r="C4795"/>
  <c r="C4733"/>
  <c r="C4609"/>
  <c r="C4671"/>
  <c r="C4826"/>
  <c r="C4547"/>
  <c r="C4578"/>
  <c r="C4764"/>
  <c r="D4503"/>
  <c r="D4213"/>
  <c r="D4275"/>
  <c r="D4399"/>
  <c r="G4244"/>
  <c r="K4224"/>
  <c r="G4213"/>
  <c r="G4503"/>
  <c r="K4193"/>
  <c r="G4275"/>
  <c r="K4255"/>
  <c r="D4266"/>
  <c r="D4359"/>
  <c r="D4204"/>
  <c r="D4421"/>
  <c r="D4483"/>
  <c r="D4235"/>
  <c r="D4297"/>
  <c r="D4328"/>
  <c r="D4452"/>
  <c r="D4390"/>
  <c r="B4380"/>
  <c r="B4411"/>
  <c r="B4225"/>
  <c r="B4473"/>
  <c r="B4287"/>
  <c r="B4318"/>
  <c r="B4194"/>
  <c r="B4256"/>
  <c r="B4349"/>
  <c r="B4442"/>
  <c r="B4430"/>
  <c r="F4410"/>
  <c r="B4337"/>
  <c r="F4317"/>
  <c r="B4503"/>
  <c r="F4503" s="1"/>
  <c r="F4193"/>
  <c r="B4213"/>
  <c r="J4213"/>
  <c r="J4503"/>
  <c r="J4266"/>
  <c r="J4421"/>
  <c r="J4390"/>
  <c r="J4328"/>
  <c r="J4359"/>
  <c r="J4452"/>
  <c r="J4235"/>
  <c r="J4297"/>
  <c r="J4483"/>
  <c r="J4204"/>
  <c r="E57" i="4"/>
  <c r="E53"/>
  <c r="E41"/>
  <c r="E25"/>
  <c r="E29"/>
  <c r="E33"/>
  <c r="E49"/>
  <c r="E45"/>
  <c r="E37"/>
  <c r="E61"/>
  <c r="G4204" i="13"/>
  <c r="G4359"/>
  <c r="G4483"/>
  <c r="K4483" s="1"/>
  <c r="G4390"/>
  <c r="G4421"/>
  <c r="G4266"/>
  <c r="G4235"/>
  <c r="K4235" s="1"/>
  <c r="G4328"/>
  <c r="G4297"/>
  <c r="G4452"/>
  <c r="B4865"/>
  <c r="F4555"/>
  <c r="F4203"/>
  <c r="B4513"/>
  <c r="D24" i="5"/>
  <c r="D62"/>
  <c r="K4296" i="13"/>
  <c r="F4855"/>
  <c r="F4834"/>
  <c r="F4639"/>
  <c r="F4608"/>
  <c r="F4577"/>
  <c r="F4274"/>
  <c r="H4587"/>
  <c r="H4804"/>
  <c r="J4865"/>
  <c r="E4865"/>
  <c r="D38" i="4"/>
  <c r="D46"/>
  <c r="J4399" i="13"/>
  <c r="J4306"/>
  <c r="K4845"/>
  <c r="H4461"/>
  <c r="H4244"/>
  <c r="H4275"/>
  <c r="K4639"/>
  <c r="K4608"/>
  <c r="K4701"/>
  <c r="I4522"/>
  <c r="F4586"/>
  <c r="F4741"/>
  <c r="F4420"/>
  <c r="F4482"/>
  <c r="K4336"/>
  <c r="D32" i="5"/>
  <c r="J4618" i="13"/>
  <c r="J4835"/>
  <c r="J4587"/>
  <c r="D4587"/>
  <c r="D4618"/>
  <c r="C4513"/>
  <c r="K4521"/>
  <c r="K4586"/>
  <c r="C63" i="4"/>
  <c r="C66" s="1"/>
  <c r="C4399" i="13"/>
  <c r="C4461"/>
  <c r="F4305"/>
  <c r="K4648"/>
  <c r="H4522"/>
  <c r="I552" l="1"/>
  <c r="L189" i="7"/>
  <c r="E165" i="14"/>
  <c r="E170" s="1"/>
  <c r="H53" i="9"/>
  <c r="H254" i="7"/>
  <c r="I250"/>
  <c r="CI122" i="16"/>
  <c r="H276" i="7"/>
  <c r="I204"/>
  <c r="AW122" i="16"/>
  <c r="I138" i="7"/>
  <c r="I276" s="1"/>
  <c r="I574" i="13"/>
  <c r="I200" i="7"/>
  <c r="AS122" i="16"/>
  <c r="J550" i="13"/>
  <c r="BF65" i="17"/>
  <c r="J114" i="7"/>
  <c r="J110" i="14"/>
  <c r="H516" i="13"/>
  <c r="H566"/>
  <c r="H80" i="7"/>
  <c r="H208"/>
  <c r="AY121" i="16"/>
  <c r="H130" i="7"/>
  <c r="G50" i="9"/>
  <c r="G218" i="7"/>
  <c r="J463" i="13"/>
  <c r="J571" s="1"/>
  <c r="AP47" i="17"/>
  <c r="J27" i="7"/>
  <c r="K27" s="1"/>
  <c r="J23" i="14"/>
  <c r="J131"/>
  <c r="N216" i="1"/>
  <c r="I135" i="7"/>
  <c r="I165"/>
  <c r="P122" i="16"/>
  <c r="D198" i="13"/>
  <c r="H49" i="9"/>
  <c r="H206" i="7"/>
  <c r="J154"/>
  <c r="G123" i="16"/>
  <c r="G51" i="9"/>
  <c r="G230" i="7"/>
  <c r="I84"/>
  <c r="I80" i="14"/>
  <c r="L263" i="1"/>
  <c r="K80" i="14" s="1"/>
  <c r="I520" i="13"/>
  <c r="X59" i="17"/>
  <c r="N263" i="1"/>
  <c r="I88" i="14"/>
  <c r="M263" i="1"/>
  <c r="H222" i="7"/>
  <c r="BK121" i="16"/>
  <c r="H92" i="7"/>
  <c r="J201"/>
  <c r="AT123" i="16"/>
  <c r="K201" i="7"/>
  <c r="F165" i="14"/>
  <c r="K63" i="7"/>
  <c r="I242"/>
  <c r="I52" i="9"/>
  <c r="G272" i="7"/>
  <c r="J161"/>
  <c r="J32"/>
  <c r="L123" i="16"/>
  <c r="J468" i="13"/>
  <c r="K468" s="1"/>
  <c r="J567"/>
  <c r="I46" i="2"/>
  <c r="B94" i="13"/>
  <c r="D94" s="1"/>
  <c r="I22" i="2"/>
  <c r="B204" i="13"/>
  <c r="B210" s="1"/>
  <c r="B211" s="1"/>
  <c r="B222" s="1"/>
  <c r="BF9" i="17"/>
  <c r="I264" i="7"/>
  <c r="CU122" i="16"/>
  <c r="H46" i="9"/>
  <c r="H170" i="7"/>
  <c r="I209"/>
  <c r="AZ122" i="16"/>
  <c r="J71" i="7"/>
  <c r="K71" s="1"/>
  <c r="J507" i="13"/>
  <c r="J67" i="14"/>
  <c r="AP56" i="17"/>
  <c r="N252" i="1"/>
  <c r="M252"/>
  <c r="BC121" i="16"/>
  <c r="H212" i="7"/>
  <c r="D92" i="13"/>
  <c r="D104" s="1"/>
  <c r="D202"/>
  <c r="G275" i="7"/>
  <c r="L228" i="1"/>
  <c r="I477" i="13"/>
  <c r="I37" i="14"/>
  <c r="I41" i="7"/>
  <c r="AN50" i="17"/>
  <c r="I133" i="14"/>
  <c r="M228" i="1"/>
  <c r="K37" i="14"/>
  <c r="N228" i="1"/>
  <c r="I202" i="7"/>
  <c r="AU122" i="16"/>
  <c r="I45" i="9"/>
  <c r="I158" i="7"/>
  <c r="B212" i="14"/>
  <c r="J20" i="7"/>
  <c r="K158" s="1"/>
  <c r="J148"/>
  <c r="A123" i="16"/>
  <c r="L10" i="7"/>
  <c r="K148"/>
  <c r="B160" i="14"/>
  <c r="K10" i="7"/>
  <c r="J554" i="13"/>
  <c r="J124" i="14"/>
  <c r="K124" s="1"/>
  <c r="J118" i="7"/>
  <c r="J114" i="14"/>
  <c r="Z66" i="17"/>
  <c r="N291" i="1"/>
  <c r="J233" i="7"/>
  <c r="J104"/>
  <c r="K242" s="1"/>
  <c r="BT123" i="16"/>
  <c r="L233" i="7"/>
  <c r="K95"/>
  <c r="J556" i="13"/>
  <c r="K556" s="1"/>
  <c r="J116" i="14"/>
  <c r="J120" i="7"/>
  <c r="K258" s="1"/>
  <c r="BF66" i="17"/>
  <c r="N293" i="1"/>
  <c r="I258" i="7"/>
  <c r="CO122" i="16"/>
  <c r="K120" i="7"/>
  <c r="G565" i="13"/>
  <c r="H174" i="7"/>
  <c r="W121" i="16"/>
  <c r="H44" i="7"/>
  <c r="H129" s="1"/>
  <c r="H132"/>
  <c r="H480" i="13"/>
  <c r="H565" s="1"/>
  <c r="H576" s="1"/>
  <c r="H568"/>
  <c r="BF123" i="16"/>
  <c r="J215" i="7"/>
  <c r="H134"/>
  <c r="H272" s="1"/>
  <c r="H176"/>
  <c r="Y121" i="16"/>
  <c r="H41" i="2"/>
  <c r="H52"/>
  <c r="K4503" i="13"/>
  <c r="D4523"/>
  <c r="F4671"/>
  <c r="K4337"/>
  <c r="E4681"/>
  <c r="F4399"/>
  <c r="F4359"/>
  <c r="F4773"/>
  <c r="K4711"/>
  <c r="E54" i="4"/>
  <c r="J4338" i="13"/>
  <c r="D4307"/>
  <c r="K4522"/>
  <c r="H4514"/>
  <c r="K4618"/>
  <c r="K4773"/>
  <c r="L27" i="7"/>
  <c r="F278"/>
  <c r="F129"/>
  <c r="K154"/>
  <c r="B166" i="14"/>
  <c r="B170" s="1"/>
  <c r="I136" i="7"/>
  <c r="I274" s="1"/>
  <c r="J112" i="14"/>
  <c r="K112" s="1"/>
  <c r="J28"/>
  <c r="K28" s="1"/>
  <c r="K52" i="9"/>
  <c r="D186" i="13"/>
  <c r="K487"/>
  <c r="K221" i="7"/>
  <c r="B88" i="13"/>
  <c r="I9" i="2"/>
  <c r="I504" i="13"/>
  <c r="I564"/>
  <c r="H569"/>
  <c r="J160" i="14"/>
  <c r="L244" i="7"/>
  <c r="H570" i="13"/>
  <c r="K161" i="7"/>
  <c r="I131"/>
  <c r="D106" i="13"/>
  <c r="K554"/>
  <c r="K165" i="7"/>
  <c r="E140"/>
  <c r="E55" i="9"/>
  <c r="E278" i="7"/>
  <c r="E267"/>
  <c r="BE122" i="16"/>
  <c r="I214" i="7"/>
  <c r="J76"/>
  <c r="L76" s="1"/>
  <c r="BF57" i="17"/>
  <c r="J72" i="14"/>
  <c r="J512" i="13"/>
  <c r="K512" s="1"/>
  <c r="N257" i="1"/>
  <c r="K72" i="14"/>
  <c r="J112" i="7"/>
  <c r="L112" s="1"/>
  <c r="Z65" i="17"/>
  <c r="J548" i="13"/>
  <c r="K548" s="1"/>
  <c r="J108" i="14"/>
  <c r="N287" i="1"/>
  <c r="K108" i="14"/>
  <c r="J502" i="13"/>
  <c r="K502" s="1"/>
  <c r="J62" i="14"/>
  <c r="J66" i="7"/>
  <c r="L66" s="1"/>
  <c r="BF55" i="17"/>
  <c r="K62" i="14"/>
  <c r="J134"/>
  <c r="K134" s="1"/>
  <c r="J62" i="7"/>
  <c r="L62" s="1"/>
  <c r="J58" i="14"/>
  <c r="J498" i="13"/>
  <c r="K498" s="1"/>
  <c r="BF54" i="17"/>
  <c r="N245" i="1"/>
  <c r="M245"/>
  <c r="I252" i="7"/>
  <c r="CK122" i="16"/>
  <c r="K252" i="7"/>
  <c r="K114"/>
  <c r="L251" i="1"/>
  <c r="I506" i="13"/>
  <c r="I66" i="14"/>
  <c r="I70" i="7"/>
  <c r="I76" i="14"/>
  <c r="X56" i="17"/>
  <c r="M251" i="1"/>
  <c r="I126" i="14"/>
  <c r="G268" i="7"/>
  <c r="I571" i="13"/>
  <c r="K463"/>
  <c r="J546"/>
  <c r="K546" s="1"/>
  <c r="J106" i="14"/>
  <c r="J110" i="7"/>
  <c r="K110" s="1"/>
  <c r="BF64" i="17"/>
  <c r="I248" i="7"/>
  <c r="CG122" i="16"/>
  <c r="K248" i="7"/>
  <c r="H213" i="14"/>
  <c r="J221" i="7"/>
  <c r="BJ123" i="16"/>
  <c r="J544" i="13"/>
  <c r="K544" s="1"/>
  <c r="Z64" i="17"/>
  <c r="J108" i="7"/>
  <c r="J104" i="14"/>
  <c r="I246" i="7"/>
  <c r="CE122" i="16"/>
  <c r="H266" i="7"/>
  <c r="H54" i="9"/>
  <c r="G271" i="7"/>
  <c r="L264" i="1"/>
  <c r="M264" s="1"/>
  <c r="I521" i="13"/>
  <c r="I81" i="14"/>
  <c r="I85" i="7"/>
  <c r="AN59" i="17"/>
  <c r="K81" i="14"/>
  <c r="H223" i="7"/>
  <c r="BL121" i="16"/>
  <c r="G47" i="9"/>
  <c r="G182" i="7"/>
  <c r="G129"/>
  <c r="G270"/>
  <c r="J116"/>
  <c r="J244"/>
  <c r="CC123" i="16"/>
  <c r="J562" i="13"/>
  <c r="K562" s="1"/>
  <c r="Z68" i="17"/>
  <c r="J126" i="7"/>
  <c r="J122" i="14"/>
  <c r="F19" i="4"/>
  <c r="I74" i="7"/>
  <c r="I70" i="14"/>
  <c r="L255" i="1"/>
  <c r="I510" i="13"/>
  <c r="X57" i="17"/>
  <c r="M255" i="1"/>
  <c r="N255"/>
  <c r="K70" i="14"/>
  <c r="I194" i="7"/>
  <c r="I48" i="9"/>
  <c r="J189" i="7"/>
  <c r="AJ123" i="16"/>
  <c r="J56" i="7"/>
  <c r="D88" i="13"/>
  <c r="H137" i="7"/>
  <c r="H179"/>
  <c r="AB121" i="16"/>
  <c r="J500" i="13"/>
  <c r="Z55" i="17"/>
  <c r="J64" i="7"/>
  <c r="J136" s="1"/>
  <c r="J60" i="14"/>
  <c r="N247" i="1"/>
  <c r="J60" i="7"/>
  <c r="K198" s="1"/>
  <c r="J56" i="14"/>
  <c r="J496" i="13"/>
  <c r="Z54" i="17"/>
  <c r="J64" i="14"/>
  <c r="K64" s="1"/>
  <c r="N243" i="1"/>
  <c r="I198" i="7"/>
  <c r="AQ122" i="16"/>
  <c r="I68" i="7"/>
  <c r="J456" i="13"/>
  <c r="K8604"/>
  <c r="J277" i="7"/>
  <c r="I256"/>
  <c r="I128"/>
  <c r="CM122" i="16"/>
  <c r="I509" i="13"/>
  <c r="I69" i="14"/>
  <c r="L254" i="1"/>
  <c r="I73" i="7"/>
  <c r="H57" i="17"/>
  <c r="I129" i="14"/>
  <c r="K69"/>
  <c r="H211" i="7"/>
  <c r="BB121" i="16"/>
  <c r="H133" i="7"/>
  <c r="H271" s="1"/>
  <c r="I36"/>
  <c r="I32" i="14"/>
  <c r="I40"/>
  <c r="I125" s="1"/>
  <c r="I136" s="1"/>
  <c r="L223" i="1"/>
  <c r="I472" i="13"/>
  <c r="X49" i="17"/>
  <c r="I128" i="14"/>
  <c r="K32"/>
  <c r="N223" i="1"/>
  <c r="G136" i="14"/>
  <c r="L247" i="7"/>
  <c r="J247"/>
  <c r="CF123" i="16"/>
  <c r="I38" i="7"/>
  <c r="I34" i="14"/>
  <c r="L225" i="1"/>
  <c r="I474" i="13"/>
  <c r="BD49" i="17"/>
  <c r="I130" i="14"/>
  <c r="K34"/>
  <c r="J525" i="13"/>
  <c r="K525" s="1"/>
  <c r="AP60" i="17"/>
  <c r="J89" i="7"/>
  <c r="J85" i="14"/>
  <c r="I227" i="7"/>
  <c r="BP122" i="16"/>
  <c r="K89" i="7"/>
  <c r="G52" i="2"/>
  <c r="G41"/>
  <c r="F4865" i="13"/>
  <c r="D63" i="4"/>
  <c r="D66" s="1"/>
  <c r="F4764" i="13"/>
  <c r="F4618"/>
  <c r="E4743"/>
  <c r="C4681"/>
  <c r="C4836"/>
  <c r="F4804"/>
  <c r="K4680"/>
  <c r="K4742"/>
  <c r="J4462"/>
  <c r="M289" i="1"/>
  <c r="K550" i="13"/>
  <c r="M216" i="1"/>
  <c r="K131" i="14"/>
  <c r="C165"/>
  <c r="L165" s="1"/>
  <c r="L165" i="7"/>
  <c r="F55" i="9"/>
  <c r="F140" i="7"/>
  <c r="L154"/>
  <c r="L16"/>
  <c r="K16"/>
  <c r="K108"/>
  <c r="L52" i="9"/>
  <c r="L23" i="7"/>
  <c r="G17" i="4"/>
  <c r="G19" s="1"/>
  <c r="K264" i="7"/>
  <c r="I572" i="13"/>
  <c r="K507"/>
  <c r="H161" i="14"/>
  <c r="L221" i="7"/>
  <c r="K83"/>
  <c r="K277"/>
  <c r="K114" i="14"/>
  <c r="K116"/>
  <c r="K106" i="7"/>
  <c r="L106"/>
  <c r="I116"/>
  <c r="K53" i="9" s="1"/>
  <c r="G167" i="14"/>
  <c r="L77" i="7"/>
  <c r="K23"/>
  <c r="I32"/>
  <c r="I567" i="13"/>
  <c r="B106"/>
  <c r="K168" i="14"/>
  <c r="L264" i="7"/>
  <c r="K116"/>
  <c r="K66" i="14"/>
  <c r="L256" i="7"/>
  <c r="L63"/>
  <c r="K233"/>
  <c r="K66"/>
  <c r="L56"/>
  <c r="F4442" i="13"/>
  <c r="B4462"/>
  <c r="J4631"/>
  <c r="J4538"/>
  <c r="J4724"/>
  <c r="J4786"/>
  <c r="J4693"/>
  <c r="J4755"/>
  <c r="J4600"/>
  <c r="J4662"/>
  <c r="J4569"/>
  <c r="J4817"/>
  <c r="F38" i="5"/>
  <c r="F26"/>
  <c r="F54"/>
  <c r="F42"/>
  <c r="F30"/>
  <c r="F50"/>
  <c r="F34"/>
  <c r="F58"/>
  <c r="F46"/>
  <c r="F22"/>
  <c r="J15" i="10"/>
  <c r="K144" i="14"/>
  <c r="J24" i="10"/>
  <c r="J49"/>
  <c r="J50"/>
  <c r="K4733" i="13"/>
  <c r="C4514"/>
  <c r="H4836"/>
  <c r="K4287"/>
  <c r="G4307"/>
  <c r="E44" i="5"/>
  <c r="J4805" i="13"/>
  <c r="B4514"/>
  <c r="F4204"/>
  <c r="D4805"/>
  <c r="I4267"/>
  <c r="I4360"/>
  <c r="I4236"/>
  <c r="I4453"/>
  <c r="I4205"/>
  <c r="I4422"/>
  <c r="I4484"/>
  <c r="I4298"/>
  <c r="I4391"/>
  <c r="I4329"/>
  <c r="H4431"/>
  <c r="K4537"/>
  <c r="G4557"/>
  <c r="G4847"/>
  <c r="K4816"/>
  <c r="G4836"/>
  <c r="J4307"/>
  <c r="B4650"/>
  <c r="F4630"/>
  <c r="C4214"/>
  <c r="C4504"/>
  <c r="C4369"/>
  <c r="B4504"/>
  <c r="F4194"/>
  <c r="B4214"/>
  <c r="C24" i="10"/>
  <c r="C49"/>
  <c r="C50"/>
  <c r="C15"/>
  <c r="G4857" i="13"/>
  <c r="K4547"/>
  <c r="C4195"/>
  <c r="C4412"/>
  <c r="C4319"/>
  <c r="C4226"/>
  <c r="C4381"/>
  <c r="C4257"/>
  <c r="C4288"/>
  <c r="C4350"/>
  <c r="C4474"/>
  <c r="C4443"/>
  <c r="H4847"/>
  <c r="H4557"/>
  <c r="G4276"/>
  <c r="K4256"/>
  <c r="K4473"/>
  <c r="G4493"/>
  <c r="E52" i="5"/>
  <c r="D4712" i="13"/>
  <c r="G4381"/>
  <c r="G4288"/>
  <c r="G4350"/>
  <c r="G4412"/>
  <c r="G4319"/>
  <c r="G4226"/>
  <c r="G4474"/>
  <c r="G4257"/>
  <c r="G4195"/>
  <c r="G4443"/>
  <c r="K4297"/>
  <c r="K4452"/>
  <c r="K4359"/>
  <c r="F4213"/>
  <c r="B4523"/>
  <c r="F4349"/>
  <c r="B4369"/>
  <c r="B4307"/>
  <c r="F4287"/>
  <c r="B4400"/>
  <c r="F4380"/>
  <c r="G4523"/>
  <c r="K4213"/>
  <c r="E4755"/>
  <c r="E4569"/>
  <c r="E4631"/>
  <c r="E4786"/>
  <c r="E4724"/>
  <c r="E4662"/>
  <c r="E4817"/>
  <c r="E4600"/>
  <c r="E4538"/>
  <c r="E4693"/>
  <c r="E49" i="10"/>
  <c r="E50"/>
  <c r="E15"/>
  <c r="E24"/>
  <c r="F144" i="14"/>
  <c r="G15" i="10"/>
  <c r="G24"/>
  <c r="G49"/>
  <c r="G50"/>
  <c r="K4764" i="13"/>
  <c r="K4795"/>
  <c r="C4786"/>
  <c r="C4817"/>
  <c r="C4724"/>
  <c r="C4755"/>
  <c r="C4662"/>
  <c r="C4693"/>
  <c r="C4600"/>
  <c r="C4538"/>
  <c r="C4569"/>
  <c r="C4631"/>
  <c r="H4381"/>
  <c r="H4257"/>
  <c r="H4226"/>
  <c r="H4350"/>
  <c r="H4195"/>
  <c r="H4474"/>
  <c r="H4288"/>
  <c r="H4412"/>
  <c r="H4443"/>
  <c r="H4319"/>
  <c r="E4557"/>
  <c r="E4847"/>
  <c r="H4743"/>
  <c r="H4650"/>
  <c r="G4400"/>
  <c r="K4380"/>
  <c r="K4442"/>
  <c r="G4462"/>
  <c r="E40" i="5"/>
  <c r="E36"/>
  <c r="E56"/>
  <c r="J4650" i="13"/>
  <c r="E28" i="5"/>
  <c r="F4328" i="13"/>
  <c r="F4297"/>
  <c r="D4836"/>
  <c r="D4774"/>
  <c r="D4557"/>
  <c r="D4847"/>
  <c r="C4650"/>
  <c r="I4734"/>
  <c r="I4672"/>
  <c r="I4827"/>
  <c r="I4610"/>
  <c r="I4548"/>
  <c r="I4703"/>
  <c r="I4765"/>
  <c r="I4579"/>
  <c r="I4641"/>
  <c r="I4796"/>
  <c r="G4662"/>
  <c r="G4817"/>
  <c r="G4755"/>
  <c r="G4538"/>
  <c r="G4693"/>
  <c r="G4631"/>
  <c r="G4569"/>
  <c r="G4724"/>
  <c r="G4786"/>
  <c r="G4600"/>
  <c r="H4307"/>
  <c r="K4661"/>
  <c r="G4681"/>
  <c r="K4630"/>
  <c r="G4650"/>
  <c r="E50" i="4"/>
  <c r="E64"/>
  <c r="E26"/>
  <c r="J4857" i="13"/>
  <c r="B4805"/>
  <c r="F4785"/>
  <c r="B4557"/>
  <c r="B4847"/>
  <c r="F4537"/>
  <c r="F4816"/>
  <c r="B4836"/>
  <c r="C4431"/>
  <c r="C4307"/>
  <c r="D4391"/>
  <c r="D4422"/>
  <c r="D4484"/>
  <c r="D4267"/>
  <c r="D4236"/>
  <c r="D4329"/>
  <c r="D4205"/>
  <c r="D4453"/>
  <c r="D4298"/>
  <c r="D4360"/>
  <c r="B4195"/>
  <c r="B4474"/>
  <c r="B4257"/>
  <c r="B4443"/>
  <c r="B4412"/>
  <c r="B4350"/>
  <c r="B4381"/>
  <c r="B4226"/>
  <c r="B4288"/>
  <c r="B4319"/>
  <c r="D4431"/>
  <c r="F4856"/>
  <c r="K4328"/>
  <c r="K4244"/>
  <c r="E4805"/>
  <c r="F4483"/>
  <c r="F4513"/>
  <c r="K4266"/>
  <c r="E65" i="4"/>
  <c r="J4514" i="13"/>
  <c r="F4337"/>
  <c r="D4514"/>
  <c r="K4275"/>
  <c r="H4523"/>
  <c r="F4492"/>
  <c r="F4640"/>
  <c r="F4609"/>
  <c r="F4742"/>
  <c r="I4307"/>
  <c r="E4588"/>
  <c r="E4712"/>
  <c r="K4804"/>
  <c r="F4275"/>
  <c r="K4399"/>
  <c r="C4743"/>
  <c r="C4588"/>
  <c r="I4743"/>
  <c r="H4857"/>
  <c r="J4866"/>
  <c r="J4276"/>
  <c r="J4493"/>
  <c r="E46" i="4"/>
  <c r="E63" i="5"/>
  <c r="D4276" i="13"/>
  <c r="D4338"/>
  <c r="H4866"/>
  <c r="F4649"/>
  <c r="K4587"/>
  <c r="C4857"/>
  <c r="E4236"/>
  <c r="E4453"/>
  <c r="E4205"/>
  <c r="E4360"/>
  <c r="E4484"/>
  <c r="E4298"/>
  <c r="E4422"/>
  <c r="E4329"/>
  <c r="E4267"/>
  <c r="E4391"/>
  <c r="K4826"/>
  <c r="C4672"/>
  <c r="C4827"/>
  <c r="C4765"/>
  <c r="C4548"/>
  <c r="C4703"/>
  <c r="C4641"/>
  <c r="C4579"/>
  <c r="C4734"/>
  <c r="C4796"/>
  <c r="C4610"/>
  <c r="K4349"/>
  <c r="G4369"/>
  <c r="J4743"/>
  <c r="C4847"/>
  <c r="C4557"/>
  <c r="H4462"/>
  <c r="K4785"/>
  <c r="G4805"/>
  <c r="K4805" s="1"/>
  <c r="E34" i="4"/>
  <c r="D4504" i="13"/>
  <c r="D4214"/>
  <c r="B4360"/>
  <c r="B4391"/>
  <c r="B4236"/>
  <c r="B4298"/>
  <c r="B4484"/>
  <c r="B4205"/>
  <c r="B4453"/>
  <c r="B4329"/>
  <c r="B4267"/>
  <c r="B4422"/>
  <c r="B4245"/>
  <c r="F4225"/>
  <c r="D145" i="14"/>
  <c r="B157"/>
  <c r="I145"/>
  <c r="G145"/>
  <c r="E145"/>
  <c r="C145"/>
  <c r="J145"/>
  <c r="H145"/>
  <c r="B145"/>
  <c r="H4681" i="13"/>
  <c r="J4847"/>
  <c r="J4557"/>
  <c r="F4452"/>
  <c r="I4195"/>
  <c r="I4443"/>
  <c r="I4319"/>
  <c r="I4339" s="1"/>
  <c r="I4288"/>
  <c r="I4308" s="1"/>
  <c r="I4350"/>
  <c r="I4257"/>
  <c r="I4412"/>
  <c r="I4432" s="1"/>
  <c r="I4381"/>
  <c r="I4226"/>
  <c r="I4474"/>
  <c r="E4504"/>
  <c r="E4214"/>
  <c r="G4619"/>
  <c r="K4599"/>
  <c r="G4588"/>
  <c r="K4568"/>
  <c r="K4754"/>
  <c r="G4774"/>
  <c r="E30" i="4"/>
  <c r="E58"/>
  <c r="E42"/>
  <c r="J4504" i="13"/>
  <c r="J4214"/>
  <c r="B4619"/>
  <c r="F4599"/>
  <c r="B4588"/>
  <c r="F4568"/>
  <c r="C4276"/>
  <c r="C4338"/>
  <c r="C4245"/>
  <c r="D4610"/>
  <c r="D4548"/>
  <c r="D4827"/>
  <c r="D4765"/>
  <c r="D4796"/>
  <c r="D4703"/>
  <c r="D4641"/>
  <c r="D4672"/>
  <c r="D4579"/>
  <c r="D4734"/>
  <c r="B4641"/>
  <c r="B4796"/>
  <c r="B4610"/>
  <c r="B4672"/>
  <c r="B4827"/>
  <c r="B4548"/>
  <c r="B4703"/>
  <c r="B4765"/>
  <c r="B4579"/>
  <c r="B4734"/>
  <c r="B4866"/>
  <c r="F4556"/>
  <c r="I4857"/>
  <c r="G4866"/>
  <c r="K4866" s="1"/>
  <c r="K4556"/>
  <c r="D61" i="5"/>
  <c r="D64" s="1"/>
  <c r="J4245" i="13"/>
  <c r="F4711"/>
  <c r="E4857"/>
  <c r="H4493"/>
  <c r="E4866"/>
  <c r="D4866"/>
  <c r="F4461"/>
  <c r="F4244"/>
  <c r="D4400"/>
  <c r="D4245"/>
  <c r="D4369"/>
  <c r="K4368"/>
  <c r="K4306"/>
  <c r="I4523"/>
  <c r="E4514"/>
  <c r="B4338"/>
  <c r="F4318"/>
  <c r="F4411"/>
  <c r="B4431"/>
  <c r="F4431" s="1"/>
  <c r="J4672"/>
  <c r="J4827"/>
  <c r="J4548"/>
  <c r="J4703"/>
  <c r="J4765"/>
  <c r="J4579"/>
  <c r="J4734"/>
  <c r="J4641"/>
  <c r="J4796"/>
  <c r="J4610"/>
  <c r="F55" i="5"/>
  <c r="F47"/>
  <c r="F27"/>
  <c r="F35"/>
  <c r="F51"/>
  <c r="F23"/>
  <c r="F31"/>
  <c r="F43"/>
  <c r="F59"/>
  <c r="F39"/>
  <c r="H15" i="10"/>
  <c r="H24"/>
  <c r="H49"/>
  <c r="H50"/>
  <c r="F4826" i="13"/>
  <c r="H4569"/>
  <c r="H4600"/>
  <c r="H4631"/>
  <c r="H4662"/>
  <c r="H4538"/>
  <c r="H4817"/>
  <c r="H4724"/>
  <c r="H4693"/>
  <c r="H4755"/>
  <c r="H4786"/>
  <c r="G4245"/>
  <c r="K4225"/>
  <c r="E60" i="5"/>
  <c r="E48"/>
  <c r="F4390" i="13"/>
  <c r="D4619"/>
  <c r="G4548"/>
  <c r="G4703"/>
  <c r="G4641"/>
  <c r="G4579"/>
  <c r="G4734"/>
  <c r="G4796"/>
  <c r="G4610"/>
  <c r="G4672"/>
  <c r="G4827"/>
  <c r="G4765"/>
  <c r="F4754"/>
  <c r="B4774"/>
  <c r="D4817"/>
  <c r="D4837" s="1"/>
  <c r="D4755"/>
  <c r="D4693"/>
  <c r="D4713" s="1"/>
  <c r="D4631"/>
  <c r="D4651" s="1"/>
  <c r="D4786"/>
  <c r="D4806" s="1"/>
  <c r="D4569"/>
  <c r="D4724"/>
  <c r="D4744" s="1"/>
  <c r="D4662"/>
  <c r="D4682" s="1"/>
  <c r="D4600"/>
  <c r="D4620" s="1"/>
  <c r="D4538"/>
  <c r="I4514"/>
  <c r="J4443"/>
  <c r="J4412"/>
  <c r="J4319"/>
  <c r="J4350"/>
  <c r="J4381"/>
  <c r="J4226"/>
  <c r="J4288"/>
  <c r="J4257"/>
  <c r="J4195"/>
  <c r="J4474"/>
  <c r="F24" i="4"/>
  <c r="F44"/>
  <c r="F32"/>
  <c r="F52"/>
  <c r="F36"/>
  <c r="F56"/>
  <c r="F60"/>
  <c r="F28"/>
  <c r="F40"/>
  <c r="F48"/>
  <c r="B49" i="10"/>
  <c r="B50"/>
  <c r="B15"/>
  <c r="B24"/>
  <c r="K4671" i="13"/>
  <c r="K4702"/>
  <c r="B4857"/>
  <c r="F4547"/>
  <c r="H4703"/>
  <c r="H4641"/>
  <c r="H4796"/>
  <c r="H4579"/>
  <c r="H4734"/>
  <c r="H4672"/>
  <c r="H4610"/>
  <c r="H4548"/>
  <c r="H4827"/>
  <c r="H4765"/>
  <c r="I4504"/>
  <c r="I4214"/>
  <c r="H4588"/>
  <c r="G4431"/>
  <c r="K4411"/>
  <c r="E62" i="5"/>
  <c r="E24"/>
  <c r="J4681" i="13"/>
  <c r="J4619"/>
  <c r="D4681"/>
  <c r="C4805"/>
  <c r="H4276"/>
  <c r="G4514"/>
  <c r="K4204"/>
  <c r="F4256"/>
  <c r="B4276"/>
  <c r="F4276" s="1"/>
  <c r="B4493"/>
  <c r="F4473"/>
  <c r="J4267"/>
  <c r="J4422"/>
  <c r="F29" i="4"/>
  <c r="F57"/>
  <c r="J4360" i="13"/>
  <c r="J4391"/>
  <c r="F41" i="4"/>
  <c r="F53"/>
  <c r="F33"/>
  <c r="J4236" i="13"/>
  <c r="J4298"/>
  <c r="J4484"/>
  <c r="F25" i="4"/>
  <c r="F37"/>
  <c r="F49"/>
  <c r="J4205" i="13"/>
  <c r="J4453"/>
  <c r="J4329"/>
  <c r="F45" i="4"/>
  <c r="F61"/>
  <c r="E4195" i="13"/>
  <c r="E4443"/>
  <c r="E4319"/>
  <c r="E4288"/>
  <c r="E4381"/>
  <c r="E4257"/>
  <c r="E4412"/>
  <c r="E4432" s="1"/>
  <c r="E4350"/>
  <c r="E4226"/>
  <c r="E4246" s="1"/>
  <c r="E4474"/>
  <c r="E4641"/>
  <c r="E4796"/>
  <c r="E4734"/>
  <c r="E4672"/>
  <c r="E4827"/>
  <c r="E4610"/>
  <c r="E4548"/>
  <c r="E4703"/>
  <c r="E4765"/>
  <c r="E4579"/>
  <c r="I49" i="10"/>
  <c r="I50"/>
  <c r="I15"/>
  <c r="I24"/>
  <c r="D15"/>
  <c r="D24"/>
  <c r="D49"/>
  <c r="D50"/>
  <c r="K4578" i="13"/>
  <c r="K4640"/>
  <c r="F4733"/>
  <c r="F4702"/>
  <c r="C4391"/>
  <c r="C4453"/>
  <c r="C4267"/>
  <c r="C4422"/>
  <c r="C4360"/>
  <c r="C4298"/>
  <c r="C4484"/>
  <c r="C4236"/>
  <c r="C4205"/>
  <c r="C4329"/>
  <c r="H4205"/>
  <c r="H4453"/>
  <c r="H4298"/>
  <c r="H4422"/>
  <c r="H4391"/>
  <c r="H4360"/>
  <c r="H4484"/>
  <c r="H4267"/>
  <c r="H4236"/>
  <c r="H4329"/>
  <c r="I4431"/>
  <c r="E4619"/>
  <c r="G4338"/>
  <c r="K4318"/>
  <c r="G4504"/>
  <c r="K4194"/>
  <c r="G4214"/>
  <c r="J4836"/>
  <c r="J4774"/>
  <c r="J4588"/>
  <c r="J4712"/>
  <c r="E32" i="5"/>
  <c r="F4266" i="13"/>
  <c r="F4235"/>
  <c r="D4588"/>
  <c r="D4743"/>
  <c r="D4650"/>
  <c r="C4712"/>
  <c r="I4755"/>
  <c r="I4775" s="1"/>
  <c r="I4569"/>
  <c r="I4631"/>
  <c r="I4651" s="1"/>
  <c r="I4786"/>
  <c r="I4806" s="1"/>
  <c r="I4724"/>
  <c r="I4662"/>
  <c r="I4817"/>
  <c r="I4837" s="1"/>
  <c r="I4600"/>
  <c r="I4620" s="1"/>
  <c r="I4538"/>
  <c r="I4693"/>
  <c r="G4267"/>
  <c r="G4298"/>
  <c r="K4298" s="1"/>
  <c r="G4360"/>
  <c r="G4422"/>
  <c r="G4484"/>
  <c r="G4236"/>
  <c r="K4236" s="1"/>
  <c r="G4205"/>
  <c r="G4329"/>
  <c r="G4391"/>
  <c r="G4453"/>
  <c r="K4453" s="1"/>
  <c r="I4557"/>
  <c r="I4847"/>
  <c r="H4504"/>
  <c r="H4214"/>
  <c r="G4743"/>
  <c r="K4743" s="1"/>
  <c r="K4723"/>
  <c r="G4712"/>
  <c r="K4692"/>
  <c r="E38" i="4"/>
  <c r="E62"/>
  <c r="J4431" i="13"/>
  <c r="B4712"/>
  <c r="F4712" s="1"/>
  <c r="F4692"/>
  <c r="B4743"/>
  <c r="F4743" s="1"/>
  <c r="F4723"/>
  <c r="B4681"/>
  <c r="F4661"/>
  <c r="C4400"/>
  <c r="C4462"/>
  <c r="C4493"/>
  <c r="D4226"/>
  <c r="D4257"/>
  <c r="D4195"/>
  <c r="D4412"/>
  <c r="D4288"/>
  <c r="D4308" s="1"/>
  <c r="D4350"/>
  <c r="D4370" s="1"/>
  <c r="D4474"/>
  <c r="D4319"/>
  <c r="D4381"/>
  <c r="D4443"/>
  <c r="D4463" s="1"/>
  <c r="B4538"/>
  <c r="B4693"/>
  <c r="B4755"/>
  <c r="B4569"/>
  <c r="B4724"/>
  <c r="B4631"/>
  <c r="B4786"/>
  <c r="B4600"/>
  <c r="B4662"/>
  <c r="B4817"/>
  <c r="J4523"/>
  <c r="D4857"/>
  <c r="E4774"/>
  <c r="F4846"/>
  <c r="K4390"/>
  <c r="F4430"/>
  <c r="F4795"/>
  <c r="F4421"/>
  <c r="C4619"/>
  <c r="K4421"/>
  <c r="K4513"/>
  <c r="F4587"/>
  <c r="K4865"/>
  <c r="F4578"/>
  <c r="K4461"/>
  <c r="E4836"/>
  <c r="E4650"/>
  <c r="H4774"/>
  <c r="H4712"/>
  <c r="C4523"/>
  <c r="K4430"/>
  <c r="C4774"/>
  <c r="I4712"/>
  <c r="E4493"/>
  <c r="H4338"/>
  <c r="K4649"/>
  <c r="K4835"/>
  <c r="J4369"/>
  <c r="J4400"/>
  <c r="K4856"/>
  <c r="D4462"/>
  <c r="D4493"/>
  <c r="K4492"/>
  <c r="F4522"/>
  <c r="F4680"/>
  <c r="E4523"/>
  <c r="K4846"/>
  <c r="F4835"/>
  <c r="L242" i="7" l="1"/>
  <c r="J572" i="13"/>
  <c r="K572" s="1"/>
  <c r="F50" i="4"/>
  <c r="F46"/>
  <c r="K4610" i="13"/>
  <c r="J274" i="7"/>
  <c r="K136"/>
  <c r="L274"/>
  <c r="L136"/>
  <c r="K274"/>
  <c r="I46" i="9"/>
  <c r="I170" i="7"/>
  <c r="I254"/>
  <c r="I53" i="9"/>
  <c r="L254" i="7"/>
  <c r="J38"/>
  <c r="J474" i="13"/>
  <c r="BF49" i="17"/>
  <c r="J34" i="14"/>
  <c r="J130"/>
  <c r="M225" i="1"/>
  <c r="N225"/>
  <c r="I176" i="7"/>
  <c r="Y122" i="16"/>
  <c r="I134" i="7"/>
  <c r="K176"/>
  <c r="D164" i="14"/>
  <c r="L176" i="7"/>
  <c r="K38"/>
  <c r="L38"/>
  <c r="J472" i="13"/>
  <c r="Z49" i="17"/>
  <c r="J40" i="14"/>
  <c r="J36" i="7"/>
  <c r="J32" i="14"/>
  <c r="J128"/>
  <c r="M223" i="1"/>
  <c r="J509" i="13"/>
  <c r="J57" i="17"/>
  <c r="J73" i="7"/>
  <c r="L73" s="1"/>
  <c r="J69" i="14"/>
  <c r="J129"/>
  <c r="N254" i="1"/>
  <c r="M254"/>
  <c r="I569" i="13"/>
  <c r="K509"/>
  <c r="I54" i="9"/>
  <c r="I266" i="7"/>
  <c r="I206"/>
  <c r="I49" i="9"/>
  <c r="J504" i="13"/>
  <c r="K496"/>
  <c r="J198" i="7"/>
  <c r="AQ123" i="16"/>
  <c r="J68" i="7"/>
  <c r="K206" s="1"/>
  <c r="L198"/>
  <c r="F162" i="14"/>
  <c r="L60" i="7"/>
  <c r="K60"/>
  <c r="J48" i="9"/>
  <c r="J194" i="7"/>
  <c r="K194"/>
  <c r="K48" i="9"/>
  <c r="K56" i="7"/>
  <c r="L48" i="9"/>
  <c r="L194" i="7"/>
  <c r="J70" i="14"/>
  <c r="J74" i="7"/>
  <c r="K212" s="1"/>
  <c r="J510" i="13"/>
  <c r="K510" s="1"/>
  <c r="Z57" i="17"/>
  <c r="I212" i="7"/>
  <c r="BC122" i="16"/>
  <c r="J264" i="7"/>
  <c r="CU123" i="16"/>
  <c r="K126" i="7"/>
  <c r="I223"/>
  <c r="BL122" i="16"/>
  <c r="J246" i="7"/>
  <c r="CE123" i="16"/>
  <c r="L246" i="7"/>
  <c r="K246"/>
  <c r="L108"/>
  <c r="H222" i="14"/>
  <c r="L213"/>
  <c r="J248" i="7"/>
  <c r="CG123" i="16"/>
  <c r="L248" i="7"/>
  <c r="L110"/>
  <c r="J164" i="14"/>
  <c r="I130" i="7"/>
  <c r="I80"/>
  <c r="AY122" i="16"/>
  <c r="I208" i="7"/>
  <c r="I516" i="13"/>
  <c r="I566"/>
  <c r="I269" i="7"/>
  <c r="H17" i="4"/>
  <c r="H19" s="1"/>
  <c r="H270" i="7"/>
  <c r="G576" i="13"/>
  <c r="J258" i="7"/>
  <c r="CO123" i="16"/>
  <c r="K162" i="14"/>
  <c r="L258" i="7"/>
  <c r="L120"/>
  <c r="J242"/>
  <c r="J52" i="9"/>
  <c r="K104" i="7"/>
  <c r="L104"/>
  <c r="B222" i="14"/>
  <c r="L212"/>
  <c r="J41" i="7"/>
  <c r="AP50" i="17"/>
  <c r="J477" i="13"/>
  <c r="J573" s="1"/>
  <c r="J37" i="14"/>
  <c r="J133"/>
  <c r="H230" i="7"/>
  <c r="H51" i="9"/>
  <c r="H50"/>
  <c r="H218" i="7"/>
  <c r="J252"/>
  <c r="CK123" i="16"/>
  <c r="L252" i="7"/>
  <c r="L114"/>
  <c r="J168" i="14"/>
  <c r="I4524" i="13"/>
  <c r="H4775"/>
  <c r="H4589"/>
  <c r="F4866"/>
  <c r="F4703"/>
  <c r="K4619"/>
  <c r="F4329"/>
  <c r="F4298"/>
  <c r="F4847"/>
  <c r="K4650"/>
  <c r="H4308"/>
  <c r="E4682"/>
  <c r="F32" i="5"/>
  <c r="L116" i="7"/>
  <c r="K456" i="13"/>
  <c r="N264" i="1"/>
  <c r="G166" i="14"/>
  <c r="L214" i="7"/>
  <c r="K202"/>
  <c r="L126"/>
  <c r="L74"/>
  <c r="L53" i="9"/>
  <c r="L158" i="7"/>
  <c r="L20"/>
  <c r="B100" i="13"/>
  <c r="I17" i="4" s="1"/>
  <c r="I19" s="1"/>
  <c r="G164" i="14"/>
  <c r="K209" i="7"/>
  <c r="K170"/>
  <c r="L170"/>
  <c r="K32"/>
  <c r="I528" i="13"/>
  <c r="L206" i="7"/>
  <c r="D214" i="13"/>
  <c r="L200" i="7"/>
  <c r="F168" i="14"/>
  <c r="L168" s="1"/>
  <c r="L250" i="7"/>
  <c r="K40" i="14"/>
  <c r="K500" i="13"/>
  <c r="J227" i="7"/>
  <c r="BP123" i="16"/>
  <c r="L227" i="7"/>
  <c r="H167" i="14"/>
  <c r="L89" i="7"/>
  <c r="K227"/>
  <c r="I570" i="13"/>
  <c r="K474"/>
  <c r="I480"/>
  <c r="I565" s="1"/>
  <c r="I576" s="1"/>
  <c r="I568"/>
  <c r="K472"/>
  <c r="W122" i="16"/>
  <c r="I174" i="7"/>
  <c r="I44"/>
  <c r="I132"/>
  <c r="L174"/>
  <c r="K36"/>
  <c r="L36"/>
  <c r="D162" i="14"/>
  <c r="I211" i="7"/>
  <c r="BB122" i="16"/>
  <c r="I133" i="7"/>
  <c r="I271" s="1"/>
  <c r="K211"/>
  <c r="K73"/>
  <c r="G163" i="14"/>
  <c r="J202" i="7"/>
  <c r="AU123" i="16"/>
  <c r="L64" i="7"/>
  <c r="L202"/>
  <c r="F166" i="14"/>
  <c r="K64" i="7"/>
  <c r="H275"/>
  <c r="J53" i="9"/>
  <c r="J254" i="7"/>
  <c r="G267"/>
  <c r="G278"/>
  <c r="G55" i="9"/>
  <c r="G140" i="7"/>
  <c r="J81" i="14"/>
  <c r="J85" i="7"/>
  <c r="K85" s="1"/>
  <c r="J521" i="13"/>
  <c r="K521" s="1"/>
  <c r="AP59" i="17"/>
  <c r="J506" i="13"/>
  <c r="J76" i="14"/>
  <c r="K76" s="1"/>
  <c r="J70" i="7"/>
  <c r="J66" i="14"/>
  <c r="Z56" i="17"/>
  <c r="J126" i="14"/>
  <c r="K126" s="1"/>
  <c r="N251" i="1"/>
  <c r="J200" i="7"/>
  <c r="AS123" i="16"/>
  <c r="J204" i="7"/>
  <c r="AW123" i="16"/>
  <c r="J138" i="7"/>
  <c r="L138" s="1"/>
  <c r="K204"/>
  <c r="J250"/>
  <c r="CI123" i="16"/>
  <c r="J8563" i="13"/>
  <c r="J214" i="7"/>
  <c r="BE123" i="16"/>
  <c r="I11" i="2"/>
  <c r="I28"/>
  <c r="J9"/>
  <c r="H278" i="7"/>
  <c r="H267"/>
  <c r="H140"/>
  <c r="H55" i="9"/>
  <c r="H47"/>
  <c r="H182" i="7"/>
  <c r="K256"/>
  <c r="J128"/>
  <c r="CM123" i="16"/>
  <c r="J256" i="7"/>
  <c r="K160" i="14"/>
  <c r="K170" s="1"/>
  <c r="K118" i="7"/>
  <c r="L118"/>
  <c r="J158"/>
  <c r="J45" i="9"/>
  <c r="I179" i="7"/>
  <c r="AB122" i="16"/>
  <c r="I137" i="7"/>
  <c r="K41"/>
  <c r="L41"/>
  <c r="D167" i="14"/>
  <c r="L167" s="1"/>
  <c r="I573" i="13"/>
  <c r="K477"/>
  <c r="J209" i="7"/>
  <c r="AZ123" i="16"/>
  <c r="G161" i="14"/>
  <c r="L161" s="1"/>
  <c r="D204" i="13"/>
  <c r="D216" s="1"/>
  <c r="B216"/>
  <c r="J170" i="7"/>
  <c r="J46" i="9"/>
  <c r="J520" i="13"/>
  <c r="Z59" i="17"/>
  <c r="J84" i="7"/>
  <c r="J80" i="14"/>
  <c r="J88"/>
  <c r="K88" s="1"/>
  <c r="I222" i="7"/>
  <c r="BK122" i="16"/>
  <c r="L84" i="7"/>
  <c r="I92"/>
  <c r="K84"/>
  <c r="H162" i="14"/>
  <c r="I273" i="7"/>
  <c r="J165"/>
  <c r="P123" i="16"/>
  <c r="J135" i="7"/>
  <c r="L135" s="1"/>
  <c r="H268"/>
  <c r="I4867" i="13"/>
  <c r="K4360"/>
  <c r="K4504"/>
  <c r="H4515"/>
  <c r="F38" i="4"/>
  <c r="J4401" i="13"/>
  <c r="J4339"/>
  <c r="F4774"/>
  <c r="K4672"/>
  <c r="K4579"/>
  <c r="H4620"/>
  <c r="F4734"/>
  <c r="E4524"/>
  <c r="F4360"/>
  <c r="F4307"/>
  <c r="C4370"/>
  <c r="F28" i="5"/>
  <c r="J4682" i="13"/>
  <c r="J4775"/>
  <c r="J4806"/>
  <c r="C170" i="14"/>
  <c r="K130"/>
  <c r="K128"/>
  <c r="K129"/>
  <c r="J8" i="4"/>
  <c r="L266" i="7"/>
  <c r="J574" i="13"/>
  <c r="K574" s="1"/>
  <c r="K214" i="7"/>
  <c r="K76"/>
  <c r="K254"/>
  <c r="K504" i="13"/>
  <c r="K74" i="7"/>
  <c r="J552" i="13"/>
  <c r="K552" s="1"/>
  <c r="L70" i="7"/>
  <c r="J564" i="13"/>
  <c r="K564" s="1"/>
  <c r="K20" i="7"/>
  <c r="K45" i="9"/>
  <c r="L45"/>
  <c r="K133" i="14"/>
  <c r="L212" i="7"/>
  <c r="L209"/>
  <c r="L71"/>
  <c r="L46" i="9"/>
  <c r="K46"/>
  <c r="L32" i="7"/>
  <c r="D100" i="13"/>
  <c r="D101" s="1"/>
  <c r="D112" s="1"/>
  <c r="K567"/>
  <c r="J131" i="7"/>
  <c r="L131" s="1"/>
  <c r="L49" i="9"/>
  <c r="L68" i="7"/>
  <c r="K571" i="13"/>
  <c r="F164" i="14"/>
  <c r="K200" i="7"/>
  <c r="K62"/>
  <c r="L204"/>
  <c r="L276"/>
  <c r="J166" i="14"/>
  <c r="L166" s="1"/>
  <c r="K112" i="7"/>
  <c r="K250"/>
  <c r="J162" i="14"/>
  <c r="J170" s="1"/>
  <c r="F4569" i="13"/>
  <c r="B4589"/>
  <c r="D4277"/>
  <c r="D4673"/>
  <c r="D4828"/>
  <c r="D4766"/>
  <c r="D4797"/>
  <c r="D4611"/>
  <c r="D4549"/>
  <c r="D4642"/>
  <c r="D4735"/>
  <c r="D4704"/>
  <c r="D4580"/>
  <c r="H4539"/>
  <c r="H4570"/>
  <c r="H4632"/>
  <c r="H4787"/>
  <c r="H4818"/>
  <c r="H4694"/>
  <c r="H4725"/>
  <c r="H4756"/>
  <c r="H4663"/>
  <c r="H4601"/>
  <c r="B4682"/>
  <c r="F4662"/>
  <c r="B4848"/>
  <c r="F4538"/>
  <c r="B4558"/>
  <c r="G4515"/>
  <c r="K4205"/>
  <c r="I4848"/>
  <c r="I4558"/>
  <c r="D4475"/>
  <c r="D4351"/>
  <c r="D4196"/>
  <c r="D4413"/>
  <c r="D4320"/>
  <c r="D4227"/>
  <c r="D4258"/>
  <c r="D4382"/>
  <c r="D4289"/>
  <c r="D4444"/>
  <c r="E4401"/>
  <c r="E4215"/>
  <c r="E4505"/>
  <c r="B4601"/>
  <c r="B4539"/>
  <c r="B4694"/>
  <c r="B4756"/>
  <c r="B4570"/>
  <c r="B4632"/>
  <c r="B4787"/>
  <c r="B4725"/>
  <c r="B4663"/>
  <c r="B4818"/>
  <c r="J4505"/>
  <c r="J4215"/>
  <c r="G4858"/>
  <c r="K4548"/>
  <c r="H4806"/>
  <c r="H4580"/>
  <c r="H4735"/>
  <c r="H4797"/>
  <c r="H4611"/>
  <c r="H4673"/>
  <c r="H4828"/>
  <c r="H4766"/>
  <c r="H4549"/>
  <c r="H4704"/>
  <c r="H4642"/>
  <c r="F63" i="5"/>
  <c r="F4610" i="13"/>
  <c r="I4246"/>
  <c r="I4370"/>
  <c r="I4505"/>
  <c r="I4215"/>
  <c r="B53" i="10"/>
  <c r="B25"/>
  <c r="B52"/>
  <c r="B16"/>
  <c r="E52"/>
  <c r="E25"/>
  <c r="F145" i="14"/>
  <c r="E53" i="10"/>
  <c r="E16"/>
  <c r="D25"/>
  <c r="D52"/>
  <c r="D16"/>
  <c r="D53"/>
  <c r="E4515" i="13"/>
  <c r="B4246"/>
  <c r="F4226"/>
  <c r="B4463"/>
  <c r="F4443"/>
  <c r="K4786"/>
  <c r="G4806"/>
  <c r="K4806" s="1"/>
  <c r="G4713"/>
  <c r="K4693"/>
  <c r="K4662"/>
  <c r="G4682"/>
  <c r="H4246"/>
  <c r="C4589"/>
  <c r="G4196"/>
  <c r="G4289"/>
  <c r="G4258"/>
  <c r="G4444"/>
  <c r="G4413"/>
  <c r="G4351"/>
  <c r="G4475"/>
  <c r="G4227"/>
  <c r="G4382"/>
  <c r="G4320"/>
  <c r="E4611"/>
  <c r="E4549"/>
  <c r="E4580"/>
  <c r="E4735"/>
  <c r="E4673"/>
  <c r="E4704"/>
  <c r="E4797"/>
  <c r="E4766"/>
  <c r="E4642"/>
  <c r="E4828"/>
  <c r="G4494"/>
  <c r="K4474"/>
  <c r="G4370"/>
  <c r="K4350"/>
  <c r="C4642"/>
  <c r="C4797"/>
  <c r="C4611"/>
  <c r="C4673"/>
  <c r="C4828"/>
  <c r="C4549"/>
  <c r="C4704"/>
  <c r="C4766"/>
  <c r="C4580"/>
  <c r="C4735"/>
  <c r="F4214"/>
  <c r="B4524"/>
  <c r="G4867"/>
  <c r="K4557"/>
  <c r="J4632"/>
  <c r="J4539"/>
  <c r="J4725"/>
  <c r="J4570"/>
  <c r="J4818"/>
  <c r="J4601"/>
  <c r="J4756"/>
  <c r="J4787"/>
  <c r="J4663"/>
  <c r="J4694"/>
  <c r="G30" i="5"/>
  <c r="G46"/>
  <c r="G38"/>
  <c r="G26"/>
  <c r="G58"/>
  <c r="G42"/>
  <c r="G34"/>
  <c r="G54"/>
  <c r="G22"/>
  <c r="G50"/>
  <c r="F62"/>
  <c r="F24"/>
  <c r="F58" i="4"/>
  <c r="E4858" i="13"/>
  <c r="F65" i="4"/>
  <c r="F4857" i="13"/>
  <c r="F62" i="4"/>
  <c r="F34"/>
  <c r="J4463" i="13"/>
  <c r="K4827"/>
  <c r="K4734"/>
  <c r="H4837"/>
  <c r="F4338"/>
  <c r="F4588"/>
  <c r="J4867"/>
  <c r="F4267"/>
  <c r="F4484"/>
  <c r="E4867"/>
  <c r="C4682"/>
  <c r="C4806"/>
  <c r="E4620"/>
  <c r="E4806"/>
  <c r="F4400"/>
  <c r="H4867"/>
  <c r="C4246"/>
  <c r="F52" i="5"/>
  <c r="E4370" i="13"/>
  <c r="B4268"/>
  <c r="B4454"/>
  <c r="B4299"/>
  <c r="B4423"/>
  <c r="B4330"/>
  <c r="B4237"/>
  <c r="B4206"/>
  <c r="B4485"/>
  <c r="B4392"/>
  <c r="B4361"/>
  <c r="J4370"/>
  <c r="B4744"/>
  <c r="F4724"/>
  <c r="D4494"/>
  <c r="D4215"/>
  <c r="D4505"/>
  <c r="I4744"/>
  <c r="I4818"/>
  <c r="I4632"/>
  <c r="I4694"/>
  <c r="I4725"/>
  <c r="I4663"/>
  <c r="I4570"/>
  <c r="I4601"/>
  <c r="I4539"/>
  <c r="I4756"/>
  <c r="I4787"/>
  <c r="F4817"/>
  <c r="B4837"/>
  <c r="B4651"/>
  <c r="F4631"/>
  <c r="B4713"/>
  <c r="F4693"/>
  <c r="D4339"/>
  <c r="K4422"/>
  <c r="I4713"/>
  <c r="I4682"/>
  <c r="I4589"/>
  <c r="K4214"/>
  <c r="G4524"/>
  <c r="D4361"/>
  <c r="D4299"/>
  <c r="D4485"/>
  <c r="D4237"/>
  <c r="D4206"/>
  <c r="D4330"/>
  <c r="D4392"/>
  <c r="D4454"/>
  <c r="D4268"/>
  <c r="D4423"/>
  <c r="I4611"/>
  <c r="I4549"/>
  <c r="I4580"/>
  <c r="I4735"/>
  <c r="I4673"/>
  <c r="I4828"/>
  <c r="I4704"/>
  <c r="I4797"/>
  <c r="I4766"/>
  <c r="I4642"/>
  <c r="E4494"/>
  <c r="E4277"/>
  <c r="E4463"/>
  <c r="B4766"/>
  <c r="B4580"/>
  <c r="B4642"/>
  <c r="B4797"/>
  <c r="B4735"/>
  <c r="B4673"/>
  <c r="B4828"/>
  <c r="B4611"/>
  <c r="F4611" s="1"/>
  <c r="B4549"/>
  <c r="B4704"/>
  <c r="J4494"/>
  <c r="J4246"/>
  <c r="D4848"/>
  <c r="D4558"/>
  <c r="H4351"/>
  <c r="H4289"/>
  <c r="H4413"/>
  <c r="H4227"/>
  <c r="H4196"/>
  <c r="H4258"/>
  <c r="H4382"/>
  <c r="H4475"/>
  <c r="H4444"/>
  <c r="H4320"/>
  <c r="F4672"/>
  <c r="I4494"/>
  <c r="C16" i="10"/>
  <c r="C53"/>
  <c r="C25"/>
  <c r="C52"/>
  <c r="E146" i="14"/>
  <c r="C146"/>
  <c r="H146"/>
  <c r="J146"/>
  <c r="D146"/>
  <c r="B146"/>
  <c r="I146"/>
  <c r="G146"/>
  <c r="B4515" i="13"/>
  <c r="F4205"/>
  <c r="B4308"/>
  <c r="F4288"/>
  <c r="F4412"/>
  <c r="B4432"/>
  <c r="F4195"/>
  <c r="B4215"/>
  <c r="B4505"/>
  <c r="G4620"/>
  <c r="K4600"/>
  <c r="K4631"/>
  <c r="G4651"/>
  <c r="G4837"/>
  <c r="K4817"/>
  <c r="G4237"/>
  <c r="G4299"/>
  <c r="G4485"/>
  <c r="G4361"/>
  <c r="G4392"/>
  <c r="G4454"/>
  <c r="G4268"/>
  <c r="G4206"/>
  <c r="G4330"/>
  <c r="G4423"/>
  <c r="E4289"/>
  <c r="E4413"/>
  <c r="E4475"/>
  <c r="E4227"/>
  <c r="E4320"/>
  <c r="E4382"/>
  <c r="E4196"/>
  <c r="E4444"/>
  <c r="E4258"/>
  <c r="E4351"/>
  <c r="E4848"/>
  <c r="E4558"/>
  <c r="G4277"/>
  <c r="K4257"/>
  <c r="K4412"/>
  <c r="G4432"/>
  <c r="C4215"/>
  <c r="C4505"/>
  <c r="C4227"/>
  <c r="C4289"/>
  <c r="C4320"/>
  <c r="C4196"/>
  <c r="C4475"/>
  <c r="C4258"/>
  <c r="C4444"/>
  <c r="C4413"/>
  <c r="C4351"/>
  <c r="C4382"/>
  <c r="J4611"/>
  <c r="J4549"/>
  <c r="J4704"/>
  <c r="J4735"/>
  <c r="J4673"/>
  <c r="J4828"/>
  <c r="J4580"/>
  <c r="J4797"/>
  <c r="J4766"/>
  <c r="J4642"/>
  <c r="G43" i="5"/>
  <c r="G27"/>
  <c r="G35"/>
  <c r="G51"/>
  <c r="G59"/>
  <c r="G23"/>
  <c r="G31"/>
  <c r="G47"/>
  <c r="G39"/>
  <c r="G55"/>
  <c r="J4382" i="13"/>
  <c r="J4444"/>
  <c r="J4227"/>
  <c r="J4351"/>
  <c r="J4320"/>
  <c r="J4196"/>
  <c r="J4413"/>
  <c r="J4475"/>
  <c r="J4289"/>
  <c r="J4258"/>
  <c r="G52" i="4"/>
  <c r="G40"/>
  <c r="G24"/>
  <c r="G36"/>
  <c r="G56"/>
  <c r="G28"/>
  <c r="G44"/>
  <c r="G32"/>
  <c r="G60"/>
  <c r="G48"/>
  <c r="H4524" i="13"/>
  <c r="D4432"/>
  <c r="K4329"/>
  <c r="K4338"/>
  <c r="C4515"/>
  <c r="K4514"/>
  <c r="E61" i="5"/>
  <c r="E64" s="1"/>
  <c r="K4431" i="13"/>
  <c r="F30" i="4"/>
  <c r="F54"/>
  <c r="J4432" i="13"/>
  <c r="D4589"/>
  <c r="D4775"/>
  <c r="K4765"/>
  <c r="K4796"/>
  <c r="K4703"/>
  <c r="K4245"/>
  <c r="H4744"/>
  <c r="H4651"/>
  <c r="F4765"/>
  <c r="D4858"/>
  <c r="J4524"/>
  <c r="K4774"/>
  <c r="I4277"/>
  <c r="I4463"/>
  <c r="F4422"/>
  <c r="F4391"/>
  <c r="K4369"/>
  <c r="C4858"/>
  <c r="C147" i="14"/>
  <c r="D4515" i="13"/>
  <c r="K4681"/>
  <c r="D4867"/>
  <c r="H4432"/>
  <c r="H4370"/>
  <c r="C4651"/>
  <c r="C4713"/>
  <c r="C4837"/>
  <c r="E4744"/>
  <c r="E4775"/>
  <c r="F4369"/>
  <c r="K4493"/>
  <c r="C4494"/>
  <c r="C4401"/>
  <c r="C4524"/>
  <c r="K4847"/>
  <c r="K4307"/>
  <c r="F36" i="5"/>
  <c r="F56"/>
  <c r="J4589" i="13"/>
  <c r="J4713"/>
  <c r="J4651"/>
  <c r="F4786"/>
  <c r="B4806"/>
  <c r="F4806" s="1"/>
  <c r="F4755"/>
  <c r="B4775"/>
  <c r="D4401"/>
  <c r="D4246"/>
  <c r="K4391"/>
  <c r="D4570"/>
  <c r="D4725"/>
  <c r="D4787"/>
  <c r="D4807" s="1"/>
  <c r="D4601"/>
  <c r="D4663"/>
  <c r="D4683" s="1"/>
  <c r="D4818"/>
  <c r="D4838" s="1"/>
  <c r="D4756"/>
  <c r="D4539"/>
  <c r="D4694"/>
  <c r="D4714" s="1"/>
  <c r="D4632"/>
  <c r="D4652" s="1"/>
  <c r="I4289"/>
  <c r="I4351"/>
  <c r="I4382"/>
  <c r="I4444"/>
  <c r="I4320"/>
  <c r="I4227"/>
  <c r="I4413"/>
  <c r="I4258"/>
  <c r="I4196"/>
  <c r="I4475"/>
  <c r="E4339"/>
  <c r="H4858"/>
  <c r="B4196"/>
  <c r="B4444"/>
  <c r="B4320"/>
  <c r="B4289"/>
  <c r="B4413"/>
  <c r="B4258"/>
  <c r="B4382"/>
  <c r="B4351"/>
  <c r="B4227"/>
  <c r="B4475"/>
  <c r="F26" i="4"/>
  <c r="F64"/>
  <c r="H4713" i="13"/>
  <c r="H4361"/>
  <c r="H4299"/>
  <c r="H4485"/>
  <c r="H4268"/>
  <c r="H4423"/>
  <c r="H4454"/>
  <c r="H4206"/>
  <c r="H4392"/>
  <c r="H4237"/>
  <c r="H4330"/>
  <c r="J53" i="10"/>
  <c r="J25"/>
  <c r="J52"/>
  <c r="J16"/>
  <c r="K145" i="14"/>
  <c r="I25" i="10"/>
  <c r="I52"/>
  <c r="I16"/>
  <c r="I53"/>
  <c r="B4339" i="13"/>
  <c r="F4319"/>
  <c r="F4350"/>
  <c r="B4370"/>
  <c r="F4370" s="1"/>
  <c r="B4494"/>
  <c r="F4494" s="1"/>
  <c r="F4474"/>
  <c r="F4557"/>
  <c r="B4867"/>
  <c r="G4589"/>
  <c r="K4569"/>
  <c r="G4775"/>
  <c r="K4775" s="1"/>
  <c r="K4755"/>
  <c r="H4505"/>
  <c r="H4215"/>
  <c r="H4401"/>
  <c r="C4620"/>
  <c r="C4744"/>
  <c r="G4663"/>
  <c r="G4818"/>
  <c r="G4539"/>
  <c r="G4694"/>
  <c r="G4756"/>
  <c r="G4570"/>
  <c r="G4725"/>
  <c r="G4632"/>
  <c r="G4787"/>
  <c r="G4601"/>
  <c r="E4206"/>
  <c r="E4454"/>
  <c r="E4299"/>
  <c r="E4423"/>
  <c r="E4392"/>
  <c r="E4361"/>
  <c r="E4485"/>
  <c r="E4268"/>
  <c r="E4237"/>
  <c r="E4330"/>
  <c r="E4713"/>
  <c r="G4505"/>
  <c r="K4505" s="1"/>
  <c r="K4195"/>
  <c r="G4215"/>
  <c r="K4319"/>
  <c r="G4339"/>
  <c r="G4401"/>
  <c r="K4381"/>
  <c r="C4237"/>
  <c r="C4454"/>
  <c r="C4485"/>
  <c r="C4206"/>
  <c r="C4392"/>
  <c r="C4330"/>
  <c r="C4268"/>
  <c r="C4423"/>
  <c r="C4361"/>
  <c r="C4299"/>
  <c r="J4848"/>
  <c r="J4558"/>
  <c r="F4681"/>
  <c r="K4712"/>
  <c r="K4484"/>
  <c r="K4267"/>
  <c r="F4493"/>
  <c r="F42" i="4"/>
  <c r="J4308" i="13"/>
  <c r="K4641"/>
  <c r="H4682"/>
  <c r="F4579"/>
  <c r="F4827"/>
  <c r="F4641"/>
  <c r="F4619"/>
  <c r="K4588"/>
  <c r="F4245"/>
  <c r="F4453"/>
  <c r="F4236"/>
  <c r="D4524"/>
  <c r="C4867"/>
  <c r="F4836"/>
  <c r="I4858"/>
  <c r="K4462"/>
  <c r="H4463"/>
  <c r="E4589"/>
  <c r="K4276"/>
  <c r="C4463"/>
  <c r="C4277"/>
  <c r="C4432"/>
  <c r="K4857"/>
  <c r="F4504"/>
  <c r="F4650"/>
  <c r="F4514"/>
  <c r="F60" i="5"/>
  <c r="F44"/>
  <c r="J4837" i="13"/>
  <c r="F4600"/>
  <c r="B4620"/>
  <c r="I4206"/>
  <c r="I4454"/>
  <c r="I4299"/>
  <c r="I4361"/>
  <c r="I4392"/>
  <c r="I4423"/>
  <c r="I4485"/>
  <c r="I4268"/>
  <c r="I4237"/>
  <c r="I4330"/>
  <c r="E4308"/>
  <c r="J4515"/>
  <c r="J4277"/>
  <c r="H4558"/>
  <c r="H4868" s="1"/>
  <c r="H4848"/>
  <c r="F4548"/>
  <c r="B4858"/>
  <c r="F4858" s="1"/>
  <c r="F4796"/>
  <c r="I4401"/>
  <c r="H53" i="10"/>
  <c r="H25"/>
  <c r="H52"/>
  <c r="H16"/>
  <c r="G25"/>
  <c r="G53"/>
  <c r="G16"/>
  <c r="G52"/>
  <c r="G147" i="14"/>
  <c r="B4401" i="13"/>
  <c r="F4401" s="1"/>
  <c r="F4381"/>
  <c r="B4277"/>
  <c r="F4257"/>
  <c r="K4724"/>
  <c r="G4744"/>
  <c r="G4558"/>
  <c r="G4848"/>
  <c r="K4848" s="1"/>
  <c r="K4538"/>
  <c r="H4339"/>
  <c r="H4494"/>
  <c r="C4848"/>
  <c r="C4558"/>
  <c r="C4775"/>
  <c r="G4766"/>
  <c r="G4580"/>
  <c r="K4580" s="1"/>
  <c r="G4735"/>
  <c r="K4735" s="1"/>
  <c r="G4642"/>
  <c r="G4797"/>
  <c r="G4611"/>
  <c r="K4611" s="1"/>
  <c r="G4673"/>
  <c r="K4673" s="1"/>
  <c r="G4828"/>
  <c r="K4828" s="1"/>
  <c r="G4549"/>
  <c r="G4704"/>
  <c r="E4818"/>
  <c r="E4838" s="1"/>
  <c r="E4663"/>
  <c r="E4694"/>
  <c r="E4714" s="1"/>
  <c r="E4725"/>
  <c r="E4539"/>
  <c r="E4756"/>
  <c r="E4787"/>
  <c r="E4570"/>
  <c r="E4601"/>
  <c r="E4632"/>
  <c r="E4652" s="1"/>
  <c r="E4837"/>
  <c r="E4651"/>
  <c r="G4463"/>
  <c r="K4443"/>
  <c r="G4246"/>
  <c r="K4246" s="1"/>
  <c r="K4226"/>
  <c r="G4308"/>
  <c r="K4288"/>
  <c r="C4663"/>
  <c r="C4632"/>
  <c r="C4787"/>
  <c r="C4694"/>
  <c r="C4601"/>
  <c r="C4621" s="1"/>
  <c r="C4756"/>
  <c r="C4776" s="1"/>
  <c r="C4570"/>
  <c r="C4590" s="1"/>
  <c r="C4725"/>
  <c r="C4745" s="1"/>
  <c r="C4539"/>
  <c r="C4818"/>
  <c r="J4299"/>
  <c r="J4423"/>
  <c r="J4330"/>
  <c r="J4268"/>
  <c r="J4454"/>
  <c r="J4237"/>
  <c r="J4392"/>
  <c r="J4206"/>
  <c r="J4361"/>
  <c r="J4485"/>
  <c r="G41" i="4"/>
  <c r="G29"/>
  <c r="G33"/>
  <c r="G61"/>
  <c r="G37"/>
  <c r="G57"/>
  <c r="G53"/>
  <c r="G49"/>
  <c r="G45"/>
  <c r="G25"/>
  <c r="J4858" i="13"/>
  <c r="F4805"/>
  <c r="E63" i="4"/>
  <c r="E66" s="1"/>
  <c r="K4400" i="13"/>
  <c r="H4277"/>
  <c r="K4523"/>
  <c r="F4523"/>
  <c r="C4308"/>
  <c r="C4339"/>
  <c r="K4836"/>
  <c r="I4515"/>
  <c r="F48" i="5"/>
  <c r="F40"/>
  <c r="J4620" i="13"/>
  <c r="J4744"/>
  <c r="F4462"/>
  <c r="I51" i="9" l="1"/>
  <c r="I230" i="7"/>
  <c r="K222"/>
  <c r="J222"/>
  <c r="BK123" i="16"/>
  <c r="J92" i="7"/>
  <c r="L222"/>
  <c r="K520" i="13"/>
  <c r="J528"/>
  <c r="K128" i="7"/>
  <c r="J266"/>
  <c r="J54" i="9"/>
  <c r="K54"/>
  <c r="J28" i="2"/>
  <c r="J11"/>
  <c r="I52"/>
  <c r="I41"/>
  <c r="G160" i="14"/>
  <c r="L160" s="1"/>
  <c r="J208" i="7"/>
  <c r="AY123" i="16"/>
  <c r="J80" i="7"/>
  <c r="L208"/>
  <c r="J130"/>
  <c r="K70"/>
  <c r="K506" i="13"/>
  <c r="J516"/>
  <c r="J566"/>
  <c r="K566" s="1"/>
  <c r="I47" i="9"/>
  <c r="I182" i="7"/>
  <c r="I268"/>
  <c r="K268"/>
  <c r="K130"/>
  <c r="J212"/>
  <c r="BC123" i="16"/>
  <c r="J480" i="13"/>
  <c r="J568"/>
  <c r="I272" i="7"/>
  <c r="C4868" i="13"/>
  <c r="F4277"/>
  <c r="K4339"/>
  <c r="J4371"/>
  <c r="I4621"/>
  <c r="D4309"/>
  <c r="D4340"/>
  <c r="D4495"/>
  <c r="H4776"/>
  <c r="H4807"/>
  <c r="K568"/>
  <c r="K266" i="7"/>
  <c r="L230"/>
  <c r="I129"/>
  <c r="L54" i="9"/>
  <c r="L92" i="7"/>
  <c r="L162" i="14"/>
  <c r="K516" i="13"/>
  <c r="K49" i="9"/>
  <c r="J125" i="14"/>
  <c r="L164"/>
  <c r="J570" i="13"/>
  <c r="K570" s="1"/>
  <c r="K131" i="7"/>
  <c r="J269"/>
  <c r="J10" i="4"/>
  <c r="J19" s="1"/>
  <c r="J17"/>
  <c r="J273" i="7"/>
  <c r="L273"/>
  <c r="K273"/>
  <c r="K135"/>
  <c r="I8580" i="13"/>
  <c r="I275" i="7"/>
  <c r="J8592" i="13"/>
  <c r="J276" i="7"/>
  <c r="K138"/>
  <c r="K276"/>
  <c r="J223"/>
  <c r="BL123" i="16"/>
  <c r="L223" i="7"/>
  <c r="K223"/>
  <c r="G170" i="14"/>
  <c r="I270" i="7"/>
  <c r="K179"/>
  <c r="J179"/>
  <c r="AB123" i="16"/>
  <c r="J137" i="7"/>
  <c r="L179"/>
  <c r="I218"/>
  <c r="I50" i="9"/>
  <c r="K218" i="7"/>
  <c r="K80"/>
  <c r="K50" i="9"/>
  <c r="L80" i="7"/>
  <c r="J49" i="9"/>
  <c r="J206" i="7"/>
  <c r="G215" i="14"/>
  <c r="J211" i="7"/>
  <c r="BB123" i="16"/>
  <c r="J133" i="7"/>
  <c r="L211"/>
  <c r="K174"/>
  <c r="W123" i="16"/>
  <c r="J44" i="7"/>
  <c r="K44" s="1"/>
  <c r="J174"/>
  <c r="J132"/>
  <c r="J270" s="1"/>
  <c r="J176"/>
  <c r="Y123" i="16"/>
  <c r="J134" i="7"/>
  <c r="H4516" i="13"/>
  <c r="I4495"/>
  <c r="J4309"/>
  <c r="C4371"/>
  <c r="E4495"/>
  <c r="E4309"/>
  <c r="J4807"/>
  <c r="C4859"/>
  <c r="L137" i="7"/>
  <c r="D170" i="14"/>
  <c r="K230" i="7"/>
  <c r="K528" i="13"/>
  <c r="D210"/>
  <c r="D211" s="1"/>
  <c r="D222" s="1"/>
  <c r="K208" i="7"/>
  <c r="L128"/>
  <c r="K133"/>
  <c r="K573" i="13"/>
  <c r="B101"/>
  <c r="B112" s="1"/>
  <c r="K269" i="7"/>
  <c r="L269"/>
  <c r="H163" i="14"/>
  <c r="L163" s="1"/>
  <c r="L85" i="7"/>
  <c r="F170" i="14"/>
  <c r="K68" i="7"/>
  <c r="J569" i="13"/>
  <c r="K569" s="1"/>
  <c r="K275" i="7"/>
  <c r="C4714" i="13"/>
  <c r="E4745"/>
  <c r="G4757"/>
  <c r="G4571"/>
  <c r="G4633"/>
  <c r="G4788"/>
  <c r="G4726"/>
  <c r="G4664"/>
  <c r="G4819"/>
  <c r="G4602"/>
  <c r="G4540"/>
  <c r="G4695"/>
  <c r="C4849"/>
  <c r="C4559"/>
  <c r="C4683"/>
  <c r="H4767"/>
  <c r="H4581"/>
  <c r="H4736"/>
  <c r="H4643"/>
  <c r="H4798"/>
  <c r="H4612"/>
  <c r="H4674"/>
  <c r="H4829"/>
  <c r="H4550"/>
  <c r="H4705"/>
  <c r="K4725"/>
  <c r="G4745"/>
  <c r="G4559"/>
  <c r="G4849"/>
  <c r="K4539"/>
  <c r="I4674"/>
  <c r="I4829"/>
  <c r="I4767"/>
  <c r="I4550"/>
  <c r="I4705"/>
  <c r="I4643"/>
  <c r="I4581"/>
  <c r="I4736"/>
  <c r="I4798"/>
  <c r="I4612"/>
  <c r="J4829"/>
  <c r="J4767"/>
  <c r="H35" i="5"/>
  <c r="H55"/>
  <c r="H39"/>
  <c r="J4705" i="13"/>
  <c r="J4643"/>
  <c r="J4798"/>
  <c r="H27" i="5"/>
  <c r="H23"/>
  <c r="J4581" i="13"/>
  <c r="J4736"/>
  <c r="J4674"/>
  <c r="H31" i="5"/>
  <c r="H51"/>
  <c r="J4612" i="13"/>
  <c r="J4550"/>
  <c r="H43" i="5"/>
  <c r="H47"/>
  <c r="H59"/>
  <c r="F4227" i="13"/>
  <c r="B4247"/>
  <c r="B4433"/>
  <c r="F4413"/>
  <c r="B4506"/>
  <c r="B4216"/>
  <c r="F4196"/>
  <c r="I4433"/>
  <c r="D4590"/>
  <c r="G30" i="4"/>
  <c r="G42"/>
  <c r="C4402" i="13"/>
  <c r="C4278"/>
  <c r="C4309"/>
  <c r="G56" i="10"/>
  <c r="G17"/>
  <c r="G26"/>
  <c r="G55"/>
  <c r="J26"/>
  <c r="J55"/>
  <c r="K146" i="14"/>
  <c r="J56" i="10"/>
  <c r="J17"/>
  <c r="J147" i="14"/>
  <c r="K147" s="1"/>
  <c r="C4602" i="13"/>
  <c r="C4540"/>
  <c r="C4695"/>
  <c r="C4757"/>
  <c r="C4571"/>
  <c r="C4633"/>
  <c r="C4788"/>
  <c r="C4726"/>
  <c r="C4664"/>
  <c r="C4819"/>
  <c r="H4278"/>
  <c r="H4309"/>
  <c r="F4704"/>
  <c r="I4859"/>
  <c r="I4807"/>
  <c r="I4652"/>
  <c r="F4361"/>
  <c r="F4237"/>
  <c r="F4454"/>
  <c r="G62" i="5"/>
  <c r="G24"/>
  <c r="G32"/>
  <c r="J4745" i="13"/>
  <c r="G4402"/>
  <c r="K4382"/>
  <c r="K4413"/>
  <c r="G4433"/>
  <c r="G4506"/>
  <c r="G4216"/>
  <c r="K4196"/>
  <c r="D4352"/>
  <c r="D4476"/>
  <c r="D4228"/>
  <c r="D4290"/>
  <c r="D4321"/>
  <c r="D4197"/>
  <c r="D4445"/>
  <c r="D4259"/>
  <c r="D4383"/>
  <c r="D4414"/>
  <c r="E4383"/>
  <c r="E4414"/>
  <c r="E4352"/>
  <c r="E4476"/>
  <c r="E4321"/>
  <c r="E4228"/>
  <c r="E4290"/>
  <c r="E4259"/>
  <c r="E4197"/>
  <c r="E4445"/>
  <c r="E4540"/>
  <c r="E4788"/>
  <c r="E4695"/>
  <c r="E4602"/>
  <c r="E4633"/>
  <c r="E4664"/>
  <c r="E4571"/>
  <c r="E4819"/>
  <c r="E4726"/>
  <c r="E4757"/>
  <c r="B4612"/>
  <c r="B4550"/>
  <c r="B4829"/>
  <c r="B4767"/>
  <c r="B4705"/>
  <c r="B4643"/>
  <c r="B4798"/>
  <c r="B4581"/>
  <c r="B4736"/>
  <c r="B4674"/>
  <c r="F4663"/>
  <c r="B4683"/>
  <c r="F4570"/>
  <c r="B4590"/>
  <c r="B4621"/>
  <c r="F4601"/>
  <c r="H4745"/>
  <c r="H4652"/>
  <c r="E4516"/>
  <c r="I4402"/>
  <c r="F4775"/>
  <c r="G50" i="4"/>
  <c r="J4495" i="13"/>
  <c r="G63" i="5"/>
  <c r="K4432" i="13"/>
  <c r="E4868"/>
  <c r="E4464"/>
  <c r="E4247"/>
  <c r="K4423"/>
  <c r="K4454"/>
  <c r="K4299"/>
  <c r="H4340"/>
  <c r="F4673"/>
  <c r="F4580"/>
  <c r="K4524"/>
  <c r="F4651"/>
  <c r="I4590"/>
  <c r="G60" i="5"/>
  <c r="J4776" i="13"/>
  <c r="K4867"/>
  <c r="K4494"/>
  <c r="F4246"/>
  <c r="K4858"/>
  <c r="D4402"/>
  <c r="D4433"/>
  <c r="F4682"/>
  <c r="E4590"/>
  <c r="G4868"/>
  <c r="K4558"/>
  <c r="H4352"/>
  <c r="H4290"/>
  <c r="H4228"/>
  <c r="H4383"/>
  <c r="H4321"/>
  <c r="H4197"/>
  <c r="H4476"/>
  <c r="H4259"/>
  <c r="H4445"/>
  <c r="H4414"/>
  <c r="E4621"/>
  <c r="E4849"/>
  <c r="E4559"/>
  <c r="G4238"/>
  <c r="G4424"/>
  <c r="G4207"/>
  <c r="G4393"/>
  <c r="G4486"/>
  <c r="G4300"/>
  <c r="G4362"/>
  <c r="G4331"/>
  <c r="G4269"/>
  <c r="G4455"/>
  <c r="I4516"/>
  <c r="E4776"/>
  <c r="H4207"/>
  <c r="H4455"/>
  <c r="H4331"/>
  <c r="H4269"/>
  <c r="H4424"/>
  <c r="H4362"/>
  <c r="H4393"/>
  <c r="H4238"/>
  <c r="H4300"/>
  <c r="H4486"/>
  <c r="G4652"/>
  <c r="K4632"/>
  <c r="I4362"/>
  <c r="I4300"/>
  <c r="I4486"/>
  <c r="I4238"/>
  <c r="I4207"/>
  <c r="I4331"/>
  <c r="I4393"/>
  <c r="I4455"/>
  <c r="I4269"/>
  <c r="I4424"/>
  <c r="B4278"/>
  <c r="F4258"/>
  <c r="G46" i="4"/>
  <c r="C4464" i="13"/>
  <c r="K4268"/>
  <c r="C4290"/>
  <c r="C4414"/>
  <c r="C4259"/>
  <c r="C4352"/>
  <c r="C4476"/>
  <c r="C4228"/>
  <c r="C4445"/>
  <c r="C4197"/>
  <c r="C4383"/>
  <c r="C4321"/>
  <c r="H4433"/>
  <c r="F4642"/>
  <c r="D4516"/>
  <c r="G44" i="5"/>
  <c r="G4340" i="13"/>
  <c r="K4320"/>
  <c r="K4289"/>
  <c r="G4309"/>
  <c r="D4767"/>
  <c r="D4581"/>
  <c r="D4736"/>
  <c r="D4643"/>
  <c r="D4798"/>
  <c r="D4612"/>
  <c r="D4674"/>
  <c r="D4829"/>
  <c r="D4550"/>
  <c r="D4705"/>
  <c r="E4269"/>
  <c r="E4424"/>
  <c r="E4362"/>
  <c r="E4300"/>
  <c r="E4486"/>
  <c r="E4238"/>
  <c r="E4207"/>
  <c r="E4331"/>
  <c r="E4393"/>
  <c r="E4455"/>
  <c r="F4818"/>
  <c r="B4838"/>
  <c r="C4516"/>
  <c r="I4464"/>
  <c r="J4402"/>
  <c r="C4340"/>
  <c r="K4277"/>
  <c r="E4340"/>
  <c r="K4837"/>
  <c r="F4515"/>
  <c r="H4402"/>
  <c r="F4299"/>
  <c r="E4525"/>
  <c r="D4859"/>
  <c r="C4838"/>
  <c r="C4652"/>
  <c r="E4683"/>
  <c r="K4642"/>
  <c r="G4643"/>
  <c r="K4643" s="1"/>
  <c r="G4829"/>
  <c r="K4829" s="1"/>
  <c r="G4736"/>
  <c r="K4736" s="1"/>
  <c r="G4674"/>
  <c r="K4674" s="1"/>
  <c r="G4705"/>
  <c r="K4705" s="1"/>
  <c r="G4612"/>
  <c r="K4612" s="1"/>
  <c r="G4550"/>
  <c r="G4581"/>
  <c r="K4581" s="1"/>
  <c r="G4767"/>
  <c r="K4767" s="1"/>
  <c r="G4798"/>
  <c r="K4798" s="1"/>
  <c r="K4694"/>
  <c r="G4714"/>
  <c r="J4238"/>
  <c r="J4362"/>
  <c r="J4207"/>
  <c r="J4455"/>
  <c r="J4300"/>
  <c r="J4393"/>
  <c r="J4486"/>
  <c r="J4269"/>
  <c r="J4424"/>
  <c r="J4331"/>
  <c r="H57" i="4"/>
  <c r="H29"/>
  <c r="H25"/>
  <c r="H45"/>
  <c r="H37"/>
  <c r="H41"/>
  <c r="H53"/>
  <c r="H49"/>
  <c r="H33"/>
  <c r="H61"/>
  <c r="F4475" i="13"/>
  <c r="B4495"/>
  <c r="B4464"/>
  <c r="F4444"/>
  <c r="I4278"/>
  <c r="D4745"/>
  <c r="G26" i="4"/>
  <c r="G64"/>
  <c r="J4340" i="13"/>
  <c r="K4485"/>
  <c r="B4525"/>
  <c r="F4215"/>
  <c r="D26" i="10"/>
  <c r="D55"/>
  <c r="D56"/>
  <c r="D17"/>
  <c r="D147" i="14"/>
  <c r="E56" i="10"/>
  <c r="F146" i="14"/>
  <c r="E17" i="10"/>
  <c r="E26"/>
  <c r="E55"/>
  <c r="F4828" i="13"/>
  <c r="B4516"/>
  <c r="F4516" s="1"/>
  <c r="F4206"/>
  <c r="G52" i="5"/>
  <c r="G48"/>
  <c r="J4590" i="13"/>
  <c r="G4371"/>
  <c r="K4351"/>
  <c r="B4393"/>
  <c r="B4424"/>
  <c r="B4331"/>
  <c r="B4238"/>
  <c r="B4362"/>
  <c r="B4269"/>
  <c r="B4207"/>
  <c r="B4300"/>
  <c r="B4455"/>
  <c r="B4486"/>
  <c r="B4652"/>
  <c r="F4652" s="1"/>
  <c r="F4632"/>
  <c r="B4559"/>
  <c r="B4849"/>
  <c r="F4539"/>
  <c r="F4558"/>
  <c r="B4868"/>
  <c r="C4807"/>
  <c r="E4807"/>
  <c r="G4859"/>
  <c r="K4549"/>
  <c r="K4797"/>
  <c r="G4228"/>
  <c r="G4476"/>
  <c r="G4197"/>
  <c r="G4352"/>
  <c r="G4321"/>
  <c r="G4290"/>
  <c r="G4445"/>
  <c r="G4259"/>
  <c r="G4414"/>
  <c r="G4383"/>
  <c r="H4788"/>
  <c r="H4808" s="1"/>
  <c r="H4726"/>
  <c r="H4746" s="1"/>
  <c r="H4633"/>
  <c r="H4653" s="1"/>
  <c r="H4664"/>
  <c r="H4695"/>
  <c r="H4540"/>
  <c r="H4571"/>
  <c r="H4602"/>
  <c r="H4622" s="1"/>
  <c r="H4757"/>
  <c r="H4777" s="1"/>
  <c r="H4819"/>
  <c r="K4215"/>
  <c r="G4525"/>
  <c r="K4787"/>
  <c r="G4807"/>
  <c r="K4807" s="1"/>
  <c r="G4776"/>
  <c r="K4756"/>
  <c r="K4663"/>
  <c r="G4683"/>
  <c r="I4571"/>
  <c r="I4591" s="1"/>
  <c r="I4726"/>
  <c r="I4746" s="1"/>
  <c r="I4788"/>
  <c r="I4808" s="1"/>
  <c r="I4602"/>
  <c r="I4622" s="1"/>
  <c r="I4664"/>
  <c r="I4684" s="1"/>
  <c r="I4819"/>
  <c r="I4839" s="1"/>
  <c r="I4757"/>
  <c r="I4777" s="1"/>
  <c r="I4540"/>
  <c r="I4695"/>
  <c r="I4715" s="1"/>
  <c r="I4633"/>
  <c r="I4653" s="1"/>
  <c r="J4695"/>
  <c r="J4715" s="1"/>
  <c r="J4757"/>
  <c r="H22" i="5"/>
  <c r="J4602" i="13"/>
  <c r="J4622" s="1"/>
  <c r="J4664"/>
  <c r="J4684" s="1"/>
  <c r="H58" i="5"/>
  <c r="H60" s="1"/>
  <c r="H42"/>
  <c r="H44" s="1"/>
  <c r="H54"/>
  <c r="H56" s="1"/>
  <c r="H50"/>
  <c r="H52" s="1"/>
  <c r="H30"/>
  <c r="H32" s="1"/>
  <c r="J4571" i="13"/>
  <c r="J4591" s="1"/>
  <c r="J4633"/>
  <c r="J4653" s="1"/>
  <c r="J4540"/>
  <c r="J4819"/>
  <c r="J4839" s="1"/>
  <c r="J4726"/>
  <c r="J4746" s="1"/>
  <c r="J4788"/>
  <c r="H46" i="5"/>
  <c r="H48" s="1"/>
  <c r="H38"/>
  <c r="H40" s="1"/>
  <c r="H26"/>
  <c r="H28" s="1"/>
  <c r="H34"/>
  <c r="H36" s="1"/>
  <c r="B4402" i="13"/>
  <c r="F4382"/>
  <c r="B4340"/>
  <c r="F4340" s="1"/>
  <c r="F4320"/>
  <c r="I4506"/>
  <c r="I4216"/>
  <c r="I4340"/>
  <c r="D4776"/>
  <c r="J4506"/>
  <c r="J4216"/>
  <c r="C4433"/>
  <c r="C4506"/>
  <c r="C4216"/>
  <c r="K4206"/>
  <c r="G4516"/>
  <c r="B55" i="10"/>
  <c r="B56"/>
  <c r="B17"/>
  <c r="B26"/>
  <c r="B147" i="14"/>
  <c r="C26" i="10"/>
  <c r="C55"/>
  <c r="C56"/>
  <c r="C17"/>
  <c r="C4736" i="13"/>
  <c r="C4674"/>
  <c r="C4829"/>
  <c r="C4612"/>
  <c r="C4550"/>
  <c r="C4705"/>
  <c r="C4767"/>
  <c r="C4581"/>
  <c r="C4643"/>
  <c r="C4798"/>
  <c r="I4849"/>
  <c r="I4559"/>
  <c r="F4485"/>
  <c r="G36" i="5"/>
  <c r="G40"/>
  <c r="J4683" i="13"/>
  <c r="J4838"/>
  <c r="J4652"/>
  <c r="G4495"/>
  <c r="K4475"/>
  <c r="K4258"/>
  <c r="G4278"/>
  <c r="D4362"/>
  <c r="D4393"/>
  <c r="D4238"/>
  <c r="D4300"/>
  <c r="D4486"/>
  <c r="D4207"/>
  <c r="D4455"/>
  <c r="D4331"/>
  <c r="D4269"/>
  <c r="D4424"/>
  <c r="B4819"/>
  <c r="B4757"/>
  <c r="B4695"/>
  <c r="B4633"/>
  <c r="B4788"/>
  <c r="B4571"/>
  <c r="B4726"/>
  <c r="B4664"/>
  <c r="B4602"/>
  <c r="B4540"/>
  <c r="B4807"/>
  <c r="F4807" s="1"/>
  <c r="F4787"/>
  <c r="F4694"/>
  <c r="B4714"/>
  <c r="F4714" s="1"/>
  <c r="H4559"/>
  <c r="H4849"/>
  <c r="G65" i="4"/>
  <c r="J4516" i="13"/>
  <c r="J4868"/>
  <c r="F4867"/>
  <c r="F4339"/>
  <c r="C4525"/>
  <c r="E4278"/>
  <c r="I4714"/>
  <c r="E147" i="14"/>
  <c r="F147" s="1"/>
  <c r="F4589" i="13"/>
  <c r="K4308"/>
  <c r="K4463"/>
  <c r="K4766"/>
  <c r="K4744"/>
  <c r="F4620"/>
  <c r="K4589"/>
  <c r="F63" i="4"/>
  <c r="F66" s="1"/>
  <c r="I4309" i="13"/>
  <c r="G34" i="4"/>
  <c r="G38"/>
  <c r="J4278" i="13"/>
  <c r="J4464"/>
  <c r="J4859"/>
  <c r="E4371"/>
  <c r="E4402"/>
  <c r="E4433"/>
  <c r="K4361"/>
  <c r="F4505"/>
  <c r="H4495"/>
  <c r="H4247"/>
  <c r="D4868"/>
  <c r="F4797"/>
  <c r="F4713"/>
  <c r="F4837"/>
  <c r="I4745"/>
  <c r="F4423"/>
  <c r="K4370"/>
  <c r="K4682"/>
  <c r="K4713"/>
  <c r="F4463"/>
  <c r="D4464"/>
  <c r="D4247"/>
  <c r="D4371"/>
  <c r="H4683"/>
  <c r="H4838"/>
  <c r="K4704"/>
  <c r="K4601"/>
  <c r="G4621"/>
  <c r="K4570"/>
  <c r="G4590"/>
  <c r="K4818"/>
  <c r="G4838"/>
  <c r="I4383"/>
  <c r="I4414"/>
  <c r="I4434" s="1"/>
  <c r="I4352"/>
  <c r="I4372" s="1"/>
  <c r="I4290"/>
  <c r="I4321"/>
  <c r="I4341" s="1"/>
  <c r="I4228"/>
  <c r="I4248" s="1"/>
  <c r="I4476"/>
  <c r="I4496" s="1"/>
  <c r="I4259"/>
  <c r="I4279" s="1"/>
  <c r="I4197"/>
  <c r="I4445"/>
  <c r="I4465" s="1"/>
  <c r="J4197"/>
  <c r="J4445"/>
  <c r="J4465" s="1"/>
  <c r="J4290"/>
  <c r="J4310" s="1"/>
  <c r="J4414"/>
  <c r="J4434" s="1"/>
  <c r="J4321"/>
  <c r="J4341" s="1"/>
  <c r="J4383"/>
  <c r="J4403" s="1"/>
  <c r="J4352"/>
  <c r="J4372" s="1"/>
  <c r="J4259"/>
  <c r="J4228"/>
  <c r="J4248" s="1"/>
  <c r="J4476"/>
  <c r="J4496" s="1"/>
  <c r="H40" i="4"/>
  <c r="H42" s="1"/>
  <c r="H44"/>
  <c r="H46" s="1"/>
  <c r="H36"/>
  <c r="H28"/>
  <c r="H30" s="1"/>
  <c r="H56"/>
  <c r="H58" s="1"/>
  <c r="H32"/>
  <c r="H52"/>
  <c r="H54" s="1"/>
  <c r="H48"/>
  <c r="H50" s="1"/>
  <c r="H24"/>
  <c r="H60"/>
  <c r="H62" s="1"/>
  <c r="F4351" i="13"/>
  <c r="B4371"/>
  <c r="F4371" s="1"/>
  <c r="F4289"/>
  <c r="B4309"/>
  <c r="F4309" s="1"/>
  <c r="D4559"/>
  <c r="D4849"/>
  <c r="D4621"/>
  <c r="G62" i="4"/>
  <c r="G54"/>
  <c r="J4433" i="13"/>
  <c r="C4495"/>
  <c r="C4247"/>
  <c r="E4216"/>
  <c r="E4506"/>
  <c r="K4330"/>
  <c r="I55" i="10"/>
  <c r="I56"/>
  <c r="I17"/>
  <c r="I26"/>
  <c r="I147" i="14"/>
  <c r="H56" i="10"/>
  <c r="H17"/>
  <c r="H26"/>
  <c r="H55"/>
  <c r="H147" i="14"/>
  <c r="C4300" i="13"/>
  <c r="C4424"/>
  <c r="C4331"/>
  <c r="C4269"/>
  <c r="C4393"/>
  <c r="C4238"/>
  <c r="C4362"/>
  <c r="C4207"/>
  <c r="C4455"/>
  <c r="C4486"/>
  <c r="H4464"/>
  <c r="H4506"/>
  <c r="H4216"/>
  <c r="H4371"/>
  <c r="B4859"/>
  <c r="F4549"/>
  <c r="F4766"/>
  <c r="I4838"/>
  <c r="F4392"/>
  <c r="G56" i="5"/>
  <c r="G28"/>
  <c r="J4714" i="13"/>
  <c r="J4621"/>
  <c r="J4559"/>
  <c r="J4849"/>
  <c r="E4859"/>
  <c r="G4247"/>
  <c r="K4227"/>
  <c r="G4464"/>
  <c r="K4444"/>
  <c r="D4757"/>
  <c r="D4777" s="1"/>
  <c r="D4571"/>
  <c r="D4591" s="1"/>
  <c r="D4726"/>
  <c r="D4746" s="1"/>
  <c r="D4633"/>
  <c r="D4653" s="1"/>
  <c r="D4788"/>
  <c r="D4602"/>
  <c r="D4622" s="1"/>
  <c r="D4664"/>
  <c r="D4684" s="1"/>
  <c r="D4819"/>
  <c r="D4540"/>
  <c r="D4695"/>
  <c r="D4715" s="1"/>
  <c r="E4550"/>
  <c r="E4705"/>
  <c r="E4643"/>
  <c r="E4581"/>
  <c r="E4736"/>
  <c r="E4798"/>
  <c r="E4612"/>
  <c r="E4674"/>
  <c r="E4829"/>
  <c r="E4767"/>
  <c r="B4383"/>
  <c r="B4352"/>
  <c r="B4259"/>
  <c r="B4228"/>
  <c r="B4476"/>
  <c r="B4197"/>
  <c r="B4445"/>
  <c r="B4290"/>
  <c r="B4414"/>
  <c r="B4321"/>
  <c r="B4745"/>
  <c r="F4745" s="1"/>
  <c r="F4725"/>
  <c r="B4776"/>
  <c r="F4776" s="1"/>
  <c r="F4756"/>
  <c r="D4506"/>
  <c r="D4216"/>
  <c r="K4401"/>
  <c r="H4525"/>
  <c r="I4247"/>
  <c r="I4371"/>
  <c r="G58" i="4"/>
  <c r="J4247" i="13"/>
  <c r="K4392"/>
  <c r="K4237"/>
  <c r="K4651"/>
  <c r="K4620"/>
  <c r="F4432"/>
  <c r="F4308"/>
  <c r="F4735"/>
  <c r="I4776"/>
  <c r="I4683"/>
  <c r="D4525"/>
  <c r="F4744"/>
  <c r="F4330"/>
  <c r="F4268"/>
  <c r="F61" i="5"/>
  <c r="F64" s="1"/>
  <c r="F4524" i="13"/>
  <c r="I4525"/>
  <c r="H4859"/>
  <c r="J4525"/>
  <c r="D4278"/>
  <c r="I4868"/>
  <c r="K4515"/>
  <c r="F4848"/>
  <c r="H4621"/>
  <c r="H4714"/>
  <c r="H4590"/>
  <c r="B7" i="8" l="1"/>
  <c r="L170" i="14" s="1"/>
  <c r="J272" i="7"/>
  <c r="K272"/>
  <c r="L134"/>
  <c r="L272"/>
  <c r="G222" i="14"/>
  <c r="L215"/>
  <c r="D7" i="8" s="1"/>
  <c r="L222" i="14" s="1"/>
  <c r="J8580" i="13"/>
  <c r="J275" i="7"/>
  <c r="K137"/>
  <c r="K51" i="9"/>
  <c r="J230" i="7"/>
  <c r="J51" i="9"/>
  <c r="H4526" i="13"/>
  <c r="K4838"/>
  <c r="K4278"/>
  <c r="H4279"/>
  <c r="E4403"/>
  <c r="J4860"/>
  <c r="L270" i="7"/>
  <c r="K132"/>
  <c r="L44"/>
  <c r="L182"/>
  <c r="L51" i="9"/>
  <c r="H170" i="14"/>
  <c r="L275" i="7"/>
  <c r="J47" i="9"/>
  <c r="J182" i="7"/>
  <c r="J129"/>
  <c r="K271"/>
  <c r="J271"/>
  <c r="L133"/>
  <c r="J136" i="14"/>
  <c r="K136"/>
  <c r="K125"/>
  <c r="I267" i="7"/>
  <c r="I55" i="9"/>
  <c r="I140" i="7"/>
  <c r="I278"/>
  <c r="L140"/>
  <c r="L267"/>
  <c r="L129"/>
  <c r="K278"/>
  <c r="K140"/>
  <c r="K267"/>
  <c r="L278"/>
  <c r="K129"/>
  <c r="K55" i="9"/>
  <c r="L55"/>
  <c r="J565" i="13"/>
  <c r="K480"/>
  <c r="J268" i="7"/>
  <c r="L130"/>
  <c r="L268"/>
  <c r="J50" i="9"/>
  <c r="J218" i="7"/>
  <c r="L50" i="9"/>
  <c r="L218" i="7"/>
  <c r="J52" i="2"/>
  <c r="J41"/>
  <c r="C4526" i="13"/>
  <c r="E4517"/>
  <c r="K4340"/>
  <c r="F4590"/>
  <c r="E4279"/>
  <c r="E4496"/>
  <c r="K270" i="7"/>
  <c r="L271"/>
  <c r="K134"/>
  <c r="L47" i="9"/>
  <c r="K47"/>
  <c r="K182" i="7"/>
  <c r="K92"/>
  <c r="L132"/>
  <c r="F4321" i="13"/>
  <c r="B4341"/>
  <c r="F4352"/>
  <c r="B4372"/>
  <c r="H4634"/>
  <c r="H4665"/>
  <c r="H4572"/>
  <c r="H4820"/>
  <c r="H4758"/>
  <c r="H4727"/>
  <c r="H4789"/>
  <c r="H4603"/>
  <c r="H4541"/>
  <c r="H4696"/>
  <c r="B4279"/>
  <c r="F4259"/>
  <c r="H4799"/>
  <c r="H4800" s="1"/>
  <c r="H4706"/>
  <c r="H4707" s="1"/>
  <c r="H4613"/>
  <c r="H4614" s="1"/>
  <c r="H4644"/>
  <c r="H4645" s="1"/>
  <c r="H4551"/>
  <c r="H4768"/>
  <c r="H4769" s="1"/>
  <c r="H4582"/>
  <c r="H4583" s="1"/>
  <c r="H4737"/>
  <c r="H4738" s="1"/>
  <c r="H4675"/>
  <c r="H4676" s="1"/>
  <c r="H4830"/>
  <c r="H4831" s="1"/>
  <c r="I4799"/>
  <c r="I4800" s="1"/>
  <c r="I4706"/>
  <c r="I4707" s="1"/>
  <c r="I4613"/>
  <c r="I4614" s="1"/>
  <c r="I4768"/>
  <c r="I4769" s="1"/>
  <c r="I4675"/>
  <c r="I4676" s="1"/>
  <c r="I4582"/>
  <c r="I4583" s="1"/>
  <c r="I4830"/>
  <c r="I4831" s="1"/>
  <c r="I4737"/>
  <c r="I4738" s="1"/>
  <c r="I4644"/>
  <c r="I4645" s="1"/>
  <c r="I4551"/>
  <c r="I4310"/>
  <c r="F4664"/>
  <c r="B4684"/>
  <c r="F4633"/>
  <c r="B4653"/>
  <c r="C4696"/>
  <c r="C4634"/>
  <c r="C4665"/>
  <c r="C4727"/>
  <c r="C4541"/>
  <c r="C4572"/>
  <c r="C4603"/>
  <c r="C4758"/>
  <c r="C4789"/>
  <c r="C4820"/>
  <c r="B4229"/>
  <c r="B4446"/>
  <c r="B4198"/>
  <c r="B4415"/>
  <c r="B4384"/>
  <c r="B4477"/>
  <c r="B4322"/>
  <c r="B4353"/>
  <c r="B4291"/>
  <c r="B4260"/>
  <c r="J4850"/>
  <c r="J4560"/>
  <c r="H4839"/>
  <c r="H4821"/>
  <c r="H4832" s="1"/>
  <c r="H4850"/>
  <c r="H4560"/>
  <c r="G4279"/>
  <c r="K4259"/>
  <c r="K4352"/>
  <c r="G4372"/>
  <c r="B4869"/>
  <c r="F4559"/>
  <c r="F4269"/>
  <c r="E4789"/>
  <c r="E4603"/>
  <c r="E4758"/>
  <c r="E4572"/>
  <c r="E4727"/>
  <c r="E4541"/>
  <c r="E4634"/>
  <c r="E4820"/>
  <c r="E4696"/>
  <c r="E4665"/>
  <c r="E4685" s="1"/>
  <c r="E4675"/>
  <c r="E4676" s="1"/>
  <c r="E4582"/>
  <c r="E4583" s="1"/>
  <c r="E4830"/>
  <c r="E4831" s="1"/>
  <c r="E4737"/>
  <c r="E4738" s="1"/>
  <c r="E4644"/>
  <c r="E4645" s="1"/>
  <c r="E4551"/>
  <c r="E4799"/>
  <c r="E4800" s="1"/>
  <c r="E4706"/>
  <c r="E4707" s="1"/>
  <c r="E4613"/>
  <c r="E4614" s="1"/>
  <c r="E4768"/>
  <c r="E4769" s="1"/>
  <c r="D4727"/>
  <c r="D4665"/>
  <c r="D4820"/>
  <c r="D4603"/>
  <c r="D4541"/>
  <c r="D4542" s="1"/>
  <c r="D4696"/>
  <c r="D4758"/>
  <c r="D4572"/>
  <c r="D4634"/>
  <c r="D4789"/>
  <c r="H4403"/>
  <c r="F4550"/>
  <c r="B4860"/>
  <c r="E4839"/>
  <c r="E4821"/>
  <c r="E4248"/>
  <c r="D4310"/>
  <c r="J4477"/>
  <c r="J4384"/>
  <c r="J4260"/>
  <c r="I60" i="4"/>
  <c r="J4353" i="13"/>
  <c r="J4446"/>
  <c r="I48" i="4"/>
  <c r="I40"/>
  <c r="J4229" i="13"/>
  <c r="J4415"/>
  <c r="I28" i="4"/>
  <c r="I52"/>
  <c r="J4291" i="13"/>
  <c r="J4198"/>
  <c r="J4322"/>
  <c r="I56" i="4"/>
  <c r="I32"/>
  <c r="I36"/>
  <c r="I44"/>
  <c r="I24"/>
  <c r="J4394" i="13"/>
  <c r="J4395" s="1"/>
  <c r="J4456"/>
  <c r="J4457" s="1"/>
  <c r="J4487"/>
  <c r="J4488" s="1"/>
  <c r="J4239"/>
  <c r="J4240" s="1"/>
  <c r="J4270"/>
  <c r="J4271" s="1"/>
  <c r="J4301"/>
  <c r="J4302" s="1"/>
  <c r="J4425"/>
  <c r="J4426" s="1"/>
  <c r="J4332"/>
  <c r="J4333" s="1"/>
  <c r="J4363"/>
  <c r="J4364" s="1"/>
  <c r="J4208"/>
  <c r="I33" i="4"/>
  <c r="J33" s="1"/>
  <c r="I25"/>
  <c r="I41"/>
  <c r="J41" s="1"/>
  <c r="I61"/>
  <c r="J61" s="1"/>
  <c r="I45"/>
  <c r="J45" s="1"/>
  <c r="I37"/>
  <c r="J37" s="1"/>
  <c r="I53"/>
  <c r="J53" s="1"/>
  <c r="I49"/>
  <c r="J49" s="1"/>
  <c r="I29"/>
  <c r="J29" s="1"/>
  <c r="I57"/>
  <c r="J57" s="1"/>
  <c r="G4830" i="13"/>
  <c r="G4644"/>
  <c r="G4799"/>
  <c r="G4582"/>
  <c r="G4613"/>
  <c r="G4768"/>
  <c r="G4737"/>
  <c r="G4675"/>
  <c r="G4706"/>
  <c r="G4551"/>
  <c r="B4526"/>
  <c r="F4216"/>
  <c r="K4540"/>
  <c r="G4560"/>
  <c r="G4850"/>
  <c r="G4746"/>
  <c r="K4746" s="1"/>
  <c r="K4726"/>
  <c r="G4777"/>
  <c r="K4757"/>
  <c r="E4526"/>
  <c r="K4464"/>
  <c r="C4517"/>
  <c r="D4604"/>
  <c r="D4869"/>
  <c r="J48" i="4"/>
  <c r="D4517" i="13"/>
  <c r="B4323"/>
  <c r="F4402"/>
  <c r="F4868"/>
  <c r="F4486"/>
  <c r="F4424"/>
  <c r="K4371"/>
  <c r="F4495"/>
  <c r="F4838"/>
  <c r="C4403"/>
  <c r="C4496"/>
  <c r="C4310"/>
  <c r="F4278"/>
  <c r="K4652"/>
  <c r="K4269"/>
  <c r="K4486"/>
  <c r="K4238"/>
  <c r="H4728"/>
  <c r="H4739" s="1"/>
  <c r="F4674"/>
  <c r="F4643"/>
  <c r="E4622"/>
  <c r="E4465"/>
  <c r="E4434"/>
  <c r="D4279"/>
  <c r="K4433"/>
  <c r="C4808"/>
  <c r="C4715"/>
  <c r="F4247"/>
  <c r="H63" i="5"/>
  <c r="I4860" i="13"/>
  <c r="F4414"/>
  <c r="B4434"/>
  <c r="B4496"/>
  <c r="F4476"/>
  <c r="B4478"/>
  <c r="B4403"/>
  <c r="F4383"/>
  <c r="D4560"/>
  <c r="D4850"/>
  <c r="D4808"/>
  <c r="D4790"/>
  <c r="H4270"/>
  <c r="H4271" s="1"/>
  <c r="H4363"/>
  <c r="H4364" s="1"/>
  <c r="H4394"/>
  <c r="H4395" s="1"/>
  <c r="H4487"/>
  <c r="H4488" s="1"/>
  <c r="H4301"/>
  <c r="H4302" s="1"/>
  <c r="H4239"/>
  <c r="H4240" s="1"/>
  <c r="H4425"/>
  <c r="H4426" s="1"/>
  <c r="H4456"/>
  <c r="H4457" s="1"/>
  <c r="H4332"/>
  <c r="H4333" s="1"/>
  <c r="H4208"/>
  <c r="I4239"/>
  <c r="I4240" s="1"/>
  <c r="I4270"/>
  <c r="I4271" s="1"/>
  <c r="I4301"/>
  <c r="I4302" s="1"/>
  <c r="I4425"/>
  <c r="I4426" s="1"/>
  <c r="I4487"/>
  <c r="I4488" s="1"/>
  <c r="I4363"/>
  <c r="I4364" s="1"/>
  <c r="I4456"/>
  <c r="I4457" s="1"/>
  <c r="I4208"/>
  <c r="I4394"/>
  <c r="I4395" s="1"/>
  <c r="I4332"/>
  <c r="I4333" s="1"/>
  <c r="H34" i="4"/>
  <c r="J4279" i="13"/>
  <c r="J4261"/>
  <c r="B4217"/>
  <c r="F4197"/>
  <c r="B4507"/>
  <c r="I4572"/>
  <c r="I4727"/>
  <c r="I4541"/>
  <c r="I4696"/>
  <c r="I4758"/>
  <c r="I4603"/>
  <c r="I4634"/>
  <c r="I4654" s="1"/>
  <c r="I4820"/>
  <c r="I4789"/>
  <c r="I4809" s="1"/>
  <c r="I4665"/>
  <c r="H38" i="4"/>
  <c r="J4217" i="13"/>
  <c r="J4527" s="1"/>
  <c r="J4507"/>
  <c r="F4445"/>
  <c r="B4465"/>
  <c r="B4310"/>
  <c r="F4290"/>
  <c r="F4228"/>
  <c r="B4248"/>
  <c r="D4839"/>
  <c r="D4821"/>
  <c r="H4291"/>
  <c r="H4415"/>
  <c r="H4353"/>
  <c r="H4477"/>
  <c r="H4497" s="1"/>
  <c r="H4229"/>
  <c r="H4249" s="1"/>
  <c r="H4446"/>
  <c r="H4322"/>
  <c r="H4198"/>
  <c r="H4384"/>
  <c r="H4404" s="1"/>
  <c r="H4260"/>
  <c r="I4384"/>
  <c r="I4404" s="1"/>
  <c r="I4415"/>
  <c r="I4435" s="1"/>
  <c r="I4353"/>
  <c r="I4477"/>
  <c r="I4229"/>
  <c r="I4249" s="1"/>
  <c r="I4291"/>
  <c r="I4311" s="1"/>
  <c r="I4322"/>
  <c r="I4198"/>
  <c r="I4446"/>
  <c r="I4260"/>
  <c r="I4280" s="1"/>
  <c r="H64" i="4"/>
  <c r="H26"/>
  <c r="I4217" i="13"/>
  <c r="I4507"/>
  <c r="I4403"/>
  <c r="F4602"/>
  <c r="B4622"/>
  <c r="F4788"/>
  <c r="B4808"/>
  <c r="F4819"/>
  <c r="B4839"/>
  <c r="C4799"/>
  <c r="C4800" s="1"/>
  <c r="C4706"/>
  <c r="C4707" s="1"/>
  <c r="C4613"/>
  <c r="C4614" s="1"/>
  <c r="C4644"/>
  <c r="C4645" s="1"/>
  <c r="C4551"/>
  <c r="C4582"/>
  <c r="C4583" s="1"/>
  <c r="C4737"/>
  <c r="C4738" s="1"/>
  <c r="C4675"/>
  <c r="C4676" s="1"/>
  <c r="C4830"/>
  <c r="C4831" s="1"/>
  <c r="C4768"/>
  <c r="C4769" s="1"/>
  <c r="B4456"/>
  <c r="B4487"/>
  <c r="B4239"/>
  <c r="B4208"/>
  <c r="B4332"/>
  <c r="B4333" s="1"/>
  <c r="B4394"/>
  <c r="B4270"/>
  <c r="B4271" s="1"/>
  <c r="B4425"/>
  <c r="B4363"/>
  <c r="B4301"/>
  <c r="B4302" s="1"/>
  <c r="J4777"/>
  <c r="I4850"/>
  <c r="I4560"/>
  <c r="I4870" s="1"/>
  <c r="H4591"/>
  <c r="H4573"/>
  <c r="H4584" s="1"/>
  <c r="K4414"/>
  <c r="G4434"/>
  <c r="G4341"/>
  <c r="K4321"/>
  <c r="G4248"/>
  <c r="K4228"/>
  <c r="F4207"/>
  <c r="B4517"/>
  <c r="F4517" s="1"/>
  <c r="F4331"/>
  <c r="D4613"/>
  <c r="D4614" s="1"/>
  <c r="D4644"/>
  <c r="D4645" s="1"/>
  <c r="D4551"/>
  <c r="D4799"/>
  <c r="D4800" s="1"/>
  <c r="D4706"/>
  <c r="D4707" s="1"/>
  <c r="D4737"/>
  <c r="D4738" s="1"/>
  <c r="D4768"/>
  <c r="D4769" s="1"/>
  <c r="D4675"/>
  <c r="D4676" s="1"/>
  <c r="D4582"/>
  <c r="D4583" s="1"/>
  <c r="D4830"/>
  <c r="D4831" s="1"/>
  <c r="G4860"/>
  <c r="K4550"/>
  <c r="K4300"/>
  <c r="H4341"/>
  <c r="H4323"/>
  <c r="F4798"/>
  <c r="E4653"/>
  <c r="E4635"/>
  <c r="E4646" s="1"/>
  <c r="E4560"/>
  <c r="E4850"/>
  <c r="E4310"/>
  <c r="D4403"/>
  <c r="J4789"/>
  <c r="J4603"/>
  <c r="J4665"/>
  <c r="J4820"/>
  <c r="J4758"/>
  <c r="J4541"/>
  <c r="J4696"/>
  <c r="J4634"/>
  <c r="J4572"/>
  <c r="J4727"/>
  <c r="J4728" s="1"/>
  <c r="I26" i="5"/>
  <c r="I58"/>
  <c r="I50"/>
  <c r="I30"/>
  <c r="I46"/>
  <c r="I22"/>
  <c r="I38"/>
  <c r="I54"/>
  <c r="I34"/>
  <c r="I42"/>
  <c r="G4384" i="13"/>
  <c r="G4385" s="1"/>
  <c r="G4353"/>
  <c r="G4260"/>
  <c r="G4229"/>
  <c r="G4477"/>
  <c r="G4198"/>
  <c r="G4446"/>
  <c r="G4291"/>
  <c r="G4415"/>
  <c r="G4322"/>
  <c r="K4695"/>
  <c r="G4715"/>
  <c r="G4684"/>
  <c r="K4664"/>
  <c r="G4591"/>
  <c r="K4591" s="1"/>
  <c r="K4571"/>
  <c r="K4621"/>
  <c r="E4860"/>
  <c r="E4552"/>
  <c r="E4862" s="1"/>
  <c r="J26" i="5"/>
  <c r="D4526" i="13"/>
  <c r="K4247"/>
  <c r="J4869"/>
  <c r="F4859"/>
  <c r="B4354"/>
  <c r="K4590"/>
  <c r="K4516"/>
  <c r="J4526"/>
  <c r="I4323"/>
  <c r="I4334" s="1"/>
  <c r="K4683"/>
  <c r="K4776"/>
  <c r="K4859"/>
  <c r="F4849"/>
  <c r="J46" i="5"/>
  <c r="B4209" i="13"/>
  <c r="F4525"/>
  <c r="F4464"/>
  <c r="J4517"/>
  <c r="K4309"/>
  <c r="J42" i="5"/>
  <c r="C4341" i="13"/>
  <c r="C4248"/>
  <c r="C4434"/>
  <c r="K4455"/>
  <c r="K4424"/>
  <c r="H4465"/>
  <c r="H4372"/>
  <c r="F4621"/>
  <c r="F4829"/>
  <c r="E4746"/>
  <c r="E4372"/>
  <c r="D4341"/>
  <c r="D4372"/>
  <c r="G4416"/>
  <c r="K4402"/>
  <c r="I4790"/>
  <c r="I4801" s="1"/>
  <c r="H4261"/>
  <c r="C4746"/>
  <c r="C4777"/>
  <c r="J40" i="4"/>
  <c r="D4573" i="13"/>
  <c r="D4584" s="1"/>
  <c r="F4433"/>
  <c r="K4745"/>
  <c r="C4697"/>
  <c r="C4708" s="1"/>
  <c r="H62" i="5"/>
  <c r="H24"/>
  <c r="H61" s="1"/>
  <c r="H64" s="1"/>
  <c r="H4684" i="13"/>
  <c r="H4666"/>
  <c r="G4403"/>
  <c r="K4403" s="1"/>
  <c r="K4383"/>
  <c r="G4310"/>
  <c r="K4290"/>
  <c r="K4476"/>
  <c r="G4496"/>
  <c r="E4198"/>
  <c r="E4260"/>
  <c r="E4446"/>
  <c r="E4384"/>
  <c r="E4415"/>
  <c r="E4353"/>
  <c r="E4229"/>
  <c r="E4477"/>
  <c r="E4291"/>
  <c r="E4292" s="1"/>
  <c r="E4322"/>
  <c r="D4198"/>
  <c r="D4446"/>
  <c r="D4260"/>
  <c r="D4229"/>
  <c r="D4477"/>
  <c r="D4291"/>
  <c r="D4353"/>
  <c r="D4322"/>
  <c r="D4415"/>
  <c r="D4384"/>
  <c r="K4362"/>
  <c r="G4517"/>
  <c r="K4207"/>
  <c r="H4217"/>
  <c r="H4507"/>
  <c r="D4507"/>
  <c r="D4217"/>
  <c r="G4301"/>
  <c r="K4301" s="1"/>
  <c r="G4425"/>
  <c r="G4487"/>
  <c r="G4270"/>
  <c r="G4394"/>
  <c r="K4394" s="1"/>
  <c r="G4332"/>
  <c r="G4239"/>
  <c r="G4456"/>
  <c r="G4208"/>
  <c r="G4363"/>
  <c r="G4364" s="1"/>
  <c r="K4364" s="1"/>
  <c r="K4559"/>
  <c r="G4869"/>
  <c r="H4860"/>
  <c r="K4819"/>
  <c r="G4839"/>
  <c r="G4653"/>
  <c r="K4653" s="1"/>
  <c r="K4633"/>
  <c r="I4526"/>
  <c r="K4525"/>
  <c r="F4300"/>
  <c r="F4238"/>
  <c r="K4714"/>
  <c r="G4292"/>
  <c r="C4465"/>
  <c r="C4279"/>
  <c r="I4517"/>
  <c r="H4517"/>
  <c r="E4869"/>
  <c r="H4434"/>
  <c r="H4310"/>
  <c r="D4666"/>
  <c r="D4677" s="1"/>
  <c r="G4676"/>
  <c r="F4683"/>
  <c r="F4581"/>
  <c r="F4767"/>
  <c r="E4777"/>
  <c r="E4684"/>
  <c r="E4808"/>
  <c r="D4434"/>
  <c r="D4496"/>
  <c r="K4506"/>
  <c r="J30" i="5"/>
  <c r="C4684" i="13"/>
  <c r="C4591"/>
  <c r="C4622"/>
  <c r="B4850"/>
  <c r="F4540"/>
  <c r="B4560"/>
  <c r="B4591"/>
  <c r="F4571"/>
  <c r="F4757"/>
  <c r="B4777"/>
  <c r="C4198"/>
  <c r="C4353"/>
  <c r="C4260"/>
  <c r="C4229"/>
  <c r="C4446"/>
  <c r="C4384"/>
  <c r="C4477"/>
  <c r="C4415"/>
  <c r="C4322"/>
  <c r="C4291"/>
  <c r="B4789"/>
  <c r="B4603"/>
  <c r="B4541"/>
  <c r="B4572"/>
  <c r="B4727"/>
  <c r="B4820"/>
  <c r="B4696"/>
  <c r="B4758"/>
  <c r="B4759" s="1"/>
  <c r="B4665"/>
  <c r="B4634"/>
  <c r="F4726"/>
  <c r="B4746"/>
  <c r="F4695"/>
  <c r="B4715"/>
  <c r="B4697"/>
  <c r="C4860"/>
  <c r="C4552"/>
  <c r="C4301"/>
  <c r="C4302" s="1"/>
  <c r="C4239"/>
  <c r="C4240" s="1"/>
  <c r="C4425"/>
  <c r="C4426" s="1"/>
  <c r="C4394"/>
  <c r="C4395" s="1"/>
  <c r="C4487"/>
  <c r="C4488" s="1"/>
  <c r="C4270"/>
  <c r="C4271" s="1"/>
  <c r="C4208"/>
  <c r="C4363"/>
  <c r="C4364" s="1"/>
  <c r="C4456"/>
  <c r="C4457" s="1"/>
  <c r="C4332"/>
  <c r="C4333" s="1"/>
  <c r="B4582"/>
  <c r="B4737"/>
  <c r="B4799"/>
  <c r="B4613"/>
  <c r="F4613" s="1"/>
  <c r="B4675"/>
  <c r="B4830"/>
  <c r="B4768"/>
  <c r="B4551"/>
  <c r="B4706"/>
  <c r="F4706" s="1"/>
  <c r="B4644"/>
  <c r="J4808"/>
  <c r="J4790"/>
  <c r="H4715"/>
  <c r="H4697"/>
  <c r="H4708" s="1"/>
  <c r="G4465"/>
  <c r="K4465" s="1"/>
  <c r="K4445"/>
  <c r="G4507"/>
  <c r="G4217"/>
  <c r="K4197"/>
  <c r="G4199"/>
  <c r="E4208"/>
  <c r="E4239"/>
  <c r="E4240" s="1"/>
  <c r="E4270"/>
  <c r="E4271" s="1"/>
  <c r="E4394"/>
  <c r="E4395" s="1"/>
  <c r="E4425"/>
  <c r="E4426" s="1"/>
  <c r="E4487"/>
  <c r="E4488" s="1"/>
  <c r="E4363"/>
  <c r="E4364" s="1"/>
  <c r="E4301"/>
  <c r="E4302" s="1"/>
  <c r="E4456"/>
  <c r="E4457" s="1"/>
  <c r="E4332"/>
  <c r="E4333" s="1"/>
  <c r="D4208"/>
  <c r="D4239"/>
  <c r="D4240" s="1"/>
  <c r="D4425"/>
  <c r="D4426" s="1"/>
  <c r="D4394"/>
  <c r="D4395" s="1"/>
  <c r="D4332"/>
  <c r="D4333" s="1"/>
  <c r="D4456"/>
  <c r="D4457" s="1"/>
  <c r="D4487"/>
  <c r="D4488" s="1"/>
  <c r="D4301"/>
  <c r="D4302" s="1"/>
  <c r="D4270"/>
  <c r="D4271" s="1"/>
  <c r="D4363"/>
  <c r="D4364" s="1"/>
  <c r="C4217"/>
  <c r="C4507"/>
  <c r="C4372"/>
  <c r="C4354"/>
  <c r="C4365" s="1"/>
  <c r="K4393"/>
  <c r="H4496"/>
  <c r="H4478"/>
  <c r="H4489" s="1"/>
  <c r="H4248"/>
  <c r="H4230"/>
  <c r="H4241" s="1"/>
  <c r="F4612"/>
  <c r="B4614"/>
  <c r="F4614" s="1"/>
  <c r="E4715"/>
  <c r="E4217"/>
  <c r="E4507"/>
  <c r="E4341"/>
  <c r="E4323"/>
  <c r="E4334" s="1"/>
  <c r="D4465"/>
  <c r="D4447"/>
  <c r="D4458" s="1"/>
  <c r="D4248"/>
  <c r="D4230"/>
  <c r="G4526"/>
  <c r="K4216"/>
  <c r="C4850"/>
  <c r="C4560"/>
  <c r="J4551"/>
  <c r="I47" i="5"/>
  <c r="J47" s="1"/>
  <c r="I31"/>
  <c r="J31" s="1"/>
  <c r="I43"/>
  <c r="J43" s="1"/>
  <c r="I51"/>
  <c r="J51" s="1"/>
  <c r="I59"/>
  <c r="J59" s="1"/>
  <c r="J4799" i="13"/>
  <c r="J4800" s="1"/>
  <c r="J4830"/>
  <c r="J4831" s="1"/>
  <c r="I23" i="5"/>
  <c r="I55"/>
  <c r="J55" s="1"/>
  <c r="J4706" i="13"/>
  <c r="J4707" s="1"/>
  <c r="J4737"/>
  <c r="J4738" s="1"/>
  <c r="I39" i="5"/>
  <c r="J39" s="1"/>
  <c r="J4675" i="13"/>
  <c r="J4676" s="1"/>
  <c r="J4613"/>
  <c r="J4614" s="1"/>
  <c r="J4768"/>
  <c r="J4769" s="1"/>
  <c r="I27" i="5"/>
  <c r="J27" s="1"/>
  <c r="J4582" i="13"/>
  <c r="J4583" s="1"/>
  <c r="J4644"/>
  <c r="J4645" s="1"/>
  <c r="I35" i="5"/>
  <c r="J35" s="1"/>
  <c r="G4634" i="13"/>
  <c r="G4789"/>
  <c r="G4572"/>
  <c r="G4727"/>
  <c r="G4603"/>
  <c r="G4665"/>
  <c r="G4820"/>
  <c r="G4541"/>
  <c r="G4696"/>
  <c r="G4758"/>
  <c r="G4622"/>
  <c r="K4622" s="1"/>
  <c r="K4602"/>
  <c r="G4808"/>
  <c r="K4808" s="1"/>
  <c r="K4788"/>
  <c r="I4869"/>
  <c r="H4869"/>
  <c r="K4495"/>
  <c r="D4759"/>
  <c r="D4770" s="1"/>
  <c r="I4199"/>
  <c r="F4455"/>
  <c r="F4362"/>
  <c r="F4393"/>
  <c r="G63" i="4"/>
  <c r="G66" s="1"/>
  <c r="H65"/>
  <c r="D4860" i="13"/>
  <c r="I4209"/>
  <c r="K4331"/>
  <c r="K4868"/>
  <c r="B4199"/>
  <c r="F4736"/>
  <c r="F4705"/>
  <c r="E4591"/>
  <c r="G61" i="5"/>
  <c r="G64" s="1"/>
  <c r="B4240" i="13"/>
  <c r="I4635"/>
  <c r="I4646" s="1"/>
  <c r="H4292"/>
  <c r="H4303" s="1"/>
  <c r="C4839"/>
  <c r="C4653"/>
  <c r="C4385"/>
  <c r="C4396" s="1"/>
  <c r="J28" i="4"/>
  <c r="F4506" i="13"/>
  <c r="K4849"/>
  <c r="C4869"/>
  <c r="J140" i="7" l="1"/>
  <c r="J267"/>
  <c r="J278"/>
  <c r="J55" i="9"/>
  <c r="J4801" i="13"/>
  <c r="J207" i="14" s="1"/>
  <c r="C4466" i="13"/>
  <c r="F4850"/>
  <c r="K4869"/>
  <c r="E4249"/>
  <c r="K4684"/>
  <c r="J4778"/>
  <c r="J4809"/>
  <c r="K4248"/>
  <c r="F4302"/>
  <c r="F4622"/>
  <c r="K4777"/>
  <c r="D4747"/>
  <c r="E4716"/>
  <c r="H4654"/>
  <c r="J576"/>
  <c r="K576"/>
  <c r="K565"/>
  <c r="F4715"/>
  <c r="C4404"/>
  <c r="C4373"/>
  <c r="D4404"/>
  <c r="D4311"/>
  <c r="J4739"/>
  <c r="F4271"/>
  <c r="F4333"/>
  <c r="D4832"/>
  <c r="D4841" s="1"/>
  <c r="D4870"/>
  <c r="K4830"/>
  <c r="I34" i="4"/>
  <c r="J4497" i="13"/>
  <c r="K4279"/>
  <c r="C4685"/>
  <c r="H4840"/>
  <c r="J205" i="14"/>
  <c r="J4748" i="13"/>
  <c r="H189" i="14"/>
  <c r="H4312" i="13"/>
  <c r="K4665"/>
  <c r="G4685"/>
  <c r="F118" i="8"/>
  <c r="F110"/>
  <c r="H195" i="14"/>
  <c r="H4498" i="13"/>
  <c r="B4861"/>
  <c r="F4551"/>
  <c r="B4552"/>
  <c r="B4561"/>
  <c r="B4851"/>
  <c r="F4541"/>
  <c r="C4342"/>
  <c r="C4323"/>
  <c r="C4334" s="1"/>
  <c r="C4508"/>
  <c r="C4218"/>
  <c r="C4199"/>
  <c r="J32" i="5"/>
  <c r="F95" i="8" s="1"/>
  <c r="F93"/>
  <c r="D203" i="14"/>
  <c r="D4686" i="13"/>
  <c r="D4218"/>
  <c r="D4508"/>
  <c r="J50" i="4"/>
  <c r="F65" i="8" s="1"/>
  <c r="F63"/>
  <c r="K4706" i="13"/>
  <c r="G4707"/>
  <c r="K4707" s="1"/>
  <c r="K4613"/>
  <c r="G4614"/>
  <c r="K4614" s="1"/>
  <c r="F68" i="8"/>
  <c r="J4311" i="13"/>
  <c r="J4292"/>
  <c r="J4303" s="1"/>
  <c r="E4747"/>
  <c r="E4728"/>
  <c r="E4739" s="1"/>
  <c r="C192" i="14"/>
  <c r="C4405" i="13"/>
  <c r="I202" i="14"/>
  <c r="I4655" i="13"/>
  <c r="K4696"/>
  <c r="G4716"/>
  <c r="G4697"/>
  <c r="G4623"/>
  <c r="K4603"/>
  <c r="G4604"/>
  <c r="K4634"/>
  <c r="G4654"/>
  <c r="G4635"/>
  <c r="F90" i="8"/>
  <c r="F102"/>
  <c r="I63" i="5"/>
  <c r="L8" s="1"/>
  <c r="J23"/>
  <c r="F114" i="8"/>
  <c r="J4861" i="13"/>
  <c r="J4552"/>
  <c r="J4862" s="1"/>
  <c r="F4768"/>
  <c r="B4769"/>
  <c r="F4769" s="1"/>
  <c r="B4654"/>
  <c r="F4634"/>
  <c r="B4635"/>
  <c r="B4840"/>
  <c r="F4820"/>
  <c r="B4821"/>
  <c r="F4603"/>
  <c r="B4623"/>
  <c r="C4435"/>
  <c r="C4416"/>
  <c r="C4427" s="1"/>
  <c r="C4249"/>
  <c r="C4230"/>
  <c r="C4241" s="1"/>
  <c r="B4770"/>
  <c r="K4456"/>
  <c r="G4457"/>
  <c r="K4457" s="1"/>
  <c r="K4270"/>
  <c r="G4271"/>
  <c r="K4271" s="1"/>
  <c r="D4342"/>
  <c r="D4323"/>
  <c r="D4334" s="1"/>
  <c r="E4373"/>
  <c r="E4354"/>
  <c r="E4365" s="1"/>
  <c r="E4280"/>
  <c r="E4261"/>
  <c r="E4272" s="1"/>
  <c r="D200" i="14"/>
  <c r="D4593" i="13"/>
  <c r="K4291"/>
  <c r="G4311"/>
  <c r="K4229"/>
  <c r="G4249"/>
  <c r="G4230"/>
  <c r="I62" i="5"/>
  <c r="L7" s="1"/>
  <c r="I24"/>
  <c r="I60"/>
  <c r="J58"/>
  <c r="J4654" i="13"/>
  <c r="J4635"/>
  <c r="J4646" s="1"/>
  <c r="J4840"/>
  <c r="J4821"/>
  <c r="J4832" s="1"/>
  <c r="H200" i="14"/>
  <c r="H4593" i="13"/>
  <c r="F4425"/>
  <c r="B4426"/>
  <c r="F4426" s="1"/>
  <c r="B4518"/>
  <c r="F4208"/>
  <c r="I4466"/>
  <c r="I4447"/>
  <c r="I4458" s="1"/>
  <c r="H4373"/>
  <c r="H4354"/>
  <c r="H4365" s="1"/>
  <c r="I4778"/>
  <c r="I4759"/>
  <c r="I4770" s="1"/>
  <c r="I4592"/>
  <c r="I4573"/>
  <c r="I4584" s="1"/>
  <c r="H205" i="14"/>
  <c r="H4748" i="13"/>
  <c r="K4582"/>
  <c r="G4583"/>
  <c r="K4583" s="1"/>
  <c r="F72" i="8"/>
  <c r="F52"/>
  <c r="I65" i="4"/>
  <c r="L9" s="1"/>
  <c r="J25"/>
  <c r="I64"/>
  <c r="L8" s="1"/>
  <c r="I26"/>
  <c r="J24"/>
  <c r="I58"/>
  <c r="J56"/>
  <c r="I54"/>
  <c r="J52"/>
  <c r="I62"/>
  <c r="J60"/>
  <c r="E4592" i="13"/>
  <c r="E4573"/>
  <c r="E4584" s="1"/>
  <c r="F4353"/>
  <c r="B4373"/>
  <c r="F4415"/>
  <c r="B4435"/>
  <c r="B4416"/>
  <c r="C4840"/>
  <c r="C4821"/>
  <c r="C4832" s="1"/>
  <c r="C4592"/>
  <c r="C4573"/>
  <c r="C4584" s="1"/>
  <c r="C4654"/>
  <c r="C4635"/>
  <c r="C4646" s="1"/>
  <c r="I4861"/>
  <c r="I4552"/>
  <c r="I4862" s="1"/>
  <c r="H4623"/>
  <c r="H4604"/>
  <c r="H4615" s="1"/>
  <c r="K4517"/>
  <c r="I4261"/>
  <c r="I4272" s="1"/>
  <c r="J4373"/>
  <c r="K4526"/>
  <c r="E4527"/>
  <c r="D4518"/>
  <c r="F4799"/>
  <c r="F4591"/>
  <c r="K4839"/>
  <c r="D4199"/>
  <c r="H4527"/>
  <c r="D4249"/>
  <c r="E4342"/>
  <c r="H4272"/>
  <c r="K4715"/>
  <c r="I44" i="5"/>
  <c r="D4385" i="13"/>
  <c r="D4396" s="1"/>
  <c r="B4800"/>
  <c r="F4800" s="1"/>
  <c r="G4302"/>
  <c r="K4302" s="1"/>
  <c r="J4759"/>
  <c r="J4770" s="1"/>
  <c r="F4808"/>
  <c r="I4527"/>
  <c r="H4342"/>
  <c r="F4310"/>
  <c r="J4272"/>
  <c r="D4801"/>
  <c r="F4496"/>
  <c r="K4675"/>
  <c r="I42" i="4"/>
  <c r="D4292" i="13"/>
  <c r="D4303" s="1"/>
  <c r="E4832"/>
  <c r="H4385"/>
  <c r="H4396" s="1"/>
  <c r="D4592"/>
  <c r="D4623"/>
  <c r="E4861"/>
  <c r="E4840"/>
  <c r="K4372"/>
  <c r="H4870"/>
  <c r="J4870"/>
  <c r="F4684"/>
  <c r="F4372"/>
  <c r="E4666"/>
  <c r="E4677" s="1"/>
  <c r="J22" i="5"/>
  <c r="G4592" i="13"/>
  <c r="K4572"/>
  <c r="G4573"/>
  <c r="F94" i="8"/>
  <c r="E4518" i="13"/>
  <c r="E4209"/>
  <c r="E4519" s="1"/>
  <c r="F4582"/>
  <c r="B4583"/>
  <c r="F4583" s="1"/>
  <c r="F4758"/>
  <c r="B4778"/>
  <c r="I190" i="14"/>
  <c r="I4343" i="13"/>
  <c r="J28" i="5"/>
  <c r="F91" i="8" s="1"/>
  <c r="F89"/>
  <c r="K4322" i="13"/>
  <c r="G4342"/>
  <c r="G4323"/>
  <c r="G4508"/>
  <c r="K4198"/>
  <c r="G4218"/>
  <c r="G4373"/>
  <c r="K4353"/>
  <c r="G4354"/>
  <c r="I56" i="5"/>
  <c r="J54"/>
  <c r="J4561" i="13"/>
  <c r="J4851"/>
  <c r="J4542"/>
  <c r="J4623"/>
  <c r="J4604"/>
  <c r="J4615" s="1"/>
  <c r="E202" i="14"/>
  <c r="E4655" i="13"/>
  <c r="F4394"/>
  <c r="B4395"/>
  <c r="F4395" s="1"/>
  <c r="F4487"/>
  <c r="B4488"/>
  <c r="F4488" s="1"/>
  <c r="I4373"/>
  <c r="I4354"/>
  <c r="I4365" s="1"/>
  <c r="I4561"/>
  <c r="I4851"/>
  <c r="I4542"/>
  <c r="H4518"/>
  <c r="H4209"/>
  <c r="H4519" s="1"/>
  <c r="B4489"/>
  <c r="G4870"/>
  <c r="K4560"/>
  <c r="K4551"/>
  <c r="G4861"/>
  <c r="G4552"/>
  <c r="K4768"/>
  <c r="G4769"/>
  <c r="K4769" s="1"/>
  <c r="K4644"/>
  <c r="G4645"/>
  <c r="K4645" s="1"/>
  <c r="F64" i="8"/>
  <c r="F76"/>
  <c r="J4518" i="13"/>
  <c r="J4209"/>
  <c r="J4519" s="1"/>
  <c r="J4218"/>
  <c r="J4508"/>
  <c r="J4199"/>
  <c r="J4435"/>
  <c r="J4416"/>
  <c r="J4427" s="1"/>
  <c r="J4466"/>
  <c r="J4447"/>
  <c r="J4458" s="1"/>
  <c r="J4404"/>
  <c r="J4385"/>
  <c r="J4396" s="1"/>
  <c r="D4716"/>
  <c r="D4697"/>
  <c r="D4708" s="1"/>
  <c r="E4561"/>
  <c r="E4851"/>
  <c r="E4542"/>
  <c r="E4623"/>
  <c r="E4604"/>
  <c r="E4615" s="1"/>
  <c r="H4841"/>
  <c r="H208" i="14"/>
  <c r="B4280" i="13"/>
  <c r="F4260"/>
  <c r="B4261"/>
  <c r="B4497"/>
  <c r="F4477"/>
  <c r="F4446"/>
  <c r="B4466"/>
  <c r="B4447"/>
  <c r="C4778"/>
  <c r="C4759"/>
  <c r="C4770" s="1"/>
  <c r="C4747"/>
  <c r="C4728"/>
  <c r="C4739" s="1"/>
  <c r="B4542"/>
  <c r="K4676"/>
  <c r="D4466"/>
  <c r="G4831"/>
  <c r="K4831" s="1"/>
  <c r="J4354"/>
  <c r="J4365" s="1"/>
  <c r="I32" i="5"/>
  <c r="J4747" i="13"/>
  <c r="E4303"/>
  <c r="H4334"/>
  <c r="K4434"/>
  <c r="F4301"/>
  <c r="F4839"/>
  <c r="B4604"/>
  <c r="I4342"/>
  <c r="H4311"/>
  <c r="J32" i="4"/>
  <c r="I4518" i="13"/>
  <c r="I38" i="4"/>
  <c r="E4230" i="13"/>
  <c r="E4241" s="1"/>
  <c r="F4860"/>
  <c r="D4809"/>
  <c r="D4685"/>
  <c r="F4653"/>
  <c r="I4292"/>
  <c r="I4303" s="1"/>
  <c r="H4716"/>
  <c r="H4747"/>
  <c r="H4685"/>
  <c r="F4341"/>
  <c r="C4447"/>
  <c r="C4458" s="1"/>
  <c r="B4707"/>
  <c r="F4707" s="1"/>
  <c r="J30" i="4"/>
  <c r="F45" i="8" s="1"/>
  <c r="F43"/>
  <c r="D206" i="14"/>
  <c r="D4779" i="13"/>
  <c r="K4758"/>
  <c r="G4778"/>
  <c r="G4759"/>
  <c r="K4789"/>
  <c r="G4809"/>
  <c r="G4790"/>
  <c r="F122" i="8"/>
  <c r="D4467" i="13"/>
  <c r="D194" i="14"/>
  <c r="C191"/>
  <c r="C4374" i="13"/>
  <c r="J4810"/>
  <c r="B4708"/>
  <c r="B4716"/>
  <c r="F4696"/>
  <c r="G4518"/>
  <c r="K4208"/>
  <c r="D4435"/>
  <c r="D4416"/>
  <c r="D4427" s="1"/>
  <c r="D4497"/>
  <c r="D4478"/>
  <c r="D4489" s="1"/>
  <c r="E4466"/>
  <c r="E4447"/>
  <c r="E4458" s="1"/>
  <c r="F105" i="8"/>
  <c r="J44" i="5"/>
  <c r="F107" i="8" s="1"/>
  <c r="G4435" i="13"/>
  <c r="K4415"/>
  <c r="K4477"/>
  <c r="G4497"/>
  <c r="G4478"/>
  <c r="G4404"/>
  <c r="K4384"/>
  <c r="I40" i="5"/>
  <c r="J38"/>
  <c r="I52"/>
  <c r="J50"/>
  <c r="D4861" i="13"/>
  <c r="D4552"/>
  <c r="D4862" s="1"/>
  <c r="F4363"/>
  <c r="B4364"/>
  <c r="F4364" s="1"/>
  <c r="H4508"/>
  <c r="H4218"/>
  <c r="H4199"/>
  <c r="D208" i="14"/>
  <c r="I4685" i="13"/>
  <c r="I4666"/>
  <c r="I4677" s="1"/>
  <c r="I4623"/>
  <c r="I4604"/>
  <c r="I4615" s="1"/>
  <c r="I4747"/>
  <c r="I4728"/>
  <c r="I4739" s="1"/>
  <c r="B4527"/>
  <c r="F4217"/>
  <c r="F56" i="8"/>
  <c r="J4249" i="13"/>
  <c r="J4230"/>
  <c r="J4241" s="1"/>
  <c r="D4654"/>
  <c r="D4635"/>
  <c r="D4646" s="1"/>
  <c r="D4851"/>
  <c r="D4561"/>
  <c r="E4809"/>
  <c r="E4790"/>
  <c r="E4801" s="1"/>
  <c r="B4311"/>
  <c r="F4291"/>
  <c r="B4292"/>
  <c r="F4384"/>
  <c r="B4404"/>
  <c r="B4385"/>
  <c r="B4249"/>
  <c r="F4229"/>
  <c r="B4230"/>
  <c r="C4623"/>
  <c r="C4604"/>
  <c r="C4615" s="1"/>
  <c r="H4851"/>
  <c r="H4561"/>
  <c r="H4542"/>
  <c r="H4778"/>
  <c r="H4759"/>
  <c r="H4770" s="1"/>
  <c r="B4210"/>
  <c r="I4210"/>
  <c r="K4820"/>
  <c r="G4840"/>
  <c r="G4821"/>
  <c r="F4675"/>
  <c r="B4676"/>
  <c r="F4676" s="1"/>
  <c r="C4518"/>
  <c r="C4209"/>
  <c r="C4519" s="1"/>
  <c r="F4572"/>
  <c r="B4592"/>
  <c r="B4573"/>
  <c r="C4311"/>
  <c r="C4292"/>
  <c r="C4303" s="1"/>
  <c r="K4332"/>
  <c r="G4333"/>
  <c r="K4333" s="1"/>
  <c r="K4425"/>
  <c r="G4426"/>
  <c r="K4426" s="1"/>
  <c r="E4497"/>
  <c r="E4478"/>
  <c r="E4489" s="1"/>
  <c r="E4404"/>
  <c r="E4385"/>
  <c r="E4396" s="1"/>
  <c r="G4561"/>
  <c r="G4851"/>
  <c r="K4541"/>
  <c r="G4542"/>
  <c r="G4747"/>
  <c r="K4727"/>
  <c r="G4728"/>
  <c r="F98" i="8"/>
  <c r="F106"/>
  <c r="E190" i="14"/>
  <c r="E4343" i="13"/>
  <c r="H4250"/>
  <c r="H187" i="14"/>
  <c r="G4527" i="13"/>
  <c r="K4527" s="1"/>
  <c r="K4217"/>
  <c r="H204" i="14"/>
  <c r="H4717" i="13"/>
  <c r="F4644"/>
  <c r="B4645"/>
  <c r="F4645" s="1"/>
  <c r="F4830"/>
  <c r="B4831"/>
  <c r="F4831" s="1"/>
  <c r="F4737"/>
  <c r="B4738"/>
  <c r="F4738" s="1"/>
  <c r="B4685"/>
  <c r="F4685" s="1"/>
  <c r="F4665"/>
  <c r="B4666"/>
  <c r="F4727"/>
  <c r="B4747"/>
  <c r="F4747" s="1"/>
  <c r="B4728"/>
  <c r="B4809"/>
  <c r="F4789"/>
  <c r="B4790"/>
  <c r="C4497"/>
  <c r="C4478"/>
  <c r="C4489" s="1"/>
  <c r="B4870"/>
  <c r="F4560"/>
  <c r="K4239"/>
  <c r="G4240"/>
  <c r="K4240" s="1"/>
  <c r="K4487"/>
  <c r="G4488"/>
  <c r="K4488" s="1"/>
  <c r="D4373"/>
  <c r="D4354"/>
  <c r="D4365" s="1"/>
  <c r="D4280"/>
  <c r="D4261"/>
  <c r="D4272" s="1"/>
  <c r="E4435"/>
  <c r="E4416"/>
  <c r="E4427" s="1"/>
  <c r="E4508"/>
  <c r="E4218"/>
  <c r="E4199"/>
  <c r="F4199" s="1"/>
  <c r="C204" i="14"/>
  <c r="C4717" i="13"/>
  <c r="F55" i="8"/>
  <c r="J42" i="4"/>
  <c r="F57" i="8" s="1"/>
  <c r="I207" i="14"/>
  <c r="I4810" i="13"/>
  <c r="F109" i="8"/>
  <c r="J48" i="5"/>
  <c r="F111" i="8" s="1"/>
  <c r="G4466" i="13"/>
  <c r="K4446"/>
  <c r="G4447"/>
  <c r="G4280"/>
  <c r="K4260"/>
  <c r="G4261"/>
  <c r="I36" i="5"/>
  <c r="J34"/>
  <c r="J4716" i="13"/>
  <c r="J4697"/>
  <c r="J4708" s="1"/>
  <c r="J4685"/>
  <c r="J4666"/>
  <c r="J4677" s="1"/>
  <c r="I4508"/>
  <c r="I4218"/>
  <c r="I4497"/>
  <c r="I4478"/>
  <c r="I4489" s="1"/>
  <c r="H4466"/>
  <c r="H4447"/>
  <c r="H4458" s="1"/>
  <c r="H4435"/>
  <c r="H4416"/>
  <c r="H4427" s="1"/>
  <c r="I4840"/>
  <c r="I4821"/>
  <c r="I4832" s="1"/>
  <c r="I4716"/>
  <c r="I4697"/>
  <c r="I4708" s="1"/>
  <c r="B4334"/>
  <c r="K4737"/>
  <c r="G4738"/>
  <c r="K4738" s="1"/>
  <c r="K4799"/>
  <c r="G4800"/>
  <c r="K4800" s="1"/>
  <c r="F44" i="8"/>
  <c r="F60"/>
  <c r="F48"/>
  <c r="I46" i="4"/>
  <c r="J44"/>
  <c r="J4342" i="13"/>
  <c r="J4323"/>
  <c r="J4334" s="1"/>
  <c r="E4778"/>
  <c r="E4759"/>
  <c r="E4770" s="1"/>
  <c r="F4322"/>
  <c r="B4342"/>
  <c r="F4342" s="1"/>
  <c r="B4508"/>
  <c r="F4198"/>
  <c r="B4218"/>
  <c r="C4809"/>
  <c r="C4790"/>
  <c r="C4801" s="1"/>
  <c r="C4851"/>
  <c r="C4561"/>
  <c r="C4542"/>
  <c r="H4809"/>
  <c r="H4790"/>
  <c r="H4801" s="1"/>
  <c r="J4592"/>
  <c r="K4860"/>
  <c r="F4332"/>
  <c r="F4456"/>
  <c r="F4869"/>
  <c r="H4861"/>
  <c r="B4457"/>
  <c r="F4457" s="1"/>
  <c r="I4416"/>
  <c r="I4427" s="1"/>
  <c r="D4209"/>
  <c r="D4519" s="1"/>
  <c r="J4573"/>
  <c r="J4584" s="1"/>
  <c r="C4527"/>
  <c r="K4507"/>
  <c r="F4746"/>
  <c r="H4552"/>
  <c r="H4862" s="1"/>
  <c r="K4363"/>
  <c r="K4496"/>
  <c r="F4240"/>
  <c r="I4519"/>
  <c r="C4870"/>
  <c r="D4241"/>
  <c r="E4697"/>
  <c r="E4708" s="1"/>
  <c r="G4395"/>
  <c r="K4395" s="1"/>
  <c r="C4862"/>
  <c r="C4280"/>
  <c r="F4777"/>
  <c r="H4635"/>
  <c r="H4646" s="1"/>
  <c r="D4728"/>
  <c r="D4739" s="1"/>
  <c r="D4527"/>
  <c r="G4209"/>
  <c r="E4311"/>
  <c r="K4310"/>
  <c r="H4677"/>
  <c r="J4478"/>
  <c r="J4489" s="1"/>
  <c r="I4230"/>
  <c r="I4241" s="1"/>
  <c r="G4666"/>
  <c r="I48" i="5"/>
  <c r="I28"/>
  <c r="E4870" i="13"/>
  <c r="K4341"/>
  <c r="F4270"/>
  <c r="F4239"/>
  <c r="C4861"/>
  <c r="I4385"/>
  <c r="I4396" s="1"/>
  <c r="H63" i="4"/>
  <c r="H66" s="1"/>
  <c r="H4280" i="13"/>
  <c r="F4248"/>
  <c r="F4465"/>
  <c r="J36" i="4"/>
  <c r="F4507" i="13"/>
  <c r="F4403"/>
  <c r="F4434"/>
  <c r="D4615"/>
  <c r="K4850"/>
  <c r="F4526"/>
  <c r="I30" i="4"/>
  <c r="I50"/>
  <c r="J4280" i="13"/>
  <c r="D4778"/>
  <c r="D4840"/>
  <c r="E4654"/>
  <c r="C4716"/>
  <c r="F4279"/>
  <c r="H4592"/>
  <c r="C4261"/>
  <c r="C4272" s="1"/>
  <c r="C4666"/>
  <c r="C4677" s="1"/>
  <c r="B4509" l="1"/>
  <c r="F4809"/>
  <c r="F4527"/>
  <c r="F4280"/>
  <c r="F4654"/>
  <c r="F4323"/>
  <c r="K4747"/>
  <c r="H4871"/>
  <c r="F4404"/>
  <c r="F4311"/>
  <c r="K4778"/>
  <c r="K4870"/>
  <c r="G4509"/>
  <c r="E204" i="14"/>
  <c r="E4717" i="13"/>
  <c r="D191" i="14"/>
  <c r="D4374" i="13"/>
  <c r="F4230"/>
  <c r="B4241"/>
  <c r="F113" i="8"/>
  <c r="J52" i="5"/>
  <c r="F115" i="8" s="1"/>
  <c r="F4604" i="13"/>
  <c r="B4615"/>
  <c r="J4509"/>
  <c r="J4210"/>
  <c r="I187" i="14"/>
  <c r="I4250" i="13"/>
  <c r="H202" i="14"/>
  <c r="H4655" i="13"/>
  <c r="J200" i="14"/>
  <c r="J4593" i="13"/>
  <c r="C4852"/>
  <c r="C4553"/>
  <c r="J190" i="14"/>
  <c r="J4343" i="13"/>
  <c r="I204" i="14"/>
  <c r="I4717" i="13"/>
  <c r="J203" i="14"/>
  <c r="J4686" i="13"/>
  <c r="C188" i="14"/>
  <c r="C4281" i="13"/>
  <c r="D201" i="14"/>
  <c r="D4624" i="13"/>
  <c r="J38" i="4"/>
  <c r="F53" i="8" s="1"/>
  <c r="F51"/>
  <c r="H203" i="14"/>
  <c r="H4686" i="13"/>
  <c r="D187" i="14"/>
  <c r="D4250" i="13"/>
  <c r="I4436"/>
  <c r="I193" i="14"/>
  <c r="H4810" i="13"/>
  <c r="H207" i="14"/>
  <c r="E4779" i="13"/>
  <c r="E206" i="14"/>
  <c r="F59" i="8"/>
  <c r="J46" i="4"/>
  <c r="F61" i="8" s="1"/>
  <c r="I208" i="14"/>
  <c r="I4841" i="13"/>
  <c r="H194" i="14"/>
  <c r="H4467" i="13"/>
  <c r="J204" i="14"/>
  <c r="J4717" i="13"/>
  <c r="G4272"/>
  <c r="K4261"/>
  <c r="E4210"/>
  <c r="E4509"/>
  <c r="F4728"/>
  <c r="B4739"/>
  <c r="H631"/>
  <c r="H3316"/>
  <c r="H3255"/>
  <c r="H1895"/>
  <c r="H2332"/>
  <c r="H1311"/>
  <c r="H1080"/>
  <c r="H692"/>
  <c r="H3595"/>
  <c r="H3535"/>
  <c r="H3219"/>
  <c r="H2720"/>
  <c r="H2235"/>
  <c r="H2611"/>
  <c r="H1700"/>
  <c r="H1651"/>
  <c r="H1396"/>
  <c r="H1032"/>
  <c r="H704"/>
  <c r="H3644"/>
  <c r="H3328"/>
  <c r="H2660"/>
  <c r="H3036"/>
  <c r="H2575"/>
  <c r="H2052"/>
  <c r="H1955"/>
  <c r="H1360"/>
  <c r="H1736"/>
  <c r="H1275"/>
  <c r="H583"/>
  <c r="H3704"/>
  <c r="H3000"/>
  <c r="H2879"/>
  <c r="H2939"/>
  <c r="H2392"/>
  <c r="H2271"/>
  <c r="H2016"/>
  <c r="H1020"/>
  <c r="H1591"/>
  <c r="H1809" s="1"/>
  <c r="H959"/>
  <c r="H3668"/>
  <c r="H3376"/>
  <c r="H3024"/>
  <c r="H3060"/>
  <c r="H2623"/>
  <c r="H2076"/>
  <c r="H1979"/>
  <c r="H1384"/>
  <c r="H1760"/>
  <c r="H1299"/>
  <c r="H595"/>
  <c r="H3728"/>
  <c r="H3340"/>
  <c r="H2903"/>
  <c r="H2963"/>
  <c r="H2416"/>
  <c r="H2295"/>
  <c r="H2040"/>
  <c r="H1239"/>
  <c r="H1615"/>
  <c r="H983"/>
  <c r="H3243"/>
  <c r="H3279"/>
  <c r="H1919"/>
  <c r="H2356"/>
  <c r="H1579"/>
  <c r="H1104"/>
  <c r="H716"/>
  <c r="H643"/>
  <c r="H3619"/>
  <c r="H3559"/>
  <c r="H2684"/>
  <c r="H2744"/>
  <c r="H2259"/>
  <c r="H2635"/>
  <c r="H1748"/>
  <c r="H1044"/>
  <c r="H1420"/>
  <c r="H947"/>
  <c r="H728"/>
  <c r="H3352"/>
  <c r="H3583"/>
  <c r="H2708"/>
  <c r="H3207"/>
  <c r="H2344"/>
  <c r="H2223"/>
  <c r="H2064"/>
  <c r="H1263"/>
  <c r="H1348"/>
  <c r="H995"/>
  <c r="H1213" s="1"/>
  <c r="H911"/>
  <c r="H3692"/>
  <c r="H3656"/>
  <c r="H3048"/>
  <c r="H2927"/>
  <c r="H3145" s="1"/>
  <c r="H2672"/>
  <c r="H2283"/>
  <c r="H2501" s="1"/>
  <c r="H1676"/>
  <c r="H2380"/>
  <c r="H1603"/>
  <c r="H1688"/>
  <c r="H1323"/>
  <c r="H655"/>
  <c r="H3364"/>
  <c r="H2988"/>
  <c r="H2563"/>
  <c r="H1068"/>
  <c r="H740"/>
  <c r="H607"/>
  <c r="H3547"/>
  <c r="H3267"/>
  <c r="H3485" s="1"/>
  <c r="H2551"/>
  <c r="H2891"/>
  <c r="H3109" s="1"/>
  <c r="H1943"/>
  <c r="H2161" s="1"/>
  <c r="H2004"/>
  <c r="H1907"/>
  <c r="H2125" s="1"/>
  <c r="H1408"/>
  <c r="H923"/>
  <c r="H1141" s="1"/>
  <c r="H1639"/>
  <c r="H752"/>
  <c r="H4032" s="1"/>
  <c r="H3400"/>
  <c r="H3607"/>
  <c r="H2732"/>
  <c r="H2599"/>
  <c r="H2817" s="1"/>
  <c r="H3231"/>
  <c r="H3449" s="1"/>
  <c r="H2307"/>
  <c r="H2525" s="1"/>
  <c r="H1724"/>
  <c r="H1092"/>
  <c r="H1372"/>
  <c r="H3716"/>
  <c r="H3680"/>
  <c r="H3072"/>
  <c r="H2696"/>
  <c r="H2587"/>
  <c r="H1931"/>
  <c r="H2149" s="1"/>
  <c r="H1432"/>
  <c r="H1287"/>
  <c r="H1505" s="1"/>
  <c r="H1712"/>
  <c r="H1251"/>
  <c r="H1469" s="1"/>
  <c r="H935"/>
  <c r="H1153" s="1"/>
  <c r="H3388"/>
  <c r="H2951"/>
  <c r="H3169" s="1"/>
  <c r="H3012"/>
  <c r="H2915"/>
  <c r="H3133" s="1"/>
  <c r="H1967"/>
  <c r="H2185" s="1"/>
  <c r="H2028"/>
  <c r="H2088"/>
  <c r="H1567"/>
  <c r="H667"/>
  <c r="H619"/>
  <c r="H3571"/>
  <c r="H3789" s="1"/>
  <c r="H3291"/>
  <c r="H3509" s="1"/>
  <c r="H2368"/>
  <c r="H2247"/>
  <c r="H2465" s="1"/>
  <c r="H2404"/>
  <c r="H1627"/>
  <c r="H1845" s="1"/>
  <c r="H971"/>
  <c r="H1189" s="1"/>
  <c r="H1056"/>
  <c r="H764"/>
  <c r="H776"/>
  <c r="H4056" s="1"/>
  <c r="G4739"/>
  <c r="K4728"/>
  <c r="G4832"/>
  <c r="K4821"/>
  <c r="H206" i="14"/>
  <c r="H4779" i="13"/>
  <c r="E207" i="14"/>
  <c r="E4810" i="13"/>
  <c r="D202" i="14"/>
  <c r="D4655" i="13"/>
  <c r="I205" i="14"/>
  <c r="I4748" i="13"/>
  <c r="I203" i="14"/>
  <c r="I4686" i="13"/>
  <c r="H4509"/>
  <c r="H4210"/>
  <c r="I189" i="14"/>
  <c r="I4312" i="13"/>
  <c r="J34" i="4"/>
  <c r="F49" i="8" s="1"/>
  <c r="F47"/>
  <c r="E4312" i="13"/>
  <c r="E189" i="14"/>
  <c r="C205"/>
  <c r="C4748" i="13"/>
  <c r="B4458"/>
  <c r="F4447"/>
  <c r="H7972"/>
  <c r="H7267"/>
  <c r="H7485" s="1"/>
  <c r="H7376"/>
  <c r="H6028"/>
  <c r="H7340"/>
  <c r="H6004"/>
  <c r="H5044"/>
  <c r="H5263"/>
  <c r="H5372"/>
  <c r="H4959"/>
  <c r="H7692"/>
  <c r="H7984"/>
  <c r="H6271"/>
  <c r="H6380"/>
  <c r="H6915"/>
  <c r="H7680"/>
  <c r="H6368"/>
  <c r="H5384"/>
  <c r="H5603"/>
  <c r="H5712"/>
  <c r="H5299"/>
  <c r="H7911"/>
  <c r="H7668"/>
  <c r="H6611"/>
  <c r="H6720"/>
  <c r="H7231"/>
  <c r="H7449" s="1"/>
  <c r="H6259"/>
  <c r="H6684"/>
  <c r="H5700"/>
  <c r="H4947"/>
  <c r="H5615"/>
  <c r="H7923"/>
  <c r="H6927"/>
  <c r="H7145" s="1"/>
  <c r="H7036"/>
  <c r="H7571"/>
  <c r="H7789" s="1"/>
  <c r="H6575"/>
  <c r="H6793" s="1"/>
  <c r="H7024"/>
  <c r="H6040"/>
  <c r="H5919"/>
  <c r="H6137" s="1"/>
  <c r="H5056"/>
  <c r="H7851"/>
  <c r="H6855"/>
  <c r="H6964"/>
  <c r="H7255"/>
  <c r="H6283"/>
  <c r="H6708"/>
  <c r="H5724"/>
  <c r="H5627"/>
  <c r="H5736"/>
  <c r="H5543"/>
  <c r="H7535"/>
  <c r="H7195"/>
  <c r="H7304"/>
  <c r="H7595"/>
  <c r="H6599"/>
  <c r="H7048"/>
  <c r="H6064"/>
  <c r="H5943"/>
  <c r="H4971"/>
  <c r="H5883"/>
  <c r="H7839"/>
  <c r="H6539"/>
  <c r="H6392"/>
  <c r="H5227"/>
  <c r="H7875"/>
  <c r="H8093" s="1"/>
  <c r="H6223"/>
  <c r="H6332"/>
  <c r="H7183"/>
  <c r="H7632"/>
  <c r="H6320"/>
  <c r="H5336"/>
  <c r="H5215"/>
  <c r="H5008"/>
  <c r="H7511"/>
  <c r="H6308"/>
  <c r="H7364"/>
  <c r="H5068"/>
  <c r="H5080"/>
  <c r="H7863"/>
  <c r="H7559"/>
  <c r="H7777" s="1"/>
  <c r="H6563"/>
  <c r="H6672"/>
  <c r="H7523"/>
  <c r="H6211"/>
  <c r="H6636"/>
  <c r="H5652"/>
  <c r="H5555"/>
  <c r="H5324"/>
  <c r="H4911"/>
  <c r="H8008"/>
  <c r="H6648"/>
  <c r="H7704"/>
  <c r="H5408"/>
  <c r="H5396"/>
  <c r="H7583"/>
  <c r="H7801" s="1"/>
  <c r="H8032"/>
  <c r="H6879"/>
  <c r="H7097" s="1"/>
  <c r="H6988"/>
  <c r="H6527"/>
  <c r="H6976"/>
  <c r="H5992"/>
  <c r="H5871"/>
  <c r="H5664"/>
  <c r="H5251"/>
  <c r="H7996"/>
  <c r="H6199"/>
  <c r="H6939"/>
  <c r="H7157" s="1"/>
  <c r="H6052"/>
  <c r="H5287"/>
  <c r="H5505" s="1"/>
  <c r="H4887"/>
  <c r="H8020"/>
  <c r="H7219"/>
  <c r="H7328"/>
  <c r="H5931"/>
  <c r="H6149" s="1"/>
  <c r="H6867"/>
  <c r="H7085" s="1"/>
  <c r="H7292"/>
  <c r="H5907"/>
  <c r="H4996"/>
  <c r="H4899"/>
  <c r="H5567"/>
  <c r="H7948"/>
  <c r="H8044" s="1"/>
  <c r="H7960"/>
  <c r="H6247"/>
  <c r="H6465" s="1"/>
  <c r="H6356"/>
  <c r="H6235"/>
  <c r="H6660"/>
  <c r="H6016"/>
  <c r="H5895"/>
  <c r="H6113" s="1"/>
  <c r="H5239"/>
  <c r="H5032"/>
  <c r="H7644"/>
  <c r="H7620"/>
  <c r="H6587"/>
  <c r="H6805" s="1"/>
  <c r="H6696"/>
  <c r="H7207"/>
  <c r="H6551"/>
  <c r="H7000"/>
  <c r="H5020"/>
  <c r="H5348"/>
  <c r="H5275"/>
  <c r="H5493" s="1"/>
  <c r="H6903"/>
  <c r="H7121" s="1"/>
  <c r="H7012"/>
  <c r="H7547"/>
  <c r="H7316"/>
  <c r="H5955"/>
  <c r="H6173" s="1"/>
  <c r="H5360"/>
  <c r="H5579"/>
  <c r="H5688"/>
  <c r="H7887"/>
  <c r="H8105" s="1"/>
  <c r="H7899"/>
  <c r="H8117" s="1"/>
  <c r="H7243"/>
  <c r="H7461" s="1"/>
  <c r="H7352"/>
  <c r="H5980"/>
  <c r="H6076" s="1"/>
  <c r="H6891"/>
  <c r="H7109" s="1"/>
  <c r="H7656"/>
  <c r="H6344"/>
  <c r="H5676"/>
  <c r="H4923"/>
  <c r="H5591"/>
  <c r="H5809" s="1"/>
  <c r="H4935"/>
  <c r="E4553"/>
  <c r="E4852"/>
  <c r="G4862"/>
  <c r="K4862" s="1"/>
  <c r="K4552"/>
  <c r="I4374"/>
  <c r="I191" i="14"/>
  <c r="J201"/>
  <c r="J4624" i="13"/>
  <c r="I634"/>
  <c r="I767"/>
  <c r="I950"/>
  <c r="I646"/>
  <c r="I779"/>
  <c r="I1242"/>
  <c r="I1582"/>
  <c r="I1035"/>
  <c r="I1363"/>
  <c r="I1679"/>
  <c r="I938"/>
  <c r="I1278"/>
  <c r="I1570"/>
  <c r="I1642"/>
  <c r="I1351"/>
  <c r="I2007"/>
  <c r="I2347"/>
  <c r="I1715"/>
  <c r="I1946"/>
  <c r="I2262"/>
  <c r="I2578"/>
  <c r="I2043"/>
  <c r="I2359"/>
  <c r="I1739"/>
  <c r="I2274"/>
  <c r="I2906"/>
  <c r="I3246"/>
  <c r="I2663"/>
  <c r="I3003"/>
  <c r="I2894"/>
  <c r="I2942"/>
  <c r="I3210"/>
  <c r="I2590"/>
  <c r="I2723"/>
  <c r="I3039"/>
  <c r="I3379"/>
  <c r="I3550"/>
  <c r="I3647"/>
  <c r="I3294"/>
  <c r="I3562"/>
  <c r="I3731"/>
  <c r="I598"/>
  <c r="I743"/>
  <c r="I926"/>
  <c r="I1144" s="1"/>
  <c r="I586"/>
  <c r="I755"/>
  <c r="I962"/>
  <c r="I1314"/>
  <c r="I1654"/>
  <c r="I1095"/>
  <c r="I1435"/>
  <c r="I1751"/>
  <c r="I1254"/>
  <c r="I1472" s="1"/>
  <c r="I1326"/>
  <c r="I1544" s="1"/>
  <c r="I1618"/>
  <c r="I1107"/>
  <c r="I1423"/>
  <c r="I2079"/>
  <c r="I2419"/>
  <c r="I1922"/>
  <c r="I2554"/>
  <c r="I2019"/>
  <c r="I2335"/>
  <c r="I1691"/>
  <c r="I1958"/>
  <c r="I2250"/>
  <c r="I2468" s="1"/>
  <c r="I2882"/>
  <c r="I3222"/>
  <c r="I2614"/>
  <c r="I2832" s="1"/>
  <c r="I2735"/>
  <c r="I3075"/>
  <c r="I3282"/>
  <c r="I2699"/>
  <c r="I3015"/>
  <c r="I3355"/>
  <c r="I3391"/>
  <c r="I3622"/>
  <c r="I3840" s="1"/>
  <c r="I3719"/>
  <c r="I3538"/>
  <c r="I3610"/>
  <c r="I3707"/>
  <c r="I622"/>
  <c r="I610"/>
  <c r="I707"/>
  <c r="I1266"/>
  <c r="I1047"/>
  <c r="I1703"/>
  <c r="I1059"/>
  <c r="I2031"/>
  <c r="I1763"/>
  <c r="I2286"/>
  <c r="I2067"/>
  <c r="I1910"/>
  <c r="I2128" s="1"/>
  <c r="I3270"/>
  <c r="I3488" s="1"/>
  <c r="I3027"/>
  <c r="I2638"/>
  <c r="I3063"/>
  <c r="I3574"/>
  <c r="I3319"/>
  <c r="I3659"/>
  <c r="I719"/>
  <c r="I998"/>
  <c r="I1216" s="1"/>
  <c r="I914"/>
  <c r="I1630"/>
  <c r="I1848" s="1"/>
  <c r="I1411"/>
  <c r="I986"/>
  <c r="I1204" s="1"/>
  <c r="I1399"/>
  <c r="I2395"/>
  <c r="I2238"/>
  <c r="I2456" s="1"/>
  <c r="I2626"/>
  <c r="I2844" s="1"/>
  <c r="I2407"/>
  <c r="I2226"/>
  <c r="I2954"/>
  <c r="I3172" s="1"/>
  <c r="I2711"/>
  <c r="I2918"/>
  <c r="I3136" s="1"/>
  <c r="I3258"/>
  <c r="I2991"/>
  <c r="I3343"/>
  <c r="I3695"/>
  <c r="I695"/>
  <c r="I974"/>
  <c r="I1023"/>
  <c r="I1606"/>
  <c r="I1387"/>
  <c r="I1594"/>
  <c r="I1812" s="1"/>
  <c r="I1375"/>
  <c r="I2371"/>
  <c r="I1970"/>
  <c r="I2602"/>
  <c r="I2820" s="1"/>
  <c r="I2383"/>
  <c r="I1982"/>
  <c r="I2930"/>
  <c r="I3148" s="1"/>
  <c r="I2687"/>
  <c r="I3234"/>
  <c r="I3452" s="1"/>
  <c r="I2747"/>
  <c r="I3403"/>
  <c r="I3671"/>
  <c r="I3586"/>
  <c r="I3804" s="1"/>
  <c r="I658"/>
  <c r="I670"/>
  <c r="I731"/>
  <c r="I1290"/>
  <c r="I1508" s="1"/>
  <c r="I1071"/>
  <c r="I1727"/>
  <c r="I1302"/>
  <c r="I1520" s="1"/>
  <c r="I1083"/>
  <c r="I2055"/>
  <c r="I1898"/>
  <c r="I2310"/>
  <c r="I2528" s="1"/>
  <c r="I2091"/>
  <c r="I1934"/>
  <c r="I2298"/>
  <c r="I2516" s="1"/>
  <c r="I2566"/>
  <c r="I2784" s="1"/>
  <c r="I3051"/>
  <c r="I2966"/>
  <c r="I3184" s="1"/>
  <c r="I2675"/>
  <c r="I3331"/>
  <c r="I3598"/>
  <c r="I3816" s="1"/>
  <c r="I3367"/>
  <c r="I3683"/>
  <c r="F85" i="8"/>
  <c r="J24" i="5"/>
  <c r="F87" i="8" s="1"/>
  <c r="E208" i="14"/>
  <c r="E4841" i="13"/>
  <c r="F75" i="8"/>
  <c r="J62" i="4"/>
  <c r="F77" i="8" s="1"/>
  <c r="J58" i="4"/>
  <c r="F73" i="8" s="1"/>
  <c r="F71"/>
  <c r="J64" i="4"/>
  <c r="B44" i="12"/>
  <c r="L10" i="4"/>
  <c r="F79" i="8"/>
  <c r="F12"/>
  <c r="F25"/>
  <c r="H4903" i="13"/>
  <c r="H5243"/>
  <c r="H5535"/>
  <c r="H5607"/>
  <c r="H5048"/>
  <c r="H5364"/>
  <c r="H5704"/>
  <c r="H4939"/>
  <c r="H5935"/>
  <c r="H5060"/>
  <c r="H5400"/>
  <c r="H5716"/>
  <c r="H6056"/>
  <c r="H5996"/>
  <c r="H6360"/>
  <c r="H6676"/>
  <c r="H7016"/>
  <c r="H7332"/>
  <c r="H7672"/>
  <c r="H6227"/>
  <c r="H6275"/>
  <c r="H7223"/>
  <c r="H7441" s="1"/>
  <c r="H7515"/>
  <c r="H7563"/>
  <c r="H7781" s="1"/>
  <c r="H5923"/>
  <c r="H6300"/>
  <c r="H6372"/>
  <c r="H6712"/>
  <c r="H7004"/>
  <c r="H7344"/>
  <c r="H6895"/>
  <c r="H7187"/>
  <c r="H7235"/>
  <c r="H7453" s="1"/>
  <c r="H7503"/>
  <c r="H7952"/>
  <c r="H7612"/>
  <c r="H7867"/>
  <c r="H7575"/>
  <c r="H7988"/>
  <c r="H7831"/>
  <c r="H7903"/>
  <c r="H4879"/>
  <c r="H5219"/>
  <c r="H5291"/>
  <c r="H5509" s="1"/>
  <c r="H5583"/>
  <c r="H5024"/>
  <c r="H5340"/>
  <c r="H5680"/>
  <c r="H4915"/>
  <c r="H5231"/>
  <c r="H5449" s="1"/>
  <c r="H5279"/>
  <c r="H5571"/>
  <c r="H5789" s="1"/>
  <c r="H5619"/>
  <c r="H5911"/>
  <c r="H5036"/>
  <c r="H5376"/>
  <c r="H5692"/>
  <c r="H6032"/>
  <c r="H5947"/>
  <c r="H6336"/>
  <c r="H6652"/>
  <c r="H6992"/>
  <c r="H7308"/>
  <c r="H7648"/>
  <c r="H6543"/>
  <c r="H6761" s="1"/>
  <c r="H6591"/>
  <c r="H6883"/>
  <c r="H6931"/>
  <c r="H6020"/>
  <c r="H6348"/>
  <c r="H6688"/>
  <c r="H6980"/>
  <c r="H7320"/>
  <c r="H6215"/>
  <c r="H6263"/>
  <c r="H6481" s="1"/>
  <c r="H6555"/>
  <c r="H6603"/>
  <c r="H6821" s="1"/>
  <c r="H7551"/>
  <c r="H8024"/>
  <c r="H7964"/>
  <c r="H7684"/>
  <c r="H7879"/>
  <c r="H8097" s="1"/>
  <c r="H4951"/>
  <c r="H5267"/>
  <c r="H5485" s="1"/>
  <c r="H5000"/>
  <c r="H5316"/>
  <c r="H5656"/>
  <c r="H4891"/>
  <c r="H5207"/>
  <c r="H5887"/>
  <c r="H6105" s="1"/>
  <c r="H5012"/>
  <c r="H5352"/>
  <c r="H5668"/>
  <c r="H6008"/>
  <c r="H6312"/>
  <c r="H6628"/>
  <c r="H6968"/>
  <c r="H7284"/>
  <c r="H7624"/>
  <c r="H6203"/>
  <c r="H6421" s="1"/>
  <c r="H6251"/>
  <c r="H6469" s="1"/>
  <c r="H6519"/>
  <c r="H7199"/>
  <c r="H7417" s="1"/>
  <c r="H7247"/>
  <c r="H7539"/>
  <c r="H7757" s="1"/>
  <c r="H7587"/>
  <c r="H5972"/>
  <c r="H6324"/>
  <c r="H6664"/>
  <c r="H7296"/>
  <c r="H6191"/>
  <c r="H6871"/>
  <c r="H7089" s="1"/>
  <c r="H6919"/>
  <c r="H7211"/>
  <c r="H7259"/>
  <c r="H8000"/>
  <c r="H7843"/>
  <c r="H8061" s="1"/>
  <c r="H7915"/>
  <c r="H8133" s="1"/>
  <c r="H7940"/>
  <c r="H7636"/>
  <c r="H4927"/>
  <c r="H5559"/>
  <c r="H5875"/>
  <c r="H5072"/>
  <c r="H5388"/>
  <c r="H5728"/>
  <c r="H4963"/>
  <c r="H5255"/>
  <c r="H5473" s="1"/>
  <c r="H5547"/>
  <c r="H5765" s="1"/>
  <c r="H5595"/>
  <c r="H5813" s="1"/>
  <c r="H5863"/>
  <c r="H4988"/>
  <c r="H5328"/>
  <c r="H5644"/>
  <c r="H5984"/>
  <c r="H5899"/>
  <c r="H6117" s="1"/>
  <c r="H6044"/>
  <c r="H6384"/>
  <c r="H6700"/>
  <c r="H7040"/>
  <c r="H7356"/>
  <c r="H7696"/>
  <c r="H6567"/>
  <c r="H6859"/>
  <c r="H7077" s="1"/>
  <c r="H6907"/>
  <c r="H7125" s="1"/>
  <c r="H7175"/>
  <c r="H6640"/>
  <c r="H6956"/>
  <c r="H7052" s="1"/>
  <c r="H7028"/>
  <c r="H7368"/>
  <c r="H6239"/>
  <c r="H6457" s="1"/>
  <c r="H6531"/>
  <c r="H6749" s="1"/>
  <c r="H6579"/>
  <c r="H6797" s="1"/>
  <c r="H6847"/>
  <c r="H7527"/>
  <c r="H7976"/>
  <c r="H7660"/>
  <c r="H7891"/>
  <c r="H8012"/>
  <c r="H7855"/>
  <c r="H8073" s="1"/>
  <c r="L9" i="5"/>
  <c r="F30" i="8"/>
  <c r="F125"/>
  <c r="F17"/>
  <c r="J62" i="5"/>
  <c r="B49" i="12"/>
  <c r="E188" i="14"/>
  <c r="E4281" i="13"/>
  <c r="D190" i="14"/>
  <c r="D4343" i="13"/>
  <c r="C4250"/>
  <c r="C187" i="14"/>
  <c r="K4635" i="13"/>
  <c r="G4646"/>
  <c r="C600"/>
  <c r="C697"/>
  <c r="C612"/>
  <c r="C976"/>
  <c r="C624"/>
  <c r="C781"/>
  <c r="C1292"/>
  <c r="C1608"/>
  <c r="C940"/>
  <c r="C1097"/>
  <c r="C1437"/>
  <c r="C1753"/>
  <c r="C1620"/>
  <c r="C916"/>
  <c r="C1085"/>
  <c r="C1377"/>
  <c r="C1765"/>
  <c r="C2081"/>
  <c r="C2421"/>
  <c r="C1948"/>
  <c r="C2240"/>
  <c r="C2288"/>
  <c r="C2556"/>
  <c r="C2628"/>
  <c r="C2045"/>
  <c r="C1912"/>
  <c r="C1960"/>
  <c r="C2228"/>
  <c r="C2908"/>
  <c r="C3224"/>
  <c r="C2640"/>
  <c r="C2713"/>
  <c r="C3053"/>
  <c r="C2920"/>
  <c r="C2968"/>
  <c r="C3260"/>
  <c r="C2677"/>
  <c r="C2993"/>
  <c r="C3333"/>
  <c r="C3321"/>
  <c r="C3600"/>
  <c r="C3721"/>
  <c r="C3564"/>
  <c r="C3685"/>
  <c r="C672"/>
  <c r="C769"/>
  <c r="C952"/>
  <c r="C588"/>
  <c r="C757"/>
  <c r="C1268"/>
  <c r="C1486" s="1"/>
  <c r="C1584"/>
  <c r="C1073"/>
  <c r="C1413"/>
  <c r="C1729"/>
  <c r="C1280"/>
  <c r="C1328"/>
  <c r="C1061"/>
  <c r="C1717"/>
  <c r="C2057"/>
  <c r="C2397"/>
  <c r="C2604"/>
  <c r="C2822" s="1"/>
  <c r="C2021"/>
  <c r="C2337"/>
  <c r="C2409"/>
  <c r="C2276"/>
  <c r="C2884"/>
  <c r="C2592"/>
  <c r="C2689"/>
  <c r="C3029"/>
  <c r="C3236"/>
  <c r="C2616"/>
  <c r="C2749"/>
  <c r="C3065"/>
  <c r="C3405"/>
  <c r="C3576"/>
  <c r="C3794" s="1"/>
  <c r="C3296"/>
  <c r="C3697"/>
  <c r="C3540"/>
  <c r="C3661"/>
  <c r="C636"/>
  <c r="C745"/>
  <c r="C928"/>
  <c r="C1000"/>
  <c r="C733"/>
  <c r="C1244"/>
  <c r="C1316"/>
  <c r="C1656"/>
  <c r="C1874" s="1"/>
  <c r="C1049"/>
  <c r="C1389"/>
  <c r="C1705"/>
  <c r="C1596"/>
  <c r="C1814" s="1"/>
  <c r="C1644"/>
  <c r="C1862" s="1"/>
  <c r="C1037"/>
  <c r="C1353"/>
  <c r="C1425"/>
  <c r="C2033"/>
  <c r="C2373"/>
  <c r="C1924"/>
  <c r="C2142" s="1"/>
  <c r="C1972"/>
  <c r="C2190" s="1"/>
  <c r="C2264"/>
  <c r="C2482" s="1"/>
  <c r="C2312"/>
  <c r="C1741"/>
  <c r="C2093"/>
  <c r="C2385"/>
  <c r="C1936"/>
  <c r="C2154" s="1"/>
  <c r="C1984"/>
  <c r="C2202" s="1"/>
  <c r="C2956"/>
  <c r="C3174" s="1"/>
  <c r="C3272"/>
  <c r="C2665"/>
  <c r="C3005"/>
  <c r="C2896"/>
  <c r="C3114" s="1"/>
  <c r="C2944"/>
  <c r="C3162" s="1"/>
  <c r="C3212"/>
  <c r="C2568"/>
  <c r="C2786" s="1"/>
  <c r="C2725"/>
  <c r="C3041"/>
  <c r="C3381"/>
  <c r="C3552"/>
  <c r="C3770" s="1"/>
  <c r="C3624"/>
  <c r="C3673"/>
  <c r="C3393"/>
  <c r="C3612"/>
  <c r="C3830" s="1"/>
  <c r="C3733"/>
  <c r="C660"/>
  <c r="C721"/>
  <c r="C648"/>
  <c r="C709"/>
  <c r="C1025"/>
  <c r="C1632"/>
  <c r="C988"/>
  <c r="C1206" s="1"/>
  <c r="C1365"/>
  <c r="C1681"/>
  <c r="C1256"/>
  <c r="C1304"/>
  <c r="C1522" s="1"/>
  <c r="C1572"/>
  <c r="C964"/>
  <c r="C1182" s="1"/>
  <c r="C1109"/>
  <c r="C1401"/>
  <c r="C2009"/>
  <c r="C2349"/>
  <c r="C1900"/>
  <c r="C2580"/>
  <c r="C2798" s="1"/>
  <c r="C1693"/>
  <c r="C2069"/>
  <c r="C2361"/>
  <c r="C2252"/>
  <c r="C2470" s="1"/>
  <c r="C2300"/>
  <c r="C2518" s="1"/>
  <c r="C2932"/>
  <c r="C3150" s="1"/>
  <c r="C3248"/>
  <c r="C2737"/>
  <c r="C3077"/>
  <c r="C3284"/>
  <c r="C3502" s="1"/>
  <c r="C2701"/>
  <c r="C3017"/>
  <c r="C3357"/>
  <c r="C3369"/>
  <c r="C3649"/>
  <c r="C3345"/>
  <c r="C3588"/>
  <c r="C3806" s="1"/>
  <c r="C3709"/>
  <c r="F4870"/>
  <c r="I4528"/>
  <c r="I4509"/>
  <c r="K4404"/>
  <c r="F4716"/>
  <c r="K4809"/>
  <c r="F4497"/>
  <c r="J4871"/>
  <c r="K4508"/>
  <c r="F4373"/>
  <c r="F4518"/>
  <c r="K4311"/>
  <c r="F4209"/>
  <c r="F4623"/>
  <c r="F4840"/>
  <c r="K4292"/>
  <c r="C4528"/>
  <c r="G4396"/>
  <c r="G4519"/>
  <c r="K4519" s="1"/>
  <c r="K4209"/>
  <c r="B4528"/>
  <c r="F4218"/>
  <c r="C195" i="14"/>
  <c r="C4498" i="13"/>
  <c r="G4553"/>
  <c r="G4852"/>
  <c r="K4542"/>
  <c r="H4343"/>
  <c r="H190" i="14"/>
  <c r="J194"/>
  <c r="J5699" i="13" s="1"/>
  <c r="J4467"/>
  <c r="H192" i="14"/>
  <c r="H4405" i="13"/>
  <c r="H201" i="14"/>
  <c r="H4624" i="13"/>
  <c r="C202" i="14"/>
  <c r="C4655" i="13"/>
  <c r="C208" i="14"/>
  <c r="C4841" i="13"/>
  <c r="I200" i="14"/>
  <c r="I4593" i="13"/>
  <c r="H191" i="14"/>
  <c r="H4374" i="13"/>
  <c r="J4655"/>
  <c r="J202" i="14"/>
  <c r="D4927" i="13"/>
  <c r="D5267"/>
  <c r="D5559"/>
  <c r="D5875"/>
  <c r="D5072"/>
  <c r="D5388"/>
  <c r="D5728"/>
  <c r="D4963"/>
  <c r="D5255"/>
  <c r="D5547"/>
  <c r="D5595"/>
  <c r="D5863"/>
  <c r="D4988"/>
  <c r="D5328"/>
  <c r="D5644"/>
  <c r="D5984"/>
  <c r="D5923"/>
  <c r="D6312"/>
  <c r="D6628"/>
  <c r="D6968"/>
  <c r="D7284"/>
  <c r="D7624"/>
  <c r="D6203"/>
  <c r="D6251"/>
  <c r="D6519"/>
  <c r="D7199"/>
  <c r="D7247"/>
  <c r="D7539"/>
  <c r="D7587"/>
  <c r="D6324"/>
  <c r="D6664"/>
  <c r="D6980"/>
  <c r="D7320"/>
  <c r="D6215"/>
  <c r="D6433" s="1"/>
  <c r="D6263"/>
  <c r="D6555"/>
  <c r="D6603"/>
  <c r="D7575"/>
  <c r="D8024"/>
  <c r="D7551"/>
  <c r="D7988"/>
  <c r="D7831"/>
  <c r="D7903"/>
  <c r="D4903"/>
  <c r="D5243"/>
  <c r="D5535"/>
  <c r="D5607"/>
  <c r="D5048"/>
  <c r="D5364"/>
  <c r="D5704"/>
  <c r="D4939"/>
  <c r="D5935"/>
  <c r="D5060"/>
  <c r="D5400"/>
  <c r="D5716"/>
  <c r="D6056"/>
  <c r="D6020"/>
  <c r="D6384"/>
  <c r="D6700"/>
  <c r="D7040"/>
  <c r="D7356"/>
  <c r="D7696"/>
  <c r="D6567"/>
  <c r="D6859"/>
  <c r="D7077" s="1"/>
  <c r="D6907"/>
  <c r="D7175"/>
  <c r="D5947"/>
  <c r="D6165" s="1"/>
  <c r="D6300"/>
  <c r="D6640"/>
  <c r="D6956"/>
  <c r="D7296"/>
  <c r="D6191"/>
  <c r="D6871"/>
  <c r="D7089" s="1"/>
  <c r="D6919"/>
  <c r="D7211"/>
  <c r="D7259"/>
  <c r="D8000"/>
  <c r="D7843"/>
  <c r="D7915"/>
  <c r="D8133" s="1"/>
  <c r="D7964"/>
  <c r="D7660"/>
  <c r="D7879"/>
  <c r="D8097" s="1"/>
  <c r="D4879"/>
  <c r="D5219"/>
  <c r="D5291"/>
  <c r="D5509" s="1"/>
  <c r="D5024"/>
  <c r="D5340"/>
  <c r="D5680"/>
  <c r="D4915"/>
  <c r="D5231"/>
  <c r="D5449" s="1"/>
  <c r="D5279"/>
  <c r="D5571"/>
  <c r="D5789" s="1"/>
  <c r="D5619"/>
  <c r="D5837" s="1"/>
  <c r="D5911"/>
  <c r="D6129" s="1"/>
  <c r="D5036"/>
  <c r="D5376"/>
  <c r="D5692"/>
  <c r="D6032"/>
  <c r="D5972"/>
  <c r="D6360"/>
  <c r="D6676"/>
  <c r="D7016"/>
  <c r="D7332"/>
  <c r="D7672"/>
  <c r="D6227"/>
  <c r="D6275"/>
  <c r="D6493" s="1"/>
  <c r="D7223"/>
  <c r="D7441" s="1"/>
  <c r="D7515"/>
  <c r="D7563"/>
  <c r="D7781" s="1"/>
  <c r="D5899"/>
  <c r="D6044"/>
  <c r="D6372"/>
  <c r="D6712"/>
  <c r="D7028"/>
  <c r="D7368"/>
  <c r="D6239"/>
  <c r="D6531"/>
  <c r="D6749" s="1"/>
  <c r="D6579"/>
  <c r="D6847"/>
  <c r="D7527"/>
  <c r="D7976"/>
  <c r="D7684"/>
  <c r="D7891"/>
  <c r="D7940"/>
  <c r="D7612"/>
  <c r="D4951"/>
  <c r="D5583"/>
  <c r="D5000"/>
  <c r="D5316"/>
  <c r="D5656"/>
  <c r="D4891"/>
  <c r="D5207"/>
  <c r="D5887"/>
  <c r="D5012"/>
  <c r="D5352"/>
  <c r="D5668"/>
  <c r="D6008"/>
  <c r="D6336"/>
  <c r="D6652"/>
  <c r="D6992"/>
  <c r="D7308"/>
  <c r="D7648"/>
  <c r="D6543"/>
  <c r="D6761" s="1"/>
  <c r="D6591"/>
  <c r="D6809" s="1"/>
  <c r="D6883"/>
  <c r="D7101" s="1"/>
  <c r="D6931"/>
  <c r="D7149" s="1"/>
  <c r="D5996"/>
  <c r="D6348"/>
  <c r="D6688"/>
  <c r="D7004"/>
  <c r="D7344"/>
  <c r="D6895"/>
  <c r="D7187"/>
  <c r="D7405" s="1"/>
  <c r="D7235"/>
  <c r="D7453" s="1"/>
  <c r="D7503"/>
  <c r="D7952"/>
  <c r="D7636"/>
  <c r="D7867"/>
  <c r="D8085" s="1"/>
  <c r="D8012"/>
  <c r="D7855"/>
  <c r="D8073" s="1"/>
  <c r="B4779"/>
  <c r="F4770"/>
  <c r="B206" i="14"/>
  <c r="F4779" i="13"/>
  <c r="F126" i="8"/>
  <c r="F18"/>
  <c r="J63" i="5"/>
  <c r="B50" i="12"/>
  <c r="F31" i="8"/>
  <c r="G4615" i="13"/>
  <c r="K4604"/>
  <c r="J189" i="14"/>
  <c r="J4312" i="13"/>
  <c r="D5027"/>
  <c r="D5343"/>
  <c r="D5683"/>
  <c r="D4918"/>
  <c r="D5234"/>
  <c r="D5452" s="1"/>
  <c r="D5282"/>
  <c r="D5574"/>
  <c r="D5792" s="1"/>
  <c r="D5622"/>
  <c r="D4991"/>
  <c r="D5331"/>
  <c r="D5647"/>
  <c r="D5987"/>
  <c r="D4882"/>
  <c r="D5222"/>
  <c r="D5440" s="1"/>
  <c r="D5270"/>
  <c r="D5538"/>
  <c r="D6230"/>
  <c r="D6546"/>
  <c r="D6886"/>
  <c r="D7202"/>
  <c r="D7542"/>
  <c r="D5975"/>
  <c r="D6351"/>
  <c r="D6691"/>
  <c r="D7007"/>
  <c r="D7347"/>
  <c r="D7663"/>
  <c r="D6898"/>
  <c r="D7116" s="1"/>
  <c r="D7190"/>
  <c r="D7238"/>
  <c r="D7456" s="1"/>
  <c r="D7506"/>
  <c r="D5999"/>
  <c r="D6363"/>
  <c r="D6679"/>
  <c r="D7019"/>
  <c r="D7335"/>
  <c r="D7846"/>
  <c r="D7578"/>
  <c r="D7991"/>
  <c r="D7834"/>
  <c r="D7906"/>
  <c r="D7979"/>
  <c r="D5003"/>
  <c r="D5319"/>
  <c r="D5659"/>
  <c r="D4894"/>
  <c r="D5210"/>
  <c r="D5890"/>
  <c r="D6108" s="1"/>
  <c r="D5063"/>
  <c r="D5403"/>
  <c r="D5719"/>
  <c r="D6059"/>
  <c r="D4954"/>
  <c r="D5586"/>
  <c r="D5878"/>
  <c r="D5926"/>
  <c r="D6206"/>
  <c r="D6522"/>
  <c r="D6862"/>
  <c r="D7178"/>
  <c r="D7518"/>
  <c r="D5938"/>
  <c r="D6327"/>
  <c r="D6667"/>
  <c r="D6983"/>
  <c r="D7323"/>
  <c r="D7639"/>
  <c r="D6218"/>
  <c r="D6436" s="1"/>
  <c r="D6266"/>
  <c r="D6558"/>
  <c r="D6606"/>
  <c r="D5914"/>
  <c r="D6339"/>
  <c r="D6655"/>
  <c r="D6995"/>
  <c r="D7311"/>
  <c r="D7675"/>
  <c r="D7918"/>
  <c r="D7967"/>
  <c r="D7699"/>
  <c r="D7882"/>
  <c r="D8100" s="1"/>
  <c r="D7955"/>
  <c r="D5075"/>
  <c r="D5391"/>
  <c r="D5731"/>
  <c r="D4966"/>
  <c r="D5258"/>
  <c r="D5550"/>
  <c r="D5768" s="1"/>
  <c r="D5598"/>
  <c r="D5866"/>
  <c r="D5039"/>
  <c r="D5379"/>
  <c r="D5695"/>
  <c r="D6035"/>
  <c r="D4930"/>
  <c r="D5246"/>
  <c r="D5294"/>
  <c r="D5512" s="1"/>
  <c r="D6278"/>
  <c r="D6594"/>
  <c r="D6934"/>
  <c r="D7250"/>
  <c r="D7590"/>
  <c r="D6303"/>
  <c r="D6643"/>
  <c r="D6959"/>
  <c r="D7299"/>
  <c r="D7615"/>
  <c r="D6194"/>
  <c r="D6874"/>
  <c r="D7092" s="1"/>
  <c r="D6922"/>
  <c r="D7214"/>
  <c r="D7432" s="1"/>
  <c r="D7262"/>
  <c r="D6315"/>
  <c r="D6631"/>
  <c r="D6971"/>
  <c r="D7287"/>
  <c r="D7627"/>
  <c r="D7894"/>
  <c r="D7943"/>
  <c r="D7651"/>
  <c r="D8027"/>
  <c r="D5051"/>
  <c r="D5367"/>
  <c r="D5707"/>
  <c r="D4942"/>
  <c r="D5015"/>
  <c r="D5355"/>
  <c r="D5671"/>
  <c r="D6011"/>
  <c r="D4906"/>
  <c r="D5562"/>
  <c r="D5610"/>
  <c r="D5828" s="1"/>
  <c r="D5902"/>
  <c r="D6120" s="1"/>
  <c r="D5950"/>
  <c r="D6254"/>
  <c r="D6570"/>
  <c r="D6788" s="1"/>
  <c r="D6910"/>
  <c r="D7128" s="1"/>
  <c r="D7226"/>
  <c r="D7566"/>
  <c r="D6023"/>
  <c r="D6375"/>
  <c r="D6715"/>
  <c r="D7031"/>
  <c r="D7371"/>
  <c r="D7687"/>
  <c r="D6242"/>
  <c r="D6460" s="1"/>
  <c r="D6534"/>
  <c r="D6582"/>
  <c r="D6800" s="1"/>
  <c r="D6850"/>
  <c r="D7530"/>
  <c r="D7748" s="1"/>
  <c r="D6047"/>
  <c r="D6387"/>
  <c r="D6703"/>
  <c r="D7043"/>
  <c r="D7359"/>
  <c r="D7870"/>
  <c r="D8088" s="1"/>
  <c r="D8015"/>
  <c r="D7858"/>
  <c r="D8076" s="1"/>
  <c r="D7554"/>
  <c r="D7772" s="1"/>
  <c r="D8003"/>
  <c r="C4210"/>
  <c r="C4509"/>
  <c r="F4552"/>
  <c r="B4862"/>
  <c r="F4862" s="1"/>
  <c r="K4592"/>
  <c r="I63" i="4"/>
  <c r="I66" s="1"/>
  <c r="I61" i="5"/>
  <c r="I64" s="1"/>
  <c r="B4365" i="13"/>
  <c r="K4716"/>
  <c r="D4528"/>
  <c r="K4199"/>
  <c r="K4685"/>
  <c r="K4385"/>
  <c r="E4436"/>
  <c r="E193" i="14"/>
  <c r="E192"/>
  <c r="E4405" i="13"/>
  <c r="E194" i="14"/>
  <c r="E4467" i="13"/>
  <c r="G4801"/>
  <c r="K4790"/>
  <c r="F4542"/>
  <c r="B4553"/>
  <c r="B4852"/>
  <c r="D204" i="14"/>
  <c r="D4717" i="13"/>
  <c r="E4990"/>
  <c r="E5330"/>
  <c r="E5646"/>
  <c r="E4881"/>
  <c r="E5221"/>
  <c r="E5269"/>
  <c r="E5537"/>
  <c r="E5002"/>
  <c r="E5318"/>
  <c r="E5658"/>
  <c r="E5974"/>
  <c r="E4893"/>
  <c r="E5209"/>
  <c r="E5889"/>
  <c r="E5937"/>
  <c r="E6193"/>
  <c r="E6605"/>
  <c r="E6897"/>
  <c r="E7213"/>
  <c r="E7505"/>
  <c r="E6362"/>
  <c r="E6678"/>
  <c r="E7018"/>
  <c r="E7334"/>
  <c r="E7674"/>
  <c r="E6205"/>
  <c r="E6277"/>
  <c r="E6593"/>
  <c r="E6909"/>
  <c r="E7127" s="1"/>
  <c r="E7225"/>
  <c r="E7443" s="1"/>
  <c r="E5901"/>
  <c r="E6326"/>
  <c r="E6666"/>
  <c r="E6982"/>
  <c r="E7322"/>
  <c r="E7662"/>
  <c r="E7905"/>
  <c r="E8026"/>
  <c r="E7845"/>
  <c r="E7917"/>
  <c r="E7990"/>
  <c r="E5062"/>
  <c r="E5402"/>
  <c r="E5718"/>
  <c r="E4953"/>
  <c r="E5585"/>
  <c r="E5877"/>
  <c r="E5074"/>
  <c r="E5390"/>
  <c r="E5730"/>
  <c r="E6046"/>
  <c r="E4965"/>
  <c r="E5257"/>
  <c r="E5549"/>
  <c r="E5767" s="1"/>
  <c r="E5597"/>
  <c r="E5865"/>
  <c r="E6034"/>
  <c r="E6265"/>
  <c r="E6581"/>
  <c r="E6873"/>
  <c r="E7189"/>
  <c r="E7577"/>
  <c r="E6338"/>
  <c r="E6654"/>
  <c r="E6994"/>
  <c r="E7310"/>
  <c r="E7650"/>
  <c r="E6058"/>
  <c r="E6253"/>
  <c r="E6471" s="1"/>
  <c r="E6569"/>
  <c r="E6787" s="1"/>
  <c r="E6885"/>
  <c r="E7201"/>
  <c r="E6302"/>
  <c r="E6642"/>
  <c r="E6958"/>
  <c r="E7298"/>
  <c r="E7541"/>
  <c r="E7759" s="1"/>
  <c r="E7614"/>
  <c r="E7881"/>
  <c r="E8002"/>
  <c r="E7686"/>
  <c r="E7966"/>
  <c r="E5038"/>
  <c r="E5378"/>
  <c r="E5694"/>
  <c r="E4929"/>
  <c r="E5245"/>
  <c r="E5293"/>
  <c r="E5511" s="1"/>
  <c r="E5050"/>
  <c r="E5366"/>
  <c r="E5706"/>
  <c r="E6022"/>
  <c r="E4941"/>
  <c r="E5913"/>
  <c r="E6131" s="1"/>
  <c r="E5986"/>
  <c r="E6241"/>
  <c r="E6557"/>
  <c r="E6775" s="1"/>
  <c r="E6849"/>
  <c r="E7261"/>
  <c r="E7553"/>
  <c r="E7771" s="1"/>
  <c r="E6314"/>
  <c r="E6630"/>
  <c r="E6970"/>
  <c r="E7286"/>
  <c r="E7626"/>
  <c r="E6010"/>
  <c r="E6229"/>
  <c r="E6447" s="1"/>
  <c r="E6545"/>
  <c r="E6763" s="1"/>
  <c r="E7177"/>
  <c r="E7517"/>
  <c r="E7735" s="1"/>
  <c r="E5949"/>
  <c r="E6167" s="1"/>
  <c r="E6374"/>
  <c r="E6714"/>
  <c r="E7030"/>
  <c r="E7370"/>
  <c r="E7857"/>
  <c r="E7978"/>
  <c r="E7638"/>
  <c r="E7893"/>
  <c r="E8111" s="1"/>
  <c r="E7942"/>
  <c r="E5014"/>
  <c r="E5354"/>
  <c r="E5670"/>
  <c r="E4905"/>
  <c r="E5561"/>
  <c r="E5779" s="1"/>
  <c r="E5609"/>
  <c r="E5827" s="1"/>
  <c r="E5026"/>
  <c r="E5342"/>
  <c r="E5682"/>
  <c r="E5998"/>
  <c r="E4917"/>
  <c r="E5233"/>
  <c r="E5451" s="1"/>
  <c r="E5281"/>
  <c r="E5499" s="1"/>
  <c r="E5573"/>
  <c r="E5791" s="1"/>
  <c r="E5621"/>
  <c r="E6217"/>
  <c r="E6435" s="1"/>
  <c r="E6533"/>
  <c r="E6751" s="1"/>
  <c r="E6921"/>
  <c r="E7139" s="1"/>
  <c r="E7237"/>
  <c r="E7529"/>
  <c r="E5925"/>
  <c r="E6143" s="1"/>
  <c r="E6386"/>
  <c r="E6702"/>
  <c r="E7042"/>
  <c r="E7358"/>
  <c r="E7698"/>
  <c r="E6521"/>
  <c r="E6861"/>
  <c r="E7079" s="1"/>
  <c r="E6933"/>
  <c r="E7151" s="1"/>
  <c r="E7249"/>
  <c r="E7467" s="1"/>
  <c r="E6350"/>
  <c r="E6690"/>
  <c r="E7006"/>
  <c r="E7346"/>
  <c r="E7589"/>
  <c r="E7833"/>
  <c r="E7954"/>
  <c r="E7565"/>
  <c r="E7783" s="1"/>
  <c r="E7869"/>
  <c r="E8014"/>
  <c r="J4779"/>
  <c r="J206" i="14"/>
  <c r="H193"/>
  <c r="H4436" i="13"/>
  <c r="G4871"/>
  <c r="K4561"/>
  <c r="H4852"/>
  <c r="H4553"/>
  <c r="B4396"/>
  <c r="F4385"/>
  <c r="J187" i="14"/>
  <c r="J4250" i="13"/>
  <c r="I4624"/>
  <c r="I201" i="14"/>
  <c r="B204"/>
  <c r="F4708" i="13"/>
  <c r="F4717"/>
  <c r="B4717"/>
  <c r="C635"/>
  <c r="C720"/>
  <c r="C647"/>
  <c r="C780"/>
  <c r="C939"/>
  <c r="C1072"/>
  <c r="C1412"/>
  <c r="C975"/>
  <c r="C1571"/>
  <c r="C1060"/>
  <c r="C1376"/>
  <c r="C1716"/>
  <c r="C999"/>
  <c r="C1315"/>
  <c r="C1631"/>
  <c r="C1899"/>
  <c r="C1971"/>
  <c r="C2603"/>
  <c r="C2044"/>
  <c r="C2360"/>
  <c r="C1728"/>
  <c r="C1959"/>
  <c r="C2275"/>
  <c r="C2056"/>
  <c r="C2396"/>
  <c r="C2712"/>
  <c r="C3052"/>
  <c r="C2615"/>
  <c r="C3259"/>
  <c r="C2724"/>
  <c r="C3040"/>
  <c r="C3380"/>
  <c r="C611"/>
  <c r="C696"/>
  <c r="C671"/>
  <c r="C756"/>
  <c r="C915"/>
  <c r="C1048"/>
  <c r="C1388"/>
  <c r="C1279"/>
  <c r="C1497" s="1"/>
  <c r="C1327"/>
  <c r="C1643"/>
  <c r="C1352"/>
  <c r="C1692"/>
  <c r="C951"/>
  <c r="C1169" s="1"/>
  <c r="C1291"/>
  <c r="C1607"/>
  <c r="C1825" s="1"/>
  <c r="C1752"/>
  <c r="C2287"/>
  <c r="C2505" s="1"/>
  <c r="C2579"/>
  <c r="C2020"/>
  <c r="C2336"/>
  <c r="C1680"/>
  <c r="C1935"/>
  <c r="C2251"/>
  <c r="C2469" s="1"/>
  <c r="C2032"/>
  <c r="C2372"/>
  <c r="C2688"/>
  <c r="C3028"/>
  <c r="C2943"/>
  <c r="C3161" s="1"/>
  <c r="C3235"/>
  <c r="C2700"/>
  <c r="C3016"/>
  <c r="C3356"/>
  <c r="C744"/>
  <c r="C1024"/>
  <c r="C1096"/>
  <c r="C1036"/>
  <c r="C1595"/>
  <c r="C1400"/>
  <c r="C1243"/>
  <c r="C1655"/>
  <c r="C2239"/>
  <c r="C2384"/>
  <c r="C1983"/>
  <c r="C2080"/>
  <c r="C2736"/>
  <c r="C2895"/>
  <c r="C3283"/>
  <c r="C3064"/>
  <c r="C2639"/>
  <c r="C2955"/>
  <c r="C3271"/>
  <c r="C3489" s="1"/>
  <c r="C3648"/>
  <c r="C3539"/>
  <c r="C3611"/>
  <c r="C3660"/>
  <c r="C3551"/>
  <c r="C3769" s="1"/>
  <c r="C3599"/>
  <c r="C599"/>
  <c r="C732"/>
  <c r="C987"/>
  <c r="C1205" s="1"/>
  <c r="C927"/>
  <c r="C1108"/>
  <c r="C1764"/>
  <c r="C1947"/>
  <c r="C2165" s="1"/>
  <c r="C2555"/>
  <c r="C2092"/>
  <c r="C2008"/>
  <c r="C2664"/>
  <c r="C2567"/>
  <c r="C3211"/>
  <c r="C2992"/>
  <c r="C2591"/>
  <c r="C2809" s="1"/>
  <c r="C2931"/>
  <c r="C3247"/>
  <c r="C3392"/>
  <c r="C3720"/>
  <c r="C3587"/>
  <c r="C3368"/>
  <c r="C3732"/>
  <c r="C659"/>
  <c r="C708"/>
  <c r="C963"/>
  <c r="C1181" s="1"/>
  <c r="C1436"/>
  <c r="C1303"/>
  <c r="C1521" s="1"/>
  <c r="C1084"/>
  <c r="C1740"/>
  <c r="C1583"/>
  <c r="C1801" s="1"/>
  <c r="C1923"/>
  <c r="C2141" s="1"/>
  <c r="C2311"/>
  <c r="C2068"/>
  <c r="C1911"/>
  <c r="C2129" s="1"/>
  <c r="C2299"/>
  <c r="C2420"/>
  <c r="C3076"/>
  <c r="C2967"/>
  <c r="C3185" s="1"/>
  <c r="C2748"/>
  <c r="C3404"/>
  <c r="C2907"/>
  <c r="C3344"/>
  <c r="C3696"/>
  <c r="C3320"/>
  <c r="C3708"/>
  <c r="C3575"/>
  <c r="C3623"/>
  <c r="C3841" s="1"/>
  <c r="C587"/>
  <c r="C768"/>
  <c r="C623"/>
  <c r="C1364"/>
  <c r="C1255"/>
  <c r="C1619"/>
  <c r="C1837" s="1"/>
  <c r="C1424"/>
  <c r="C1267"/>
  <c r="C1485" s="1"/>
  <c r="C1704"/>
  <c r="C2263"/>
  <c r="C2481" s="1"/>
  <c r="C2627"/>
  <c r="C2845" s="1"/>
  <c r="C2408"/>
  <c r="C2227"/>
  <c r="C2348"/>
  <c r="C3004"/>
  <c r="C2919"/>
  <c r="C3137" s="1"/>
  <c r="C2676"/>
  <c r="C3332"/>
  <c r="C2883"/>
  <c r="C3223"/>
  <c r="C3441" s="1"/>
  <c r="C3295"/>
  <c r="C3513" s="1"/>
  <c r="C3672"/>
  <c r="C3563"/>
  <c r="C3684"/>
  <c r="K4759"/>
  <c r="G4770"/>
  <c r="C4779"/>
  <c r="C206" i="14"/>
  <c r="E201"/>
  <c r="E4624" i="13"/>
  <c r="F4489"/>
  <c r="B195" i="14"/>
  <c r="F4498" i="13"/>
  <c r="B4498"/>
  <c r="J4553"/>
  <c r="J4852"/>
  <c r="K4218"/>
  <c r="G4528"/>
  <c r="J188" i="14"/>
  <c r="J4281" i="13"/>
  <c r="D192" i="14"/>
  <c r="D4405" i="13"/>
  <c r="E200" i="14"/>
  <c r="E4593" i="13"/>
  <c r="J54" i="4"/>
  <c r="F69" i="8" s="1"/>
  <c r="F67"/>
  <c r="F39"/>
  <c r="J26" i="4"/>
  <c r="F41" i="8" s="1"/>
  <c r="F13"/>
  <c r="F80"/>
  <c r="F26"/>
  <c r="J65" i="4"/>
  <c r="B45" i="12"/>
  <c r="H5065" i="13"/>
  <c r="H5405"/>
  <c r="H5721"/>
  <c r="H4956"/>
  <c r="H5588"/>
  <c r="H5880"/>
  <c r="H5077"/>
  <c r="H5393"/>
  <c r="H5733"/>
  <c r="H6049"/>
  <c r="H4968"/>
  <c r="H5260"/>
  <c r="H5552"/>
  <c r="H5600"/>
  <c r="H5868"/>
  <c r="H6037"/>
  <c r="H6244"/>
  <c r="H6876"/>
  <c r="H7192"/>
  <c r="H7264"/>
  <c r="H7556"/>
  <c r="H6317"/>
  <c r="H6633"/>
  <c r="H6973"/>
  <c r="H7289"/>
  <c r="H7629"/>
  <c r="H6013"/>
  <c r="H6256"/>
  <c r="H6548"/>
  <c r="H6864"/>
  <c r="H6936"/>
  <c r="H5952"/>
  <c r="H6353"/>
  <c r="H6693"/>
  <c r="H7009"/>
  <c r="H7349"/>
  <c r="H7592"/>
  <c r="H7860"/>
  <c r="H7981"/>
  <c r="H7920"/>
  <c r="H8017"/>
  <c r="H5041"/>
  <c r="H5381"/>
  <c r="H5697"/>
  <c r="H4932"/>
  <c r="H5248"/>
  <c r="H5296"/>
  <c r="H5514" s="1"/>
  <c r="H5053"/>
  <c r="H5369"/>
  <c r="H5709"/>
  <c r="H6025"/>
  <c r="H4944"/>
  <c r="H5916"/>
  <c r="H6134" s="1"/>
  <c r="H5989"/>
  <c r="H6560"/>
  <c r="H6852"/>
  <c r="H6924"/>
  <c r="H7240"/>
  <c r="H6389"/>
  <c r="H6705"/>
  <c r="H7045"/>
  <c r="H7361"/>
  <c r="H7701"/>
  <c r="H6232"/>
  <c r="H6524"/>
  <c r="H6596"/>
  <c r="H7228"/>
  <c r="H5904"/>
  <c r="H6122" s="1"/>
  <c r="H6329"/>
  <c r="H6669"/>
  <c r="H6985"/>
  <c r="H7325"/>
  <c r="H7836"/>
  <c r="H7957"/>
  <c r="H7568"/>
  <c r="H7848"/>
  <c r="H8066" s="1"/>
  <c r="H7896"/>
  <c r="H7993"/>
  <c r="H5017"/>
  <c r="H5357"/>
  <c r="H5673"/>
  <c r="H4908"/>
  <c r="H5564"/>
  <c r="H5612"/>
  <c r="H5830" s="1"/>
  <c r="H5029"/>
  <c r="H5345"/>
  <c r="H5685"/>
  <c r="H6001"/>
  <c r="H4920"/>
  <c r="H5236"/>
  <c r="H5454" s="1"/>
  <c r="H5284"/>
  <c r="H5576"/>
  <c r="H5794" s="1"/>
  <c r="H5624"/>
  <c r="H5842" s="1"/>
  <c r="H6220"/>
  <c r="H6536"/>
  <c r="H6608"/>
  <c r="H6900"/>
  <c r="H7118" s="1"/>
  <c r="H7532"/>
  <c r="H5928"/>
  <c r="H6365"/>
  <c r="H6681"/>
  <c r="H7021"/>
  <c r="H7337"/>
  <c r="H7677"/>
  <c r="H6208"/>
  <c r="H6426" s="1"/>
  <c r="H6280"/>
  <c r="H6498" s="1"/>
  <c r="H6912"/>
  <c r="H7130" s="1"/>
  <c r="H7204"/>
  <c r="H7520"/>
  <c r="H7738" s="1"/>
  <c r="H6305"/>
  <c r="H6645"/>
  <c r="H6961"/>
  <c r="H7301"/>
  <c r="H7544"/>
  <c r="H7665"/>
  <c r="H7908"/>
  <c r="H8126" s="1"/>
  <c r="H8029"/>
  <c r="H7689"/>
  <c r="H7969"/>
  <c r="H4993"/>
  <c r="H5333"/>
  <c r="H5649"/>
  <c r="H4884"/>
  <c r="H5224"/>
  <c r="H5442" s="1"/>
  <c r="H5272"/>
  <c r="H5490" s="1"/>
  <c r="H5540"/>
  <c r="H5005"/>
  <c r="H5321"/>
  <c r="H5417" s="1"/>
  <c r="H5661"/>
  <c r="H5977"/>
  <c r="H4896"/>
  <c r="H5212"/>
  <c r="H5892"/>
  <c r="H6110" s="1"/>
  <c r="H5940"/>
  <c r="H6158" s="1"/>
  <c r="H6196"/>
  <c r="H6268"/>
  <c r="H6584"/>
  <c r="H6802" s="1"/>
  <c r="H7216"/>
  <c r="H7508"/>
  <c r="H7580"/>
  <c r="H7798" s="1"/>
  <c r="H6341"/>
  <c r="H6657"/>
  <c r="H6997"/>
  <c r="H7313"/>
  <c r="H7653"/>
  <c r="H6061"/>
  <c r="H6572"/>
  <c r="H6888"/>
  <c r="H7106" s="1"/>
  <c r="H7180"/>
  <c r="H7252"/>
  <c r="H7470" s="1"/>
  <c r="H6377"/>
  <c r="H6717"/>
  <c r="H7033"/>
  <c r="H7373"/>
  <c r="H7617"/>
  <c r="H7884"/>
  <c r="H8102" s="1"/>
  <c r="H8005"/>
  <c r="H7641"/>
  <c r="H7872"/>
  <c r="H8090" s="1"/>
  <c r="H7945"/>
  <c r="H8041" s="1"/>
  <c r="E191" i="14"/>
  <c r="E4374" i="13"/>
  <c r="C4436"/>
  <c r="C193" i="14"/>
  <c r="F4821" i="13"/>
  <c r="B4832"/>
  <c r="F86" i="8"/>
  <c r="G4708" i="13"/>
  <c r="K4697"/>
  <c r="I5014"/>
  <c r="I5354"/>
  <c r="I5670"/>
  <c r="I4905"/>
  <c r="I5561"/>
  <c r="I5609"/>
  <c r="I5002"/>
  <c r="I5318"/>
  <c r="I5658"/>
  <c r="I5974"/>
  <c r="I4893"/>
  <c r="I5209"/>
  <c r="I5889"/>
  <c r="I5937"/>
  <c r="I6193"/>
  <c r="I6265"/>
  <c r="I6873"/>
  <c r="I7189"/>
  <c r="I7237"/>
  <c r="I6338"/>
  <c r="I6654"/>
  <c r="I6994"/>
  <c r="I7310"/>
  <c r="I7650"/>
  <c r="I6034"/>
  <c r="I6545"/>
  <c r="I6763" s="1"/>
  <c r="I6861"/>
  <c r="I6909"/>
  <c r="I6326"/>
  <c r="I6666"/>
  <c r="I6982"/>
  <c r="I7322"/>
  <c r="I7638"/>
  <c r="I7881"/>
  <c r="I8002"/>
  <c r="I7589"/>
  <c r="I4990"/>
  <c r="I5330"/>
  <c r="I5646"/>
  <c r="I4881"/>
  <c r="I5221"/>
  <c r="I5269"/>
  <c r="I5537"/>
  <c r="I5074"/>
  <c r="I5390"/>
  <c r="I5730"/>
  <c r="I6046"/>
  <c r="I4965"/>
  <c r="I5257"/>
  <c r="I5549"/>
  <c r="I5767" s="1"/>
  <c r="I5597"/>
  <c r="I5865"/>
  <c r="I6058"/>
  <c r="I6241"/>
  <c r="I6557"/>
  <c r="I6775" s="1"/>
  <c r="I6849"/>
  <c r="I6921"/>
  <c r="I7529"/>
  <c r="I7747" s="1"/>
  <c r="I5901"/>
  <c r="I6314"/>
  <c r="I6630"/>
  <c r="I6970"/>
  <c r="I7286"/>
  <c r="I7626"/>
  <c r="I5986"/>
  <c r="I6229"/>
  <c r="I6447" s="1"/>
  <c r="I6521"/>
  <c r="I6593"/>
  <c r="I7201"/>
  <c r="I7517"/>
  <c r="I7735" s="1"/>
  <c r="I6302"/>
  <c r="I6642"/>
  <c r="I6958"/>
  <c r="I7298"/>
  <c r="I7565"/>
  <c r="I7857"/>
  <c r="I7978"/>
  <c r="I7845"/>
  <c r="I7893"/>
  <c r="I8111" s="1"/>
  <c r="I7942"/>
  <c r="I8014"/>
  <c r="I5062"/>
  <c r="I5402"/>
  <c r="I5718"/>
  <c r="I4953"/>
  <c r="I5585"/>
  <c r="I5877"/>
  <c r="I6095" s="1"/>
  <c r="I5050"/>
  <c r="I5366"/>
  <c r="I5706"/>
  <c r="I6022"/>
  <c r="I4941"/>
  <c r="I5913"/>
  <c r="I6010"/>
  <c r="I6605"/>
  <c r="I6897"/>
  <c r="I7213"/>
  <c r="I7431" s="1"/>
  <c r="I7505"/>
  <c r="I7577"/>
  <c r="I6386"/>
  <c r="I6702"/>
  <c r="I7042"/>
  <c r="I7358"/>
  <c r="I7698"/>
  <c r="I6277"/>
  <c r="I6495" s="1"/>
  <c r="I6569"/>
  <c r="I6885"/>
  <c r="I7103" s="1"/>
  <c r="I7177"/>
  <c r="I7249"/>
  <c r="I6374"/>
  <c r="I6714"/>
  <c r="I7030"/>
  <c r="I7370"/>
  <c r="I5038"/>
  <c r="I5378"/>
  <c r="I5694"/>
  <c r="I4929"/>
  <c r="I5245"/>
  <c r="I5463" s="1"/>
  <c r="I5293"/>
  <c r="I5511" s="1"/>
  <c r="I5026"/>
  <c r="I5342"/>
  <c r="I5682"/>
  <c r="I5998"/>
  <c r="I4917"/>
  <c r="I5233"/>
  <c r="I5451" s="1"/>
  <c r="I5281"/>
  <c r="I5499" s="1"/>
  <c r="I5573"/>
  <c r="I5791" s="1"/>
  <c r="I5621"/>
  <c r="I6217"/>
  <c r="I6435" s="1"/>
  <c r="I6533"/>
  <c r="I6751" s="1"/>
  <c r="I6581"/>
  <c r="I7261"/>
  <c r="I7479" s="1"/>
  <c r="I7553"/>
  <c r="I5949"/>
  <c r="I6167" s="1"/>
  <c r="I6362"/>
  <c r="I6678"/>
  <c r="I7018"/>
  <c r="I7334"/>
  <c r="I7674"/>
  <c r="I6205"/>
  <c r="I6423" s="1"/>
  <c r="I6253"/>
  <c r="I6933"/>
  <c r="I7151" s="1"/>
  <c r="I7225"/>
  <c r="I7443" s="1"/>
  <c r="I5925"/>
  <c r="I6143" s="1"/>
  <c r="I6350"/>
  <c r="I6690"/>
  <c r="I7006"/>
  <c r="I7346"/>
  <c r="I7905"/>
  <c r="I8123" s="1"/>
  <c r="I7614"/>
  <c r="I7917"/>
  <c r="I7833"/>
  <c r="I7541"/>
  <c r="I7759" s="1"/>
  <c r="I7990"/>
  <c r="I7686"/>
  <c r="I8026"/>
  <c r="I7869"/>
  <c r="I8087" s="1"/>
  <c r="I7966"/>
  <c r="I7954"/>
  <c r="I7662"/>
  <c r="C190" i="14"/>
  <c r="C4343" i="13"/>
  <c r="B4871"/>
  <c r="F4561"/>
  <c r="H627"/>
  <c r="H784"/>
  <c r="H943"/>
  <c r="H663"/>
  <c r="H748"/>
  <c r="H1003"/>
  <c r="H1331"/>
  <c r="H1647"/>
  <c r="H1356"/>
  <c r="H1696"/>
  <c r="H931"/>
  <c r="H1247"/>
  <c r="H1319"/>
  <c r="H1635"/>
  <c r="H1052"/>
  <c r="H1392"/>
  <c r="H2048"/>
  <c r="H2364"/>
  <c r="H1756"/>
  <c r="H1963"/>
  <c r="H2595"/>
  <c r="H2036"/>
  <c r="H2376"/>
  <c r="H1732"/>
  <c r="H1975"/>
  <c r="H2291"/>
  <c r="H2631"/>
  <c r="H2947"/>
  <c r="H2704"/>
  <c r="H3020"/>
  <c r="H2607"/>
  <c r="H2959"/>
  <c r="H3275"/>
  <c r="H2716"/>
  <c r="H3056"/>
  <c r="H3372"/>
  <c r="H3591"/>
  <c r="H3664"/>
  <c r="H3555"/>
  <c r="H3773" s="1"/>
  <c r="H3603"/>
  <c r="H3360"/>
  <c r="H3700"/>
  <c r="H615"/>
  <c r="H760"/>
  <c r="H919"/>
  <c r="H991"/>
  <c r="H724"/>
  <c r="H955"/>
  <c r="H1307"/>
  <c r="H1623"/>
  <c r="H1841" s="1"/>
  <c r="H1112"/>
  <c r="H1428"/>
  <c r="H1768"/>
  <c r="H1028"/>
  <c r="H1611"/>
  <c r="H1368"/>
  <c r="H2024"/>
  <c r="H2340"/>
  <c r="H1708"/>
  <c r="H2255"/>
  <c r="H2571"/>
  <c r="H2012"/>
  <c r="H2352"/>
  <c r="H1684"/>
  <c r="H1951"/>
  <c r="H2267"/>
  <c r="H2485" s="1"/>
  <c r="H2583"/>
  <c r="H3239"/>
  <c r="H2680"/>
  <c r="H2996"/>
  <c r="H2559"/>
  <c r="H2935"/>
  <c r="H3251"/>
  <c r="H3469" s="1"/>
  <c r="H2692"/>
  <c r="H3032"/>
  <c r="H3348"/>
  <c r="H3567"/>
  <c r="H3384"/>
  <c r="H3736"/>
  <c r="H3676"/>
  <c r="H651"/>
  <c r="H736"/>
  <c r="H603"/>
  <c r="H967"/>
  <c r="H700"/>
  <c r="H1040"/>
  <c r="H1283"/>
  <c r="H1501" s="1"/>
  <c r="H1599"/>
  <c r="H1088"/>
  <c r="H1404"/>
  <c r="H1744"/>
  <c r="H1295"/>
  <c r="H1587"/>
  <c r="H1659"/>
  <c r="H1877" s="1"/>
  <c r="H1100"/>
  <c r="H1440"/>
  <c r="H2096"/>
  <c r="H2412"/>
  <c r="H1939"/>
  <c r="H2157" s="1"/>
  <c r="H2231"/>
  <c r="H2303"/>
  <c r="H2643"/>
  <c r="H2084"/>
  <c r="H2424"/>
  <c r="H1927"/>
  <c r="H2243"/>
  <c r="H2461" s="1"/>
  <c r="H2923"/>
  <c r="H3141" s="1"/>
  <c r="H3215"/>
  <c r="H3287"/>
  <c r="H2752"/>
  <c r="H3068"/>
  <c r="H2911"/>
  <c r="H3227"/>
  <c r="H2668"/>
  <c r="H3008"/>
  <c r="H3324"/>
  <c r="H3543"/>
  <c r="H3336"/>
  <c r="H3712"/>
  <c r="H3579"/>
  <c r="H3627"/>
  <c r="H3652"/>
  <c r="H639"/>
  <c r="H712"/>
  <c r="H591"/>
  <c r="H675"/>
  <c r="H772"/>
  <c r="H1259"/>
  <c r="H1477" s="1"/>
  <c r="H1575"/>
  <c r="H1064"/>
  <c r="H1380"/>
  <c r="H1720"/>
  <c r="H979"/>
  <c r="H1197" s="1"/>
  <c r="H1271"/>
  <c r="H1489" s="1"/>
  <c r="H1076"/>
  <c r="H1416"/>
  <c r="H2072"/>
  <c r="H2388"/>
  <c r="H1915"/>
  <c r="H2133" s="1"/>
  <c r="H1987"/>
  <c r="H2205" s="1"/>
  <c r="H2279"/>
  <c r="H2619"/>
  <c r="H2060"/>
  <c r="H2400"/>
  <c r="H1903"/>
  <c r="H2315"/>
  <c r="H2533" s="1"/>
  <c r="H2899"/>
  <c r="H3117" s="1"/>
  <c r="H2971"/>
  <c r="H3263"/>
  <c r="H3481" s="1"/>
  <c r="H2728"/>
  <c r="H3044"/>
  <c r="H2887"/>
  <c r="H3299"/>
  <c r="H2740"/>
  <c r="H3080"/>
  <c r="H3396"/>
  <c r="H3615"/>
  <c r="H3833" s="1"/>
  <c r="H3688"/>
  <c r="H3408"/>
  <c r="H3724"/>
  <c r="H657"/>
  <c r="H766"/>
  <c r="H949"/>
  <c r="H997"/>
  <c r="H730"/>
  <c r="H937"/>
  <c r="H1605"/>
  <c r="H1046"/>
  <c r="H1386"/>
  <c r="H1702"/>
  <c r="H961"/>
  <c r="H1277"/>
  <c r="H1569"/>
  <c r="H1106"/>
  <c r="H1422"/>
  <c r="H2078"/>
  <c r="H2418"/>
  <c r="H1921"/>
  <c r="H1969"/>
  <c r="H2187" s="1"/>
  <c r="H2285"/>
  <c r="H2577"/>
  <c r="H2042"/>
  <c r="H2358"/>
  <c r="H1762"/>
  <c r="H1957"/>
  <c r="H2249"/>
  <c r="H2467" s="1"/>
  <c r="H2881"/>
  <c r="H3221"/>
  <c r="H2589"/>
  <c r="H2686"/>
  <c r="H3026"/>
  <c r="H3233"/>
  <c r="H3281"/>
  <c r="H2674"/>
  <c r="H2990"/>
  <c r="H3062"/>
  <c r="H3402"/>
  <c r="H3573"/>
  <c r="H3621"/>
  <c r="H3718"/>
  <c r="H3561"/>
  <c r="H3658"/>
  <c r="H621"/>
  <c r="H742"/>
  <c r="H925"/>
  <c r="H706"/>
  <c r="H1022"/>
  <c r="H1265"/>
  <c r="H1581"/>
  <c r="H1653"/>
  <c r="H1871" s="1"/>
  <c r="H1362"/>
  <c r="H1678"/>
  <c r="H913"/>
  <c r="H1641"/>
  <c r="H1082"/>
  <c r="H1398"/>
  <c r="H2054"/>
  <c r="H2394"/>
  <c r="H1897"/>
  <c r="H2553"/>
  <c r="H2018"/>
  <c r="H2334"/>
  <c r="H1714"/>
  <c r="H1933"/>
  <c r="H2225"/>
  <c r="H2953"/>
  <c r="H3171" s="1"/>
  <c r="H3293"/>
  <c r="H3511" s="1"/>
  <c r="H2662"/>
  <c r="H3002"/>
  <c r="H2893"/>
  <c r="H3111" s="1"/>
  <c r="H2941"/>
  <c r="H3209"/>
  <c r="H2746"/>
  <c r="H3038"/>
  <c r="H3378"/>
  <c r="H3549"/>
  <c r="H3694"/>
  <c r="H3537"/>
  <c r="H3730"/>
  <c r="H645"/>
  <c r="H718"/>
  <c r="H633"/>
  <c r="H973"/>
  <c r="H1191" s="1"/>
  <c r="H669"/>
  <c r="H778"/>
  <c r="H1241"/>
  <c r="H1313"/>
  <c r="H1531" s="1"/>
  <c r="H1629"/>
  <c r="H1094"/>
  <c r="H1434"/>
  <c r="H1750"/>
  <c r="H1253"/>
  <c r="H1325"/>
  <c r="H1617"/>
  <c r="H1058"/>
  <c r="H1374"/>
  <c r="H2030"/>
  <c r="H2370"/>
  <c r="H1738"/>
  <c r="H1945"/>
  <c r="H2163" s="1"/>
  <c r="H2261"/>
  <c r="H2309"/>
  <c r="H2527" s="1"/>
  <c r="H2625"/>
  <c r="H2090"/>
  <c r="H2406"/>
  <c r="H2297"/>
  <c r="H2515" s="1"/>
  <c r="H2929"/>
  <c r="H3147" s="1"/>
  <c r="H3269"/>
  <c r="H2637"/>
  <c r="H2855" s="1"/>
  <c r="H2734"/>
  <c r="H3074"/>
  <c r="H3257"/>
  <c r="H2613"/>
  <c r="H2722"/>
  <c r="H3014"/>
  <c r="H3354"/>
  <c r="H3366"/>
  <c r="H3597"/>
  <c r="H3670"/>
  <c r="H3390"/>
  <c r="H3609"/>
  <c r="H3827" s="1"/>
  <c r="H3706"/>
  <c r="H585"/>
  <c r="H694"/>
  <c r="H597"/>
  <c r="H609"/>
  <c r="H754"/>
  <c r="H985"/>
  <c r="H1203" s="1"/>
  <c r="H1289"/>
  <c r="H1507" s="1"/>
  <c r="H1070"/>
  <c r="H1410"/>
  <c r="H1726"/>
  <c r="H1301"/>
  <c r="H1593"/>
  <c r="H1811" s="1"/>
  <c r="H1034"/>
  <c r="H1350"/>
  <c r="H2006"/>
  <c r="H2346"/>
  <c r="H1690"/>
  <c r="H2237"/>
  <c r="H2601"/>
  <c r="H2066"/>
  <c r="H2382"/>
  <c r="H1909"/>
  <c r="H2127" s="1"/>
  <c r="H1981"/>
  <c r="H2199" s="1"/>
  <c r="H2273"/>
  <c r="H2491" s="1"/>
  <c r="H2905"/>
  <c r="H3123" s="1"/>
  <c r="H3245"/>
  <c r="H3463" s="1"/>
  <c r="H2710"/>
  <c r="H3050"/>
  <c r="H2917"/>
  <c r="H3135" s="1"/>
  <c r="H2965"/>
  <c r="H2565"/>
  <c r="H2698"/>
  <c r="H3330"/>
  <c r="H3318"/>
  <c r="H3646"/>
  <c r="H3342"/>
  <c r="H3585"/>
  <c r="H3803" s="1"/>
  <c r="H3682"/>
  <c r="C4871"/>
  <c r="I4871"/>
  <c r="F4592"/>
  <c r="D4871"/>
  <c r="K4497"/>
  <c r="G4427"/>
  <c r="K4518"/>
  <c r="E4871"/>
  <c r="K4342"/>
  <c r="F4435"/>
  <c r="K4249"/>
  <c r="F4354"/>
  <c r="F4759"/>
  <c r="G4210"/>
  <c r="D4852"/>
  <c r="C203" i="14"/>
  <c r="C4686" i="13"/>
  <c r="J195" i="14"/>
  <c r="J4498" i="13"/>
  <c r="G4458"/>
  <c r="K4447"/>
  <c r="C5064"/>
  <c r="C5404"/>
  <c r="C5720"/>
  <c r="C4955"/>
  <c r="C5587"/>
  <c r="C5879"/>
  <c r="C5076"/>
  <c r="C5392"/>
  <c r="C5732"/>
  <c r="C6048"/>
  <c r="C4967"/>
  <c r="C5259"/>
  <c r="C5551"/>
  <c r="C5599"/>
  <c r="C5867"/>
  <c r="C6219"/>
  <c r="C6559"/>
  <c r="C6875"/>
  <c r="C7215"/>
  <c r="C7531"/>
  <c r="C5927"/>
  <c r="C6340"/>
  <c r="C6656"/>
  <c r="C6996"/>
  <c r="C7312"/>
  <c r="C7652"/>
  <c r="C6547"/>
  <c r="C6765" s="1"/>
  <c r="C6595"/>
  <c r="C6887"/>
  <c r="C7105" s="1"/>
  <c r="C6935"/>
  <c r="C5951"/>
  <c r="C6304"/>
  <c r="C6644"/>
  <c r="C6960"/>
  <c r="C7300"/>
  <c r="C7616"/>
  <c r="C7883"/>
  <c r="C7591"/>
  <c r="C8028"/>
  <c r="C7968"/>
  <c r="C5040"/>
  <c r="C5380"/>
  <c r="C5696"/>
  <c r="C4931"/>
  <c r="C5247"/>
  <c r="C5295"/>
  <c r="C5513" s="1"/>
  <c r="C5052"/>
  <c r="C5368"/>
  <c r="C5708"/>
  <c r="C6024"/>
  <c r="C4943"/>
  <c r="C5915"/>
  <c r="C6195"/>
  <c r="C6535"/>
  <c r="C6851"/>
  <c r="C7191"/>
  <c r="C7409" s="1"/>
  <c r="C7507"/>
  <c r="C7579"/>
  <c r="C6316"/>
  <c r="C6632"/>
  <c r="C6972"/>
  <c r="C7288"/>
  <c r="C7628"/>
  <c r="C6207"/>
  <c r="C6425" s="1"/>
  <c r="C6255"/>
  <c r="C6523"/>
  <c r="C7203"/>
  <c r="C7251"/>
  <c r="C5903"/>
  <c r="C6060"/>
  <c r="C6376"/>
  <c r="C6716"/>
  <c r="C7032"/>
  <c r="C7372"/>
  <c r="C7859"/>
  <c r="C8077" s="1"/>
  <c r="C8004"/>
  <c r="C7847"/>
  <c r="C7919"/>
  <c r="C8137" s="1"/>
  <c r="C7944"/>
  <c r="C4992"/>
  <c r="C5648"/>
  <c r="C5223"/>
  <c r="C5539"/>
  <c r="C5004"/>
  <c r="C5660"/>
  <c r="C4895"/>
  <c r="C5939"/>
  <c r="C6583"/>
  <c r="C7239"/>
  <c r="C5988"/>
  <c r="C6680"/>
  <c r="C7336"/>
  <c r="C6231"/>
  <c r="C6449" s="1"/>
  <c r="C7227"/>
  <c r="C7445" s="1"/>
  <c r="C6668"/>
  <c r="C7324"/>
  <c r="C7907"/>
  <c r="C7640"/>
  <c r="C7567"/>
  <c r="C5356"/>
  <c r="C4907"/>
  <c r="C5611"/>
  <c r="C5829" s="1"/>
  <c r="C5344"/>
  <c r="C6000"/>
  <c r="C5235"/>
  <c r="C5453" s="1"/>
  <c r="C5575"/>
  <c r="C6267"/>
  <c r="C6485" s="1"/>
  <c r="C6923"/>
  <c r="C7555"/>
  <c r="C6388"/>
  <c r="C7044"/>
  <c r="C7700"/>
  <c r="C6863"/>
  <c r="C7081" s="1"/>
  <c r="C7179"/>
  <c r="C6352"/>
  <c r="C7008"/>
  <c r="C7835"/>
  <c r="C7980"/>
  <c r="C7895"/>
  <c r="C8113" s="1"/>
  <c r="C8016"/>
  <c r="C5332"/>
  <c r="C4883"/>
  <c r="C5271"/>
  <c r="C5320"/>
  <c r="C5976"/>
  <c r="C5211"/>
  <c r="C5891"/>
  <c r="C6109" s="1"/>
  <c r="C6243"/>
  <c r="C6461" s="1"/>
  <c r="C6899"/>
  <c r="C7117" s="1"/>
  <c r="C6364"/>
  <c r="C7020"/>
  <c r="C7676"/>
  <c r="C6279"/>
  <c r="C6497" s="1"/>
  <c r="C7519"/>
  <c r="C7737" s="1"/>
  <c r="C6328"/>
  <c r="C6984"/>
  <c r="C7664"/>
  <c r="C7956"/>
  <c r="C7871"/>
  <c r="C7992"/>
  <c r="C5016"/>
  <c r="C8296" s="1"/>
  <c r="C5672"/>
  <c r="C5563"/>
  <c r="C5028"/>
  <c r="C5684"/>
  <c r="C4919"/>
  <c r="C5283"/>
  <c r="C5501" s="1"/>
  <c r="C5623"/>
  <c r="C6607"/>
  <c r="C6825" s="1"/>
  <c r="C7263"/>
  <c r="C7481" s="1"/>
  <c r="C6036"/>
  <c r="C6704"/>
  <c r="C7360"/>
  <c r="C6571"/>
  <c r="C6789" s="1"/>
  <c r="C6911"/>
  <c r="C7129" s="1"/>
  <c r="C6012"/>
  <c r="C6692"/>
  <c r="C7348"/>
  <c r="C7543"/>
  <c r="C7688"/>
  <c r="B4677"/>
  <c r="F4666"/>
  <c r="C189" i="14"/>
  <c r="C4312" i="13"/>
  <c r="I186" i="14"/>
  <c r="I4499" i="13"/>
  <c r="I4219"/>
  <c r="D193" i="14"/>
  <c r="D5869" i="13" s="1"/>
  <c r="D4436"/>
  <c r="C4467"/>
  <c r="C194" i="14"/>
  <c r="J4374" i="13"/>
  <c r="J191" i="14"/>
  <c r="G4365" i="13"/>
  <c r="K4354"/>
  <c r="I195" i="14"/>
  <c r="I4498" i="13"/>
  <c r="F97" i="8"/>
  <c r="J36" i="5"/>
  <c r="F99" i="8" s="1"/>
  <c r="I4970" i="13"/>
  <c r="I5262"/>
  <c r="I5383"/>
  <c r="I5699"/>
  <c r="I5298"/>
  <c r="I5930"/>
  <c r="I5687"/>
  <c r="I6003"/>
  <c r="I6963"/>
  <c r="I7303"/>
  <c r="I6246"/>
  <c r="I6562"/>
  <c r="I5942"/>
  <c r="I6367"/>
  <c r="I7339"/>
  <c r="I6210"/>
  <c r="I7206"/>
  <c r="I7522"/>
  <c r="I8031"/>
  <c r="I7703"/>
  <c r="I5578"/>
  <c r="I5796" s="1"/>
  <c r="I5870"/>
  <c r="I5675"/>
  <c r="I4910"/>
  <c r="I5906"/>
  <c r="I5007"/>
  <c r="I5979"/>
  <c r="I5918"/>
  <c r="I7035"/>
  <c r="I7375"/>
  <c r="I6854"/>
  <c r="I7194"/>
  <c r="I7412" s="1"/>
  <c r="I6343"/>
  <c r="I6659"/>
  <c r="I6063"/>
  <c r="I6258"/>
  <c r="I6476" s="1"/>
  <c r="I7254"/>
  <c r="I7995"/>
  <c r="I8007"/>
  <c r="I7655"/>
  <c r="I5554"/>
  <c r="I5626"/>
  <c r="I5651"/>
  <c r="I4886"/>
  <c r="I5542"/>
  <c r="I5079"/>
  <c r="I6051"/>
  <c r="I6355"/>
  <c r="I7351"/>
  <c r="I7667"/>
  <c r="I6610"/>
  <c r="I6926"/>
  <c r="I6319"/>
  <c r="I6635"/>
  <c r="I6015"/>
  <c r="I6550"/>
  <c r="I6768" s="1"/>
  <c r="I7230"/>
  <c r="I7448" s="1"/>
  <c r="I7971"/>
  <c r="I7983"/>
  <c r="I7874"/>
  <c r="I5214"/>
  <c r="I5286"/>
  <c r="I5407"/>
  <c r="I5723"/>
  <c r="I5882"/>
  <c r="I5954"/>
  <c r="I5711"/>
  <c r="I6027"/>
  <c r="I6987"/>
  <c r="I7327"/>
  <c r="I6270"/>
  <c r="I6586"/>
  <c r="I7534"/>
  <c r="I6391"/>
  <c r="I7363"/>
  <c r="I6234"/>
  <c r="I6914"/>
  <c r="I7947"/>
  <c r="I7886"/>
  <c r="I8104" s="1"/>
  <c r="I7959"/>
  <c r="I192" i="14"/>
  <c r="I4405" i="13"/>
  <c r="G4677"/>
  <c r="K4666"/>
  <c r="D205" i="14"/>
  <c r="D4748" i="13"/>
  <c r="C4810"/>
  <c r="C207" i="14"/>
  <c r="F4334" i="13"/>
  <c r="B190" i="14"/>
  <c r="F4343" i="13"/>
  <c r="B4343"/>
  <c r="D4281"/>
  <c r="D188" i="14"/>
  <c r="B4801" i="13"/>
  <c r="F4790"/>
  <c r="H4907"/>
  <c r="H5539"/>
  <c r="H5879"/>
  <c r="H5052"/>
  <c r="H5368"/>
  <c r="H5708"/>
  <c r="H4943"/>
  <c r="H5939"/>
  <c r="H5064"/>
  <c r="H5404"/>
  <c r="H5720"/>
  <c r="H6060"/>
  <c r="H6000"/>
  <c r="H6364"/>
  <c r="H6680"/>
  <c r="H7020"/>
  <c r="H7336"/>
  <c r="H7676"/>
  <c r="H6231"/>
  <c r="H6279"/>
  <c r="H7227"/>
  <c r="H7445" s="1"/>
  <c r="H7519"/>
  <c r="H7567"/>
  <c r="H5927"/>
  <c r="H6644"/>
  <c r="H6960"/>
  <c r="H7032"/>
  <c r="H7372"/>
  <c r="H6243"/>
  <c r="H6535"/>
  <c r="H6583"/>
  <c r="H6851"/>
  <c r="H7531"/>
  <c r="H8004"/>
  <c r="H7847"/>
  <c r="H7992"/>
  <c r="H7835"/>
  <c r="H4883"/>
  <c r="H5223"/>
  <c r="H5295"/>
  <c r="H5611"/>
  <c r="H5829" s="1"/>
  <c r="H5028"/>
  <c r="H5344"/>
  <c r="H5684"/>
  <c r="H4919"/>
  <c r="H5235"/>
  <c r="H5453" s="1"/>
  <c r="H5283"/>
  <c r="H5575"/>
  <c r="H5793" s="1"/>
  <c r="H5623"/>
  <c r="H5915"/>
  <c r="H5040"/>
  <c r="H5380"/>
  <c r="H5696"/>
  <c r="H6036"/>
  <c r="H5951"/>
  <c r="H6169" s="1"/>
  <c r="H6340"/>
  <c r="H6656"/>
  <c r="H6996"/>
  <c r="H7312"/>
  <c r="H7652"/>
  <c r="H6547"/>
  <c r="H6765" s="1"/>
  <c r="H6595"/>
  <c r="H6887"/>
  <c r="H6935"/>
  <c r="H6304"/>
  <c r="H6376"/>
  <c r="H6716"/>
  <c r="H7008"/>
  <c r="H7348"/>
  <c r="H6899"/>
  <c r="H7117" s="1"/>
  <c r="H7191"/>
  <c r="H7239"/>
  <c r="H7507"/>
  <c r="H7980"/>
  <c r="H7664"/>
  <c r="H7919"/>
  <c r="H7968"/>
  <c r="H7688"/>
  <c r="H7907"/>
  <c r="H4955"/>
  <c r="H5271"/>
  <c r="H5489" s="1"/>
  <c r="H5587"/>
  <c r="H5004"/>
  <c r="H5320"/>
  <c r="H5660"/>
  <c r="H4895"/>
  <c r="H5211"/>
  <c r="H5891"/>
  <c r="H5016"/>
  <c r="H5356"/>
  <c r="H5672"/>
  <c r="H6012"/>
  <c r="H6316"/>
  <c r="H6632"/>
  <c r="H6972"/>
  <c r="H7288"/>
  <c r="H7628"/>
  <c r="H6207"/>
  <c r="H6255"/>
  <c r="H6523"/>
  <c r="H7203"/>
  <c r="H7421" s="1"/>
  <c r="H7251"/>
  <c r="H7543"/>
  <c r="H7761" s="1"/>
  <c r="H7591"/>
  <c r="H6024"/>
  <c r="H6352"/>
  <c r="H6692"/>
  <c r="H6984"/>
  <c r="H7324"/>
  <c r="H6219"/>
  <c r="H6267"/>
  <c r="H6559"/>
  <c r="H6607"/>
  <c r="H6825" s="1"/>
  <c r="H7956"/>
  <c r="H7616"/>
  <c r="H7895"/>
  <c r="H7944"/>
  <c r="H7640"/>
  <c r="H7883"/>
  <c r="H8101" s="1"/>
  <c r="H4931"/>
  <c r="H5247"/>
  <c r="H5465" s="1"/>
  <c r="H5563"/>
  <c r="H5781" s="1"/>
  <c r="H5076"/>
  <c r="H5392"/>
  <c r="H5732"/>
  <c r="H4967"/>
  <c r="H5259"/>
  <c r="H5551"/>
  <c r="H5599"/>
  <c r="H5817" s="1"/>
  <c r="H5867"/>
  <c r="H4992"/>
  <c r="H5332"/>
  <c r="H5648"/>
  <c r="H5744" s="1"/>
  <c r="H5988"/>
  <c r="H5903"/>
  <c r="H6121" s="1"/>
  <c r="H6048"/>
  <c r="H6388"/>
  <c r="H6704"/>
  <c r="H7044"/>
  <c r="H7360"/>
  <c r="H7700"/>
  <c r="H6571"/>
  <c r="H6789" s="1"/>
  <c r="H6863"/>
  <c r="H7081" s="1"/>
  <c r="H6911"/>
  <c r="H7129" s="1"/>
  <c r="H7179"/>
  <c r="H5976"/>
  <c r="H6328"/>
  <c r="H6668"/>
  <c r="H7300"/>
  <c r="H6195"/>
  <c r="H6875"/>
  <c r="H7093" s="1"/>
  <c r="H6923"/>
  <c r="H7141" s="1"/>
  <c r="H7215"/>
  <c r="H7433" s="1"/>
  <c r="H7263"/>
  <c r="H7481" s="1"/>
  <c r="H7555"/>
  <c r="H7773" s="1"/>
  <c r="H8028"/>
  <c r="H7871"/>
  <c r="H8089" s="1"/>
  <c r="H7579"/>
  <c r="H7797" s="1"/>
  <c r="H8016"/>
  <c r="H7859"/>
  <c r="E4498"/>
  <c r="E195" i="14"/>
  <c r="B4584" i="13"/>
  <c r="F4573"/>
  <c r="B186" i="14"/>
  <c r="B4219" i="13"/>
  <c r="C201" i="14"/>
  <c r="C4624" i="13"/>
  <c r="F4292"/>
  <c r="B4303"/>
  <c r="J40" i="5"/>
  <c r="F103" i="8" s="1"/>
  <c r="F101"/>
  <c r="G4489" i="13"/>
  <c r="K4478"/>
  <c r="D4498"/>
  <c r="D195" i="14"/>
  <c r="D4911" i="13" s="1"/>
  <c r="E187" i="14"/>
  <c r="E4250" i="13"/>
  <c r="B4272"/>
  <c r="F4261"/>
  <c r="J192" i="14"/>
  <c r="J4944" i="13" s="1"/>
  <c r="J4405"/>
  <c r="J193" i="14"/>
  <c r="J4436" i="13"/>
  <c r="I4852"/>
  <c r="I4553"/>
  <c r="J56" i="5"/>
  <c r="F119" i="8" s="1"/>
  <c r="F117"/>
  <c r="G4334" i="13"/>
  <c r="K4323"/>
  <c r="G4584"/>
  <c r="K4573"/>
  <c r="E203" i="14"/>
  <c r="E974" i="13" s="1"/>
  <c r="E4686"/>
  <c r="D4312"/>
  <c r="D189" i="14"/>
  <c r="D207"/>
  <c r="D723" i="13" s="1"/>
  <c r="D4810"/>
  <c r="H188" i="14"/>
  <c r="H4281" i="13"/>
  <c r="D4509"/>
  <c r="F4509" s="1"/>
  <c r="D4210"/>
  <c r="F4210" s="1"/>
  <c r="I188" i="14"/>
  <c r="I4281" i="13"/>
  <c r="C200" i="14"/>
  <c r="C4593" i="13"/>
  <c r="B4427"/>
  <c r="F4416"/>
  <c r="F40" i="8"/>
  <c r="I206" i="14"/>
  <c r="I4779" i="13"/>
  <c r="I4467"/>
  <c r="I194" i="14"/>
  <c r="J208"/>
  <c r="J4841" i="13"/>
  <c r="F121" i="8"/>
  <c r="J60" i="5"/>
  <c r="F123" i="8" s="1"/>
  <c r="G4241" i="13"/>
  <c r="K4230"/>
  <c r="F4635"/>
  <c r="B4646"/>
  <c r="E205" i="14"/>
  <c r="E4748" i="13"/>
  <c r="K4280"/>
  <c r="F4508"/>
  <c r="K4466"/>
  <c r="E4528"/>
  <c r="K4851"/>
  <c r="K4840"/>
  <c r="F4249"/>
  <c r="H4528"/>
  <c r="K4435"/>
  <c r="K4416"/>
  <c r="F4697"/>
  <c r="F4466"/>
  <c r="J4528"/>
  <c r="K4861"/>
  <c r="F4478"/>
  <c r="K4373"/>
  <c r="F4778"/>
  <c r="B4519"/>
  <c r="F4519" s="1"/>
  <c r="K4654"/>
  <c r="K4623"/>
  <c r="G4303"/>
  <c r="F4851"/>
  <c r="F4861"/>
  <c r="D4553"/>
  <c r="H6441" l="1"/>
  <c r="H5821"/>
  <c r="H8040"/>
  <c r="H8296"/>
  <c r="H7749"/>
  <c r="H6461"/>
  <c r="H8344"/>
  <c r="I6464"/>
  <c r="C7797"/>
  <c r="C7809"/>
  <c r="C7153"/>
  <c r="C7093"/>
  <c r="H1829"/>
  <c r="H1549"/>
  <c r="F4871"/>
  <c r="I8135"/>
  <c r="I7455"/>
  <c r="H6486"/>
  <c r="H6170"/>
  <c r="H7482"/>
  <c r="C3781"/>
  <c r="C2104"/>
  <c r="C2201"/>
  <c r="C2493"/>
  <c r="C1849"/>
  <c r="E7407"/>
  <c r="E8123"/>
  <c r="E5439"/>
  <c r="D7055"/>
  <c r="D7468"/>
  <c r="D8064"/>
  <c r="D7408"/>
  <c r="D8061"/>
  <c r="D5485"/>
  <c r="C2105"/>
  <c r="C1218"/>
  <c r="C2810"/>
  <c r="C2433"/>
  <c r="C1498"/>
  <c r="C1170"/>
  <c r="C3782"/>
  <c r="C2858"/>
  <c r="C2178"/>
  <c r="H5837"/>
  <c r="H8121"/>
  <c r="H6141"/>
  <c r="H6493"/>
  <c r="I4011"/>
  <c r="I2176"/>
  <c r="I3768"/>
  <c r="H5457"/>
  <c r="H6453"/>
  <c r="H6125"/>
  <c r="H6781"/>
  <c r="H6501"/>
  <c r="H6489"/>
  <c r="K4509"/>
  <c r="H3813"/>
  <c r="H6437"/>
  <c r="H7469"/>
  <c r="C6072"/>
  <c r="C8125"/>
  <c r="C7457"/>
  <c r="C8065"/>
  <c r="C6121"/>
  <c r="C6473"/>
  <c r="C5465"/>
  <c r="C8101"/>
  <c r="C6145"/>
  <c r="C6777"/>
  <c r="C5805"/>
  <c r="H1835"/>
  <c r="H3791"/>
  <c r="H2139"/>
  <c r="H1155"/>
  <c r="H2509"/>
  <c r="I6787"/>
  <c r="I5803"/>
  <c r="I6459"/>
  <c r="I5827"/>
  <c r="H7810"/>
  <c r="H6766"/>
  <c r="H7774"/>
  <c r="C4036"/>
  <c r="C2833"/>
  <c r="C1193"/>
  <c r="E6483"/>
  <c r="E5487"/>
  <c r="D7152"/>
  <c r="D5464"/>
  <c r="D6144"/>
  <c r="D6105"/>
  <c r="D5412"/>
  <c r="D5461"/>
  <c r="C1146"/>
  <c r="C3138"/>
  <c r="C2506"/>
  <c r="H7405"/>
  <c r="I3792"/>
  <c r="I3112"/>
  <c r="I1860"/>
  <c r="H6757"/>
  <c r="H6161"/>
  <c r="H7813"/>
  <c r="H8129"/>
  <c r="H4020"/>
  <c r="H1821"/>
  <c r="H1833"/>
  <c r="H1177"/>
  <c r="H2489"/>
  <c r="H7603"/>
  <c r="H7725"/>
  <c r="I7072"/>
  <c r="H1993"/>
  <c r="H2115"/>
  <c r="H3901"/>
  <c r="H839"/>
  <c r="H3099"/>
  <c r="H2977"/>
  <c r="H857"/>
  <c r="H3919"/>
  <c r="H3883"/>
  <c r="H821"/>
  <c r="H2655"/>
  <c r="H2777"/>
  <c r="H833"/>
  <c r="H3895"/>
  <c r="I6617"/>
  <c r="I6739"/>
  <c r="I5633"/>
  <c r="I5755"/>
  <c r="I6411"/>
  <c r="I6289"/>
  <c r="I8173"/>
  <c r="I5111"/>
  <c r="K4708"/>
  <c r="G4717"/>
  <c r="K4717"/>
  <c r="G204" i="14"/>
  <c r="E671" i="13"/>
  <c r="E756"/>
  <c r="E696"/>
  <c r="E1036"/>
  <c r="E975"/>
  <c r="E1060"/>
  <c r="E1376"/>
  <c r="E963"/>
  <c r="E1072"/>
  <c r="E1412"/>
  <c r="E1728"/>
  <c r="E987"/>
  <c r="E1279"/>
  <c r="E1571"/>
  <c r="E1643"/>
  <c r="E1935"/>
  <c r="E2227"/>
  <c r="E2299"/>
  <c r="E2056"/>
  <c r="E2396"/>
  <c r="E1899"/>
  <c r="E2239"/>
  <c r="E2311"/>
  <c r="E2092"/>
  <c r="E2384"/>
  <c r="E2724"/>
  <c r="E3040"/>
  <c r="E2627"/>
  <c r="E3271"/>
  <c r="E2712"/>
  <c r="E3052"/>
  <c r="E3368"/>
  <c r="E2895"/>
  <c r="E2967"/>
  <c r="E3259"/>
  <c r="E3660"/>
  <c r="E3551"/>
  <c r="E3769" s="1"/>
  <c r="E3599"/>
  <c r="E3332"/>
  <c r="E3696"/>
  <c r="E3563"/>
  <c r="E647"/>
  <c r="E732"/>
  <c r="E587"/>
  <c r="E768"/>
  <c r="E951"/>
  <c r="E1169" s="1"/>
  <c r="E1352"/>
  <c r="E915"/>
  <c r="E1291"/>
  <c r="E1607"/>
  <c r="E1048"/>
  <c r="E1388"/>
  <c r="E1704"/>
  <c r="E1327"/>
  <c r="E1619"/>
  <c r="E1837" s="1"/>
  <c r="E1911"/>
  <c r="E1983"/>
  <c r="E2201" s="1"/>
  <c r="E2615"/>
  <c r="E2833" s="1"/>
  <c r="E2032"/>
  <c r="E2372"/>
  <c r="E1764"/>
  <c r="E1971"/>
  <c r="E2287"/>
  <c r="E2505" s="1"/>
  <c r="E2068"/>
  <c r="E2360"/>
  <c r="E2700"/>
  <c r="E3016"/>
  <c r="E2931"/>
  <c r="E3149" s="1"/>
  <c r="E3247"/>
  <c r="E2688"/>
  <c r="E3028"/>
  <c r="E3344"/>
  <c r="E2603"/>
  <c r="E2821" s="1"/>
  <c r="E2943"/>
  <c r="E3161" s="1"/>
  <c r="E3404"/>
  <c r="E3732"/>
  <c r="E3672"/>
  <c r="E3539"/>
  <c r="E623"/>
  <c r="E708"/>
  <c r="E611"/>
  <c r="E744"/>
  <c r="E927"/>
  <c r="E1145" s="1"/>
  <c r="E999"/>
  <c r="E1108"/>
  <c r="E1424"/>
  <c r="E1267"/>
  <c r="E1485" s="1"/>
  <c r="E1583"/>
  <c r="E1655"/>
  <c r="E1873" s="1"/>
  <c r="E1364"/>
  <c r="E1680"/>
  <c r="E939"/>
  <c r="E1157" s="1"/>
  <c r="E1255"/>
  <c r="E1473" s="1"/>
  <c r="E1303"/>
  <c r="E1521" s="1"/>
  <c r="E1740"/>
  <c r="E2275"/>
  <c r="E2493" s="1"/>
  <c r="E2591"/>
  <c r="E2809" s="1"/>
  <c r="E2008"/>
  <c r="E2348"/>
  <c r="E1716"/>
  <c r="E1947"/>
  <c r="E2165" s="1"/>
  <c r="E2263"/>
  <c r="E2481" s="1"/>
  <c r="E2044"/>
  <c r="E2676"/>
  <c r="E2992"/>
  <c r="E2579"/>
  <c r="E2797" s="1"/>
  <c r="E2907"/>
  <c r="E3125" s="1"/>
  <c r="E3223"/>
  <c r="E3441" s="1"/>
  <c r="E2664"/>
  <c r="E3004"/>
  <c r="E3320"/>
  <c r="E2555"/>
  <c r="E3235"/>
  <c r="E3453" s="1"/>
  <c r="E3356"/>
  <c r="E3708"/>
  <c r="E3575"/>
  <c r="E3623"/>
  <c r="E3841" s="1"/>
  <c r="E3648"/>
  <c r="E3295"/>
  <c r="E3513" s="1"/>
  <c r="E3611"/>
  <c r="E599"/>
  <c r="E635"/>
  <c r="E780"/>
  <c r="E720"/>
  <c r="E4000" s="1"/>
  <c r="E659"/>
  <c r="E1084"/>
  <c r="E1400"/>
  <c r="E1243"/>
  <c r="E1315"/>
  <c r="E1533" s="1"/>
  <c r="E1631"/>
  <c r="E1849" s="1"/>
  <c r="E1096"/>
  <c r="E1436"/>
  <c r="E1752"/>
  <c r="E1024"/>
  <c r="E1120" s="1"/>
  <c r="E1595"/>
  <c r="E1813" s="1"/>
  <c r="E1692"/>
  <c r="E1959"/>
  <c r="E2177" s="1"/>
  <c r="E2251"/>
  <c r="E2469" s="1"/>
  <c r="E2567"/>
  <c r="E2785" s="1"/>
  <c r="E2639"/>
  <c r="E2080"/>
  <c r="E2420"/>
  <c r="E1923"/>
  <c r="E2141" s="1"/>
  <c r="E2020"/>
  <c r="E2336"/>
  <c r="E2432" s="1"/>
  <c r="E2408"/>
  <c r="E2748"/>
  <c r="E3064"/>
  <c r="E2883"/>
  <c r="E2955"/>
  <c r="E2736"/>
  <c r="E3076"/>
  <c r="E3392"/>
  <c r="E2919"/>
  <c r="E3137" s="1"/>
  <c r="E3211"/>
  <c r="E3283"/>
  <c r="E3684"/>
  <c r="E3380"/>
  <c r="E3720"/>
  <c r="E3587"/>
  <c r="E3805" s="1"/>
  <c r="H7398"/>
  <c r="H7276"/>
  <c r="H8200"/>
  <c r="H5138"/>
  <c r="H7932"/>
  <c r="H8150" s="1"/>
  <c r="H8054"/>
  <c r="H6742"/>
  <c r="H6620"/>
  <c r="H8212"/>
  <c r="H5150"/>
  <c r="F195" i="14"/>
  <c r="C5006" i="13"/>
  <c r="C5322"/>
  <c r="C5662"/>
  <c r="C4897"/>
  <c r="C5213"/>
  <c r="C5893"/>
  <c r="C5066"/>
  <c r="C5406"/>
  <c r="C5722"/>
  <c r="C6062"/>
  <c r="C4957"/>
  <c r="C5589"/>
  <c r="C5881"/>
  <c r="C5929"/>
  <c r="C5978"/>
  <c r="C6233"/>
  <c r="C6549"/>
  <c r="C7181"/>
  <c r="C7521"/>
  <c r="C7593"/>
  <c r="C6330"/>
  <c r="C6670"/>
  <c r="C6986"/>
  <c r="C7326"/>
  <c r="C7642"/>
  <c r="C6050"/>
  <c r="C6245"/>
  <c r="C6877"/>
  <c r="C7095" s="1"/>
  <c r="C7193"/>
  <c r="C7265"/>
  <c r="C5941"/>
  <c r="C6366"/>
  <c r="C6682"/>
  <c r="C7022"/>
  <c r="C7338"/>
  <c r="C7702"/>
  <c r="C7921"/>
  <c r="C8018"/>
  <c r="C7837"/>
  <c r="C7909"/>
  <c r="C8030"/>
  <c r="C5078"/>
  <c r="C5394"/>
  <c r="C5734"/>
  <c r="C4969"/>
  <c r="C5261"/>
  <c r="C5553"/>
  <c r="C5771" s="1"/>
  <c r="C5601"/>
  <c r="C5869"/>
  <c r="C5042"/>
  <c r="C5382"/>
  <c r="C5698"/>
  <c r="C6038"/>
  <c r="C4933"/>
  <c r="C5249"/>
  <c r="C5297"/>
  <c r="C5515" s="1"/>
  <c r="C6525"/>
  <c r="C6865"/>
  <c r="C6937"/>
  <c r="C7253"/>
  <c r="C7569"/>
  <c r="C6306"/>
  <c r="C6646"/>
  <c r="C6962"/>
  <c r="C7302"/>
  <c r="C7618"/>
  <c r="C6002"/>
  <c r="C6561"/>
  <c r="C6779" s="1"/>
  <c r="C6853"/>
  <c r="C6925"/>
  <c r="C7241"/>
  <c r="C6342"/>
  <c r="C6658"/>
  <c r="C6998"/>
  <c r="C7314"/>
  <c r="C7654"/>
  <c r="C7897"/>
  <c r="C7994"/>
  <c r="C7678"/>
  <c r="C7885"/>
  <c r="C8006"/>
  <c r="C5346"/>
  <c r="C4921"/>
  <c r="C5285"/>
  <c r="C5503" s="1"/>
  <c r="C5625"/>
  <c r="C5334"/>
  <c r="C5990"/>
  <c r="C5225"/>
  <c r="C5541"/>
  <c r="C6026"/>
  <c r="C6573"/>
  <c r="C6791" s="1"/>
  <c r="C7205"/>
  <c r="C7423" s="1"/>
  <c r="C5917"/>
  <c r="C6694"/>
  <c r="C7350"/>
  <c r="C6197"/>
  <c r="C6585"/>
  <c r="C7217"/>
  <c r="C7435" s="1"/>
  <c r="C6706"/>
  <c r="C7362"/>
  <c r="C7946"/>
  <c r="C7861"/>
  <c r="C5054"/>
  <c r="C5710"/>
  <c r="C5018"/>
  <c r="C5674"/>
  <c r="C4909"/>
  <c r="C5613"/>
  <c r="C5831" s="1"/>
  <c r="C5953"/>
  <c r="C6171" s="1"/>
  <c r="C6281"/>
  <c r="C6913"/>
  <c r="C7131" s="1"/>
  <c r="C7545"/>
  <c r="C7763" s="1"/>
  <c r="C6378"/>
  <c r="C7034"/>
  <c r="C7690"/>
  <c r="C6537"/>
  <c r="C6755" s="1"/>
  <c r="C6901"/>
  <c r="C7533"/>
  <c r="C7751" s="1"/>
  <c r="C6634"/>
  <c r="C7290"/>
  <c r="C7873"/>
  <c r="C7630"/>
  <c r="C7982"/>
  <c r="C5030"/>
  <c r="C5686"/>
  <c r="C5237"/>
  <c r="C5455" s="1"/>
  <c r="C5577"/>
  <c r="C4994"/>
  <c r="C5650"/>
  <c r="C4885"/>
  <c r="C5273"/>
  <c r="C5491" s="1"/>
  <c r="C6257"/>
  <c r="C6475" s="1"/>
  <c r="C6889"/>
  <c r="C6354"/>
  <c r="C7010"/>
  <c r="C7666"/>
  <c r="C6269"/>
  <c r="C6487" s="1"/>
  <c r="C7509"/>
  <c r="C6390"/>
  <c r="C7046"/>
  <c r="C7849"/>
  <c r="C7557"/>
  <c r="C7775" s="1"/>
  <c r="C7958"/>
  <c r="C5370"/>
  <c r="C4945"/>
  <c r="C5358"/>
  <c r="C6014"/>
  <c r="C5565"/>
  <c r="C5783" s="1"/>
  <c r="C5905"/>
  <c r="C6123" s="1"/>
  <c r="C6209"/>
  <c r="C6597"/>
  <c r="C6815" s="1"/>
  <c r="C7229"/>
  <c r="C7447" s="1"/>
  <c r="C6718"/>
  <c r="C7374"/>
  <c r="C6221"/>
  <c r="C6439" s="1"/>
  <c r="C6609"/>
  <c r="C6318"/>
  <c r="C6974"/>
  <c r="C7581"/>
  <c r="C7799" s="1"/>
  <c r="C7970"/>
  <c r="C877"/>
  <c r="C3939"/>
  <c r="C2117"/>
  <c r="C1995"/>
  <c r="C2213" s="1"/>
  <c r="I4904"/>
  <c r="I5244"/>
  <c r="I5536"/>
  <c r="I5608"/>
  <c r="I5049"/>
  <c r="I5365"/>
  <c r="I5705"/>
  <c r="I4940"/>
  <c r="I5936"/>
  <c r="I5061"/>
  <c r="I5401"/>
  <c r="I5717"/>
  <c r="I6057"/>
  <c r="I6313"/>
  <c r="I6629"/>
  <c r="I6969"/>
  <c r="I7285"/>
  <c r="I7625"/>
  <c r="I6204"/>
  <c r="I6252"/>
  <c r="I6520"/>
  <c r="I7200"/>
  <c r="I7248"/>
  <c r="I7540"/>
  <c r="I7588"/>
  <c r="I5948"/>
  <c r="I6166" s="1"/>
  <c r="I6325"/>
  <c r="I6665"/>
  <c r="I6981"/>
  <c r="I7321"/>
  <c r="I6216"/>
  <c r="I6434" s="1"/>
  <c r="I6264"/>
  <c r="I6556"/>
  <c r="I6604"/>
  <c r="I7953"/>
  <c r="I7637"/>
  <c r="I7892"/>
  <c r="I7941"/>
  <c r="I7613"/>
  <c r="I7880"/>
  <c r="I4880"/>
  <c r="I5220"/>
  <c r="I5292"/>
  <c r="I5510" s="1"/>
  <c r="I5584"/>
  <c r="I5025"/>
  <c r="I5341"/>
  <c r="I5681"/>
  <c r="I4916"/>
  <c r="I5232"/>
  <c r="I5280"/>
  <c r="I5572"/>
  <c r="I5790" s="1"/>
  <c r="I5620"/>
  <c r="I5912"/>
  <c r="I5037"/>
  <c r="I5377"/>
  <c r="I5693"/>
  <c r="I6033"/>
  <c r="I6021"/>
  <c r="I6385"/>
  <c r="I6701"/>
  <c r="I7041"/>
  <c r="I7357"/>
  <c r="I7697"/>
  <c r="I6568"/>
  <c r="I6860"/>
  <c r="I6908"/>
  <c r="I7176"/>
  <c r="I6301"/>
  <c r="I6641"/>
  <c r="I6957"/>
  <c r="I7297"/>
  <c r="I6192"/>
  <c r="I6872"/>
  <c r="I7090" s="1"/>
  <c r="I6920"/>
  <c r="I7212"/>
  <c r="I7260"/>
  <c r="I7576"/>
  <c r="I8025"/>
  <c r="I7868"/>
  <c r="I7552"/>
  <c r="I8013"/>
  <c r="I7856"/>
  <c r="I4952"/>
  <c r="I5268"/>
  <c r="I5486" s="1"/>
  <c r="I5001"/>
  <c r="I5317"/>
  <c r="I5657"/>
  <c r="I4892"/>
  <c r="I5208"/>
  <c r="I5888"/>
  <c r="I5013"/>
  <c r="I5353"/>
  <c r="I5669"/>
  <c r="I6009"/>
  <c r="I5973"/>
  <c r="I6361"/>
  <c r="I6677"/>
  <c r="I7017"/>
  <c r="I7333"/>
  <c r="I7673"/>
  <c r="I6228"/>
  <c r="I6276"/>
  <c r="I6494" s="1"/>
  <c r="I7224"/>
  <c r="I7442" s="1"/>
  <c r="I7516"/>
  <c r="I7734" s="1"/>
  <c r="I7564"/>
  <c r="I5900"/>
  <c r="I6118" s="1"/>
  <c r="I6045"/>
  <c r="I6373"/>
  <c r="I6713"/>
  <c r="I7029"/>
  <c r="I7369"/>
  <c r="I6240"/>
  <c r="I6532"/>
  <c r="I6750" s="1"/>
  <c r="I6580"/>
  <c r="I6848"/>
  <c r="I7528"/>
  <c r="I7746" s="1"/>
  <c r="I8001"/>
  <c r="I7844"/>
  <c r="I8062" s="1"/>
  <c r="I7989"/>
  <c r="I7832"/>
  <c r="I4928"/>
  <c r="I5560"/>
  <c r="I5778" s="1"/>
  <c r="I5876"/>
  <c r="I5073"/>
  <c r="I5389"/>
  <c r="I5729"/>
  <c r="I4964"/>
  <c r="I5256"/>
  <c r="I5474" s="1"/>
  <c r="I5548"/>
  <c r="I5766" s="1"/>
  <c r="I5596"/>
  <c r="I5814" s="1"/>
  <c r="I5864"/>
  <c r="I4989"/>
  <c r="I5329"/>
  <c r="I5645"/>
  <c r="I5741" s="1"/>
  <c r="I5985"/>
  <c r="I5924"/>
  <c r="I6142" s="1"/>
  <c r="I6337"/>
  <c r="I6653"/>
  <c r="I6993"/>
  <c r="I7309"/>
  <c r="I7649"/>
  <c r="I6544"/>
  <c r="I6762" s="1"/>
  <c r="I6592"/>
  <c r="I6884"/>
  <c r="I7102" s="1"/>
  <c r="I6932"/>
  <c r="I7150" s="1"/>
  <c r="I5997"/>
  <c r="I6349"/>
  <c r="I6689"/>
  <c r="I7005"/>
  <c r="I7345"/>
  <c r="I6896"/>
  <c r="I7188"/>
  <c r="I7406" s="1"/>
  <c r="I7236"/>
  <c r="I7504"/>
  <c r="I7977"/>
  <c r="I7685"/>
  <c r="I7916"/>
  <c r="I7965"/>
  <c r="I7661"/>
  <c r="I7904"/>
  <c r="I8122" s="1"/>
  <c r="J4909"/>
  <c r="J5541"/>
  <c r="J5881"/>
  <c r="J5054"/>
  <c r="J5370"/>
  <c r="J5710"/>
  <c r="J4945"/>
  <c r="J5941"/>
  <c r="J5066"/>
  <c r="J5406"/>
  <c r="J5722"/>
  <c r="J6062"/>
  <c r="J6318"/>
  <c r="J6634"/>
  <c r="J6974"/>
  <c r="J7290"/>
  <c r="J7630"/>
  <c r="J5978"/>
  <c r="J6257"/>
  <c r="J6525"/>
  <c r="J6597"/>
  <c r="J6913"/>
  <c r="J7181"/>
  <c r="J7253"/>
  <c r="J7569"/>
  <c r="J5929"/>
  <c r="J6378"/>
  <c r="J6718"/>
  <c r="J7034"/>
  <c r="J7374"/>
  <c r="J6221"/>
  <c r="J6537"/>
  <c r="J6609"/>
  <c r="J6901"/>
  <c r="J7982"/>
  <c r="J7618"/>
  <c r="J7873"/>
  <c r="J8091" s="1"/>
  <c r="J8018"/>
  <c r="J7837"/>
  <c r="J7909"/>
  <c r="J4885"/>
  <c r="J5225"/>
  <c r="J5297"/>
  <c r="J5613"/>
  <c r="J5831" s="1"/>
  <c r="J5030"/>
  <c r="J5346"/>
  <c r="J5686"/>
  <c r="J4921"/>
  <c r="J5237"/>
  <c r="J5285"/>
  <c r="J5577"/>
  <c r="J5795" s="1"/>
  <c r="J5625"/>
  <c r="J5917"/>
  <c r="J5042"/>
  <c r="J5382"/>
  <c r="J5698"/>
  <c r="J6038"/>
  <c r="J5953"/>
  <c r="J6171" s="1"/>
  <c r="J6390"/>
  <c r="J6706"/>
  <c r="J7046"/>
  <c r="J7362"/>
  <c r="J7702"/>
  <c r="J6233"/>
  <c r="J6889"/>
  <c r="J7545"/>
  <c r="J6354"/>
  <c r="J6694"/>
  <c r="J7010"/>
  <c r="J7350"/>
  <c r="J6197"/>
  <c r="J6585"/>
  <c r="J6803" s="1"/>
  <c r="J6877"/>
  <c r="J7193"/>
  <c r="J7265"/>
  <c r="J7958"/>
  <c r="J7581"/>
  <c r="J7921"/>
  <c r="J7994"/>
  <c r="J7690"/>
  <c r="J7885"/>
  <c r="J8103" s="1"/>
  <c r="J4957"/>
  <c r="J5273"/>
  <c r="J5491" s="1"/>
  <c r="J5589"/>
  <c r="J5807" s="1"/>
  <c r="J5006"/>
  <c r="J5322"/>
  <c r="J5662"/>
  <c r="J4897"/>
  <c r="J5213"/>
  <c r="J5893"/>
  <c r="J5018"/>
  <c r="J5358"/>
  <c r="J5674"/>
  <c r="J6014"/>
  <c r="J6366"/>
  <c r="J6682"/>
  <c r="J7022"/>
  <c r="J7338"/>
  <c r="J7678"/>
  <c r="J6209"/>
  <c r="J6427" s="1"/>
  <c r="J6281"/>
  <c r="J6499" s="1"/>
  <c r="J6573"/>
  <c r="J6791" s="1"/>
  <c r="J6865"/>
  <c r="J7083" s="1"/>
  <c r="J6937"/>
  <c r="J7229"/>
  <c r="J7521"/>
  <c r="J7739" s="1"/>
  <c r="J7593"/>
  <c r="J7811" s="1"/>
  <c r="J6330"/>
  <c r="J6670"/>
  <c r="J6986"/>
  <c r="J7326"/>
  <c r="J6050"/>
  <c r="J6269"/>
  <c r="J6487" s="1"/>
  <c r="J6561"/>
  <c r="J6779" s="1"/>
  <c r="J6853"/>
  <c r="J7241"/>
  <c r="J7459" s="1"/>
  <c r="J7533"/>
  <c r="J8030"/>
  <c r="J7849"/>
  <c r="J7970"/>
  <c r="J7642"/>
  <c r="J4933"/>
  <c r="J5249"/>
  <c r="J5565"/>
  <c r="J5078"/>
  <c r="J5394"/>
  <c r="J5734"/>
  <c r="J4969"/>
  <c r="J5261"/>
  <c r="J5479" s="1"/>
  <c r="J5553"/>
  <c r="J5771" s="1"/>
  <c r="J5601"/>
  <c r="J5869"/>
  <c r="J4994"/>
  <c r="J5334"/>
  <c r="J5650"/>
  <c r="J5990"/>
  <c r="J5905"/>
  <c r="J6342"/>
  <c r="J6658"/>
  <c r="J6998"/>
  <c r="J7314"/>
  <c r="J7654"/>
  <c r="J6026"/>
  <c r="J6549"/>
  <c r="J6767" s="1"/>
  <c r="J7205"/>
  <c r="J7423" s="1"/>
  <c r="J6306"/>
  <c r="J6402" s="1"/>
  <c r="J6646"/>
  <c r="J6962"/>
  <c r="J7302"/>
  <c r="J6002"/>
  <c r="J6245"/>
  <c r="J6463" s="1"/>
  <c r="J6925"/>
  <c r="J7143" s="1"/>
  <c r="J7217"/>
  <c r="J7435" s="1"/>
  <c r="J7509"/>
  <c r="J8006"/>
  <c r="J7666"/>
  <c r="J7897"/>
  <c r="J8115" s="1"/>
  <c r="J7946"/>
  <c r="J8042" s="1"/>
  <c r="J7557"/>
  <c r="J7861"/>
  <c r="J8079" s="1"/>
  <c r="E6945"/>
  <c r="E7067"/>
  <c r="E8209"/>
  <c r="E5147"/>
  <c r="G207" i="14"/>
  <c r="K4810" i="13"/>
  <c r="K4801"/>
  <c r="G4810"/>
  <c r="E648"/>
  <c r="E733"/>
  <c r="E600"/>
  <c r="E988"/>
  <c r="E697"/>
  <c r="E1037"/>
  <c r="E1256"/>
  <c r="E1328"/>
  <c r="E1620"/>
  <c r="E1085"/>
  <c r="E1401"/>
  <c r="E1741"/>
  <c r="E1025"/>
  <c r="E1292"/>
  <c r="E1510" s="1"/>
  <c r="E1608"/>
  <c r="E1049"/>
  <c r="E1389"/>
  <c r="E2045"/>
  <c r="E2361"/>
  <c r="E1753"/>
  <c r="E1984"/>
  <c r="E2276"/>
  <c r="E2592"/>
  <c r="E2033"/>
  <c r="E2373"/>
  <c r="E1729"/>
  <c r="E1948"/>
  <c r="E2628"/>
  <c r="E2944"/>
  <c r="E3236"/>
  <c r="E2677"/>
  <c r="E2993"/>
  <c r="E2556"/>
  <c r="E3248"/>
  <c r="E2665"/>
  <c r="E3005"/>
  <c r="E3321"/>
  <c r="E3540"/>
  <c r="E3333"/>
  <c r="E3709"/>
  <c r="E3576"/>
  <c r="E3624"/>
  <c r="E3649"/>
  <c r="E636"/>
  <c r="E709"/>
  <c r="E588"/>
  <c r="E964"/>
  <c r="E672"/>
  <c r="E769"/>
  <c r="E1000"/>
  <c r="E1596"/>
  <c r="E1061"/>
  <c r="E1377"/>
  <c r="E1717"/>
  <c r="E976"/>
  <c r="E1656"/>
  <c r="E1365"/>
  <c r="E2021"/>
  <c r="E2337"/>
  <c r="E1705"/>
  <c r="E1960"/>
  <c r="E2252"/>
  <c r="E2470" s="1"/>
  <c r="E2568"/>
  <c r="E2786" s="1"/>
  <c r="E2009"/>
  <c r="E2349"/>
  <c r="E1681"/>
  <c r="E2264"/>
  <c r="E2580"/>
  <c r="E2920"/>
  <c r="E3212"/>
  <c r="E2749"/>
  <c r="E3065"/>
  <c r="E2908"/>
  <c r="E3224"/>
  <c r="E3442" s="1"/>
  <c r="E3296"/>
  <c r="E2737"/>
  <c r="E3077"/>
  <c r="E3393"/>
  <c r="E3612"/>
  <c r="E3685"/>
  <c r="E3405"/>
  <c r="E3721"/>
  <c r="E624"/>
  <c r="E781"/>
  <c r="E940"/>
  <c r="E660"/>
  <c r="E745"/>
  <c r="E1304"/>
  <c r="E1572"/>
  <c r="E1644"/>
  <c r="E1862" s="1"/>
  <c r="E1353"/>
  <c r="E1693"/>
  <c r="E928"/>
  <c r="E1268"/>
  <c r="E1486" s="1"/>
  <c r="E1584"/>
  <c r="E1632"/>
  <c r="E1850" s="1"/>
  <c r="E1097"/>
  <c r="E1437"/>
  <c r="E2093"/>
  <c r="E2409"/>
  <c r="E1936"/>
  <c r="E2228"/>
  <c r="E2640"/>
  <c r="E2858" s="1"/>
  <c r="E2081"/>
  <c r="E2421"/>
  <c r="E1924"/>
  <c r="E2142" s="1"/>
  <c r="E2240"/>
  <c r="E2312"/>
  <c r="E2896"/>
  <c r="E3284"/>
  <c r="E3502" s="1"/>
  <c r="E2725"/>
  <c r="E3041"/>
  <c r="E2884"/>
  <c r="E2956"/>
  <c r="E3174" s="1"/>
  <c r="E3272"/>
  <c r="E2713"/>
  <c r="E3053"/>
  <c r="E3369"/>
  <c r="E3588"/>
  <c r="E3661"/>
  <c r="E3552"/>
  <c r="E3600"/>
  <c r="E3818" s="1"/>
  <c r="E3357"/>
  <c r="E3697"/>
  <c r="E612"/>
  <c r="E757"/>
  <c r="E916"/>
  <c r="E721"/>
  <c r="E952"/>
  <c r="E1280"/>
  <c r="E1498" s="1"/>
  <c r="E1109"/>
  <c r="E1425"/>
  <c r="E1765"/>
  <c r="E1244"/>
  <c r="E1316"/>
  <c r="E1073"/>
  <c r="E1413"/>
  <c r="E2069"/>
  <c r="E2385"/>
  <c r="E1912"/>
  <c r="E2130" s="1"/>
  <c r="E2300"/>
  <c r="E2616"/>
  <c r="E2834" s="1"/>
  <c r="E2057"/>
  <c r="E2397"/>
  <c r="E1900"/>
  <c r="E1972"/>
  <c r="E2190" s="1"/>
  <c r="E2288"/>
  <c r="E2968"/>
  <c r="E3186" s="1"/>
  <c r="E3260"/>
  <c r="E2701"/>
  <c r="E3017"/>
  <c r="E2604"/>
  <c r="E2822" s="1"/>
  <c r="E2932"/>
  <c r="E2689"/>
  <c r="E3029"/>
  <c r="E3345"/>
  <c r="E3564"/>
  <c r="E3381"/>
  <c r="E3733"/>
  <c r="E3673"/>
  <c r="F4374"/>
  <c r="B191" i="14"/>
  <c r="B4374" i="13"/>
  <c r="F4365"/>
  <c r="C4499"/>
  <c r="C4219"/>
  <c r="C186" i="14"/>
  <c r="D7068" i="13"/>
  <c r="D6946"/>
  <c r="D7164" s="1"/>
  <c r="D8222"/>
  <c r="D5160"/>
  <c r="D8234"/>
  <c r="D5172"/>
  <c r="D8162"/>
  <c r="D5100"/>
  <c r="D4978"/>
  <c r="D5087"/>
  <c r="D8271"/>
  <c r="K4615"/>
  <c r="K4624"/>
  <c r="G4624"/>
  <c r="G201" i="14"/>
  <c r="D8231" i="13"/>
  <c r="D5169"/>
  <c r="D7271"/>
  <c r="D7393"/>
  <c r="D5631"/>
  <c r="D5753"/>
  <c r="D7927"/>
  <c r="D8049"/>
  <c r="C639"/>
  <c r="C724"/>
  <c r="C603"/>
  <c r="C784"/>
  <c r="C943"/>
  <c r="C1076"/>
  <c r="C1416"/>
  <c r="C1040"/>
  <c r="C1623"/>
  <c r="C1112"/>
  <c r="C1428"/>
  <c r="C1768"/>
  <c r="C1271"/>
  <c r="C1611"/>
  <c r="C1756"/>
  <c r="C1975"/>
  <c r="C2315"/>
  <c r="C2631"/>
  <c r="C2096"/>
  <c r="C2412"/>
  <c r="C1939"/>
  <c r="C2255"/>
  <c r="C2036"/>
  <c r="C2376"/>
  <c r="C2692"/>
  <c r="C3032"/>
  <c r="C2619"/>
  <c r="C2971"/>
  <c r="C3287"/>
  <c r="C2752"/>
  <c r="C3068"/>
  <c r="C3408"/>
  <c r="C2911"/>
  <c r="C3251"/>
  <c r="C3396"/>
  <c r="C3724"/>
  <c r="C3591"/>
  <c r="C3324"/>
  <c r="C3712"/>
  <c r="C3579"/>
  <c r="C3627"/>
  <c r="C615"/>
  <c r="C700"/>
  <c r="C627"/>
  <c r="C760"/>
  <c r="C919"/>
  <c r="C1052"/>
  <c r="C1392"/>
  <c r="C979"/>
  <c r="C1307"/>
  <c r="C1599"/>
  <c r="C1088"/>
  <c r="C1404"/>
  <c r="C1744"/>
  <c r="C1247"/>
  <c r="C1587"/>
  <c r="C1708"/>
  <c r="C1951"/>
  <c r="C2291"/>
  <c r="C2607"/>
  <c r="C2072"/>
  <c r="C2388"/>
  <c r="C1915"/>
  <c r="C2231"/>
  <c r="C2012"/>
  <c r="C2352"/>
  <c r="C2668"/>
  <c r="C3008"/>
  <c r="C2571"/>
  <c r="C2947"/>
  <c r="C3263"/>
  <c r="C2728"/>
  <c r="C3044"/>
  <c r="C3384"/>
  <c r="C2887"/>
  <c r="C3227"/>
  <c r="C3348"/>
  <c r="C3700"/>
  <c r="C3688"/>
  <c r="C591"/>
  <c r="C651"/>
  <c r="C772"/>
  <c r="C736"/>
  <c r="C675"/>
  <c r="C991"/>
  <c r="C1368"/>
  <c r="C931"/>
  <c r="C1283"/>
  <c r="C1501" s="1"/>
  <c r="C1575"/>
  <c r="C1064"/>
  <c r="C1380"/>
  <c r="C1720"/>
  <c r="C1003"/>
  <c r="C1319"/>
  <c r="C1537" s="1"/>
  <c r="C1659"/>
  <c r="C1927"/>
  <c r="C2145" s="1"/>
  <c r="C2267"/>
  <c r="C2583"/>
  <c r="C2801" s="1"/>
  <c r="C2048"/>
  <c r="C2364"/>
  <c r="C1732"/>
  <c r="C1987"/>
  <c r="C2205" s="1"/>
  <c r="C2303"/>
  <c r="C2084"/>
  <c r="C2424"/>
  <c r="C2740"/>
  <c r="C3080"/>
  <c r="C2923"/>
  <c r="C3141" s="1"/>
  <c r="C3239"/>
  <c r="C3457" s="1"/>
  <c r="C2704"/>
  <c r="C3020"/>
  <c r="C3360"/>
  <c r="C2643"/>
  <c r="C2959"/>
  <c r="C3177" s="1"/>
  <c r="C3299"/>
  <c r="C3676"/>
  <c r="C3567"/>
  <c r="C3615"/>
  <c r="C3833" s="1"/>
  <c r="C3664"/>
  <c r="C3555"/>
  <c r="C3603"/>
  <c r="C3821" s="1"/>
  <c r="C663"/>
  <c r="C748"/>
  <c r="C712"/>
  <c r="C1028"/>
  <c r="C967"/>
  <c r="C1185" s="1"/>
  <c r="C1100"/>
  <c r="C1440"/>
  <c r="C1259"/>
  <c r="C1331"/>
  <c r="C1647"/>
  <c r="C1865" s="1"/>
  <c r="C1356"/>
  <c r="C1452" s="1"/>
  <c r="C1696"/>
  <c r="C955"/>
  <c r="C1173" s="1"/>
  <c r="C1295"/>
  <c r="C1513" s="1"/>
  <c r="C1635"/>
  <c r="C1853" s="1"/>
  <c r="C1903"/>
  <c r="C2243"/>
  <c r="C2461" s="1"/>
  <c r="C2559"/>
  <c r="C2024"/>
  <c r="C2340"/>
  <c r="C1684"/>
  <c r="C1963"/>
  <c r="C2181" s="1"/>
  <c r="C2279"/>
  <c r="C2497" s="1"/>
  <c r="C2060"/>
  <c r="C2400"/>
  <c r="C2716"/>
  <c r="C3056"/>
  <c r="C2899"/>
  <c r="C3117" s="1"/>
  <c r="C3215"/>
  <c r="C2680"/>
  <c r="C2996"/>
  <c r="C3092" s="1"/>
  <c r="C3336"/>
  <c r="C2595"/>
  <c r="C2813" s="1"/>
  <c r="C2935"/>
  <c r="C3153" s="1"/>
  <c r="C3275"/>
  <c r="C3493" s="1"/>
  <c r="C3652"/>
  <c r="C3543"/>
  <c r="C3372"/>
  <c r="C3736"/>
  <c r="C1790"/>
  <c r="C1668"/>
  <c r="C2774"/>
  <c r="C2652"/>
  <c r="C3892"/>
  <c r="C830"/>
  <c r="D598"/>
  <c r="D658"/>
  <c r="D779"/>
  <c r="D719"/>
  <c r="D586"/>
  <c r="D974"/>
  <c r="D1192" s="1"/>
  <c r="D1083"/>
  <c r="D1399"/>
  <c r="D986"/>
  <c r="D1290"/>
  <c r="D1508" s="1"/>
  <c r="D1582"/>
  <c r="D1654"/>
  <c r="D1363"/>
  <c r="D1679"/>
  <c r="D914"/>
  <c r="D1594"/>
  <c r="D1715"/>
  <c r="D1958"/>
  <c r="D2250"/>
  <c r="D2566"/>
  <c r="D2079"/>
  <c r="D2419"/>
  <c r="D1922"/>
  <c r="D2238"/>
  <c r="D2310"/>
  <c r="D2091"/>
  <c r="D2407"/>
  <c r="D2747"/>
  <c r="D3063"/>
  <c r="D2906"/>
  <c r="D3222"/>
  <c r="D2735"/>
  <c r="D3075"/>
  <c r="D3391"/>
  <c r="D2894"/>
  <c r="D2966"/>
  <c r="D3258"/>
  <c r="D3659"/>
  <c r="D3550"/>
  <c r="D3403"/>
  <c r="D3719"/>
  <c r="D3586"/>
  <c r="D670"/>
  <c r="D755"/>
  <c r="D695"/>
  <c r="D1035"/>
  <c r="D950"/>
  <c r="D1059"/>
  <c r="D1375"/>
  <c r="D1266"/>
  <c r="D1484" s="1"/>
  <c r="D1095"/>
  <c r="D1435"/>
  <c r="D1751"/>
  <c r="D1278"/>
  <c r="D1570"/>
  <c r="D1642"/>
  <c r="D1934"/>
  <c r="D2226"/>
  <c r="D2638"/>
  <c r="D2055"/>
  <c r="D2395"/>
  <c r="D1898"/>
  <c r="D1970"/>
  <c r="D2286"/>
  <c r="D2067"/>
  <c r="D2383"/>
  <c r="D2723"/>
  <c r="D3039"/>
  <c r="D2882"/>
  <c r="D3294"/>
  <c r="D3512" s="1"/>
  <c r="D2711"/>
  <c r="D3051"/>
  <c r="D3367"/>
  <c r="D2626"/>
  <c r="D2844" s="1"/>
  <c r="D2942"/>
  <c r="D3379"/>
  <c r="D3731"/>
  <c r="D3598"/>
  <c r="D3355"/>
  <c r="D3695"/>
  <c r="D646"/>
  <c r="D731"/>
  <c r="D610"/>
  <c r="D767"/>
  <c r="D1351"/>
  <c r="D938"/>
  <c r="D1242"/>
  <c r="D1314"/>
  <c r="D1630"/>
  <c r="D1071"/>
  <c r="D1411"/>
  <c r="D1727"/>
  <c r="D1254"/>
  <c r="D1472" s="1"/>
  <c r="D1326"/>
  <c r="D1544" s="1"/>
  <c r="D1618"/>
  <c r="D1910"/>
  <c r="D2298"/>
  <c r="D2516" s="1"/>
  <c r="D2614"/>
  <c r="D2832" s="1"/>
  <c r="D2031"/>
  <c r="D2371"/>
  <c r="D1739"/>
  <c r="D1946"/>
  <c r="D2164" s="1"/>
  <c r="D2043"/>
  <c r="D2359"/>
  <c r="D2699"/>
  <c r="D3015"/>
  <c r="D2602"/>
  <c r="D2820" s="1"/>
  <c r="D2954"/>
  <c r="D3172" s="1"/>
  <c r="D3270"/>
  <c r="D3488" s="1"/>
  <c r="D2687"/>
  <c r="D3027"/>
  <c r="D3343"/>
  <c r="D3234"/>
  <c r="D3331"/>
  <c r="D3707"/>
  <c r="D3671"/>
  <c r="D3562"/>
  <c r="D3610"/>
  <c r="D3828" s="1"/>
  <c r="D622"/>
  <c r="D707"/>
  <c r="D634"/>
  <c r="D743"/>
  <c r="D4023" s="1"/>
  <c r="D926"/>
  <c r="D1144" s="1"/>
  <c r="D998"/>
  <c r="D1107"/>
  <c r="D1423"/>
  <c r="D1023"/>
  <c r="D1606"/>
  <c r="D1824" s="1"/>
  <c r="D1047"/>
  <c r="D1387"/>
  <c r="D1703"/>
  <c r="D962"/>
  <c r="D1302"/>
  <c r="D1520" s="1"/>
  <c r="D1763"/>
  <c r="D1982"/>
  <c r="D2200" s="1"/>
  <c r="D2274"/>
  <c r="D2492" s="1"/>
  <c r="D2590"/>
  <c r="D2808" s="1"/>
  <c r="D2007"/>
  <c r="D2347"/>
  <c r="D1691"/>
  <c r="D2262"/>
  <c r="D2480" s="1"/>
  <c r="D2019"/>
  <c r="D2335"/>
  <c r="D2431" s="1"/>
  <c r="D2675"/>
  <c r="D2991"/>
  <c r="D2554"/>
  <c r="D2930"/>
  <c r="D3148" s="1"/>
  <c r="D3246"/>
  <c r="D3464" s="1"/>
  <c r="D2663"/>
  <c r="D2759" s="1"/>
  <c r="D3003"/>
  <c r="D3319"/>
  <c r="D2578"/>
  <c r="D2918"/>
  <c r="D3136" s="1"/>
  <c r="D3210"/>
  <c r="D3282"/>
  <c r="D3500" s="1"/>
  <c r="D3683"/>
  <c r="D3574"/>
  <c r="D3792" s="1"/>
  <c r="D3622"/>
  <c r="D3840" s="1"/>
  <c r="D3647"/>
  <c r="D3743" s="1"/>
  <c r="D3538"/>
  <c r="F19" i="8"/>
  <c r="J64" i="5"/>
  <c r="F32" i="8"/>
  <c r="J61" i="5"/>
  <c r="F127" i="8"/>
  <c r="F124"/>
  <c r="H8207" i="13"/>
  <c r="H5145"/>
  <c r="H5425"/>
  <c r="H5303"/>
  <c r="H8195"/>
  <c r="H5133"/>
  <c r="H8183"/>
  <c r="H5121"/>
  <c r="J63" i="4"/>
  <c r="F78" i="8"/>
  <c r="J66" i="4"/>
  <c r="F14" i="8"/>
  <c r="F81"/>
  <c r="F7"/>
  <c r="F27"/>
  <c r="I3902" i="13"/>
  <c r="I840"/>
  <c r="I3878"/>
  <c r="I816"/>
  <c r="I1338"/>
  <c r="I1460"/>
  <c r="I647"/>
  <c r="I732"/>
  <c r="I611"/>
  <c r="I768"/>
  <c r="I951"/>
  <c r="I1084"/>
  <c r="I1400"/>
  <c r="I1024"/>
  <c r="I1291"/>
  <c r="I1607"/>
  <c r="I1072"/>
  <c r="I1412"/>
  <c r="I623"/>
  <c r="I708"/>
  <c r="I635"/>
  <c r="I744"/>
  <c r="I927"/>
  <c r="I1060"/>
  <c r="I1376"/>
  <c r="I987"/>
  <c r="I1583"/>
  <c r="I1048"/>
  <c r="I1388"/>
  <c r="I1704"/>
  <c r="I963"/>
  <c r="I1303"/>
  <c r="I1521" s="1"/>
  <c r="I1619"/>
  <c r="I1911"/>
  <c r="I1983"/>
  <c r="I2615"/>
  <c r="I2032"/>
  <c r="I2372"/>
  <c r="I1740"/>
  <c r="I1971"/>
  <c r="I2287"/>
  <c r="I2068"/>
  <c r="I2384"/>
  <c r="I2724"/>
  <c r="I3040"/>
  <c r="I2883"/>
  <c r="I2955"/>
  <c r="I2664"/>
  <c r="I3004"/>
  <c r="I3320"/>
  <c r="I2579"/>
  <c r="I2919"/>
  <c r="I3211"/>
  <c r="I3283"/>
  <c r="I3684"/>
  <c r="I3551"/>
  <c r="I3648"/>
  <c r="I3720"/>
  <c r="I3587"/>
  <c r="I599"/>
  <c r="I659"/>
  <c r="I780"/>
  <c r="I720"/>
  <c r="I587"/>
  <c r="I999"/>
  <c r="I1352"/>
  <c r="I939"/>
  <c r="I1267"/>
  <c r="I1485" s="1"/>
  <c r="I1315"/>
  <c r="I1655"/>
  <c r="I1364"/>
  <c r="I1680"/>
  <c r="I915"/>
  <c r="I1279"/>
  <c r="I1497" s="1"/>
  <c r="I1595"/>
  <c r="I1813" s="1"/>
  <c r="I1764"/>
  <c r="I2275"/>
  <c r="I2493" s="1"/>
  <c r="I2591"/>
  <c r="I2008"/>
  <c r="I2348"/>
  <c r="I1692"/>
  <c r="I1947"/>
  <c r="I2263"/>
  <c r="I2481" s="1"/>
  <c r="I2044"/>
  <c r="I2360"/>
  <c r="I2700"/>
  <c r="I3016"/>
  <c r="I2603"/>
  <c r="I3271"/>
  <c r="I2736"/>
  <c r="I3076"/>
  <c r="I3392"/>
  <c r="I2895"/>
  <c r="I3113" s="1"/>
  <c r="I2967"/>
  <c r="I3185" s="1"/>
  <c r="I3259"/>
  <c r="I3660"/>
  <c r="I3295"/>
  <c r="I3599"/>
  <c r="I3404"/>
  <c r="I3696"/>
  <c r="I671"/>
  <c r="I756"/>
  <c r="I696"/>
  <c r="I1036"/>
  <c r="I975"/>
  <c r="I1193" s="1"/>
  <c r="I1108"/>
  <c r="I1424"/>
  <c r="I1243"/>
  <c r="I1631"/>
  <c r="I1849" s="1"/>
  <c r="I1096"/>
  <c r="I1436"/>
  <c r="I1255"/>
  <c r="I1473" s="1"/>
  <c r="I1643"/>
  <c r="I2227"/>
  <c r="I2396"/>
  <c r="I2239"/>
  <c r="I2457" s="1"/>
  <c r="I2092"/>
  <c r="I2748"/>
  <c r="I2907"/>
  <c r="I3125" s="1"/>
  <c r="I2688"/>
  <c r="I3344"/>
  <c r="I3332"/>
  <c r="I3575"/>
  <c r="I3793" s="1"/>
  <c r="I1752"/>
  <c r="I1571"/>
  <c r="I1959"/>
  <c r="I2177" s="1"/>
  <c r="I2567"/>
  <c r="I2080"/>
  <c r="I1923"/>
  <c r="I2141" s="1"/>
  <c r="I2020"/>
  <c r="I2676"/>
  <c r="I2555"/>
  <c r="I3247"/>
  <c r="I3052"/>
  <c r="I2627"/>
  <c r="I2845" s="1"/>
  <c r="I3732"/>
  <c r="I3356"/>
  <c r="I3563"/>
  <c r="I1728"/>
  <c r="I1327"/>
  <c r="I1545" s="1"/>
  <c r="I1935"/>
  <c r="I2153" s="1"/>
  <c r="I2299"/>
  <c r="I2056"/>
  <c r="I1899"/>
  <c r="I2311"/>
  <c r="I2408"/>
  <c r="I3064"/>
  <c r="I3223"/>
  <c r="I3441" s="1"/>
  <c r="I3028"/>
  <c r="I3235"/>
  <c r="I3708"/>
  <c r="I3623"/>
  <c r="I3841" s="1"/>
  <c r="I3539"/>
  <c r="I1716"/>
  <c r="I2251"/>
  <c r="I2469" s="1"/>
  <c r="I2639"/>
  <c r="I2857" s="1"/>
  <c r="I2420"/>
  <c r="I2336"/>
  <c r="I2992"/>
  <c r="I2931"/>
  <c r="I3149" s="1"/>
  <c r="I2712"/>
  <c r="I3368"/>
  <c r="I2943"/>
  <c r="I3161" s="1"/>
  <c r="I3380"/>
  <c r="I3672"/>
  <c r="I3611"/>
  <c r="I3829" s="1"/>
  <c r="H8203"/>
  <c r="H5141"/>
  <c r="H5092"/>
  <c r="H8276"/>
  <c r="H5105"/>
  <c r="H8167"/>
  <c r="H4983"/>
  <c r="H6295"/>
  <c r="H6417"/>
  <c r="H5967"/>
  <c r="H6185" s="1"/>
  <c r="H6089"/>
  <c r="H7729"/>
  <c r="H7607"/>
  <c r="H5639"/>
  <c r="H5761"/>
  <c r="H7073"/>
  <c r="H6951"/>
  <c r="H5165"/>
  <c r="H8227"/>
  <c r="H5177"/>
  <c r="H8239"/>
  <c r="I657"/>
  <c r="I742"/>
  <c r="I706"/>
  <c r="I1022"/>
  <c r="I961"/>
  <c r="I1070"/>
  <c r="I1410"/>
  <c r="I1253"/>
  <c r="I1034"/>
  <c r="I1350"/>
  <c r="I1690"/>
  <c r="I925"/>
  <c r="I1241"/>
  <c r="I1629"/>
  <c r="I1726"/>
  <c r="I1945"/>
  <c r="I2261"/>
  <c r="I2309"/>
  <c r="I2625"/>
  <c r="I2090"/>
  <c r="I2406"/>
  <c r="I2297"/>
  <c r="I2054"/>
  <c r="I2394"/>
  <c r="I2637"/>
  <c r="I2734"/>
  <c r="I3074"/>
  <c r="I3281"/>
  <c r="I2674"/>
  <c r="I2990"/>
  <c r="I3330"/>
  <c r="I2881"/>
  <c r="I3670"/>
  <c r="I3390"/>
  <c r="I3585"/>
  <c r="I3682"/>
  <c r="I3366"/>
  <c r="I3597"/>
  <c r="I633"/>
  <c r="I718"/>
  <c r="I669"/>
  <c r="I778"/>
  <c r="I937"/>
  <c r="I1046"/>
  <c r="I1386"/>
  <c r="I997"/>
  <c r="I1301"/>
  <c r="I1519" s="1"/>
  <c r="I1593"/>
  <c r="I1641"/>
  <c r="I1106"/>
  <c r="I1422"/>
  <c r="I1762"/>
  <c r="I1313"/>
  <c r="I1531" s="1"/>
  <c r="I1605"/>
  <c r="I1678"/>
  <c r="I2237"/>
  <c r="I2601"/>
  <c r="I2066"/>
  <c r="I2382"/>
  <c r="I1909"/>
  <c r="I1981"/>
  <c r="I2199" s="1"/>
  <c r="I2273"/>
  <c r="I2030"/>
  <c r="I2370"/>
  <c r="I2710"/>
  <c r="I3050"/>
  <c r="I2917"/>
  <c r="I2965"/>
  <c r="I3257"/>
  <c r="I3475" s="1"/>
  <c r="I2746"/>
  <c r="I3062"/>
  <c r="I3402"/>
  <c r="I2929"/>
  <c r="I3221"/>
  <c r="I3269"/>
  <c r="I3646"/>
  <c r="I3342"/>
  <c r="I3658"/>
  <c r="I3318"/>
  <c r="I3573"/>
  <c r="I3791" s="1"/>
  <c r="I609"/>
  <c r="I694"/>
  <c r="I597"/>
  <c r="I754"/>
  <c r="I913"/>
  <c r="I985"/>
  <c r="I1362"/>
  <c r="I949"/>
  <c r="I1569"/>
  <c r="I1082"/>
  <c r="I1398"/>
  <c r="I1738"/>
  <c r="I973"/>
  <c r="I1191" s="1"/>
  <c r="I1289"/>
  <c r="I1921"/>
  <c r="I2139" s="1"/>
  <c r="I1969"/>
  <c r="I2285"/>
  <c r="I2503" s="1"/>
  <c r="I2577"/>
  <c r="I2042"/>
  <c r="I2358"/>
  <c r="I1750"/>
  <c r="I1957"/>
  <c r="I2175" s="1"/>
  <c r="I2249"/>
  <c r="I2006"/>
  <c r="I2346"/>
  <c r="I2589"/>
  <c r="I2686"/>
  <c r="I3026"/>
  <c r="I3233"/>
  <c r="I3451" s="1"/>
  <c r="I2613"/>
  <c r="I2722"/>
  <c r="I3038"/>
  <c r="I3378"/>
  <c r="I3718"/>
  <c r="I3561"/>
  <c r="I3779" s="1"/>
  <c r="I3609"/>
  <c r="I3730"/>
  <c r="I585"/>
  <c r="I621"/>
  <c r="I766"/>
  <c r="I730"/>
  <c r="I645"/>
  <c r="I1094"/>
  <c r="I1434"/>
  <c r="I1277"/>
  <c r="I1495" s="1"/>
  <c r="I1325"/>
  <c r="I1543" s="1"/>
  <c r="I1617"/>
  <c r="I1835" s="1"/>
  <c r="I1058"/>
  <c r="I1374"/>
  <c r="I1714"/>
  <c r="I1265"/>
  <c r="I1581"/>
  <c r="I1653"/>
  <c r="I1871" s="1"/>
  <c r="I1897"/>
  <c r="I2553"/>
  <c r="I2018"/>
  <c r="I2334"/>
  <c r="I2430" s="1"/>
  <c r="I1702"/>
  <c r="I1933"/>
  <c r="I2151" s="1"/>
  <c r="I2225"/>
  <c r="I2078"/>
  <c r="I2418"/>
  <c r="I2662"/>
  <c r="I3002"/>
  <c r="I2893"/>
  <c r="I3111" s="1"/>
  <c r="I2941"/>
  <c r="I3159" s="1"/>
  <c r="I3209"/>
  <c r="I2565"/>
  <c r="I2783" s="1"/>
  <c r="I2698"/>
  <c r="I3014"/>
  <c r="I3354"/>
  <c r="I2905"/>
  <c r="I2953"/>
  <c r="I3171" s="1"/>
  <c r="I3245"/>
  <c r="I3293"/>
  <c r="I3511" s="1"/>
  <c r="I3694"/>
  <c r="I3537"/>
  <c r="I3706"/>
  <c r="I3549"/>
  <c r="I3767" s="1"/>
  <c r="I3621"/>
  <c r="I4942"/>
  <c r="I5258"/>
  <c r="I5574"/>
  <c r="I5890"/>
  <c r="I5063"/>
  <c r="I5403"/>
  <c r="I5719"/>
  <c r="I4954"/>
  <c r="I5586"/>
  <c r="I5878"/>
  <c r="I5003"/>
  <c r="I5319"/>
  <c r="I5659"/>
  <c r="I5975"/>
  <c r="I5914"/>
  <c r="I6375"/>
  <c r="I6715"/>
  <c r="I7031"/>
  <c r="I7371"/>
  <c r="I7687"/>
  <c r="I6218"/>
  <c r="I6534"/>
  <c r="I6922"/>
  <c r="I7238"/>
  <c r="I7530"/>
  <c r="I5938"/>
  <c r="I6363"/>
  <c r="I6679"/>
  <c r="I7019"/>
  <c r="I7335"/>
  <c r="I6206"/>
  <c r="I6278"/>
  <c r="I6594"/>
  <c r="I6910"/>
  <c r="I7226"/>
  <c r="I7967"/>
  <c r="I7834"/>
  <c r="I7979"/>
  <c r="I7651"/>
  <c r="I7870"/>
  <c r="I4918"/>
  <c r="I5234"/>
  <c r="I5866"/>
  <c r="I5039"/>
  <c r="I5379"/>
  <c r="I5695"/>
  <c r="I4930"/>
  <c r="I5246"/>
  <c r="I5294"/>
  <c r="I5512" s="1"/>
  <c r="I5950"/>
  <c r="I5075"/>
  <c r="I5391"/>
  <c r="I5731"/>
  <c r="I6047"/>
  <c r="I6351"/>
  <c r="I6691"/>
  <c r="I7007"/>
  <c r="I7347"/>
  <c r="I7663"/>
  <c r="I6194"/>
  <c r="I6606"/>
  <c r="I6824" s="1"/>
  <c r="I6898"/>
  <c r="I7214"/>
  <c r="I7506"/>
  <c r="I6339"/>
  <c r="I6655"/>
  <c r="I6995"/>
  <c r="I7311"/>
  <c r="I6059"/>
  <c r="I6254"/>
  <c r="I6570"/>
  <c r="I6788" s="1"/>
  <c r="I6886"/>
  <c r="I7202"/>
  <c r="I7420" s="1"/>
  <c r="I7943"/>
  <c r="I7542"/>
  <c r="I7760" s="1"/>
  <c r="I7675"/>
  <c r="I7882"/>
  <c r="I7955"/>
  <c r="I7566"/>
  <c r="I7784" s="1"/>
  <c r="I7918"/>
  <c r="I4894"/>
  <c r="I5210"/>
  <c r="I5550"/>
  <c r="I5768" s="1"/>
  <c r="I5622"/>
  <c r="I5015"/>
  <c r="I5355"/>
  <c r="I5671"/>
  <c r="I4906"/>
  <c r="I5562"/>
  <c r="I5780" s="1"/>
  <c r="I5610"/>
  <c r="I5828" s="1"/>
  <c r="I5926"/>
  <c r="I5051"/>
  <c r="I5367"/>
  <c r="I5707"/>
  <c r="I6023"/>
  <c r="I6327"/>
  <c r="I6667"/>
  <c r="I6983"/>
  <c r="I7323"/>
  <c r="I7639"/>
  <c r="I6035"/>
  <c r="I6266"/>
  <c r="I6484" s="1"/>
  <c r="I6582"/>
  <c r="I6800" s="1"/>
  <c r="I6874"/>
  <c r="I7190"/>
  <c r="I7578"/>
  <c r="I7796" s="1"/>
  <c r="I6315"/>
  <c r="I6631"/>
  <c r="I6971"/>
  <c r="I7287"/>
  <c r="I6011"/>
  <c r="I6230"/>
  <c r="I6546"/>
  <c r="I6764" s="1"/>
  <c r="I7178"/>
  <c r="I7518"/>
  <c r="I8015"/>
  <c r="I7627"/>
  <c r="I8027"/>
  <c r="I7846"/>
  <c r="I7894"/>
  <c r="I4966"/>
  <c r="I5282"/>
  <c r="I5500" s="1"/>
  <c r="I5598"/>
  <c r="I4991"/>
  <c r="I5331"/>
  <c r="I5647"/>
  <c r="I4882"/>
  <c r="I5222"/>
  <c r="I5270"/>
  <c r="I5488" s="1"/>
  <c r="I5538"/>
  <c r="I5902"/>
  <c r="I6120" s="1"/>
  <c r="I5027"/>
  <c r="I5343"/>
  <c r="I5683"/>
  <c r="I5999"/>
  <c r="I6303"/>
  <c r="I6643"/>
  <c r="I6959"/>
  <c r="I7299"/>
  <c r="I7615"/>
  <c r="I5987"/>
  <c r="I6242"/>
  <c r="I6460" s="1"/>
  <c r="I6558"/>
  <c r="I6850"/>
  <c r="I7262"/>
  <c r="I7480" s="1"/>
  <c r="I7554"/>
  <c r="I7772" s="1"/>
  <c r="I6387"/>
  <c r="I6703"/>
  <c r="I7043"/>
  <c r="I7359"/>
  <c r="I6522"/>
  <c r="I6862"/>
  <c r="I6934"/>
  <c r="I7152" s="1"/>
  <c r="I7250"/>
  <c r="I7468" s="1"/>
  <c r="I7991"/>
  <c r="I7590"/>
  <c r="I7858"/>
  <c r="I8076" s="1"/>
  <c r="I7906"/>
  <c r="I8124" s="1"/>
  <c r="I8003"/>
  <c r="I7699"/>
  <c r="D4965"/>
  <c r="D5281"/>
  <c r="D5597"/>
  <c r="D5889"/>
  <c r="D5062"/>
  <c r="D5402"/>
  <c r="D5718"/>
  <c r="D4953"/>
  <c r="D5585"/>
  <c r="D5877"/>
  <c r="D5002"/>
  <c r="D5318"/>
  <c r="D5658"/>
  <c r="D5974"/>
  <c r="D5913"/>
  <c r="D6374"/>
  <c r="D6714"/>
  <c r="D7030"/>
  <c r="D7370"/>
  <c r="D7686"/>
  <c r="D6217"/>
  <c r="D6533"/>
  <c r="D6605"/>
  <c r="D7237"/>
  <c r="D7529"/>
  <c r="D5937"/>
  <c r="D6362"/>
  <c r="D6678"/>
  <c r="D7018"/>
  <c r="D7334"/>
  <c r="D6205"/>
  <c r="D6593"/>
  <c r="D6909"/>
  <c r="D7127" s="1"/>
  <c r="D7201"/>
  <c r="D7517"/>
  <c r="D8014"/>
  <c r="D7674"/>
  <c r="D7881"/>
  <c r="D7954"/>
  <c r="D7565"/>
  <c r="D4941"/>
  <c r="D5257"/>
  <c r="D5573"/>
  <c r="D5865"/>
  <c r="D5038"/>
  <c r="D5378"/>
  <c r="D5694"/>
  <c r="D4929"/>
  <c r="D5245"/>
  <c r="D5293"/>
  <c r="D5511" s="1"/>
  <c r="D5949"/>
  <c r="D5074"/>
  <c r="D5390"/>
  <c r="D5730"/>
  <c r="D6046"/>
  <c r="D6350"/>
  <c r="D6690"/>
  <c r="D7006"/>
  <c r="D7346"/>
  <c r="D7662"/>
  <c r="D6193"/>
  <c r="D6265"/>
  <c r="D6483" s="1"/>
  <c r="D6897"/>
  <c r="D7213"/>
  <c r="D7505"/>
  <c r="D7577"/>
  <c r="D7795" s="1"/>
  <c r="D6338"/>
  <c r="D6654"/>
  <c r="D6994"/>
  <c r="D7310"/>
  <c r="D6058"/>
  <c r="D6277"/>
  <c r="D6569"/>
  <c r="D6787" s="1"/>
  <c r="D6885"/>
  <c r="D7103" s="1"/>
  <c r="D7177"/>
  <c r="D7990"/>
  <c r="D7626"/>
  <c r="D8026"/>
  <c r="D7845"/>
  <c r="D8063" s="1"/>
  <c r="D7917"/>
  <c r="D4917"/>
  <c r="D5233"/>
  <c r="D5549"/>
  <c r="D5767" s="1"/>
  <c r="D5014"/>
  <c r="D5354"/>
  <c r="D5670"/>
  <c r="D4905"/>
  <c r="D5561"/>
  <c r="D5609"/>
  <c r="D5827" s="1"/>
  <c r="D5925"/>
  <c r="D5050"/>
  <c r="D5366"/>
  <c r="D5706"/>
  <c r="D6022"/>
  <c r="D6326"/>
  <c r="D6666"/>
  <c r="D6982"/>
  <c r="D7322"/>
  <c r="D7638"/>
  <c r="D6034"/>
  <c r="D6581"/>
  <c r="D6799" s="1"/>
  <c r="D6873"/>
  <c r="D7091" s="1"/>
  <c r="D7189"/>
  <c r="D7261"/>
  <c r="D7479" s="1"/>
  <c r="D6314"/>
  <c r="D6630"/>
  <c r="D6970"/>
  <c r="D7286"/>
  <c r="D6010"/>
  <c r="D6253"/>
  <c r="D6471" s="1"/>
  <c r="D6545"/>
  <c r="D6763" s="1"/>
  <c r="D6861"/>
  <c r="D7079" s="1"/>
  <c r="D7249"/>
  <c r="D7966"/>
  <c r="D7589"/>
  <c r="D7857"/>
  <c r="D7905"/>
  <c r="D8123" s="1"/>
  <c r="D8002"/>
  <c r="D7698"/>
  <c r="D7893"/>
  <c r="D4893"/>
  <c r="D5209"/>
  <c r="D5621"/>
  <c r="D5839" s="1"/>
  <c r="D4990"/>
  <c r="D5330"/>
  <c r="D5646"/>
  <c r="D4881"/>
  <c r="D5221"/>
  <c r="D5269"/>
  <c r="D5487" s="1"/>
  <c r="D5537"/>
  <c r="D5901"/>
  <c r="D5026"/>
  <c r="D5342"/>
  <c r="D5682"/>
  <c r="D5998"/>
  <c r="D6302"/>
  <c r="D6642"/>
  <c r="D6958"/>
  <c r="D7298"/>
  <c r="D7614"/>
  <c r="D5986"/>
  <c r="D6241"/>
  <c r="D6459" s="1"/>
  <c r="D6557"/>
  <c r="D6775" s="1"/>
  <c r="D6849"/>
  <c r="D6921"/>
  <c r="D7139" s="1"/>
  <c r="D7553"/>
  <c r="D7771" s="1"/>
  <c r="D6386"/>
  <c r="D6702"/>
  <c r="D7042"/>
  <c r="D7358"/>
  <c r="D6229"/>
  <c r="D6447" s="1"/>
  <c r="D6521"/>
  <c r="D6933"/>
  <c r="D7151" s="1"/>
  <c r="D7225"/>
  <c r="D7443" s="1"/>
  <c r="D7942"/>
  <c r="D7541"/>
  <c r="D7833"/>
  <c r="D7978"/>
  <c r="D7650"/>
  <c r="D7869"/>
  <c r="H4897"/>
  <c r="H5213"/>
  <c r="H5625"/>
  <c r="H4994"/>
  <c r="H5334"/>
  <c r="H5650"/>
  <c r="H4885"/>
  <c r="H5225"/>
  <c r="H5273"/>
  <c r="H5541"/>
  <c r="H5905"/>
  <c r="H5030"/>
  <c r="H5346"/>
  <c r="H5686"/>
  <c r="H6002"/>
  <c r="H6378"/>
  <c r="H6718"/>
  <c r="H7034"/>
  <c r="H7374"/>
  <c r="H7690"/>
  <c r="H6221"/>
  <c r="H6537"/>
  <c r="H6609"/>
  <c r="H7241"/>
  <c r="H7533"/>
  <c r="H5917"/>
  <c r="H6390"/>
  <c r="H6706"/>
  <c r="H7046"/>
  <c r="H7362"/>
  <c r="H6233"/>
  <c r="H6525"/>
  <c r="H6937"/>
  <c r="H7155" s="1"/>
  <c r="H7229"/>
  <c r="H7946"/>
  <c r="H7569"/>
  <c r="H7861"/>
  <c r="H7958"/>
  <c r="H7545"/>
  <c r="H7849"/>
  <c r="H7897"/>
  <c r="H4969"/>
  <c r="H5285"/>
  <c r="H5601"/>
  <c r="H5893"/>
  <c r="H6111" s="1"/>
  <c r="H5066"/>
  <c r="H5406"/>
  <c r="H5722"/>
  <c r="H4957"/>
  <c r="H5589"/>
  <c r="H5881"/>
  <c r="H5006"/>
  <c r="H5322"/>
  <c r="H5662"/>
  <c r="H5978"/>
  <c r="H5941"/>
  <c r="H6354"/>
  <c r="H6694"/>
  <c r="H7010"/>
  <c r="H7350"/>
  <c r="H7666"/>
  <c r="H6197"/>
  <c r="H6269"/>
  <c r="H6487" s="1"/>
  <c r="H6901"/>
  <c r="H7119" s="1"/>
  <c r="H7217"/>
  <c r="H7509"/>
  <c r="H7581"/>
  <c r="H7799" s="1"/>
  <c r="H6366"/>
  <c r="H6682"/>
  <c r="H7022"/>
  <c r="H7338"/>
  <c r="H6209"/>
  <c r="H6597"/>
  <c r="H6815" s="1"/>
  <c r="H6913"/>
  <c r="H7131" s="1"/>
  <c r="H7205"/>
  <c r="H7521"/>
  <c r="H8018"/>
  <c r="H7837"/>
  <c r="H8030"/>
  <c r="H7678"/>
  <c r="H4945"/>
  <c r="H5261"/>
  <c r="H5577"/>
  <c r="H5795" s="1"/>
  <c r="H5869"/>
  <c r="H5042"/>
  <c r="H5382"/>
  <c r="H5698"/>
  <c r="H4933"/>
  <c r="H5249"/>
  <c r="H5297"/>
  <c r="H5515" s="1"/>
  <c r="H5953"/>
  <c r="H5078"/>
  <c r="H5394"/>
  <c r="H5734"/>
  <c r="H6050"/>
  <c r="H6330"/>
  <c r="H6670"/>
  <c r="H6986"/>
  <c r="H7326"/>
  <c r="H7642"/>
  <c r="H6062"/>
  <c r="H6585"/>
  <c r="H6803" s="1"/>
  <c r="H6877"/>
  <c r="H7193"/>
  <c r="H7265"/>
  <c r="H7483" s="1"/>
  <c r="H6342"/>
  <c r="H6658"/>
  <c r="H6998"/>
  <c r="H7314"/>
  <c r="H6038"/>
  <c r="H6281"/>
  <c r="H6499" s="1"/>
  <c r="H6573"/>
  <c r="H6791" s="1"/>
  <c r="H6889"/>
  <c r="H7107" s="1"/>
  <c r="H7181"/>
  <c r="H7994"/>
  <c r="H7702"/>
  <c r="H7909"/>
  <c r="H8127" s="1"/>
  <c r="H8006"/>
  <c r="H7630"/>
  <c r="H7873"/>
  <c r="H7921"/>
  <c r="H8139" s="1"/>
  <c r="H4921"/>
  <c r="H5237"/>
  <c r="H5455" s="1"/>
  <c r="H5553"/>
  <c r="H5771" s="1"/>
  <c r="H5018"/>
  <c r="H5358"/>
  <c r="H5674"/>
  <c r="H4909"/>
  <c r="H5565"/>
  <c r="H5783" s="1"/>
  <c r="H5613"/>
  <c r="H5831" s="1"/>
  <c r="H5929"/>
  <c r="H5054"/>
  <c r="H5370"/>
  <c r="H5710"/>
  <c r="H6026"/>
  <c r="H6306"/>
  <c r="H6646"/>
  <c r="H6962"/>
  <c r="H7302"/>
  <c r="H7618"/>
  <c r="H6014"/>
  <c r="H6245"/>
  <c r="H6463" s="1"/>
  <c r="H6561"/>
  <c r="H6779" s="1"/>
  <c r="H6853"/>
  <c r="H6925"/>
  <c r="H7143" s="1"/>
  <c r="H7557"/>
  <c r="H7775" s="1"/>
  <c r="H6318"/>
  <c r="H6634"/>
  <c r="H6974"/>
  <c r="H7290"/>
  <c r="H7386" s="1"/>
  <c r="H5990"/>
  <c r="H6257"/>
  <c r="H6475" s="1"/>
  <c r="H6549"/>
  <c r="H6767" s="1"/>
  <c r="H6865"/>
  <c r="H7083" s="1"/>
  <c r="H7253"/>
  <c r="H7471" s="1"/>
  <c r="H7970"/>
  <c r="H7654"/>
  <c r="H7885"/>
  <c r="H8103" s="1"/>
  <c r="H7982"/>
  <c r="H7593"/>
  <c r="H7811" s="1"/>
  <c r="G205" i="14"/>
  <c r="K4739" i="13"/>
  <c r="K4748"/>
  <c r="G4748"/>
  <c r="H3947"/>
  <c r="H885"/>
  <c r="H3887"/>
  <c r="H825"/>
  <c r="H861"/>
  <c r="H3923"/>
  <c r="H2975"/>
  <c r="H3097"/>
  <c r="H849"/>
  <c r="H3911"/>
  <c r="E4499"/>
  <c r="E4219"/>
  <c r="E186" i="14"/>
  <c r="J4895" i="13"/>
  <c r="J5211"/>
  <c r="J5551"/>
  <c r="J5867"/>
  <c r="J5040"/>
  <c r="J5380"/>
  <c r="J5696"/>
  <c r="J4931"/>
  <c r="J5247"/>
  <c r="J5295"/>
  <c r="J5951"/>
  <c r="J5076"/>
  <c r="J5392"/>
  <c r="J5732"/>
  <c r="J6048"/>
  <c r="J6304"/>
  <c r="J6644"/>
  <c r="J6960"/>
  <c r="J7300"/>
  <c r="J7616"/>
  <c r="J6195"/>
  <c r="J6875"/>
  <c r="J6923"/>
  <c r="J7215"/>
  <c r="J7263"/>
  <c r="J6036"/>
  <c r="J6388"/>
  <c r="J6704"/>
  <c r="J7044"/>
  <c r="J7360"/>
  <c r="J6571"/>
  <c r="J6863"/>
  <c r="J6911"/>
  <c r="J7179"/>
  <c r="J7567"/>
  <c r="J8016"/>
  <c r="J7859"/>
  <c r="J7591"/>
  <c r="J8028"/>
  <c r="J7871"/>
  <c r="J4967"/>
  <c r="J5283"/>
  <c r="J5623"/>
  <c r="J5841" s="1"/>
  <c r="J5016"/>
  <c r="J5356"/>
  <c r="J5672"/>
  <c r="J4907"/>
  <c r="J5563"/>
  <c r="J5781" s="1"/>
  <c r="J5611"/>
  <c r="J5927"/>
  <c r="J6145" s="1"/>
  <c r="J5052"/>
  <c r="J5368"/>
  <c r="J5708"/>
  <c r="J6024"/>
  <c r="J6060"/>
  <c r="J6376"/>
  <c r="J6716"/>
  <c r="J7032"/>
  <c r="J7372"/>
  <c r="J7688"/>
  <c r="J6243"/>
  <c r="J6535"/>
  <c r="J6753" s="1"/>
  <c r="J6583"/>
  <c r="J6851"/>
  <c r="J7531"/>
  <c r="J7579"/>
  <c r="J5988"/>
  <c r="J6364"/>
  <c r="J6680"/>
  <c r="J7020"/>
  <c r="J7336"/>
  <c r="J6231"/>
  <c r="J6279"/>
  <c r="J6497" s="1"/>
  <c r="J7227"/>
  <c r="J7445" s="1"/>
  <c r="J7519"/>
  <c r="J7992"/>
  <c r="J7835"/>
  <c r="J7543"/>
  <c r="J8004"/>
  <c r="J7847"/>
  <c r="J4943"/>
  <c r="J5259"/>
  <c r="J5599"/>
  <c r="J4992"/>
  <c r="J5332"/>
  <c r="J5648"/>
  <c r="J4883"/>
  <c r="J5223"/>
  <c r="J5441" s="1"/>
  <c r="J5271"/>
  <c r="J5489" s="1"/>
  <c r="J5539"/>
  <c r="J5903"/>
  <c r="J5028"/>
  <c r="J5344"/>
  <c r="J5684"/>
  <c r="J6000"/>
  <c r="J6012"/>
  <c r="J6352"/>
  <c r="J6692"/>
  <c r="J7008"/>
  <c r="J7348"/>
  <c r="J7664"/>
  <c r="J6899"/>
  <c r="J7117" s="1"/>
  <c r="J7191"/>
  <c r="J7409" s="1"/>
  <c r="J7239"/>
  <c r="J7457" s="1"/>
  <c r="J7507"/>
  <c r="J6340"/>
  <c r="J6656"/>
  <c r="J6996"/>
  <c r="J7312"/>
  <c r="J6547"/>
  <c r="J6765" s="1"/>
  <c r="J6595"/>
  <c r="J6813" s="1"/>
  <c r="J6887"/>
  <c r="J7105" s="1"/>
  <c r="J6935"/>
  <c r="J7153" s="1"/>
  <c r="J7968"/>
  <c r="J7700"/>
  <c r="J7907"/>
  <c r="J8125" s="1"/>
  <c r="J7980"/>
  <c r="J7676"/>
  <c r="J7919"/>
  <c r="J8137" s="1"/>
  <c r="J4919"/>
  <c r="J5235"/>
  <c r="J5453" s="1"/>
  <c r="J5575"/>
  <c r="J5793" s="1"/>
  <c r="J5891"/>
  <c r="J6109" s="1"/>
  <c r="J5064"/>
  <c r="J5404"/>
  <c r="J5720"/>
  <c r="J4955"/>
  <c r="J5587"/>
  <c r="J5805" s="1"/>
  <c r="J5879"/>
  <c r="J6097" s="1"/>
  <c r="J5004"/>
  <c r="J5320"/>
  <c r="J5660"/>
  <c r="J5976"/>
  <c r="J6072" s="1"/>
  <c r="J5939"/>
  <c r="J6157" s="1"/>
  <c r="J6328"/>
  <c r="J6668"/>
  <c r="J6984"/>
  <c r="J7324"/>
  <c r="J7640"/>
  <c r="J6219"/>
  <c r="J6437" s="1"/>
  <c r="J6267"/>
  <c r="J6485" s="1"/>
  <c r="J6559"/>
  <c r="J6607"/>
  <c r="J6825" s="1"/>
  <c r="J7555"/>
  <c r="J7773" s="1"/>
  <c r="J5915"/>
  <c r="J6133" s="1"/>
  <c r="J6316"/>
  <c r="J6632"/>
  <c r="J6972"/>
  <c r="J7288"/>
  <c r="J7384" s="1"/>
  <c r="J6207"/>
  <c r="J6425" s="1"/>
  <c r="J6255"/>
  <c r="J6473" s="1"/>
  <c r="J6523"/>
  <c r="J7203"/>
  <c r="J7421" s="1"/>
  <c r="J7251"/>
  <c r="J7469" s="1"/>
  <c r="J7944"/>
  <c r="J7652"/>
  <c r="J7883"/>
  <c r="J8101" s="1"/>
  <c r="J7956"/>
  <c r="J7628"/>
  <c r="J7895"/>
  <c r="J8113" s="1"/>
  <c r="I5080"/>
  <c r="I5396"/>
  <c r="I5736"/>
  <c r="I4971"/>
  <c r="I5263"/>
  <c r="I5555"/>
  <c r="I5603"/>
  <c r="I5871"/>
  <c r="I5020"/>
  <c r="I5360"/>
  <c r="I5676"/>
  <c r="I6016"/>
  <c r="I4911"/>
  <c r="I5567"/>
  <c r="I5785" s="1"/>
  <c r="I5615"/>
  <c r="I5907"/>
  <c r="I6125" s="1"/>
  <c r="I5955"/>
  <c r="I6259"/>
  <c r="I6551"/>
  <c r="I6867"/>
  <c r="I7255"/>
  <c r="I7571"/>
  <c r="I6028"/>
  <c r="I6380"/>
  <c r="I6720"/>
  <c r="I7036"/>
  <c r="I7376"/>
  <c r="I7692"/>
  <c r="I6247"/>
  <c r="I6539"/>
  <c r="I6587"/>
  <c r="I6855"/>
  <c r="I5919"/>
  <c r="I6137" s="1"/>
  <c r="I6344"/>
  <c r="I6976"/>
  <c r="I7292"/>
  <c r="I7364"/>
  <c r="I7875"/>
  <c r="I7583"/>
  <c r="I7996"/>
  <c r="I7839"/>
  <c r="I7911"/>
  <c r="I7984"/>
  <c r="I5056"/>
  <c r="I5372"/>
  <c r="I5712"/>
  <c r="I4947"/>
  <c r="I4996"/>
  <c r="I5336"/>
  <c r="I5652"/>
  <c r="I5992"/>
  <c r="I4887"/>
  <c r="I5227"/>
  <c r="I5445" s="1"/>
  <c r="I5275"/>
  <c r="I5543"/>
  <c r="I6235"/>
  <c r="I6453" s="1"/>
  <c r="I6527"/>
  <c r="I6939"/>
  <c r="I7231"/>
  <c r="I7547"/>
  <c r="I5980"/>
  <c r="I6356"/>
  <c r="I6696"/>
  <c r="I7012"/>
  <c r="I7352"/>
  <c r="I7668"/>
  <c r="I6903"/>
  <c r="I7195"/>
  <c r="I7243"/>
  <c r="I7461" s="1"/>
  <c r="I7511"/>
  <c r="I6320"/>
  <c r="I6636"/>
  <c r="I6708"/>
  <c r="I7048"/>
  <c r="I7340"/>
  <c r="I7851"/>
  <c r="I7535"/>
  <c r="I7972"/>
  <c r="I7704"/>
  <c r="I7960"/>
  <c r="I5032"/>
  <c r="I5348"/>
  <c r="I5688"/>
  <c r="I4923"/>
  <c r="I5239"/>
  <c r="I5457" s="1"/>
  <c r="I5287"/>
  <c r="I5505" s="1"/>
  <c r="I5579"/>
  <c r="I5797" s="1"/>
  <c r="I5627"/>
  <c r="I5845" s="1"/>
  <c r="I5068"/>
  <c r="I5408"/>
  <c r="I5724"/>
  <c r="I6064"/>
  <c r="I4959"/>
  <c r="I5591"/>
  <c r="I5883"/>
  <c r="I6101" s="1"/>
  <c r="I5931"/>
  <c r="I6211"/>
  <c r="I6429" s="1"/>
  <c r="I6599"/>
  <c r="I6915"/>
  <c r="I7207"/>
  <c r="I7523"/>
  <c r="I5943"/>
  <c r="I6332"/>
  <c r="I6672"/>
  <c r="I6988"/>
  <c r="I7328"/>
  <c r="I7644"/>
  <c r="I6223"/>
  <c r="I6441" s="1"/>
  <c r="I6271"/>
  <c r="I6489" s="1"/>
  <c r="I6563"/>
  <c r="I6611"/>
  <c r="I6829" s="1"/>
  <c r="I6052"/>
  <c r="I6392"/>
  <c r="I6684"/>
  <c r="I7024"/>
  <c r="I7316"/>
  <c r="I7680"/>
  <c r="I7923"/>
  <c r="I7948"/>
  <c r="I7656"/>
  <c r="I7887"/>
  <c r="I8105" s="1"/>
  <c r="I8032"/>
  <c r="I5008"/>
  <c r="I5324"/>
  <c r="I5664"/>
  <c r="I4899"/>
  <c r="I5215"/>
  <c r="I5895"/>
  <c r="I5044"/>
  <c r="I5384"/>
  <c r="I5700"/>
  <c r="I6040"/>
  <c r="I4935"/>
  <c r="I5251"/>
  <c r="I5469" s="1"/>
  <c r="I5299"/>
  <c r="I5517" s="1"/>
  <c r="I6283"/>
  <c r="I6501" s="1"/>
  <c r="I6575"/>
  <c r="I6793" s="1"/>
  <c r="I6891"/>
  <c r="I7183"/>
  <c r="I7595"/>
  <c r="I7813" s="1"/>
  <c r="I6308"/>
  <c r="I6648"/>
  <c r="I6964"/>
  <c r="I7304"/>
  <c r="I7620"/>
  <c r="I6199"/>
  <c r="I6879"/>
  <c r="I6927"/>
  <c r="I7145" s="1"/>
  <c r="I7219"/>
  <c r="I7437" s="1"/>
  <c r="I7267"/>
  <c r="I7485" s="1"/>
  <c r="I6004"/>
  <c r="I6368"/>
  <c r="I6660"/>
  <c r="I7000"/>
  <c r="I7632"/>
  <c r="I7899"/>
  <c r="I8020"/>
  <c r="I7863"/>
  <c r="I8081" s="1"/>
  <c r="I7559"/>
  <c r="I7777" s="1"/>
  <c r="I8008"/>
  <c r="E5018"/>
  <c r="E5358"/>
  <c r="E5674"/>
  <c r="E4909"/>
  <c r="E5565"/>
  <c r="E5783" s="1"/>
  <c r="E5613"/>
  <c r="E5006"/>
  <c r="E5322"/>
  <c r="E5662"/>
  <c r="E5978"/>
  <c r="E4897"/>
  <c r="E5213"/>
  <c r="E5893"/>
  <c r="E5941"/>
  <c r="E6197"/>
  <c r="E6269"/>
  <c r="E6877"/>
  <c r="E7193"/>
  <c r="E7241"/>
  <c r="E6390"/>
  <c r="E6706"/>
  <c r="E7046"/>
  <c r="E7362"/>
  <c r="E7702"/>
  <c r="E6233"/>
  <c r="E6281"/>
  <c r="E6573"/>
  <c r="E6889"/>
  <c r="E6937"/>
  <c r="E7155" s="1"/>
  <c r="E7229"/>
  <c r="E5905"/>
  <c r="E6330"/>
  <c r="E6670"/>
  <c r="E6986"/>
  <c r="E7326"/>
  <c r="E7837"/>
  <c r="E7909"/>
  <c r="E8030"/>
  <c r="E7690"/>
  <c r="E4994"/>
  <c r="E5334"/>
  <c r="E5650"/>
  <c r="E4885"/>
  <c r="E5225"/>
  <c r="E5443" s="1"/>
  <c r="E5273"/>
  <c r="E5541"/>
  <c r="E5078"/>
  <c r="E5394"/>
  <c r="E5734"/>
  <c r="E6050"/>
  <c r="E4969"/>
  <c r="E5261"/>
  <c r="E5553"/>
  <c r="E5771" s="1"/>
  <c r="E5601"/>
  <c r="E5869"/>
  <c r="E6038"/>
  <c r="E6245"/>
  <c r="E6561"/>
  <c r="E6853"/>
  <c r="E6925"/>
  <c r="E7533"/>
  <c r="E5929"/>
  <c r="E6366"/>
  <c r="E6682"/>
  <c r="E7022"/>
  <c r="E7338"/>
  <c r="E7678"/>
  <c r="E6209"/>
  <c r="E6865"/>
  <c r="E7521"/>
  <c r="E6306"/>
  <c r="E6646"/>
  <c r="E6962"/>
  <c r="E7302"/>
  <c r="E7545"/>
  <c r="E7666"/>
  <c r="E8006"/>
  <c r="E7642"/>
  <c r="E7873"/>
  <c r="E7946"/>
  <c r="E8018"/>
  <c r="E5066"/>
  <c r="E5406"/>
  <c r="E5722"/>
  <c r="E4957"/>
  <c r="E5589"/>
  <c r="E5881"/>
  <c r="E5054"/>
  <c r="E5370"/>
  <c r="E5710"/>
  <c r="E6026"/>
  <c r="E4945"/>
  <c r="E5917"/>
  <c r="E6135" s="1"/>
  <c r="E5990"/>
  <c r="E6609"/>
  <c r="E6901"/>
  <c r="E7217"/>
  <c r="E7435" s="1"/>
  <c r="E7509"/>
  <c r="E7581"/>
  <c r="E7799" s="1"/>
  <c r="E6342"/>
  <c r="E6658"/>
  <c r="E6998"/>
  <c r="E7314"/>
  <c r="E7654"/>
  <c r="E6062"/>
  <c r="E6257"/>
  <c r="E6475" s="1"/>
  <c r="E6549"/>
  <c r="E6597"/>
  <c r="E6815" s="1"/>
  <c r="E6913"/>
  <c r="E7131" s="1"/>
  <c r="E7205"/>
  <c r="E7423" s="1"/>
  <c r="E7253"/>
  <c r="E7471" s="1"/>
  <c r="E6378"/>
  <c r="E6718"/>
  <c r="E7034"/>
  <c r="E7374"/>
  <c r="E7618"/>
  <c r="E7885"/>
  <c r="E7982"/>
  <c r="E7921"/>
  <c r="E8139" s="1"/>
  <c r="E7994"/>
  <c r="E5042"/>
  <c r="E5382"/>
  <c r="E5698"/>
  <c r="E4933"/>
  <c r="E5249"/>
  <c r="E5467" s="1"/>
  <c r="E5297"/>
  <c r="E5515" s="1"/>
  <c r="E5030"/>
  <c r="E5346"/>
  <c r="E5686"/>
  <c r="E6002"/>
  <c r="E4921"/>
  <c r="E5237"/>
  <c r="E5455" s="1"/>
  <c r="E5285"/>
  <c r="E5503" s="1"/>
  <c r="E5577"/>
  <c r="E5625"/>
  <c r="E5843" s="1"/>
  <c r="E6221"/>
  <c r="E6439" s="1"/>
  <c r="E6537"/>
  <c r="E6755" s="1"/>
  <c r="E6585"/>
  <c r="E7265"/>
  <c r="E7483" s="1"/>
  <c r="E7557"/>
  <c r="E7775" s="1"/>
  <c r="E6318"/>
  <c r="E6634"/>
  <c r="E6974"/>
  <c r="E7290"/>
  <c r="E7630"/>
  <c r="E6014"/>
  <c r="E6525"/>
  <c r="E7181"/>
  <c r="E5953"/>
  <c r="E6171" s="1"/>
  <c r="E6354"/>
  <c r="E6694"/>
  <c r="E7010"/>
  <c r="E7350"/>
  <c r="E7593"/>
  <c r="E7811" s="1"/>
  <c r="E7861"/>
  <c r="E7958"/>
  <c r="E7569"/>
  <c r="E7787" s="1"/>
  <c r="E7849"/>
  <c r="E7897"/>
  <c r="E8115" s="1"/>
  <c r="E7970"/>
  <c r="I637"/>
  <c r="I722"/>
  <c r="I625"/>
  <c r="I782"/>
  <c r="I941"/>
  <c r="I1159" s="1"/>
  <c r="I1050"/>
  <c r="I1390"/>
  <c r="I1001"/>
  <c r="I1305"/>
  <c r="I1597"/>
  <c r="I1645"/>
  <c r="I1110"/>
  <c r="I1426"/>
  <c r="I1766"/>
  <c r="I1317"/>
  <c r="I1609"/>
  <c r="I1682"/>
  <c r="I2241"/>
  <c r="I2605"/>
  <c r="I2070"/>
  <c r="I2386"/>
  <c r="I1913"/>
  <c r="I1985"/>
  <c r="I2277"/>
  <c r="I2495" s="1"/>
  <c r="I2034"/>
  <c r="I2374"/>
  <c r="I2714"/>
  <c r="I3054"/>
  <c r="I2921"/>
  <c r="I2969"/>
  <c r="I3261"/>
  <c r="I2750"/>
  <c r="I3066"/>
  <c r="I3406"/>
  <c r="I2933"/>
  <c r="I3225"/>
  <c r="I3273"/>
  <c r="I3650"/>
  <c r="I3346"/>
  <c r="I3662"/>
  <c r="I3322"/>
  <c r="I3577"/>
  <c r="I613"/>
  <c r="I698"/>
  <c r="I649"/>
  <c r="I758"/>
  <c r="I917"/>
  <c r="I989"/>
  <c r="I1366"/>
  <c r="I953"/>
  <c r="I1573"/>
  <c r="I1086"/>
  <c r="I1402"/>
  <c r="I1742"/>
  <c r="I977"/>
  <c r="I1293"/>
  <c r="I1511" s="1"/>
  <c r="I1925"/>
  <c r="I2143" s="1"/>
  <c r="I1973"/>
  <c r="I2289"/>
  <c r="I2581"/>
  <c r="I2046"/>
  <c r="I2362"/>
  <c r="I1754"/>
  <c r="I1961"/>
  <c r="I2179" s="1"/>
  <c r="I2253"/>
  <c r="I2471" s="1"/>
  <c r="I2010"/>
  <c r="I2350"/>
  <c r="I2593"/>
  <c r="I2690"/>
  <c r="I3030"/>
  <c r="I3237"/>
  <c r="I3455" s="1"/>
  <c r="I2617"/>
  <c r="I2726"/>
  <c r="I3042"/>
  <c r="I3382"/>
  <c r="I3722"/>
  <c r="I3565"/>
  <c r="I3613"/>
  <c r="I3734"/>
  <c r="I589"/>
  <c r="I673"/>
  <c r="I770"/>
  <c r="I734"/>
  <c r="I601"/>
  <c r="I1098"/>
  <c r="I1438"/>
  <c r="I1281"/>
  <c r="I1499" s="1"/>
  <c r="I1329"/>
  <c r="I1547" s="1"/>
  <c r="I1621"/>
  <c r="I1062"/>
  <c r="I1378"/>
  <c r="I1718"/>
  <c r="I1269"/>
  <c r="I1487" s="1"/>
  <c r="I1585"/>
  <c r="I1657"/>
  <c r="I1875" s="1"/>
  <c r="I1901"/>
  <c r="I2557"/>
  <c r="I2022"/>
  <c r="I2338"/>
  <c r="I1706"/>
  <c r="I1937"/>
  <c r="I2155" s="1"/>
  <c r="I2229"/>
  <c r="I2082"/>
  <c r="I2422"/>
  <c r="I2666"/>
  <c r="I3006"/>
  <c r="I2897"/>
  <c r="I3115" s="1"/>
  <c r="I2945"/>
  <c r="I3163" s="1"/>
  <c r="I3213"/>
  <c r="I2569"/>
  <c r="I2702"/>
  <c r="I3018"/>
  <c r="I3358"/>
  <c r="I2909"/>
  <c r="I2957"/>
  <c r="I3175" s="1"/>
  <c r="I3249"/>
  <c r="I3467" s="1"/>
  <c r="I3297"/>
  <c r="I3515" s="1"/>
  <c r="I3698"/>
  <c r="I3541"/>
  <c r="I3710"/>
  <c r="I3553"/>
  <c r="I3771" s="1"/>
  <c r="I3625"/>
  <c r="I3843" s="1"/>
  <c r="I661"/>
  <c r="I746"/>
  <c r="I710"/>
  <c r="I1026"/>
  <c r="I965"/>
  <c r="I1074"/>
  <c r="I1414"/>
  <c r="I1257"/>
  <c r="I1475" s="1"/>
  <c r="I1038"/>
  <c r="I1354"/>
  <c r="I1450" s="1"/>
  <c r="I1694"/>
  <c r="I929"/>
  <c r="I1147" s="1"/>
  <c r="I1245"/>
  <c r="I1633"/>
  <c r="I1851" s="1"/>
  <c r="I1730"/>
  <c r="I1949"/>
  <c r="I2265"/>
  <c r="I2483" s="1"/>
  <c r="I2313"/>
  <c r="I2531" s="1"/>
  <c r="I2629"/>
  <c r="I2094"/>
  <c r="I2410"/>
  <c r="I2301"/>
  <c r="I2519" s="1"/>
  <c r="I2058"/>
  <c r="I2398"/>
  <c r="I2641"/>
  <c r="I2859" s="1"/>
  <c r="I2738"/>
  <c r="I3078"/>
  <c r="I3285"/>
  <c r="I2678"/>
  <c r="I2994"/>
  <c r="I3090" s="1"/>
  <c r="I3334"/>
  <c r="I2885"/>
  <c r="I3674"/>
  <c r="I3394"/>
  <c r="I3589"/>
  <c r="I3807" s="1"/>
  <c r="I3686"/>
  <c r="I3370"/>
  <c r="I3601"/>
  <c r="I3819" s="1"/>
  <c r="C620"/>
  <c r="C765"/>
  <c r="C632"/>
  <c r="C753"/>
  <c r="C1264"/>
  <c r="C1604"/>
  <c r="C936"/>
  <c r="C1093"/>
  <c r="C1433"/>
  <c r="C1749"/>
  <c r="C1616"/>
  <c r="C912"/>
  <c r="C1057"/>
  <c r="C1373"/>
  <c r="C1761"/>
  <c r="C2077"/>
  <c r="C2417"/>
  <c r="C1944"/>
  <c r="C2236"/>
  <c r="C2284"/>
  <c r="C2552"/>
  <c r="C1689"/>
  <c r="C2065"/>
  <c r="C584"/>
  <c r="C741"/>
  <c r="C924"/>
  <c r="C996"/>
  <c r="C729"/>
  <c r="C1240"/>
  <c r="C1580"/>
  <c r="C1798" s="1"/>
  <c r="C1652"/>
  <c r="C1870" s="1"/>
  <c r="C1069"/>
  <c r="C1409"/>
  <c r="C1725"/>
  <c r="C1276"/>
  <c r="C1324"/>
  <c r="C1542" s="1"/>
  <c r="C1033"/>
  <c r="C1349"/>
  <c r="C1713"/>
  <c r="C2053"/>
  <c r="C2393"/>
  <c r="C2624"/>
  <c r="C2041"/>
  <c r="C2357"/>
  <c r="C2248"/>
  <c r="C2466" s="1"/>
  <c r="C2296"/>
  <c r="C2928"/>
  <c r="C3268"/>
  <c r="C2661"/>
  <c r="C3001"/>
  <c r="C2892"/>
  <c r="C3110" s="1"/>
  <c r="C2940"/>
  <c r="C3208"/>
  <c r="C2564"/>
  <c r="C2697"/>
  <c r="C3013"/>
  <c r="C3353"/>
  <c r="C3365"/>
  <c r="C3596"/>
  <c r="C3693"/>
  <c r="C3536"/>
  <c r="C3608"/>
  <c r="C3729"/>
  <c r="C644"/>
  <c r="C717"/>
  <c r="C656"/>
  <c r="C972"/>
  <c r="C705"/>
  <c r="C1021"/>
  <c r="C1312"/>
  <c r="C1628"/>
  <c r="C1045"/>
  <c r="C1385"/>
  <c r="C1701"/>
  <c r="C1592"/>
  <c r="C1810" s="1"/>
  <c r="C1640"/>
  <c r="C1858" s="1"/>
  <c r="C1105"/>
  <c r="C1421"/>
  <c r="C2029"/>
  <c r="C2369"/>
  <c r="C1920"/>
  <c r="C2138" s="1"/>
  <c r="C1968"/>
  <c r="C2186" s="1"/>
  <c r="C2260"/>
  <c r="C2308"/>
  <c r="C2526" s="1"/>
  <c r="C2600"/>
  <c r="C2017"/>
  <c r="C2333"/>
  <c r="C1908"/>
  <c r="C2126" s="1"/>
  <c r="C1956"/>
  <c r="C2174" s="1"/>
  <c r="C2224"/>
  <c r="C2904"/>
  <c r="C3244"/>
  <c r="C3462" s="1"/>
  <c r="C2636"/>
  <c r="C2733"/>
  <c r="C3073"/>
  <c r="C3280"/>
  <c r="C2673"/>
  <c r="C2989"/>
  <c r="C3329"/>
  <c r="C3317"/>
  <c r="C3572"/>
  <c r="C3669"/>
  <c r="C3389"/>
  <c r="C3705"/>
  <c r="C608"/>
  <c r="C693"/>
  <c r="C596"/>
  <c r="C948"/>
  <c r="C1166" s="1"/>
  <c r="C668"/>
  <c r="C777"/>
  <c r="C1288"/>
  <c r="C984"/>
  <c r="C1202" s="1"/>
  <c r="C1361"/>
  <c r="C1677"/>
  <c r="C1252"/>
  <c r="C1300"/>
  <c r="C1518" s="1"/>
  <c r="C1568"/>
  <c r="C960"/>
  <c r="C1178" s="1"/>
  <c r="C1081"/>
  <c r="C1397"/>
  <c r="C2005"/>
  <c r="C2345"/>
  <c r="C1896"/>
  <c r="C2576"/>
  <c r="C1737"/>
  <c r="C2089"/>
  <c r="C1932"/>
  <c r="C2150" s="1"/>
  <c r="C2952"/>
  <c r="C2685"/>
  <c r="C3232"/>
  <c r="C2721"/>
  <c r="C3377"/>
  <c r="C3620"/>
  <c r="C3838" s="1"/>
  <c r="C3560"/>
  <c r="C3778" s="1"/>
  <c r="C2405"/>
  <c r="C2880"/>
  <c r="C2588"/>
  <c r="C2806" s="1"/>
  <c r="C3049"/>
  <c r="C2964"/>
  <c r="C3182" s="1"/>
  <c r="C2612"/>
  <c r="C2830" s="1"/>
  <c r="C3061"/>
  <c r="C3341"/>
  <c r="C3681"/>
  <c r="C2381"/>
  <c r="C1980"/>
  <c r="C2198" s="1"/>
  <c r="C3292"/>
  <c r="C3025"/>
  <c r="C3037"/>
  <c r="C3548"/>
  <c r="C3717"/>
  <c r="C3657"/>
  <c r="C2272"/>
  <c r="C2490" s="1"/>
  <c r="C3220"/>
  <c r="C3438" s="1"/>
  <c r="C2709"/>
  <c r="C2916"/>
  <c r="C3134" s="1"/>
  <c r="C3256"/>
  <c r="C3474" s="1"/>
  <c r="C2745"/>
  <c r="C3401"/>
  <c r="C3645"/>
  <c r="C3741" s="1"/>
  <c r="C3584"/>
  <c r="C3802" s="1"/>
  <c r="I5052"/>
  <c r="I5368"/>
  <c r="I5708"/>
  <c r="I4943"/>
  <c r="I5016"/>
  <c r="I5356"/>
  <c r="I5672"/>
  <c r="I6012"/>
  <c r="I4907"/>
  <c r="I5563"/>
  <c r="I5611"/>
  <c r="I5903"/>
  <c r="I6121" s="1"/>
  <c r="I5951"/>
  <c r="I6255"/>
  <c r="I6571"/>
  <c r="I6911"/>
  <c r="I7227"/>
  <c r="I5976"/>
  <c r="I6352"/>
  <c r="I6692"/>
  <c r="I7008"/>
  <c r="I7348"/>
  <c r="I7664"/>
  <c r="I6899"/>
  <c r="I7117" s="1"/>
  <c r="I7191"/>
  <c r="I7239"/>
  <c r="I7457" s="1"/>
  <c r="I7507"/>
  <c r="I6000"/>
  <c r="I6364"/>
  <c r="I6680"/>
  <c r="I7020"/>
  <c r="I7336"/>
  <c r="I7847"/>
  <c r="I7579"/>
  <c r="I7992"/>
  <c r="I7835"/>
  <c r="I7907"/>
  <c r="I7980"/>
  <c r="I5028"/>
  <c r="I5344"/>
  <c r="I5684"/>
  <c r="I4919"/>
  <c r="I5235"/>
  <c r="I5283"/>
  <c r="I5575"/>
  <c r="I5793" s="1"/>
  <c r="I5623"/>
  <c r="I4992"/>
  <c r="I5332"/>
  <c r="I5648"/>
  <c r="I5988"/>
  <c r="I4883"/>
  <c r="I5223"/>
  <c r="I5441" s="1"/>
  <c r="I5271"/>
  <c r="I5539"/>
  <c r="I6231"/>
  <c r="I6547"/>
  <c r="I6887"/>
  <c r="I7203"/>
  <c r="I7543"/>
  <c r="I5939"/>
  <c r="I6328"/>
  <c r="I6668"/>
  <c r="I6984"/>
  <c r="I7324"/>
  <c r="I7640"/>
  <c r="I6219"/>
  <c r="I6267"/>
  <c r="I6559"/>
  <c r="I6777" s="1"/>
  <c r="I6607"/>
  <c r="I5915"/>
  <c r="I6340"/>
  <c r="I6656"/>
  <c r="I6996"/>
  <c r="I7312"/>
  <c r="I7676"/>
  <c r="I7919"/>
  <c r="I7968"/>
  <c r="I7700"/>
  <c r="I7883"/>
  <c r="I8101" s="1"/>
  <c r="I7956"/>
  <c r="I5004"/>
  <c r="I5320"/>
  <c r="I5660"/>
  <c r="I4895"/>
  <c r="I5211"/>
  <c r="I5891"/>
  <c r="I6109" s="1"/>
  <c r="I5064"/>
  <c r="I5404"/>
  <c r="I5720"/>
  <c r="I6060"/>
  <c r="I4955"/>
  <c r="I5587"/>
  <c r="I5879"/>
  <c r="I6097" s="1"/>
  <c r="I5927"/>
  <c r="I6207"/>
  <c r="I6523"/>
  <c r="I6863"/>
  <c r="I7179"/>
  <c r="I7519"/>
  <c r="I7591"/>
  <c r="I7809" s="1"/>
  <c r="I6304"/>
  <c r="I6644"/>
  <c r="I6960"/>
  <c r="I7300"/>
  <c r="I7616"/>
  <c r="I6195"/>
  <c r="I6875"/>
  <c r="I7093" s="1"/>
  <c r="I6923"/>
  <c r="I7215"/>
  <c r="I7433" s="1"/>
  <c r="I7263"/>
  <c r="I6316"/>
  <c r="I6632"/>
  <c r="I6972"/>
  <c r="I7288"/>
  <c r="I7628"/>
  <c r="I7895"/>
  <c r="I7944"/>
  <c r="I7652"/>
  <c r="I8028"/>
  <c r="I5076"/>
  <c r="I5392"/>
  <c r="I5732"/>
  <c r="I4967"/>
  <c r="I5259"/>
  <c r="I5477" s="1"/>
  <c r="I5551"/>
  <c r="I5769" s="1"/>
  <c r="I5599"/>
  <c r="I5817" s="1"/>
  <c r="I5867"/>
  <c r="I5040"/>
  <c r="I5380"/>
  <c r="I5696"/>
  <c r="I6036"/>
  <c r="I4931"/>
  <c r="I5247"/>
  <c r="I5465" s="1"/>
  <c r="I5295"/>
  <c r="I6279"/>
  <c r="I6595"/>
  <c r="I6935"/>
  <c r="I7251"/>
  <c r="I7567"/>
  <c r="I7785" s="1"/>
  <c r="I6024"/>
  <c r="I6376"/>
  <c r="I6716"/>
  <c r="I7032"/>
  <c r="I7372"/>
  <c r="I7688"/>
  <c r="I6243"/>
  <c r="I6461" s="1"/>
  <c r="I6535"/>
  <c r="I6753" s="1"/>
  <c r="I6583"/>
  <c r="I6801" s="1"/>
  <c r="I6851"/>
  <c r="I7531"/>
  <c r="I7749" s="1"/>
  <c r="I6048"/>
  <c r="I6388"/>
  <c r="I6704"/>
  <c r="I7044"/>
  <c r="I7360"/>
  <c r="I7871"/>
  <c r="I8089" s="1"/>
  <c r="I8016"/>
  <c r="I7859"/>
  <c r="I8077" s="1"/>
  <c r="I7555"/>
  <c r="I7773" s="1"/>
  <c r="I8004"/>
  <c r="H4917"/>
  <c r="H5233"/>
  <c r="H5549"/>
  <c r="H5621"/>
  <c r="H4990"/>
  <c r="H5330"/>
  <c r="H5646"/>
  <c r="H4881"/>
  <c r="H5221"/>
  <c r="H5439" s="1"/>
  <c r="H5269"/>
  <c r="H5537"/>
  <c r="H5901"/>
  <c r="H5002"/>
  <c r="H5318"/>
  <c r="H5658"/>
  <c r="H5974"/>
  <c r="H5937"/>
  <c r="H6374"/>
  <c r="H6714"/>
  <c r="H7030"/>
  <c r="H7370"/>
  <c r="H7686"/>
  <c r="H6217"/>
  <c r="H6849"/>
  <c r="H7189"/>
  <c r="H7261"/>
  <c r="H7577"/>
  <c r="H7795" s="1"/>
  <c r="H6338"/>
  <c r="H6654"/>
  <c r="H6994"/>
  <c r="H7310"/>
  <c r="H6034"/>
  <c r="H6253"/>
  <c r="H6885"/>
  <c r="H7103" s="1"/>
  <c r="H7177"/>
  <c r="H7249"/>
  <c r="H7990"/>
  <c r="H7650"/>
  <c r="H7954"/>
  <c r="H7541"/>
  <c r="H7759" s="1"/>
  <c r="H7674"/>
  <c r="H4893"/>
  <c r="H5209"/>
  <c r="H5281"/>
  <c r="H5597"/>
  <c r="H5062"/>
  <c r="H5402"/>
  <c r="H5718"/>
  <c r="H4953"/>
  <c r="H5585"/>
  <c r="H5877"/>
  <c r="H5074"/>
  <c r="H5390"/>
  <c r="H5730"/>
  <c r="H6046"/>
  <c r="H6350"/>
  <c r="H6690"/>
  <c r="H7006"/>
  <c r="H7346"/>
  <c r="H7662"/>
  <c r="H6193"/>
  <c r="H6533"/>
  <c r="H6605"/>
  <c r="H6823" s="1"/>
  <c r="H6921"/>
  <c r="H7139" s="1"/>
  <c r="H7237"/>
  <c r="H7455" s="1"/>
  <c r="H7553"/>
  <c r="H6314"/>
  <c r="H6630"/>
  <c r="H6970"/>
  <c r="H7286"/>
  <c r="H5986"/>
  <c r="H6545"/>
  <c r="H6763" s="1"/>
  <c r="H6861"/>
  <c r="H7079" s="1"/>
  <c r="H6933"/>
  <c r="H7225"/>
  <c r="H7966"/>
  <c r="H7857"/>
  <c r="H7905"/>
  <c r="H8026"/>
  <c r="H7626"/>
  <c r="H7869"/>
  <c r="H7917"/>
  <c r="H8135" s="1"/>
  <c r="H4965"/>
  <c r="H5257"/>
  <c r="H5889"/>
  <c r="H5038"/>
  <c r="H5378"/>
  <c r="H5694"/>
  <c r="H4929"/>
  <c r="H5245"/>
  <c r="H5293"/>
  <c r="H5511" s="1"/>
  <c r="H5949"/>
  <c r="H5050"/>
  <c r="H5366"/>
  <c r="H5706"/>
  <c r="H6022"/>
  <c r="H6326"/>
  <c r="H6666"/>
  <c r="H6982"/>
  <c r="H7322"/>
  <c r="H7638"/>
  <c r="H6058"/>
  <c r="H6265"/>
  <c r="H6483" s="1"/>
  <c r="H6581"/>
  <c r="H6799" s="1"/>
  <c r="H6897"/>
  <c r="H7115" s="1"/>
  <c r="H7213"/>
  <c r="H7529"/>
  <c r="H6386"/>
  <c r="H6702"/>
  <c r="H7042"/>
  <c r="H7358"/>
  <c r="H6229"/>
  <c r="H6447" s="1"/>
  <c r="H6521"/>
  <c r="H6593"/>
  <c r="H6909"/>
  <c r="H7942"/>
  <c r="H7565"/>
  <c r="H7783" s="1"/>
  <c r="H7833"/>
  <c r="H8002"/>
  <c r="H4941"/>
  <c r="H5573"/>
  <c r="H5865"/>
  <c r="H5014"/>
  <c r="H5354"/>
  <c r="H5670"/>
  <c r="H4905"/>
  <c r="H5561"/>
  <c r="H5609"/>
  <c r="H5827" s="1"/>
  <c r="H5925"/>
  <c r="H6143" s="1"/>
  <c r="H5026"/>
  <c r="H5342"/>
  <c r="H5682"/>
  <c r="H5998"/>
  <c r="H6302"/>
  <c r="H6642"/>
  <c r="H6958"/>
  <c r="H7298"/>
  <c r="H7614"/>
  <c r="H6010"/>
  <c r="H6241"/>
  <c r="H6459" s="1"/>
  <c r="H6557"/>
  <c r="H6775" s="1"/>
  <c r="H6873"/>
  <c r="H7091" s="1"/>
  <c r="H7505"/>
  <c r="H5913"/>
  <c r="H6131" s="1"/>
  <c r="H6362"/>
  <c r="H6678"/>
  <c r="H7018"/>
  <c r="H7334"/>
  <c r="H6205"/>
  <c r="H6423" s="1"/>
  <c r="H6277"/>
  <c r="H6569"/>
  <c r="H6787" s="1"/>
  <c r="H7201"/>
  <c r="H7419" s="1"/>
  <c r="H7517"/>
  <c r="H7735" s="1"/>
  <c r="H8014"/>
  <c r="H7698"/>
  <c r="H7881"/>
  <c r="H8099" s="1"/>
  <c r="H7978"/>
  <c r="H7589"/>
  <c r="H7807" s="1"/>
  <c r="H7845"/>
  <c r="H8063" s="1"/>
  <c r="H7893"/>
  <c r="H8111" s="1"/>
  <c r="H6072"/>
  <c r="H5805"/>
  <c r="C7384"/>
  <c r="H2843"/>
  <c r="H3159"/>
  <c r="H3839"/>
  <c r="H3086"/>
  <c r="H1179"/>
  <c r="H1823"/>
  <c r="H1167"/>
  <c r="H4052"/>
  <c r="H2801"/>
  <c r="H4004"/>
  <c r="H2825"/>
  <c r="H2849"/>
  <c r="H1149"/>
  <c r="H1161"/>
  <c r="I6799"/>
  <c r="I7795"/>
  <c r="I6823"/>
  <c r="I7783"/>
  <c r="I6398"/>
  <c r="I7382"/>
  <c r="I6119"/>
  <c r="I5815"/>
  <c r="I5742"/>
  <c r="I7079"/>
  <c r="I8282"/>
  <c r="H8309"/>
  <c r="H8114"/>
  <c r="H7142"/>
  <c r="H7385"/>
  <c r="H6462"/>
  <c r="H5770"/>
  <c r="H5806"/>
  <c r="H8345"/>
  <c r="D8030"/>
  <c r="D6597"/>
  <c r="D7046"/>
  <c r="D7217"/>
  <c r="D6038"/>
  <c r="D6670"/>
  <c r="D5370"/>
  <c r="D5249"/>
  <c r="D5042"/>
  <c r="D7849"/>
  <c r="D7678"/>
  <c r="D6937"/>
  <c r="D7290"/>
  <c r="D7557"/>
  <c r="D6537"/>
  <c r="D7010"/>
  <c r="D5734"/>
  <c r="D5589"/>
  <c r="D5066"/>
  <c r="D4897"/>
  <c r="D7837"/>
  <c r="D6889"/>
  <c r="D6998"/>
  <c r="D7265"/>
  <c r="D7690"/>
  <c r="D6378"/>
  <c r="D5322"/>
  <c r="D5273"/>
  <c r="D5334"/>
  <c r="D5237"/>
  <c r="D7909"/>
  <c r="D7521"/>
  <c r="D6209"/>
  <c r="D6366"/>
  <c r="D6561"/>
  <c r="D7302"/>
  <c r="D6002"/>
  <c r="D5929"/>
  <c r="D5674"/>
  <c r="D5577"/>
  <c r="C2517"/>
  <c r="C2760"/>
  <c r="C3744"/>
  <c r="C1873"/>
  <c r="C2432"/>
  <c r="C4060"/>
  <c r="E6726"/>
  <c r="E7710"/>
  <c r="E7795"/>
  <c r="E5803"/>
  <c r="E8342"/>
  <c r="E6423"/>
  <c r="E7115"/>
  <c r="E6107"/>
  <c r="F4852"/>
  <c r="D5816"/>
  <c r="D6484"/>
  <c r="D7736"/>
  <c r="D6424"/>
  <c r="D8343"/>
  <c r="D8124"/>
  <c r="D7760"/>
  <c r="D6448"/>
  <c r="D8307"/>
  <c r="D8292"/>
  <c r="D6797"/>
  <c r="D6117"/>
  <c r="D8304"/>
  <c r="D7137"/>
  <c r="D7052"/>
  <c r="D7793"/>
  <c r="D7417"/>
  <c r="D5765"/>
  <c r="D7863"/>
  <c r="D7644"/>
  <c r="D6271"/>
  <c r="D6696"/>
  <c r="D6891"/>
  <c r="D7316"/>
  <c r="D5931"/>
  <c r="D4996"/>
  <c r="D5263"/>
  <c r="D5080"/>
  <c r="D7887"/>
  <c r="D7984"/>
  <c r="D6903"/>
  <c r="D6380"/>
  <c r="D7523"/>
  <c r="D7680"/>
  <c r="D6368"/>
  <c r="D5360"/>
  <c r="D4899"/>
  <c r="D5591"/>
  <c r="D7668"/>
  <c r="D8008"/>
  <c r="D6539"/>
  <c r="D6964"/>
  <c r="D6915"/>
  <c r="D7364"/>
  <c r="D6028"/>
  <c r="D5044"/>
  <c r="D5287"/>
  <c r="D5348"/>
  <c r="D5227"/>
  <c r="D7875"/>
  <c r="D8093" s="1"/>
  <c r="D7219"/>
  <c r="D7304"/>
  <c r="D7595"/>
  <c r="D6527"/>
  <c r="D7292"/>
  <c r="D6064"/>
  <c r="D5943"/>
  <c r="D5056"/>
  <c r="J7993"/>
  <c r="J7021"/>
  <c r="J6852"/>
  <c r="J6985"/>
  <c r="J7520"/>
  <c r="J5296"/>
  <c r="J5697"/>
  <c r="J5600"/>
  <c r="J5733"/>
  <c r="J7580"/>
  <c r="J7361"/>
  <c r="J6025"/>
  <c r="J6876"/>
  <c r="J7094" s="1"/>
  <c r="J7665"/>
  <c r="J6353"/>
  <c r="J6888"/>
  <c r="J5928"/>
  <c r="J6061"/>
  <c r="J5892"/>
  <c r="J5321"/>
  <c r="J7836"/>
  <c r="J7289"/>
  <c r="J7192"/>
  <c r="J7033"/>
  <c r="J7228"/>
  <c r="J6208"/>
  <c r="J4884"/>
  <c r="J4993"/>
  <c r="J5236"/>
  <c r="J5029"/>
  <c r="J7860"/>
  <c r="J7313"/>
  <c r="J5977"/>
  <c r="J6608"/>
  <c r="J7617"/>
  <c r="J6305"/>
  <c r="J6864"/>
  <c r="J5612"/>
  <c r="J5673"/>
  <c r="J5709"/>
  <c r="C3989"/>
  <c r="C3842"/>
  <c r="C2834"/>
  <c r="C1802"/>
  <c r="C3186"/>
  <c r="C1510"/>
  <c r="H7137"/>
  <c r="H8280"/>
  <c r="H5801"/>
  <c r="H8085"/>
  <c r="H6153"/>
  <c r="H8328"/>
  <c r="I1119"/>
  <c r="I4035"/>
  <c r="I3743"/>
  <c r="I3124"/>
  <c r="I1775"/>
  <c r="I4047"/>
  <c r="H8300"/>
  <c r="H8312"/>
  <c r="H5748"/>
  <c r="H8360"/>
  <c r="J7983"/>
  <c r="J7011"/>
  <c r="J7230"/>
  <c r="J7679"/>
  <c r="J6367"/>
  <c r="J6586"/>
  <c r="J5602"/>
  <c r="J6051"/>
  <c r="J5882"/>
  <c r="J5407"/>
  <c r="J8007"/>
  <c r="J7035"/>
  <c r="J6914"/>
  <c r="J7703"/>
  <c r="J6391"/>
  <c r="J6610"/>
  <c r="J5894"/>
  <c r="J5663"/>
  <c r="J5274"/>
  <c r="J5335"/>
  <c r="J7874"/>
  <c r="J8092" s="1"/>
  <c r="J7546"/>
  <c r="J6307"/>
  <c r="J6258"/>
  <c r="J7291"/>
  <c r="J7510"/>
  <c r="J6198"/>
  <c r="J5238"/>
  <c r="J5347"/>
  <c r="J4910"/>
  <c r="J8019"/>
  <c r="J7886"/>
  <c r="J6331"/>
  <c r="J6550"/>
  <c r="J6999"/>
  <c r="J7218"/>
  <c r="J5930"/>
  <c r="J5711"/>
  <c r="J5250"/>
  <c r="J5043"/>
  <c r="H3084"/>
  <c r="H1444"/>
  <c r="H1201"/>
  <c r="H2513"/>
  <c r="H2841"/>
  <c r="H1493"/>
  <c r="H2453"/>
  <c r="H2428"/>
  <c r="D3566"/>
  <c r="D3238"/>
  <c r="D3031"/>
  <c r="D3043"/>
  <c r="D1974"/>
  <c r="D2618"/>
  <c r="D1598"/>
  <c r="D1367"/>
  <c r="D1355"/>
  <c r="D590"/>
  <c r="D3359"/>
  <c r="D3262"/>
  <c r="D2715"/>
  <c r="D2751"/>
  <c r="D2242"/>
  <c r="D2642"/>
  <c r="D1622"/>
  <c r="D1051"/>
  <c r="D1063"/>
  <c r="D735"/>
  <c r="D3407"/>
  <c r="D3286"/>
  <c r="D2739"/>
  <c r="D2995"/>
  <c r="D2266"/>
  <c r="D2011"/>
  <c r="D1330"/>
  <c r="D1075"/>
  <c r="D1403"/>
  <c r="D759"/>
  <c r="D3626"/>
  <c r="D2922"/>
  <c r="D2667"/>
  <c r="D2703"/>
  <c r="D1743"/>
  <c r="D2254"/>
  <c r="D1282"/>
  <c r="D1634"/>
  <c r="D1111"/>
  <c r="D783"/>
  <c r="E3707"/>
  <c r="E3598"/>
  <c r="E2991"/>
  <c r="E3246"/>
  <c r="E2091"/>
  <c r="E2395"/>
  <c r="E1642"/>
  <c r="E1654"/>
  <c r="E707"/>
  <c r="E3731"/>
  <c r="E3294"/>
  <c r="E3210"/>
  <c r="E2663"/>
  <c r="E1934"/>
  <c r="E2578"/>
  <c r="E2419"/>
  <c r="E1570"/>
  <c r="E1387"/>
  <c r="E731"/>
  <c r="E670"/>
  <c r="E3622"/>
  <c r="E2723"/>
  <c r="E2687"/>
  <c r="E1958"/>
  <c r="E2238"/>
  <c r="E1351"/>
  <c r="E1727"/>
  <c r="E986"/>
  <c r="E695"/>
  <c r="E3343"/>
  <c r="E3039"/>
  <c r="E2966"/>
  <c r="E2638"/>
  <c r="E1982"/>
  <c r="E2602"/>
  <c r="E1739"/>
  <c r="E1059"/>
  <c r="E1751"/>
  <c r="E1314"/>
  <c r="K4250"/>
  <c r="G4250"/>
  <c r="K4241"/>
  <c r="G187" i="14"/>
  <c r="B189"/>
  <c r="F4312" i="13"/>
  <c r="B4312"/>
  <c r="F4303"/>
  <c r="H7397"/>
  <c r="H7275"/>
  <c r="H8199"/>
  <c r="H5137"/>
  <c r="H8187"/>
  <c r="H5125"/>
  <c r="D5065"/>
  <c r="D5405"/>
  <c r="D5721"/>
  <c r="D4956"/>
  <c r="D5588"/>
  <c r="D5880"/>
  <c r="D5077"/>
  <c r="D5369"/>
  <c r="D5709"/>
  <c r="D6025"/>
  <c r="D4944"/>
  <c r="D5916"/>
  <c r="D6013"/>
  <c r="D6244"/>
  <c r="D6584"/>
  <c r="D6900"/>
  <c r="D7240"/>
  <c r="D7556"/>
  <c r="D6317"/>
  <c r="D6633"/>
  <c r="D6973"/>
  <c r="D7289"/>
  <c r="D7629"/>
  <c r="D5989"/>
  <c r="D6256"/>
  <c r="D6548"/>
  <c r="D6864"/>
  <c r="D6936"/>
  <c r="D6305"/>
  <c r="D6377"/>
  <c r="D6717"/>
  <c r="D7009"/>
  <c r="D7349"/>
  <c r="D7641"/>
  <c r="D7884"/>
  <c r="D8005"/>
  <c r="D7592"/>
  <c r="D7848"/>
  <c r="D7896"/>
  <c r="D7945"/>
  <c r="D4993"/>
  <c r="D5333"/>
  <c r="D5649"/>
  <c r="D4884"/>
  <c r="D5224"/>
  <c r="D5272"/>
  <c r="D5540"/>
  <c r="D5005"/>
  <c r="D5321"/>
  <c r="D5393"/>
  <c r="D5733"/>
  <c r="D6049"/>
  <c r="D4968"/>
  <c r="D5260"/>
  <c r="D5478" s="1"/>
  <c r="D5552"/>
  <c r="D5600"/>
  <c r="D5868"/>
  <c r="D6061"/>
  <c r="D6268"/>
  <c r="D6608"/>
  <c r="D6826" s="1"/>
  <c r="D6924"/>
  <c r="D7264"/>
  <c r="D7580"/>
  <c r="D6341"/>
  <c r="D6657"/>
  <c r="D6997"/>
  <c r="D7313"/>
  <c r="D7653"/>
  <c r="D6037"/>
  <c r="D6572"/>
  <c r="D6888"/>
  <c r="D7180"/>
  <c r="D7252"/>
  <c r="D6645"/>
  <c r="D6961"/>
  <c r="D7033"/>
  <c r="D7373"/>
  <c r="D7689"/>
  <c r="D7908"/>
  <c r="D8029"/>
  <c r="D7969"/>
  <c r="D5017"/>
  <c r="D5673"/>
  <c r="D5564"/>
  <c r="D5029"/>
  <c r="D5661"/>
  <c r="D4896"/>
  <c r="D5940"/>
  <c r="D6158" s="1"/>
  <c r="D6536"/>
  <c r="D7192"/>
  <c r="D5904"/>
  <c r="D6122" s="1"/>
  <c r="D6681"/>
  <c r="D7337"/>
  <c r="D6208"/>
  <c r="D6426" s="1"/>
  <c r="D7204"/>
  <c r="D7422" s="1"/>
  <c r="D6329"/>
  <c r="D7568"/>
  <c r="D7957"/>
  <c r="D7617"/>
  <c r="D7920"/>
  <c r="D8138" s="1"/>
  <c r="D5381"/>
  <c r="D4932"/>
  <c r="D5296"/>
  <c r="D5345"/>
  <c r="D6001"/>
  <c r="D5236"/>
  <c r="D5454" s="1"/>
  <c r="D5576"/>
  <c r="D6220"/>
  <c r="D6438" s="1"/>
  <c r="D6876"/>
  <c r="D7532"/>
  <c r="D7750" s="1"/>
  <c r="D6389"/>
  <c r="D7045"/>
  <c r="D7701"/>
  <c r="D6524"/>
  <c r="D5928"/>
  <c r="D6693"/>
  <c r="D7325"/>
  <c r="D7860"/>
  <c r="D8078" s="1"/>
  <c r="D8017"/>
  <c r="D5357"/>
  <c r="D4908"/>
  <c r="D5612"/>
  <c r="D5830" s="1"/>
  <c r="D5977"/>
  <c r="D5212"/>
  <c r="D5892"/>
  <c r="D6110" s="1"/>
  <c r="D6196"/>
  <c r="D6852"/>
  <c r="D7508"/>
  <c r="D6365"/>
  <c r="D7021"/>
  <c r="D7677"/>
  <c r="D6280"/>
  <c r="D6498" s="1"/>
  <c r="D6912"/>
  <c r="D7520"/>
  <c r="D7738" s="1"/>
  <c r="D6669"/>
  <c r="D7301"/>
  <c r="D7836"/>
  <c r="D7544"/>
  <c r="D7762" s="1"/>
  <c r="D7872"/>
  <c r="D7993"/>
  <c r="D5041"/>
  <c r="D5697"/>
  <c r="D5248"/>
  <c r="D5053"/>
  <c r="D5685"/>
  <c r="D4920"/>
  <c r="D5284"/>
  <c r="D5624"/>
  <c r="D5842" s="1"/>
  <c r="D6560"/>
  <c r="D6778" s="1"/>
  <c r="D7216"/>
  <c r="D7434" s="1"/>
  <c r="D5952"/>
  <c r="D6705"/>
  <c r="D7361"/>
  <c r="D6232"/>
  <c r="D6450" s="1"/>
  <c r="D6596"/>
  <c r="D7228"/>
  <c r="D7446" s="1"/>
  <c r="D6353"/>
  <c r="D6985"/>
  <c r="D7981"/>
  <c r="D7665"/>
  <c r="D4562"/>
  <c r="D4842"/>
  <c r="D199" i="14"/>
  <c r="E4966" i="13"/>
  <c r="E5258"/>
  <c r="E5574"/>
  <c r="E5866"/>
  <c r="E5015"/>
  <c r="E5355"/>
  <c r="E5671"/>
  <c r="E4906"/>
  <c r="E5562"/>
  <c r="E5610"/>
  <c r="E5926"/>
  <c r="E5027"/>
  <c r="E5343"/>
  <c r="E5683"/>
  <c r="E5999"/>
  <c r="E6303"/>
  <c r="E6643"/>
  <c r="E6959"/>
  <c r="E7299"/>
  <c r="E7615"/>
  <c r="E6011"/>
  <c r="E6242"/>
  <c r="E6922"/>
  <c r="E7214"/>
  <c r="E7506"/>
  <c r="E6339"/>
  <c r="E6655"/>
  <c r="E6995"/>
  <c r="E7311"/>
  <c r="E6035"/>
  <c r="E6546"/>
  <c r="E6764" s="1"/>
  <c r="E6862"/>
  <c r="E6910"/>
  <c r="E8015"/>
  <c r="E7699"/>
  <c r="E7882"/>
  <c r="E7979"/>
  <c r="E7675"/>
  <c r="E4942"/>
  <c r="E5622"/>
  <c r="E4991"/>
  <c r="E5331"/>
  <c r="E5647"/>
  <c r="E4882"/>
  <c r="E5222"/>
  <c r="E5270"/>
  <c r="E5538"/>
  <c r="E5902"/>
  <c r="E5003"/>
  <c r="E5319"/>
  <c r="E5659"/>
  <c r="E5975"/>
  <c r="E5938"/>
  <c r="E6375"/>
  <c r="E6715"/>
  <c r="E7031"/>
  <c r="E7371"/>
  <c r="E7687"/>
  <c r="E6218"/>
  <c r="E6534"/>
  <c r="E6606"/>
  <c r="E6898"/>
  <c r="E7578"/>
  <c r="E7796" s="1"/>
  <c r="E6315"/>
  <c r="E6631"/>
  <c r="E6971"/>
  <c r="E7287"/>
  <c r="E5987"/>
  <c r="E6230"/>
  <c r="E6522"/>
  <c r="E6594"/>
  <c r="E7202"/>
  <c r="E7518"/>
  <c r="E7991"/>
  <c r="E7651"/>
  <c r="E7955"/>
  <c r="E7542"/>
  <c r="E7627"/>
  <c r="E7870"/>
  <c r="E8088" s="1"/>
  <c r="E7918"/>
  <c r="E4918"/>
  <c r="E5234"/>
  <c r="E5550"/>
  <c r="E5768" s="1"/>
  <c r="E5598"/>
  <c r="E5063"/>
  <c r="E5403"/>
  <c r="E5719"/>
  <c r="E4954"/>
  <c r="E5586"/>
  <c r="E5878"/>
  <c r="E6096" s="1"/>
  <c r="E5950"/>
  <c r="E5075"/>
  <c r="E5391"/>
  <c r="E5731"/>
  <c r="E6047"/>
  <c r="E6351"/>
  <c r="E6691"/>
  <c r="E7007"/>
  <c r="E7347"/>
  <c r="E7663"/>
  <c r="E6194"/>
  <c r="E6582"/>
  <c r="E6874"/>
  <c r="E7190"/>
  <c r="E7262"/>
  <c r="E7480" s="1"/>
  <c r="E7554"/>
  <c r="E7772" s="1"/>
  <c r="E6387"/>
  <c r="E6703"/>
  <c r="E7043"/>
  <c r="E7359"/>
  <c r="E6278"/>
  <c r="E6496" s="1"/>
  <c r="E6570"/>
  <c r="E6886"/>
  <c r="E7104" s="1"/>
  <c r="E7178"/>
  <c r="E7250"/>
  <c r="E7468" s="1"/>
  <c r="E7967"/>
  <c r="E7858"/>
  <c r="E8076" s="1"/>
  <c r="E7906"/>
  <c r="E8124" s="1"/>
  <c r="E8027"/>
  <c r="E4894"/>
  <c r="E5210"/>
  <c r="E5282"/>
  <c r="E5890"/>
  <c r="E6108" s="1"/>
  <c r="E5039"/>
  <c r="E5379"/>
  <c r="E5695"/>
  <c r="E4930"/>
  <c r="E5246"/>
  <c r="E5464" s="1"/>
  <c r="E5294"/>
  <c r="E5051"/>
  <c r="E5367"/>
  <c r="E5707"/>
  <c r="E6023"/>
  <c r="E6327"/>
  <c r="E6667"/>
  <c r="E6983"/>
  <c r="E7323"/>
  <c r="E7639"/>
  <c r="E6059"/>
  <c r="E6266"/>
  <c r="E6484" s="1"/>
  <c r="E6558"/>
  <c r="E6850"/>
  <c r="E7238"/>
  <c r="E7456" s="1"/>
  <c r="E7530"/>
  <c r="E5914"/>
  <c r="E6132" s="1"/>
  <c r="E6363"/>
  <c r="E6679"/>
  <c r="E7019"/>
  <c r="E7335"/>
  <c r="E6206"/>
  <c r="E6424" s="1"/>
  <c r="E6254"/>
  <c r="E6472" s="1"/>
  <c r="E6934"/>
  <c r="E7226"/>
  <c r="E7444" s="1"/>
  <c r="E7943"/>
  <c r="E7566"/>
  <c r="E7784" s="1"/>
  <c r="E7834"/>
  <c r="E8003"/>
  <c r="E7590"/>
  <c r="E7808" s="1"/>
  <c r="E7846"/>
  <c r="E8064" s="1"/>
  <c r="E7894"/>
  <c r="I4842"/>
  <c r="I4562"/>
  <c r="I199" i="14"/>
  <c r="C4916" i="13"/>
  <c r="C5232"/>
  <c r="C5572"/>
  <c r="C5888"/>
  <c r="C5061"/>
  <c r="C5401"/>
  <c r="C5717"/>
  <c r="C4952"/>
  <c r="C5584"/>
  <c r="C5876"/>
  <c r="C5001"/>
  <c r="C5317"/>
  <c r="C5657"/>
  <c r="C5973"/>
  <c r="C6301"/>
  <c r="C6641"/>
  <c r="C6957"/>
  <c r="C7297"/>
  <c r="C7613"/>
  <c r="C5936"/>
  <c r="C6192"/>
  <c r="C6848"/>
  <c r="C7504"/>
  <c r="C6361"/>
  <c r="C6677"/>
  <c r="C7017"/>
  <c r="C7333"/>
  <c r="C5985"/>
  <c r="C6252"/>
  <c r="C6520"/>
  <c r="C6592"/>
  <c r="C6908"/>
  <c r="C7126" s="1"/>
  <c r="C7176"/>
  <c r="C7248"/>
  <c r="C7673"/>
  <c r="C8013"/>
  <c r="C7856"/>
  <c r="C7904"/>
  <c r="C7953"/>
  <c r="C7540"/>
  <c r="C7844"/>
  <c r="C7916"/>
  <c r="C4892"/>
  <c r="C5208"/>
  <c r="C5548"/>
  <c r="C5766" s="1"/>
  <c r="C5864"/>
  <c r="C5037"/>
  <c r="C5377"/>
  <c r="C5693"/>
  <c r="C4928"/>
  <c r="C5244"/>
  <c r="C5292"/>
  <c r="C5510" s="1"/>
  <c r="C5948"/>
  <c r="C5073"/>
  <c r="C5389"/>
  <c r="C5729"/>
  <c r="C6045"/>
  <c r="C6373"/>
  <c r="C6713"/>
  <c r="C7029"/>
  <c r="C7369"/>
  <c r="C7685"/>
  <c r="C6057"/>
  <c r="C6240"/>
  <c r="C6556"/>
  <c r="C6604"/>
  <c r="C6896"/>
  <c r="C7212"/>
  <c r="C7260"/>
  <c r="C7478" s="1"/>
  <c r="C7552"/>
  <c r="C6337"/>
  <c r="C6653"/>
  <c r="C6993"/>
  <c r="C7309"/>
  <c r="C6228"/>
  <c r="C6446" s="1"/>
  <c r="C6884"/>
  <c r="C7102" s="1"/>
  <c r="C7625"/>
  <c r="C7989"/>
  <c r="C7832"/>
  <c r="C7697"/>
  <c r="C8025"/>
  <c r="C4964"/>
  <c r="C5280"/>
  <c r="C5498" s="1"/>
  <c r="C5620"/>
  <c r="C5838" s="1"/>
  <c r="C5013"/>
  <c r="C5353"/>
  <c r="C5669"/>
  <c r="C4904"/>
  <c r="C5560"/>
  <c r="C5608"/>
  <c r="C5826" s="1"/>
  <c r="C5924"/>
  <c r="C5049"/>
  <c r="C5365"/>
  <c r="C5705"/>
  <c r="C6021"/>
  <c r="C6349"/>
  <c r="C6689"/>
  <c r="C7005"/>
  <c r="C7345"/>
  <c r="C7661"/>
  <c r="C6009"/>
  <c r="C6532"/>
  <c r="C6750" s="1"/>
  <c r="C7188"/>
  <c r="C7406" s="1"/>
  <c r="C6313"/>
  <c r="C6629"/>
  <c r="C6969"/>
  <c r="C7285"/>
  <c r="C5912"/>
  <c r="C6130" s="1"/>
  <c r="C6204"/>
  <c r="C6276"/>
  <c r="C6568"/>
  <c r="C6786" s="1"/>
  <c r="C6860"/>
  <c r="C7078" s="1"/>
  <c r="C6932"/>
  <c r="C7224"/>
  <c r="C7442" s="1"/>
  <c r="C7516"/>
  <c r="C7734" s="1"/>
  <c r="C7965"/>
  <c r="C7880"/>
  <c r="C8098" s="1"/>
  <c r="C7649"/>
  <c r="C8001"/>
  <c r="C7588"/>
  <c r="C7806" s="1"/>
  <c r="C7892"/>
  <c r="C4940"/>
  <c r="C5256"/>
  <c r="C5474" s="1"/>
  <c r="C5596"/>
  <c r="C5814" s="1"/>
  <c r="C4989"/>
  <c r="C5329"/>
  <c r="C5645"/>
  <c r="C4880"/>
  <c r="C5220"/>
  <c r="C5268"/>
  <c r="C5486" s="1"/>
  <c r="C5536"/>
  <c r="C5900"/>
  <c r="C6118" s="1"/>
  <c r="C5025"/>
  <c r="C5341"/>
  <c r="C5681"/>
  <c r="C5997"/>
  <c r="C6325"/>
  <c r="C6665"/>
  <c r="C6981"/>
  <c r="C7321"/>
  <c r="C7637"/>
  <c r="C6216"/>
  <c r="C6434" s="1"/>
  <c r="C6264"/>
  <c r="C6482" s="1"/>
  <c r="C6580"/>
  <c r="C6798" s="1"/>
  <c r="C6872"/>
  <c r="C6920"/>
  <c r="C7138" s="1"/>
  <c r="C7236"/>
  <c r="C7454" s="1"/>
  <c r="C7528"/>
  <c r="C7746" s="1"/>
  <c r="C7576"/>
  <c r="C7794" s="1"/>
  <c r="C6385"/>
  <c r="C6701"/>
  <c r="C7041"/>
  <c r="C7357"/>
  <c r="C6033"/>
  <c r="C6544"/>
  <c r="C6762" s="1"/>
  <c r="C7200"/>
  <c r="C7418" s="1"/>
  <c r="C7941"/>
  <c r="C7564"/>
  <c r="C7782" s="1"/>
  <c r="C7977"/>
  <c r="C7868"/>
  <c r="C8086" s="1"/>
  <c r="H6413"/>
  <c r="H6291"/>
  <c r="H5963"/>
  <c r="H6181" s="1"/>
  <c r="H6085"/>
  <c r="H8163"/>
  <c r="H4979"/>
  <c r="H5101"/>
  <c r="H5635"/>
  <c r="H5853" s="1"/>
  <c r="H5757"/>
  <c r="D584"/>
  <c r="D620"/>
  <c r="D765"/>
  <c r="D729"/>
  <c r="D644"/>
  <c r="D984"/>
  <c r="D1361"/>
  <c r="D948"/>
  <c r="D1300"/>
  <c r="D1592"/>
  <c r="D1057"/>
  <c r="D1373"/>
  <c r="D1713"/>
  <c r="D1288"/>
  <c r="D1604"/>
  <c r="D1822" s="1"/>
  <c r="D1725"/>
  <c r="D2284"/>
  <c r="D2576"/>
  <c r="D2041"/>
  <c r="D2357"/>
  <c r="D1749"/>
  <c r="D1956"/>
  <c r="D2272"/>
  <c r="D2053"/>
  <c r="D2393"/>
  <c r="D2661"/>
  <c r="D3001"/>
  <c r="D2892"/>
  <c r="D2940"/>
  <c r="D3208"/>
  <c r="D2564"/>
  <c r="D2721"/>
  <c r="D3037"/>
  <c r="D3377"/>
  <c r="D3717"/>
  <c r="D3560"/>
  <c r="D3657"/>
  <c r="D3317"/>
  <c r="D3572"/>
  <c r="D656"/>
  <c r="D741"/>
  <c r="D705"/>
  <c r="D1021"/>
  <c r="D960"/>
  <c r="D1093"/>
  <c r="D1433"/>
  <c r="D1276"/>
  <c r="D1568"/>
  <c r="D1033"/>
  <c r="D1349"/>
  <c r="D1689"/>
  <c r="D924"/>
  <c r="D1264"/>
  <c r="D1482" s="1"/>
  <c r="D1677"/>
  <c r="D1944"/>
  <c r="D2162" s="1"/>
  <c r="D2260"/>
  <c r="D2552"/>
  <c r="D2017"/>
  <c r="D2333"/>
  <c r="D1701"/>
  <c r="D1932"/>
  <c r="D2248"/>
  <c r="D2466" s="1"/>
  <c r="D2029"/>
  <c r="D2369"/>
  <c r="D2636"/>
  <c r="D2733"/>
  <c r="D3073"/>
  <c r="D3280"/>
  <c r="D2697"/>
  <c r="D3013"/>
  <c r="D3353"/>
  <c r="D2904"/>
  <c r="D2952"/>
  <c r="D3244"/>
  <c r="D3292"/>
  <c r="D3693"/>
  <c r="D3536"/>
  <c r="D3608"/>
  <c r="D3826" s="1"/>
  <c r="D3729"/>
  <c r="D632"/>
  <c r="D717"/>
  <c r="D668"/>
  <c r="D777"/>
  <c r="D936"/>
  <c r="D1069"/>
  <c r="D1409"/>
  <c r="D1252"/>
  <c r="D1470" s="1"/>
  <c r="D1324"/>
  <c r="D1640"/>
  <c r="D1858" s="1"/>
  <c r="D1105"/>
  <c r="D1421"/>
  <c r="D1761"/>
  <c r="D1240"/>
  <c r="D1580"/>
  <c r="D1798" s="1"/>
  <c r="D1652"/>
  <c r="D1870" s="1"/>
  <c r="D1920"/>
  <c r="D2236"/>
  <c r="D2308"/>
  <c r="D2624"/>
  <c r="D2842" s="1"/>
  <c r="D2089"/>
  <c r="D2405"/>
  <c r="D2224"/>
  <c r="D2005"/>
  <c r="D2345"/>
  <c r="D2588"/>
  <c r="D2806" s="1"/>
  <c r="D2709"/>
  <c r="D3049"/>
  <c r="D2916"/>
  <c r="D2964"/>
  <c r="D3256"/>
  <c r="D2673"/>
  <c r="D2989"/>
  <c r="D3329"/>
  <c r="D2880"/>
  <c r="D3669"/>
  <c r="D3389"/>
  <c r="D3705"/>
  <c r="D3548"/>
  <c r="D3766" s="1"/>
  <c r="D3620"/>
  <c r="D3838" s="1"/>
  <c r="D608"/>
  <c r="D693"/>
  <c r="D596"/>
  <c r="D753"/>
  <c r="D912"/>
  <c r="D1045"/>
  <c r="D1385"/>
  <c r="D996"/>
  <c r="D1214" s="1"/>
  <c r="D1616"/>
  <c r="D1834" s="1"/>
  <c r="D1081"/>
  <c r="D1397"/>
  <c r="D1737"/>
  <c r="D972"/>
  <c r="D1312"/>
  <c r="D1628"/>
  <c r="D1846" s="1"/>
  <c r="D1896"/>
  <c r="D1968"/>
  <c r="D2600"/>
  <c r="D2065"/>
  <c r="D2381"/>
  <c r="D1908"/>
  <c r="D2126" s="1"/>
  <c r="D1980"/>
  <c r="D2198" s="1"/>
  <c r="D2296"/>
  <c r="D2514" s="1"/>
  <c r="D2077"/>
  <c r="D2417"/>
  <c r="D2685"/>
  <c r="D3025"/>
  <c r="D3232"/>
  <c r="D2612"/>
  <c r="D2830" s="1"/>
  <c r="D2745"/>
  <c r="D3061"/>
  <c r="D3401"/>
  <c r="D2928"/>
  <c r="D3146" s="1"/>
  <c r="D3220"/>
  <c r="D3438" s="1"/>
  <c r="D3268"/>
  <c r="D3486" s="1"/>
  <c r="D3645"/>
  <c r="D3341"/>
  <c r="D3584"/>
  <c r="D3802" s="1"/>
  <c r="D3681"/>
  <c r="D3365"/>
  <c r="D3596"/>
  <c r="D3814" s="1"/>
  <c r="I6088"/>
  <c r="I4529"/>
  <c r="I4520"/>
  <c r="C5429"/>
  <c r="C5307"/>
  <c r="C7275"/>
  <c r="C7493" s="1"/>
  <c r="C7397"/>
  <c r="C5113"/>
  <c r="C8175"/>
  <c r="C6741"/>
  <c r="C6619"/>
  <c r="G4312"/>
  <c r="G189" i="14"/>
  <c r="K4303" i="13"/>
  <c r="K4312"/>
  <c r="I614"/>
  <c r="I699"/>
  <c r="I626"/>
  <c r="I602"/>
  <c r="I759"/>
  <c r="I966"/>
  <c r="I1294"/>
  <c r="I1610"/>
  <c r="I1051"/>
  <c r="I1391"/>
  <c r="I1707"/>
  <c r="I990"/>
  <c r="I1306"/>
  <c r="I1574"/>
  <c r="I1646"/>
  <c r="I1111"/>
  <c r="I1403"/>
  <c r="I2059"/>
  <c r="I2399"/>
  <c r="I1902"/>
  <c r="I2558"/>
  <c r="I2630"/>
  <c r="I2095"/>
  <c r="I2411"/>
  <c r="I2302"/>
  <c r="I2934"/>
  <c r="I3250"/>
  <c r="I2739"/>
  <c r="I3079"/>
  <c r="I3286"/>
  <c r="I2703"/>
  <c r="I3019"/>
  <c r="I3359"/>
  <c r="I3395"/>
  <c r="I3699"/>
  <c r="I3323"/>
  <c r="I3687"/>
  <c r="I650"/>
  <c r="I771"/>
  <c r="I954"/>
  <c r="I1002"/>
  <c r="I1220" s="1"/>
  <c r="I735"/>
  <c r="I918"/>
  <c r="I1039"/>
  <c r="I1367"/>
  <c r="I1683"/>
  <c r="I942"/>
  <c r="I1160" s="1"/>
  <c r="I1282"/>
  <c r="I1087"/>
  <c r="I1379"/>
  <c r="I2035"/>
  <c r="I2375"/>
  <c r="I1767"/>
  <c r="I1950"/>
  <c r="I2168" s="1"/>
  <c r="I2266"/>
  <c r="I2484" s="1"/>
  <c r="I2314"/>
  <c r="I2606"/>
  <c r="I2071"/>
  <c r="I2387"/>
  <c r="I1914"/>
  <c r="I1986"/>
  <c r="I2278"/>
  <c r="I2910"/>
  <c r="I3128" s="1"/>
  <c r="I3226"/>
  <c r="I2618"/>
  <c r="I2715"/>
  <c r="I3055"/>
  <c r="I2922"/>
  <c r="I2970"/>
  <c r="I3188" s="1"/>
  <c r="I3262"/>
  <c r="I2679"/>
  <c r="I2995"/>
  <c r="I3335"/>
  <c r="I3347"/>
  <c r="I3602"/>
  <c r="I3675"/>
  <c r="I3566"/>
  <c r="I3784" s="1"/>
  <c r="I3663"/>
  <c r="I590"/>
  <c r="I747"/>
  <c r="I930"/>
  <c r="I1148" s="1"/>
  <c r="I711"/>
  <c r="I1027"/>
  <c r="I1270"/>
  <c r="I1586"/>
  <c r="I1658"/>
  <c r="I1099"/>
  <c r="I1439"/>
  <c r="I1755"/>
  <c r="I1258"/>
  <c r="I1330"/>
  <c r="I1548" s="1"/>
  <c r="I1622"/>
  <c r="I1063"/>
  <c r="I2011"/>
  <c r="I2351"/>
  <c r="I1719"/>
  <c r="I2242"/>
  <c r="I2047"/>
  <c r="I2363"/>
  <c r="I1743"/>
  <c r="I1962"/>
  <c r="I2254"/>
  <c r="I2886"/>
  <c r="I2570"/>
  <c r="I2691"/>
  <c r="I3031"/>
  <c r="I3238"/>
  <c r="I3456" s="1"/>
  <c r="I2642"/>
  <c r="I2751"/>
  <c r="I3067"/>
  <c r="I3407"/>
  <c r="I3578"/>
  <c r="I3651"/>
  <c r="I3298"/>
  <c r="I3542"/>
  <c r="I3614"/>
  <c r="I3735"/>
  <c r="I674"/>
  <c r="I723"/>
  <c r="I4003" s="1"/>
  <c r="I662"/>
  <c r="I978"/>
  <c r="I1196" s="1"/>
  <c r="I638"/>
  <c r="I783"/>
  <c r="I1246"/>
  <c r="I1318"/>
  <c r="I1634"/>
  <c r="I1852" s="1"/>
  <c r="I1075"/>
  <c r="I1415"/>
  <c r="I1731"/>
  <c r="I1598"/>
  <c r="I1355"/>
  <c r="I1451" s="1"/>
  <c r="I1427"/>
  <c r="I2083"/>
  <c r="I2423"/>
  <c r="I1926"/>
  <c r="I2144" s="1"/>
  <c r="I1974"/>
  <c r="I2290"/>
  <c r="I2508" s="1"/>
  <c r="I2582"/>
  <c r="I2023"/>
  <c r="I2339"/>
  <c r="I1695"/>
  <c r="I1938"/>
  <c r="I2156" s="1"/>
  <c r="I2230"/>
  <c r="I2958"/>
  <c r="I3274"/>
  <c r="I2667"/>
  <c r="I3007"/>
  <c r="I2898"/>
  <c r="I2946"/>
  <c r="I3164" s="1"/>
  <c r="I3214"/>
  <c r="I2594"/>
  <c r="I2812" s="1"/>
  <c r="I2727"/>
  <c r="I3043"/>
  <c r="I3383"/>
  <c r="I3554"/>
  <c r="I3772" s="1"/>
  <c r="I3626"/>
  <c r="I3723"/>
  <c r="I3371"/>
  <c r="I3590"/>
  <c r="I3808" s="1"/>
  <c r="I3711"/>
  <c r="D4499"/>
  <c r="D4219"/>
  <c r="D186" i="14"/>
  <c r="J589" i="13"/>
  <c r="J758"/>
  <c r="J917"/>
  <c r="J698"/>
  <c r="J1038"/>
  <c r="J1281"/>
  <c r="J1573"/>
  <c r="J1026"/>
  <c r="J1354"/>
  <c r="J1694"/>
  <c r="J929"/>
  <c r="J1147" s="1"/>
  <c r="J1245"/>
  <c r="J1317"/>
  <c r="J1633"/>
  <c r="J1050"/>
  <c r="J1390"/>
  <c r="J2046"/>
  <c r="J2362"/>
  <c r="J1754"/>
  <c r="J1961"/>
  <c r="J2253"/>
  <c r="J2301"/>
  <c r="J2641"/>
  <c r="J2082"/>
  <c r="J2422"/>
  <c r="J1925"/>
  <c r="J2241"/>
  <c r="J2313"/>
  <c r="J2531" s="1"/>
  <c r="J2945"/>
  <c r="J3261"/>
  <c r="J2678"/>
  <c r="J2994"/>
  <c r="J2885"/>
  <c r="J3249"/>
  <c r="J3297"/>
  <c r="J2690"/>
  <c r="J3030"/>
  <c r="J3346"/>
  <c r="J3382"/>
  <c r="J3589"/>
  <c r="J3686"/>
  <c r="J3406"/>
  <c r="J3601"/>
  <c r="J3674"/>
  <c r="J649"/>
  <c r="J734"/>
  <c r="J661"/>
  <c r="J965"/>
  <c r="J673"/>
  <c r="J770"/>
  <c r="J1257"/>
  <c r="J1329"/>
  <c r="J1645"/>
  <c r="J1110"/>
  <c r="J1426"/>
  <c r="J1766"/>
  <c r="J1609"/>
  <c r="J1366"/>
  <c r="J2022"/>
  <c r="J2338"/>
  <c r="J1706"/>
  <c r="J2229"/>
  <c r="J2617"/>
  <c r="J2058"/>
  <c r="J2398"/>
  <c r="J1901"/>
  <c r="J2289"/>
  <c r="J2507" s="1"/>
  <c r="J2921"/>
  <c r="J3139" s="1"/>
  <c r="J3237"/>
  <c r="J2605"/>
  <c r="J2750"/>
  <c r="J3066"/>
  <c r="J2933"/>
  <c r="J3225"/>
  <c r="J2666"/>
  <c r="J3006"/>
  <c r="J3322"/>
  <c r="J3334"/>
  <c r="J3662"/>
  <c r="J3358"/>
  <c r="J3577"/>
  <c r="J3795" s="1"/>
  <c r="J3650"/>
  <c r="J613"/>
  <c r="J710"/>
  <c r="J601"/>
  <c r="J637"/>
  <c r="J746"/>
  <c r="J1001"/>
  <c r="J1219" s="1"/>
  <c r="J1305"/>
  <c r="J1621"/>
  <c r="J1086"/>
  <c r="J1402"/>
  <c r="J1742"/>
  <c r="J977"/>
  <c r="J1293"/>
  <c r="J1585"/>
  <c r="J1803" s="1"/>
  <c r="J1657"/>
  <c r="J1098"/>
  <c r="J1438"/>
  <c r="J2094"/>
  <c r="J2410"/>
  <c r="J1937"/>
  <c r="J2155" s="1"/>
  <c r="J1985"/>
  <c r="J2203" s="1"/>
  <c r="J2277"/>
  <c r="J2593"/>
  <c r="J2034"/>
  <c r="J2374"/>
  <c r="J1730"/>
  <c r="J1973"/>
  <c r="J2191" s="1"/>
  <c r="J2265"/>
  <c r="J2897"/>
  <c r="J3115" s="1"/>
  <c r="J3213"/>
  <c r="J2557"/>
  <c r="J2726"/>
  <c r="J3042"/>
  <c r="J3273"/>
  <c r="J3491" s="1"/>
  <c r="J2629"/>
  <c r="J2847" s="1"/>
  <c r="J2738"/>
  <c r="J3078"/>
  <c r="J3394"/>
  <c r="J3565"/>
  <c r="J3783" s="1"/>
  <c r="J3613"/>
  <c r="J3734"/>
  <c r="J3722"/>
  <c r="J625"/>
  <c r="J782"/>
  <c r="J941"/>
  <c r="J1159" s="1"/>
  <c r="J989"/>
  <c r="J1207" s="1"/>
  <c r="J722"/>
  <c r="J953"/>
  <c r="J1597"/>
  <c r="J1815" s="1"/>
  <c r="J1062"/>
  <c r="J1378"/>
  <c r="J1718"/>
  <c r="J1269"/>
  <c r="J1487" s="1"/>
  <c r="J1074"/>
  <c r="J1414"/>
  <c r="J2070"/>
  <c r="J2386"/>
  <c r="J1913"/>
  <c r="J2131" s="1"/>
  <c r="J2569"/>
  <c r="J2787" s="1"/>
  <c r="J2010"/>
  <c r="J2350"/>
  <c r="J1682"/>
  <c r="J1778" s="1"/>
  <c r="J1949"/>
  <c r="J2167" s="1"/>
  <c r="J2969"/>
  <c r="J3285"/>
  <c r="J3503" s="1"/>
  <c r="J2702"/>
  <c r="J3018"/>
  <c r="J2909"/>
  <c r="J2957"/>
  <c r="J3175" s="1"/>
  <c r="J2581"/>
  <c r="J2799" s="1"/>
  <c r="J2714"/>
  <c r="J3054"/>
  <c r="J3370"/>
  <c r="J3541"/>
  <c r="J3710"/>
  <c r="J3553"/>
  <c r="J3771" s="1"/>
  <c r="J3625"/>
  <c r="J3843" s="1"/>
  <c r="J3698"/>
  <c r="B4281"/>
  <c r="B188" i="14"/>
  <c r="F4272" i="13"/>
  <c r="F4281"/>
  <c r="B200" i="14"/>
  <c r="F4584" i="13"/>
  <c r="F4593"/>
  <c r="B4593"/>
  <c r="H5088"/>
  <c r="H8272"/>
  <c r="H5429"/>
  <c r="H5307"/>
  <c r="H8223"/>
  <c r="H5161"/>
  <c r="F4810"/>
  <c r="B4810"/>
  <c r="F4801"/>
  <c r="B207" i="14"/>
  <c r="K4677" i="13"/>
  <c r="G203" i="14"/>
  <c r="K4686" i="13"/>
  <c r="G4686"/>
  <c r="C614"/>
  <c r="C759"/>
  <c r="C918"/>
  <c r="C990"/>
  <c r="C723"/>
  <c r="C1258"/>
  <c r="C1574"/>
  <c r="C954"/>
  <c r="C1111"/>
  <c r="C1427"/>
  <c r="C1767"/>
  <c r="C1294"/>
  <c r="C1610"/>
  <c r="C978"/>
  <c r="C1099"/>
  <c r="C1439"/>
  <c r="C2047"/>
  <c r="C2363"/>
  <c r="C2254"/>
  <c r="C2302"/>
  <c r="C2618"/>
  <c r="C2011"/>
  <c r="C2351"/>
  <c r="C1902"/>
  <c r="C2266"/>
  <c r="C2314"/>
  <c r="C2898"/>
  <c r="C2970"/>
  <c r="C2727"/>
  <c r="C3043"/>
  <c r="C2886"/>
  <c r="C3226"/>
  <c r="C3298"/>
  <c r="C2739"/>
  <c r="C3079"/>
  <c r="C3395"/>
  <c r="C3614"/>
  <c r="C3687"/>
  <c r="C3626"/>
  <c r="C3651"/>
  <c r="C674"/>
  <c r="C735"/>
  <c r="C626"/>
  <c r="C699"/>
  <c r="C1039"/>
  <c r="C1330"/>
  <c r="C1548" s="1"/>
  <c r="C1646"/>
  <c r="C1087"/>
  <c r="C1403"/>
  <c r="C1743"/>
  <c r="C1270"/>
  <c r="C930"/>
  <c r="C1075"/>
  <c r="C1415"/>
  <c r="C2023"/>
  <c r="C2339"/>
  <c r="C1914"/>
  <c r="C2132" s="1"/>
  <c r="C1962"/>
  <c r="C2230"/>
  <c r="C2594"/>
  <c r="C1755"/>
  <c r="C2083"/>
  <c r="C2423"/>
  <c r="C1950"/>
  <c r="C2630"/>
  <c r="C2848" s="1"/>
  <c r="C3262"/>
  <c r="C2703"/>
  <c r="C3019"/>
  <c r="C2606"/>
  <c r="C2824" s="1"/>
  <c r="C2958"/>
  <c r="C3274"/>
  <c r="C2715"/>
  <c r="C3055"/>
  <c r="C3371"/>
  <c r="C3590"/>
  <c r="C3663"/>
  <c r="C3554"/>
  <c r="C3772" s="1"/>
  <c r="C3407"/>
  <c r="C3723"/>
  <c r="C638"/>
  <c r="C711"/>
  <c r="C590"/>
  <c r="C966"/>
  <c r="C662"/>
  <c r="C771"/>
  <c r="C1306"/>
  <c r="C1524" s="1"/>
  <c r="C1622"/>
  <c r="C1063"/>
  <c r="C1379"/>
  <c r="C1719"/>
  <c r="C1246"/>
  <c r="C1586"/>
  <c r="C1658"/>
  <c r="C1876" s="1"/>
  <c r="C1051"/>
  <c r="C1391"/>
  <c r="C1731"/>
  <c r="C2095"/>
  <c r="C2411"/>
  <c r="C2278"/>
  <c r="C2570"/>
  <c r="C1707"/>
  <c r="C2059"/>
  <c r="C2399"/>
  <c r="C2242"/>
  <c r="C2290"/>
  <c r="C2508" s="1"/>
  <c r="C2582"/>
  <c r="C2946"/>
  <c r="C3238"/>
  <c r="C2679"/>
  <c r="C2995"/>
  <c r="C2558"/>
  <c r="C2934"/>
  <c r="C3152" s="1"/>
  <c r="C2691"/>
  <c r="C3031"/>
  <c r="C3347"/>
  <c r="C3566"/>
  <c r="C3383"/>
  <c r="C3735"/>
  <c r="C3602"/>
  <c r="C3359"/>
  <c r="C3699"/>
  <c r="C650"/>
  <c r="C783"/>
  <c r="C942"/>
  <c r="C602"/>
  <c r="C747"/>
  <c r="C1282"/>
  <c r="C1500" s="1"/>
  <c r="C1598"/>
  <c r="C1002"/>
  <c r="C1220" s="1"/>
  <c r="C1355"/>
  <c r="C1695"/>
  <c r="C1027"/>
  <c r="C1318"/>
  <c r="C1536" s="1"/>
  <c r="C1634"/>
  <c r="C1852" s="1"/>
  <c r="C1367"/>
  <c r="C1683"/>
  <c r="C2071"/>
  <c r="C2387"/>
  <c r="C1938"/>
  <c r="C2156" s="1"/>
  <c r="C1986"/>
  <c r="C2642"/>
  <c r="C2035"/>
  <c r="C2375"/>
  <c r="C1926"/>
  <c r="C1974"/>
  <c r="C2192" s="1"/>
  <c r="C2922"/>
  <c r="C3140" s="1"/>
  <c r="C3214"/>
  <c r="C3286"/>
  <c r="C3504" s="1"/>
  <c r="C2751"/>
  <c r="C3067"/>
  <c r="C2910"/>
  <c r="C3128" s="1"/>
  <c r="C3250"/>
  <c r="C3468" s="1"/>
  <c r="C2667"/>
  <c r="C2763" s="1"/>
  <c r="C3007"/>
  <c r="C3323"/>
  <c r="C3542"/>
  <c r="C3335"/>
  <c r="C3711"/>
  <c r="C3578"/>
  <c r="C3796" s="1"/>
  <c r="C3675"/>
  <c r="C645"/>
  <c r="C754"/>
  <c r="C718"/>
  <c r="C949"/>
  <c r="C1082"/>
  <c r="C1422"/>
  <c r="C1313"/>
  <c r="C1653"/>
  <c r="C1386"/>
  <c r="C1726"/>
  <c r="C1253"/>
  <c r="C1569"/>
  <c r="C1909"/>
  <c r="C2249"/>
  <c r="C2613"/>
  <c r="C2346"/>
  <c r="C1762"/>
  <c r="C1969"/>
  <c r="C2018"/>
  <c r="C2382"/>
  <c r="C2698"/>
  <c r="C3038"/>
  <c r="C2577"/>
  <c r="C2734"/>
  <c r="C3318"/>
  <c r="C2941"/>
  <c r="C3209"/>
  <c r="C3658"/>
  <c r="C3549"/>
  <c r="C3767" s="1"/>
  <c r="C3646"/>
  <c r="C3378"/>
  <c r="C3609"/>
  <c r="C597"/>
  <c r="C730"/>
  <c r="C694"/>
  <c r="C609"/>
  <c r="C1058"/>
  <c r="C1398"/>
  <c r="C1265"/>
  <c r="C1605"/>
  <c r="C1362"/>
  <c r="C1702"/>
  <c r="C985"/>
  <c r="C1325"/>
  <c r="C1690"/>
  <c r="C2225"/>
  <c r="C2589"/>
  <c r="C2054"/>
  <c r="C1714"/>
  <c r="C2309"/>
  <c r="C2334"/>
  <c r="C2674"/>
  <c r="C3014"/>
  <c r="C2929"/>
  <c r="C3147" s="1"/>
  <c r="C3269"/>
  <c r="C3487" s="1"/>
  <c r="C2710"/>
  <c r="C3074"/>
  <c r="C2893"/>
  <c r="C3354"/>
  <c r="C3597"/>
  <c r="C3330"/>
  <c r="C585"/>
  <c r="C633"/>
  <c r="C1034"/>
  <c r="C997"/>
  <c r="C1374"/>
  <c r="C1241"/>
  <c r="C1581"/>
  <c r="C1070"/>
  <c r="C1678"/>
  <c r="C1641"/>
  <c r="C1957"/>
  <c r="C2565"/>
  <c r="C2783" s="1"/>
  <c r="C2030"/>
  <c r="C2394"/>
  <c r="C1945"/>
  <c r="C2163" s="1"/>
  <c r="C2285"/>
  <c r="C2503" s="1"/>
  <c r="C2090"/>
  <c r="C2553"/>
  <c r="C2990"/>
  <c r="C2905"/>
  <c r="C3123" s="1"/>
  <c r="C3245"/>
  <c r="C2662"/>
  <c r="C3050"/>
  <c r="C3390"/>
  <c r="C2965"/>
  <c r="C3281"/>
  <c r="C3730"/>
  <c r="C3573"/>
  <c r="C3694"/>
  <c r="C3585"/>
  <c r="C669"/>
  <c r="C778"/>
  <c r="C766"/>
  <c r="C973"/>
  <c r="C1191" s="1"/>
  <c r="C1106"/>
  <c r="C961"/>
  <c r="C1179" s="1"/>
  <c r="C1046"/>
  <c r="C1410"/>
  <c r="C937"/>
  <c r="C1301"/>
  <c r="C1519" s="1"/>
  <c r="C1617"/>
  <c r="C1835" s="1"/>
  <c r="C1933"/>
  <c r="C2273"/>
  <c r="C2491" s="1"/>
  <c r="C2006"/>
  <c r="C2370"/>
  <c r="C1897"/>
  <c r="C2237"/>
  <c r="C2455" s="1"/>
  <c r="C2066"/>
  <c r="C2406"/>
  <c r="C2722"/>
  <c r="C2881"/>
  <c r="C3221"/>
  <c r="C3439" s="1"/>
  <c r="C2625"/>
  <c r="C2843" s="1"/>
  <c r="C3002"/>
  <c r="C3366"/>
  <c r="C3257"/>
  <c r="C3475" s="1"/>
  <c r="C3706"/>
  <c r="C3670"/>
  <c r="C3537"/>
  <c r="C2917"/>
  <c r="C2686"/>
  <c r="C3062"/>
  <c r="C2358"/>
  <c r="C1921"/>
  <c r="C2139" s="1"/>
  <c r="C2637"/>
  <c r="C1981"/>
  <c r="C1434"/>
  <c r="C1289"/>
  <c r="C1507" s="1"/>
  <c r="C1022"/>
  <c r="C621"/>
  <c r="C3621"/>
  <c r="C3839" s="1"/>
  <c r="C3233"/>
  <c r="C3026"/>
  <c r="C2078"/>
  <c r="C1593"/>
  <c r="C1811" s="1"/>
  <c r="C1750"/>
  <c r="C1629"/>
  <c r="C1350"/>
  <c r="C1446" s="1"/>
  <c r="C742"/>
  <c r="C3718"/>
  <c r="C3682"/>
  <c r="C2953"/>
  <c r="C3171" s="1"/>
  <c r="C2601"/>
  <c r="C2819" s="1"/>
  <c r="C2261"/>
  <c r="C2479" s="1"/>
  <c r="C2418"/>
  <c r="C2297"/>
  <c r="C1738"/>
  <c r="C1094"/>
  <c r="C913"/>
  <c r="C925"/>
  <c r="C1143" s="1"/>
  <c r="C706"/>
  <c r="C3561"/>
  <c r="C3779" s="1"/>
  <c r="C3402"/>
  <c r="C3342"/>
  <c r="C3293"/>
  <c r="C2746"/>
  <c r="C2042"/>
  <c r="C1277"/>
  <c r="C1495" s="1"/>
  <c r="C657"/>
  <c r="C5635"/>
  <c r="C5757"/>
  <c r="C7069"/>
  <c r="C6947"/>
  <c r="C5161"/>
  <c r="C8223"/>
  <c r="C6085"/>
  <c r="C5963"/>
  <c r="C6181" s="1"/>
  <c r="C5185"/>
  <c r="C8247"/>
  <c r="K4467"/>
  <c r="G4467"/>
  <c r="K4458"/>
  <c r="G194" i="14"/>
  <c r="C4954" i="13"/>
  <c r="C5270"/>
  <c r="C5586"/>
  <c r="C5003"/>
  <c r="C5319"/>
  <c r="C5659"/>
  <c r="C4894"/>
  <c r="C5210"/>
  <c r="C5890"/>
  <c r="C5015"/>
  <c r="C5355"/>
  <c r="C5671"/>
  <c r="C6011"/>
  <c r="C6047"/>
  <c r="C6387"/>
  <c r="C6703"/>
  <c r="C7043"/>
  <c r="C7359"/>
  <c r="C7699"/>
  <c r="C6206"/>
  <c r="C6278"/>
  <c r="C6910"/>
  <c r="C7202"/>
  <c r="C7518"/>
  <c r="C7590"/>
  <c r="C6327"/>
  <c r="C6667"/>
  <c r="C6983"/>
  <c r="C7323"/>
  <c r="C6582"/>
  <c r="C6874"/>
  <c r="C7092" s="1"/>
  <c r="C7190"/>
  <c r="C7262"/>
  <c r="C7639"/>
  <c r="C8003"/>
  <c r="C7870"/>
  <c r="C7918"/>
  <c r="C7663"/>
  <c r="C8015"/>
  <c r="C7882"/>
  <c r="C4930"/>
  <c r="C5246"/>
  <c r="C5562"/>
  <c r="C5780" s="1"/>
  <c r="C5075"/>
  <c r="C5391"/>
  <c r="C5731"/>
  <c r="C4966"/>
  <c r="C5258"/>
  <c r="C5550"/>
  <c r="C5768" s="1"/>
  <c r="C5598"/>
  <c r="C5866"/>
  <c r="C4991"/>
  <c r="C5331"/>
  <c r="C5647"/>
  <c r="C5987"/>
  <c r="C5999"/>
  <c r="C6363"/>
  <c r="C6679"/>
  <c r="C7019"/>
  <c r="C7335"/>
  <c r="C7675"/>
  <c r="C6570"/>
  <c r="C6788" s="1"/>
  <c r="C6886"/>
  <c r="C7178"/>
  <c r="C7250"/>
  <c r="C7468" s="1"/>
  <c r="C6303"/>
  <c r="C6643"/>
  <c r="C6959"/>
  <c r="C7299"/>
  <c r="C5926"/>
  <c r="C6242"/>
  <c r="C6558"/>
  <c r="C6850"/>
  <c r="C6922"/>
  <c r="C7554"/>
  <c r="C7772" s="1"/>
  <c r="C7979"/>
  <c r="C7615"/>
  <c r="C7991"/>
  <c r="C4882"/>
  <c r="C5294"/>
  <c r="C5027"/>
  <c r="C5683"/>
  <c r="C5234"/>
  <c r="C5574"/>
  <c r="C5792" s="1"/>
  <c r="C5914"/>
  <c r="C5379"/>
  <c r="C6035"/>
  <c r="C6631"/>
  <c r="C7287"/>
  <c r="C5902"/>
  <c r="C6522"/>
  <c r="C7542"/>
  <c r="C6351"/>
  <c r="C7007"/>
  <c r="C6194"/>
  <c r="C7214"/>
  <c r="C7687"/>
  <c r="C7943"/>
  <c r="C5878"/>
  <c r="C6096" s="1"/>
  <c r="C5367"/>
  <c r="C4942"/>
  <c r="C5063"/>
  <c r="C5719"/>
  <c r="C6339"/>
  <c r="C6995"/>
  <c r="C7651"/>
  <c r="C6254"/>
  <c r="C6472" s="1"/>
  <c r="C6862"/>
  <c r="C6023"/>
  <c r="C6715"/>
  <c r="C7371"/>
  <c r="C6534"/>
  <c r="C7530"/>
  <c r="C7748" s="1"/>
  <c r="C7846"/>
  <c r="C7578"/>
  <c r="C7796" s="1"/>
  <c r="C7858"/>
  <c r="C5222"/>
  <c r="C5440" s="1"/>
  <c r="C5610"/>
  <c r="C5343"/>
  <c r="C4918"/>
  <c r="C5282"/>
  <c r="C5500" s="1"/>
  <c r="C5622"/>
  <c r="C5840" s="1"/>
  <c r="C5039"/>
  <c r="C5695"/>
  <c r="C6315"/>
  <c r="C6971"/>
  <c r="C7627"/>
  <c r="C6230"/>
  <c r="C6448" s="1"/>
  <c r="C6594"/>
  <c r="C6812" s="1"/>
  <c r="C7226"/>
  <c r="C7444" s="1"/>
  <c r="C5975"/>
  <c r="C6691"/>
  <c r="C7347"/>
  <c r="C6266"/>
  <c r="C6898"/>
  <c r="C7116" s="1"/>
  <c r="C7506"/>
  <c r="C8027"/>
  <c r="C7834"/>
  <c r="C4906"/>
  <c r="C5538"/>
  <c r="C5051"/>
  <c r="C5707"/>
  <c r="C5938"/>
  <c r="C6156" s="1"/>
  <c r="C5403"/>
  <c r="C6059"/>
  <c r="C6655"/>
  <c r="C7311"/>
  <c r="C5950"/>
  <c r="C6546"/>
  <c r="C6764" s="1"/>
  <c r="C6934"/>
  <c r="C7152" s="1"/>
  <c r="C7566"/>
  <c r="C7784" s="1"/>
  <c r="C6375"/>
  <c r="C7031"/>
  <c r="C6218"/>
  <c r="C6436" s="1"/>
  <c r="C6606"/>
  <c r="C6824" s="1"/>
  <c r="C7238"/>
  <c r="C7955"/>
  <c r="C7894"/>
  <c r="C8112" s="1"/>
  <c r="C7967"/>
  <c r="C7906"/>
  <c r="C8124" s="1"/>
  <c r="H3974"/>
  <c r="H790"/>
  <c r="H3949"/>
  <c r="H887"/>
  <c r="H3925"/>
  <c r="H863"/>
  <c r="H3305"/>
  <c r="H3427"/>
  <c r="H2771"/>
  <c r="H2649"/>
  <c r="H3105"/>
  <c r="H2983"/>
  <c r="H3311"/>
  <c r="H3433"/>
  <c r="H2449"/>
  <c r="H2327"/>
  <c r="H1465"/>
  <c r="H1343"/>
  <c r="H881"/>
  <c r="H3943"/>
  <c r="I8051"/>
  <c r="I7929"/>
  <c r="I5135"/>
  <c r="I8415" s="1"/>
  <c r="I8197"/>
  <c r="I7395"/>
  <c r="I7273"/>
  <c r="I7491" s="1"/>
  <c r="I5159"/>
  <c r="I8221"/>
  <c r="I6945"/>
  <c r="I7067"/>
  <c r="I5961"/>
  <c r="I6083"/>
  <c r="I5183"/>
  <c r="I8245"/>
  <c r="I5099"/>
  <c r="I8161"/>
  <c r="I4977"/>
  <c r="I5427"/>
  <c r="I5305"/>
  <c r="I5123"/>
  <c r="I8185"/>
  <c r="F4832"/>
  <c r="F4841"/>
  <c r="B4841"/>
  <c r="B208" i="14"/>
  <c r="B955" i="13" s="1"/>
  <c r="H5758"/>
  <c r="H5636"/>
  <c r="H5126"/>
  <c r="H8188"/>
  <c r="D612"/>
  <c r="D697"/>
  <c r="D648"/>
  <c r="D757"/>
  <c r="D916"/>
  <c r="D1049"/>
  <c r="D1389"/>
  <c r="D1000"/>
  <c r="D1304"/>
  <c r="D1596"/>
  <c r="D1061"/>
  <c r="D1377"/>
  <c r="D1717"/>
  <c r="D1268"/>
  <c r="D1486" s="1"/>
  <c r="D1316"/>
  <c r="D1632"/>
  <c r="D1729"/>
  <c r="D1972"/>
  <c r="D2264"/>
  <c r="D2556"/>
  <c r="D2021"/>
  <c r="D2337"/>
  <c r="D1705"/>
  <c r="D2228"/>
  <c r="D2057"/>
  <c r="D2397"/>
  <c r="D2737"/>
  <c r="D3077"/>
  <c r="D3284"/>
  <c r="D2677"/>
  <c r="D2993"/>
  <c r="D3333"/>
  <c r="D2884"/>
  <c r="D3673"/>
  <c r="D3393"/>
  <c r="D3612"/>
  <c r="D3709"/>
  <c r="D3369"/>
  <c r="D3600"/>
  <c r="D3818" s="1"/>
  <c r="D588"/>
  <c r="D672"/>
  <c r="D769"/>
  <c r="D733"/>
  <c r="D600"/>
  <c r="D988"/>
  <c r="D1365"/>
  <c r="D952"/>
  <c r="D1170" s="1"/>
  <c r="D1280"/>
  <c r="D1572"/>
  <c r="D1037"/>
  <c r="D1353"/>
  <c r="D1693"/>
  <c r="D928"/>
  <c r="D1244"/>
  <c r="D1681"/>
  <c r="D1948"/>
  <c r="D2166" s="1"/>
  <c r="D2628"/>
  <c r="D2093"/>
  <c r="D2409"/>
  <c r="D1936"/>
  <c r="D1984"/>
  <c r="D2276"/>
  <c r="D2033"/>
  <c r="D2373"/>
  <c r="D2640"/>
  <c r="D2713"/>
  <c r="D3053"/>
  <c r="D2920"/>
  <c r="D2968"/>
  <c r="D3186" s="1"/>
  <c r="D3260"/>
  <c r="D3478" s="1"/>
  <c r="D2616"/>
  <c r="D2749"/>
  <c r="D3065"/>
  <c r="D3405"/>
  <c r="D2932"/>
  <c r="D3224"/>
  <c r="D3442" s="1"/>
  <c r="D3272"/>
  <c r="D3649"/>
  <c r="D3345"/>
  <c r="D3588"/>
  <c r="D3685"/>
  <c r="D660"/>
  <c r="D745"/>
  <c r="D709"/>
  <c r="D1025"/>
  <c r="D964"/>
  <c r="D1097"/>
  <c r="D1437"/>
  <c r="D1644"/>
  <c r="D1109"/>
  <c r="D1425"/>
  <c r="D1765"/>
  <c r="D1292"/>
  <c r="D1608"/>
  <c r="D1826" s="1"/>
  <c r="D1656"/>
  <c r="D1874" s="1"/>
  <c r="D1924"/>
  <c r="D2240"/>
  <c r="D2312"/>
  <c r="D2604"/>
  <c r="D2822" s="1"/>
  <c r="D2069"/>
  <c r="D2385"/>
  <c r="D1912"/>
  <c r="D2130" s="1"/>
  <c r="D2009"/>
  <c r="D2349"/>
  <c r="D2592"/>
  <c r="D2689"/>
  <c r="D3029"/>
  <c r="D3236"/>
  <c r="D2725"/>
  <c r="D3041"/>
  <c r="D3381"/>
  <c r="D3721"/>
  <c r="D3564"/>
  <c r="D3661"/>
  <c r="D3321"/>
  <c r="D3576"/>
  <c r="D3794" s="1"/>
  <c r="D3624"/>
  <c r="D636"/>
  <c r="D721"/>
  <c r="D624"/>
  <c r="D781"/>
  <c r="D940"/>
  <c r="D1158" s="1"/>
  <c r="D1073"/>
  <c r="D1413"/>
  <c r="D1256"/>
  <c r="D1328"/>
  <c r="D1546" s="1"/>
  <c r="D1620"/>
  <c r="D1838" s="1"/>
  <c r="D1085"/>
  <c r="D1401"/>
  <c r="D1741"/>
  <c r="D976"/>
  <c r="D1194" s="1"/>
  <c r="D1584"/>
  <c r="D1802" s="1"/>
  <c r="D1900"/>
  <c r="D2288"/>
  <c r="D2506" s="1"/>
  <c r="D2580"/>
  <c r="D2798" s="1"/>
  <c r="D2045"/>
  <c r="D2361"/>
  <c r="D1753"/>
  <c r="D1960"/>
  <c r="D2178" s="1"/>
  <c r="D2252"/>
  <c r="D2470" s="1"/>
  <c r="D2300"/>
  <c r="D2081"/>
  <c r="D2421"/>
  <c r="D2665"/>
  <c r="D3005"/>
  <c r="D2896"/>
  <c r="D3114" s="1"/>
  <c r="D2944"/>
  <c r="D3162" s="1"/>
  <c r="D3212"/>
  <c r="D2568"/>
  <c r="D2786" s="1"/>
  <c r="D2701"/>
  <c r="D3017"/>
  <c r="D3357"/>
  <c r="D2908"/>
  <c r="D2956"/>
  <c r="D3174" s="1"/>
  <c r="D3248"/>
  <c r="D3466" s="1"/>
  <c r="D3296"/>
  <c r="D3697"/>
  <c r="D3540"/>
  <c r="D3733"/>
  <c r="D3552"/>
  <c r="E4880"/>
  <c r="E5220"/>
  <c r="E5292"/>
  <c r="E5608"/>
  <c r="E5025"/>
  <c r="E5341"/>
  <c r="E5681"/>
  <c r="E4916"/>
  <c r="E5232"/>
  <c r="E5280"/>
  <c r="E5572"/>
  <c r="E5790" s="1"/>
  <c r="E5620"/>
  <c r="E5912"/>
  <c r="E5037"/>
  <c r="E5377"/>
  <c r="E5693"/>
  <c r="E6033"/>
  <c r="E5948"/>
  <c r="E6337"/>
  <c r="E6653"/>
  <c r="E6993"/>
  <c r="E7309"/>
  <c r="E7649"/>
  <c r="E6544"/>
  <c r="E6762" s="1"/>
  <c r="E6592"/>
  <c r="E6884"/>
  <c r="E7102" s="1"/>
  <c r="E6932"/>
  <c r="E6301"/>
  <c r="E6373"/>
  <c r="E6713"/>
  <c r="E7005"/>
  <c r="E7345"/>
  <c r="E6896"/>
  <c r="E7188"/>
  <c r="E7236"/>
  <c r="E7454" s="1"/>
  <c r="E7504"/>
  <c r="E7977"/>
  <c r="E7661"/>
  <c r="E7941"/>
  <c r="E7637"/>
  <c r="E7880"/>
  <c r="E4952"/>
  <c r="E5268"/>
  <c r="E5486" s="1"/>
  <c r="E5584"/>
  <c r="E5802" s="1"/>
  <c r="E5001"/>
  <c r="E5317"/>
  <c r="E5657"/>
  <c r="E4892"/>
  <c r="E5208"/>
  <c r="E5888"/>
  <c r="E5013"/>
  <c r="E5353"/>
  <c r="E5669"/>
  <c r="E6009"/>
  <c r="E6313"/>
  <c r="E6629"/>
  <c r="E6969"/>
  <c r="E7285"/>
  <c r="E7625"/>
  <c r="E6204"/>
  <c r="E6252"/>
  <c r="E6520"/>
  <c r="E7200"/>
  <c r="E7418" s="1"/>
  <c r="E7248"/>
  <c r="E7540"/>
  <c r="E7588"/>
  <c r="E6021"/>
  <c r="E6349"/>
  <c r="E6689"/>
  <c r="E6981"/>
  <c r="E7321"/>
  <c r="E6216"/>
  <c r="E6264"/>
  <c r="E6482" s="1"/>
  <c r="E6556"/>
  <c r="E6604"/>
  <c r="E6822" s="1"/>
  <c r="E7953"/>
  <c r="E7613"/>
  <c r="E7892"/>
  <c r="E7576"/>
  <c r="E8013"/>
  <c r="E7856"/>
  <c r="E4904"/>
  <c r="E5536"/>
  <c r="E5049"/>
  <c r="E5705"/>
  <c r="E5936"/>
  <c r="E5401"/>
  <c r="E6057"/>
  <c r="E6361"/>
  <c r="E7017"/>
  <c r="E7673"/>
  <c r="E6276"/>
  <c r="E7516"/>
  <c r="E5924"/>
  <c r="E6142" s="1"/>
  <c r="E6641"/>
  <c r="E7029"/>
  <c r="E6240"/>
  <c r="E6458" s="1"/>
  <c r="E6580"/>
  <c r="E6798" s="1"/>
  <c r="E8001"/>
  <c r="E7916"/>
  <c r="E7685"/>
  <c r="E5244"/>
  <c r="E5462" s="1"/>
  <c r="E5389"/>
  <c r="E4964"/>
  <c r="E5548"/>
  <c r="E5864"/>
  <c r="E5329"/>
  <c r="E5985"/>
  <c r="E6045"/>
  <c r="E6701"/>
  <c r="E7357"/>
  <c r="E6568"/>
  <c r="E6908"/>
  <c r="E6325"/>
  <c r="E6192"/>
  <c r="E6872"/>
  <c r="E7212"/>
  <c r="E7552"/>
  <c r="E7770" s="1"/>
  <c r="E7868"/>
  <c r="E8086" s="1"/>
  <c r="E7989"/>
  <c r="E5876"/>
  <c r="E6094" s="1"/>
  <c r="E5365"/>
  <c r="E4940"/>
  <c r="E5061"/>
  <c r="E5717"/>
  <c r="E5997"/>
  <c r="E6677"/>
  <c r="E7333"/>
  <c r="E6228"/>
  <c r="E6446" s="1"/>
  <c r="E7224"/>
  <c r="E7442" s="1"/>
  <c r="E7564"/>
  <c r="E7782" s="1"/>
  <c r="E6957"/>
  <c r="E7369"/>
  <c r="E6532"/>
  <c r="E6750" s="1"/>
  <c r="E6848"/>
  <c r="E7528"/>
  <c r="E7746" s="1"/>
  <c r="E7844"/>
  <c r="E8062" s="1"/>
  <c r="E7965"/>
  <c r="E7904"/>
  <c r="E8122" s="1"/>
  <c r="E4928"/>
  <c r="E5560"/>
  <c r="E5778" s="1"/>
  <c r="E5073"/>
  <c r="E5729"/>
  <c r="E5256"/>
  <c r="E5596"/>
  <c r="E5814" s="1"/>
  <c r="E4989"/>
  <c r="E5645"/>
  <c r="E5741" s="1"/>
  <c r="E5900"/>
  <c r="E6118" s="1"/>
  <c r="E6385"/>
  <c r="E7041"/>
  <c r="E7697"/>
  <c r="E6860"/>
  <c r="E7078" s="1"/>
  <c r="E7176"/>
  <c r="E5973"/>
  <c r="E6069" s="1"/>
  <c r="E6665"/>
  <c r="E7297"/>
  <c r="E6920"/>
  <c r="E7138" s="1"/>
  <c r="E7260"/>
  <c r="E7478" s="1"/>
  <c r="E8025"/>
  <c r="E7832"/>
  <c r="C2323"/>
  <c r="C2541" s="1"/>
  <c r="C2445"/>
  <c r="C805"/>
  <c r="C3867"/>
  <c r="C683"/>
  <c r="C2651"/>
  <c r="C2869" s="1"/>
  <c r="C2773"/>
  <c r="C3635"/>
  <c r="C3853" s="1"/>
  <c r="C3757"/>
  <c r="C1011"/>
  <c r="C1133"/>
  <c r="C3891"/>
  <c r="C829"/>
  <c r="C1667"/>
  <c r="C1789"/>
  <c r="C3915"/>
  <c r="C853"/>
  <c r="B4895"/>
  <c r="B5211"/>
  <c r="B5551"/>
  <c r="B5867"/>
  <c r="B5040"/>
  <c r="B5356"/>
  <c r="B5404"/>
  <c r="B4955"/>
  <c r="B5295"/>
  <c r="B5611"/>
  <c r="B5951"/>
  <c r="B5076"/>
  <c r="B5368"/>
  <c r="B5660"/>
  <c r="B5708"/>
  <c r="B5976"/>
  <c r="B6012"/>
  <c r="B6304"/>
  <c r="B6984"/>
  <c r="B7032"/>
  <c r="B7324"/>
  <c r="B7372"/>
  <c r="B6267"/>
  <c r="B6607"/>
  <c r="B6923"/>
  <c r="B7263"/>
  <c r="B7579"/>
  <c r="B6036"/>
  <c r="B6340"/>
  <c r="B6388"/>
  <c r="B7336"/>
  <c r="B6207"/>
  <c r="B6523"/>
  <c r="B6863"/>
  <c r="B7179"/>
  <c r="B7519"/>
  <c r="B7907"/>
  <c r="B7628"/>
  <c r="B7847"/>
  <c r="B4943"/>
  <c r="B5259"/>
  <c r="B5599"/>
  <c r="B4992"/>
  <c r="B5332"/>
  <c r="B5380"/>
  <c r="B5648"/>
  <c r="B4907"/>
  <c r="B5247"/>
  <c r="B5563"/>
  <c r="B5903"/>
  <c r="B5028"/>
  <c r="B5344"/>
  <c r="B5392"/>
  <c r="B5684"/>
  <c r="B5732"/>
  <c r="B6060"/>
  <c r="B7008"/>
  <c r="B7300"/>
  <c r="B7348"/>
  <c r="B7616"/>
  <c r="B6219"/>
  <c r="B6559"/>
  <c r="B6875"/>
  <c r="B7215"/>
  <c r="B7531"/>
  <c r="B5988"/>
  <c r="B6316"/>
  <c r="B6364"/>
  <c r="B6632"/>
  <c r="B7312"/>
  <c r="B7360"/>
  <c r="B6255"/>
  <c r="B6571"/>
  <c r="B6911"/>
  <c r="B7227"/>
  <c r="B7944"/>
  <c r="B7859"/>
  <c r="B7591"/>
  <c r="B7676"/>
  <c r="B7895"/>
  <c r="B5283"/>
  <c r="B5016"/>
  <c r="B5720"/>
  <c r="B5271"/>
  <c r="B5927"/>
  <c r="B6024"/>
  <c r="B6644"/>
  <c r="B6960"/>
  <c r="B7640"/>
  <c r="B6243"/>
  <c r="B6899"/>
  <c r="B7555"/>
  <c r="B6656"/>
  <c r="B6996"/>
  <c r="B6279"/>
  <c r="B6935"/>
  <c r="B7968"/>
  <c r="B7700"/>
  <c r="B7956"/>
  <c r="F204" i="14"/>
  <c r="B7919" i="13"/>
  <c r="B5235"/>
  <c r="B5891"/>
  <c r="B5696"/>
  <c r="B5223"/>
  <c r="B5879"/>
  <c r="B5320"/>
  <c r="B6000"/>
  <c r="B6376"/>
  <c r="B6716"/>
  <c r="B6195"/>
  <c r="B6851"/>
  <c r="B7507"/>
  <c r="B6972"/>
  <c r="B7288"/>
  <c r="B6231"/>
  <c r="B6887"/>
  <c r="B7567"/>
  <c r="B7652"/>
  <c r="B7543"/>
  <c r="B8028"/>
  <c r="B7871"/>
  <c r="B4967"/>
  <c r="B5623"/>
  <c r="B5672"/>
  <c r="B4931"/>
  <c r="B5587"/>
  <c r="B5052"/>
  <c r="B5939"/>
  <c r="B6352"/>
  <c r="B6692"/>
  <c r="B7688"/>
  <c r="B6583"/>
  <c r="B7239"/>
  <c r="B6704"/>
  <c r="B7044"/>
  <c r="B6595"/>
  <c r="B7251"/>
  <c r="B8016"/>
  <c r="B7883"/>
  <c r="B8004"/>
  <c r="B4919"/>
  <c r="B5575"/>
  <c r="B5064"/>
  <c r="B4883"/>
  <c r="B5539"/>
  <c r="B5004"/>
  <c r="B6048"/>
  <c r="B6328"/>
  <c r="B6668"/>
  <c r="B7664"/>
  <c r="B6535"/>
  <c r="B7191"/>
  <c r="B5915"/>
  <c r="B6680"/>
  <c r="B7020"/>
  <c r="B6547"/>
  <c r="B7203"/>
  <c r="B7992"/>
  <c r="B7835"/>
  <c r="B7980"/>
  <c r="J619"/>
  <c r="J716"/>
  <c r="J667"/>
  <c r="J704"/>
  <c r="J1020"/>
  <c r="J1263"/>
  <c r="J1603"/>
  <c r="J1044"/>
  <c r="J1384"/>
  <c r="J1700"/>
  <c r="J959"/>
  <c r="J1275"/>
  <c r="J1493" s="1"/>
  <c r="J1567"/>
  <c r="J1348"/>
  <c r="J1420"/>
  <c r="J2076"/>
  <c r="J2416"/>
  <c r="J1919"/>
  <c r="J2235"/>
  <c r="J2307"/>
  <c r="J2525" s="1"/>
  <c r="J2623"/>
  <c r="J2088"/>
  <c r="J2404"/>
  <c r="J2223"/>
  <c r="J2587"/>
  <c r="J2927"/>
  <c r="J3243"/>
  <c r="J2660"/>
  <c r="J3000"/>
  <c r="J2563"/>
  <c r="J2915"/>
  <c r="J3231"/>
  <c r="J2696"/>
  <c r="J3328"/>
  <c r="J3547"/>
  <c r="J3340"/>
  <c r="J3692"/>
  <c r="J3680"/>
  <c r="J583"/>
  <c r="J692"/>
  <c r="J631"/>
  <c r="J971"/>
  <c r="J643"/>
  <c r="J776"/>
  <c r="J1239"/>
  <c r="J1579"/>
  <c r="J1651"/>
  <c r="J1360"/>
  <c r="J1676"/>
  <c r="J911"/>
  <c r="J1639"/>
  <c r="J1104"/>
  <c r="J1396"/>
  <c r="J2052"/>
  <c r="J2392"/>
  <c r="J1895"/>
  <c r="J1967"/>
  <c r="J2185" s="1"/>
  <c r="J2599"/>
  <c r="J2064"/>
  <c r="J2380"/>
  <c r="J1907"/>
  <c r="J1979"/>
  <c r="J2197" s="1"/>
  <c r="J2295"/>
  <c r="J2513" s="1"/>
  <c r="J2903"/>
  <c r="J3219"/>
  <c r="J3437" s="1"/>
  <c r="J3291"/>
  <c r="J2732"/>
  <c r="J3072"/>
  <c r="J3207"/>
  <c r="J2672"/>
  <c r="J2988"/>
  <c r="J3060"/>
  <c r="J3400"/>
  <c r="J3619"/>
  <c r="J3668"/>
  <c r="J3559"/>
  <c r="J3777" s="1"/>
  <c r="J3607"/>
  <c r="J3656"/>
  <c r="J655"/>
  <c r="J764"/>
  <c r="J947"/>
  <c r="J607"/>
  <c r="J752"/>
  <c r="J983"/>
  <c r="J1311"/>
  <c r="J1529" s="1"/>
  <c r="J1627"/>
  <c r="J1092"/>
  <c r="J1432"/>
  <c r="J1748"/>
  <c r="J1251"/>
  <c r="J1323"/>
  <c r="J1615"/>
  <c r="J1080"/>
  <c r="J1372"/>
  <c r="J2028"/>
  <c r="J2368"/>
  <c r="J1736"/>
  <c r="J2283"/>
  <c r="J2501" s="1"/>
  <c r="J2575"/>
  <c r="J2040"/>
  <c r="J2356"/>
  <c r="J1760"/>
  <c r="J1955"/>
  <c r="J2173" s="1"/>
  <c r="J2271"/>
  <c r="J2489" s="1"/>
  <c r="J2879"/>
  <c r="J2951"/>
  <c r="J2708"/>
  <c r="J3048"/>
  <c r="J2891"/>
  <c r="J3109" s="1"/>
  <c r="J2963"/>
  <c r="J3279"/>
  <c r="J2744"/>
  <c r="J3036"/>
  <c r="J3376"/>
  <c r="J3595"/>
  <c r="J3644"/>
  <c r="J3535"/>
  <c r="J3364"/>
  <c r="J3728"/>
  <c r="J595"/>
  <c r="J740"/>
  <c r="J923"/>
  <c r="J995"/>
  <c r="J728"/>
  <c r="J935"/>
  <c r="J1153" s="1"/>
  <c r="J1287"/>
  <c r="J1068"/>
  <c r="J1408"/>
  <c r="J1724"/>
  <c r="J1032"/>
  <c r="J1299"/>
  <c r="J1591"/>
  <c r="J1809" s="1"/>
  <c r="J1056"/>
  <c r="J2004"/>
  <c r="J2344"/>
  <c r="J1688"/>
  <c r="J1943"/>
  <c r="J2161" s="1"/>
  <c r="J2259"/>
  <c r="J2551"/>
  <c r="J2016"/>
  <c r="J2332"/>
  <c r="J2428" s="1"/>
  <c r="J1712"/>
  <c r="J1931"/>
  <c r="J2247"/>
  <c r="J2465" s="1"/>
  <c r="J2635"/>
  <c r="J2853" s="1"/>
  <c r="J3267"/>
  <c r="J3485" s="1"/>
  <c r="J2684"/>
  <c r="J3024"/>
  <c r="J2611"/>
  <c r="J2829" s="1"/>
  <c r="J2939"/>
  <c r="J3255"/>
  <c r="J3473" s="1"/>
  <c r="J2720"/>
  <c r="J3012"/>
  <c r="J3352"/>
  <c r="J3571"/>
  <c r="J3789" s="1"/>
  <c r="J3388"/>
  <c r="J3716"/>
  <c r="J3583"/>
  <c r="J3801" s="1"/>
  <c r="J3316"/>
  <c r="J3704"/>
  <c r="H613"/>
  <c r="H746"/>
  <c r="H929"/>
  <c r="H1001"/>
  <c r="H734"/>
  <c r="H941"/>
  <c r="H1269"/>
  <c r="H1050"/>
  <c r="H1390"/>
  <c r="H1706"/>
  <c r="H965"/>
  <c r="H1305"/>
  <c r="H1597"/>
  <c r="H1815" s="1"/>
  <c r="H1038"/>
  <c r="H1354"/>
  <c r="H2010"/>
  <c r="H2350"/>
  <c r="H1694"/>
  <c r="H2265"/>
  <c r="H2557"/>
  <c r="H2022"/>
  <c r="H2338"/>
  <c r="H1718"/>
  <c r="H1961"/>
  <c r="H2253"/>
  <c r="H2885"/>
  <c r="H2957"/>
  <c r="H2666"/>
  <c r="H3006"/>
  <c r="H2897"/>
  <c r="H2945"/>
  <c r="H3213"/>
  <c r="H3285"/>
  <c r="H2678"/>
  <c r="H2994"/>
  <c r="H3066"/>
  <c r="H3406"/>
  <c r="H3370"/>
  <c r="H3601"/>
  <c r="H3698"/>
  <c r="H3541"/>
  <c r="H3734"/>
  <c r="H637"/>
  <c r="H722"/>
  <c r="H649"/>
  <c r="H977"/>
  <c r="H710"/>
  <c r="H1026"/>
  <c r="H1245"/>
  <c r="H1585"/>
  <c r="H1803" s="1"/>
  <c r="H1657"/>
  <c r="H1366"/>
  <c r="H1682"/>
  <c r="H917"/>
  <c r="H1281"/>
  <c r="H1573"/>
  <c r="H1110"/>
  <c r="H1426"/>
  <c r="H2082"/>
  <c r="H2422"/>
  <c r="H1925"/>
  <c r="H2241"/>
  <c r="H2313"/>
  <c r="H2629"/>
  <c r="H2094"/>
  <c r="H2410"/>
  <c r="H1937"/>
  <c r="H2229"/>
  <c r="H3273"/>
  <c r="H2641"/>
  <c r="H2738"/>
  <c r="H3078"/>
  <c r="H2750"/>
  <c r="H3042"/>
  <c r="H3382"/>
  <c r="H3322"/>
  <c r="H3674"/>
  <c r="H3394"/>
  <c r="H3613"/>
  <c r="H3710"/>
  <c r="H601"/>
  <c r="H698"/>
  <c r="H589"/>
  <c r="H661"/>
  <c r="H782"/>
  <c r="H1317"/>
  <c r="H1535" s="1"/>
  <c r="H1633"/>
  <c r="H1098"/>
  <c r="H1438"/>
  <c r="H1754"/>
  <c r="H1257"/>
  <c r="H1645"/>
  <c r="H1863" s="1"/>
  <c r="H1086"/>
  <c r="H1402"/>
  <c r="H2058"/>
  <c r="H2398"/>
  <c r="H1901"/>
  <c r="H1973"/>
  <c r="H2191" s="1"/>
  <c r="H2289"/>
  <c r="H2605"/>
  <c r="H2070"/>
  <c r="H2386"/>
  <c r="H1913"/>
  <c r="H2131" s="1"/>
  <c r="H2301"/>
  <c r="H2519" s="1"/>
  <c r="H2933"/>
  <c r="H3151" s="1"/>
  <c r="H3249"/>
  <c r="H2714"/>
  <c r="H3054"/>
  <c r="H2921"/>
  <c r="H2969"/>
  <c r="H3261"/>
  <c r="H3479" s="1"/>
  <c r="H2617"/>
  <c r="H2726"/>
  <c r="H3018"/>
  <c r="H3358"/>
  <c r="H3577"/>
  <c r="H3650"/>
  <c r="H3346"/>
  <c r="H3589"/>
  <c r="H3686"/>
  <c r="H673"/>
  <c r="H770"/>
  <c r="H953"/>
  <c r="H625"/>
  <c r="H758"/>
  <c r="H989"/>
  <c r="H1293"/>
  <c r="H1511" s="1"/>
  <c r="H1609"/>
  <c r="H1827" s="1"/>
  <c r="H1074"/>
  <c r="H1414"/>
  <c r="H1730"/>
  <c r="H1329"/>
  <c r="H1547" s="1"/>
  <c r="H1621"/>
  <c r="H1839" s="1"/>
  <c r="H1062"/>
  <c r="H1378"/>
  <c r="H2034"/>
  <c r="H2374"/>
  <c r="H1742"/>
  <c r="H1949"/>
  <c r="H2167" s="1"/>
  <c r="H2581"/>
  <c r="H2046"/>
  <c r="H2362"/>
  <c r="H1766"/>
  <c r="H1985"/>
  <c r="H2203" s="1"/>
  <c r="H2277"/>
  <c r="H2495" s="1"/>
  <c r="H2909"/>
  <c r="H3127" s="1"/>
  <c r="H3225"/>
  <c r="H2593"/>
  <c r="H2690"/>
  <c r="H3030"/>
  <c r="H3237"/>
  <c r="H3455" s="1"/>
  <c r="H2569"/>
  <c r="H2787" s="1"/>
  <c r="H2702"/>
  <c r="H3334"/>
  <c r="H3297"/>
  <c r="H3515" s="1"/>
  <c r="H3553"/>
  <c r="H3625"/>
  <c r="H3843" s="1"/>
  <c r="H3722"/>
  <c r="H3565"/>
  <c r="H3783" s="1"/>
  <c r="H3662"/>
  <c r="E6739"/>
  <c r="E6617"/>
  <c r="E6835" s="1"/>
  <c r="E8197"/>
  <c r="E5135"/>
  <c r="E5755"/>
  <c r="E5633"/>
  <c r="D4907"/>
  <c r="D5539"/>
  <c r="D5879"/>
  <c r="D5052"/>
  <c r="D5368"/>
  <c r="D5708"/>
  <c r="D4943"/>
  <c r="D5939"/>
  <c r="D5064"/>
  <c r="D5404"/>
  <c r="D5720"/>
  <c r="D6060"/>
  <c r="D6316"/>
  <c r="D6632"/>
  <c r="D6972"/>
  <c r="D7288"/>
  <c r="D7628"/>
  <c r="D6207"/>
  <c r="D6425" s="1"/>
  <c r="D6255"/>
  <c r="D6523"/>
  <c r="D7203"/>
  <c r="D7251"/>
  <c r="D7543"/>
  <c r="D7591"/>
  <c r="D5951"/>
  <c r="D6169" s="1"/>
  <c r="D6328"/>
  <c r="D6668"/>
  <c r="D6984"/>
  <c r="D7324"/>
  <c r="D6219"/>
  <c r="D6437" s="1"/>
  <c r="D6267"/>
  <c r="D6559"/>
  <c r="D6607"/>
  <c r="D7956"/>
  <c r="D7640"/>
  <c r="D7895"/>
  <c r="D7555"/>
  <c r="D8016"/>
  <c r="D7859"/>
  <c r="D4883"/>
  <c r="D5223"/>
  <c r="D5295"/>
  <c r="D5513" s="1"/>
  <c r="D5611"/>
  <c r="D5829" s="1"/>
  <c r="D5028"/>
  <c r="D5344"/>
  <c r="D5684"/>
  <c r="D4919"/>
  <c r="D5235"/>
  <c r="D5453" s="1"/>
  <c r="D5283"/>
  <c r="D5575"/>
  <c r="D5793" s="1"/>
  <c r="D5623"/>
  <c r="D5915"/>
  <c r="D5040"/>
  <c r="D5380"/>
  <c r="D5696"/>
  <c r="D6036"/>
  <c r="D6024"/>
  <c r="D6388"/>
  <c r="D6704"/>
  <c r="D7044"/>
  <c r="D7360"/>
  <c r="D7700"/>
  <c r="D6571"/>
  <c r="D6863"/>
  <c r="D6911"/>
  <c r="D7179"/>
  <c r="D6304"/>
  <c r="D6644"/>
  <c r="D6960"/>
  <c r="D7300"/>
  <c r="D6195"/>
  <c r="D6875"/>
  <c r="D7093" s="1"/>
  <c r="D6923"/>
  <c r="D7215"/>
  <c r="D7433" s="1"/>
  <c r="D7263"/>
  <c r="D7579"/>
  <c r="D8028"/>
  <c r="D7871"/>
  <c r="D7992"/>
  <c r="D7835"/>
  <c r="D4931"/>
  <c r="D5563"/>
  <c r="D5076"/>
  <c r="D5732"/>
  <c r="D5259"/>
  <c r="D5477" s="1"/>
  <c r="D5599"/>
  <c r="D5817" s="1"/>
  <c r="D4992"/>
  <c r="D5648"/>
  <c r="D5927"/>
  <c r="D6145" s="1"/>
  <c r="D6656"/>
  <c r="D7312"/>
  <c r="D6547"/>
  <c r="D6887"/>
  <c r="D6000"/>
  <c r="D6692"/>
  <c r="D7348"/>
  <c r="D7191"/>
  <c r="D7507"/>
  <c r="D7688"/>
  <c r="D7944"/>
  <c r="D7883"/>
  <c r="D5271"/>
  <c r="D5489" s="1"/>
  <c r="D5004"/>
  <c r="D5660"/>
  <c r="D5211"/>
  <c r="D5891"/>
  <c r="D6109" s="1"/>
  <c r="D5356"/>
  <c r="D6012"/>
  <c r="D6364"/>
  <c r="D7020"/>
  <c r="D7676"/>
  <c r="D6279"/>
  <c r="D7519"/>
  <c r="D7737" s="1"/>
  <c r="D5903"/>
  <c r="D6121" s="1"/>
  <c r="D6376"/>
  <c r="D7032"/>
  <c r="D6243"/>
  <c r="D6583"/>
  <c r="D6801" s="1"/>
  <c r="D8004"/>
  <c r="D7919"/>
  <c r="D8137" s="1"/>
  <c r="D7664"/>
  <c r="D5247"/>
  <c r="D5465" s="1"/>
  <c r="D5392"/>
  <c r="D4967"/>
  <c r="D5551"/>
  <c r="D5769" s="1"/>
  <c r="D5867"/>
  <c r="D5332"/>
  <c r="D5988"/>
  <c r="D6340"/>
  <c r="D6996"/>
  <c r="D7652"/>
  <c r="D6595"/>
  <c r="D6935"/>
  <c r="D7153" s="1"/>
  <c r="D6352"/>
  <c r="D7008"/>
  <c r="D6899"/>
  <c r="D7239"/>
  <c r="D7457" s="1"/>
  <c r="D7980"/>
  <c r="D7616"/>
  <c r="D7712" s="1"/>
  <c r="D4955"/>
  <c r="D5587"/>
  <c r="D5805" s="1"/>
  <c r="D5320"/>
  <c r="D5416" s="1"/>
  <c r="D4895"/>
  <c r="D5016"/>
  <c r="D5672"/>
  <c r="D5976"/>
  <c r="D6680"/>
  <c r="D7336"/>
  <c r="D6231"/>
  <c r="D6449" s="1"/>
  <c r="D7227"/>
  <c r="D7445" s="1"/>
  <c r="D7567"/>
  <c r="D7785" s="1"/>
  <c r="D6048"/>
  <c r="D6716"/>
  <c r="D7372"/>
  <c r="D6535"/>
  <c r="D6753" s="1"/>
  <c r="D6851"/>
  <c r="D7531"/>
  <c r="D7749" s="1"/>
  <c r="D7847"/>
  <c r="D8065" s="1"/>
  <c r="D7968"/>
  <c r="D7907"/>
  <c r="D8125" s="1"/>
  <c r="D8186"/>
  <c r="D5124"/>
  <c r="D6084"/>
  <c r="D5962"/>
  <c r="D8246"/>
  <c r="D5184"/>
  <c r="D6618"/>
  <c r="D6740"/>
  <c r="D8174"/>
  <c r="D5112"/>
  <c r="F206" i="14"/>
  <c r="D7599" i="13"/>
  <c r="D7721"/>
  <c r="D8171"/>
  <c r="D5109"/>
  <c r="D7065"/>
  <c r="D6943"/>
  <c r="D7161" s="1"/>
  <c r="D4975"/>
  <c r="D8159"/>
  <c r="D5097"/>
  <c r="D8219"/>
  <c r="D5157"/>
  <c r="I5024"/>
  <c r="I5340"/>
  <c r="I5680"/>
  <c r="I4915"/>
  <c r="I5231"/>
  <c r="I5449" s="1"/>
  <c r="I5279"/>
  <c r="I5571"/>
  <c r="I5789" s="1"/>
  <c r="I5619"/>
  <c r="I4988"/>
  <c r="I5328"/>
  <c r="I5644"/>
  <c r="I5984"/>
  <c r="I4879"/>
  <c r="I5219"/>
  <c r="I5437" s="1"/>
  <c r="I5267"/>
  <c r="I5535"/>
  <c r="I6227"/>
  <c r="I6543"/>
  <c r="I6883"/>
  <c r="I7199"/>
  <c r="I7539"/>
  <c r="I5972"/>
  <c r="I6348"/>
  <c r="I6688"/>
  <c r="I7004"/>
  <c r="I7344"/>
  <c r="I7660"/>
  <c r="I6895"/>
  <c r="I7187"/>
  <c r="I7235"/>
  <c r="I7453" s="1"/>
  <c r="I7503"/>
  <c r="I5996"/>
  <c r="I6360"/>
  <c r="I6676"/>
  <c r="I7016"/>
  <c r="I7332"/>
  <c r="I7843"/>
  <c r="I7575"/>
  <c r="I7988"/>
  <c r="I7831"/>
  <c r="I7903"/>
  <c r="I7976"/>
  <c r="I5000"/>
  <c r="I5316"/>
  <c r="I5656"/>
  <c r="I4891"/>
  <c r="I5207"/>
  <c r="I5887"/>
  <c r="I6105" s="1"/>
  <c r="I5060"/>
  <c r="I5400"/>
  <c r="I5716"/>
  <c r="I6056"/>
  <c r="I4951"/>
  <c r="I5583"/>
  <c r="I5875"/>
  <c r="I5923"/>
  <c r="I6203"/>
  <c r="I6519"/>
  <c r="I6859"/>
  <c r="I7175"/>
  <c r="I7515"/>
  <c r="I5935"/>
  <c r="I6324"/>
  <c r="I6664"/>
  <c r="I6980"/>
  <c r="I7320"/>
  <c r="I7636"/>
  <c r="I6215"/>
  <c r="I6433" s="1"/>
  <c r="I6263"/>
  <c r="I6555"/>
  <c r="I6603"/>
  <c r="I5911"/>
  <c r="I6336"/>
  <c r="I6652"/>
  <c r="I6992"/>
  <c r="I7308"/>
  <c r="I7672"/>
  <c r="I7915"/>
  <c r="I7964"/>
  <c r="I7696"/>
  <c r="I7879"/>
  <c r="I8097" s="1"/>
  <c r="I7952"/>
  <c r="I5072"/>
  <c r="I5388"/>
  <c r="I5728"/>
  <c r="I4963"/>
  <c r="I5255"/>
  <c r="I5547"/>
  <c r="I5765" s="1"/>
  <c r="I5595"/>
  <c r="I5863"/>
  <c r="I5036"/>
  <c r="I5376"/>
  <c r="I5692"/>
  <c r="I6032"/>
  <c r="I4927"/>
  <c r="I5243"/>
  <c r="I5291"/>
  <c r="I5509" s="1"/>
  <c r="I6275"/>
  <c r="I6591"/>
  <c r="I6931"/>
  <c r="I7247"/>
  <c r="I7587"/>
  <c r="I6300"/>
  <c r="I6640"/>
  <c r="I6956"/>
  <c r="I7296"/>
  <c r="I7612"/>
  <c r="I6191"/>
  <c r="I6871"/>
  <c r="I7089" s="1"/>
  <c r="I6919"/>
  <c r="I7211"/>
  <c r="I7429" s="1"/>
  <c r="I7259"/>
  <c r="I6312"/>
  <c r="I6628"/>
  <c r="I6968"/>
  <c r="I7284"/>
  <c r="I7624"/>
  <c r="I7891"/>
  <c r="I7940"/>
  <c r="I7648"/>
  <c r="I8024"/>
  <c r="I5048"/>
  <c r="I5364"/>
  <c r="I5704"/>
  <c r="I4939"/>
  <c r="I5012"/>
  <c r="I5352"/>
  <c r="I5668"/>
  <c r="I6008"/>
  <c r="I4903"/>
  <c r="I5559"/>
  <c r="I5607"/>
  <c r="I5825" s="1"/>
  <c r="I5899"/>
  <c r="I6117" s="1"/>
  <c r="I5947"/>
  <c r="I6165" s="1"/>
  <c r="I6251"/>
  <c r="I6469" s="1"/>
  <c r="I6567"/>
  <c r="I6785" s="1"/>
  <c r="I6907"/>
  <c r="I7125" s="1"/>
  <c r="I7223"/>
  <c r="I7441" s="1"/>
  <c r="I7563"/>
  <c r="I6020"/>
  <c r="I6372"/>
  <c r="I6712"/>
  <c r="I7028"/>
  <c r="I7368"/>
  <c r="I7684"/>
  <c r="I6239"/>
  <c r="I6457" s="1"/>
  <c r="I6531"/>
  <c r="I6579"/>
  <c r="I6797" s="1"/>
  <c r="I6847"/>
  <c r="I7527"/>
  <c r="I7745" s="1"/>
  <c r="I6044"/>
  <c r="I6384"/>
  <c r="I6700"/>
  <c r="I7040"/>
  <c r="I7356"/>
  <c r="I7867"/>
  <c r="I8085" s="1"/>
  <c r="I8012"/>
  <c r="I7855"/>
  <c r="I8073" s="1"/>
  <c r="I7551"/>
  <c r="I7769" s="1"/>
  <c r="I8000"/>
  <c r="C5050"/>
  <c r="C5366"/>
  <c r="C5706"/>
  <c r="C4941"/>
  <c r="C5014"/>
  <c r="C5354"/>
  <c r="C5670"/>
  <c r="C6010"/>
  <c r="C4905"/>
  <c r="C5561"/>
  <c r="C5779" s="1"/>
  <c r="C5609"/>
  <c r="C5901"/>
  <c r="C6119" s="1"/>
  <c r="C5949"/>
  <c r="C6205"/>
  <c r="C6277"/>
  <c r="C6909"/>
  <c r="C7201"/>
  <c r="C7517"/>
  <c r="C6350"/>
  <c r="C6690"/>
  <c r="C7006"/>
  <c r="C7346"/>
  <c r="C7662"/>
  <c r="C6193"/>
  <c r="C6605"/>
  <c r="C6897"/>
  <c r="C7213"/>
  <c r="C7505"/>
  <c r="C6338"/>
  <c r="C6654"/>
  <c r="C6994"/>
  <c r="C7577"/>
  <c r="C7845"/>
  <c r="C7942"/>
  <c r="C7553"/>
  <c r="C7771" s="1"/>
  <c r="C7857"/>
  <c r="C8026"/>
  <c r="C5026"/>
  <c r="C5342"/>
  <c r="C5682"/>
  <c r="C4917"/>
  <c r="C5233"/>
  <c r="C5451" s="1"/>
  <c r="C5281"/>
  <c r="C5573"/>
  <c r="C5791" s="1"/>
  <c r="C5621"/>
  <c r="C4990"/>
  <c r="C5330"/>
  <c r="C5646"/>
  <c r="C5986"/>
  <c r="C4881"/>
  <c r="C5221"/>
  <c r="C5439" s="1"/>
  <c r="C5269"/>
  <c r="C5537"/>
  <c r="C6022"/>
  <c r="C6569"/>
  <c r="C6885"/>
  <c r="C7103" s="1"/>
  <c r="C7177"/>
  <c r="C7249"/>
  <c r="C7589"/>
  <c r="C6326"/>
  <c r="C6666"/>
  <c r="C6982"/>
  <c r="C7322"/>
  <c r="C7638"/>
  <c r="C6046"/>
  <c r="C6265"/>
  <c r="C6581"/>
  <c r="C6873"/>
  <c r="C7091" s="1"/>
  <c r="C7189"/>
  <c r="C6314"/>
  <c r="C6630"/>
  <c r="C6970"/>
  <c r="C7286"/>
  <c r="C7358"/>
  <c r="C7698"/>
  <c r="C7917"/>
  <c r="C8135" s="1"/>
  <c r="C8014"/>
  <c r="C7833"/>
  <c r="C7905"/>
  <c r="C8002"/>
  <c r="C5002"/>
  <c r="C5318"/>
  <c r="C5658"/>
  <c r="C4893"/>
  <c r="C5209"/>
  <c r="C5889"/>
  <c r="C5062"/>
  <c r="C5402"/>
  <c r="C5718"/>
  <c r="C6058"/>
  <c r="C4953"/>
  <c r="C5585"/>
  <c r="C5877"/>
  <c r="C6095" s="1"/>
  <c r="C5925"/>
  <c r="C5974"/>
  <c r="C6253"/>
  <c r="C6545"/>
  <c r="C6763" s="1"/>
  <c r="C6861"/>
  <c r="C6933"/>
  <c r="C7565"/>
  <c r="C6302"/>
  <c r="C6642"/>
  <c r="C6958"/>
  <c r="C7298"/>
  <c r="C7614"/>
  <c r="C5998"/>
  <c r="C6241"/>
  <c r="C6459" s="1"/>
  <c r="C6557"/>
  <c r="C6775" s="1"/>
  <c r="C6849"/>
  <c r="C7261"/>
  <c r="C5937"/>
  <c r="C6386"/>
  <c r="C6702"/>
  <c r="C7042"/>
  <c r="C7334"/>
  <c r="C7650"/>
  <c r="C7893"/>
  <c r="C8111" s="1"/>
  <c r="C7990"/>
  <c r="C7674"/>
  <c r="C7978"/>
  <c r="C5074"/>
  <c r="C5390"/>
  <c r="C5730"/>
  <c r="C4965"/>
  <c r="C5257"/>
  <c r="C5475" s="1"/>
  <c r="C5549"/>
  <c r="C5767" s="1"/>
  <c r="C5597"/>
  <c r="C5815" s="1"/>
  <c r="C5865"/>
  <c r="C5038"/>
  <c r="C5378"/>
  <c r="C5694"/>
  <c r="C6034"/>
  <c r="C4929"/>
  <c r="C5245"/>
  <c r="C5463" s="1"/>
  <c r="C5293"/>
  <c r="C6229"/>
  <c r="C6447" s="1"/>
  <c r="C6521"/>
  <c r="C6593"/>
  <c r="C7225"/>
  <c r="C7443" s="1"/>
  <c r="C7541"/>
  <c r="C7759" s="1"/>
  <c r="C5913"/>
  <c r="C6131" s="1"/>
  <c r="C6374"/>
  <c r="C6714"/>
  <c r="C7030"/>
  <c r="C7370"/>
  <c r="C7686"/>
  <c r="C6217"/>
  <c r="C6435" s="1"/>
  <c r="C6533"/>
  <c r="C6751" s="1"/>
  <c r="C6921"/>
  <c r="C7139" s="1"/>
  <c r="C7237"/>
  <c r="C7455" s="1"/>
  <c r="C7529"/>
  <c r="C7747" s="1"/>
  <c r="C6362"/>
  <c r="C6678"/>
  <c r="C7018"/>
  <c r="C7310"/>
  <c r="C7869"/>
  <c r="C8087" s="1"/>
  <c r="C7966"/>
  <c r="C7626"/>
  <c r="C7881"/>
  <c r="C8099" s="1"/>
  <c r="C7954"/>
  <c r="H612"/>
  <c r="H697"/>
  <c r="H672"/>
  <c r="H757"/>
  <c r="H916"/>
  <c r="H1037"/>
  <c r="H1365"/>
  <c r="H928"/>
  <c r="H1146" s="1"/>
  <c r="H1280"/>
  <c r="H1572"/>
  <c r="H1061"/>
  <c r="H1377"/>
  <c r="H1717"/>
  <c r="H1000"/>
  <c r="H1316"/>
  <c r="H1632"/>
  <c r="H1900"/>
  <c r="H1972"/>
  <c r="H2604"/>
  <c r="H2069"/>
  <c r="H2385"/>
  <c r="H1912"/>
  <c r="H1984"/>
  <c r="H2300"/>
  <c r="H2081"/>
  <c r="H2421"/>
  <c r="H2689"/>
  <c r="H3029"/>
  <c r="H3236"/>
  <c r="H2640"/>
  <c r="H2749"/>
  <c r="H3065"/>
  <c r="H3405"/>
  <c r="H2932"/>
  <c r="H3224"/>
  <c r="H3272"/>
  <c r="H3649"/>
  <c r="H3321"/>
  <c r="H3588"/>
  <c r="H3685"/>
  <c r="H3393"/>
  <c r="H3600"/>
  <c r="H588"/>
  <c r="H600"/>
  <c r="H769"/>
  <c r="H733"/>
  <c r="H624"/>
  <c r="H988"/>
  <c r="H1097"/>
  <c r="H1437"/>
  <c r="H1256"/>
  <c r="H1474" s="1"/>
  <c r="H1328"/>
  <c r="H1546" s="1"/>
  <c r="H1644"/>
  <c r="H1353"/>
  <c r="H1693"/>
  <c r="H952"/>
  <c r="H1292"/>
  <c r="H1608"/>
  <c r="H1753"/>
  <c r="H2288"/>
  <c r="H2580"/>
  <c r="H2798" s="1"/>
  <c r="H2045"/>
  <c r="H2361"/>
  <c r="H1729"/>
  <c r="H1960"/>
  <c r="H2178" s="1"/>
  <c r="H2276"/>
  <c r="H2057"/>
  <c r="H2397"/>
  <c r="H2665"/>
  <c r="H3005"/>
  <c r="H2896"/>
  <c r="H2944"/>
  <c r="H3212"/>
  <c r="H2592"/>
  <c r="H2725"/>
  <c r="H3041"/>
  <c r="H3381"/>
  <c r="H3721"/>
  <c r="H3564"/>
  <c r="H3661"/>
  <c r="H3345"/>
  <c r="H3576"/>
  <c r="H660"/>
  <c r="H745"/>
  <c r="H709"/>
  <c r="H1025"/>
  <c r="H964"/>
  <c r="H1073"/>
  <c r="H1413"/>
  <c r="H976"/>
  <c r="H1304"/>
  <c r="H1620"/>
  <c r="H1838" s="1"/>
  <c r="H1109"/>
  <c r="H1425"/>
  <c r="H1765"/>
  <c r="H1268"/>
  <c r="H1486" s="1"/>
  <c r="H1705"/>
  <c r="H1948"/>
  <c r="H2264"/>
  <c r="H2556"/>
  <c r="H2021"/>
  <c r="H2337"/>
  <c r="H1681"/>
  <c r="H1936"/>
  <c r="H2154" s="1"/>
  <c r="H2252"/>
  <c r="H2470" s="1"/>
  <c r="H2033"/>
  <c r="H2373"/>
  <c r="H2616"/>
  <c r="H2737"/>
  <c r="H3077"/>
  <c r="H3284"/>
  <c r="H2701"/>
  <c r="H3017"/>
  <c r="H3357"/>
  <c r="H2908"/>
  <c r="H2956"/>
  <c r="H3174" s="1"/>
  <c r="H3248"/>
  <c r="H3466" s="1"/>
  <c r="H3296"/>
  <c r="H3697"/>
  <c r="H3540"/>
  <c r="H3612"/>
  <c r="H3830" s="1"/>
  <c r="H3733"/>
  <c r="H636"/>
  <c r="H721"/>
  <c r="H648"/>
  <c r="H781"/>
  <c r="H940"/>
  <c r="H1049"/>
  <c r="H1389"/>
  <c r="H1596"/>
  <c r="H1085"/>
  <c r="H1401"/>
  <c r="H1741"/>
  <c r="H1244"/>
  <c r="H1584"/>
  <c r="H1802" s="1"/>
  <c r="H1656"/>
  <c r="H1924"/>
  <c r="H2142" s="1"/>
  <c r="H2240"/>
  <c r="H2312"/>
  <c r="H2530" s="1"/>
  <c r="H2628"/>
  <c r="H2093"/>
  <c r="H2409"/>
  <c r="H2228"/>
  <c r="H2009"/>
  <c r="H2349"/>
  <c r="H2568"/>
  <c r="H2713"/>
  <c r="H3053"/>
  <c r="H2920"/>
  <c r="H3138" s="1"/>
  <c r="H2968"/>
  <c r="H3186" s="1"/>
  <c r="H3260"/>
  <c r="H2677"/>
  <c r="H2993"/>
  <c r="H3089" s="1"/>
  <c r="H3333"/>
  <c r="H2884"/>
  <c r="H3673"/>
  <c r="H3369"/>
  <c r="H3709"/>
  <c r="H3552"/>
  <c r="H3624"/>
  <c r="H3842" s="1"/>
  <c r="C3940"/>
  <c r="C878"/>
  <c r="C3916"/>
  <c r="C854"/>
  <c r="C3868"/>
  <c r="C684"/>
  <c r="C806"/>
  <c r="C2324"/>
  <c r="C2542" s="1"/>
  <c r="C2446"/>
  <c r="K4655"/>
  <c r="G4655"/>
  <c r="K4646"/>
  <c r="G202" i="14"/>
  <c r="H6943" i="13"/>
  <c r="H7161" s="1"/>
  <c r="H7065"/>
  <c r="H7271"/>
  <c r="H7393"/>
  <c r="H6615"/>
  <c r="H6737"/>
  <c r="H8159"/>
  <c r="H4975"/>
  <c r="H5097"/>
  <c r="H7599"/>
  <c r="H7721"/>
  <c r="I876"/>
  <c r="I3938"/>
  <c r="I1132"/>
  <c r="I1010"/>
  <c r="I1228" s="1"/>
  <c r="I3890"/>
  <c r="I828"/>
  <c r="I3634"/>
  <c r="I3852" s="1"/>
  <c r="I3756"/>
  <c r="I2978"/>
  <c r="I3100"/>
  <c r="J5001"/>
  <c r="J5317"/>
  <c r="J5657"/>
  <c r="J4892"/>
  <c r="J5208"/>
  <c r="J5888"/>
  <c r="J5037"/>
  <c r="J5377"/>
  <c r="J5693"/>
  <c r="J6033"/>
  <c r="J4928"/>
  <c r="J5244"/>
  <c r="J5292"/>
  <c r="J6252"/>
  <c r="J6544"/>
  <c r="J6860"/>
  <c r="J6932"/>
  <c r="J7564"/>
  <c r="J5997"/>
  <c r="J6349"/>
  <c r="J6689"/>
  <c r="J7005"/>
  <c r="J7345"/>
  <c r="J7661"/>
  <c r="J6192"/>
  <c r="J6264"/>
  <c r="J6580"/>
  <c r="J6798" s="1"/>
  <c r="J6848"/>
  <c r="J6920"/>
  <c r="J7236"/>
  <c r="J7504"/>
  <c r="J6313"/>
  <c r="J6629"/>
  <c r="J6969"/>
  <c r="J7285"/>
  <c r="J7844"/>
  <c r="J7916"/>
  <c r="J7625"/>
  <c r="J7989"/>
  <c r="J7697"/>
  <c r="J8025"/>
  <c r="J5073"/>
  <c r="J5389"/>
  <c r="J5729"/>
  <c r="J4964"/>
  <c r="J5256"/>
  <c r="J5548"/>
  <c r="J5766" s="1"/>
  <c r="J5596"/>
  <c r="J5864"/>
  <c r="J5013"/>
  <c r="J5353"/>
  <c r="J5669"/>
  <c r="J6009"/>
  <c r="J4904"/>
  <c r="J5560"/>
  <c r="J5778" s="1"/>
  <c r="J5608"/>
  <c r="J5900"/>
  <c r="J6118" s="1"/>
  <c r="J5948"/>
  <c r="J6228"/>
  <c r="J6520"/>
  <c r="J6592"/>
  <c r="J7224"/>
  <c r="J7540"/>
  <c r="J6325"/>
  <c r="J6665"/>
  <c r="J6981"/>
  <c r="J7321"/>
  <c r="J7637"/>
  <c r="J6556"/>
  <c r="J6774" s="1"/>
  <c r="J7212"/>
  <c r="J6021"/>
  <c r="J6385"/>
  <c r="J6701"/>
  <c r="J7041"/>
  <c r="J7357"/>
  <c r="J7892"/>
  <c r="J7965"/>
  <c r="J7856"/>
  <c r="J7904"/>
  <c r="J7649"/>
  <c r="J8001"/>
  <c r="J5049"/>
  <c r="J5365"/>
  <c r="J5705"/>
  <c r="J4940"/>
  <c r="J4989"/>
  <c r="J5329"/>
  <c r="J5645"/>
  <c r="J5985"/>
  <c r="J4880"/>
  <c r="J5220"/>
  <c r="J5438" s="1"/>
  <c r="J5268"/>
  <c r="J5486" s="1"/>
  <c r="J5536"/>
  <c r="J6204"/>
  <c r="J6422" s="1"/>
  <c r="J6276"/>
  <c r="J6494" s="1"/>
  <c r="J6908"/>
  <c r="J7200"/>
  <c r="J7516"/>
  <c r="J7734" s="1"/>
  <c r="J7588"/>
  <c r="J7806" s="1"/>
  <c r="J6301"/>
  <c r="J6641"/>
  <c r="J6957"/>
  <c r="J7297"/>
  <c r="J7613"/>
  <c r="J5936"/>
  <c r="J6240"/>
  <c r="J6458" s="1"/>
  <c r="J6532"/>
  <c r="J6750" s="1"/>
  <c r="J6604"/>
  <c r="J6896"/>
  <c r="J7188"/>
  <c r="J7260"/>
  <c r="J5973"/>
  <c r="J6361"/>
  <c r="J6677"/>
  <c r="J7017"/>
  <c r="J7333"/>
  <c r="J7868"/>
  <c r="J7552"/>
  <c r="J7770" s="1"/>
  <c r="J7941"/>
  <c r="J7832"/>
  <c r="J7977"/>
  <c r="J5025"/>
  <c r="J5341"/>
  <c r="J5681"/>
  <c r="J4916"/>
  <c r="J5232"/>
  <c r="J5280"/>
  <c r="J5498" s="1"/>
  <c r="J5572"/>
  <c r="J5790" s="1"/>
  <c r="J5620"/>
  <c r="J5838" s="1"/>
  <c r="J5061"/>
  <c r="J5401"/>
  <c r="J5717"/>
  <c r="J6057"/>
  <c r="J4952"/>
  <c r="J5584"/>
  <c r="J5802" s="1"/>
  <c r="J5876"/>
  <c r="J5924"/>
  <c r="J6142" s="1"/>
  <c r="J5912"/>
  <c r="J6130" s="1"/>
  <c r="J6568"/>
  <c r="J6786" s="1"/>
  <c r="J6884"/>
  <c r="J7176"/>
  <c r="J7248"/>
  <c r="J7466" s="1"/>
  <c r="J6045"/>
  <c r="J6373"/>
  <c r="J6713"/>
  <c r="J7029"/>
  <c r="J7369"/>
  <c r="J7685"/>
  <c r="J6216"/>
  <c r="J6434" s="1"/>
  <c r="J6872"/>
  <c r="J7090" s="1"/>
  <c r="J7528"/>
  <c r="J7746" s="1"/>
  <c r="J6337"/>
  <c r="J6653"/>
  <c r="J6993"/>
  <c r="J7309"/>
  <c r="J7673"/>
  <c r="J8013"/>
  <c r="J7880"/>
  <c r="J8098" s="1"/>
  <c r="J7576"/>
  <c r="J7794" s="1"/>
  <c r="J7953"/>
  <c r="H8179"/>
  <c r="H5117"/>
  <c r="H6623"/>
  <c r="H6745"/>
  <c r="H5189"/>
  <c r="H8251"/>
  <c r="B4467"/>
  <c r="F4458"/>
  <c r="B194" i="14"/>
  <c r="F4467" i="13"/>
  <c r="H3899"/>
  <c r="H837"/>
  <c r="H2441"/>
  <c r="H2319"/>
  <c r="H2537" s="1"/>
  <c r="H3863"/>
  <c r="H679"/>
  <c r="H801"/>
  <c r="H3631"/>
  <c r="H3753"/>
  <c r="D607"/>
  <c r="D704"/>
  <c r="D655"/>
  <c r="D959"/>
  <c r="D692"/>
  <c r="D1032"/>
  <c r="D1020"/>
  <c r="D1323"/>
  <c r="D1639"/>
  <c r="D1348"/>
  <c r="D1688"/>
  <c r="D947"/>
  <c r="D1239"/>
  <c r="D1603"/>
  <c r="D1651"/>
  <c r="D1384"/>
  <c r="D2040"/>
  <c r="D2356"/>
  <c r="D1724"/>
  <c r="D2247"/>
  <c r="D2465" s="1"/>
  <c r="D2563"/>
  <c r="D2004"/>
  <c r="D2344"/>
  <c r="D1700"/>
  <c r="D1943"/>
  <c r="D2235"/>
  <c r="D2307"/>
  <c r="D2891"/>
  <c r="D3207"/>
  <c r="D2672"/>
  <c r="D2988"/>
  <c r="D2575"/>
  <c r="D2927"/>
  <c r="D3219"/>
  <c r="D2660"/>
  <c r="D3000"/>
  <c r="D3316"/>
  <c r="D3535"/>
  <c r="D3352"/>
  <c r="D3704"/>
  <c r="D3571"/>
  <c r="D3619"/>
  <c r="D3644"/>
  <c r="D595"/>
  <c r="D776"/>
  <c r="D935"/>
  <c r="D643"/>
  <c r="D764"/>
  <c r="D971"/>
  <c r="D1299"/>
  <c r="D1615"/>
  <c r="D1833" s="1"/>
  <c r="D1104"/>
  <c r="D1420"/>
  <c r="D1760"/>
  <c r="D1044"/>
  <c r="D1287"/>
  <c r="D1360"/>
  <c r="D2016"/>
  <c r="D2332"/>
  <c r="D1676"/>
  <c r="D1931"/>
  <c r="D2149" s="1"/>
  <c r="D2223"/>
  <c r="D2295"/>
  <c r="D2635"/>
  <c r="D2076"/>
  <c r="D2416"/>
  <c r="D1919"/>
  <c r="D2599"/>
  <c r="D2963"/>
  <c r="D3279"/>
  <c r="D2744"/>
  <c r="D3060"/>
  <c r="D2903"/>
  <c r="D3291"/>
  <c r="D2732"/>
  <c r="D3072"/>
  <c r="D3388"/>
  <c r="D3607"/>
  <c r="D3680"/>
  <c r="D3376"/>
  <c r="D3716"/>
  <c r="D583"/>
  <c r="D752"/>
  <c r="D911"/>
  <c r="D631"/>
  <c r="D740"/>
  <c r="D1275"/>
  <c r="D1493" s="1"/>
  <c r="D1591"/>
  <c r="D1809" s="1"/>
  <c r="D1080"/>
  <c r="D1396"/>
  <c r="D1736"/>
  <c r="D995"/>
  <c r="D1213" s="1"/>
  <c r="D1579"/>
  <c r="D1627"/>
  <c r="D1092"/>
  <c r="D1432"/>
  <c r="D2088"/>
  <c r="D2404"/>
  <c r="D1979"/>
  <c r="D2197" s="1"/>
  <c r="D2271"/>
  <c r="D2611"/>
  <c r="D2052"/>
  <c r="D2392"/>
  <c r="D1895"/>
  <c r="D1967"/>
  <c r="D2185" s="1"/>
  <c r="D2283"/>
  <c r="D2551"/>
  <c r="D2939"/>
  <c r="D3255"/>
  <c r="D2720"/>
  <c r="D3036"/>
  <c r="D2879"/>
  <c r="D2951"/>
  <c r="D3267"/>
  <c r="D2708"/>
  <c r="D3048"/>
  <c r="D3364"/>
  <c r="D3583"/>
  <c r="D3656"/>
  <c r="D3547"/>
  <c r="D3765" s="1"/>
  <c r="D3595"/>
  <c r="D3328"/>
  <c r="D3692"/>
  <c r="D619"/>
  <c r="D728"/>
  <c r="D667"/>
  <c r="D983"/>
  <c r="D1201" s="1"/>
  <c r="D716"/>
  <c r="D923"/>
  <c r="D1141" s="1"/>
  <c r="D1251"/>
  <c r="D1469" s="1"/>
  <c r="D1567"/>
  <c r="D1056"/>
  <c r="D1372"/>
  <c r="D1712"/>
  <c r="D1263"/>
  <c r="D1481" s="1"/>
  <c r="D1311"/>
  <c r="D1529" s="1"/>
  <c r="D1068"/>
  <c r="D1408"/>
  <c r="D2064"/>
  <c r="D2380"/>
  <c r="D1907"/>
  <c r="D2125" s="1"/>
  <c r="D1955"/>
  <c r="D2587"/>
  <c r="D2028"/>
  <c r="D2368"/>
  <c r="D1748"/>
  <c r="D2259"/>
  <c r="D2477" s="1"/>
  <c r="D2915"/>
  <c r="D3231"/>
  <c r="D2696"/>
  <c r="D3012"/>
  <c r="D2623"/>
  <c r="D2841" s="1"/>
  <c r="D3243"/>
  <c r="D3461" s="1"/>
  <c r="D2684"/>
  <c r="D3024"/>
  <c r="D3340"/>
  <c r="D3559"/>
  <c r="D3400"/>
  <c r="D3728"/>
  <c r="D3668"/>
  <c r="C4562"/>
  <c r="C4842"/>
  <c r="C199" i="14"/>
  <c r="J186"/>
  <c r="J4499" i="13"/>
  <c r="J4219"/>
  <c r="E5052"/>
  <c r="E5368"/>
  <c r="E5708"/>
  <c r="E4943"/>
  <c r="E5016"/>
  <c r="E5356"/>
  <c r="E5672"/>
  <c r="E6012"/>
  <c r="E4907"/>
  <c r="E5563"/>
  <c r="E5781" s="1"/>
  <c r="E5611"/>
  <c r="E5903"/>
  <c r="E6121" s="1"/>
  <c r="E5951"/>
  <c r="E6255"/>
  <c r="E6571"/>
  <c r="E6911"/>
  <c r="E7227"/>
  <c r="E7567"/>
  <c r="E6048"/>
  <c r="E6376"/>
  <c r="E6716"/>
  <c r="E7032"/>
  <c r="E7372"/>
  <c r="E7688"/>
  <c r="E6243"/>
  <c r="E6535"/>
  <c r="E6583"/>
  <c r="E6851"/>
  <c r="E7531"/>
  <c r="E5976"/>
  <c r="E6364"/>
  <c r="E6680"/>
  <c r="E7020"/>
  <c r="E7336"/>
  <c r="E7847"/>
  <c r="E7555"/>
  <c r="E8016"/>
  <c r="E7859"/>
  <c r="E8028"/>
  <c r="E5028"/>
  <c r="E5344"/>
  <c r="E5684"/>
  <c r="E4919"/>
  <c r="E5235"/>
  <c r="E5283"/>
  <c r="E5575"/>
  <c r="E5793" s="1"/>
  <c r="E5623"/>
  <c r="E4992"/>
  <c r="E5332"/>
  <c r="E5648"/>
  <c r="E5988"/>
  <c r="E4883"/>
  <c r="E5223"/>
  <c r="E5441" s="1"/>
  <c r="E5271"/>
  <c r="E5539"/>
  <c r="E6231"/>
  <c r="E6547"/>
  <c r="E6887"/>
  <c r="E7203"/>
  <c r="E7543"/>
  <c r="E6000"/>
  <c r="E6352"/>
  <c r="E6692"/>
  <c r="E7008"/>
  <c r="E7348"/>
  <c r="E7664"/>
  <c r="E6899"/>
  <c r="E7191"/>
  <c r="E7239"/>
  <c r="E7457" s="1"/>
  <c r="E7507"/>
  <c r="E6340"/>
  <c r="E6656"/>
  <c r="E6996"/>
  <c r="E7312"/>
  <c r="E7700"/>
  <c r="E7919"/>
  <c r="E8137" s="1"/>
  <c r="E7992"/>
  <c r="E7835"/>
  <c r="E7579"/>
  <c r="E7797" s="1"/>
  <c r="E8004"/>
  <c r="E5004"/>
  <c r="E5320"/>
  <c r="E5660"/>
  <c r="E4895"/>
  <c r="E5211"/>
  <c r="E5891"/>
  <c r="E6109" s="1"/>
  <c r="E5064"/>
  <c r="E5404"/>
  <c r="E5720"/>
  <c r="E6060"/>
  <c r="E4955"/>
  <c r="E5587"/>
  <c r="E5879"/>
  <c r="E6097" s="1"/>
  <c r="E5927"/>
  <c r="E6207"/>
  <c r="E6523"/>
  <c r="E6863"/>
  <c r="E7179"/>
  <c r="E7519"/>
  <c r="E5915"/>
  <c r="E6328"/>
  <c r="E6668"/>
  <c r="E6984"/>
  <c r="E7324"/>
  <c r="E7640"/>
  <c r="E6219"/>
  <c r="E6437" s="1"/>
  <c r="E6267"/>
  <c r="E6485" s="1"/>
  <c r="E6559"/>
  <c r="E6607"/>
  <c r="E6825" s="1"/>
  <c r="E5939"/>
  <c r="E6157" s="1"/>
  <c r="E6316"/>
  <c r="E6632"/>
  <c r="E6972"/>
  <c r="E7288"/>
  <c r="E7652"/>
  <c r="E7895"/>
  <c r="E8113" s="1"/>
  <c r="E7968"/>
  <c r="E7676"/>
  <c r="E7907"/>
  <c r="E7980"/>
  <c r="E5076"/>
  <c r="E5392"/>
  <c r="E5732"/>
  <c r="E4967"/>
  <c r="E5259"/>
  <c r="E5477" s="1"/>
  <c r="E5551"/>
  <c r="E5769" s="1"/>
  <c r="E5599"/>
  <c r="E5817" s="1"/>
  <c r="E5867"/>
  <c r="E5040"/>
  <c r="E5380"/>
  <c r="E5696"/>
  <c r="E6036"/>
  <c r="E4931"/>
  <c r="E5247"/>
  <c r="E5465" s="1"/>
  <c r="E5295"/>
  <c r="E5513" s="1"/>
  <c r="E6279"/>
  <c r="E6595"/>
  <c r="E6935"/>
  <c r="E7251"/>
  <c r="E7591"/>
  <c r="E7809" s="1"/>
  <c r="E6304"/>
  <c r="E6644"/>
  <c r="E6960"/>
  <c r="E7300"/>
  <c r="E7616"/>
  <c r="E6195"/>
  <c r="E6875"/>
  <c r="E7093" s="1"/>
  <c r="E6923"/>
  <c r="E7215"/>
  <c r="E7433" s="1"/>
  <c r="E7263"/>
  <c r="E7481" s="1"/>
  <c r="E6024"/>
  <c r="E6388"/>
  <c r="E6704"/>
  <c r="E7044"/>
  <c r="E7360"/>
  <c r="E7871"/>
  <c r="E8089" s="1"/>
  <c r="E7944"/>
  <c r="E7628"/>
  <c r="E7883"/>
  <c r="E7956"/>
  <c r="I6124"/>
  <c r="I6160"/>
  <c r="H6728"/>
  <c r="H7056"/>
  <c r="I6452"/>
  <c r="I8092"/>
  <c r="C5793"/>
  <c r="C6753"/>
  <c r="C7056"/>
  <c r="C5817"/>
  <c r="H4034"/>
  <c r="H1118"/>
  <c r="B4499"/>
  <c r="H5477"/>
  <c r="H8356"/>
  <c r="H7712"/>
  <c r="H6485"/>
  <c r="H6473"/>
  <c r="H8284"/>
  <c r="H8125"/>
  <c r="H7409"/>
  <c r="H7105"/>
  <c r="H8320"/>
  <c r="H5501"/>
  <c r="H5441"/>
  <c r="H8065"/>
  <c r="H6801"/>
  <c r="H7785"/>
  <c r="H6449"/>
  <c r="H6097"/>
  <c r="I7570"/>
  <c r="I7546"/>
  <c r="I7764" s="1"/>
  <c r="I6526"/>
  <c r="I6707"/>
  <c r="I6902"/>
  <c r="I7643"/>
  <c r="I7752" s="1"/>
  <c r="I6331"/>
  <c r="I5055"/>
  <c r="I4958"/>
  <c r="I5602"/>
  <c r="I5820" s="1"/>
  <c r="I7922"/>
  <c r="I8140" s="1"/>
  <c r="I7594"/>
  <c r="I7812" s="1"/>
  <c r="I6866"/>
  <c r="I6975"/>
  <c r="I7242"/>
  <c r="I7460" s="1"/>
  <c r="I6198"/>
  <c r="I6695"/>
  <c r="I5395"/>
  <c r="I5226"/>
  <c r="I4995"/>
  <c r="I4922"/>
  <c r="I7862"/>
  <c r="I8080" s="1"/>
  <c r="I6890"/>
  <c r="I6999"/>
  <c r="I7266"/>
  <c r="I7484" s="1"/>
  <c r="I7691"/>
  <c r="I6379"/>
  <c r="I5323"/>
  <c r="I5566"/>
  <c r="I5784" s="1"/>
  <c r="I5019"/>
  <c r="I7898"/>
  <c r="I8116" s="1"/>
  <c r="I8019"/>
  <c r="I6282"/>
  <c r="I6500" s="1"/>
  <c r="I6683"/>
  <c r="I6878"/>
  <c r="I7096" s="1"/>
  <c r="I7619"/>
  <c r="I6307"/>
  <c r="I6403" s="1"/>
  <c r="I5031"/>
  <c r="I4934"/>
  <c r="I5894"/>
  <c r="I6112" s="1"/>
  <c r="C7761"/>
  <c r="C5781"/>
  <c r="C8089"/>
  <c r="C5489"/>
  <c r="C7785"/>
  <c r="C6157"/>
  <c r="C8040"/>
  <c r="C7421"/>
  <c r="C8332"/>
  <c r="C6169"/>
  <c r="C7433"/>
  <c r="C8356"/>
  <c r="H3414"/>
  <c r="H3183"/>
  <c r="H2455"/>
  <c r="H1446"/>
  <c r="H3475"/>
  <c r="H3487"/>
  <c r="H1471"/>
  <c r="H1847"/>
  <c r="H3767"/>
  <c r="H2758"/>
  <c r="H2151"/>
  <c r="H1774"/>
  <c r="H1483"/>
  <c r="H4022"/>
  <c r="H3451"/>
  <c r="H3439"/>
  <c r="H2503"/>
  <c r="H1495"/>
  <c r="H1215"/>
  <c r="H3189"/>
  <c r="H3992"/>
  <c r="H3797"/>
  <c r="H3420"/>
  <c r="H3129"/>
  <c r="H1513"/>
  <c r="H1817"/>
  <c r="H1185"/>
  <c r="H3153"/>
  <c r="H3457"/>
  <c r="H1780"/>
  <c r="H2473"/>
  <c r="H1173"/>
  <c r="H4040"/>
  <c r="H3821"/>
  <c r="H3177"/>
  <c r="H3165"/>
  <c r="H2181"/>
  <c r="H1865"/>
  <c r="I5839"/>
  <c r="I8306"/>
  <c r="I7115"/>
  <c r="I8330"/>
  <c r="I8038"/>
  <c r="I8075"/>
  <c r="I6811"/>
  <c r="I8354"/>
  <c r="I7807"/>
  <c r="I7127"/>
  <c r="I6483"/>
  <c r="I5414"/>
  <c r="H7434"/>
  <c r="H6073"/>
  <c r="H5745"/>
  <c r="H7762"/>
  <c r="H6401"/>
  <c r="H7750"/>
  <c r="H6438"/>
  <c r="H6814"/>
  <c r="H7458"/>
  <c r="H5466"/>
  <c r="H8321"/>
  <c r="H8078"/>
  <c r="H7082"/>
  <c r="H7094"/>
  <c r="H5818"/>
  <c r="H6098"/>
  <c r="D7702"/>
  <c r="D6913"/>
  <c r="D7362"/>
  <c r="D7533"/>
  <c r="D6269"/>
  <c r="D6487" s="1"/>
  <c r="D6986"/>
  <c r="D5710"/>
  <c r="D5297"/>
  <c r="D5382"/>
  <c r="D4969"/>
  <c r="D7885"/>
  <c r="D7229"/>
  <c r="D6014"/>
  <c r="D6318"/>
  <c r="D6609"/>
  <c r="D7350"/>
  <c r="D6050"/>
  <c r="D5881"/>
  <c r="D5406"/>
  <c r="D5213"/>
  <c r="D7982"/>
  <c r="D7181"/>
  <c r="D7314"/>
  <c r="D7581"/>
  <c r="D7799" s="1"/>
  <c r="D6221"/>
  <c r="D6718"/>
  <c r="D5662"/>
  <c r="D5541"/>
  <c r="D5650"/>
  <c r="D5553"/>
  <c r="D5771" s="1"/>
  <c r="D8006"/>
  <c r="D7994"/>
  <c r="D6281"/>
  <c r="D6682"/>
  <c r="D6877"/>
  <c r="D7095" s="1"/>
  <c r="D7618"/>
  <c r="D6306"/>
  <c r="D5030"/>
  <c r="D4909"/>
  <c r="C1473"/>
  <c r="C3416"/>
  <c r="C2529"/>
  <c r="C3988"/>
  <c r="C3805"/>
  <c r="C3149"/>
  <c r="C2785"/>
  <c r="C1145"/>
  <c r="C3817"/>
  <c r="C2857"/>
  <c r="C2457"/>
  <c r="C1813"/>
  <c r="C4024"/>
  <c r="C3453"/>
  <c r="C1776"/>
  <c r="C1545"/>
  <c r="C3477"/>
  <c r="C2189"/>
  <c r="C1217"/>
  <c r="C1157"/>
  <c r="E8087"/>
  <c r="E7807"/>
  <c r="E7455"/>
  <c r="E5839"/>
  <c r="E8306"/>
  <c r="E7479"/>
  <c r="E5463"/>
  <c r="E8318"/>
  <c r="E8099"/>
  <c r="E7054"/>
  <c r="E7103"/>
  <c r="E6799"/>
  <c r="E5815"/>
  <c r="E6095"/>
  <c r="E8063"/>
  <c r="E6119"/>
  <c r="E6495"/>
  <c r="E7431"/>
  <c r="E6155"/>
  <c r="E6070"/>
  <c r="E5742"/>
  <c r="D7444"/>
  <c r="D6168"/>
  <c r="D8295"/>
  <c r="D8331"/>
  <c r="D8112"/>
  <c r="D6727"/>
  <c r="D7140"/>
  <c r="D7808"/>
  <c r="D6496"/>
  <c r="D8136"/>
  <c r="D6776"/>
  <c r="D6156"/>
  <c r="D5804"/>
  <c r="D7796"/>
  <c r="D6071"/>
  <c r="D6764"/>
  <c r="D5500"/>
  <c r="D5801"/>
  <c r="D8109"/>
  <c r="D6068"/>
  <c r="D8316"/>
  <c r="D5497"/>
  <c r="D7429"/>
  <c r="D6785"/>
  <c r="D5825"/>
  <c r="D8121"/>
  <c r="D6481"/>
  <c r="D7465"/>
  <c r="D6421"/>
  <c r="D6724"/>
  <c r="D5740"/>
  <c r="D5813"/>
  <c r="D5777"/>
  <c r="D7899"/>
  <c r="D8117" s="1"/>
  <c r="D6563"/>
  <c r="D6988"/>
  <c r="D6939"/>
  <c r="D7656"/>
  <c r="D6344"/>
  <c r="D5336"/>
  <c r="D5555"/>
  <c r="D5396"/>
  <c r="D4935"/>
  <c r="D7692"/>
  <c r="D7195"/>
  <c r="D7413" s="1"/>
  <c r="D6720"/>
  <c r="D7571"/>
  <c r="D7789" s="1"/>
  <c r="D6235"/>
  <c r="D6684"/>
  <c r="D5676"/>
  <c r="D5215"/>
  <c r="D5008"/>
  <c r="D7911"/>
  <c r="D7851"/>
  <c r="D6587"/>
  <c r="D6805" s="1"/>
  <c r="D7036"/>
  <c r="D7183"/>
  <c r="D7704"/>
  <c r="D6392"/>
  <c r="D5384"/>
  <c r="D5579"/>
  <c r="D5688"/>
  <c r="D5299"/>
  <c r="D7996"/>
  <c r="D7267"/>
  <c r="D6199"/>
  <c r="D5955"/>
  <c r="D6173" s="1"/>
  <c r="D7207"/>
  <c r="D7425" s="1"/>
  <c r="D7632"/>
  <c r="D6320"/>
  <c r="D5068"/>
  <c r="D5372"/>
  <c r="J7957"/>
  <c r="J7337"/>
  <c r="J7508"/>
  <c r="J7325"/>
  <c r="J7592"/>
  <c r="J6232"/>
  <c r="J6037"/>
  <c r="J5868"/>
  <c r="J4968"/>
  <c r="J7981"/>
  <c r="J7677"/>
  <c r="J6389"/>
  <c r="J6924"/>
  <c r="J7142" s="1"/>
  <c r="J6220"/>
  <c r="J6693"/>
  <c r="J7204"/>
  <c r="J7422" s="1"/>
  <c r="J5916"/>
  <c r="J6134" s="1"/>
  <c r="J4956"/>
  <c r="J5065"/>
  <c r="J5661"/>
  <c r="J7653"/>
  <c r="J7848"/>
  <c r="J8066" s="1"/>
  <c r="J6317"/>
  <c r="J7373"/>
  <c r="J6049"/>
  <c r="J6280"/>
  <c r="J6498" s="1"/>
  <c r="J5224"/>
  <c r="J5333"/>
  <c r="J5284"/>
  <c r="J5345"/>
  <c r="J7908"/>
  <c r="J7872"/>
  <c r="J6341"/>
  <c r="J6900"/>
  <c r="J5940"/>
  <c r="J6158" s="1"/>
  <c r="J6645"/>
  <c r="J6936"/>
  <c r="J5904"/>
  <c r="J6122" s="1"/>
  <c r="J6013"/>
  <c r="C1777"/>
  <c r="C1121"/>
  <c r="C3490"/>
  <c r="C4013"/>
  <c r="C3514"/>
  <c r="C1546"/>
  <c r="C3417"/>
  <c r="C3478"/>
  <c r="C2846"/>
  <c r="C2166"/>
  <c r="C1826"/>
  <c r="C1194"/>
  <c r="B51" i="12"/>
  <c r="H8109" i="13"/>
  <c r="H5740"/>
  <c r="H5777"/>
  <c r="H7429"/>
  <c r="H7805"/>
  <c r="H7380"/>
  <c r="H5412"/>
  <c r="H7769"/>
  <c r="H6433"/>
  <c r="H6809"/>
  <c r="H6129"/>
  <c r="H8304"/>
  <c r="H7793"/>
  <c r="H6396"/>
  <c r="H8340"/>
  <c r="H5461"/>
  <c r="I2152"/>
  <c r="I2200"/>
  <c r="I1824"/>
  <c r="I3415"/>
  <c r="I2504"/>
  <c r="I2431"/>
  <c r="I1836"/>
  <c r="I1180"/>
  <c r="I4023"/>
  <c r="I3512"/>
  <c r="I3160"/>
  <c r="I3464"/>
  <c r="I2164"/>
  <c r="I1447"/>
  <c r="I1156"/>
  <c r="I1800"/>
  <c r="I1168"/>
  <c r="H5797"/>
  <c r="H7765"/>
  <c r="H7425"/>
  <c r="H5773"/>
  <c r="H7741"/>
  <c r="H8081"/>
  <c r="H6404"/>
  <c r="H6817"/>
  <c r="H7753"/>
  <c r="H7060"/>
  <c r="H5833"/>
  <c r="H6477"/>
  <c r="H7133"/>
  <c r="H8324"/>
  <c r="J7850"/>
  <c r="J7351"/>
  <c r="J7522"/>
  <c r="J6015"/>
  <c r="J6683"/>
  <c r="J6902"/>
  <c r="J7120" s="1"/>
  <c r="J5870"/>
  <c r="J4970"/>
  <c r="J5079"/>
  <c r="J5723"/>
  <c r="J7922"/>
  <c r="J7375"/>
  <c r="J7182"/>
  <c r="J6063"/>
  <c r="J6707"/>
  <c r="J6926"/>
  <c r="J7144" s="1"/>
  <c r="J5942"/>
  <c r="J6160" s="1"/>
  <c r="J5979"/>
  <c r="J5542"/>
  <c r="J5651"/>
  <c r="J7619"/>
  <c r="J7862"/>
  <c r="J6647"/>
  <c r="J6526"/>
  <c r="J7631"/>
  <c r="J6319"/>
  <c r="J6538"/>
  <c r="J6756" s="1"/>
  <c r="J5286"/>
  <c r="J5687"/>
  <c r="J5566"/>
  <c r="J5019"/>
  <c r="J7959"/>
  <c r="J6671"/>
  <c r="J6598"/>
  <c r="J7315"/>
  <c r="J7534"/>
  <c r="J6222"/>
  <c r="J6440" s="1"/>
  <c r="J6027"/>
  <c r="J5298"/>
  <c r="J5516" s="1"/>
  <c r="J5383"/>
  <c r="H2805"/>
  <c r="H3825"/>
  <c r="H3765"/>
  <c r="H2781"/>
  <c r="H1541"/>
  <c r="H1772"/>
  <c r="H3801"/>
  <c r="H2477"/>
  <c r="H3837"/>
  <c r="H1797"/>
  <c r="H3461"/>
  <c r="H3121"/>
  <c r="H1517"/>
  <c r="H1116"/>
  <c r="H3157"/>
  <c r="H2173"/>
  <c r="H2756"/>
  <c r="H2829"/>
  <c r="H1529"/>
  <c r="H3412"/>
  <c r="D3614"/>
  <c r="D3335"/>
  <c r="D3347"/>
  <c r="D2886"/>
  <c r="D2071"/>
  <c r="D2059"/>
  <c r="D1719"/>
  <c r="D1683"/>
  <c r="D942"/>
  <c r="D1160" s="1"/>
  <c r="D747"/>
  <c r="D3699"/>
  <c r="D3383"/>
  <c r="D3055"/>
  <c r="D3067"/>
  <c r="D2314"/>
  <c r="D2083"/>
  <c r="D1767"/>
  <c r="D1391"/>
  <c r="D1379"/>
  <c r="D662"/>
  <c r="D3723"/>
  <c r="D3663"/>
  <c r="D3079"/>
  <c r="D2558"/>
  <c r="D2023"/>
  <c r="D2351"/>
  <c r="D1914"/>
  <c r="D2132" s="1"/>
  <c r="D1415"/>
  <c r="D1027"/>
  <c r="D699"/>
  <c r="D3651"/>
  <c r="D3214"/>
  <c r="D3007"/>
  <c r="D3019"/>
  <c r="D2290"/>
  <c r="D2594"/>
  <c r="D2812" s="1"/>
  <c r="D1574"/>
  <c r="D1099"/>
  <c r="D1427"/>
  <c r="E3671"/>
  <c r="E3063"/>
  <c r="E2735"/>
  <c r="E2407"/>
  <c r="E1898"/>
  <c r="E1083"/>
  <c r="E1192" s="1"/>
  <c r="E1363"/>
  <c r="E1023"/>
  <c r="E610"/>
  <c r="E3550"/>
  <c r="E3282"/>
  <c r="E3003"/>
  <c r="E2226"/>
  <c r="E2019"/>
  <c r="E1922"/>
  <c r="E1107"/>
  <c r="E1703"/>
  <c r="E938"/>
  <c r="E767"/>
  <c r="E3719"/>
  <c r="E3015"/>
  <c r="E3027"/>
  <c r="E2250"/>
  <c r="E2043"/>
  <c r="E2007"/>
  <c r="E1302"/>
  <c r="E1290"/>
  <c r="E586"/>
  <c r="E3586"/>
  <c r="E3379"/>
  <c r="E3258"/>
  <c r="E2711"/>
  <c r="E2274"/>
  <c r="E2067"/>
  <c r="E1946"/>
  <c r="E1375"/>
  <c r="E1254"/>
  <c r="E1472" s="1"/>
  <c r="E1630"/>
  <c r="E1848" s="1"/>
  <c r="E658"/>
  <c r="E634"/>
  <c r="E4884"/>
  <c r="E5224"/>
  <c r="E5880"/>
  <c r="E5077"/>
  <c r="E5393"/>
  <c r="E5733"/>
  <c r="E4968"/>
  <c r="E5260"/>
  <c r="E5552"/>
  <c r="E5600"/>
  <c r="E5868"/>
  <c r="E5940"/>
  <c r="E5065"/>
  <c r="E5405"/>
  <c r="E5721"/>
  <c r="E6061"/>
  <c r="E6001"/>
  <c r="E6365"/>
  <c r="E6681"/>
  <c r="E7021"/>
  <c r="E7337"/>
  <c r="E7677"/>
  <c r="E6232"/>
  <c r="E6280"/>
  <c r="E7228"/>
  <c r="E7446" s="1"/>
  <c r="E7520"/>
  <c r="E7568"/>
  <c r="E7786" s="1"/>
  <c r="E5928"/>
  <c r="E6305"/>
  <c r="E6645"/>
  <c r="E6961"/>
  <c r="E7301"/>
  <c r="E6196"/>
  <c r="E6876"/>
  <c r="E6924"/>
  <c r="E7216"/>
  <c r="E7264"/>
  <c r="E8005"/>
  <c r="E7848"/>
  <c r="E7920"/>
  <c r="E7969"/>
  <c r="E7689"/>
  <c r="E7884"/>
  <c r="E4956"/>
  <c r="E5272"/>
  <c r="E5564"/>
  <c r="E5612"/>
  <c r="E5830" s="1"/>
  <c r="E5053"/>
  <c r="E5369"/>
  <c r="E5709"/>
  <c r="E4944"/>
  <c r="E5916"/>
  <c r="E5041"/>
  <c r="E5381"/>
  <c r="E5697"/>
  <c r="E6037"/>
  <c r="E5952"/>
  <c r="E6170" s="1"/>
  <c r="E6341"/>
  <c r="E6657"/>
  <c r="E6997"/>
  <c r="E7313"/>
  <c r="E7653"/>
  <c r="E6548"/>
  <c r="E6766" s="1"/>
  <c r="E6596"/>
  <c r="E6888"/>
  <c r="E7106" s="1"/>
  <c r="E6936"/>
  <c r="E6025"/>
  <c r="E6377"/>
  <c r="E6717"/>
  <c r="E7033"/>
  <c r="E7373"/>
  <c r="E6244"/>
  <c r="E6536"/>
  <c r="E6754" s="1"/>
  <c r="E6584"/>
  <c r="E6852"/>
  <c r="E7532"/>
  <c r="E7981"/>
  <c r="E7665"/>
  <c r="E7896"/>
  <c r="E8114" s="1"/>
  <c r="E7945"/>
  <c r="E7641"/>
  <c r="E4932"/>
  <c r="E5540"/>
  <c r="E5029"/>
  <c r="E5345"/>
  <c r="E5685"/>
  <c r="E4920"/>
  <c r="E5236"/>
  <c r="E5454" s="1"/>
  <c r="E5284"/>
  <c r="E5502" s="1"/>
  <c r="E5576"/>
  <c r="E5794" s="1"/>
  <c r="E5624"/>
  <c r="E5842" s="1"/>
  <c r="E5017"/>
  <c r="E5357"/>
  <c r="E5673"/>
  <c r="E6013"/>
  <c r="E6317"/>
  <c r="E6633"/>
  <c r="E6973"/>
  <c r="E7289"/>
  <c r="E7629"/>
  <c r="E6208"/>
  <c r="E6426" s="1"/>
  <c r="E6256"/>
  <c r="E6474" s="1"/>
  <c r="E6524"/>
  <c r="E7204"/>
  <c r="E7422" s="1"/>
  <c r="E7252"/>
  <c r="E7544"/>
  <c r="E7762" s="1"/>
  <c r="E7592"/>
  <c r="E5977"/>
  <c r="E6353"/>
  <c r="E6693"/>
  <c r="E7009"/>
  <c r="E7349"/>
  <c r="E6900"/>
  <c r="E7118" s="1"/>
  <c r="E7192"/>
  <c r="E7240"/>
  <c r="E7508"/>
  <c r="E7957"/>
  <c r="E7617"/>
  <c r="E7872"/>
  <c r="E8017"/>
  <c r="E7860"/>
  <c r="E8078" s="1"/>
  <c r="E4908"/>
  <c r="E5248"/>
  <c r="E5296"/>
  <c r="E5514" s="1"/>
  <c r="E5588"/>
  <c r="E5806" s="1"/>
  <c r="E5005"/>
  <c r="E5321"/>
  <c r="E5661"/>
  <c r="E4896"/>
  <c r="E5212"/>
  <c r="E5892"/>
  <c r="E4993"/>
  <c r="E5333"/>
  <c r="E5649"/>
  <c r="E5989"/>
  <c r="E5904"/>
  <c r="E6122" s="1"/>
  <c r="E6049"/>
  <c r="E6389"/>
  <c r="E6705"/>
  <c r="E7045"/>
  <c r="E7361"/>
  <c r="E7701"/>
  <c r="E6572"/>
  <c r="E6790" s="1"/>
  <c r="E6864"/>
  <c r="E7082" s="1"/>
  <c r="E6912"/>
  <c r="E7130" s="1"/>
  <c r="E7180"/>
  <c r="E6329"/>
  <c r="E6669"/>
  <c r="E6985"/>
  <c r="E7325"/>
  <c r="E6220"/>
  <c r="E6438" s="1"/>
  <c r="E6268"/>
  <c r="E6486" s="1"/>
  <c r="E6560"/>
  <c r="E6778" s="1"/>
  <c r="E6608"/>
  <c r="E7556"/>
  <c r="E7774" s="1"/>
  <c r="E8029"/>
  <c r="E7580"/>
  <c r="E7798" s="1"/>
  <c r="E7993"/>
  <c r="E7836"/>
  <c r="E7908"/>
  <c r="E8126" s="1"/>
  <c r="J672"/>
  <c r="J757"/>
  <c r="J697"/>
  <c r="J1037"/>
  <c r="J976"/>
  <c r="J1061"/>
  <c r="J1377"/>
  <c r="J1268"/>
  <c r="J1486" s="1"/>
  <c r="J1316"/>
  <c r="J1632"/>
  <c r="J1049"/>
  <c r="J1389"/>
  <c r="J1705"/>
  <c r="J1256"/>
  <c r="J1328"/>
  <c r="J1620"/>
  <c r="J1936"/>
  <c r="J2252"/>
  <c r="J2592"/>
  <c r="J1765"/>
  <c r="J2081"/>
  <c r="J2421"/>
  <c r="J1948"/>
  <c r="J2240"/>
  <c r="J2288"/>
  <c r="J1693"/>
  <c r="J2069"/>
  <c r="J2361"/>
  <c r="J2701"/>
  <c r="J3017"/>
  <c r="J2932"/>
  <c r="J3248"/>
  <c r="J2713"/>
  <c r="J3053"/>
  <c r="J3369"/>
  <c r="J2896"/>
  <c r="J2968"/>
  <c r="J3260"/>
  <c r="J3478" s="1"/>
  <c r="J3661"/>
  <c r="J3552"/>
  <c r="J3770" s="1"/>
  <c r="J3600"/>
  <c r="J3296"/>
  <c r="J3673"/>
  <c r="J3564"/>
  <c r="J3782" s="1"/>
  <c r="J3612"/>
  <c r="J648"/>
  <c r="J733"/>
  <c r="J588"/>
  <c r="J769"/>
  <c r="J952"/>
  <c r="J1170" s="1"/>
  <c r="J964"/>
  <c r="J1353"/>
  <c r="J1244"/>
  <c r="J1608"/>
  <c r="J988"/>
  <c r="J1365"/>
  <c r="J1681"/>
  <c r="J1025"/>
  <c r="J1304"/>
  <c r="J1596"/>
  <c r="J1814" s="1"/>
  <c r="J1912"/>
  <c r="J2228"/>
  <c r="J2568"/>
  <c r="J1717"/>
  <c r="J2057"/>
  <c r="J2397"/>
  <c r="J2045"/>
  <c r="J2677"/>
  <c r="J2993"/>
  <c r="J2580"/>
  <c r="J2908"/>
  <c r="J3126" s="1"/>
  <c r="J3224"/>
  <c r="J2689"/>
  <c r="J3029"/>
  <c r="J3345"/>
  <c r="J2604"/>
  <c r="J2822" s="1"/>
  <c r="J2944"/>
  <c r="J3162" s="1"/>
  <c r="J3405"/>
  <c r="J3733"/>
  <c r="J3649"/>
  <c r="J3540"/>
  <c r="J624"/>
  <c r="J709"/>
  <c r="J612"/>
  <c r="J745"/>
  <c r="J928"/>
  <c r="J916"/>
  <c r="J1109"/>
  <c r="J1425"/>
  <c r="J1292"/>
  <c r="J1584"/>
  <c r="J1802" s="1"/>
  <c r="J940"/>
  <c r="J1158" s="1"/>
  <c r="J1097"/>
  <c r="J1437"/>
  <c r="J1753"/>
  <c r="J1280"/>
  <c r="J1498" s="1"/>
  <c r="J1572"/>
  <c r="J1984"/>
  <c r="J2300"/>
  <c r="J2640"/>
  <c r="J2033"/>
  <c r="J2373"/>
  <c r="J1924"/>
  <c r="J1972"/>
  <c r="J2190" s="1"/>
  <c r="J2264"/>
  <c r="J2312"/>
  <c r="J2530" s="1"/>
  <c r="J2021"/>
  <c r="J2337"/>
  <c r="J2409"/>
  <c r="J2749"/>
  <c r="J3065"/>
  <c r="J2884"/>
  <c r="J2956"/>
  <c r="J3174" s="1"/>
  <c r="J2665"/>
  <c r="J3005"/>
  <c r="J3321"/>
  <c r="J2556"/>
  <c r="J3236"/>
  <c r="J3454" s="1"/>
  <c r="J3357"/>
  <c r="J3709"/>
  <c r="J3576"/>
  <c r="J3624"/>
  <c r="J3842" s="1"/>
  <c r="J3381"/>
  <c r="J3721"/>
  <c r="J3588"/>
  <c r="J600"/>
  <c r="J636"/>
  <c r="J781"/>
  <c r="J721"/>
  <c r="J4001" s="1"/>
  <c r="J660"/>
  <c r="J1000"/>
  <c r="J1085"/>
  <c r="J1401"/>
  <c r="J1656"/>
  <c r="J1073"/>
  <c r="J1413"/>
  <c r="J1729"/>
  <c r="J1644"/>
  <c r="J1862" s="1"/>
  <c r="J1960"/>
  <c r="J2178" s="1"/>
  <c r="J2276"/>
  <c r="J2616"/>
  <c r="J2009"/>
  <c r="J2349"/>
  <c r="J1900"/>
  <c r="J1741"/>
  <c r="J2093"/>
  <c r="J2385"/>
  <c r="J2725"/>
  <c r="J3041"/>
  <c r="J2628"/>
  <c r="J3272"/>
  <c r="J3490" s="1"/>
  <c r="J2737"/>
  <c r="J3077"/>
  <c r="J3393"/>
  <c r="J2920"/>
  <c r="J3138" s="1"/>
  <c r="J3212"/>
  <c r="J3284"/>
  <c r="J3685"/>
  <c r="J3333"/>
  <c r="J3697"/>
  <c r="G195" i="14"/>
  <c r="K4498" i="13"/>
  <c r="G4498"/>
  <c r="K4489"/>
  <c r="I5760"/>
  <c r="C5036"/>
  <c r="C5376"/>
  <c r="C5692"/>
  <c r="C4927"/>
  <c r="C5243"/>
  <c r="C5291"/>
  <c r="C5048"/>
  <c r="C5340"/>
  <c r="C5680"/>
  <c r="C5996"/>
  <c r="C4915"/>
  <c r="C5231"/>
  <c r="C5449" s="1"/>
  <c r="C5279"/>
  <c r="C5571"/>
  <c r="C5789" s="1"/>
  <c r="C5619"/>
  <c r="C6263"/>
  <c r="C6603"/>
  <c r="C6919"/>
  <c r="C7259"/>
  <c r="C7575"/>
  <c r="C6032"/>
  <c r="C6384"/>
  <c r="C6700"/>
  <c r="C7040"/>
  <c r="C7356"/>
  <c r="C7696"/>
  <c r="C6567"/>
  <c r="C6859"/>
  <c r="C6907"/>
  <c r="C7175"/>
  <c r="C6640"/>
  <c r="C6956"/>
  <c r="C7028"/>
  <c r="C7368"/>
  <c r="C7855"/>
  <c r="C7539"/>
  <c r="C7976"/>
  <c r="C7684"/>
  <c r="C7940"/>
  <c r="C5012"/>
  <c r="C5352"/>
  <c r="C5668"/>
  <c r="C4903"/>
  <c r="C5559"/>
  <c r="C5607"/>
  <c r="C5024"/>
  <c r="C5656"/>
  <c r="C5972"/>
  <c r="C4891"/>
  <c r="C5207"/>
  <c r="C5887"/>
  <c r="C6105" s="1"/>
  <c r="C5935"/>
  <c r="C6239"/>
  <c r="C6579"/>
  <c r="C6895"/>
  <c r="C7235"/>
  <c r="C7551"/>
  <c r="C5984"/>
  <c r="C6360"/>
  <c r="C6676"/>
  <c r="C7016"/>
  <c r="C7332"/>
  <c r="C7672"/>
  <c r="C6227"/>
  <c r="C6275"/>
  <c r="C7223"/>
  <c r="C7441" s="1"/>
  <c r="C7515"/>
  <c r="C5947"/>
  <c r="C6300"/>
  <c r="C6372"/>
  <c r="C6712"/>
  <c r="C7004"/>
  <c r="C7344"/>
  <c r="C7831"/>
  <c r="C7952"/>
  <c r="C7636"/>
  <c r="C7891"/>
  <c r="C7563"/>
  <c r="C7781" s="1"/>
  <c r="C8012"/>
  <c r="C4988"/>
  <c r="C5328"/>
  <c r="C5644"/>
  <c r="C4879"/>
  <c r="C5219"/>
  <c r="C5437" s="1"/>
  <c r="C5267"/>
  <c r="C5535"/>
  <c r="C5000"/>
  <c r="C5316"/>
  <c r="C5388"/>
  <c r="C5728"/>
  <c r="C6044"/>
  <c r="C4963"/>
  <c r="C5255"/>
  <c r="C5547"/>
  <c r="C5765" s="1"/>
  <c r="C5595"/>
  <c r="C5863"/>
  <c r="C6215"/>
  <c r="C6555"/>
  <c r="C6871"/>
  <c r="C7211"/>
  <c r="C7527"/>
  <c r="C7745" s="1"/>
  <c r="C6336"/>
  <c r="C6652"/>
  <c r="C6992"/>
  <c r="C7308"/>
  <c r="C7648"/>
  <c r="C6543"/>
  <c r="C6761" s="1"/>
  <c r="C6591"/>
  <c r="C6883"/>
  <c r="C7101" s="1"/>
  <c r="C6931"/>
  <c r="C7149" s="1"/>
  <c r="C6056"/>
  <c r="C6348"/>
  <c r="C6688"/>
  <c r="C6980"/>
  <c r="C7320"/>
  <c r="C7660"/>
  <c r="C7903"/>
  <c r="C8024"/>
  <c r="C7867"/>
  <c r="C8085" s="1"/>
  <c r="C7988"/>
  <c r="C5060"/>
  <c r="C5400"/>
  <c r="C5716"/>
  <c r="C4951"/>
  <c r="C5583"/>
  <c r="C5875"/>
  <c r="C6093" s="1"/>
  <c r="C5072"/>
  <c r="C8352" s="1"/>
  <c r="C5364"/>
  <c r="C5704"/>
  <c r="C6020"/>
  <c r="C4939"/>
  <c r="C5911"/>
  <c r="C6191"/>
  <c r="C6531"/>
  <c r="C6749" s="1"/>
  <c r="C6847"/>
  <c r="C7187"/>
  <c r="C7503"/>
  <c r="C5923"/>
  <c r="C6141" s="1"/>
  <c r="C6312"/>
  <c r="C6628"/>
  <c r="C6968"/>
  <c r="C7284"/>
  <c r="C7624"/>
  <c r="C6203"/>
  <c r="C6251"/>
  <c r="C6519"/>
  <c r="C7199"/>
  <c r="C7417" s="1"/>
  <c r="C7247"/>
  <c r="C7465" s="1"/>
  <c r="C5899"/>
  <c r="C6008"/>
  <c r="C6324"/>
  <c r="C6664"/>
  <c r="C7296"/>
  <c r="C7612"/>
  <c r="C7708" s="1"/>
  <c r="C7879"/>
  <c r="C8097" s="1"/>
  <c r="C7587"/>
  <c r="C8000"/>
  <c r="C7843"/>
  <c r="C8061" s="1"/>
  <c r="C7915"/>
  <c r="C8133" s="1"/>
  <c r="C7964"/>
  <c r="D5031"/>
  <c r="D5347"/>
  <c r="D5687"/>
  <c r="D4922"/>
  <c r="D5238"/>
  <c r="D5286"/>
  <c r="D5578"/>
  <c r="D5796" s="1"/>
  <c r="D5626"/>
  <c r="D4995"/>
  <c r="D5335"/>
  <c r="D5651"/>
  <c r="D5991"/>
  <c r="D4886"/>
  <c r="D5226"/>
  <c r="D5444" s="1"/>
  <c r="D5274"/>
  <c r="D5542"/>
  <c r="D6234"/>
  <c r="D6550"/>
  <c r="D6890"/>
  <c r="D7206"/>
  <c r="D7546"/>
  <c r="D5979"/>
  <c r="D6355"/>
  <c r="D6695"/>
  <c r="D7011"/>
  <c r="D7351"/>
  <c r="D7667"/>
  <c r="D6902"/>
  <c r="D7120" s="1"/>
  <c r="D7194"/>
  <c r="D7242"/>
  <c r="D7460" s="1"/>
  <c r="D7510"/>
  <c r="D6003"/>
  <c r="D6367"/>
  <c r="D6683"/>
  <c r="D7023"/>
  <c r="D7339"/>
  <c r="D7850"/>
  <c r="D7582"/>
  <c r="D7995"/>
  <c r="D7838"/>
  <c r="D7959"/>
  <c r="D5007"/>
  <c r="D5323"/>
  <c r="D5663"/>
  <c r="D4898"/>
  <c r="D5214"/>
  <c r="D5894"/>
  <c r="D6112" s="1"/>
  <c r="D5067"/>
  <c r="D5407"/>
  <c r="D5723"/>
  <c r="D6063"/>
  <c r="D4958"/>
  <c r="D5590"/>
  <c r="D5882"/>
  <c r="D6100" s="1"/>
  <c r="D5930"/>
  <c r="D6210"/>
  <c r="D6526"/>
  <c r="D6866"/>
  <c r="D7182"/>
  <c r="D7522"/>
  <c r="D5942"/>
  <c r="D6331"/>
  <c r="D6671"/>
  <c r="D6987"/>
  <c r="D7327"/>
  <c r="D7643"/>
  <c r="D6222"/>
  <c r="D6440" s="1"/>
  <c r="D6270"/>
  <c r="D6562"/>
  <c r="D6610"/>
  <c r="D5918"/>
  <c r="D6343"/>
  <c r="D6659"/>
  <c r="D6999"/>
  <c r="D7315"/>
  <c r="D7679"/>
  <c r="D7922"/>
  <c r="D7971"/>
  <c r="D7703"/>
  <c r="D7886"/>
  <c r="D8031"/>
  <c r="D5079"/>
  <c r="D5395"/>
  <c r="D5735"/>
  <c r="D4970"/>
  <c r="D5262"/>
  <c r="D5554"/>
  <c r="D5772" s="1"/>
  <c r="D5602"/>
  <c r="D5870"/>
  <c r="D5043"/>
  <c r="D5383"/>
  <c r="D5699"/>
  <c r="D6039"/>
  <c r="D4934"/>
  <c r="D5250"/>
  <c r="D5298"/>
  <c r="D5516" s="1"/>
  <c r="D6282"/>
  <c r="D6598"/>
  <c r="D6938"/>
  <c r="D7254"/>
  <c r="D7594"/>
  <c r="D6307"/>
  <c r="D6647"/>
  <c r="D6963"/>
  <c r="D7303"/>
  <c r="D7619"/>
  <c r="D6198"/>
  <c r="D6878"/>
  <c r="D7096" s="1"/>
  <c r="D6926"/>
  <c r="D7218"/>
  <c r="D7436" s="1"/>
  <c r="D7266"/>
  <c r="D6319"/>
  <c r="D6635"/>
  <c r="D6975"/>
  <c r="D7291"/>
  <c r="D7631"/>
  <c r="D7898"/>
  <c r="D7947"/>
  <c r="D7655"/>
  <c r="D7558"/>
  <c r="D8007"/>
  <c r="D5055"/>
  <c r="D5371"/>
  <c r="D5711"/>
  <c r="D4946"/>
  <c r="D5019"/>
  <c r="D5359"/>
  <c r="D5675"/>
  <c r="D6015"/>
  <c r="D4910"/>
  <c r="D5566"/>
  <c r="D5614"/>
  <c r="D5906"/>
  <c r="D6124" s="1"/>
  <c r="D5954"/>
  <c r="D6172" s="1"/>
  <c r="D6258"/>
  <c r="D6476" s="1"/>
  <c r="D6574"/>
  <c r="D6914"/>
  <c r="D7230"/>
  <c r="D7448" s="1"/>
  <c r="D7570"/>
  <c r="D7788" s="1"/>
  <c r="D6027"/>
  <c r="D6379"/>
  <c r="D6719"/>
  <c r="D7035"/>
  <c r="D7375"/>
  <c r="D7691"/>
  <c r="D6246"/>
  <c r="D6464" s="1"/>
  <c r="D6538"/>
  <c r="D6756" s="1"/>
  <c r="D6586"/>
  <c r="D6804" s="1"/>
  <c r="D6854"/>
  <c r="D7534"/>
  <c r="D7752" s="1"/>
  <c r="D6051"/>
  <c r="D6391"/>
  <c r="D6707"/>
  <c r="D7047"/>
  <c r="D7363"/>
  <c r="D7874"/>
  <c r="D8019"/>
  <c r="D7862"/>
  <c r="D8080" s="1"/>
  <c r="D7910"/>
  <c r="D8128" s="1"/>
  <c r="D7983"/>
  <c r="K4334"/>
  <c r="G190" i="14"/>
  <c r="K4343" i="13"/>
  <c r="G4343"/>
  <c r="F186" i="14"/>
  <c r="E627" i="13"/>
  <c r="E712"/>
  <c r="E663"/>
  <c r="E748"/>
  <c r="E931"/>
  <c r="E1003"/>
  <c r="E1356"/>
  <c r="E919"/>
  <c r="E1587"/>
  <c r="E1100"/>
  <c r="E1440"/>
  <c r="E1756"/>
  <c r="E1028"/>
  <c r="E1599"/>
  <c r="E1696"/>
  <c r="E2231"/>
  <c r="E2012"/>
  <c r="E2352"/>
  <c r="E1720"/>
  <c r="E1951"/>
  <c r="E2096"/>
  <c r="E2412"/>
  <c r="E2752"/>
  <c r="E3068"/>
  <c r="E2887"/>
  <c r="E3275"/>
  <c r="E2716"/>
  <c r="E3056"/>
  <c r="E3372"/>
  <c r="E2899"/>
  <c r="E2947"/>
  <c r="E3408"/>
  <c r="E3736"/>
  <c r="E3676"/>
  <c r="E3543"/>
  <c r="E603"/>
  <c r="E591"/>
  <c r="E784"/>
  <c r="E724"/>
  <c r="E615"/>
  <c r="E1112"/>
  <c r="E1428"/>
  <c r="E1271"/>
  <c r="E1319"/>
  <c r="E1537" s="1"/>
  <c r="E1635"/>
  <c r="E1076"/>
  <c r="E1416"/>
  <c r="E1732"/>
  <c r="E991"/>
  <c r="E1209" s="1"/>
  <c r="E1283"/>
  <c r="E1575"/>
  <c r="E1647"/>
  <c r="E1865" s="1"/>
  <c r="E1939"/>
  <c r="E1987"/>
  <c r="E2279"/>
  <c r="E2595"/>
  <c r="E2643"/>
  <c r="E2861" s="1"/>
  <c r="E2084"/>
  <c r="E2424"/>
  <c r="E1927"/>
  <c r="E2243"/>
  <c r="E2461" s="1"/>
  <c r="E2315"/>
  <c r="E2533" s="1"/>
  <c r="E2072"/>
  <c r="E2388"/>
  <c r="E2728"/>
  <c r="E3044"/>
  <c r="E2631"/>
  <c r="E2935"/>
  <c r="E3153" s="1"/>
  <c r="E3251"/>
  <c r="E2692"/>
  <c r="E3032"/>
  <c r="E3348"/>
  <c r="E2607"/>
  <c r="E2825" s="1"/>
  <c r="E3239"/>
  <c r="E3360"/>
  <c r="E3712"/>
  <c r="E3579"/>
  <c r="E3627"/>
  <c r="E3652"/>
  <c r="E3299"/>
  <c r="E3517" s="1"/>
  <c r="E3615"/>
  <c r="E675"/>
  <c r="E760"/>
  <c r="E700"/>
  <c r="E1040"/>
  <c r="E979"/>
  <c r="E1088"/>
  <c r="E1404"/>
  <c r="E1247"/>
  <c r="E1052"/>
  <c r="E1392"/>
  <c r="E1708"/>
  <c r="E1331"/>
  <c r="E1549" s="1"/>
  <c r="E1623"/>
  <c r="E1841" s="1"/>
  <c r="E1915"/>
  <c r="E2571"/>
  <c r="E2060"/>
  <c r="E2400"/>
  <c r="E1903"/>
  <c r="E2291"/>
  <c r="E2048"/>
  <c r="E2364"/>
  <c r="E2704"/>
  <c r="E3020"/>
  <c r="E3227"/>
  <c r="E2668"/>
  <c r="E3008"/>
  <c r="E3324"/>
  <c r="E2559"/>
  <c r="E2923"/>
  <c r="E3141" s="1"/>
  <c r="E3215"/>
  <c r="E3287"/>
  <c r="E3688"/>
  <c r="E3384"/>
  <c r="E3724"/>
  <c r="E3591"/>
  <c r="E651"/>
  <c r="E736"/>
  <c r="E639"/>
  <c r="E772"/>
  <c r="E955"/>
  <c r="E1064"/>
  <c r="E1380"/>
  <c r="E967"/>
  <c r="E1185" s="1"/>
  <c r="E1295"/>
  <c r="E1513" s="1"/>
  <c r="E1611"/>
  <c r="E1829" s="1"/>
  <c r="E1659"/>
  <c r="E1368"/>
  <c r="E1684"/>
  <c r="E943"/>
  <c r="E1161" s="1"/>
  <c r="E1259"/>
  <c r="E1307"/>
  <c r="E1525" s="1"/>
  <c r="E1744"/>
  <c r="E1963"/>
  <c r="E2181" s="1"/>
  <c r="E2255"/>
  <c r="E2303"/>
  <c r="E2521" s="1"/>
  <c r="E2619"/>
  <c r="E2837" s="1"/>
  <c r="E2036"/>
  <c r="E2376"/>
  <c r="E1768"/>
  <c r="E1975"/>
  <c r="E2193" s="1"/>
  <c r="E2267"/>
  <c r="E2485" s="1"/>
  <c r="E2024"/>
  <c r="E2340"/>
  <c r="E2680"/>
  <c r="E2996"/>
  <c r="E2583"/>
  <c r="E2801" s="1"/>
  <c r="E2911"/>
  <c r="E3129" s="1"/>
  <c r="E2959"/>
  <c r="E3177" s="1"/>
  <c r="E2740"/>
  <c r="E3080"/>
  <c r="E3396"/>
  <c r="E2971"/>
  <c r="E3189" s="1"/>
  <c r="E3263"/>
  <c r="E3481" s="1"/>
  <c r="E3664"/>
  <c r="E3555"/>
  <c r="E3773" s="1"/>
  <c r="E3603"/>
  <c r="E3821" s="1"/>
  <c r="E3336"/>
  <c r="E3700"/>
  <c r="E3567"/>
  <c r="E3785" s="1"/>
  <c r="H5185"/>
  <c r="H8247"/>
  <c r="H5113"/>
  <c r="H8175"/>
  <c r="F190" i="14"/>
  <c r="I5104" i="13"/>
  <c r="I5128"/>
  <c r="K4374"/>
  <c r="G4374"/>
  <c r="G191" i="14"/>
  <c r="K4365" i="13"/>
  <c r="C8199"/>
  <c r="C5137"/>
  <c r="C8417" s="1"/>
  <c r="C5101"/>
  <c r="C8163"/>
  <c r="C4979"/>
  <c r="H3865"/>
  <c r="H803"/>
  <c r="H681"/>
  <c r="B202" i="14"/>
  <c r="F4655" i="13"/>
  <c r="B4655"/>
  <c r="F4646"/>
  <c r="J4923"/>
  <c r="J5239"/>
  <c r="J5895"/>
  <c r="J5068"/>
  <c r="J5408"/>
  <c r="J5724"/>
  <c r="J4959"/>
  <c r="J5591"/>
  <c r="J5883"/>
  <c r="J5008"/>
  <c r="J5324"/>
  <c r="J5396"/>
  <c r="J5736"/>
  <c r="J6052"/>
  <c r="J4899"/>
  <c r="J5215"/>
  <c r="J5287"/>
  <c r="J5603"/>
  <c r="J5871"/>
  <c r="J5044"/>
  <c r="J5384"/>
  <c r="J5700"/>
  <c r="J4935"/>
  <c r="J5251"/>
  <c r="J5299"/>
  <c r="J5517" s="1"/>
  <c r="J5955"/>
  <c r="J5080"/>
  <c r="J5372"/>
  <c r="J5712"/>
  <c r="J6028"/>
  <c r="J6016"/>
  <c r="J4947"/>
  <c r="J5555"/>
  <c r="J4996"/>
  <c r="J5652"/>
  <c r="J5227"/>
  <c r="J5543"/>
  <c r="J5907"/>
  <c r="J5980"/>
  <c r="J6064"/>
  <c r="J6380"/>
  <c r="J6720"/>
  <c r="J7036"/>
  <c r="J7376"/>
  <c r="J7692"/>
  <c r="J6247"/>
  <c r="J6539"/>
  <c r="J6587"/>
  <c r="J6855"/>
  <c r="J7535"/>
  <c r="J7583"/>
  <c r="J7801" s="1"/>
  <c r="J5992"/>
  <c r="J6368"/>
  <c r="J6684"/>
  <c r="J7024"/>
  <c r="J7340"/>
  <c r="J6235"/>
  <c r="J6283"/>
  <c r="J7231"/>
  <c r="J7449" s="1"/>
  <c r="J7523"/>
  <c r="J7996"/>
  <c r="J7839"/>
  <c r="J7911"/>
  <c r="J7960"/>
  <c r="J7632"/>
  <c r="J7899"/>
  <c r="J5360"/>
  <c r="J4911"/>
  <c r="J5615"/>
  <c r="J5833" s="1"/>
  <c r="J5056"/>
  <c r="J5688"/>
  <c r="J6356"/>
  <c r="J6696"/>
  <c r="J7012"/>
  <c r="J7352"/>
  <c r="J7668"/>
  <c r="J6903"/>
  <c r="J7195"/>
  <c r="J7243"/>
  <c r="J7461" s="1"/>
  <c r="J7511"/>
  <c r="J6344"/>
  <c r="J6660"/>
  <c r="J7000"/>
  <c r="J7316"/>
  <c r="J6551"/>
  <c r="J6599"/>
  <c r="J6891"/>
  <c r="J7109" s="1"/>
  <c r="J6939"/>
  <c r="J7972"/>
  <c r="J7704"/>
  <c r="J7595"/>
  <c r="J7813" s="1"/>
  <c r="J8032"/>
  <c r="J7875"/>
  <c r="J5263"/>
  <c r="J5627"/>
  <c r="J5845" s="1"/>
  <c r="J5336"/>
  <c r="J4887"/>
  <c r="J5275"/>
  <c r="J5493" s="1"/>
  <c r="J5032"/>
  <c r="J5664"/>
  <c r="J5943"/>
  <c r="J6161" s="1"/>
  <c r="J6332"/>
  <c r="J6672"/>
  <c r="J6988"/>
  <c r="J7328"/>
  <c r="J7644"/>
  <c r="J6223"/>
  <c r="J6441" s="1"/>
  <c r="J6271"/>
  <c r="J6489" s="1"/>
  <c r="J6563"/>
  <c r="J6611"/>
  <c r="J6829" s="1"/>
  <c r="J7559"/>
  <c r="J7777" s="1"/>
  <c r="J5919"/>
  <c r="J6137" s="1"/>
  <c r="J6320"/>
  <c r="J6636"/>
  <c r="J6976"/>
  <c r="J7292"/>
  <c r="J6211"/>
  <c r="J6429" s="1"/>
  <c r="J6259"/>
  <c r="J6477" s="1"/>
  <c r="J6527"/>
  <c r="J7207"/>
  <c r="J7425" s="1"/>
  <c r="J7255"/>
  <c r="J7948"/>
  <c r="J7656"/>
  <c r="J7887"/>
  <c r="J8105" s="1"/>
  <c r="J7547"/>
  <c r="J8008"/>
  <c r="J7851"/>
  <c r="J8069" s="1"/>
  <c r="J7923"/>
  <c r="J8141" s="1"/>
  <c r="J4971"/>
  <c r="J5579"/>
  <c r="J5020"/>
  <c r="J5676"/>
  <c r="J5567"/>
  <c r="J5931"/>
  <c r="J5348"/>
  <c r="J6004"/>
  <c r="J6308"/>
  <c r="J6648"/>
  <c r="J6964"/>
  <c r="J7304"/>
  <c r="J7620"/>
  <c r="J6199"/>
  <c r="J6879"/>
  <c r="J7097" s="1"/>
  <c r="J6927"/>
  <c r="J7145" s="1"/>
  <c r="J7219"/>
  <c r="J7437" s="1"/>
  <c r="J7267"/>
  <c r="J6040"/>
  <c r="J6392"/>
  <c r="J6708"/>
  <c r="J7048"/>
  <c r="J7364"/>
  <c r="J6575"/>
  <c r="J6793" s="1"/>
  <c r="J6867"/>
  <c r="J6915"/>
  <c r="J7183"/>
  <c r="J7571"/>
  <c r="J8020"/>
  <c r="J7863"/>
  <c r="J8081" s="1"/>
  <c r="J7984"/>
  <c r="J7680"/>
  <c r="I4994"/>
  <c r="I5334"/>
  <c r="I5650"/>
  <c r="I4885"/>
  <c r="I5225"/>
  <c r="I5443" s="1"/>
  <c r="I5273"/>
  <c r="I5541"/>
  <c r="I5006"/>
  <c r="I5322"/>
  <c r="I5662"/>
  <c r="I5978"/>
  <c r="I4897"/>
  <c r="I5213"/>
  <c r="I5893"/>
  <c r="I5941"/>
  <c r="I6197"/>
  <c r="I6585"/>
  <c r="I6877"/>
  <c r="I7193"/>
  <c r="I7265"/>
  <c r="I7557"/>
  <c r="I5953"/>
  <c r="I6390"/>
  <c r="I6706"/>
  <c r="I7046"/>
  <c r="I7362"/>
  <c r="I7702"/>
  <c r="I6597"/>
  <c r="I6815" s="1"/>
  <c r="I6889"/>
  <c r="I7181"/>
  <c r="I6306"/>
  <c r="I6646"/>
  <c r="I6962"/>
  <c r="I7302"/>
  <c r="I7569"/>
  <c r="I7861"/>
  <c r="I7982"/>
  <c r="I7593"/>
  <c r="I7666"/>
  <c r="I8018"/>
  <c r="I5066"/>
  <c r="I5406"/>
  <c r="I5722"/>
  <c r="I4957"/>
  <c r="I5589"/>
  <c r="I5881"/>
  <c r="I5078"/>
  <c r="I5394"/>
  <c r="I5734"/>
  <c r="I6050"/>
  <c r="I4969"/>
  <c r="I5261"/>
  <c r="I5553"/>
  <c r="I5771" s="1"/>
  <c r="I5601"/>
  <c r="I5869"/>
  <c r="I6062"/>
  <c r="I6269"/>
  <c r="I6561"/>
  <c r="I6853"/>
  <c r="I7241"/>
  <c r="I7533"/>
  <c r="I6366"/>
  <c r="I6682"/>
  <c r="I7022"/>
  <c r="I7338"/>
  <c r="I7678"/>
  <c r="I6209"/>
  <c r="I6281"/>
  <c r="I6499" s="1"/>
  <c r="I6573"/>
  <c r="I7253"/>
  <c r="I7471" s="1"/>
  <c r="I5929"/>
  <c r="I6378"/>
  <c r="I6718"/>
  <c r="I7034"/>
  <c r="I7374"/>
  <c r="I7837"/>
  <c r="I7958"/>
  <c r="I7545"/>
  <c r="I7873"/>
  <c r="I8091" s="1"/>
  <c r="I7921"/>
  <c r="I7994"/>
  <c r="I5042"/>
  <c r="I5382"/>
  <c r="I5698"/>
  <c r="I4933"/>
  <c r="I5249"/>
  <c r="I5297"/>
  <c r="I5515" s="1"/>
  <c r="I5054"/>
  <c r="I5370"/>
  <c r="I5710"/>
  <c r="I6026"/>
  <c r="I4945"/>
  <c r="I5917"/>
  <c r="I6014"/>
  <c r="I6245"/>
  <c r="I6925"/>
  <c r="I7143" s="1"/>
  <c r="I7217"/>
  <c r="I7509"/>
  <c r="I5905"/>
  <c r="I6123" s="1"/>
  <c r="I6342"/>
  <c r="I6658"/>
  <c r="I6998"/>
  <c r="I7314"/>
  <c r="I7654"/>
  <c r="I6038"/>
  <c r="I6257"/>
  <c r="I6475" s="1"/>
  <c r="I6549"/>
  <c r="I6767" s="1"/>
  <c r="I6865"/>
  <c r="I6937"/>
  <c r="I7155" s="1"/>
  <c r="I7229"/>
  <c r="I7447" s="1"/>
  <c r="I6354"/>
  <c r="I6694"/>
  <c r="I7010"/>
  <c r="I7350"/>
  <c r="I7690"/>
  <c r="I7909"/>
  <c r="I8127" s="1"/>
  <c r="I8030"/>
  <c r="I7618"/>
  <c r="I7970"/>
  <c r="I5018"/>
  <c r="I5358"/>
  <c r="I5674"/>
  <c r="I4909"/>
  <c r="I5565"/>
  <c r="I5783" s="1"/>
  <c r="I5613"/>
  <c r="I5030"/>
  <c r="I5346"/>
  <c r="I5686"/>
  <c r="I6002"/>
  <c r="I4921"/>
  <c r="I5237"/>
  <c r="I5455" s="1"/>
  <c r="I5285"/>
  <c r="I5503" s="1"/>
  <c r="I5577"/>
  <c r="I5625"/>
  <c r="I5843" s="1"/>
  <c r="I6221"/>
  <c r="I6537"/>
  <c r="I6755" s="1"/>
  <c r="I6609"/>
  <c r="I6827" s="1"/>
  <c r="I6901"/>
  <c r="I7119" s="1"/>
  <c r="I7581"/>
  <c r="I7799" s="1"/>
  <c r="I6318"/>
  <c r="I6634"/>
  <c r="I6974"/>
  <c r="I7290"/>
  <c r="I7630"/>
  <c r="I5990"/>
  <c r="I6233"/>
  <c r="I6525"/>
  <c r="I6913"/>
  <c r="I7131" s="1"/>
  <c r="I7205"/>
  <c r="I7521"/>
  <c r="I6330"/>
  <c r="I6670"/>
  <c r="I6986"/>
  <c r="I7326"/>
  <c r="I7642"/>
  <c r="I7885"/>
  <c r="I8103" s="1"/>
  <c r="I8006"/>
  <c r="I7849"/>
  <c r="I8067" s="1"/>
  <c r="I7897"/>
  <c r="I8115" s="1"/>
  <c r="I7946"/>
  <c r="I8042" s="1"/>
  <c r="B4436"/>
  <c r="F4427"/>
  <c r="B193" i="14"/>
  <c r="F4436" i="13"/>
  <c r="I620"/>
  <c r="I729"/>
  <c r="I668"/>
  <c r="I960"/>
  <c r="I693"/>
  <c r="I1033"/>
  <c r="I1252"/>
  <c r="I1568"/>
  <c r="I1057"/>
  <c r="I1373"/>
  <c r="I1713"/>
  <c r="I1288"/>
  <c r="I1604"/>
  <c r="I1045"/>
  <c r="I1385"/>
  <c r="I2041"/>
  <c r="I2357"/>
  <c r="I1725"/>
  <c r="I1956"/>
  <c r="I2588"/>
  <c r="I2029"/>
  <c r="I2369"/>
  <c r="I1749"/>
  <c r="I1968"/>
  <c r="I2284"/>
  <c r="I2600"/>
  <c r="I2940"/>
  <c r="I2697"/>
  <c r="I3013"/>
  <c r="I608"/>
  <c r="I705"/>
  <c r="I656"/>
  <c r="I644"/>
  <c r="I765"/>
  <c r="I1021"/>
  <c r="I1324"/>
  <c r="I1640"/>
  <c r="I1349"/>
  <c r="I1689"/>
  <c r="I948"/>
  <c r="I1166" s="1"/>
  <c r="I1264"/>
  <c r="I1482" s="1"/>
  <c r="I1580"/>
  <c r="I1652"/>
  <c r="I1361"/>
  <c r="I2017"/>
  <c r="I2333"/>
  <c r="I1677"/>
  <c r="I2248"/>
  <c r="I2466" s="1"/>
  <c r="I2564"/>
  <c r="I2005"/>
  <c r="I2345"/>
  <c r="I1701"/>
  <c r="I1944"/>
  <c r="I2260"/>
  <c r="I2478" s="1"/>
  <c r="I2552"/>
  <c r="I3232"/>
  <c r="I2673"/>
  <c r="I2989"/>
  <c r="I2576"/>
  <c r="I753"/>
  <c r="I984"/>
  <c r="I924"/>
  <c r="I1142" s="1"/>
  <c r="I1592"/>
  <c r="I1810" s="1"/>
  <c r="I1397"/>
  <c r="I996"/>
  <c r="I1628"/>
  <c r="I1409"/>
  <c r="I2381"/>
  <c r="I1980"/>
  <c r="I2612"/>
  <c r="I2393"/>
  <c r="I2892"/>
  <c r="I3256"/>
  <c r="I3037"/>
  <c r="I2904"/>
  <c r="I3122" s="1"/>
  <c r="I3220"/>
  <c r="I2733"/>
  <c r="I3073"/>
  <c r="I3389"/>
  <c r="I3608"/>
  <c r="I3681"/>
  <c r="I3377"/>
  <c r="I3717"/>
  <c r="I596"/>
  <c r="I936"/>
  <c r="I1154" s="1"/>
  <c r="I741"/>
  <c r="I1300"/>
  <c r="I1518" s="1"/>
  <c r="I1105"/>
  <c r="I1761"/>
  <c r="I1312"/>
  <c r="I1093"/>
  <c r="I2089"/>
  <c r="I1932"/>
  <c r="I2296"/>
  <c r="I2077"/>
  <c r="I1920"/>
  <c r="I2138" s="1"/>
  <c r="I3208"/>
  <c r="I2745"/>
  <c r="I2880"/>
  <c r="I3292"/>
  <c r="I2709"/>
  <c r="I3049"/>
  <c r="I3365"/>
  <c r="I3584"/>
  <c r="I3657"/>
  <c r="I3548"/>
  <c r="I3766" s="1"/>
  <c r="I3596"/>
  <c r="I3329"/>
  <c r="I3693"/>
  <c r="I584"/>
  <c r="I912"/>
  <c r="I717"/>
  <c r="I1276"/>
  <c r="I1081"/>
  <c r="I1737"/>
  <c r="I1069"/>
  <c r="I2065"/>
  <c r="I1908"/>
  <c r="I2126" s="1"/>
  <c r="I2272"/>
  <c r="I2490" s="1"/>
  <c r="I2053"/>
  <c r="I1896"/>
  <c r="I2308"/>
  <c r="I2964"/>
  <c r="I3182" s="1"/>
  <c r="I2721"/>
  <c r="I2624"/>
  <c r="I2842" s="1"/>
  <c r="I2952"/>
  <c r="I3268"/>
  <c r="I3486" s="1"/>
  <c r="I2685"/>
  <c r="I3025"/>
  <c r="I3341"/>
  <c r="I3560"/>
  <c r="I3778" s="1"/>
  <c r="I3401"/>
  <c r="I3729"/>
  <c r="I3669"/>
  <c r="I777"/>
  <c r="I632"/>
  <c r="I972"/>
  <c r="I1190" s="1"/>
  <c r="I1616"/>
  <c r="I1834" s="1"/>
  <c r="I1421"/>
  <c r="I1240"/>
  <c r="I1433"/>
  <c r="I2405"/>
  <c r="I2224"/>
  <c r="I2636"/>
  <c r="I2854" s="1"/>
  <c r="I2417"/>
  <c r="I2236"/>
  <c r="I2916"/>
  <c r="I3134" s="1"/>
  <c r="I3280"/>
  <c r="I3498" s="1"/>
  <c r="I3061"/>
  <c r="I2928"/>
  <c r="I3146" s="1"/>
  <c r="I3244"/>
  <c r="I2661"/>
  <c r="I2757" s="1"/>
  <c r="I3001"/>
  <c r="I3317"/>
  <c r="I3536"/>
  <c r="I3353"/>
  <c r="I3705"/>
  <c r="I3572"/>
  <c r="I3790" s="1"/>
  <c r="I3620"/>
  <c r="I3838" s="1"/>
  <c r="I3645"/>
  <c r="I3741" s="1"/>
  <c r="H656"/>
  <c r="H741"/>
  <c r="H705"/>
  <c r="H1021"/>
  <c r="H960"/>
  <c r="H1069"/>
  <c r="H1409"/>
  <c r="H972"/>
  <c r="H1300"/>
  <c r="H1592"/>
  <c r="H1081"/>
  <c r="H1397"/>
  <c r="H1737"/>
  <c r="H996"/>
  <c r="H1628"/>
  <c r="H1846" s="1"/>
  <c r="H1749"/>
  <c r="H1968"/>
  <c r="H2284"/>
  <c r="H2600"/>
  <c r="H2065"/>
  <c r="H2381"/>
  <c r="H1908"/>
  <c r="H1980"/>
  <c r="H2053"/>
  <c r="H2393"/>
  <c r="H2661"/>
  <c r="H3001"/>
  <c r="H2892"/>
  <c r="H2940"/>
  <c r="H3208"/>
  <c r="H2588"/>
  <c r="H2721"/>
  <c r="H3037"/>
  <c r="H3377"/>
  <c r="H3717"/>
  <c r="H3560"/>
  <c r="H3681"/>
  <c r="H3389"/>
  <c r="H632"/>
  <c r="H717"/>
  <c r="H596"/>
  <c r="H777"/>
  <c r="H936"/>
  <c r="H1045"/>
  <c r="H1385"/>
  <c r="H1276"/>
  <c r="H1494" s="1"/>
  <c r="H1568"/>
  <c r="H1057"/>
  <c r="H1373"/>
  <c r="H1713"/>
  <c r="H1288"/>
  <c r="H1506" s="1"/>
  <c r="H1604"/>
  <c r="H1822" s="1"/>
  <c r="H1701"/>
  <c r="H1944"/>
  <c r="H2260"/>
  <c r="H2576"/>
  <c r="H2041"/>
  <c r="H2357"/>
  <c r="H1725"/>
  <c r="H2272"/>
  <c r="H2490" s="1"/>
  <c r="H2029"/>
  <c r="H2369"/>
  <c r="H2612"/>
  <c r="H2830" s="1"/>
  <c r="H2733"/>
  <c r="H3073"/>
  <c r="H3280"/>
  <c r="H3498" s="1"/>
  <c r="H2697"/>
  <c r="H3013"/>
  <c r="H3353"/>
  <c r="H2904"/>
  <c r="H2952"/>
  <c r="H3244"/>
  <c r="H3462" s="1"/>
  <c r="H3292"/>
  <c r="H3693"/>
  <c r="H3536"/>
  <c r="H3657"/>
  <c r="H3341"/>
  <c r="H3596"/>
  <c r="H584"/>
  <c r="H765"/>
  <c r="H668"/>
  <c r="H1093"/>
  <c r="H1616"/>
  <c r="H1834" s="1"/>
  <c r="H1421"/>
  <c r="H1240"/>
  <c r="H2236"/>
  <c r="H2624"/>
  <c r="H2842" s="1"/>
  <c r="H2405"/>
  <c r="H2224"/>
  <c r="H2077"/>
  <c r="H2685"/>
  <c r="H3232"/>
  <c r="H3450" s="1"/>
  <c r="H2745"/>
  <c r="H3401"/>
  <c r="H3220"/>
  <c r="H3645"/>
  <c r="H3584"/>
  <c r="H3802" s="1"/>
  <c r="H3548"/>
  <c r="H693"/>
  <c r="H753"/>
  <c r="H1033"/>
  <c r="H924"/>
  <c r="H1142" s="1"/>
  <c r="H1349"/>
  <c r="H948"/>
  <c r="H1166" s="1"/>
  <c r="H1580"/>
  <c r="H1920"/>
  <c r="H2138" s="1"/>
  <c r="H2552"/>
  <c r="H2333"/>
  <c r="H1956"/>
  <c r="H2005"/>
  <c r="H2564"/>
  <c r="H3049"/>
  <c r="H2964"/>
  <c r="H3182" s="1"/>
  <c r="H2673"/>
  <c r="H3329"/>
  <c r="H3365"/>
  <c r="H3729"/>
  <c r="H644"/>
  <c r="H729"/>
  <c r="H984"/>
  <c r="H1202" s="1"/>
  <c r="H1433"/>
  <c r="H1324"/>
  <c r="H1542" s="1"/>
  <c r="H1105"/>
  <c r="H1761"/>
  <c r="H1312"/>
  <c r="H1896"/>
  <c r="H2308"/>
  <c r="H2089"/>
  <c r="H1932"/>
  <c r="H2150" s="1"/>
  <c r="H2296"/>
  <c r="H2417"/>
  <c r="H3025"/>
  <c r="H2636"/>
  <c r="H2854" s="1"/>
  <c r="H3061"/>
  <c r="H2928"/>
  <c r="H3146" s="1"/>
  <c r="H3268"/>
  <c r="H3486" s="1"/>
  <c r="H3317"/>
  <c r="H3705"/>
  <c r="H3620"/>
  <c r="H3838" s="1"/>
  <c r="H608"/>
  <c r="H620"/>
  <c r="H912"/>
  <c r="H1361"/>
  <c r="H1252"/>
  <c r="H1470" s="1"/>
  <c r="H1640"/>
  <c r="H1689"/>
  <c r="H1264"/>
  <c r="H1482" s="1"/>
  <c r="H1652"/>
  <c r="H1870" s="1"/>
  <c r="H2017"/>
  <c r="H1677"/>
  <c r="H2248"/>
  <c r="H2466" s="1"/>
  <c r="H2345"/>
  <c r="H2709"/>
  <c r="H2916"/>
  <c r="H3256"/>
  <c r="H3474" s="1"/>
  <c r="H2989"/>
  <c r="H3085" s="1"/>
  <c r="H2880"/>
  <c r="H3669"/>
  <c r="H3608"/>
  <c r="H3826" s="1"/>
  <c r="H3572"/>
  <c r="H3790" s="1"/>
  <c r="G200" i="14"/>
  <c r="K4593" i="13"/>
  <c r="G4593"/>
  <c r="K4584"/>
  <c r="D615"/>
  <c r="D712"/>
  <c r="D663"/>
  <c r="D967"/>
  <c r="D651"/>
  <c r="D772"/>
  <c r="D1028"/>
  <c r="D1331"/>
  <c r="D1647"/>
  <c r="D1356"/>
  <c r="D1696"/>
  <c r="D955"/>
  <c r="D1271"/>
  <c r="D1587"/>
  <c r="D1368"/>
  <c r="D2024"/>
  <c r="D2340"/>
  <c r="D1684"/>
  <c r="D1939"/>
  <c r="D2231"/>
  <c r="D2303"/>
  <c r="D2643"/>
  <c r="D2084"/>
  <c r="D2424"/>
  <c r="D1927"/>
  <c r="D2559"/>
  <c r="D2947"/>
  <c r="D3239"/>
  <c r="D2680"/>
  <c r="D2996"/>
  <c r="D2583"/>
  <c r="D2935"/>
  <c r="D3251"/>
  <c r="D3008"/>
  <c r="D3324"/>
  <c r="D3543"/>
  <c r="D3360"/>
  <c r="D3712"/>
  <c r="D3579"/>
  <c r="D3627"/>
  <c r="D3652"/>
  <c r="D3724"/>
  <c r="D603"/>
  <c r="D784"/>
  <c r="D943"/>
  <c r="D639"/>
  <c r="D748"/>
  <c r="D979"/>
  <c r="D1307"/>
  <c r="D1623"/>
  <c r="D1112"/>
  <c r="D1428"/>
  <c r="D1768"/>
  <c r="D1247"/>
  <c r="D1659"/>
  <c r="D1877" s="1"/>
  <c r="D1100"/>
  <c r="D1440"/>
  <c r="D2096"/>
  <c r="D2412"/>
  <c r="D1915"/>
  <c r="D2133" s="1"/>
  <c r="D1987"/>
  <c r="D2205" s="1"/>
  <c r="D2619"/>
  <c r="D2060"/>
  <c r="D2400"/>
  <c r="D1903"/>
  <c r="D2243"/>
  <c r="D2315"/>
  <c r="D2533" s="1"/>
  <c r="D2923"/>
  <c r="D3215"/>
  <c r="D3287"/>
  <c r="D2752"/>
  <c r="D3068"/>
  <c r="D2911"/>
  <c r="D2668"/>
  <c r="D2740"/>
  <c r="D3080"/>
  <c r="D3396"/>
  <c r="D3615"/>
  <c r="D3833" s="1"/>
  <c r="D3688"/>
  <c r="D3384"/>
  <c r="D3700"/>
  <c r="D591"/>
  <c r="D760"/>
  <c r="D919"/>
  <c r="D991"/>
  <c r="D724"/>
  <c r="D931"/>
  <c r="D1283"/>
  <c r="D1599"/>
  <c r="D1088"/>
  <c r="D1404"/>
  <c r="D1744"/>
  <c r="D1319"/>
  <c r="D1635"/>
  <c r="D1076"/>
  <c r="D1416"/>
  <c r="D2072"/>
  <c r="D2388"/>
  <c r="D1732"/>
  <c r="D2279"/>
  <c r="D2497" s="1"/>
  <c r="D2595"/>
  <c r="D2036"/>
  <c r="D2376"/>
  <c r="D1756"/>
  <c r="D1975"/>
  <c r="D2291"/>
  <c r="D2899"/>
  <c r="D3117" s="1"/>
  <c r="D2971"/>
  <c r="D3189" s="1"/>
  <c r="D2728"/>
  <c r="D3044"/>
  <c r="D2887"/>
  <c r="D3227"/>
  <c r="D3299"/>
  <c r="D2716"/>
  <c r="D3056"/>
  <c r="D3372"/>
  <c r="D3591"/>
  <c r="D3809" s="1"/>
  <c r="D3664"/>
  <c r="D3555"/>
  <c r="D3773" s="1"/>
  <c r="D3603"/>
  <c r="D3821" s="1"/>
  <c r="D3336"/>
  <c r="D3676"/>
  <c r="D627"/>
  <c r="D736"/>
  <c r="D675"/>
  <c r="D700"/>
  <c r="D1040"/>
  <c r="D1259"/>
  <c r="D1477" s="1"/>
  <c r="D1575"/>
  <c r="D1064"/>
  <c r="D1380"/>
  <c r="D1720"/>
  <c r="D1003"/>
  <c r="D1295"/>
  <c r="D1611"/>
  <c r="D1829" s="1"/>
  <c r="D1052"/>
  <c r="D1392"/>
  <c r="D2048"/>
  <c r="D2364"/>
  <c r="D1963"/>
  <c r="D2181" s="1"/>
  <c r="D2255"/>
  <c r="D2571"/>
  <c r="D2789" s="1"/>
  <c r="D2012"/>
  <c r="D2108" s="1"/>
  <c r="D2352"/>
  <c r="D1708"/>
  <c r="D1951"/>
  <c r="D2267"/>
  <c r="D2485" s="1"/>
  <c r="D2607"/>
  <c r="D2825" s="1"/>
  <c r="D3263"/>
  <c r="D2704"/>
  <c r="D3020"/>
  <c r="D2631"/>
  <c r="D2849" s="1"/>
  <c r="D2959"/>
  <c r="D3275"/>
  <c r="D2692"/>
  <c r="D3032"/>
  <c r="D3348"/>
  <c r="D3567"/>
  <c r="D3785" s="1"/>
  <c r="D3408"/>
  <c r="D3736"/>
  <c r="H8211"/>
  <c r="H5149"/>
  <c r="H6619"/>
  <c r="H6837" s="1"/>
  <c r="H6741"/>
  <c r="H8235"/>
  <c r="H5173"/>
  <c r="H7069"/>
  <c r="H6947"/>
  <c r="H7165" s="1"/>
  <c r="C4934"/>
  <c r="C5566"/>
  <c r="C5882"/>
  <c r="C5079"/>
  <c r="C5395"/>
  <c r="C5735"/>
  <c r="C4970"/>
  <c r="C5262"/>
  <c r="C5554"/>
  <c r="C5602"/>
  <c r="C5870"/>
  <c r="C5067"/>
  <c r="C5407"/>
  <c r="C5723"/>
  <c r="C6063"/>
  <c r="C6343"/>
  <c r="C6659"/>
  <c r="C6999"/>
  <c r="C7315"/>
  <c r="C7655"/>
  <c r="C6234"/>
  <c r="C6526"/>
  <c r="C6938"/>
  <c r="C7230"/>
  <c r="C7546"/>
  <c r="C5979"/>
  <c r="C6355"/>
  <c r="C6695"/>
  <c r="C7011"/>
  <c r="C7351"/>
  <c r="C6198"/>
  <c r="C6610"/>
  <c r="C6902"/>
  <c r="C7120" s="1"/>
  <c r="C7218"/>
  <c r="C7510"/>
  <c r="C7691"/>
  <c r="C8031"/>
  <c r="C7947"/>
  <c r="C7838"/>
  <c r="C4910"/>
  <c r="C5250"/>
  <c r="C5542"/>
  <c r="C5614"/>
  <c r="C5832" s="1"/>
  <c r="C5055"/>
  <c r="C5371"/>
  <c r="C5711"/>
  <c r="C4946"/>
  <c r="C5942"/>
  <c r="C5043"/>
  <c r="C5383"/>
  <c r="C5699"/>
  <c r="C6039"/>
  <c r="C6319"/>
  <c r="C6635"/>
  <c r="C6975"/>
  <c r="C7291"/>
  <c r="C7631"/>
  <c r="C5906"/>
  <c r="C6210"/>
  <c r="C6428" s="1"/>
  <c r="C6598"/>
  <c r="C6914"/>
  <c r="C7206"/>
  <c r="C7522"/>
  <c r="C7740" s="1"/>
  <c r="C6331"/>
  <c r="C6671"/>
  <c r="C6987"/>
  <c r="C7327"/>
  <c r="C6270"/>
  <c r="C6586"/>
  <c r="C6878"/>
  <c r="C7096" s="1"/>
  <c r="C7194"/>
  <c r="C7643"/>
  <c r="C8007"/>
  <c r="C7874"/>
  <c r="C7922"/>
  <c r="C8140" s="1"/>
  <c r="C7667"/>
  <c r="C8019"/>
  <c r="C7886"/>
  <c r="C4958"/>
  <c r="C5323"/>
  <c r="C4898"/>
  <c r="C4995"/>
  <c r="C5651"/>
  <c r="C6003"/>
  <c r="C6683"/>
  <c r="C7339"/>
  <c r="C5954"/>
  <c r="C6172" s="1"/>
  <c r="C6550"/>
  <c r="C6768" s="1"/>
  <c r="C7570"/>
  <c r="C6379"/>
  <c r="C7035"/>
  <c r="C6222"/>
  <c r="C6440" s="1"/>
  <c r="C7242"/>
  <c r="C7460" s="1"/>
  <c r="C7959"/>
  <c r="C7898"/>
  <c r="C8116" s="1"/>
  <c r="C7971"/>
  <c r="C7910"/>
  <c r="C8128" s="1"/>
  <c r="C4886"/>
  <c r="C5298"/>
  <c r="C5516" s="1"/>
  <c r="C5031"/>
  <c r="C5687"/>
  <c r="C5238"/>
  <c r="C5578"/>
  <c r="C5796" s="1"/>
  <c r="C5918"/>
  <c r="C5359"/>
  <c r="C6015"/>
  <c r="C6391"/>
  <c r="C7047"/>
  <c r="C7703"/>
  <c r="C6282"/>
  <c r="C6890"/>
  <c r="C7108" s="1"/>
  <c r="C6307"/>
  <c r="C6963"/>
  <c r="C5930"/>
  <c r="C6562"/>
  <c r="C6780" s="1"/>
  <c r="C7558"/>
  <c r="C7776" s="1"/>
  <c r="C7619"/>
  <c r="C5274"/>
  <c r="C5492" s="1"/>
  <c r="C5007"/>
  <c r="C5663"/>
  <c r="C5214"/>
  <c r="C5894"/>
  <c r="C5335"/>
  <c r="C5991"/>
  <c r="C6367"/>
  <c r="C7023"/>
  <c r="C7679"/>
  <c r="C6258"/>
  <c r="C6476" s="1"/>
  <c r="C6866"/>
  <c r="C7254"/>
  <c r="C6027"/>
  <c r="C6719"/>
  <c r="C7375"/>
  <c r="C6538"/>
  <c r="C6926"/>
  <c r="C7144" s="1"/>
  <c r="C7534"/>
  <c r="C7752" s="1"/>
  <c r="C7850"/>
  <c r="C8068" s="1"/>
  <c r="C7582"/>
  <c r="C7862"/>
  <c r="C8080" s="1"/>
  <c r="C5226"/>
  <c r="C5444" s="1"/>
  <c r="C5590"/>
  <c r="C5347"/>
  <c r="C4922"/>
  <c r="C5286"/>
  <c r="C5504" s="1"/>
  <c r="C5626"/>
  <c r="C5844" s="1"/>
  <c r="C5019"/>
  <c r="C5675"/>
  <c r="C6051"/>
  <c r="C6707"/>
  <c r="C7363"/>
  <c r="C6574"/>
  <c r="C6792" s="1"/>
  <c r="C7182"/>
  <c r="C7594"/>
  <c r="C7812" s="1"/>
  <c r="C6647"/>
  <c r="C7303"/>
  <c r="C6246"/>
  <c r="C6464" s="1"/>
  <c r="C6854"/>
  <c r="C7266"/>
  <c r="C7484" s="1"/>
  <c r="C7983"/>
  <c r="C7995"/>
  <c r="I675"/>
  <c r="I760"/>
  <c r="I700"/>
  <c r="I1040"/>
  <c r="I955"/>
  <c r="I1064"/>
  <c r="I1380"/>
  <c r="I991"/>
  <c r="I1295"/>
  <c r="I1587"/>
  <c r="I1659"/>
  <c r="I1368"/>
  <c r="I1684"/>
  <c r="I919"/>
  <c r="I1599"/>
  <c r="I1720"/>
  <c r="I1963"/>
  <c r="I2255"/>
  <c r="I2571"/>
  <c r="I2084"/>
  <c r="I2424"/>
  <c r="I1927"/>
  <c r="I2243"/>
  <c r="I2315"/>
  <c r="I2533" s="1"/>
  <c r="I2096"/>
  <c r="I2412"/>
  <c r="I2752"/>
  <c r="I3068"/>
  <c r="I2887"/>
  <c r="I3275"/>
  <c r="I2716"/>
  <c r="I3056"/>
  <c r="I3372"/>
  <c r="I2631"/>
  <c r="I3263"/>
  <c r="I3481" s="1"/>
  <c r="I3384"/>
  <c r="I3736"/>
  <c r="I3579"/>
  <c r="I3676"/>
  <c r="I3567"/>
  <c r="I3785" s="1"/>
  <c r="I3615"/>
  <c r="I651"/>
  <c r="I736"/>
  <c r="I663"/>
  <c r="I772"/>
  <c r="I1356"/>
  <c r="I943"/>
  <c r="I1271"/>
  <c r="I1489" s="1"/>
  <c r="I1100"/>
  <c r="I1440"/>
  <c r="I1756"/>
  <c r="I1283"/>
  <c r="I1575"/>
  <c r="I1647"/>
  <c r="I1939"/>
  <c r="I2231"/>
  <c r="I2643"/>
  <c r="I2060"/>
  <c r="I2400"/>
  <c r="I1903"/>
  <c r="I1975"/>
  <c r="I2291"/>
  <c r="I2072"/>
  <c r="I2388"/>
  <c r="I2728"/>
  <c r="I3044"/>
  <c r="I2959"/>
  <c r="I3177" s="1"/>
  <c r="I3251"/>
  <c r="I2692"/>
  <c r="I3032"/>
  <c r="I3348"/>
  <c r="I2947"/>
  <c r="I3165" s="1"/>
  <c r="I3239"/>
  <c r="I3336"/>
  <c r="I3712"/>
  <c r="I3555"/>
  <c r="I3627"/>
  <c r="I3845" s="1"/>
  <c r="I3652"/>
  <c r="I3543"/>
  <c r="I627"/>
  <c r="I712"/>
  <c r="I591"/>
  <c r="I748"/>
  <c r="I931"/>
  <c r="I1149" s="1"/>
  <c r="I1003"/>
  <c r="I1221" s="1"/>
  <c r="I1112"/>
  <c r="I1428"/>
  <c r="I1247"/>
  <c r="I1319"/>
  <c r="I1635"/>
  <c r="I1076"/>
  <c r="I1416"/>
  <c r="I1732"/>
  <c r="I1259"/>
  <c r="I1331"/>
  <c r="I1549" s="1"/>
  <c r="I1623"/>
  <c r="I1841" s="1"/>
  <c r="I1915"/>
  <c r="I2303"/>
  <c r="I2521" s="1"/>
  <c r="I2619"/>
  <c r="I2837" s="1"/>
  <c r="I2036"/>
  <c r="I2376"/>
  <c r="I1744"/>
  <c r="I1951"/>
  <c r="I2169" s="1"/>
  <c r="I2048"/>
  <c r="I2364"/>
  <c r="I2704"/>
  <c r="I3020"/>
  <c r="I2607"/>
  <c r="I2825" s="1"/>
  <c r="I2935"/>
  <c r="I3153" s="1"/>
  <c r="I3008"/>
  <c r="I3324"/>
  <c r="I2583"/>
  <c r="I2801" s="1"/>
  <c r="I2923"/>
  <c r="I3141" s="1"/>
  <c r="I3215"/>
  <c r="I3287"/>
  <c r="I3688"/>
  <c r="I3408"/>
  <c r="I3724"/>
  <c r="I3591"/>
  <c r="I603"/>
  <c r="I615"/>
  <c r="I784"/>
  <c r="I724"/>
  <c r="I639"/>
  <c r="I979"/>
  <c r="I1088"/>
  <c r="I1404"/>
  <c r="I1028"/>
  <c r="I1611"/>
  <c r="I1052"/>
  <c r="I1392"/>
  <c r="I1708"/>
  <c r="I967"/>
  <c r="I1307"/>
  <c r="I1768"/>
  <c r="I1987"/>
  <c r="I2205" s="1"/>
  <c r="I2279"/>
  <c r="I2595"/>
  <c r="I2813" s="1"/>
  <c r="I2012"/>
  <c r="I2352"/>
  <c r="I1696"/>
  <c r="I2267"/>
  <c r="I2485" s="1"/>
  <c r="I2024"/>
  <c r="I2340"/>
  <c r="I2436" s="1"/>
  <c r="I2680"/>
  <c r="I2996"/>
  <c r="I2559"/>
  <c r="I2911"/>
  <c r="I3129" s="1"/>
  <c r="I3227"/>
  <c r="I3445" s="1"/>
  <c r="I2668"/>
  <c r="I2740"/>
  <c r="I3080"/>
  <c r="I3396"/>
  <c r="I2899"/>
  <c r="I3117" s="1"/>
  <c r="I2971"/>
  <c r="I3664"/>
  <c r="I3299"/>
  <c r="I3517" s="1"/>
  <c r="I3603"/>
  <c r="I3360"/>
  <c r="I3700"/>
  <c r="D589"/>
  <c r="D746"/>
  <c r="D929"/>
  <c r="D734"/>
  <c r="D917"/>
  <c r="D1293"/>
  <c r="D1633"/>
  <c r="D1050"/>
  <c r="D1390"/>
  <c r="D1706"/>
  <c r="D989"/>
  <c r="D1305"/>
  <c r="D1621"/>
  <c r="D1110"/>
  <c r="D1426"/>
  <c r="D2082"/>
  <c r="D2422"/>
  <c r="D1925"/>
  <c r="D2241"/>
  <c r="D2629"/>
  <c r="D2070"/>
  <c r="D2386"/>
  <c r="D1913"/>
  <c r="D1985"/>
  <c r="D2277"/>
  <c r="D2495" s="1"/>
  <c r="D3249"/>
  <c r="D2617"/>
  <c r="D2738"/>
  <c r="D3078"/>
  <c r="D3285"/>
  <c r="D2678"/>
  <c r="D2994"/>
  <c r="D3334"/>
  <c r="D3346"/>
  <c r="D3577"/>
  <c r="D3674"/>
  <c r="D3565"/>
  <c r="D3613"/>
  <c r="D3734"/>
  <c r="D673"/>
  <c r="D722"/>
  <c r="D661"/>
  <c r="D1001"/>
  <c r="D1219" s="1"/>
  <c r="D710"/>
  <c r="D1026"/>
  <c r="D1269"/>
  <c r="D1609"/>
  <c r="D1038"/>
  <c r="D1366"/>
  <c r="D1682"/>
  <c r="D941"/>
  <c r="D1159" s="1"/>
  <c r="D1281"/>
  <c r="D1499" s="1"/>
  <c r="D1597"/>
  <c r="D1815" s="1"/>
  <c r="D1086"/>
  <c r="D1402"/>
  <c r="D2058"/>
  <c r="D2398"/>
  <c r="D1901"/>
  <c r="D2313"/>
  <c r="D2531" s="1"/>
  <c r="D2605"/>
  <c r="D2046"/>
  <c r="D2362"/>
  <c r="D1742"/>
  <c r="D1961"/>
  <c r="D2179" s="1"/>
  <c r="D2909"/>
  <c r="D3225"/>
  <c r="D3443" s="1"/>
  <c r="D2569"/>
  <c r="D2787" s="1"/>
  <c r="D2714"/>
  <c r="D3054"/>
  <c r="D2921"/>
  <c r="D2969"/>
  <c r="D3187" s="1"/>
  <c r="D3261"/>
  <c r="D2641"/>
  <c r="D2859" s="1"/>
  <c r="D2750"/>
  <c r="D3066"/>
  <c r="D3406"/>
  <c r="D3650"/>
  <c r="D3297"/>
  <c r="D3541"/>
  <c r="D3710"/>
  <c r="D613"/>
  <c r="D698"/>
  <c r="D625"/>
  <c r="D977"/>
  <c r="D1195" s="1"/>
  <c r="D637"/>
  <c r="D782"/>
  <c r="D1245"/>
  <c r="D1585"/>
  <c r="D1657"/>
  <c r="D1098"/>
  <c r="D1438"/>
  <c r="D1754"/>
  <c r="D1573"/>
  <c r="D1062"/>
  <c r="D1378"/>
  <c r="D2034"/>
  <c r="D2374"/>
  <c r="D1766"/>
  <c r="D1973"/>
  <c r="D2191" s="1"/>
  <c r="D2289"/>
  <c r="D2507" s="1"/>
  <c r="D2581"/>
  <c r="D2022"/>
  <c r="D2338"/>
  <c r="D1694"/>
  <c r="D2253"/>
  <c r="D2471" s="1"/>
  <c r="D2885"/>
  <c r="D2957"/>
  <c r="D3175" s="1"/>
  <c r="D3273"/>
  <c r="D2690"/>
  <c r="D3030"/>
  <c r="D3237"/>
  <c r="D3455" s="1"/>
  <c r="D2726"/>
  <c r="D3042"/>
  <c r="D3382"/>
  <c r="D3553"/>
  <c r="D3625"/>
  <c r="D3843" s="1"/>
  <c r="D3722"/>
  <c r="D3370"/>
  <c r="D3589"/>
  <c r="D3686"/>
  <c r="D649"/>
  <c r="D770"/>
  <c r="D953"/>
  <c r="D1171" s="1"/>
  <c r="D601"/>
  <c r="D758"/>
  <c r="D965"/>
  <c r="D1317"/>
  <c r="D1535" s="1"/>
  <c r="D1074"/>
  <c r="D1414"/>
  <c r="D1730"/>
  <c r="D1257"/>
  <c r="D1475" s="1"/>
  <c r="D1329"/>
  <c r="D1547" s="1"/>
  <c r="D1645"/>
  <c r="D1354"/>
  <c r="D2010"/>
  <c r="D2350"/>
  <c r="D1718"/>
  <c r="D1949"/>
  <c r="D2265"/>
  <c r="D2483" s="1"/>
  <c r="D2557"/>
  <c r="D2094"/>
  <c r="D2410"/>
  <c r="D1937"/>
  <c r="D2155" s="1"/>
  <c r="D2229"/>
  <c r="D2301"/>
  <c r="D2519" s="1"/>
  <c r="D2933"/>
  <c r="D3151" s="1"/>
  <c r="D2666"/>
  <c r="D3006"/>
  <c r="D2897"/>
  <c r="D2945"/>
  <c r="D3163" s="1"/>
  <c r="D3213"/>
  <c r="D2593"/>
  <c r="D2702"/>
  <c r="D3018"/>
  <c r="D3358"/>
  <c r="D3394"/>
  <c r="D3601"/>
  <c r="D3698"/>
  <c r="D3322"/>
  <c r="D3418" s="1"/>
  <c r="D3662"/>
  <c r="C8272"/>
  <c r="C5088"/>
  <c r="C8211"/>
  <c r="C5149"/>
  <c r="C8235"/>
  <c r="C5173"/>
  <c r="H3877"/>
  <c r="H815"/>
  <c r="H2321"/>
  <c r="H2443"/>
  <c r="H1131"/>
  <c r="H1009"/>
  <c r="H1227" s="1"/>
  <c r="H1787"/>
  <c r="H1665"/>
  <c r="H1883" s="1"/>
  <c r="H3937"/>
  <c r="H875"/>
  <c r="H1999"/>
  <c r="H2121"/>
  <c r="H1671"/>
  <c r="H1889" s="1"/>
  <c r="H1793"/>
  <c r="H3871"/>
  <c r="H687"/>
  <c r="H809"/>
  <c r="H3639"/>
  <c r="H3761"/>
  <c r="H3980"/>
  <c r="H796"/>
  <c r="H3931"/>
  <c r="H869"/>
  <c r="H1015"/>
  <c r="H1137"/>
  <c r="H3907"/>
  <c r="H845"/>
  <c r="C658"/>
  <c r="C3731"/>
  <c r="C3343"/>
  <c r="C2906"/>
  <c r="C2966"/>
  <c r="C1387"/>
  <c r="C1763"/>
  <c r="C1570"/>
  <c r="C670"/>
  <c r="C3246"/>
  <c r="C3282"/>
  <c r="C1922"/>
  <c r="C2638"/>
  <c r="C1982"/>
  <c r="C1727"/>
  <c r="C1290"/>
  <c r="C950"/>
  <c r="C986"/>
  <c r="C3622"/>
  <c r="C3840" s="1"/>
  <c r="C3562"/>
  <c r="C2687"/>
  <c r="C2747"/>
  <c r="C2262"/>
  <c r="C2031"/>
  <c r="C2091"/>
  <c r="C1630"/>
  <c r="C1107"/>
  <c r="C719"/>
  <c r="C622"/>
  <c r="C3671"/>
  <c r="C3379"/>
  <c r="C3027"/>
  <c r="C3063"/>
  <c r="C2626"/>
  <c r="C2371"/>
  <c r="C2298"/>
  <c r="C2516" s="1"/>
  <c r="C2407"/>
  <c r="C1047"/>
  <c r="C1423"/>
  <c r="C1254"/>
  <c r="C731"/>
  <c r="C3550"/>
  <c r="C3367"/>
  <c r="C2675"/>
  <c r="C1703"/>
  <c r="C1910"/>
  <c r="C1411"/>
  <c r="C1314"/>
  <c r="C1351"/>
  <c r="C1278"/>
  <c r="C1496" s="1"/>
  <c r="C914"/>
  <c r="C3355"/>
  <c r="C3270"/>
  <c r="C2991"/>
  <c r="C2286"/>
  <c r="C2055"/>
  <c r="C2226"/>
  <c r="C2019"/>
  <c r="C1691"/>
  <c r="C1594"/>
  <c r="C1812" s="1"/>
  <c r="C610"/>
  <c r="C3659"/>
  <c r="C2930"/>
  <c r="C1946"/>
  <c r="C2164" s="1"/>
  <c r="C3683"/>
  <c r="C3075"/>
  <c r="C2954"/>
  <c r="C3172" s="1"/>
  <c r="C3015"/>
  <c r="C2918"/>
  <c r="C3136" s="1"/>
  <c r="C1970"/>
  <c r="C2590"/>
  <c r="C2359"/>
  <c r="C926"/>
  <c r="C1715"/>
  <c r="C646"/>
  <c r="C3695"/>
  <c r="C2711"/>
  <c r="C2894"/>
  <c r="C1654"/>
  <c r="C1872" s="1"/>
  <c r="C598"/>
  <c r="C3574"/>
  <c r="C3792" s="1"/>
  <c r="C3391"/>
  <c r="C1751"/>
  <c r="C1934"/>
  <c r="C1095"/>
  <c r="C1242"/>
  <c r="C1618"/>
  <c r="C1836" s="1"/>
  <c r="C767"/>
  <c r="C779"/>
  <c r="C3051"/>
  <c r="C3210"/>
  <c r="C2566"/>
  <c r="C2784" s="1"/>
  <c r="C1071"/>
  <c r="C998"/>
  <c r="C1216" s="1"/>
  <c r="C755"/>
  <c r="C3403"/>
  <c r="C3294"/>
  <c r="C2602"/>
  <c r="C2820" s="1"/>
  <c r="C3234"/>
  <c r="C3452" s="1"/>
  <c r="C2310"/>
  <c r="C2079"/>
  <c r="C2250"/>
  <c r="C2468" s="1"/>
  <c r="C1435"/>
  <c r="C1059"/>
  <c r="C3586"/>
  <c r="C3804" s="1"/>
  <c r="C2554"/>
  <c r="C2395"/>
  <c r="C2335"/>
  <c r="C1023"/>
  <c r="C743"/>
  <c r="C3719"/>
  <c r="C3610"/>
  <c r="C2735"/>
  <c r="C2699"/>
  <c r="C2419"/>
  <c r="C2043"/>
  <c r="C1582"/>
  <c r="C1375"/>
  <c r="C1302"/>
  <c r="C1520" s="1"/>
  <c r="C938"/>
  <c r="C3647"/>
  <c r="C3707"/>
  <c r="C3003"/>
  <c r="C3039"/>
  <c r="C2942"/>
  <c r="C2238"/>
  <c r="C2614"/>
  <c r="C1958"/>
  <c r="C1363"/>
  <c r="C1266"/>
  <c r="C1484" s="1"/>
  <c r="C1083"/>
  <c r="C3319"/>
  <c r="C2882"/>
  <c r="C2007"/>
  <c r="C1679"/>
  <c r="C1399"/>
  <c r="C1326"/>
  <c r="C962"/>
  <c r="C1180" s="1"/>
  <c r="C586"/>
  <c r="C3598"/>
  <c r="C3538"/>
  <c r="C3222"/>
  <c r="C3258"/>
  <c r="C3476" s="1"/>
  <c r="C2578"/>
  <c r="C2796" s="1"/>
  <c r="C2347"/>
  <c r="C2274"/>
  <c r="C2067"/>
  <c r="C1606"/>
  <c r="C1739"/>
  <c r="C695"/>
  <c r="C707"/>
  <c r="C3331"/>
  <c r="C2663"/>
  <c r="C2723"/>
  <c r="C1898"/>
  <c r="C2383"/>
  <c r="C974"/>
  <c r="C1642"/>
  <c r="C1860" s="1"/>
  <c r="C1035"/>
  <c r="C634"/>
  <c r="I8209"/>
  <c r="I5147"/>
  <c r="I8233"/>
  <c r="I5171"/>
  <c r="I8270"/>
  <c r="I5086"/>
  <c r="H7726"/>
  <c r="H7604"/>
  <c r="H6292"/>
  <c r="H6510" s="1"/>
  <c r="H6414"/>
  <c r="H8176"/>
  <c r="H5114"/>
  <c r="H8164"/>
  <c r="H4980"/>
  <c r="H5102"/>
  <c r="H5964"/>
  <c r="H6182" s="1"/>
  <c r="H6086"/>
  <c r="H8248"/>
  <c r="H5186"/>
  <c r="G4779"/>
  <c r="K4770"/>
  <c r="G206" i="14"/>
  <c r="K4779" i="13"/>
  <c r="C3429"/>
  <c r="C3307"/>
  <c r="C3525" s="1"/>
  <c r="C3879"/>
  <c r="C817"/>
  <c r="C3976"/>
  <c r="C792"/>
  <c r="H199" i="14"/>
  <c r="H4842" i="13"/>
  <c r="H4562"/>
  <c r="E8051"/>
  <c r="E7929"/>
  <c r="E8185"/>
  <c r="E5123"/>
  <c r="E5961"/>
  <c r="E6179" s="1"/>
  <c r="E6083"/>
  <c r="E8245"/>
  <c r="E5183"/>
  <c r="E7601"/>
  <c r="E7819" s="1"/>
  <c r="E7723"/>
  <c r="E6289"/>
  <c r="E6411"/>
  <c r="E8173"/>
  <c r="E5111"/>
  <c r="E8391" s="1"/>
  <c r="E8161"/>
  <c r="E4977"/>
  <c r="E5099"/>
  <c r="E590"/>
  <c r="E699"/>
  <c r="E602"/>
  <c r="E978"/>
  <c r="E711"/>
  <c r="E1027"/>
  <c r="E1270"/>
  <c r="E1610"/>
  <c r="E1075"/>
  <c r="E1415"/>
  <c r="E1731"/>
  <c r="E1258"/>
  <c r="E1574"/>
  <c r="E1039"/>
  <c r="E1355"/>
  <c r="E2011"/>
  <c r="E2351"/>
  <c r="E1695"/>
  <c r="E1950"/>
  <c r="E2290"/>
  <c r="E2606"/>
  <c r="E2071"/>
  <c r="E2387"/>
  <c r="E1914"/>
  <c r="E2230"/>
  <c r="E2886"/>
  <c r="E3226"/>
  <c r="E2642"/>
  <c r="E2739"/>
  <c r="E3079"/>
  <c r="E3286"/>
  <c r="E2703"/>
  <c r="E3019"/>
  <c r="E3359"/>
  <c r="E3323"/>
  <c r="E3602"/>
  <c r="E3699"/>
  <c r="E3542"/>
  <c r="E3663"/>
  <c r="E662"/>
  <c r="E771"/>
  <c r="E954"/>
  <c r="E674"/>
  <c r="E783"/>
  <c r="E1246"/>
  <c r="E1586"/>
  <c r="E1804" s="1"/>
  <c r="E1051"/>
  <c r="E1391"/>
  <c r="E1707"/>
  <c r="E966"/>
  <c r="E1184" s="1"/>
  <c r="E1330"/>
  <c r="E1646"/>
  <c r="E1111"/>
  <c r="E1427"/>
  <c r="E2083"/>
  <c r="E2423"/>
  <c r="E1926"/>
  <c r="E2266"/>
  <c r="E2582"/>
  <c r="E2047"/>
  <c r="E2363"/>
  <c r="E1767"/>
  <c r="E1986"/>
  <c r="E2302"/>
  <c r="E2958"/>
  <c r="E2594"/>
  <c r="E2812" s="1"/>
  <c r="E2715"/>
  <c r="E3055"/>
  <c r="E2922"/>
  <c r="E2970"/>
  <c r="E3188" s="1"/>
  <c r="E3262"/>
  <c r="E2679"/>
  <c r="E2995"/>
  <c r="E3335"/>
  <c r="E3298"/>
  <c r="E3578"/>
  <c r="E3675"/>
  <c r="E3395"/>
  <c r="E3614"/>
  <c r="E3735"/>
  <c r="E626"/>
  <c r="E747"/>
  <c r="E930"/>
  <c r="E614"/>
  <c r="E759"/>
  <c r="E990"/>
  <c r="E1318"/>
  <c r="E1658"/>
  <c r="E1367"/>
  <c r="E1683"/>
  <c r="E918"/>
  <c r="E1306"/>
  <c r="E1622"/>
  <c r="E1840" s="1"/>
  <c r="E1087"/>
  <c r="E1403"/>
  <c r="E2059"/>
  <c r="E2399"/>
  <c r="E1902"/>
  <c r="E2242"/>
  <c r="E2558"/>
  <c r="E2023"/>
  <c r="E2339"/>
  <c r="E1719"/>
  <c r="E1962"/>
  <c r="E2278"/>
  <c r="E2496" s="1"/>
  <c r="E2934"/>
  <c r="E3274"/>
  <c r="E2691"/>
  <c r="E3031"/>
  <c r="E3238"/>
  <c r="E2618"/>
  <c r="E2751"/>
  <c r="E3067"/>
  <c r="E3407"/>
  <c r="E3554"/>
  <c r="E3772" s="1"/>
  <c r="E3651"/>
  <c r="E3347"/>
  <c r="E3590"/>
  <c r="E3808" s="1"/>
  <c r="E3711"/>
  <c r="E650"/>
  <c r="E723"/>
  <c r="E638"/>
  <c r="E1002"/>
  <c r="E735"/>
  <c r="E942"/>
  <c r="E1160" s="1"/>
  <c r="E1294"/>
  <c r="E1512" s="1"/>
  <c r="E1634"/>
  <c r="E1099"/>
  <c r="E1439"/>
  <c r="E1755"/>
  <c r="E1282"/>
  <c r="E1500" s="1"/>
  <c r="E1598"/>
  <c r="E1063"/>
  <c r="E1379"/>
  <c r="E2035"/>
  <c r="E2375"/>
  <c r="E1743"/>
  <c r="E1974"/>
  <c r="E2192" s="1"/>
  <c r="E2314"/>
  <c r="E2532" s="1"/>
  <c r="E2630"/>
  <c r="E2095"/>
  <c r="E2411"/>
  <c r="E1938"/>
  <c r="E2156" s="1"/>
  <c r="E2254"/>
  <c r="E2910"/>
  <c r="E3128" s="1"/>
  <c r="E3250"/>
  <c r="E3468" s="1"/>
  <c r="E2667"/>
  <c r="E3007"/>
  <c r="E2898"/>
  <c r="E3116" s="1"/>
  <c r="E2946"/>
  <c r="E3164" s="1"/>
  <c r="E3214"/>
  <c r="E2570"/>
  <c r="E2788" s="1"/>
  <c r="E2727"/>
  <c r="E3043"/>
  <c r="E3383"/>
  <c r="E3371"/>
  <c r="E3626"/>
  <c r="E3844" s="1"/>
  <c r="E3723"/>
  <c r="E3566"/>
  <c r="E3687"/>
  <c r="D5148"/>
  <c r="D8210"/>
  <c r="D5306"/>
  <c r="D5428"/>
  <c r="D7724"/>
  <c r="D7602"/>
  <c r="J633"/>
  <c r="J754"/>
  <c r="J913"/>
  <c r="J585"/>
  <c r="J742"/>
  <c r="J997"/>
  <c r="J1325"/>
  <c r="J1641"/>
  <c r="J1106"/>
  <c r="J1422"/>
  <c r="J1762"/>
  <c r="J1241"/>
  <c r="J1581"/>
  <c r="J1653"/>
  <c r="J1362"/>
  <c r="J2018"/>
  <c r="J2334"/>
  <c r="J1702"/>
  <c r="J1957"/>
  <c r="J2225"/>
  <c r="J2297"/>
  <c r="J2613"/>
  <c r="J2054"/>
  <c r="J2394"/>
  <c r="J1897"/>
  <c r="J1969"/>
  <c r="J2285"/>
  <c r="J2503" s="1"/>
  <c r="J2941"/>
  <c r="J3257"/>
  <c r="J2674"/>
  <c r="J2990"/>
  <c r="J2881"/>
  <c r="J3245"/>
  <c r="J2625"/>
  <c r="J2734"/>
  <c r="J3074"/>
  <c r="J3390"/>
  <c r="J3561"/>
  <c r="J3682"/>
  <c r="J3402"/>
  <c r="J3621"/>
  <c r="J3718"/>
  <c r="J657"/>
  <c r="J730"/>
  <c r="J645"/>
  <c r="J985"/>
  <c r="J718"/>
  <c r="J949"/>
  <c r="J1301"/>
  <c r="J1617"/>
  <c r="J1082"/>
  <c r="J1398"/>
  <c r="J1738"/>
  <c r="J1313"/>
  <c r="J1531" s="1"/>
  <c r="J1629"/>
  <c r="J1847" s="1"/>
  <c r="J1094"/>
  <c r="J1434"/>
  <c r="J2090"/>
  <c r="J2406"/>
  <c r="J1933"/>
  <c r="J2589"/>
  <c r="J2030"/>
  <c r="J2370"/>
  <c r="J1726"/>
  <c r="J1945"/>
  <c r="J2917"/>
  <c r="J3233"/>
  <c r="J2601"/>
  <c r="J2746"/>
  <c r="J3062"/>
  <c r="J2929"/>
  <c r="J3221"/>
  <c r="J2577"/>
  <c r="J2710"/>
  <c r="J3050"/>
  <c r="J3366"/>
  <c r="J3537"/>
  <c r="J3658"/>
  <c r="J3354"/>
  <c r="J3597"/>
  <c r="J3694"/>
  <c r="J597"/>
  <c r="J706"/>
  <c r="J609"/>
  <c r="J961"/>
  <c r="J694"/>
  <c r="J1034"/>
  <c r="J1277"/>
  <c r="J1593"/>
  <c r="J1811" s="1"/>
  <c r="J1058"/>
  <c r="J1374"/>
  <c r="J1714"/>
  <c r="J973"/>
  <c r="J1289"/>
  <c r="J1605"/>
  <c r="J1823" s="1"/>
  <c r="J1070"/>
  <c r="J1410"/>
  <c r="J2066"/>
  <c r="J2382"/>
  <c r="J1909"/>
  <c r="J2127" s="1"/>
  <c r="J1981"/>
  <c r="J2199" s="1"/>
  <c r="J2273"/>
  <c r="J2565"/>
  <c r="J2783" s="1"/>
  <c r="J2006"/>
  <c r="J2346"/>
  <c r="J1678"/>
  <c r="J2261"/>
  <c r="J2479" s="1"/>
  <c r="J2893"/>
  <c r="J3209"/>
  <c r="J2553"/>
  <c r="J2722"/>
  <c r="J3038"/>
  <c r="J3293"/>
  <c r="J2686"/>
  <c r="J3026"/>
  <c r="J3342"/>
  <c r="J3378"/>
  <c r="J3609"/>
  <c r="J3827" s="1"/>
  <c r="J3730"/>
  <c r="J3573"/>
  <c r="J3791" s="1"/>
  <c r="J3670"/>
  <c r="J669"/>
  <c r="J778"/>
  <c r="J937"/>
  <c r="J621"/>
  <c r="J766"/>
  <c r="J1253"/>
  <c r="J1471" s="1"/>
  <c r="J1569"/>
  <c r="J1022"/>
  <c r="J1350"/>
  <c r="J1690"/>
  <c r="J925"/>
  <c r="J1143" s="1"/>
  <c r="J1265"/>
  <c r="J1046"/>
  <c r="J1386"/>
  <c r="J2042"/>
  <c r="J2358"/>
  <c r="J1750"/>
  <c r="J2249"/>
  <c r="J2467" s="1"/>
  <c r="J2637"/>
  <c r="J2855" s="1"/>
  <c r="J2078"/>
  <c r="J2418"/>
  <c r="J1921"/>
  <c r="J2139" s="1"/>
  <c r="J2237"/>
  <c r="J2455" s="1"/>
  <c r="J2309"/>
  <c r="J2527" s="1"/>
  <c r="J2965"/>
  <c r="J3281"/>
  <c r="J3499" s="1"/>
  <c r="J2698"/>
  <c r="J3014"/>
  <c r="J2905"/>
  <c r="J2953"/>
  <c r="J3171" s="1"/>
  <c r="J3269"/>
  <c r="J3487" s="1"/>
  <c r="J2662"/>
  <c r="J3002"/>
  <c r="J3318"/>
  <c r="J3414" s="1"/>
  <c r="J3330"/>
  <c r="J3585"/>
  <c r="J3803" s="1"/>
  <c r="J3706"/>
  <c r="J3549"/>
  <c r="J3767" s="1"/>
  <c r="J3646"/>
  <c r="J3742" s="1"/>
  <c r="D5303"/>
  <c r="D5521" s="1"/>
  <c r="D5425"/>
  <c r="D6409"/>
  <c r="D6287"/>
  <c r="D8183"/>
  <c r="D5121"/>
  <c r="D5959"/>
  <c r="D6177" s="1"/>
  <c r="D6081"/>
  <c r="D8243"/>
  <c r="D5181"/>
  <c r="J4905"/>
  <c r="J5245"/>
  <c r="J5537"/>
  <c r="J5050"/>
  <c r="J5366"/>
  <c r="J5706"/>
  <c r="J4941"/>
  <c r="J5038"/>
  <c r="J5378"/>
  <c r="J5694"/>
  <c r="J6034"/>
  <c r="J6386"/>
  <c r="J6702"/>
  <c r="J7042"/>
  <c r="J7358"/>
  <c r="J7698"/>
  <c r="J6229"/>
  <c r="J6521"/>
  <c r="J6593"/>
  <c r="J6909"/>
  <c r="J7541"/>
  <c r="J5925"/>
  <c r="J6374"/>
  <c r="J6714"/>
  <c r="J7030"/>
  <c r="J7370"/>
  <c r="J6217"/>
  <c r="J6533"/>
  <c r="J6605"/>
  <c r="J6823" s="1"/>
  <c r="J7237"/>
  <c r="J7529"/>
  <c r="J8026"/>
  <c r="J7845"/>
  <c r="J7990"/>
  <c r="J7638"/>
  <c r="J7881"/>
  <c r="J4881"/>
  <c r="J5221"/>
  <c r="J5609"/>
  <c r="J5026"/>
  <c r="J5342"/>
  <c r="J5682"/>
  <c r="J4917"/>
  <c r="J5233"/>
  <c r="J5281"/>
  <c r="J5573"/>
  <c r="J5791" s="1"/>
  <c r="J5621"/>
  <c r="J5913"/>
  <c r="J5014"/>
  <c r="J5354"/>
  <c r="J5670"/>
  <c r="J6010"/>
  <c r="J5949"/>
  <c r="J6362"/>
  <c r="J6678"/>
  <c r="J7018"/>
  <c r="J7334"/>
  <c r="J7674"/>
  <c r="J6205"/>
  <c r="J6277"/>
  <c r="J6495" s="1"/>
  <c r="J6569"/>
  <c r="J6787" s="1"/>
  <c r="J7201"/>
  <c r="J7517"/>
  <c r="J7589"/>
  <c r="J7807" s="1"/>
  <c r="J6350"/>
  <c r="J6690"/>
  <c r="J7006"/>
  <c r="J7346"/>
  <c r="J6193"/>
  <c r="J6265"/>
  <c r="J6483" s="1"/>
  <c r="J6897"/>
  <c r="J7115" s="1"/>
  <c r="J7213"/>
  <c r="J7505"/>
  <c r="J8002"/>
  <c r="J7662"/>
  <c r="J7893"/>
  <c r="J7966"/>
  <c r="J7857"/>
  <c r="J8075" s="1"/>
  <c r="J4953"/>
  <c r="J5293"/>
  <c r="J5585"/>
  <c r="J5803" s="1"/>
  <c r="J5002"/>
  <c r="J5318"/>
  <c r="J5658"/>
  <c r="J4893"/>
  <c r="J5209"/>
  <c r="J5889"/>
  <c r="J4990"/>
  <c r="J5330"/>
  <c r="J5646"/>
  <c r="J5986"/>
  <c r="J5901"/>
  <c r="J6119" s="1"/>
  <c r="J6338"/>
  <c r="J6654"/>
  <c r="J6994"/>
  <c r="J7310"/>
  <c r="J7650"/>
  <c r="J6022"/>
  <c r="J6253"/>
  <c r="J6885"/>
  <c r="J7103" s="1"/>
  <c r="J7177"/>
  <c r="J7249"/>
  <c r="J7467" s="1"/>
  <c r="J7565"/>
  <c r="J6326"/>
  <c r="J6666"/>
  <c r="J6982"/>
  <c r="J7322"/>
  <c r="J6046"/>
  <c r="J6581"/>
  <c r="J6799" s="1"/>
  <c r="J6873"/>
  <c r="J7091" s="1"/>
  <c r="J7189"/>
  <c r="J7261"/>
  <c r="J7978"/>
  <c r="J7614"/>
  <c r="J7942"/>
  <c r="J7553"/>
  <c r="J7771" s="1"/>
  <c r="J7833"/>
  <c r="J7905"/>
  <c r="J4929"/>
  <c r="J5269"/>
  <c r="J5561"/>
  <c r="J5779" s="1"/>
  <c r="J5877"/>
  <c r="J6095" s="1"/>
  <c r="J5074"/>
  <c r="J5390"/>
  <c r="J5730"/>
  <c r="J4965"/>
  <c r="J5257"/>
  <c r="J5549"/>
  <c r="J5767" s="1"/>
  <c r="J5597"/>
  <c r="J5815" s="1"/>
  <c r="J5865"/>
  <c r="J5937"/>
  <c r="J6155" s="1"/>
  <c r="J5062"/>
  <c r="J5402"/>
  <c r="J5718"/>
  <c r="J6058"/>
  <c r="J6314"/>
  <c r="J6630"/>
  <c r="J6970"/>
  <c r="J7286"/>
  <c r="J7626"/>
  <c r="J5974"/>
  <c r="J6545"/>
  <c r="J6763" s="1"/>
  <c r="J6861"/>
  <c r="J6933"/>
  <c r="J7225"/>
  <c r="J7443" s="1"/>
  <c r="J6302"/>
  <c r="J6398" s="1"/>
  <c r="J6642"/>
  <c r="J6958"/>
  <c r="J7298"/>
  <c r="J5998"/>
  <c r="J6241"/>
  <c r="J6557"/>
  <c r="J6849"/>
  <c r="J6921"/>
  <c r="J7139" s="1"/>
  <c r="J7954"/>
  <c r="J7577"/>
  <c r="J7869"/>
  <c r="J8087" s="1"/>
  <c r="J7917"/>
  <c r="J8135" s="1"/>
  <c r="J8014"/>
  <c r="J7686"/>
  <c r="H646"/>
  <c r="H731"/>
  <c r="H634"/>
  <c r="H767"/>
  <c r="H950"/>
  <c r="H1059"/>
  <c r="H1375"/>
  <c r="H962"/>
  <c r="H1630"/>
  <c r="H1095"/>
  <c r="H1435"/>
  <c r="H1751"/>
  <c r="H1023"/>
  <c r="H1594"/>
  <c r="H1691"/>
  <c r="H1958"/>
  <c r="H2250"/>
  <c r="H2566"/>
  <c r="H2638"/>
  <c r="H2079"/>
  <c r="H2419"/>
  <c r="H1922"/>
  <c r="H2019"/>
  <c r="H2335"/>
  <c r="H2675"/>
  <c r="H2991"/>
  <c r="H2578"/>
  <c r="H2906"/>
  <c r="H3222"/>
  <c r="H2663"/>
  <c r="H3003"/>
  <c r="H3319"/>
  <c r="H2554"/>
  <c r="H3234"/>
  <c r="H3355"/>
  <c r="H3707"/>
  <c r="H3574"/>
  <c r="H3622"/>
  <c r="H3647"/>
  <c r="H3294"/>
  <c r="H3610"/>
  <c r="H622"/>
  <c r="H707"/>
  <c r="H658"/>
  <c r="H743"/>
  <c r="H926"/>
  <c r="H1351"/>
  <c r="H914"/>
  <c r="H1290"/>
  <c r="H1606"/>
  <c r="H1071"/>
  <c r="H1411"/>
  <c r="H1727"/>
  <c r="H986"/>
  <c r="H1204" s="1"/>
  <c r="H1278"/>
  <c r="H1570"/>
  <c r="H1642"/>
  <c r="H1860" s="1"/>
  <c r="H1934"/>
  <c r="H2226"/>
  <c r="H2298"/>
  <c r="H2055"/>
  <c r="H2395"/>
  <c r="H1898"/>
  <c r="H2238"/>
  <c r="H2310"/>
  <c r="H2528" s="1"/>
  <c r="H2091"/>
  <c r="H2407"/>
  <c r="H2747"/>
  <c r="H3063"/>
  <c r="H2882"/>
  <c r="H2954"/>
  <c r="H2735"/>
  <c r="H3075"/>
  <c r="H3391"/>
  <c r="H2918"/>
  <c r="H3210"/>
  <c r="H3282"/>
  <c r="H3500" s="1"/>
  <c r="H3683"/>
  <c r="H3379"/>
  <c r="H3719"/>
  <c r="H3586"/>
  <c r="H598"/>
  <c r="H586"/>
  <c r="H779"/>
  <c r="H719"/>
  <c r="H610"/>
  <c r="H998"/>
  <c r="H1107"/>
  <c r="H1423"/>
  <c r="H1266"/>
  <c r="H1484" s="1"/>
  <c r="H1582"/>
  <c r="H1800" s="1"/>
  <c r="H1047"/>
  <c r="H1387"/>
  <c r="H1703"/>
  <c r="H1326"/>
  <c r="H1544" s="1"/>
  <c r="H1618"/>
  <c r="H1910"/>
  <c r="H2128" s="1"/>
  <c r="H1982"/>
  <c r="H2200" s="1"/>
  <c r="H2614"/>
  <c r="H2031"/>
  <c r="H2371"/>
  <c r="H1763"/>
  <c r="H1970"/>
  <c r="H2188" s="1"/>
  <c r="H2286"/>
  <c r="H2067"/>
  <c r="H2383"/>
  <c r="H2723"/>
  <c r="H3039"/>
  <c r="H2626"/>
  <c r="H2844" s="1"/>
  <c r="H3270"/>
  <c r="H3488" s="1"/>
  <c r="H2711"/>
  <c r="H3051"/>
  <c r="H3367"/>
  <c r="H2894"/>
  <c r="H3112" s="1"/>
  <c r="H2966"/>
  <c r="H3258"/>
  <c r="H3659"/>
  <c r="H3550"/>
  <c r="H3768" s="1"/>
  <c r="H3598"/>
  <c r="H3816" s="1"/>
  <c r="H3331"/>
  <c r="H3695"/>
  <c r="H3562"/>
  <c r="H670"/>
  <c r="H755"/>
  <c r="H695"/>
  <c r="H1035"/>
  <c r="H974"/>
  <c r="H1192" s="1"/>
  <c r="H1083"/>
  <c r="H1399"/>
  <c r="H1242"/>
  <c r="H1314"/>
  <c r="H1654"/>
  <c r="H1363"/>
  <c r="H1679"/>
  <c r="H938"/>
  <c r="H1156" s="1"/>
  <c r="H1254"/>
  <c r="H1302"/>
  <c r="H1520" s="1"/>
  <c r="H1739"/>
  <c r="H2274"/>
  <c r="H2590"/>
  <c r="H2007"/>
  <c r="H2347"/>
  <c r="H1715"/>
  <c r="H1946"/>
  <c r="H2262"/>
  <c r="H2480" s="1"/>
  <c r="H2043"/>
  <c r="H2359"/>
  <c r="H2699"/>
  <c r="H3015"/>
  <c r="H2930"/>
  <c r="H3148" s="1"/>
  <c r="H3246"/>
  <c r="H3464" s="1"/>
  <c r="H2687"/>
  <c r="H3027"/>
  <c r="H3343"/>
  <c r="H2602"/>
  <c r="H2820" s="1"/>
  <c r="H2942"/>
  <c r="H3160" s="1"/>
  <c r="H3403"/>
  <c r="H3731"/>
  <c r="H3671"/>
  <c r="H3538"/>
  <c r="K4562"/>
  <c r="G4562"/>
  <c r="K4553"/>
  <c r="G4842"/>
  <c r="G199" i="14"/>
  <c r="C2118" i="13"/>
  <c r="C1996"/>
  <c r="C2214" s="1"/>
  <c r="C3308"/>
  <c r="C3526" s="1"/>
  <c r="C3430"/>
  <c r="C1462"/>
  <c r="C1340"/>
  <c r="C3952"/>
  <c r="C890"/>
  <c r="C842"/>
  <c r="C3904"/>
  <c r="C3880"/>
  <c r="C818"/>
  <c r="E656"/>
  <c r="E753"/>
  <c r="E912"/>
  <c r="E717"/>
  <c r="E948"/>
  <c r="E1276"/>
  <c r="E1568"/>
  <c r="E1640"/>
  <c r="E1349"/>
  <c r="E1689"/>
  <c r="E924"/>
  <c r="E1264"/>
  <c r="E1580"/>
  <c r="E1798" s="1"/>
  <c r="E1628"/>
  <c r="E1093"/>
  <c r="E1433"/>
  <c r="E2089"/>
  <c r="E2405"/>
  <c r="E1932"/>
  <c r="E2224"/>
  <c r="E2636"/>
  <c r="E2077"/>
  <c r="E2417"/>
  <c r="E1920"/>
  <c r="E2236"/>
  <c r="E2308"/>
  <c r="E2526" s="1"/>
  <c r="E2892"/>
  <c r="E3280"/>
  <c r="E2721"/>
  <c r="E3037"/>
  <c r="E2880"/>
  <c r="E2952"/>
  <c r="E3268"/>
  <c r="E2709"/>
  <c r="E3049"/>
  <c r="E3365"/>
  <c r="E3584"/>
  <c r="E3657"/>
  <c r="E3548"/>
  <c r="E3766" s="1"/>
  <c r="E3596"/>
  <c r="E3353"/>
  <c r="E3693"/>
  <c r="E596"/>
  <c r="E729"/>
  <c r="E644"/>
  <c r="E984"/>
  <c r="E1202" s="1"/>
  <c r="E693"/>
  <c r="E1033"/>
  <c r="E1252"/>
  <c r="E1324"/>
  <c r="E1105"/>
  <c r="E1421"/>
  <c r="E1761"/>
  <c r="E1240"/>
  <c r="E1312"/>
  <c r="E1069"/>
  <c r="E1409"/>
  <c r="E2065"/>
  <c r="E2381"/>
  <c r="E1908"/>
  <c r="E2296"/>
  <c r="E2514" s="1"/>
  <c r="E2612"/>
  <c r="E2053"/>
  <c r="E2393"/>
  <c r="E1896"/>
  <c r="E1968"/>
  <c r="E2186" s="1"/>
  <c r="E2284"/>
  <c r="E2964"/>
  <c r="E3256"/>
  <c r="E3474" s="1"/>
  <c r="E2697"/>
  <c r="E3013"/>
  <c r="E2600"/>
  <c r="E2818" s="1"/>
  <c r="E2928"/>
  <c r="E3146" s="1"/>
  <c r="E2685"/>
  <c r="E3025"/>
  <c r="E3341"/>
  <c r="E3560"/>
  <c r="E3377"/>
  <c r="E3729"/>
  <c r="E3669"/>
  <c r="E584"/>
  <c r="E705"/>
  <c r="E632"/>
  <c r="E960"/>
  <c r="E1178" s="1"/>
  <c r="E620"/>
  <c r="E765"/>
  <c r="E996"/>
  <c r="E1214" s="1"/>
  <c r="E1616"/>
  <c r="E1081"/>
  <c r="E1397"/>
  <c r="E1737"/>
  <c r="E1021"/>
  <c r="E1288"/>
  <c r="E1506" s="1"/>
  <c r="E1604"/>
  <c r="E1045"/>
  <c r="E1385"/>
  <c r="E2041"/>
  <c r="E2357"/>
  <c r="E1749"/>
  <c r="E1980"/>
  <c r="E2198" s="1"/>
  <c r="E2272"/>
  <c r="E2490" s="1"/>
  <c r="E2588"/>
  <c r="E2806" s="1"/>
  <c r="E2029"/>
  <c r="E2369"/>
  <c r="E1725"/>
  <c r="E1944"/>
  <c r="E2162" s="1"/>
  <c r="E2624"/>
  <c r="E2940"/>
  <c r="E3158" s="1"/>
  <c r="E3232"/>
  <c r="E3450" s="1"/>
  <c r="E2673"/>
  <c r="E2989"/>
  <c r="E2552"/>
  <c r="E3244"/>
  <c r="E3462" s="1"/>
  <c r="E2661"/>
  <c r="E3001"/>
  <c r="E3317"/>
  <c r="E3536"/>
  <c r="E3329"/>
  <c r="E3705"/>
  <c r="E3572"/>
  <c r="E3620"/>
  <c r="E3838" s="1"/>
  <c r="E3645"/>
  <c r="E668"/>
  <c r="E777"/>
  <c r="E936"/>
  <c r="E1154" s="1"/>
  <c r="E608"/>
  <c r="E741"/>
  <c r="E1300"/>
  <c r="E1518" s="1"/>
  <c r="E1592"/>
  <c r="E1057"/>
  <c r="E1373"/>
  <c r="E1713"/>
  <c r="E972"/>
  <c r="E1190" s="1"/>
  <c r="E1652"/>
  <c r="E1361"/>
  <c r="E2017"/>
  <c r="E2333"/>
  <c r="E1701"/>
  <c r="E1956"/>
  <c r="E2174" s="1"/>
  <c r="E2248"/>
  <c r="E2466" s="1"/>
  <c r="E2564"/>
  <c r="E2782" s="1"/>
  <c r="E2005"/>
  <c r="E2345"/>
  <c r="E1677"/>
  <c r="E1773" s="1"/>
  <c r="E2260"/>
  <c r="E2478" s="1"/>
  <c r="E2576"/>
  <c r="E2794" s="1"/>
  <c r="E2916"/>
  <c r="E3134" s="1"/>
  <c r="E3208"/>
  <c r="E2745"/>
  <c r="E3061"/>
  <c r="E2904"/>
  <c r="E3122" s="1"/>
  <c r="E3220"/>
  <c r="E3438" s="1"/>
  <c r="E3292"/>
  <c r="E2733"/>
  <c r="E3073"/>
  <c r="E3389"/>
  <c r="E3608"/>
  <c r="E3681"/>
  <c r="E3401"/>
  <c r="E3717"/>
  <c r="H5959"/>
  <c r="H6081"/>
  <c r="H8243"/>
  <c r="H5181"/>
  <c r="H6409"/>
  <c r="H6287"/>
  <c r="H6505" s="1"/>
  <c r="H8231"/>
  <c r="H5169"/>
  <c r="H5753"/>
  <c r="H5631"/>
  <c r="H5849" s="1"/>
  <c r="E5056"/>
  <c r="E5372"/>
  <c r="E5712"/>
  <c r="E4947"/>
  <c r="E5020"/>
  <c r="E5360"/>
  <c r="E5676"/>
  <c r="E6016"/>
  <c r="E4911"/>
  <c r="E5567"/>
  <c r="E5785" s="1"/>
  <c r="E5615"/>
  <c r="E5907"/>
  <c r="E6125" s="1"/>
  <c r="E5955"/>
  <c r="E6551"/>
  <c r="E6867"/>
  <c r="E6939"/>
  <c r="E7231"/>
  <c r="E5919"/>
  <c r="E6332"/>
  <c r="E6672"/>
  <c r="E6988"/>
  <c r="E7328"/>
  <c r="E7644"/>
  <c r="E6223"/>
  <c r="E6271"/>
  <c r="E6563"/>
  <c r="E6781" s="1"/>
  <c r="E6611"/>
  <c r="E6368"/>
  <c r="E6684"/>
  <c r="E7024"/>
  <c r="E7340"/>
  <c r="E7851"/>
  <c r="E7923"/>
  <c r="E7972"/>
  <c r="E7680"/>
  <c r="E7887"/>
  <c r="E7984"/>
  <c r="E5032"/>
  <c r="E5348"/>
  <c r="E5688"/>
  <c r="E4923"/>
  <c r="E5239"/>
  <c r="E5457" s="1"/>
  <c r="E5287"/>
  <c r="E5579"/>
  <c r="E5797" s="1"/>
  <c r="E5627"/>
  <c r="E4996"/>
  <c r="E5336"/>
  <c r="E5652"/>
  <c r="E5992"/>
  <c r="E4887"/>
  <c r="E5227"/>
  <c r="E5445" s="1"/>
  <c r="E5275"/>
  <c r="E5543"/>
  <c r="E6235"/>
  <c r="E6527"/>
  <c r="E6599"/>
  <c r="E6915"/>
  <c r="E7547"/>
  <c r="E7595"/>
  <c r="E6308"/>
  <c r="E6648"/>
  <c r="E6964"/>
  <c r="E7304"/>
  <c r="E7620"/>
  <c r="E6199"/>
  <c r="E6879"/>
  <c r="E7097" s="1"/>
  <c r="E6927"/>
  <c r="E7219"/>
  <c r="E7267"/>
  <c r="E5980"/>
  <c r="E6344"/>
  <c r="E6660"/>
  <c r="E7000"/>
  <c r="E7316"/>
  <c r="E7704"/>
  <c r="E7899"/>
  <c r="E7948"/>
  <c r="E7632"/>
  <c r="E7535"/>
  <c r="E7753" s="1"/>
  <c r="E7960"/>
  <c r="E5008"/>
  <c r="E5324"/>
  <c r="E5664"/>
  <c r="E4899"/>
  <c r="E5215"/>
  <c r="E5895"/>
  <c r="E5068"/>
  <c r="E5408"/>
  <c r="E5724"/>
  <c r="E6064"/>
  <c r="E4959"/>
  <c r="E5591"/>
  <c r="E5883"/>
  <c r="E6101" s="1"/>
  <c r="E5931"/>
  <c r="E6211"/>
  <c r="E6283"/>
  <c r="E6575"/>
  <c r="E6793" s="1"/>
  <c r="E7207"/>
  <c r="E7425" s="1"/>
  <c r="E7523"/>
  <c r="E7741" s="1"/>
  <c r="E6052"/>
  <c r="E6380"/>
  <c r="E6720"/>
  <c r="E7036"/>
  <c r="E7376"/>
  <c r="E7692"/>
  <c r="E6247"/>
  <c r="E6539"/>
  <c r="E6757" s="1"/>
  <c r="E6587"/>
  <c r="E6855"/>
  <c r="E5943"/>
  <c r="E6161" s="1"/>
  <c r="E6320"/>
  <c r="E6636"/>
  <c r="E6976"/>
  <c r="E7292"/>
  <c r="E7656"/>
  <c r="E8020"/>
  <c r="E7863"/>
  <c r="E7911"/>
  <c r="E8129" s="1"/>
  <c r="E8032"/>
  <c r="E5080"/>
  <c r="E5396"/>
  <c r="E5736"/>
  <c r="E4971"/>
  <c r="E5263"/>
  <c r="E5555"/>
  <c r="E5603"/>
  <c r="E5821" s="1"/>
  <c r="E5871"/>
  <c r="E5044"/>
  <c r="E5384"/>
  <c r="E5700"/>
  <c r="E6040"/>
  <c r="E4935"/>
  <c r="E5251"/>
  <c r="E5299"/>
  <c r="E5517" s="1"/>
  <c r="E6259"/>
  <c r="E6477" s="1"/>
  <c r="E6891"/>
  <c r="E7109" s="1"/>
  <c r="E7183"/>
  <c r="E7255"/>
  <c r="E7571"/>
  <c r="E7789" s="1"/>
  <c r="E6004"/>
  <c r="E6356"/>
  <c r="E6696"/>
  <c r="E7012"/>
  <c r="E7352"/>
  <c r="E7668"/>
  <c r="E6903"/>
  <c r="E7121" s="1"/>
  <c r="E7195"/>
  <c r="E7413" s="1"/>
  <c r="E7243"/>
  <c r="E7461" s="1"/>
  <c r="E7511"/>
  <c r="E6028"/>
  <c r="E6392"/>
  <c r="E6708"/>
  <c r="E7048"/>
  <c r="E7364"/>
  <c r="E7875"/>
  <c r="E8093" s="1"/>
  <c r="E7559"/>
  <c r="E7777" s="1"/>
  <c r="E7996"/>
  <c r="E7839"/>
  <c r="E7583"/>
  <c r="E7801" s="1"/>
  <c r="E8008"/>
  <c r="I1994"/>
  <c r="I2116"/>
  <c r="I888"/>
  <c r="I3950"/>
  <c r="I3975"/>
  <c r="I791"/>
  <c r="I2322"/>
  <c r="I2540" s="1"/>
  <c r="I2444"/>
  <c r="I3428"/>
  <c r="I3306"/>
  <c r="I3524" s="1"/>
  <c r="I864"/>
  <c r="I3926"/>
  <c r="H8215"/>
  <c r="H5153"/>
  <c r="H5433"/>
  <c r="H5311"/>
  <c r="H7401"/>
  <c r="H7279"/>
  <c r="E585"/>
  <c r="E597"/>
  <c r="E766"/>
  <c r="E730"/>
  <c r="E621"/>
  <c r="E985"/>
  <c r="E1094"/>
  <c r="E1434"/>
  <c r="E1253"/>
  <c r="E1301"/>
  <c r="E1617"/>
  <c r="E1106"/>
  <c r="E1422"/>
  <c r="E1762"/>
  <c r="E1241"/>
  <c r="E1629"/>
  <c r="E1750"/>
  <c r="E1945"/>
  <c r="E2261"/>
  <c r="E2309"/>
  <c r="E2625"/>
  <c r="E2090"/>
  <c r="E2406"/>
  <c r="E2297"/>
  <c r="E2054"/>
  <c r="E2394"/>
  <c r="E2662"/>
  <c r="E3002"/>
  <c r="E2893"/>
  <c r="E2941"/>
  <c r="E3209"/>
  <c r="E2674"/>
  <c r="E2990"/>
  <c r="E3330"/>
  <c r="E2881"/>
  <c r="E3670"/>
  <c r="E3366"/>
  <c r="E3585"/>
  <c r="E3682"/>
  <c r="E3390"/>
  <c r="E3597"/>
  <c r="E657"/>
  <c r="E742"/>
  <c r="E706"/>
  <c r="E1022"/>
  <c r="E961"/>
  <c r="E1179" s="1"/>
  <c r="E1070"/>
  <c r="E1410"/>
  <c r="E973"/>
  <c r="E1593"/>
  <c r="E1082"/>
  <c r="E1398"/>
  <c r="E1738"/>
  <c r="E1313"/>
  <c r="E1605"/>
  <c r="E1702"/>
  <c r="E2237"/>
  <c r="E2601"/>
  <c r="E2066"/>
  <c r="E2382"/>
  <c r="E1909"/>
  <c r="E1981"/>
  <c r="E2199" s="1"/>
  <c r="E2273"/>
  <c r="E2030"/>
  <c r="E2370"/>
  <c r="E2613"/>
  <c r="E2734"/>
  <c r="E3074"/>
  <c r="E3257"/>
  <c r="E3475" s="1"/>
  <c r="E2637"/>
  <c r="E2746"/>
  <c r="E3062"/>
  <c r="E3402"/>
  <c r="E2929"/>
  <c r="E3221"/>
  <c r="E3439" s="1"/>
  <c r="E3269"/>
  <c r="E3646"/>
  <c r="E3318"/>
  <c r="E3658"/>
  <c r="E3342"/>
  <c r="E3573"/>
  <c r="E3791" s="1"/>
  <c r="E633"/>
  <c r="E718"/>
  <c r="E645"/>
  <c r="E778"/>
  <c r="E937"/>
  <c r="E1046"/>
  <c r="E1386"/>
  <c r="E1277"/>
  <c r="E1495" s="1"/>
  <c r="E1569"/>
  <c r="E1058"/>
  <c r="E1374"/>
  <c r="E1714"/>
  <c r="E997"/>
  <c r="E1289"/>
  <c r="E1921"/>
  <c r="E2139" s="1"/>
  <c r="E1969"/>
  <c r="E2285"/>
  <c r="E2503" s="1"/>
  <c r="E2577"/>
  <c r="E2042"/>
  <c r="E2358"/>
  <c r="E1726"/>
  <c r="E1957"/>
  <c r="E2175" s="1"/>
  <c r="E2249"/>
  <c r="E2467" s="1"/>
  <c r="E2006"/>
  <c r="E2346"/>
  <c r="E2565"/>
  <c r="E2710"/>
  <c r="E3050"/>
  <c r="E2917"/>
  <c r="E2965"/>
  <c r="E2589"/>
  <c r="E2722"/>
  <c r="E3038"/>
  <c r="E3378"/>
  <c r="E3718"/>
  <c r="E3561"/>
  <c r="E3779" s="1"/>
  <c r="E3609"/>
  <c r="E3730"/>
  <c r="E609"/>
  <c r="E694"/>
  <c r="E669"/>
  <c r="E754"/>
  <c r="E913"/>
  <c r="E1034"/>
  <c r="E1362"/>
  <c r="E925"/>
  <c r="E1325"/>
  <c r="E1543" s="1"/>
  <c r="E1641"/>
  <c r="E1859" s="1"/>
  <c r="E1350"/>
  <c r="E1690"/>
  <c r="E949"/>
  <c r="E1167" s="1"/>
  <c r="E1265"/>
  <c r="E1483" s="1"/>
  <c r="E1581"/>
  <c r="E1799" s="1"/>
  <c r="E1653"/>
  <c r="E1871" s="1"/>
  <c r="E1897"/>
  <c r="E2553"/>
  <c r="E2018"/>
  <c r="E2334"/>
  <c r="E1678"/>
  <c r="E1774" s="1"/>
  <c r="E1933"/>
  <c r="E2151" s="1"/>
  <c r="E2225"/>
  <c r="E2078"/>
  <c r="E2418"/>
  <c r="E2686"/>
  <c r="E3026"/>
  <c r="E3233"/>
  <c r="E3281"/>
  <c r="E3499" s="1"/>
  <c r="E2698"/>
  <c r="E3014"/>
  <c r="E3354"/>
  <c r="E2905"/>
  <c r="E3123" s="1"/>
  <c r="E2953"/>
  <c r="E3171" s="1"/>
  <c r="E3245"/>
  <c r="E3463" s="1"/>
  <c r="E3293"/>
  <c r="E3694"/>
  <c r="E3537"/>
  <c r="E3706"/>
  <c r="E3549"/>
  <c r="E3767" s="1"/>
  <c r="E3621"/>
  <c r="E3839" s="1"/>
  <c r="I4932"/>
  <c r="I5248"/>
  <c r="I5564"/>
  <c r="I5077"/>
  <c r="I5393"/>
  <c r="I5733"/>
  <c r="I4968"/>
  <c r="I5260"/>
  <c r="I5552"/>
  <c r="I5600"/>
  <c r="I5868"/>
  <c r="I4993"/>
  <c r="I5333"/>
  <c r="I5649"/>
  <c r="I5989"/>
  <c r="I5928"/>
  <c r="I6341"/>
  <c r="I6657"/>
  <c r="I6997"/>
  <c r="I7313"/>
  <c r="I7653"/>
  <c r="I6548"/>
  <c r="I6766" s="1"/>
  <c r="I6596"/>
  <c r="I6888"/>
  <c r="I7106" s="1"/>
  <c r="I6936"/>
  <c r="I6001"/>
  <c r="I6353"/>
  <c r="I6693"/>
  <c r="I7009"/>
  <c r="I7349"/>
  <c r="I6900"/>
  <c r="I7192"/>
  <c r="I7240"/>
  <c r="I7458" s="1"/>
  <c r="I7508"/>
  <c r="I7981"/>
  <c r="I7689"/>
  <c r="I7945"/>
  <c r="I7617"/>
  <c r="I7884"/>
  <c r="I4908"/>
  <c r="I5540"/>
  <c r="I5880"/>
  <c r="I6098" s="1"/>
  <c r="I5053"/>
  <c r="I5369"/>
  <c r="I5709"/>
  <c r="I4944"/>
  <c r="I5940"/>
  <c r="I5065"/>
  <c r="I5405"/>
  <c r="I5721"/>
  <c r="I6061"/>
  <c r="I6317"/>
  <c r="I6633"/>
  <c r="I6973"/>
  <c r="I7289"/>
  <c r="I7629"/>
  <c r="I6208"/>
  <c r="I6426" s="1"/>
  <c r="I6256"/>
  <c r="I6524"/>
  <c r="I7204"/>
  <c r="I7422" s="1"/>
  <c r="I7252"/>
  <c r="I7544"/>
  <c r="I7592"/>
  <c r="I5952"/>
  <c r="I6170" s="1"/>
  <c r="I6329"/>
  <c r="I6669"/>
  <c r="I6985"/>
  <c r="I7325"/>
  <c r="I6220"/>
  <c r="I6438" s="1"/>
  <c r="I6268"/>
  <c r="I6560"/>
  <c r="I6778" s="1"/>
  <c r="I6608"/>
  <c r="I7957"/>
  <c r="I7641"/>
  <c r="I7896"/>
  <c r="I7556"/>
  <c r="I8017"/>
  <c r="I7860"/>
  <c r="I4884"/>
  <c r="I5224"/>
  <c r="I5442" s="1"/>
  <c r="I5296"/>
  <c r="I5514" s="1"/>
  <c r="I5612"/>
  <c r="I5830" s="1"/>
  <c r="I5029"/>
  <c r="I5345"/>
  <c r="I5685"/>
  <c r="I4920"/>
  <c r="I5236"/>
  <c r="I5284"/>
  <c r="I5502" s="1"/>
  <c r="I5576"/>
  <c r="I5794" s="1"/>
  <c r="I5624"/>
  <c r="I5842" s="1"/>
  <c r="I5916"/>
  <c r="I5041"/>
  <c r="I5381"/>
  <c r="I5697"/>
  <c r="I6037"/>
  <c r="I6025"/>
  <c r="I6389"/>
  <c r="I6705"/>
  <c r="I7045"/>
  <c r="I7361"/>
  <c r="I7701"/>
  <c r="I6572"/>
  <c r="I6864"/>
  <c r="I7082" s="1"/>
  <c r="I6912"/>
  <c r="I7180"/>
  <c r="I6305"/>
  <c r="I6645"/>
  <c r="I6961"/>
  <c r="I7301"/>
  <c r="I6196"/>
  <c r="I6876"/>
  <c r="I7094" s="1"/>
  <c r="I6924"/>
  <c r="I7216"/>
  <c r="I7434" s="1"/>
  <c r="I7264"/>
  <c r="I7580"/>
  <c r="I8029"/>
  <c r="I7872"/>
  <c r="I8090" s="1"/>
  <c r="I7993"/>
  <c r="I7836"/>
  <c r="I4956"/>
  <c r="I5272"/>
  <c r="I5490" s="1"/>
  <c r="I5588"/>
  <c r="I5806" s="1"/>
  <c r="I5005"/>
  <c r="I5321"/>
  <c r="I5661"/>
  <c r="I4896"/>
  <c r="I5212"/>
  <c r="I5892"/>
  <c r="I6110" s="1"/>
  <c r="I5017"/>
  <c r="I5357"/>
  <c r="I5673"/>
  <c r="I6013"/>
  <c r="I5977"/>
  <c r="I6365"/>
  <c r="I6681"/>
  <c r="I7021"/>
  <c r="I7337"/>
  <c r="I7677"/>
  <c r="I6232"/>
  <c r="I6280"/>
  <c r="I6498" s="1"/>
  <c r="I7228"/>
  <c r="I7446" s="1"/>
  <c r="I7520"/>
  <c r="I7568"/>
  <c r="I7786" s="1"/>
  <c r="I5904"/>
  <c r="I6122" s="1"/>
  <c r="I6049"/>
  <c r="I6377"/>
  <c r="I6717"/>
  <c r="I7033"/>
  <c r="I7373"/>
  <c r="I6244"/>
  <c r="I6462" s="1"/>
  <c r="I6536"/>
  <c r="I6754" s="1"/>
  <c r="I6584"/>
  <c r="I6802" s="1"/>
  <c r="I6852"/>
  <c r="I7532"/>
  <c r="I7750" s="1"/>
  <c r="I8005"/>
  <c r="I7848"/>
  <c r="I8066" s="1"/>
  <c r="I7920"/>
  <c r="I8138" s="1"/>
  <c r="I7969"/>
  <c r="I7665"/>
  <c r="I7908"/>
  <c r="I8126" s="1"/>
  <c r="E4922"/>
  <c r="E5238"/>
  <c r="E5554"/>
  <c r="E5626"/>
  <c r="E4995"/>
  <c r="E5335"/>
  <c r="E5651"/>
  <c r="E4886"/>
  <c r="E5226"/>
  <c r="E5274"/>
  <c r="E5542"/>
  <c r="E5906"/>
  <c r="E5007"/>
  <c r="E5323"/>
  <c r="E5663"/>
  <c r="E5979"/>
  <c r="E5942"/>
  <c r="E6379"/>
  <c r="E6719"/>
  <c r="E7035"/>
  <c r="E7375"/>
  <c r="E7691"/>
  <c r="E6222"/>
  <c r="E6854"/>
  <c r="E7194"/>
  <c r="E7266"/>
  <c r="E7582"/>
  <c r="E7800" s="1"/>
  <c r="E6343"/>
  <c r="E6659"/>
  <c r="E6999"/>
  <c r="E7315"/>
  <c r="E6039"/>
  <c r="E6258"/>
  <c r="E6890"/>
  <c r="E7108" s="1"/>
  <c r="E7182"/>
  <c r="E7254"/>
  <c r="E7995"/>
  <c r="E7655"/>
  <c r="E7959"/>
  <c r="E7546"/>
  <c r="E7764" s="1"/>
  <c r="E7679"/>
  <c r="E4898"/>
  <c r="E5214"/>
  <c r="E5286"/>
  <c r="E5602"/>
  <c r="E5067"/>
  <c r="E5407"/>
  <c r="E5723"/>
  <c r="E4958"/>
  <c r="E5590"/>
  <c r="E5882"/>
  <c r="E5079"/>
  <c r="E5395"/>
  <c r="E5735"/>
  <c r="E6051"/>
  <c r="E6355"/>
  <c r="E6695"/>
  <c r="E7011"/>
  <c r="E7351"/>
  <c r="E7667"/>
  <c r="E6198"/>
  <c r="E6538"/>
  <c r="E6610"/>
  <c r="E6828" s="1"/>
  <c r="E6926"/>
  <c r="E7144" s="1"/>
  <c r="E7242"/>
  <c r="E7460" s="1"/>
  <c r="E7558"/>
  <c r="E6319"/>
  <c r="E6635"/>
  <c r="E6975"/>
  <c r="E7291"/>
  <c r="E5991"/>
  <c r="E6550"/>
  <c r="E6768" s="1"/>
  <c r="E6866"/>
  <c r="E7084" s="1"/>
  <c r="E6938"/>
  <c r="E7230"/>
  <c r="E7971"/>
  <c r="E7862"/>
  <c r="E7910"/>
  <c r="E8031"/>
  <c r="E7631"/>
  <c r="E7874"/>
  <c r="E7922"/>
  <c r="E8140" s="1"/>
  <c r="E4970"/>
  <c r="E5262"/>
  <c r="E5894"/>
  <c r="E5043"/>
  <c r="E5383"/>
  <c r="E5699"/>
  <c r="E4934"/>
  <c r="E5250"/>
  <c r="E5298"/>
  <c r="E5516" s="1"/>
  <c r="E5954"/>
  <c r="E5055"/>
  <c r="E5371"/>
  <c r="E5711"/>
  <c r="E6027"/>
  <c r="E6331"/>
  <c r="E6671"/>
  <c r="E6987"/>
  <c r="E7327"/>
  <c r="E7643"/>
  <c r="E6063"/>
  <c r="E6270"/>
  <c r="E6488" s="1"/>
  <c r="E6586"/>
  <c r="E6804" s="1"/>
  <c r="E6902"/>
  <c r="E7120" s="1"/>
  <c r="E7218"/>
  <c r="E7534"/>
  <c r="E6391"/>
  <c r="E6707"/>
  <c r="E7047"/>
  <c r="E7363"/>
  <c r="E6234"/>
  <c r="E6452" s="1"/>
  <c r="E6526"/>
  <c r="E6598"/>
  <c r="E6914"/>
  <c r="E7947"/>
  <c r="E7570"/>
  <c r="E7788" s="1"/>
  <c r="E7838"/>
  <c r="E8007"/>
  <c r="E4946"/>
  <c r="E5578"/>
  <c r="E5870"/>
  <c r="E5019"/>
  <c r="E5359"/>
  <c r="E5675"/>
  <c r="E4910"/>
  <c r="E5566"/>
  <c r="E5614"/>
  <c r="E5832" s="1"/>
  <c r="E5930"/>
  <c r="E6148" s="1"/>
  <c r="E5031"/>
  <c r="E5347"/>
  <c r="E5687"/>
  <c r="E6003"/>
  <c r="E6307"/>
  <c r="E6647"/>
  <c r="E6963"/>
  <c r="E7303"/>
  <c r="E7619"/>
  <c r="E6015"/>
  <c r="E6246"/>
  <c r="E6464" s="1"/>
  <c r="E6562"/>
  <c r="E6780" s="1"/>
  <c r="E6878"/>
  <c r="E7096" s="1"/>
  <c r="E7510"/>
  <c r="E5918"/>
  <c r="E6136" s="1"/>
  <c r="E6367"/>
  <c r="E6683"/>
  <c r="E7023"/>
  <c r="E7339"/>
  <c r="E6210"/>
  <c r="E6428" s="1"/>
  <c r="E6282"/>
  <c r="E6574"/>
  <c r="E7206"/>
  <c r="E7424" s="1"/>
  <c r="E7522"/>
  <c r="E7740" s="1"/>
  <c r="E8019"/>
  <c r="E7703"/>
  <c r="E7886"/>
  <c r="E8104" s="1"/>
  <c r="E7983"/>
  <c r="E7594"/>
  <c r="E7812" s="1"/>
  <c r="E7850"/>
  <c r="E8068" s="1"/>
  <c r="E7898"/>
  <c r="E8116" s="1"/>
  <c r="K4841"/>
  <c r="G4841"/>
  <c r="K4832"/>
  <c r="G208" i="14"/>
  <c r="H873" i="13"/>
  <c r="H3935"/>
  <c r="H1129"/>
  <c r="H1007"/>
  <c r="H1225" s="1"/>
  <c r="H1335"/>
  <c r="H1553" s="1"/>
  <c r="H1457"/>
  <c r="H3875"/>
  <c r="H813"/>
  <c r="G4281"/>
  <c r="K4272"/>
  <c r="G188" i="14"/>
  <c r="K4281" i="13"/>
  <c r="H674"/>
  <c r="H759"/>
  <c r="H699"/>
  <c r="H1039"/>
  <c r="H978"/>
  <c r="H1111"/>
  <c r="H1427"/>
  <c r="H1270"/>
  <c r="H1586"/>
  <c r="H1051"/>
  <c r="H1391"/>
  <c r="H1707"/>
  <c r="H990"/>
  <c r="H1646"/>
  <c r="H1914"/>
  <c r="H1986"/>
  <c r="H2278"/>
  <c r="H2035"/>
  <c r="H2375"/>
  <c r="H1767"/>
  <c r="H1974"/>
  <c r="H2290"/>
  <c r="H2047"/>
  <c r="H2363"/>
  <c r="H2703"/>
  <c r="H3019"/>
  <c r="H2630"/>
  <c r="H2934"/>
  <c r="H3274"/>
  <c r="H2739"/>
  <c r="H3079"/>
  <c r="H3395"/>
  <c r="H3214"/>
  <c r="H3359"/>
  <c r="H3711"/>
  <c r="H3578"/>
  <c r="H3626"/>
  <c r="H3651"/>
  <c r="H3298"/>
  <c r="H3590"/>
  <c r="H650"/>
  <c r="H735"/>
  <c r="H590"/>
  <c r="H771"/>
  <c r="H954"/>
  <c r="H1087"/>
  <c r="H1403"/>
  <c r="H1246"/>
  <c r="H1318"/>
  <c r="H1536" s="1"/>
  <c r="H1658"/>
  <c r="H1367"/>
  <c r="H1683"/>
  <c r="H942"/>
  <c r="H1160" s="1"/>
  <c r="H1258"/>
  <c r="H1330"/>
  <c r="H1622"/>
  <c r="H1743"/>
  <c r="H1962"/>
  <c r="H2594"/>
  <c r="H2011"/>
  <c r="H2351"/>
  <c r="H1719"/>
  <c r="H1950"/>
  <c r="H2266"/>
  <c r="H2484" s="1"/>
  <c r="H2023"/>
  <c r="H2339"/>
  <c r="H2679"/>
  <c r="H2995"/>
  <c r="H2582"/>
  <c r="H3250"/>
  <c r="H3468" s="1"/>
  <c r="H2715"/>
  <c r="H3055"/>
  <c r="H3371"/>
  <c r="H2898"/>
  <c r="H2970"/>
  <c r="H3188" s="1"/>
  <c r="H3286"/>
  <c r="H3504" s="1"/>
  <c r="H3687"/>
  <c r="H3383"/>
  <c r="H3723"/>
  <c r="H3566"/>
  <c r="H626"/>
  <c r="H711"/>
  <c r="H614"/>
  <c r="H747"/>
  <c r="H930"/>
  <c r="H1148" s="1"/>
  <c r="H1063"/>
  <c r="H1379"/>
  <c r="H966"/>
  <c r="H1294"/>
  <c r="H1512" s="1"/>
  <c r="H1634"/>
  <c r="H1099"/>
  <c r="H1439"/>
  <c r="H1755"/>
  <c r="H1306"/>
  <c r="H1598"/>
  <c r="H1695"/>
  <c r="H2254"/>
  <c r="H2472" s="1"/>
  <c r="H2570"/>
  <c r="H2788" s="1"/>
  <c r="H2642"/>
  <c r="H2083"/>
  <c r="H2423"/>
  <c r="H1926"/>
  <c r="H2144" s="1"/>
  <c r="H2242"/>
  <c r="H2095"/>
  <c r="H2411"/>
  <c r="H2751"/>
  <c r="H3067"/>
  <c r="H2910"/>
  <c r="H3128" s="1"/>
  <c r="H3226"/>
  <c r="H2691"/>
  <c r="H3031"/>
  <c r="H3347"/>
  <c r="H2606"/>
  <c r="H2824" s="1"/>
  <c r="H2946"/>
  <c r="H3262"/>
  <c r="H3663"/>
  <c r="H3554"/>
  <c r="H3772" s="1"/>
  <c r="H3602"/>
  <c r="H3820" s="1"/>
  <c r="H3335"/>
  <c r="H3699"/>
  <c r="H3542"/>
  <c r="H3614"/>
  <c r="H602"/>
  <c r="H638"/>
  <c r="H783"/>
  <c r="H723"/>
  <c r="H662"/>
  <c r="H1002"/>
  <c r="H1220" s="1"/>
  <c r="H1355"/>
  <c r="H918"/>
  <c r="H1610"/>
  <c r="H1828" s="1"/>
  <c r="H1075"/>
  <c r="H1415"/>
  <c r="H1731"/>
  <c r="H1027"/>
  <c r="H1282"/>
  <c r="H1500" s="1"/>
  <c r="H1574"/>
  <c r="H1938"/>
  <c r="H2156" s="1"/>
  <c r="H2230"/>
  <c r="H2302"/>
  <c r="H2618"/>
  <c r="H2059"/>
  <c r="H2399"/>
  <c r="H1902"/>
  <c r="H2314"/>
  <c r="H2532" s="1"/>
  <c r="H2071"/>
  <c r="H2387"/>
  <c r="H2727"/>
  <c r="H3043"/>
  <c r="H2886"/>
  <c r="H2958"/>
  <c r="H3176" s="1"/>
  <c r="H2667"/>
  <c r="H3007"/>
  <c r="H3323"/>
  <c r="H2558"/>
  <c r="H2922"/>
  <c r="H3238"/>
  <c r="H3456" s="1"/>
  <c r="H3407"/>
  <c r="H3735"/>
  <c r="H3675"/>
  <c r="H5079"/>
  <c r="H5395"/>
  <c r="H5735"/>
  <c r="H4970"/>
  <c r="H5262"/>
  <c r="H5554"/>
  <c r="H5602"/>
  <c r="H5870"/>
  <c r="H5043"/>
  <c r="H5383"/>
  <c r="H5699"/>
  <c r="H6039"/>
  <c r="H4934"/>
  <c r="H5250"/>
  <c r="H5298"/>
  <c r="H6282"/>
  <c r="H6598"/>
  <c r="H6938"/>
  <c r="H7254"/>
  <c r="H7594"/>
  <c r="H6307"/>
  <c r="H6647"/>
  <c r="H6963"/>
  <c r="H7303"/>
  <c r="H7619"/>
  <c r="H6198"/>
  <c r="H6878"/>
  <c r="H6926"/>
  <c r="H7218"/>
  <c r="H7266"/>
  <c r="H6027"/>
  <c r="H6391"/>
  <c r="H6707"/>
  <c r="H7047"/>
  <c r="H7339"/>
  <c r="H7850"/>
  <c r="H7558"/>
  <c r="H7995"/>
  <c r="H7838"/>
  <c r="H7910"/>
  <c r="H7959"/>
  <c r="H5007"/>
  <c r="H5323"/>
  <c r="H5663"/>
  <c r="H4898"/>
  <c r="H5214"/>
  <c r="H5894"/>
  <c r="H5067"/>
  <c r="H5407"/>
  <c r="H5723"/>
  <c r="H6063"/>
  <c r="H4958"/>
  <c r="H5590"/>
  <c r="H5808" s="1"/>
  <c r="H5882"/>
  <c r="H5930"/>
  <c r="H6210"/>
  <c r="H6526"/>
  <c r="H6866"/>
  <c r="H7182"/>
  <c r="H7522"/>
  <c r="H5918"/>
  <c r="H6136" s="1"/>
  <c r="H6331"/>
  <c r="H6671"/>
  <c r="H6987"/>
  <c r="H7327"/>
  <c r="H7643"/>
  <c r="H6222"/>
  <c r="H6440" s="1"/>
  <c r="H6270"/>
  <c r="H6562"/>
  <c r="H6780" s="1"/>
  <c r="H6610"/>
  <c r="H5942"/>
  <c r="H6319"/>
  <c r="H6635"/>
  <c r="H6975"/>
  <c r="H7291"/>
  <c r="H7363"/>
  <c r="H7874"/>
  <c r="H8019"/>
  <c r="H7862"/>
  <c r="H7983"/>
  <c r="H5347"/>
  <c r="H4922"/>
  <c r="H5286"/>
  <c r="H5504" s="1"/>
  <c r="H5626"/>
  <c r="H5335"/>
  <c r="H5991"/>
  <c r="H5226"/>
  <c r="H5542"/>
  <c r="H6234"/>
  <c r="H6890"/>
  <c r="H7546"/>
  <c r="H6355"/>
  <c r="H7011"/>
  <c r="H7667"/>
  <c r="H7194"/>
  <c r="H7510"/>
  <c r="H6343"/>
  <c r="H6999"/>
  <c r="H7655"/>
  <c r="H7947"/>
  <c r="H7886"/>
  <c r="H8104" s="1"/>
  <c r="H8007"/>
  <c r="H5055"/>
  <c r="H5711"/>
  <c r="H5019"/>
  <c r="H5675"/>
  <c r="H4910"/>
  <c r="H5614"/>
  <c r="H5832" s="1"/>
  <c r="H5954"/>
  <c r="H6172" s="1"/>
  <c r="H6574"/>
  <c r="H7230"/>
  <c r="H7448" s="1"/>
  <c r="H6051"/>
  <c r="H6719"/>
  <c r="H7375"/>
  <c r="H6246"/>
  <c r="H6586"/>
  <c r="H5979"/>
  <c r="H6683"/>
  <c r="H7315"/>
  <c r="H7922"/>
  <c r="H7679"/>
  <c r="H5031"/>
  <c r="H5687"/>
  <c r="H5238"/>
  <c r="H5578"/>
  <c r="H5796" s="1"/>
  <c r="H4995"/>
  <c r="H5651"/>
  <c r="H4886"/>
  <c r="H5274"/>
  <c r="H5492" s="1"/>
  <c r="H6550"/>
  <c r="H7206"/>
  <c r="H7424" s="1"/>
  <c r="H6003"/>
  <c r="H6695"/>
  <c r="H7351"/>
  <c r="H6902"/>
  <c r="H7242"/>
  <c r="H7460" s="1"/>
  <c r="H6659"/>
  <c r="H7898"/>
  <c r="H8116" s="1"/>
  <c r="H7631"/>
  <c r="H7582"/>
  <c r="H5371"/>
  <c r="H4946"/>
  <c r="H5359"/>
  <c r="H6015"/>
  <c r="H5566"/>
  <c r="H5784" s="1"/>
  <c r="H5906"/>
  <c r="H6258"/>
  <c r="H6914"/>
  <c r="H7570"/>
  <c r="H7788" s="1"/>
  <c r="H6379"/>
  <c r="H7035"/>
  <c r="H7691"/>
  <c r="H6538"/>
  <c r="H6756" s="1"/>
  <c r="H6854"/>
  <c r="H7534"/>
  <c r="H7752" s="1"/>
  <c r="H6367"/>
  <c r="H7023"/>
  <c r="H7703"/>
  <c r="H7971"/>
  <c r="H8031"/>
  <c r="D5061"/>
  <c r="D5401"/>
  <c r="D5717"/>
  <c r="D4952"/>
  <c r="D5584"/>
  <c r="D5876"/>
  <c r="D5073"/>
  <c r="D5389"/>
  <c r="D5729"/>
  <c r="D6045"/>
  <c r="D4964"/>
  <c r="D5256"/>
  <c r="D5548"/>
  <c r="D5596"/>
  <c r="D5864"/>
  <c r="D6057"/>
  <c r="D6264"/>
  <c r="D6580"/>
  <c r="D6896"/>
  <c r="D7212"/>
  <c r="D7528"/>
  <c r="D6361"/>
  <c r="D6677"/>
  <c r="D7017"/>
  <c r="D7333"/>
  <c r="D7673"/>
  <c r="D6204"/>
  <c r="D6276"/>
  <c r="D6592"/>
  <c r="D6908"/>
  <c r="D7224"/>
  <c r="D5924"/>
  <c r="D6373"/>
  <c r="D6713"/>
  <c r="D7029"/>
  <c r="D7369"/>
  <c r="D7832"/>
  <c r="D7953"/>
  <c r="D7540"/>
  <c r="D7844"/>
  <c r="D8062" s="1"/>
  <c r="D7892"/>
  <c r="D7941"/>
  <c r="D5037"/>
  <c r="D5377"/>
  <c r="D5693"/>
  <c r="D4928"/>
  <c r="D5244"/>
  <c r="D5292"/>
  <c r="D5510" s="1"/>
  <c r="D5049"/>
  <c r="D5365"/>
  <c r="D5705"/>
  <c r="D6021"/>
  <c r="D4940"/>
  <c r="D5912"/>
  <c r="D6009"/>
  <c r="D6240"/>
  <c r="D6556"/>
  <c r="D6872"/>
  <c r="D7504"/>
  <c r="D5900"/>
  <c r="D6337"/>
  <c r="D6653"/>
  <c r="D6993"/>
  <c r="D7309"/>
  <c r="D7649"/>
  <c r="D6033"/>
  <c r="D6252"/>
  <c r="D6470" s="1"/>
  <c r="D6568"/>
  <c r="D6884"/>
  <c r="D7102" s="1"/>
  <c r="D7200"/>
  <c r="D6349"/>
  <c r="D6689"/>
  <c r="D7005"/>
  <c r="D7345"/>
  <c r="D7685"/>
  <c r="D7904"/>
  <c r="D8025"/>
  <c r="D7661"/>
  <c r="D8013"/>
  <c r="D5013"/>
  <c r="D5353"/>
  <c r="D5669"/>
  <c r="D4904"/>
  <c r="D5560"/>
  <c r="D5778" s="1"/>
  <c r="D5608"/>
  <c r="D5826" s="1"/>
  <c r="D5025"/>
  <c r="D5341"/>
  <c r="D5681"/>
  <c r="D5997"/>
  <c r="D4916"/>
  <c r="D5232"/>
  <c r="D5450" s="1"/>
  <c r="D5280"/>
  <c r="D5498" s="1"/>
  <c r="D5572"/>
  <c r="D5790" s="1"/>
  <c r="D5620"/>
  <c r="D6216"/>
  <c r="D6848"/>
  <c r="D7188"/>
  <c r="D7260"/>
  <c r="D7576"/>
  <c r="D7794" s="1"/>
  <c r="D6313"/>
  <c r="D6629"/>
  <c r="D6969"/>
  <c r="D7285"/>
  <c r="D7625"/>
  <c r="D5985"/>
  <c r="D6228"/>
  <c r="D6544"/>
  <c r="D6762" s="1"/>
  <c r="D7176"/>
  <c r="D7516"/>
  <c r="D7734" s="1"/>
  <c r="D6325"/>
  <c r="D6665"/>
  <c r="D6981"/>
  <c r="D7321"/>
  <c r="D7637"/>
  <c r="D7880"/>
  <c r="D8001"/>
  <c r="D7613"/>
  <c r="D7868"/>
  <c r="D7916"/>
  <c r="D7989"/>
  <c r="D4989"/>
  <c r="D5329"/>
  <c r="D5645"/>
  <c r="D4880"/>
  <c r="D5220"/>
  <c r="D5438" s="1"/>
  <c r="D5268"/>
  <c r="D5536"/>
  <c r="D5001"/>
  <c r="D5317"/>
  <c r="D5413" s="1"/>
  <c r="D5657"/>
  <c r="D5973"/>
  <c r="D4892"/>
  <c r="D5208"/>
  <c r="D5888"/>
  <c r="D5936"/>
  <c r="D6154" s="1"/>
  <c r="D6192"/>
  <c r="D6532"/>
  <c r="D6604"/>
  <c r="D6822" s="1"/>
  <c r="D6920"/>
  <c r="D7138" s="1"/>
  <c r="D7236"/>
  <c r="D7454" s="1"/>
  <c r="D7552"/>
  <c r="D7770" s="1"/>
  <c r="D5948"/>
  <c r="D6385"/>
  <c r="D6701"/>
  <c r="D7041"/>
  <c r="D7357"/>
  <c r="D7697"/>
  <c r="D6520"/>
  <c r="D6860"/>
  <c r="D7078" s="1"/>
  <c r="D6932"/>
  <c r="D7248"/>
  <c r="D7466" s="1"/>
  <c r="D6301"/>
  <c r="D6641"/>
  <c r="D6957"/>
  <c r="D7297"/>
  <c r="D7564"/>
  <c r="D7782" s="1"/>
  <c r="D7856"/>
  <c r="D7977"/>
  <c r="D7588"/>
  <c r="D7806" s="1"/>
  <c r="D7965"/>
  <c r="J5063"/>
  <c r="J5403"/>
  <c r="J5719"/>
  <c r="J4954"/>
  <c r="J5586"/>
  <c r="J5878"/>
  <c r="J5051"/>
  <c r="J5367"/>
  <c r="J5707"/>
  <c r="J6023"/>
  <c r="J4942"/>
  <c r="J5914"/>
  <c r="J6132" s="1"/>
  <c r="J5926"/>
  <c r="J6218"/>
  <c r="J6534"/>
  <c r="J6582"/>
  <c r="J7262"/>
  <c r="J7578"/>
  <c r="J6387"/>
  <c r="J6703"/>
  <c r="J7043"/>
  <c r="J7359"/>
  <c r="J7699"/>
  <c r="J6011"/>
  <c r="J6230"/>
  <c r="J6278"/>
  <c r="J7226"/>
  <c r="J7518"/>
  <c r="J6351"/>
  <c r="J6691"/>
  <c r="J7007"/>
  <c r="J7347"/>
  <c r="J7590"/>
  <c r="J7808" s="1"/>
  <c r="J7882"/>
  <c r="J7687"/>
  <c r="J8027"/>
  <c r="J7870"/>
  <c r="J7615"/>
  <c r="J7991"/>
  <c r="J5039"/>
  <c r="J5379"/>
  <c r="J5695"/>
  <c r="J4930"/>
  <c r="J5246"/>
  <c r="J5294"/>
  <c r="J5512" s="1"/>
  <c r="J5027"/>
  <c r="J5343"/>
  <c r="J5683"/>
  <c r="J5999"/>
  <c r="J4918"/>
  <c r="J5234"/>
  <c r="J5452" s="1"/>
  <c r="J5282"/>
  <c r="J5574"/>
  <c r="J5792" s="1"/>
  <c r="J5622"/>
  <c r="J6194"/>
  <c r="J6266"/>
  <c r="J6874"/>
  <c r="J7190"/>
  <c r="J7238"/>
  <c r="J7554"/>
  <c r="J6363"/>
  <c r="J6679"/>
  <c r="J7019"/>
  <c r="J7335"/>
  <c r="J7675"/>
  <c r="J5950"/>
  <c r="J6546"/>
  <c r="J6594"/>
  <c r="J6812" s="1"/>
  <c r="J6886"/>
  <c r="J6934"/>
  <c r="J6327"/>
  <c r="J6667"/>
  <c r="J6983"/>
  <c r="J7323"/>
  <c r="J7639"/>
  <c r="J8003"/>
  <c r="J7846"/>
  <c r="J7918"/>
  <c r="J7967"/>
  <c r="J5331"/>
  <c r="J4882"/>
  <c r="J5270"/>
  <c r="J5075"/>
  <c r="J5731"/>
  <c r="J4966"/>
  <c r="J5550"/>
  <c r="J5866"/>
  <c r="J5987"/>
  <c r="J6898"/>
  <c r="J7116" s="1"/>
  <c r="J7506"/>
  <c r="J6631"/>
  <c r="J7287"/>
  <c r="J5902"/>
  <c r="J6120" s="1"/>
  <c r="J6570"/>
  <c r="J6788" s="1"/>
  <c r="J6910"/>
  <c r="J7128" s="1"/>
  <c r="J6375"/>
  <c r="J7031"/>
  <c r="J7834"/>
  <c r="J7955"/>
  <c r="J8015"/>
  <c r="J5015"/>
  <c r="J5671"/>
  <c r="J5562"/>
  <c r="J5780" s="1"/>
  <c r="J5003"/>
  <c r="J5659"/>
  <c r="J4894"/>
  <c r="J5938"/>
  <c r="J6242"/>
  <c r="J6850"/>
  <c r="J6339"/>
  <c r="J6995"/>
  <c r="J7651"/>
  <c r="J6206"/>
  <c r="J6522"/>
  <c r="J7202"/>
  <c r="J6303"/>
  <c r="J6959"/>
  <c r="J7542"/>
  <c r="J7906"/>
  <c r="J7943"/>
  <c r="J4991"/>
  <c r="J5647"/>
  <c r="J5222"/>
  <c r="J5538"/>
  <c r="J5391"/>
  <c r="J6047"/>
  <c r="J5258"/>
  <c r="J5598"/>
  <c r="J5816" s="1"/>
  <c r="J6606"/>
  <c r="J7214"/>
  <c r="J7432" s="1"/>
  <c r="J6315"/>
  <c r="J6971"/>
  <c r="J7627"/>
  <c r="J6059"/>
  <c r="J6862"/>
  <c r="J7178"/>
  <c r="J6715"/>
  <c r="J7371"/>
  <c r="J7566"/>
  <c r="J7663"/>
  <c r="J5355"/>
  <c r="J4906"/>
  <c r="J5610"/>
  <c r="J5828" s="1"/>
  <c r="J5319"/>
  <c r="J5975"/>
  <c r="J5210"/>
  <c r="J5890"/>
  <c r="J6035"/>
  <c r="J6558"/>
  <c r="J6776" s="1"/>
  <c r="J6922"/>
  <c r="J7530"/>
  <c r="J7748" s="1"/>
  <c r="J6655"/>
  <c r="J7311"/>
  <c r="J6254"/>
  <c r="J7250"/>
  <c r="J7468" s="1"/>
  <c r="J6643"/>
  <c r="J7299"/>
  <c r="J7858"/>
  <c r="J8076" s="1"/>
  <c r="J7979"/>
  <c r="J7894"/>
  <c r="J8112" s="1"/>
  <c r="J610"/>
  <c r="J695"/>
  <c r="J670"/>
  <c r="J755"/>
  <c r="J914"/>
  <c r="J926"/>
  <c r="J1071"/>
  <c r="J1411"/>
  <c r="J1278"/>
  <c r="J1326"/>
  <c r="J1618"/>
  <c r="J1059"/>
  <c r="J1375"/>
  <c r="J1715"/>
  <c r="J1266"/>
  <c r="J1314"/>
  <c r="J1606"/>
  <c r="J1654"/>
  <c r="J1946"/>
  <c r="J2286"/>
  <c r="J2602"/>
  <c r="J2019"/>
  <c r="J2335"/>
  <c r="J1910"/>
  <c r="J2128" s="1"/>
  <c r="J1958"/>
  <c r="J2226"/>
  <c r="J1751"/>
  <c r="J2079"/>
  <c r="J2419"/>
  <c r="J2687"/>
  <c r="J3027"/>
  <c r="J3234"/>
  <c r="J2638"/>
  <c r="J2747"/>
  <c r="J3063"/>
  <c r="J3403"/>
  <c r="J2930"/>
  <c r="J3222"/>
  <c r="J3270"/>
  <c r="J3647"/>
  <c r="J3319"/>
  <c r="J3586"/>
  <c r="J3707"/>
  <c r="J3550"/>
  <c r="J586"/>
  <c r="J598"/>
  <c r="J767"/>
  <c r="J731"/>
  <c r="J622"/>
  <c r="J986"/>
  <c r="J1047"/>
  <c r="J1387"/>
  <c r="J1594"/>
  <c r="J998"/>
  <c r="J1351"/>
  <c r="J1691"/>
  <c r="J1242"/>
  <c r="J1922"/>
  <c r="J2262"/>
  <c r="J2578"/>
  <c r="J2796" s="1"/>
  <c r="J1727"/>
  <c r="J2091"/>
  <c r="J2407"/>
  <c r="J2274"/>
  <c r="J1703"/>
  <c r="J2055"/>
  <c r="J2395"/>
  <c r="J2663"/>
  <c r="J3003"/>
  <c r="J2894"/>
  <c r="J2942"/>
  <c r="J3210"/>
  <c r="J2590"/>
  <c r="J2723"/>
  <c r="J3039"/>
  <c r="J3379"/>
  <c r="J3719"/>
  <c r="J3562"/>
  <c r="J3683"/>
  <c r="J3391"/>
  <c r="J658"/>
  <c r="J743"/>
  <c r="J707"/>
  <c r="J1023"/>
  <c r="J962"/>
  <c r="J1180" s="1"/>
  <c r="J1035"/>
  <c r="J1363"/>
  <c r="J1254"/>
  <c r="J1302"/>
  <c r="J1520" s="1"/>
  <c r="J1570"/>
  <c r="J950"/>
  <c r="J1107"/>
  <c r="J1423"/>
  <c r="J1763"/>
  <c r="J1290"/>
  <c r="J1582"/>
  <c r="J1800" s="1"/>
  <c r="J1630"/>
  <c r="J1898"/>
  <c r="J2238"/>
  <c r="J2554"/>
  <c r="J1679"/>
  <c r="J2067"/>
  <c r="J2383"/>
  <c r="J1934"/>
  <c r="J1982"/>
  <c r="J2200" s="1"/>
  <c r="J2031"/>
  <c r="J2371"/>
  <c r="J2614"/>
  <c r="J2832" s="1"/>
  <c r="J2735"/>
  <c r="J3075"/>
  <c r="J3282"/>
  <c r="J2699"/>
  <c r="J3015"/>
  <c r="J3355"/>
  <c r="J2906"/>
  <c r="J2954"/>
  <c r="J3172" s="1"/>
  <c r="J3246"/>
  <c r="J3464" s="1"/>
  <c r="J3294"/>
  <c r="J3695"/>
  <c r="J3538"/>
  <c r="J3659"/>
  <c r="J3343"/>
  <c r="J634"/>
  <c r="J719"/>
  <c r="J646"/>
  <c r="J779"/>
  <c r="J938"/>
  <c r="J1156" s="1"/>
  <c r="J974"/>
  <c r="J1095"/>
  <c r="J1435"/>
  <c r="J1642"/>
  <c r="J1860" s="1"/>
  <c r="J1083"/>
  <c r="J1399"/>
  <c r="J1739"/>
  <c r="J1970"/>
  <c r="J2310"/>
  <c r="J2528" s="1"/>
  <c r="J2626"/>
  <c r="J2844" s="1"/>
  <c r="J2043"/>
  <c r="J2359"/>
  <c r="J2250"/>
  <c r="J2298"/>
  <c r="J2516" s="1"/>
  <c r="J2007"/>
  <c r="J2347"/>
  <c r="J2566"/>
  <c r="J2711"/>
  <c r="J3051"/>
  <c r="J2918"/>
  <c r="J3136" s="1"/>
  <c r="J2966"/>
  <c r="J3184" s="1"/>
  <c r="J3258"/>
  <c r="J2675"/>
  <c r="J2991"/>
  <c r="J3331"/>
  <c r="J2882"/>
  <c r="J3671"/>
  <c r="J3367"/>
  <c r="J3610"/>
  <c r="J3828" s="1"/>
  <c r="J3731"/>
  <c r="J3574"/>
  <c r="J3792" s="1"/>
  <c r="J3622"/>
  <c r="J3598"/>
  <c r="J3816" s="1"/>
  <c r="J4939"/>
  <c r="J5571"/>
  <c r="J5863"/>
  <c r="J5012"/>
  <c r="J5352"/>
  <c r="J5668"/>
  <c r="J4903"/>
  <c r="J5559"/>
  <c r="J5777" s="1"/>
  <c r="J5607"/>
  <c r="J5923"/>
  <c r="J5048"/>
  <c r="J5364"/>
  <c r="J5704"/>
  <c r="J6020"/>
  <c r="J6056"/>
  <c r="J6372"/>
  <c r="J6712"/>
  <c r="J7028"/>
  <c r="J7368"/>
  <c r="J7684"/>
  <c r="J6239"/>
  <c r="J6531"/>
  <c r="J6579"/>
  <c r="J6847"/>
  <c r="J7527"/>
  <c r="J7575"/>
  <c r="J6032"/>
  <c r="J6384"/>
  <c r="J6700"/>
  <c r="J7040"/>
  <c r="J7356"/>
  <c r="J6567"/>
  <c r="J6859"/>
  <c r="J6907"/>
  <c r="J7175"/>
  <c r="J7563"/>
  <c r="J7988"/>
  <c r="J7831"/>
  <c r="J7903"/>
  <c r="J7952"/>
  <c r="J7624"/>
  <c r="J4915"/>
  <c r="J5231"/>
  <c r="J5547"/>
  <c r="J5619"/>
  <c r="J4988"/>
  <c r="J5328"/>
  <c r="J5644"/>
  <c r="J4879"/>
  <c r="J5219"/>
  <c r="J5437" s="1"/>
  <c r="J5267"/>
  <c r="J5535"/>
  <c r="J5899"/>
  <c r="J5024"/>
  <c r="J5340"/>
  <c r="J5680"/>
  <c r="J5996"/>
  <c r="J6008"/>
  <c r="J6348"/>
  <c r="J6688"/>
  <c r="J7004"/>
  <c r="J7344"/>
  <c r="J7660"/>
  <c r="J6895"/>
  <c r="J7113" s="1"/>
  <c r="J7187"/>
  <c r="J7235"/>
  <c r="J7453" s="1"/>
  <c r="J7503"/>
  <c r="J5984"/>
  <c r="J6360"/>
  <c r="J6676"/>
  <c r="J7016"/>
  <c r="J7332"/>
  <c r="J6227"/>
  <c r="J6275"/>
  <c r="J7223"/>
  <c r="J7515"/>
  <c r="J7733" s="1"/>
  <c r="J7964"/>
  <c r="J7696"/>
  <c r="J7879"/>
  <c r="J8024"/>
  <c r="J7867"/>
  <c r="J4891"/>
  <c r="J5207"/>
  <c r="J5279"/>
  <c r="J5595"/>
  <c r="J5813" s="1"/>
  <c r="J5060"/>
  <c r="J5400"/>
  <c r="J5716"/>
  <c r="J4951"/>
  <c r="J5583"/>
  <c r="J5875"/>
  <c r="J5000"/>
  <c r="J5316"/>
  <c r="J5656"/>
  <c r="J5972"/>
  <c r="J5935"/>
  <c r="J6324"/>
  <c r="J6664"/>
  <c r="J6980"/>
  <c r="J7320"/>
  <c r="J7636"/>
  <c r="J6215"/>
  <c r="J6263"/>
  <c r="J6555"/>
  <c r="J6773" s="1"/>
  <c r="J6603"/>
  <c r="J6821" s="1"/>
  <c r="J7551"/>
  <c r="J7769" s="1"/>
  <c r="J5911"/>
  <c r="J6129" s="1"/>
  <c r="J6336"/>
  <c r="J6652"/>
  <c r="J6992"/>
  <c r="J7308"/>
  <c r="J6543"/>
  <c r="J6761" s="1"/>
  <c r="J6591"/>
  <c r="J6809" s="1"/>
  <c r="J6883"/>
  <c r="J7101" s="1"/>
  <c r="J6931"/>
  <c r="J7149" s="1"/>
  <c r="J7940"/>
  <c r="J7648"/>
  <c r="J7587"/>
  <c r="J7805" s="1"/>
  <c r="J8000"/>
  <c r="J7843"/>
  <c r="J8061" s="1"/>
  <c r="J7915"/>
  <c r="J8133" s="1"/>
  <c r="J4963"/>
  <c r="J5255"/>
  <c r="J5887"/>
  <c r="J6105" s="1"/>
  <c r="J5036"/>
  <c r="J5376"/>
  <c r="J5692"/>
  <c r="J4927"/>
  <c r="J5243"/>
  <c r="J5461" s="1"/>
  <c r="J5291"/>
  <c r="J5509" s="1"/>
  <c r="J5947"/>
  <c r="J6165" s="1"/>
  <c r="J5072"/>
  <c r="J5388"/>
  <c r="J5728"/>
  <c r="J6044"/>
  <c r="J6300"/>
  <c r="J6640"/>
  <c r="J6956"/>
  <c r="J7296"/>
  <c r="J7612"/>
  <c r="J6191"/>
  <c r="J6871"/>
  <c r="J7089" s="1"/>
  <c r="J6919"/>
  <c r="J7137" s="1"/>
  <c r="J7211"/>
  <c r="J7429" s="1"/>
  <c r="J7259"/>
  <c r="J7477" s="1"/>
  <c r="J6312"/>
  <c r="J6628"/>
  <c r="J6968"/>
  <c r="J7284"/>
  <c r="J7380" s="1"/>
  <c r="J6203"/>
  <c r="J6421" s="1"/>
  <c r="J6251"/>
  <c r="J6519"/>
  <c r="J7199"/>
  <c r="J7417" s="1"/>
  <c r="J7247"/>
  <c r="J7465" s="1"/>
  <c r="J8012"/>
  <c r="J7855"/>
  <c r="J8073" s="1"/>
  <c r="J7539"/>
  <c r="J7757" s="1"/>
  <c r="J7976"/>
  <c r="J7672"/>
  <c r="J7891"/>
  <c r="J8109" s="1"/>
  <c r="I3571"/>
  <c r="I2623"/>
  <c r="I3243"/>
  <c r="I2404"/>
  <c r="I1736"/>
  <c r="I2247"/>
  <c r="I959"/>
  <c r="I1579"/>
  <c r="I971"/>
  <c r="I667"/>
  <c r="I3400"/>
  <c r="I2963"/>
  <c r="I2684"/>
  <c r="I2744"/>
  <c r="I1967"/>
  <c r="I2587"/>
  <c r="I1323"/>
  <c r="I1044"/>
  <c r="I1104"/>
  <c r="I752"/>
  <c r="I3716"/>
  <c r="I3279"/>
  <c r="I3024"/>
  <c r="I3060"/>
  <c r="I2307"/>
  <c r="I2028"/>
  <c r="I1639"/>
  <c r="I1384"/>
  <c r="I1420"/>
  <c r="I692"/>
  <c r="I3607"/>
  <c r="I3680"/>
  <c r="I3340"/>
  <c r="I2903"/>
  <c r="I2088"/>
  <c r="I2368"/>
  <c r="I1931"/>
  <c r="I1700"/>
  <c r="I1239"/>
  <c r="I1032"/>
  <c r="I3644"/>
  <c r="I3207"/>
  <c r="I2708"/>
  <c r="I2988"/>
  <c r="I2235"/>
  <c r="I2611"/>
  <c r="I1567"/>
  <c r="I1068"/>
  <c r="I935"/>
  <c r="I1153" s="1"/>
  <c r="I607"/>
  <c r="I3535"/>
  <c r="I3328"/>
  <c r="I3048"/>
  <c r="I2551"/>
  <c r="I2016"/>
  <c r="I2052"/>
  <c r="I1712"/>
  <c r="I1408"/>
  <c r="I1263"/>
  <c r="I995"/>
  <c r="I1213" s="1"/>
  <c r="I776"/>
  <c r="I2891"/>
  <c r="I2672"/>
  <c r="I2271"/>
  <c r="I1603"/>
  <c r="I1821" s="1"/>
  <c r="I631"/>
  <c r="I3559"/>
  <c r="I3728"/>
  <c r="I2915"/>
  <c r="I3133" s="1"/>
  <c r="I2732"/>
  <c r="I2696"/>
  <c r="I2076"/>
  <c r="I1591"/>
  <c r="I1809" s="1"/>
  <c r="I1748"/>
  <c r="I1056"/>
  <c r="I583"/>
  <c r="I3704"/>
  <c r="I2927"/>
  <c r="I2392"/>
  <c r="I1724"/>
  <c r="I1348"/>
  <c r="I3072"/>
  <c r="I2951"/>
  <c r="I3012"/>
  <c r="I2259"/>
  <c r="I2477" s="1"/>
  <c r="I2416"/>
  <c r="I2295"/>
  <c r="I1760"/>
  <c r="I1627"/>
  <c r="I1845" s="1"/>
  <c r="I1372"/>
  <c r="I740"/>
  <c r="I3595"/>
  <c r="I3813" s="1"/>
  <c r="I3267"/>
  <c r="I1895"/>
  <c r="I1251"/>
  <c r="I595"/>
  <c r="I3619"/>
  <c r="I3837" s="1"/>
  <c r="I3231"/>
  <c r="I3388"/>
  <c r="I2040"/>
  <c r="I1275"/>
  <c r="I1493" s="1"/>
  <c r="I1092"/>
  <c r="I983"/>
  <c r="I1201" s="1"/>
  <c r="I619"/>
  <c r="I3364"/>
  <c r="I2332"/>
  <c r="I1955"/>
  <c r="I716"/>
  <c r="I3668"/>
  <c r="I3376"/>
  <c r="I3291"/>
  <c r="I3509" s="1"/>
  <c r="I2599"/>
  <c r="I2817" s="1"/>
  <c r="I2356"/>
  <c r="I1919"/>
  <c r="I2137" s="1"/>
  <c r="I2635"/>
  <c r="I2853" s="1"/>
  <c r="I1979"/>
  <c r="I2197" s="1"/>
  <c r="I1432"/>
  <c r="I1287"/>
  <c r="I923"/>
  <c r="I704"/>
  <c r="I3692"/>
  <c r="I3255"/>
  <c r="I2575"/>
  <c r="I2660"/>
  <c r="I3036"/>
  <c r="I2283"/>
  <c r="I2501" s="1"/>
  <c r="I1688"/>
  <c r="I1615"/>
  <c r="I1833" s="1"/>
  <c r="I911"/>
  <c r="I1311"/>
  <c r="I1396"/>
  <c r="I764"/>
  <c r="I4044" s="1"/>
  <c r="I3656"/>
  <c r="I3000"/>
  <c r="I2879"/>
  <c r="I2064"/>
  <c r="I2563"/>
  <c r="I2781" s="1"/>
  <c r="I1651"/>
  <c r="I643"/>
  <c r="I3583"/>
  <c r="I3801" s="1"/>
  <c r="I3547"/>
  <c r="I3765" s="1"/>
  <c r="I2939"/>
  <c r="I3316"/>
  <c r="I2380"/>
  <c r="I1943"/>
  <c r="I2161" s="1"/>
  <c r="I2004"/>
  <c r="I1907"/>
  <c r="I2125" s="1"/>
  <c r="I1299"/>
  <c r="I1517" s="1"/>
  <c r="I1360"/>
  <c r="I1020"/>
  <c r="I947"/>
  <c r="I1165" s="1"/>
  <c r="I728"/>
  <c r="I4008" s="1"/>
  <c r="I3352"/>
  <c r="I3219"/>
  <c r="I2720"/>
  <c r="I2344"/>
  <c r="I2223"/>
  <c r="I1676"/>
  <c r="I1080"/>
  <c r="I655"/>
  <c r="B187" i="14"/>
  <c r="F4250" i="13"/>
  <c r="B4250"/>
  <c r="F4241"/>
  <c r="I6488"/>
  <c r="I7472"/>
  <c r="H6425"/>
  <c r="H6813"/>
  <c r="H6133"/>
  <c r="H8308"/>
  <c r="H6753"/>
  <c r="H7737"/>
  <c r="I8043"/>
  <c r="I6804"/>
  <c r="I6172"/>
  <c r="I5504"/>
  <c r="I7144"/>
  <c r="I6136"/>
  <c r="I6428"/>
  <c r="C5441"/>
  <c r="C6097"/>
  <c r="F4219"/>
  <c r="H8077"/>
  <c r="H5769"/>
  <c r="H8113"/>
  <c r="H6777"/>
  <c r="H7809"/>
  <c r="H7384"/>
  <c r="H6109"/>
  <c r="H5416"/>
  <c r="H8137"/>
  <c r="H7457"/>
  <c r="H7153"/>
  <c r="H5513"/>
  <c r="H6145"/>
  <c r="H6497"/>
  <c r="H6157"/>
  <c r="H8332"/>
  <c r="I7850"/>
  <c r="I8068" s="1"/>
  <c r="I7679"/>
  <c r="I6598"/>
  <c r="I6816" s="1"/>
  <c r="I7047"/>
  <c r="I7218"/>
  <c r="I7436" s="1"/>
  <c r="I6039"/>
  <c r="I6148" s="1"/>
  <c r="I6671"/>
  <c r="I6780" s="1"/>
  <c r="I5371"/>
  <c r="I5480" s="1"/>
  <c r="I5590"/>
  <c r="I5067"/>
  <c r="I8347" s="1"/>
  <c r="I4898"/>
  <c r="I7838"/>
  <c r="I6938"/>
  <c r="I7291"/>
  <c r="I7558"/>
  <c r="I7776" s="1"/>
  <c r="I6538"/>
  <c r="I7011"/>
  <c r="I5735"/>
  <c r="I5844" s="1"/>
  <c r="I5274"/>
  <c r="I5492" s="1"/>
  <c r="I5335"/>
  <c r="I5238"/>
  <c r="I7910"/>
  <c r="I8128" s="1"/>
  <c r="I7182"/>
  <c r="I7315"/>
  <c r="I7582"/>
  <c r="I7800" s="1"/>
  <c r="I6222"/>
  <c r="I6440" s="1"/>
  <c r="I6719"/>
  <c r="I6828" s="1"/>
  <c r="I5663"/>
  <c r="I5772" s="1"/>
  <c r="I5614"/>
  <c r="I5832" s="1"/>
  <c r="I5359"/>
  <c r="I4946"/>
  <c r="I7631"/>
  <c r="I7740" s="1"/>
  <c r="I6574"/>
  <c r="I6792" s="1"/>
  <c r="I7023"/>
  <c r="I7132" s="1"/>
  <c r="I7510"/>
  <c r="I5991"/>
  <c r="I6100" s="1"/>
  <c r="I6647"/>
  <c r="I5347"/>
  <c r="I5250"/>
  <c r="I5310" s="1"/>
  <c r="I5043"/>
  <c r="I8323" s="1"/>
  <c r="C5841"/>
  <c r="C8308"/>
  <c r="C5416"/>
  <c r="C7141"/>
  <c r="C6801"/>
  <c r="C8284"/>
  <c r="C7469"/>
  <c r="C6728"/>
  <c r="C6133"/>
  <c r="C7712"/>
  <c r="C6400"/>
  <c r="C6813"/>
  <c r="C7749"/>
  <c r="C6437"/>
  <c r="C5477"/>
  <c r="H3742"/>
  <c r="H2783"/>
  <c r="H2819"/>
  <c r="H2102"/>
  <c r="H1519"/>
  <c r="H2831"/>
  <c r="H2479"/>
  <c r="H1543"/>
  <c r="H4058"/>
  <c r="H3998"/>
  <c r="H1799"/>
  <c r="H1143"/>
  <c r="H3779"/>
  <c r="H3499"/>
  <c r="H2807"/>
  <c r="H2175"/>
  <c r="H2795"/>
  <c r="H4010"/>
  <c r="H3517"/>
  <c r="H2497"/>
  <c r="H3845"/>
  <c r="H3445"/>
  <c r="H3505"/>
  <c r="H2145"/>
  <c r="H2521"/>
  <c r="H1805"/>
  <c r="H3785"/>
  <c r="H2169"/>
  <c r="H2789"/>
  <c r="H1525"/>
  <c r="H3809"/>
  <c r="H3493"/>
  <c r="H2193"/>
  <c r="H2813"/>
  <c r="H1537"/>
  <c r="H1452"/>
  <c r="H4028"/>
  <c r="I6471"/>
  <c r="I7771"/>
  <c r="I7467"/>
  <c r="I6131"/>
  <c r="I7054"/>
  <c r="I7419"/>
  <c r="I6726"/>
  <c r="I7139"/>
  <c r="I5475"/>
  <c r="I5439"/>
  <c r="I7091"/>
  <c r="I6107"/>
  <c r="I5779"/>
  <c r="I8294"/>
  <c r="H7713"/>
  <c r="H6790"/>
  <c r="H8285"/>
  <c r="H6146"/>
  <c r="H6754"/>
  <c r="H5502"/>
  <c r="H5782"/>
  <c r="H8297"/>
  <c r="H7786"/>
  <c r="H7446"/>
  <c r="H6778"/>
  <c r="H7154"/>
  <c r="H6729"/>
  <c r="H7410"/>
  <c r="H8357"/>
  <c r="K4528"/>
  <c r="D7897"/>
  <c r="D8115" s="1"/>
  <c r="D8018"/>
  <c r="D6233"/>
  <c r="D6390"/>
  <c r="D6585"/>
  <c r="D7326"/>
  <c r="D6026"/>
  <c r="D5953"/>
  <c r="D5698"/>
  <c r="D5261"/>
  <c r="D5479" s="1"/>
  <c r="D7958"/>
  <c r="D7946"/>
  <c r="D6549"/>
  <c r="D6634"/>
  <c r="D6925"/>
  <c r="D7666"/>
  <c r="D6354"/>
  <c r="D5078"/>
  <c r="D5722"/>
  <c r="D5285"/>
  <c r="D7873"/>
  <c r="D8091" s="1"/>
  <c r="D7253"/>
  <c r="D7471" s="1"/>
  <c r="D6062"/>
  <c r="D6342"/>
  <c r="D6853"/>
  <c r="D7034"/>
  <c r="D5978"/>
  <c r="D5905"/>
  <c r="D6123" s="1"/>
  <c r="D4885"/>
  <c r="D5625"/>
  <c r="D5843" s="1"/>
  <c r="D7654"/>
  <c r="D7593"/>
  <c r="D7811" s="1"/>
  <c r="D6573"/>
  <c r="D6791" s="1"/>
  <c r="D7022"/>
  <c r="D7509"/>
  <c r="D5990"/>
  <c r="D6646"/>
  <c r="D5346"/>
  <c r="D5565"/>
  <c r="D5783" s="1"/>
  <c r="D5018"/>
  <c r="C4048"/>
  <c r="C3125"/>
  <c r="C3465"/>
  <c r="C3829"/>
  <c r="C3173"/>
  <c r="C3113"/>
  <c r="C1120"/>
  <c r="C2153"/>
  <c r="C2797"/>
  <c r="C1509"/>
  <c r="C1861"/>
  <c r="C2177"/>
  <c r="C2821"/>
  <c r="C1533"/>
  <c r="C4000"/>
  <c r="E7747"/>
  <c r="E8038"/>
  <c r="E8075"/>
  <c r="E7382"/>
  <c r="E6459"/>
  <c r="E7419"/>
  <c r="E7091"/>
  <c r="E8354"/>
  <c r="E8135"/>
  <c r="E6811"/>
  <c r="E8282"/>
  <c r="D6752"/>
  <c r="D7784"/>
  <c r="D6472"/>
  <c r="D5780"/>
  <c r="D8039"/>
  <c r="D7711"/>
  <c r="D6399"/>
  <c r="D6812"/>
  <c r="D8319"/>
  <c r="D5476"/>
  <c r="D8355"/>
  <c r="D6824"/>
  <c r="D7080"/>
  <c r="D6096"/>
  <c r="D8283"/>
  <c r="D7104"/>
  <c r="D5488"/>
  <c r="D5743"/>
  <c r="D7113"/>
  <c r="D8280"/>
  <c r="D8036"/>
  <c r="D7745"/>
  <c r="D6457"/>
  <c r="D7733"/>
  <c r="D5437"/>
  <c r="D7477"/>
  <c r="D6396"/>
  <c r="D6153"/>
  <c r="D8328"/>
  <c r="D7769"/>
  <c r="D6773"/>
  <c r="D7757"/>
  <c r="D6469"/>
  <c r="D6093"/>
  <c r="D7559"/>
  <c r="D7777" s="1"/>
  <c r="D6611"/>
  <c r="D6829" s="1"/>
  <c r="D7328"/>
  <c r="D6004"/>
  <c r="D6551"/>
  <c r="D6769" s="1"/>
  <c r="D6660"/>
  <c r="D5652"/>
  <c r="D5603"/>
  <c r="D5736"/>
  <c r="D5251"/>
  <c r="D5469" s="1"/>
  <c r="D7948"/>
  <c r="D7243"/>
  <c r="D7012"/>
  <c r="D5907"/>
  <c r="D6283"/>
  <c r="D6501" s="1"/>
  <c r="D7024"/>
  <c r="D6016"/>
  <c r="D5895"/>
  <c r="D5324"/>
  <c r="D4959"/>
  <c r="D7923"/>
  <c r="D6855"/>
  <c r="D7376"/>
  <c r="D6308"/>
  <c r="D6575"/>
  <c r="D6793" s="1"/>
  <c r="D6708"/>
  <c r="D5700"/>
  <c r="D5627"/>
  <c r="D4923"/>
  <c r="D5615"/>
  <c r="D7839"/>
  <c r="D7583"/>
  <c r="D7801" s="1"/>
  <c r="D6879"/>
  <c r="D7097" s="1"/>
  <c r="D6332"/>
  <c r="D7255"/>
  <c r="D7473" s="1"/>
  <c r="D6211"/>
  <c r="D6429" s="1"/>
  <c r="D6636"/>
  <c r="D5408"/>
  <c r="D5712"/>
  <c r="D5543"/>
  <c r="F4528"/>
  <c r="J7896"/>
  <c r="J6365"/>
  <c r="J7641"/>
  <c r="J6329"/>
  <c r="J6548"/>
  <c r="J4932"/>
  <c r="J5041"/>
  <c r="J5260"/>
  <c r="J5077"/>
  <c r="J8017"/>
  <c r="J6705"/>
  <c r="J7240"/>
  <c r="J6268"/>
  <c r="J7009"/>
  <c r="J7544"/>
  <c r="J7762" s="1"/>
  <c r="J6256"/>
  <c r="J6474" s="1"/>
  <c r="J5588"/>
  <c r="J5806" s="1"/>
  <c r="J5405"/>
  <c r="J4896"/>
  <c r="J8005"/>
  <c r="J7920"/>
  <c r="J6633"/>
  <c r="J7689"/>
  <c r="J6377"/>
  <c r="J6596"/>
  <c r="J5272"/>
  <c r="J5649"/>
  <c r="J5576"/>
  <c r="J5794" s="1"/>
  <c r="J5685"/>
  <c r="J7701"/>
  <c r="J7556"/>
  <c r="J7774" s="1"/>
  <c r="J6657"/>
  <c r="J7216"/>
  <c r="J7434" s="1"/>
  <c r="J6244"/>
  <c r="J6462" s="1"/>
  <c r="J6961"/>
  <c r="J7252"/>
  <c r="J7470" s="1"/>
  <c r="J5952"/>
  <c r="J6170" s="1"/>
  <c r="J4908"/>
  <c r="J5017"/>
  <c r="J5053"/>
  <c r="C3745"/>
  <c r="C3466"/>
  <c r="C1474"/>
  <c r="C1850"/>
  <c r="C4001"/>
  <c r="C2761"/>
  <c r="C2530"/>
  <c r="C4025"/>
  <c r="C2494"/>
  <c r="C4037"/>
  <c r="C3818"/>
  <c r="C3126"/>
  <c r="C2458"/>
  <c r="C1838"/>
  <c r="C1158"/>
  <c r="H7745"/>
  <c r="H6785"/>
  <c r="H6093"/>
  <c r="H8036"/>
  <c r="H7477"/>
  <c r="H6068"/>
  <c r="H8292"/>
  <c r="H7101"/>
  <c r="H6165"/>
  <c r="H8316"/>
  <c r="H5497"/>
  <c r="H5437"/>
  <c r="H7113"/>
  <c r="H7733"/>
  <c r="I2188"/>
  <c r="I3476"/>
  <c r="I2856"/>
  <c r="I3987"/>
  <c r="I3828"/>
  <c r="I3500"/>
  <c r="I3440"/>
  <c r="I2140"/>
  <c r="I1532"/>
  <c r="I3780"/>
  <c r="I2759"/>
  <c r="I2480"/>
  <c r="I2103"/>
  <c r="I1496"/>
  <c r="H6769"/>
  <c r="H7716"/>
  <c r="H5785"/>
  <c r="H7388"/>
  <c r="H7437"/>
  <c r="H5469"/>
  <c r="H5420"/>
  <c r="H6429"/>
  <c r="H5445"/>
  <c r="H6101"/>
  <c r="H7413"/>
  <c r="H5845"/>
  <c r="H7473"/>
  <c r="H8336"/>
  <c r="H8141"/>
  <c r="H6829"/>
  <c r="H5481"/>
  <c r="J7898"/>
  <c r="J8116" s="1"/>
  <c r="J7594"/>
  <c r="J7812" s="1"/>
  <c r="J6355"/>
  <c r="J6234"/>
  <c r="J7023"/>
  <c r="J7242"/>
  <c r="J7460" s="1"/>
  <c r="J5991"/>
  <c r="J5262"/>
  <c r="J5395"/>
  <c r="J4958"/>
  <c r="J7971"/>
  <c r="J7838"/>
  <c r="J6379"/>
  <c r="J6574"/>
  <c r="J6792" s="1"/>
  <c r="J7047"/>
  <c r="J7266"/>
  <c r="J7484" s="1"/>
  <c r="J6039"/>
  <c r="J4898"/>
  <c r="J5007"/>
  <c r="J4886"/>
  <c r="J7995"/>
  <c r="J7691"/>
  <c r="J6963"/>
  <c r="J7206"/>
  <c r="J7424" s="1"/>
  <c r="J5906"/>
  <c r="J6124" s="1"/>
  <c r="J6635"/>
  <c r="J6854"/>
  <c r="J5578"/>
  <c r="J5796" s="1"/>
  <c r="J6003"/>
  <c r="J5614"/>
  <c r="J5832" s="1"/>
  <c r="J5359"/>
  <c r="J7570"/>
  <c r="J7788" s="1"/>
  <c r="J6987"/>
  <c r="J6890"/>
  <c r="J7108" s="1"/>
  <c r="J7655"/>
  <c r="J6343"/>
  <c r="J6562"/>
  <c r="J6780" s="1"/>
  <c r="J4946"/>
  <c r="J5055"/>
  <c r="H4044"/>
  <c r="H1857"/>
  <c r="H2100"/>
  <c r="H1165"/>
  <c r="H2853"/>
  <c r="H3777"/>
  <c r="H3497"/>
  <c r="H3181"/>
  <c r="H2197"/>
  <c r="H3984"/>
  <c r="H3437"/>
  <c r="H3473"/>
  <c r="D3711"/>
  <c r="D2630"/>
  <c r="D2848" s="1"/>
  <c r="D3226"/>
  <c r="D3444" s="1"/>
  <c r="D2387"/>
  <c r="D2399"/>
  <c r="D1962"/>
  <c r="D2180" s="1"/>
  <c r="D918"/>
  <c r="D1270"/>
  <c r="D1488" s="1"/>
  <c r="D930"/>
  <c r="D626"/>
  <c r="D3735"/>
  <c r="D3371"/>
  <c r="D2910"/>
  <c r="D3128" s="1"/>
  <c r="D2095"/>
  <c r="D2423"/>
  <c r="D1986"/>
  <c r="D2204" s="1"/>
  <c r="D1707"/>
  <c r="D990"/>
  <c r="D1208" s="1"/>
  <c r="D771"/>
  <c r="D3590"/>
  <c r="D3808" s="1"/>
  <c r="D3298"/>
  <c r="D3516" s="1"/>
  <c r="D3395"/>
  <c r="D2934"/>
  <c r="D3152" s="1"/>
  <c r="D2339"/>
  <c r="D1695"/>
  <c r="D2230"/>
  <c r="D1731"/>
  <c r="D1294"/>
  <c r="D1512" s="1"/>
  <c r="D1039"/>
  <c r="D3542"/>
  <c r="D3687"/>
  <c r="D3323"/>
  <c r="D3419" s="1"/>
  <c r="D2606"/>
  <c r="D2824" s="1"/>
  <c r="D2047"/>
  <c r="D2035"/>
  <c r="D1646"/>
  <c r="D1439"/>
  <c r="D1246"/>
  <c r="D638"/>
  <c r="D602"/>
  <c r="E3391"/>
  <c r="E3403"/>
  <c r="E3075"/>
  <c r="E2298"/>
  <c r="E2516" s="1"/>
  <c r="E2554"/>
  <c r="E1399"/>
  <c r="E1679"/>
  <c r="E1266"/>
  <c r="E1484" s="1"/>
  <c r="E743"/>
  <c r="E3695"/>
  <c r="E2699"/>
  <c r="E2894"/>
  <c r="E3112" s="1"/>
  <c r="E2954"/>
  <c r="E3172" s="1"/>
  <c r="E2335"/>
  <c r="E1970"/>
  <c r="E1423"/>
  <c r="E962"/>
  <c r="E1606"/>
  <c r="E950"/>
  <c r="E1168" s="1"/>
  <c r="E3562"/>
  <c r="E3780" s="1"/>
  <c r="E3355"/>
  <c r="E3234"/>
  <c r="E3452" s="1"/>
  <c r="E2882"/>
  <c r="E2359"/>
  <c r="E2347"/>
  <c r="E1594"/>
  <c r="E1812" s="1"/>
  <c r="E1071"/>
  <c r="E622"/>
  <c r="E3683"/>
  <c r="E3319"/>
  <c r="E2614"/>
  <c r="E2832" s="1"/>
  <c r="E3051"/>
  <c r="E2906"/>
  <c r="E3124" s="1"/>
  <c r="E2383"/>
  <c r="E2262"/>
  <c r="E2031"/>
  <c r="E1326"/>
  <c r="E1095"/>
  <c r="E779"/>
  <c r="E719"/>
  <c r="D621"/>
  <c r="D694"/>
  <c r="D609"/>
  <c r="D585"/>
  <c r="D754"/>
  <c r="D961"/>
  <c r="D1289"/>
  <c r="D1605"/>
  <c r="D1046"/>
  <c r="D1386"/>
  <c r="D1702"/>
  <c r="D1277"/>
  <c r="D1495" s="1"/>
  <c r="D1082"/>
  <c r="D1398"/>
  <c r="D2054"/>
  <c r="D2394"/>
  <c r="D1897"/>
  <c r="D2553"/>
  <c r="D2018"/>
  <c r="D2334"/>
  <c r="D1690"/>
  <c r="D1933"/>
  <c r="D2225"/>
  <c r="D2953"/>
  <c r="D3293"/>
  <c r="D2686"/>
  <c r="D3026"/>
  <c r="D3233"/>
  <c r="D2637"/>
  <c r="D2746"/>
  <c r="D3062"/>
  <c r="D3402"/>
  <c r="D3573"/>
  <c r="D3621"/>
  <c r="D3718"/>
  <c r="D3561"/>
  <c r="D3658"/>
  <c r="D633"/>
  <c r="D766"/>
  <c r="D949"/>
  <c r="D997"/>
  <c r="D730"/>
  <c r="D913"/>
  <c r="D1034"/>
  <c r="D1362"/>
  <c r="D1678"/>
  <c r="D937"/>
  <c r="D1253"/>
  <c r="D1471" s="1"/>
  <c r="D1325"/>
  <c r="D1617"/>
  <c r="D1058"/>
  <c r="D1374"/>
  <c r="D2030"/>
  <c r="D2370"/>
  <c r="D1762"/>
  <c r="D1945"/>
  <c r="D2163" s="1"/>
  <c r="D2261"/>
  <c r="D2479" s="1"/>
  <c r="D2309"/>
  <c r="D2625"/>
  <c r="D2090"/>
  <c r="D2406"/>
  <c r="D2297"/>
  <c r="D2929"/>
  <c r="D3269"/>
  <c r="D2662"/>
  <c r="D3002"/>
  <c r="D2893"/>
  <c r="D3111" s="1"/>
  <c r="D2941"/>
  <c r="D3209"/>
  <c r="D2589"/>
  <c r="D2722"/>
  <c r="D3038"/>
  <c r="D3378"/>
  <c r="D3549"/>
  <c r="D3694"/>
  <c r="D3537"/>
  <c r="D3730"/>
  <c r="D597"/>
  <c r="D742"/>
  <c r="D925"/>
  <c r="D1143" s="1"/>
  <c r="D706"/>
  <c r="D1022"/>
  <c r="D1265"/>
  <c r="D1581"/>
  <c r="D1799" s="1"/>
  <c r="D1653"/>
  <c r="D1871" s="1"/>
  <c r="D1094"/>
  <c r="D1434"/>
  <c r="D1750"/>
  <c r="D1593"/>
  <c r="D1811" s="1"/>
  <c r="D1350"/>
  <c r="D2006"/>
  <c r="D2346"/>
  <c r="D1714"/>
  <c r="D2237"/>
  <c r="D2601"/>
  <c r="D2066"/>
  <c r="D2382"/>
  <c r="D1909"/>
  <c r="D2127" s="1"/>
  <c r="D1981"/>
  <c r="D2273"/>
  <c r="D2491" s="1"/>
  <c r="D2905"/>
  <c r="D3245"/>
  <c r="D2613"/>
  <c r="D2831" s="1"/>
  <c r="D2734"/>
  <c r="D3074"/>
  <c r="D3281"/>
  <c r="D2698"/>
  <c r="D3014"/>
  <c r="D3354"/>
  <c r="D3390"/>
  <c r="D3597"/>
  <c r="D3670"/>
  <c r="D3366"/>
  <c r="D3609"/>
  <c r="D3827" s="1"/>
  <c r="D3706"/>
  <c r="D657"/>
  <c r="D718"/>
  <c r="D669"/>
  <c r="D973"/>
  <c r="D645"/>
  <c r="D778"/>
  <c r="D1241"/>
  <c r="D1313"/>
  <c r="D1629"/>
  <c r="D1070"/>
  <c r="D1410"/>
  <c r="D1726"/>
  <c r="D985"/>
  <c r="D1203" s="1"/>
  <c r="D1301"/>
  <c r="D1519" s="1"/>
  <c r="D1569"/>
  <c r="D1641"/>
  <c r="D1106"/>
  <c r="D1422"/>
  <c r="D2078"/>
  <c r="D2418"/>
  <c r="D1921"/>
  <c r="D2139" s="1"/>
  <c r="D1969"/>
  <c r="D2187" s="1"/>
  <c r="D2285"/>
  <c r="D2577"/>
  <c r="D2795" s="1"/>
  <c r="D2042"/>
  <c r="D2358"/>
  <c r="D1738"/>
  <c r="D1957"/>
  <c r="D2249"/>
  <c r="D2467" s="1"/>
  <c r="D2881"/>
  <c r="D3221"/>
  <c r="D2565"/>
  <c r="D2710"/>
  <c r="D3050"/>
  <c r="D2917"/>
  <c r="D3135" s="1"/>
  <c r="D2965"/>
  <c r="D3257"/>
  <c r="D3475" s="1"/>
  <c r="D2674"/>
  <c r="D2990"/>
  <c r="D3330"/>
  <c r="D3342"/>
  <c r="D3646"/>
  <c r="D3318"/>
  <c r="D3585"/>
  <c r="D3803" s="1"/>
  <c r="D3682"/>
  <c r="E643"/>
  <c r="E728"/>
  <c r="E631"/>
  <c r="E764"/>
  <c r="E947"/>
  <c r="E1348"/>
  <c r="E911"/>
  <c r="E1263"/>
  <c r="E1311"/>
  <c r="E1627"/>
  <c r="E1360"/>
  <c r="E1676"/>
  <c r="E935"/>
  <c r="E1251"/>
  <c r="E1469" s="1"/>
  <c r="E1299"/>
  <c r="E1736"/>
  <c r="E1955"/>
  <c r="E2247"/>
  <c r="E2295"/>
  <c r="E2611"/>
  <c r="E2028"/>
  <c r="E2368"/>
  <c r="E1760"/>
  <c r="E1967"/>
  <c r="E2259"/>
  <c r="E2477" s="1"/>
  <c r="E2016"/>
  <c r="E2332"/>
  <c r="E2404"/>
  <c r="E2744"/>
  <c r="E3060"/>
  <c r="E2903"/>
  <c r="E2951"/>
  <c r="E3169" s="1"/>
  <c r="E3291"/>
  <c r="E2732"/>
  <c r="E3072"/>
  <c r="E3388"/>
  <c r="E3279"/>
  <c r="E3497" s="1"/>
  <c r="E3656"/>
  <c r="E3547"/>
  <c r="E3765" s="1"/>
  <c r="E3595"/>
  <c r="E3328"/>
  <c r="E3668"/>
  <c r="E3559"/>
  <c r="E3777" s="1"/>
  <c r="E3607"/>
  <c r="E619"/>
  <c r="E704"/>
  <c r="E655"/>
  <c r="E740"/>
  <c r="E923"/>
  <c r="E995"/>
  <c r="E1104"/>
  <c r="E1420"/>
  <c r="E1239"/>
  <c r="E1092"/>
  <c r="E1432"/>
  <c r="E1748"/>
  <c r="E1020"/>
  <c r="E1591"/>
  <c r="E1688"/>
  <c r="E2223"/>
  <c r="E2004"/>
  <c r="E2344"/>
  <c r="E1712"/>
  <c r="E1943"/>
  <c r="E2088"/>
  <c r="E2380"/>
  <c r="E2720"/>
  <c r="E3036"/>
  <c r="E2879"/>
  <c r="E3267"/>
  <c r="E2708"/>
  <c r="E3048"/>
  <c r="E3364"/>
  <c r="E2891"/>
  <c r="E2963"/>
  <c r="E3181" s="1"/>
  <c r="E3255"/>
  <c r="E3473" s="1"/>
  <c r="E3400"/>
  <c r="E3728"/>
  <c r="E3535"/>
  <c r="E595"/>
  <c r="E583"/>
  <c r="E776"/>
  <c r="E716"/>
  <c r="E607"/>
  <c r="E1080"/>
  <c r="E1396"/>
  <c r="E1044"/>
  <c r="E1287"/>
  <c r="E1505" s="1"/>
  <c r="E1603"/>
  <c r="E1821" s="1"/>
  <c r="E1068"/>
  <c r="E1408"/>
  <c r="E1724"/>
  <c r="E983"/>
  <c r="E1201" s="1"/>
  <c r="E1275"/>
  <c r="E1567"/>
  <c r="E1639"/>
  <c r="E1857" s="1"/>
  <c r="E1931"/>
  <c r="E1979"/>
  <c r="E2271"/>
  <c r="E2489" s="1"/>
  <c r="E2587"/>
  <c r="E2635"/>
  <c r="E2853" s="1"/>
  <c r="E2076"/>
  <c r="E2416"/>
  <c r="E1919"/>
  <c r="E2137" s="1"/>
  <c r="E2235"/>
  <c r="E2453" s="1"/>
  <c r="E2307"/>
  <c r="E2525" s="1"/>
  <c r="E2064"/>
  <c r="E2356"/>
  <c r="E2696"/>
  <c r="E3012"/>
  <c r="E2623"/>
  <c r="E2841" s="1"/>
  <c r="E2927"/>
  <c r="E3145" s="1"/>
  <c r="E3243"/>
  <c r="E2684"/>
  <c r="E3024"/>
  <c r="E3340"/>
  <c r="E2599"/>
  <c r="E2817" s="1"/>
  <c r="E2939"/>
  <c r="E3231"/>
  <c r="E3352"/>
  <c r="E3704"/>
  <c r="E3571"/>
  <c r="E3619"/>
  <c r="E3837" s="1"/>
  <c r="E3644"/>
  <c r="E3716"/>
  <c r="E3583"/>
  <c r="E667"/>
  <c r="E752"/>
  <c r="E692"/>
  <c r="E1032"/>
  <c r="E971"/>
  <c r="E1056"/>
  <c r="E1372"/>
  <c r="E959"/>
  <c r="E1177" s="1"/>
  <c r="E1579"/>
  <c r="E1797" s="1"/>
  <c r="E1651"/>
  <c r="E1869" s="1"/>
  <c r="E1384"/>
  <c r="E1700"/>
  <c r="E1323"/>
  <c r="E1541" s="1"/>
  <c r="E1615"/>
  <c r="E1833" s="1"/>
  <c r="E1907"/>
  <c r="E2125" s="1"/>
  <c r="E2563"/>
  <c r="E2052"/>
  <c r="E2392"/>
  <c r="E1895"/>
  <c r="E2283"/>
  <c r="E2040"/>
  <c r="E2672"/>
  <c r="E2988"/>
  <c r="E2575"/>
  <c r="E2793" s="1"/>
  <c r="E3219"/>
  <c r="E2660"/>
  <c r="E2756" s="1"/>
  <c r="E3000"/>
  <c r="E3316"/>
  <c r="E2551"/>
  <c r="E2915"/>
  <c r="E3133" s="1"/>
  <c r="E3207"/>
  <c r="E3680"/>
  <c r="E3376"/>
  <c r="E3692"/>
  <c r="H7931"/>
  <c r="H8149" s="1"/>
  <c r="H8053"/>
  <c r="I660"/>
  <c r="I709"/>
  <c r="I612"/>
  <c r="I964"/>
  <c r="I697"/>
  <c r="I1037"/>
  <c r="I1025"/>
  <c r="I1328"/>
  <c r="I1644"/>
  <c r="I1353"/>
  <c r="I1693"/>
  <c r="I952"/>
  <c r="I1268"/>
  <c r="I1584"/>
  <c r="I1802" s="1"/>
  <c r="I1656"/>
  <c r="I1365"/>
  <c r="I2021"/>
  <c r="I2337"/>
  <c r="I1681"/>
  <c r="I1936"/>
  <c r="I2252"/>
  <c r="I2592"/>
  <c r="I2033"/>
  <c r="I2373"/>
  <c r="I1753"/>
  <c r="I2288"/>
  <c r="I2604"/>
  <c r="I2944"/>
  <c r="I3260"/>
  <c r="I2725"/>
  <c r="I3041"/>
  <c r="I2884"/>
  <c r="I2956"/>
  <c r="I3296"/>
  <c r="I2737"/>
  <c r="I3077"/>
  <c r="I3393"/>
  <c r="I3612"/>
  <c r="I3685"/>
  <c r="I3381"/>
  <c r="I3721"/>
  <c r="I648"/>
  <c r="I781"/>
  <c r="I940"/>
  <c r="I600"/>
  <c r="I769"/>
  <c r="I976"/>
  <c r="I1304"/>
  <c r="I1620"/>
  <c r="I1109"/>
  <c r="I1425"/>
  <c r="I1765"/>
  <c r="I1244"/>
  <c r="I1316"/>
  <c r="I1534" s="1"/>
  <c r="I1632"/>
  <c r="I1097"/>
  <c r="I1437"/>
  <c r="I2093"/>
  <c r="I2409"/>
  <c r="I2228"/>
  <c r="I2568"/>
  <c r="I2009"/>
  <c r="I2349"/>
  <c r="I1705"/>
  <c r="I1948"/>
  <c r="I2264"/>
  <c r="I2482" s="1"/>
  <c r="I2556"/>
  <c r="I2920"/>
  <c r="I3236"/>
  <c r="I2701"/>
  <c r="I3017"/>
  <c r="I2628"/>
  <c r="I3272"/>
  <c r="I3490" s="1"/>
  <c r="I2713"/>
  <c r="I3053"/>
  <c r="I3369"/>
  <c r="I3588"/>
  <c r="I3661"/>
  <c r="I3552"/>
  <c r="I3770" s="1"/>
  <c r="I3600"/>
  <c r="I3333"/>
  <c r="I3697"/>
  <c r="I636"/>
  <c r="I757"/>
  <c r="I916"/>
  <c r="I588"/>
  <c r="I745"/>
  <c r="I1280"/>
  <c r="I1596"/>
  <c r="I1814" s="1"/>
  <c r="I1085"/>
  <c r="I1401"/>
  <c r="I1741"/>
  <c r="I1000"/>
  <c r="I1292"/>
  <c r="I1510" s="1"/>
  <c r="I1073"/>
  <c r="I1413"/>
  <c r="I2069"/>
  <c r="I2385"/>
  <c r="I1912"/>
  <c r="I2130" s="1"/>
  <c r="I1984"/>
  <c r="I2300"/>
  <c r="I2640"/>
  <c r="I2081"/>
  <c r="I2421"/>
  <c r="I1924"/>
  <c r="I2240"/>
  <c r="I2458" s="1"/>
  <c r="I2312"/>
  <c r="I2530" s="1"/>
  <c r="I3212"/>
  <c r="I2677"/>
  <c r="I2993"/>
  <c r="I2580"/>
  <c r="I2932"/>
  <c r="I3248"/>
  <c r="I2689"/>
  <c r="I3029"/>
  <c r="I3345"/>
  <c r="I3564"/>
  <c r="I3405"/>
  <c r="I3733"/>
  <c r="I3673"/>
  <c r="I672"/>
  <c r="I733"/>
  <c r="I624"/>
  <c r="I988"/>
  <c r="I1206" s="1"/>
  <c r="I721"/>
  <c r="I928"/>
  <c r="I1146" s="1"/>
  <c r="I1256"/>
  <c r="I1474" s="1"/>
  <c r="I1572"/>
  <c r="I1061"/>
  <c r="I1377"/>
  <c r="I1717"/>
  <c r="I1608"/>
  <c r="I1049"/>
  <c r="I1389"/>
  <c r="I2045"/>
  <c r="I2361"/>
  <c r="I1729"/>
  <c r="I1960"/>
  <c r="I2178" s="1"/>
  <c r="I2276"/>
  <c r="I2494" s="1"/>
  <c r="I2616"/>
  <c r="I2057"/>
  <c r="I2397"/>
  <c r="I1900"/>
  <c r="I1972"/>
  <c r="I2896"/>
  <c r="I2968"/>
  <c r="I3186" s="1"/>
  <c r="I3284"/>
  <c r="I3502" s="1"/>
  <c r="I2749"/>
  <c r="I3065"/>
  <c r="I2908"/>
  <c r="I3126" s="1"/>
  <c r="I3224"/>
  <c r="I3442" s="1"/>
  <c r="I2665"/>
  <c r="I3005"/>
  <c r="I3321"/>
  <c r="I3540"/>
  <c r="I3357"/>
  <c r="I3709"/>
  <c r="I3576"/>
  <c r="I3794" s="1"/>
  <c r="I3624"/>
  <c r="I3842" s="1"/>
  <c r="I3649"/>
  <c r="I5432"/>
  <c r="I8250"/>
  <c r="I5188"/>
  <c r="J635"/>
  <c r="J696"/>
  <c r="J587"/>
  <c r="J975"/>
  <c r="J708"/>
  <c r="J1024"/>
  <c r="J1267"/>
  <c r="J1607"/>
  <c r="J1072"/>
  <c r="J1412"/>
  <c r="J1728"/>
  <c r="J1619"/>
  <c r="J1060"/>
  <c r="J1376"/>
  <c r="J2032"/>
  <c r="J2372"/>
  <c r="J1740"/>
  <c r="J1947"/>
  <c r="J2263"/>
  <c r="J2481" s="1"/>
  <c r="J2311"/>
  <c r="J2627"/>
  <c r="J2092"/>
  <c r="J2408"/>
  <c r="J1983"/>
  <c r="J2591"/>
  <c r="J2931"/>
  <c r="J3271"/>
  <c r="J2736"/>
  <c r="J3076"/>
  <c r="J2919"/>
  <c r="J2967"/>
  <c r="J3185" s="1"/>
  <c r="J3283"/>
  <c r="J2748"/>
  <c r="J3064"/>
  <c r="J3404"/>
  <c r="J3599"/>
  <c r="J3648"/>
  <c r="J3539"/>
  <c r="J3708"/>
  <c r="J647"/>
  <c r="J768"/>
  <c r="J951"/>
  <c r="J1169" s="1"/>
  <c r="J659"/>
  <c r="J780"/>
  <c r="J1243"/>
  <c r="J1583"/>
  <c r="J1048"/>
  <c r="J1388"/>
  <c r="J1704"/>
  <c r="J963"/>
  <c r="J1181" s="1"/>
  <c r="J1279"/>
  <c r="J1497" s="1"/>
  <c r="J1327"/>
  <c r="J1352"/>
  <c r="J2008"/>
  <c r="J2348"/>
  <c r="J1692"/>
  <c r="J2239"/>
  <c r="J2603"/>
  <c r="J2068"/>
  <c r="J2384"/>
  <c r="J1911"/>
  <c r="J1959"/>
  <c r="J2177" s="1"/>
  <c r="J2251"/>
  <c r="J2907"/>
  <c r="J3247"/>
  <c r="J2712"/>
  <c r="J3052"/>
  <c r="J2895"/>
  <c r="J3259"/>
  <c r="J2724"/>
  <c r="J3040"/>
  <c r="J3380"/>
  <c r="J3575"/>
  <c r="J3392"/>
  <c r="J3720"/>
  <c r="J3587"/>
  <c r="J3320"/>
  <c r="J3684"/>
  <c r="J611"/>
  <c r="J744"/>
  <c r="J927"/>
  <c r="J599"/>
  <c r="J756"/>
  <c r="J987"/>
  <c r="J1315"/>
  <c r="J1655"/>
  <c r="J1364"/>
  <c r="J1680"/>
  <c r="J915"/>
  <c r="J1255"/>
  <c r="J1473" s="1"/>
  <c r="J1595"/>
  <c r="J1813" s="1"/>
  <c r="J1643"/>
  <c r="J1108"/>
  <c r="J1424"/>
  <c r="J2080"/>
  <c r="J2420"/>
  <c r="J1923"/>
  <c r="J1971"/>
  <c r="J2189" s="1"/>
  <c r="J2287"/>
  <c r="J2579"/>
  <c r="J2044"/>
  <c r="J2360"/>
  <c r="J1764"/>
  <c r="J2227"/>
  <c r="J2299"/>
  <c r="J2883"/>
  <c r="J3223"/>
  <c r="J2688"/>
  <c r="J3028"/>
  <c r="J2615"/>
  <c r="J2833" s="1"/>
  <c r="J2943"/>
  <c r="J3161" s="1"/>
  <c r="J3235"/>
  <c r="J2700"/>
  <c r="J3016"/>
  <c r="J3356"/>
  <c r="J3551"/>
  <c r="J3344"/>
  <c r="J3696"/>
  <c r="J3660"/>
  <c r="J671"/>
  <c r="J720"/>
  <c r="J623"/>
  <c r="J999"/>
  <c r="J1217" s="1"/>
  <c r="J732"/>
  <c r="J939"/>
  <c r="J1291"/>
  <c r="J1631"/>
  <c r="J1849" s="1"/>
  <c r="J1096"/>
  <c r="J1436"/>
  <c r="J1752"/>
  <c r="J1036"/>
  <c r="J1303"/>
  <c r="J1571"/>
  <c r="J1084"/>
  <c r="J1400"/>
  <c r="J2056"/>
  <c r="J2396"/>
  <c r="J1899"/>
  <c r="J2555"/>
  <c r="J2020"/>
  <c r="J2336"/>
  <c r="J1716"/>
  <c r="J1935"/>
  <c r="J2153" s="1"/>
  <c r="J2275"/>
  <c r="J2493" s="1"/>
  <c r="J2639"/>
  <c r="J2857" s="1"/>
  <c r="J2955"/>
  <c r="J3173" s="1"/>
  <c r="J2664"/>
  <c r="J3004"/>
  <c r="J2567"/>
  <c r="J3211"/>
  <c r="J2676"/>
  <c r="J2992"/>
  <c r="J3332"/>
  <c r="J3295"/>
  <c r="J3513" s="1"/>
  <c r="J3623"/>
  <c r="J3672"/>
  <c r="J3563"/>
  <c r="J3781" s="1"/>
  <c r="J3611"/>
  <c r="J3829" s="1"/>
  <c r="J3368"/>
  <c r="J3732"/>
  <c r="I642"/>
  <c r="I763"/>
  <c r="I946"/>
  <c r="I630"/>
  <c r="I775"/>
  <c r="I1262"/>
  <c r="I1602"/>
  <c r="I1359"/>
  <c r="I1369" s="1"/>
  <c r="I274" i="9" s="1"/>
  <c r="I1675" i="13"/>
  <c r="I1723"/>
  <c r="I1733" s="1"/>
  <c r="I311" i="9" s="1"/>
  <c r="I1250" i="13"/>
  <c r="I1566"/>
  <c r="I1055"/>
  <c r="I1065" s="1"/>
  <c r="I297" i="9" s="1"/>
  <c r="I1419" i="13"/>
  <c r="I1429" s="1"/>
  <c r="I334" i="9" s="1"/>
  <c r="I2027" i="13"/>
  <c r="I2037" s="1"/>
  <c r="I288" i="9" s="1"/>
  <c r="I2367" i="13"/>
  <c r="I2377" s="1"/>
  <c r="I301" i="9" s="1"/>
  <c r="I1759" i="13"/>
  <c r="I1769" s="1"/>
  <c r="I347" i="9" s="1"/>
  <c r="I1918" i="13"/>
  <c r="I2258"/>
  <c r="I2574"/>
  <c r="I2087"/>
  <c r="I2355"/>
  <c r="I2365" s="1"/>
  <c r="I289" i="9" s="1"/>
  <c r="I1735" i="13"/>
  <c r="I1745" s="1"/>
  <c r="I323" i="9" s="1"/>
  <c r="I1930" i="13"/>
  <c r="I2246"/>
  <c r="I2902"/>
  <c r="I3242"/>
  <c r="I2610"/>
  <c r="I2731"/>
  <c r="I3071"/>
  <c r="I3081" s="1"/>
  <c r="I351" i="9" s="1"/>
  <c r="I2914" i="13"/>
  <c r="I3230"/>
  <c r="I2634"/>
  <c r="I2695"/>
  <c r="I2705" s="1"/>
  <c r="I302" i="9" s="1"/>
  <c r="I3059" i="13"/>
  <c r="I3069" s="1"/>
  <c r="I339" i="9" s="1"/>
  <c r="I3399" i="13"/>
  <c r="I3618"/>
  <c r="I3715"/>
  <c r="I3725" s="1"/>
  <c r="I341" i="9" s="1"/>
  <c r="I3363" i="13"/>
  <c r="I3373" s="1"/>
  <c r="I316" i="9" s="1"/>
  <c r="I3558" i="13"/>
  <c r="I3727"/>
  <c r="I582"/>
  <c r="I739"/>
  <c r="I922"/>
  <c r="I594"/>
  <c r="I751"/>
  <c r="I1238"/>
  <c r="I1578"/>
  <c r="I1031"/>
  <c r="I1383"/>
  <c r="I1393" s="1"/>
  <c r="I298" i="9" s="1"/>
  <c r="I1747" i="13"/>
  <c r="I1757" s="1"/>
  <c r="I335" i="9" s="1"/>
  <c r="I982" i="13"/>
  <c r="I1322"/>
  <c r="I1638"/>
  <c r="I1079"/>
  <c r="I1089" s="1"/>
  <c r="I321" i="9" s="1"/>
  <c r="I2003" i="13"/>
  <c r="I2051"/>
  <c r="I2061" s="1"/>
  <c r="I312" i="9" s="1"/>
  <c r="I2391" i="13"/>
  <c r="I2401" s="1"/>
  <c r="I325" i="9" s="1"/>
  <c r="I1894" i="13"/>
  <c r="I2234"/>
  <c r="I2550"/>
  <c r="I2015"/>
  <c r="I2025" s="1"/>
  <c r="I276" i="9" s="1"/>
  <c r="I2331" i="13"/>
  <c r="I2379"/>
  <c r="I1906"/>
  <c r="I2222"/>
  <c r="I2878"/>
  <c r="I3218"/>
  <c r="I2562"/>
  <c r="I2999"/>
  <c r="I3009" s="1"/>
  <c r="I279" i="9" s="1"/>
  <c r="I2890" i="13"/>
  <c r="I3206"/>
  <c r="I2586"/>
  <c r="I2719"/>
  <c r="I2729" s="1"/>
  <c r="I326" i="9" s="1"/>
  <c r="I3327" i="13"/>
  <c r="I3337" s="1"/>
  <c r="I280" i="9" s="1"/>
  <c r="I3339" i="13"/>
  <c r="I3349" s="1"/>
  <c r="I292" i="9" s="1"/>
  <c r="I3594" i="13"/>
  <c r="I3315"/>
  <c r="I3534"/>
  <c r="I3655"/>
  <c r="I196" i="14"/>
  <c r="I666" i="13"/>
  <c r="I715"/>
  <c r="I654"/>
  <c r="I994"/>
  <c r="I727"/>
  <c r="I1043"/>
  <c r="I1053" s="1"/>
  <c r="I285" i="9" s="1"/>
  <c r="I958" i="13"/>
  <c r="I1310"/>
  <c r="I1650"/>
  <c r="I1067"/>
  <c r="I1077" s="1"/>
  <c r="I309" i="9" s="1"/>
  <c r="I1407" i="13"/>
  <c r="I1417" s="1"/>
  <c r="I322" i="9" s="1"/>
  <c r="I934" i="13"/>
  <c r="I1298"/>
  <c r="I1614"/>
  <c r="I1103"/>
  <c r="I1371"/>
  <c r="I2075"/>
  <c r="I2085" s="1"/>
  <c r="I336" i="9" s="1"/>
  <c r="I2415" i="13"/>
  <c r="I2425" s="1"/>
  <c r="I349" i="9" s="1"/>
  <c r="I1966" i="13"/>
  <c r="I2306"/>
  <c r="I2622"/>
  <c r="I2039"/>
  <c r="I2049" s="1"/>
  <c r="I300" i="9" s="1"/>
  <c r="I2403" i="13"/>
  <c r="I1978"/>
  <c r="I2294"/>
  <c r="I2950"/>
  <c r="I3290"/>
  <c r="I2683"/>
  <c r="I3023"/>
  <c r="I3033" s="1"/>
  <c r="I303" i="9" s="1"/>
  <c r="I2962" i="13"/>
  <c r="I3278"/>
  <c r="I2743"/>
  <c r="I2753" s="1"/>
  <c r="I350" i="9" s="1"/>
  <c r="I3011" i="13"/>
  <c r="I3021" s="1"/>
  <c r="I291" i="9" s="1"/>
  <c r="I3351" i="13"/>
  <c r="I3361" s="1"/>
  <c r="I304" i="9" s="1"/>
  <c r="I3387" i="13"/>
  <c r="I3397" s="1"/>
  <c r="I340" i="9" s="1"/>
  <c r="I3570" i="13"/>
  <c r="I3667"/>
  <c r="I3677" s="1"/>
  <c r="I293" i="9" s="1"/>
  <c r="I3606" i="13"/>
  <c r="I3679"/>
  <c r="I606"/>
  <c r="I691"/>
  <c r="I618"/>
  <c r="I970"/>
  <c r="I703"/>
  <c r="I1019"/>
  <c r="I910"/>
  <c r="I1286"/>
  <c r="I1626"/>
  <c r="I1091"/>
  <c r="I1101" s="1"/>
  <c r="I333" i="9" s="1"/>
  <c r="I1431" i="13"/>
  <c r="I1441" s="1"/>
  <c r="I346" i="9" s="1"/>
  <c r="I1699" i="13"/>
  <c r="I1709" s="1"/>
  <c r="I287" i="9" s="1"/>
  <c r="I1274" i="13"/>
  <c r="I1590"/>
  <c r="I1347"/>
  <c r="I1395"/>
  <c r="I2343"/>
  <c r="I1711"/>
  <c r="I1721" s="1"/>
  <c r="I299" i="9" s="1"/>
  <c r="I1942" i="13"/>
  <c r="I2282"/>
  <c r="I2598"/>
  <c r="I2063"/>
  <c r="I2073" s="1"/>
  <c r="I324" i="9" s="1"/>
  <c r="I1687" i="13"/>
  <c r="I1697" s="1"/>
  <c r="I275" i="9" s="1"/>
  <c r="I1954" i="13"/>
  <c r="I2270"/>
  <c r="I2926"/>
  <c r="I3266"/>
  <c r="I2659"/>
  <c r="I2707"/>
  <c r="I3047"/>
  <c r="I3057" s="1"/>
  <c r="I327" i="9" s="1"/>
  <c r="I2938" i="13"/>
  <c r="I3254"/>
  <c r="I2671"/>
  <c r="I2681" s="1"/>
  <c r="I278" i="9" s="1"/>
  <c r="I2987" i="13"/>
  <c r="I3035"/>
  <c r="I3045" s="1"/>
  <c r="I315" i="9" s="1"/>
  <c r="I3375" i="13"/>
  <c r="I3385" s="1"/>
  <c r="I328" i="9" s="1"/>
  <c r="I3546" i="13"/>
  <c r="I3643"/>
  <c r="I3691"/>
  <c r="I3701" s="1"/>
  <c r="I317" i="9" s="1"/>
  <c r="I3582" i="13"/>
  <c r="I3703"/>
  <c r="I3713" s="1"/>
  <c r="I329" i="9" s="1"/>
  <c r="B4686" i="13"/>
  <c r="F4677"/>
  <c r="B203" i="14"/>
  <c r="B695" i="13" s="1"/>
  <c r="F4686"/>
  <c r="C7931"/>
  <c r="C8149" s="1"/>
  <c r="C8053"/>
  <c r="C8187"/>
  <c r="C5125"/>
  <c r="C8405" s="1"/>
  <c r="C7603"/>
  <c r="C7821" s="1"/>
  <c r="C7725"/>
  <c r="C6291"/>
  <c r="C6509" s="1"/>
  <c r="C6413"/>
  <c r="J627"/>
  <c r="J724"/>
  <c r="J675"/>
  <c r="J979"/>
  <c r="J651"/>
  <c r="J784"/>
  <c r="J1247"/>
  <c r="J1319"/>
  <c r="J1635"/>
  <c r="J1100"/>
  <c r="J1440"/>
  <c r="J1756"/>
  <c r="J1040"/>
  <c r="J1307"/>
  <c r="J1575"/>
  <c r="J1647"/>
  <c r="J1865" s="1"/>
  <c r="J1112"/>
  <c r="J1428"/>
  <c r="J2084"/>
  <c r="J2424"/>
  <c r="J1927"/>
  <c r="J1975"/>
  <c r="J2193" s="1"/>
  <c r="J2291"/>
  <c r="J2583"/>
  <c r="J2024"/>
  <c r="J2340"/>
  <c r="J1720"/>
  <c r="J1939"/>
  <c r="J2231"/>
  <c r="J2911"/>
  <c r="J3227"/>
  <c r="J2668"/>
  <c r="J3008"/>
  <c r="J2571"/>
  <c r="J2923"/>
  <c r="J3215"/>
  <c r="J2680"/>
  <c r="J2996"/>
  <c r="J3068"/>
  <c r="J3408"/>
  <c r="J3579"/>
  <c r="J3396"/>
  <c r="J3724"/>
  <c r="J3591"/>
  <c r="J3324"/>
  <c r="J3712"/>
  <c r="J591"/>
  <c r="J700"/>
  <c r="J639"/>
  <c r="J615"/>
  <c r="J760"/>
  <c r="J991"/>
  <c r="J1295"/>
  <c r="J1076"/>
  <c r="J1416"/>
  <c r="J1732"/>
  <c r="J1283"/>
  <c r="J1088"/>
  <c r="J1404"/>
  <c r="J2060"/>
  <c r="J2400"/>
  <c r="J1903"/>
  <c r="J2559"/>
  <c r="J2631"/>
  <c r="J2096"/>
  <c r="J2412"/>
  <c r="J2303"/>
  <c r="J2887"/>
  <c r="J2959"/>
  <c r="J3177" s="1"/>
  <c r="J2740"/>
  <c r="J3080"/>
  <c r="J2971"/>
  <c r="J3287"/>
  <c r="J3505" s="1"/>
  <c r="J2752"/>
  <c r="J3044"/>
  <c r="J3384"/>
  <c r="J3555"/>
  <c r="J3348"/>
  <c r="J3700"/>
  <c r="J3688"/>
  <c r="J663"/>
  <c r="J772"/>
  <c r="J4052" s="1"/>
  <c r="J955"/>
  <c r="J1003"/>
  <c r="J736"/>
  <c r="J943"/>
  <c r="J1611"/>
  <c r="J1829" s="1"/>
  <c r="J1052"/>
  <c r="J1392"/>
  <c r="J1708"/>
  <c r="J967"/>
  <c r="J1331"/>
  <c r="J1549" s="1"/>
  <c r="J1623"/>
  <c r="J1841" s="1"/>
  <c r="J1064"/>
  <c r="J1380"/>
  <c r="J2036"/>
  <c r="J2376"/>
  <c r="J1744"/>
  <c r="J1951"/>
  <c r="J2169" s="1"/>
  <c r="J2267"/>
  <c r="J2315"/>
  <c r="J2533" s="1"/>
  <c r="J2607"/>
  <c r="J2072"/>
  <c r="J2388"/>
  <c r="J1915"/>
  <c r="J2133" s="1"/>
  <c r="J1987"/>
  <c r="J2205" s="1"/>
  <c r="J2279"/>
  <c r="J2497" s="1"/>
  <c r="J2643"/>
  <c r="J3275"/>
  <c r="J3493" s="1"/>
  <c r="J2716"/>
  <c r="J3056"/>
  <c r="J2899"/>
  <c r="J2947"/>
  <c r="J3165" s="1"/>
  <c r="J3263"/>
  <c r="J2728"/>
  <c r="J3020"/>
  <c r="J3360"/>
  <c r="J3627"/>
  <c r="J3676"/>
  <c r="J3567"/>
  <c r="J3615"/>
  <c r="J3833" s="1"/>
  <c r="J3664"/>
  <c r="J603"/>
  <c r="J748"/>
  <c r="J931"/>
  <c r="J1149" s="1"/>
  <c r="J712"/>
  <c r="J1028"/>
  <c r="J1271"/>
  <c r="J1489" s="1"/>
  <c r="J1587"/>
  <c r="J1659"/>
  <c r="J1368"/>
  <c r="J1684"/>
  <c r="J919"/>
  <c r="J1259"/>
  <c r="J1477" s="1"/>
  <c r="J1599"/>
  <c r="J1356"/>
  <c r="J2012"/>
  <c r="J2352"/>
  <c r="J1696"/>
  <c r="J2243"/>
  <c r="J2048"/>
  <c r="J2364"/>
  <c r="J1768"/>
  <c r="J1963"/>
  <c r="J2181" s="1"/>
  <c r="J2255"/>
  <c r="J2473" s="1"/>
  <c r="J2595"/>
  <c r="J2935"/>
  <c r="J3153" s="1"/>
  <c r="J3251"/>
  <c r="J2692"/>
  <c r="J3032"/>
  <c r="J2619"/>
  <c r="J2837" s="1"/>
  <c r="J3239"/>
  <c r="J2704"/>
  <c r="J3336"/>
  <c r="J3299"/>
  <c r="J3517" s="1"/>
  <c r="J3603"/>
  <c r="J3652"/>
  <c r="J3748" s="1"/>
  <c r="J3543"/>
  <c r="J3372"/>
  <c r="J3736"/>
  <c r="K4219"/>
  <c r="G4219"/>
  <c r="K4210"/>
  <c r="G186" i="14"/>
  <c r="G4499" i="13"/>
  <c r="G4436"/>
  <c r="G193" i="14"/>
  <c r="K4427" i="13"/>
  <c r="K4436"/>
  <c r="H3889"/>
  <c r="H827"/>
  <c r="H4107" s="1"/>
  <c r="H1337"/>
  <c r="H1555" s="1"/>
  <c r="H1459"/>
  <c r="H3913"/>
  <c r="H851"/>
  <c r="H4131" s="1"/>
  <c r="H3755"/>
  <c r="H3633"/>
  <c r="H3851" s="1"/>
  <c r="H3955"/>
  <c r="H893"/>
  <c r="I7601"/>
  <c r="I7723"/>
  <c r="C3722"/>
  <c r="C3237"/>
  <c r="C3030"/>
  <c r="C3042"/>
  <c r="C2022"/>
  <c r="C2058"/>
  <c r="C1961"/>
  <c r="C1730"/>
  <c r="C1269"/>
  <c r="C661"/>
  <c r="C601"/>
  <c r="C3541"/>
  <c r="C3686"/>
  <c r="C3346"/>
  <c r="C2933"/>
  <c r="C2338"/>
  <c r="C2398"/>
  <c r="C2277"/>
  <c r="C1257"/>
  <c r="C1609"/>
  <c r="C1001"/>
  <c r="C637"/>
  <c r="C3406"/>
  <c r="C2921"/>
  <c r="C3139" s="1"/>
  <c r="C3273"/>
  <c r="C2557"/>
  <c r="C1901"/>
  <c r="C1573"/>
  <c r="C1074"/>
  <c r="C1110"/>
  <c r="C782"/>
  <c r="C3625"/>
  <c r="C2690"/>
  <c r="C2726"/>
  <c r="C2241"/>
  <c r="C2617"/>
  <c r="C2835" s="1"/>
  <c r="C1694"/>
  <c r="C1414"/>
  <c r="C1426"/>
  <c r="C722"/>
  <c r="C3297"/>
  <c r="C3515" s="1"/>
  <c r="C3710"/>
  <c r="C3370"/>
  <c r="C2750"/>
  <c r="C2046"/>
  <c r="C2082"/>
  <c r="C1985"/>
  <c r="C1754"/>
  <c r="C1026"/>
  <c r="C710"/>
  <c r="C3565"/>
  <c r="C3553"/>
  <c r="C2581"/>
  <c r="C2799" s="1"/>
  <c r="C3066"/>
  <c r="C2362"/>
  <c r="C2422"/>
  <c r="C2301"/>
  <c r="C1281"/>
  <c r="C1633"/>
  <c r="C1354"/>
  <c r="C613"/>
  <c r="C3261"/>
  <c r="C3479" s="1"/>
  <c r="C2957"/>
  <c r="C3175" s="1"/>
  <c r="C2265"/>
  <c r="C1742"/>
  <c r="C1293"/>
  <c r="C625"/>
  <c r="C3334"/>
  <c r="C3734"/>
  <c r="C3394"/>
  <c r="C3225"/>
  <c r="C2386"/>
  <c r="C1949"/>
  <c r="C2167" s="1"/>
  <c r="C2010"/>
  <c r="C1913"/>
  <c r="C1305"/>
  <c r="C1523" s="1"/>
  <c r="C1366"/>
  <c r="C965"/>
  <c r="C953"/>
  <c r="C649"/>
  <c r="C3650"/>
  <c r="C2714"/>
  <c r="C1098"/>
  <c r="C746"/>
  <c r="C3589"/>
  <c r="C2629"/>
  <c r="C2678"/>
  <c r="C2350"/>
  <c r="C2229"/>
  <c r="C1682"/>
  <c r="C1062"/>
  <c r="C734"/>
  <c r="C3054"/>
  <c r="C2605"/>
  <c r="C2823" s="1"/>
  <c r="C2641"/>
  <c r="C1438"/>
  <c r="C929"/>
  <c r="C3577"/>
  <c r="C2969"/>
  <c r="C2738"/>
  <c r="C2994"/>
  <c r="C2289"/>
  <c r="C1718"/>
  <c r="C1621"/>
  <c r="C1839" s="1"/>
  <c r="C941"/>
  <c r="C1317"/>
  <c r="C1535" s="1"/>
  <c r="C1378"/>
  <c r="C589"/>
  <c r="C2945"/>
  <c r="C3163" s="1"/>
  <c r="C1925"/>
  <c r="C1597"/>
  <c r="C917"/>
  <c r="C3674"/>
  <c r="C3285"/>
  <c r="C3503" s="1"/>
  <c r="C3078"/>
  <c r="C2885"/>
  <c r="C2070"/>
  <c r="C2569"/>
  <c r="C2787" s="1"/>
  <c r="C1657"/>
  <c r="C770"/>
  <c r="C3382"/>
  <c r="C3358"/>
  <c r="C3322"/>
  <c r="C2410"/>
  <c r="C1973"/>
  <c r="C2191" s="1"/>
  <c r="C2034"/>
  <c r="C1585"/>
  <c r="C1086"/>
  <c r="C758"/>
  <c r="C4038" s="1"/>
  <c r="C2897"/>
  <c r="C3249"/>
  <c r="C3467" s="1"/>
  <c r="C2702"/>
  <c r="C2374"/>
  <c r="C2253"/>
  <c r="C2471" s="1"/>
  <c r="C1645"/>
  <c r="C989"/>
  <c r="C1207" s="1"/>
  <c r="C1050"/>
  <c r="C1402"/>
  <c r="C698"/>
  <c r="C3613"/>
  <c r="C3831" s="1"/>
  <c r="C3601"/>
  <c r="C3819" s="1"/>
  <c r="C3213"/>
  <c r="C2666"/>
  <c r="C3018"/>
  <c r="C2313"/>
  <c r="C2531" s="1"/>
  <c r="C1766"/>
  <c r="C1390"/>
  <c r="C1245"/>
  <c r="C1038"/>
  <c r="C3698"/>
  <c r="C3662"/>
  <c r="C3006"/>
  <c r="C2909"/>
  <c r="C3127" s="1"/>
  <c r="C2094"/>
  <c r="C2593"/>
  <c r="C1937"/>
  <c r="C2155" s="1"/>
  <c r="C1329"/>
  <c r="C1547" s="1"/>
  <c r="C1706"/>
  <c r="C977"/>
  <c r="C673"/>
  <c r="H5430"/>
  <c r="H5308"/>
  <c r="H5526" s="1"/>
  <c r="H8273"/>
  <c r="H5089"/>
  <c r="H7070"/>
  <c r="H6948"/>
  <c r="H8224"/>
  <c r="H5162"/>
  <c r="H5174"/>
  <c r="H8454" s="1"/>
  <c r="H8236"/>
  <c r="E5048"/>
  <c r="E5364"/>
  <c r="E5704"/>
  <c r="E4939"/>
  <c r="E5012"/>
  <c r="E5352"/>
  <c r="E5668"/>
  <c r="E6008"/>
  <c r="E4903"/>
  <c r="E5559"/>
  <c r="E5607"/>
  <c r="E5899"/>
  <c r="E6117" s="1"/>
  <c r="E5947"/>
  <c r="E6251"/>
  <c r="E6567"/>
  <c r="E6907"/>
  <c r="E7223"/>
  <c r="E7539"/>
  <c r="E5911"/>
  <c r="E6300"/>
  <c r="E6640"/>
  <c r="E6956"/>
  <c r="E7296"/>
  <c r="E7612"/>
  <c r="E6191"/>
  <c r="E6871"/>
  <c r="E6919"/>
  <c r="E7211"/>
  <c r="E7259"/>
  <c r="E6020"/>
  <c r="E6384"/>
  <c r="E6700"/>
  <c r="E7040"/>
  <c r="E7356"/>
  <c r="E7867"/>
  <c r="E7940"/>
  <c r="E7624"/>
  <c r="E7879"/>
  <c r="E7952"/>
  <c r="E5024"/>
  <c r="E5340"/>
  <c r="E5680"/>
  <c r="E4915"/>
  <c r="E5231"/>
  <c r="E5449" s="1"/>
  <c r="E5279"/>
  <c r="E5571"/>
  <c r="E5789" s="1"/>
  <c r="E5619"/>
  <c r="E4988"/>
  <c r="E5328"/>
  <c r="E5644"/>
  <c r="E5984"/>
  <c r="E4879"/>
  <c r="E5219"/>
  <c r="E5437" s="1"/>
  <c r="E5267"/>
  <c r="E5535"/>
  <c r="E6227"/>
  <c r="E6543"/>
  <c r="E6883"/>
  <c r="E7199"/>
  <c r="E7587"/>
  <c r="E6044"/>
  <c r="E6372"/>
  <c r="E6712"/>
  <c r="E7028"/>
  <c r="E7368"/>
  <c r="E7684"/>
  <c r="E6239"/>
  <c r="E6531"/>
  <c r="E6749" s="1"/>
  <c r="E6579"/>
  <c r="E6847"/>
  <c r="E7527"/>
  <c r="E5972"/>
  <c r="E6360"/>
  <c r="E6676"/>
  <c r="E7016"/>
  <c r="E7332"/>
  <c r="E7843"/>
  <c r="E7551"/>
  <c r="E8012"/>
  <c r="E7855"/>
  <c r="E8024"/>
  <c r="E5000"/>
  <c r="E5316"/>
  <c r="E5656"/>
  <c r="E4891"/>
  <c r="E5207"/>
  <c r="E5887"/>
  <c r="E5060"/>
  <c r="E5400"/>
  <c r="E5716"/>
  <c r="E6056"/>
  <c r="E4951"/>
  <c r="E5583"/>
  <c r="E5875"/>
  <c r="E6093" s="1"/>
  <c r="E5923"/>
  <c r="E6203"/>
  <c r="E6519"/>
  <c r="E6859"/>
  <c r="E7175"/>
  <c r="E7515"/>
  <c r="E7733" s="1"/>
  <c r="E7563"/>
  <c r="E5996"/>
  <c r="E6348"/>
  <c r="E6688"/>
  <c r="E7004"/>
  <c r="E7344"/>
  <c r="E7660"/>
  <c r="E6895"/>
  <c r="E7113" s="1"/>
  <c r="E7187"/>
  <c r="E7235"/>
  <c r="E7453" s="1"/>
  <c r="E7503"/>
  <c r="E6336"/>
  <c r="E6652"/>
  <c r="E6992"/>
  <c r="E7308"/>
  <c r="E7696"/>
  <c r="E7915"/>
  <c r="E8133" s="1"/>
  <c r="E7988"/>
  <c r="E7831"/>
  <c r="E7575"/>
  <c r="E8000"/>
  <c r="E5072"/>
  <c r="E5388"/>
  <c r="E5728"/>
  <c r="E4963"/>
  <c r="E5255"/>
  <c r="E5473" s="1"/>
  <c r="E5547"/>
  <c r="E5765" s="1"/>
  <c r="E5595"/>
  <c r="E5863"/>
  <c r="E5036"/>
  <c r="E5376"/>
  <c r="E5692"/>
  <c r="E6032"/>
  <c r="E4927"/>
  <c r="E5243"/>
  <c r="E5461" s="1"/>
  <c r="E5291"/>
  <c r="E5509" s="1"/>
  <c r="E6275"/>
  <c r="E6591"/>
  <c r="E6809" s="1"/>
  <c r="E6931"/>
  <c r="E7149" s="1"/>
  <c r="E7247"/>
  <c r="E6324"/>
  <c r="E6664"/>
  <c r="E6980"/>
  <c r="E7320"/>
  <c r="E7636"/>
  <c r="E6215"/>
  <c r="E6433" s="1"/>
  <c r="E6263"/>
  <c r="E6481" s="1"/>
  <c r="E6555"/>
  <c r="E6603"/>
  <c r="E5935"/>
  <c r="E6153" s="1"/>
  <c r="E6312"/>
  <c r="E6628"/>
  <c r="E6968"/>
  <c r="E7284"/>
  <c r="E7380" s="1"/>
  <c r="E7648"/>
  <c r="E7891"/>
  <c r="E8109" s="1"/>
  <c r="E7964"/>
  <c r="E7672"/>
  <c r="E7903"/>
  <c r="E8121" s="1"/>
  <c r="E7976"/>
  <c r="J668"/>
  <c r="J753"/>
  <c r="J693"/>
  <c r="J1033"/>
  <c r="J972"/>
  <c r="J1057"/>
  <c r="J1373"/>
  <c r="J1264"/>
  <c r="J1312"/>
  <c r="J1628"/>
  <c r="J1045"/>
  <c r="J1385"/>
  <c r="J1701"/>
  <c r="J1252"/>
  <c r="J1324"/>
  <c r="J1616"/>
  <c r="J1932"/>
  <c r="J2248"/>
  <c r="J2588"/>
  <c r="J1761"/>
  <c r="J2077"/>
  <c r="J2417"/>
  <c r="J1944"/>
  <c r="J2236"/>
  <c r="J2284"/>
  <c r="J1689"/>
  <c r="J2065"/>
  <c r="J2357"/>
  <c r="J2697"/>
  <c r="J3013"/>
  <c r="J2624"/>
  <c r="J3268"/>
  <c r="J2709"/>
  <c r="J3049"/>
  <c r="J3365"/>
  <c r="J2892"/>
  <c r="J2964"/>
  <c r="J3280"/>
  <c r="J3681"/>
  <c r="J3377"/>
  <c r="J3693"/>
  <c r="J644"/>
  <c r="J729"/>
  <c r="J632"/>
  <c r="J765"/>
  <c r="J948"/>
  <c r="J1166" s="1"/>
  <c r="J960"/>
  <c r="J1349"/>
  <c r="J1240"/>
  <c r="J1604"/>
  <c r="J984"/>
  <c r="J1361"/>
  <c r="J1677"/>
  <c r="J1021"/>
  <c r="J1300"/>
  <c r="J1592"/>
  <c r="J1810" s="1"/>
  <c r="J1908"/>
  <c r="J2224"/>
  <c r="J2564"/>
  <c r="J1713"/>
  <c r="J2053"/>
  <c r="J2393"/>
  <c r="J2041"/>
  <c r="J2673"/>
  <c r="J2989"/>
  <c r="J2576"/>
  <c r="J2928"/>
  <c r="J3244"/>
  <c r="J2685"/>
  <c r="J3025"/>
  <c r="J3341"/>
  <c r="J2600"/>
  <c r="J2818" s="1"/>
  <c r="J2940"/>
  <c r="J3256"/>
  <c r="J3474" s="1"/>
  <c r="J3657"/>
  <c r="J3548"/>
  <c r="J3596"/>
  <c r="J3329"/>
  <c r="J3669"/>
  <c r="J3560"/>
  <c r="J3608"/>
  <c r="J620"/>
  <c r="J705"/>
  <c r="J656"/>
  <c r="J741"/>
  <c r="J924"/>
  <c r="J1142" s="1"/>
  <c r="J912"/>
  <c r="J1105"/>
  <c r="J1421"/>
  <c r="J1288"/>
  <c r="J1580"/>
  <c r="J1798" s="1"/>
  <c r="J936"/>
  <c r="J1093"/>
  <c r="J1433"/>
  <c r="J1749"/>
  <c r="J1276"/>
  <c r="J1494" s="1"/>
  <c r="J1568"/>
  <c r="J1980"/>
  <c r="J2296"/>
  <c r="J2636"/>
  <c r="J2029"/>
  <c r="J2369"/>
  <c r="J1920"/>
  <c r="J2138" s="1"/>
  <c r="J1968"/>
  <c r="J2186" s="1"/>
  <c r="J2260"/>
  <c r="J2308"/>
  <c r="J2526" s="1"/>
  <c r="J2017"/>
  <c r="J2333"/>
  <c r="J2405"/>
  <c r="J2745"/>
  <c r="J3061"/>
  <c r="J2904"/>
  <c r="J3220"/>
  <c r="J2661"/>
  <c r="J3001"/>
  <c r="J3317"/>
  <c r="J2552"/>
  <c r="J2916"/>
  <c r="J3134" s="1"/>
  <c r="J3232"/>
  <c r="J3450" s="1"/>
  <c r="J3401"/>
  <c r="J3729"/>
  <c r="J3536"/>
  <c r="J596"/>
  <c r="J584"/>
  <c r="J777"/>
  <c r="J717"/>
  <c r="J3997" s="1"/>
  <c r="J608"/>
  <c r="J996"/>
  <c r="J1214" s="1"/>
  <c r="J1081"/>
  <c r="J1397"/>
  <c r="J1652"/>
  <c r="J1870" s="1"/>
  <c r="J1069"/>
  <c r="J1409"/>
  <c r="J1725"/>
  <c r="J1640"/>
  <c r="J1858" s="1"/>
  <c r="J1956"/>
  <c r="J2272"/>
  <c r="J2612"/>
  <c r="J2005"/>
  <c r="J2345"/>
  <c r="J1896"/>
  <c r="J1737"/>
  <c r="J2089"/>
  <c r="J2381"/>
  <c r="J2721"/>
  <c r="J3037"/>
  <c r="J2880"/>
  <c r="J2952"/>
  <c r="J3292"/>
  <c r="J3510" s="1"/>
  <c r="J2733"/>
  <c r="J3073"/>
  <c r="J3389"/>
  <c r="J3208"/>
  <c r="J3353"/>
  <c r="J3705"/>
  <c r="J3572"/>
  <c r="J3620"/>
  <c r="J3838" s="1"/>
  <c r="J3645"/>
  <c r="J3741" s="1"/>
  <c r="J3717"/>
  <c r="J3584"/>
  <c r="J3802" s="1"/>
  <c r="J4562"/>
  <c r="J4842"/>
  <c r="J199" i="14"/>
  <c r="C3101" i="13"/>
  <c r="C2979"/>
  <c r="C841"/>
  <c r="C3903"/>
  <c r="C1461"/>
  <c r="C1339"/>
  <c r="C3951"/>
  <c r="C889"/>
  <c r="C4169" s="1"/>
  <c r="C3927"/>
  <c r="C865"/>
  <c r="C4145" s="1"/>
  <c r="F4396"/>
  <c r="F4405"/>
  <c r="B4405"/>
  <c r="B192" i="14"/>
  <c r="E7273" i="13"/>
  <c r="E7491" s="1"/>
  <c r="E7395"/>
  <c r="E8221"/>
  <c r="E5159"/>
  <c r="E8439" s="1"/>
  <c r="E5171"/>
  <c r="E8451" s="1"/>
  <c r="E8233"/>
  <c r="E5427"/>
  <c r="E5305"/>
  <c r="E8270"/>
  <c r="E5086"/>
  <c r="B4562"/>
  <c r="F4553"/>
  <c r="B4842"/>
  <c r="B199" i="14"/>
  <c r="B970" i="13" s="1"/>
  <c r="F4562"/>
  <c r="E613"/>
  <c r="E698"/>
  <c r="E625"/>
  <c r="E758"/>
  <c r="E917"/>
  <c r="E1038"/>
  <c r="E1366"/>
  <c r="E929"/>
  <c r="E1573"/>
  <c r="E1062"/>
  <c r="E1378"/>
  <c r="E1718"/>
  <c r="E1001"/>
  <c r="E1293"/>
  <c r="E1609"/>
  <c r="E1827" s="1"/>
  <c r="E1706"/>
  <c r="E2265"/>
  <c r="E2557"/>
  <c r="E2022"/>
  <c r="E2338"/>
  <c r="E1682"/>
  <c r="E1961"/>
  <c r="E2253"/>
  <c r="E2010"/>
  <c r="E2350"/>
  <c r="E2569"/>
  <c r="E2714"/>
  <c r="E3054"/>
  <c r="E2921"/>
  <c r="E2969"/>
  <c r="E3261"/>
  <c r="E2641"/>
  <c r="E2750"/>
  <c r="E3066"/>
  <c r="E3406"/>
  <c r="E2933"/>
  <c r="E3225"/>
  <c r="E3273"/>
  <c r="E3650"/>
  <c r="E3322"/>
  <c r="E3686"/>
  <c r="E3394"/>
  <c r="E3625"/>
  <c r="E589"/>
  <c r="E649"/>
  <c r="E770"/>
  <c r="E734"/>
  <c r="E673"/>
  <c r="E989"/>
  <c r="E1098"/>
  <c r="E1438"/>
  <c r="E1257"/>
  <c r="E1329"/>
  <c r="E1645"/>
  <c r="E1354"/>
  <c r="E1694"/>
  <c r="E953"/>
  <c r="E1269"/>
  <c r="E1487" s="1"/>
  <c r="E1585"/>
  <c r="E1803" s="1"/>
  <c r="E1925"/>
  <c r="E2241"/>
  <c r="E2459" s="1"/>
  <c r="E2313"/>
  <c r="E2629"/>
  <c r="E2094"/>
  <c r="E2410"/>
  <c r="E1937"/>
  <c r="E2229"/>
  <c r="E2082"/>
  <c r="E2422"/>
  <c r="E2690"/>
  <c r="E3030"/>
  <c r="E3237"/>
  <c r="E2726"/>
  <c r="E3042"/>
  <c r="E3382"/>
  <c r="E3722"/>
  <c r="E3565"/>
  <c r="E3662"/>
  <c r="E3346"/>
  <c r="E3601"/>
  <c r="E661"/>
  <c r="E746"/>
  <c r="E710"/>
  <c r="E1026"/>
  <c r="E965"/>
  <c r="E1074"/>
  <c r="E1414"/>
  <c r="E977"/>
  <c r="E1305"/>
  <c r="E1621"/>
  <c r="E1110"/>
  <c r="E1426"/>
  <c r="E1766"/>
  <c r="E1245"/>
  <c r="E1657"/>
  <c r="E1875" s="1"/>
  <c r="E1901"/>
  <c r="E1973"/>
  <c r="E2191" s="1"/>
  <c r="E2289"/>
  <c r="E2605"/>
  <c r="E2823" s="1"/>
  <c r="E2070"/>
  <c r="E2386"/>
  <c r="E1913"/>
  <c r="E2131" s="1"/>
  <c r="E2301"/>
  <c r="E2519" s="1"/>
  <c r="E2058"/>
  <c r="E2398"/>
  <c r="E2666"/>
  <c r="E3006"/>
  <c r="E2897"/>
  <c r="E2945"/>
  <c r="E3163" s="1"/>
  <c r="E3213"/>
  <c r="E2593"/>
  <c r="E2811" s="1"/>
  <c r="E2702"/>
  <c r="E3018"/>
  <c r="E3358"/>
  <c r="E2909"/>
  <c r="E3127" s="1"/>
  <c r="E2957"/>
  <c r="E3249"/>
  <c r="E3297"/>
  <c r="E3515" s="1"/>
  <c r="E3698"/>
  <c r="E3541"/>
  <c r="E3613"/>
  <c r="E3831" s="1"/>
  <c r="E3734"/>
  <c r="E3577"/>
  <c r="E3795" s="1"/>
  <c r="E637"/>
  <c r="E722"/>
  <c r="E601"/>
  <c r="E782"/>
  <c r="E941"/>
  <c r="E1050"/>
  <c r="E1390"/>
  <c r="E1281"/>
  <c r="E1499" s="1"/>
  <c r="E1597"/>
  <c r="E1815" s="1"/>
  <c r="E1086"/>
  <c r="E1402"/>
  <c r="E1742"/>
  <c r="E1317"/>
  <c r="E1535" s="1"/>
  <c r="E1633"/>
  <c r="E1754"/>
  <c r="E1949"/>
  <c r="E2167" s="1"/>
  <c r="E2581"/>
  <c r="E2046"/>
  <c r="E2362"/>
  <c r="E1730"/>
  <c r="E1985"/>
  <c r="E2203" s="1"/>
  <c r="E2277"/>
  <c r="E2495" s="1"/>
  <c r="E2034"/>
  <c r="E2374"/>
  <c r="E2617"/>
  <c r="E2835" s="1"/>
  <c r="E2738"/>
  <c r="E3078"/>
  <c r="E3285"/>
  <c r="E3503" s="1"/>
  <c r="E2678"/>
  <c r="E2994"/>
  <c r="E3334"/>
  <c r="E2885"/>
  <c r="E3674"/>
  <c r="E3370"/>
  <c r="E3589"/>
  <c r="E3807" s="1"/>
  <c r="E3710"/>
  <c r="E3553"/>
  <c r="D6412"/>
  <c r="D6290"/>
  <c r="D6508" s="1"/>
  <c r="D7274"/>
  <c r="D7396"/>
  <c r="D8052"/>
  <c r="D7930"/>
  <c r="D8148" s="1"/>
  <c r="D5756"/>
  <c r="D5634"/>
  <c r="D5852" s="1"/>
  <c r="D8198"/>
  <c r="D5136"/>
  <c r="D8416" s="1"/>
  <c r="D5133"/>
  <c r="D8195"/>
  <c r="D6615"/>
  <c r="D6833" s="1"/>
  <c r="D6737"/>
  <c r="D5084"/>
  <c r="D8268"/>
  <c r="D5145"/>
  <c r="D8207"/>
  <c r="H671"/>
  <c r="H780"/>
  <c r="H939"/>
  <c r="H611"/>
  <c r="H744"/>
  <c r="H1303"/>
  <c r="H1571"/>
  <c r="H1643"/>
  <c r="H1352"/>
  <c r="H1692"/>
  <c r="H927"/>
  <c r="H1267"/>
  <c r="H1583"/>
  <c r="H1631"/>
  <c r="H1096"/>
  <c r="H1436"/>
  <c r="H2092"/>
  <c r="H2408"/>
  <c r="H1935"/>
  <c r="H2227"/>
  <c r="H2639"/>
  <c r="H2080"/>
  <c r="H2420"/>
  <c r="H1923"/>
  <c r="H2239"/>
  <c r="H2311"/>
  <c r="H2529" s="1"/>
  <c r="H2895"/>
  <c r="H3283"/>
  <c r="H2724"/>
  <c r="H3040"/>
  <c r="H2883"/>
  <c r="H2955"/>
  <c r="H3271"/>
  <c r="H2712"/>
  <c r="H3052"/>
  <c r="H3368"/>
  <c r="H3587"/>
  <c r="H3660"/>
  <c r="H3551"/>
  <c r="H3404"/>
  <c r="H3720"/>
  <c r="H659"/>
  <c r="H756"/>
  <c r="H915"/>
  <c r="H720"/>
  <c r="H951"/>
  <c r="H1279"/>
  <c r="H1108"/>
  <c r="H1424"/>
  <c r="H1764"/>
  <c r="H1243"/>
  <c r="H1315"/>
  <c r="H1533" s="1"/>
  <c r="H1072"/>
  <c r="H1412"/>
  <c r="H2068"/>
  <c r="H2384"/>
  <c r="H1911"/>
  <c r="H2299"/>
  <c r="H2517" s="1"/>
  <c r="H2615"/>
  <c r="H2056"/>
  <c r="H2396"/>
  <c r="H1899"/>
  <c r="H1971"/>
  <c r="H2189" s="1"/>
  <c r="H2287"/>
  <c r="H2505" s="1"/>
  <c r="H2967"/>
  <c r="H3259"/>
  <c r="H2700"/>
  <c r="H3016"/>
  <c r="H2603"/>
  <c r="H2821" s="1"/>
  <c r="H2931"/>
  <c r="H3149" s="1"/>
  <c r="H2688"/>
  <c r="H3028"/>
  <c r="H3344"/>
  <c r="H3563"/>
  <c r="H3380"/>
  <c r="H3732"/>
  <c r="H3599"/>
  <c r="H3356"/>
  <c r="H3696"/>
  <c r="H599"/>
  <c r="H732"/>
  <c r="H647"/>
  <c r="H987"/>
  <c r="H1205" s="1"/>
  <c r="H696"/>
  <c r="H1036"/>
  <c r="H1255"/>
  <c r="H1327"/>
  <c r="H1619"/>
  <c r="H1084"/>
  <c r="H1400"/>
  <c r="H1740"/>
  <c r="H1024"/>
  <c r="H1291"/>
  <c r="H1509" s="1"/>
  <c r="H1607"/>
  <c r="H1048"/>
  <c r="H1388"/>
  <c r="H2044"/>
  <c r="H2360"/>
  <c r="H1752"/>
  <c r="H1983"/>
  <c r="H2201" s="1"/>
  <c r="H2275"/>
  <c r="H2493" s="1"/>
  <c r="H2591"/>
  <c r="H2809" s="1"/>
  <c r="H2032"/>
  <c r="H2372"/>
  <c r="H1728"/>
  <c r="H1947"/>
  <c r="H2627"/>
  <c r="H2943"/>
  <c r="H3161" s="1"/>
  <c r="H3235"/>
  <c r="H3453" s="1"/>
  <c r="H2676"/>
  <c r="H2992"/>
  <c r="H2555"/>
  <c r="H3247"/>
  <c r="H3465" s="1"/>
  <c r="H2664"/>
  <c r="H3004"/>
  <c r="H3320"/>
  <c r="H3539"/>
  <c r="H3332"/>
  <c r="H3708"/>
  <c r="H3672"/>
  <c r="H587"/>
  <c r="H708"/>
  <c r="H635"/>
  <c r="H963"/>
  <c r="H1181" s="1"/>
  <c r="H623"/>
  <c r="H768"/>
  <c r="H999"/>
  <c r="H1595"/>
  <c r="H1060"/>
  <c r="H1376"/>
  <c r="H1716"/>
  <c r="H975"/>
  <c r="H1193" s="1"/>
  <c r="H1655"/>
  <c r="H1873" s="1"/>
  <c r="H1364"/>
  <c r="H2020"/>
  <c r="H2336"/>
  <c r="H1704"/>
  <c r="H1959"/>
  <c r="H2177" s="1"/>
  <c r="H2251"/>
  <c r="H2469" s="1"/>
  <c r="H2567"/>
  <c r="H2785" s="1"/>
  <c r="H2008"/>
  <c r="H2104" s="1"/>
  <c r="H2348"/>
  <c r="H1680"/>
  <c r="H2263"/>
  <c r="H2481" s="1"/>
  <c r="H2579"/>
  <c r="H2797" s="1"/>
  <c r="H2919"/>
  <c r="H3211"/>
  <c r="H2748"/>
  <c r="H3064"/>
  <c r="H2907"/>
  <c r="H3223"/>
  <c r="H3441" s="1"/>
  <c r="H3295"/>
  <c r="H3513" s="1"/>
  <c r="H2736"/>
  <c r="H3076"/>
  <c r="H3392"/>
  <c r="H3611"/>
  <c r="H3829" s="1"/>
  <c r="H3684"/>
  <c r="H3575"/>
  <c r="H3623"/>
  <c r="H3648"/>
  <c r="H3744" s="1"/>
  <c r="C5044"/>
  <c r="C5384"/>
  <c r="C5700"/>
  <c r="C4935"/>
  <c r="C5251"/>
  <c r="C5299"/>
  <c r="C5056"/>
  <c r="C5348"/>
  <c r="C5688"/>
  <c r="C6004"/>
  <c r="C4923"/>
  <c r="C5239"/>
  <c r="C5457" s="1"/>
  <c r="C5287"/>
  <c r="C5579"/>
  <c r="C5627"/>
  <c r="C6271"/>
  <c r="C6611"/>
  <c r="C6927"/>
  <c r="C7267"/>
  <c r="C7583"/>
  <c r="C6040"/>
  <c r="C6392"/>
  <c r="C6708"/>
  <c r="C7048"/>
  <c r="C7364"/>
  <c r="C7704"/>
  <c r="C6575"/>
  <c r="C6867"/>
  <c r="C6915"/>
  <c r="C7183"/>
  <c r="C6016"/>
  <c r="C6332"/>
  <c r="C6672"/>
  <c r="C7304"/>
  <c r="C7620"/>
  <c r="C7887"/>
  <c r="C7595"/>
  <c r="C7813" s="1"/>
  <c r="C8008"/>
  <c r="C7851"/>
  <c r="C7923"/>
  <c r="C7996"/>
  <c r="C5020"/>
  <c r="C5360"/>
  <c r="C5676"/>
  <c r="C4911"/>
  <c r="C5567"/>
  <c r="C5615"/>
  <c r="C5032"/>
  <c r="C5664"/>
  <c r="C5980"/>
  <c r="C4899"/>
  <c r="C5215"/>
  <c r="C5895"/>
  <c r="C6113" s="1"/>
  <c r="C5943"/>
  <c r="C6247"/>
  <c r="C6587"/>
  <c r="C6903"/>
  <c r="C7243"/>
  <c r="C7559"/>
  <c r="C5992"/>
  <c r="C6368"/>
  <c r="C6684"/>
  <c r="C7024"/>
  <c r="C7340"/>
  <c r="C7680"/>
  <c r="C6235"/>
  <c r="C6283"/>
  <c r="C6501" s="1"/>
  <c r="C7231"/>
  <c r="C7449" s="1"/>
  <c r="C7523"/>
  <c r="C5955"/>
  <c r="C6648"/>
  <c r="C6964"/>
  <c r="C7036"/>
  <c r="C7376"/>
  <c r="C7863"/>
  <c r="C7547"/>
  <c r="C7984"/>
  <c r="C7692"/>
  <c r="C7972"/>
  <c r="C4996"/>
  <c r="C5336"/>
  <c r="C5652"/>
  <c r="C4887"/>
  <c r="C5227"/>
  <c r="C5445" s="1"/>
  <c r="C5275"/>
  <c r="C5493" s="1"/>
  <c r="C5543"/>
  <c r="C5008"/>
  <c r="C5324"/>
  <c r="C5396"/>
  <c r="C5736"/>
  <c r="C6052"/>
  <c r="C4971"/>
  <c r="C5263"/>
  <c r="C5555"/>
  <c r="C5603"/>
  <c r="C5871"/>
  <c r="C6223"/>
  <c r="C6441" s="1"/>
  <c r="C6563"/>
  <c r="C6879"/>
  <c r="C7219"/>
  <c r="C7535"/>
  <c r="C6344"/>
  <c r="C6660"/>
  <c r="C7000"/>
  <c r="C7316"/>
  <c r="C7656"/>
  <c r="C6551"/>
  <c r="C6769" s="1"/>
  <c r="C6599"/>
  <c r="C6817" s="1"/>
  <c r="C6891"/>
  <c r="C7109" s="1"/>
  <c r="C6939"/>
  <c r="C6308"/>
  <c r="C6380"/>
  <c r="C6720"/>
  <c r="C7012"/>
  <c r="C7352"/>
  <c r="C7839"/>
  <c r="C7960"/>
  <c r="C7644"/>
  <c r="C7899"/>
  <c r="C8117" s="1"/>
  <c r="C7948"/>
  <c r="C5068"/>
  <c r="C5408"/>
  <c r="C5724"/>
  <c r="C4959"/>
  <c r="C5591"/>
  <c r="C5809" s="1"/>
  <c r="C5883"/>
  <c r="C5080"/>
  <c r="C5372"/>
  <c r="C5712"/>
  <c r="C6028"/>
  <c r="C4947"/>
  <c r="C5919"/>
  <c r="C6137" s="1"/>
  <c r="C6199"/>
  <c r="C6539"/>
  <c r="C6757" s="1"/>
  <c r="C6855"/>
  <c r="C7195"/>
  <c r="C7413" s="1"/>
  <c r="C7511"/>
  <c r="C5931"/>
  <c r="C6320"/>
  <c r="C6636"/>
  <c r="C6976"/>
  <c r="C7292"/>
  <c r="C7632"/>
  <c r="C6211"/>
  <c r="C6429" s="1"/>
  <c r="C6259"/>
  <c r="C6477" s="1"/>
  <c r="C6527"/>
  <c r="C7207"/>
  <c r="C7255"/>
  <c r="C7473" s="1"/>
  <c r="C5907"/>
  <c r="C6125" s="1"/>
  <c r="C6064"/>
  <c r="C6356"/>
  <c r="C6696"/>
  <c r="C6988"/>
  <c r="C7328"/>
  <c r="C7668"/>
  <c r="C7911"/>
  <c r="C8032"/>
  <c r="C7875"/>
  <c r="C7571"/>
  <c r="C8020"/>
  <c r="H4989"/>
  <c r="H5329"/>
  <c r="H5645"/>
  <c r="H4880"/>
  <c r="H5220"/>
  <c r="H5438" s="1"/>
  <c r="H5268"/>
  <c r="H5536"/>
  <c r="H5001"/>
  <c r="H5317"/>
  <c r="H5657"/>
  <c r="H5973"/>
  <c r="H4892"/>
  <c r="H5208"/>
  <c r="H5888"/>
  <c r="H5936"/>
  <c r="H6192"/>
  <c r="H6264"/>
  <c r="H6580"/>
  <c r="H6848"/>
  <c r="H6920"/>
  <c r="H7236"/>
  <c r="H7504"/>
  <c r="H7576"/>
  <c r="H6337"/>
  <c r="H6653"/>
  <c r="H6993"/>
  <c r="H7309"/>
  <c r="H7649"/>
  <c r="H6057"/>
  <c r="H6252"/>
  <c r="H6544"/>
  <c r="H6860"/>
  <c r="H6932"/>
  <c r="H7224"/>
  <c r="H6301"/>
  <c r="H6641"/>
  <c r="H6957"/>
  <c r="H7297"/>
  <c r="H7540"/>
  <c r="H7613"/>
  <c r="H7880"/>
  <c r="H8001"/>
  <c r="H7685"/>
  <c r="H7965"/>
  <c r="H5061"/>
  <c r="H5401"/>
  <c r="H5717"/>
  <c r="H4952"/>
  <c r="H5584"/>
  <c r="H5876"/>
  <c r="H5073"/>
  <c r="H5389"/>
  <c r="H5729"/>
  <c r="H6045"/>
  <c r="H4964"/>
  <c r="H5256"/>
  <c r="H5548"/>
  <c r="H5766" s="1"/>
  <c r="H5596"/>
  <c r="H5864"/>
  <c r="H6033"/>
  <c r="H6556"/>
  <c r="H7212"/>
  <c r="H6313"/>
  <c r="H6629"/>
  <c r="H6969"/>
  <c r="H7285"/>
  <c r="H7625"/>
  <c r="H6009"/>
  <c r="H6228"/>
  <c r="H6446" s="1"/>
  <c r="H6520"/>
  <c r="H6908"/>
  <c r="H7200"/>
  <c r="H7418" s="1"/>
  <c r="H7516"/>
  <c r="H7734" s="1"/>
  <c r="H5948"/>
  <c r="H6373"/>
  <c r="H6713"/>
  <c r="H7029"/>
  <c r="H7369"/>
  <c r="H7856"/>
  <c r="H7977"/>
  <c r="H7637"/>
  <c r="H7892"/>
  <c r="H8110" s="1"/>
  <c r="H7941"/>
  <c r="H5013"/>
  <c r="H5669"/>
  <c r="H5560"/>
  <c r="H5025"/>
  <c r="H5681"/>
  <c r="H4916"/>
  <c r="H5280"/>
  <c r="H5620"/>
  <c r="H6872"/>
  <c r="H6677"/>
  <c r="H7333"/>
  <c r="H6204"/>
  <c r="H6422" s="1"/>
  <c r="H6568"/>
  <c r="H6786" s="1"/>
  <c r="H5900"/>
  <c r="H6118" s="1"/>
  <c r="H6665"/>
  <c r="H7321"/>
  <c r="H7661"/>
  <c r="H8025"/>
  <c r="H7916"/>
  <c r="H5377"/>
  <c r="H4928"/>
  <c r="H5292"/>
  <c r="H5510" s="1"/>
  <c r="H5365"/>
  <c r="H6021"/>
  <c r="H5912"/>
  <c r="H6130" s="1"/>
  <c r="H6240"/>
  <c r="H6604"/>
  <c r="H7188"/>
  <c r="H7406" s="1"/>
  <c r="H7552"/>
  <c r="H7770" s="1"/>
  <c r="H6385"/>
  <c r="H7041"/>
  <c r="H7697"/>
  <c r="H6884"/>
  <c r="H7102" s="1"/>
  <c r="H6349"/>
  <c r="H7005"/>
  <c r="H7588"/>
  <c r="H7806" s="1"/>
  <c r="H7953"/>
  <c r="H7868"/>
  <c r="H8086" s="1"/>
  <c r="H8013"/>
  <c r="H5353"/>
  <c r="H4904"/>
  <c r="H5608"/>
  <c r="H5826" s="1"/>
  <c r="H5341"/>
  <c r="H5997"/>
  <c r="H5232"/>
  <c r="H5450" s="1"/>
  <c r="H5572"/>
  <c r="H5790" s="1"/>
  <c r="H6216"/>
  <c r="H7528"/>
  <c r="H6361"/>
  <c r="H7017"/>
  <c r="H7673"/>
  <c r="H6276"/>
  <c r="H7248"/>
  <c r="H6325"/>
  <c r="H6981"/>
  <c r="H7904"/>
  <c r="H8122" s="1"/>
  <c r="H7844"/>
  <c r="H8062" s="1"/>
  <c r="H7989"/>
  <c r="H5037"/>
  <c r="H5693"/>
  <c r="H5244"/>
  <c r="H5462" s="1"/>
  <c r="H5049"/>
  <c r="H5705"/>
  <c r="H4940"/>
  <c r="H5985"/>
  <c r="H6532"/>
  <c r="H6750" s="1"/>
  <c r="H6896"/>
  <c r="H7114" s="1"/>
  <c r="H7260"/>
  <c r="H7478" s="1"/>
  <c r="H5924"/>
  <c r="H6142" s="1"/>
  <c r="H6701"/>
  <c r="H7357"/>
  <c r="H6592"/>
  <c r="H7176"/>
  <c r="H6689"/>
  <c r="H7345"/>
  <c r="H7832"/>
  <c r="H7564"/>
  <c r="H7782" s="1"/>
  <c r="J590"/>
  <c r="J723"/>
  <c r="J711"/>
  <c r="J1027"/>
  <c r="J966"/>
  <c r="J978"/>
  <c r="J1099"/>
  <c r="J1439"/>
  <c r="J1646"/>
  <c r="J1063"/>
  <c r="J1695"/>
  <c r="J1246"/>
  <c r="J1926"/>
  <c r="J2266"/>
  <c r="J2582"/>
  <c r="J1731"/>
  <c r="J2095"/>
  <c r="J2411"/>
  <c r="J2278"/>
  <c r="J1707"/>
  <c r="J2035"/>
  <c r="J2375"/>
  <c r="J2618"/>
  <c r="J2739"/>
  <c r="J3079"/>
  <c r="J3286"/>
  <c r="J2703"/>
  <c r="J3335"/>
  <c r="J2886"/>
  <c r="J3675"/>
  <c r="J3590"/>
  <c r="J3687"/>
  <c r="J3395"/>
  <c r="J3602"/>
  <c r="J650"/>
  <c r="J602"/>
  <c r="J783"/>
  <c r="J942"/>
  <c r="J930"/>
  <c r="J1075"/>
  <c r="J1415"/>
  <c r="J1282"/>
  <c r="J1330"/>
  <c r="J1622"/>
  <c r="J1840" s="1"/>
  <c r="J1355"/>
  <c r="J1427"/>
  <c r="J1767"/>
  <c r="J1294"/>
  <c r="J1586"/>
  <c r="J1804" s="1"/>
  <c r="J1634"/>
  <c r="J1902"/>
  <c r="J2242"/>
  <c r="J2558"/>
  <c r="J1683"/>
  <c r="J2071"/>
  <c r="J2387"/>
  <c r="J1938"/>
  <c r="J1986"/>
  <c r="J2351"/>
  <c r="J2570"/>
  <c r="J2715"/>
  <c r="J3055"/>
  <c r="J2922"/>
  <c r="J2970"/>
  <c r="J3188" s="1"/>
  <c r="J3262"/>
  <c r="J2679"/>
  <c r="J2995"/>
  <c r="J3067"/>
  <c r="J3407"/>
  <c r="J2934"/>
  <c r="J3226"/>
  <c r="J3274"/>
  <c r="J3651"/>
  <c r="J3323"/>
  <c r="J3566"/>
  <c r="J3784" s="1"/>
  <c r="J3663"/>
  <c r="J3347"/>
  <c r="J3578"/>
  <c r="J662"/>
  <c r="J771"/>
  <c r="J759"/>
  <c r="J918"/>
  <c r="J1051"/>
  <c r="J1391"/>
  <c r="J1598"/>
  <c r="J1816" s="1"/>
  <c r="J1002"/>
  <c r="J1111"/>
  <c r="J1403"/>
  <c r="J1743"/>
  <c r="J1974"/>
  <c r="J2314"/>
  <c r="J2630"/>
  <c r="J2848" s="1"/>
  <c r="J2047"/>
  <c r="J2363"/>
  <c r="J2254"/>
  <c r="J2472" s="1"/>
  <c r="J2302"/>
  <c r="J2520" s="1"/>
  <c r="J2011"/>
  <c r="J2083"/>
  <c r="J2423"/>
  <c r="J2691"/>
  <c r="J3031"/>
  <c r="J3238"/>
  <c r="J2642"/>
  <c r="J2751"/>
  <c r="J3043"/>
  <c r="J3383"/>
  <c r="J3723"/>
  <c r="J3542"/>
  <c r="J3614"/>
  <c r="J3832" s="1"/>
  <c r="J3735"/>
  <c r="J638"/>
  <c r="J747"/>
  <c r="J735"/>
  <c r="J674"/>
  <c r="J990"/>
  <c r="J1208" s="1"/>
  <c r="J1039"/>
  <c r="J1367"/>
  <c r="J1258"/>
  <c r="J1306"/>
  <c r="J1574"/>
  <c r="J954"/>
  <c r="J1172" s="1"/>
  <c r="J1087"/>
  <c r="J1379"/>
  <c r="J1719"/>
  <c r="J1270"/>
  <c r="J1488" s="1"/>
  <c r="J1318"/>
  <c r="J1536" s="1"/>
  <c r="J1610"/>
  <c r="J1658"/>
  <c r="J1876" s="1"/>
  <c r="J1950"/>
  <c r="J2290"/>
  <c r="J2606"/>
  <c r="J2023"/>
  <c r="J2339"/>
  <c r="J1914"/>
  <c r="J1962"/>
  <c r="J2180" s="1"/>
  <c r="J2230"/>
  <c r="J1755"/>
  <c r="J2059"/>
  <c r="J2399"/>
  <c r="J2667"/>
  <c r="J3007"/>
  <c r="J2898"/>
  <c r="J2946"/>
  <c r="J3164" s="1"/>
  <c r="J3214"/>
  <c r="J2594"/>
  <c r="J2812" s="1"/>
  <c r="J2727"/>
  <c r="J3019"/>
  <c r="J3359"/>
  <c r="J2910"/>
  <c r="J3128" s="1"/>
  <c r="J2958"/>
  <c r="J3250"/>
  <c r="J3298"/>
  <c r="J3516" s="1"/>
  <c r="J3699"/>
  <c r="J3371"/>
  <c r="J3711"/>
  <c r="J3554"/>
  <c r="J3772" s="1"/>
  <c r="J3626"/>
  <c r="J3844" s="1"/>
  <c r="J614"/>
  <c r="J699"/>
  <c r="J626"/>
  <c r="G192" i="14"/>
  <c r="K4405" i="13"/>
  <c r="G4405"/>
  <c r="K4396"/>
  <c r="C866"/>
  <c r="C4146" s="1"/>
  <c r="C3928"/>
  <c r="C3758"/>
  <c r="C3636"/>
  <c r="C3854" s="1"/>
  <c r="C3102"/>
  <c r="C2980"/>
  <c r="C1134"/>
  <c r="C1012"/>
  <c r="C1230" s="1"/>
  <c r="C793"/>
  <c r="C3977"/>
  <c r="C607"/>
  <c r="C692"/>
  <c r="C619"/>
  <c r="C752"/>
  <c r="C667"/>
  <c r="C983"/>
  <c r="C1360"/>
  <c r="C923"/>
  <c r="C1275"/>
  <c r="C1104"/>
  <c r="C1420"/>
  <c r="C1760"/>
  <c r="C1239"/>
  <c r="C1311"/>
  <c r="C1529" s="1"/>
  <c r="C1627"/>
  <c r="C1895"/>
  <c r="C2307"/>
  <c r="C2599"/>
  <c r="C2040"/>
  <c r="C2356"/>
  <c r="C1724"/>
  <c r="C1955"/>
  <c r="C2028"/>
  <c r="C2368"/>
  <c r="C2684"/>
  <c r="C3024"/>
  <c r="C2611"/>
  <c r="C2963"/>
  <c r="C3255"/>
  <c r="C2720"/>
  <c r="C3036"/>
  <c r="C3376"/>
  <c r="C2635"/>
  <c r="C2927"/>
  <c r="C3145" s="1"/>
  <c r="C3388"/>
  <c r="C3716"/>
  <c r="C3583"/>
  <c r="C3316"/>
  <c r="C3704"/>
  <c r="C3571"/>
  <c r="C3619"/>
  <c r="C583"/>
  <c r="C643"/>
  <c r="C764"/>
  <c r="C728"/>
  <c r="C1044"/>
  <c r="C959"/>
  <c r="C1092"/>
  <c r="C1432"/>
  <c r="C1251"/>
  <c r="C1469" s="1"/>
  <c r="C1323"/>
  <c r="C1541" s="1"/>
  <c r="C1615"/>
  <c r="C1833" s="1"/>
  <c r="C1080"/>
  <c r="C1396"/>
  <c r="C1736"/>
  <c r="C995"/>
  <c r="C1287"/>
  <c r="C1748"/>
  <c r="C1967"/>
  <c r="C2283"/>
  <c r="C2575"/>
  <c r="C2793" s="1"/>
  <c r="C2016"/>
  <c r="C2332"/>
  <c r="C1676"/>
  <c r="C2247"/>
  <c r="C2465" s="1"/>
  <c r="C2004"/>
  <c r="C2344"/>
  <c r="C2660"/>
  <c r="C3000"/>
  <c r="C2563"/>
  <c r="C2939"/>
  <c r="C3231"/>
  <c r="C2696"/>
  <c r="C3012"/>
  <c r="C3352"/>
  <c r="C3243"/>
  <c r="C3340"/>
  <c r="C3692"/>
  <c r="C3680"/>
  <c r="C655"/>
  <c r="C740"/>
  <c r="C704"/>
  <c r="C1020"/>
  <c r="C935"/>
  <c r="C1068"/>
  <c r="C1408"/>
  <c r="C1032"/>
  <c r="C1591"/>
  <c r="C1056"/>
  <c r="C1372"/>
  <c r="C1712"/>
  <c r="C1603"/>
  <c r="C1700"/>
  <c r="C1943"/>
  <c r="C2259"/>
  <c r="C2477" s="1"/>
  <c r="C2551"/>
  <c r="C2088"/>
  <c r="C2404"/>
  <c r="C1931"/>
  <c r="C2149" s="1"/>
  <c r="C2223"/>
  <c r="C2295"/>
  <c r="C2076"/>
  <c r="C2416"/>
  <c r="C2732"/>
  <c r="C3072"/>
  <c r="C2915"/>
  <c r="C3133" s="1"/>
  <c r="C3207"/>
  <c r="C2672"/>
  <c r="C2988"/>
  <c r="C3328"/>
  <c r="C2587"/>
  <c r="C2805" s="1"/>
  <c r="C2903"/>
  <c r="C3219"/>
  <c r="C3291"/>
  <c r="C3668"/>
  <c r="C3559"/>
  <c r="C3607"/>
  <c r="C3825" s="1"/>
  <c r="C3656"/>
  <c r="C3547"/>
  <c r="C3595"/>
  <c r="C631"/>
  <c r="C716"/>
  <c r="C3996" s="1"/>
  <c r="C595"/>
  <c r="C776"/>
  <c r="C911"/>
  <c r="C1384"/>
  <c r="C971"/>
  <c r="C1189" s="1"/>
  <c r="C1299"/>
  <c r="C1567"/>
  <c r="C1639"/>
  <c r="C1857" s="1"/>
  <c r="C1348"/>
  <c r="C1688"/>
  <c r="C947"/>
  <c r="C1165" s="1"/>
  <c r="C1263"/>
  <c r="C1481" s="1"/>
  <c r="C1579"/>
  <c r="C1797" s="1"/>
  <c r="C1651"/>
  <c r="C1869" s="1"/>
  <c r="C1919"/>
  <c r="C2235"/>
  <c r="C2453" s="1"/>
  <c r="C2623"/>
  <c r="C2841" s="1"/>
  <c r="C2064"/>
  <c r="C2380"/>
  <c r="C1907"/>
  <c r="C2125" s="1"/>
  <c r="C1979"/>
  <c r="C2197" s="1"/>
  <c r="C2271"/>
  <c r="C2489" s="1"/>
  <c r="C2052"/>
  <c r="C2392"/>
  <c r="C2708"/>
  <c r="C3048"/>
  <c r="C2891"/>
  <c r="C3109" s="1"/>
  <c r="C3279"/>
  <c r="C3497" s="1"/>
  <c r="C2744"/>
  <c r="C3060"/>
  <c r="C3400"/>
  <c r="C2879"/>
  <c r="C2951"/>
  <c r="C3169" s="1"/>
  <c r="C3267"/>
  <c r="C3485" s="1"/>
  <c r="C3644"/>
  <c r="C3535"/>
  <c r="C3364"/>
  <c r="C3728"/>
  <c r="H8268"/>
  <c r="H5084"/>
  <c r="H5109"/>
  <c r="H8389" s="1"/>
  <c r="H8171"/>
  <c r="H8049"/>
  <c r="H7927"/>
  <c r="H8145" s="1"/>
  <c r="H8219"/>
  <c r="H5157"/>
  <c r="H8437" s="1"/>
  <c r="I2772"/>
  <c r="I2650"/>
  <c r="I2868" s="1"/>
  <c r="I3866"/>
  <c r="I804"/>
  <c r="I682"/>
  <c r="I1666"/>
  <c r="I1884" s="1"/>
  <c r="I1788"/>
  <c r="I3914"/>
  <c r="I852"/>
  <c r="E199" i="14"/>
  <c r="E4842" i="13"/>
  <c r="E4562"/>
  <c r="H8191"/>
  <c r="H5129"/>
  <c r="H8409" s="1"/>
  <c r="H8057"/>
  <c r="H7935"/>
  <c r="H8153" s="1"/>
  <c r="C4968"/>
  <c r="C5600"/>
  <c r="C5892"/>
  <c r="C5065"/>
  <c r="C5405"/>
  <c r="C5721"/>
  <c r="C4956"/>
  <c r="C5588"/>
  <c r="C5880"/>
  <c r="C5005"/>
  <c r="C5321"/>
  <c r="C5661"/>
  <c r="C5977"/>
  <c r="C6305"/>
  <c r="C6645"/>
  <c r="C6961"/>
  <c r="C7301"/>
  <c r="C7617"/>
  <c r="C5940"/>
  <c r="C6220"/>
  <c r="C6268"/>
  <c r="C6584"/>
  <c r="C6876"/>
  <c r="C6924"/>
  <c r="C7240"/>
  <c r="C7532"/>
  <c r="C7580"/>
  <c r="C6389"/>
  <c r="C6705"/>
  <c r="C7045"/>
  <c r="C7361"/>
  <c r="C6037"/>
  <c r="C6548"/>
  <c r="C7204"/>
  <c r="C7945"/>
  <c r="C7568"/>
  <c r="C7884"/>
  <c r="C7957"/>
  <c r="C7544"/>
  <c r="C7872"/>
  <c r="C4944"/>
  <c r="C5260"/>
  <c r="C5576"/>
  <c r="C5868"/>
  <c r="C5041"/>
  <c r="C5381"/>
  <c r="C5697"/>
  <c r="C4932"/>
  <c r="C5248"/>
  <c r="C5296"/>
  <c r="C5514" s="1"/>
  <c r="C5952"/>
  <c r="C5077"/>
  <c r="C5393"/>
  <c r="C5733"/>
  <c r="C6049"/>
  <c r="C6377"/>
  <c r="C6717"/>
  <c r="C7033"/>
  <c r="C7373"/>
  <c r="C7689"/>
  <c r="C6196"/>
  <c r="C6852"/>
  <c r="C7508"/>
  <c r="C6365"/>
  <c r="C6681"/>
  <c r="C7021"/>
  <c r="C7337"/>
  <c r="C5989"/>
  <c r="C6256"/>
  <c r="C6524"/>
  <c r="C6596"/>
  <c r="C6814" s="1"/>
  <c r="C6912"/>
  <c r="C7180"/>
  <c r="C7252"/>
  <c r="C7470" s="1"/>
  <c r="C7677"/>
  <c r="C8017"/>
  <c r="C7701"/>
  <c r="C8029"/>
  <c r="C7848"/>
  <c r="C7920"/>
  <c r="C4920"/>
  <c r="C5236"/>
  <c r="C5552"/>
  <c r="C5770" s="1"/>
  <c r="C5624"/>
  <c r="C5017"/>
  <c r="C5357"/>
  <c r="C5673"/>
  <c r="C4908"/>
  <c r="C5564"/>
  <c r="C5612"/>
  <c r="C5830" s="1"/>
  <c r="C5928"/>
  <c r="C6146" s="1"/>
  <c r="C5053"/>
  <c r="C5369"/>
  <c r="C5709"/>
  <c r="C6025"/>
  <c r="C6353"/>
  <c r="C6693"/>
  <c r="C7009"/>
  <c r="C7349"/>
  <c r="C7665"/>
  <c r="C6061"/>
  <c r="C6244"/>
  <c r="C6462" s="1"/>
  <c r="C6560"/>
  <c r="C6608"/>
  <c r="C6826" s="1"/>
  <c r="C6900"/>
  <c r="C7216"/>
  <c r="C7264"/>
  <c r="C7482" s="1"/>
  <c r="C7556"/>
  <c r="C7774" s="1"/>
  <c r="C6341"/>
  <c r="C6657"/>
  <c r="C6997"/>
  <c r="C7313"/>
  <c r="C6232"/>
  <c r="C6450" s="1"/>
  <c r="C6888"/>
  <c r="C7106" s="1"/>
  <c r="C7629"/>
  <c r="C7993"/>
  <c r="C7860"/>
  <c r="C7653"/>
  <c r="C8005"/>
  <c r="C7592"/>
  <c r="C7810" s="1"/>
  <c r="C4896"/>
  <c r="C5212"/>
  <c r="C5284"/>
  <c r="C5502" s="1"/>
  <c r="C4993"/>
  <c r="C5333"/>
  <c r="C5649"/>
  <c r="C4884"/>
  <c r="C5224"/>
  <c r="C5442" s="1"/>
  <c r="C5272"/>
  <c r="C5540"/>
  <c r="C5904"/>
  <c r="C5029"/>
  <c r="C5345"/>
  <c r="C5685"/>
  <c r="C6001"/>
  <c r="C6329"/>
  <c r="C6669"/>
  <c r="C6985"/>
  <c r="C7325"/>
  <c r="C7641"/>
  <c r="C6013"/>
  <c r="C6536"/>
  <c r="C6754" s="1"/>
  <c r="C7192"/>
  <c r="C7410" s="1"/>
  <c r="C6317"/>
  <c r="C6633"/>
  <c r="C6973"/>
  <c r="C7289"/>
  <c r="C7385" s="1"/>
  <c r="C5916"/>
  <c r="C6208"/>
  <c r="C6426" s="1"/>
  <c r="C6280"/>
  <c r="C6498" s="1"/>
  <c r="C6572"/>
  <c r="C6790" s="1"/>
  <c r="C6864"/>
  <c r="C6936"/>
  <c r="C7228"/>
  <c r="C7446" s="1"/>
  <c r="C7520"/>
  <c r="C7738" s="1"/>
  <c r="C7969"/>
  <c r="C7836"/>
  <c r="C7908"/>
  <c r="C8126" s="1"/>
  <c r="C7981"/>
  <c r="C7896"/>
  <c r="H4219"/>
  <c r="H186" i="14"/>
  <c r="H4499" i="13"/>
  <c r="H1663"/>
  <c r="H1881" s="1"/>
  <c r="H1785"/>
  <c r="H2647"/>
  <c r="H2865" s="1"/>
  <c r="H2769"/>
  <c r="H3425"/>
  <c r="H3303"/>
  <c r="H3521" s="1"/>
  <c r="H3972"/>
  <c r="H788"/>
  <c r="H2113"/>
  <c r="H1991"/>
  <c r="H2209" s="1"/>
  <c r="F4739"/>
  <c r="B205" i="14"/>
  <c r="F4748" i="13"/>
  <c r="B4748"/>
  <c r="H5027"/>
  <c r="H5343"/>
  <c r="H5683"/>
  <c r="H4918"/>
  <c r="H5234"/>
  <c r="H5282"/>
  <c r="H5574"/>
  <c r="H5792" s="1"/>
  <c r="H5622"/>
  <c r="H4991"/>
  <c r="H5331"/>
  <c r="H5647"/>
  <c r="H5987"/>
  <c r="H4882"/>
  <c r="H5222"/>
  <c r="H5440" s="1"/>
  <c r="H5270"/>
  <c r="H5538"/>
  <c r="H6230"/>
  <c r="H6546"/>
  <c r="H6886"/>
  <c r="H7202"/>
  <c r="H7542"/>
  <c r="H5999"/>
  <c r="H6351"/>
  <c r="H6691"/>
  <c r="H7007"/>
  <c r="H7347"/>
  <c r="H7663"/>
  <c r="H6898"/>
  <c r="H7190"/>
  <c r="H7238"/>
  <c r="H7456" s="1"/>
  <c r="H7506"/>
  <c r="H6339"/>
  <c r="H6655"/>
  <c r="H6995"/>
  <c r="H7311"/>
  <c r="H7699"/>
  <c r="H7918"/>
  <c r="H7991"/>
  <c r="H7834"/>
  <c r="H7979"/>
  <c r="H5003"/>
  <c r="H5319"/>
  <c r="H5659"/>
  <c r="H4894"/>
  <c r="H5210"/>
  <c r="H5890"/>
  <c r="H6108" s="1"/>
  <c r="H5063"/>
  <c r="H5403"/>
  <c r="H5719"/>
  <c r="H6059"/>
  <c r="H4954"/>
  <c r="H5586"/>
  <c r="H5878"/>
  <c r="H6096" s="1"/>
  <c r="H5926"/>
  <c r="H6206"/>
  <c r="H6522"/>
  <c r="H6862"/>
  <c r="H7178"/>
  <c r="H7518"/>
  <c r="H5914"/>
  <c r="H6327"/>
  <c r="H6667"/>
  <c r="H6983"/>
  <c r="H7323"/>
  <c r="H7639"/>
  <c r="H6218"/>
  <c r="H6266"/>
  <c r="H6558"/>
  <c r="H6606"/>
  <c r="H5938"/>
  <c r="H6315"/>
  <c r="H6631"/>
  <c r="H6971"/>
  <c r="H7287"/>
  <c r="H7651"/>
  <c r="H7894"/>
  <c r="H7967"/>
  <c r="H7675"/>
  <c r="H7906"/>
  <c r="H7955"/>
  <c r="H5075"/>
  <c r="H5391"/>
  <c r="H5731"/>
  <c r="H4966"/>
  <c r="H5258"/>
  <c r="H5550"/>
  <c r="H5768" s="1"/>
  <c r="H5598"/>
  <c r="H5866"/>
  <c r="H5039"/>
  <c r="H5379"/>
  <c r="H5695"/>
  <c r="H6035"/>
  <c r="H4930"/>
  <c r="H5246"/>
  <c r="H5294"/>
  <c r="H5512" s="1"/>
  <c r="H6278"/>
  <c r="H6594"/>
  <c r="H6934"/>
  <c r="H7250"/>
  <c r="H7590"/>
  <c r="H7808" s="1"/>
  <c r="H6303"/>
  <c r="H6643"/>
  <c r="H6959"/>
  <c r="H7299"/>
  <c r="H7615"/>
  <c r="H6194"/>
  <c r="H6874"/>
  <c r="H7092" s="1"/>
  <c r="H6922"/>
  <c r="H7214"/>
  <c r="H7432" s="1"/>
  <c r="H7262"/>
  <c r="H6023"/>
  <c r="H6387"/>
  <c r="H6703"/>
  <c r="H7043"/>
  <c r="H7359"/>
  <c r="H7870"/>
  <c r="H8088" s="1"/>
  <c r="H7943"/>
  <c r="H7627"/>
  <c r="H7882"/>
  <c r="H8027"/>
  <c r="H5051"/>
  <c r="H5367"/>
  <c r="H5707"/>
  <c r="H4942"/>
  <c r="H5015"/>
  <c r="H5355"/>
  <c r="H5671"/>
  <c r="H6011"/>
  <c r="H4906"/>
  <c r="H5562"/>
  <c r="H5610"/>
  <c r="H5902"/>
  <c r="H6120" s="1"/>
  <c r="H5950"/>
  <c r="H6168" s="1"/>
  <c r="H6254"/>
  <c r="H6570"/>
  <c r="H6910"/>
  <c r="H7226"/>
  <c r="H7566"/>
  <c r="H7784" s="1"/>
  <c r="H6047"/>
  <c r="H6375"/>
  <c r="H6715"/>
  <c r="H7031"/>
  <c r="H7371"/>
  <c r="H7687"/>
  <c r="H6242"/>
  <c r="H6460" s="1"/>
  <c r="H6534"/>
  <c r="H6752" s="1"/>
  <c r="H6582"/>
  <c r="H6800" s="1"/>
  <c r="H6850"/>
  <c r="H7530"/>
  <c r="H7748" s="1"/>
  <c r="H5975"/>
  <c r="H6071" s="1"/>
  <c r="H6363"/>
  <c r="H6679"/>
  <c r="H7019"/>
  <c r="H7335"/>
  <c r="H7846"/>
  <c r="H8064" s="1"/>
  <c r="H7554"/>
  <c r="H7772" s="1"/>
  <c r="H8015"/>
  <c r="H7858"/>
  <c r="H7578"/>
  <c r="H7796" s="1"/>
  <c r="H8003"/>
  <c r="F4615"/>
  <c r="B201" i="14"/>
  <c r="F4624" i="13"/>
  <c r="B4624"/>
  <c r="D647"/>
  <c r="D780"/>
  <c r="D939"/>
  <c r="D587"/>
  <c r="D744"/>
  <c r="D975"/>
  <c r="D1303"/>
  <c r="D1619"/>
  <c r="D1108"/>
  <c r="D1424"/>
  <c r="D1764"/>
  <c r="D1243"/>
  <c r="D1655"/>
  <c r="D1873" s="1"/>
  <c r="D1096"/>
  <c r="D1436"/>
  <c r="D2092"/>
  <c r="D2408"/>
  <c r="D1935"/>
  <c r="D2227"/>
  <c r="D2299"/>
  <c r="D2639"/>
  <c r="D2080"/>
  <c r="D2420"/>
  <c r="D1923"/>
  <c r="D2555"/>
  <c r="D2943"/>
  <c r="D3235"/>
  <c r="D2676"/>
  <c r="D2992"/>
  <c r="D2579"/>
  <c r="D2931"/>
  <c r="D3247"/>
  <c r="D3004"/>
  <c r="D3320"/>
  <c r="D3539"/>
  <c r="D3356"/>
  <c r="D3708"/>
  <c r="D3575"/>
  <c r="D3623"/>
  <c r="D3648"/>
  <c r="D3720"/>
  <c r="D635"/>
  <c r="D756"/>
  <c r="D915"/>
  <c r="D987"/>
  <c r="D1205" s="1"/>
  <c r="D720"/>
  <c r="D927"/>
  <c r="D1279"/>
  <c r="D1595"/>
  <c r="D1084"/>
  <c r="D1400"/>
  <c r="D1740"/>
  <c r="D1315"/>
  <c r="D1533" s="1"/>
  <c r="D1631"/>
  <c r="D1849" s="1"/>
  <c r="D1072"/>
  <c r="D1412"/>
  <c r="D2068"/>
  <c r="D2384"/>
  <c r="D1911"/>
  <c r="D1983"/>
  <c r="D2201" s="1"/>
  <c r="D2615"/>
  <c r="D2056"/>
  <c r="D2396"/>
  <c r="D1899"/>
  <c r="D2239"/>
  <c r="D2311"/>
  <c r="D2529" s="1"/>
  <c r="D2919"/>
  <c r="D3211"/>
  <c r="D3283"/>
  <c r="D2748"/>
  <c r="D3064"/>
  <c r="D2907"/>
  <c r="D2664"/>
  <c r="D2736"/>
  <c r="D3076"/>
  <c r="D3392"/>
  <c r="D3611"/>
  <c r="D3829" s="1"/>
  <c r="D3684"/>
  <c r="D3380"/>
  <c r="D3696"/>
  <c r="D671"/>
  <c r="D732"/>
  <c r="D623"/>
  <c r="D696"/>
  <c r="D1036"/>
  <c r="D1255"/>
  <c r="D1571"/>
  <c r="D1060"/>
  <c r="D1376"/>
  <c r="D1716"/>
  <c r="D999"/>
  <c r="D1291"/>
  <c r="D1509" s="1"/>
  <c r="D1607"/>
  <c r="D1825" s="1"/>
  <c r="D1048"/>
  <c r="D1388"/>
  <c r="D2044"/>
  <c r="D2360"/>
  <c r="D1728"/>
  <c r="D2275"/>
  <c r="D2591"/>
  <c r="D2032"/>
  <c r="D2372"/>
  <c r="D1752"/>
  <c r="D1971"/>
  <c r="D2287"/>
  <c r="D2505" s="1"/>
  <c r="D2895"/>
  <c r="D2967"/>
  <c r="D3185" s="1"/>
  <c r="D2724"/>
  <c r="D3040"/>
  <c r="D2883"/>
  <c r="D3223"/>
  <c r="D3295"/>
  <c r="D2712"/>
  <c r="D3052"/>
  <c r="D3368"/>
  <c r="D3587"/>
  <c r="D3805" s="1"/>
  <c r="D3660"/>
  <c r="D3551"/>
  <c r="D3599"/>
  <c r="D3332"/>
  <c r="D3672"/>
  <c r="D659"/>
  <c r="D708"/>
  <c r="D611"/>
  <c r="D963"/>
  <c r="D1181" s="1"/>
  <c r="D599"/>
  <c r="D768"/>
  <c r="D1024"/>
  <c r="D1327"/>
  <c r="D1545" s="1"/>
  <c r="D1643"/>
  <c r="D1861" s="1"/>
  <c r="D1352"/>
  <c r="D1692"/>
  <c r="D951"/>
  <c r="D1169" s="1"/>
  <c r="D1267"/>
  <c r="D1583"/>
  <c r="D1801" s="1"/>
  <c r="D1364"/>
  <c r="D2020"/>
  <c r="D2336"/>
  <c r="D1680"/>
  <c r="D1959"/>
  <c r="D2251"/>
  <c r="D2469" s="1"/>
  <c r="D2567"/>
  <c r="D2785" s="1"/>
  <c r="D2008"/>
  <c r="D2348"/>
  <c r="D1704"/>
  <c r="D1947"/>
  <c r="D2165" s="1"/>
  <c r="D2263"/>
  <c r="D2603"/>
  <c r="D3259"/>
  <c r="D3477" s="1"/>
  <c r="D2700"/>
  <c r="D3016"/>
  <c r="D2627"/>
  <c r="D2955"/>
  <c r="D3173" s="1"/>
  <c r="D3271"/>
  <c r="D3489" s="1"/>
  <c r="D2688"/>
  <c r="D3028"/>
  <c r="D3344"/>
  <c r="D3563"/>
  <c r="D3404"/>
  <c r="D3732"/>
  <c r="H6400"/>
  <c r="H5841"/>
  <c r="I5747"/>
  <c r="I7424"/>
  <c r="I7059"/>
  <c r="I5516"/>
  <c r="C7773"/>
  <c r="C5744"/>
  <c r="C8320"/>
  <c r="C5769"/>
  <c r="C8344"/>
  <c r="H3815"/>
  <c r="H2430"/>
  <c r="H1859"/>
  <c r="H3986"/>
  <c r="H4046"/>
  <c r="H2837"/>
  <c r="H3748"/>
  <c r="H2764"/>
  <c r="H2861"/>
  <c r="H4016"/>
  <c r="H3092"/>
  <c r="H2108"/>
  <c r="H2436"/>
  <c r="H1124"/>
  <c r="H1209"/>
  <c r="H1853"/>
  <c r="H1221"/>
  <c r="H4064"/>
  <c r="I7710"/>
  <c r="I8318"/>
  <c r="I8342"/>
  <c r="I8063"/>
  <c r="I5487"/>
  <c r="I8099"/>
  <c r="I7407"/>
  <c r="I6155"/>
  <c r="I6070"/>
  <c r="H7057"/>
  <c r="H7422"/>
  <c r="H6826"/>
  <c r="H6450"/>
  <c r="H8333"/>
  <c r="H8138"/>
  <c r="H6474"/>
  <c r="H5478"/>
  <c r="D7630"/>
  <c r="D6525"/>
  <c r="D6706"/>
  <c r="D6901"/>
  <c r="D7119" s="1"/>
  <c r="D7642"/>
  <c r="D6330"/>
  <c r="D5054"/>
  <c r="D8334" s="1"/>
  <c r="D4933"/>
  <c r="D5893"/>
  <c r="D6111" s="1"/>
  <c r="D7569"/>
  <c r="D7787" s="1"/>
  <c r="D7545"/>
  <c r="D7763" s="1"/>
  <c r="D6865"/>
  <c r="D6974"/>
  <c r="D7241"/>
  <c r="D7459" s="1"/>
  <c r="D6197"/>
  <c r="D6694"/>
  <c r="D5394"/>
  <c r="D4957"/>
  <c r="D5601"/>
  <c r="D5819" s="1"/>
  <c r="D7921"/>
  <c r="D8139" s="1"/>
  <c r="D7970"/>
  <c r="D6257"/>
  <c r="D6475" s="1"/>
  <c r="D6658"/>
  <c r="D7193"/>
  <c r="D7411" s="1"/>
  <c r="D7374"/>
  <c r="D5917"/>
  <c r="D6135" s="1"/>
  <c r="D5006"/>
  <c r="D8286" s="1"/>
  <c r="D5225"/>
  <c r="D5443" s="1"/>
  <c r="D4994"/>
  <c r="D4921"/>
  <c r="D7861"/>
  <c r="D8079" s="1"/>
  <c r="D7205"/>
  <c r="D7423" s="1"/>
  <c r="D7338"/>
  <c r="D5941"/>
  <c r="D6159" s="1"/>
  <c r="D6245"/>
  <c r="D6463" s="1"/>
  <c r="D6962"/>
  <c r="D7058" s="1"/>
  <c r="D5686"/>
  <c r="D5613"/>
  <c r="D5831" s="1"/>
  <c r="D5358"/>
  <c r="D4945"/>
  <c r="C3793"/>
  <c r="C3088"/>
  <c r="C4012"/>
  <c r="C3501"/>
  <c r="C1448"/>
  <c r="K4871"/>
  <c r="E8294"/>
  <c r="E8330"/>
  <c r="E6398"/>
  <c r="E5475"/>
  <c r="E6823"/>
  <c r="E5414"/>
  <c r="D7383"/>
  <c r="D7480"/>
  <c r="D6132"/>
  <c r="D5415"/>
  <c r="D7420"/>
  <c r="D5840"/>
  <c r="D7708"/>
  <c r="D6445"/>
  <c r="D7125"/>
  <c r="D8340"/>
  <c r="D6821"/>
  <c r="D7805"/>
  <c r="D7380"/>
  <c r="D6141"/>
  <c r="D5473"/>
  <c r="D8352"/>
  <c r="D8020"/>
  <c r="D7960"/>
  <c r="D6223"/>
  <c r="D6441" s="1"/>
  <c r="D6356"/>
  <c r="D6599"/>
  <c r="D6817" s="1"/>
  <c r="D7000"/>
  <c r="D5992"/>
  <c r="D5871"/>
  <c r="D4971"/>
  <c r="D5567"/>
  <c r="D5785" s="1"/>
  <c r="D7620"/>
  <c r="D7716" s="1"/>
  <c r="D7511"/>
  <c r="D7352"/>
  <c r="D6052"/>
  <c r="D7231"/>
  <c r="D7449" s="1"/>
  <c r="D7340"/>
  <c r="D5980"/>
  <c r="D5020"/>
  <c r="D5664"/>
  <c r="D5275"/>
  <c r="D5493" s="1"/>
  <c r="D7972"/>
  <c r="D7535"/>
  <c r="D7753" s="1"/>
  <c r="D6247"/>
  <c r="D6465" s="1"/>
  <c r="D6648"/>
  <c r="D6867"/>
  <c r="D7048"/>
  <c r="D6040"/>
  <c r="D5919"/>
  <c r="D6137" s="1"/>
  <c r="D5239"/>
  <c r="D5032"/>
  <c r="D4887"/>
  <c r="D8032"/>
  <c r="D6927"/>
  <c r="D7145" s="1"/>
  <c r="D6672"/>
  <c r="D7547"/>
  <c r="D7765" s="1"/>
  <c r="D6259"/>
  <c r="D6477" s="1"/>
  <c r="D6976"/>
  <c r="D5724"/>
  <c r="D4947"/>
  <c r="D5883"/>
  <c r="K4852"/>
  <c r="J7629"/>
  <c r="J6681"/>
  <c r="J6196"/>
  <c r="J6669"/>
  <c r="J7180"/>
  <c r="J5248"/>
  <c r="J5381"/>
  <c r="J5552"/>
  <c r="J5770" s="1"/>
  <c r="J5393"/>
  <c r="J7884"/>
  <c r="J8102" s="1"/>
  <c r="J7045"/>
  <c r="J7532"/>
  <c r="J7750" s="1"/>
  <c r="J6584"/>
  <c r="J6802" s="1"/>
  <c r="J7349"/>
  <c r="J6001"/>
  <c r="J6572"/>
  <c r="J5880"/>
  <c r="J5721"/>
  <c r="J5212"/>
  <c r="J5005"/>
  <c r="J7945"/>
  <c r="J6973"/>
  <c r="J6536"/>
  <c r="J6754" s="1"/>
  <c r="J6717"/>
  <c r="J6912"/>
  <c r="J7130" s="1"/>
  <c r="J5540"/>
  <c r="J5989"/>
  <c r="J5624"/>
  <c r="J5842" s="1"/>
  <c r="J4920"/>
  <c r="J8029"/>
  <c r="J7969"/>
  <c r="J6997"/>
  <c r="J7264"/>
  <c r="J7482" s="1"/>
  <c r="J6560"/>
  <c r="J6778" s="1"/>
  <c r="J7301"/>
  <c r="J7568"/>
  <c r="J7786" s="1"/>
  <c r="J6524"/>
  <c r="J5564"/>
  <c r="J5782" s="1"/>
  <c r="J5357"/>
  <c r="J5369"/>
  <c r="C1449"/>
  <c r="C1534"/>
  <c r="C3454"/>
  <c r="C4049"/>
  <c r="C3089"/>
  <c r="C3442"/>
  <c r="C2130"/>
  <c r="C4061"/>
  <c r="H8352"/>
  <c r="H7465"/>
  <c r="H6724"/>
  <c r="H6773"/>
  <c r="H7149"/>
  <c r="H7708"/>
  <c r="H6445"/>
  <c r="H5825"/>
  <c r="B46" i="12"/>
  <c r="I1192" i="13"/>
  <c r="I3087"/>
  <c r="I3999"/>
  <c r="I1484"/>
  <c r="I1872"/>
  <c r="I2808"/>
  <c r="I2492"/>
  <c r="I2796"/>
  <c r="I4059"/>
  <c r="H6732"/>
  <c r="H8348"/>
  <c r="H8288"/>
  <c r="H8069"/>
  <c r="H5517"/>
  <c r="J7947"/>
  <c r="J7910"/>
  <c r="J8128" s="1"/>
  <c r="J6695"/>
  <c r="J6282"/>
  <c r="J6500" s="1"/>
  <c r="J7339"/>
  <c r="J7558"/>
  <c r="J6246"/>
  <c r="J6464" s="1"/>
  <c r="J5554"/>
  <c r="J5772" s="1"/>
  <c r="J5735"/>
  <c r="J5590"/>
  <c r="J5808" s="1"/>
  <c r="J5067"/>
  <c r="J7643"/>
  <c r="J6719"/>
  <c r="J6866"/>
  <c r="J7363"/>
  <c r="J7582"/>
  <c r="J7800" s="1"/>
  <c r="J6270"/>
  <c r="J6488" s="1"/>
  <c r="J5214"/>
  <c r="J5323"/>
  <c r="J5226"/>
  <c r="J5444" s="1"/>
  <c r="J4995"/>
  <c r="J8031"/>
  <c r="J7303"/>
  <c r="J7254"/>
  <c r="J6210"/>
  <c r="J6428" s="1"/>
  <c r="J6975"/>
  <c r="J7194"/>
  <c r="J7412" s="1"/>
  <c r="J5626"/>
  <c r="J5844" s="1"/>
  <c r="J4922"/>
  <c r="J5031"/>
  <c r="J8311" s="1"/>
  <c r="J5675"/>
  <c r="J7667"/>
  <c r="J7327"/>
  <c r="J6938"/>
  <c r="J7156" s="1"/>
  <c r="J5954"/>
  <c r="J6172" s="1"/>
  <c r="J6659"/>
  <c r="J6878"/>
  <c r="J7096" s="1"/>
  <c r="J5918"/>
  <c r="J6136" s="1"/>
  <c r="J5371"/>
  <c r="J4934"/>
  <c r="H1481"/>
  <c r="H4008"/>
  <c r="H3996"/>
  <c r="H2137"/>
  <c r="H2793"/>
  <c r="H3740"/>
  <c r="H1869"/>
  <c r="D3675"/>
  <c r="D2946"/>
  <c r="D3164" s="1"/>
  <c r="D2691"/>
  <c r="D2727"/>
  <c r="D1902"/>
  <c r="D2278"/>
  <c r="D2496" s="1"/>
  <c r="D1306"/>
  <c r="D1524" s="1"/>
  <c r="D1658"/>
  <c r="D1876" s="1"/>
  <c r="D1002"/>
  <c r="D1220" s="1"/>
  <c r="D711"/>
  <c r="D3578"/>
  <c r="D3796" s="1"/>
  <c r="D2970"/>
  <c r="D3188" s="1"/>
  <c r="D3250"/>
  <c r="D3468" s="1"/>
  <c r="D2411"/>
  <c r="D1926"/>
  <c r="D2144" s="1"/>
  <c r="D2302"/>
  <c r="D2520" s="1"/>
  <c r="D966"/>
  <c r="D1184" s="1"/>
  <c r="D1586"/>
  <c r="D1804" s="1"/>
  <c r="D954"/>
  <c r="D1172" s="1"/>
  <c r="D650"/>
  <c r="D3602"/>
  <c r="D3820" s="1"/>
  <c r="D2898"/>
  <c r="D3116" s="1"/>
  <c r="D3274"/>
  <c r="D3492" s="1"/>
  <c r="D2679"/>
  <c r="D1950"/>
  <c r="D2168" s="1"/>
  <c r="D2570"/>
  <c r="D1258"/>
  <c r="D1476" s="1"/>
  <c r="D1610"/>
  <c r="D1828" s="1"/>
  <c r="D1087"/>
  <c r="D674"/>
  <c r="D3554"/>
  <c r="D3772" s="1"/>
  <c r="D2582"/>
  <c r="D2800" s="1"/>
  <c r="D2958"/>
  <c r="D3176" s="1"/>
  <c r="D2363"/>
  <c r="D2375"/>
  <c r="D1938"/>
  <c r="D2156" s="1"/>
  <c r="D1755"/>
  <c r="D1318"/>
  <c r="D1536" s="1"/>
  <c r="D978"/>
  <c r="D614"/>
  <c r="E3610"/>
  <c r="E3828" s="1"/>
  <c r="E3367"/>
  <c r="E2675"/>
  <c r="E2930"/>
  <c r="E3148" s="1"/>
  <c r="E2626"/>
  <c r="E2844" s="1"/>
  <c r="E2055"/>
  <c r="E914"/>
  <c r="E1582"/>
  <c r="E926"/>
  <c r="E3538"/>
  <c r="E3331"/>
  <c r="E2942"/>
  <c r="E3160" s="1"/>
  <c r="E3270"/>
  <c r="E3488" s="1"/>
  <c r="E1715"/>
  <c r="E2286"/>
  <c r="E2504" s="1"/>
  <c r="E2079"/>
  <c r="E1278"/>
  <c r="E1496" s="1"/>
  <c r="E1047"/>
  <c r="E998"/>
  <c r="E1216" s="1"/>
  <c r="E3659"/>
  <c r="E3574"/>
  <c r="E3792" s="1"/>
  <c r="E2566"/>
  <c r="E2784" s="1"/>
  <c r="E2590"/>
  <c r="E2808" s="1"/>
  <c r="E1763"/>
  <c r="E1691"/>
  <c r="E1035"/>
  <c r="E1411"/>
  <c r="E755"/>
  <c r="E4035" s="1"/>
  <c r="E598"/>
  <c r="E3647"/>
  <c r="E2747"/>
  <c r="E2918"/>
  <c r="E3136" s="1"/>
  <c r="E3222"/>
  <c r="E3440" s="1"/>
  <c r="E1910"/>
  <c r="E2128" s="1"/>
  <c r="E2310"/>
  <c r="E2528" s="1"/>
  <c r="E2371"/>
  <c r="E1618"/>
  <c r="E1836" s="1"/>
  <c r="E1435"/>
  <c r="E1242"/>
  <c r="E646"/>
  <c r="H5452" l="1"/>
  <c r="J1220"/>
  <c r="I7156"/>
  <c r="I7084"/>
  <c r="J6094"/>
  <c r="J5450"/>
  <c r="J7406"/>
  <c r="J8074"/>
  <c r="J7430"/>
  <c r="J7454"/>
  <c r="H2105"/>
  <c r="H2846"/>
  <c r="H1874"/>
  <c r="H3514"/>
  <c r="H2834"/>
  <c r="H2166"/>
  <c r="H1170"/>
  <c r="H2858"/>
  <c r="J1511"/>
  <c r="J3455"/>
  <c r="I3844"/>
  <c r="I2800"/>
  <c r="I2192"/>
  <c r="I1816"/>
  <c r="I3516"/>
  <c r="I3796"/>
  <c r="I2472"/>
  <c r="I1476"/>
  <c r="I1876"/>
  <c r="I2496"/>
  <c r="C6154"/>
  <c r="E7092"/>
  <c r="E6812"/>
  <c r="E7140"/>
  <c r="I2835"/>
  <c r="J3785"/>
  <c r="J2789"/>
  <c r="I3830"/>
  <c r="J2468"/>
  <c r="J1472"/>
  <c r="J5415"/>
  <c r="J6460"/>
  <c r="J6496"/>
  <c r="D6397"/>
  <c r="D6786"/>
  <c r="D6118"/>
  <c r="H5456"/>
  <c r="H5844"/>
  <c r="H3140"/>
  <c r="H2763"/>
  <c r="H2520"/>
  <c r="H3832"/>
  <c r="J2494"/>
  <c r="J6450"/>
  <c r="C7456"/>
  <c r="C6752"/>
  <c r="C7432"/>
  <c r="C6120"/>
  <c r="C6776"/>
  <c r="C3986"/>
  <c r="C3183"/>
  <c r="C3463"/>
  <c r="C2460"/>
  <c r="D1142"/>
  <c r="I7104"/>
  <c r="I6472"/>
  <c r="I7116"/>
  <c r="I7128"/>
  <c r="I1799"/>
  <c r="I2831"/>
  <c r="I1507"/>
  <c r="I3439"/>
  <c r="I3183"/>
  <c r="I2515"/>
  <c r="E1144"/>
  <c r="D7083"/>
  <c r="D1473"/>
  <c r="D2797"/>
  <c r="D2153"/>
  <c r="H6472"/>
  <c r="H5780"/>
  <c r="H7480"/>
  <c r="H6156"/>
  <c r="H6144"/>
  <c r="H4068"/>
  <c r="C6122"/>
  <c r="C6778"/>
  <c r="C6474"/>
  <c r="C6170"/>
  <c r="C7798"/>
  <c r="C3157"/>
  <c r="C1177"/>
  <c r="C4073"/>
  <c r="J2435"/>
  <c r="J2168"/>
  <c r="J3480"/>
  <c r="H6774"/>
  <c r="H5802"/>
  <c r="H7150"/>
  <c r="H7454"/>
  <c r="H6482"/>
  <c r="C7753"/>
  <c r="C7741"/>
  <c r="C7121"/>
  <c r="C7133"/>
  <c r="C5469"/>
  <c r="H3817"/>
  <c r="H3185"/>
  <c r="H2129"/>
  <c r="H3769"/>
  <c r="H3805"/>
  <c r="H3489"/>
  <c r="H2457"/>
  <c r="H1801"/>
  <c r="E2847"/>
  <c r="E3479"/>
  <c r="J2514"/>
  <c r="J2782"/>
  <c r="J1518"/>
  <c r="J1202"/>
  <c r="J1178"/>
  <c r="J2162"/>
  <c r="J2806"/>
  <c r="E6141"/>
  <c r="E7745"/>
  <c r="E5837"/>
  <c r="E8085"/>
  <c r="E7137"/>
  <c r="C3807"/>
  <c r="C1219"/>
  <c r="C1487"/>
  <c r="J1877"/>
  <c r="J3845"/>
  <c r="J3481"/>
  <c r="J1161"/>
  <c r="J3189"/>
  <c r="J3129"/>
  <c r="J1525"/>
  <c r="J3841"/>
  <c r="J3441"/>
  <c r="J2505"/>
  <c r="J3489"/>
  <c r="I3417"/>
  <c r="I2858"/>
  <c r="E2161"/>
  <c r="E1213"/>
  <c r="E2185"/>
  <c r="E2829"/>
  <c r="D1847"/>
  <c r="D1167"/>
  <c r="D3171"/>
  <c r="D5845"/>
  <c r="D5821"/>
  <c r="D6171"/>
  <c r="I7387"/>
  <c r="I2756"/>
  <c r="I2805"/>
  <c r="I3181"/>
  <c r="I1797"/>
  <c r="J7708"/>
  <c r="J6396"/>
  <c r="J8352"/>
  <c r="J8036"/>
  <c r="J6153"/>
  <c r="J5765"/>
  <c r="J7781"/>
  <c r="J6785"/>
  <c r="J2784"/>
  <c r="J3999"/>
  <c r="J2152"/>
  <c r="J2492"/>
  <c r="J3452"/>
  <c r="J2504"/>
  <c r="J8039"/>
  <c r="J6399"/>
  <c r="J6800"/>
  <c r="D8122"/>
  <c r="D6458"/>
  <c r="D6142"/>
  <c r="D6494"/>
  <c r="D5474"/>
  <c r="H6488"/>
  <c r="H7740"/>
  <c r="H8128"/>
  <c r="H7144"/>
  <c r="H7812"/>
  <c r="H1840"/>
  <c r="H1476"/>
  <c r="H1488"/>
  <c r="E7059"/>
  <c r="E6172"/>
  <c r="E5480"/>
  <c r="E7472"/>
  <c r="E6124"/>
  <c r="E5844"/>
  <c r="I5417"/>
  <c r="I7774"/>
  <c r="I6826"/>
  <c r="I6146"/>
  <c r="E3487"/>
  <c r="E2855"/>
  <c r="E2515"/>
  <c r="E6465"/>
  <c r="E6113"/>
  <c r="E5420"/>
  <c r="E6769"/>
  <c r="E3790"/>
  <c r="E1117"/>
  <c r="E3182"/>
  <c r="E3814"/>
  <c r="E3170"/>
  <c r="E2138"/>
  <c r="E1482"/>
  <c r="E1858"/>
  <c r="H3828"/>
  <c r="H3440"/>
  <c r="H2468"/>
  <c r="J6726"/>
  <c r="J6167"/>
  <c r="J5499"/>
  <c r="J8063"/>
  <c r="J4058"/>
  <c r="J2175"/>
  <c r="J1543"/>
  <c r="E2144"/>
  <c r="E2824"/>
  <c r="C2492"/>
  <c r="C3440"/>
  <c r="C2456"/>
  <c r="C4023"/>
  <c r="C2188"/>
  <c r="C2844"/>
  <c r="C1848"/>
  <c r="C1204"/>
  <c r="C2200"/>
  <c r="C3464"/>
  <c r="D2762"/>
  <c r="D2106"/>
  <c r="D3807"/>
  <c r="D1827"/>
  <c r="D2131"/>
  <c r="D1207"/>
  <c r="I3505"/>
  <c r="I1161"/>
  <c r="I2789"/>
  <c r="D2157"/>
  <c r="H2782"/>
  <c r="H3170"/>
  <c r="H2478"/>
  <c r="H2818"/>
  <c r="I4057"/>
  <c r="I3814"/>
  <c r="I1870"/>
  <c r="I3158"/>
  <c r="I2174"/>
  <c r="I7386"/>
  <c r="I6147"/>
  <c r="I7787"/>
  <c r="I7411"/>
  <c r="I6159"/>
  <c r="J7060"/>
  <c r="J8129"/>
  <c r="J6757"/>
  <c r="E3092"/>
  <c r="E3809"/>
  <c r="E2813"/>
  <c r="D5784"/>
  <c r="D7484"/>
  <c r="D6136"/>
  <c r="D6148"/>
  <c r="C5813"/>
  <c r="C7113"/>
  <c r="C8073"/>
  <c r="C6785"/>
  <c r="J3417"/>
  <c r="J2433"/>
  <c r="J2858"/>
  <c r="J3442"/>
  <c r="J3114"/>
  <c r="J3466"/>
  <c r="J2458"/>
  <c r="E6814"/>
  <c r="E6134"/>
  <c r="E7434"/>
  <c r="E6498"/>
  <c r="J7740"/>
  <c r="E8040"/>
  <c r="E6400"/>
  <c r="E8320"/>
  <c r="E7117"/>
  <c r="E6765"/>
  <c r="D2805"/>
  <c r="D2513"/>
  <c r="D2525"/>
  <c r="D1869"/>
  <c r="J7442"/>
  <c r="J6166"/>
  <c r="C7783"/>
  <c r="C5803"/>
  <c r="C5487"/>
  <c r="I7149"/>
  <c r="I5461"/>
  <c r="I6141"/>
  <c r="I7113"/>
  <c r="D6072"/>
  <c r="D5781"/>
  <c r="D7469"/>
  <c r="H2835"/>
  <c r="H2823"/>
  <c r="H3418"/>
  <c r="H2847"/>
  <c r="J1201"/>
  <c r="E6154"/>
  <c r="E6166"/>
  <c r="D2494"/>
  <c r="C6071"/>
  <c r="C6460"/>
  <c r="C7104"/>
  <c r="C3451"/>
  <c r="C1215"/>
  <c r="C2127"/>
  <c r="C3832"/>
  <c r="J2835"/>
  <c r="J1475"/>
  <c r="J3515"/>
  <c r="J2471"/>
  <c r="I2763"/>
  <c r="I2860"/>
  <c r="I2848"/>
  <c r="D3450"/>
  <c r="D7410"/>
  <c r="D6790"/>
  <c r="D6098"/>
  <c r="D6147"/>
  <c r="D7107"/>
  <c r="D7155"/>
  <c r="H7054"/>
  <c r="H6167"/>
  <c r="H5475"/>
  <c r="H5839"/>
  <c r="I7141"/>
  <c r="I5805"/>
  <c r="I8137"/>
  <c r="I7129"/>
  <c r="I5781"/>
  <c r="C3498"/>
  <c r="I2811"/>
  <c r="I6113"/>
  <c r="I5420"/>
  <c r="I7085"/>
  <c r="J8344"/>
  <c r="J6449"/>
  <c r="H8298"/>
  <c r="H7435"/>
  <c r="D5803"/>
  <c r="I7408"/>
  <c r="I3147"/>
  <c r="I2479"/>
  <c r="I1179"/>
  <c r="D3780"/>
  <c r="D3452"/>
  <c r="D1836"/>
  <c r="D3160"/>
  <c r="D2856"/>
  <c r="D2152"/>
  <c r="D1168"/>
  <c r="D1204"/>
  <c r="C1477"/>
  <c r="C3517"/>
  <c r="C2861"/>
  <c r="C2521"/>
  <c r="C2485"/>
  <c r="C1877"/>
  <c r="C1221"/>
  <c r="C1149"/>
  <c r="C1817"/>
  <c r="E3782"/>
  <c r="E3150"/>
  <c r="E3478"/>
  <c r="E2506"/>
  <c r="E2518"/>
  <c r="E1534"/>
  <c r="E1170"/>
  <c r="E3770"/>
  <c r="E3114"/>
  <c r="E2154"/>
  <c r="E1802"/>
  <c r="E1146"/>
  <c r="E1158"/>
  <c r="E1194"/>
  <c r="E3794"/>
  <c r="J7775"/>
  <c r="J6123"/>
  <c r="J5819"/>
  <c r="J8358"/>
  <c r="J5467"/>
  <c r="J8067"/>
  <c r="J7447"/>
  <c r="J7799"/>
  <c r="J7483"/>
  <c r="J5455"/>
  <c r="J6827"/>
  <c r="J6815"/>
  <c r="I8134"/>
  <c r="I7454"/>
  <c r="I6810"/>
  <c r="I7782"/>
  <c r="I7430"/>
  <c r="I7078"/>
  <c r="I5450"/>
  <c r="I6774"/>
  <c r="C8067"/>
  <c r="C7107"/>
  <c r="C5746"/>
  <c r="C8091"/>
  <c r="C7119"/>
  <c r="C5843"/>
  <c r="C7787"/>
  <c r="E2857"/>
  <c r="E1800"/>
  <c r="J8347"/>
  <c r="J5466"/>
  <c r="D3501"/>
  <c r="D2457"/>
  <c r="D2833"/>
  <c r="D2857"/>
  <c r="H7444"/>
  <c r="H8295"/>
  <c r="H7711"/>
  <c r="H6399"/>
  <c r="H8319"/>
  <c r="H5476"/>
  <c r="H8136"/>
  <c r="H7408"/>
  <c r="H7760"/>
  <c r="H6448"/>
  <c r="H8307"/>
  <c r="C7434"/>
  <c r="C5454"/>
  <c r="C5478"/>
  <c r="C7422"/>
  <c r="C7750"/>
  <c r="C6802"/>
  <c r="C6401"/>
  <c r="C3509"/>
  <c r="C2161"/>
  <c r="C2781"/>
  <c r="C2173"/>
  <c r="C1201"/>
  <c r="J2763"/>
  <c r="J3492"/>
  <c r="J2788"/>
  <c r="J2460"/>
  <c r="H7466"/>
  <c r="H7090"/>
  <c r="H5474"/>
  <c r="C7437"/>
  <c r="C7765"/>
  <c r="C7801"/>
  <c r="H2432"/>
  <c r="H3416"/>
  <c r="H3501"/>
  <c r="H2141"/>
  <c r="H1485"/>
  <c r="H1861"/>
  <c r="E2762"/>
  <c r="E2507"/>
  <c r="E2155"/>
  <c r="E2531"/>
  <c r="E2787"/>
  <c r="E2179"/>
  <c r="J2830"/>
  <c r="J2794"/>
  <c r="J1117"/>
  <c r="J1822"/>
  <c r="J3498"/>
  <c r="J2466"/>
  <c r="J1470"/>
  <c r="E8316"/>
  <c r="E8352"/>
  <c r="E7077"/>
  <c r="E6469"/>
  <c r="E5777"/>
  <c r="C4026"/>
  <c r="C3771"/>
  <c r="C1827"/>
  <c r="J1805"/>
  <c r="J1513"/>
  <c r="J3797"/>
  <c r="J2145"/>
  <c r="J1801"/>
  <c r="J3137"/>
  <c r="J2165"/>
  <c r="I1850"/>
  <c r="I1874"/>
  <c r="E2149"/>
  <c r="E1141"/>
  <c r="E2173"/>
  <c r="E1153"/>
  <c r="D1543"/>
  <c r="D2855"/>
  <c r="E1180"/>
  <c r="I4982"/>
  <c r="B196" i="14"/>
  <c r="I3485" i="13"/>
  <c r="I2525"/>
  <c r="I1189"/>
  <c r="J8316"/>
  <c r="J8085"/>
  <c r="J7405"/>
  <c r="J6117"/>
  <c r="J5837"/>
  <c r="J6457"/>
  <c r="J3476"/>
  <c r="J1775"/>
  <c r="J1848"/>
  <c r="J3148"/>
  <c r="J2856"/>
  <c r="J2176"/>
  <c r="J1824"/>
  <c r="J6424"/>
  <c r="J8064"/>
  <c r="J7104"/>
  <c r="J8088"/>
  <c r="J6448"/>
  <c r="J7480"/>
  <c r="J5804"/>
  <c r="D7709"/>
  <c r="D7406"/>
  <c r="D6774"/>
  <c r="D7746"/>
  <c r="D5766"/>
  <c r="H7776"/>
  <c r="H4063"/>
  <c r="H3444"/>
  <c r="H2800"/>
  <c r="H1172"/>
  <c r="H3844"/>
  <c r="H3492"/>
  <c r="H2496"/>
  <c r="H1208"/>
  <c r="H1196"/>
  <c r="E5820"/>
  <c r="E6160"/>
  <c r="E5444"/>
  <c r="I8297"/>
  <c r="I6729"/>
  <c r="I7154"/>
  <c r="E2102"/>
  <c r="E2187"/>
  <c r="E2127"/>
  <c r="E2455"/>
  <c r="E1191"/>
  <c r="E3815"/>
  <c r="E2843"/>
  <c r="E1471"/>
  <c r="E5505"/>
  <c r="E7085"/>
  <c r="E5833"/>
  <c r="E3510"/>
  <c r="E2429"/>
  <c r="E1810"/>
  <c r="E1470"/>
  <c r="E3802"/>
  <c r="E3486"/>
  <c r="E2454"/>
  <c r="E1166"/>
  <c r="H3780"/>
  <c r="H1824"/>
  <c r="H2759"/>
  <c r="H2140"/>
  <c r="J8123"/>
  <c r="J7710"/>
  <c r="J7419"/>
  <c r="J7455"/>
  <c r="J6143"/>
  <c r="J3123"/>
  <c r="J1155"/>
  <c r="J3111"/>
  <c r="J3815"/>
  <c r="J2819"/>
  <c r="J1167"/>
  <c r="J1859"/>
  <c r="E1208"/>
  <c r="E2484"/>
  <c r="C1775"/>
  <c r="C3148"/>
  <c r="D2811"/>
  <c r="D3491"/>
  <c r="D3479"/>
  <c r="D2203"/>
  <c r="D1523"/>
  <c r="I1124"/>
  <c r="I1209"/>
  <c r="C6403"/>
  <c r="C6488"/>
  <c r="C6816"/>
  <c r="C7448"/>
  <c r="C5480"/>
  <c r="D3445"/>
  <c r="D1501"/>
  <c r="D1197"/>
  <c r="D3153"/>
  <c r="D3457"/>
  <c r="D1173"/>
  <c r="D1549"/>
  <c r="H3741"/>
  <c r="H3778"/>
  <c r="I3802"/>
  <c r="I3826"/>
  <c r="I3110"/>
  <c r="I3450"/>
  <c r="I1542"/>
  <c r="I7083"/>
  <c r="I8139"/>
  <c r="I7459"/>
  <c r="I5479"/>
  <c r="J7157"/>
  <c r="J7741"/>
  <c r="J6805"/>
  <c r="J5809"/>
  <c r="E1173"/>
  <c r="E3833"/>
  <c r="E3469"/>
  <c r="E1805"/>
  <c r="D8299"/>
  <c r="D8335"/>
  <c r="D8043"/>
  <c r="D6403"/>
  <c r="D6816"/>
  <c r="D7800"/>
  <c r="D6768"/>
  <c r="C7380"/>
  <c r="C6773"/>
  <c r="C6797"/>
  <c r="C7137"/>
  <c r="J3502"/>
  <c r="J3794"/>
  <c r="J2482"/>
  <c r="J2130"/>
  <c r="J2506"/>
  <c r="J2154"/>
  <c r="E5490"/>
  <c r="E7482"/>
  <c r="J5442"/>
  <c r="D8103"/>
  <c r="E7384"/>
  <c r="E6145"/>
  <c r="E6473"/>
  <c r="D1505"/>
  <c r="J8037"/>
  <c r="J8122"/>
  <c r="J7758"/>
  <c r="J6446"/>
  <c r="H1862"/>
  <c r="C5839"/>
  <c r="C6167"/>
  <c r="I7052"/>
  <c r="I7465"/>
  <c r="I8061"/>
  <c r="I7405"/>
  <c r="D5841"/>
  <c r="H4038"/>
  <c r="H3139"/>
  <c r="H3491"/>
  <c r="H3503"/>
  <c r="J2841"/>
  <c r="E7794"/>
  <c r="D3417"/>
  <c r="D2834"/>
  <c r="D2482"/>
  <c r="C6168"/>
  <c r="C7080"/>
  <c r="C7760"/>
  <c r="C8100"/>
  <c r="C7408"/>
  <c r="C1847"/>
  <c r="C3111"/>
  <c r="C3159"/>
  <c r="C1451"/>
  <c r="C2812"/>
  <c r="C2532"/>
  <c r="C1196"/>
  <c r="J3127"/>
  <c r="I3468"/>
  <c r="I2520"/>
  <c r="I1512"/>
  <c r="D1190"/>
  <c r="D2526"/>
  <c r="D3462"/>
  <c r="D1810"/>
  <c r="D1202"/>
  <c r="C5438"/>
  <c r="C7114"/>
  <c r="C5462"/>
  <c r="E8112"/>
  <c r="E8039"/>
  <c r="E7152"/>
  <c r="E5500"/>
  <c r="E7408"/>
  <c r="E6800"/>
  <c r="E5452"/>
  <c r="E7420"/>
  <c r="E6752"/>
  <c r="E6120"/>
  <c r="D6814"/>
  <c r="D6170"/>
  <c r="D5502"/>
  <c r="D5466"/>
  <c r="D7130"/>
  <c r="D5514"/>
  <c r="D7786"/>
  <c r="D6754"/>
  <c r="D7142"/>
  <c r="D5442"/>
  <c r="D8114"/>
  <c r="E2200"/>
  <c r="E3816"/>
  <c r="D1852"/>
  <c r="J6476"/>
  <c r="H5815"/>
  <c r="H6155"/>
  <c r="I7153"/>
  <c r="C3766"/>
  <c r="C2101"/>
  <c r="C3790"/>
  <c r="C1482"/>
  <c r="I3491"/>
  <c r="I3139"/>
  <c r="E7751"/>
  <c r="E7095"/>
  <c r="I7716"/>
  <c r="I8324"/>
  <c r="I7753"/>
  <c r="I6465"/>
  <c r="J7129"/>
  <c r="J7481"/>
  <c r="H5807"/>
  <c r="D6143"/>
  <c r="D5475"/>
  <c r="D8099"/>
  <c r="D6155"/>
  <c r="I3463"/>
  <c r="I2795"/>
  <c r="I1203"/>
  <c r="I2491"/>
  <c r="I3513"/>
  <c r="I1533"/>
  <c r="I1217"/>
  <c r="D3816"/>
  <c r="D3804"/>
  <c r="I6798"/>
  <c r="E2760"/>
  <c r="J5758"/>
  <c r="J5636"/>
  <c r="D889"/>
  <c r="D3951"/>
  <c r="D2773"/>
  <c r="D2651"/>
  <c r="E816"/>
  <c r="E3878"/>
  <c r="J6292"/>
  <c r="J6414"/>
  <c r="D7607"/>
  <c r="D7825" s="1"/>
  <c r="D7729"/>
  <c r="D8225"/>
  <c r="D5163"/>
  <c r="D817"/>
  <c r="D3879"/>
  <c r="D3915"/>
  <c r="D853"/>
  <c r="H6412"/>
  <c r="H6290"/>
  <c r="H6508" s="1"/>
  <c r="B5029"/>
  <c r="B5345"/>
  <c r="F5345" s="1"/>
  <c r="B5393"/>
  <c r="F5393" s="1"/>
  <c r="B5685"/>
  <c r="F5685" s="1"/>
  <c r="B5733"/>
  <c r="F5733" s="1"/>
  <c r="B4944"/>
  <c r="B5260"/>
  <c r="B5600"/>
  <c r="B4993"/>
  <c r="B5333"/>
  <c r="F5333" s="1"/>
  <c r="B5381"/>
  <c r="F5381" s="1"/>
  <c r="B5649"/>
  <c r="B4908"/>
  <c r="B5248"/>
  <c r="B5564"/>
  <c r="B5904"/>
  <c r="B6208"/>
  <c r="B6524"/>
  <c r="B6864"/>
  <c r="B7180"/>
  <c r="B7520"/>
  <c r="B6001"/>
  <c r="F6001" s="1"/>
  <c r="B6305"/>
  <c r="B6985"/>
  <c r="F6985" s="1"/>
  <c r="B7033"/>
  <c r="F7033" s="1"/>
  <c r="B7325"/>
  <c r="F7325" s="1"/>
  <c r="B7373"/>
  <c r="F7373" s="1"/>
  <c r="B6244"/>
  <c r="B6584"/>
  <c r="B6900"/>
  <c r="B7240"/>
  <c r="B5977"/>
  <c r="B6657"/>
  <c r="F6657" s="1"/>
  <c r="B6705"/>
  <c r="F6705" s="1"/>
  <c r="B6997"/>
  <c r="F6997" s="1"/>
  <c r="B7045"/>
  <c r="F7045" s="1"/>
  <c r="B7920"/>
  <c r="B7677"/>
  <c r="F7677" s="1"/>
  <c r="B7908"/>
  <c r="B7701"/>
  <c r="F7701" s="1"/>
  <c r="B7981"/>
  <c r="F7981" s="1"/>
  <c r="B8029"/>
  <c r="F8029" s="1"/>
  <c r="B5005"/>
  <c r="B5321"/>
  <c r="B4920"/>
  <c r="B5236"/>
  <c r="B5576"/>
  <c r="B5892"/>
  <c r="B5065"/>
  <c r="B5697"/>
  <c r="F5697" s="1"/>
  <c r="B5989"/>
  <c r="F5989" s="1"/>
  <c r="B6037"/>
  <c r="F6037" s="1"/>
  <c r="B4884"/>
  <c r="B5224"/>
  <c r="B5540"/>
  <c r="B5880"/>
  <c r="B5916"/>
  <c r="B6280"/>
  <c r="B6596"/>
  <c r="B6936"/>
  <c r="B7252"/>
  <c r="B7592"/>
  <c r="B6353"/>
  <c r="F6353" s="1"/>
  <c r="B6645"/>
  <c r="F6645" s="1"/>
  <c r="B6693"/>
  <c r="F6693" s="1"/>
  <c r="B6961"/>
  <c r="B7641"/>
  <c r="F7641" s="1"/>
  <c r="B7689"/>
  <c r="F7689" s="1"/>
  <c r="B6220"/>
  <c r="B6560"/>
  <c r="B6876"/>
  <c r="B7216"/>
  <c r="B7532"/>
  <c r="B6317"/>
  <c r="F6317" s="1"/>
  <c r="B6365"/>
  <c r="F6365" s="1"/>
  <c r="B6633"/>
  <c r="B7313"/>
  <c r="F7313" s="1"/>
  <c r="B7361"/>
  <c r="F7361" s="1"/>
  <c r="B7896"/>
  <c r="B7969"/>
  <c r="F7969" s="1"/>
  <c r="B8017"/>
  <c r="F8017" s="1"/>
  <c r="B7884"/>
  <c r="B5077"/>
  <c r="B5369"/>
  <c r="F5369" s="1"/>
  <c r="B5661"/>
  <c r="F5661" s="1"/>
  <c r="B5709"/>
  <c r="F5709" s="1"/>
  <c r="B4896"/>
  <c r="B5212"/>
  <c r="B5552"/>
  <c r="B5868"/>
  <c r="B5041"/>
  <c r="B5357"/>
  <c r="F5357" s="1"/>
  <c r="B5405"/>
  <c r="F5405" s="1"/>
  <c r="B4956"/>
  <c r="B5296"/>
  <c r="B5612"/>
  <c r="B5952"/>
  <c r="B6256"/>
  <c r="B6572"/>
  <c r="B6912"/>
  <c r="B7228"/>
  <c r="B7568"/>
  <c r="B6049"/>
  <c r="F6049" s="1"/>
  <c r="B7009"/>
  <c r="F7009" s="1"/>
  <c r="B7301"/>
  <c r="F7301" s="1"/>
  <c r="B7349"/>
  <c r="F7349" s="1"/>
  <c r="B7617"/>
  <c r="B6196"/>
  <c r="B6536"/>
  <c r="B6852"/>
  <c r="B7192"/>
  <c r="B7508"/>
  <c r="B6681"/>
  <c r="F6681" s="1"/>
  <c r="B6973"/>
  <c r="F6973" s="1"/>
  <c r="B7021"/>
  <c r="F7021" s="1"/>
  <c r="B7289"/>
  <c r="B7872"/>
  <c r="B7629"/>
  <c r="F7629" s="1"/>
  <c r="B7945"/>
  <c r="B7860"/>
  <c r="B7653"/>
  <c r="F7653" s="1"/>
  <c r="B7957"/>
  <c r="F7957" s="1"/>
  <c r="B8005"/>
  <c r="F8005" s="1"/>
  <c r="F205" i="14"/>
  <c r="B5053" i="13"/>
  <c r="B4968"/>
  <c r="B5284"/>
  <c r="B5624"/>
  <c r="B5017"/>
  <c r="B5673"/>
  <c r="F5673" s="1"/>
  <c r="B5721"/>
  <c r="F5721" s="1"/>
  <c r="B6013"/>
  <c r="F6013" s="1"/>
  <c r="B6061"/>
  <c r="F6061" s="1"/>
  <c r="B4932"/>
  <c r="B5272"/>
  <c r="B5588"/>
  <c r="B5928"/>
  <c r="B6232"/>
  <c r="B6548"/>
  <c r="B6888"/>
  <c r="B7204"/>
  <c r="B7544"/>
  <c r="B6329"/>
  <c r="F6329" s="1"/>
  <c r="B6377"/>
  <c r="F6377" s="1"/>
  <c r="B6669"/>
  <c r="F6669" s="1"/>
  <c r="B6717"/>
  <c r="F6717" s="1"/>
  <c r="B7665"/>
  <c r="F7665" s="1"/>
  <c r="B5940"/>
  <c r="B6268"/>
  <c r="B6608"/>
  <c r="B6924"/>
  <c r="B7264"/>
  <c r="B6025"/>
  <c r="F6025" s="1"/>
  <c r="B6341"/>
  <c r="F6341" s="1"/>
  <c r="B6389"/>
  <c r="F6389" s="1"/>
  <c r="B7337"/>
  <c r="F7337" s="1"/>
  <c r="B7848"/>
  <c r="B7556"/>
  <c r="B7993"/>
  <c r="F7993" s="1"/>
  <c r="B7836"/>
  <c r="B7580"/>
  <c r="C7604"/>
  <c r="C7726"/>
  <c r="C8236"/>
  <c r="C5174"/>
  <c r="C3875"/>
  <c r="C813"/>
  <c r="E1338"/>
  <c r="E1460"/>
  <c r="E1010"/>
  <c r="E1132"/>
  <c r="J5310"/>
  <c r="J5432"/>
  <c r="J6620"/>
  <c r="J6742"/>
  <c r="J5138"/>
  <c r="J8200"/>
  <c r="J7276"/>
  <c r="J7398"/>
  <c r="D8300"/>
  <c r="D5129"/>
  <c r="J5419"/>
  <c r="D4024"/>
  <c r="J7472"/>
  <c r="D3781"/>
  <c r="D1485"/>
  <c r="D3113"/>
  <c r="D4012"/>
  <c r="D3793"/>
  <c r="D1193"/>
  <c r="H8076"/>
  <c r="H7152"/>
  <c r="H7383"/>
  <c r="H6436"/>
  <c r="H5500"/>
  <c r="C7762"/>
  <c r="C7094"/>
  <c r="C6110"/>
  <c r="C1116"/>
  <c r="C2185"/>
  <c r="C1845"/>
  <c r="D1196"/>
  <c r="J7084"/>
  <c r="J7776"/>
  <c r="J8041"/>
  <c r="J6098"/>
  <c r="D8312"/>
  <c r="E3926"/>
  <c r="E864"/>
  <c r="D832"/>
  <c r="D3894"/>
  <c r="D5165"/>
  <c r="D8227"/>
  <c r="H8186"/>
  <c r="H5124"/>
  <c r="H8210"/>
  <c r="H5148"/>
  <c r="H5306"/>
  <c r="H5428"/>
  <c r="H4978"/>
  <c r="H8162"/>
  <c r="H5100"/>
  <c r="H8271"/>
  <c r="H5087"/>
  <c r="H618"/>
  <c r="H703"/>
  <c r="H606"/>
  <c r="H739"/>
  <c r="H970"/>
  <c r="H1103"/>
  <c r="H1113" s="1"/>
  <c r="H345" i="9" s="1"/>
  <c r="H1371" i="13"/>
  <c r="H1381" s="1"/>
  <c r="H286" i="9" s="1"/>
  <c r="H1286" i="13"/>
  <c r="H1626"/>
  <c r="H1359"/>
  <c r="H1369" s="1"/>
  <c r="H274" i="9" s="1"/>
  <c r="H1675" i="13"/>
  <c r="H1723"/>
  <c r="H1733" s="1"/>
  <c r="H311" i="9" s="1"/>
  <c r="H1019" i="13"/>
  <c r="H1322"/>
  <c r="H1638"/>
  <c r="H1735"/>
  <c r="H1745" s="1"/>
  <c r="H323" i="9" s="1"/>
  <c r="H1930" i="13"/>
  <c r="H2246"/>
  <c r="H2586"/>
  <c r="H2027"/>
  <c r="H2037" s="1"/>
  <c r="H288" i="9" s="1"/>
  <c r="H2367" i="13"/>
  <c r="H2377" s="1"/>
  <c r="H301" i="9" s="1"/>
  <c r="H1759" i="13"/>
  <c r="H1769" s="1"/>
  <c r="H347" i="9" s="1"/>
  <c r="H1918" i="13"/>
  <c r="H2258"/>
  <c r="H2087"/>
  <c r="H2097" s="1"/>
  <c r="H348" i="9" s="1"/>
  <c r="H2355" i="13"/>
  <c r="H2365" s="1"/>
  <c r="H289" i="9" s="1"/>
  <c r="H2695" i="13"/>
  <c r="H2705" s="1"/>
  <c r="H302" i="9" s="1"/>
  <c r="H3059" i="13"/>
  <c r="H3069" s="1"/>
  <c r="H339" i="9" s="1"/>
  <c r="H2622" i="13"/>
  <c r="H2950"/>
  <c r="H3290"/>
  <c r="H2731"/>
  <c r="H2741" s="1"/>
  <c r="H338" i="9" s="1"/>
  <c r="H3071" i="13"/>
  <c r="H3081" s="1"/>
  <c r="H351" i="9" s="1"/>
  <c r="H3339" i="13"/>
  <c r="H3349" s="1"/>
  <c r="H292" i="9" s="1"/>
  <c r="H2914" i="13"/>
  <c r="H3230"/>
  <c r="H3679"/>
  <c r="H3689" s="1"/>
  <c r="H305" i="9" s="1"/>
  <c r="H3618" i="13"/>
  <c r="H3375"/>
  <c r="H3385" s="1"/>
  <c r="H328" i="9" s="1"/>
  <c r="H3667" i="13"/>
  <c r="H3677" s="1"/>
  <c r="H293" i="9" s="1"/>
  <c r="H3606" i="13"/>
  <c r="H594"/>
  <c r="H630"/>
  <c r="H775"/>
  <c r="H715"/>
  <c r="H946"/>
  <c r="H1347"/>
  <c r="H1395"/>
  <c r="H1405" s="1"/>
  <c r="H310" i="9" s="1"/>
  <c r="H1043" i="13"/>
  <c r="H1053" s="1"/>
  <c r="H285" i="9" s="1"/>
  <c r="H1262" i="13"/>
  <c r="H1602"/>
  <c r="H1383"/>
  <c r="H1393" s="1"/>
  <c r="H298" i="9" s="1"/>
  <c r="H1747" i="13"/>
  <c r="H1757" s="1"/>
  <c r="H335" i="9" s="1"/>
  <c r="H982" i="13"/>
  <c r="H1298"/>
  <c r="H1614"/>
  <c r="H1906"/>
  <c r="H2222"/>
  <c r="H2562"/>
  <c r="H2003"/>
  <c r="H2051"/>
  <c r="H2061" s="1"/>
  <c r="H312" i="9" s="1"/>
  <c r="H2391" i="13"/>
  <c r="H2401" s="1"/>
  <c r="H325" i="9" s="1"/>
  <c r="H1894" i="13"/>
  <c r="H2234"/>
  <c r="H2015"/>
  <c r="H2025" s="1"/>
  <c r="H276" i="9" s="1"/>
  <c r="H2331" i="13"/>
  <c r="H2379"/>
  <c r="H2389" s="1"/>
  <c r="H313" i="9" s="1"/>
  <c r="H2719" i="13"/>
  <c r="H2729" s="1"/>
  <c r="H326" i="9" s="1"/>
  <c r="H2574" i="13"/>
  <c r="H2926"/>
  <c r="H3266"/>
  <c r="H2999"/>
  <c r="H3009" s="1"/>
  <c r="H279" i="9" s="1"/>
  <c r="H3315" i="13"/>
  <c r="H3363"/>
  <c r="H3373" s="1"/>
  <c r="H316" i="9" s="1"/>
  <c r="H2890" i="13"/>
  <c r="H3206"/>
  <c r="H3351"/>
  <c r="H3361" s="1"/>
  <c r="H304" i="9" s="1"/>
  <c r="H3703" i="13"/>
  <c r="H3713" s="1"/>
  <c r="H329" i="9" s="1"/>
  <c r="H3594" i="13"/>
  <c r="H3643"/>
  <c r="H3691"/>
  <c r="H3701" s="1"/>
  <c r="H317" i="9" s="1"/>
  <c r="H3582" i="13"/>
  <c r="H666"/>
  <c r="H751"/>
  <c r="H691"/>
  <c r="H1031"/>
  <c r="H1041" s="1"/>
  <c r="H273" i="9" s="1"/>
  <c r="H922" i="13"/>
  <c r="H1055"/>
  <c r="H1065" s="1"/>
  <c r="H297" i="9" s="1"/>
  <c r="H1419" i="13"/>
  <c r="H1429" s="1"/>
  <c r="H334" i="9" s="1"/>
  <c r="H958" i="13"/>
  <c r="H1238"/>
  <c r="H1578"/>
  <c r="H1067"/>
  <c r="H1077" s="1"/>
  <c r="H309" i="9" s="1"/>
  <c r="H1407" i="13"/>
  <c r="H1417" s="1"/>
  <c r="H322" i="9" s="1"/>
  <c r="H934" i="13"/>
  <c r="H1274"/>
  <c r="H1590"/>
  <c r="H1978"/>
  <c r="H2294"/>
  <c r="H2634"/>
  <c r="H2075"/>
  <c r="H2085" s="1"/>
  <c r="H336" i="9" s="1"/>
  <c r="H2415" i="13"/>
  <c r="H2425" s="1"/>
  <c r="H349" i="9" s="1"/>
  <c r="H1966" i="13"/>
  <c r="H2306"/>
  <c r="H2039"/>
  <c r="H2049" s="1"/>
  <c r="H300" i="9" s="1"/>
  <c r="H2403" i="13"/>
  <c r="H2413" s="1"/>
  <c r="H337" i="9" s="1"/>
  <c r="H2743" i="13"/>
  <c r="H2753" s="1"/>
  <c r="H350" i="9" s="1"/>
  <c r="H3011" i="13"/>
  <c r="H3021" s="1"/>
  <c r="H291" i="9" s="1"/>
  <c r="H2902" i="13"/>
  <c r="H3242"/>
  <c r="H2683"/>
  <c r="H2693" s="1"/>
  <c r="H290" i="9" s="1"/>
  <c r="H3023" i="13"/>
  <c r="H3033" s="1"/>
  <c r="H303" i="9" s="1"/>
  <c r="H3387" i="13"/>
  <c r="H3397" s="1"/>
  <c r="H340" i="9" s="1"/>
  <c r="H2598" i="13"/>
  <c r="H2962"/>
  <c r="H3278"/>
  <c r="H3399"/>
  <c r="H3409" s="1"/>
  <c r="H352" i="9" s="1"/>
  <c r="H3727" i="13"/>
  <c r="H3737" s="1"/>
  <c r="H353" i="9" s="1"/>
  <c r="H3570" i="13"/>
  <c r="H3715"/>
  <c r="H3725" s="1"/>
  <c r="H341" i="9" s="1"/>
  <c r="H3558" i="13"/>
  <c r="H642"/>
  <c r="H727"/>
  <c r="H582"/>
  <c r="H763"/>
  <c r="H654"/>
  <c r="H994"/>
  <c r="H1079"/>
  <c r="H1089" s="1"/>
  <c r="H321" i="9" s="1"/>
  <c r="H910" i="13"/>
  <c r="H1310"/>
  <c r="H1650"/>
  <c r="H1091"/>
  <c r="H1101" s="1"/>
  <c r="H333" i="9" s="1"/>
  <c r="H1431" i="13"/>
  <c r="H1441" s="1"/>
  <c r="H346" i="9" s="1"/>
  <c r="H1699" i="13"/>
  <c r="H1709" s="1"/>
  <c r="H287" i="9" s="1"/>
  <c r="H1250" i="13"/>
  <c r="H1566"/>
  <c r="H1687"/>
  <c r="H1697" s="1"/>
  <c r="H275" i="9" s="1"/>
  <c r="H1954" i="13"/>
  <c r="H2270"/>
  <c r="H2610"/>
  <c r="H2343"/>
  <c r="H2353" s="1"/>
  <c r="H277" i="9" s="1"/>
  <c r="H1711" i="13"/>
  <c r="H1721" s="1"/>
  <c r="H299" i="9" s="1"/>
  <c r="H1942" i="13"/>
  <c r="H2282"/>
  <c r="H2063"/>
  <c r="H2073" s="1"/>
  <c r="H324" i="9" s="1"/>
  <c r="H2671" i="13"/>
  <c r="H2681" s="1"/>
  <c r="H278" i="9" s="1"/>
  <c r="H2987" i="13"/>
  <c r="H3035"/>
  <c r="H3045" s="1"/>
  <c r="H315" i="9" s="1"/>
  <c r="H2878" i="13"/>
  <c r="H3218"/>
  <c r="H2659"/>
  <c r="H2707"/>
  <c r="H2717" s="1"/>
  <c r="H314" i="9" s="1"/>
  <c r="H3047" i="13"/>
  <c r="H3057" s="1"/>
  <c r="H327" i="9" s="1"/>
  <c r="H2550" i="13"/>
  <c r="H2938"/>
  <c r="H3254"/>
  <c r="H3655"/>
  <c r="H3665" s="1"/>
  <c r="H281" i="9" s="1"/>
  <c r="H3546" i="13"/>
  <c r="H3327"/>
  <c r="H3337" s="1"/>
  <c r="H280" i="9" s="1"/>
  <c r="H3534" i="13"/>
  <c r="H196" i="14"/>
  <c r="C5758" i="13"/>
  <c r="C5636"/>
  <c r="C5430"/>
  <c r="C5308"/>
  <c r="C6742"/>
  <c r="C6620"/>
  <c r="C6948"/>
  <c r="C7070"/>
  <c r="E4914"/>
  <c r="E5230"/>
  <c r="E5570"/>
  <c r="E5886"/>
  <c r="E5059"/>
  <c r="E5351"/>
  <c r="E5361" s="1"/>
  <c r="E629" i="9" s="1"/>
  <c r="E5715" i="13"/>
  <c r="E5725" s="1"/>
  <c r="E666" i="9" s="1"/>
  <c r="E4902" i="13"/>
  <c r="E5242"/>
  <c r="E5558"/>
  <c r="E5898"/>
  <c r="E5023"/>
  <c r="E5339"/>
  <c r="E5349" s="1"/>
  <c r="E617" i="9" s="1"/>
  <c r="E5679" i="13"/>
  <c r="E5689" s="1"/>
  <c r="E630" i="9" s="1"/>
  <c r="E6043" i="13"/>
  <c r="E6053" s="1"/>
  <c r="E667" i="9" s="1"/>
  <c r="E6299" i="13"/>
  <c r="E6347"/>
  <c r="E6357" s="1"/>
  <c r="E644" i="9" s="1"/>
  <c r="E6687" i="13"/>
  <c r="E6697" s="1"/>
  <c r="E657" i="9" s="1"/>
  <c r="E7295" i="13"/>
  <c r="E7305" s="1"/>
  <c r="E611" i="9" s="1"/>
  <c r="E7611" i="13"/>
  <c r="E7659"/>
  <c r="E7669" s="1"/>
  <c r="E648" i="9" s="1"/>
  <c r="E6190" i="13"/>
  <c r="E6530"/>
  <c r="E6846"/>
  <c r="E7186"/>
  <c r="E7502"/>
  <c r="E5910"/>
  <c r="E6335"/>
  <c r="E6345" s="1"/>
  <c r="E632" i="9" s="1"/>
  <c r="E6699" i="13"/>
  <c r="E6709" s="1"/>
  <c r="E669" i="9" s="1"/>
  <c r="E7039" i="13"/>
  <c r="E7049" s="1"/>
  <c r="E682" i="9" s="1"/>
  <c r="E7307" i="13"/>
  <c r="E7317" s="1"/>
  <c r="E623" i="9" s="1"/>
  <c r="E6031" i="13"/>
  <c r="E6041" s="1"/>
  <c r="E655" i="9" s="1"/>
  <c r="E6226" i="13"/>
  <c r="E6542"/>
  <c r="E6882"/>
  <c r="E7198"/>
  <c r="E7939"/>
  <c r="E7987"/>
  <c r="E7997" s="1"/>
  <c r="E649" i="9" s="1"/>
  <c r="E7902" i="13"/>
  <c r="E7975"/>
  <c r="E7985" s="1"/>
  <c r="E637" i="9" s="1"/>
  <c r="E7914" i="13"/>
  <c r="E4890"/>
  <c r="E5206"/>
  <c r="E5546"/>
  <c r="E5862"/>
  <c r="E5035"/>
  <c r="E5375"/>
  <c r="E5385" s="1"/>
  <c r="E653" i="9" s="1"/>
  <c r="E4878" i="13"/>
  <c r="E5218"/>
  <c r="E5534"/>
  <c r="E5874"/>
  <c r="E4999"/>
  <c r="E5315"/>
  <c r="E5363"/>
  <c r="E5373" s="1"/>
  <c r="E641" i="9" s="1"/>
  <c r="E5703" i="13"/>
  <c r="E5713" s="1"/>
  <c r="E654" i="9" s="1"/>
  <c r="E5934" i="13"/>
  <c r="E6371"/>
  <c r="E6381" s="1"/>
  <c r="E668" i="9" s="1"/>
  <c r="E6711" i="13"/>
  <c r="E6721" s="1"/>
  <c r="E681" i="9" s="1"/>
  <c r="E6979" i="13"/>
  <c r="E6989" s="1"/>
  <c r="E622" i="9" s="1"/>
  <c r="E7319" i="13"/>
  <c r="E7329" s="1"/>
  <c r="E635" i="9" s="1"/>
  <c r="E7683" i="13"/>
  <c r="E7693" s="1"/>
  <c r="E672" i="9" s="1"/>
  <c r="E6262" i="13"/>
  <c r="E6602"/>
  <c r="E6918"/>
  <c r="E7258"/>
  <c r="E7574"/>
  <c r="E6359"/>
  <c r="E6369" s="1"/>
  <c r="E656" i="9" s="1"/>
  <c r="E6967" i="13"/>
  <c r="E6977" s="1"/>
  <c r="E610" i="9" s="1"/>
  <c r="E7283" i="13"/>
  <c r="E7331"/>
  <c r="E7341" s="1"/>
  <c r="E647" i="9" s="1"/>
  <c r="E6202" i="13"/>
  <c r="E6518"/>
  <c r="E6858"/>
  <c r="E7174"/>
  <c r="E7514"/>
  <c r="E8011"/>
  <c r="E8021" s="1"/>
  <c r="E673" i="9" s="1"/>
  <c r="E7647" i="13"/>
  <c r="E7657" s="1"/>
  <c r="E636" i="9" s="1"/>
  <c r="E7878" i="13"/>
  <c r="E7999"/>
  <c r="E8009" s="1"/>
  <c r="E661" i="9" s="1"/>
  <c r="E7623" i="13"/>
  <c r="E7633" s="1"/>
  <c r="E612" i="9" s="1"/>
  <c r="E7890" i="13"/>
  <c r="E4962"/>
  <c r="E5278"/>
  <c r="E5618"/>
  <c r="E5011"/>
  <c r="E5399"/>
  <c r="E5409" s="1"/>
  <c r="E677" i="9" s="1"/>
  <c r="E5667" i="13"/>
  <c r="E5677" s="1"/>
  <c r="E618" i="9" s="1"/>
  <c r="E4950" i="13"/>
  <c r="E5290"/>
  <c r="E5606"/>
  <c r="E5946"/>
  <c r="E5071"/>
  <c r="E5387"/>
  <c r="E5397" s="1"/>
  <c r="E665" i="9" s="1"/>
  <c r="E5727" i="13"/>
  <c r="E5737" s="1"/>
  <c r="E678" i="9" s="1"/>
  <c r="E5995" i="13"/>
  <c r="E6005" s="1"/>
  <c r="E619" i="9" s="1"/>
  <c r="E6639" i="13"/>
  <c r="E6649" s="1"/>
  <c r="E609" i="9" s="1"/>
  <c r="E6955" i="13"/>
  <c r="E7003"/>
  <c r="E7013" s="1"/>
  <c r="E646" i="9" s="1"/>
  <c r="E7343" i="13"/>
  <c r="E7353" s="1"/>
  <c r="E659" i="9" s="1"/>
  <c r="E6007" i="13"/>
  <c r="E6017" s="1"/>
  <c r="E631" i="9" s="1"/>
  <c r="E6238" i="13"/>
  <c r="E6578"/>
  <c r="E6894"/>
  <c r="E7234"/>
  <c r="E7550"/>
  <c r="E6383"/>
  <c r="E6393" s="1"/>
  <c r="E680" i="9" s="1"/>
  <c r="E6651" i="13"/>
  <c r="E6661" s="1"/>
  <c r="E621" i="9" s="1"/>
  <c r="E6991" i="13"/>
  <c r="E7001" s="1"/>
  <c r="E634" i="9" s="1"/>
  <c r="E7355" i="13"/>
  <c r="E7365" s="1"/>
  <c r="E671" i="9" s="1"/>
  <c r="E6274" i="13"/>
  <c r="E6590"/>
  <c r="E6930"/>
  <c r="E7246"/>
  <c r="E7562"/>
  <c r="E7695"/>
  <c r="E7705" s="1"/>
  <c r="E684" i="9" s="1"/>
  <c r="E7854" i="13"/>
  <c r="E8023"/>
  <c r="E8033" s="1"/>
  <c r="E685" i="9" s="1"/>
  <c r="E7586" i="13"/>
  <c r="E7671"/>
  <c r="E7681" s="1"/>
  <c r="E660" i="9" s="1"/>
  <c r="E7866" i="13"/>
  <c r="E4938"/>
  <c r="E5254"/>
  <c r="E5594"/>
  <c r="E4987"/>
  <c r="E5327"/>
  <c r="E5337" s="1"/>
  <c r="E605" i="9" s="1"/>
  <c r="E5643" i="13"/>
  <c r="E5691"/>
  <c r="E5701" s="1"/>
  <c r="E642" i="9" s="1"/>
  <c r="E4926" i="13"/>
  <c r="E5266"/>
  <c r="E5582"/>
  <c r="E5922"/>
  <c r="E5047"/>
  <c r="E5655"/>
  <c r="E5665" s="1"/>
  <c r="E606" i="9" s="1"/>
  <c r="E5971" i="13"/>
  <c r="E6019"/>
  <c r="E6029" s="1"/>
  <c r="E643" i="9" s="1"/>
  <c r="E6323" i="13"/>
  <c r="E6333" s="1"/>
  <c r="E620" i="9" s="1"/>
  <c r="E6663" i="13"/>
  <c r="E6673" s="1"/>
  <c r="E633" i="9" s="1"/>
  <c r="E7027" i="13"/>
  <c r="E7037" s="1"/>
  <c r="E670" i="9" s="1"/>
  <c r="E7367" i="13"/>
  <c r="E7377" s="1"/>
  <c r="E683" i="9" s="1"/>
  <c r="E7635" i="13"/>
  <c r="E7645" s="1"/>
  <c r="E624" i="9" s="1"/>
  <c r="E6055" i="13"/>
  <c r="E6065" s="1"/>
  <c r="E679" i="9" s="1"/>
  <c r="E6214" i="13"/>
  <c r="E6554"/>
  <c r="E6870"/>
  <c r="E7210"/>
  <c r="E7526"/>
  <c r="E6311"/>
  <c r="E6321" s="1"/>
  <c r="E608" i="9" s="1"/>
  <c r="E6627" i="13"/>
  <c r="E6675"/>
  <c r="E6685" s="1"/>
  <c r="E645" i="9" s="1"/>
  <c r="E7015" i="13"/>
  <c r="E7025" s="1"/>
  <c r="E658" i="9" s="1"/>
  <c r="E5983" i="13"/>
  <c r="E5993" s="1"/>
  <c r="E607" i="9" s="1"/>
  <c r="E6250" i="13"/>
  <c r="E6566"/>
  <c r="E6906"/>
  <c r="E7222"/>
  <c r="E7963"/>
  <c r="E7973" s="1"/>
  <c r="E625" i="9" s="1"/>
  <c r="E7830" i="13"/>
  <c r="E7951"/>
  <c r="E7961" s="1"/>
  <c r="E613" i="9" s="1"/>
  <c r="E7538" i="13"/>
  <c r="E7842"/>
  <c r="E209" i="14"/>
  <c r="C3753" i="13"/>
  <c r="C3631"/>
  <c r="C2975"/>
  <c r="C3097"/>
  <c r="C679"/>
  <c r="C3863"/>
  <c r="C801"/>
  <c r="C3972"/>
  <c r="C788"/>
  <c r="J3906"/>
  <c r="J844"/>
  <c r="J3310"/>
  <c r="J3432"/>
  <c r="J2448"/>
  <c r="J2326"/>
  <c r="J2544" s="1"/>
  <c r="J1670"/>
  <c r="J1792"/>
  <c r="J3760"/>
  <c r="J3638"/>
  <c r="J820"/>
  <c r="J3882"/>
  <c r="J1342"/>
  <c r="J1464"/>
  <c r="H7394"/>
  <c r="H7272"/>
  <c r="H8184"/>
  <c r="H5122"/>
  <c r="H8208"/>
  <c r="H5146"/>
  <c r="H8232"/>
  <c r="H5170"/>
  <c r="H6288"/>
  <c r="H6410"/>
  <c r="H8172"/>
  <c r="H5110"/>
  <c r="H4976"/>
  <c r="H5098"/>
  <c r="H8160"/>
  <c r="C8239"/>
  <c r="C5177"/>
  <c r="C7935"/>
  <c r="C8057"/>
  <c r="C5967"/>
  <c r="C6089"/>
  <c r="C5189"/>
  <c r="C8251"/>
  <c r="C8276"/>
  <c r="C5092"/>
  <c r="C5433"/>
  <c r="C5311"/>
  <c r="D2760"/>
  <c r="D1813"/>
  <c r="H8331"/>
  <c r="H8039"/>
  <c r="H6812"/>
  <c r="H8355"/>
  <c r="H6824"/>
  <c r="H7080"/>
  <c r="H8283"/>
  <c r="C5745"/>
  <c r="C7713"/>
  <c r="C8285"/>
  <c r="C5818"/>
  <c r="H8364"/>
  <c r="C3984"/>
  <c r="C2100"/>
  <c r="C3412"/>
  <c r="C2817"/>
  <c r="J4027"/>
  <c r="J4051"/>
  <c r="J1512"/>
  <c r="J1123"/>
  <c r="H8293"/>
  <c r="H6725"/>
  <c r="H7709"/>
  <c r="H7078"/>
  <c r="H7138"/>
  <c r="H8281"/>
  <c r="C8129"/>
  <c r="C6732"/>
  <c r="C8044"/>
  <c r="C5420"/>
  <c r="C7060"/>
  <c r="C6805"/>
  <c r="C8312"/>
  <c r="C8141"/>
  <c r="D865"/>
  <c r="D3927"/>
  <c r="J5152"/>
  <c r="J8214"/>
  <c r="D3939"/>
  <c r="D877"/>
  <c r="C8164"/>
  <c r="C5102"/>
  <c r="C4980"/>
  <c r="G624"/>
  <c r="G721"/>
  <c r="G672"/>
  <c r="G1000"/>
  <c r="G733"/>
  <c r="G1244"/>
  <c r="G1584"/>
  <c r="G916"/>
  <c r="G1049"/>
  <c r="K1049" s="1"/>
  <c r="G1097"/>
  <c r="K1097" s="1"/>
  <c r="G1389"/>
  <c r="K1389" s="1"/>
  <c r="G1437"/>
  <c r="K1437" s="1"/>
  <c r="G1328"/>
  <c r="G1644"/>
  <c r="G1401"/>
  <c r="K1401" s="1"/>
  <c r="G1693"/>
  <c r="K1693" s="1"/>
  <c r="G2009"/>
  <c r="G1924"/>
  <c r="G2264"/>
  <c r="G2580"/>
  <c r="G2361"/>
  <c r="K2361" s="1"/>
  <c r="G2409"/>
  <c r="K2409" s="1"/>
  <c r="G1960"/>
  <c r="G2276"/>
  <c r="G2932"/>
  <c r="G3272"/>
  <c r="G2689"/>
  <c r="K2689" s="1"/>
  <c r="G2737"/>
  <c r="K2737" s="1"/>
  <c r="G3029"/>
  <c r="K3029" s="1"/>
  <c r="G3077"/>
  <c r="K3077" s="1"/>
  <c r="G2944"/>
  <c r="G3260"/>
  <c r="G2677"/>
  <c r="K2677" s="1"/>
  <c r="G2725"/>
  <c r="K2725" s="1"/>
  <c r="G2993"/>
  <c r="G3576"/>
  <c r="G3673"/>
  <c r="K3673" s="1"/>
  <c r="G3721"/>
  <c r="K3721" s="1"/>
  <c r="G3612"/>
  <c r="G3685"/>
  <c r="K3685" s="1"/>
  <c r="G3733"/>
  <c r="K3733" s="1"/>
  <c r="G588"/>
  <c r="G697"/>
  <c r="G636"/>
  <c r="G976"/>
  <c r="G709"/>
  <c r="G1025"/>
  <c r="G1316"/>
  <c r="G1656"/>
  <c r="G1705"/>
  <c r="K1705" s="1"/>
  <c r="G1753"/>
  <c r="K1753" s="1"/>
  <c r="G1304"/>
  <c r="G1620"/>
  <c r="G1061"/>
  <c r="K1061" s="1"/>
  <c r="G1109"/>
  <c r="K1109" s="1"/>
  <c r="G2057"/>
  <c r="K2057" s="1"/>
  <c r="G2349"/>
  <c r="K2349" s="1"/>
  <c r="G2397"/>
  <c r="K2397" s="1"/>
  <c r="G1900"/>
  <c r="G2240"/>
  <c r="G2556"/>
  <c r="G1717"/>
  <c r="K1717" s="1"/>
  <c r="G2021"/>
  <c r="K2021" s="1"/>
  <c r="G2069"/>
  <c r="K2069" s="1"/>
  <c r="G2337"/>
  <c r="G1936"/>
  <c r="G2252"/>
  <c r="G2908"/>
  <c r="G3248"/>
  <c r="G2665"/>
  <c r="G2920"/>
  <c r="G3236"/>
  <c r="G2640"/>
  <c r="G3041"/>
  <c r="K3041" s="1"/>
  <c r="G3333"/>
  <c r="K3333" s="1"/>
  <c r="G3381"/>
  <c r="K3381" s="1"/>
  <c r="G3345"/>
  <c r="K3345" s="1"/>
  <c r="G3552"/>
  <c r="G3649"/>
  <c r="G3369"/>
  <c r="K3369" s="1"/>
  <c r="G3588"/>
  <c r="G660"/>
  <c r="G769"/>
  <c r="G952"/>
  <c r="G648"/>
  <c r="G781"/>
  <c r="G1292"/>
  <c r="G1632"/>
  <c r="G1037"/>
  <c r="K1037" s="1"/>
  <c r="G1073"/>
  <c r="K1073" s="1"/>
  <c r="G1365"/>
  <c r="K1365" s="1"/>
  <c r="G1413"/>
  <c r="K1413" s="1"/>
  <c r="G1681"/>
  <c r="G1280"/>
  <c r="G1596"/>
  <c r="G988"/>
  <c r="G1377"/>
  <c r="K1377" s="1"/>
  <c r="G1425"/>
  <c r="K1425" s="1"/>
  <c r="G1741"/>
  <c r="K1741" s="1"/>
  <c r="G1972"/>
  <c r="G2312"/>
  <c r="G2628"/>
  <c r="G2385"/>
  <c r="K2385" s="1"/>
  <c r="G1912"/>
  <c r="G2228"/>
  <c r="G2884"/>
  <c r="G3224"/>
  <c r="G2616"/>
  <c r="G2713"/>
  <c r="K2713" s="1"/>
  <c r="G3005"/>
  <c r="K3005" s="1"/>
  <c r="G3053"/>
  <c r="K3053" s="1"/>
  <c r="G2896"/>
  <c r="G3212"/>
  <c r="G2592"/>
  <c r="G2701"/>
  <c r="K2701" s="1"/>
  <c r="G2749"/>
  <c r="K2749" s="1"/>
  <c r="G3624"/>
  <c r="G3697"/>
  <c r="K3697" s="1"/>
  <c r="G3321"/>
  <c r="G3564"/>
  <c r="G3661"/>
  <c r="K3661" s="1"/>
  <c r="G3709"/>
  <c r="K3709" s="1"/>
  <c r="K192" i="14"/>
  <c r="G600" i="13"/>
  <c r="G745"/>
  <c r="G928"/>
  <c r="G612"/>
  <c r="G757"/>
  <c r="G1268"/>
  <c r="G1608"/>
  <c r="G964"/>
  <c r="G1729"/>
  <c r="K1729" s="1"/>
  <c r="G1256"/>
  <c r="G1572"/>
  <c r="G940"/>
  <c r="G1085"/>
  <c r="K1085" s="1"/>
  <c r="G1353"/>
  <c r="G2033"/>
  <c r="K2033" s="1"/>
  <c r="G2081"/>
  <c r="K2081" s="1"/>
  <c r="G2373"/>
  <c r="K2373" s="1"/>
  <c r="G2421"/>
  <c r="K2421" s="1"/>
  <c r="G1948"/>
  <c r="G2288"/>
  <c r="G2604"/>
  <c r="G1765"/>
  <c r="K1765" s="1"/>
  <c r="G2045"/>
  <c r="K2045" s="1"/>
  <c r="G2093"/>
  <c r="K2093" s="1"/>
  <c r="G1984"/>
  <c r="G2300"/>
  <c r="G2956"/>
  <c r="G2568"/>
  <c r="G2968"/>
  <c r="G3284"/>
  <c r="G3017"/>
  <c r="K3017" s="1"/>
  <c r="G3065"/>
  <c r="K3065" s="1"/>
  <c r="G3357"/>
  <c r="K3357" s="1"/>
  <c r="G3405"/>
  <c r="K3405" s="1"/>
  <c r="G3393"/>
  <c r="K3393" s="1"/>
  <c r="G3600"/>
  <c r="G3540"/>
  <c r="G3296"/>
  <c r="J2654"/>
  <c r="J2872" s="1"/>
  <c r="J2776"/>
  <c r="J2982"/>
  <c r="J3104"/>
  <c r="J3870"/>
  <c r="J686"/>
  <c r="J808"/>
  <c r="H5134"/>
  <c r="H8196"/>
  <c r="H5426"/>
  <c r="H5304"/>
  <c r="H8269"/>
  <c r="H5085"/>
  <c r="C7607"/>
  <c r="C7729"/>
  <c r="C6417"/>
  <c r="C6295"/>
  <c r="C8191"/>
  <c r="C5129"/>
  <c r="C5794"/>
  <c r="C5417"/>
  <c r="J4015"/>
  <c r="J2107"/>
  <c r="J4039"/>
  <c r="J3747"/>
  <c r="J2156"/>
  <c r="J1451"/>
  <c r="J4063"/>
  <c r="J2144"/>
  <c r="J1864"/>
  <c r="J1184"/>
  <c r="H8329"/>
  <c r="H6458"/>
  <c r="H8341"/>
  <c r="H8098"/>
  <c r="H7053"/>
  <c r="H5413"/>
  <c r="C8348"/>
  <c r="C5481"/>
  <c r="D3930"/>
  <c r="D868"/>
  <c r="D8167"/>
  <c r="D4983"/>
  <c r="D5105"/>
  <c r="D6415"/>
  <c r="D6293"/>
  <c r="D1998"/>
  <c r="D2120"/>
  <c r="J5308"/>
  <c r="J5430"/>
  <c r="D5967"/>
  <c r="D6089"/>
  <c r="D8213"/>
  <c r="D5151"/>
  <c r="D2979"/>
  <c r="D3101"/>
  <c r="B5073"/>
  <c r="B5365"/>
  <c r="F5365" s="1"/>
  <c r="B5657"/>
  <c r="F5657" s="1"/>
  <c r="B5705"/>
  <c r="F5705" s="1"/>
  <c r="B4892"/>
  <c r="B5208"/>
  <c r="B5548"/>
  <c r="B5864"/>
  <c r="B5037"/>
  <c r="B5353"/>
  <c r="F5353" s="1"/>
  <c r="B5401"/>
  <c r="F5401" s="1"/>
  <c r="B4952"/>
  <c r="B5292"/>
  <c r="B5608"/>
  <c r="B5948"/>
  <c r="B6252"/>
  <c r="B6568"/>
  <c r="B6908"/>
  <c r="B7224"/>
  <c r="B7564"/>
  <c r="B6045"/>
  <c r="F6045" s="1"/>
  <c r="B7005"/>
  <c r="F7005" s="1"/>
  <c r="B7297"/>
  <c r="F7297" s="1"/>
  <c r="B7345"/>
  <c r="F7345" s="1"/>
  <c r="B7613"/>
  <c r="B6192"/>
  <c r="B6532"/>
  <c r="B6848"/>
  <c r="B7188"/>
  <c r="B7504"/>
  <c r="B6677"/>
  <c r="F6677" s="1"/>
  <c r="B6969"/>
  <c r="F6969" s="1"/>
  <c r="B7017"/>
  <c r="F7017" s="1"/>
  <c r="B7285"/>
  <c r="B7868"/>
  <c r="B7625"/>
  <c r="F7625" s="1"/>
  <c r="B7941"/>
  <c r="B7856"/>
  <c r="B7649"/>
  <c r="F7649" s="1"/>
  <c r="B7953"/>
  <c r="F7953" s="1"/>
  <c r="B8001"/>
  <c r="F8001" s="1"/>
  <c r="F201" i="14"/>
  <c r="B5049" i="13"/>
  <c r="B4964"/>
  <c r="B5280"/>
  <c r="B5620"/>
  <c r="B5013"/>
  <c r="B5669"/>
  <c r="F5669" s="1"/>
  <c r="B5717"/>
  <c r="F5717" s="1"/>
  <c r="B6009"/>
  <c r="F6009" s="1"/>
  <c r="B6057"/>
  <c r="F6057" s="1"/>
  <c r="B4928"/>
  <c r="B5268"/>
  <c r="B5584"/>
  <c r="B5924"/>
  <c r="B6228"/>
  <c r="B6544"/>
  <c r="B6884"/>
  <c r="B7200"/>
  <c r="B7540"/>
  <c r="B6325"/>
  <c r="F6325" s="1"/>
  <c r="B6373"/>
  <c r="F6373" s="1"/>
  <c r="B6665"/>
  <c r="F6665" s="1"/>
  <c r="B6713"/>
  <c r="F6713" s="1"/>
  <c r="B7661"/>
  <c r="F7661" s="1"/>
  <c r="B5936"/>
  <c r="B6264"/>
  <c r="B6604"/>
  <c r="B6920"/>
  <c r="B7260"/>
  <c r="B6021"/>
  <c r="F6021" s="1"/>
  <c r="B6337"/>
  <c r="F6337" s="1"/>
  <c r="B6385"/>
  <c r="F6385" s="1"/>
  <c r="B7333"/>
  <c r="F7333" s="1"/>
  <c r="B7844"/>
  <c r="B7552"/>
  <c r="B7989"/>
  <c r="F7989" s="1"/>
  <c r="B7832"/>
  <c r="B7576"/>
  <c r="B5025"/>
  <c r="B5341"/>
  <c r="F5341" s="1"/>
  <c r="B5389"/>
  <c r="F5389" s="1"/>
  <c r="B5681"/>
  <c r="F5681" s="1"/>
  <c r="B5729"/>
  <c r="F5729" s="1"/>
  <c r="B4940"/>
  <c r="B5256"/>
  <c r="B5596"/>
  <c r="B4989"/>
  <c r="B5329"/>
  <c r="F5329" s="1"/>
  <c r="B5377"/>
  <c r="F5377" s="1"/>
  <c r="B5645"/>
  <c r="B4904"/>
  <c r="B5244"/>
  <c r="B5560"/>
  <c r="B5900"/>
  <c r="B6204"/>
  <c r="B6520"/>
  <c r="B6860"/>
  <c r="B7176"/>
  <c r="B7516"/>
  <c r="B5997"/>
  <c r="F5997" s="1"/>
  <c r="B6301"/>
  <c r="B6981"/>
  <c r="F6981" s="1"/>
  <c r="B7029"/>
  <c r="F7029" s="1"/>
  <c r="B7321"/>
  <c r="F7321" s="1"/>
  <c r="B7369"/>
  <c r="F7369" s="1"/>
  <c r="B6240"/>
  <c r="B6580"/>
  <c r="B6896"/>
  <c r="B7236"/>
  <c r="B5973"/>
  <c r="B6653"/>
  <c r="F6653" s="1"/>
  <c r="B6701"/>
  <c r="F6701" s="1"/>
  <c r="B6993"/>
  <c r="F6993" s="1"/>
  <c r="B7041"/>
  <c r="F7041" s="1"/>
  <c r="B7916"/>
  <c r="B7673"/>
  <c r="F7673" s="1"/>
  <c r="B7904"/>
  <c r="B7697"/>
  <c r="F7697" s="1"/>
  <c r="B7977"/>
  <c r="F7977" s="1"/>
  <c r="B8025"/>
  <c r="F8025" s="1"/>
  <c r="B5001"/>
  <c r="B5317"/>
  <c r="B4916"/>
  <c r="B5232"/>
  <c r="B5572"/>
  <c r="B5888"/>
  <c r="B5061"/>
  <c r="B5693"/>
  <c r="F5693" s="1"/>
  <c r="B5985"/>
  <c r="F5985" s="1"/>
  <c r="B6033"/>
  <c r="F6033" s="1"/>
  <c r="B4880"/>
  <c r="B5220"/>
  <c r="B5536"/>
  <c r="B5876"/>
  <c r="B5912"/>
  <c r="B6276"/>
  <c r="B6592"/>
  <c r="B6932"/>
  <c r="B7248"/>
  <c r="B7588"/>
  <c r="B6349"/>
  <c r="F6349" s="1"/>
  <c r="B6641"/>
  <c r="F6641" s="1"/>
  <c r="B6689"/>
  <c r="F6689" s="1"/>
  <c r="B6957"/>
  <c r="B7637"/>
  <c r="F7637" s="1"/>
  <c r="B7685"/>
  <c r="F7685" s="1"/>
  <c r="B6216"/>
  <c r="B6556"/>
  <c r="B6872"/>
  <c r="B7212"/>
  <c r="B7528"/>
  <c r="B6313"/>
  <c r="F6313" s="1"/>
  <c r="B6361"/>
  <c r="F6361" s="1"/>
  <c r="B6629"/>
  <c r="B7309"/>
  <c r="F7309" s="1"/>
  <c r="B7357"/>
  <c r="F7357" s="1"/>
  <c r="B7892"/>
  <c r="B7965"/>
  <c r="F7965" s="1"/>
  <c r="B8013"/>
  <c r="F8013" s="1"/>
  <c r="B7880"/>
  <c r="H7396"/>
  <c r="H7274"/>
  <c r="H7492" s="1"/>
  <c r="H4520"/>
  <c r="H4529"/>
  <c r="E4872"/>
  <c r="E4863"/>
  <c r="C3425"/>
  <c r="C3303"/>
  <c r="C3521" s="1"/>
  <c r="C861"/>
  <c r="C3923"/>
  <c r="C837"/>
  <c r="C3899"/>
  <c r="E3756"/>
  <c r="E3634"/>
  <c r="D3954"/>
  <c r="D892"/>
  <c r="J5140"/>
  <c r="J8202"/>
  <c r="J5091"/>
  <c r="J8275"/>
  <c r="D5457"/>
  <c r="D8191"/>
  <c r="D5189"/>
  <c r="D8251"/>
  <c r="F695"/>
  <c r="D3088"/>
  <c r="D6101"/>
  <c r="D2432"/>
  <c r="D3769"/>
  <c r="D4000"/>
  <c r="D3416"/>
  <c r="D3161"/>
  <c r="D4060"/>
  <c r="H5464"/>
  <c r="H5415"/>
  <c r="H6764"/>
  <c r="C8066"/>
  <c r="C8041"/>
  <c r="C6158"/>
  <c r="C1444"/>
  <c r="C3765"/>
  <c r="C2428"/>
  <c r="C2829"/>
  <c r="E3743"/>
  <c r="D2788"/>
  <c r="D3991"/>
  <c r="J8043"/>
  <c r="J8285"/>
  <c r="J6790"/>
  <c r="D7085"/>
  <c r="D6076"/>
  <c r="D8201"/>
  <c r="D5139"/>
  <c r="D5175"/>
  <c r="D8237"/>
  <c r="D6621"/>
  <c r="D6743"/>
  <c r="D3891"/>
  <c r="D829"/>
  <c r="D3976"/>
  <c r="D792"/>
  <c r="D3429"/>
  <c r="D3307"/>
  <c r="D3525" s="1"/>
  <c r="D2117"/>
  <c r="D1995"/>
  <c r="D1011"/>
  <c r="D1133"/>
  <c r="D1339"/>
  <c r="D1461"/>
  <c r="D3867"/>
  <c r="D683"/>
  <c r="D805"/>
  <c r="H6946"/>
  <c r="H7068"/>
  <c r="H8222"/>
  <c r="H5160"/>
  <c r="H6084"/>
  <c r="H5962"/>
  <c r="H6180" s="1"/>
  <c r="H5184"/>
  <c r="H8246"/>
  <c r="H6618"/>
  <c r="H6740"/>
  <c r="H8174"/>
  <c r="H5112"/>
  <c r="H5756"/>
  <c r="H5634"/>
  <c r="H5136"/>
  <c r="H8198"/>
  <c r="C7932"/>
  <c r="C8150" s="1"/>
  <c r="C8054"/>
  <c r="C8176"/>
  <c r="C5114"/>
  <c r="C5138"/>
  <c r="C8200"/>
  <c r="C7398"/>
  <c r="C7276"/>
  <c r="C7494" s="1"/>
  <c r="C6292"/>
  <c r="C6510" s="1"/>
  <c r="C6414"/>
  <c r="C8224"/>
  <c r="C5162"/>
  <c r="C8248"/>
  <c r="C5186"/>
  <c r="I900"/>
  <c r="I3962"/>
  <c r="C1663"/>
  <c r="C1785"/>
  <c r="C1007"/>
  <c r="C1225" s="1"/>
  <c r="C1129"/>
  <c r="C3911"/>
  <c r="C849"/>
  <c r="C1335"/>
  <c r="C1553" s="1"/>
  <c r="C1457"/>
  <c r="C3947"/>
  <c r="C885"/>
  <c r="C3887"/>
  <c r="C825"/>
  <c r="J3979"/>
  <c r="J795"/>
  <c r="J3918"/>
  <c r="J856"/>
  <c r="J3942"/>
  <c r="J880"/>
  <c r="J2120"/>
  <c r="J1998"/>
  <c r="J2216" s="1"/>
  <c r="J868"/>
  <c r="J3930"/>
  <c r="H8050"/>
  <c r="H7928"/>
  <c r="H5158"/>
  <c r="H8220"/>
  <c r="H5960"/>
  <c r="H6082"/>
  <c r="H8244"/>
  <c r="H5182"/>
  <c r="H6944"/>
  <c r="H7162" s="1"/>
  <c r="H7066"/>
  <c r="H5632"/>
  <c r="H5754"/>
  <c r="C6951"/>
  <c r="C7169" s="1"/>
  <c r="C7073"/>
  <c r="C8227"/>
  <c r="C5165"/>
  <c r="C8167"/>
  <c r="C5105"/>
  <c r="C4983"/>
  <c r="C5117"/>
  <c r="C8179"/>
  <c r="C8203"/>
  <c r="C5141"/>
  <c r="H3429"/>
  <c r="H3307"/>
  <c r="H3525" s="1"/>
  <c r="H853"/>
  <c r="H3915"/>
  <c r="H1461"/>
  <c r="H1339"/>
  <c r="H2979"/>
  <c r="H3101"/>
  <c r="H1789"/>
  <c r="H1667"/>
  <c r="E879"/>
  <c r="E3941"/>
  <c r="E867"/>
  <c r="E3929"/>
  <c r="E1669"/>
  <c r="E1791"/>
  <c r="E1013"/>
  <c r="E1135"/>
  <c r="E3893"/>
  <c r="E831"/>
  <c r="B624"/>
  <c r="B709"/>
  <c r="B660"/>
  <c r="B745"/>
  <c r="B612"/>
  <c r="B1000"/>
  <c r="B1401"/>
  <c r="F1401" s="1"/>
  <c r="B1244"/>
  <c r="B1584"/>
  <c r="B940"/>
  <c r="B1073"/>
  <c r="F1073" s="1"/>
  <c r="B1365"/>
  <c r="F1365" s="1"/>
  <c r="B1413"/>
  <c r="F1413" s="1"/>
  <c r="B1681"/>
  <c r="B1256"/>
  <c r="B1572"/>
  <c r="B1912"/>
  <c r="B2228"/>
  <c r="B2568"/>
  <c r="B1717"/>
  <c r="F1717" s="1"/>
  <c r="B2009"/>
  <c r="B1924"/>
  <c r="B2264"/>
  <c r="B2361"/>
  <c r="F2361" s="1"/>
  <c r="B2409"/>
  <c r="F2409" s="1"/>
  <c r="B2701"/>
  <c r="F2701" s="1"/>
  <c r="B2749"/>
  <c r="F2749" s="1"/>
  <c r="B2908"/>
  <c r="B3248"/>
  <c r="B3369"/>
  <c r="F3369" s="1"/>
  <c r="B2556"/>
  <c r="B2944"/>
  <c r="B3260"/>
  <c r="B3405"/>
  <c r="F3405" s="1"/>
  <c r="B3685"/>
  <c r="F3685" s="1"/>
  <c r="B3733"/>
  <c r="F3733" s="1"/>
  <c r="B3600"/>
  <c r="B3673"/>
  <c r="F3673" s="1"/>
  <c r="B3721"/>
  <c r="F3721" s="1"/>
  <c r="B3588"/>
  <c r="B600"/>
  <c r="B588"/>
  <c r="B781"/>
  <c r="B721"/>
  <c r="B976"/>
  <c r="B1061"/>
  <c r="F1061" s="1"/>
  <c r="B1109"/>
  <c r="F1109" s="1"/>
  <c r="B1316"/>
  <c r="B1656"/>
  <c r="B1729"/>
  <c r="F1729" s="1"/>
  <c r="B1025"/>
  <c r="B1328"/>
  <c r="B1644"/>
  <c r="B1984"/>
  <c r="B2300"/>
  <c r="B2640"/>
  <c r="B2057"/>
  <c r="F2057" s="1"/>
  <c r="B2349"/>
  <c r="F2349" s="1"/>
  <c r="B2397"/>
  <c r="F2397" s="1"/>
  <c r="B1900"/>
  <c r="B2240"/>
  <c r="B1693"/>
  <c r="F1693" s="1"/>
  <c r="B2021"/>
  <c r="F2021" s="1"/>
  <c r="B2069"/>
  <c r="F2069" s="1"/>
  <c r="B2337"/>
  <c r="B3017"/>
  <c r="F3017" s="1"/>
  <c r="B3065"/>
  <c r="F3065" s="1"/>
  <c r="B2884"/>
  <c r="B3224"/>
  <c r="B2689"/>
  <c r="F2689" s="1"/>
  <c r="B2737"/>
  <c r="F2737" s="1"/>
  <c r="B3029"/>
  <c r="F3029" s="1"/>
  <c r="B3077"/>
  <c r="F3077" s="1"/>
  <c r="B2920"/>
  <c r="B3236"/>
  <c r="B3576"/>
  <c r="B3333"/>
  <c r="F3333" s="1"/>
  <c r="B3649"/>
  <c r="B3564"/>
  <c r="B672"/>
  <c r="B757"/>
  <c r="B697"/>
  <c r="B1037"/>
  <c r="F1037" s="1"/>
  <c r="B952"/>
  <c r="B964"/>
  <c r="B1377"/>
  <c r="F1377" s="1"/>
  <c r="B1425"/>
  <c r="F1425" s="1"/>
  <c r="B1292"/>
  <c r="B1632"/>
  <c r="B1049"/>
  <c r="F1049" s="1"/>
  <c r="B1097"/>
  <c r="F1097" s="1"/>
  <c r="B1389"/>
  <c r="F1389" s="1"/>
  <c r="B1437"/>
  <c r="F1437" s="1"/>
  <c r="B1304"/>
  <c r="B1620"/>
  <c r="B1960"/>
  <c r="B2276"/>
  <c r="B2616"/>
  <c r="B1765"/>
  <c r="F1765" s="1"/>
  <c r="B1972"/>
  <c r="B2312"/>
  <c r="B2385"/>
  <c r="F2385" s="1"/>
  <c r="B2677"/>
  <c r="F2677" s="1"/>
  <c r="B2725"/>
  <c r="F2725" s="1"/>
  <c r="B2993"/>
  <c r="B2628"/>
  <c r="B2956"/>
  <c r="B2665"/>
  <c r="B3345"/>
  <c r="F3345" s="1"/>
  <c r="B3393"/>
  <c r="F3393" s="1"/>
  <c r="B2896"/>
  <c r="B3212"/>
  <c r="B3357"/>
  <c r="F3357" s="1"/>
  <c r="B3661"/>
  <c r="F3661" s="1"/>
  <c r="B3709"/>
  <c r="F3709" s="1"/>
  <c r="B3552"/>
  <c r="B3296"/>
  <c r="B3697"/>
  <c r="F3697" s="1"/>
  <c r="B3540"/>
  <c r="F192" i="14"/>
  <c r="B648" i="13"/>
  <c r="B733"/>
  <c r="B636"/>
  <c r="B769"/>
  <c r="B928"/>
  <c r="B916"/>
  <c r="B1085"/>
  <c r="F1085" s="1"/>
  <c r="B1353"/>
  <c r="B1268"/>
  <c r="B1608"/>
  <c r="B988"/>
  <c r="B1705"/>
  <c r="F1705" s="1"/>
  <c r="B1753"/>
  <c r="F1753" s="1"/>
  <c r="B1280"/>
  <c r="B1596"/>
  <c r="B1936"/>
  <c r="B2252"/>
  <c r="B2592"/>
  <c r="B2033"/>
  <c r="F2033" s="1"/>
  <c r="B2081"/>
  <c r="F2081" s="1"/>
  <c r="B2373"/>
  <c r="F2373" s="1"/>
  <c r="B2421"/>
  <c r="F2421" s="1"/>
  <c r="B1948"/>
  <c r="B2288"/>
  <c r="B1741"/>
  <c r="F1741" s="1"/>
  <c r="B2045"/>
  <c r="F2045" s="1"/>
  <c r="B2093"/>
  <c r="F2093" s="1"/>
  <c r="B3041"/>
  <c r="F3041" s="1"/>
  <c r="B2580"/>
  <c r="B2932"/>
  <c r="B3272"/>
  <c r="B2713"/>
  <c r="F2713" s="1"/>
  <c r="B3005"/>
  <c r="F3005" s="1"/>
  <c r="B3053"/>
  <c r="F3053" s="1"/>
  <c r="B3321"/>
  <c r="B2604"/>
  <c r="B2968"/>
  <c r="B3284"/>
  <c r="B3624"/>
  <c r="B3381"/>
  <c r="F3381" s="1"/>
  <c r="B3612"/>
  <c r="J3304"/>
  <c r="J3426"/>
  <c r="J2114"/>
  <c r="J1992"/>
  <c r="J2770"/>
  <c r="J2648"/>
  <c r="J1664"/>
  <c r="J1786"/>
  <c r="J1336"/>
  <c r="J1458"/>
  <c r="J886"/>
  <c r="J3948"/>
  <c r="E5959"/>
  <c r="E6081"/>
  <c r="E8243"/>
  <c r="E5181"/>
  <c r="E6737"/>
  <c r="E6615"/>
  <c r="E8171"/>
  <c r="E5109"/>
  <c r="E6409"/>
  <c r="E6287"/>
  <c r="E8183"/>
  <c r="E5121"/>
  <c r="C794"/>
  <c r="C3978"/>
  <c r="C843"/>
  <c r="C3905"/>
  <c r="C1997"/>
  <c r="C2119"/>
  <c r="C3881"/>
  <c r="C819"/>
  <c r="G630"/>
  <c r="G751"/>
  <c r="G910"/>
  <c r="G582"/>
  <c r="G739"/>
  <c r="G1250"/>
  <c r="G1566"/>
  <c r="G922"/>
  <c r="G1103"/>
  <c r="G1419"/>
  <c r="G1759"/>
  <c r="G1286"/>
  <c r="G1626"/>
  <c r="G1067"/>
  <c r="G1407"/>
  <c r="G2015"/>
  <c r="G2331"/>
  <c r="G1906"/>
  <c r="G2222"/>
  <c r="G2562"/>
  <c r="G1675"/>
  <c r="G2051"/>
  <c r="G2391"/>
  <c r="G1942"/>
  <c r="G2282"/>
  <c r="G2890"/>
  <c r="G3206"/>
  <c r="G2671"/>
  <c r="G2987"/>
  <c r="G2574"/>
  <c r="G2926"/>
  <c r="G3266"/>
  <c r="G2707"/>
  <c r="G3047"/>
  <c r="G3363"/>
  <c r="G3582"/>
  <c r="G3655"/>
  <c r="G3546"/>
  <c r="G3327"/>
  <c r="G3691"/>
  <c r="G654"/>
  <c r="G727"/>
  <c r="G642"/>
  <c r="G982"/>
  <c r="G715"/>
  <c r="G1019"/>
  <c r="G1322"/>
  <c r="G1638"/>
  <c r="G1079"/>
  <c r="G1395"/>
  <c r="G1735"/>
  <c r="G1262"/>
  <c r="G1602"/>
  <c r="G994"/>
  <c r="G1383"/>
  <c r="G1747"/>
  <c r="G2087"/>
  <c r="G2403"/>
  <c r="G1978"/>
  <c r="G2294"/>
  <c r="G2634"/>
  <c r="G2027"/>
  <c r="G2367"/>
  <c r="G1918"/>
  <c r="G2258"/>
  <c r="G2598"/>
  <c r="G2962"/>
  <c r="G3278"/>
  <c r="G2743"/>
  <c r="G3059"/>
  <c r="G2902"/>
  <c r="G3242"/>
  <c r="G2683"/>
  <c r="G3023"/>
  <c r="G3339"/>
  <c r="G3558"/>
  <c r="G3399"/>
  <c r="G3727"/>
  <c r="G3618"/>
  <c r="G3667"/>
  <c r="G196" i="14"/>
  <c r="G594" i="13"/>
  <c r="G703"/>
  <c r="G606"/>
  <c r="G958"/>
  <c r="G691"/>
  <c r="G1031"/>
  <c r="G1298"/>
  <c r="G1614"/>
  <c r="G1055"/>
  <c r="G1371"/>
  <c r="G1711"/>
  <c r="G1238"/>
  <c r="G1578"/>
  <c r="G946"/>
  <c r="G1359"/>
  <c r="G1699"/>
  <c r="G2063"/>
  <c r="G2379"/>
  <c r="G1954"/>
  <c r="G2270"/>
  <c r="G2610"/>
  <c r="G2003"/>
  <c r="G2343"/>
  <c r="G1894"/>
  <c r="G2234"/>
  <c r="G2550"/>
  <c r="G2938"/>
  <c r="G3254"/>
  <c r="G2719"/>
  <c r="G3035"/>
  <c r="G2878"/>
  <c r="G3218"/>
  <c r="G2659"/>
  <c r="G2999"/>
  <c r="G3315"/>
  <c r="G3534"/>
  <c r="G3351"/>
  <c r="G3703"/>
  <c r="G3594"/>
  <c r="G3643"/>
  <c r="K186" i="14"/>
  <c r="G666" i="13"/>
  <c r="G775"/>
  <c r="G934"/>
  <c r="G618"/>
  <c r="G763"/>
  <c r="G1274"/>
  <c r="G1590"/>
  <c r="G970"/>
  <c r="G1347"/>
  <c r="G1687"/>
  <c r="G1043"/>
  <c r="G1310"/>
  <c r="G1650"/>
  <c r="G1091"/>
  <c r="G1431"/>
  <c r="G2039"/>
  <c r="G2355"/>
  <c r="G1930"/>
  <c r="G2246"/>
  <c r="G2586"/>
  <c r="G1723"/>
  <c r="G2075"/>
  <c r="G2415"/>
  <c r="G1966"/>
  <c r="G2306"/>
  <c r="G2914"/>
  <c r="G3230"/>
  <c r="G2695"/>
  <c r="G3011"/>
  <c r="G2622"/>
  <c r="G2950"/>
  <c r="G3290"/>
  <c r="G2731"/>
  <c r="G3071"/>
  <c r="G3387"/>
  <c r="G3606"/>
  <c r="G3679"/>
  <c r="G3570"/>
  <c r="G3375"/>
  <c r="G3715"/>
  <c r="J2983"/>
  <c r="J3105"/>
  <c r="J3980"/>
  <c r="J796"/>
  <c r="J3311"/>
  <c r="J3433"/>
  <c r="I3556"/>
  <c r="I3764"/>
  <c r="I2488"/>
  <c r="I2280"/>
  <c r="I2816"/>
  <c r="I2608"/>
  <c r="I1284"/>
  <c r="I1492"/>
  <c r="I1844"/>
  <c r="I1636"/>
  <c r="I3983"/>
  <c r="I713"/>
  <c r="I824"/>
  <c r="I616"/>
  <c r="I3886"/>
  <c r="I3580"/>
  <c r="I3788"/>
  <c r="I2196"/>
  <c r="I1988"/>
  <c r="I2316"/>
  <c r="I2524"/>
  <c r="I1152"/>
  <c r="I944"/>
  <c r="I1320"/>
  <c r="I1528"/>
  <c r="I1004"/>
  <c r="I1212"/>
  <c r="I3604"/>
  <c r="I3812"/>
  <c r="I2596"/>
  <c r="I2804"/>
  <c r="I2780"/>
  <c r="I2572"/>
  <c r="I2124"/>
  <c r="I1916"/>
  <c r="I2560"/>
  <c r="I2646"/>
  <c r="I2768"/>
  <c r="I1540"/>
  <c r="I1332"/>
  <c r="I812"/>
  <c r="I3874"/>
  <c r="I604"/>
  <c r="I3628"/>
  <c r="I3836"/>
  <c r="I2852"/>
  <c r="I2644"/>
  <c r="I2464"/>
  <c r="I2256"/>
  <c r="I1771"/>
  <c r="I1685"/>
  <c r="I4055"/>
  <c r="I785"/>
  <c r="I860"/>
  <c r="I3922"/>
  <c r="I652"/>
  <c r="J1667"/>
  <c r="J1789"/>
  <c r="J1011"/>
  <c r="J1133"/>
  <c r="J1461"/>
  <c r="J1339"/>
  <c r="J853"/>
  <c r="J3915"/>
  <c r="I3952"/>
  <c r="I890"/>
  <c r="I1012"/>
  <c r="I1134"/>
  <c r="I1462"/>
  <c r="I1340"/>
  <c r="I3880"/>
  <c r="I818"/>
  <c r="I793"/>
  <c r="I3977"/>
  <c r="I878"/>
  <c r="I3940"/>
  <c r="E2769"/>
  <c r="E2647"/>
  <c r="E2865" s="1"/>
  <c r="E3947"/>
  <c r="E885"/>
  <c r="E1663"/>
  <c r="E1785"/>
  <c r="E3631"/>
  <c r="E3753"/>
  <c r="E3935"/>
  <c r="E873"/>
  <c r="E1129"/>
  <c r="E1007"/>
  <c r="E3911"/>
  <c r="E849"/>
  <c r="D1131"/>
  <c r="D1009"/>
  <c r="D2321"/>
  <c r="D2443"/>
  <c r="D3889"/>
  <c r="D827"/>
  <c r="E2978"/>
  <c r="E3100"/>
  <c r="D3918"/>
  <c r="D856"/>
  <c r="D1136"/>
  <c r="D1014"/>
  <c r="J5164"/>
  <c r="J8226"/>
  <c r="J8178"/>
  <c r="J5116"/>
  <c r="J8238"/>
  <c r="J5176"/>
  <c r="J8188"/>
  <c r="J5126"/>
  <c r="J5490"/>
  <c r="J8224"/>
  <c r="J8212"/>
  <c r="J5150"/>
  <c r="D7935"/>
  <c r="D8057"/>
  <c r="D7605"/>
  <c r="D7727"/>
  <c r="D6074"/>
  <c r="D6087"/>
  <c r="I5808"/>
  <c r="I5638"/>
  <c r="I5856" s="1"/>
  <c r="I3923"/>
  <c r="I861"/>
  <c r="I2975"/>
  <c r="I3097"/>
  <c r="I3753"/>
  <c r="I3631"/>
  <c r="I1663"/>
  <c r="I1785"/>
  <c r="I1335"/>
  <c r="I1457"/>
  <c r="J5303"/>
  <c r="J5425"/>
  <c r="J7599"/>
  <c r="J7817" s="1"/>
  <c r="J7721"/>
  <c r="J7393"/>
  <c r="J7271"/>
  <c r="J7489" s="1"/>
  <c r="J5121"/>
  <c r="J8183"/>
  <c r="J5959"/>
  <c r="J6081"/>
  <c r="J852"/>
  <c r="J3914"/>
  <c r="J888"/>
  <c r="J3950"/>
  <c r="J5962"/>
  <c r="J6084"/>
  <c r="J6290"/>
  <c r="J6508" s="1"/>
  <c r="J6412"/>
  <c r="J8210"/>
  <c r="J5148"/>
  <c r="J8222"/>
  <c r="J5160"/>
  <c r="D5632"/>
  <c r="D5754"/>
  <c r="D8184"/>
  <c r="D5122"/>
  <c r="D7600"/>
  <c r="D7818" s="1"/>
  <c r="D7722"/>
  <c r="D6082"/>
  <c r="D5960"/>
  <c r="D5182"/>
  <c r="D8244"/>
  <c r="H5128"/>
  <c r="H8190"/>
  <c r="H7278"/>
  <c r="H7400"/>
  <c r="H8056"/>
  <c r="H7934"/>
  <c r="H2776"/>
  <c r="H2654"/>
  <c r="H2872" s="1"/>
  <c r="H2448"/>
  <c r="H2326"/>
  <c r="H880"/>
  <c r="H3942"/>
  <c r="H3882"/>
  <c r="H820"/>
  <c r="H3894"/>
  <c r="H832"/>
  <c r="H686"/>
  <c r="H3870"/>
  <c r="H808"/>
  <c r="H3979"/>
  <c r="H795"/>
  <c r="G668"/>
  <c r="G717"/>
  <c r="G620"/>
  <c r="G996"/>
  <c r="G729"/>
  <c r="G1240"/>
  <c r="G1580"/>
  <c r="G912"/>
  <c r="G1045"/>
  <c r="K1045" s="1"/>
  <c r="G1093"/>
  <c r="K1093" s="1"/>
  <c r="G1385"/>
  <c r="K1385" s="1"/>
  <c r="G1433"/>
  <c r="K1433" s="1"/>
  <c r="G1324"/>
  <c r="G1640"/>
  <c r="G1397"/>
  <c r="K1397" s="1"/>
  <c r="G1689"/>
  <c r="K1689" s="1"/>
  <c r="G2005"/>
  <c r="G1920"/>
  <c r="G2260"/>
  <c r="G2576"/>
  <c r="G2357"/>
  <c r="K2357" s="1"/>
  <c r="G2405"/>
  <c r="K2405" s="1"/>
  <c r="G1956"/>
  <c r="G2272"/>
  <c r="G2928"/>
  <c r="G3268"/>
  <c r="G2661"/>
  <c r="G2916"/>
  <c r="G3232"/>
  <c r="G2636"/>
  <c r="G3037"/>
  <c r="K3037" s="1"/>
  <c r="G3329"/>
  <c r="K3329" s="1"/>
  <c r="G3377"/>
  <c r="K3377" s="1"/>
  <c r="G3341"/>
  <c r="K3341" s="1"/>
  <c r="G3548"/>
  <c r="G3645"/>
  <c r="G3365"/>
  <c r="K3365" s="1"/>
  <c r="G3584"/>
  <c r="G3681"/>
  <c r="K3681" s="1"/>
  <c r="G3729"/>
  <c r="K3729" s="1"/>
  <c r="G632"/>
  <c r="G693"/>
  <c r="G584"/>
  <c r="G972"/>
  <c r="G705"/>
  <c r="G1021"/>
  <c r="G1312"/>
  <c r="G1652"/>
  <c r="G1701"/>
  <c r="K1701" s="1"/>
  <c r="G1749"/>
  <c r="K1749" s="1"/>
  <c r="G1300"/>
  <c r="G1616"/>
  <c r="G1057"/>
  <c r="K1057" s="1"/>
  <c r="G1105"/>
  <c r="K1105" s="1"/>
  <c r="G2053"/>
  <c r="K2053" s="1"/>
  <c r="G2345"/>
  <c r="K2345" s="1"/>
  <c r="G2393"/>
  <c r="K2393" s="1"/>
  <c r="G1896"/>
  <c r="G2236"/>
  <c r="G2552"/>
  <c r="G1713"/>
  <c r="K1713" s="1"/>
  <c r="G2017"/>
  <c r="K2017" s="1"/>
  <c r="G2065"/>
  <c r="K2065" s="1"/>
  <c r="G2333"/>
  <c r="G1932"/>
  <c r="G2248"/>
  <c r="G2904"/>
  <c r="G3244"/>
  <c r="G2612"/>
  <c r="G2709"/>
  <c r="K2709" s="1"/>
  <c r="G3001"/>
  <c r="K3001" s="1"/>
  <c r="G3049"/>
  <c r="K3049" s="1"/>
  <c r="G2892"/>
  <c r="G3208"/>
  <c r="G2588"/>
  <c r="G2697"/>
  <c r="K2697" s="1"/>
  <c r="G2745"/>
  <c r="K2745" s="1"/>
  <c r="G3620"/>
  <c r="G3693"/>
  <c r="K3693" s="1"/>
  <c r="G3317"/>
  <c r="G3560"/>
  <c r="G644"/>
  <c r="G765"/>
  <c r="G948"/>
  <c r="G656"/>
  <c r="G777"/>
  <c r="G1288"/>
  <c r="G1628"/>
  <c r="G1033"/>
  <c r="K1033" s="1"/>
  <c r="G1069"/>
  <c r="K1069" s="1"/>
  <c r="G1361"/>
  <c r="K1361" s="1"/>
  <c r="G1409"/>
  <c r="K1409" s="1"/>
  <c r="G1677"/>
  <c r="G1276"/>
  <c r="G1592"/>
  <c r="G984"/>
  <c r="G1373"/>
  <c r="K1373" s="1"/>
  <c r="G1421"/>
  <c r="K1421" s="1"/>
  <c r="G1737"/>
  <c r="K1737" s="1"/>
  <c r="G1968"/>
  <c r="G2308"/>
  <c r="G2624"/>
  <c r="G2381"/>
  <c r="K2381" s="1"/>
  <c r="G1908"/>
  <c r="G2224"/>
  <c r="G2880"/>
  <c r="G3220"/>
  <c r="G2564"/>
  <c r="G2964"/>
  <c r="G3280"/>
  <c r="G3013"/>
  <c r="K3013" s="1"/>
  <c r="G3061"/>
  <c r="K3061" s="1"/>
  <c r="G3353"/>
  <c r="K3353" s="1"/>
  <c r="G3401"/>
  <c r="K3401" s="1"/>
  <c r="G3389"/>
  <c r="K3389" s="1"/>
  <c r="G3596"/>
  <c r="G3536"/>
  <c r="G3657"/>
  <c r="K3657" s="1"/>
  <c r="G3705"/>
  <c r="K3705" s="1"/>
  <c r="K188" i="14"/>
  <c r="G608" i="13"/>
  <c r="G741"/>
  <c r="G924"/>
  <c r="G596"/>
  <c r="G753"/>
  <c r="G1264"/>
  <c r="G1604"/>
  <c r="G960"/>
  <c r="G1725"/>
  <c r="K1725" s="1"/>
  <c r="G1252"/>
  <c r="G1568"/>
  <c r="G936"/>
  <c r="G1081"/>
  <c r="K1081" s="1"/>
  <c r="G1349"/>
  <c r="G2029"/>
  <c r="K2029" s="1"/>
  <c r="G2077"/>
  <c r="K2077" s="1"/>
  <c r="G2369"/>
  <c r="K2369" s="1"/>
  <c r="G2417"/>
  <c r="K2417" s="1"/>
  <c r="G1944"/>
  <c r="G2284"/>
  <c r="G2600"/>
  <c r="G1761"/>
  <c r="K1761" s="1"/>
  <c r="G2041"/>
  <c r="K2041" s="1"/>
  <c r="G2089"/>
  <c r="K2089" s="1"/>
  <c r="G1980"/>
  <c r="G2296"/>
  <c r="G2952"/>
  <c r="G3292"/>
  <c r="G2685"/>
  <c r="K2685" s="1"/>
  <c r="G2733"/>
  <c r="K2733" s="1"/>
  <c r="G3025"/>
  <c r="K3025" s="1"/>
  <c r="G3073"/>
  <c r="K3073" s="1"/>
  <c r="G2940"/>
  <c r="G3256"/>
  <c r="G2673"/>
  <c r="K2673" s="1"/>
  <c r="G2721"/>
  <c r="K2721" s="1"/>
  <c r="G2989"/>
  <c r="G3572"/>
  <c r="G3669"/>
  <c r="K3669" s="1"/>
  <c r="G3717"/>
  <c r="K3717" s="1"/>
  <c r="G3608"/>
  <c r="E7728"/>
  <c r="E7606"/>
  <c r="E8250"/>
  <c r="E5188"/>
  <c r="E5310"/>
  <c r="E5432"/>
  <c r="E7278"/>
  <c r="E7400"/>
  <c r="E5760"/>
  <c r="E5638"/>
  <c r="I5430"/>
  <c r="I5308"/>
  <c r="I5526" s="1"/>
  <c r="I8054"/>
  <c r="I7932"/>
  <c r="I8164"/>
  <c r="I4980"/>
  <c r="I5102"/>
  <c r="I6620"/>
  <c r="I6838" s="1"/>
  <c r="I6742"/>
  <c r="I5964"/>
  <c r="I6086"/>
  <c r="I5186"/>
  <c r="I8248"/>
  <c r="E3099"/>
  <c r="E2977"/>
  <c r="E3427"/>
  <c r="E3305"/>
  <c r="E1459"/>
  <c r="E1337"/>
  <c r="E7729"/>
  <c r="E7607"/>
  <c r="E7401"/>
  <c r="E7279"/>
  <c r="E7073"/>
  <c r="E6951"/>
  <c r="E5311"/>
  <c r="E5529" s="1"/>
  <c r="E5433"/>
  <c r="E6417"/>
  <c r="E6295"/>
  <c r="E5761"/>
  <c r="E5639"/>
  <c r="E5141"/>
  <c r="E8203"/>
  <c r="E8191"/>
  <c r="E5129"/>
  <c r="E3948"/>
  <c r="E886"/>
  <c r="E3912"/>
  <c r="E850"/>
  <c r="E3973"/>
  <c r="E789"/>
  <c r="E3876"/>
  <c r="E814"/>
  <c r="E3098"/>
  <c r="E2976"/>
  <c r="E1786"/>
  <c r="E1664"/>
  <c r="E1882" s="1"/>
  <c r="E1008"/>
  <c r="E1226" s="1"/>
  <c r="E1130"/>
  <c r="G4872"/>
  <c r="K4863"/>
  <c r="G4863"/>
  <c r="K4842"/>
  <c r="K4872"/>
  <c r="H3756"/>
  <c r="H3634"/>
  <c r="H3306"/>
  <c r="H3428"/>
  <c r="H1666"/>
  <c r="H1788"/>
  <c r="H1010"/>
  <c r="H1132"/>
  <c r="H3938"/>
  <c r="H876"/>
  <c r="J8270"/>
  <c r="J5086"/>
  <c r="J3949"/>
  <c r="J887"/>
  <c r="J2771"/>
  <c r="J2649"/>
  <c r="J3974"/>
  <c r="J790"/>
  <c r="J3877"/>
  <c r="J815"/>
  <c r="E868"/>
  <c r="E3930"/>
  <c r="E2776"/>
  <c r="E2654"/>
  <c r="E3894"/>
  <c r="E832"/>
  <c r="E3942"/>
  <c r="E880"/>
  <c r="C3634"/>
  <c r="C3756"/>
  <c r="C3100"/>
  <c r="C2978"/>
  <c r="C828"/>
  <c r="C3890"/>
  <c r="C2444"/>
  <c r="C2322"/>
  <c r="C840"/>
  <c r="C3902"/>
  <c r="C888"/>
  <c r="C3950"/>
  <c r="C876"/>
  <c r="C3938"/>
  <c r="H3967"/>
  <c r="H905"/>
  <c r="D3103"/>
  <c r="D2981"/>
  <c r="D3978"/>
  <c r="D794"/>
  <c r="D2119"/>
  <c r="D1997"/>
  <c r="D2215" s="1"/>
  <c r="D879"/>
  <c r="D3941"/>
  <c r="I3311"/>
  <c r="I3433"/>
  <c r="I687"/>
  <c r="I3871"/>
  <c r="I809"/>
  <c r="I3931"/>
  <c r="I869"/>
  <c r="I1137"/>
  <c r="I1015"/>
  <c r="I1233" s="1"/>
  <c r="C8166"/>
  <c r="C4982"/>
  <c r="C5104"/>
  <c r="C8275"/>
  <c r="C5091"/>
  <c r="C5760"/>
  <c r="C5638"/>
  <c r="C6622"/>
  <c r="C6744"/>
  <c r="D796"/>
  <c r="D3980"/>
  <c r="D687"/>
  <c r="D3871"/>
  <c r="D809"/>
  <c r="D1343"/>
  <c r="D1465"/>
  <c r="D857"/>
  <c r="D3919"/>
  <c r="D2655"/>
  <c r="D2777"/>
  <c r="H1008"/>
  <c r="H1130"/>
  <c r="H1992"/>
  <c r="H2114"/>
  <c r="H3924"/>
  <c r="H862"/>
  <c r="H3426"/>
  <c r="H3304"/>
  <c r="I680"/>
  <c r="I3864"/>
  <c r="I802"/>
  <c r="I3888"/>
  <c r="I826"/>
  <c r="I5139"/>
  <c r="I8201"/>
  <c r="I7605"/>
  <c r="I7727"/>
  <c r="I7277"/>
  <c r="I7495" s="1"/>
  <c r="I7399"/>
  <c r="J6295"/>
  <c r="J6417"/>
  <c r="J8057"/>
  <c r="J7935"/>
  <c r="J8276"/>
  <c r="J5092"/>
  <c r="E3980"/>
  <c r="E796"/>
  <c r="E833"/>
  <c r="E3895"/>
  <c r="E3883"/>
  <c r="E821"/>
  <c r="E2327"/>
  <c r="E2449"/>
  <c r="E1137"/>
  <c r="E1015"/>
  <c r="D2845"/>
  <c r="D2821"/>
  <c r="D2177"/>
  <c r="D1120"/>
  <c r="D3513"/>
  <c r="D2189"/>
  <c r="D2809"/>
  <c r="D3125"/>
  <c r="D1497"/>
  <c r="D3744"/>
  <c r="D3465"/>
  <c r="D2141"/>
  <c r="D2517"/>
  <c r="D1837"/>
  <c r="H7128"/>
  <c r="H7140"/>
  <c r="H6496"/>
  <c r="H8112"/>
  <c r="H6727"/>
  <c r="H6776"/>
  <c r="H6132"/>
  <c r="H5804"/>
  <c r="H7116"/>
  <c r="H7420"/>
  <c r="H5840"/>
  <c r="C7154"/>
  <c r="C6729"/>
  <c r="C5490"/>
  <c r="C8078"/>
  <c r="C7118"/>
  <c r="C5782"/>
  <c r="C8297"/>
  <c r="C5466"/>
  <c r="C8321"/>
  <c r="C8102"/>
  <c r="C6766"/>
  <c r="C7458"/>
  <c r="C6486"/>
  <c r="C6073"/>
  <c r="C6098"/>
  <c r="I4132"/>
  <c r="C3740"/>
  <c r="C2137"/>
  <c r="C3437"/>
  <c r="C3084"/>
  <c r="C2513"/>
  <c r="C4020"/>
  <c r="C1505"/>
  <c r="C4008"/>
  <c r="C3837"/>
  <c r="C3801"/>
  <c r="C2853"/>
  <c r="C3473"/>
  <c r="C2525"/>
  <c r="C1493"/>
  <c r="J3468"/>
  <c r="J2824"/>
  <c r="J1828"/>
  <c r="J1524"/>
  <c r="J2860"/>
  <c r="J2532"/>
  <c r="J3444"/>
  <c r="J3091"/>
  <c r="J3140"/>
  <c r="J1548"/>
  <c r="J1148"/>
  <c r="J3808"/>
  <c r="J2836"/>
  <c r="J2496"/>
  <c r="J2800"/>
  <c r="J3991"/>
  <c r="H6810"/>
  <c r="H6494"/>
  <c r="H7746"/>
  <c r="H5838"/>
  <c r="H8305"/>
  <c r="H8037"/>
  <c r="H8074"/>
  <c r="H7126"/>
  <c r="H8353"/>
  <c r="H7758"/>
  <c r="H6397"/>
  <c r="H6762"/>
  <c r="H7794"/>
  <c r="H6154"/>
  <c r="H6069"/>
  <c r="H5741"/>
  <c r="C7789"/>
  <c r="C7425"/>
  <c r="C8360"/>
  <c r="C6404"/>
  <c r="C7097"/>
  <c r="C5821"/>
  <c r="C8288"/>
  <c r="C8081"/>
  <c r="C7777"/>
  <c r="C6465"/>
  <c r="C5833"/>
  <c r="C8069"/>
  <c r="C7716"/>
  <c r="C6793"/>
  <c r="C7485"/>
  <c r="C5845"/>
  <c r="C8336"/>
  <c r="H3841"/>
  <c r="H1776"/>
  <c r="H1217"/>
  <c r="H3088"/>
  <c r="H2845"/>
  <c r="H1545"/>
  <c r="H2833"/>
  <c r="H1497"/>
  <c r="H4036"/>
  <c r="H3113"/>
  <c r="H2153"/>
  <c r="H1145"/>
  <c r="H1157"/>
  <c r="D8425"/>
  <c r="E3090"/>
  <c r="E1851"/>
  <c r="E4002"/>
  <c r="E3467"/>
  <c r="E1523"/>
  <c r="E1183"/>
  <c r="E3783"/>
  <c r="E1171"/>
  <c r="E1547"/>
  <c r="E1207"/>
  <c r="E3443"/>
  <c r="E3139"/>
  <c r="E1778"/>
  <c r="E2483"/>
  <c r="E1219"/>
  <c r="E5523"/>
  <c r="C1557"/>
  <c r="C3197"/>
  <c r="J2490"/>
  <c r="J4057"/>
  <c r="J3438"/>
  <c r="J2478"/>
  <c r="J4021"/>
  <c r="J3826"/>
  <c r="J3814"/>
  <c r="J3158"/>
  <c r="J3085"/>
  <c r="J2126"/>
  <c r="J1773"/>
  <c r="J4045"/>
  <c r="J3182"/>
  <c r="J2502"/>
  <c r="J2150"/>
  <c r="J1530"/>
  <c r="J1190"/>
  <c r="E6821"/>
  <c r="E6493"/>
  <c r="E7405"/>
  <c r="E7781"/>
  <c r="E5801"/>
  <c r="E8061"/>
  <c r="E6797"/>
  <c r="E6761"/>
  <c r="E5497"/>
  <c r="E7477"/>
  <c r="E7441"/>
  <c r="E6165"/>
  <c r="E8292"/>
  <c r="E8328"/>
  <c r="C1195"/>
  <c r="C2811"/>
  <c r="C2762"/>
  <c r="C1863"/>
  <c r="C1803"/>
  <c r="C3418"/>
  <c r="C1875"/>
  <c r="C1815"/>
  <c r="C3187"/>
  <c r="C2859"/>
  <c r="C1171"/>
  <c r="C2131"/>
  <c r="C3443"/>
  <c r="C1851"/>
  <c r="C3783"/>
  <c r="C2203"/>
  <c r="C2459"/>
  <c r="C4062"/>
  <c r="C1475"/>
  <c r="C3151"/>
  <c r="C2179"/>
  <c r="I7819"/>
  <c r="J3821"/>
  <c r="J3457"/>
  <c r="J3469"/>
  <c r="J2461"/>
  <c r="J1452"/>
  <c r="J1780"/>
  <c r="J4028"/>
  <c r="J3117"/>
  <c r="J2861"/>
  <c r="J2485"/>
  <c r="J1221"/>
  <c r="J2849"/>
  <c r="J1209"/>
  <c r="J3809"/>
  <c r="J2764"/>
  <c r="J2157"/>
  <c r="J2801"/>
  <c r="J1537"/>
  <c r="J1197"/>
  <c r="I2717"/>
  <c r="I314" i="9" s="1"/>
  <c r="I2353" i="13"/>
  <c r="I277" i="9" s="1"/>
  <c r="I2693" i="13"/>
  <c r="I290" i="9" s="1"/>
  <c r="I1381" i="13"/>
  <c r="I286" i="9" s="1"/>
  <c r="I1041" i="13"/>
  <c r="I273" i="9" s="1"/>
  <c r="I3737" i="13"/>
  <c r="I353" i="9" s="1"/>
  <c r="I2741" i="13"/>
  <c r="I338" i="9" s="1"/>
  <c r="I2097" i="13"/>
  <c r="I348" i="9" s="1"/>
  <c r="J2785" i="13"/>
  <c r="J2432"/>
  <c r="J1157"/>
  <c r="J4000"/>
  <c r="J2517"/>
  <c r="J2141"/>
  <c r="J1533"/>
  <c r="J1145"/>
  <c r="J3416"/>
  <c r="J3793"/>
  <c r="J3477"/>
  <c r="J3465"/>
  <c r="J2129"/>
  <c r="J2457"/>
  <c r="J1448"/>
  <c r="J4048"/>
  <c r="J3744"/>
  <c r="J2809"/>
  <c r="J2845"/>
  <c r="J3988"/>
  <c r="I3114"/>
  <c r="I4001"/>
  <c r="I3782"/>
  <c r="I3466"/>
  <c r="I2142"/>
  <c r="I2518"/>
  <c r="I1218"/>
  <c r="I3806"/>
  <c r="I3454"/>
  <c r="I2166"/>
  <c r="I2786"/>
  <c r="I1838"/>
  <c r="I3174"/>
  <c r="I3478"/>
  <c r="I2470"/>
  <c r="I1486"/>
  <c r="I1862"/>
  <c r="E3437"/>
  <c r="E1189"/>
  <c r="E3449"/>
  <c r="E3996"/>
  <c r="E3121"/>
  <c r="E2428"/>
  <c r="E2513"/>
  <c r="E1517"/>
  <c r="D3183"/>
  <c r="D2783"/>
  <c r="D2175"/>
  <c r="D1859"/>
  <c r="D1531"/>
  <c r="D1191"/>
  <c r="D3815"/>
  <c r="D2199"/>
  <c r="D2819"/>
  <c r="D2102"/>
  <c r="D1483"/>
  <c r="D4022"/>
  <c r="D3147"/>
  <c r="D2843"/>
  <c r="D1155"/>
  <c r="D4046"/>
  <c r="D1507"/>
  <c r="E4059"/>
  <c r="E2480"/>
  <c r="E2188"/>
  <c r="E1775"/>
  <c r="D4051"/>
  <c r="J6731"/>
  <c r="J6729"/>
  <c r="D5420"/>
  <c r="D8044"/>
  <c r="D5748"/>
  <c r="D7143"/>
  <c r="D6451"/>
  <c r="I6731"/>
  <c r="I5456"/>
  <c r="I3412"/>
  <c r="I2793"/>
  <c r="I1141"/>
  <c r="I2173"/>
  <c r="I1469"/>
  <c r="I4020"/>
  <c r="I2513"/>
  <c r="I3169"/>
  <c r="I3777"/>
  <c r="I1481"/>
  <c r="I3825"/>
  <c r="I1857"/>
  <c r="I2185"/>
  <c r="I1177"/>
  <c r="I3461"/>
  <c r="J6469"/>
  <c r="J6724"/>
  <c r="J5473"/>
  <c r="J6481"/>
  <c r="J6068"/>
  <c r="J6093"/>
  <c r="J8097"/>
  <c r="J7441"/>
  <c r="J5485"/>
  <c r="J5449"/>
  <c r="J8121"/>
  <c r="J6797"/>
  <c r="J8328"/>
  <c r="J3840"/>
  <c r="J3087"/>
  <c r="J2188"/>
  <c r="J3124"/>
  <c r="J3500"/>
  <c r="J2456"/>
  <c r="J1508"/>
  <c r="J1168"/>
  <c r="J3987"/>
  <c r="J3160"/>
  <c r="J2480"/>
  <c r="J1447"/>
  <c r="J4047"/>
  <c r="J3488"/>
  <c r="J2431"/>
  <c r="J2164"/>
  <c r="J1484"/>
  <c r="J1836"/>
  <c r="J6108"/>
  <c r="J7784"/>
  <c r="J7080"/>
  <c r="J5476"/>
  <c r="J5440"/>
  <c r="J8124"/>
  <c r="J7420"/>
  <c r="J6156"/>
  <c r="J6727"/>
  <c r="J8355"/>
  <c r="J6764"/>
  <c r="J7456"/>
  <c r="J7444"/>
  <c r="J6752"/>
  <c r="J8331"/>
  <c r="D6069"/>
  <c r="D5741"/>
  <c r="D8134"/>
  <c r="D8098"/>
  <c r="D7381"/>
  <c r="D6434"/>
  <c r="D5462"/>
  <c r="D8317"/>
  <c r="D7758"/>
  <c r="D7442"/>
  <c r="D6422"/>
  <c r="D7114"/>
  <c r="D8353"/>
  <c r="H6476"/>
  <c r="H7120"/>
  <c r="H5747"/>
  <c r="H6464"/>
  <c r="H8335"/>
  <c r="H7412"/>
  <c r="H7764"/>
  <c r="H5444"/>
  <c r="H8080"/>
  <c r="H7387"/>
  <c r="H6160"/>
  <c r="H6148"/>
  <c r="H6112"/>
  <c r="H5419"/>
  <c r="H7096"/>
  <c r="H7059"/>
  <c r="H7472"/>
  <c r="H5516"/>
  <c r="H5820"/>
  <c r="H1123"/>
  <c r="H3480"/>
  <c r="H2460"/>
  <c r="H2860"/>
  <c r="H1816"/>
  <c r="H2168"/>
  <c r="H2812"/>
  <c r="H1548"/>
  <c r="H3516"/>
  <c r="H2848"/>
  <c r="H2132"/>
  <c r="E6792"/>
  <c r="E5784"/>
  <c r="E8299"/>
  <c r="E7132"/>
  <c r="E7752"/>
  <c r="E7448"/>
  <c r="E6100"/>
  <c r="E6440"/>
  <c r="E5747"/>
  <c r="E5772"/>
  <c r="I6450"/>
  <c r="I8285"/>
  <c r="I7798"/>
  <c r="I6134"/>
  <c r="I5454"/>
  <c r="I8309"/>
  <c r="I8114"/>
  <c r="I7810"/>
  <c r="I7385"/>
  <c r="I6158"/>
  <c r="I8333"/>
  <c r="I8102"/>
  <c r="I7118"/>
  <c r="I6814"/>
  <c r="I5782"/>
  <c r="E3511"/>
  <c r="E3451"/>
  <c r="E2430"/>
  <c r="E1143"/>
  <c r="E4034"/>
  <c r="E3183"/>
  <c r="E2783"/>
  <c r="E2795"/>
  <c r="E1507"/>
  <c r="E3998"/>
  <c r="E2491"/>
  <c r="E1823"/>
  <c r="E4022"/>
  <c r="E2758"/>
  <c r="E2479"/>
  <c r="E1835"/>
  <c r="E4046"/>
  <c r="I2212"/>
  <c r="E5469"/>
  <c r="E5773"/>
  <c r="E8081"/>
  <c r="E8288"/>
  <c r="E8044"/>
  <c r="E7485"/>
  <c r="E7133"/>
  <c r="E5845"/>
  <c r="E8141"/>
  <c r="E6489"/>
  <c r="E7449"/>
  <c r="E6173"/>
  <c r="E8300"/>
  <c r="E8336"/>
  <c r="E4021"/>
  <c r="E3085"/>
  <c r="E2842"/>
  <c r="E2502"/>
  <c r="E1530"/>
  <c r="E3110"/>
  <c r="E2150"/>
  <c r="E1142"/>
  <c r="H2164"/>
  <c r="H2808"/>
  <c r="H1472"/>
  <c r="H1872"/>
  <c r="H4035"/>
  <c r="H3476"/>
  <c r="H2504"/>
  <c r="H1836"/>
  <c r="H4059"/>
  <c r="H2456"/>
  <c r="H2516"/>
  <c r="H3512"/>
  <c r="H3415"/>
  <c r="H3124"/>
  <c r="H2431"/>
  <c r="H2176"/>
  <c r="H1180"/>
  <c r="H4047"/>
  <c r="J7795"/>
  <c r="J6775"/>
  <c r="J7054"/>
  <c r="J7151"/>
  <c r="J8342"/>
  <c r="J5487"/>
  <c r="J7479"/>
  <c r="J5511"/>
  <c r="J8111"/>
  <c r="J7431"/>
  <c r="J6131"/>
  <c r="J5451"/>
  <c r="J8306"/>
  <c r="J8099"/>
  <c r="J6751"/>
  <c r="J7127"/>
  <c r="J8318"/>
  <c r="J8330"/>
  <c r="D8461"/>
  <c r="D8401"/>
  <c r="J3183"/>
  <c r="J1446"/>
  <c r="J4046"/>
  <c r="J1774"/>
  <c r="J2491"/>
  <c r="J1507"/>
  <c r="J3135"/>
  <c r="J1835"/>
  <c r="J1203"/>
  <c r="J3779"/>
  <c r="J2843"/>
  <c r="J2187"/>
  <c r="J2831"/>
  <c r="J1871"/>
  <c r="J1215"/>
  <c r="J4034"/>
  <c r="E2472"/>
  <c r="E2848"/>
  <c r="E1816"/>
  <c r="E4015"/>
  <c r="E3747"/>
  <c r="E2180"/>
  <c r="E1524"/>
  <c r="E1876"/>
  <c r="E3796"/>
  <c r="E2520"/>
  <c r="E1864"/>
  <c r="E4063"/>
  <c r="E3820"/>
  <c r="E2860"/>
  <c r="E2132"/>
  <c r="E2508"/>
  <c r="E2107"/>
  <c r="E1476"/>
  <c r="E1828"/>
  <c r="E1196"/>
  <c r="E8379"/>
  <c r="C4072"/>
  <c r="C1192"/>
  <c r="C2759"/>
  <c r="C1544"/>
  <c r="C3160"/>
  <c r="C3743"/>
  <c r="C1800"/>
  <c r="C1119"/>
  <c r="C3512"/>
  <c r="C4059"/>
  <c r="C1144"/>
  <c r="C3488"/>
  <c r="C1447"/>
  <c r="C4011"/>
  <c r="C1168"/>
  <c r="C2856"/>
  <c r="C3184"/>
  <c r="H1233"/>
  <c r="C8453"/>
  <c r="C8368"/>
  <c r="D2167"/>
  <c r="D1450"/>
  <c r="D1183"/>
  <c r="D4050"/>
  <c r="D4062"/>
  <c r="D3515"/>
  <c r="D3139"/>
  <c r="D1778"/>
  <c r="D1487"/>
  <c r="D3831"/>
  <c r="D3503"/>
  <c r="D3467"/>
  <c r="D2143"/>
  <c r="D1511"/>
  <c r="D4026"/>
  <c r="I3821"/>
  <c r="I2764"/>
  <c r="I3092"/>
  <c r="I1525"/>
  <c r="I4064"/>
  <c r="I1477"/>
  <c r="I1853"/>
  <c r="I3748"/>
  <c r="I2509"/>
  <c r="I1865"/>
  <c r="I1452"/>
  <c r="I3797"/>
  <c r="I2849"/>
  <c r="I3493"/>
  <c r="I2145"/>
  <c r="I2473"/>
  <c r="I1805"/>
  <c r="I4040"/>
  <c r="C8299"/>
  <c r="C7800"/>
  <c r="C6756"/>
  <c r="C7472"/>
  <c r="C6112"/>
  <c r="C6148"/>
  <c r="C6500"/>
  <c r="C5456"/>
  <c r="C8104"/>
  <c r="C8092"/>
  <c r="C7424"/>
  <c r="C6124"/>
  <c r="C6731"/>
  <c r="C8043"/>
  <c r="C7436"/>
  <c r="C6075"/>
  <c r="C5820"/>
  <c r="C5784"/>
  <c r="H8453"/>
  <c r="H8429"/>
  <c r="D3493"/>
  <c r="D2169"/>
  <c r="D1513"/>
  <c r="D2509"/>
  <c r="D1853"/>
  <c r="D4004"/>
  <c r="D2764"/>
  <c r="D3505"/>
  <c r="D2461"/>
  <c r="D2837"/>
  <c r="D1841"/>
  <c r="D3092"/>
  <c r="D2861"/>
  <c r="D1780"/>
  <c r="D1805"/>
  <c r="D1452"/>
  <c r="D4052"/>
  <c r="D3992"/>
  <c r="H3134"/>
  <c r="H1773"/>
  <c r="H2514"/>
  <c r="H2101"/>
  <c r="H3766"/>
  <c r="H2454"/>
  <c r="H3814"/>
  <c r="H3122"/>
  <c r="H2162"/>
  <c r="H4057"/>
  <c r="H2757"/>
  <c r="H2126"/>
  <c r="H2502"/>
  <c r="H1214"/>
  <c r="H1810"/>
  <c r="H4021"/>
  <c r="I3413"/>
  <c r="I2454"/>
  <c r="I3170"/>
  <c r="I2526"/>
  <c r="I2514"/>
  <c r="I1530"/>
  <c r="I4021"/>
  <c r="I2830"/>
  <c r="I1846"/>
  <c r="I3085"/>
  <c r="I2101"/>
  <c r="I2429"/>
  <c r="I1798"/>
  <c r="I1445"/>
  <c r="I4045"/>
  <c r="I2818"/>
  <c r="I4009"/>
  <c r="I7739"/>
  <c r="I6451"/>
  <c r="I8310"/>
  <c r="I7714"/>
  <c r="I5467"/>
  <c r="I8322"/>
  <c r="I7763"/>
  <c r="I6779"/>
  <c r="I5819"/>
  <c r="I6099"/>
  <c r="I7811"/>
  <c r="I6171"/>
  <c r="I7095"/>
  <c r="I6111"/>
  <c r="I5491"/>
  <c r="J7133"/>
  <c r="J7485"/>
  <c r="J6149"/>
  <c r="J5797"/>
  <c r="J8044"/>
  <c r="J6732"/>
  <c r="J5481"/>
  <c r="J6817"/>
  <c r="J7413"/>
  <c r="J8336"/>
  <c r="J8117"/>
  <c r="J6501"/>
  <c r="J7753"/>
  <c r="J6465"/>
  <c r="J6125"/>
  <c r="J6173"/>
  <c r="J5821"/>
  <c r="J8288"/>
  <c r="J5457"/>
  <c r="B3610"/>
  <c r="B2906"/>
  <c r="B3258"/>
  <c r="B2735"/>
  <c r="F2735" s="1"/>
  <c r="B1958"/>
  <c r="B2554"/>
  <c r="B1242"/>
  <c r="B1642"/>
  <c r="B779"/>
  <c r="B3659"/>
  <c r="F3659" s="1"/>
  <c r="B3403"/>
  <c r="F3403" s="1"/>
  <c r="B3282"/>
  <c r="B2347"/>
  <c r="F2347" s="1"/>
  <c r="B2091"/>
  <c r="F2091" s="1"/>
  <c r="B2262"/>
  <c r="B1351"/>
  <c r="B1254"/>
  <c r="B1035"/>
  <c r="F1035" s="1"/>
  <c r="B743"/>
  <c r="B3319"/>
  <c r="B2747"/>
  <c r="F2747" s="1"/>
  <c r="B2894"/>
  <c r="B2614"/>
  <c r="B1910"/>
  <c r="B1946"/>
  <c r="B1715"/>
  <c r="F1715" s="1"/>
  <c r="B1594"/>
  <c r="B731"/>
  <c r="B3598"/>
  <c r="B3586"/>
  <c r="B2882"/>
  <c r="B2638"/>
  <c r="B2419"/>
  <c r="F2419" s="1"/>
  <c r="B2250"/>
  <c r="B2019"/>
  <c r="F2019" s="1"/>
  <c r="B1654"/>
  <c r="B1618"/>
  <c r="B1095"/>
  <c r="F1095" s="1"/>
  <c r="B755"/>
  <c r="E2436"/>
  <c r="E4052"/>
  <c r="E3505"/>
  <c r="E3420"/>
  <c r="E2509"/>
  <c r="E2789"/>
  <c r="E2145"/>
  <c r="E2169"/>
  <c r="E4028"/>
  <c r="B1274"/>
  <c r="B2550"/>
  <c r="B2707"/>
  <c r="B3643"/>
  <c r="B751"/>
  <c r="B3242"/>
  <c r="B2731"/>
  <c r="B1723"/>
  <c r="B1055"/>
  <c r="B642"/>
  <c r="B3266"/>
  <c r="B2999"/>
  <c r="B2015"/>
  <c r="B1079"/>
  <c r="B1188" s="1"/>
  <c r="B703"/>
  <c r="B3290"/>
  <c r="B3023"/>
  <c r="B2039"/>
  <c r="B1103"/>
  <c r="B763"/>
  <c r="C5153"/>
  <c r="C8215"/>
  <c r="H2773"/>
  <c r="H2651"/>
  <c r="H3976"/>
  <c r="H792"/>
  <c r="H3879"/>
  <c r="H817"/>
  <c r="H1133"/>
  <c r="H1011"/>
  <c r="H2323"/>
  <c r="H2541" s="1"/>
  <c r="H2445"/>
  <c r="H3891"/>
  <c r="H829"/>
  <c r="E3881"/>
  <c r="E819"/>
  <c r="E3309"/>
  <c r="E3431"/>
  <c r="E1463"/>
  <c r="E1341"/>
  <c r="E2653"/>
  <c r="E2871" s="1"/>
  <c r="E2775"/>
  <c r="E3978"/>
  <c r="E794"/>
  <c r="B4872"/>
  <c r="F4863"/>
  <c r="B4863"/>
  <c r="F4842"/>
  <c r="F4872"/>
  <c r="J4872"/>
  <c r="J4863"/>
  <c r="J3632"/>
  <c r="J3850" s="1"/>
  <c r="J3754"/>
  <c r="J838"/>
  <c r="J3900"/>
  <c r="J2320"/>
  <c r="J2442"/>
  <c r="J3924"/>
  <c r="J862"/>
  <c r="E8207"/>
  <c r="E5145"/>
  <c r="E5303"/>
  <c r="E5425"/>
  <c r="E7065"/>
  <c r="E6943"/>
  <c r="C891"/>
  <c r="C3953"/>
  <c r="C1341"/>
  <c r="C1463"/>
  <c r="C2981"/>
  <c r="C3103"/>
  <c r="C1135"/>
  <c r="C1013"/>
  <c r="C685"/>
  <c r="C3869"/>
  <c r="C807"/>
  <c r="C867"/>
  <c r="C3929"/>
  <c r="C1791"/>
  <c r="C1669"/>
  <c r="C3637"/>
  <c r="C3759"/>
  <c r="G4529"/>
  <c r="K4520"/>
  <c r="G4520"/>
  <c r="K4499"/>
  <c r="K4529"/>
  <c r="J1137"/>
  <c r="J1015"/>
  <c r="J881"/>
  <c r="J3943"/>
  <c r="J3919"/>
  <c r="J857"/>
  <c r="J2327"/>
  <c r="J2449"/>
  <c r="J3931"/>
  <c r="J869"/>
  <c r="J3907"/>
  <c r="J845"/>
  <c r="I3653"/>
  <c r="I3739"/>
  <c r="I3083"/>
  <c r="I2997"/>
  <c r="I3144"/>
  <c r="I2936"/>
  <c r="I1808"/>
  <c r="I1600"/>
  <c r="I1115"/>
  <c r="I1029"/>
  <c r="I701"/>
  <c r="I3971"/>
  <c r="I787"/>
  <c r="I2512"/>
  <c r="I2304"/>
  <c r="I2840"/>
  <c r="I2632"/>
  <c r="I1516"/>
  <c r="I1308"/>
  <c r="I1868"/>
  <c r="I1660"/>
  <c r="I4007"/>
  <c r="I737"/>
  <c r="I884"/>
  <c r="I3946"/>
  <c r="I676"/>
  <c r="I3411"/>
  <c r="I3325"/>
  <c r="I2232"/>
  <c r="I2440"/>
  <c r="I2318"/>
  <c r="I1856"/>
  <c r="I1648"/>
  <c r="I4031"/>
  <c r="I761"/>
  <c r="I678"/>
  <c r="I592"/>
  <c r="I3862"/>
  <c r="I800"/>
  <c r="I2912"/>
  <c r="I3120"/>
  <c r="I1928"/>
  <c r="I2136"/>
  <c r="I1272"/>
  <c r="I1480"/>
  <c r="I4043"/>
  <c r="I773"/>
  <c r="J3307"/>
  <c r="J3525" s="1"/>
  <c r="J3429"/>
  <c r="J2117"/>
  <c r="J1995"/>
  <c r="J3903"/>
  <c r="J841"/>
  <c r="J2979"/>
  <c r="J3101"/>
  <c r="J3879"/>
  <c r="J817"/>
  <c r="J3635"/>
  <c r="J3853" s="1"/>
  <c r="J3757"/>
  <c r="J3976"/>
  <c r="J792"/>
  <c r="I684"/>
  <c r="I806"/>
  <c r="I3868"/>
  <c r="I866"/>
  <c r="I3928"/>
  <c r="E3887"/>
  <c r="E825"/>
  <c r="E3875"/>
  <c r="E813"/>
  <c r="E2319"/>
  <c r="E2537" s="1"/>
  <c r="E2441"/>
  <c r="D3925"/>
  <c r="D863"/>
  <c r="D3937"/>
  <c r="D875"/>
  <c r="D3755"/>
  <c r="D3633"/>
  <c r="D681"/>
  <c r="D3865"/>
  <c r="D803"/>
  <c r="E3902"/>
  <c r="E840"/>
  <c r="D3882"/>
  <c r="D820"/>
  <c r="J6950"/>
  <c r="J7072"/>
  <c r="J5114"/>
  <c r="J8176"/>
  <c r="D5639"/>
  <c r="D5857" s="1"/>
  <c r="D5761"/>
  <c r="D8239"/>
  <c r="D5177"/>
  <c r="I3935"/>
  <c r="I873"/>
  <c r="I3899"/>
  <c r="I837"/>
  <c r="I813"/>
  <c r="I3875"/>
  <c r="I801"/>
  <c r="I679"/>
  <c r="I3863"/>
  <c r="J6737"/>
  <c r="J6615"/>
  <c r="J6833" s="1"/>
  <c r="J8207"/>
  <c r="J5145"/>
  <c r="J5631"/>
  <c r="J5753"/>
  <c r="J6943"/>
  <c r="J7065"/>
  <c r="J3634"/>
  <c r="J3756"/>
  <c r="J2650"/>
  <c r="J2772"/>
  <c r="J3428"/>
  <c r="J3306"/>
  <c r="J7396"/>
  <c r="J7274"/>
  <c r="J5634"/>
  <c r="J5756"/>
  <c r="J5172"/>
  <c r="J8234"/>
  <c r="D6738"/>
  <c r="D6616"/>
  <c r="D6288"/>
  <c r="D6506" s="1"/>
  <c r="D6410"/>
  <c r="D5110"/>
  <c r="D8172"/>
  <c r="D5098"/>
  <c r="D8160"/>
  <c r="D4976"/>
  <c r="D7272"/>
  <c r="D7490" s="1"/>
  <c r="D7394"/>
  <c r="D7066"/>
  <c r="D6944"/>
  <c r="D8232"/>
  <c r="D5170"/>
  <c r="H8166"/>
  <c r="H5104"/>
  <c r="H4982"/>
  <c r="H7606"/>
  <c r="H7728"/>
  <c r="H5638"/>
  <c r="H5856" s="1"/>
  <c r="H5760"/>
  <c r="H8238"/>
  <c r="H5176"/>
  <c r="H6088"/>
  <c r="H5966"/>
  <c r="H8250"/>
  <c r="H5188"/>
  <c r="H2120"/>
  <c r="H1998"/>
  <c r="H3918"/>
  <c r="H856"/>
  <c r="H1342"/>
  <c r="H1464"/>
  <c r="G5020"/>
  <c r="G5676"/>
  <c r="K5676" s="1"/>
  <c r="G5724"/>
  <c r="K5724" s="1"/>
  <c r="G4935"/>
  <c r="G5275"/>
  <c r="G5591"/>
  <c r="G5032"/>
  <c r="G5348"/>
  <c r="K5348" s="1"/>
  <c r="G5396"/>
  <c r="K5396" s="1"/>
  <c r="G5688"/>
  <c r="K5688" s="1"/>
  <c r="G5736"/>
  <c r="K5736" s="1"/>
  <c r="G4971"/>
  <c r="G5287"/>
  <c r="G5627"/>
  <c r="G5943"/>
  <c r="G6271"/>
  <c r="G6611"/>
  <c r="G6927"/>
  <c r="G7267"/>
  <c r="G7583"/>
  <c r="G6660"/>
  <c r="K6660" s="1"/>
  <c r="G6708"/>
  <c r="K6708" s="1"/>
  <c r="G7000"/>
  <c r="K7000" s="1"/>
  <c r="G7048"/>
  <c r="K7048" s="1"/>
  <c r="G6283"/>
  <c r="G6599"/>
  <c r="G6939"/>
  <c r="G7255"/>
  <c r="G6332"/>
  <c r="K6332" s="1"/>
  <c r="G6380"/>
  <c r="K6380" s="1"/>
  <c r="G6672"/>
  <c r="K6672" s="1"/>
  <c r="G6720"/>
  <c r="K6720" s="1"/>
  <c r="G7911"/>
  <c r="G7984"/>
  <c r="K7984" s="1"/>
  <c r="G8032"/>
  <c r="K8032" s="1"/>
  <c r="G7668"/>
  <c r="K7668" s="1"/>
  <c r="G7899"/>
  <c r="G7948"/>
  <c r="G4996"/>
  <c r="G5336"/>
  <c r="K5336" s="1"/>
  <c r="G5384"/>
  <c r="K5384" s="1"/>
  <c r="G5652"/>
  <c r="G4911"/>
  <c r="G5251"/>
  <c r="G5567"/>
  <c r="G5008"/>
  <c r="G5324"/>
  <c r="G6004"/>
  <c r="K6004" s="1"/>
  <c r="G6052"/>
  <c r="K6052" s="1"/>
  <c r="G4947"/>
  <c r="G5263"/>
  <c r="G5603"/>
  <c r="G5919"/>
  <c r="G6247"/>
  <c r="G6587"/>
  <c r="G6903"/>
  <c r="G7243"/>
  <c r="G7559"/>
  <c r="G6016"/>
  <c r="K6016" s="1"/>
  <c r="G6320"/>
  <c r="K6320" s="1"/>
  <c r="G6368"/>
  <c r="K6368" s="1"/>
  <c r="G6636"/>
  <c r="G7316"/>
  <c r="K7316" s="1"/>
  <c r="G7364"/>
  <c r="K7364" s="1"/>
  <c r="G7656"/>
  <c r="K7656" s="1"/>
  <c r="G7704"/>
  <c r="K7704" s="1"/>
  <c r="G6259"/>
  <c r="G6575"/>
  <c r="G6915"/>
  <c r="G7231"/>
  <c r="G5992"/>
  <c r="K5992" s="1"/>
  <c r="G6308"/>
  <c r="G6988"/>
  <c r="K6988" s="1"/>
  <c r="G7036"/>
  <c r="K7036" s="1"/>
  <c r="G7328"/>
  <c r="K7328" s="1"/>
  <c r="G7376"/>
  <c r="K7376" s="1"/>
  <c r="G7692"/>
  <c r="K7692" s="1"/>
  <c r="G7887"/>
  <c r="G7620"/>
  <c r="G7875"/>
  <c r="G7595"/>
  <c r="G7996"/>
  <c r="K7996" s="1"/>
  <c r="G5068"/>
  <c r="G5700"/>
  <c r="K5700" s="1"/>
  <c r="G4887"/>
  <c r="G5227"/>
  <c r="G5543"/>
  <c r="G5883"/>
  <c r="G5080"/>
  <c r="G5372"/>
  <c r="K5372" s="1"/>
  <c r="G5664"/>
  <c r="K5664" s="1"/>
  <c r="G5712"/>
  <c r="K5712" s="1"/>
  <c r="G5980"/>
  <c r="G4923"/>
  <c r="G5239"/>
  <c r="G5579"/>
  <c r="G5895"/>
  <c r="G6223"/>
  <c r="G6563"/>
  <c r="G6879"/>
  <c r="G7219"/>
  <c r="G7535"/>
  <c r="G5955"/>
  <c r="G6684"/>
  <c r="K6684" s="1"/>
  <c r="G6976"/>
  <c r="K6976" s="1"/>
  <c r="G7024"/>
  <c r="K7024" s="1"/>
  <c r="G7292"/>
  <c r="G6235"/>
  <c r="G6551"/>
  <c r="G6891"/>
  <c r="G7207"/>
  <c r="G5931"/>
  <c r="G6356"/>
  <c r="K6356" s="1"/>
  <c r="G6648"/>
  <c r="K6648" s="1"/>
  <c r="G6696"/>
  <c r="K6696" s="1"/>
  <c r="G6964"/>
  <c r="G7863"/>
  <c r="G7960"/>
  <c r="K7960" s="1"/>
  <c r="G8008"/>
  <c r="K8008" s="1"/>
  <c r="K208" i="14"/>
  <c r="G7851" i="13"/>
  <c r="G7547"/>
  <c r="G5044"/>
  <c r="G5360"/>
  <c r="K5360" s="1"/>
  <c r="G5408"/>
  <c r="K5408" s="1"/>
  <c r="G4959"/>
  <c r="G5299"/>
  <c r="G5615"/>
  <c r="G5056"/>
  <c r="G6028"/>
  <c r="K6028" s="1"/>
  <c r="G4899"/>
  <c r="G5215"/>
  <c r="G5555"/>
  <c r="G5871"/>
  <c r="G6199"/>
  <c r="G6539"/>
  <c r="G6855"/>
  <c r="G7195"/>
  <c r="G7511"/>
  <c r="G5907"/>
  <c r="G6064"/>
  <c r="K6064" s="1"/>
  <c r="G6344"/>
  <c r="K6344" s="1"/>
  <c r="G6392"/>
  <c r="K6392" s="1"/>
  <c r="G7340"/>
  <c r="K7340" s="1"/>
  <c r="G7632"/>
  <c r="K7632" s="1"/>
  <c r="G7680"/>
  <c r="K7680" s="1"/>
  <c r="G6211"/>
  <c r="G6527"/>
  <c r="G6867"/>
  <c r="G7183"/>
  <c r="G7523"/>
  <c r="G6040"/>
  <c r="K6040" s="1"/>
  <c r="G7012"/>
  <c r="K7012" s="1"/>
  <c r="G7304"/>
  <c r="K7304" s="1"/>
  <c r="G7352"/>
  <c r="K7352" s="1"/>
  <c r="G7644"/>
  <c r="K7644" s="1"/>
  <c r="G7839"/>
  <c r="G7571"/>
  <c r="G7923"/>
  <c r="G7972"/>
  <c r="K7972" s="1"/>
  <c r="G8020"/>
  <c r="K8020" s="1"/>
  <c r="E8226"/>
  <c r="E5164"/>
  <c r="E6950"/>
  <c r="E7168" s="1"/>
  <c r="E7072"/>
  <c r="E4982"/>
  <c r="E8166"/>
  <c r="E5104"/>
  <c r="I8236"/>
  <c r="I5174"/>
  <c r="I8188"/>
  <c r="I5126"/>
  <c r="I8273"/>
  <c r="I5089"/>
  <c r="E1993"/>
  <c r="E2211" s="1"/>
  <c r="E2115"/>
  <c r="E1009"/>
  <c r="E1131"/>
  <c r="E3889"/>
  <c r="E827"/>
  <c r="E3925"/>
  <c r="E863"/>
  <c r="E8057"/>
  <c r="E7935"/>
  <c r="E8153" s="1"/>
  <c r="E5105"/>
  <c r="E4983"/>
  <c r="E8167"/>
  <c r="E8276"/>
  <c r="E5092"/>
  <c r="E3304"/>
  <c r="E3426"/>
  <c r="E2648"/>
  <c r="E2770"/>
  <c r="E2320"/>
  <c r="E2538" s="1"/>
  <c r="E2442"/>
  <c r="G4902"/>
  <c r="G5242"/>
  <c r="G5558"/>
  <c r="G4999"/>
  <c r="G5315"/>
  <c r="G5655"/>
  <c r="G4890"/>
  <c r="G5206"/>
  <c r="G5546"/>
  <c r="G5862"/>
  <c r="G4987"/>
  <c r="G5327"/>
  <c r="G5643"/>
  <c r="G5983"/>
  <c r="G5971"/>
  <c r="G6359"/>
  <c r="G6675"/>
  <c r="G7015"/>
  <c r="G7331"/>
  <c r="G7671"/>
  <c r="G6226"/>
  <c r="G6542"/>
  <c r="G6882"/>
  <c r="G7198"/>
  <c r="G7538"/>
  <c r="G6043"/>
  <c r="G6371"/>
  <c r="G6711"/>
  <c r="G7027"/>
  <c r="G7367"/>
  <c r="G6214"/>
  <c r="G6554"/>
  <c r="G6870"/>
  <c r="G7210"/>
  <c r="G7526"/>
  <c r="G7951"/>
  <c r="K199" i="14"/>
  <c r="G7914" i="13"/>
  <c r="G7939"/>
  <c r="G209" i="14"/>
  <c r="G7902" i="13"/>
  <c r="G4878"/>
  <c r="G5218"/>
  <c r="G5534"/>
  <c r="G5874"/>
  <c r="G5071"/>
  <c r="G5387"/>
  <c r="G5727"/>
  <c r="G4962"/>
  <c r="G5278"/>
  <c r="G5618"/>
  <c r="G5934"/>
  <c r="G5059"/>
  <c r="G5399"/>
  <c r="G5715"/>
  <c r="G6055"/>
  <c r="G6335"/>
  <c r="G6651"/>
  <c r="G6991"/>
  <c r="G7307"/>
  <c r="G7647"/>
  <c r="G6202"/>
  <c r="G6518"/>
  <c r="G6858"/>
  <c r="G7174"/>
  <c r="G7514"/>
  <c r="G5995"/>
  <c r="G6347"/>
  <c r="G6687"/>
  <c r="G7003"/>
  <c r="G7343"/>
  <c r="G6190"/>
  <c r="G6530"/>
  <c r="G6846"/>
  <c r="G7186"/>
  <c r="G7502"/>
  <c r="G7659"/>
  <c r="G8023"/>
  <c r="G7890"/>
  <c r="G7683"/>
  <c r="G8011"/>
  <c r="G7878"/>
  <c r="G4950"/>
  <c r="G5290"/>
  <c r="G5606"/>
  <c r="G5047"/>
  <c r="G5363"/>
  <c r="G5703"/>
  <c r="G4938"/>
  <c r="G5254"/>
  <c r="G5594"/>
  <c r="G5910"/>
  <c r="G5035"/>
  <c r="G5375"/>
  <c r="G5691"/>
  <c r="G6031"/>
  <c r="G6311"/>
  <c r="G6627"/>
  <c r="G6967"/>
  <c r="G7283"/>
  <c r="G7623"/>
  <c r="G5922"/>
  <c r="G6274"/>
  <c r="G6590"/>
  <c r="G6930"/>
  <c r="G7246"/>
  <c r="G7586"/>
  <c r="G6323"/>
  <c r="G6663"/>
  <c r="G6979"/>
  <c r="G7319"/>
  <c r="G5946"/>
  <c r="G6262"/>
  <c r="G6602"/>
  <c r="G6918"/>
  <c r="G7258"/>
  <c r="G7611"/>
  <c r="G7999"/>
  <c r="G7866"/>
  <c r="G7635"/>
  <c r="G7987"/>
  <c r="G7854"/>
  <c r="G4926"/>
  <c r="G5266"/>
  <c r="G5582"/>
  <c r="G5023"/>
  <c r="G5339"/>
  <c r="G5679"/>
  <c r="G4914"/>
  <c r="G5230"/>
  <c r="G5570"/>
  <c r="G5886"/>
  <c r="G5011"/>
  <c r="G5351"/>
  <c r="G5667"/>
  <c r="G6007"/>
  <c r="G6019"/>
  <c r="G6383"/>
  <c r="G6699"/>
  <c r="G7039"/>
  <c r="G7355"/>
  <c r="G7695"/>
  <c r="G6250"/>
  <c r="G6566"/>
  <c r="G6906"/>
  <c r="G7222"/>
  <c r="G7562"/>
  <c r="G6299"/>
  <c r="G6639"/>
  <c r="G6955"/>
  <c r="G7295"/>
  <c r="G5898"/>
  <c r="G6238"/>
  <c r="G6578"/>
  <c r="G6894"/>
  <c r="G7234"/>
  <c r="G7574"/>
  <c r="G7975"/>
  <c r="G7842"/>
  <c r="G7550"/>
  <c r="G7963"/>
  <c r="G7830"/>
  <c r="H3975"/>
  <c r="H791"/>
  <c r="H2772"/>
  <c r="H2650"/>
  <c r="H2868" s="1"/>
  <c r="H864"/>
  <c r="H3926"/>
  <c r="J6945"/>
  <c r="J7163" s="1"/>
  <c r="J7067"/>
  <c r="J7929"/>
  <c r="J8051"/>
  <c r="J7273"/>
  <c r="J7395"/>
  <c r="J8173"/>
  <c r="J5111"/>
  <c r="J7723"/>
  <c r="J7601"/>
  <c r="J7819" s="1"/>
  <c r="J6289"/>
  <c r="J6507" s="1"/>
  <c r="J6411"/>
  <c r="J8161"/>
  <c r="J4977"/>
  <c r="J5099"/>
  <c r="J8185"/>
  <c r="J5123"/>
  <c r="J3937"/>
  <c r="J875"/>
  <c r="J1131"/>
  <c r="J1009"/>
  <c r="E844"/>
  <c r="E3906"/>
  <c r="E1464"/>
  <c r="E1342"/>
  <c r="E2326"/>
  <c r="E2448"/>
  <c r="E1670"/>
  <c r="E1792"/>
  <c r="E686"/>
  <c r="E808"/>
  <c r="E3870"/>
  <c r="H5047"/>
  <c r="H5655"/>
  <c r="H5665" s="1"/>
  <c r="H606" i="9" s="1"/>
  <c r="H4890" i="13"/>
  <c r="H5206"/>
  <c r="H5546"/>
  <c r="H5862"/>
  <c r="H5035"/>
  <c r="H5375"/>
  <c r="H5385" s="1"/>
  <c r="H653" i="9" s="1"/>
  <c r="H5983" i="13"/>
  <c r="H5993" s="1"/>
  <c r="H607" i="9" s="1"/>
  <c r="H4878" i="13"/>
  <c r="H5218"/>
  <c r="H5534"/>
  <c r="H5874"/>
  <c r="H6202"/>
  <c r="H6518"/>
  <c r="H6858"/>
  <c r="H7174"/>
  <c r="H7514"/>
  <c r="H5910"/>
  <c r="H6043"/>
  <c r="H6053" s="1"/>
  <c r="H667" i="9" s="1"/>
  <c r="H6323" i="13"/>
  <c r="H6333" s="1"/>
  <c r="H620" i="9" s="1"/>
  <c r="H6663" i="13"/>
  <c r="H6673" s="1"/>
  <c r="H633" i="9" s="1"/>
  <c r="H7027" i="13"/>
  <c r="H7037" s="1"/>
  <c r="H670" i="9" s="1"/>
  <c r="H7367" i="13"/>
  <c r="H7377" s="1"/>
  <c r="H683" i="9" s="1"/>
  <c r="H7635" i="13"/>
  <c r="H7645" s="1"/>
  <c r="H624" i="9" s="1"/>
  <c r="H6262" i="13"/>
  <c r="H6602"/>
  <c r="H6918"/>
  <c r="H7258"/>
  <c r="H5971"/>
  <c r="H6311"/>
  <c r="H6321" s="1"/>
  <c r="H608" i="9" s="1"/>
  <c r="H6627" i="13"/>
  <c r="H6675"/>
  <c r="H6685" s="1"/>
  <c r="H645" i="9" s="1"/>
  <c r="H7015" i="13"/>
  <c r="H7025" s="1"/>
  <c r="H658" i="9" s="1"/>
  <c r="H7647" i="13"/>
  <c r="H7657" s="1"/>
  <c r="H636" i="9" s="1"/>
  <c r="H7890" i="13"/>
  <c r="H7963"/>
  <c r="H7973" s="1"/>
  <c r="H625" i="9" s="1"/>
  <c r="H7830" i="13"/>
  <c r="H7574"/>
  <c r="H7975"/>
  <c r="H7985" s="1"/>
  <c r="H637" i="9" s="1"/>
  <c r="H5023" i="13"/>
  <c r="H5339"/>
  <c r="H5349" s="1"/>
  <c r="H617" i="9" s="1"/>
  <c r="H5679" i="13"/>
  <c r="H5689" s="1"/>
  <c r="H630" i="9" s="1"/>
  <c r="H4962" i="13"/>
  <c r="H5278"/>
  <c r="H5618"/>
  <c r="H5011"/>
  <c r="H5399"/>
  <c r="H5409" s="1"/>
  <c r="H677" i="9" s="1"/>
  <c r="H5667" i="13"/>
  <c r="H5677" s="1"/>
  <c r="H618" i="9" s="1"/>
  <c r="H6007" i="13"/>
  <c r="H6017" s="1"/>
  <c r="H631" i="9" s="1"/>
  <c r="H4950" i="13"/>
  <c r="H5290"/>
  <c r="H5606"/>
  <c r="H5946"/>
  <c r="H6274"/>
  <c r="H6590"/>
  <c r="H6930"/>
  <c r="H7246"/>
  <c r="H7586"/>
  <c r="H6299"/>
  <c r="H6347"/>
  <c r="H6357" s="1"/>
  <c r="H644" i="9" s="1"/>
  <c r="H6687" i="13"/>
  <c r="H6697" s="1"/>
  <c r="H657" i="9" s="1"/>
  <c r="H7295" i="13"/>
  <c r="H7305" s="1"/>
  <c r="H611" i="9" s="1"/>
  <c r="H7611" i="13"/>
  <c r="H7659"/>
  <c r="H7669" s="1"/>
  <c r="H648" i="9" s="1"/>
  <c r="H6238" i="13"/>
  <c r="H6578"/>
  <c r="H6894"/>
  <c r="H7234"/>
  <c r="H5934"/>
  <c r="H6335"/>
  <c r="H6345" s="1"/>
  <c r="H632" i="9" s="1"/>
  <c r="H6699" i="13"/>
  <c r="H6709" s="1"/>
  <c r="H669" i="9" s="1"/>
  <c r="H7039" i="13"/>
  <c r="H7049" s="1"/>
  <c r="H682" i="9" s="1"/>
  <c r="H7307" i="13"/>
  <c r="H7317" s="1"/>
  <c r="H623" i="9" s="1"/>
  <c r="H7695" i="13"/>
  <c r="H7705" s="1"/>
  <c r="H684" i="9" s="1"/>
  <c r="H7866" i="13"/>
  <c r="H7939"/>
  <c r="H7987"/>
  <c r="H7997" s="1"/>
  <c r="H649" i="9" s="1"/>
  <c r="H7902" i="13"/>
  <c r="H7999"/>
  <c r="H8009" s="1"/>
  <c r="H661" i="9" s="1"/>
  <c r="H4999" i="13"/>
  <c r="H5315"/>
  <c r="H5363"/>
  <c r="H5373" s="1"/>
  <c r="H641" i="9" s="1"/>
  <c r="H5703" i="13"/>
  <c r="H5713" s="1"/>
  <c r="H654" i="9" s="1"/>
  <c r="H4938" i="13"/>
  <c r="H5254"/>
  <c r="H5594"/>
  <c r="H4987"/>
  <c r="H5327"/>
  <c r="H5337" s="1"/>
  <c r="H605" i="9" s="1"/>
  <c r="H5643" i="13"/>
  <c r="H5691"/>
  <c r="H5701" s="1"/>
  <c r="H642" i="9" s="1"/>
  <c r="H6031" i="13"/>
  <c r="H6041" s="1"/>
  <c r="H655" i="9" s="1"/>
  <c r="H4926" i="13"/>
  <c r="H5266"/>
  <c r="H5582"/>
  <c r="H5922"/>
  <c r="H6250"/>
  <c r="H6566"/>
  <c r="H6906"/>
  <c r="H7222"/>
  <c r="H7562"/>
  <c r="H6371"/>
  <c r="H6381" s="1"/>
  <c r="H668" i="9" s="1"/>
  <c r="H6711" i="13"/>
  <c r="H6721" s="1"/>
  <c r="H681" i="9" s="1"/>
  <c r="H6979" i="13"/>
  <c r="H6989" s="1"/>
  <c r="H622" i="9" s="1"/>
  <c r="H7319" i="13"/>
  <c r="H7329" s="1"/>
  <c r="H635" i="9" s="1"/>
  <c r="H7683" i="13"/>
  <c r="H7693" s="1"/>
  <c r="H672" i="9" s="1"/>
  <c r="H6214" i="13"/>
  <c r="H6554"/>
  <c r="H6870"/>
  <c r="H7210"/>
  <c r="H7526"/>
  <c r="H6359"/>
  <c r="H6369" s="1"/>
  <c r="H656" i="9" s="1"/>
  <c r="H6967" i="13"/>
  <c r="H6977" s="1"/>
  <c r="H610" i="9" s="1"/>
  <c r="H7283" i="13"/>
  <c r="H7331"/>
  <c r="H7341" s="1"/>
  <c r="H647" i="9" s="1"/>
  <c r="H7842" i="13"/>
  <c r="H7550"/>
  <c r="H8011"/>
  <c r="H8021" s="1"/>
  <c r="H673" i="9" s="1"/>
  <c r="H7623" i="13"/>
  <c r="H7633" s="1"/>
  <c r="H612" i="9" s="1"/>
  <c r="H7878" i="13"/>
  <c r="H8023"/>
  <c r="H8033" s="1"/>
  <c r="H685" i="9" s="1"/>
  <c r="H5071" i="13"/>
  <c r="H5387"/>
  <c r="H5397" s="1"/>
  <c r="H665" i="9" s="1"/>
  <c r="H5727" i="13"/>
  <c r="H5737" s="1"/>
  <c r="H678" i="9" s="1"/>
  <c r="H4914" i="13"/>
  <c r="H5230"/>
  <c r="H5570"/>
  <c r="H5886"/>
  <c r="H5059"/>
  <c r="H5351"/>
  <c r="H5361" s="1"/>
  <c r="H629" i="9" s="1"/>
  <c r="H5715" i="13"/>
  <c r="H5725" s="1"/>
  <c r="H666" i="9" s="1"/>
  <c r="H6055" i="13"/>
  <c r="H6065" s="1"/>
  <c r="H679" i="9" s="1"/>
  <c r="H4902" i="13"/>
  <c r="H5242"/>
  <c r="H5558"/>
  <c r="H5898"/>
  <c r="H6226"/>
  <c r="H6542"/>
  <c r="H6882"/>
  <c r="H7198"/>
  <c r="H7538"/>
  <c r="H5995"/>
  <c r="H6005" s="1"/>
  <c r="H619" i="9" s="1"/>
  <c r="H6639" i="13"/>
  <c r="H6649" s="1"/>
  <c r="H609" i="9" s="1"/>
  <c r="H6955" i="13"/>
  <c r="H7003"/>
  <c r="H7013" s="1"/>
  <c r="H646" i="9" s="1"/>
  <c r="H7343" i="13"/>
  <c r="H7353" s="1"/>
  <c r="H659" i="9" s="1"/>
  <c r="H6190" i="13"/>
  <c r="H6530"/>
  <c r="H6846"/>
  <c r="H7186"/>
  <c r="H7502"/>
  <c r="H6019"/>
  <c r="H6029" s="1"/>
  <c r="H643" i="9" s="1"/>
  <c r="H6383" i="13"/>
  <c r="H6393" s="1"/>
  <c r="H680" i="9" s="1"/>
  <c r="H6651" i="13"/>
  <c r="H6661" s="1"/>
  <c r="H621" i="9" s="1"/>
  <c r="H6991" i="13"/>
  <c r="H7001" s="1"/>
  <c r="H634" i="9" s="1"/>
  <c r="H7355" i="13"/>
  <c r="H7365" s="1"/>
  <c r="H671" i="9" s="1"/>
  <c r="H7914" i="13"/>
  <c r="H209" i="14"/>
  <c r="H7671" i="13"/>
  <c r="H7681" s="1"/>
  <c r="H660" i="9" s="1"/>
  <c r="H7854" i="13"/>
  <c r="H7951"/>
  <c r="H7961" s="1"/>
  <c r="H613" i="9" s="1"/>
  <c r="G5030" i="13"/>
  <c r="G5346"/>
  <c r="K5346" s="1"/>
  <c r="G5394"/>
  <c r="K5394" s="1"/>
  <c r="G5686"/>
  <c r="K5686" s="1"/>
  <c r="G5734"/>
  <c r="K5734" s="1"/>
  <c r="G4945"/>
  <c r="G5261"/>
  <c r="G5601"/>
  <c r="G4994"/>
  <c r="G5334"/>
  <c r="K5334" s="1"/>
  <c r="G5382"/>
  <c r="K5382" s="1"/>
  <c r="G5650"/>
  <c r="G4909"/>
  <c r="G5249"/>
  <c r="G5565"/>
  <c r="G5905"/>
  <c r="G6233"/>
  <c r="G6549"/>
  <c r="G6889"/>
  <c r="G7205"/>
  <c r="G7545"/>
  <c r="G6306"/>
  <c r="G6986"/>
  <c r="K6986" s="1"/>
  <c r="G7034"/>
  <c r="K7034" s="1"/>
  <c r="G7326"/>
  <c r="K7326" s="1"/>
  <c r="G7374"/>
  <c r="K7374" s="1"/>
  <c r="G6197"/>
  <c r="G6537"/>
  <c r="G6853"/>
  <c r="G7193"/>
  <c r="G7509"/>
  <c r="G6658"/>
  <c r="K6658" s="1"/>
  <c r="G6706"/>
  <c r="K6706" s="1"/>
  <c r="G6998"/>
  <c r="K6998" s="1"/>
  <c r="G7046"/>
  <c r="K7046" s="1"/>
  <c r="G7678"/>
  <c r="K7678" s="1"/>
  <c r="G7897"/>
  <c r="G7702"/>
  <c r="K7702" s="1"/>
  <c r="G7885"/>
  <c r="G7982"/>
  <c r="K7982" s="1"/>
  <c r="G8030"/>
  <c r="K8030" s="1"/>
  <c r="G5006"/>
  <c r="G5322"/>
  <c r="G4921"/>
  <c r="G5237"/>
  <c r="G5577"/>
  <c r="G5893"/>
  <c r="G5066"/>
  <c r="G5698"/>
  <c r="K5698" s="1"/>
  <c r="G5990"/>
  <c r="K5990" s="1"/>
  <c r="G6038"/>
  <c r="K6038" s="1"/>
  <c r="G4885"/>
  <c r="G5225"/>
  <c r="G5541"/>
  <c r="G5881"/>
  <c r="G6002"/>
  <c r="K6002" s="1"/>
  <c r="G6209"/>
  <c r="G6525"/>
  <c r="G6865"/>
  <c r="G7181"/>
  <c r="G7521"/>
  <c r="G5941"/>
  <c r="G6354"/>
  <c r="K6354" s="1"/>
  <c r="G6646"/>
  <c r="K6646" s="1"/>
  <c r="G6694"/>
  <c r="K6694" s="1"/>
  <c r="G6962"/>
  <c r="G7642"/>
  <c r="K7642" s="1"/>
  <c r="G7690"/>
  <c r="K7690" s="1"/>
  <c r="G6269"/>
  <c r="G6609"/>
  <c r="G6925"/>
  <c r="G7265"/>
  <c r="G6318"/>
  <c r="K6318" s="1"/>
  <c r="G6366"/>
  <c r="K6366" s="1"/>
  <c r="G6634"/>
  <c r="G7314"/>
  <c r="K7314" s="1"/>
  <c r="G7362"/>
  <c r="K7362" s="1"/>
  <c r="G7873"/>
  <c r="G7970"/>
  <c r="K7970" s="1"/>
  <c r="G8018"/>
  <c r="K8018" s="1"/>
  <c r="G7861"/>
  <c r="G5078"/>
  <c r="G5370"/>
  <c r="K5370" s="1"/>
  <c r="G5662"/>
  <c r="K5662" s="1"/>
  <c r="G5710"/>
  <c r="K5710" s="1"/>
  <c r="G4897"/>
  <c r="G5213"/>
  <c r="G5553"/>
  <c r="G5869"/>
  <c r="G5042"/>
  <c r="G5358"/>
  <c r="K5358" s="1"/>
  <c r="G5406"/>
  <c r="K5406" s="1"/>
  <c r="G4957"/>
  <c r="G5297"/>
  <c r="G5613"/>
  <c r="G5953"/>
  <c r="G6281"/>
  <c r="G6597"/>
  <c r="G6937"/>
  <c r="G7253"/>
  <c r="G7593"/>
  <c r="G7010"/>
  <c r="K7010" s="1"/>
  <c r="G7302"/>
  <c r="K7302" s="1"/>
  <c r="G7350"/>
  <c r="K7350" s="1"/>
  <c r="G7618"/>
  <c r="G6026"/>
  <c r="K6026" s="1"/>
  <c r="G6245"/>
  <c r="G6585"/>
  <c r="G6901"/>
  <c r="G7241"/>
  <c r="G5917"/>
  <c r="G6682"/>
  <c r="K6682" s="1"/>
  <c r="G6974"/>
  <c r="K6974" s="1"/>
  <c r="G7022"/>
  <c r="K7022" s="1"/>
  <c r="G7290"/>
  <c r="G7630"/>
  <c r="K7630" s="1"/>
  <c r="G7849"/>
  <c r="G7946"/>
  <c r="G7654"/>
  <c r="K7654" s="1"/>
  <c r="G7837"/>
  <c r="G7958"/>
  <c r="K7958" s="1"/>
  <c r="G8006"/>
  <c r="K8006" s="1"/>
  <c r="K206" i="14"/>
  <c r="G5054" i="13"/>
  <c r="G4969"/>
  <c r="G5285"/>
  <c r="G5625"/>
  <c r="G5018"/>
  <c r="G5674"/>
  <c r="K5674" s="1"/>
  <c r="G5722"/>
  <c r="K5722" s="1"/>
  <c r="G6014"/>
  <c r="K6014" s="1"/>
  <c r="G6062"/>
  <c r="K6062" s="1"/>
  <c r="G4933"/>
  <c r="G5273"/>
  <c r="G5589"/>
  <c r="G5929"/>
  <c r="G6050"/>
  <c r="K6050" s="1"/>
  <c r="G6257"/>
  <c r="G6573"/>
  <c r="G6913"/>
  <c r="G7229"/>
  <c r="G7569"/>
  <c r="G6330"/>
  <c r="K6330" s="1"/>
  <c r="G6378"/>
  <c r="K6378" s="1"/>
  <c r="G6670"/>
  <c r="K6670" s="1"/>
  <c r="G6718"/>
  <c r="K6718" s="1"/>
  <c r="G7666"/>
  <c r="K7666" s="1"/>
  <c r="G5978"/>
  <c r="G6221"/>
  <c r="G6561"/>
  <c r="G6877"/>
  <c r="G7217"/>
  <c r="G7533"/>
  <c r="G6342"/>
  <c r="K6342" s="1"/>
  <c r="G6390"/>
  <c r="K6390" s="1"/>
  <c r="G7338"/>
  <c r="K7338" s="1"/>
  <c r="G7557"/>
  <c r="G7921"/>
  <c r="G7994"/>
  <c r="K7994" s="1"/>
  <c r="G7581"/>
  <c r="G7909"/>
  <c r="H5198"/>
  <c r="H8260"/>
  <c r="C3975"/>
  <c r="C791"/>
  <c r="C2650"/>
  <c r="C2868" s="1"/>
  <c r="C2772"/>
  <c r="C1460"/>
  <c r="C1338"/>
  <c r="C1556" s="1"/>
  <c r="D3309"/>
  <c r="D3527" s="1"/>
  <c r="D3431"/>
  <c r="D1463"/>
  <c r="D1341"/>
  <c r="D1559" s="1"/>
  <c r="D3905"/>
  <c r="D843"/>
  <c r="D3637"/>
  <c r="D3759"/>
  <c r="I2655"/>
  <c r="I2873" s="1"/>
  <c r="I2777"/>
  <c r="I3761"/>
  <c r="I3639"/>
  <c r="I3857" s="1"/>
  <c r="I3980"/>
  <c r="I796"/>
  <c r="C8202"/>
  <c r="C5140"/>
  <c r="C8238"/>
  <c r="C5176"/>
  <c r="C8226"/>
  <c r="C5164"/>
  <c r="C8056"/>
  <c r="C7934"/>
  <c r="C8152" s="1"/>
  <c r="C7606"/>
  <c r="C7728"/>
  <c r="C6416"/>
  <c r="C6294"/>
  <c r="C6512" s="1"/>
  <c r="C6088"/>
  <c r="C5966"/>
  <c r="C6184" s="1"/>
  <c r="C8250"/>
  <c r="C5188"/>
  <c r="D845"/>
  <c r="D3907"/>
  <c r="D2983"/>
  <c r="D3201" s="1"/>
  <c r="D3105"/>
  <c r="D821"/>
  <c r="D3883"/>
  <c r="D3943"/>
  <c r="D881"/>
  <c r="H2770"/>
  <c r="H2648"/>
  <c r="H2866" s="1"/>
  <c r="H3973"/>
  <c r="H789"/>
  <c r="H3864"/>
  <c r="H802"/>
  <c r="H680"/>
  <c r="H3632"/>
  <c r="H3850" s="1"/>
  <c r="H3754"/>
  <c r="H1664"/>
  <c r="H1882" s="1"/>
  <c r="H1786"/>
  <c r="H850"/>
  <c r="H3912"/>
  <c r="I3632"/>
  <c r="I3850" s="1"/>
  <c r="I3754"/>
  <c r="I2442"/>
  <c r="I2320"/>
  <c r="I2538" s="1"/>
  <c r="I1130"/>
  <c r="I1008"/>
  <c r="I3098"/>
  <c r="I2976"/>
  <c r="I3194" s="1"/>
  <c r="I2770"/>
  <c r="I2648"/>
  <c r="I2866" s="1"/>
  <c r="I3948"/>
  <c r="I886"/>
  <c r="B637"/>
  <c r="B758"/>
  <c r="B917"/>
  <c r="B589"/>
  <c r="B746"/>
  <c r="B953"/>
  <c r="B1305"/>
  <c r="B1621"/>
  <c r="B1402"/>
  <c r="F1402" s="1"/>
  <c r="B1694"/>
  <c r="F1694" s="1"/>
  <c r="B1742"/>
  <c r="F1742" s="1"/>
  <c r="B929"/>
  <c r="B1293"/>
  <c r="B1633"/>
  <c r="B1074"/>
  <c r="F1074" s="1"/>
  <c r="B1366"/>
  <c r="F1366" s="1"/>
  <c r="B1414"/>
  <c r="F1414" s="1"/>
  <c r="B2022"/>
  <c r="F2022" s="1"/>
  <c r="B2070"/>
  <c r="F2070" s="1"/>
  <c r="B2338"/>
  <c r="B1937"/>
  <c r="B2253"/>
  <c r="B2593"/>
  <c r="B2034"/>
  <c r="F2034" s="1"/>
  <c r="B2082"/>
  <c r="F2082" s="1"/>
  <c r="B2374"/>
  <c r="F2374" s="1"/>
  <c r="B2422"/>
  <c r="F2422" s="1"/>
  <c r="B1973"/>
  <c r="B2313"/>
  <c r="B2969"/>
  <c r="B3285"/>
  <c r="B3018"/>
  <c r="F3018" s="1"/>
  <c r="B3066"/>
  <c r="F3066" s="1"/>
  <c r="B2933"/>
  <c r="B3273"/>
  <c r="B2666"/>
  <c r="B3346"/>
  <c r="F3346" s="1"/>
  <c r="B3394"/>
  <c r="F3394" s="1"/>
  <c r="B3382"/>
  <c r="F3382" s="1"/>
  <c r="B3589"/>
  <c r="B3686"/>
  <c r="F3686" s="1"/>
  <c r="B3734"/>
  <c r="F3734" s="1"/>
  <c r="B3406"/>
  <c r="F3406" s="1"/>
  <c r="B3601"/>
  <c r="B601"/>
  <c r="B710"/>
  <c r="B613"/>
  <c r="B965"/>
  <c r="B698"/>
  <c r="B1038"/>
  <c r="F1038" s="1"/>
  <c r="B1257"/>
  <c r="B1573"/>
  <c r="B1026"/>
  <c r="B1378"/>
  <c r="F1378" s="1"/>
  <c r="B1426"/>
  <c r="F1426" s="1"/>
  <c r="B1718"/>
  <c r="F1718" s="1"/>
  <c r="B1766"/>
  <c r="F1766" s="1"/>
  <c r="B1245"/>
  <c r="B1585"/>
  <c r="B1050"/>
  <c r="F1050" s="1"/>
  <c r="B1098"/>
  <c r="F1098" s="1"/>
  <c r="B1390"/>
  <c r="F1390" s="1"/>
  <c r="B1438"/>
  <c r="F1438" s="1"/>
  <c r="B2046"/>
  <c r="F2046" s="1"/>
  <c r="B2094"/>
  <c r="F2094" s="1"/>
  <c r="B1985"/>
  <c r="B2301"/>
  <c r="B2641"/>
  <c r="B2058"/>
  <c r="F2058" s="1"/>
  <c r="B2350"/>
  <c r="F2350" s="1"/>
  <c r="B2398"/>
  <c r="F2398" s="1"/>
  <c r="B1682"/>
  <c r="B1925"/>
  <c r="B2265"/>
  <c r="B2921"/>
  <c r="B3237"/>
  <c r="B2605"/>
  <c r="B3042"/>
  <c r="F3042" s="1"/>
  <c r="B2885"/>
  <c r="B3225"/>
  <c r="B2581"/>
  <c r="B3370"/>
  <c r="F3370" s="1"/>
  <c r="B3334"/>
  <c r="F3334" s="1"/>
  <c r="B3541"/>
  <c r="B3662"/>
  <c r="F3662" s="1"/>
  <c r="B3710"/>
  <c r="F3710" s="1"/>
  <c r="B3358"/>
  <c r="F3358" s="1"/>
  <c r="B3553"/>
  <c r="B3650"/>
  <c r="B673"/>
  <c r="B941"/>
  <c r="B770"/>
  <c r="B1329"/>
  <c r="B1086"/>
  <c r="F1086" s="1"/>
  <c r="B1317"/>
  <c r="B2410"/>
  <c r="F2410" s="1"/>
  <c r="B1961"/>
  <c r="B2617"/>
  <c r="B2241"/>
  <c r="B3213"/>
  <c r="B2702"/>
  <c r="F2702" s="1"/>
  <c r="B2957"/>
  <c r="B2690"/>
  <c r="F2690" s="1"/>
  <c r="B3030"/>
  <c r="F3030" s="1"/>
  <c r="B3698"/>
  <c r="F3698" s="1"/>
  <c r="B661"/>
  <c r="B649"/>
  <c r="B722"/>
  <c r="B1281"/>
  <c r="B1062"/>
  <c r="F1062" s="1"/>
  <c r="B1269"/>
  <c r="B2386"/>
  <c r="F2386" s="1"/>
  <c r="B1913"/>
  <c r="B2569"/>
  <c r="B1949"/>
  <c r="B2945"/>
  <c r="B2678"/>
  <c r="F2678" s="1"/>
  <c r="B2994"/>
  <c r="B2909"/>
  <c r="B2629"/>
  <c r="B3006"/>
  <c r="F3006" s="1"/>
  <c r="B3322"/>
  <c r="B3674"/>
  <c r="F3674" s="1"/>
  <c r="B782"/>
  <c r="B625"/>
  <c r="B1001"/>
  <c r="B1645"/>
  <c r="B1354"/>
  <c r="B977"/>
  <c r="B1657"/>
  <c r="B2362"/>
  <c r="F2362" s="1"/>
  <c r="B1754"/>
  <c r="F1754" s="1"/>
  <c r="B2277"/>
  <c r="B1901"/>
  <c r="B2897"/>
  <c r="B2557"/>
  <c r="B2750"/>
  <c r="F2750" s="1"/>
  <c r="B3297"/>
  <c r="B2738"/>
  <c r="F2738" s="1"/>
  <c r="B3078"/>
  <c r="F3078" s="1"/>
  <c r="B3613"/>
  <c r="B3625"/>
  <c r="F193" i="14"/>
  <c r="B734" i="13"/>
  <c r="B989"/>
  <c r="B1597"/>
  <c r="B1110"/>
  <c r="F1110" s="1"/>
  <c r="B1609"/>
  <c r="B1706"/>
  <c r="F1706" s="1"/>
  <c r="B2229"/>
  <c r="B2010"/>
  <c r="B1730"/>
  <c r="F1730" s="1"/>
  <c r="B2289"/>
  <c r="B3261"/>
  <c r="B2726"/>
  <c r="F2726" s="1"/>
  <c r="B3249"/>
  <c r="B2714"/>
  <c r="F2714" s="1"/>
  <c r="B3054"/>
  <c r="F3054" s="1"/>
  <c r="B3565"/>
  <c r="B3577"/>
  <c r="B3722"/>
  <c r="F3722" s="1"/>
  <c r="B5249"/>
  <c r="B6525"/>
  <c r="B5346"/>
  <c r="F5346" s="1"/>
  <c r="B5237"/>
  <c r="B7326"/>
  <c r="F7326" s="1"/>
  <c r="B7290"/>
  <c r="B4945"/>
  <c r="B7837"/>
  <c r="B6597"/>
  <c r="B5722"/>
  <c r="F5722" s="1"/>
  <c r="B4909"/>
  <c r="B6682"/>
  <c r="F6682" s="1"/>
  <c r="B6718"/>
  <c r="F6718" s="1"/>
  <c r="B6585"/>
  <c r="B4933"/>
  <c r="B5893"/>
  <c r="B7265"/>
  <c r="B5370"/>
  <c r="F5370" s="1"/>
  <c r="B6537"/>
  <c r="B5285"/>
  <c r="B4897"/>
  <c r="B6561"/>
  <c r="B6646"/>
  <c r="F6646" s="1"/>
  <c r="B6962"/>
  <c r="B6050"/>
  <c r="F6050" s="1"/>
  <c r="B7630"/>
  <c r="F7630" s="1"/>
  <c r="B5613"/>
  <c r="B6853"/>
  <c r="B6658"/>
  <c r="F6658" s="1"/>
  <c r="B5881"/>
  <c r="B6366"/>
  <c r="F6366" s="1"/>
  <c r="B6378"/>
  <c r="F6378" s="1"/>
  <c r="B7946"/>
  <c r="B5018"/>
  <c r="B5358"/>
  <c r="F5358" s="1"/>
  <c r="B6609"/>
  <c r="B5917"/>
  <c r="B7193"/>
  <c r="B6281"/>
  <c r="B4885"/>
  <c r="B5905"/>
  <c r="B7849"/>
  <c r="B7205"/>
  <c r="B6706"/>
  <c r="F6706" s="1"/>
  <c r="B6925"/>
  <c r="B6257"/>
  <c r="B5042"/>
  <c r="B7302"/>
  <c r="F7302" s="1"/>
  <c r="B6197"/>
  <c r="B6342"/>
  <c r="F6342" s="1"/>
  <c r="B5225"/>
  <c r="B5334"/>
  <c r="F5334" s="1"/>
  <c r="B7521"/>
  <c r="B7861"/>
  <c r="B4921"/>
  <c r="B6014"/>
  <c r="F6014" s="1"/>
  <c r="B7897"/>
  <c r="B5261"/>
  <c r="B7921"/>
  <c r="B6937"/>
  <c r="B5006"/>
  <c r="B7181"/>
  <c r="B7241"/>
  <c r="B5589"/>
  <c r="B7909"/>
  <c r="B6913"/>
  <c r="B5601"/>
  <c r="B8006"/>
  <c r="F8006" s="1"/>
  <c r="B7314"/>
  <c r="F7314" s="1"/>
  <c r="B5625"/>
  <c r="B5650"/>
  <c r="B6865"/>
  <c r="B7533"/>
  <c r="B6390"/>
  <c r="F6390" s="1"/>
  <c r="B6889"/>
  <c r="B7982"/>
  <c r="F7982" s="1"/>
  <c r="B6974"/>
  <c r="F6974" s="1"/>
  <c r="B8018"/>
  <c r="F8018" s="1"/>
  <c r="B7593"/>
  <c r="B5078"/>
  <c r="B5553"/>
  <c r="B7217"/>
  <c r="B6002"/>
  <c r="F6002" s="1"/>
  <c r="B7545"/>
  <c r="B7618"/>
  <c r="B7569"/>
  <c r="B5698"/>
  <c r="F5698" s="1"/>
  <c r="B7970"/>
  <c r="F7970" s="1"/>
  <c r="B7509"/>
  <c r="B6998"/>
  <c r="F6998" s="1"/>
  <c r="B4969"/>
  <c r="B5213"/>
  <c r="B6209"/>
  <c r="B6877"/>
  <c r="B5674"/>
  <c r="F5674" s="1"/>
  <c r="B6306"/>
  <c r="B7690"/>
  <c r="F7690" s="1"/>
  <c r="B6634"/>
  <c r="B6269"/>
  <c r="B6354"/>
  <c r="F6354" s="1"/>
  <c r="B5541"/>
  <c r="B5990"/>
  <c r="F5990" s="1"/>
  <c r="B7557"/>
  <c r="B5577"/>
  <c r="B5953"/>
  <c r="B6330"/>
  <c r="F6330" s="1"/>
  <c r="B5382"/>
  <c r="F5382" s="1"/>
  <c r="B7362"/>
  <c r="F7362" s="1"/>
  <c r="B6026"/>
  <c r="F6026" s="1"/>
  <c r="B5406"/>
  <c r="F5406" s="1"/>
  <c r="B5869"/>
  <c r="B7678"/>
  <c r="F7678" s="1"/>
  <c r="B6221"/>
  <c r="B6549"/>
  <c r="B6245"/>
  <c r="B7994"/>
  <c r="F7994" s="1"/>
  <c r="B5978"/>
  <c r="B5054"/>
  <c r="B6694"/>
  <c r="F6694" s="1"/>
  <c r="B5734"/>
  <c r="F5734" s="1"/>
  <c r="B5662"/>
  <c r="F5662" s="1"/>
  <c r="B5929"/>
  <c r="B7885"/>
  <c r="B6901"/>
  <c r="B5273"/>
  <c r="B6670"/>
  <c r="F6670" s="1"/>
  <c r="B6318"/>
  <c r="F6318" s="1"/>
  <c r="B4957"/>
  <c r="B7666"/>
  <c r="F7666" s="1"/>
  <c r="B7654"/>
  <c r="F7654" s="1"/>
  <c r="B5066"/>
  <c r="B5322"/>
  <c r="B7338"/>
  <c r="F7338" s="1"/>
  <c r="B7374"/>
  <c r="F7374" s="1"/>
  <c r="B7046"/>
  <c r="F7046" s="1"/>
  <c r="B7581"/>
  <c r="B5030"/>
  <c r="B6573"/>
  <c r="B5297"/>
  <c r="B7010"/>
  <c r="F7010" s="1"/>
  <c r="B5394"/>
  <c r="F5394" s="1"/>
  <c r="B4994"/>
  <c r="B8030"/>
  <c r="F8030" s="1"/>
  <c r="B6233"/>
  <c r="B7702"/>
  <c r="F7702" s="1"/>
  <c r="B6986"/>
  <c r="F6986" s="1"/>
  <c r="B6038"/>
  <c r="F6038" s="1"/>
  <c r="B7958"/>
  <c r="F7958" s="1"/>
  <c r="B7253"/>
  <c r="B6062"/>
  <c r="F6062" s="1"/>
  <c r="B5565"/>
  <c r="B7022"/>
  <c r="F7022" s="1"/>
  <c r="B7034"/>
  <c r="F7034" s="1"/>
  <c r="B7873"/>
  <c r="B7642"/>
  <c r="F7642" s="1"/>
  <c r="B5686"/>
  <c r="F5686" s="1"/>
  <c r="B7229"/>
  <c r="B5710"/>
  <c r="F5710" s="1"/>
  <c r="B7350"/>
  <c r="F7350" s="1"/>
  <c r="B5941"/>
  <c r="I6743"/>
  <c r="I6621"/>
  <c r="I8189"/>
  <c r="I5127"/>
  <c r="I7071"/>
  <c r="I6949"/>
  <c r="I5965"/>
  <c r="I6087"/>
  <c r="I8249"/>
  <c r="I5187"/>
  <c r="I5637"/>
  <c r="I5759"/>
  <c r="J7401"/>
  <c r="J7279"/>
  <c r="J6623"/>
  <c r="J6841" s="1"/>
  <c r="J6745"/>
  <c r="J8215"/>
  <c r="J5153"/>
  <c r="J6089"/>
  <c r="J5967"/>
  <c r="J8179"/>
  <c r="J5117"/>
  <c r="J8239"/>
  <c r="J5177"/>
  <c r="G611"/>
  <c r="G696"/>
  <c r="G599"/>
  <c r="G756"/>
  <c r="G915"/>
  <c r="G1048"/>
  <c r="K1048" s="1"/>
  <c r="G1096"/>
  <c r="K1096" s="1"/>
  <c r="G1388"/>
  <c r="K1388" s="1"/>
  <c r="G1436"/>
  <c r="K1436" s="1"/>
  <c r="G1255"/>
  <c r="G1571"/>
  <c r="G1060"/>
  <c r="K1060" s="1"/>
  <c r="G1108"/>
  <c r="K1108" s="1"/>
  <c r="G1315"/>
  <c r="G1655"/>
  <c r="G1899"/>
  <c r="G2239"/>
  <c r="G2555"/>
  <c r="G2020"/>
  <c r="K2020" s="1"/>
  <c r="G2068"/>
  <c r="K2068" s="1"/>
  <c r="G2336"/>
  <c r="G1935"/>
  <c r="G2251"/>
  <c r="G2032"/>
  <c r="K2032" s="1"/>
  <c r="G2080"/>
  <c r="K2080" s="1"/>
  <c r="G2372"/>
  <c r="K2372" s="1"/>
  <c r="G2420"/>
  <c r="K2420" s="1"/>
  <c r="G2919"/>
  <c r="G3235"/>
  <c r="G3016"/>
  <c r="K3016" s="1"/>
  <c r="G3064"/>
  <c r="K3064" s="1"/>
  <c r="G3356"/>
  <c r="K3356" s="1"/>
  <c r="G3404"/>
  <c r="K3404" s="1"/>
  <c r="G2883"/>
  <c r="G3223"/>
  <c r="G3320"/>
  <c r="G3672"/>
  <c r="K3672" s="1"/>
  <c r="G3720"/>
  <c r="K3720" s="1"/>
  <c r="G3587"/>
  <c r="G3392"/>
  <c r="K3392" s="1"/>
  <c r="G3684"/>
  <c r="K3684" s="1"/>
  <c r="G3732"/>
  <c r="K3732" s="1"/>
  <c r="G3599"/>
  <c r="G587"/>
  <c r="G623"/>
  <c r="G768"/>
  <c r="G732"/>
  <c r="G647"/>
  <c r="G987"/>
  <c r="G999"/>
  <c r="G1327"/>
  <c r="G1643"/>
  <c r="G1376"/>
  <c r="K1376" s="1"/>
  <c r="G1424"/>
  <c r="K1424" s="1"/>
  <c r="G1716"/>
  <c r="K1716" s="1"/>
  <c r="G1764"/>
  <c r="K1764" s="1"/>
  <c r="G1036"/>
  <c r="K1036" s="1"/>
  <c r="G1291"/>
  <c r="G1631"/>
  <c r="G1971"/>
  <c r="G2311"/>
  <c r="G2627"/>
  <c r="G2384"/>
  <c r="K2384" s="1"/>
  <c r="G1704"/>
  <c r="K1704" s="1"/>
  <c r="G1911"/>
  <c r="G2227"/>
  <c r="G2008"/>
  <c r="G2688"/>
  <c r="K2688" s="1"/>
  <c r="G2736"/>
  <c r="K2736" s="1"/>
  <c r="G3028"/>
  <c r="K3028" s="1"/>
  <c r="G3076"/>
  <c r="K3076" s="1"/>
  <c r="G2895"/>
  <c r="G3211"/>
  <c r="G2676"/>
  <c r="K2676" s="1"/>
  <c r="G2724"/>
  <c r="K2724" s="1"/>
  <c r="G2992"/>
  <c r="G2615"/>
  <c r="G2955"/>
  <c r="G3295"/>
  <c r="G3648"/>
  <c r="G3563"/>
  <c r="G3575"/>
  <c r="G659"/>
  <c r="G744"/>
  <c r="G708"/>
  <c r="G1024"/>
  <c r="G963"/>
  <c r="G1072"/>
  <c r="K1072" s="1"/>
  <c r="G1364"/>
  <c r="K1364" s="1"/>
  <c r="G1412"/>
  <c r="K1412" s="1"/>
  <c r="G951"/>
  <c r="G1303"/>
  <c r="G1619"/>
  <c r="G1084"/>
  <c r="K1084" s="1"/>
  <c r="G1352"/>
  <c r="G975"/>
  <c r="G1267"/>
  <c r="G1607"/>
  <c r="G1728"/>
  <c r="K1728" s="1"/>
  <c r="G1947"/>
  <c r="G2287"/>
  <c r="G2603"/>
  <c r="G2044"/>
  <c r="K2044" s="1"/>
  <c r="G2092"/>
  <c r="K2092" s="1"/>
  <c r="G1983"/>
  <c r="G2299"/>
  <c r="G2056"/>
  <c r="K2056" s="1"/>
  <c r="G2348"/>
  <c r="K2348" s="1"/>
  <c r="G2396"/>
  <c r="K2396" s="1"/>
  <c r="G2664"/>
  <c r="G2639"/>
  <c r="G2967"/>
  <c r="G3283"/>
  <c r="G3040"/>
  <c r="K3040" s="1"/>
  <c r="G3332"/>
  <c r="K3332" s="1"/>
  <c r="G3380"/>
  <c r="K3380" s="1"/>
  <c r="G2567"/>
  <c r="G2931"/>
  <c r="G3271"/>
  <c r="G3696"/>
  <c r="K3696" s="1"/>
  <c r="G3539"/>
  <c r="G3344"/>
  <c r="K3344" s="1"/>
  <c r="G3660"/>
  <c r="K3660" s="1"/>
  <c r="G3708"/>
  <c r="K3708" s="1"/>
  <c r="G3551"/>
  <c r="K191" i="14"/>
  <c r="G635" i="13"/>
  <c r="G720"/>
  <c r="G671"/>
  <c r="G780"/>
  <c r="G939"/>
  <c r="G1279"/>
  <c r="G1595"/>
  <c r="G1400"/>
  <c r="K1400" s="1"/>
  <c r="G1692"/>
  <c r="K1692" s="1"/>
  <c r="G1740"/>
  <c r="K1740" s="1"/>
  <c r="G927"/>
  <c r="G1243"/>
  <c r="G1583"/>
  <c r="G1680"/>
  <c r="G1923"/>
  <c r="G2263"/>
  <c r="G2579"/>
  <c r="G2360"/>
  <c r="K2360" s="1"/>
  <c r="G2408"/>
  <c r="K2408" s="1"/>
  <c r="G1752"/>
  <c r="K1752" s="1"/>
  <c r="G1959"/>
  <c r="G2275"/>
  <c r="G2712"/>
  <c r="K2712" s="1"/>
  <c r="G3004"/>
  <c r="K3004" s="1"/>
  <c r="G3052"/>
  <c r="K3052" s="1"/>
  <c r="G2591"/>
  <c r="G2943"/>
  <c r="G3259"/>
  <c r="G2700"/>
  <c r="K2700" s="1"/>
  <c r="G2748"/>
  <c r="K2748" s="1"/>
  <c r="G2907"/>
  <c r="G3247"/>
  <c r="G3368"/>
  <c r="K3368" s="1"/>
  <c r="G3611"/>
  <c r="G3623"/>
  <c r="E3931"/>
  <c r="E869"/>
  <c r="E2777"/>
  <c r="E2655"/>
  <c r="E1465"/>
  <c r="E1343"/>
  <c r="E3871"/>
  <c r="E809"/>
  <c r="E687"/>
  <c r="E2983"/>
  <c r="E3201" s="1"/>
  <c r="E3105"/>
  <c r="E3907"/>
  <c r="E845"/>
  <c r="C8105"/>
  <c r="C7085"/>
  <c r="C6489"/>
  <c r="H1813"/>
  <c r="H1120"/>
  <c r="H1837"/>
  <c r="H3173"/>
  <c r="E1839"/>
  <c r="E4026"/>
  <c r="E1863"/>
  <c r="E4050"/>
  <c r="E3491"/>
  <c r="E3187"/>
  <c r="E1511"/>
  <c r="C4121"/>
  <c r="J2757"/>
  <c r="J2198"/>
  <c r="J1506"/>
  <c r="J1846"/>
  <c r="J4033"/>
  <c r="E8280"/>
  <c r="E7769"/>
  <c r="E7101"/>
  <c r="E5485"/>
  <c r="E5740"/>
  <c r="E8097"/>
  <c r="E7089"/>
  <c r="E7052"/>
  <c r="E7757"/>
  <c r="H8442"/>
  <c r="H8369"/>
  <c r="C4050"/>
  <c r="C4014"/>
  <c r="C2483"/>
  <c r="C1450"/>
  <c r="C4002"/>
  <c r="C3843"/>
  <c r="C2434"/>
  <c r="J2108"/>
  <c r="J4016"/>
  <c r="J3773"/>
  <c r="J1501"/>
  <c r="J3420"/>
  <c r="J1853"/>
  <c r="J1509"/>
  <c r="J1873"/>
  <c r="J2821"/>
  <c r="J2104"/>
  <c r="J3149"/>
  <c r="J1120"/>
  <c r="I4013"/>
  <c r="I3089"/>
  <c r="I2105"/>
  <c r="I4049"/>
  <c r="I3514"/>
  <c r="I2506"/>
  <c r="I2810"/>
  <c r="I2433"/>
  <c r="I1449"/>
  <c r="I3989"/>
  <c r="E4032"/>
  <c r="E3740"/>
  <c r="E2805"/>
  <c r="E4020"/>
  <c r="E3825"/>
  <c r="E3813"/>
  <c r="E1772"/>
  <c r="E1481"/>
  <c r="E4044"/>
  <c r="D3159"/>
  <c r="D3487"/>
  <c r="D3779"/>
  <c r="D3451"/>
  <c r="D2430"/>
  <c r="D1823"/>
  <c r="E3999"/>
  <c r="D1864"/>
  <c r="D2435"/>
  <c r="J8335"/>
  <c r="J7059"/>
  <c r="J8287"/>
  <c r="J8297"/>
  <c r="J7057"/>
  <c r="J5745"/>
  <c r="J8321"/>
  <c r="D6404"/>
  <c r="D7461"/>
  <c r="D8298"/>
  <c r="D5503"/>
  <c r="D8042"/>
  <c r="I8359"/>
  <c r="I6075"/>
  <c r="I3984"/>
  <c r="I3996"/>
  <c r="I2489"/>
  <c r="I3084"/>
  <c r="I4032"/>
  <c r="J8280"/>
  <c r="J5497"/>
  <c r="J5740"/>
  <c r="J8292"/>
  <c r="J1192"/>
  <c r="J1119"/>
  <c r="J2759"/>
  <c r="J4011"/>
  <c r="J3768"/>
  <c r="J3743"/>
  <c r="J1532"/>
  <c r="J4035"/>
  <c r="J8283"/>
  <c r="J7383"/>
  <c r="J7772"/>
  <c r="J6484"/>
  <c r="J5500"/>
  <c r="J5464"/>
  <c r="J8319"/>
  <c r="J7736"/>
  <c r="D8281"/>
  <c r="D8293"/>
  <c r="D7430"/>
  <c r="H7132"/>
  <c r="H7800"/>
  <c r="H8140"/>
  <c r="H6804"/>
  <c r="H8043"/>
  <c r="H6428"/>
  <c r="H8347"/>
  <c r="H8068"/>
  <c r="H6500"/>
  <c r="H1184"/>
  <c r="H4027"/>
  <c r="H3784"/>
  <c r="H3091"/>
  <c r="H2107"/>
  <c r="H1779"/>
  <c r="H4051"/>
  <c r="H3808"/>
  <c r="H3796"/>
  <c r="H3152"/>
  <c r="H2204"/>
  <c r="H4093"/>
  <c r="E8043"/>
  <c r="E6731"/>
  <c r="E8359"/>
  <c r="E5504"/>
  <c r="E6075"/>
  <c r="I7142"/>
  <c r="I7057"/>
  <c r="I7130"/>
  <c r="I8321"/>
  <c r="I8345"/>
  <c r="I7410"/>
  <c r="I5478"/>
  <c r="I8357"/>
  <c r="E2807"/>
  <c r="E3986"/>
  <c r="E2527"/>
  <c r="E1847"/>
  <c r="E4010"/>
  <c r="H7497"/>
  <c r="H8433"/>
  <c r="I4071"/>
  <c r="E7473"/>
  <c r="E7388"/>
  <c r="E6149"/>
  <c r="E6076"/>
  <c r="E7060"/>
  <c r="E7765"/>
  <c r="E6453"/>
  <c r="E8312"/>
  <c r="E6137"/>
  <c r="H8449"/>
  <c r="H8461"/>
  <c r="E4057"/>
  <c r="E3413"/>
  <c r="E1834"/>
  <c r="E2126"/>
  <c r="E4009"/>
  <c r="E3498"/>
  <c r="E3997"/>
  <c r="C4098"/>
  <c r="C4170"/>
  <c r="H2103"/>
  <c r="H3999"/>
  <c r="H3804"/>
  <c r="H1508"/>
  <c r="H4023"/>
  <c r="H3792"/>
  <c r="H1119"/>
  <c r="H1848"/>
  <c r="H1168"/>
  <c r="J6070"/>
  <c r="J8294"/>
  <c r="J7759"/>
  <c r="J6447"/>
  <c r="J3986"/>
  <c r="J3147"/>
  <c r="J3451"/>
  <c r="J3998"/>
  <c r="J3086"/>
  <c r="D8428"/>
  <c r="E4003"/>
  <c r="E4039"/>
  <c r="E3091"/>
  <c r="E3140"/>
  <c r="E3176"/>
  <c r="E4051"/>
  <c r="E3991"/>
  <c r="E8147"/>
  <c r="I8366"/>
  <c r="I8427"/>
  <c r="C2103"/>
  <c r="C3112"/>
  <c r="C3087"/>
  <c r="C2128"/>
  <c r="C3768"/>
  <c r="H4076"/>
  <c r="H4089"/>
  <c r="D3771"/>
  <c r="D2434"/>
  <c r="D3795"/>
  <c r="D2835"/>
  <c r="D2459"/>
  <c r="D1851"/>
  <c r="D1147"/>
  <c r="I3189"/>
  <c r="I2108"/>
  <c r="I4004"/>
  <c r="I3809"/>
  <c r="I3420"/>
  <c r="I4028"/>
  <c r="I2157"/>
  <c r="I4016"/>
  <c r="I2461"/>
  <c r="I1817"/>
  <c r="I1877"/>
  <c r="C8287"/>
  <c r="C5747"/>
  <c r="C7412"/>
  <c r="C7156"/>
  <c r="C6100"/>
  <c r="D1149"/>
  <c r="D4040"/>
  <c r="D4028"/>
  <c r="D3797"/>
  <c r="D3420"/>
  <c r="D2801"/>
  <c r="D3165"/>
  <c r="D1124"/>
  <c r="H2526"/>
  <c r="H4009"/>
  <c r="H1445"/>
  <c r="H3438"/>
  <c r="H1154"/>
  <c r="H2806"/>
  <c r="H2198"/>
  <c r="H3985"/>
  <c r="I3462"/>
  <c r="I2794"/>
  <c r="I1773"/>
  <c r="I1117"/>
  <c r="I3985"/>
  <c r="I1470"/>
  <c r="I6439"/>
  <c r="I6463"/>
  <c r="I6427"/>
  <c r="I8358"/>
  <c r="I6402"/>
  <c r="I6074"/>
  <c r="I5746"/>
  <c r="J8300"/>
  <c r="J8312"/>
  <c r="J6076"/>
  <c r="J5748"/>
  <c r="J8360"/>
  <c r="J5420"/>
  <c r="J6113"/>
  <c r="H4083"/>
  <c r="C8381"/>
  <c r="I8408"/>
  <c r="B3622"/>
  <c r="B3246"/>
  <c r="B2675"/>
  <c r="F2675" s="1"/>
  <c r="B3027"/>
  <c r="F3027" s="1"/>
  <c r="B2274"/>
  <c r="B1679"/>
  <c r="B1582"/>
  <c r="B1399"/>
  <c r="F1399" s="1"/>
  <c r="B938"/>
  <c r="B634"/>
  <c r="B3707"/>
  <c r="F3707" s="1"/>
  <c r="B2930"/>
  <c r="B3015"/>
  <c r="F3015" s="1"/>
  <c r="B2395"/>
  <c r="F2395" s="1"/>
  <c r="B1982"/>
  <c r="B2578"/>
  <c r="B1266"/>
  <c r="B1570"/>
  <c r="B1071"/>
  <c r="F1071" s="1"/>
  <c r="B707"/>
  <c r="B3562"/>
  <c r="B2954"/>
  <c r="B3210"/>
  <c r="B2711"/>
  <c r="F2711" s="1"/>
  <c r="B2226"/>
  <c r="B2286"/>
  <c r="B1763"/>
  <c r="F1763" s="1"/>
  <c r="B998"/>
  <c r="B670"/>
  <c r="B586"/>
  <c r="B3683"/>
  <c r="F3683" s="1"/>
  <c r="B3222"/>
  <c r="B3039"/>
  <c r="F3039" s="1"/>
  <c r="B2663"/>
  <c r="B2031"/>
  <c r="F2031" s="1"/>
  <c r="B2067"/>
  <c r="F2067" s="1"/>
  <c r="B1970"/>
  <c r="B1059"/>
  <c r="F1059" s="1"/>
  <c r="B1387"/>
  <c r="F1387" s="1"/>
  <c r="B914"/>
  <c r="B610"/>
  <c r="H8465"/>
  <c r="E1780"/>
  <c r="E3445"/>
  <c r="E3797"/>
  <c r="E2157"/>
  <c r="E1853"/>
  <c r="E2108"/>
  <c r="E1124"/>
  <c r="E1149"/>
  <c r="B1687"/>
  <c r="B1954"/>
  <c r="B2671"/>
  <c r="B3546"/>
  <c r="B1383"/>
  <c r="B3606"/>
  <c r="B3278"/>
  <c r="B1978"/>
  <c r="B1262"/>
  <c r="B982"/>
  <c r="B3655"/>
  <c r="B2586"/>
  <c r="B2222"/>
  <c r="B1286"/>
  <c r="B922"/>
  <c r="B3679"/>
  <c r="B2634"/>
  <c r="B2246"/>
  <c r="B1310"/>
  <c r="D4003"/>
  <c r="H841"/>
  <c r="H3903"/>
  <c r="H3867"/>
  <c r="H683"/>
  <c r="H805"/>
  <c r="H3635"/>
  <c r="H3853" s="1"/>
  <c r="H3757"/>
  <c r="H3951"/>
  <c r="H889"/>
  <c r="E3103"/>
  <c r="E2981"/>
  <c r="E3199" s="1"/>
  <c r="E2325"/>
  <c r="E2447"/>
  <c r="E3905"/>
  <c r="E843"/>
  <c r="E4123" s="1"/>
  <c r="B5011"/>
  <c r="B5351"/>
  <c r="B5667"/>
  <c r="B4902"/>
  <c r="B5242"/>
  <c r="B5558"/>
  <c r="B4999"/>
  <c r="B5315"/>
  <c r="B5655"/>
  <c r="B5971"/>
  <c r="B4890"/>
  <c r="B5206"/>
  <c r="B5546"/>
  <c r="B5862"/>
  <c r="B5922"/>
  <c r="B6214"/>
  <c r="B6554"/>
  <c r="B6870"/>
  <c r="B7210"/>
  <c r="B7526"/>
  <c r="B6335"/>
  <c r="B6651"/>
  <c r="B6991"/>
  <c r="B7307"/>
  <c r="B7647"/>
  <c r="B5946"/>
  <c r="B6226"/>
  <c r="B6542"/>
  <c r="B6882"/>
  <c r="B7198"/>
  <c r="B6299"/>
  <c r="B6639"/>
  <c r="B6955"/>
  <c r="B7295"/>
  <c r="B7538"/>
  <c r="B7878"/>
  <c r="B7951"/>
  <c r="F199" i="14"/>
  <c r="B7890" i="13"/>
  <c r="B7939"/>
  <c r="B209" i="14"/>
  <c r="B4987" i="13"/>
  <c r="B5327"/>
  <c r="B5643"/>
  <c r="B4878"/>
  <c r="B5218"/>
  <c r="B5534"/>
  <c r="B5874"/>
  <c r="B5071"/>
  <c r="B5387"/>
  <c r="B5727"/>
  <c r="B6043"/>
  <c r="B4962"/>
  <c r="B5278"/>
  <c r="B5618"/>
  <c r="B5934"/>
  <c r="B6190"/>
  <c r="B6530"/>
  <c r="B6846"/>
  <c r="B7186"/>
  <c r="B7502"/>
  <c r="B6311"/>
  <c r="B6627"/>
  <c r="B6967"/>
  <c r="B7283"/>
  <c r="B7623"/>
  <c r="B5898"/>
  <c r="B6202"/>
  <c r="B6518"/>
  <c r="B6858"/>
  <c r="B7174"/>
  <c r="B7514"/>
  <c r="B6371"/>
  <c r="B6711"/>
  <c r="B7027"/>
  <c r="B7367"/>
  <c r="B7854"/>
  <c r="B7683"/>
  <c r="B8023"/>
  <c r="B7866"/>
  <c r="B7659"/>
  <c r="B8011"/>
  <c r="B5059"/>
  <c r="B5399"/>
  <c r="B5715"/>
  <c r="B4950"/>
  <c r="B5290"/>
  <c r="B5606"/>
  <c r="B5047"/>
  <c r="B5363"/>
  <c r="B5703"/>
  <c r="B6019"/>
  <c r="B4938"/>
  <c r="B5254"/>
  <c r="B5594"/>
  <c r="B5910"/>
  <c r="B6031"/>
  <c r="B6262"/>
  <c r="B6602"/>
  <c r="B6918"/>
  <c r="B7258"/>
  <c r="B7574"/>
  <c r="B6383"/>
  <c r="B6699"/>
  <c r="B7039"/>
  <c r="B7355"/>
  <c r="B7695"/>
  <c r="B6055"/>
  <c r="B6274"/>
  <c r="B6590"/>
  <c r="B6930"/>
  <c r="B7246"/>
  <c r="B6347"/>
  <c r="B6687"/>
  <c r="B7003"/>
  <c r="B7343"/>
  <c r="B7830"/>
  <c r="B7635"/>
  <c r="B7999"/>
  <c r="B7842"/>
  <c r="B7611"/>
  <c r="B7987"/>
  <c r="B5035"/>
  <c r="B5375"/>
  <c r="B5691"/>
  <c r="B4926"/>
  <c r="B5266"/>
  <c r="B5582"/>
  <c r="B5023"/>
  <c r="B5339"/>
  <c r="B5679"/>
  <c r="B5995"/>
  <c r="B4914"/>
  <c r="B5230"/>
  <c r="B5570"/>
  <c r="B5886"/>
  <c r="B5983"/>
  <c r="B6238"/>
  <c r="B6578"/>
  <c r="B6894"/>
  <c r="B7234"/>
  <c r="B7550"/>
  <c r="B6359"/>
  <c r="B6675"/>
  <c r="B7015"/>
  <c r="B7331"/>
  <c r="B7671"/>
  <c r="B6007"/>
  <c r="B6250"/>
  <c r="B6566"/>
  <c r="B6906"/>
  <c r="B7222"/>
  <c r="B6323"/>
  <c r="B6663"/>
  <c r="B6979"/>
  <c r="B7319"/>
  <c r="B7586"/>
  <c r="B7902"/>
  <c r="B7975"/>
  <c r="B7562"/>
  <c r="B7914"/>
  <c r="B7963"/>
  <c r="B1043"/>
  <c r="B1250"/>
  <c r="B1419"/>
  <c r="B1966"/>
  <c r="B2355"/>
  <c r="B2075"/>
  <c r="B2914"/>
  <c r="B3059"/>
  <c r="B3715"/>
  <c r="B3618"/>
  <c r="B1019"/>
  <c r="B1431"/>
  <c r="B1395"/>
  <c r="B1942"/>
  <c r="B2331"/>
  <c r="B2051"/>
  <c r="B2890"/>
  <c r="B3035"/>
  <c r="B3691"/>
  <c r="B3594"/>
  <c r="B775"/>
  <c r="B1407"/>
  <c r="B1371"/>
  <c r="B1918"/>
  <c r="B2087"/>
  <c r="B2027"/>
  <c r="B3071"/>
  <c r="B3011"/>
  <c r="B3667"/>
  <c r="B3570"/>
  <c r="B1347"/>
  <c r="B3047"/>
  <c r="B666"/>
  <c r="B1675"/>
  <c r="B3218"/>
  <c r="B1590"/>
  <c r="B2562"/>
  <c r="B582"/>
  <c r="B2234"/>
  <c r="B3327"/>
  <c r="B727"/>
  <c r="B654"/>
  <c r="B934"/>
  <c r="B1566"/>
  <c r="B1759"/>
  <c r="B2306"/>
  <c r="B1930"/>
  <c r="B2415"/>
  <c r="B3230"/>
  <c r="B3399"/>
  <c r="B3558"/>
  <c r="B630"/>
  <c r="B910"/>
  <c r="B1322"/>
  <c r="B1735"/>
  <c r="B2282"/>
  <c r="B1906"/>
  <c r="B2391"/>
  <c r="B3206"/>
  <c r="B3375"/>
  <c r="B3534"/>
  <c r="B606"/>
  <c r="B691"/>
  <c r="B1298"/>
  <c r="B1711"/>
  <c r="B2258"/>
  <c r="B2403"/>
  <c r="B2367"/>
  <c r="B2962"/>
  <c r="B3351"/>
  <c r="B3363"/>
  <c r="B1894"/>
  <c r="B2987"/>
  <c r="B1031"/>
  <c r="B2270"/>
  <c r="B3703"/>
  <c r="B1238"/>
  <c r="B3254"/>
  <c r="B618"/>
  <c r="B2379"/>
  <c r="B3315"/>
  <c r="J5011"/>
  <c r="J5399"/>
  <c r="J5409" s="1"/>
  <c r="J677" i="9" s="1"/>
  <c r="J5667" i="13"/>
  <c r="J5677" s="1"/>
  <c r="J618" i="9" s="1"/>
  <c r="J4950" i="13"/>
  <c r="J5290"/>
  <c r="J5606"/>
  <c r="J5047"/>
  <c r="J5655"/>
  <c r="J5665" s="1"/>
  <c r="J606" i="9" s="1"/>
  <c r="J5971" i="13"/>
  <c r="J6019"/>
  <c r="J6029" s="1"/>
  <c r="J643" i="9" s="1"/>
  <c r="J4938" i="13"/>
  <c r="J5254"/>
  <c r="J5594"/>
  <c r="J5910"/>
  <c r="J6262"/>
  <c r="J6602"/>
  <c r="J6918"/>
  <c r="J7258"/>
  <c r="J7574"/>
  <c r="J6335"/>
  <c r="J6345" s="1"/>
  <c r="J632" i="9" s="1"/>
  <c r="J6699" i="13"/>
  <c r="J6709" s="1"/>
  <c r="J669" i="9" s="1"/>
  <c r="J7039" i="13"/>
  <c r="J7049" s="1"/>
  <c r="J682" i="9" s="1"/>
  <c r="J7307" i="13"/>
  <c r="J7317" s="1"/>
  <c r="J623" i="9" s="1"/>
  <c r="J7647" i="13"/>
  <c r="J7657" s="1"/>
  <c r="J636" i="9" s="1"/>
  <c r="J6274" i="13"/>
  <c r="J6590"/>
  <c r="J6930"/>
  <c r="J7246"/>
  <c r="J6639"/>
  <c r="J6649" s="1"/>
  <c r="J609" i="9" s="1"/>
  <c r="J6955" i="13"/>
  <c r="J7003"/>
  <c r="J7013" s="1"/>
  <c r="J646" i="9" s="1"/>
  <c r="J7343" i="13"/>
  <c r="J7353" s="1"/>
  <c r="J659" i="9" s="1"/>
  <c r="J7830" i="13"/>
  <c r="J7635"/>
  <c r="J7645" s="1"/>
  <c r="J624" i="9" s="1"/>
  <c r="J7999" i="13"/>
  <c r="J8009" s="1"/>
  <c r="J661" i="9" s="1"/>
  <c r="J7866" i="13"/>
  <c r="J7659"/>
  <c r="J7669" s="1"/>
  <c r="J648" i="9" s="1"/>
  <c r="J7963" i="13"/>
  <c r="J7973" s="1"/>
  <c r="J625" i="9" s="1"/>
  <c r="J4987" i="13"/>
  <c r="J5327"/>
  <c r="J5337" s="1"/>
  <c r="J605" i="9" s="1"/>
  <c r="J5643" i="13"/>
  <c r="J5691"/>
  <c r="J5701" s="1"/>
  <c r="J642" i="9" s="1"/>
  <c r="J4926" i="13"/>
  <c r="J5266"/>
  <c r="J5582"/>
  <c r="J5023"/>
  <c r="J5339"/>
  <c r="J5349" s="1"/>
  <c r="J617" i="9" s="1"/>
  <c r="J5679" i="13"/>
  <c r="J5689" s="1"/>
  <c r="J630" i="9" s="1"/>
  <c r="J6043" i="13"/>
  <c r="J6053" s="1"/>
  <c r="J667" i="9" s="1"/>
  <c r="J4914" i="13"/>
  <c r="J5230"/>
  <c r="J5570"/>
  <c r="J5886"/>
  <c r="J5983"/>
  <c r="J5993" s="1"/>
  <c r="J607" i="9" s="1"/>
  <c r="J6238" i="13"/>
  <c r="J6578"/>
  <c r="J6894"/>
  <c r="J7234"/>
  <c r="J7550"/>
  <c r="J6359"/>
  <c r="J6369" s="1"/>
  <c r="J656" i="9" s="1"/>
  <c r="J6967" i="13"/>
  <c r="J6977" s="1"/>
  <c r="J610" i="9" s="1"/>
  <c r="J7283" i="13"/>
  <c r="J7331"/>
  <c r="J7341" s="1"/>
  <c r="J647" i="9" s="1"/>
  <c r="J7671" i="13"/>
  <c r="J7681" s="1"/>
  <c r="J660" i="9" s="1"/>
  <c r="J6007" i="13"/>
  <c r="J6017" s="1"/>
  <c r="J631" i="9" s="1"/>
  <c r="J6250" i="13"/>
  <c r="J6566"/>
  <c r="J6906"/>
  <c r="J7222"/>
  <c r="J6323"/>
  <c r="J6333" s="1"/>
  <c r="J620" i="9" s="1"/>
  <c r="J6663" i="13"/>
  <c r="J6673" s="1"/>
  <c r="J633" i="9" s="1"/>
  <c r="J7027" i="13"/>
  <c r="J7037" s="1"/>
  <c r="J670" i="9" s="1"/>
  <c r="J7367" i="13"/>
  <c r="J7377" s="1"/>
  <c r="J683" i="9" s="1"/>
  <c r="J7586" i="13"/>
  <c r="J7902"/>
  <c r="J7683"/>
  <c r="J7693" s="1"/>
  <c r="J672" i="9" s="1"/>
  <c r="J8023" i="13"/>
  <c r="J8033" s="1"/>
  <c r="J685" i="9" s="1"/>
  <c r="J7842" i="13"/>
  <c r="J7611"/>
  <c r="J7939"/>
  <c r="J7987"/>
  <c r="J7997" s="1"/>
  <c r="J649" i="9" s="1"/>
  <c r="J5059" i="13"/>
  <c r="J5351"/>
  <c r="J5361" s="1"/>
  <c r="J629" i="9" s="1"/>
  <c r="J5715" i="13"/>
  <c r="J5725" s="1"/>
  <c r="J666" i="9" s="1"/>
  <c r="J4902" i="13"/>
  <c r="J5242"/>
  <c r="J5558"/>
  <c r="J4999"/>
  <c r="J5315"/>
  <c r="J5363"/>
  <c r="J5373" s="1"/>
  <c r="J641" i="9" s="1"/>
  <c r="J5703" i="13"/>
  <c r="J5713" s="1"/>
  <c r="J654" i="9" s="1"/>
  <c r="J4890" i="13"/>
  <c r="J5206"/>
  <c r="J5546"/>
  <c r="J5862"/>
  <c r="J5922"/>
  <c r="J6031"/>
  <c r="J6041" s="1"/>
  <c r="J655" i="9" s="1"/>
  <c r="J6214" i="13"/>
  <c r="J6554"/>
  <c r="J6870"/>
  <c r="J7210"/>
  <c r="J7526"/>
  <c r="J6383"/>
  <c r="J6393" s="1"/>
  <c r="J680" i="9" s="1"/>
  <c r="J6651" i="13"/>
  <c r="J6661" s="1"/>
  <c r="J621" i="9" s="1"/>
  <c r="J6991" i="13"/>
  <c r="J7001" s="1"/>
  <c r="J634" i="9" s="1"/>
  <c r="J7355" i="13"/>
  <c r="J7365" s="1"/>
  <c r="J671" i="9" s="1"/>
  <c r="J7695" i="13"/>
  <c r="J7705" s="1"/>
  <c r="J684" i="9" s="1"/>
  <c r="J5946" i="13"/>
  <c r="J6055"/>
  <c r="J6065" s="1"/>
  <c r="J679" i="9" s="1"/>
  <c r="J6226" i="13"/>
  <c r="J6542"/>
  <c r="J6882"/>
  <c r="J7198"/>
  <c r="J6299"/>
  <c r="J6347"/>
  <c r="J6357" s="1"/>
  <c r="J644" i="9" s="1"/>
  <c r="J6687" i="13"/>
  <c r="J6697" s="1"/>
  <c r="J657" i="9" s="1"/>
  <c r="J7295" i="13"/>
  <c r="J7305" s="1"/>
  <c r="J611" i="9" s="1"/>
  <c r="J7538" i="13"/>
  <c r="J7878"/>
  <c r="J7951"/>
  <c r="J7961" s="1"/>
  <c r="J613" i="9" s="1"/>
  <c r="J7562" i="13"/>
  <c r="J7914"/>
  <c r="J8011"/>
  <c r="J8021" s="1"/>
  <c r="J673" i="9" s="1"/>
  <c r="J5035" i="13"/>
  <c r="J5375"/>
  <c r="J5385" s="1"/>
  <c r="J653" i="9" s="1"/>
  <c r="J4878" i="13"/>
  <c r="J5218"/>
  <c r="J5534"/>
  <c r="J5874"/>
  <c r="J5071"/>
  <c r="J5387"/>
  <c r="J5397" s="1"/>
  <c r="J665" i="9" s="1"/>
  <c r="J5727" i="13"/>
  <c r="J5737" s="1"/>
  <c r="J678" i="9" s="1"/>
  <c r="J5995" i="13"/>
  <c r="J6005" s="1"/>
  <c r="J619" i="9" s="1"/>
  <c r="J4962" i="13"/>
  <c r="J5278"/>
  <c r="J5618"/>
  <c r="J5934"/>
  <c r="J6190"/>
  <c r="J6530"/>
  <c r="J6846"/>
  <c r="J7186"/>
  <c r="J7502"/>
  <c r="J6311"/>
  <c r="J6321" s="1"/>
  <c r="J608" i="9" s="1"/>
  <c r="J6627" i="13"/>
  <c r="J6675"/>
  <c r="J6685" s="1"/>
  <c r="J645" i="9" s="1"/>
  <c r="J7015" i="13"/>
  <c r="J7025" s="1"/>
  <c r="J658" i="9" s="1"/>
  <c r="J7623" i="13"/>
  <c r="J7633" s="1"/>
  <c r="J612" i="9" s="1"/>
  <c r="J5898" i="13"/>
  <c r="J6202"/>
  <c r="J6518"/>
  <c r="J6858"/>
  <c r="J7174"/>
  <c r="J7514"/>
  <c r="J6371"/>
  <c r="J6381" s="1"/>
  <c r="J668" i="9" s="1"/>
  <c r="J6711" i="13"/>
  <c r="J6721" s="1"/>
  <c r="J681" i="9" s="1"/>
  <c r="J6979" i="13"/>
  <c r="J6989" s="1"/>
  <c r="J622" i="9" s="1"/>
  <c r="J7319" i="13"/>
  <c r="J7329" s="1"/>
  <c r="J635" i="9" s="1"/>
  <c r="J7854" i="13"/>
  <c r="J7975"/>
  <c r="J7985" s="1"/>
  <c r="J637" i="9" s="1"/>
  <c r="J7890" i="13"/>
  <c r="J209" i="14"/>
  <c r="J2976" i="13"/>
  <c r="J3194" s="1"/>
  <c r="J3098"/>
  <c r="J3888"/>
  <c r="J826"/>
  <c r="J3876"/>
  <c r="J814"/>
  <c r="J1008"/>
  <c r="J1226" s="1"/>
  <c r="J1130"/>
  <c r="J789"/>
  <c r="J3973"/>
  <c r="E8049"/>
  <c r="E7927"/>
  <c r="E7721"/>
  <c r="E7599"/>
  <c r="E7393"/>
  <c r="E7271"/>
  <c r="E7489" s="1"/>
  <c r="E5631"/>
  <c r="E5849" s="1"/>
  <c r="E5753"/>
  <c r="E8195"/>
  <c r="E5133"/>
  <c r="C2325"/>
  <c r="C2543" s="1"/>
  <c r="C2447"/>
  <c r="C831"/>
  <c r="C3893"/>
  <c r="J3639"/>
  <c r="J3857" s="1"/>
  <c r="J3761"/>
  <c r="J2121"/>
  <c r="J1999"/>
  <c r="J2217" s="1"/>
  <c r="J833"/>
  <c r="J3895"/>
  <c r="I3156"/>
  <c r="I2948"/>
  <c r="I3484"/>
  <c r="I3276"/>
  <c r="I1952"/>
  <c r="I2160"/>
  <c r="I1443"/>
  <c r="I1357"/>
  <c r="I1006"/>
  <c r="I1224" s="1"/>
  <c r="I920"/>
  <c r="I1128"/>
  <c r="I3898"/>
  <c r="I836"/>
  <c r="I628"/>
  <c r="I3824"/>
  <c r="I3616"/>
  <c r="I3180"/>
  <c r="I2972"/>
  <c r="I2960"/>
  <c r="I3168"/>
  <c r="I1832"/>
  <c r="I1624"/>
  <c r="I3995"/>
  <c r="I725"/>
  <c r="I3752"/>
  <c r="I3630"/>
  <c r="I3848" s="1"/>
  <c r="I3544"/>
  <c r="I3108"/>
  <c r="I2900"/>
  <c r="I2974"/>
  <c r="I3192" s="1"/>
  <c r="I2888"/>
  <c r="I3096"/>
  <c r="I2427"/>
  <c r="I2341"/>
  <c r="I1990"/>
  <c r="I1904"/>
  <c r="I2112"/>
  <c r="I1248"/>
  <c r="I1456"/>
  <c r="I1334"/>
  <c r="I1552" s="1"/>
  <c r="I4019"/>
  <c r="I749"/>
  <c r="I3132"/>
  <c r="I2924"/>
  <c r="I3460"/>
  <c r="I3252"/>
  <c r="I2268"/>
  <c r="I2476"/>
  <c r="I1468"/>
  <c r="I1260"/>
  <c r="I1820"/>
  <c r="I1612"/>
  <c r="I1164"/>
  <c r="I956"/>
  <c r="J2773"/>
  <c r="J2651"/>
  <c r="J829"/>
  <c r="J3891"/>
  <c r="J877"/>
  <c r="J3939"/>
  <c r="J805"/>
  <c r="J683"/>
  <c r="J3867"/>
  <c r="I3636"/>
  <c r="I3758"/>
  <c r="I1996"/>
  <c r="I2214" s="1"/>
  <c r="I2118"/>
  <c r="I3904"/>
  <c r="I842"/>
  <c r="I854"/>
  <c r="I3916"/>
  <c r="I2774"/>
  <c r="I2652"/>
  <c r="I3892"/>
  <c r="I830"/>
  <c r="E3303"/>
  <c r="E3425"/>
  <c r="E2113"/>
  <c r="E1991"/>
  <c r="E3972"/>
  <c r="E788"/>
  <c r="E801"/>
  <c r="E679"/>
  <c r="E3863"/>
  <c r="E2975"/>
  <c r="E3097"/>
  <c r="E1335"/>
  <c r="E1457"/>
  <c r="E837"/>
  <c r="E3899"/>
  <c r="E861"/>
  <c r="E3923"/>
  <c r="D2977"/>
  <c r="D3099"/>
  <c r="D3305"/>
  <c r="D3427"/>
  <c r="D1993"/>
  <c r="D2211" s="1"/>
  <c r="D2115"/>
  <c r="D3901"/>
  <c r="D839"/>
  <c r="E2650"/>
  <c r="E2772"/>
  <c r="J8166"/>
  <c r="J4982"/>
  <c r="J5104"/>
  <c r="J8056"/>
  <c r="J7934"/>
  <c r="J8152" s="1"/>
  <c r="J8333"/>
  <c r="J5162"/>
  <c r="D5141"/>
  <c r="D8203"/>
  <c r="D4981"/>
  <c r="D8165"/>
  <c r="D5103"/>
  <c r="D6949"/>
  <c r="D7167" s="1"/>
  <c r="D7071"/>
  <c r="I7606"/>
  <c r="I7728"/>
  <c r="I5164"/>
  <c r="I8226"/>
  <c r="I7400"/>
  <c r="I7278"/>
  <c r="I7496" s="1"/>
  <c r="I8178"/>
  <c r="I5116"/>
  <c r="B643"/>
  <c r="B764"/>
  <c r="B947"/>
  <c r="B655"/>
  <c r="B776"/>
  <c r="B935"/>
  <c r="B1287"/>
  <c r="B1627"/>
  <c r="B1092"/>
  <c r="F1092" s="1"/>
  <c r="B1384"/>
  <c r="F1384" s="1"/>
  <c r="B1432"/>
  <c r="F1432" s="1"/>
  <c r="B1323"/>
  <c r="B1639"/>
  <c r="B1372"/>
  <c r="F1372" s="1"/>
  <c r="B1420"/>
  <c r="F1420" s="1"/>
  <c r="B1967"/>
  <c r="B2307"/>
  <c r="B2623"/>
  <c r="B2380"/>
  <c r="F2380" s="1"/>
  <c r="B1712"/>
  <c r="F1712" s="1"/>
  <c r="B1907"/>
  <c r="B2223"/>
  <c r="B2587"/>
  <c r="B2927"/>
  <c r="B3267"/>
  <c r="B2915"/>
  <c r="B3231"/>
  <c r="B3012"/>
  <c r="F3012" s="1"/>
  <c r="B3060"/>
  <c r="F3060" s="1"/>
  <c r="B3352"/>
  <c r="F3352" s="1"/>
  <c r="B3400"/>
  <c r="F3400" s="1"/>
  <c r="B3595"/>
  <c r="B3388"/>
  <c r="F3388" s="1"/>
  <c r="B3607"/>
  <c r="B3656"/>
  <c r="F3656" s="1"/>
  <c r="B3704"/>
  <c r="F3704" s="1"/>
  <c r="F187" i="14"/>
  <c r="B607" i="13"/>
  <c r="B740"/>
  <c r="B923"/>
  <c r="B595"/>
  <c r="B752"/>
  <c r="B1263"/>
  <c r="B1603"/>
  <c r="B1700"/>
  <c r="F1700" s="1"/>
  <c r="B1748"/>
  <c r="F1748" s="1"/>
  <c r="B1032"/>
  <c r="F1032" s="1"/>
  <c r="B1299"/>
  <c r="B1615"/>
  <c r="B1080"/>
  <c r="F1080" s="1"/>
  <c r="B1348"/>
  <c r="B2028"/>
  <c r="F2028" s="1"/>
  <c r="B2076"/>
  <c r="F2076" s="1"/>
  <c r="B2368"/>
  <c r="F2368" s="1"/>
  <c r="B2416"/>
  <c r="F2416" s="1"/>
  <c r="B1736"/>
  <c r="F1736" s="1"/>
  <c r="B1943"/>
  <c r="B2283"/>
  <c r="B2599"/>
  <c r="B2040"/>
  <c r="F2040" s="1"/>
  <c r="B2088"/>
  <c r="F2088" s="1"/>
  <c r="B1979"/>
  <c r="B2295"/>
  <c r="B2903"/>
  <c r="B3243"/>
  <c r="B2684"/>
  <c r="F2684" s="1"/>
  <c r="B2732"/>
  <c r="F2732" s="1"/>
  <c r="B3024"/>
  <c r="F3024" s="1"/>
  <c r="B3072"/>
  <c r="F3072" s="1"/>
  <c r="B2891"/>
  <c r="B3207"/>
  <c r="B2672"/>
  <c r="F2672" s="1"/>
  <c r="B2720"/>
  <c r="F2720" s="1"/>
  <c r="B2988"/>
  <c r="B3571"/>
  <c r="B3668"/>
  <c r="F3668" s="1"/>
  <c r="B3716"/>
  <c r="F3716" s="1"/>
  <c r="B3583"/>
  <c r="B667"/>
  <c r="B716"/>
  <c r="B619"/>
  <c r="B995"/>
  <c r="B728"/>
  <c r="B1044"/>
  <c r="F1044" s="1"/>
  <c r="B1239"/>
  <c r="B1579"/>
  <c r="B1068"/>
  <c r="F1068" s="1"/>
  <c r="B1360"/>
  <c r="F1360" s="1"/>
  <c r="B1408"/>
  <c r="F1408" s="1"/>
  <c r="B1676"/>
  <c r="B959"/>
  <c r="B1275"/>
  <c r="B1591"/>
  <c r="B1396"/>
  <c r="F1396" s="1"/>
  <c r="B2004"/>
  <c r="B1919"/>
  <c r="B2259"/>
  <c r="B2575"/>
  <c r="B2356"/>
  <c r="F2356" s="1"/>
  <c r="B2404"/>
  <c r="F2404" s="1"/>
  <c r="B1760"/>
  <c r="F1760" s="1"/>
  <c r="B1955"/>
  <c r="B2271"/>
  <c r="B2879"/>
  <c r="B3219"/>
  <c r="B2660"/>
  <c r="B2611"/>
  <c r="B2963"/>
  <c r="B3279"/>
  <c r="B3036"/>
  <c r="F3036" s="1"/>
  <c r="B3328"/>
  <c r="F3328" s="1"/>
  <c r="B3376"/>
  <c r="F3376" s="1"/>
  <c r="B3547"/>
  <c r="B3340"/>
  <c r="F3340" s="1"/>
  <c r="B3644"/>
  <c r="B3559"/>
  <c r="B3364"/>
  <c r="F3364" s="1"/>
  <c r="B3680"/>
  <c r="F3680" s="1"/>
  <c r="B3728"/>
  <c r="F3728" s="1"/>
  <c r="B631"/>
  <c r="B692"/>
  <c r="B583"/>
  <c r="B971"/>
  <c r="B704"/>
  <c r="B1311"/>
  <c r="B1567"/>
  <c r="B1688"/>
  <c r="F1688" s="1"/>
  <c r="B2016"/>
  <c r="F2016" s="1"/>
  <c r="B2951"/>
  <c r="B3048"/>
  <c r="F3048" s="1"/>
  <c r="B2696"/>
  <c r="F2696" s="1"/>
  <c r="B3692"/>
  <c r="F3692" s="1"/>
  <c r="B983"/>
  <c r="B1251"/>
  <c r="B2392"/>
  <c r="F2392" s="1"/>
  <c r="B2551"/>
  <c r="B2635"/>
  <c r="B3000"/>
  <c r="F3000" s="1"/>
  <c r="B3255"/>
  <c r="B1020"/>
  <c r="B911"/>
  <c r="B1104"/>
  <c r="F1104" s="1"/>
  <c r="B2344"/>
  <c r="F2344" s="1"/>
  <c r="B2235"/>
  <c r="B2332"/>
  <c r="B2247"/>
  <c r="B2708"/>
  <c r="F2708" s="1"/>
  <c r="B2939"/>
  <c r="B3619"/>
  <c r="B3316"/>
  <c r="B1651"/>
  <c r="B1724"/>
  <c r="F1724" s="1"/>
  <c r="B1056"/>
  <c r="F1056" s="1"/>
  <c r="B2052"/>
  <c r="F2052" s="1"/>
  <c r="B1895"/>
  <c r="B2064"/>
  <c r="F2064" s="1"/>
  <c r="B1931"/>
  <c r="B3291"/>
  <c r="B2563"/>
  <c r="B2744"/>
  <c r="F2744" s="1"/>
  <c r="B3535"/>
  <c r="I2441"/>
  <c r="I2319"/>
  <c r="I1129"/>
  <c r="I1007"/>
  <c r="J6409"/>
  <c r="J6287"/>
  <c r="J6505" s="1"/>
  <c r="J8231"/>
  <c r="J5169"/>
  <c r="J5097"/>
  <c r="J4975"/>
  <c r="J8159"/>
  <c r="J5157"/>
  <c r="J8219"/>
  <c r="J2978"/>
  <c r="J3196" s="1"/>
  <c r="J3100"/>
  <c r="J3926"/>
  <c r="J864"/>
  <c r="J4144" s="1"/>
  <c r="J3938"/>
  <c r="J876"/>
  <c r="J1338"/>
  <c r="J1556" s="1"/>
  <c r="J1460"/>
  <c r="J3902"/>
  <c r="J840"/>
  <c r="J682"/>
  <c r="J804"/>
  <c r="J3866"/>
  <c r="J1010"/>
  <c r="J1228" s="1"/>
  <c r="J1132"/>
  <c r="J3890"/>
  <c r="J828"/>
  <c r="J5087"/>
  <c r="J8271"/>
  <c r="J6946"/>
  <c r="J7068"/>
  <c r="J8246"/>
  <c r="J5184"/>
  <c r="J8162"/>
  <c r="J4978"/>
  <c r="J5100"/>
  <c r="D5426"/>
  <c r="D5304"/>
  <c r="D5522" s="1"/>
  <c r="D8269"/>
  <c r="D5085"/>
  <c r="D8220"/>
  <c r="D5158"/>
  <c r="D8050"/>
  <c r="D7928"/>
  <c r="H6622"/>
  <c r="H6744"/>
  <c r="H8178"/>
  <c r="H5116"/>
  <c r="H5152"/>
  <c r="H8214"/>
  <c r="H1792"/>
  <c r="H1670"/>
  <c r="H1888" s="1"/>
  <c r="H3638"/>
  <c r="H3760"/>
  <c r="H3906"/>
  <c r="H844"/>
  <c r="H4124" s="1"/>
  <c r="H3930"/>
  <c r="H868"/>
  <c r="H3310"/>
  <c r="H3432"/>
  <c r="H892"/>
  <c r="H3954"/>
  <c r="E6622"/>
  <c r="E6840" s="1"/>
  <c r="E6744"/>
  <c r="E5152"/>
  <c r="E8214"/>
  <c r="E6294"/>
  <c r="E6416"/>
  <c r="E8238"/>
  <c r="E5176"/>
  <c r="E8275"/>
  <c r="E5091"/>
  <c r="E5140"/>
  <c r="E8202"/>
  <c r="I6948"/>
  <c r="I7166" s="1"/>
  <c r="I7070"/>
  <c r="I7398"/>
  <c r="I7276"/>
  <c r="I7494" s="1"/>
  <c r="I5636"/>
  <c r="I5758"/>
  <c r="I8212"/>
  <c r="I5150"/>
  <c r="E3633"/>
  <c r="E3755"/>
  <c r="E2649"/>
  <c r="E2867" s="1"/>
  <c r="E2771"/>
  <c r="E3974"/>
  <c r="E790"/>
  <c r="E3901"/>
  <c r="E839"/>
  <c r="E3865"/>
  <c r="E681"/>
  <c r="E803"/>
  <c r="E5967"/>
  <c r="E6185" s="1"/>
  <c r="E6089"/>
  <c r="E5189"/>
  <c r="E8251"/>
  <c r="E8239"/>
  <c r="E5177"/>
  <c r="E6623"/>
  <c r="E6745"/>
  <c r="E3632"/>
  <c r="E3754"/>
  <c r="E3900"/>
  <c r="E838"/>
  <c r="E3864"/>
  <c r="E680"/>
  <c r="E802"/>
  <c r="E2114"/>
  <c r="E1992"/>
  <c r="E3924"/>
  <c r="E862"/>
  <c r="E3936"/>
  <c r="E874"/>
  <c r="H1460"/>
  <c r="H1338"/>
  <c r="H3890"/>
  <c r="H828"/>
  <c r="H816"/>
  <c r="H3878"/>
  <c r="H3100"/>
  <c r="H2978"/>
  <c r="H3902"/>
  <c r="H840"/>
  <c r="J5961"/>
  <c r="J6179" s="1"/>
  <c r="J6083"/>
  <c r="J8245"/>
  <c r="J5183"/>
  <c r="J5427"/>
  <c r="J5305"/>
  <c r="J6617"/>
  <c r="J6835" s="1"/>
  <c r="J6739"/>
  <c r="J1787"/>
  <c r="J1665"/>
  <c r="J1883" s="1"/>
  <c r="J3889"/>
  <c r="J827"/>
  <c r="J3099"/>
  <c r="J2977"/>
  <c r="J3195" s="1"/>
  <c r="J2321"/>
  <c r="J2443"/>
  <c r="J1459"/>
  <c r="J1337"/>
  <c r="J1555" s="1"/>
  <c r="J3865"/>
  <c r="J681"/>
  <c r="J803"/>
  <c r="E3918"/>
  <c r="E856"/>
  <c r="E2120"/>
  <c r="E1998"/>
  <c r="E2216" s="1"/>
  <c r="E3638"/>
  <c r="E3856" s="1"/>
  <c r="E3760"/>
  <c r="E2982"/>
  <c r="E3200" s="1"/>
  <c r="E3104"/>
  <c r="E3979"/>
  <c r="E795"/>
  <c r="H4863"/>
  <c r="H4872"/>
  <c r="C2116"/>
  <c r="C1994"/>
  <c r="C2212" s="1"/>
  <c r="C3866"/>
  <c r="C804"/>
  <c r="C682"/>
  <c r="C3428"/>
  <c r="C3306"/>
  <c r="C864"/>
  <c r="C3926"/>
  <c r="C1010"/>
  <c r="C1228" s="1"/>
  <c r="C1132"/>
  <c r="D2447"/>
  <c r="D2325"/>
  <c r="D2543" s="1"/>
  <c r="D2653"/>
  <c r="D2871" s="1"/>
  <c r="D2775"/>
  <c r="D819"/>
  <c r="D3881"/>
  <c r="D3953"/>
  <c r="D891"/>
  <c r="I857"/>
  <c r="I3919"/>
  <c r="I821"/>
  <c r="I3883"/>
  <c r="I1343"/>
  <c r="I1561" s="1"/>
  <c r="I1465"/>
  <c r="I3907"/>
  <c r="I845"/>
  <c r="I1999"/>
  <c r="I2217" s="1"/>
  <c r="I2121"/>
  <c r="I2327"/>
  <c r="I2545" s="1"/>
  <c r="I2449"/>
  <c r="I881"/>
  <c r="I3943"/>
  <c r="C7400"/>
  <c r="C7278"/>
  <c r="C5128"/>
  <c r="C8408" s="1"/>
  <c r="C8190"/>
  <c r="D1015"/>
  <c r="D1233" s="1"/>
  <c r="D1137"/>
  <c r="D3639"/>
  <c r="D3761"/>
  <c r="D2327"/>
  <c r="D2449"/>
  <c r="H3888"/>
  <c r="H826"/>
  <c r="I1458"/>
  <c r="I1336"/>
  <c r="I1554" s="1"/>
  <c r="I850"/>
  <c r="I3912"/>
  <c r="I3876"/>
  <c r="I814"/>
  <c r="I3936"/>
  <c r="I874"/>
  <c r="I1786"/>
  <c r="I1664"/>
  <c r="I1882" s="1"/>
  <c r="I8225"/>
  <c r="I5163"/>
  <c r="I7933"/>
  <c r="I8151" s="1"/>
  <c r="I8055"/>
  <c r="I8237"/>
  <c r="I5175"/>
  <c r="I6293"/>
  <c r="I6511" s="1"/>
  <c r="I6415"/>
  <c r="I8177"/>
  <c r="I5115"/>
  <c r="I8395" s="1"/>
  <c r="I4981"/>
  <c r="I5103"/>
  <c r="I8165"/>
  <c r="J7607"/>
  <c r="J7729"/>
  <c r="J5129"/>
  <c r="J8191"/>
  <c r="J5165"/>
  <c r="J8227"/>
  <c r="J5311"/>
  <c r="J5529" s="1"/>
  <c r="J5433"/>
  <c r="H3961"/>
  <c r="H899"/>
  <c r="F955"/>
  <c r="C6829"/>
  <c r="C5505"/>
  <c r="C8324"/>
  <c r="H4012"/>
  <c r="H4000"/>
  <c r="H2857"/>
  <c r="H1448"/>
  <c r="H4024"/>
  <c r="D8364"/>
  <c r="D8413"/>
  <c r="D7492"/>
  <c r="E4062"/>
  <c r="E3990"/>
  <c r="E1450"/>
  <c r="E4014"/>
  <c r="E3843"/>
  <c r="E3746"/>
  <c r="E2471"/>
  <c r="E8366"/>
  <c r="J2101"/>
  <c r="J3985"/>
  <c r="J3146"/>
  <c r="J4009"/>
  <c r="J2842"/>
  <c r="J1542"/>
  <c r="E6105"/>
  <c r="E5412"/>
  <c r="E6457"/>
  <c r="E7417"/>
  <c r="E6129"/>
  <c r="E6785"/>
  <c r="E5825"/>
  <c r="C1159"/>
  <c r="C3090"/>
  <c r="C1147"/>
  <c r="C3746"/>
  <c r="C2519"/>
  <c r="C1122"/>
  <c r="C3491"/>
  <c r="J2813"/>
  <c r="J3992"/>
  <c r="J2825"/>
  <c r="J3092"/>
  <c r="J2436"/>
  <c r="J4064"/>
  <c r="J4004"/>
  <c r="J2760"/>
  <c r="J4036"/>
  <c r="J2469"/>
  <c r="J1485"/>
  <c r="I2798"/>
  <c r="I4025"/>
  <c r="I1194"/>
  <c r="I4061"/>
  <c r="I2822"/>
  <c r="I1777"/>
  <c r="I1121"/>
  <c r="E3084"/>
  <c r="E3461"/>
  <c r="E2100"/>
  <c r="E1116"/>
  <c r="E3509"/>
  <c r="E1529"/>
  <c r="E1165"/>
  <c r="D3742"/>
  <c r="D4058"/>
  <c r="D3998"/>
  <c r="D3123"/>
  <c r="D3986"/>
  <c r="D2758"/>
  <c r="D1215"/>
  <c r="D3791"/>
  <c r="D3511"/>
  <c r="D4034"/>
  <c r="E1544"/>
  <c r="E4023"/>
  <c r="D1148"/>
  <c r="J5480"/>
  <c r="J6452"/>
  <c r="J7458"/>
  <c r="J5478"/>
  <c r="D6732"/>
  <c r="D8141"/>
  <c r="D6767"/>
  <c r="D6803"/>
  <c r="I5468"/>
  <c r="I1444"/>
  <c r="I4056"/>
  <c r="I2453"/>
  <c r="I3740"/>
  <c r="I2149"/>
  <c r="I1541"/>
  <c r="I3789"/>
  <c r="J5412"/>
  <c r="J6445"/>
  <c r="J7077"/>
  <c r="J7745"/>
  <c r="J5825"/>
  <c r="J2808"/>
  <c r="J1812"/>
  <c r="J3415"/>
  <c r="J2820"/>
  <c r="J1496"/>
  <c r="J6071"/>
  <c r="J6824"/>
  <c r="J7055"/>
  <c r="J8295"/>
  <c r="J7092"/>
  <c r="J6144"/>
  <c r="J8343"/>
  <c r="D8074"/>
  <c r="D6750"/>
  <c r="D6725"/>
  <c r="D8329"/>
  <c r="D8110"/>
  <c r="D6810"/>
  <c r="D6482"/>
  <c r="D5802"/>
  <c r="D8341"/>
  <c r="H6075"/>
  <c r="H8299"/>
  <c r="H6452"/>
  <c r="H8092"/>
  <c r="H6731"/>
  <c r="H7436"/>
  <c r="H7715"/>
  <c r="H6403"/>
  <c r="H6816"/>
  <c r="H8323"/>
  <c r="H5480"/>
  <c r="H8359"/>
  <c r="H2836"/>
  <c r="H1451"/>
  <c r="H2192"/>
  <c r="H1804"/>
  <c r="H4153"/>
  <c r="E5796"/>
  <c r="E8335"/>
  <c r="E6112"/>
  <c r="E8092"/>
  <c r="E8080"/>
  <c r="E6476"/>
  <c r="E7412"/>
  <c r="E8287"/>
  <c r="I6073"/>
  <c r="I7470"/>
  <c r="I8041"/>
  <c r="I5770"/>
  <c r="E4058"/>
  <c r="E3742"/>
  <c r="E1118"/>
  <c r="E3086"/>
  <c r="E3111"/>
  <c r="I4144"/>
  <c r="I4168"/>
  <c r="E6429"/>
  <c r="E8348"/>
  <c r="E7145"/>
  <c r="E7813"/>
  <c r="E6829"/>
  <c r="H6177"/>
  <c r="E3826"/>
  <c r="E3778"/>
  <c r="E2854"/>
  <c r="E1445"/>
  <c r="C4122"/>
  <c r="H1775"/>
  <c r="H2152"/>
  <c r="H1144"/>
  <c r="H3840"/>
  <c r="H3452"/>
  <c r="H3087"/>
  <c r="H2784"/>
  <c r="H1812"/>
  <c r="H4011"/>
  <c r="J5742"/>
  <c r="J8282"/>
  <c r="J5439"/>
  <c r="J5463"/>
  <c r="D6505"/>
  <c r="J2102"/>
  <c r="J1495"/>
  <c r="J3439"/>
  <c r="J2151"/>
  <c r="J4010"/>
  <c r="J3159"/>
  <c r="D7820"/>
  <c r="E3456"/>
  <c r="E3152"/>
  <c r="E2435"/>
  <c r="E1779"/>
  <c r="E4027"/>
  <c r="E1172"/>
  <c r="E1123"/>
  <c r="E6507"/>
  <c r="C4097"/>
  <c r="H8466"/>
  <c r="H8382"/>
  <c r="C3987"/>
  <c r="C2832"/>
  <c r="C4035"/>
  <c r="C2808"/>
  <c r="C2504"/>
  <c r="C2480"/>
  <c r="C3500"/>
  <c r="H3857"/>
  <c r="H4155"/>
  <c r="H4095"/>
  <c r="C8429"/>
  <c r="D1803"/>
  <c r="D2823"/>
  <c r="D3990"/>
  <c r="D3090"/>
  <c r="D2847"/>
  <c r="D4014"/>
  <c r="I3773"/>
  <c r="I3469"/>
  <c r="I1501"/>
  <c r="C6136"/>
  <c r="C8311"/>
  <c r="C5419"/>
  <c r="C7387"/>
  <c r="C6160"/>
  <c r="C8335"/>
  <c r="C6828"/>
  <c r="C8347"/>
  <c r="C8359"/>
  <c r="D4016"/>
  <c r="D3141"/>
  <c r="D4064"/>
  <c r="D3845"/>
  <c r="D1185"/>
  <c r="H2429"/>
  <c r="H4033"/>
  <c r="H4045"/>
  <c r="H2794"/>
  <c r="H3997"/>
  <c r="H3110"/>
  <c r="H1190"/>
  <c r="H1117"/>
  <c r="I3997"/>
  <c r="I3510"/>
  <c r="I3438"/>
  <c r="I4033"/>
  <c r="I2186"/>
  <c r="I2806"/>
  <c r="I1506"/>
  <c r="I1178"/>
  <c r="I8298"/>
  <c r="I8334"/>
  <c r="I8079"/>
  <c r="I7483"/>
  <c r="I8286"/>
  <c r="J7789"/>
  <c r="J7388"/>
  <c r="J5445"/>
  <c r="J5469"/>
  <c r="J8324"/>
  <c r="J8348"/>
  <c r="I8190"/>
  <c r="I8166"/>
  <c r="B3671"/>
  <c r="F3671" s="1"/>
  <c r="B2723"/>
  <c r="F2723" s="1"/>
  <c r="B3075"/>
  <c r="F3075" s="1"/>
  <c r="B1751"/>
  <c r="F1751" s="1"/>
  <c r="B2359"/>
  <c r="F2359" s="1"/>
  <c r="B1898"/>
  <c r="B1691"/>
  <c r="F1691" s="1"/>
  <c r="B974"/>
  <c r="B719"/>
  <c r="B3343"/>
  <c r="F3343" s="1"/>
  <c r="B3270"/>
  <c r="B3063"/>
  <c r="F3063" s="1"/>
  <c r="B2566"/>
  <c r="B2298"/>
  <c r="B1727"/>
  <c r="F1727" s="1"/>
  <c r="B1606"/>
  <c r="B950"/>
  <c r="B1363"/>
  <c r="F1363" s="1"/>
  <c r="B1023"/>
  <c r="B3574"/>
  <c r="B3294"/>
  <c r="B2590"/>
  <c r="B3003"/>
  <c r="F3003" s="1"/>
  <c r="B1703"/>
  <c r="F1703" s="1"/>
  <c r="B2602"/>
  <c r="B1290"/>
  <c r="B1375"/>
  <c r="F1375" s="1"/>
  <c r="B986"/>
  <c r="B646"/>
  <c r="B3731"/>
  <c r="F3731" s="1"/>
  <c r="B3647"/>
  <c r="B3331"/>
  <c r="F3331" s="1"/>
  <c r="B2918"/>
  <c r="B2079"/>
  <c r="F2079" s="1"/>
  <c r="B2335"/>
  <c r="B2310"/>
  <c r="B1107"/>
  <c r="F1107" s="1"/>
  <c r="B1435"/>
  <c r="F1435" s="1"/>
  <c r="B926"/>
  <c r="E4016"/>
  <c r="E2764"/>
  <c r="B2343"/>
  <c r="B2878"/>
  <c r="B594"/>
  <c r="B994"/>
  <c r="B2063"/>
  <c r="B3727"/>
  <c r="B2695"/>
  <c r="B2294"/>
  <c r="B1602"/>
  <c r="B1067"/>
  <c r="B3339"/>
  <c r="B2719"/>
  <c r="B1699"/>
  <c r="B1626"/>
  <c r="B1091"/>
  <c r="B3387"/>
  <c r="B2743"/>
  <c r="B1747"/>
  <c r="B1650"/>
  <c r="B1359"/>
  <c r="D5965"/>
  <c r="D6183" s="1"/>
  <c r="D8274"/>
  <c r="D5090"/>
  <c r="D1667"/>
  <c r="D1789"/>
  <c r="D3903"/>
  <c r="D841"/>
  <c r="D3757"/>
  <c r="D3635"/>
  <c r="D3853" s="1"/>
  <c r="D2445"/>
  <c r="D2323"/>
  <c r="D2541" s="1"/>
  <c r="H8234"/>
  <c r="H5172"/>
  <c r="H7930"/>
  <c r="H8148" s="1"/>
  <c r="H8052"/>
  <c r="H7724"/>
  <c r="H7602"/>
  <c r="H7820" s="1"/>
  <c r="C5089"/>
  <c r="C8273"/>
  <c r="C8188"/>
  <c r="C5126"/>
  <c r="C5150"/>
  <c r="C8212"/>
  <c r="C6086"/>
  <c r="C5964"/>
  <c r="C6182" s="1"/>
  <c r="C2319"/>
  <c r="C2537" s="1"/>
  <c r="C2441"/>
  <c r="C2647"/>
  <c r="C2769"/>
  <c r="C873"/>
  <c r="C4153" s="1"/>
  <c r="C3935"/>
  <c r="C2113"/>
  <c r="C1991"/>
  <c r="C2209" s="1"/>
  <c r="J832"/>
  <c r="J3894"/>
  <c r="J3954"/>
  <c r="J892"/>
  <c r="J1014"/>
  <c r="J1232" s="1"/>
  <c r="J1136"/>
  <c r="H6738"/>
  <c r="H6616"/>
  <c r="H6834" s="1"/>
  <c r="H7722"/>
  <c r="H7600"/>
  <c r="H7818" s="1"/>
  <c r="C6623"/>
  <c r="C6841" s="1"/>
  <c r="C6745"/>
  <c r="C5761"/>
  <c r="C5639"/>
  <c r="C7279"/>
  <c r="C7401"/>
  <c r="H3927"/>
  <c r="H865"/>
  <c r="H1995"/>
  <c r="H2213" s="1"/>
  <c r="H2117"/>
  <c r="H3939"/>
  <c r="H877"/>
  <c r="H4157" s="1"/>
  <c r="E855"/>
  <c r="E3917"/>
  <c r="E3637"/>
  <c r="E3759"/>
  <c r="E2119"/>
  <c r="E1997"/>
  <c r="E3953"/>
  <c r="E891"/>
  <c r="E807"/>
  <c r="E685"/>
  <c r="E3869"/>
  <c r="J680"/>
  <c r="J3864"/>
  <c r="J802"/>
  <c r="J4082" s="1"/>
  <c r="J3936"/>
  <c r="J874"/>
  <c r="J3912"/>
  <c r="J850"/>
  <c r="E8231"/>
  <c r="E5169"/>
  <c r="E4975"/>
  <c r="E8159"/>
  <c r="E5097"/>
  <c r="E8377" s="1"/>
  <c r="E8268"/>
  <c r="E5084"/>
  <c r="E8219"/>
  <c r="E5157"/>
  <c r="C3309"/>
  <c r="C3527" s="1"/>
  <c r="C3431"/>
  <c r="C2775"/>
  <c r="C2653"/>
  <c r="C2871" s="1"/>
  <c r="C3917"/>
  <c r="C855"/>
  <c r="C3941"/>
  <c r="C879"/>
  <c r="G649"/>
  <c r="G734"/>
  <c r="G613"/>
  <c r="G770"/>
  <c r="G929"/>
  <c r="G1062"/>
  <c r="K1062" s="1"/>
  <c r="G1110"/>
  <c r="K1110" s="1"/>
  <c r="G1269"/>
  <c r="G1609"/>
  <c r="G1050"/>
  <c r="K1050" s="1"/>
  <c r="G1098"/>
  <c r="K1098" s="1"/>
  <c r="G1390"/>
  <c r="K1390" s="1"/>
  <c r="G1438"/>
  <c r="K1438" s="1"/>
  <c r="G1281"/>
  <c r="G1597"/>
  <c r="G1937"/>
  <c r="G2253"/>
  <c r="G2593"/>
  <c r="G2034"/>
  <c r="K2034" s="1"/>
  <c r="G2082"/>
  <c r="K2082" s="1"/>
  <c r="G2374"/>
  <c r="K2374" s="1"/>
  <c r="G2422"/>
  <c r="K2422" s="1"/>
  <c r="G1742"/>
  <c r="K1742" s="1"/>
  <c r="G1949"/>
  <c r="G2289"/>
  <c r="G2046"/>
  <c r="K2046" s="1"/>
  <c r="G2094"/>
  <c r="K2094" s="1"/>
  <c r="G3018"/>
  <c r="K3018" s="1"/>
  <c r="G3066"/>
  <c r="K3066" s="1"/>
  <c r="G2933"/>
  <c r="G3273"/>
  <c r="G2690"/>
  <c r="K2690" s="1"/>
  <c r="G2738"/>
  <c r="K2738" s="1"/>
  <c r="G3030"/>
  <c r="K3030" s="1"/>
  <c r="G3078"/>
  <c r="K3078" s="1"/>
  <c r="G2969"/>
  <c r="G3285"/>
  <c r="G3382"/>
  <c r="K3382" s="1"/>
  <c r="G3601"/>
  <c r="G3613"/>
  <c r="G625"/>
  <c r="G710"/>
  <c r="G637"/>
  <c r="G746"/>
  <c r="G589"/>
  <c r="G1001"/>
  <c r="G1378"/>
  <c r="K1378" s="1"/>
  <c r="G1426"/>
  <c r="K1426" s="1"/>
  <c r="G1245"/>
  <c r="G1585"/>
  <c r="G1026"/>
  <c r="G1706"/>
  <c r="K1706" s="1"/>
  <c r="G1754"/>
  <c r="K1754" s="1"/>
  <c r="G1257"/>
  <c r="G1573"/>
  <c r="G1718"/>
  <c r="K1718" s="1"/>
  <c r="G1913"/>
  <c r="G2229"/>
  <c r="G2569"/>
  <c r="G2010"/>
  <c r="G1925"/>
  <c r="G2265"/>
  <c r="G2362"/>
  <c r="K2362" s="1"/>
  <c r="G2410"/>
  <c r="K2410" s="1"/>
  <c r="G2678"/>
  <c r="K2678" s="1"/>
  <c r="G2726"/>
  <c r="K2726" s="1"/>
  <c r="G2994"/>
  <c r="G2909"/>
  <c r="G3249"/>
  <c r="G2666"/>
  <c r="G3346"/>
  <c r="K3346" s="1"/>
  <c r="G3394"/>
  <c r="K3394" s="1"/>
  <c r="G2945"/>
  <c r="G3261"/>
  <c r="G3686"/>
  <c r="K3686" s="1"/>
  <c r="G3734"/>
  <c r="K3734" s="1"/>
  <c r="G3577"/>
  <c r="G3674"/>
  <c r="K3674" s="1"/>
  <c r="G3722"/>
  <c r="K3722" s="1"/>
  <c r="G3406"/>
  <c r="K3406" s="1"/>
  <c r="G3589"/>
  <c r="G601"/>
  <c r="G661"/>
  <c r="G782"/>
  <c r="G722"/>
  <c r="G977"/>
  <c r="G1086"/>
  <c r="K1086" s="1"/>
  <c r="G1354"/>
  <c r="G989"/>
  <c r="G1317"/>
  <c r="G1657"/>
  <c r="G1074"/>
  <c r="K1074" s="1"/>
  <c r="G1366"/>
  <c r="K1366" s="1"/>
  <c r="G1414"/>
  <c r="K1414" s="1"/>
  <c r="G1682"/>
  <c r="G965"/>
  <c r="G1329"/>
  <c r="G1645"/>
  <c r="G1985"/>
  <c r="G2301"/>
  <c r="G2641"/>
  <c r="G2058"/>
  <c r="K2058" s="1"/>
  <c r="G2350"/>
  <c r="K2350" s="1"/>
  <c r="G2398"/>
  <c r="K2398" s="1"/>
  <c r="G1694"/>
  <c r="K1694" s="1"/>
  <c r="G1901"/>
  <c r="G2241"/>
  <c r="G2022"/>
  <c r="K2022" s="1"/>
  <c r="G2070"/>
  <c r="K2070" s="1"/>
  <c r="G2338"/>
  <c r="G2629"/>
  <c r="G3042"/>
  <c r="K3042" s="1"/>
  <c r="G2885"/>
  <c r="G3225"/>
  <c r="G2605"/>
  <c r="G2714"/>
  <c r="K2714" s="1"/>
  <c r="G3006"/>
  <c r="K3006" s="1"/>
  <c r="G3054"/>
  <c r="K3054" s="1"/>
  <c r="G3322"/>
  <c r="G2921"/>
  <c r="G3237"/>
  <c r="G3334"/>
  <c r="K3334" s="1"/>
  <c r="G3553"/>
  <c r="G3650"/>
  <c r="G3565"/>
  <c r="G673"/>
  <c r="G758"/>
  <c r="G698"/>
  <c r="G1038"/>
  <c r="K1038" s="1"/>
  <c r="G953"/>
  <c r="G1402"/>
  <c r="K1402" s="1"/>
  <c r="G941"/>
  <c r="G1293"/>
  <c r="G1633"/>
  <c r="G1730"/>
  <c r="K1730" s="1"/>
  <c r="G917"/>
  <c r="G1305"/>
  <c r="G1621"/>
  <c r="G1766"/>
  <c r="K1766" s="1"/>
  <c r="G1961"/>
  <c r="G2277"/>
  <c r="G2617"/>
  <c r="G1973"/>
  <c r="G2313"/>
  <c r="G2386"/>
  <c r="K2386" s="1"/>
  <c r="G2581"/>
  <c r="G2702"/>
  <c r="K2702" s="1"/>
  <c r="G2750"/>
  <c r="K2750" s="1"/>
  <c r="G2957"/>
  <c r="G2557"/>
  <c r="G3370"/>
  <c r="K3370" s="1"/>
  <c r="G2897"/>
  <c r="G3213"/>
  <c r="G3662"/>
  <c r="K3662" s="1"/>
  <c r="G3710"/>
  <c r="K3710" s="1"/>
  <c r="G3297"/>
  <c r="G3625"/>
  <c r="G3698"/>
  <c r="K3698" s="1"/>
  <c r="G3358"/>
  <c r="K3358" s="1"/>
  <c r="G3541"/>
  <c r="K193" i="14"/>
  <c r="J3883" i="13"/>
  <c r="J821"/>
  <c r="J2777"/>
  <c r="J2655"/>
  <c r="J2873" s="1"/>
  <c r="J809"/>
  <c r="J687"/>
  <c r="J3871"/>
  <c r="J1671"/>
  <c r="J1889" s="1"/>
  <c r="J1793"/>
  <c r="J1343"/>
  <c r="J1561" s="1"/>
  <c r="J1465"/>
  <c r="J3955"/>
  <c r="J893"/>
  <c r="J4173" s="1"/>
  <c r="B5015"/>
  <c r="B5719"/>
  <c r="F5719" s="1"/>
  <c r="B5586"/>
  <c r="B5367"/>
  <c r="F5367" s="1"/>
  <c r="B4942"/>
  <c r="B5890"/>
  <c r="B6266"/>
  <c r="B7262"/>
  <c r="B6679"/>
  <c r="F6679" s="1"/>
  <c r="B7359"/>
  <c r="F7359" s="1"/>
  <c r="B6278"/>
  <c r="B7226"/>
  <c r="B6691"/>
  <c r="F6691" s="1"/>
  <c r="B7834"/>
  <c r="F203" i="14"/>
  <c r="B7967" i="13"/>
  <c r="F7967" s="1"/>
  <c r="B5403"/>
  <c r="F5403" s="1"/>
  <c r="B5294"/>
  <c r="B5343"/>
  <c r="F5343" s="1"/>
  <c r="B6023"/>
  <c r="F6023" s="1"/>
  <c r="B5598"/>
  <c r="B6242"/>
  <c r="B6922"/>
  <c r="B6387"/>
  <c r="F6387" s="1"/>
  <c r="B7335"/>
  <c r="F7335" s="1"/>
  <c r="B6059"/>
  <c r="F6059" s="1"/>
  <c r="B6934"/>
  <c r="B6667"/>
  <c r="F6667" s="1"/>
  <c r="B7347"/>
  <c r="F7347" s="1"/>
  <c r="B8003"/>
  <c r="F8003" s="1"/>
  <c r="B7615"/>
  <c r="B5379"/>
  <c r="F5379" s="1"/>
  <c r="B4954"/>
  <c r="B5051"/>
  <c r="B5999"/>
  <c r="F5999" s="1"/>
  <c r="B5258"/>
  <c r="B6035"/>
  <c r="F6035" s="1"/>
  <c r="B6898"/>
  <c r="B7578"/>
  <c r="B7043"/>
  <c r="F7043" s="1"/>
  <c r="B6011"/>
  <c r="F6011" s="1"/>
  <c r="B6594"/>
  <c r="B6351"/>
  <c r="F6351" s="1"/>
  <c r="B7323"/>
  <c r="F7323" s="1"/>
  <c r="B7639"/>
  <c r="F7639" s="1"/>
  <c r="B7918"/>
  <c r="B5063"/>
  <c r="B4930"/>
  <c r="B5610"/>
  <c r="B5707"/>
  <c r="F5707" s="1"/>
  <c r="B5234"/>
  <c r="B5914"/>
  <c r="B6606"/>
  <c r="B7554"/>
  <c r="B6703"/>
  <c r="F6703" s="1"/>
  <c r="B7699"/>
  <c r="F7699" s="1"/>
  <c r="B6570"/>
  <c r="B7250"/>
  <c r="B7007"/>
  <c r="F7007" s="1"/>
  <c r="B7906"/>
  <c r="B7566"/>
  <c r="B7590"/>
  <c r="B6254"/>
  <c r="B7238"/>
  <c r="B4918"/>
  <c r="B5695"/>
  <c r="F5695" s="1"/>
  <c r="B7663"/>
  <c r="F7663" s="1"/>
  <c r="B7371"/>
  <c r="F7371" s="1"/>
  <c r="B6715"/>
  <c r="F6715" s="1"/>
  <c r="B7518"/>
  <c r="B6206"/>
  <c r="B7287"/>
  <c r="B6315"/>
  <c r="F6315" s="1"/>
  <c r="B6850"/>
  <c r="B5622"/>
  <c r="B5222"/>
  <c r="B7979"/>
  <c r="F7979" s="1"/>
  <c r="B6910"/>
  <c r="B6363"/>
  <c r="F6363" s="1"/>
  <c r="B5574"/>
  <c r="B5270"/>
  <c r="B8027"/>
  <c r="F8027" s="1"/>
  <c r="B7858"/>
  <c r="B6522"/>
  <c r="B6631"/>
  <c r="B7190"/>
  <c r="B5938"/>
  <c r="B6047"/>
  <c r="F6047" s="1"/>
  <c r="B5391"/>
  <c r="F5391" s="1"/>
  <c r="B5538"/>
  <c r="B5331"/>
  <c r="F5331" s="1"/>
  <c r="B7846"/>
  <c r="B6327"/>
  <c r="F6327" s="1"/>
  <c r="B7019"/>
  <c r="F7019" s="1"/>
  <c r="B5987"/>
  <c r="F5987" s="1"/>
  <c r="B5027"/>
  <c r="B8015"/>
  <c r="F8015" s="1"/>
  <c r="B7870"/>
  <c r="B7031"/>
  <c r="F7031" s="1"/>
  <c r="B6375"/>
  <c r="F6375" s="1"/>
  <c r="B6862"/>
  <c r="B7627"/>
  <c r="F7627" s="1"/>
  <c r="B7506"/>
  <c r="B6194"/>
  <c r="B4966"/>
  <c r="B5878"/>
  <c r="B5647"/>
  <c r="B7991"/>
  <c r="F7991" s="1"/>
  <c r="B6983"/>
  <c r="F6983" s="1"/>
  <c r="B7675"/>
  <c r="F7675" s="1"/>
  <c r="B6582"/>
  <c r="B5683"/>
  <c r="F5683" s="1"/>
  <c r="B5039"/>
  <c r="B7687"/>
  <c r="F7687" s="1"/>
  <c r="B7178"/>
  <c r="B5902"/>
  <c r="B6971"/>
  <c r="F6971" s="1"/>
  <c r="B6534"/>
  <c r="B5282"/>
  <c r="B5731"/>
  <c r="F5731" s="1"/>
  <c r="B5075"/>
  <c r="B4882"/>
  <c r="B4991"/>
  <c r="B7943"/>
  <c r="B7882"/>
  <c r="B6959"/>
  <c r="B7202"/>
  <c r="B5950"/>
  <c r="B7214"/>
  <c r="B5926"/>
  <c r="B4894"/>
  <c r="B5319"/>
  <c r="B4906"/>
  <c r="B6303"/>
  <c r="B6230"/>
  <c r="B7311"/>
  <c r="F7311" s="1"/>
  <c r="B6655"/>
  <c r="F6655" s="1"/>
  <c r="B7530"/>
  <c r="B6218"/>
  <c r="B5210"/>
  <c r="B5246"/>
  <c r="B7955"/>
  <c r="F7955" s="1"/>
  <c r="B7299"/>
  <c r="F7299" s="1"/>
  <c r="B6546"/>
  <c r="B6558"/>
  <c r="B5550"/>
  <c r="B5659"/>
  <c r="F5659" s="1"/>
  <c r="B5562"/>
  <c r="B5355"/>
  <c r="F5355" s="1"/>
  <c r="B7894"/>
  <c r="B7542"/>
  <c r="B6643"/>
  <c r="F6643" s="1"/>
  <c r="B6886"/>
  <c r="B7651"/>
  <c r="F7651" s="1"/>
  <c r="B6995"/>
  <c r="F6995" s="1"/>
  <c r="B6339"/>
  <c r="F6339" s="1"/>
  <c r="B6874"/>
  <c r="B5866"/>
  <c r="B5975"/>
  <c r="B5003"/>
  <c r="B5671"/>
  <c r="F5671" s="1"/>
  <c r="I3592"/>
  <c r="I3800"/>
  <c r="I3472"/>
  <c r="I3264"/>
  <c r="I2669"/>
  <c r="I2755"/>
  <c r="I1964"/>
  <c r="I2172"/>
  <c r="I2292"/>
  <c r="I2500"/>
  <c r="I1504"/>
  <c r="I1296"/>
  <c r="I1188"/>
  <c r="I980"/>
  <c r="I3496"/>
  <c r="I3288"/>
  <c r="I3508"/>
  <c r="I3300"/>
  <c r="I1976"/>
  <c r="I2184"/>
  <c r="I1176"/>
  <c r="I968"/>
  <c r="I872"/>
  <c r="I664"/>
  <c r="I3934"/>
  <c r="I3302"/>
  <c r="I3520" s="1"/>
  <c r="I3424"/>
  <c r="I3216"/>
  <c r="I3436"/>
  <c r="I3228"/>
  <c r="I2452"/>
  <c r="I2244"/>
  <c r="I2099"/>
  <c r="I2013"/>
  <c r="I1200"/>
  <c r="I992"/>
  <c r="I1796"/>
  <c r="I1588"/>
  <c r="I1140"/>
  <c r="I932"/>
  <c r="I3776"/>
  <c r="I3568"/>
  <c r="I3448"/>
  <c r="I3240"/>
  <c r="I2828"/>
  <c r="I2620"/>
  <c r="I2148"/>
  <c r="I1940"/>
  <c r="I2792"/>
  <c r="I2584"/>
  <c r="I1784"/>
  <c r="I1662"/>
  <c r="I1880" s="1"/>
  <c r="I1576"/>
  <c r="I3910"/>
  <c r="I640"/>
  <c r="I848"/>
  <c r="I4128" s="1"/>
  <c r="J3951"/>
  <c r="J889"/>
  <c r="J2323"/>
  <c r="J2541" s="1"/>
  <c r="J2445"/>
  <c r="J3927"/>
  <c r="J865"/>
  <c r="I1790"/>
  <c r="I1668"/>
  <c r="I1886" s="1"/>
  <c r="I3308"/>
  <c r="I3526" s="1"/>
  <c r="I3430"/>
  <c r="I2324"/>
  <c r="I2542" s="1"/>
  <c r="I2446"/>
  <c r="I3102"/>
  <c r="I2980"/>
  <c r="I3198" s="1"/>
  <c r="D1787"/>
  <c r="D1665"/>
  <c r="D1337"/>
  <c r="D1459"/>
  <c r="D3949"/>
  <c r="D887"/>
  <c r="D3877"/>
  <c r="D815"/>
  <c r="D851"/>
  <c r="D3913"/>
  <c r="D2771"/>
  <c r="D2649"/>
  <c r="D2867" s="1"/>
  <c r="D790"/>
  <c r="D3974"/>
  <c r="D1342"/>
  <c r="D1464"/>
  <c r="D3638"/>
  <c r="D3760"/>
  <c r="D2326"/>
  <c r="D2544" s="1"/>
  <c r="D2448"/>
  <c r="D844"/>
  <c r="D3906"/>
  <c r="D7073"/>
  <c r="D6951"/>
  <c r="I7934"/>
  <c r="I8152" s="1"/>
  <c r="I8056"/>
  <c r="I1991"/>
  <c r="I2113"/>
  <c r="I3911"/>
  <c r="I849"/>
  <c r="I2647"/>
  <c r="I2865" s="1"/>
  <c r="I2769"/>
  <c r="I3887"/>
  <c r="I825"/>
  <c r="I3303"/>
  <c r="I3521" s="1"/>
  <c r="I3425"/>
  <c r="I3972"/>
  <c r="I788"/>
  <c r="I3947"/>
  <c r="I885"/>
  <c r="J8243"/>
  <c r="J5181"/>
  <c r="J8171"/>
  <c r="J5109"/>
  <c r="J8268"/>
  <c r="J5084"/>
  <c r="J5133"/>
  <c r="J8195"/>
  <c r="J7927"/>
  <c r="J8145" s="1"/>
  <c r="J8049"/>
  <c r="J1994"/>
  <c r="J2116"/>
  <c r="J1666"/>
  <c r="J1884" s="1"/>
  <c r="J1788"/>
  <c r="J3878"/>
  <c r="J816"/>
  <c r="J2322"/>
  <c r="J2540" s="1"/>
  <c r="J2444"/>
  <c r="J3975"/>
  <c r="J791"/>
  <c r="J5428"/>
  <c r="J5306"/>
  <c r="J5524" s="1"/>
  <c r="J8186"/>
  <c r="J5124"/>
  <c r="J6740"/>
  <c r="J6618"/>
  <c r="J6836" s="1"/>
  <c r="J8174"/>
  <c r="J5112"/>
  <c r="J7930"/>
  <c r="J8148" s="1"/>
  <c r="J8052"/>
  <c r="J7602"/>
  <c r="J7724"/>
  <c r="J5136"/>
  <c r="J8198"/>
  <c r="D5134"/>
  <c r="D8196"/>
  <c r="D8208"/>
  <c r="D5146"/>
  <c r="H7072"/>
  <c r="H6950"/>
  <c r="H7168" s="1"/>
  <c r="H8226"/>
  <c r="H5164"/>
  <c r="H8444" s="1"/>
  <c r="H8275"/>
  <c r="H5091"/>
  <c r="H5140"/>
  <c r="H8202"/>
  <c r="H5432"/>
  <c r="H5310"/>
  <c r="H5528" s="1"/>
  <c r="H6294"/>
  <c r="H6416"/>
  <c r="H2982"/>
  <c r="H3200" s="1"/>
  <c r="H3104"/>
  <c r="H1014"/>
  <c r="H1232" s="1"/>
  <c r="H1136"/>
  <c r="E5128"/>
  <c r="E8190"/>
  <c r="E6088"/>
  <c r="E5966"/>
  <c r="E6184" s="1"/>
  <c r="E8056"/>
  <c r="E7934"/>
  <c r="E8152" s="1"/>
  <c r="E8178"/>
  <c r="E5116"/>
  <c r="I8176"/>
  <c r="I5114"/>
  <c r="I6414"/>
  <c r="I6292"/>
  <c r="I5138"/>
  <c r="I8200"/>
  <c r="I5162"/>
  <c r="I8224"/>
  <c r="I7604"/>
  <c r="I7726"/>
  <c r="E2321"/>
  <c r="E2539" s="1"/>
  <c r="E2443"/>
  <c r="E3949"/>
  <c r="E887"/>
  <c r="E1787"/>
  <c r="E1665"/>
  <c r="E1883" s="1"/>
  <c r="E3913"/>
  <c r="E851"/>
  <c r="E3937"/>
  <c r="E875"/>
  <c r="E815"/>
  <c r="E4095" s="1"/>
  <c r="E3877"/>
  <c r="E8215"/>
  <c r="E5153"/>
  <c r="E8179"/>
  <c r="E5117"/>
  <c r="E5165"/>
  <c r="E8227"/>
  <c r="E3888"/>
  <c r="E826"/>
  <c r="E1458"/>
  <c r="E1336"/>
  <c r="E1554" s="1"/>
  <c r="H888"/>
  <c r="H3950"/>
  <c r="H3866"/>
  <c r="H804"/>
  <c r="H682"/>
  <c r="H2116"/>
  <c r="H1994"/>
  <c r="H2212" s="1"/>
  <c r="H2444"/>
  <c r="H2322"/>
  <c r="H2540" s="1"/>
  <c r="H852"/>
  <c r="H3914"/>
  <c r="J8209"/>
  <c r="J5147"/>
  <c r="J5171"/>
  <c r="J8233"/>
  <c r="J8197"/>
  <c r="J5135"/>
  <c r="J8415" s="1"/>
  <c r="J8221"/>
  <c r="J5159"/>
  <c r="J5755"/>
  <c r="J5633"/>
  <c r="J5851" s="1"/>
  <c r="J3901"/>
  <c r="J839"/>
  <c r="J3427"/>
  <c r="J3305"/>
  <c r="J3523" s="1"/>
  <c r="J3633"/>
  <c r="J3851" s="1"/>
  <c r="J3755"/>
  <c r="J3925"/>
  <c r="J863"/>
  <c r="J2115"/>
  <c r="J1993"/>
  <c r="J2211" s="1"/>
  <c r="J851"/>
  <c r="J3913"/>
  <c r="E3310"/>
  <c r="E3432"/>
  <c r="E1014"/>
  <c r="E1232" s="1"/>
  <c r="E1136"/>
  <c r="E892"/>
  <c r="E3954"/>
  <c r="E820"/>
  <c r="E3882"/>
  <c r="E8257"/>
  <c r="E5195"/>
  <c r="C3914"/>
  <c r="C852"/>
  <c r="C3878"/>
  <c r="C816"/>
  <c r="C1788"/>
  <c r="C1666"/>
  <c r="C1884" s="1"/>
  <c r="D867"/>
  <c r="D3929"/>
  <c r="D1669"/>
  <c r="D1887" s="1"/>
  <c r="D1791"/>
  <c r="D3917"/>
  <c r="D855"/>
  <c r="D3893"/>
  <c r="D831"/>
  <c r="D1013"/>
  <c r="D1135"/>
  <c r="D3869"/>
  <c r="D807"/>
  <c r="D4087" s="1"/>
  <c r="D685"/>
  <c r="I833"/>
  <c r="I3895"/>
  <c r="I1671"/>
  <c r="I1793"/>
  <c r="I2983"/>
  <c r="I3201" s="1"/>
  <c r="I3105"/>
  <c r="I3955"/>
  <c r="I893"/>
  <c r="C6950"/>
  <c r="C7072"/>
  <c r="C5432"/>
  <c r="C5310"/>
  <c r="C5528" s="1"/>
  <c r="C8178"/>
  <c r="C5116"/>
  <c r="C8214"/>
  <c r="C5152"/>
  <c r="D1793"/>
  <c r="D1671"/>
  <c r="D1889" s="1"/>
  <c r="D3955"/>
  <c r="D893"/>
  <c r="D3311"/>
  <c r="D3529" s="1"/>
  <c r="D3433"/>
  <c r="D2121"/>
  <c r="D1999"/>
  <c r="D2217" s="1"/>
  <c r="D869"/>
  <c r="D3931"/>
  <c r="D3895"/>
  <c r="D833"/>
  <c r="G5012"/>
  <c r="G5668"/>
  <c r="K5668" s="1"/>
  <c r="G5716"/>
  <c r="K5716" s="1"/>
  <c r="G4927"/>
  <c r="G5267"/>
  <c r="G5583"/>
  <c r="G5024"/>
  <c r="G5340"/>
  <c r="K5340" s="1"/>
  <c r="G5388"/>
  <c r="K5388" s="1"/>
  <c r="G5680"/>
  <c r="K5680" s="1"/>
  <c r="G5728"/>
  <c r="K5728" s="1"/>
  <c r="G4963"/>
  <c r="G5279"/>
  <c r="G5619"/>
  <c r="G5935"/>
  <c r="G6263"/>
  <c r="G6603"/>
  <c r="G6919"/>
  <c r="G7259"/>
  <c r="G7575"/>
  <c r="G6652"/>
  <c r="K6652" s="1"/>
  <c r="G6700"/>
  <c r="K6700" s="1"/>
  <c r="G6992"/>
  <c r="K6992" s="1"/>
  <c r="G7040"/>
  <c r="K7040" s="1"/>
  <c r="G6275"/>
  <c r="G6591"/>
  <c r="G6931"/>
  <c r="G7247"/>
  <c r="G6324"/>
  <c r="K6324" s="1"/>
  <c r="G6372"/>
  <c r="K6372" s="1"/>
  <c r="G6664"/>
  <c r="K6664" s="1"/>
  <c r="G6712"/>
  <c r="K6712" s="1"/>
  <c r="G7903"/>
  <c r="G7976"/>
  <c r="K7976" s="1"/>
  <c r="G8024"/>
  <c r="K8024" s="1"/>
  <c r="G7660"/>
  <c r="K7660" s="1"/>
  <c r="G7891"/>
  <c r="G7940"/>
  <c r="G4988"/>
  <c r="G5328"/>
  <c r="K5328" s="1"/>
  <c r="G5376"/>
  <c r="K5376" s="1"/>
  <c r="G5644"/>
  <c r="G4903"/>
  <c r="G5243"/>
  <c r="G5559"/>
  <c r="G5000"/>
  <c r="G5316"/>
  <c r="G5996"/>
  <c r="K5996" s="1"/>
  <c r="G6044"/>
  <c r="K6044" s="1"/>
  <c r="G4939"/>
  <c r="G5255"/>
  <c r="G5595"/>
  <c r="G5911"/>
  <c r="G6239"/>
  <c r="G6579"/>
  <c r="G6895"/>
  <c r="G7235"/>
  <c r="G7551"/>
  <c r="G6008"/>
  <c r="K6008" s="1"/>
  <c r="G6312"/>
  <c r="K6312" s="1"/>
  <c r="G6360"/>
  <c r="K6360" s="1"/>
  <c r="G6628"/>
  <c r="G7308"/>
  <c r="K7308" s="1"/>
  <c r="G7356"/>
  <c r="K7356" s="1"/>
  <c r="G7648"/>
  <c r="K7648" s="1"/>
  <c r="G7696"/>
  <c r="K7696" s="1"/>
  <c r="G6251"/>
  <c r="G6567"/>
  <c r="G6907"/>
  <c r="G7223"/>
  <c r="G5984"/>
  <c r="K5984" s="1"/>
  <c r="G6300"/>
  <c r="G6980"/>
  <c r="K6980" s="1"/>
  <c r="G7028"/>
  <c r="K7028" s="1"/>
  <c r="G7320"/>
  <c r="K7320" s="1"/>
  <c r="G7368"/>
  <c r="K7368" s="1"/>
  <c r="G7684"/>
  <c r="K7684" s="1"/>
  <c r="G7879"/>
  <c r="G7612"/>
  <c r="G7867"/>
  <c r="G7587"/>
  <c r="G7988"/>
  <c r="K7988" s="1"/>
  <c r="G5060"/>
  <c r="G5692"/>
  <c r="K5692" s="1"/>
  <c r="G4879"/>
  <c r="G5219"/>
  <c r="G5535"/>
  <c r="G5875"/>
  <c r="G5072"/>
  <c r="G5364"/>
  <c r="K5364" s="1"/>
  <c r="G5656"/>
  <c r="K5656" s="1"/>
  <c r="G5704"/>
  <c r="K5704" s="1"/>
  <c r="G5972"/>
  <c r="G4915"/>
  <c r="G5231"/>
  <c r="G5571"/>
  <c r="G5887"/>
  <c r="G6215"/>
  <c r="G6555"/>
  <c r="G6871"/>
  <c r="G7211"/>
  <c r="G7527"/>
  <c r="G5947"/>
  <c r="G6676"/>
  <c r="K6676" s="1"/>
  <c r="G6968"/>
  <c r="K6968" s="1"/>
  <c r="G7016"/>
  <c r="K7016" s="1"/>
  <c r="G7284"/>
  <c r="G6227"/>
  <c r="G6543"/>
  <c r="G6883"/>
  <c r="G7199"/>
  <c r="G5923"/>
  <c r="G6348"/>
  <c r="K6348" s="1"/>
  <c r="G6640"/>
  <c r="K6640" s="1"/>
  <c r="G6688"/>
  <c r="K6688" s="1"/>
  <c r="G6956"/>
  <c r="G7855"/>
  <c r="G7952"/>
  <c r="K7952" s="1"/>
  <c r="G8000"/>
  <c r="K8000" s="1"/>
  <c r="K200" i="14"/>
  <c r="G7843" i="13"/>
  <c r="G7539"/>
  <c r="G5036"/>
  <c r="G5352"/>
  <c r="K5352" s="1"/>
  <c r="G5400"/>
  <c r="K5400" s="1"/>
  <c r="G4951"/>
  <c r="G5291"/>
  <c r="G5607"/>
  <c r="G5048"/>
  <c r="G6020"/>
  <c r="K6020" s="1"/>
  <c r="G4891"/>
  <c r="G5207"/>
  <c r="G5547"/>
  <c r="G5863"/>
  <c r="G6191"/>
  <c r="G6531"/>
  <c r="G6847"/>
  <c r="G7187"/>
  <c r="G7503"/>
  <c r="G5899"/>
  <c r="G6056"/>
  <c r="K6056" s="1"/>
  <c r="G6336"/>
  <c r="K6336" s="1"/>
  <c r="G6384"/>
  <c r="K6384" s="1"/>
  <c r="G7332"/>
  <c r="K7332" s="1"/>
  <c r="G7624"/>
  <c r="K7624" s="1"/>
  <c r="G7672"/>
  <c r="K7672" s="1"/>
  <c r="G6203"/>
  <c r="G6519"/>
  <c r="G6859"/>
  <c r="G7175"/>
  <c r="G7515"/>
  <c r="G6032"/>
  <c r="K6032" s="1"/>
  <c r="G7004"/>
  <c r="K7004" s="1"/>
  <c r="G7296"/>
  <c r="K7296" s="1"/>
  <c r="G7344"/>
  <c r="K7344" s="1"/>
  <c r="G7636"/>
  <c r="K7636" s="1"/>
  <c r="G7831"/>
  <c r="G7563"/>
  <c r="G7915"/>
  <c r="G7964"/>
  <c r="K7964" s="1"/>
  <c r="G8012"/>
  <c r="K8012" s="1"/>
  <c r="H3098"/>
  <c r="H2976"/>
  <c r="H3194" s="1"/>
  <c r="H3900"/>
  <c r="H838"/>
  <c r="H4118" s="1"/>
  <c r="H2320"/>
  <c r="H2538" s="1"/>
  <c r="H2442"/>
  <c r="H1458"/>
  <c r="H1336"/>
  <c r="H1554" s="1"/>
  <c r="H3948"/>
  <c r="H886"/>
  <c r="H3876"/>
  <c r="H814"/>
  <c r="H3936"/>
  <c r="H874"/>
  <c r="I1992"/>
  <c r="I2210" s="1"/>
  <c r="I2114"/>
  <c r="I3304"/>
  <c r="I3522" s="1"/>
  <c r="I3426"/>
  <c r="I3924"/>
  <c r="I862"/>
  <c r="I789"/>
  <c r="I4069" s="1"/>
  <c r="I3973"/>
  <c r="I3900"/>
  <c r="I838"/>
  <c r="I8213"/>
  <c r="I5151"/>
  <c r="I5309"/>
  <c r="I5431"/>
  <c r="I8274"/>
  <c r="I5090"/>
  <c r="J8251"/>
  <c r="J5189"/>
  <c r="J8469" s="1"/>
  <c r="J5105"/>
  <c r="J4983"/>
  <c r="J8167"/>
  <c r="J6951"/>
  <c r="J7169" s="1"/>
  <c r="J7073"/>
  <c r="J5761"/>
  <c r="J5639"/>
  <c r="J5857" s="1"/>
  <c r="J5141"/>
  <c r="J8203"/>
  <c r="B4953"/>
  <c r="B5293"/>
  <c r="B5609"/>
  <c r="B5050"/>
  <c r="B4965"/>
  <c r="B5281"/>
  <c r="B5621"/>
  <c r="B5937"/>
  <c r="B5062"/>
  <c r="B5694"/>
  <c r="F5694" s="1"/>
  <c r="B5986"/>
  <c r="F5986" s="1"/>
  <c r="B6034"/>
  <c r="F6034" s="1"/>
  <c r="B5901"/>
  <c r="B6338"/>
  <c r="F6338" s="1"/>
  <c r="B6386"/>
  <c r="F6386" s="1"/>
  <c r="B7334"/>
  <c r="F7334" s="1"/>
  <c r="B7626"/>
  <c r="F7626" s="1"/>
  <c r="B7674"/>
  <c r="F7674" s="1"/>
  <c r="B5974"/>
  <c r="B6229"/>
  <c r="B6545"/>
  <c r="B6885"/>
  <c r="B7201"/>
  <c r="B7541"/>
  <c r="B6302"/>
  <c r="B6982"/>
  <c r="F6982" s="1"/>
  <c r="B7030"/>
  <c r="F7030" s="1"/>
  <c r="B7322"/>
  <c r="F7322" s="1"/>
  <c r="B7370"/>
  <c r="F7370" s="1"/>
  <c r="B6046"/>
  <c r="F6046" s="1"/>
  <c r="B6241"/>
  <c r="B6581"/>
  <c r="B6897"/>
  <c r="B7237"/>
  <c r="B7954"/>
  <c r="F7954" s="1"/>
  <c r="B8002"/>
  <c r="F8002" s="1"/>
  <c r="F202" i="14"/>
  <c r="B7917" i="13"/>
  <c r="B7990"/>
  <c r="F7990" s="1"/>
  <c r="B7553"/>
  <c r="B7905"/>
  <c r="B4929"/>
  <c r="B5269"/>
  <c r="B5585"/>
  <c r="B5026"/>
  <c r="B5342"/>
  <c r="F5342" s="1"/>
  <c r="B5390"/>
  <c r="F5390" s="1"/>
  <c r="B5682"/>
  <c r="F5682" s="1"/>
  <c r="B5730"/>
  <c r="F5730" s="1"/>
  <c r="B4941"/>
  <c r="B5257"/>
  <c r="B5597"/>
  <c r="B5913"/>
  <c r="B5038"/>
  <c r="B5354"/>
  <c r="F5354" s="1"/>
  <c r="B5402"/>
  <c r="F5402" s="1"/>
  <c r="B6654"/>
  <c r="F6654" s="1"/>
  <c r="B6702"/>
  <c r="F6702" s="1"/>
  <c r="B6994"/>
  <c r="F6994" s="1"/>
  <c r="B7042"/>
  <c r="F7042" s="1"/>
  <c r="B6205"/>
  <c r="B6521"/>
  <c r="B6861"/>
  <c r="B7177"/>
  <c r="B7517"/>
  <c r="B5925"/>
  <c r="B6350"/>
  <c r="F6350" s="1"/>
  <c r="B6642"/>
  <c r="F6642" s="1"/>
  <c r="B6690"/>
  <c r="F6690" s="1"/>
  <c r="B6958"/>
  <c r="B6217"/>
  <c r="B6557"/>
  <c r="B6873"/>
  <c r="B7213"/>
  <c r="B7529"/>
  <c r="B7662"/>
  <c r="F7662" s="1"/>
  <c r="B7893"/>
  <c r="B7686"/>
  <c r="F7686" s="1"/>
  <c r="B7881"/>
  <c r="B4905"/>
  <c r="B5245"/>
  <c r="B5561"/>
  <c r="B5002"/>
  <c r="B5318"/>
  <c r="B4917"/>
  <c r="B5233"/>
  <c r="B5573"/>
  <c r="B5889"/>
  <c r="B5014"/>
  <c r="B5670"/>
  <c r="F5670" s="1"/>
  <c r="B5718"/>
  <c r="F5718" s="1"/>
  <c r="B6010"/>
  <c r="F6010" s="1"/>
  <c r="B6058"/>
  <c r="F6058" s="1"/>
  <c r="B6314"/>
  <c r="F6314" s="1"/>
  <c r="B6362"/>
  <c r="F6362" s="1"/>
  <c r="B6630"/>
  <c r="B7310"/>
  <c r="F7310" s="1"/>
  <c r="B7358"/>
  <c r="F7358" s="1"/>
  <c r="B7650"/>
  <c r="F7650" s="1"/>
  <c r="B7698"/>
  <c r="F7698" s="1"/>
  <c r="B6277"/>
  <c r="B6593"/>
  <c r="B6933"/>
  <c r="B7249"/>
  <c r="B7589"/>
  <c r="B7006"/>
  <c r="F7006" s="1"/>
  <c r="B7298"/>
  <c r="F7298" s="1"/>
  <c r="B7346"/>
  <c r="F7346" s="1"/>
  <c r="B5998"/>
  <c r="F5998" s="1"/>
  <c r="B6193"/>
  <c r="B6533"/>
  <c r="B6849"/>
  <c r="B7189"/>
  <c r="B7505"/>
  <c r="B7978"/>
  <c r="F7978" s="1"/>
  <c r="B8026"/>
  <c r="F8026" s="1"/>
  <c r="B7614"/>
  <c r="B7869"/>
  <c r="B7966"/>
  <c r="F7966" s="1"/>
  <c r="B8014"/>
  <c r="F8014" s="1"/>
  <c r="B7857"/>
  <c r="B4881"/>
  <c r="B5221"/>
  <c r="B5537"/>
  <c r="B5877"/>
  <c r="B5074"/>
  <c r="B5366"/>
  <c r="F5366" s="1"/>
  <c r="B5658"/>
  <c r="F5658" s="1"/>
  <c r="B5706"/>
  <c r="F5706" s="1"/>
  <c r="B4893"/>
  <c r="B5209"/>
  <c r="B5549"/>
  <c r="B5865"/>
  <c r="B4990"/>
  <c r="B5330"/>
  <c r="F5330" s="1"/>
  <c r="B5378"/>
  <c r="F5378" s="1"/>
  <c r="B5646"/>
  <c r="B5949"/>
  <c r="B6678"/>
  <c r="F6678" s="1"/>
  <c r="B6970"/>
  <c r="F6970" s="1"/>
  <c r="B7018"/>
  <c r="F7018" s="1"/>
  <c r="B7286"/>
  <c r="B6022"/>
  <c r="F6022" s="1"/>
  <c r="B6253"/>
  <c r="B6569"/>
  <c r="B6909"/>
  <c r="B7225"/>
  <c r="B7565"/>
  <c r="B6326"/>
  <c r="F6326" s="1"/>
  <c r="B6374"/>
  <c r="F6374" s="1"/>
  <c r="B6666"/>
  <c r="F6666" s="1"/>
  <c r="B6714"/>
  <c r="F6714" s="1"/>
  <c r="B6265"/>
  <c r="B6605"/>
  <c r="B6921"/>
  <c r="B7261"/>
  <c r="B7577"/>
  <c r="B7845"/>
  <c r="B7942"/>
  <c r="B7638"/>
  <c r="F7638" s="1"/>
  <c r="B7833"/>
  <c r="C8259"/>
  <c r="C5197"/>
  <c r="E3919"/>
  <c r="E857"/>
  <c r="E3311"/>
  <c r="E3529" s="1"/>
  <c r="E3433"/>
  <c r="E2121"/>
  <c r="E1999"/>
  <c r="E2217" s="1"/>
  <c r="D2481"/>
  <c r="D2104"/>
  <c r="D1776"/>
  <c r="D1448"/>
  <c r="D4048"/>
  <c r="D3988"/>
  <c r="D3817"/>
  <c r="D3441"/>
  <c r="D2493"/>
  <c r="D1217"/>
  <c r="D3137"/>
  <c r="D2129"/>
  <c r="D1145"/>
  <c r="D4036"/>
  <c r="D3841"/>
  <c r="D3149"/>
  <c r="D3453"/>
  <c r="D1521"/>
  <c r="D1157"/>
  <c r="H6788"/>
  <c r="H5828"/>
  <c r="H8100"/>
  <c r="H7055"/>
  <c r="H7468"/>
  <c r="H5816"/>
  <c r="H8124"/>
  <c r="H6484"/>
  <c r="H7736"/>
  <c r="H6424"/>
  <c r="H8343"/>
  <c r="H7104"/>
  <c r="H5488"/>
  <c r="H5743"/>
  <c r="C8114"/>
  <c r="C7082"/>
  <c r="C6134"/>
  <c r="C8309"/>
  <c r="C8333"/>
  <c r="C5842"/>
  <c r="C8138"/>
  <c r="C7130"/>
  <c r="C8357"/>
  <c r="C8090"/>
  <c r="C7786"/>
  <c r="C7142"/>
  <c r="C6438"/>
  <c r="C7057"/>
  <c r="C5806"/>
  <c r="C8345"/>
  <c r="I4084"/>
  <c r="C1517"/>
  <c r="C4056"/>
  <c r="C3813"/>
  <c r="C3777"/>
  <c r="C3121"/>
  <c r="C1821"/>
  <c r="C1809"/>
  <c r="C1153"/>
  <c r="C3461"/>
  <c r="C3449"/>
  <c r="C2756"/>
  <c r="C1772"/>
  <c r="C2501"/>
  <c r="C1213"/>
  <c r="C4044"/>
  <c r="C3789"/>
  <c r="C3181"/>
  <c r="C1141"/>
  <c r="C4032"/>
  <c r="C3198"/>
  <c r="J3176"/>
  <c r="J3116"/>
  <c r="J2132"/>
  <c r="J2508"/>
  <c r="J1476"/>
  <c r="J3456"/>
  <c r="J2192"/>
  <c r="J3796"/>
  <c r="J3419"/>
  <c r="J3152"/>
  <c r="J2204"/>
  <c r="J1779"/>
  <c r="J1852"/>
  <c r="J1500"/>
  <c r="J1160"/>
  <c r="J3820"/>
  <c r="J3504"/>
  <c r="J2484"/>
  <c r="J1196"/>
  <c r="J4003"/>
  <c r="H8317"/>
  <c r="H6434"/>
  <c r="H6822"/>
  <c r="H8134"/>
  <c r="H5498"/>
  <c r="H5778"/>
  <c r="H6166"/>
  <c r="H7381"/>
  <c r="H7430"/>
  <c r="H5814"/>
  <c r="H6094"/>
  <c r="H7442"/>
  <c r="H6470"/>
  <c r="H6798"/>
  <c r="H6106"/>
  <c r="H5486"/>
  <c r="C8093"/>
  <c r="C7388"/>
  <c r="C6149"/>
  <c r="C6101"/>
  <c r="C7157"/>
  <c r="C6781"/>
  <c r="C5773"/>
  <c r="C5748"/>
  <c r="C6173"/>
  <c r="C6453"/>
  <c r="C7461"/>
  <c r="C6161"/>
  <c r="C6076"/>
  <c r="C5785"/>
  <c r="C8300"/>
  <c r="C7145"/>
  <c r="C5797"/>
  <c r="C5517"/>
  <c r="H3793"/>
  <c r="H3125"/>
  <c r="H3137"/>
  <c r="H4048"/>
  <c r="H3988"/>
  <c r="H2760"/>
  <c r="H2165"/>
  <c r="H1825"/>
  <c r="H1473"/>
  <c r="H3781"/>
  <c r="H3477"/>
  <c r="H1169"/>
  <c r="H1849"/>
  <c r="H1521"/>
  <c r="H4060"/>
  <c r="E3771"/>
  <c r="E2799"/>
  <c r="E1159"/>
  <c r="E3175"/>
  <c r="E3115"/>
  <c r="E1195"/>
  <c r="E1122"/>
  <c r="E3819"/>
  <c r="E3455"/>
  <c r="E2143"/>
  <c r="E1475"/>
  <c r="E3418"/>
  <c r="E3151"/>
  <c r="E2859"/>
  <c r="E2106"/>
  <c r="E2434"/>
  <c r="E1147"/>
  <c r="E4038"/>
  <c r="J3790"/>
  <c r="J3170"/>
  <c r="J2174"/>
  <c r="J3413"/>
  <c r="J3122"/>
  <c r="J2429"/>
  <c r="J2854"/>
  <c r="J1154"/>
  <c r="J3778"/>
  <c r="J3766"/>
  <c r="J3462"/>
  <c r="J1445"/>
  <c r="J3110"/>
  <c r="J3486"/>
  <c r="J2454"/>
  <c r="J1834"/>
  <c r="J1482"/>
  <c r="E6724"/>
  <c r="E6773"/>
  <c r="E7465"/>
  <c r="E5813"/>
  <c r="E7793"/>
  <c r="E6421"/>
  <c r="E8340"/>
  <c r="E8073"/>
  <c r="E6068"/>
  <c r="E7805"/>
  <c r="E6445"/>
  <c r="E8304"/>
  <c r="E8036"/>
  <c r="E7429"/>
  <c r="E7708"/>
  <c r="E6396"/>
  <c r="E7125"/>
  <c r="H7166"/>
  <c r="C3115"/>
  <c r="C2143"/>
  <c r="C2507"/>
  <c r="C3795"/>
  <c r="C1778"/>
  <c r="C2847"/>
  <c r="C1183"/>
  <c r="C2106"/>
  <c r="C1511"/>
  <c r="C1499"/>
  <c r="C3990"/>
  <c r="C2495"/>
  <c r="C3455"/>
  <c r="H4173"/>
  <c r="J1817"/>
  <c r="J1124"/>
  <c r="J1185"/>
  <c r="J1173"/>
  <c r="J2521"/>
  <c r="J4040"/>
  <c r="J3141"/>
  <c r="J3445"/>
  <c r="J2509"/>
  <c r="I1405"/>
  <c r="I310" i="9" s="1"/>
  <c r="I3689" i="13"/>
  <c r="I305" i="9" s="1"/>
  <c r="I2413" i="13"/>
  <c r="I337" i="9" s="1"/>
  <c r="I1113" i="13"/>
  <c r="I345" i="9" s="1"/>
  <c r="I3665" i="13"/>
  <c r="I281" i="9" s="1"/>
  <c r="I2389" i="13"/>
  <c r="I313" i="9" s="1"/>
  <c r="I3409" i="13"/>
  <c r="I352" i="9" s="1"/>
  <c r="J3088" i="13"/>
  <c r="J1521"/>
  <c r="J4012"/>
  <c r="J3769"/>
  <c r="J3453"/>
  <c r="J2797"/>
  <c r="J1861"/>
  <c r="J1776"/>
  <c r="J1205"/>
  <c r="J4024"/>
  <c r="J3805"/>
  <c r="J3113"/>
  <c r="J3125"/>
  <c r="J1545"/>
  <c r="J4060"/>
  <c r="J3817"/>
  <c r="J3501"/>
  <c r="J2201"/>
  <c r="J2529"/>
  <c r="J1837"/>
  <c r="J1825"/>
  <c r="J1193"/>
  <c r="I8468"/>
  <c r="I3745"/>
  <c r="I2761"/>
  <c r="I2190"/>
  <c r="I2834"/>
  <c r="I1826"/>
  <c r="I3150"/>
  <c r="I2202"/>
  <c r="I1498"/>
  <c r="I4037"/>
  <c r="I3818"/>
  <c r="I2846"/>
  <c r="I3138"/>
  <c r="I1522"/>
  <c r="I1158"/>
  <c r="I3162"/>
  <c r="I2154"/>
  <c r="I1170"/>
  <c r="I1546"/>
  <c r="I1182"/>
  <c r="E3412"/>
  <c r="E2501"/>
  <c r="E2781"/>
  <c r="E3801"/>
  <c r="E3789"/>
  <c r="E3157"/>
  <c r="E2197"/>
  <c r="E1493"/>
  <c r="E4056"/>
  <c r="E3109"/>
  <c r="E3485"/>
  <c r="E1809"/>
  <c r="E3984"/>
  <c r="E2465"/>
  <c r="E1845"/>
  <c r="E1444"/>
  <c r="E4008"/>
  <c r="D3414"/>
  <c r="D3086"/>
  <c r="D3439"/>
  <c r="D2503"/>
  <c r="D3499"/>
  <c r="D3463"/>
  <c r="D2455"/>
  <c r="D1446"/>
  <c r="D1118"/>
  <c r="D3767"/>
  <c r="D2807"/>
  <c r="D2515"/>
  <c r="D2527"/>
  <c r="D1835"/>
  <c r="D1774"/>
  <c r="D4010"/>
  <c r="D3839"/>
  <c r="D2151"/>
  <c r="D1179"/>
  <c r="E3415"/>
  <c r="E1824"/>
  <c r="E2431"/>
  <c r="J6814"/>
  <c r="J8138"/>
  <c r="J6486"/>
  <c r="J8357"/>
  <c r="J6766"/>
  <c r="J8114"/>
  <c r="D5833"/>
  <c r="D6113"/>
  <c r="D6125"/>
  <c r="D8358"/>
  <c r="D6730"/>
  <c r="I8287"/>
  <c r="I6756"/>
  <c r="I1772"/>
  <c r="I3437"/>
  <c r="I1116"/>
  <c r="I2100"/>
  <c r="I3157"/>
  <c r="I1869"/>
  <c r="I1529"/>
  <c r="I3473"/>
  <c r="I1505"/>
  <c r="I2428"/>
  <c r="I3449"/>
  <c r="I3145"/>
  <c r="I3109"/>
  <c r="I2829"/>
  <c r="I3121"/>
  <c r="I3497"/>
  <c r="I2465"/>
  <c r="I2841"/>
  <c r="J7052"/>
  <c r="J6433"/>
  <c r="J5801"/>
  <c r="J8340"/>
  <c r="J6493"/>
  <c r="J8304"/>
  <c r="J7125"/>
  <c r="J7793"/>
  <c r="J6749"/>
  <c r="J6141"/>
  <c r="J5789"/>
  <c r="J2103"/>
  <c r="J4059"/>
  <c r="J3512"/>
  <c r="J4023"/>
  <c r="J3780"/>
  <c r="J3112"/>
  <c r="J2140"/>
  <c r="J1216"/>
  <c r="J1204"/>
  <c r="J3804"/>
  <c r="J3440"/>
  <c r="J1872"/>
  <c r="J1544"/>
  <c r="J1144"/>
  <c r="J6472"/>
  <c r="J7140"/>
  <c r="J5743"/>
  <c r="J7760"/>
  <c r="J5768"/>
  <c r="J5488"/>
  <c r="J8136"/>
  <c r="J7152"/>
  <c r="J6168"/>
  <c r="J7408"/>
  <c r="J5840"/>
  <c r="J8307"/>
  <c r="J7711"/>
  <c r="J8100"/>
  <c r="J7796"/>
  <c r="J6436"/>
  <c r="J6096"/>
  <c r="D7053"/>
  <c r="D7150"/>
  <c r="D6166"/>
  <c r="D6106"/>
  <c r="D5486"/>
  <c r="D8086"/>
  <c r="D6446"/>
  <c r="D7478"/>
  <c r="D5838"/>
  <c r="D8305"/>
  <c r="D7418"/>
  <c r="D7090"/>
  <c r="D6130"/>
  <c r="D8037"/>
  <c r="D7126"/>
  <c r="D6798"/>
  <c r="D5814"/>
  <c r="D6094"/>
  <c r="H6124"/>
  <c r="H6768"/>
  <c r="H8311"/>
  <c r="H6792"/>
  <c r="H7108"/>
  <c r="H6828"/>
  <c r="H7084"/>
  <c r="H6100"/>
  <c r="H8287"/>
  <c r="H7484"/>
  <c r="H7156"/>
  <c r="H5468"/>
  <c r="H5772"/>
  <c r="H3419"/>
  <c r="H4003"/>
  <c r="H3164"/>
  <c r="H1524"/>
  <c r="H1852"/>
  <c r="H3991"/>
  <c r="H3116"/>
  <c r="H2435"/>
  <c r="H2180"/>
  <c r="H1876"/>
  <c r="H4015"/>
  <c r="H3747"/>
  <c r="H2508"/>
  <c r="H1864"/>
  <c r="H4039"/>
  <c r="E6500"/>
  <c r="E7715"/>
  <c r="E6403"/>
  <c r="E8311"/>
  <c r="E6816"/>
  <c r="E7436"/>
  <c r="E5468"/>
  <c r="E8323"/>
  <c r="E8128"/>
  <c r="E7156"/>
  <c r="E7387"/>
  <c r="E7776"/>
  <c r="E6756"/>
  <c r="E5808"/>
  <c r="E8347"/>
  <c r="E7484"/>
  <c r="E5419"/>
  <c r="E5492"/>
  <c r="E5456"/>
  <c r="I7738"/>
  <c r="I7482"/>
  <c r="I6401"/>
  <c r="I6790"/>
  <c r="I8078"/>
  <c r="I6486"/>
  <c r="I7762"/>
  <c r="I6474"/>
  <c r="I7713"/>
  <c r="I5745"/>
  <c r="I5818"/>
  <c r="I5466"/>
  <c r="E1446"/>
  <c r="E3827"/>
  <c r="E3135"/>
  <c r="E1215"/>
  <c r="E1155"/>
  <c r="E3414"/>
  <c r="E3147"/>
  <c r="E2831"/>
  <c r="E2819"/>
  <c r="E1531"/>
  <c r="E1811"/>
  <c r="E3803"/>
  <c r="E3159"/>
  <c r="E2163"/>
  <c r="E1519"/>
  <c r="E1203"/>
  <c r="H5529"/>
  <c r="E8324"/>
  <c r="E5481"/>
  <c r="E8360"/>
  <c r="E6732"/>
  <c r="E6805"/>
  <c r="E6501"/>
  <c r="E5809"/>
  <c r="E8117"/>
  <c r="E7437"/>
  <c r="E7716"/>
  <c r="E6404"/>
  <c r="E6817"/>
  <c r="E5493"/>
  <c r="E5748"/>
  <c r="E8105"/>
  <c r="E8069"/>
  <c r="E6441"/>
  <c r="E7157"/>
  <c r="E2101"/>
  <c r="E1870"/>
  <c r="E3741"/>
  <c r="E2757"/>
  <c r="E1822"/>
  <c r="E4045"/>
  <c r="E3985"/>
  <c r="E2830"/>
  <c r="E1542"/>
  <c r="E1846"/>
  <c r="E1494"/>
  <c r="E4033"/>
  <c r="C1558"/>
  <c r="H2492"/>
  <c r="H1532"/>
  <c r="H3184"/>
  <c r="H2832"/>
  <c r="H1216"/>
  <c r="H3136"/>
  <c r="H3172"/>
  <c r="H1496"/>
  <c r="H1447"/>
  <c r="H3987"/>
  <c r="H3743"/>
  <c r="H2796"/>
  <c r="H2856"/>
  <c r="J6459"/>
  <c r="J7079"/>
  <c r="J7382"/>
  <c r="J5475"/>
  <c r="J8354"/>
  <c r="J8038"/>
  <c r="J7407"/>
  <c r="J7783"/>
  <c r="J6471"/>
  <c r="J6107"/>
  <c r="J5414"/>
  <c r="J7735"/>
  <c r="J6423"/>
  <c r="J5839"/>
  <c r="J5827"/>
  <c r="J7747"/>
  <c r="J6435"/>
  <c r="J6811"/>
  <c r="J2758"/>
  <c r="J1483"/>
  <c r="J1118"/>
  <c r="J3511"/>
  <c r="J1191"/>
  <c r="J1179"/>
  <c r="J2795"/>
  <c r="J2163"/>
  <c r="J2807"/>
  <c r="J1519"/>
  <c r="J3839"/>
  <c r="J3463"/>
  <c r="J3475"/>
  <c r="J2515"/>
  <c r="J2430"/>
  <c r="J1799"/>
  <c r="J4022"/>
  <c r="D5524"/>
  <c r="E3784"/>
  <c r="E2763"/>
  <c r="E1852"/>
  <c r="E1220"/>
  <c r="E2836"/>
  <c r="E3492"/>
  <c r="E2460"/>
  <c r="E1536"/>
  <c r="E1148"/>
  <c r="E3832"/>
  <c r="E3516"/>
  <c r="E3480"/>
  <c r="E2204"/>
  <c r="E2800"/>
  <c r="E1548"/>
  <c r="E3419"/>
  <c r="E3504"/>
  <c r="E3444"/>
  <c r="E2168"/>
  <c r="E1451"/>
  <c r="E1488"/>
  <c r="E8463"/>
  <c r="E8403"/>
  <c r="H8394"/>
  <c r="H7822"/>
  <c r="I8451"/>
  <c r="C1824"/>
  <c r="C3816"/>
  <c r="C3415"/>
  <c r="C2176"/>
  <c r="C1156"/>
  <c r="C3828"/>
  <c r="C2431"/>
  <c r="C2528"/>
  <c r="C4047"/>
  <c r="C2152"/>
  <c r="C1532"/>
  <c r="C1472"/>
  <c r="C3999"/>
  <c r="C3780"/>
  <c r="C1508"/>
  <c r="C2140"/>
  <c r="C3124"/>
  <c r="H4125"/>
  <c r="H4149"/>
  <c r="H2217"/>
  <c r="H2539"/>
  <c r="D3819"/>
  <c r="D3115"/>
  <c r="D1863"/>
  <c r="D4038"/>
  <c r="D2799"/>
  <c r="D1875"/>
  <c r="D3746"/>
  <c r="D3127"/>
  <c r="D1122"/>
  <c r="D4002"/>
  <c r="D3783"/>
  <c r="D1839"/>
  <c r="I2497"/>
  <c r="I1185"/>
  <c r="I1829"/>
  <c r="I1197"/>
  <c r="I2133"/>
  <c r="I1537"/>
  <c r="I3992"/>
  <c r="I3457"/>
  <c r="I2193"/>
  <c r="I2861"/>
  <c r="I4052"/>
  <c r="I3833"/>
  <c r="I2181"/>
  <c r="I1780"/>
  <c r="I1513"/>
  <c r="I1173"/>
  <c r="C5808"/>
  <c r="C7084"/>
  <c r="C7715"/>
  <c r="C7059"/>
  <c r="C7788"/>
  <c r="C6804"/>
  <c r="C7132"/>
  <c r="C8323"/>
  <c r="C5468"/>
  <c r="C7764"/>
  <c r="C6452"/>
  <c r="C5772"/>
  <c r="D3177"/>
  <c r="D3481"/>
  <c r="D2473"/>
  <c r="D1221"/>
  <c r="D3517"/>
  <c r="D2193"/>
  <c r="D2813"/>
  <c r="D1537"/>
  <c r="D1817"/>
  <c r="D1209"/>
  <c r="D3129"/>
  <c r="D1525"/>
  <c r="D1161"/>
  <c r="D3748"/>
  <c r="D3469"/>
  <c r="D2145"/>
  <c r="D2521"/>
  <c r="D2436"/>
  <c r="D1489"/>
  <c r="D1865"/>
  <c r="H1858"/>
  <c r="H3413"/>
  <c r="H1530"/>
  <c r="H2174"/>
  <c r="H1798"/>
  <c r="H3510"/>
  <c r="H3158"/>
  <c r="H2186"/>
  <c r="H1518"/>
  <c r="H1178"/>
  <c r="I1494"/>
  <c r="I2150"/>
  <c r="I3474"/>
  <c r="I2198"/>
  <c r="I1214"/>
  <c r="I1202"/>
  <c r="I2162"/>
  <c r="I2782"/>
  <c r="I1858"/>
  <c r="I2502"/>
  <c r="I1822"/>
  <c r="I7423"/>
  <c r="I6730"/>
  <c r="I5795"/>
  <c r="I5831"/>
  <c r="I7435"/>
  <c r="I6135"/>
  <c r="I6791"/>
  <c r="I7751"/>
  <c r="I6487"/>
  <c r="I5807"/>
  <c r="I8346"/>
  <c r="I7058"/>
  <c r="I7107"/>
  <c r="I7775"/>
  <c r="I6803"/>
  <c r="I5418"/>
  <c r="J7085"/>
  <c r="J7716"/>
  <c r="J6404"/>
  <c r="J5785"/>
  <c r="J7765"/>
  <c r="J7473"/>
  <c r="J6781"/>
  <c r="J8093"/>
  <c r="J6769"/>
  <c r="J7121"/>
  <c r="J6453"/>
  <c r="J5773"/>
  <c r="J5505"/>
  <c r="J6101"/>
  <c r="B3719"/>
  <c r="F3719" s="1"/>
  <c r="B2991"/>
  <c r="B2942"/>
  <c r="B2687"/>
  <c r="F2687" s="1"/>
  <c r="B2407"/>
  <c r="F2407" s="1"/>
  <c r="B2238"/>
  <c r="B1739"/>
  <c r="F1739" s="1"/>
  <c r="B1326"/>
  <c r="B598"/>
  <c r="B3550"/>
  <c r="B3538"/>
  <c r="B3355"/>
  <c r="F3355" s="1"/>
  <c r="B2966"/>
  <c r="B2055"/>
  <c r="F2055" s="1"/>
  <c r="B2043"/>
  <c r="F2043" s="1"/>
  <c r="B1922"/>
  <c r="B1083"/>
  <c r="F1083" s="1"/>
  <c r="B1411"/>
  <c r="F1411" s="1"/>
  <c r="B962"/>
  <c r="B658"/>
  <c r="B3695"/>
  <c r="F3695" s="1"/>
  <c r="B2699"/>
  <c r="F2699" s="1"/>
  <c r="B3051"/>
  <c r="F3051" s="1"/>
  <c r="B2007"/>
  <c r="B2383"/>
  <c r="F2383" s="1"/>
  <c r="B1630"/>
  <c r="B1423"/>
  <c r="F1423" s="1"/>
  <c r="B1278"/>
  <c r="B767"/>
  <c r="B3391"/>
  <c r="F3391" s="1"/>
  <c r="B3367"/>
  <c r="F3367" s="1"/>
  <c r="B3379"/>
  <c r="F3379" s="1"/>
  <c r="B3234"/>
  <c r="B2371"/>
  <c r="F2371" s="1"/>
  <c r="B1934"/>
  <c r="B2626"/>
  <c r="B1314"/>
  <c r="B1302"/>
  <c r="B1047"/>
  <c r="F1047" s="1"/>
  <c r="B622"/>
  <c r="H8393"/>
  <c r="E2473"/>
  <c r="E1477"/>
  <c r="E1877"/>
  <c r="E2133"/>
  <c r="B2938"/>
  <c r="B3582"/>
  <c r="B958"/>
  <c r="B1578"/>
  <c r="B2003"/>
  <c r="B2902"/>
  <c r="B2610"/>
  <c r="B2574"/>
  <c r="B1614"/>
  <c r="B715"/>
  <c r="B2926"/>
  <c r="B2659"/>
  <c r="B2598"/>
  <c r="B1638"/>
  <c r="B739"/>
  <c r="B2950"/>
  <c r="B2683"/>
  <c r="B2622"/>
  <c r="B946"/>
  <c r="E1793"/>
  <c r="E1671"/>
  <c r="E1889" s="1"/>
  <c r="E3761"/>
  <c r="E3639"/>
  <c r="E3943"/>
  <c r="E881"/>
  <c r="D7072"/>
  <c r="D6950"/>
  <c r="D8226"/>
  <c r="D5164"/>
  <c r="D6088"/>
  <c r="D5966"/>
  <c r="D8250"/>
  <c r="D5188"/>
  <c r="D6744"/>
  <c r="D6622"/>
  <c r="D8178"/>
  <c r="D5116"/>
  <c r="D4982"/>
  <c r="D8166"/>
  <c r="D5104"/>
  <c r="D8275"/>
  <c r="D5091"/>
  <c r="C7599"/>
  <c r="C7817" s="1"/>
  <c r="C7721"/>
  <c r="C6287"/>
  <c r="C6409"/>
  <c r="C8171"/>
  <c r="C5109"/>
  <c r="J854"/>
  <c r="J3916"/>
  <c r="J1012"/>
  <c r="J1134"/>
  <c r="J793"/>
  <c r="J3977"/>
  <c r="E7932"/>
  <c r="E8054"/>
  <c r="E6742"/>
  <c r="E6620"/>
  <c r="E8200"/>
  <c r="E5138"/>
  <c r="E5758"/>
  <c r="E5636"/>
  <c r="E7070"/>
  <c r="E6948"/>
  <c r="E8224"/>
  <c r="E5162"/>
  <c r="E6086"/>
  <c r="E5964"/>
  <c r="E8248"/>
  <c r="E5186"/>
  <c r="E876"/>
  <c r="E3938"/>
  <c r="D3979"/>
  <c r="D795"/>
  <c r="J8248"/>
  <c r="J5186"/>
  <c r="D7401"/>
  <c r="D7279"/>
  <c r="I8214"/>
  <c r="I5152"/>
  <c r="I6622"/>
  <c r="I6840" s="1"/>
  <c r="I6744"/>
  <c r="B4529"/>
  <c r="F4520"/>
  <c r="B4520"/>
  <c r="F4499"/>
  <c r="F4529"/>
  <c r="E6085"/>
  <c r="E5963"/>
  <c r="E5185"/>
  <c r="E8247"/>
  <c r="E6619"/>
  <c r="E6741"/>
  <c r="E8175"/>
  <c r="E5113"/>
  <c r="E5101"/>
  <c r="E4979"/>
  <c r="E8163"/>
  <c r="E8272"/>
  <c r="E5088"/>
  <c r="E7069"/>
  <c r="E6947"/>
  <c r="E5161"/>
  <c r="E8223"/>
  <c r="C4863"/>
  <c r="C4872"/>
  <c r="D3947"/>
  <c r="D885"/>
  <c r="D801"/>
  <c r="D679"/>
  <c r="D3863"/>
  <c r="D2319"/>
  <c r="D2441"/>
  <c r="D3631"/>
  <c r="D3753"/>
  <c r="B662"/>
  <c r="B747"/>
  <c r="B711"/>
  <c r="B1027"/>
  <c r="B966"/>
  <c r="B1039"/>
  <c r="F1039" s="1"/>
  <c r="B1075"/>
  <c r="F1075" s="1"/>
  <c r="B1367"/>
  <c r="F1367" s="1"/>
  <c r="B1415"/>
  <c r="F1415" s="1"/>
  <c r="B1258"/>
  <c r="B1574"/>
  <c r="B954"/>
  <c r="B1087"/>
  <c r="F1087" s="1"/>
  <c r="B1355"/>
  <c r="B1270"/>
  <c r="B1610"/>
  <c r="B1926"/>
  <c r="B2266"/>
  <c r="B2582"/>
  <c r="B1731"/>
  <c r="F1731" s="1"/>
  <c r="B2047"/>
  <c r="F2047" s="1"/>
  <c r="B2095"/>
  <c r="F2095" s="1"/>
  <c r="B1986"/>
  <c r="B2302"/>
  <c r="B2059"/>
  <c r="F2059" s="1"/>
  <c r="B2351"/>
  <c r="F2351" s="1"/>
  <c r="B2399"/>
  <c r="F2399" s="1"/>
  <c r="B2570"/>
  <c r="B2970"/>
  <c r="B3286"/>
  <c r="B3019"/>
  <c r="F3019" s="1"/>
  <c r="B3067"/>
  <c r="F3067" s="1"/>
  <c r="B3359"/>
  <c r="F3359" s="1"/>
  <c r="B3407"/>
  <c r="F3407" s="1"/>
  <c r="B2934"/>
  <c r="B3274"/>
  <c r="B3542"/>
  <c r="B3663"/>
  <c r="F3663" s="1"/>
  <c r="B3711"/>
  <c r="F3711" s="1"/>
  <c r="B3347"/>
  <c r="F3347" s="1"/>
  <c r="B3554"/>
  <c r="F194" i="14"/>
  <c r="B638" i="13"/>
  <c r="B723"/>
  <c r="B650"/>
  <c r="B783"/>
  <c r="B942"/>
  <c r="B978"/>
  <c r="B1330"/>
  <c r="B1646"/>
  <c r="B1403"/>
  <c r="F1403" s="1"/>
  <c r="B1695"/>
  <c r="F1695" s="1"/>
  <c r="B1743"/>
  <c r="F1743" s="1"/>
  <c r="B1246"/>
  <c r="B1586"/>
  <c r="B1902"/>
  <c r="B2242"/>
  <c r="B2558"/>
  <c r="B1683"/>
  <c r="B2363"/>
  <c r="F2363" s="1"/>
  <c r="B2411"/>
  <c r="F2411" s="1"/>
  <c r="B1962"/>
  <c r="B2278"/>
  <c r="B1755"/>
  <c r="F1755" s="1"/>
  <c r="B2691"/>
  <c r="F2691" s="1"/>
  <c r="B2739"/>
  <c r="F2739" s="1"/>
  <c r="B3031"/>
  <c r="F3031" s="1"/>
  <c r="B3079"/>
  <c r="F3079" s="1"/>
  <c r="B2946"/>
  <c r="B3262"/>
  <c r="B2679"/>
  <c r="F2679" s="1"/>
  <c r="B2727"/>
  <c r="F2727" s="1"/>
  <c r="B2995"/>
  <c r="B2910"/>
  <c r="B3250"/>
  <c r="B3675"/>
  <c r="F3675" s="1"/>
  <c r="B3723"/>
  <c r="F3723" s="1"/>
  <c r="B3614"/>
  <c r="B3626"/>
  <c r="B614"/>
  <c r="B699"/>
  <c r="B674"/>
  <c r="B759"/>
  <c r="B918"/>
  <c r="B930"/>
  <c r="B1051"/>
  <c r="F1051" s="1"/>
  <c r="B1099"/>
  <c r="F1099" s="1"/>
  <c r="B1391"/>
  <c r="F1391" s="1"/>
  <c r="B1439"/>
  <c r="F1439" s="1"/>
  <c r="B1306"/>
  <c r="B1622"/>
  <c r="B1063"/>
  <c r="F1063" s="1"/>
  <c r="B1111"/>
  <c r="F1111" s="1"/>
  <c r="B1318"/>
  <c r="B1658"/>
  <c r="B1974"/>
  <c r="B2314"/>
  <c r="B2630"/>
  <c r="B2023"/>
  <c r="F2023" s="1"/>
  <c r="B2071"/>
  <c r="F2071" s="1"/>
  <c r="B2339"/>
  <c r="B1938"/>
  <c r="B2254"/>
  <c r="B2035"/>
  <c r="F2035" s="1"/>
  <c r="B2083"/>
  <c r="F2083" s="1"/>
  <c r="B2375"/>
  <c r="F2375" s="1"/>
  <c r="B2423"/>
  <c r="F2423" s="1"/>
  <c r="B2667"/>
  <c r="B2922"/>
  <c r="B3238"/>
  <c r="B2642"/>
  <c r="B3043"/>
  <c r="F3043" s="1"/>
  <c r="B3335"/>
  <c r="F3335" s="1"/>
  <c r="B3383"/>
  <c r="F3383" s="1"/>
  <c r="B2886"/>
  <c r="B3226"/>
  <c r="B3651"/>
  <c r="B3371"/>
  <c r="F3371" s="1"/>
  <c r="B3590"/>
  <c r="B3687"/>
  <c r="F3687" s="1"/>
  <c r="B3735"/>
  <c r="F3735" s="1"/>
  <c r="B3395"/>
  <c r="F3395" s="1"/>
  <c r="B3602"/>
  <c r="B590"/>
  <c r="B602"/>
  <c r="B771"/>
  <c r="B735"/>
  <c r="B626"/>
  <c r="B990"/>
  <c r="B1282"/>
  <c r="B1598"/>
  <c r="B1002"/>
  <c r="B1379"/>
  <c r="F1379" s="1"/>
  <c r="B1427"/>
  <c r="F1427" s="1"/>
  <c r="B1719"/>
  <c r="F1719" s="1"/>
  <c r="B1767"/>
  <c r="F1767" s="1"/>
  <c r="B1294"/>
  <c r="B1634"/>
  <c r="B1950"/>
  <c r="B2290"/>
  <c r="B2606"/>
  <c r="B2387"/>
  <c r="F2387" s="1"/>
  <c r="B1914"/>
  <c r="B2230"/>
  <c r="B1707"/>
  <c r="F1707" s="1"/>
  <c r="B2011"/>
  <c r="B2618"/>
  <c r="B2715"/>
  <c r="F2715" s="1"/>
  <c r="B3007"/>
  <c r="F3007" s="1"/>
  <c r="B3055"/>
  <c r="F3055" s="1"/>
  <c r="B2898"/>
  <c r="B3214"/>
  <c r="B2594"/>
  <c r="B2703"/>
  <c r="F2703" s="1"/>
  <c r="B2751"/>
  <c r="F2751" s="1"/>
  <c r="B2958"/>
  <c r="B3298"/>
  <c r="B3699"/>
  <c r="F3699" s="1"/>
  <c r="B3323"/>
  <c r="B3566"/>
  <c r="B3578"/>
  <c r="J7394"/>
  <c r="J7272"/>
  <c r="J5134"/>
  <c r="J8196"/>
  <c r="J5754"/>
  <c r="J5632"/>
  <c r="J5158"/>
  <c r="J8220"/>
  <c r="J6082"/>
  <c r="J5960"/>
  <c r="J5182"/>
  <c r="J8244"/>
  <c r="J6288"/>
  <c r="J6410"/>
  <c r="J5426"/>
  <c r="J5304"/>
  <c r="H3102"/>
  <c r="H2980"/>
  <c r="H3198" s="1"/>
  <c r="H2324"/>
  <c r="H2446"/>
  <c r="H854"/>
  <c r="H3916"/>
  <c r="H878"/>
  <c r="H3940"/>
  <c r="H3904"/>
  <c r="H842"/>
  <c r="H684"/>
  <c r="H806"/>
  <c r="H3868"/>
  <c r="H3952"/>
  <c r="H890"/>
  <c r="C8233"/>
  <c r="C5171"/>
  <c r="I8207"/>
  <c r="I5145"/>
  <c r="I5303"/>
  <c r="I5425"/>
  <c r="I7721"/>
  <c r="I7599"/>
  <c r="D5429"/>
  <c r="D5307"/>
  <c r="D5525" s="1"/>
  <c r="D8211"/>
  <c r="D5149"/>
  <c r="D8187"/>
  <c r="D5125"/>
  <c r="H685"/>
  <c r="H807"/>
  <c r="H3869"/>
  <c r="H3917"/>
  <c r="H855"/>
  <c r="J2769"/>
  <c r="J2647"/>
  <c r="J873"/>
  <c r="J3935"/>
  <c r="J861"/>
  <c r="J3923"/>
  <c r="J3863"/>
  <c r="J801"/>
  <c r="J679"/>
  <c r="J3947"/>
  <c r="J885"/>
  <c r="B7931"/>
  <c r="B8053"/>
  <c r="F7835"/>
  <c r="F6535"/>
  <c r="B6753"/>
  <c r="F5064"/>
  <c r="B8344"/>
  <c r="B8101"/>
  <c r="F7883"/>
  <c r="B8332"/>
  <c r="F5052"/>
  <c r="F5623"/>
  <c r="B5841"/>
  <c r="B7761"/>
  <c r="F7543"/>
  <c r="B6449"/>
  <c r="F6231"/>
  <c r="F6851"/>
  <c r="B6947"/>
  <c r="B7069"/>
  <c r="B7153"/>
  <c r="F6935"/>
  <c r="B7773"/>
  <c r="F7555"/>
  <c r="B7056"/>
  <c r="F6960"/>
  <c r="F5271"/>
  <c r="B5489"/>
  <c r="F7895"/>
  <c r="B8113"/>
  <c r="B8040"/>
  <c r="F7944"/>
  <c r="B6473"/>
  <c r="F6255"/>
  <c r="B7433"/>
  <c r="F7433" s="1"/>
  <c r="F7215"/>
  <c r="B7712"/>
  <c r="F7616"/>
  <c r="B5465"/>
  <c r="F5465" s="1"/>
  <c r="F5247"/>
  <c r="B8223"/>
  <c r="B5161"/>
  <c r="F4943"/>
  <c r="B7737"/>
  <c r="F7519"/>
  <c r="B6425"/>
  <c r="F6207"/>
  <c r="B6825"/>
  <c r="F6607"/>
  <c r="B6072"/>
  <c r="F5976"/>
  <c r="F5076"/>
  <c r="B8356"/>
  <c r="F4955"/>
  <c r="B8235"/>
  <c r="B5173"/>
  <c r="B6085"/>
  <c r="B5963"/>
  <c r="F5867"/>
  <c r="C3963"/>
  <c r="C901"/>
  <c r="E7272"/>
  <c r="E7394"/>
  <c r="E5426"/>
  <c r="E5304"/>
  <c r="E8160"/>
  <c r="E4976"/>
  <c r="E5098"/>
  <c r="D2118"/>
  <c r="D1996"/>
  <c r="D1668"/>
  <c r="D1790"/>
  <c r="D890"/>
  <c r="D3952"/>
  <c r="D2980"/>
  <c r="D3102"/>
  <c r="D1134"/>
  <c r="D1012"/>
  <c r="D3892"/>
  <c r="D830"/>
  <c r="C8052"/>
  <c r="C7930"/>
  <c r="C875"/>
  <c r="C3937"/>
  <c r="C3755"/>
  <c r="C3633"/>
  <c r="C2977"/>
  <c r="C3099"/>
  <c r="C887"/>
  <c r="C3949"/>
  <c r="C827"/>
  <c r="C3889"/>
  <c r="C1787"/>
  <c r="C1665"/>
  <c r="C3638"/>
  <c r="C3760"/>
  <c r="C880"/>
  <c r="C3942"/>
  <c r="C856"/>
  <c r="C3918"/>
  <c r="C3979"/>
  <c r="C795"/>
  <c r="C1998"/>
  <c r="C2120"/>
  <c r="B5043"/>
  <c r="B5359"/>
  <c r="F5359" s="1"/>
  <c r="B5407"/>
  <c r="F5407" s="1"/>
  <c r="B4958"/>
  <c r="B5298"/>
  <c r="B5614"/>
  <c r="B5055"/>
  <c r="B6027"/>
  <c r="F6027" s="1"/>
  <c r="B4898"/>
  <c r="B5214"/>
  <c r="B5554"/>
  <c r="B5870"/>
  <c r="B5930"/>
  <c r="B6270"/>
  <c r="B6610"/>
  <c r="B6926"/>
  <c r="B7266"/>
  <c r="B7582"/>
  <c r="B6683"/>
  <c r="F6683" s="1"/>
  <c r="B6975"/>
  <c r="F6975" s="1"/>
  <c r="B7023"/>
  <c r="F7023" s="1"/>
  <c r="B7291"/>
  <c r="B5954"/>
  <c r="B6282"/>
  <c r="B6598"/>
  <c r="B6938"/>
  <c r="B7254"/>
  <c r="B7011"/>
  <c r="F7011" s="1"/>
  <c r="B7303"/>
  <c r="F7303" s="1"/>
  <c r="B7351"/>
  <c r="F7351" s="1"/>
  <c r="B7546"/>
  <c r="B7886"/>
  <c r="B7691"/>
  <c r="F7691" s="1"/>
  <c r="B7983"/>
  <c r="F7983" s="1"/>
  <c r="B8031"/>
  <c r="F8031" s="1"/>
  <c r="B7850"/>
  <c r="B7619"/>
  <c r="B7971"/>
  <c r="F7971" s="1"/>
  <c r="B8019"/>
  <c r="F8019" s="1"/>
  <c r="B5019"/>
  <c r="B5675"/>
  <c r="F5675" s="1"/>
  <c r="B5723"/>
  <c r="F5723" s="1"/>
  <c r="B4934"/>
  <c r="B5274"/>
  <c r="B5590"/>
  <c r="B5031"/>
  <c r="B5347"/>
  <c r="F5347" s="1"/>
  <c r="B5395"/>
  <c r="F5395" s="1"/>
  <c r="B5687"/>
  <c r="F5687" s="1"/>
  <c r="B5735"/>
  <c r="F5735" s="1"/>
  <c r="B4970"/>
  <c r="B4995"/>
  <c r="B5335"/>
  <c r="F5335" s="1"/>
  <c r="B5383"/>
  <c r="F5383" s="1"/>
  <c r="B5651"/>
  <c r="B4910"/>
  <c r="B5250"/>
  <c r="B5566"/>
  <c r="B5007"/>
  <c r="B5323"/>
  <c r="B6003"/>
  <c r="F6003" s="1"/>
  <c r="B6051"/>
  <c r="F6051" s="1"/>
  <c r="B4946"/>
  <c r="B5262"/>
  <c r="B5602"/>
  <c r="B5918"/>
  <c r="B6222"/>
  <c r="B6562"/>
  <c r="B6878"/>
  <c r="B7218"/>
  <c r="B7534"/>
  <c r="B6659"/>
  <c r="F6659" s="1"/>
  <c r="B6707"/>
  <c r="F6707" s="1"/>
  <c r="B6999"/>
  <c r="F6999" s="1"/>
  <c r="B7047"/>
  <c r="F7047" s="1"/>
  <c r="B6234"/>
  <c r="B6550"/>
  <c r="B6890"/>
  <c r="B7206"/>
  <c r="B6307"/>
  <c r="B6987"/>
  <c r="F6987" s="1"/>
  <c r="B7035"/>
  <c r="F7035" s="1"/>
  <c r="B7327"/>
  <c r="F7327" s="1"/>
  <c r="B7375"/>
  <c r="F7375" s="1"/>
  <c r="B7838"/>
  <c r="B7643"/>
  <c r="F7643" s="1"/>
  <c r="B7959"/>
  <c r="F7959" s="1"/>
  <c r="B8007"/>
  <c r="F8007" s="1"/>
  <c r="F207" i="14"/>
  <c r="B7898" i="13"/>
  <c r="B7995"/>
  <c r="F7995" s="1"/>
  <c r="B5542"/>
  <c r="B5663"/>
  <c r="F5663" s="1"/>
  <c r="B4922"/>
  <c r="B5626"/>
  <c r="B6039"/>
  <c r="F6039" s="1"/>
  <c r="B6586"/>
  <c r="B7242"/>
  <c r="B6343"/>
  <c r="F6343" s="1"/>
  <c r="B7339"/>
  <c r="F7339" s="1"/>
  <c r="B7679"/>
  <c r="F7679" s="1"/>
  <c r="B6063"/>
  <c r="F6063" s="1"/>
  <c r="B6574"/>
  <c r="B7230"/>
  <c r="B6379"/>
  <c r="F6379" s="1"/>
  <c r="B6719"/>
  <c r="F6719" s="1"/>
  <c r="B7922"/>
  <c r="B5226"/>
  <c r="B5371"/>
  <c r="F5371" s="1"/>
  <c r="B5578"/>
  <c r="B5991"/>
  <c r="F5991" s="1"/>
  <c r="B6538"/>
  <c r="B7194"/>
  <c r="B6319"/>
  <c r="F6319" s="1"/>
  <c r="B6635"/>
  <c r="B7315"/>
  <c r="F7315" s="1"/>
  <c r="B7655"/>
  <c r="F7655" s="1"/>
  <c r="B6015"/>
  <c r="F6015" s="1"/>
  <c r="B6526"/>
  <c r="B7182"/>
  <c r="B6355"/>
  <c r="F6355" s="1"/>
  <c r="B6695"/>
  <c r="F6695" s="1"/>
  <c r="B7910"/>
  <c r="B7874"/>
  <c r="B5067"/>
  <c r="B4886"/>
  <c r="B5079"/>
  <c r="B5979"/>
  <c r="B5286"/>
  <c r="B5942"/>
  <c r="B6246"/>
  <c r="B6902"/>
  <c r="B7558"/>
  <c r="B6391"/>
  <c r="F6391" s="1"/>
  <c r="B7631"/>
  <c r="F7631" s="1"/>
  <c r="B5906"/>
  <c r="B6258"/>
  <c r="B6914"/>
  <c r="B6331"/>
  <c r="F6331" s="1"/>
  <c r="B6671"/>
  <c r="F6671" s="1"/>
  <c r="B7862"/>
  <c r="B7570"/>
  <c r="B7947"/>
  <c r="B5699"/>
  <c r="F5699" s="1"/>
  <c r="B5882"/>
  <c r="B5711"/>
  <c r="F5711" s="1"/>
  <c r="B5238"/>
  <c r="B5894"/>
  <c r="B6198"/>
  <c r="B6854"/>
  <c r="B7510"/>
  <c r="B6367"/>
  <c r="F6367" s="1"/>
  <c r="B7363"/>
  <c r="F7363" s="1"/>
  <c r="B7703"/>
  <c r="F7703" s="1"/>
  <c r="B6210"/>
  <c r="B6866"/>
  <c r="B7522"/>
  <c r="B6647"/>
  <c r="F6647" s="1"/>
  <c r="B6963"/>
  <c r="B7594"/>
  <c r="B7667"/>
  <c r="F7667" s="1"/>
  <c r="B620"/>
  <c r="B705"/>
  <c r="B608"/>
  <c r="B741"/>
  <c r="B656"/>
  <c r="B996"/>
  <c r="B1397"/>
  <c r="F1397" s="1"/>
  <c r="B1240"/>
  <c r="B1580"/>
  <c r="B936"/>
  <c r="B1069"/>
  <c r="F1069" s="1"/>
  <c r="B1361"/>
  <c r="F1361" s="1"/>
  <c r="B1409"/>
  <c r="F1409" s="1"/>
  <c r="B1677"/>
  <c r="B1252"/>
  <c r="B1568"/>
  <c r="B1908"/>
  <c r="B2224"/>
  <c r="B2564"/>
  <c r="B1713"/>
  <c r="F1713" s="1"/>
  <c r="B2005"/>
  <c r="B1920"/>
  <c r="B2260"/>
  <c r="B2357"/>
  <c r="F2357" s="1"/>
  <c r="B2405"/>
  <c r="F2405" s="1"/>
  <c r="B2697"/>
  <c r="F2697" s="1"/>
  <c r="B2745"/>
  <c r="F2745" s="1"/>
  <c r="B2904"/>
  <c r="B3244"/>
  <c r="B2685"/>
  <c r="F2685" s="1"/>
  <c r="B2733"/>
  <c r="F2733" s="1"/>
  <c r="B3025"/>
  <c r="F3025" s="1"/>
  <c r="B3073"/>
  <c r="F3073" s="1"/>
  <c r="B2916"/>
  <c r="B3232"/>
  <c r="B3572"/>
  <c r="B3669"/>
  <c r="F3669" s="1"/>
  <c r="B3717"/>
  <c r="F3717" s="1"/>
  <c r="B3584"/>
  <c r="B596"/>
  <c r="B632"/>
  <c r="B777"/>
  <c r="B717"/>
  <c r="B972"/>
  <c r="B1057"/>
  <c r="F1057" s="1"/>
  <c r="B1105"/>
  <c r="F1105" s="1"/>
  <c r="B1312"/>
  <c r="B1652"/>
  <c r="B1725"/>
  <c r="F1725" s="1"/>
  <c r="B1021"/>
  <c r="B1324"/>
  <c r="B1640"/>
  <c r="B1980"/>
  <c r="B2296"/>
  <c r="B2636"/>
  <c r="B2053"/>
  <c r="F2053" s="1"/>
  <c r="B2345"/>
  <c r="F2345" s="1"/>
  <c r="B2393"/>
  <c r="F2393" s="1"/>
  <c r="B1896"/>
  <c r="B2236"/>
  <c r="B1689"/>
  <c r="F1689" s="1"/>
  <c r="B2017"/>
  <c r="F2017" s="1"/>
  <c r="B2065"/>
  <c r="F2065" s="1"/>
  <c r="B2333"/>
  <c r="B3013"/>
  <c r="F3013" s="1"/>
  <c r="B3061"/>
  <c r="F3061" s="1"/>
  <c r="B2880"/>
  <c r="B3220"/>
  <c r="B2661"/>
  <c r="B3341"/>
  <c r="F3341" s="1"/>
  <c r="B3389"/>
  <c r="F3389" s="1"/>
  <c r="B2892"/>
  <c r="B3208"/>
  <c r="B3353"/>
  <c r="F3353" s="1"/>
  <c r="B3657"/>
  <c r="F3657" s="1"/>
  <c r="B3705"/>
  <c r="F3705" s="1"/>
  <c r="B3548"/>
  <c r="B3329"/>
  <c r="F3329" s="1"/>
  <c r="B3645"/>
  <c r="B3560"/>
  <c r="B668"/>
  <c r="B753"/>
  <c r="B693"/>
  <c r="B1033"/>
  <c r="F1033" s="1"/>
  <c r="B948"/>
  <c r="B960"/>
  <c r="B1373"/>
  <c r="F1373" s="1"/>
  <c r="B1421"/>
  <c r="F1421" s="1"/>
  <c r="B1288"/>
  <c r="B1628"/>
  <c r="B1045"/>
  <c r="F1045" s="1"/>
  <c r="B1093"/>
  <c r="F1093" s="1"/>
  <c r="B1385"/>
  <c r="F1385" s="1"/>
  <c r="B1433"/>
  <c r="F1433" s="1"/>
  <c r="B1300"/>
  <c r="B1616"/>
  <c r="B1956"/>
  <c r="B2272"/>
  <c r="B2612"/>
  <c r="B1761"/>
  <c r="F1761" s="1"/>
  <c r="B1968"/>
  <c r="B2308"/>
  <c r="B2381"/>
  <c r="F2381" s="1"/>
  <c r="B2673"/>
  <c r="F2673" s="1"/>
  <c r="B2721"/>
  <c r="F2721" s="1"/>
  <c r="B2989"/>
  <c r="B2624"/>
  <c r="B2952"/>
  <c r="B3292"/>
  <c r="B2709"/>
  <c r="F2709" s="1"/>
  <c r="B3001"/>
  <c r="F3001" s="1"/>
  <c r="B3049"/>
  <c r="F3049" s="1"/>
  <c r="B3317"/>
  <c r="B2600"/>
  <c r="B2964"/>
  <c r="B3280"/>
  <c r="B3620"/>
  <c r="B3693"/>
  <c r="F3693" s="1"/>
  <c r="B3536"/>
  <c r="F188" i="14"/>
  <c r="B644" i="13"/>
  <c r="B729"/>
  <c r="B584"/>
  <c r="B765"/>
  <c r="B924"/>
  <c r="B912"/>
  <c r="B1081"/>
  <c r="F1081" s="1"/>
  <c r="B1349"/>
  <c r="B1264"/>
  <c r="B1604"/>
  <c r="B984"/>
  <c r="B1701"/>
  <c r="F1701" s="1"/>
  <c r="B1749"/>
  <c r="F1749" s="1"/>
  <c r="B1276"/>
  <c r="B1592"/>
  <c r="B1932"/>
  <c r="B2248"/>
  <c r="B2588"/>
  <c r="B2029"/>
  <c r="F2029" s="1"/>
  <c r="B2077"/>
  <c r="F2077" s="1"/>
  <c r="B2369"/>
  <c r="F2369" s="1"/>
  <c r="B2417"/>
  <c r="F2417" s="1"/>
  <c r="B1944"/>
  <c r="B2284"/>
  <c r="B1737"/>
  <c r="F1737" s="1"/>
  <c r="B2041"/>
  <c r="F2041" s="1"/>
  <c r="B2089"/>
  <c r="F2089" s="1"/>
  <c r="B3037"/>
  <c r="F3037" s="1"/>
  <c r="B2576"/>
  <c r="B2928"/>
  <c r="B3268"/>
  <c r="B3365"/>
  <c r="F3365" s="1"/>
  <c r="B2552"/>
  <c r="B2940"/>
  <c r="B3256"/>
  <c r="B3401"/>
  <c r="F3401" s="1"/>
  <c r="B3681"/>
  <c r="F3681" s="1"/>
  <c r="B3729"/>
  <c r="F3729" s="1"/>
  <c r="B3596"/>
  <c r="B3377"/>
  <c r="F3377" s="1"/>
  <c r="B3608"/>
  <c r="J855"/>
  <c r="J3917"/>
  <c r="J2119"/>
  <c r="J1997"/>
  <c r="J2325"/>
  <c r="J2447"/>
  <c r="D4520"/>
  <c r="D4529"/>
  <c r="I2654"/>
  <c r="I2872" s="1"/>
  <c r="I2776"/>
  <c r="I3894"/>
  <c r="I832"/>
  <c r="D3973"/>
  <c r="D789"/>
  <c r="D1458"/>
  <c r="D1336"/>
  <c r="D3632"/>
  <c r="D3754"/>
  <c r="D2770"/>
  <c r="D2648"/>
  <c r="D862"/>
  <c r="D3924"/>
  <c r="D3864"/>
  <c r="D802"/>
  <c r="D680"/>
  <c r="H8259"/>
  <c r="H5197"/>
  <c r="C8220"/>
  <c r="C5158"/>
  <c r="C8244"/>
  <c r="C5182"/>
  <c r="C8208"/>
  <c r="C5146"/>
  <c r="C6082"/>
  <c r="C5960"/>
  <c r="C6738"/>
  <c r="C6616"/>
  <c r="C7066"/>
  <c r="C6944"/>
  <c r="I4872"/>
  <c r="I4863"/>
  <c r="E5306"/>
  <c r="E5428"/>
  <c r="E6412"/>
  <c r="E6290"/>
  <c r="E8198"/>
  <c r="E5136"/>
  <c r="E8271"/>
  <c r="E5087"/>
  <c r="E7602"/>
  <c r="E7724"/>
  <c r="E8246"/>
  <c r="E5184"/>
  <c r="D7604"/>
  <c r="D7726"/>
  <c r="D5308"/>
  <c r="D5430"/>
  <c r="D7398"/>
  <c r="D7276"/>
  <c r="D4980"/>
  <c r="D5102"/>
  <c r="D8164"/>
  <c r="D8236"/>
  <c r="D5174"/>
  <c r="E3975"/>
  <c r="E791"/>
  <c r="E1666"/>
  <c r="E1884" s="1"/>
  <c r="E1788"/>
  <c r="J4980"/>
  <c r="J8164"/>
  <c r="J5102"/>
  <c r="J7070"/>
  <c r="J6948"/>
  <c r="J7166" s="1"/>
  <c r="D8179"/>
  <c r="D5117"/>
  <c r="D8177"/>
  <c r="D5115"/>
  <c r="H7601"/>
  <c r="H7723"/>
  <c r="H5183"/>
  <c r="H8245"/>
  <c r="H5305"/>
  <c r="H5427"/>
  <c r="H7395"/>
  <c r="H7273"/>
  <c r="H5755"/>
  <c r="H5633"/>
  <c r="I5963"/>
  <c r="I6085"/>
  <c r="I8247"/>
  <c r="I5185"/>
  <c r="I5173"/>
  <c r="I8235"/>
  <c r="I4979"/>
  <c r="I8163"/>
  <c r="I5101"/>
  <c r="I8272"/>
  <c r="I5088"/>
  <c r="I7725"/>
  <c r="I7603"/>
  <c r="C2114"/>
  <c r="C1992"/>
  <c r="C2210" s="1"/>
  <c r="C3876"/>
  <c r="C814"/>
  <c r="C3912"/>
  <c r="C850"/>
  <c r="I1463"/>
  <c r="I1341"/>
  <c r="I1559" s="1"/>
  <c r="I3941"/>
  <c r="I879"/>
  <c r="I3637"/>
  <c r="I3759"/>
  <c r="I1669"/>
  <c r="I1791"/>
  <c r="I1135"/>
  <c r="I1013"/>
  <c r="I3893"/>
  <c r="I831"/>
  <c r="I3905"/>
  <c r="I843"/>
  <c r="E6743"/>
  <c r="E6621"/>
  <c r="E8201"/>
  <c r="E5139"/>
  <c r="E7071"/>
  <c r="E6949"/>
  <c r="E6087"/>
  <c r="E5965"/>
  <c r="E5187"/>
  <c r="E8249"/>
  <c r="E5103"/>
  <c r="E8165"/>
  <c r="E4981"/>
  <c r="E6293"/>
  <c r="E6415"/>
  <c r="E5115"/>
  <c r="E8177"/>
  <c r="I7401"/>
  <c r="I7279"/>
  <c r="I5433"/>
  <c r="I5311"/>
  <c r="I5529" s="1"/>
  <c r="I5761"/>
  <c r="I5639"/>
  <c r="I8227"/>
  <c r="I5165"/>
  <c r="J8235"/>
  <c r="J5173"/>
  <c r="J8163"/>
  <c r="J5101"/>
  <c r="J4979"/>
  <c r="J5125"/>
  <c r="J8187"/>
  <c r="H6949"/>
  <c r="H7071"/>
  <c r="H8189"/>
  <c r="H5127"/>
  <c r="H5151"/>
  <c r="H8213"/>
  <c r="H5965"/>
  <c r="H6087"/>
  <c r="H6743"/>
  <c r="H6621"/>
  <c r="H5090"/>
  <c r="H8274"/>
  <c r="D6617"/>
  <c r="D6739"/>
  <c r="D6945"/>
  <c r="D7067"/>
  <c r="D8270"/>
  <c r="D5086"/>
  <c r="D5147"/>
  <c r="D8209"/>
  <c r="D6083"/>
  <c r="D5961"/>
  <c r="D8233"/>
  <c r="D5171"/>
  <c r="I6946"/>
  <c r="I7068"/>
  <c r="I5087"/>
  <c r="I8271"/>
  <c r="I8186"/>
  <c r="I5124"/>
  <c r="I7602"/>
  <c r="I7724"/>
  <c r="I6412"/>
  <c r="I6290"/>
  <c r="I5172"/>
  <c r="I8234"/>
  <c r="I2443"/>
  <c r="I2321"/>
  <c r="I2539" s="1"/>
  <c r="I2977"/>
  <c r="I3099"/>
  <c r="I3976"/>
  <c r="I792"/>
  <c r="I3903"/>
  <c r="I841"/>
  <c r="I865"/>
  <c r="I3927"/>
  <c r="D3756"/>
  <c r="D3634"/>
  <c r="D3852" s="1"/>
  <c r="C3761"/>
  <c r="C3639"/>
  <c r="C3433"/>
  <c r="C3311"/>
  <c r="C3943"/>
  <c r="C881"/>
  <c r="C1015"/>
  <c r="C1137"/>
  <c r="C833"/>
  <c r="C3895"/>
  <c r="D8258"/>
  <c r="D5196"/>
  <c r="E890"/>
  <c r="E3952"/>
  <c r="E854"/>
  <c r="E3916"/>
  <c r="J5965"/>
  <c r="J6087"/>
  <c r="J8249"/>
  <c r="J5187"/>
  <c r="J8177"/>
  <c r="J5115"/>
  <c r="J8201"/>
  <c r="J5139"/>
  <c r="J6621"/>
  <c r="J6743"/>
  <c r="I8269"/>
  <c r="I5085"/>
  <c r="I7928"/>
  <c r="I8050"/>
  <c r="I8172"/>
  <c r="I5110"/>
  <c r="I6288"/>
  <c r="I6410"/>
  <c r="I8196"/>
  <c r="I5134"/>
  <c r="I5158"/>
  <c r="I8220"/>
  <c r="C5090"/>
  <c r="C8274"/>
  <c r="C6415"/>
  <c r="C6293"/>
  <c r="C8177"/>
  <c r="C5115"/>
  <c r="E3429"/>
  <c r="E3307"/>
  <c r="E841"/>
  <c r="E3903"/>
  <c r="E792"/>
  <c r="E3976"/>
  <c r="E4040"/>
  <c r="E3748"/>
  <c r="E2849"/>
  <c r="E2497"/>
  <c r="E1489"/>
  <c r="E4004"/>
  <c r="E3165"/>
  <c r="E1452"/>
  <c r="D7132"/>
  <c r="D8116"/>
  <c r="D6731"/>
  <c r="D7144"/>
  <c r="D7812"/>
  <c r="D6500"/>
  <c r="D8140"/>
  <c r="D6780"/>
  <c r="D6160"/>
  <c r="D5808"/>
  <c r="D8068"/>
  <c r="D7412"/>
  <c r="D7764"/>
  <c r="D6452"/>
  <c r="D5456"/>
  <c r="D8311"/>
  <c r="C6117"/>
  <c r="C6469"/>
  <c r="C5801"/>
  <c r="C8340"/>
  <c r="C8121"/>
  <c r="C6433"/>
  <c r="C5473"/>
  <c r="C5485"/>
  <c r="C8109"/>
  <c r="C6396"/>
  <c r="C6493"/>
  <c r="C7769"/>
  <c r="C6457"/>
  <c r="C5825"/>
  <c r="C7125"/>
  <c r="C6821"/>
  <c r="C5497"/>
  <c r="C5461"/>
  <c r="C8316"/>
  <c r="J1218"/>
  <c r="J2142"/>
  <c r="J2518"/>
  <c r="J3989"/>
  <c r="J2786"/>
  <c r="J1522"/>
  <c r="J1206"/>
  <c r="J1182"/>
  <c r="J4013"/>
  <c r="J3150"/>
  <c r="J2166"/>
  <c r="J2810"/>
  <c r="J1546"/>
  <c r="E6110"/>
  <c r="E5417"/>
  <c r="E5466"/>
  <c r="E8090"/>
  <c r="E7458"/>
  <c r="E7810"/>
  <c r="E7385"/>
  <c r="E8102"/>
  <c r="E8066"/>
  <c r="E7142"/>
  <c r="E7057"/>
  <c r="E6450"/>
  <c r="E6098"/>
  <c r="E2164"/>
  <c r="E3476"/>
  <c r="E1508"/>
  <c r="E2468"/>
  <c r="E4047"/>
  <c r="E2140"/>
  <c r="E3500"/>
  <c r="D4027"/>
  <c r="J6816"/>
  <c r="J5784"/>
  <c r="J8080"/>
  <c r="J6075"/>
  <c r="J7154"/>
  <c r="J5502"/>
  <c r="J7810"/>
  <c r="D7485"/>
  <c r="D5797"/>
  <c r="D8129"/>
  <c r="D5773"/>
  <c r="D7157"/>
  <c r="D6402"/>
  <c r="D6499"/>
  <c r="D5746"/>
  <c r="D6439"/>
  <c r="I7108"/>
  <c r="I5444"/>
  <c r="E7141"/>
  <c r="E6497"/>
  <c r="E6728"/>
  <c r="E6777"/>
  <c r="E6133"/>
  <c r="E5805"/>
  <c r="E7409"/>
  <c r="E7761"/>
  <c r="E6449"/>
  <c r="E5453"/>
  <c r="E8308"/>
  <c r="E7773"/>
  <c r="E7129"/>
  <c r="D2173"/>
  <c r="D3801"/>
  <c r="D3485"/>
  <c r="D2501"/>
  <c r="D1845"/>
  <c r="D4020"/>
  <c r="D3825"/>
  <c r="D3509"/>
  <c r="D3497"/>
  <c r="D1517"/>
  <c r="D1153"/>
  <c r="D3837"/>
  <c r="D3437"/>
  <c r="D2453"/>
  <c r="D2100"/>
  <c r="D1821"/>
  <c r="D1444"/>
  <c r="D3984"/>
  <c r="H4081"/>
  <c r="H8469"/>
  <c r="J8086"/>
  <c r="J7114"/>
  <c r="J6154"/>
  <c r="J7418"/>
  <c r="J6810"/>
  <c r="J8134"/>
  <c r="J6725"/>
  <c r="J7138"/>
  <c r="J7150"/>
  <c r="J5510"/>
  <c r="J8281"/>
  <c r="H7817"/>
  <c r="C4086"/>
  <c r="H3770"/>
  <c r="H3478"/>
  <c r="H1158"/>
  <c r="H3126"/>
  <c r="H3502"/>
  <c r="H1777"/>
  <c r="H2482"/>
  <c r="H1522"/>
  <c r="H1182"/>
  <c r="H3782"/>
  <c r="H3114"/>
  <c r="H3806"/>
  <c r="H3442"/>
  <c r="H2202"/>
  <c r="H2822"/>
  <c r="H1534"/>
  <c r="C5511"/>
  <c r="C6155"/>
  <c r="C7054"/>
  <c r="C7151"/>
  <c r="C6070"/>
  <c r="C8342"/>
  <c r="C8123"/>
  <c r="C6726"/>
  <c r="C6799"/>
  <c r="C7807"/>
  <c r="C6787"/>
  <c r="C5499"/>
  <c r="C7431"/>
  <c r="C6495"/>
  <c r="C5827"/>
  <c r="I6749"/>
  <c r="I7781"/>
  <c r="I5777"/>
  <c r="I8036"/>
  <c r="I7708"/>
  <c r="I6396"/>
  <c r="I6809"/>
  <c r="I8316"/>
  <c r="I5473"/>
  <c r="I8352"/>
  <c r="I6821"/>
  <c r="I7077"/>
  <c r="I6093"/>
  <c r="I8280"/>
  <c r="I7101"/>
  <c r="I5485"/>
  <c r="I5740"/>
  <c r="D6461"/>
  <c r="D8101"/>
  <c r="D7409"/>
  <c r="D7105"/>
  <c r="D7141"/>
  <c r="D7056"/>
  <c r="D7129"/>
  <c r="D8320"/>
  <c r="D5501"/>
  <c r="D5441"/>
  <c r="D7773"/>
  <c r="D6825"/>
  <c r="D7421"/>
  <c r="D8344"/>
  <c r="H3443"/>
  <c r="H1171"/>
  <c r="H3807"/>
  <c r="H2507"/>
  <c r="H1475"/>
  <c r="H1851"/>
  <c r="H3831"/>
  <c r="H2155"/>
  <c r="H2531"/>
  <c r="H1499"/>
  <c r="H1875"/>
  <c r="H3990"/>
  <c r="H3819"/>
  <c r="H3090"/>
  <c r="H3163"/>
  <c r="H3175"/>
  <c r="H2483"/>
  <c r="H1450"/>
  <c r="H1183"/>
  <c r="H1487"/>
  <c r="H1147"/>
  <c r="J3412"/>
  <c r="J2149"/>
  <c r="J1517"/>
  <c r="J1213"/>
  <c r="J3813"/>
  <c r="J3497"/>
  <c r="J2793"/>
  <c r="J1541"/>
  <c r="J4032"/>
  <c r="J3084"/>
  <c r="J1857"/>
  <c r="J1869"/>
  <c r="J3765"/>
  <c r="J3133"/>
  <c r="J3461"/>
  <c r="J2453"/>
  <c r="J1177"/>
  <c r="J1821"/>
  <c r="F7020"/>
  <c r="F6048"/>
  <c r="F7044"/>
  <c r="F7688"/>
  <c r="F6000"/>
  <c r="F5696"/>
  <c r="F6364"/>
  <c r="F6060"/>
  <c r="F5344"/>
  <c r="F5332"/>
  <c r="F6036"/>
  <c r="F7032"/>
  <c r="C4133"/>
  <c r="C4109"/>
  <c r="E7430"/>
  <c r="E7126"/>
  <c r="E5766"/>
  <c r="E7734"/>
  <c r="E8074"/>
  <c r="E7709"/>
  <c r="E7758"/>
  <c r="E6470"/>
  <c r="E8281"/>
  <c r="E8098"/>
  <c r="E7114"/>
  <c r="E6810"/>
  <c r="E6130"/>
  <c r="E5450"/>
  <c r="E8305"/>
  <c r="D3126"/>
  <c r="D2518"/>
  <c r="D1474"/>
  <c r="D4061"/>
  <c r="D3842"/>
  <c r="D3782"/>
  <c r="D2810"/>
  <c r="D2458"/>
  <c r="D1510"/>
  <c r="D1862"/>
  <c r="D1121"/>
  <c r="D3490"/>
  <c r="D2858"/>
  <c r="D2202"/>
  <c r="D2846"/>
  <c r="D1146"/>
  <c r="D1206"/>
  <c r="D3502"/>
  <c r="D1522"/>
  <c r="I8147"/>
  <c r="H1561"/>
  <c r="H2867"/>
  <c r="H4143"/>
  <c r="H4070"/>
  <c r="C6484"/>
  <c r="C5828"/>
  <c r="C8064"/>
  <c r="C8343"/>
  <c r="C8039"/>
  <c r="C7140"/>
  <c r="C6144"/>
  <c r="C6399"/>
  <c r="C5743"/>
  <c r="C5816"/>
  <c r="C5464"/>
  <c r="C6800"/>
  <c r="C7128"/>
  <c r="C8295"/>
  <c r="C5488"/>
  <c r="C7165"/>
  <c r="C3511"/>
  <c r="C4022"/>
  <c r="C1155"/>
  <c r="C3086"/>
  <c r="C2175"/>
  <c r="C1799"/>
  <c r="C3815"/>
  <c r="C1543"/>
  <c r="C1823"/>
  <c r="C3827"/>
  <c r="C1871"/>
  <c r="C1167"/>
  <c r="C2144"/>
  <c r="C2204"/>
  <c r="C1779"/>
  <c r="C1123"/>
  <c r="C1816"/>
  <c r="C1160"/>
  <c r="C3784"/>
  <c r="C3456"/>
  <c r="C2788"/>
  <c r="C1804"/>
  <c r="C2168"/>
  <c r="C2435"/>
  <c r="C1148"/>
  <c r="C3747"/>
  <c r="C3444"/>
  <c r="C3188"/>
  <c r="C2520"/>
  <c r="C1512"/>
  <c r="C1172"/>
  <c r="C1208"/>
  <c r="H8441"/>
  <c r="J3187"/>
  <c r="J2106"/>
  <c r="J1171"/>
  <c r="J4062"/>
  <c r="J3831"/>
  <c r="J2483"/>
  <c r="J1195"/>
  <c r="J1839"/>
  <c r="J3746"/>
  <c r="J3443"/>
  <c r="J2823"/>
  <c r="J4050"/>
  <c r="J4014"/>
  <c r="J3467"/>
  <c r="J3479"/>
  <c r="J2143"/>
  <c r="J2519"/>
  <c r="J1851"/>
  <c r="J1499"/>
  <c r="J4038"/>
  <c r="I3492"/>
  <c r="I1536"/>
  <c r="I3747"/>
  <c r="I2180"/>
  <c r="I2460"/>
  <c r="I1804"/>
  <c r="I2836"/>
  <c r="I2204"/>
  <c r="I2824"/>
  <c r="I1524"/>
  <c r="I4039"/>
  <c r="C8393"/>
  <c r="D2818"/>
  <c r="D1530"/>
  <c r="D3182"/>
  <c r="D2454"/>
  <c r="D3997"/>
  <c r="D3170"/>
  <c r="D2854"/>
  <c r="D2150"/>
  <c r="D4021"/>
  <c r="D3158"/>
  <c r="D2502"/>
  <c r="D1518"/>
  <c r="H6509"/>
  <c r="C6494"/>
  <c r="C7770"/>
  <c r="C6822"/>
  <c r="C8353"/>
  <c r="C8134"/>
  <c r="C8122"/>
  <c r="C7466"/>
  <c r="C6069"/>
  <c r="C6094"/>
  <c r="C5450"/>
  <c r="E6776"/>
  <c r="E5512"/>
  <c r="E5804"/>
  <c r="E8343"/>
  <c r="E7760"/>
  <c r="E7736"/>
  <c r="E6448"/>
  <c r="E6727"/>
  <c r="E6824"/>
  <c r="E6156"/>
  <c r="E8283"/>
  <c r="E5440"/>
  <c r="E7128"/>
  <c r="E5780"/>
  <c r="E8295"/>
  <c r="D8333"/>
  <c r="D5782"/>
  <c r="D5818"/>
  <c r="D8285"/>
  <c r="D8041"/>
  <c r="D7154"/>
  <c r="D6729"/>
  <c r="D7118"/>
  <c r="D6134"/>
  <c r="H8405"/>
  <c r="H7493"/>
  <c r="E2856"/>
  <c r="E2456"/>
  <c r="E3840"/>
  <c r="E2759"/>
  <c r="E3987"/>
  <c r="D1500"/>
  <c r="D2763"/>
  <c r="D2484"/>
  <c r="D1840"/>
  <c r="D1451"/>
  <c r="D2192"/>
  <c r="D3784"/>
  <c r="J6148"/>
  <c r="J7387"/>
  <c r="J6112"/>
  <c r="J7132"/>
  <c r="J6100"/>
  <c r="J7713"/>
  <c r="J8078"/>
  <c r="J7410"/>
  <c r="J6110"/>
  <c r="D6161"/>
  <c r="D7813"/>
  <c r="D5445"/>
  <c r="D6757"/>
  <c r="D7741"/>
  <c r="D8105"/>
  <c r="D6149"/>
  <c r="D6489"/>
  <c r="D5795"/>
  <c r="D7739"/>
  <c r="D5491"/>
  <c r="D7483"/>
  <c r="D5467"/>
  <c r="D7435"/>
  <c r="H5779"/>
  <c r="H8294"/>
  <c r="H7127"/>
  <c r="H7747"/>
  <c r="H7443"/>
  <c r="H6095"/>
  <c r="H6435"/>
  <c r="H5742"/>
  <c r="H5767"/>
  <c r="I6497"/>
  <c r="I7056"/>
  <c r="I7737"/>
  <c r="I6425"/>
  <c r="I8344"/>
  <c r="I6485"/>
  <c r="I7761"/>
  <c r="I6449"/>
  <c r="I5453"/>
  <c r="I8308"/>
  <c r="I6789"/>
  <c r="I5829"/>
  <c r="C1470"/>
  <c r="C1506"/>
  <c r="C3122"/>
  <c r="C2429"/>
  <c r="C2478"/>
  <c r="C1846"/>
  <c r="C1190"/>
  <c r="C3814"/>
  <c r="C3146"/>
  <c r="C1494"/>
  <c r="C1214"/>
  <c r="C2454"/>
  <c r="C1834"/>
  <c r="C1154"/>
  <c r="I1183"/>
  <c r="I2434"/>
  <c r="I4014"/>
  <c r="I2507"/>
  <c r="I1195"/>
  <c r="I3151"/>
  <c r="I3479"/>
  <c r="I2203"/>
  <c r="I2823"/>
  <c r="I1535"/>
  <c r="I1863"/>
  <c r="E8079"/>
  <c r="E8310"/>
  <c r="E6767"/>
  <c r="E6827"/>
  <c r="E6099"/>
  <c r="E8091"/>
  <c r="E7763"/>
  <c r="E6402"/>
  <c r="E8358"/>
  <c r="E6123"/>
  <c r="E6791"/>
  <c r="E7459"/>
  <c r="E8286"/>
  <c r="I7097"/>
  <c r="I7060"/>
  <c r="I8288"/>
  <c r="I8044"/>
  <c r="I7133"/>
  <c r="I7121"/>
  <c r="I7449"/>
  <c r="I7801"/>
  <c r="I6805"/>
  <c r="I6769"/>
  <c r="I5833"/>
  <c r="I5821"/>
  <c r="J8040"/>
  <c r="J6728"/>
  <c r="J5416"/>
  <c r="J6121"/>
  <c r="J5817"/>
  <c r="J7737"/>
  <c r="J6801"/>
  <c r="J8332"/>
  <c r="J7785"/>
  <c r="J6789"/>
  <c r="J7141"/>
  <c r="J6169"/>
  <c r="J5769"/>
  <c r="H4105"/>
  <c r="H6730"/>
  <c r="H7714"/>
  <c r="H6402"/>
  <c r="H8334"/>
  <c r="H8091"/>
  <c r="H7411"/>
  <c r="H8358"/>
  <c r="H7739"/>
  <c r="H6427"/>
  <c r="H6159"/>
  <c r="H8286"/>
  <c r="H5819"/>
  <c r="H8067"/>
  <c r="H7787"/>
  <c r="H7459"/>
  <c r="H8310"/>
  <c r="H5443"/>
  <c r="D8087"/>
  <c r="D7759"/>
  <c r="D7710"/>
  <c r="D6398"/>
  <c r="D8306"/>
  <c r="D5439"/>
  <c r="D8111"/>
  <c r="D8075"/>
  <c r="D7382"/>
  <c r="D5779"/>
  <c r="D8294"/>
  <c r="D8135"/>
  <c r="D6495"/>
  <c r="D7431"/>
  <c r="D8354"/>
  <c r="D7783"/>
  <c r="D6811"/>
  <c r="D7455"/>
  <c r="D5414"/>
  <c r="D6107"/>
  <c r="I7808"/>
  <c r="I7080"/>
  <c r="I7711"/>
  <c r="I6399"/>
  <c r="I8307"/>
  <c r="I5440"/>
  <c r="I8112"/>
  <c r="I6448"/>
  <c r="I6727"/>
  <c r="I7092"/>
  <c r="I8331"/>
  <c r="I5840"/>
  <c r="I8136"/>
  <c r="I5464"/>
  <c r="I8319"/>
  <c r="I8088"/>
  <c r="I6496"/>
  <c r="I7456"/>
  <c r="I5415"/>
  <c r="I6108"/>
  <c r="I3839"/>
  <c r="I3123"/>
  <c r="I4046"/>
  <c r="I3827"/>
  <c r="I2102"/>
  <c r="I2187"/>
  <c r="I1167"/>
  <c r="I4034"/>
  <c r="I3742"/>
  <c r="I2127"/>
  <c r="I2455"/>
  <c r="I1811"/>
  <c r="I3998"/>
  <c r="I3499"/>
  <c r="I2163"/>
  <c r="I1143"/>
  <c r="I1471"/>
  <c r="I1118"/>
  <c r="H7169"/>
  <c r="H7825"/>
  <c r="H8385"/>
  <c r="I3088"/>
  <c r="I2785"/>
  <c r="I3477"/>
  <c r="I2104"/>
  <c r="I1157"/>
  <c r="I4000"/>
  <c r="I3805"/>
  <c r="I2797"/>
  <c r="I3173"/>
  <c r="I2201"/>
  <c r="I1181"/>
  <c r="I1801"/>
  <c r="I1145"/>
  <c r="I1509"/>
  <c r="I1169"/>
  <c r="H8413"/>
  <c r="H8425"/>
  <c r="D2796"/>
  <c r="D1180"/>
  <c r="D1216"/>
  <c r="D3987"/>
  <c r="D2128"/>
  <c r="D1532"/>
  <c r="D4047"/>
  <c r="D2504"/>
  <c r="D1860"/>
  <c r="D4035"/>
  <c r="D3184"/>
  <c r="D2456"/>
  <c r="D2784"/>
  <c r="D1812"/>
  <c r="D1872"/>
  <c r="D3999"/>
  <c r="C4110"/>
  <c r="C1886"/>
  <c r="C1780"/>
  <c r="C1549"/>
  <c r="C4052"/>
  <c r="C3165"/>
  <c r="C2169"/>
  <c r="C1525"/>
  <c r="C3420"/>
  <c r="C3469"/>
  <c r="C2473"/>
  <c r="C2849"/>
  <c r="C1829"/>
  <c r="C4004"/>
  <c r="D8449"/>
  <c r="E4001"/>
  <c r="E2530"/>
  <c r="E1522"/>
  <c r="E4061"/>
  <c r="E2798"/>
  <c r="E2105"/>
  <c r="E1874"/>
  <c r="E3089"/>
  <c r="E2846"/>
  <c r="E1546"/>
  <c r="E1206"/>
  <c r="E8427"/>
  <c r="J7058"/>
  <c r="J5783"/>
  <c r="J7155"/>
  <c r="J6451"/>
  <c r="J5843"/>
  <c r="J8127"/>
  <c r="J7714"/>
  <c r="J6755"/>
  <c r="J7471"/>
  <c r="J7386"/>
  <c r="J6159"/>
  <c r="J8334"/>
  <c r="I8353"/>
  <c r="I6458"/>
  <c r="I7770"/>
  <c r="I7478"/>
  <c r="I6397"/>
  <c r="I6786"/>
  <c r="I5838"/>
  <c r="I5802"/>
  <c r="I8098"/>
  <c r="I6482"/>
  <c r="I7758"/>
  <c r="I6470"/>
  <c r="I5826"/>
  <c r="C6827"/>
  <c r="C8310"/>
  <c r="C7386"/>
  <c r="C5443"/>
  <c r="C8103"/>
  <c r="C7058"/>
  <c r="C7471"/>
  <c r="C5819"/>
  <c r="C8127"/>
  <c r="C7811"/>
  <c r="C6451"/>
  <c r="C5807"/>
  <c r="B3324"/>
  <c r="B3299"/>
  <c r="B3287"/>
  <c r="B2959"/>
  <c r="B2340"/>
  <c r="B2243"/>
  <c r="B2352"/>
  <c r="F2352" s="1"/>
  <c r="B1575"/>
  <c r="B1611"/>
  <c r="B979"/>
  <c r="B3736"/>
  <c r="F3736" s="1"/>
  <c r="B3652"/>
  <c r="B2728"/>
  <c r="F2728" s="1"/>
  <c r="B3080"/>
  <c r="F3080" s="1"/>
  <c r="B3227"/>
  <c r="B1768"/>
  <c r="F1768" s="1"/>
  <c r="B2267"/>
  <c r="B1599"/>
  <c r="B1416"/>
  <c r="F1416" s="1"/>
  <c r="B1295"/>
  <c r="B627"/>
  <c r="B3724"/>
  <c r="F3724" s="1"/>
  <c r="B3360"/>
  <c r="F3360" s="1"/>
  <c r="B2923"/>
  <c r="B1987"/>
  <c r="B2291"/>
  <c r="B2376"/>
  <c r="F2376" s="1"/>
  <c r="B1088"/>
  <c r="F1088" s="1"/>
  <c r="B1756"/>
  <c r="F1756" s="1"/>
  <c r="B991"/>
  <c r="B748"/>
  <c r="B3664"/>
  <c r="F3664" s="1"/>
  <c r="B2752"/>
  <c r="F2752" s="1"/>
  <c r="B2571"/>
  <c r="B3275"/>
  <c r="B1915"/>
  <c r="B2315"/>
  <c r="B1647"/>
  <c r="B1100"/>
  <c r="F1100" s="1"/>
  <c r="B784"/>
  <c r="B651"/>
  <c r="E4060"/>
  <c r="E3416"/>
  <c r="E1776"/>
  <c r="E1448"/>
  <c r="E4012"/>
  <c r="E3477"/>
  <c r="E2529"/>
  <c r="E1861"/>
  <c r="I5851"/>
  <c r="H4113"/>
  <c r="H2211"/>
  <c r="H7821"/>
  <c r="G646"/>
  <c r="G731"/>
  <c r="G658"/>
  <c r="G986"/>
  <c r="G719"/>
  <c r="G1302"/>
  <c r="G1618"/>
  <c r="G1059"/>
  <c r="K1059" s="1"/>
  <c r="G1107"/>
  <c r="K1107" s="1"/>
  <c r="G1314"/>
  <c r="G1654"/>
  <c r="G2383"/>
  <c r="K2383" s="1"/>
  <c r="G1910"/>
  <c r="G2226"/>
  <c r="G2566"/>
  <c r="G1679"/>
  <c r="G2031"/>
  <c r="K2031" s="1"/>
  <c r="G2079"/>
  <c r="K2079" s="1"/>
  <c r="G2371"/>
  <c r="K2371" s="1"/>
  <c r="G2419"/>
  <c r="K2419" s="1"/>
  <c r="G1946"/>
  <c r="G2286"/>
  <c r="G2894"/>
  <c r="G3210"/>
  <c r="G2675"/>
  <c r="K2675" s="1"/>
  <c r="G2723"/>
  <c r="K2723" s="1"/>
  <c r="G2991"/>
  <c r="G2626"/>
  <c r="G2954"/>
  <c r="G3294"/>
  <c r="G2711"/>
  <c r="K2711" s="1"/>
  <c r="G3003"/>
  <c r="K3003" s="1"/>
  <c r="G3051"/>
  <c r="K3051" s="1"/>
  <c r="G3319"/>
  <c r="G3562"/>
  <c r="G3574"/>
  <c r="G3671"/>
  <c r="K3671" s="1"/>
  <c r="G3719"/>
  <c r="K3719" s="1"/>
  <c r="G610"/>
  <c r="G707"/>
  <c r="G598"/>
  <c r="G962"/>
  <c r="G695"/>
  <c r="G1035"/>
  <c r="K1035" s="1"/>
  <c r="G1278"/>
  <c r="G1594"/>
  <c r="G974"/>
  <c r="G1375"/>
  <c r="K1375" s="1"/>
  <c r="G1423"/>
  <c r="K1423" s="1"/>
  <c r="G1715"/>
  <c r="K1715" s="1"/>
  <c r="G1763"/>
  <c r="K1763" s="1"/>
  <c r="G1290"/>
  <c r="G1630"/>
  <c r="G1047"/>
  <c r="K1047" s="1"/>
  <c r="G1095"/>
  <c r="K1095" s="1"/>
  <c r="G1387"/>
  <c r="K1387" s="1"/>
  <c r="G1435"/>
  <c r="K1435" s="1"/>
  <c r="G1751"/>
  <c r="K1751" s="1"/>
  <c r="G2043"/>
  <c r="K2043" s="1"/>
  <c r="G2091"/>
  <c r="K2091" s="1"/>
  <c r="G1982"/>
  <c r="G2298"/>
  <c r="G2638"/>
  <c r="G2007"/>
  <c r="G1922"/>
  <c r="G2262"/>
  <c r="G2602"/>
  <c r="G2966"/>
  <c r="G3282"/>
  <c r="G3039"/>
  <c r="K3039" s="1"/>
  <c r="G2578"/>
  <c r="G2930"/>
  <c r="G3270"/>
  <c r="G3367"/>
  <c r="K3367" s="1"/>
  <c r="G3538"/>
  <c r="G3355"/>
  <c r="K3355" s="1"/>
  <c r="G3659"/>
  <c r="K3659" s="1"/>
  <c r="G3707"/>
  <c r="K3707" s="1"/>
  <c r="G3550"/>
  <c r="G3331"/>
  <c r="K3331" s="1"/>
  <c r="G3647"/>
  <c r="G622"/>
  <c r="G779"/>
  <c r="G938"/>
  <c r="G670"/>
  <c r="G767"/>
  <c r="G1254"/>
  <c r="G1570"/>
  <c r="G926"/>
  <c r="G1083"/>
  <c r="K1083" s="1"/>
  <c r="G1351"/>
  <c r="G1266"/>
  <c r="G1606"/>
  <c r="G998"/>
  <c r="G2359"/>
  <c r="K2359" s="1"/>
  <c r="G2407"/>
  <c r="K2407" s="1"/>
  <c r="G1958"/>
  <c r="G2274"/>
  <c r="G2614"/>
  <c r="G2055"/>
  <c r="K2055" s="1"/>
  <c r="G2347"/>
  <c r="K2347" s="1"/>
  <c r="G2395"/>
  <c r="K2395" s="1"/>
  <c r="G1898"/>
  <c r="G2238"/>
  <c r="G2554"/>
  <c r="G2942"/>
  <c r="G3258"/>
  <c r="G2699"/>
  <c r="K2699" s="1"/>
  <c r="G2747"/>
  <c r="K2747" s="1"/>
  <c r="G2906"/>
  <c r="G3246"/>
  <c r="G2687"/>
  <c r="K2687" s="1"/>
  <c r="G2735"/>
  <c r="K2735" s="1"/>
  <c r="G3027"/>
  <c r="K3027" s="1"/>
  <c r="G3075"/>
  <c r="K3075" s="1"/>
  <c r="G3610"/>
  <c r="G3622"/>
  <c r="G3695"/>
  <c r="K3695" s="1"/>
  <c r="K190" i="14"/>
  <c r="G586" i="13"/>
  <c r="G755"/>
  <c r="G914"/>
  <c r="G634"/>
  <c r="G743"/>
  <c r="G1023"/>
  <c r="G1326"/>
  <c r="G1642"/>
  <c r="G1399"/>
  <c r="K1399" s="1"/>
  <c r="G1691"/>
  <c r="K1691" s="1"/>
  <c r="G1739"/>
  <c r="K1739" s="1"/>
  <c r="G1242"/>
  <c r="G1582"/>
  <c r="G950"/>
  <c r="G1071"/>
  <c r="K1071" s="1"/>
  <c r="G1363"/>
  <c r="K1363" s="1"/>
  <c r="G1411"/>
  <c r="K1411" s="1"/>
  <c r="G1703"/>
  <c r="K1703" s="1"/>
  <c r="G2019"/>
  <c r="K2019" s="1"/>
  <c r="G2067"/>
  <c r="K2067" s="1"/>
  <c r="G2335"/>
  <c r="G1934"/>
  <c r="G2250"/>
  <c r="G2590"/>
  <c r="G1727"/>
  <c r="K1727" s="1"/>
  <c r="G1970"/>
  <c r="G2310"/>
  <c r="G2918"/>
  <c r="G3234"/>
  <c r="G3015"/>
  <c r="K3015" s="1"/>
  <c r="G3063"/>
  <c r="K3063" s="1"/>
  <c r="G2882"/>
  <c r="G3222"/>
  <c r="G2663"/>
  <c r="G3343"/>
  <c r="K3343" s="1"/>
  <c r="G3391"/>
  <c r="K3391" s="1"/>
  <c r="G3586"/>
  <c r="G3403"/>
  <c r="K3403" s="1"/>
  <c r="G3683"/>
  <c r="K3683" s="1"/>
  <c r="G3731"/>
  <c r="K3731" s="1"/>
  <c r="G3598"/>
  <c r="G3379"/>
  <c r="K3379" s="1"/>
  <c r="D8190"/>
  <c r="D5128"/>
  <c r="D5152"/>
  <c r="D8214"/>
  <c r="D5432"/>
  <c r="D5310"/>
  <c r="C6737"/>
  <c r="C6615"/>
  <c r="C5631"/>
  <c r="C5753"/>
  <c r="C7927"/>
  <c r="C8049"/>
  <c r="C5303"/>
  <c r="C5425"/>
  <c r="C7393"/>
  <c r="C7271"/>
  <c r="C7489" s="1"/>
  <c r="J3430"/>
  <c r="J3308"/>
  <c r="J3526" s="1"/>
  <c r="J2118"/>
  <c r="J1996"/>
  <c r="J2980"/>
  <c r="J3102"/>
  <c r="J3892"/>
  <c r="J830"/>
  <c r="J3868"/>
  <c r="J806"/>
  <c r="J684"/>
  <c r="E8273"/>
  <c r="E5089"/>
  <c r="E7604"/>
  <c r="E7726"/>
  <c r="E8236"/>
  <c r="E5174"/>
  <c r="E3914"/>
  <c r="E852"/>
  <c r="E682"/>
  <c r="E804"/>
  <c r="E3866"/>
  <c r="J5638"/>
  <c r="J5760"/>
  <c r="J5966"/>
  <c r="J6088"/>
  <c r="J8236"/>
  <c r="J5174"/>
  <c r="D6417"/>
  <c r="D6295"/>
  <c r="D6513" s="1"/>
  <c r="D7399"/>
  <c r="D7277"/>
  <c r="D8249"/>
  <c r="D5187"/>
  <c r="I8275"/>
  <c r="I5091"/>
  <c r="I6294"/>
  <c r="I6512" s="1"/>
  <c r="I6416"/>
  <c r="I8384" s="1"/>
  <c r="E5149"/>
  <c r="E8211"/>
  <c r="E5307"/>
  <c r="E5429"/>
  <c r="E8187"/>
  <c r="E5125"/>
  <c r="C4878"/>
  <c r="C5218"/>
  <c r="C5534"/>
  <c r="C5874"/>
  <c r="C5071"/>
  <c r="C5387"/>
  <c r="C5397" s="1"/>
  <c r="C665" i="9" s="1"/>
  <c r="C5727" i="13"/>
  <c r="C5737" s="1"/>
  <c r="C678" i="9" s="1"/>
  <c r="C4914" i="13"/>
  <c r="C5230"/>
  <c r="C5570"/>
  <c r="C5886"/>
  <c r="C5011"/>
  <c r="C5399"/>
  <c r="C5409" s="1"/>
  <c r="C677" i="9" s="1"/>
  <c r="C5667" i="13"/>
  <c r="C5677" s="1"/>
  <c r="C618" i="9" s="1"/>
  <c r="C6007" i="13"/>
  <c r="C6017" s="1"/>
  <c r="C631" i="9" s="1"/>
  <c r="C6043" i="13"/>
  <c r="C6053" s="1"/>
  <c r="C667" i="9" s="1"/>
  <c r="C6383" i="13"/>
  <c r="C6393" s="1"/>
  <c r="C680" i="9" s="1"/>
  <c r="C6651" i="13"/>
  <c r="C6661" s="1"/>
  <c r="C621" i="9" s="1"/>
  <c r="C6991" i="13"/>
  <c r="C7001" s="1"/>
  <c r="C634" i="9" s="1"/>
  <c r="C7355" i="13"/>
  <c r="C7365" s="1"/>
  <c r="C671" i="9" s="1"/>
  <c r="C7695" i="13"/>
  <c r="C7705" s="1"/>
  <c r="C684" i="9" s="1"/>
  <c r="C5946" i="13"/>
  <c r="C6274"/>
  <c r="C6590"/>
  <c r="C6930"/>
  <c r="C7246"/>
  <c r="C7586"/>
  <c r="C6371"/>
  <c r="C6381" s="1"/>
  <c r="C668" i="9" s="1"/>
  <c r="C6711" i="13"/>
  <c r="C6721" s="1"/>
  <c r="C681" i="9" s="1"/>
  <c r="C6979" i="13"/>
  <c r="C6989" s="1"/>
  <c r="C622" i="9" s="1"/>
  <c r="C7319" i="13"/>
  <c r="C7329" s="1"/>
  <c r="C635" i="9" s="1"/>
  <c r="C6238" i="13"/>
  <c r="C6578"/>
  <c r="C6894"/>
  <c r="C7234"/>
  <c r="C7550"/>
  <c r="C7683"/>
  <c r="C7693" s="1"/>
  <c r="C672" i="9" s="1"/>
  <c r="C8023" i="13"/>
  <c r="C8033" s="1"/>
  <c r="C685" i="9" s="1"/>
  <c r="C7866" i="13"/>
  <c r="C7611"/>
  <c r="C7939"/>
  <c r="C7987"/>
  <c r="C7997" s="1"/>
  <c r="C649" i="9" s="1"/>
  <c r="C7854" i="13"/>
  <c r="C4950"/>
  <c r="C5290"/>
  <c r="C5606"/>
  <c r="C5047"/>
  <c r="C5655"/>
  <c r="C5665" s="1"/>
  <c r="C606" i="9" s="1"/>
  <c r="C4890" i="13"/>
  <c r="C5206"/>
  <c r="C5546"/>
  <c r="C5862"/>
  <c r="C4987"/>
  <c r="C5327"/>
  <c r="C5337" s="1"/>
  <c r="C605" i="9" s="1"/>
  <c r="C5643" i="13"/>
  <c r="C5691"/>
  <c r="C5701" s="1"/>
  <c r="C642" i="9" s="1"/>
  <c r="C6031" i="13"/>
  <c r="C6041" s="1"/>
  <c r="C655" i="9" s="1"/>
  <c r="C6311" i="13"/>
  <c r="C6321" s="1"/>
  <c r="C608" i="9" s="1"/>
  <c r="C6627" i="13"/>
  <c r="C6675"/>
  <c r="C6685" s="1"/>
  <c r="C645" i="9" s="1"/>
  <c r="C7015" i="13"/>
  <c r="C7025" s="1"/>
  <c r="C658" i="9" s="1"/>
  <c r="C7623" i="13"/>
  <c r="C7633" s="1"/>
  <c r="C612" i="9" s="1"/>
  <c r="C5898" i="13"/>
  <c r="C6250"/>
  <c r="C6566"/>
  <c r="C6906"/>
  <c r="C7222"/>
  <c r="C7562"/>
  <c r="C6639"/>
  <c r="C6649" s="1"/>
  <c r="C609" i="9" s="1"/>
  <c r="C6955" i="13"/>
  <c r="C7003"/>
  <c r="C7013" s="1"/>
  <c r="C646" i="9" s="1"/>
  <c r="C7343" i="13"/>
  <c r="C7353" s="1"/>
  <c r="C659" i="9" s="1"/>
  <c r="C6214" i="13"/>
  <c r="C6554"/>
  <c r="C6870"/>
  <c r="C7210"/>
  <c r="C7526"/>
  <c r="C7951"/>
  <c r="C7961" s="1"/>
  <c r="C613" i="9" s="1"/>
  <c r="C7842" i="13"/>
  <c r="C7574"/>
  <c r="C8011"/>
  <c r="C8021" s="1"/>
  <c r="C673" i="9" s="1"/>
  <c r="C7830" i="13"/>
  <c r="C4926"/>
  <c r="C5266"/>
  <c r="C5582"/>
  <c r="C5023"/>
  <c r="C5339"/>
  <c r="C5349" s="1"/>
  <c r="C617" i="9" s="1"/>
  <c r="C5679" i="13"/>
  <c r="C5689" s="1"/>
  <c r="C630" i="9" s="1"/>
  <c r="C4962" i="13"/>
  <c r="C5278"/>
  <c r="C5618"/>
  <c r="C5934"/>
  <c r="C5059"/>
  <c r="C5351"/>
  <c r="C5361" s="1"/>
  <c r="C629" i="9" s="1"/>
  <c r="C5715" i="13"/>
  <c r="C5725" s="1"/>
  <c r="C666" i="9" s="1"/>
  <c r="C6055" i="13"/>
  <c r="C6065" s="1"/>
  <c r="C679" i="9" s="1"/>
  <c r="C6335" i="13"/>
  <c r="C6345" s="1"/>
  <c r="C632" i="9" s="1"/>
  <c r="C6699" i="13"/>
  <c r="C6709" s="1"/>
  <c r="C669" i="9" s="1"/>
  <c r="C7039" i="13"/>
  <c r="C7049" s="1"/>
  <c r="C682" i="9" s="1"/>
  <c r="C7307" i="13"/>
  <c r="C7317" s="1"/>
  <c r="C623" i="9" s="1"/>
  <c r="C7647" i="13"/>
  <c r="C7657" s="1"/>
  <c r="C636" i="9" s="1"/>
  <c r="C6226" i="13"/>
  <c r="C6542"/>
  <c r="C6882"/>
  <c r="C7198"/>
  <c r="C7538"/>
  <c r="C6019"/>
  <c r="C6029" s="1"/>
  <c r="C643" i="9" s="1"/>
  <c r="C6323" i="13"/>
  <c r="C6333" s="1"/>
  <c r="C620" i="9" s="1"/>
  <c r="C6663" i="13"/>
  <c r="C6673" s="1"/>
  <c r="C633" i="9" s="1"/>
  <c r="C7027" i="13"/>
  <c r="C7037" s="1"/>
  <c r="C670" i="9" s="1"/>
  <c r="C7367" i="13"/>
  <c r="C7377" s="1"/>
  <c r="C683" i="9" s="1"/>
  <c r="C6190" i="13"/>
  <c r="C6530"/>
  <c r="C6846"/>
  <c r="C7186"/>
  <c r="C7502"/>
  <c r="C7975"/>
  <c r="C7985" s="1"/>
  <c r="C637" i="9" s="1"/>
  <c r="C7914" i="13"/>
  <c r="C209" i="14"/>
  <c r="C7902" i="13"/>
  <c r="C4902"/>
  <c r="C5242"/>
  <c r="C5558"/>
  <c r="C4999"/>
  <c r="C5315"/>
  <c r="C5363"/>
  <c r="C5373" s="1"/>
  <c r="C641" i="9" s="1"/>
  <c r="C5703" i="13"/>
  <c r="C5713" s="1"/>
  <c r="C654" i="9" s="1"/>
  <c r="C4938" i="13"/>
  <c r="C5254"/>
  <c r="C5594"/>
  <c r="C5910"/>
  <c r="C5035"/>
  <c r="C5375"/>
  <c r="C5385" s="1"/>
  <c r="C653" i="9" s="1"/>
  <c r="C5983" i="13"/>
  <c r="C5993" s="1"/>
  <c r="C607" i="9" s="1"/>
  <c r="C5995" i="13"/>
  <c r="C6005" s="1"/>
  <c r="C619" i="9" s="1"/>
  <c r="C6359" i="13"/>
  <c r="C6369" s="1"/>
  <c r="C656" i="9" s="1"/>
  <c r="C6967" i="13"/>
  <c r="C6977" s="1"/>
  <c r="C610" i="9" s="1"/>
  <c r="C7283" i="13"/>
  <c r="C7331"/>
  <c r="C7341" s="1"/>
  <c r="C647" i="9" s="1"/>
  <c r="C7671" i="13"/>
  <c r="C7681" s="1"/>
  <c r="C660" i="9" s="1"/>
  <c r="C6202" i="13"/>
  <c r="C6518"/>
  <c r="C6858"/>
  <c r="C7174"/>
  <c r="C7514"/>
  <c r="C5971"/>
  <c r="C6299"/>
  <c r="C6347"/>
  <c r="C6357" s="1"/>
  <c r="C644" i="9" s="1"/>
  <c r="C6687" i="13"/>
  <c r="C6697" s="1"/>
  <c r="C657" i="9" s="1"/>
  <c r="C7295" i="13"/>
  <c r="C7305" s="1"/>
  <c r="C611" i="9" s="1"/>
  <c r="C5922" i="13"/>
  <c r="C6262"/>
  <c r="C6602"/>
  <c r="C6918"/>
  <c r="C7258"/>
  <c r="C7635"/>
  <c r="C7645" s="1"/>
  <c r="C624" i="9" s="1"/>
  <c r="C7999" i="13"/>
  <c r="C8009" s="1"/>
  <c r="C661" i="9" s="1"/>
  <c r="C7890" i="13"/>
  <c r="C7659"/>
  <c r="C7669" s="1"/>
  <c r="C648" i="9" s="1"/>
  <c r="C7963" i="13"/>
  <c r="C7973" s="1"/>
  <c r="C625" i="9" s="1"/>
  <c r="C7878" i="13"/>
  <c r="D1663"/>
  <c r="D1785"/>
  <c r="D2769"/>
  <c r="D2647"/>
  <c r="D3923"/>
  <c r="D861"/>
  <c r="D873"/>
  <c r="D3935"/>
  <c r="J8232"/>
  <c r="J5170"/>
  <c r="J8160"/>
  <c r="J5098"/>
  <c r="J4976"/>
  <c r="J5085"/>
  <c r="J8269"/>
  <c r="J8184"/>
  <c r="J5122"/>
  <c r="H3758"/>
  <c r="H3636"/>
  <c r="H2774"/>
  <c r="H2652"/>
  <c r="H3880"/>
  <c r="H818"/>
  <c r="C5961"/>
  <c r="C6179" s="1"/>
  <c r="C6083"/>
  <c r="C8245"/>
  <c r="C5183"/>
  <c r="C5111"/>
  <c r="C8173"/>
  <c r="C7723"/>
  <c r="C7601"/>
  <c r="C6411"/>
  <c r="C6289"/>
  <c r="C5159"/>
  <c r="C8221"/>
  <c r="I6409"/>
  <c r="I6287"/>
  <c r="I6505" s="1"/>
  <c r="I7393"/>
  <c r="I7271"/>
  <c r="I8049"/>
  <c r="I7927"/>
  <c r="I8145" s="1"/>
  <c r="I5631"/>
  <c r="I5849" s="1"/>
  <c r="I5753"/>
  <c r="I8195"/>
  <c r="I5133"/>
  <c r="D8255"/>
  <c r="D5193"/>
  <c r="D5963"/>
  <c r="D6181" s="1"/>
  <c r="D6085"/>
  <c r="D7603"/>
  <c r="D7821" s="1"/>
  <c r="D7725"/>
  <c r="D7275"/>
  <c r="D7397"/>
  <c r="D5635"/>
  <c r="D5757"/>
  <c r="H3905"/>
  <c r="H843"/>
  <c r="H3941"/>
  <c r="H879"/>
  <c r="H2325"/>
  <c r="H2447"/>
  <c r="H1669"/>
  <c r="H1791"/>
  <c r="H3309"/>
  <c r="H3527" s="1"/>
  <c r="H3431"/>
  <c r="H2775"/>
  <c r="H2653"/>
  <c r="J3875"/>
  <c r="J813"/>
  <c r="J2113"/>
  <c r="J1991"/>
  <c r="J788"/>
  <c r="J3972"/>
  <c r="J2319"/>
  <c r="J2537" s="1"/>
  <c r="J2441"/>
  <c r="F6547"/>
  <c r="B6765"/>
  <c r="B7409"/>
  <c r="F7409" s="1"/>
  <c r="F7191"/>
  <c r="B8163"/>
  <c r="B5101"/>
  <c r="F4883"/>
  <c r="B4979"/>
  <c r="F6595"/>
  <c r="B6813"/>
  <c r="B6801"/>
  <c r="F6583"/>
  <c r="B6157"/>
  <c r="F5939"/>
  <c r="B7105"/>
  <c r="F6887"/>
  <c r="B7603"/>
  <c r="B7725"/>
  <c r="F7507"/>
  <c r="B5441"/>
  <c r="F5441" s="1"/>
  <c r="F5223"/>
  <c r="B8137"/>
  <c r="F8137" s="1"/>
  <c r="F7919"/>
  <c r="B6145"/>
  <c r="F6145" s="1"/>
  <c r="F5927"/>
  <c r="B5501"/>
  <c r="F5283"/>
  <c r="F7859"/>
  <c r="B8077"/>
  <c r="B6789"/>
  <c r="F6571"/>
  <c r="F6632"/>
  <c r="B6728"/>
  <c r="F7531"/>
  <c r="B7749"/>
  <c r="F6219"/>
  <c r="B6437"/>
  <c r="F6437" s="1"/>
  <c r="B5781"/>
  <c r="F5781" s="1"/>
  <c r="F5563"/>
  <c r="B5477"/>
  <c r="F5477" s="1"/>
  <c r="F5259"/>
  <c r="B8125"/>
  <c r="F7907"/>
  <c r="F6523"/>
  <c r="B6619"/>
  <c r="B6741"/>
  <c r="B7141"/>
  <c r="F7141" s="1"/>
  <c r="F6923"/>
  <c r="B5513"/>
  <c r="F5513" s="1"/>
  <c r="F5295"/>
  <c r="B8320"/>
  <c r="F8320" s="1"/>
  <c r="F5040"/>
  <c r="B8175"/>
  <c r="B5113"/>
  <c r="F4895"/>
  <c r="E8269"/>
  <c r="E5085"/>
  <c r="E5960"/>
  <c r="E6178" s="1"/>
  <c r="E6082"/>
  <c r="E8184"/>
  <c r="E5122"/>
  <c r="E6616"/>
  <c r="E6738"/>
  <c r="E8232"/>
  <c r="E5170"/>
  <c r="D3758"/>
  <c r="D3636"/>
  <c r="D3916"/>
  <c r="D854"/>
  <c r="D3940"/>
  <c r="D878"/>
  <c r="D1340"/>
  <c r="D1462"/>
  <c r="D3977"/>
  <c r="D793"/>
  <c r="C8186"/>
  <c r="C5124"/>
  <c r="C6290"/>
  <c r="C6508" s="1"/>
  <c r="C6412"/>
  <c r="C6618"/>
  <c r="C6740"/>
  <c r="C5100"/>
  <c r="C8162"/>
  <c r="C4978"/>
  <c r="C5962"/>
  <c r="C6180" s="1"/>
  <c r="C6084"/>
  <c r="C8246"/>
  <c r="C5184"/>
  <c r="C8174"/>
  <c r="C5112"/>
  <c r="C3877"/>
  <c r="C815"/>
  <c r="C863"/>
  <c r="C3925"/>
  <c r="C3882"/>
  <c r="C820"/>
  <c r="C3954"/>
  <c r="C892"/>
  <c r="C3894"/>
  <c r="C832"/>
  <c r="J831"/>
  <c r="J3893"/>
  <c r="J879"/>
  <c r="J3941"/>
  <c r="J1669"/>
  <c r="J1887" s="1"/>
  <c r="J1791"/>
  <c r="J1135"/>
  <c r="J1013"/>
  <c r="I3310"/>
  <c r="I3432"/>
  <c r="I3918"/>
  <c r="I856"/>
  <c r="I3954"/>
  <c r="I892"/>
  <c r="I868"/>
  <c r="I3930"/>
  <c r="I1670"/>
  <c r="I1792"/>
  <c r="I795"/>
  <c r="I3979"/>
  <c r="G645"/>
  <c r="G730"/>
  <c r="G657"/>
  <c r="G766"/>
  <c r="G925"/>
  <c r="G1058"/>
  <c r="K1058" s="1"/>
  <c r="G1106"/>
  <c r="K1106" s="1"/>
  <c r="G1265"/>
  <c r="G1605"/>
  <c r="G1046"/>
  <c r="K1046" s="1"/>
  <c r="G1094"/>
  <c r="K1094" s="1"/>
  <c r="G1386"/>
  <c r="K1386" s="1"/>
  <c r="G1434"/>
  <c r="K1434" s="1"/>
  <c r="G1277"/>
  <c r="G1593"/>
  <c r="G1933"/>
  <c r="G2249"/>
  <c r="G2589"/>
  <c r="G2030"/>
  <c r="K2030" s="1"/>
  <c r="G2078"/>
  <c r="K2078" s="1"/>
  <c r="G2370"/>
  <c r="K2370" s="1"/>
  <c r="G2418"/>
  <c r="K2418" s="1"/>
  <c r="G1738"/>
  <c r="K1738" s="1"/>
  <c r="G1945"/>
  <c r="G2285"/>
  <c r="G2042"/>
  <c r="K2042" s="1"/>
  <c r="G2090"/>
  <c r="K2090" s="1"/>
  <c r="G3014"/>
  <c r="K3014" s="1"/>
  <c r="G3062"/>
  <c r="K3062" s="1"/>
  <c r="G2929"/>
  <c r="G3269"/>
  <c r="G2662"/>
  <c r="G3342"/>
  <c r="K3342" s="1"/>
  <c r="G3390"/>
  <c r="K3390" s="1"/>
  <c r="G2941"/>
  <c r="G3257"/>
  <c r="G3682"/>
  <c r="K3682" s="1"/>
  <c r="G3730"/>
  <c r="K3730" s="1"/>
  <c r="G3378"/>
  <c r="K3378" s="1"/>
  <c r="G3597"/>
  <c r="G3609"/>
  <c r="G597"/>
  <c r="G609"/>
  <c r="G778"/>
  <c r="G718"/>
  <c r="G973"/>
  <c r="G1082"/>
  <c r="K1082" s="1"/>
  <c r="G1350"/>
  <c r="G985"/>
  <c r="G1313"/>
  <c r="G1653"/>
  <c r="G1070"/>
  <c r="K1070" s="1"/>
  <c r="G1362"/>
  <c r="K1362" s="1"/>
  <c r="G1410"/>
  <c r="K1410" s="1"/>
  <c r="G1678"/>
  <c r="G961"/>
  <c r="G1325"/>
  <c r="G1641"/>
  <c r="G1981"/>
  <c r="G2297"/>
  <c r="G2637"/>
  <c r="G2054"/>
  <c r="K2054" s="1"/>
  <c r="G2346"/>
  <c r="K2346" s="1"/>
  <c r="G2394"/>
  <c r="K2394" s="1"/>
  <c r="G1690"/>
  <c r="K1690" s="1"/>
  <c r="G1897"/>
  <c r="G2237"/>
  <c r="G2018"/>
  <c r="K2018" s="1"/>
  <c r="G2066"/>
  <c r="K2066" s="1"/>
  <c r="G2334"/>
  <c r="G2625"/>
  <c r="G3038"/>
  <c r="K3038" s="1"/>
  <c r="G2881"/>
  <c r="G3221"/>
  <c r="G2553"/>
  <c r="G3366"/>
  <c r="K3366" s="1"/>
  <c r="G2893"/>
  <c r="G3209"/>
  <c r="G3658"/>
  <c r="K3658" s="1"/>
  <c r="G3706"/>
  <c r="K3706" s="1"/>
  <c r="G3330"/>
  <c r="K3330" s="1"/>
  <c r="G3549"/>
  <c r="G3646"/>
  <c r="G3561"/>
  <c r="G669"/>
  <c r="G694"/>
  <c r="G949"/>
  <c r="G937"/>
  <c r="G1629"/>
  <c r="G913"/>
  <c r="G1617"/>
  <c r="G1957"/>
  <c r="G2613"/>
  <c r="G1969"/>
  <c r="G2382"/>
  <c r="K2382" s="1"/>
  <c r="G2698"/>
  <c r="K2698" s="1"/>
  <c r="G2953"/>
  <c r="G2686"/>
  <c r="K2686" s="1"/>
  <c r="G3026"/>
  <c r="K3026" s="1"/>
  <c r="G2965"/>
  <c r="G3694"/>
  <c r="K3694" s="1"/>
  <c r="G3537"/>
  <c r="G621"/>
  <c r="G585"/>
  <c r="G633"/>
  <c r="G1422"/>
  <c r="K1422" s="1"/>
  <c r="G1581"/>
  <c r="G1750"/>
  <c r="K1750" s="1"/>
  <c r="G1569"/>
  <c r="G1909"/>
  <c r="G2565"/>
  <c r="G1921"/>
  <c r="G2358"/>
  <c r="K2358" s="1"/>
  <c r="G2674"/>
  <c r="K2674" s="1"/>
  <c r="G2990"/>
  <c r="G2905"/>
  <c r="G2601"/>
  <c r="G3002"/>
  <c r="K3002" s="1"/>
  <c r="G3318"/>
  <c r="G2917"/>
  <c r="G3670"/>
  <c r="K3670" s="1"/>
  <c r="G3402"/>
  <c r="K3402" s="1"/>
  <c r="G754"/>
  <c r="G1034"/>
  <c r="K1034" s="1"/>
  <c r="G1398"/>
  <c r="K1398" s="1"/>
  <c r="G1289"/>
  <c r="G1726"/>
  <c r="K1726" s="1"/>
  <c r="G1301"/>
  <c r="G1762"/>
  <c r="K1762" s="1"/>
  <c r="G2273"/>
  <c r="G2309"/>
  <c r="G2577"/>
  <c r="G2746"/>
  <c r="K2746" s="1"/>
  <c r="G3293"/>
  <c r="G2734"/>
  <c r="K2734" s="1"/>
  <c r="G3074"/>
  <c r="K3074" s="1"/>
  <c r="G3281"/>
  <c r="G3621"/>
  <c r="G3354"/>
  <c r="K3354" s="1"/>
  <c r="K189" i="14"/>
  <c r="G706" i="13"/>
  <c r="G742"/>
  <c r="G997"/>
  <c r="G1374"/>
  <c r="K1374" s="1"/>
  <c r="G1241"/>
  <c r="G1022"/>
  <c r="G1702"/>
  <c r="K1702" s="1"/>
  <c r="G1253"/>
  <c r="G1714"/>
  <c r="K1714" s="1"/>
  <c r="G2225"/>
  <c r="G2006"/>
  <c r="G2261"/>
  <c r="G2406"/>
  <c r="K2406" s="1"/>
  <c r="G2722"/>
  <c r="K2722" s="1"/>
  <c r="G3245"/>
  <c r="G2710"/>
  <c r="K2710" s="1"/>
  <c r="G3050"/>
  <c r="K3050" s="1"/>
  <c r="G3233"/>
  <c r="G3573"/>
  <c r="G3718"/>
  <c r="K3718" s="1"/>
  <c r="G3585"/>
  <c r="D814"/>
  <c r="D3876"/>
  <c r="D2976"/>
  <c r="D3098"/>
  <c r="D2442"/>
  <c r="D2320"/>
  <c r="D3948"/>
  <c r="D886"/>
  <c r="D3426"/>
  <c r="D3304"/>
  <c r="D3900"/>
  <c r="D838"/>
  <c r="C5754"/>
  <c r="C5632"/>
  <c r="C8050"/>
  <c r="C7928"/>
  <c r="C8172"/>
  <c r="C5110"/>
  <c r="C7600"/>
  <c r="C7722"/>
  <c r="E6946"/>
  <c r="E7068"/>
  <c r="E7274"/>
  <c r="E7396"/>
  <c r="E6618"/>
  <c r="E6836" s="1"/>
  <c r="E6740"/>
  <c r="D8054"/>
  <c r="D7932"/>
  <c r="D8150" s="1"/>
  <c r="D8188"/>
  <c r="D5126"/>
  <c r="D5964"/>
  <c r="D6086"/>
  <c r="D8248"/>
  <c r="D5186"/>
  <c r="D8273"/>
  <c r="D5089"/>
  <c r="D3870"/>
  <c r="D808"/>
  <c r="D686"/>
  <c r="J8190"/>
  <c r="J5128"/>
  <c r="J7728"/>
  <c r="J7606"/>
  <c r="J8273"/>
  <c r="J5089"/>
  <c r="D6623"/>
  <c r="D6841" s="1"/>
  <c r="D6745"/>
  <c r="D8276"/>
  <c r="D5092"/>
  <c r="D8055"/>
  <c r="D7933"/>
  <c r="D8151" s="1"/>
  <c r="H8221"/>
  <c r="H5159"/>
  <c r="H6945"/>
  <c r="H7163" s="1"/>
  <c r="H7067"/>
  <c r="H4977"/>
  <c r="H8161"/>
  <c r="H5099"/>
  <c r="I8211"/>
  <c r="I5149"/>
  <c r="I6741"/>
  <c r="I6619"/>
  <c r="I5113"/>
  <c r="I8175"/>
  <c r="I8053"/>
  <c r="I7931"/>
  <c r="I8223"/>
  <c r="I5161"/>
  <c r="C2976"/>
  <c r="C3098"/>
  <c r="C3924"/>
  <c r="C862"/>
  <c r="C3864"/>
  <c r="C802"/>
  <c r="C680"/>
  <c r="C1130"/>
  <c r="C1008"/>
  <c r="I1997"/>
  <c r="I2119"/>
  <c r="I819"/>
  <c r="I3881"/>
  <c r="I3869"/>
  <c r="I685"/>
  <c r="I807"/>
  <c r="I3978"/>
  <c r="I794"/>
  <c r="E7277"/>
  <c r="E7399"/>
  <c r="E5151"/>
  <c r="E8213"/>
  <c r="E5163"/>
  <c r="E8225"/>
  <c r="E8274"/>
  <c r="E5090"/>
  <c r="E7933"/>
  <c r="E8055"/>
  <c r="E5431"/>
  <c r="E5309"/>
  <c r="E8189"/>
  <c r="E5127"/>
  <c r="I5141"/>
  <c r="I8203"/>
  <c r="I4983"/>
  <c r="I8167"/>
  <c r="I5105"/>
  <c r="I5092"/>
  <c r="I8276"/>
  <c r="I6951"/>
  <c r="I7169" s="1"/>
  <c r="I7073"/>
  <c r="I6089"/>
  <c r="I5967"/>
  <c r="I8251"/>
  <c r="I5189"/>
  <c r="J6741"/>
  <c r="J6619"/>
  <c r="J6837" s="1"/>
  <c r="J8199"/>
  <c r="J5137"/>
  <c r="J5088"/>
  <c r="J8272"/>
  <c r="J6947"/>
  <c r="J7069"/>
  <c r="J8211"/>
  <c r="J5149"/>
  <c r="J5963"/>
  <c r="J6181" s="1"/>
  <c r="J6085"/>
  <c r="E642"/>
  <c r="E739"/>
  <c r="E922"/>
  <c r="E606"/>
  <c r="E751"/>
  <c r="E1238"/>
  <c r="E1578"/>
  <c r="E1067"/>
  <c r="E1077" s="1"/>
  <c r="E309" i="9" s="1"/>
  <c r="E1407" i="13"/>
  <c r="E1417" s="1"/>
  <c r="E322" i="9" s="1"/>
  <c r="E910" i="13"/>
  <c r="E1298"/>
  <c r="E1614"/>
  <c r="E1079"/>
  <c r="E1089" s="1"/>
  <c r="E321" i="9" s="1"/>
  <c r="E2003" i="13"/>
  <c r="E2051"/>
  <c r="E2061" s="1"/>
  <c r="E312" i="9" s="1"/>
  <c r="E2391" i="13"/>
  <c r="E2401" s="1"/>
  <c r="E325" i="9" s="1"/>
  <c r="E1894" i="13"/>
  <c r="E2234"/>
  <c r="E2550"/>
  <c r="E2015"/>
  <c r="E2025" s="1"/>
  <c r="E276" i="9" s="1"/>
  <c r="E2331" i="13"/>
  <c r="E2379"/>
  <c r="E2389" s="1"/>
  <c r="E313" i="9" s="1"/>
  <c r="E1906" i="13"/>
  <c r="E2222"/>
  <c r="E2878"/>
  <c r="E3218"/>
  <c r="E2586"/>
  <c r="E2999"/>
  <c r="E3009" s="1"/>
  <c r="E279" i="9" s="1"/>
  <c r="E2890" i="13"/>
  <c r="E3206"/>
  <c r="E2562"/>
  <c r="E2719"/>
  <c r="E2729" s="1"/>
  <c r="E326" i="9" s="1"/>
  <c r="E3327" i="13"/>
  <c r="E3337" s="1"/>
  <c r="E280" i="9" s="1"/>
  <c r="E3315" i="13"/>
  <c r="E3546"/>
  <c r="E3643"/>
  <c r="E3691"/>
  <c r="E3701" s="1"/>
  <c r="E317" i="9" s="1"/>
  <c r="E3534" i="13"/>
  <c r="E3655"/>
  <c r="E3665" s="1"/>
  <c r="E281" i="9" s="1"/>
  <c r="E196" i="14"/>
  <c r="E582" i="13"/>
  <c r="E715"/>
  <c r="E630"/>
  <c r="E994"/>
  <c r="E727"/>
  <c r="E1043"/>
  <c r="E1053" s="1"/>
  <c r="E285" i="9" s="1"/>
  <c r="E982" i="13"/>
  <c r="E1310"/>
  <c r="E1650"/>
  <c r="E1091"/>
  <c r="E1101" s="1"/>
  <c r="E333" i="9" s="1"/>
  <c r="E1431" i="13"/>
  <c r="E1441" s="1"/>
  <c r="E346" i="9" s="1"/>
  <c r="E1699" i="13"/>
  <c r="E1709" s="1"/>
  <c r="E287" i="9" s="1"/>
  <c r="E1274" i="13"/>
  <c r="E1590"/>
  <c r="E1103"/>
  <c r="E1113" s="1"/>
  <c r="E345" i="9" s="1"/>
  <c r="E1371" i="13"/>
  <c r="E1381" s="1"/>
  <c r="E286" i="9" s="1"/>
  <c r="E2075" i="13"/>
  <c r="E2085" s="1"/>
  <c r="E336" i="9" s="1"/>
  <c r="E2415" i="13"/>
  <c r="E2425" s="1"/>
  <c r="E349" i="9" s="1"/>
  <c r="E1966" i="13"/>
  <c r="E2306"/>
  <c r="E2622"/>
  <c r="E2039"/>
  <c r="E2049" s="1"/>
  <c r="E300" i="9" s="1"/>
  <c r="E2403" i="13"/>
  <c r="E2413" s="1"/>
  <c r="E337" i="9" s="1"/>
  <c r="E1978" i="13"/>
  <c r="E2294"/>
  <c r="E2950"/>
  <c r="E3290"/>
  <c r="E2683"/>
  <c r="E2693" s="1"/>
  <c r="E290" i="9" s="1"/>
  <c r="E3023" i="13"/>
  <c r="E3033" s="1"/>
  <c r="E303" i="9" s="1"/>
  <c r="E2962" i="13"/>
  <c r="E3278"/>
  <c r="E2743"/>
  <c r="E2753" s="1"/>
  <c r="E350" i="9" s="1"/>
  <c r="E3011" i="13"/>
  <c r="E3021" s="1"/>
  <c r="E291" i="9" s="1"/>
  <c r="E3351" i="13"/>
  <c r="E3361" s="1"/>
  <c r="E304" i="9" s="1"/>
  <c r="E3618" i="13"/>
  <c r="E3715"/>
  <c r="E3725" s="1"/>
  <c r="E341" i="9" s="1"/>
  <c r="E3606" i="13"/>
  <c r="E3679"/>
  <c r="E3689" s="1"/>
  <c r="E305" i="9" s="1"/>
  <c r="E691" i="13"/>
  <c r="E654"/>
  <c r="E594"/>
  <c r="E970"/>
  <c r="E703"/>
  <c r="E1019"/>
  <c r="E934"/>
  <c r="E1286"/>
  <c r="E1626"/>
  <c r="E1359"/>
  <c r="E1369" s="1"/>
  <c r="E274" i="9" s="1"/>
  <c r="E1675" i="13"/>
  <c r="E1723"/>
  <c r="E1733" s="1"/>
  <c r="E311" i="9" s="1"/>
  <c r="E1250" i="13"/>
  <c r="E1566"/>
  <c r="E1031"/>
  <c r="E1041" s="1"/>
  <c r="E273" i="9" s="1"/>
  <c r="E1347" i="13"/>
  <c r="E1395"/>
  <c r="E1405" s="1"/>
  <c r="E310" i="9" s="1"/>
  <c r="E2343" i="13"/>
  <c r="E2353" s="1"/>
  <c r="E277" i="9" s="1"/>
  <c r="E1687" i="13"/>
  <c r="E1697" s="1"/>
  <c r="E275" i="9" s="1"/>
  <c r="E1942" i="13"/>
  <c r="E2282"/>
  <c r="E2598"/>
  <c r="E2063"/>
  <c r="E2073" s="1"/>
  <c r="E324" i="9" s="1"/>
  <c r="E1711" i="13"/>
  <c r="E1721" s="1"/>
  <c r="E299" i="9" s="1"/>
  <c r="E1954" i="13"/>
  <c r="E2270"/>
  <c r="E2926"/>
  <c r="E3266"/>
  <c r="E2659"/>
  <c r="E2707"/>
  <c r="E2717" s="1"/>
  <c r="E314" i="9" s="1"/>
  <c r="E3047" i="13"/>
  <c r="E3057" s="1"/>
  <c r="E327" i="9" s="1"/>
  <c r="E2938" i="13"/>
  <c r="E3254"/>
  <c r="E2671"/>
  <c r="E2681" s="1"/>
  <c r="E278" i="9" s="1"/>
  <c r="E2987" i="13"/>
  <c r="E3035"/>
  <c r="E3045" s="1"/>
  <c r="E315" i="9" s="1"/>
  <c r="E3375" i="13"/>
  <c r="E3385" s="1"/>
  <c r="E328" i="9" s="1"/>
  <c r="E3594" i="13"/>
  <c r="E3339"/>
  <c r="E3349" s="1"/>
  <c r="E292" i="9" s="1"/>
  <c r="E3582" i="13"/>
  <c r="E3703"/>
  <c r="E3713" s="1"/>
  <c r="E329" i="9" s="1"/>
  <c r="E618" i="13"/>
  <c r="E763"/>
  <c r="E946"/>
  <c r="E666"/>
  <c r="E775"/>
  <c r="E1262"/>
  <c r="E1602"/>
  <c r="E1383"/>
  <c r="E1393" s="1"/>
  <c r="E298" i="9" s="1"/>
  <c r="E1747" i="13"/>
  <c r="E1757" s="1"/>
  <c r="E335" i="9" s="1"/>
  <c r="E958" i="13"/>
  <c r="E1322"/>
  <c r="E1638"/>
  <c r="E1055"/>
  <c r="E1065" s="1"/>
  <c r="E297" i="9" s="1"/>
  <c r="E1419" i="13"/>
  <c r="E1429" s="1"/>
  <c r="E334" i="9" s="1"/>
  <c r="E2027" i="13"/>
  <c r="E2037" s="1"/>
  <c r="E288" i="9" s="1"/>
  <c r="E2367" i="13"/>
  <c r="E2377" s="1"/>
  <c r="E301" i="9" s="1"/>
  <c r="E1735" i="13"/>
  <c r="E1745" s="1"/>
  <c r="E323" i="9" s="1"/>
  <c r="E1918" i="13"/>
  <c r="E2258"/>
  <c r="E2574"/>
  <c r="E2087"/>
  <c r="E2097" s="1"/>
  <c r="E348" i="9" s="1"/>
  <c r="E2355" i="13"/>
  <c r="E2365" s="1"/>
  <c r="E289" i="9" s="1"/>
  <c r="E1759" i="13"/>
  <c r="E1769" s="1"/>
  <c r="E347" i="9" s="1"/>
  <c r="E1930" i="13"/>
  <c r="E2246"/>
  <c r="E2902"/>
  <c r="E3242"/>
  <c r="E2634"/>
  <c r="E2731"/>
  <c r="E2741" s="1"/>
  <c r="E338" i="9" s="1"/>
  <c r="E3071" i="13"/>
  <c r="E3081" s="1"/>
  <c r="E351" i="9" s="1"/>
  <c r="E2914" i="13"/>
  <c r="E3230"/>
  <c r="E2610"/>
  <c r="E2695"/>
  <c r="E2705" s="1"/>
  <c r="E302" i="9" s="1"/>
  <c r="E3059" i="13"/>
  <c r="E3069" s="1"/>
  <c r="E339" i="9" s="1"/>
  <c r="E3399" i="13"/>
  <c r="E3409" s="1"/>
  <c r="E352" i="9" s="1"/>
  <c r="E3363" i="13"/>
  <c r="E3373" s="1"/>
  <c r="E316" i="9" s="1"/>
  <c r="E3570" i="13"/>
  <c r="E3667"/>
  <c r="E3677" s="1"/>
  <c r="E293" i="9" s="1"/>
  <c r="E3387" i="13"/>
  <c r="E3397" s="1"/>
  <c r="E340" i="9" s="1"/>
  <c r="E3558" i="13"/>
  <c r="E3727"/>
  <c r="E3737" s="1"/>
  <c r="E353" i="9" s="1"/>
  <c r="G4968" i="13"/>
  <c r="G5284"/>
  <c r="G5624"/>
  <c r="G5017"/>
  <c r="G5673"/>
  <c r="K5673" s="1"/>
  <c r="G5721"/>
  <c r="K5721" s="1"/>
  <c r="G4932"/>
  <c r="G5272"/>
  <c r="G5588"/>
  <c r="G5928"/>
  <c r="G5053"/>
  <c r="G6025"/>
  <c r="K6025" s="1"/>
  <c r="G6305"/>
  <c r="G6985"/>
  <c r="K6985" s="1"/>
  <c r="G7033"/>
  <c r="K7033" s="1"/>
  <c r="G7325"/>
  <c r="K7325" s="1"/>
  <c r="G7373"/>
  <c r="K7373" s="1"/>
  <c r="G6037"/>
  <c r="K6037" s="1"/>
  <c r="G6244"/>
  <c r="G6584"/>
  <c r="G6900"/>
  <c r="G7240"/>
  <c r="G7556"/>
  <c r="G6341"/>
  <c r="K6341" s="1"/>
  <c r="G6389"/>
  <c r="K6389" s="1"/>
  <c r="G7337"/>
  <c r="K7337" s="1"/>
  <c r="G5940"/>
  <c r="G6280"/>
  <c r="G6596"/>
  <c r="G6936"/>
  <c r="G7252"/>
  <c r="G7701"/>
  <c r="K7701" s="1"/>
  <c r="G7860"/>
  <c r="G7568"/>
  <c r="G7920"/>
  <c r="G4944"/>
  <c r="G5260"/>
  <c r="G5600"/>
  <c r="G4993"/>
  <c r="G5333"/>
  <c r="K5333" s="1"/>
  <c r="G5381"/>
  <c r="K5381" s="1"/>
  <c r="G5649"/>
  <c r="G4908"/>
  <c r="G5248"/>
  <c r="G5564"/>
  <c r="G5904"/>
  <c r="G5029"/>
  <c r="G5345"/>
  <c r="K5345" s="1"/>
  <c r="G5393"/>
  <c r="K5393" s="1"/>
  <c r="G5685"/>
  <c r="K5685" s="1"/>
  <c r="G5733"/>
  <c r="K5733" s="1"/>
  <c r="G6353"/>
  <c r="K6353" s="1"/>
  <c r="G6645"/>
  <c r="K6645" s="1"/>
  <c r="G6693"/>
  <c r="K6693" s="1"/>
  <c r="G6961"/>
  <c r="G7641"/>
  <c r="K7641" s="1"/>
  <c r="G7689"/>
  <c r="K7689" s="1"/>
  <c r="G6220"/>
  <c r="G6560"/>
  <c r="G6876"/>
  <c r="G7216"/>
  <c r="G7532"/>
  <c r="G6657"/>
  <c r="K6657" s="1"/>
  <c r="G6705"/>
  <c r="K6705" s="1"/>
  <c r="G6997"/>
  <c r="K6997" s="1"/>
  <c r="G7045"/>
  <c r="K7045" s="1"/>
  <c r="G6061"/>
  <c r="K6061" s="1"/>
  <c r="G6256"/>
  <c r="G6572"/>
  <c r="G6912"/>
  <c r="G7228"/>
  <c r="G7969"/>
  <c r="K7969" s="1"/>
  <c r="G8017"/>
  <c r="K8017" s="1"/>
  <c r="G7836"/>
  <c r="G7629"/>
  <c r="K7629" s="1"/>
  <c r="G7957"/>
  <c r="K7957" s="1"/>
  <c r="G8005"/>
  <c r="K8005" s="1"/>
  <c r="K205" i="14"/>
  <c r="G7896" i="13"/>
  <c r="G4920"/>
  <c r="G5236"/>
  <c r="G5576"/>
  <c r="G5892"/>
  <c r="G5065"/>
  <c r="G5697"/>
  <c r="K5697" s="1"/>
  <c r="G4884"/>
  <c r="G5224"/>
  <c r="G5540"/>
  <c r="G5880"/>
  <c r="G5005"/>
  <c r="G5321"/>
  <c r="G6001"/>
  <c r="K6001" s="1"/>
  <c r="G6049"/>
  <c r="K6049" s="1"/>
  <c r="G7009"/>
  <c r="K7009" s="1"/>
  <c r="G7301"/>
  <c r="K7301" s="1"/>
  <c r="G7349"/>
  <c r="K7349" s="1"/>
  <c r="G7617"/>
  <c r="G5989"/>
  <c r="K5989" s="1"/>
  <c r="G6196"/>
  <c r="G6536"/>
  <c r="G6852"/>
  <c r="G7192"/>
  <c r="G7508"/>
  <c r="G6317"/>
  <c r="K6317" s="1"/>
  <c r="G6365"/>
  <c r="K6365" s="1"/>
  <c r="G6633"/>
  <c r="G7313"/>
  <c r="K7313" s="1"/>
  <c r="G7361"/>
  <c r="K7361" s="1"/>
  <c r="G6232"/>
  <c r="G6548"/>
  <c r="G6888"/>
  <c r="G7204"/>
  <c r="G7653"/>
  <c r="K7653" s="1"/>
  <c r="G7945"/>
  <c r="G7592"/>
  <c r="G7908"/>
  <c r="G7872"/>
  <c r="G4896"/>
  <c r="G5212"/>
  <c r="G5552"/>
  <c r="G5868"/>
  <c r="G5041"/>
  <c r="G5357"/>
  <c r="K5357" s="1"/>
  <c r="G5405"/>
  <c r="K5405" s="1"/>
  <c r="G4956"/>
  <c r="G5296"/>
  <c r="G5612"/>
  <c r="G5952"/>
  <c r="G5077"/>
  <c r="G5369"/>
  <c r="K5369" s="1"/>
  <c r="G5661"/>
  <c r="K5661" s="1"/>
  <c r="G5709"/>
  <c r="K5709" s="1"/>
  <c r="G5977"/>
  <c r="G6329"/>
  <c r="K6329" s="1"/>
  <c r="G6377"/>
  <c r="K6377" s="1"/>
  <c r="G6669"/>
  <c r="K6669" s="1"/>
  <c r="G6717"/>
  <c r="K6717" s="1"/>
  <c r="G7665"/>
  <c r="K7665" s="1"/>
  <c r="G5916"/>
  <c r="G6268"/>
  <c r="G6608"/>
  <c r="G6924"/>
  <c r="G7264"/>
  <c r="G7580"/>
  <c r="G6681"/>
  <c r="K6681" s="1"/>
  <c r="G6973"/>
  <c r="K6973" s="1"/>
  <c r="G7021"/>
  <c r="K7021" s="1"/>
  <c r="G7289"/>
  <c r="G6013"/>
  <c r="K6013" s="1"/>
  <c r="G6208"/>
  <c r="G6524"/>
  <c r="G6864"/>
  <c r="G7180"/>
  <c r="G7520"/>
  <c r="G7993"/>
  <c r="K7993" s="1"/>
  <c r="G7544"/>
  <c r="G7884"/>
  <c r="G7677"/>
  <c r="K7677" s="1"/>
  <c r="G7981"/>
  <c r="K7981" s="1"/>
  <c r="G8029"/>
  <c r="K8029" s="1"/>
  <c r="G7848"/>
  <c r="H8225"/>
  <c r="H5163"/>
  <c r="H5175"/>
  <c r="H8237"/>
  <c r="H8177"/>
  <c r="H5115"/>
  <c r="D7929"/>
  <c r="D8051"/>
  <c r="D5111"/>
  <c r="D8173"/>
  <c r="D5135"/>
  <c r="D8197"/>
  <c r="D7601"/>
  <c r="D7819" s="1"/>
  <c r="D7723"/>
  <c r="D6289"/>
  <c r="D6507" s="1"/>
  <c r="D6411"/>
  <c r="D5159"/>
  <c r="D8221"/>
  <c r="D8245"/>
  <c r="D5183"/>
  <c r="I8246"/>
  <c r="I5184"/>
  <c r="I5112"/>
  <c r="I8174"/>
  <c r="I8198"/>
  <c r="I5136"/>
  <c r="I8052"/>
  <c r="I7930"/>
  <c r="I8222"/>
  <c r="I5160"/>
  <c r="I3633"/>
  <c r="I3851" s="1"/>
  <c r="I3755"/>
  <c r="I1665"/>
  <c r="I1787"/>
  <c r="I1009"/>
  <c r="I1227" s="1"/>
  <c r="I1131"/>
  <c r="I3889"/>
  <c r="I827"/>
  <c r="I3949"/>
  <c r="I887"/>
  <c r="I1459"/>
  <c r="I1337"/>
  <c r="I3937"/>
  <c r="I875"/>
  <c r="I2117"/>
  <c r="I1995"/>
  <c r="I2213" s="1"/>
  <c r="I2651"/>
  <c r="I2773"/>
  <c r="I1461"/>
  <c r="I1339"/>
  <c r="I683"/>
  <c r="I3867"/>
  <c r="I805"/>
  <c r="I817"/>
  <c r="I3879"/>
  <c r="D3914"/>
  <c r="D852"/>
  <c r="D3926"/>
  <c r="D864"/>
  <c r="D2978"/>
  <c r="D3100"/>
  <c r="D3975"/>
  <c r="D791"/>
  <c r="D3866"/>
  <c r="D804"/>
  <c r="D682"/>
  <c r="D3878"/>
  <c r="D816"/>
  <c r="C2655"/>
  <c r="C2777"/>
  <c r="C2983"/>
  <c r="C3201" s="1"/>
  <c r="C3105"/>
  <c r="C1343"/>
  <c r="C1561" s="1"/>
  <c r="C1465"/>
  <c r="C3980"/>
  <c r="C796"/>
  <c r="C821"/>
  <c r="C3883"/>
  <c r="C4529"/>
  <c r="C4520"/>
  <c r="E1996"/>
  <c r="E2214" s="1"/>
  <c r="E2118"/>
  <c r="E3892"/>
  <c r="E830"/>
  <c r="E3102"/>
  <c r="E2980"/>
  <c r="E3198" s="1"/>
  <c r="E1790"/>
  <c r="E1668"/>
  <c r="E2774"/>
  <c r="E2652"/>
  <c r="E3977"/>
  <c r="E793"/>
  <c r="E3928"/>
  <c r="E866"/>
  <c r="G4958"/>
  <c r="G5298"/>
  <c r="G5614"/>
  <c r="G5055"/>
  <c r="G4970"/>
  <c r="G5286"/>
  <c r="G5626"/>
  <c r="G5942"/>
  <c r="G5067"/>
  <c r="G5699"/>
  <c r="K5699" s="1"/>
  <c r="G5991"/>
  <c r="K5991" s="1"/>
  <c r="G6039"/>
  <c r="K6039" s="1"/>
  <c r="G5979"/>
  <c r="G6659"/>
  <c r="K6659" s="1"/>
  <c r="G6707"/>
  <c r="K6707" s="1"/>
  <c r="G6999"/>
  <c r="K6999" s="1"/>
  <c r="G7047"/>
  <c r="K7047" s="1"/>
  <c r="G6258"/>
  <c r="G6574"/>
  <c r="G6914"/>
  <c r="G7230"/>
  <c r="G7570"/>
  <c r="G6051"/>
  <c r="K6051" s="1"/>
  <c r="G7011"/>
  <c r="K7011" s="1"/>
  <c r="G7303"/>
  <c r="K7303" s="1"/>
  <c r="G7351"/>
  <c r="K7351" s="1"/>
  <c r="G5906"/>
  <c r="G6246"/>
  <c r="G6586"/>
  <c r="G6902"/>
  <c r="G7242"/>
  <c r="G7582"/>
  <c r="G7959"/>
  <c r="K7959" s="1"/>
  <c r="G8007"/>
  <c r="K8007" s="1"/>
  <c r="G7850"/>
  <c r="G7558"/>
  <c r="G7995"/>
  <c r="K7995" s="1"/>
  <c r="K207" i="14"/>
  <c r="G7910" i="13"/>
  <c r="G4934"/>
  <c r="G5274"/>
  <c r="G5590"/>
  <c r="G5031"/>
  <c r="G5347"/>
  <c r="K5347" s="1"/>
  <c r="G5395"/>
  <c r="K5395" s="1"/>
  <c r="G5687"/>
  <c r="K5687" s="1"/>
  <c r="G5735"/>
  <c r="K5735" s="1"/>
  <c r="G4946"/>
  <c r="G5262"/>
  <c r="G5602"/>
  <c r="G5918"/>
  <c r="G5043"/>
  <c r="G5359"/>
  <c r="K5359" s="1"/>
  <c r="G5407"/>
  <c r="K5407" s="1"/>
  <c r="G6319"/>
  <c r="K6319" s="1"/>
  <c r="G6367"/>
  <c r="K6367" s="1"/>
  <c r="G6635"/>
  <c r="G7315"/>
  <c r="K7315" s="1"/>
  <c r="G7363"/>
  <c r="K7363" s="1"/>
  <c r="G7655"/>
  <c r="K7655" s="1"/>
  <c r="G7703"/>
  <c r="K7703" s="1"/>
  <c r="G6234"/>
  <c r="G6550"/>
  <c r="G6890"/>
  <c r="G7206"/>
  <c r="G7546"/>
  <c r="G6331"/>
  <c r="K6331" s="1"/>
  <c r="G6379"/>
  <c r="K6379" s="1"/>
  <c r="G6671"/>
  <c r="K6671" s="1"/>
  <c r="G6719"/>
  <c r="K6719" s="1"/>
  <c r="G6222"/>
  <c r="G6562"/>
  <c r="G6878"/>
  <c r="G7218"/>
  <c r="G7534"/>
  <c r="G7922"/>
  <c r="G7691"/>
  <c r="K7691" s="1"/>
  <c r="G7886"/>
  <c r="G4910"/>
  <c r="G5250"/>
  <c r="G5566"/>
  <c r="G5007"/>
  <c r="G5323"/>
  <c r="G4922"/>
  <c r="G5238"/>
  <c r="G5578"/>
  <c r="G5894"/>
  <c r="G5019"/>
  <c r="G5675"/>
  <c r="K5675" s="1"/>
  <c r="G5723"/>
  <c r="K5723" s="1"/>
  <c r="G6015"/>
  <c r="K6015" s="1"/>
  <c r="G6063"/>
  <c r="K6063" s="1"/>
  <c r="G6683"/>
  <c r="K6683" s="1"/>
  <c r="G6975"/>
  <c r="K6975" s="1"/>
  <c r="G7023"/>
  <c r="K7023" s="1"/>
  <c r="G7291"/>
  <c r="G6210"/>
  <c r="G6526"/>
  <c r="G6866"/>
  <c r="G7182"/>
  <c r="G7522"/>
  <c r="G6003"/>
  <c r="K6003" s="1"/>
  <c r="G6307"/>
  <c r="G6987"/>
  <c r="K6987" s="1"/>
  <c r="G7035"/>
  <c r="K7035" s="1"/>
  <c r="G7327"/>
  <c r="K7327" s="1"/>
  <c r="G7375"/>
  <c r="K7375" s="1"/>
  <c r="G6198"/>
  <c r="G6538"/>
  <c r="G6854"/>
  <c r="G7194"/>
  <c r="G7510"/>
  <c r="G7667"/>
  <c r="K7667" s="1"/>
  <c r="G7983"/>
  <c r="K7983" s="1"/>
  <c r="G8031"/>
  <c r="K8031" s="1"/>
  <c r="G7898"/>
  <c r="G7971"/>
  <c r="K7971" s="1"/>
  <c r="G8019"/>
  <c r="K8019" s="1"/>
  <c r="G7862"/>
  <c r="G4886"/>
  <c r="G5226"/>
  <c r="G5542"/>
  <c r="G5882"/>
  <c r="G5079"/>
  <c r="G5371"/>
  <c r="K5371" s="1"/>
  <c r="G5663"/>
  <c r="K5663" s="1"/>
  <c r="G5711"/>
  <c r="K5711" s="1"/>
  <c r="G4898"/>
  <c r="G5214"/>
  <c r="G5554"/>
  <c r="G5870"/>
  <c r="G4995"/>
  <c r="G5335"/>
  <c r="K5335" s="1"/>
  <c r="G5383"/>
  <c r="K5383" s="1"/>
  <c r="G5651"/>
  <c r="G6027"/>
  <c r="K6027" s="1"/>
  <c r="G6343"/>
  <c r="K6343" s="1"/>
  <c r="G6391"/>
  <c r="K6391" s="1"/>
  <c r="G7339"/>
  <c r="K7339" s="1"/>
  <c r="G7631"/>
  <c r="K7631" s="1"/>
  <c r="G7679"/>
  <c r="K7679" s="1"/>
  <c r="G5930"/>
  <c r="G6282"/>
  <c r="G6598"/>
  <c r="G6938"/>
  <c r="G7254"/>
  <c r="G7594"/>
  <c r="G6355"/>
  <c r="K6355" s="1"/>
  <c r="G6647"/>
  <c r="K6647" s="1"/>
  <c r="G6695"/>
  <c r="K6695" s="1"/>
  <c r="G6963"/>
  <c r="G5954"/>
  <c r="G6270"/>
  <c r="G6610"/>
  <c r="G6926"/>
  <c r="G7266"/>
  <c r="G7619"/>
  <c r="G7874"/>
  <c r="G7643"/>
  <c r="K7643" s="1"/>
  <c r="G7947"/>
  <c r="G7838"/>
  <c r="J8274"/>
  <c r="J5090"/>
  <c r="J5431"/>
  <c r="J5309"/>
  <c r="J8165"/>
  <c r="J4981"/>
  <c r="J5103"/>
  <c r="J8189"/>
  <c r="J5127"/>
  <c r="I8208"/>
  <c r="I5146"/>
  <c r="I5304"/>
  <c r="I5426"/>
  <c r="I5098"/>
  <c r="I8160"/>
  <c r="I4976"/>
  <c r="I6616"/>
  <c r="I6738"/>
  <c r="I8184"/>
  <c r="I5122"/>
  <c r="C5163"/>
  <c r="C8225"/>
  <c r="C5759"/>
  <c r="C5637"/>
  <c r="C5855" s="1"/>
  <c r="C7071"/>
  <c r="C6949"/>
  <c r="C7167" s="1"/>
  <c r="C6621"/>
  <c r="C6743"/>
  <c r="C5965"/>
  <c r="C6087"/>
  <c r="C8249"/>
  <c r="C5187"/>
  <c r="C5309"/>
  <c r="C5431"/>
  <c r="E1461"/>
  <c r="E1339"/>
  <c r="E1557" s="1"/>
  <c r="E2773"/>
  <c r="E2651"/>
  <c r="E2869" s="1"/>
  <c r="E1011"/>
  <c r="E1229" s="1"/>
  <c r="E1133"/>
  <c r="E3867"/>
  <c r="E805"/>
  <c r="E683"/>
  <c r="K204" i="14"/>
  <c r="G7616" i="13"/>
  <c r="G7640"/>
  <c r="K7640" s="1"/>
  <c r="G6960"/>
  <c r="G7519"/>
  <c r="G6207"/>
  <c r="G6972"/>
  <c r="K6972" s="1"/>
  <c r="G6851"/>
  <c r="G5551"/>
  <c r="G5660"/>
  <c r="K5660" s="1"/>
  <c r="G5563"/>
  <c r="G7895"/>
  <c r="G7883"/>
  <c r="G6304"/>
  <c r="G6523"/>
  <c r="G7288"/>
  <c r="G6316"/>
  <c r="K6316" s="1"/>
  <c r="G7191"/>
  <c r="G5867"/>
  <c r="G5976"/>
  <c r="G5004"/>
  <c r="G5672"/>
  <c r="K5672" s="1"/>
  <c r="G5016"/>
  <c r="G7944"/>
  <c r="G7300"/>
  <c r="K7300" s="1"/>
  <c r="G6863"/>
  <c r="G6632"/>
  <c r="G7507"/>
  <c r="G6195"/>
  <c r="G4895"/>
  <c r="G5320"/>
  <c r="G4907"/>
  <c r="G5064"/>
  <c r="G7980"/>
  <c r="K7980" s="1"/>
  <c r="G6644"/>
  <c r="K6644" s="1"/>
  <c r="G7179"/>
  <c r="G7628"/>
  <c r="K7628" s="1"/>
  <c r="G5903"/>
  <c r="G6535"/>
  <c r="G5211"/>
  <c r="G5247"/>
  <c r="G5356"/>
  <c r="K5356" s="1"/>
  <c r="G7664"/>
  <c r="K7664" s="1"/>
  <c r="G7907"/>
  <c r="G7203"/>
  <c r="G7652"/>
  <c r="K7652" s="1"/>
  <c r="G6996"/>
  <c r="K6996" s="1"/>
  <c r="G6340"/>
  <c r="K6340" s="1"/>
  <c r="G7215"/>
  <c r="G5891"/>
  <c r="G6000"/>
  <c r="K6000" s="1"/>
  <c r="G5344"/>
  <c r="K5344" s="1"/>
  <c r="G5271"/>
  <c r="G5380"/>
  <c r="K5380" s="1"/>
  <c r="G6255"/>
  <c r="G6583"/>
  <c r="G5259"/>
  <c r="G5708"/>
  <c r="K5708" s="1"/>
  <c r="G5052"/>
  <c r="G5720"/>
  <c r="K5720" s="1"/>
  <c r="G7032"/>
  <c r="K7032" s="1"/>
  <c r="G6376"/>
  <c r="K6376" s="1"/>
  <c r="G7251"/>
  <c r="G7700"/>
  <c r="K7700" s="1"/>
  <c r="G7044"/>
  <c r="K7044" s="1"/>
  <c r="G6388"/>
  <c r="K6388" s="1"/>
  <c r="G7579"/>
  <c r="G6267"/>
  <c r="G4967"/>
  <c r="G5539"/>
  <c r="G5332"/>
  <c r="K5332" s="1"/>
  <c r="G7919"/>
  <c r="G7324"/>
  <c r="K7324" s="1"/>
  <c r="G6668"/>
  <c r="K6668" s="1"/>
  <c r="G5927"/>
  <c r="G6231"/>
  <c r="G7531"/>
  <c r="G6219"/>
  <c r="G4919"/>
  <c r="G5587"/>
  <c r="G7992"/>
  <c r="K7992" s="1"/>
  <c r="G8028"/>
  <c r="K8028" s="1"/>
  <c r="G7348"/>
  <c r="K7348" s="1"/>
  <c r="G6692"/>
  <c r="K6692" s="1"/>
  <c r="G5988"/>
  <c r="K5988" s="1"/>
  <c r="G6571"/>
  <c r="G7336"/>
  <c r="K7336" s="1"/>
  <c r="G6680"/>
  <c r="K6680" s="1"/>
  <c r="G6012"/>
  <c r="K6012" s="1"/>
  <c r="G6899"/>
  <c r="G5599"/>
  <c r="G4955"/>
  <c r="G8016"/>
  <c r="K8016" s="1"/>
  <c r="G7956"/>
  <c r="K7956" s="1"/>
  <c r="G6279"/>
  <c r="G6607"/>
  <c r="G5283"/>
  <c r="G5732"/>
  <c r="K5732" s="1"/>
  <c r="G5879"/>
  <c r="G5648"/>
  <c r="G8004"/>
  <c r="K8004" s="1"/>
  <c r="G6547"/>
  <c r="G7312"/>
  <c r="K7312" s="1"/>
  <c r="G6656"/>
  <c r="K6656" s="1"/>
  <c r="G5951"/>
  <c r="G6559"/>
  <c r="G5235"/>
  <c r="G5684"/>
  <c r="K5684" s="1"/>
  <c r="G5028"/>
  <c r="G5696"/>
  <c r="K5696" s="1"/>
  <c r="G5040"/>
  <c r="G7847"/>
  <c r="G7835"/>
  <c r="G6911"/>
  <c r="G7239"/>
  <c r="G5915"/>
  <c r="G6024"/>
  <c r="K6024" s="1"/>
  <c r="G5368"/>
  <c r="K5368" s="1"/>
  <c r="G5295"/>
  <c r="G5404"/>
  <c r="K5404" s="1"/>
  <c r="G7871"/>
  <c r="G7372"/>
  <c r="K7372" s="1"/>
  <c r="G6716"/>
  <c r="K6716" s="1"/>
  <c r="G6036"/>
  <c r="K6036" s="1"/>
  <c r="G6595"/>
  <c r="G7360"/>
  <c r="K7360" s="1"/>
  <c r="G6704"/>
  <c r="K6704" s="1"/>
  <c r="G6060"/>
  <c r="K6060" s="1"/>
  <c r="G6923"/>
  <c r="G5623"/>
  <c r="G5076"/>
  <c r="G4883"/>
  <c r="G4992"/>
  <c r="G7968"/>
  <c r="K7968" s="1"/>
  <c r="G7688"/>
  <c r="K7688" s="1"/>
  <c r="G6984"/>
  <c r="K6984" s="1"/>
  <c r="G6328"/>
  <c r="K6328" s="1"/>
  <c r="G6887"/>
  <c r="G6875"/>
  <c r="G5575"/>
  <c r="G4931"/>
  <c r="G7543"/>
  <c r="G7567"/>
  <c r="G7008"/>
  <c r="K7008" s="1"/>
  <c r="G6352"/>
  <c r="K6352" s="1"/>
  <c r="G7227"/>
  <c r="G7676"/>
  <c r="K7676" s="1"/>
  <c r="G7020"/>
  <c r="K7020" s="1"/>
  <c r="G6364"/>
  <c r="K6364" s="1"/>
  <c r="G7555"/>
  <c r="G6243"/>
  <c r="G4943"/>
  <c r="G5611"/>
  <c r="G7591"/>
  <c r="G7859"/>
  <c r="G6935"/>
  <c r="G7263"/>
  <c r="G5939"/>
  <c r="G6048"/>
  <c r="K6048" s="1"/>
  <c r="G5392"/>
  <c r="K5392" s="1"/>
  <c r="G5223"/>
  <c r="D7715"/>
  <c r="D8323"/>
  <c r="D5480"/>
  <c r="D8359"/>
  <c r="D6828"/>
  <c r="D7084"/>
  <c r="D8287"/>
  <c r="D6075"/>
  <c r="D5504"/>
  <c r="C5740"/>
  <c r="C8304"/>
  <c r="C5509"/>
  <c r="J4061"/>
  <c r="J3745"/>
  <c r="J1449"/>
  <c r="J1838"/>
  <c r="E6073"/>
  <c r="E8297"/>
  <c r="E8309"/>
  <c r="E8041"/>
  <c r="E7750"/>
  <c r="E6462"/>
  <c r="E8333"/>
  <c r="E8138"/>
  <c r="E6146"/>
  <c r="E6158"/>
  <c r="E5478"/>
  <c r="E8357"/>
  <c r="E1119"/>
  <c r="D2508"/>
  <c r="D3747"/>
  <c r="D2532"/>
  <c r="J8299"/>
  <c r="J8140"/>
  <c r="J7118"/>
  <c r="J6438"/>
  <c r="D8069"/>
  <c r="D8310"/>
  <c r="D6099"/>
  <c r="D7131"/>
  <c r="I7715"/>
  <c r="I5419"/>
  <c r="I5528" s="1"/>
  <c r="I8335"/>
  <c r="E7712"/>
  <c r="E6813"/>
  <c r="E8356"/>
  <c r="E7081"/>
  <c r="E8284"/>
  <c r="E5501"/>
  <c r="E7749"/>
  <c r="E6461"/>
  <c r="E7445"/>
  <c r="E6169"/>
  <c r="E8296"/>
  <c r="E8332"/>
  <c r="D4032"/>
  <c r="D2137"/>
  <c r="D2428"/>
  <c r="D3740"/>
  <c r="D2756"/>
  <c r="D3084"/>
  <c r="D1116"/>
  <c r="H3849"/>
  <c r="H8397"/>
  <c r="J8341"/>
  <c r="J8305"/>
  <c r="J7053"/>
  <c r="J8329"/>
  <c r="J8293"/>
  <c r="J5474"/>
  <c r="J8353"/>
  <c r="J6482"/>
  <c r="J7782"/>
  <c r="J6470"/>
  <c r="J6106"/>
  <c r="J5413"/>
  <c r="H7489"/>
  <c r="C4134"/>
  <c r="H4001"/>
  <c r="H4025"/>
  <c r="H3162"/>
  <c r="H2506"/>
  <c r="H1206"/>
  <c r="H3490"/>
  <c r="H2518"/>
  <c r="H1850"/>
  <c r="H4037"/>
  <c r="C6471"/>
  <c r="C5742"/>
  <c r="C8075"/>
  <c r="C7795"/>
  <c r="C7127"/>
  <c r="I7380"/>
  <c r="I7477"/>
  <c r="I6129"/>
  <c r="I5412"/>
  <c r="I7417"/>
  <c r="I5837"/>
  <c r="D8437"/>
  <c r="D8392"/>
  <c r="D8464"/>
  <c r="D8404"/>
  <c r="D8089"/>
  <c r="D6728"/>
  <c r="E8415"/>
  <c r="H3771"/>
  <c r="H2811"/>
  <c r="H2799"/>
  <c r="H3795"/>
  <c r="H1122"/>
  <c r="H4002"/>
  <c r="H2762"/>
  <c r="H2179"/>
  <c r="H2106"/>
  <c r="H1523"/>
  <c r="H1219"/>
  <c r="J4008"/>
  <c r="J3740"/>
  <c r="J1833"/>
  <c r="J4044"/>
  <c r="J3121"/>
  <c r="J4056"/>
  <c r="J3449"/>
  <c r="J2756"/>
  <c r="J3984"/>
  <c r="F7980"/>
  <c r="F6328"/>
  <c r="F8004"/>
  <c r="F5672"/>
  <c r="F8028"/>
  <c r="F6376"/>
  <c r="F7968"/>
  <c r="F6656"/>
  <c r="F7640"/>
  <c r="F7008"/>
  <c r="F5392"/>
  <c r="F5380"/>
  <c r="F6340"/>
  <c r="F7324"/>
  <c r="F6012"/>
  <c r="F5368"/>
  <c r="C1885"/>
  <c r="C1229"/>
  <c r="E8353"/>
  <c r="E8110"/>
  <c r="E6774"/>
  <c r="E7806"/>
  <c r="E7381"/>
  <c r="E6106"/>
  <c r="E5413"/>
  <c r="E7406"/>
  <c r="E8317"/>
  <c r="E5498"/>
  <c r="E5438"/>
  <c r="D2530"/>
  <c r="D1182"/>
  <c r="D3745"/>
  <c r="D4049"/>
  <c r="D2433"/>
  <c r="D2190"/>
  <c r="D1814"/>
  <c r="H5854"/>
  <c r="I5523"/>
  <c r="I8379"/>
  <c r="I6179"/>
  <c r="I8439"/>
  <c r="H4161"/>
  <c r="H3523"/>
  <c r="C8319"/>
  <c r="C5452"/>
  <c r="C7420"/>
  <c r="C5804"/>
  <c r="C8465"/>
  <c r="C8441"/>
  <c r="C5853"/>
  <c r="C3135"/>
  <c r="C2102"/>
  <c r="C4058"/>
  <c r="C3791"/>
  <c r="C3414"/>
  <c r="C2860"/>
  <c r="C4051"/>
  <c r="C3991"/>
  <c r="C3516"/>
  <c r="C2484"/>
  <c r="C2836"/>
  <c r="C1828"/>
  <c r="C4003"/>
  <c r="J4026"/>
  <c r="J2762"/>
  <c r="J3819"/>
  <c r="J2459"/>
  <c r="J2859"/>
  <c r="I2107"/>
  <c r="I3991"/>
  <c r="I3480"/>
  <c r="I1779"/>
  <c r="I4015"/>
  <c r="I3504"/>
  <c r="I3152"/>
  <c r="I1184"/>
  <c r="C5525"/>
  <c r="I5966"/>
  <c r="I6184" s="1"/>
  <c r="D3474"/>
  <c r="D1773"/>
  <c r="D1445"/>
  <c r="D3985"/>
  <c r="D3413"/>
  <c r="D2757"/>
  <c r="D2174"/>
  <c r="D2794"/>
  <c r="D1506"/>
  <c r="H8381"/>
  <c r="C5741"/>
  <c r="C7381"/>
  <c r="C6142"/>
  <c r="C8317"/>
  <c r="C6810"/>
  <c r="C7709"/>
  <c r="C6397"/>
  <c r="C8281"/>
  <c r="C5790"/>
  <c r="E8331"/>
  <c r="E7116"/>
  <c r="E5415"/>
  <c r="E5488"/>
  <c r="E6460"/>
  <c r="E7055"/>
  <c r="E5828"/>
  <c r="E5476"/>
  <c r="D8321"/>
  <c r="D7094"/>
  <c r="D8309"/>
  <c r="D7470"/>
  <c r="D5417"/>
  <c r="D7810"/>
  <c r="D6401"/>
  <c r="D6474"/>
  <c r="D7458"/>
  <c r="D5806"/>
  <c r="D8345"/>
  <c r="E1447"/>
  <c r="E2152"/>
  <c r="D4039"/>
  <c r="D2107"/>
  <c r="D3504"/>
  <c r="D2836"/>
  <c r="D3456"/>
  <c r="J6768"/>
  <c r="J7764"/>
  <c r="J6804"/>
  <c r="J6401"/>
  <c r="J5417"/>
  <c r="J7106"/>
  <c r="J5818"/>
  <c r="D8336"/>
  <c r="D8324"/>
  <c r="D7060"/>
  <c r="D5809"/>
  <c r="D6427"/>
  <c r="D7386"/>
  <c r="D8322"/>
  <c r="H8038"/>
  <c r="H6726"/>
  <c r="H8354"/>
  <c r="H5499"/>
  <c r="H7467"/>
  <c r="H6070"/>
  <c r="H6119"/>
  <c r="I6813"/>
  <c r="I8320"/>
  <c r="I8356"/>
  <c r="I8113"/>
  <c r="I6728"/>
  <c r="I6157"/>
  <c r="I6765"/>
  <c r="I5501"/>
  <c r="C3170"/>
  <c r="C2794"/>
  <c r="C3413"/>
  <c r="C3985"/>
  <c r="C3158"/>
  <c r="C3486"/>
  <c r="C4009"/>
  <c r="C2502"/>
  <c r="C4033"/>
  <c r="I4026"/>
  <c r="I2799"/>
  <c r="I1207"/>
  <c r="I3443"/>
  <c r="I1827"/>
  <c r="I1219"/>
  <c r="I4062"/>
  <c r="E7386"/>
  <c r="E7714"/>
  <c r="E7119"/>
  <c r="E8334"/>
  <c r="E8042"/>
  <c r="E6427"/>
  <c r="E7143"/>
  <c r="E5479"/>
  <c r="E7107"/>
  <c r="E6487"/>
  <c r="E5418"/>
  <c r="I8117"/>
  <c r="I7425"/>
  <c r="I6149"/>
  <c r="I8069"/>
  <c r="I6732"/>
  <c r="I7413"/>
  <c r="I7765"/>
  <c r="I8336"/>
  <c r="I7388"/>
  <c r="J8308"/>
  <c r="J8065"/>
  <c r="J8296"/>
  <c r="J8089"/>
  <c r="J7081"/>
  <c r="J7433"/>
  <c r="J7712"/>
  <c r="J6400"/>
  <c r="J8356"/>
  <c r="H4129"/>
  <c r="H4141"/>
  <c r="H5467"/>
  <c r="H8322"/>
  <c r="H5418"/>
  <c r="H8115"/>
  <c r="H8079"/>
  <c r="H7751"/>
  <c r="H6439"/>
  <c r="H5491"/>
  <c r="D7467"/>
  <c r="D5463"/>
  <c r="D8318"/>
  <c r="D7747"/>
  <c r="D6435"/>
  <c r="D8342"/>
  <c r="I8295"/>
  <c r="I8100"/>
  <c r="I6812"/>
  <c r="I7748"/>
  <c r="I6436"/>
  <c r="I5804"/>
  <c r="I8343"/>
  <c r="I4010"/>
  <c r="I2819"/>
  <c r="I1859"/>
  <c r="I2855"/>
  <c r="H8445"/>
  <c r="H5857"/>
  <c r="H8421"/>
  <c r="I2821"/>
  <c r="I1776"/>
  <c r="I3769"/>
  <c r="I3137"/>
  <c r="I2760"/>
  <c r="I2189"/>
  <c r="I2833"/>
  <c r="I3988"/>
  <c r="I1825"/>
  <c r="I4012"/>
  <c r="I4096"/>
  <c r="D3087"/>
  <c r="D1848"/>
  <c r="D1447"/>
  <c r="D3476"/>
  <c r="D2528"/>
  <c r="C4028"/>
  <c r="C4016"/>
  <c r="C3481"/>
  <c r="C2764"/>
  <c r="C2133"/>
  <c r="C2509"/>
  <c r="C2837"/>
  <c r="D8145"/>
  <c r="D7489"/>
  <c r="D8367"/>
  <c r="D8452"/>
  <c r="E3126"/>
  <c r="E3138"/>
  <c r="E2178"/>
  <c r="E4049"/>
  <c r="E3989"/>
  <c r="E3417"/>
  <c r="E3162"/>
  <c r="E2202"/>
  <c r="E1121"/>
  <c r="E1838"/>
  <c r="E7163"/>
  <c r="J7751"/>
  <c r="J8286"/>
  <c r="J7095"/>
  <c r="J7107"/>
  <c r="J6135"/>
  <c r="J8310"/>
  <c r="J7787"/>
  <c r="J8346"/>
  <c r="I6446"/>
  <c r="I8281"/>
  <c r="I7794"/>
  <c r="I6130"/>
  <c r="I8305"/>
  <c r="I8110"/>
  <c r="I7806"/>
  <c r="I7381"/>
  <c r="I6154"/>
  <c r="I8329"/>
  <c r="C4157"/>
  <c r="C8298"/>
  <c r="C8042"/>
  <c r="C6803"/>
  <c r="C6135"/>
  <c r="C8115"/>
  <c r="C8139"/>
  <c r="C7411"/>
  <c r="C6767"/>
  <c r="C6099"/>
  <c r="C8286"/>
  <c r="B3627"/>
  <c r="B3044"/>
  <c r="F3044" s="1"/>
  <c r="B2668"/>
  <c r="B1939"/>
  <c r="B2559"/>
  <c r="B2400"/>
  <c r="F2400" s="1"/>
  <c r="B1064"/>
  <c r="F1064" s="1"/>
  <c r="B1732"/>
  <c r="F1732" s="1"/>
  <c r="B712"/>
  <c r="B639"/>
  <c r="B3567"/>
  <c r="B2996"/>
  <c r="B2899"/>
  <c r="B2692"/>
  <c r="F2692" s="1"/>
  <c r="B1963"/>
  <c r="B2583"/>
  <c r="B1404"/>
  <c r="F1404" s="1"/>
  <c r="B1684"/>
  <c r="B1635"/>
  <c r="B1003"/>
  <c r="B3591"/>
  <c r="B3408"/>
  <c r="F3408" s="1"/>
  <c r="B3239"/>
  <c r="B2303"/>
  <c r="B2607"/>
  <c r="B2424"/>
  <c r="F2424" s="1"/>
  <c r="B1356"/>
  <c r="B1040"/>
  <c r="F1040" s="1"/>
  <c r="B1319"/>
  <c r="B931"/>
  <c r="B3712"/>
  <c r="F3712" s="1"/>
  <c r="B3603"/>
  <c r="B2947"/>
  <c r="B2716"/>
  <c r="F2716" s="1"/>
  <c r="B2231"/>
  <c r="B2631"/>
  <c r="B1380"/>
  <c r="F1380" s="1"/>
  <c r="B1392"/>
  <c r="F1392" s="1"/>
  <c r="B1247"/>
  <c r="B772"/>
  <c r="H6838"/>
  <c r="H8418"/>
  <c r="E3501"/>
  <c r="E3829"/>
  <c r="E3793"/>
  <c r="E1801"/>
  <c r="E1217"/>
  <c r="E3988"/>
  <c r="E2129"/>
  <c r="E2845"/>
  <c r="E2153"/>
  <c r="E1205"/>
  <c r="E1181"/>
  <c r="I8391"/>
  <c r="H4101"/>
  <c r="H3195"/>
  <c r="D6294"/>
  <c r="D6512" s="1"/>
  <c r="D6416"/>
  <c r="D7278"/>
  <c r="D7400"/>
  <c r="D7606"/>
  <c r="D7728"/>
  <c r="C7065"/>
  <c r="C6943"/>
  <c r="C8219"/>
  <c r="C5157"/>
  <c r="C8159"/>
  <c r="C4975"/>
  <c r="C5097"/>
  <c r="C8183"/>
  <c r="C5121"/>
  <c r="C8195"/>
  <c r="C5133"/>
  <c r="G663"/>
  <c r="G748"/>
  <c r="G712"/>
  <c r="G1028"/>
  <c r="G967"/>
  <c r="G1076"/>
  <c r="K1076" s="1"/>
  <c r="G1368"/>
  <c r="K1368" s="1"/>
  <c r="G1416"/>
  <c r="K1416" s="1"/>
  <c r="G955"/>
  <c r="G1307"/>
  <c r="G1623"/>
  <c r="G1088"/>
  <c r="K1088" s="1"/>
  <c r="G1356"/>
  <c r="G979"/>
  <c r="G1271"/>
  <c r="G1611"/>
  <c r="G1732"/>
  <c r="K1732" s="1"/>
  <c r="G1951"/>
  <c r="G2291"/>
  <c r="G2607"/>
  <c r="G2048"/>
  <c r="K2048" s="1"/>
  <c r="G2096"/>
  <c r="K2096" s="1"/>
  <c r="G1987"/>
  <c r="G2303"/>
  <c r="G2060"/>
  <c r="K2060" s="1"/>
  <c r="G2352"/>
  <c r="K2352" s="1"/>
  <c r="G2400"/>
  <c r="K2400" s="1"/>
  <c r="G2668"/>
  <c r="G2643"/>
  <c r="G2971"/>
  <c r="G3287"/>
  <c r="G3044"/>
  <c r="K3044" s="1"/>
  <c r="G3336"/>
  <c r="K3336" s="1"/>
  <c r="G3384"/>
  <c r="K3384" s="1"/>
  <c r="G2571"/>
  <c r="G2935"/>
  <c r="G3275"/>
  <c r="G3700"/>
  <c r="K3700" s="1"/>
  <c r="G3543"/>
  <c r="G3348"/>
  <c r="K3348" s="1"/>
  <c r="G3664"/>
  <c r="K3664" s="1"/>
  <c r="G3712"/>
  <c r="K3712" s="1"/>
  <c r="G3555"/>
  <c r="K195" i="14"/>
  <c r="G639" i="13"/>
  <c r="G724"/>
  <c r="G627"/>
  <c r="G784"/>
  <c r="G943"/>
  <c r="G1283"/>
  <c r="G1599"/>
  <c r="G1404"/>
  <c r="K1404" s="1"/>
  <c r="G1696"/>
  <c r="K1696" s="1"/>
  <c r="G1744"/>
  <c r="K1744" s="1"/>
  <c r="G931"/>
  <c r="G1247"/>
  <c r="G1587"/>
  <c r="G1684"/>
  <c r="G1927"/>
  <c r="G2267"/>
  <c r="G2583"/>
  <c r="G2364"/>
  <c r="K2364" s="1"/>
  <c r="G2412"/>
  <c r="K2412" s="1"/>
  <c r="G1756"/>
  <c r="K1756" s="1"/>
  <c r="G1963"/>
  <c r="G2279"/>
  <c r="G2716"/>
  <c r="K2716" s="1"/>
  <c r="G3008"/>
  <c r="K3008" s="1"/>
  <c r="G3056"/>
  <c r="K3056" s="1"/>
  <c r="G2595"/>
  <c r="G2947"/>
  <c r="G3263"/>
  <c r="G2704"/>
  <c r="K2704" s="1"/>
  <c r="G2752"/>
  <c r="K2752" s="1"/>
  <c r="G2911"/>
  <c r="G3251"/>
  <c r="G3372"/>
  <c r="K3372" s="1"/>
  <c r="G3615"/>
  <c r="G3627"/>
  <c r="G615"/>
  <c r="G700"/>
  <c r="G651"/>
  <c r="G760"/>
  <c r="G919"/>
  <c r="G1052"/>
  <c r="K1052" s="1"/>
  <c r="G1100"/>
  <c r="K1100" s="1"/>
  <c r="G1392"/>
  <c r="K1392" s="1"/>
  <c r="G1440"/>
  <c r="K1440" s="1"/>
  <c r="G1259"/>
  <c r="G1575"/>
  <c r="G1064"/>
  <c r="K1064" s="1"/>
  <c r="G1112"/>
  <c r="K1112" s="1"/>
  <c r="G1319"/>
  <c r="G1659"/>
  <c r="G1903"/>
  <c r="G2243"/>
  <c r="G2559"/>
  <c r="G2024"/>
  <c r="K2024" s="1"/>
  <c r="G2072"/>
  <c r="K2072" s="1"/>
  <c r="G2340"/>
  <c r="G1939"/>
  <c r="G2255"/>
  <c r="G2036"/>
  <c r="K2036" s="1"/>
  <c r="G2084"/>
  <c r="K2084" s="1"/>
  <c r="G2376"/>
  <c r="K2376" s="1"/>
  <c r="G2424"/>
  <c r="K2424" s="1"/>
  <c r="G2923"/>
  <c r="G3239"/>
  <c r="G3020"/>
  <c r="K3020" s="1"/>
  <c r="G3068"/>
  <c r="K3068" s="1"/>
  <c r="G3360"/>
  <c r="K3360" s="1"/>
  <c r="G3408"/>
  <c r="K3408" s="1"/>
  <c r="G2887"/>
  <c r="G3227"/>
  <c r="G3324"/>
  <c r="G3676"/>
  <c r="K3676" s="1"/>
  <c r="G3724"/>
  <c r="K3724" s="1"/>
  <c r="G3591"/>
  <c r="G3396"/>
  <c r="K3396" s="1"/>
  <c r="G3688"/>
  <c r="K3688" s="1"/>
  <c r="G3736"/>
  <c r="K3736" s="1"/>
  <c r="G3603"/>
  <c r="G591"/>
  <c r="G675"/>
  <c r="G772"/>
  <c r="G736"/>
  <c r="G603"/>
  <c r="G991"/>
  <c r="G1003"/>
  <c r="G1331"/>
  <c r="G1647"/>
  <c r="G1380"/>
  <c r="K1380" s="1"/>
  <c r="G1428"/>
  <c r="K1428" s="1"/>
  <c r="G1720"/>
  <c r="K1720" s="1"/>
  <c r="G1768"/>
  <c r="K1768" s="1"/>
  <c r="G1040"/>
  <c r="K1040" s="1"/>
  <c r="G1295"/>
  <c r="G1635"/>
  <c r="G1975"/>
  <c r="G2315"/>
  <c r="G2631"/>
  <c r="G2388"/>
  <c r="K2388" s="1"/>
  <c r="G1708"/>
  <c r="K1708" s="1"/>
  <c r="G1915"/>
  <c r="G2231"/>
  <c r="G2012"/>
  <c r="G2692"/>
  <c r="K2692" s="1"/>
  <c r="G2740"/>
  <c r="K2740" s="1"/>
  <c r="G3032"/>
  <c r="K3032" s="1"/>
  <c r="G3080"/>
  <c r="K3080" s="1"/>
  <c r="G2899"/>
  <c r="G3215"/>
  <c r="G2680"/>
  <c r="K2680" s="1"/>
  <c r="G2728"/>
  <c r="K2728" s="1"/>
  <c r="G2996"/>
  <c r="G2619"/>
  <c r="G2959"/>
  <c r="G3299"/>
  <c r="G3652"/>
  <c r="G3567"/>
  <c r="G3579"/>
  <c r="J2774"/>
  <c r="J2652"/>
  <c r="J1790"/>
  <c r="J1668"/>
  <c r="J3758"/>
  <c r="J3636"/>
  <c r="J3854" s="1"/>
  <c r="J1340"/>
  <c r="J1462"/>
  <c r="J890"/>
  <c r="J3952"/>
  <c r="E5114"/>
  <c r="E8176"/>
  <c r="E6292"/>
  <c r="E6414"/>
  <c r="E4980"/>
  <c r="E5102"/>
  <c r="E8164"/>
  <c r="E2322"/>
  <c r="E2540" s="1"/>
  <c r="E2444"/>
  <c r="E828"/>
  <c r="E3890"/>
  <c r="E1994"/>
  <c r="E2116"/>
  <c r="D3310"/>
  <c r="D3528" s="1"/>
  <c r="D3432"/>
  <c r="D2776"/>
  <c r="D2654"/>
  <c r="D2872" s="1"/>
  <c r="D880"/>
  <c r="D3942"/>
  <c r="D3104"/>
  <c r="D2982"/>
  <c r="J6744"/>
  <c r="J6622"/>
  <c r="J6840" s="1"/>
  <c r="J8250"/>
  <c r="J5188"/>
  <c r="J7604"/>
  <c r="J7822" s="1"/>
  <c r="J7726"/>
  <c r="D5433"/>
  <c r="D5311"/>
  <c r="D5529" s="1"/>
  <c r="D8215"/>
  <c r="D5153"/>
  <c r="D5127"/>
  <c r="D8189"/>
  <c r="I8202"/>
  <c r="I5140"/>
  <c r="I8420" s="1"/>
  <c r="I8238"/>
  <c r="I5176"/>
  <c r="I8456" s="1"/>
  <c r="E6413"/>
  <c r="E6291"/>
  <c r="E6509" s="1"/>
  <c r="E7275"/>
  <c r="E7493" s="1"/>
  <c r="E7397"/>
  <c r="E7931"/>
  <c r="E8149" s="1"/>
  <c r="E8053"/>
  <c r="E7725"/>
  <c r="E7603"/>
  <c r="E7821" s="1"/>
  <c r="J606"/>
  <c r="J691"/>
  <c r="J618"/>
  <c r="J751"/>
  <c r="J934"/>
  <c r="J970"/>
  <c r="J1067"/>
  <c r="J1077" s="1"/>
  <c r="J309" i="9" s="1"/>
  <c r="J1407" i="13"/>
  <c r="J1417" s="1"/>
  <c r="J322" i="9" s="1"/>
  <c r="J1298" i="13"/>
  <c r="J1614"/>
  <c r="J1055"/>
  <c r="J1065" s="1"/>
  <c r="J297" i="9" s="1"/>
  <c r="J1419" i="13"/>
  <c r="J1429" s="1"/>
  <c r="J334" i="9" s="1"/>
  <c r="J1759" i="13"/>
  <c r="J1769" s="1"/>
  <c r="J347" i="9" s="1"/>
  <c r="J1262" i="13"/>
  <c r="J1602"/>
  <c r="J1918"/>
  <c r="J2258"/>
  <c r="J2574"/>
  <c r="J1723"/>
  <c r="J1733" s="1"/>
  <c r="J311" i="9" s="1"/>
  <c r="J2087" i="13"/>
  <c r="J2097" s="1"/>
  <c r="J348" i="9" s="1"/>
  <c r="J2355" i="13"/>
  <c r="J2365" s="1"/>
  <c r="J289" i="9" s="1"/>
  <c r="J1978" i="13"/>
  <c r="J2294"/>
  <c r="J1747"/>
  <c r="J1757" s="1"/>
  <c r="J335" i="9" s="1"/>
  <c r="J2027" i="13"/>
  <c r="J2037" s="1"/>
  <c r="J288" i="9" s="1"/>
  <c r="J2367" i="13"/>
  <c r="J2377" s="1"/>
  <c r="J301" i="9" s="1"/>
  <c r="J2683" i="13"/>
  <c r="J2693" s="1"/>
  <c r="J290" i="9" s="1"/>
  <c r="J3023" i="13"/>
  <c r="J3033" s="1"/>
  <c r="J303" i="9" s="1"/>
  <c r="J2962" i="13"/>
  <c r="J3278"/>
  <c r="J2743"/>
  <c r="J2753" s="1"/>
  <c r="J350" i="9" s="1"/>
  <c r="J3011" i="13"/>
  <c r="J3021" s="1"/>
  <c r="J291" i="9" s="1"/>
  <c r="J3351" i="13"/>
  <c r="J3361" s="1"/>
  <c r="J304" i="9" s="1"/>
  <c r="J2950" i="13"/>
  <c r="J3290"/>
  <c r="J3715"/>
  <c r="J3725" s="1"/>
  <c r="J341" i="9" s="1"/>
  <c r="J3363" i="13"/>
  <c r="J3373" s="1"/>
  <c r="J316" i="9" s="1"/>
  <c r="J3558" i="13"/>
  <c r="J3727"/>
  <c r="J3737" s="1"/>
  <c r="J353" i="9" s="1"/>
  <c r="J3618" i="13"/>
  <c r="J582"/>
  <c r="J642"/>
  <c r="J763"/>
  <c r="J727"/>
  <c r="J1043"/>
  <c r="J1053" s="1"/>
  <c r="J285" i="9" s="1"/>
  <c r="J910" i="13"/>
  <c r="J922"/>
  <c r="J1091"/>
  <c r="J1101" s="1"/>
  <c r="J333" i="9" s="1"/>
  <c r="J1431" i="13"/>
  <c r="J1441" s="1"/>
  <c r="J346" i="9" s="1"/>
  <c r="J1274" i="13"/>
  <c r="J1590"/>
  <c r="J994"/>
  <c r="J1079"/>
  <c r="J1089" s="1"/>
  <c r="J321" i="9" s="1"/>
  <c r="J1687" i="13"/>
  <c r="J1697" s="1"/>
  <c r="J275" i="9" s="1"/>
  <c r="J1238" i="13"/>
  <c r="J1578"/>
  <c r="J1894"/>
  <c r="J2234"/>
  <c r="J2550"/>
  <c r="J1675"/>
  <c r="J2015"/>
  <c r="J2025" s="1"/>
  <c r="J276" i="9" s="1"/>
  <c r="J2331" i="13"/>
  <c r="J2379"/>
  <c r="J2389" s="1"/>
  <c r="J313" i="9" s="1"/>
  <c r="J1954" i="13"/>
  <c r="J2270"/>
  <c r="J2003"/>
  <c r="J2051"/>
  <c r="J2061" s="1"/>
  <c r="J312" i="9" s="1"/>
  <c r="J2391" i="13"/>
  <c r="J2401" s="1"/>
  <c r="J325" i="9" s="1"/>
  <c r="J2659" i="13"/>
  <c r="J2707"/>
  <c r="J2717" s="1"/>
  <c r="J314" i="9" s="1"/>
  <c r="J3047" i="13"/>
  <c r="J3057" s="1"/>
  <c r="J327" i="9" s="1"/>
  <c r="J2938" i="13"/>
  <c r="J3254"/>
  <c r="J2671"/>
  <c r="J2681" s="1"/>
  <c r="J278" i="9" s="1"/>
  <c r="J2987" i="13"/>
  <c r="J3035"/>
  <c r="J3045" s="1"/>
  <c r="J315" i="9" s="1"/>
  <c r="J3375" i="13"/>
  <c r="J3385" s="1"/>
  <c r="J328" i="9" s="1"/>
  <c r="J2926" i="13"/>
  <c r="J3266"/>
  <c r="J3315"/>
  <c r="J3534"/>
  <c r="J3655"/>
  <c r="J3665" s="1"/>
  <c r="J281" i="9" s="1"/>
  <c r="J3339" i="13"/>
  <c r="J3349" s="1"/>
  <c r="J292" i="9" s="1"/>
  <c r="J3594" i="13"/>
  <c r="J654"/>
  <c r="J739"/>
  <c r="J703"/>
  <c r="J1019"/>
  <c r="J666"/>
  <c r="J982"/>
  <c r="J1359"/>
  <c r="J1369" s="1"/>
  <c r="J274" i="9" s="1"/>
  <c r="J1250" i="13"/>
  <c r="J1566"/>
  <c r="J946"/>
  <c r="J1103"/>
  <c r="J1113" s="1"/>
  <c r="J345" i="9" s="1"/>
  <c r="J1371" i="13"/>
  <c r="J1381" s="1"/>
  <c r="J286" i="9" s="1"/>
  <c r="J1711" i="13"/>
  <c r="J1721" s="1"/>
  <c r="J299" i="9" s="1"/>
  <c r="J1310" i="13"/>
  <c r="J1650"/>
  <c r="J1966"/>
  <c r="J2306"/>
  <c r="J2622"/>
  <c r="J2039"/>
  <c r="J2049" s="1"/>
  <c r="J300" i="9" s="1"/>
  <c r="J2403" i="13"/>
  <c r="J2413" s="1"/>
  <c r="J337" i="9" s="1"/>
  <c r="J1930" i="13"/>
  <c r="J2246"/>
  <c r="J2075"/>
  <c r="J2085" s="1"/>
  <c r="J336" i="9" s="1"/>
  <c r="J2415" i="13"/>
  <c r="J2425" s="1"/>
  <c r="J349" i="9" s="1"/>
  <c r="J2610" i="13"/>
  <c r="J2731"/>
  <c r="J2741" s="1"/>
  <c r="J338" i="9" s="1"/>
  <c r="J3071" i="13"/>
  <c r="J3081" s="1"/>
  <c r="J351" i="9" s="1"/>
  <c r="J2914" i="13"/>
  <c r="J3230"/>
  <c r="J2634"/>
  <c r="J2695"/>
  <c r="J2705" s="1"/>
  <c r="J302" i="9" s="1"/>
  <c r="J3059" i="13"/>
  <c r="J3069" s="1"/>
  <c r="J339" i="9" s="1"/>
  <c r="J3399" i="13"/>
  <c r="J3409" s="1"/>
  <c r="J352" i="9" s="1"/>
  <c r="J2902" i="13"/>
  <c r="J3242"/>
  <c r="J3667"/>
  <c r="J3677" s="1"/>
  <c r="J293" i="9" s="1"/>
  <c r="J3606" i="13"/>
  <c r="J3679"/>
  <c r="J3689" s="1"/>
  <c r="J305" i="9" s="1"/>
  <c r="J3387" i="13"/>
  <c r="J3397" s="1"/>
  <c r="J340" i="9" s="1"/>
  <c r="J3570" i="13"/>
  <c r="J630"/>
  <c r="J715"/>
  <c r="J594"/>
  <c r="J775"/>
  <c r="J958"/>
  <c r="J1031"/>
  <c r="J1041" s="1"/>
  <c r="J273" i="9" s="1"/>
  <c r="J1383" i="13"/>
  <c r="J1393" s="1"/>
  <c r="J298" i="9" s="1"/>
  <c r="J1322" i="13"/>
  <c r="J1638"/>
  <c r="J1347"/>
  <c r="J1395"/>
  <c r="J1405" s="1"/>
  <c r="J310" i="9" s="1"/>
  <c r="J1735" i="13"/>
  <c r="J1745" s="1"/>
  <c r="J323" i="9" s="1"/>
  <c r="J1286" i="13"/>
  <c r="J1626"/>
  <c r="J1942"/>
  <c r="J2282"/>
  <c r="J2598"/>
  <c r="J2063"/>
  <c r="J2073" s="1"/>
  <c r="J324" i="9" s="1"/>
  <c r="J1906" i="13"/>
  <c r="J2222"/>
  <c r="J1699"/>
  <c r="J1709" s="1"/>
  <c r="J287" i="9" s="1"/>
  <c r="J2343" i="13"/>
  <c r="J2353" s="1"/>
  <c r="J277" i="9" s="1"/>
  <c r="J2562" i="13"/>
  <c r="J2999"/>
  <c r="J3009" s="1"/>
  <c r="J279" i="9" s="1"/>
  <c r="J2890" i="13"/>
  <c r="J3206"/>
  <c r="J2586"/>
  <c r="J2719"/>
  <c r="J2729" s="1"/>
  <c r="J326" i="9" s="1"/>
  <c r="J3327" i="13"/>
  <c r="J3337" s="1"/>
  <c r="J280" i="9" s="1"/>
  <c r="J2878" i="13"/>
  <c r="J3218"/>
  <c r="J3643"/>
  <c r="J3691"/>
  <c r="J3701" s="1"/>
  <c r="J317" i="9" s="1"/>
  <c r="J3582" i="13"/>
  <c r="J3703"/>
  <c r="J3713" s="1"/>
  <c r="J329" i="9" s="1"/>
  <c r="J3546" i="13"/>
  <c r="J196" i="14"/>
  <c r="D3899" i="13"/>
  <c r="D837"/>
  <c r="D2975"/>
  <c r="D3097"/>
  <c r="D2113"/>
  <c r="D1991"/>
  <c r="D2209" s="1"/>
  <c r="D1007"/>
  <c r="D1225" s="1"/>
  <c r="D1129"/>
  <c r="D3875"/>
  <c r="D813"/>
  <c r="J7722"/>
  <c r="J7600"/>
  <c r="J5146"/>
  <c r="J8426" s="1"/>
  <c r="J8208"/>
  <c r="H8255"/>
  <c r="H5193"/>
  <c r="G5026"/>
  <c r="G5342"/>
  <c r="K5342" s="1"/>
  <c r="G5390"/>
  <c r="K5390" s="1"/>
  <c r="G5682"/>
  <c r="K5682" s="1"/>
  <c r="G5730"/>
  <c r="K5730" s="1"/>
  <c r="G4941"/>
  <c r="G5257"/>
  <c r="G5597"/>
  <c r="G4990"/>
  <c r="G5330"/>
  <c r="K5330" s="1"/>
  <c r="G5378"/>
  <c r="K5378" s="1"/>
  <c r="G5646"/>
  <c r="G4905"/>
  <c r="G5245"/>
  <c r="G5561"/>
  <c r="G5901"/>
  <c r="G6229"/>
  <c r="G6545"/>
  <c r="G6885"/>
  <c r="G7201"/>
  <c r="G7541"/>
  <c r="G6302"/>
  <c r="G6982"/>
  <c r="K6982" s="1"/>
  <c r="G7030"/>
  <c r="K7030" s="1"/>
  <c r="G7322"/>
  <c r="K7322" s="1"/>
  <c r="G7370"/>
  <c r="K7370" s="1"/>
  <c r="G6193"/>
  <c r="G6533"/>
  <c r="G6849"/>
  <c r="G7189"/>
  <c r="G7505"/>
  <c r="G6654"/>
  <c r="K6654" s="1"/>
  <c r="G6702"/>
  <c r="K6702" s="1"/>
  <c r="G6994"/>
  <c r="K6994" s="1"/>
  <c r="G7042"/>
  <c r="K7042" s="1"/>
  <c r="G7674"/>
  <c r="K7674" s="1"/>
  <c r="G7893"/>
  <c r="G7698"/>
  <c r="K7698" s="1"/>
  <c r="G7881"/>
  <c r="G7978"/>
  <c r="K7978" s="1"/>
  <c r="G8026"/>
  <c r="K8026" s="1"/>
  <c r="G5002"/>
  <c r="G5318"/>
  <c r="G4917"/>
  <c r="G5233"/>
  <c r="G5573"/>
  <c r="G5889"/>
  <c r="G5062"/>
  <c r="G5694"/>
  <c r="K5694" s="1"/>
  <c r="G5986"/>
  <c r="K5986" s="1"/>
  <c r="G6034"/>
  <c r="K6034" s="1"/>
  <c r="G4881"/>
  <c r="G5221"/>
  <c r="G5537"/>
  <c r="G5877"/>
  <c r="G5998"/>
  <c r="K5998" s="1"/>
  <c r="G6205"/>
  <c r="G6521"/>
  <c r="G6861"/>
  <c r="G7177"/>
  <c r="G7517"/>
  <c r="G5937"/>
  <c r="G6350"/>
  <c r="K6350" s="1"/>
  <c r="G6642"/>
  <c r="K6642" s="1"/>
  <c r="G6690"/>
  <c r="K6690" s="1"/>
  <c r="G6958"/>
  <c r="G7638"/>
  <c r="K7638" s="1"/>
  <c r="G7686"/>
  <c r="K7686" s="1"/>
  <c r="G6265"/>
  <c r="G6605"/>
  <c r="G6921"/>
  <c r="G7261"/>
  <c r="G6314"/>
  <c r="K6314" s="1"/>
  <c r="G6362"/>
  <c r="K6362" s="1"/>
  <c r="G6630"/>
  <c r="G7310"/>
  <c r="K7310" s="1"/>
  <c r="G7358"/>
  <c r="K7358" s="1"/>
  <c r="G7869"/>
  <c r="G7966"/>
  <c r="K7966" s="1"/>
  <c r="G8014"/>
  <c r="K8014" s="1"/>
  <c r="G7857"/>
  <c r="G5074"/>
  <c r="G5366"/>
  <c r="K5366" s="1"/>
  <c r="G5658"/>
  <c r="K5658" s="1"/>
  <c r="G5706"/>
  <c r="K5706" s="1"/>
  <c r="G4893"/>
  <c r="G5209"/>
  <c r="G5549"/>
  <c r="G5865"/>
  <c r="G5038"/>
  <c r="G5354"/>
  <c r="K5354" s="1"/>
  <c r="G5402"/>
  <c r="K5402" s="1"/>
  <c r="G4953"/>
  <c r="G5293"/>
  <c r="G5609"/>
  <c r="G5949"/>
  <c r="G6277"/>
  <c r="G6593"/>
  <c r="G6933"/>
  <c r="G7249"/>
  <c r="G7589"/>
  <c r="G7006"/>
  <c r="K7006" s="1"/>
  <c r="G7298"/>
  <c r="K7298" s="1"/>
  <c r="G7346"/>
  <c r="K7346" s="1"/>
  <c r="G7614"/>
  <c r="G6022"/>
  <c r="K6022" s="1"/>
  <c r="G6241"/>
  <c r="G6581"/>
  <c r="G6897"/>
  <c r="G7237"/>
  <c r="G5913"/>
  <c r="G6678"/>
  <c r="K6678" s="1"/>
  <c r="G6970"/>
  <c r="K6970" s="1"/>
  <c r="G7018"/>
  <c r="K7018" s="1"/>
  <c r="G7286"/>
  <c r="G7626"/>
  <c r="K7626" s="1"/>
  <c r="G7845"/>
  <c r="G7942"/>
  <c r="G7650"/>
  <c r="K7650" s="1"/>
  <c r="G7833"/>
  <c r="G7954"/>
  <c r="K7954" s="1"/>
  <c r="G8002"/>
  <c r="K8002" s="1"/>
  <c r="K202" i="14"/>
  <c r="G5050" i="13"/>
  <c r="G4965"/>
  <c r="G5281"/>
  <c r="G5621"/>
  <c r="G5014"/>
  <c r="G5670"/>
  <c r="K5670" s="1"/>
  <c r="G5718"/>
  <c r="K5718" s="1"/>
  <c r="G6010"/>
  <c r="K6010" s="1"/>
  <c r="G6058"/>
  <c r="K6058" s="1"/>
  <c r="G4929"/>
  <c r="G5269"/>
  <c r="G5585"/>
  <c r="G5925"/>
  <c r="G6046"/>
  <c r="K6046" s="1"/>
  <c r="G6253"/>
  <c r="G6569"/>
  <c r="G6909"/>
  <c r="G7225"/>
  <c r="G7565"/>
  <c r="G6326"/>
  <c r="K6326" s="1"/>
  <c r="G6374"/>
  <c r="K6374" s="1"/>
  <c r="G6666"/>
  <c r="K6666" s="1"/>
  <c r="G6714"/>
  <c r="K6714" s="1"/>
  <c r="G7662"/>
  <c r="K7662" s="1"/>
  <c r="G5974"/>
  <c r="G6217"/>
  <c r="G6557"/>
  <c r="G6873"/>
  <c r="G7213"/>
  <c r="G7529"/>
  <c r="G6338"/>
  <c r="K6338" s="1"/>
  <c r="G6386"/>
  <c r="K6386" s="1"/>
  <c r="G7334"/>
  <c r="K7334" s="1"/>
  <c r="G7553"/>
  <c r="G7917"/>
  <c r="G7990"/>
  <c r="K7990" s="1"/>
  <c r="G7577"/>
  <c r="G7905"/>
  <c r="H866"/>
  <c r="H3928"/>
  <c r="H3308"/>
  <c r="H3430"/>
  <c r="H2118"/>
  <c r="H1996"/>
  <c r="H2214" s="1"/>
  <c r="H1012"/>
  <c r="H1134"/>
  <c r="H3892"/>
  <c r="H830"/>
  <c r="C6739"/>
  <c r="C6617"/>
  <c r="C6835" s="1"/>
  <c r="C5147"/>
  <c r="C8209"/>
  <c r="C7067"/>
  <c r="C6945"/>
  <c r="C7163" s="1"/>
  <c r="C5427"/>
  <c r="C5305"/>
  <c r="C7273"/>
  <c r="C7395"/>
  <c r="C5755"/>
  <c r="C5633"/>
  <c r="C5135"/>
  <c r="C8415" s="1"/>
  <c r="C8197"/>
  <c r="C8185"/>
  <c r="C5123"/>
  <c r="I7065"/>
  <c r="I6943"/>
  <c r="I7161" s="1"/>
  <c r="I8219"/>
  <c r="I5157"/>
  <c r="I8231"/>
  <c r="I5169"/>
  <c r="I4975"/>
  <c r="I8159"/>
  <c r="I5097"/>
  <c r="I8268"/>
  <c r="I5084"/>
  <c r="D8175"/>
  <c r="D5113"/>
  <c r="D8272"/>
  <c r="D5088"/>
  <c r="D6413"/>
  <c r="D6291"/>
  <c r="D5137"/>
  <c r="D8199"/>
  <c r="D8223"/>
  <c r="D5161"/>
  <c r="H3953"/>
  <c r="H891"/>
  <c r="H1997"/>
  <c r="H2215" s="1"/>
  <c r="H2119"/>
  <c r="H819"/>
  <c r="H3881"/>
  <c r="H1341"/>
  <c r="H1559" s="1"/>
  <c r="H1463"/>
  <c r="H867"/>
  <c r="H3929"/>
  <c r="H3759"/>
  <c r="H3637"/>
  <c r="H831"/>
  <c r="H3893"/>
  <c r="J3753"/>
  <c r="J3631"/>
  <c r="J3849" s="1"/>
  <c r="J2975"/>
  <c r="J3193" s="1"/>
  <c r="J3097"/>
  <c r="J3425"/>
  <c r="J3303"/>
  <c r="J3521" s="1"/>
  <c r="J1335"/>
  <c r="J1457"/>
  <c r="J3911"/>
  <c r="J849"/>
  <c r="J1663"/>
  <c r="J1785"/>
  <c r="J3899"/>
  <c r="J837"/>
  <c r="B7421"/>
  <c r="F7203"/>
  <c r="B6133"/>
  <c r="F5915"/>
  <c r="B5757"/>
  <c r="F5539"/>
  <c r="B5635"/>
  <c r="F4919"/>
  <c r="B8199"/>
  <c r="B5137"/>
  <c r="B7469"/>
  <c r="F7251"/>
  <c r="B7457"/>
  <c r="F7457" s="1"/>
  <c r="F7239"/>
  <c r="B5149"/>
  <c r="F4931"/>
  <c r="B8211"/>
  <c r="F8211" s="1"/>
  <c r="B8089"/>
  <c r="F8089" s="1"/>
  <c r="F7871"/>
  <c r="B7785"/>
  <c r="F7567"/>
  <c r="B6097"/>
  <c r="F5879"/>
  <c r="B5453"/>
  <c r="F5453" s="1"/>
  <c r="F5235"/>
  <c r="B6461"/>
  <c r="F6461" s="1"/>
  <c r="F6243"/>
  <c r="B8296"/>
  <c r="F5016"/>
  <c r="B7809"/>
  <c r="F7591"/>
  <c r="B7129"/>
  <c r="F7129" s="1"/>
  <c r="F6911"/>
  <c r="B6777"/>
  <c r="F6559"/>
  <c r="F5903"/>
  <c r="B6121"/>
  <c r="F6121" s="1"/>
  <c r="B5744"/>
  <c r="F5648"/>
  <c r="B5817"/>
  <c r="F5817" s="1"/>
  <c r="F5599"/>
  <c r="F6863"/>
  <c r="B7081"/>
  <c r="B7481"/>
  <c r="F7263"/>
  <c r="B6400"/>
  <c r="F6304"/>
  <c r="B5829"/>
  <c r="F5611"/>
  <c r="B5307"/>
  <c r="B5429"/>
  <c r="F5429" s="1"/>
  <c r="F5211"/>
  <c r="E7066"/>
  <c r="E6944"/>
  <c r="E8220"/>
  <c r="E5158"/>
  <c r="E8438" s="1"/>
  <c r="E6288"/>
  <c r="E6410"/>
  <c r="E5632"/>
  <c r="E5850" s="1"/>
  <c r="E5754"/>
  <c r="D866"/>
  <c r="D3928"/>
  <c r="C5634"/>
  <c r="C5852" s="1"/>
  <c r="C5756"/>
  <c r="C7724"/>
  <c r="C7602"/>
  <c r="C8198"/>
  <c r="C5136"/>
  <c r="C7274"/>
  <c r="C7396"/>
  <c r="C8271"/>
  <c r="C5087"/>
  <c r="C5428"/>
  <c r="C5306"/>
  <c r="G638"/>
  <c r="G759"/>
  <c r="G918"/>
  <c r="G590"/>
  <c r="G747"/>
  <c r="G1027"/>
  <c r="G1330"/>
  <c r="G1646"/>
  <c r="G1403"/>
  <c r="K1403" s="1"/>
  <c r="G1695"/>
  <c r="K1695" s="1"/>
  <c r="G1743"/>
  <c r="K1743" s="1"/>
  <c r="G1246"/>
  <c r="G1586"/>
  <c r="G954"/>
  <c r="G1075"/>
  <c r="K1075" s="1"/>
  <c r="G1367"/>
  <c r="K1367" s="1"/>
  <c r="G1415"/>
  <c r="K1415" s="1"/>
  <c r="G1707"/>
  <c r="K1707" s="1"/>
  <c r="G2023"/>
  <c r="K2023" s="1"/>
  <c r="G2071"/>
  <c r="K2071" s="1"/>
  <c r="G2339"/>
  <c r="G1938"/>
  <c r="G2254"/>
  <c r="G2594"/>
  <c r="G1731"/>
  <c r="K1731" s="1"/>
  <c r="G1974"/>
  <c r="G2314"/>
  <c r="G2922"/>
  <c r="G3238"/>
  <c r="G3019"/>
  <c r="K3019" s="1"/>
  <c r="G3067"/>
  <c r="K3067" s="1"/>
  <c r="G2886"/>
  <c r="G3226"/>
  <c r="G2667"/>
  <c r="G3347"/>
  <c r="K3347" s="1"/>
  <c r="G3395"/>
  <c r="K3395" s="1"/>
  <c r="G3590"/>
  <c r="G3407"/>
  <c r="K3407" s="1"/>
  <c r="G3687"/>
  <c r="K3687" s="1"/>
  <c r="G3735"/>
  <c r="K3735" s="1"/>
  <c r="G3602"/>
  <c r="G3383"/>
  <c r="K3383" s="1"/>
  <c r="G662"/>
  <c r="G735"/>
  <c r="G650"/>
  <c r="G990"/>
  <c r="G723"/>
  <c r="G1306"/>
  <c r="G1622"/>
  <c r="G1063"/>
  <c r="K1063" s="1"/>
  <c r="G1111"/>
  <c r="K1111" s="1"/>
  <c r="G1318"/>
  <c r="G1658"/>
  <c r="G2387"/>
  <c r="K2387" s="1"/>
  <c r="G1914"/>
  <c r="G2230"/>
  <c r="G2570"/>
  <c r="G1683"/>
  <c r="G2035"/>
  <c r="K2035" s="1"/>
  <c r="G2083"/>
  <c r="K2083" s="1"/>
  <c r="G2375"/>
  <c r="K2375" s="1"/>
  <c r="G2423"/>
  <c r="K2423" s="1"/>
  <c r="G1950"/>
  <c r="G2290"/>
  <c r="G2898"/>
  <c r="G3214"/>
  <c r="G2679"/>
  <c r="K2679" s="1"/>
  <c r="G2727"/>
  <c r="K2727" s="1"/>
  <c r="G2995"/>
  <c r="G2630"/>
  <c r="G2958"/>
  <c r="G3298"/>
  <c r="G2715"/>
  <c r="K2715" s="1"/>
  <c r="G3007"/>
  <c r="K3007" s="1"/>
  <c r="G3055"/>
  <c r="K3055" s="1"/>
  <c r="G3323"/>
  <c r="G3566"/>
  <c r="G3578"/>
  <c r="G3675"/>
  <c r="K3675" s="1"/>
  <c r="G3723"/>
  <c r="K3723" s="1"/>
  <c r="G602"/>
  <c r="G711"/>
  <c r="G614"/>
  <c r="G966"/>
  <c r="G699"/>
  <c r="G1039"/>
  <c r="K1039" s="1"/>
  <c r="G1282"/>
  <c r="G1598"/>
  <c r="G978"/>
  <c r="G1379"/>
  <c r="K1379" s="1"/>
  <c r="G1427"/>
  <c r="K1427" s="1"/>
  <c r="G1719"/>
  <c r="K1719" s="1"/>
  <c r="G1767"/>
  <c r="K1767" s="1"/>
  <c r="G1294"/>
  <c r="G1634"/>
  <c r="G1051"/>
  <c r="K1051" s="1"/>
  <c r="G1099"/>
  <c r="K1099" s="1"/>
  <c r="G1391"/>
  <c r="K1391" s="1"/>
  <c r="G1439"/>
  <c r="K1439" s="1"/>
  <c r="G1755"/>
  <c r="K1755" s="1"/>
  <c r="G2047"/>
  <c r="K2047" s="1"/>
  <c r="G2095"/>
  <c r="K2095" s="1"/>
  <c r="G1986"/>
  <c r="G2302"/>
  <c r="G2642"/>
  <c r="G2011"/>
  <c r="G1926"/>
  <c r="G2266"/>
  <c r="G2606"/>
  <c r="G2970"/>
  <c r="G3286"/>
  <c r="G3043"/>
  <c r="K3043" s="1"/>
  <c r="G2582"/>
  <c r="G2934"/>
  <c r="G3274"/>
  <c r="G3371"/>
  <c r="K3371" s="1"/>
  <c r="G3542"/>
  <c r="G3359"/>
  <c r="K3359" s="1"/>
  <c r="G3663"/>
  <c r="K3663" s="1"/>
  <c r="G3711"/>
  <c r="K3711" s="1"/>
  <c r="G3554"/>
  <c r="G3335"/>
  <c r="K3335" s="1"/>
  <c r="G3651"/>
  <c r="G942"/>
  <c r="G1574"/>
  <c r="G1610"/>
  <c r="G2363"/>
  <c r="K2363" s="1"/>
  <c r="G2618"/>
  <c r="G2399"/>
  <c r="K2399" s="1"/>
  <c r="G2946"/>
  <c r="G2691"/>
  <c r="K2691" s="1"/>
  <c r="G3699"/>
  <c r="K3699" s="1"/>
  <c r="G783"/>
  <c r="G1258"/>
  <c r="G1355"/>
  <c r="G1270"/>
  <c r="G2278"/>
  <c r="G2351"/>
  <c r="K2351" s="1"/>
  <c r="G2558"/>
  <c r="G2751"/>
  <c r="K2751" s="1"/>
  <c r="G3250"/>
  <c r="G3079"/>
  <c r="K3079" s="1"/>
  <c r="G674"/>
  <c r="G771"/>
  <c r="G1087"/>
  <c r="K1087" s="1"/>
  <c r="G1962"/>
  <c r="G2059"/>
  <c r="K2059" s="1"/>
  <c r="G2242"/>
  <c r="G2703"/>
  <c r="K2703" s="1"/>
  <c r="G2910"/>
  <c r="G3031"/>
  <c r="K3031" s="1"/>
  <c r="G3614"/>
  <c r="G3626"/>
  <c r="G626"/>
  <c r="G930"/>
  <c r="G1002"/>
  <c r="G2411"/>
  <c r="K2411" s="1"/>
  <c r="G1902"/>
  <c r="G3262"/>
  <c r="G2739"/>
  <c r="K2739" s="1"/>
  <c r="K194" i="14"/>
  <c r="C1009" i="13"/>
  <c r="C1131"/>
  <c r="C803"/>
  <c r="C681"/>
  <c r="C3865"/>
  <c r="C2443"/>
  <c r="C2321"/>
  <c r="C868"/>
  <c r="C3930"/>
  <c r="C3870"/>
  <c r="C686"/>
  <c r="C808"/>
  <c r="G4906"/>
  <c r="G5246"/>
  <c r="G5562"/>
  <c r="G5003"/>
  <c r="G5319"/>
  <c r="G4918"/>
  <c r="G5234"/>
  <c r="G5574"/>
  <c r="G5890"/>
  <c r="G5015"/>
  <c r="G5671"/>
  <c r="K5671" s="1"/>
  <c r="G5719"/>
  <c r="K5719" s="1"/>
  <c r="G6011"/>
  <c r="K6011" s="1"/>
  <c r="G6059"/>
  <c r="K6059" s="1"/>
  <c r="G6679"/>
  <c r="K6679" s="1"/>
  <c r="G6971"/>
  <c r="K6971" s="1"/>
  <c r="G7019"/>
  <c r="K7019" s="1"/>
  <c r="G7287"/>
  <c r="G6206"/>
  <c r="G6522"/>
  <c r="G6862"/>
  <c r="G7178"/>
  <c r="G7518"/>
  <c r="G5999"/>
  <c r="K5999" s="1"/>
  <c r="G6303"/>
  <c r="G6983"/>
  <c r="K6983" s="1"/>
  <c r="G7031"/>
  <c r="K7031" s="1"/>
  <c r="G7323"/>
  <c r="K7323" s="1"/>
  <c r="G7371"/>
  <c r="K7371" s="1"/>
  <c r="G6194"/>
  <c r="G6534"/>
  <c r="G6850"/>
  <c r="G7190"/>
  <c r="G7506"/>
  <c r="G7663"/>
  <c r="K7663" s="1"/>
  <c r="G7979"/>
  <c r="K7979" s="1"/>
  <c r="G8027"/>
  <c r="K8027" s="1"/>
  <c r="G7870"/>
  <c r="G7639"/>
  <c r="K7639" s="1"/>
  <c r="G7943"/>
  <c r="G7858"/>
  <c r="G4882"/>
  <c r="G5222"/>
  <c r="G5538"/>
  <c r="G5878"/>
  <c r="G5075"/>
  <c r="G5367"/>
  <c r="K5367" s="1"/>
  <c r="G5659"/>
  <c r="K5659" s="1"/>
  <c r="G5707"/>
  <c r="K5707" s="1"/>
  <c r="G4894"/>
  <c r="G5210"/>
  <c r="G5550"/>
  <c r="G5866"/>
  <c r="G4991"/>
  <c r="G5331"/>
  <c r="K5331" s="1"/>
  <c r="G5379"/>
  <c r="K5379" s="1"/>
  <c r="G5647"/>
  <c r="G6023"/>
  <c r="K6023" s="1"/>
  <c r="G6339"/>
  <c r="K6339" s="1"/>
  <c r="G6387"/>
  <c r="K6387" s="1"/>
  <c r="G7335"/>
  <c r="K7335" s="1"/>
  <c r="G7627"/>
  <c r="K7627" s="1"/>
  <c r="G7675"/>
  <c r="K7675" s="1"/>
  <c r="G5926"/>
  <c r="G6278"/>
  <c r="G6594"/>
  <c r="G6934"/>
  <c r="G7250"/>
  <c r="G7590"/>
  <c r="G6351"/>
  <c r="K6351" s="1"/>
  <c r="G6643"/>
  <c r="K6643" s="1"/>
  <c r="G6691"/>
  <c r="K6691" s="1"/>
  <c r="G6959"/>
  <c r="G5950"/>
  <c r="G6266"/>
  <c r="G6606"/>
  <c r="G6922"/>
  <c r="G7262"/>
  <c r="G7615"/>
  <c r="G7846"/>
  <c r="G7554"/>
  <c r="G7991"/>
  <c r="K7991" s="1"/>
  <c r="G7834"/>
  <c r="G4954"/>
  <c r="G5294"/>
  <c r="G5610"/>
  <c r="G5051"/>
  <c r="G4966"/>
  <c r="G5282"/>
  <c r="G5622"/>
  <c r="G5938"/>
  <c r="G5063"/>
  <c r="G5695"/>
  <c r="K5695" s="1"/>
  <c r="G5987"/>
  <c r="K5987" s="1"/>
  <c r="G6035"/>
  <c r="K6035" s="1"/>
  <c r="G5975"/>
  <c r="G6655"/>
  <c r="K6655" s="1"/>
  <c r="G6703"/>
  <c r="K6703" s="1"/>
  <c r="G6995"/>
  <c r="K6995" s="1"/>
  <c r="G7043"/>
  <c r="K7043" s="1"/>
  <c r="G6254"/>
  <c r="G6570"/>
  <c r="G6910"/>
  <c r="G7226"/>
  <c r="G7566"/>
  <c r="G6047"/>
  <c r="K6047" s="1"/>
  <c r="G7007"/>
  <c r="K7007" s="1"/>
  <c r="G7299"/>
  <c r="K7299" s="1"/>
  <c r="G7347"/>
  <c r="K7347" s="1"/>
  <c r="G5902"/>
  <c r="G6242"/>
  <c r="G6582"/>
  <c r="G6898"/>
  <c r="G7238"/>
  <c r="G7578"/>
  <c r="G7955"/>
  <c r="K7955" s="1"/>
  <c r="G8003"/>
  <c r="K8003" s="1"/>
  <c r="K203" i="14"/>
  <c r="G7918" i="13"/>
  <c r="G7687"/>
  <c r="K7687" s="1"/>
  <c r="G7906"/>
  <c r="G4930"/>
  <c r="G5270"/>
  <c r="G5586"/>
  <c r="G5027"/>
  <c r="G5343"/>
  <c r="K5343" s="1"/>
  <c r="G5391"/>
  <c r="K5391" s="1"/>
  <c r="G5683"/>
  <c r="K5683" s="1"/>
  <c r="G5731"/>
  <c r="K5731" s="1"/>
  <c r="G4942"/>
  <c r="G5258"/>
  <c r="G5598"/>
  <c r="G5914"/>
  <c r="G5039"/>
  <c r="G5355"/>
  <c r="K5355" s="1"/>
  <c r="G5403"/>
  <c r="K5403" s="1"/>
  <c r="G6315"/>
  <c r="K6315" s="1"/>
  <c r="G6363"/>
  <c r="K6363" s="1"/>
  <c r="G6631"/>
  <c r="G7311"/>
  <c r="K7311" s="1"/>
  <c r="G7359"/>
  <c r="K7359" s="1"/>
  <c r="G7651"/>
  <c r="K7651" s="1"/>
  <c r="G7699"/>
  <c r="K7699" s="1"/>
  <c r="G6230"/>
  <c r="G6546"/>
  <c r="G6886"/>
  <c r="G7202"/>
  <c r="G7542"/>
  <c r="G6327"/>
  <c r="K6327" s="1"/>
  <c r="G6375"/>
  <c r="K6375" s="1"/>
  <c r="G6667"/>
  <c r="K6667" s="1"/>
  <c r="G6715"/>
  <c r="K6715" s="1"/>
  <c r="G6218"/>
  <c r="G6558"/>
  <c r="G6874"/>
  <c r="G7214"/>
  <c r="G7530"/>
  <c r="G7894"/>
  <c r="G7967"/>
  <c r="K7967" s="1"/>
  <c r="G8015"/>
  <c r="K8015" s="1"/>
  <c r="G7882"/>
  <c r="J3637"/>
  <c r="J3855" s="1"/>
  <c r="J3759"/>
  <c r="J3431"/>
  <c r="J3309"/>
  <c r="J1463"/>
  <c r="J1341"/>
  <c r="J794"/>
  <c r="J3978"/>
  <c r="D666"/>
  <c r="D751"/>
  <c r="D654"/>
  <c r="D1031"/>
  <c r="D1041" s="1"/>
  <c r="D273" i="9" s="1"/>
  <c r="D922" i="13"/>
  <c r="D1055"/>
  <c r="D1065" s="1"/>
  <c r="D297" i="9" s="1"/>
  <c r="D1419" i="13"/>
  <c r="D1429" s="1"/>
  <c r="D334" i="9" s="1"/>
  <c r="D982" i="13"/>
  <c r="D1286"/>
  <c r="D1626"/>
  <c r="D1359"/>
  <c r="D1369" s="1"/>
  <c r="D274" i="9" s="1"/>
  <c r="D1675" i="13"/>
  <c r="D1723"/>
  <c r="D1733" s="1"/>
  <c r="D311" i="9" s="1"/>
  <c r="D1043" i="13"/>
  <c r="D1053" s="1"/>
  <c r="D285" i="9" s="1"/>
  <c r="D1274" i="13"/>
  <c r="D1590"/>
  <c r="D1978"/>
  <c r="D2294"/>
  <c r="D2634"/>
  <c r="D2075"/>
  <c r="D2085" s="1"/>
  <c r="D336" i="9" s="1"/>
  <c r="D2415" i="13"/>
  <c r="D2425" s="1"/>
  <c r="D349" i="9" s="1"/>
  <c r="D1966" i="13"/>
  <c r="D2306"/>
  <c r="D2039"/>
  <c r="D2049" s="1"/>
  <c r="D300" i="9" s="1"/>
  <c r="D2403" i="13"/>
  <c r="D2413" s="1"/>
  <c r="D337" i="9" s="1"/>
  <c r="D2743" i="13"/>
  <c r="D2753" s="1"/>
  <c r="D350" i="9" s="1"/>
  <c r="D3011" i="13"/>
  <c r="D3021" s="1"/>
  <c r="D291" i="9" s="1"/>
  <c r="D2902" i="13"/>
  <c r="D3242"/>
  <c r="D2683"/>
  <c r="D2693" s="1"/>
  <c r="D290" i="9" s="1"/>
  <c r="D3023" i="13"/>
  <c r="D3033" s="1"/>
  <c r="D303" i="9" s="1"/>
  <c r="D3387" i="13"/>
  <c r="D3397" s="1"/>
  <c r="D340" i="9" s="1"/>
  <c r="D2622" i="13"/>
  <c r="D2962"/>
  <c r="D3278"/>
  <c r="D3375"/>
  <c r="D3385" s="1"/>
  <c r="D328" i="9" s="1"/>
  <c r="D3727" i="13"/>
  <c r="D3737" s="1"/>
  <c r="D353" i="9" s="1"/>
  <c r="D3570" i="13"/>
  <c r="D3715"/>
  <c r="D3725" s="1"/>
  <c r="D341" i="9" s="1"/>
  <c r="D3558" i="13"/>
  <c r="D642"/>
  <c r="D727"/>
  <c r="D691"/>
  <c r="D763"/>
  <c r="D630"/>
  <c r="D994"/>
  <c r="D1079"/>
  <c r="D1089" s="1"/>
  <c r="D321" i="9" s="1"/>
  <c r="D934" i="13"/>
  <c r="D1262"/>
  <c r="D1602"/>
  <c r="D1383"/>
  <c r="D1393" s="1"/>
  <c r="D298" i="9" s="1"/>
  <c r="D1747" i="13"/>
  <c r="D1757" s="1"/>
  <c r="D335" i="9" s="1"/>
  <c r="D958" i="13"/>
  <c r="D1250"/>
  <c r="D1566"/>
  <c r="D1711"/>
  <c r="D1721" s="1"/>
  <c r="D299" i="9" s="1"/>
  <c r="D1954" i="13"/>
  <c r="D2270"/>
  <c r="D2610"/>
  <c r="D2343"/>
  <c r="D2353" s="1"/>
  <c r="D277" i="9" s="1"/>
  <c r="D1687" i="13"/>
  <c r="D1697" s="1"/>
  <c r="D275" i="9" s="1"/>
  <c r="D1942" i="13"/>
  <c r="D2282"/>
  <c r="D2063"/>
  <c r="D2073" s="1"/>
  <c r="D324" i="9" s="1"/>
  <c r="D2671" i="13"/>
  <c r="D2681" s="1"/>
  <c r="D278" i="9" s="1"/>
  <c r="D2987" i="13"/>
  <c r="D3035"/>
  <c r="D3045" s="1"/>
  <c r="D315" i="9" s="1"/>
  <c r="D2878" i="13"/>
  <c r="D3218"/>
  <c r="D2659"/>
  <c r="D2707"/>
  <c r="D2717" s="1"/>
  <c r="D314" i="9" s="1"/>
  <c r="D3047" i="13"/>
  <c r="D3057" s="1"/>
  <c r="D327" i="9" s="1"/>
  <c r="D2574" i="13"/>
  <c r="D2938"/>
  <c r="D3254"/>
  <c r="D3655"/>
  <c r="D3665" s="1"/>
  <c r="D281" i="9" s="1"/>
  <c r="D3546" i="13"/>
  <c r="D3351"/>
  <c r="D3361" s="1"/>
  <c r="D304" i="9" s="1"/>
  <c r="D3534" i="13"/>
  <c r="D196" i="14"/>
  <c r="D618" i="13"/>
  <c r="D703"/>
  <c r="D582"/>
  <c r="D739"/>
  <c r="D970"/>
  <c r="D1103"/>
  <c r="D1113" s="1"/>
  <c r="D345" i="9" s="1"/>
  <c r="D1371" i="13"/>
  <c r="D1381" s="1"/>
  <c r="D286" i="9" s="1"/>
  <c r="D1238" i="13"/>
  <c r="D1578"/>
  <c r="D1067"/>
  <c r="D1077" s="1"/>
  <c r="D309" i="9" s="1"/>
  <c r="D1407" i="13"/>
  <c r="D1417" s="1"/>
  <c r="D322" i="9" s="1"/>
  <c r="D910" i="13"/>
  <c r="D1322"/>
  <c r="D1638"/>
  <c r="D1759"/>
  <c r="D1769" s="1"/>
  <c r="D347" i="9" s="1"/>
  <c r="D1930" i="13"/>
  <c r="D2246"/>
  <c r="D2586"/>
  <c r="D2027"/>
  <c r="D2037" s="1"/>
  <c r="D288" i="9" s="1"/>
  <c r="D2367" i="13"/>
  <c r="D2377" s="1"/>
  <c r="D301" i="9" s="1"/>
  <c r="D1735" i="13"/>
  <c r="D1745" s="1"/>
  <c r="D323" i="9" s="1"/>
  <c r="D1918" i="13"/>
  <c r="D2258"/>
  <c r="D2087"/>
  <c r="D2097" s="1"/>
  <c r="D348" i="9" s="1"/>
  <c r="D2355" i="13"/>
  <c r="D2365" s="1"/>
  <c r="D289" i="9" s="1"/>
  <c r="D2695" i="13"/>
  <c r="D2705" s="1"/>
  <c r="D302" i="9" s="1"/>
  <c r="D3059" i="13"/>
  <c r="D3069" s="1"/>
  <c r="D339" i="9" s="1"/>
  <c r="D2598" i="13"/>
  <c r="D2950"/>
  <c r="D3290"/>
  <c r="D2731"/>
  <c r="D2741" s="1"/>
  <c r="D338" i="9" s="1"/>
  <c r="D3071" i="13"/>
  <c r="D3081" s="1"/>
  <c r="D351" i="9" s="1"/>
  <c r="D3339" i="13"/>
  <c r="D3349" s="1"/>
  <c r="D292" i="9" s="1"/>
  <c r="D2914" i="13"/>
  <c r="D3230"/>
  <c r="D3679"/>
  <c r="D3689" s="1"/>
  <c r="D305" i="9" s="1"/>
  <c r="D3618" i="13"/>
  <c r="D3399"/>
  <c r="D3409" s="1"/>
  <c r="D352" i="9" s="1"/>
  <c r="D3667" i="13"/>
  <c r="D3677" s="1"/>
  <c r="D293" i="9" s="1"/>
  <c r="D3606" i="13"/>
  <c r="D594"/>
  <c r="D606"/>
  <c r="D775"/>
  <c r="D715"/>
  <c r="D946"/>
  <c r="D1347"/>
  <c r="D1395"/>
  <c r="D1405" s="1"/>
  <c r="D310" i="9" s="1"/>
  <c r="D1019" i="13"/>
  <c r="D1310"/>
  <c r="D1650"/>
  <c r="D1091"/>
  <c r="D1101" s="1"/>
  <c r="D333" i="9" s="1"/>
  <c r="D1431" i="13"/>
  <c r="D1441" s="1"/>
  <c r="D346" i="9" s="1"/>
  <c r="D1699" i="13"/>
  <c r="D1709" s="1"/>
  <c r="D287" i="9" s="1"/>
  <c r="D1298" i="13"/>
  <c r="D1614"/>
  <c r="D1906"/>
  <c r="D2222"/>
  <c r="D2562"/>
  <c r="D2003"/>
  <c r="D2051"/>
  <c r="D2061" s="1"/>
  <c r="D312" i="9" s="1"/>
  <c r="D2391" i="13"/>
  <c r="D2401" s="1"/>
  <c r="D325" i="9" s="1"/>
  <c r="D1894" i="13"/>
  <c r="D2234"/>
  <c r="D2015"/>
  <c r="D2025" s="1"/>
  <c r="D276" i="9" s="1"/>
  <c r="D2331" i="13"/>
  <c r="D2379"/>
  <c r="D2389" s="1"/>
  <c r="D313" i="9" s="1"/>
  <c r="D2719" i="13"/>
  <c r="D2729" s="1"/>
  <c r="D326" i="9" s="1"/>
  <c r="D2550" i="13"/>
  <c r="D2926"/>
  <c r="D3266"/>
  <c r="D2999"/>
  <c r="D3009" s="1"/>
  <c r="D279" i="9" s="1"/>
  <c r="D3315" i="13"/>
  <c r="D3363"/>
  <c r="D3373" s="1"/>
  <c r="D316" i="9" s="1"/>
  <c r="D2890" i="13"/>
  <c r="D3206"/>
  <c r="D3327"/>
  <c r="D3337" s="1"/>
  <c r="D280" i="9" s="1"/>
  <c r="D3703" i="13"/>
  <c r="D3713" s="1"/>
  <c r="D329" i="9" s="1"/>
  <c r="D3594" i="13"/>
  <c r="D3643"/>
  <c r="D3691"/>
  <c r="D3701" s="1"/>
  <c r="D317" i="9" s="1"/>
  <c r="D3582" i="13"/>
  <c r="I2326"/>
  <c r="I2448"/>
  <c r="I3760"/>
  <c r="I3638"/>
  <c r="I3856" s="1"/>
  <c r="I2982"/>
  <c r="I3104"/>
  <c r="I808"/>
  <c r="I686"/>
  <c r="I3870"/>
  <c r="I1136"/>
  <c r="I1014"/>
  <c r="I3906"/>
  <c r="I844"/>
  <c r="D1992"/>
  <c r="D2114"/>
  <c r="C4976"/>
  <c r="C8160"/>
  <c r="C5098"/>
  <c r="C8184"/>
  <c r="C5122"/>
  <c r="C5304"/>
  <c r="C5426"/>
  <c r="C5170"/>
  <c r="C8450" s="1"/>
  <c r="C8232"/>
  <c r="I4938"/>
  <c r="I5254"/>
  <c r="I5594"/>
  <c r="I4987"/>
  <c r="I5327"/>
  <c r="I5337" s="1"/>
  <c r="I605" i="9" s="1"/>
  <c r="I5643" i="13"/>
  <c r="I5691"/>
  <c r="I5701" s="1"/>
  <c r="I642" i="9" s="1"/>
  <c r="I4926" i="13"/>
  <c r="I5266"/>
  <c r="I5582"/>
  <c r="I5922"/>
  <c r="I5047"/>
  <c r="I5655"/>
  <c r="I5665" s="1"/>
  <c r="I606" i="9" s="1"/>
  <c r="I5971" i="13"/>
  <c r="I6019"/>
  <c r="I6029" s="1"/>
  <c r="I643" i="9" s="1"/>
  <c r="I6323" i="13"/>
  <c r="I6333" s="1"/>
  <c r="I620" i="9" s="1"/>
  <c r="I6663" i="13"/>
  <c r="I6673" s="1"/>
  <c r="I633" i="9" s="1"/>
  <c r="I7027" i="13"/>
  <c r="I7037" s="1"/>
  <c r="I670" i="9" s="1"/>
  <c r="I7367" i="13"/>
  <c r="I7377" s="1"/>
  <c r="I683" i="9" s="1"/>
  <c r="I7635" i="13"/>
  <c r="I7645" s="1"/>
  <c r="I624" i="9" s="1"/>
  <c r="I6031" i="13"/>
  <c r="I6041" s="1"/>
  <c r="I655" i="9" s="1"/>
  <c r="I6214" i="13"/>
  <c r="I6554"/>
  <c r="I6870"/>
  <c r="I7210"/>
  <c r="I7526"/>
  <c r="I6311"/>
  <c r="I6321" s="1"/>
  <c r="I608" i="9" s="1"/>
  <c r="I6627" i="13"/>
  <c r="I6675"/>
  <c r="I6685" s="1"/>
  <c r="I645" i="9" s="1"/>
  <c r="I7015" i="13"/>
  <c r="I7025" s="1"/>
  <c r="I658" i="9" s="1"/>
  <c r="I6007" i="13"/>
  <c r="I6017" s="1"/>
  <c r="I631" i="9" s="1"/>
  <c r="I6250" i="13"/>
  <c r="I6566"/>
  <c r="I6906"/>
  <c r="I7222"/>
  <c r="I7963"/>
  <c r="I7973" s="1"/>
  <c r="I625" i="9" s="1"/>
  <c r="I7902" i="13"/>
  <c r="I7975"/>
  <c r="I7985" s="1"/>
  <c r="I637" i="9" s="1"/>
  <c r="I7914" i="13"/>
  <c r="I4914"/>
  <c r="I5230"/>
  <c r="I5570"/>
  <c r="I5886"/>
  <c r="I5059"/>
  <c r="I5351"/>
  <c r="I5361" s="1"/>
  <c r="I629" i="9" s="1"/>
  <c r="I5715" i="13"/>
  <c r="I5725" s="1"/>
  <c r="I666" i="9" s="1"/>
  <c r="I4902" i="13"/>
  <c r="I5242"/>
  <c r="I5558"/>
  <c r="I5898"/>
  <c r="I5023"/>
  <c r="I5339"/>
  <c r="I5349" s="1"/>
  <c r="I617" i="9" s="1"/>
  <c r="I5679" i="13"/>
  <c r="I5689" s="1"/>
  <c r="I630" i="9" s="1"/>
  <c r="I6043" i="13"/>
  <c r="I6053" s="1"/>
  <c r="I667" i="9" s="1"/>
  <c r="I6299" i="13"/>
  <c r="I6347"/>
  <c r="I6357" s="1"/>
  <c r="I644" i="9" s="1"/>
  <c r="I6687" i="13"/>
  <c r="I6697" s="1"/>
  <c r="I657" i="9" s="1"/>
  <c r="I7295" i="13"/>
  <c r="I7305" s="1"/>
  <c r="I611" i="9" s="1"/>
  <c r="I7611" i="13"/>
  <c r="I7659"/>
  <c r="I7669" s="1"/>
  <c r="I648" i="9" s="1"/>
  <c r="I6190" i="13"/>
  <c r="I6530"/>
  <c r="I6846"/>
  <c r="I7186"/>
  <c r="I7502"/>
  <c r="I5934"/>
  <c r="I6335"/>
  <c r="I6345" s="1"/>
  <c r="I632" i="9" s="1"/>
  <c r="I6699" i="13"/>
  <c r="I6709" s="1"/>
  <c r="I669" i="9" s="1"/>
  <c r="I7039" i="13"/>
  <c r="I7049" s="1"/>
  <c r="I682" i="9" s="1"/>
  <c r="I7307" i="13"/>
  <c r="I7317" s="1"/>
  <c r="I623" i="9" s="1"/>
  <c r="I6055" i="13"/>
  <c r="I6065" s="1"/>
  <c r="I679" i="9" s="1"/>
  <c r="I6226" i="13"/>
  <c r="I6542"/>
  <c r="I6882"/>
  <c r="I7198"/>
  <c r="I7939"/>
  <c r="I7987"/>
  <c r="I7997" s="1"/>
  <c r="I649" i="9" s="1"/>
  <c r="I7623" i="13"/>
  <c r="I7633" s="1"/>
  <c r="I612" i="9" s="1"/>
  <c r="I7878" i="13"/>
  <c r="I7999"/>
  <c r="I8009" s="1"/>
  <c r="I661" i="9" s="1"/>
  <c r="I7647" i="13"/>
  <c r="I7657" s="1"/>
  <c r="I636" i="9" s="1"/>
  <c r="I7890" i="13"/>
  <c r="I4890"/>
  <c r="I5206"/>
  <c r="I5546"/>
  <c r="I5862"/>
  <c r="I5035"/>
  <c r="I5375"/>
  <c r="I5385" s="1"/>
  <c r="I653" i="9" s="1"/>
  <c r="I4878" i="13"/>
  <c r="I5218"/>
  <c r="I5534"/>
  <c r="I5874"/>
  <c r="I4999"/>
  <c r="I5315"/>
  <c r="I5363"/>
  <c r="I5373" s="1"/>
  <c r="I641" i="9" s="1"/>
  <c r="I5703" i="13"/>
  <c r="I5713" s="1"/>
  <c r="I654" i="9" s="1"/>
  <c r="I5910" i="13"/>
  <c r="I6371"/>
  <c r="I6381" s="1"/>
  <c r="I668" i="9" s="1"/>
  <c r="I6711" i="13"/>
  <c r="I6721" s="1"/>
  <c r="I681" i="9" s="1"/>
  <c r="I6979" i="13"/>
  <c r="I6989" s="1"/>
  <c r="I622" i="9" s="1"/>
  <c r="I7319" i="13"/>
  <c r="I7329" s="1"/>
  <c r="I635" i="9" s="1"/>
  <c r="I7683" i="13"/>
  <c r="I7693" s="1"/>
  <c r="I672" i="9" s="1"/>
  <c r="I6262" i="13"/>
  <c r="I6602"/>
  <c r="I6918"/>
  <c r="I7258"/>
  <c r="I7574"/>
  <c r="I6359"/>
  <c r="I6369" s="1"/>
  <c r="I656" i="9" s="1"/>
  <c r="I6967" i="13"/>
  <c r="I6977" s="1"/>
  <c r="I610" i="9" s="1"/>
  <c r="I7283" i="13"/>
  <c r="I7331"/>
  <c r="I7341" s="1"/>
  <c r="I647" i="9" s="1"/>
  <c r="I6202" i="13"/>
  <c r="I6518"/>
  <c r="I6858"/>
  <c r="I7174"/>
  <c r="I7514"/>
  <c r="I8011"/>
  <c r="I8021" s="1"/>
  <c r="I673" i="9" s="1"/>
  <c r="I7586" i="13"/>
  <c r="I7671"/>
  <c r="I7681" s="1"/>
  <c r="I660" i="9" s="1"/>
  <c r="I7854" i="13"/>
  <c r="I8023"/>
  <c r="I8033" s="1"/>
  <c r="I685" i="9" s="1"/>
  <c r="I7562" i="13"/>
  <c r="I7695"/>
  <c r="I7705" s="1"/>
  <c r="I684" i="9" s="1"/>
  <c r="I7866" i="13"/>
  <c r="I4962"/>
  <c r="I5278"/>
  <c r="I5618"/>
  <c r="I5011"/>
  <c r="I5399"/>
  <c r="I5409" s="1"/>
  <c r="I677" i="9" s="1"/>
  <c r="I5667" i="13"/>
  <c r="I5677" s="1"/>
  <c r="I618" i="9" s="1"/>
  <c r="I4950" i="13"/>
  <c r="I5290"/>
  <c r="I5606"/>
  <c r="I5946"/>
  <c r="I5071"/>
  <c r="I5387"/>
  <c r="I5397" s="1"/>
  <c r="I665" i="9" s="1"/>
  <c r="I5727" i="13"/>
  <c r="I5737" s="1"/>
  <c r="I678" i="9" s="1"/>
  <c r="I5995" i="13"/>
  <c r="I6005" s="1"/>
  <c r="I619" i="9" s="1"/>
  <c r="I6639" i="13"/>
  <c r="I6649" s="1"/>
  <c r="I609" i="9" s="1"/>
  <c r="I6955" i="13"/>
  <c r="I7003"/>
  <c r="I7013" s="1"/>
  <c r="I646" i="9" s="1"/>
  <c r="I7343" i="13"/>
  <c r="I7353" s="1"/>
  <c r="I659" i="9" s="1"/>
  <c r="I5983" i="13"/>
  <c r="I5993" s="1"/>
  <c r="I607" i="9" s="1"/>
  <c r="I6238" i="13"/>
  <c r="I6578"/>
  <c r="I6894"/>
  <c r="I7234"/>
  <c r="I7550"/>
  <c r="I6383"/>
  <c r="I6393" s="1"/>
  <c r="I680" i="9" s="1"/>
  <c r="I6651" i="13"/>
  <c r="I6661" s="1"/>
  <c r="I621" i="9" s="1"/>
  <c r="I6991" i="13"/>
  <c r="I7001" s="1"/>
  <c r="I634" i="9" s="1"/>
  <c r="I7355" i="13"/>
  <c r="I7365" s="1"/>
  <c r="I671" i="9" s="1"/>
  <c r="I6274" i="13"/>
  <c r="I6590"/>
  <c r="I6930"/>
  <c r="I7246"/>
  <c r="I7538"/>
  <c r="I7830"/>
  <c r="I7951"/>
  <c r="I7961" s="1"/>
  <c r="I613" i="9" s="1"/>
  <c r="I209" i="14"/>
  <c r="I7842" i="13"/>
  <c r="E8210"/>
  <c r="E5148"/>
  <c r="E5634"/>
  <c r="E5756"/>
  <c r="E8222"/>
  <c r="E5160"/>
  <c r="D4863"/>
  <c r="D4872"/>
  <c r="D8200"/>
  <c r="D5138"/>
  <c r="D6292"/>
  <c r="D6414"/>
  <c r="D6620"/>
  <c r="D6838" s="1"/>
  <c r="D6742"/>
  <c r="D5150"/>
  <c r="D8212"/>
  <c r="G655"/>
  <c r="G740"/>
  <c r="G704"/>
  <c r="G1020"/>
  <c r="G911"/>
  <c r="G1068"/>
  <c r="K1068" s="1"/>
  <c r="G1360"/>
  <c r="K1360" s="1"/>
  <c r="G1408"/>
  <c r="K1408" s="1"/>
  <c r="G947"/>
  <c r="G1299"/>
  <c r="G1615"/>
  <c r="G1080"/>
  <c r="K1080" s="1"/>
  <c r="G1348"/>
  <c r="G971"/>
  <c r="G1263"/>
  <c r="G1603"/>
  <c r="G1724"/>
  <c r="K1724" s="1"/>
  <c r="G1943"/>
  <c r="G2283"/>
  <c r="G2599"/>
  <c r="G2040"/>
  <c r="K2040" s="1"/>
  <c r="G2088"/>
  <c r="K2088" s="1"/>
  <c r="G1979"/>
  <c r="G2295"/>
  <c r="G2052"/>
  <c r="K2052" s="1"/>
  <c r="G2344"/>
  <c r="K2344" s="1"/>
  <c r="G2392"/>
  <c r="K2392" s="1"/>
  <c r="G2660"/>
  <c r="G2635"/>
  <c r="G2963"/>
  <c r="G3279"/>
  <c r="G3036"/>
  <c r="K3036" s="1"/>
  <c r="G3328"/>
  <c r="K3328" s="1"/>
  <c r="G3376"/>
  <c r="K3376" s="1"/>
  <c r="G2563"/>
  <c r="G2927"/>
  <c r="G3267"/>
  <c r="G3692"/>
  <c r="K3692" s="1"/>
  <c r="G3535"/>
  <c r="G3340"/>
  <c r="K3340" s="1"/>
  <c r="G3656"/>
  <c r="K3656" s="1"/>
  <c r="G3704"/>
  <c r="K3704" s="1"/>
  <c r="G3547"/>
  <c r="K187" i="14"/>
  <c r="G631" i="13"/>
  <c r="G716"/>
  <c r="G619"/>
  <c r="G776"/>
  <c r="G595"/>
  <c r="G983"/>
  <c r="G1275"/>
  <c r="G1591"/>
  <c r="G1396"/>
  <c r="K1396" s="1"/>
  <c r="G1688"/>
  <c r="K1688" s="1"/>
  <c r="G1736"/>
  <c r="K1736" s="1"/>
  <c r="G923"/>
  <c r="G1239"/>
  <c r="G1579"/>
  <c r="G1676"/>
  <c r="G1919"/>
  <c r="G2259"/>
  <c r="G2575"/>
  <c r="G2356"/>
  <c r="K2356" s="1"/>
  <c r="G2404"/>
  <c r="K2404" s="1"/>
  <c r="G1748"/>
  <c r="K1748" s="1"/>
  <c r="G1955"/>
  <c r="G2271"/>
  <c r="G2708"/>
  <c r="K2708" s="1"/>
  <c r="G3000"/>
  <c r="K3000" s="1"/>
  <c r="G3048"/>
  <c r="K3048" s="1"/>
  <c r="G2587"/>
  <c r="G2939"/>
  <c r="G3255"/>
  <c r="G2696"/>
  <c r="K2696" s="1"/>
  <c r="G2744"/>
  <c r="K2744" s="1"/>
  <c r="G2903"/>
  <c r="G3243"/>
  <c r="G3364"/>
  <c r="K3364" s="1"/>
  <c r="G3607"/>
  <c r="G3619"/>
  <c r="G607"/>
  <c r="G692"/>
  <c r="G643"/>
  <c r="G752"/>
  <c r="G959"/>
  <c r="G1092"/>
  <c r="K1092" s="1"/>
  <c r="G1384"/>
  <c r="K1384" s="1"/>
  <c r="G1432"/>
  <c r="K1432" s="1"/>
  <c r="G1251"/>
  <c r="G1567"/>
  <c r="G1056"/>
  <c r="K1056" s="1"/>
  <c r="G1104"/>
  <c r="K1104" s="1"/>
  <c r="G1311"/>
  <c r="G1651"/>
  <c r="G1895"/>
  <c r="G2235"/>
  <c r="G2551"/>
  <c r="G2016"/>
  <c r="K2016" s="1"/>
  <c r="G2064"/>
  <c r="K2064" s="1"/>
  <c r="G2332"/>
  <c r="G1931"/>
  <c r="G2247"/>
  <c r="G2028"/>
  <c r="K2028" s="1"/>
  <c r="G2076"/>
  <c r="K2076" s="1"/>
  <c r="G2368"/>
  <c r="K2368" s="1"/>
  <c r="G2416"/>
  <c r="K2416" s="1"/>
  <c r="G2915"/>
  <c r="G3231"/>
  <c r="G3012"/>
  <c r="K3012" s="1"/>
  <c r="G3060"/>
  <c r="K3060" s="1"/>
  <c r="G3352"/>
  <c r="K3352" s="1"/>
  <c r="G3400"/>
  <c r="K3400" s="1"/>
  <c r="G2879"/>
  <c r="G3219"/>
  <c r="G3316"/>
  <c r="G3668"/>
  <c r="K3668" s="1"/>
  <c r="G3716"/>
  <c r="K3716" s="1"/>
  <c r="G3583"/>
  <c r="G3388"/>
  <c r="K3388" s="1"/>
  <c r="G3680"/>
  <c r="K3680" s="1"/>
  <c r="G3728"/>
  <c r="K3728" s="1"/>
  <c r="G3595"/>
  <c r="G583"/>
  <c r="G667"/>
  <c r="G764"/>
  <c r="G728"/>
  <c r="G1044"/>
  <c r="K1044" s="1"/>
  <c r="G935"/>
  <c r="G995"/>
  <c r="G1323"/>
  <c r="G1639"/>
  <c r="G1372"/>
  <c r="K1372" s="1"/>
  <c r="G1420"/>
  <c r="K1420" s="1"/>
  <c r="G1712"/>
  <c r="K1712" s="1"/>
  <c r="G1760"/>
  <c r="K1760" s="1"/>
  <c r="G1032"/>
  <c r="K1032" s="1"/>
  <c r="G1287"/>
  <c r="G1627"/>
  <c r="G1967"/>
  <c r="G2307"/>
  <c r="G2623"/>
  <c r="G2380"/>
  <c r="K2380" s="1"/>
  <c r="G1700"/>
  <c r="K1700" s="1"/>
  <c r="G1907"/>
  <c r="G2223"/>
  <c r="G2004"/>
  <c r="G2684"/>
  <c r="K2684" s="1"/>
  <c r="G2732"/>
  <c r="K2732" s="1"/>
  <c r="G3024"/>
  <c r="K3024" s="1"/>
  <c r="G3072"/>
  <c r="K3072" s="1"/>
  <c r="G2891"/>
  <c r="G3207"/>
  <c r="G2672"/>
  <c r="K2672" s="1"/>
  <c r="G2720"/>
  <c r="K2720" s="1"/>
  <c r="G2988"/>
  <c r="G2611"/>
  <c r="G2951"/>
  <c r="G3291"/>
  <c r="G3644"/>
  <c r="G3559"/>
  <c r="G3571"/>
  <c r="J6294"/>
  <c r="J6416"/>
  <c r="J8054"/>
  <c r="J7932"/>
  <c r="J8150" s="1"/>
  <c r="H6617"/>
  <c r="H6835" s="1"/>
  <c r="H6739"/>
  <c r="H8209"/>
  <c r="H5147"/>
  <c r="H6289"/>
  <c r="H6411"/>
  <c r="H5171"/>
  <c r="H8233"/>
  <c r="H8270"/>
  <c r="H5086"/>
  <c r="H5135"/>
  <c r="H8197"/>
  <c r="I6947"/>
  <c r="I7165" s="1"/>
  <c r="I7069"/>
  <c r="I5307"/>
  <c r="I5429"/>
  <c r="I5125"/>
  <c r="I8187"/>
  <c r="C1786"/>
  <c r="C1664"/>
  <c r="C886"/>
  <c r="C3948"/>
  <c r="C3888"/>
  <c r="C826"/>
  <c r="C3754"/>
  <c r="C3632"/>
  <c r="C3850" s="1"/>
  <c r="C3304"/>
  <c r="C3522" s="1"/>
  <c r="C3426"/>
  <c r="C1458"/>
  <c r="C1336"/>
  <c r="C2770"/>
  <c r="C2648"/>
  <c r="C3900"/>
  <c r="C838"/>
  <c r="I3431"/>
  <c r="I3309"/>
  <c r="I2775"/>
  <c r="I2653"/>
  <c r="I891"/>
  <c r="I3953"/>
  <c r="I3929"/>
  <c r="I867"/>
  <c r="I3917"/>
  <c r="I855"/>
  <c r="E8237"/>
  <c r="E5175"/>
  <c r="I8215"/>
  <c r="I5153"/>
  <c r="I5177"/>
  <c r="I8239"/>
  <c r="I6623"/>
  <c r="I6841" s="1"/>
  <c r="I6745"/>
  <c r="I8057"/>
  <c r="I7935"/>
  <c r="I8153" s="1"/>
  <c r="I5129"/>
  <c r="I8409" s="1"/>
  <c r="I8191"/>
  <c r="J7603"/>
  <c r="J7821" s="1"/>
  <c r="J7725"/>
  <c r="J8223"/>
  <c r="J5161"/>
  <c r="J8441" s="1"/>
  <c r="J7931"/>
  <c r="J8149" s="1"/>
  <c r="J8053"/>
  <c r="J8247"/>
  <c r="J5185"/>
  <c r="J6291"/>
  <c r="J6509" s="1"/>
  <c r="J6413"/>
  <c r="J8175"/>
  <c r="J5113"/>
  <c r="H8201"/>
  <c r="H5139"/>
  <c r="H7399"/>
  <c r="H7277"/>
  <c r="H7495" s="1"/>
  <c r="H7933"/>
  <c r="H8055"/>
  <c r="H7605"/>
  <c r="H7823" s="1"/>
  <c r="H7727"/>
  <c r="H6293"/>
  <c r="H6511" s="1"/>
  <c r="H6415"/>
  <c r="H5187"/>
  <c r="H8249"/>
  <c r="H5759"/>
  <c r="H5637"/>
  <c r="H5309"/>
  <c r="H5527" s="1"/>
  <c r="H5431"/>
  <c r="D5755"/>
  <c r="D5633"/>
  <c r="D5305"/>
  <c r="D5523" s="1"/>
  <c r="D5427"/>
  <c r="I5756"/>
  <c r="I5634"/>
  <c r="I7274"/>
  <c r="I7396"/>
  <c r="I5428"/>
  <c r="I5306"/>
  <c r="I5524" s="1"/>
  <c r="I1993"/>
  <c r="I2211" s="1"/>
  <c r="I2115"/>
  <c r="I863"/>
  <c r="I3925"/>
  <c r="I3865"/>
  <c r="I803"/>
  <c r="I681"/>
  <c r="I790"/>
  <c r="I3974"/>
  <c r="H5201"/>
  <c r="H8263"/>
  <c r="I3635"/>
  <c r="I3757"/>
  <c r="I1789"/>
  <c r="I1667"/>
  <c r="I1885" s="1"/>
  <c r="I889"/>
  <c r="I3951"/>
  <c r="I1011"/>
  <c r="I1133"/>
  <c r="I877"/>
  <c r="I3939"/>
  <c r="I3307"/>
  <c r="I3429"/>
  <c r="I3915"/>
  <c r="I853"/>
  <c r="I829"/>
  <c r="I3891"/>
  <c r="D3428"/>
  <c r="D3306"/>
  <c r="D2772"/>
  <c r="D2650"/>
  <c r="D2868" s="1"/>
  <c r="D1994"/>
  <c r="D2116"/>
  <c r="D2444"/>
  <c r="D2322"/>
  <c r="D2540" s="1"/>
  <c r="D876"/>
  <c r="D3938"/>
  <c r="C3955"/>
  <c r="C893"/>
  <c r="C3871"/>
  <c r="C809"/>
  <c r="C687"/>
  <c r="C2449"/>
  <c r="C2327"/>
  <c r="C845"/>
  <c r="C3907"/>
  <c r="K201" i="14"/>
  <c r="G5232" i="13"/>
  <c r="G5401"/>
  <c r="K5401" s="1"/>
  <c r="G4952"/>
  <c r="G5073"/>
  <c r="G7188"/>
  <c r="G6629"/>
  <c r="G5936"/>
  <c r="G7200"/>
  <c r="G8001"/>
  <c r="K8001" s="1"/>
  <c r="G5208"/>
  <c r="G5377"/>
  <c r="K5377" s="1"/>
  <c r="G4928"/>
  <c r="G5049"/>
  <c r="G6604"/>
  <c r="G6385"/>
  <c r="K6385" s="1"/>
  <c r="G7041"/>
  <c r="K7041" s="1"/>
  <c r="G6204"/>
  <c r="G7516"/>
  <c r="G7904"/>
  <c r="G7916"/>
  <c r="G5013"/>
  <c r="G5900"/>
  <c r="G5681"/>
  <c r="K5681" s="1"/>
  <c r="G6325"/>
  <c r="K6325" s="1"/>
  <c r="G6981"/>
  <c r="K6981" s="1"/>
  <c r="G7637"/>
  <c r="K7637" s="1"/>
  <c r="G6240"/>
  <c r="G7552"/>
  <c r="G6592"/>
  <c r="G7540"/>
  <c r="G7892"/>
  <c r="G4989"/>
  <c r="G4880"/>
  <c r="G5001"/>
  <c r="G5973"/>
  <c r="G6957"/>
  <c r="G5912"/>
  <c r="G7212"/>
  <c r="G6653"/>
  <c r="K6653" s="1"/>
  <c r="G7309"/>
  <c r="K7309" s="1"/>
  <c r="G6252"/>
  <c r="G7697"/>
  <c r="K7697" s="1"/>
  <c r="G7856"/>
  <c r="G4916"/>
  <c r="G5061"/>
  <c r="G5948"/>
  <c r="G5729"/>
  <c r="K5729" s="1"/>
  <c r="G6373"/>
  <c r="K6373" s="1"/>
  <c r="G7029"/>
  <c r="K7029" s="1"/>
  <c r="G7685"/>
  <c r="K7685" s="1"/>
  <c r="G6848"/>
  <c r="G7285"/>
  <c r="G6884"/>
  <c r="G7989"/>
  <c r="K7989" s="1"/>
  <c r="G4892"/>
  <c r="G5037"/>
  <c r="G5924"/>
  <c r="G5705"/>
  <c r="K5705" s="1"/>
  <c r="G6349"/>
  <c r="K6349" s="1"/>
  <c r="G7005"/>
  <c r="K7005" s="1"/>
  <c r="G7661"/>
  <c r="K7661" s="1"/>
  <c r="G6264"/>
  <c r="G7576"/>
  <c r="G7176"/>
  <c r="G7588"/>
  <c r="G7564"/>
  <c r="G5620"/>
  <c r="G5669"/>
  <c r="K5669" s="1"/>
  <c r="G5560"/>
  <c r="G7236"/>
  <c r="G6677"/>
  <c r="K6677" s="1"/>
  <c r="G7333"/>
  <c r="K7333" s="1"/>
  <c r="G6276"/>
  <c r="G7941"/>
  <c r="G5596"/>
  <c r="G5645"/>
  <c r="G5876"/>
  <c r="G7613"/>
  <c r="G6872"/>
  <c r="G7224"/>
  <c r="G8025"/>
  <c r="K8025" s="1"/>
  <c r="G5888"/>
  <c r="G5717"/>
  <c r="K5717" s="1"/>
  <c r="G5608"/>
  <c r="G6532"/>
  <c r="G6313"/>
  <c r="K6313" s="1"/>
  <c r="G6544"/>
  <c r="G7625"/>
  <c r="K7625" s="1"/>
  <c r="G7844"/>
  <c r="G5864"/>
  <c r="G5693"/>
  <c r="K5693" s="1"/>
  <c r="G5584"/>
  <c r="G7260"/>
  <c r="G6701"/>
  <c r="K6701" s="1"/>
  <c r="G7357"/>
  <c r="K7357" s="1"/>
  <c r="G6860"/>
  <c r="G5280"/>
  <c r="G5244"/>
  <c r="G5341"/>
  <c r="K5341" s="1"/>
  <c r="G5997"/>
  <c r="K5997" s="1"/>
  <c r="G6665"/>
  <c r="K6665" s="1"/>
  <c r="G7321"/>
  <c r="K7321" s="1"/>
  <c r="G5985"/>
  <c r="K5985" s="1"/>
  <c r="G6896"/>
  <c r="G7248"/>
  <c r="G7953"/>
  <c r="K7953" s="1"/>
  <c r="G5256"/>
  <c r="G5536"/>
  <c r="G5657"/>
  <c r="K5657" s="1"/>
  <c r="G6641"/>
  <c r="K6641" s="1"/>
  <c r="G6556"/>
  <c r="G6337"/>
  <c r="K6337" s="1"/>
  <c r="G6993"/>
  <c r="K6993" s="1"/>
  <c r="G6009"/>
  <c r="K6009" s="1"/>
  <c r="G6908"/>
  <c r="G8013"/>
  <c r="K8013" s="1"/>
  <c r="G5572"/>
  <c r="G5292"/>
  <c r="G5389"/>
  <c r="K5389" s="1"/>
  <c r="G6045"/>
  <c r="K6045" s="1"/>
  <c r="G6713"/>
  <c r="K6713" s="1"/>
  <c r="G7369"/>
  <c r="K7369" s="1"/>
  <c r="G6192"/>
  <c r="G7504"/>
  <c r="G6969"/>
  <c r="K6969" s="1"/>
  <c r="G6228"/>
  <c r="G7649"/>
  <c r="K7649" s="1"/>
  <c r="G7832"/>
  <c r="G5548"/>
  <c r="G5268"/>
  <c r="G5365"/>
  <c r="K5365" s="1"/>
  <c r="G6021"/>
  <c r="K6021" s="1"/>
  <c r="G6689"/>
  <c r="K6689" s="1"/>
  <c r="G7345"/>
  <c r="K7345" s="1"/>
  <c r="G6033"/>
  <c r="K6033" s="1"/>
  <c r="G6920"/>
  <c r="G6520"/>
  <c r="G7965"/>
  <c r="K7965" s="1"/>
  <c r="G7977"/>
  <c r="K7977" s="1"/>
  <c r="G4964"/>
  <c r="G5353"/>
  <c r="K5353" s="1"/>
  <c r="G4904"/>
  <c r="G5025"/>
  <c r="G6580"/>
  <c r="G6361"/>
  <c r="K6361" s="1"/>
  <c r="G7017"/>
  <c r="K7017" s="1"/>
  <c r="G6057"/>
  <c r="K6057" s="1"/>
  <c r="G6932"/>
  <c r="G7880"/>
  <c r="G4940"/>
  <c r="G5329"/>
  <c r="K5329" s="1"/>
  <c r="G5220"/>
  <c r="G5317"/>
  <c r="G6301"/>
  <c r="G7297"/>
  <c r="K7297" s="1"/>
  <c r="G6216"/>
  <c r="G7528"/>
  <c r="G6568"/>
  <c r="G7673"/>
  <c r="K7673" s="1"/>
  <c r="G7868"/>
  <c r="B623"/>
  <c r="B720"/>
  <c r="B671"/>
  <c r="B999"/>
  <c r="B732"/>
  <c r="B939"/>
  <c r="B1291"/>
  <c r="B1631"/>
  <c r="B1072"/>
  <c r="F1072" s="1"/>
  <c r="B1364"/>
  <c r="F1364" s="1"/>
  <c r="B1412"/>
  <c r="F1412" s="1"/>
  <c r="B1680"/>
  <c r="B963"/>
  <c r="B1279"/>
  <c r="B1595"/>
  <c r="B1400"/>
  <c r="F1400" s="1"/>
  <c r="B2008"/>
  <c r="B1923"/>
  <c r="B2263"/>
  <c r="B2579"/>
  <c r="B2360"/>
  <c r="F2360" s="1"/>
  <c r="B2408"/>
  <c r="F2408" s="1"/>
  <c r="B1764"/>
  <c r="F1764" s="1"/>
  <c r="B1959"/>
  <c r="B2275"/>
  <c r="B2883"/>
  <c r="B3223"/>
  <c r="B2688"/>
  <c r="F2688" s="1"/>
  <c r="B2736"/>
  <c r="F2736" s="1"/>
  <c r="B3028"/>
  <c r="F3028" s="1"/>
  <c r="B3076"/>
  <c r="F3076" s="1"/>
  <c r="B2895"/>
  <c r="B3211"/>
  <c r="B2676"/>
  <c r="F2676" s="1"/>
  <c r="B2724"/>
  <c r="F2724" s="1"/>
  <c r="B2992"/>
  <c r="B3551"/>
  <c r="B3344"/>
  <c r="F3344" s="1"/>
  <c r="B3648"/>
  <c r="B3563"/>
  <c r="B3368"/>
  <c r="F3368" s="1"/>
  <c r="B3684"/>
  <c r="F3684" s="1"/>
  <c r="B3732"/>
  <c r="F3732" s="1"/>
  <c r="B587"/>
  <c r="B696"/>
  <c r="B635"/>
  <c r="B975"/>
  <c r="B708"/>
  <c r="B1024"/>
  <c r="B1267"/>
  <c r="B1607"/>
  <c r="B1728"/>
  <c r="F1728" s="1"/>
  <c r="B915"/>
  <c r="B1255"/>
  <c r="B1571"/>
  <c r="B1060"/>
  <c r="F1060" s="1"/>
  <c r="B1108"/>
  <c r="F1108" s="1"/>
  <c r="B2056"/>
  <c r="F2056" s="1"/>
  <c r="B2348"/>
  <c r="F2348" s="1"/>
  <c r="B2396"/>
  <c r="F2396" s="1"/>
  <c r="B1692"/>
  <c r="F1692" s="1"/>
  <c r="B1899"/>
  <c r="B2239"/>
  <c r="B2555"/>
  <c r="B2020"/>
  <c r="F2020" s="1"/>
  <c r="B2068"/>
  <c r="F2068" s="1"/>
  <c r="B2336"/>
  <c r="B1935"/>
  <c r="B2251"/>
  <c r="B2639"/>
  <c r="B2955"/>
  <c r="B2664"/>
  <c r="B2615"/>
  <c r="B2967"/>
  <c r="B3283"/>
  <c r="B3040"/>
  <c r="F3040" s="1"/>
  <c r="B3332"/>
  <c r="F3332" s="1"/>
  <c r="B3380"/>
  <c r="F3380" s="1"/>
  <c r="B3295"/>
  <c r="B3623"/>
  <c r="B3696"/>
  <c r="F3696" s="1"/>
  <c r="B3539"/>
  <c r="B3320"/>
  <c r="B659"/>
  <c r="B768"/>
  <c r="B951"/>
  <c r="B647"/>
  <c r="B780"/>
  <c r="B1243"/>
  <c r="B1583"/>
  <c r="B1048"/>
  <c r="F1048" s="1"/>
  <c r="B1096"/>
  <c r="F1096" s="1"/>
  <c r="B1388"/>
  <c r="F1388" s="1"/>
  <c r="B1436"/>
  <c r="F1436" s="1"/>
  <c r="B1327"/>
  <c r="B1643"/>
  <c r="B1376"/>
  <c r="F1376" s="1"/>
  <c r="B1424"/>
  <c r="F1424" s="1"/>
  <c r="B1971"/>
  <c r="B2311"/>
  <c r="B2627"/>
  <c r="B2384"/>
  <c r="F2384" s="1"/>
  <c r="B1716"/>
  <c r="F1716" s="1"/>
  <c r="B1911"/>
  <c r="B2227"/>
  <c r="B2591"/>
  <c r="B2931"/>
  <c r="B3271"/>
  <c r="B2712"/>
  <c r="F2712" s="1"/>
  <c r="B3004"/>
  <c r="F3004" s="1"/>
  <c r="B3052"/>
  <c r="F3052" s="1"/>
  <c r="B2567"/>
  <c r="B2943"/>
  <c r="B3259"/>
  <c r="B2700"/>
  <c r="F2700" s="1"/>
  <c r="B2748"/>
  <c r="F2748" s="1"/>
  <c r="B3599"/>
  <c r="B3392"/>
  <c r="F3392" s="1"/>
  <c r="B3611"/>
  <c r="B3660"/>
  <c r="F3660" s="1"/>
  <c r="B3708"/>
  <c r="F3708" s="1"/>
  <c r="F191" i="14"/>
  <c r="B599" i="13"/>
  <c r="B744"/>
  <c r="B927"/>
  <c r="B611"/>
  <c r="B756"/>
  <c r="B987"/>
  <c r="B1315"/>
  <c r="B1655"/>
  <c r="B1704"/>
  <c r="F1704" s="1"/>
  <c r="B1752"/>
  <c r="F1752" s="1"/>
  <c r="B1036"/>
  <c r="F1036" s="1"/>
  <c r="B1303"/>
  <c r="B1619"/>
  <c r="B1084"/>
  <c r="F1084" s="1"/>
  <c r="B1352"/>
  <c r="B2032"/>
  <c r="F2032" s="1"/>
  <c r="B2080"/>
  <c r="F2080" s="1"/>
  <c r="B2372"/>
  <c r="F2372" s="1"/>
  <c r="B2420"/>
  <c r="F2420" s="1"/>
  <c r="B1740"/>
  <c r="F1740" s="1"/>
  <c r="B1947"/>
  <c r="B2287"/>
  <c r="B2603"/>
  <c r="B2044"/>
  <c r="F2044" s="1"/>
  <c r="B2092"/>
  <c r="F2092" s="1"/>
  <c r="B1983"/>
  <c r="B2299"/>
  <c r="B2907"/>
  <c r="B3247"/>
  <c r="B2919"/>
  <c r="B3235"/>
  <c r="B3016"/>
  <c r="F3016" s="1"/>
  <c r="B3064"/>
  <c r="F3064" s="1"/>
  <c r="B3356"/>
  <c r="F3356" s="1"/>
  <c r="B3404"/>
  <c r="F3404" s="1"/>
  <c r="B3575"/>
  <c r="B3672"/>
  <c r="F3672" s="1"/>
  <c r="B3720"/>
  <c r="F3720" s="1"/>
  <c r="B3587"/>
  <c r="E1340"/>
  <c r="E1462"/>
  <c r="E2324"/>
  <c r="E2446"/>
  <c r="E878"/>
  <c r="E3940"/>
  <c r="E3430"/>
  <c r="E3308"/>
  <c r="E3868"/>
  <c r="E684"/>
  <c r="E806"/>
  <c r="E3758"/>
  <c r="E3636"/>
  <c r="J7605"/>
  <c r="J7823" s="1"/>
  <c r="J7727"/>
  <c r="J8213"/>
  <c r="J5151"/>
  <c r="J8237"/>
  <c r="J5175"/>
  <c r="J5637"/>
  <c r="J5759"/>
  <c r="I7722"/>
  <c r="I7600"/>
  <c r="C7605"/>
  <c r="C7727"/>
  <c r="C5103"/>
  <c r="C8165"/>
  <c r="C4981"/>
  <c r="C8213"/>
  <c r="C5151"/>
  <c r="C7277"/>
  <c r="C7495" s="1"/>
  <c r="C7399"/>
  <c r="E2979"/>
  <c r="E3101"/>
  <c r="E3939"/>
  <c r="E877"/>
  <c r="E817"/>
  <c r="E3879"/>
  <c r="E829"/>
  <c r="E3891"/>
  <c r="E2117"/>
  <c r="E1995"/>
  <c r="E2323"/>
  <c r="E2541" s="1"/>
  <c r="E2445"/>
  <c r="E889"/>
  <c r="E3951"/>
  <c r="D7387"/>
  <c r="D7156"/>
  <c r="D5468"/>
  <c r="D5419"/>
  <c r="D7108"/>
  <c r="D5492"/>
  <c r="D5747"/>
  <c r="C7089"/>
  <c r="C8280"/>
  <c r="C7733"/>
  <c r="C8036"/>
  <c r="C7477"/>
  <c r="C5837"/>
  <c r="C8328"/>
  <c r="J2834"/>
  <c r="J3806"/>
  <c r="J4025"/>
  <c r="J3089"/>
  <c r="J1777"/>
  <c r="J4049"/>
  <c r="J3830"/>
  <c r="J3818"/>
  <c r="J3186"/>
  <c r="J1534"/>
  <c r="J1194"/>
  <c r="E7470"/>
  <c r="E6729"/>
  <c r="E8321"/>
  <c r="E6401"/>
  <c r="E8345"/>
  <c r="E5770"/>
  <c r="E2492"/>
  <c r="E3804"/>
  <c r="E2103"/>
  <c r="D1779"/>
  <c r="J7752"/>
  <c r="J5504"/>
  <c r="J5747"/>
  <c r="J8126"/>
  <c r="J8345"/>
  <c r="D8348"/>
  <c r="D5517"/>
  <c r="D6781"/>
  <c r="D6827"/>
  <c r="I7120"/>
  <c r="I7788"/>
  <c r="E7153"/>
  <c r="E5416"/>
  <c r="E7105"/>
  <c r="E5489"/>
  <c r="E5744"/>
  <c r="E8077"/>
  <c r="E6072"/>
  <c r="E6753"/>
  <c r="E7785"/>
  <c r="D3133"/>
  <c r="D3996"/>
  <c r="D3157"/>
  <c r="D2489"/>
  <c r="D2817"/>
  <c r="D2853"/>
  <c r="D1772"/>
  <c r="D4044"/>
  <c r="D2793"/>
  <c r="D3109"/>
  <c r="D1165"/>
  <c r="D1541"/>
  <c r="D1177"/>
  <c r="H6841"/>
  <c r="J7478"/>
  <c r="J7381"/>
  <c r="J6762"/>
  <c r="J8317"/>
  <c r="I3196"/>
  <c r="I4156"/>
  <c r="H3989"/>
  <c r="H2761"/>
  <c r="H1510"/>
  <c r="H4049"/>
  <c r="H3745"/>
  <c r="H3454"/>
  <c r="H1498"/>
  <c r="C8318"/>
  <c r="C8354"/>
  <c r="C7710"/>
  <c r="C6398"/>
  <c r="C8282"/>
  <c r="C7382"/>
  <c r="C7407"/>
  <c r="C8063"/>
  <c r="C6823"/>
  <c r="C7419"/>
  <c r="C8294"/>
  <c r="C8330"/>
  <c r="I5813"/>
  <c r="I6481"/>
  <c r="I7733"/>
  <c r="I6421"/>
  <c r="I8340"/>
  <c r="I8121"/>
  <c r="I7757"/>
  <c r="I6445"/>
  <c r="I8304"/>
  <c r="D8389"/>
  <c r="D6836"/>
  <c r="D8284"/>
  <c r="D8356"/>
  <c r="D7481"/>
  <c r="D6400"/>
  <c r="D6789"/>
  <c r="D8077"/>
  <c r="D6485"/>
  <c r="D7761"/>
  <c r="D6473"/>
  <c r="D6097"/>
  <c r="H3746"/>
  <c r="H4062"/>
  <c r="H2143"/>
  <c r="H1778"/>
  <c r="H2471"/>
  <c r="H4014"/>
  <c r="J4020"/>
  <c r="J1165"/>
  <c r="J3825"/>
  <c r="J2125"/>
  <c r="J1772"/>
  <c r="J2805"/>
  <c r="J1116"/>
  <c r="F6668"/>
  <c r="F6352"/>
  <c r="F6972"/>
  <c r="F6716"/>
  <c r="F7700"/>
  <c r="F6996"/>
  <c r="F6024"/>
  <c r="F7312"/>
  <c r="F5988"/>
  <c r="F7300"/>
  <c r="F5684"/>
  <c r="F7628"/>
  <c r="F6388"/>
  <c r="F7372"/>
  <c r="F5660"/>
  <c r="F5356"/>
  <c r="C4085"/>
  <c r="E8293"/>
  <c r="E8037"/>
  <c r="E7150"/>
  <c r="E5510"/>
  <c r="D4001"/>
  <c r="D2105"/>
  <c r="D4025"/>
  <c r="D3150"/>
  <c r="D1777"/>
  <c r="D1449"/>
  <c r="D4013"/>
  <c r="D3089"/>
  <c r="D1534"/>
  <c r="H8406"/>
  <c r="I8403"/>
  <c r="H2545"/>
  <c r="H3201"/>
  <c r="H4167"/>
  <c r="C8076"/>
  <c r="C6727"/>
  <c r="C5512"/>
  <c r="C7055"/>
  <c r="C5476"/>
  <c r="C8355"/>
  <c r="C8088"/>
  <c r="C7736"/>
  <c r="C6424"/>
  <c r="C8283"/>
  <c r="C1118"/>
  <c r="C2855"/>
  <c r="C4046"/>
  <c r="C1774"/>
  <c r="C2527"/>
  <c r="C4010"/>
  <c r="C3742"/>
  <c r="C2187"/>
  <c r="C2467"/>
  <c r="C4034"/>
  <c r="C4027"/>
  <c r="C3091"/>
  <c r="C2800"/>
  <c r="C3176"/>
  <c r="C3480"/>
  <c r="C2180"/>
  <c r="C4015"/>
  <c r="C2107"/>
  <c r="C1476"/>
  <c r="C4039"/>
  <c r="H5525"/>
  <c r="J2495"/>
  <c r="J3990"/>
  <c r="J2434"/>
  <c r="J1547"/>
  <c r="J1183"/>
  <c r="J3807"/>
  <c r="J3090"/>
  <c r="J2179"/>
  <c r="J1122"/>
  <c r="I4063"/>
  <c r="I1123"/>
  <c r="I3820"/>
  <c r="I4051"/>
  <c r="I1864"/>
  <c r="D3741"/>
  <c r="D4033"/>
  <c r="D2101"/>
  <c r="D4057"/>
  <c r="D3510"/>
  <c r="D2429"/>
  <c r="D1494"/>
  <c r="D1117"/>
  <c r="D3790"/>
  <c r="D2782"/>
  <c r="D2490"/>
  <c r="D4045"/>
  <c r="C8329"/>
  <c r="C7430"/>
  <c r="C6458"/>
  <c r="C7758"/>
  <c r="C5413"/>
  <c r="C6106"/>
  <c r="E6168"/>
  <c r="E7383"/>
  <c r="E6436"/>
  <c r="E5743"/>
  <c r="E6144"/>
  <c r="E5792"/>
  <c r="D8297"/>
  <c r="D7482"/>
  <c r="D5490"/>
  <c r="D8066"/>
  <c r="D6766"/>
  <c r="D7385"/>
  <c r="D7774"/>
  <c r="D6462"/>
  <c r="H8417"/>
  <c r="E1532"/>
  <c r="E2820"/>
  <c r="E4011"/>
  <c r="E2796"/>
  <c r="E3512"/>
  <c r="E1860"/>
  <c r="E3087"/>
  <c r="D3844"/>
  <c r="D1548"/>
  <c r="D2460"/>
  <c r="D1816"/>
  <c r="J5468"/>
  <c r="J6403"/>
  <c r="J5492"/>
  <c r="J5820"/>
  <c r="J7448"/>
  <c r="J7082"/>
  <c r="J6073"/>
  <c r="J5454"/>
  <c r="J7446"/>
  <c r="J6146"/>
  <c r="J7738"/>
  <c r="D7388"/>
  <c r="D7437"/>
  <c r="D5505"/>
  <c r="D7133"/>
  <c r="D7121"/>
  <c r="D5481"/>
  <c r="D7109"/>
  <c r="D8081"/>
  <c r="D5455"/>
  <c r="D5807"/>
  <c r="D7775"/>
  <c r="D8067"/>
  <c r="D6815"/>
  <c r="H5791"/>
  <c r="H8330"/>
  <c r="H6107"/>
  <c r="H8087"/>
  <c r="H8075"/>
  <c r="H6471"/>
  <c r="H7407"/>
  <c r="H8282"/>
  <c r="I8040"/>
  <c r="I7712"/>
  <c r="I6400"/>
  <c r="I7081"/>
  <c r="I8284"/>
  <c r="I6825"/>
  <c r="I7105"/>
  <c r="I5489"/>
  <c r="I5744"/>
  <c r="I8125"/>
  <c r="I8065"/>
  <c r="I7409"/>
  <c r="I7445"/>
  <c r="I6169"/>
  <c r="I8296"/>
  <c r="I8332"/>
  <c r="C2854"/>
  <c r="C2818"/>
  <c r="C1117"/>
  <c r="C3997"/>
  <c r="C2757"/>
  <c r="C4021"/>
  <c r="I2847"/>
  <c r="I3990"/>
  <c r="I2762"/>
  <c r="I1839"/>
  <c r="I3783"/>
  <c r="I3418"/>
  <c r="I1778"/>
  <c r="I1523"/>
  <c r="E8322"/>
  <c r="E8103"/>
  <c r="E7058"/>
  <c r="E7083"/>
  <c r="E6463"/>
  <c r="E5491"/>
  <c r="E8127"/>
  <c r="E6451"/>
  <c r="E6111"/>
  <c r="E8298"/>
  <c r="I6404"/>
  <c r="I7741"/>
  <c r="I8348"/>
  <c r="I8312"/>
  <c r="I6076"/>
  <c r="I7473"/>
  <c r="I6173"/>
  <c r="I8300"/>
  <c r="I5481"/>
  <c r="I8360"/>
  <c r="J7749"/>
  <c r="J6461"/>
  <c r="J5829"/>
  <c r="J8077"/>
  <c r="J5465"/>
  <c r="J8320"/>
  <c r="H4165"/>
  <c r="H7058"/>
  <c r="H5479"/>
  <c r="H8346"/>
  <c r="H7447"/>
  <c r="H6135"/>
  <c r="H6755"/>
  <c r="H5746"/>
  <c r="D7054"/>
  <c r="D5742"/>
  <c r="D6726"/>
  <c r="D5451"/>
  <c r="D7419"/>
  <c r="D6751"/>
  <c r="D6070"/>
  <c r="D6095"/>
  <c r="D5499"/>
  <c r="I7055"/>
  <c r="I5743"/>
  <c r="I7383"/>
  <c r="I8039"/>
  <c r="I6168"/>
  <c r="I5452"/>
  <c r="I6156"/>
  <c r="I6752"/>
  <c r="I6071"/>
  <c r="I6096"/>
  <c r="I5476"/>
  <c r="I2807"/>
  <c r="I1823"/>
  <c r="I1215"/>
  <c r="I4058"/>
  <c r="I3815"/>
  <c r="I3086"/>
  <c r="I2527"/>
  <c r="I1847"/>
  <c r="I1446"/>
  <c r="I4022"/>
  <c r="H8372"/>
  <c r="I2529"/>
  <c r="I3465"/>
  <c r="I1861"/>
  <c r="I3489"/>
  <c r="I3744"/>
  <c r="I2505"/>
  <c r="I1837"/>
  <c r="I1556"/>
  <c r="H8401"/>
  <c r="H5521"/>
  <c r="D2103"/>
  <c r="D1156"/>
  <c r="D4011"/>
  <c r="D1496"/>
  <c r="D3124"/>
  <c r="D2176"/>
  <c r="D1775"/>
  <c r="C2870"/>
  <c r="C3992"/>
  <c r="C3773"/>
  <c r="C3445"/>
  <c r="C2825"/>
  <c r="C1805"/>
  <c r="C3797"/>
  <c r="C3189"/>
  <c r="C2193"/>
  <c r="C4064"/>
  <c r="E4037"/>
  <c r="E1777"/>
  <c r="E1218"/>
  <c r="E3842"/>
  <c r="E3466"/>
  <c r="E3454"/>
  <c r="E2494"/>
  <c r="E4013"/>
  <c r="J6111"/>
  <c r="J5418"/>
  <c r="J8139"/>
  <c r="J7411"/>
  <c r="J7763"/>
  <c r="J8322"/>
  <c r="J5503"/>
  <c r="J5443"/>
  <c r="J7119"/>
  <c r="J6147"/>
  <c r="J7131"/>
  <c r="J6074"/>
  <c r="J6730"/>
  <c r="I6106"/>
  <c r="I5413"/>
  <c r="I8074"/>
  <c r="I7138"/>
  <c r="I7053"/>
  <c r="I7126"/>
  <c r="I8317"/>
  <c r="I5498"/>
  <c r="I5438"/>
  <c r="I8037"/>
  <c r="I6822"/>
  <c r="I7418"/>
  <c r="I8341"/>
  <c r="I5462"/>
  <c r="C6427"/>
  <c r="C6499"/>
  <c r="C8079"/>
  <c r="C7143"/>
  <c r="C7714"/>
  <c r="C6402"/>
  <c r="C7083"/>
  <c r="C8322"/>
  <c r="C5479"/>
  <c r="C8358"/>
  <c r="C7483"/>
  <c r="C6147"/>
  <c r="C6111"/>
  <c r="C5418"/>
  <c r="B3700"/>
  <c r="F3700" s="1"/>
  <c r="B3336"/>
  <c r="F3336" s="1"/>
  <c r="B2619"/>
  <c r="B2255"/>
  <c r="B2024"/>
  <c r="F2024" s="1"/>
  <c r="B1696"/>
  <c r="F1696" s="1"/>
  <c r="B1112"/>
  <c r="F1112" s="1"/>
  <c r="B919"/>
  <c r="B1028"/>
  <c r="B700"/>
  <c r="B3372"/>
  <c r="F3372" s="1"/>
  <c r="B3555"/>
  <c r="B3215"/>
  <c r="B2740"/>
  <c r="F2740" s="1"/>
  <c r="B2279"/>
  <c r="B2364"/>
  <c r="F2364" s="1"/>
  <c r="B2012"/>
  <c r="B967"/>
  <c r="B1076"/>
  <c r="F1076" s="1"/>
  <c r="B736"/>
  <c r="B675"/>
  <c r="B3579"/>
  <c r="B3020"/>
  <c r="F3020" s="1"/>
  <c r="B2911"/>
  <c r="B2048"/>
  <c r="F2048" s="1"/>
  <c r="B1744"/>
  <c r="F1744" s="1"/>
  <c r="B2036"/>
  <c r="F2036" s="1"/>
  <c r="B1307"/>
  <c r="B1659"/>
  <c r="B603"/>
  <c r="B3396"/>
  <c r="F3396" s="1"/>
  <c r="B3263"/>
  <c r="B3008"/>
  <c r="F3008" s="1"/>
  <c r="B2595"/>
  <c r="B2388"/>
  <c r="F2388" s="1"/>
  <c r="B1428"/>
  <c r="F1428" s="1"/>
  <c r="B1440"/>
  <c r="F1440" s="1"/>
  <c r="B1587"/>
  <c r="E3088"/>
  <c r="E3465"/>
  <c r="E1509"/>
  <c r="E4048"/>
  <c r="E3781"/>
  <c r="E3113"/>
  <c r="E3489"/>
  <c r="E1497"/>
  <c r="E1193"/>
  <c r="I6835"/>
  <c r="H2873"/>
  <c r="H4137"/>
  <c r="E3955"/>
  <c r="E893"/>
  <c r="D8238"/>
  <c r="D5176"/>
  <c r="D7934"/>
  <c r="D8152" s="1"/>
  <c r="D8056"/>
  <c r="D5760"/>
  <c r="D5638"/>
  <c r="D5140"/>
  <c r="D8202"/>
  <c r="C8231"/>
  <c r="C5169"/>
  <c r="C5959"/>
  <c r="C6081"/>
  <c r="C8243"/>
  <c r="C5181"/>
  <c r="C5084"/>
  <c r="C8268"/>
  <c r="C5145"/>
  <c r="C8207"/>
  <c r="J3940"/>
  <c r="J878"/>
  <c r="J3880"/>
  <c r="J818"/>
  <c r="J3904"/>
  <c r="J842"/>
  <c r="J2446"/>
  <c r="J2324"/>
  <c r="J2542" s="1"/>
  <c r="J866"/>
  <c r="J3928"/>
  <c r="E7276"/>
  <c r="E7494" s="1"/>
  <c r="E7398"/>
  <c r="E5430"/>
  <c r="E5308"/>
  <c r="E5526" s="1"/>
  <c r="E8188"/>
  <c r="E5126"/>
  <c r="E8212"/>
  <c r="E5150"/>
  <c r="E8430" s="1"/>
  <c r="D1670"/>
  <c r="D1792"/>
  <c r="J7278"/>
  <c r="J7496" s="1"/>
  <c r="J7400"/>
  <c r="J5964"/>
  <c r="J6086"/>
  <c r="D5759"/>
  <c r="D5637"/>
  <c r="D5855" s="1"/>
  <c r="D5309"/>
  <c r="D5431"/>
  <c r="E8235"/>
  <c r="E5173"/>
  <c r="E5757"/>
  <c r="E5635"/>
  <c r="E8199"/>
  <c r="E5137"/>
  <c r="E8417" s="1"/>
  <c r="J4529"/>
  <c r="J4520"/>
  <c r="D3911"/>
  <c r="D849"/>
  <c r="D3425"/>
  <c r="D3303"/>
  <c r="D1457"/>
  <c r="D1335"/>
  <c r="D1553" s="1"/>
  <c r="D3972"/>
  <c r="D788"/>
  <c r="D3887"/>
  <c r="D825"/>
  <c r="H897"/>
  <c r="H3959"/>
  <c r="J7928"/>
  <c r="J8146" s="1"/>
  <c r="J8050"/>
  <c r="J6616"/>
  <c r="J6834" s="1"/>
  <c r="J6738"/>
  <c r="J6944"/>
  <c r="J7066"/>
  <c r="J8172"/>
  <c r="J5110"/>
  <c r="C3964"/>
  <c r="C902"/>
  <c r="C4182" s="1"/>
  <c r="H1340"/>
  <c r="H1462"/>
  <c r="H1668"/>
  <c r="H1886" s="1"/>
  <c r="H1790"/>
  <c r="H3977"/>
  <c r="H793"/>
  <c r="C8051"/>
  <c r="C7929"/>
  <c r="C8161"/>
  <c r="C5099"/>
  <c r="C4977"/>
  <c r="C8270"/>
  <c r="C5086"/>
  <c r="I8183"/>
  <c r="I5121"/>
  <c r="I5959"/>
  <c r="I6081"/>
  <c r="I8243"/>
  <c r="I5181"/>
  <c r="I6737"/>
  <c r="I6615"/>
  <c r="I8171"/>
  <c r="I5109"/>
  <c r="D7069"/>
  <c r="D6947"/>
  <c r="D7165" s="1"/>
  <c r="D8235"/>
  <c r="D5173"/>
  <c r="D5185"/>
  <c r="D8247"/>
  <c r="D7931"/>
  <c r="D8053"/>
  <c r="D8163"/>
  <c r="D4979"/>
  <c r="D5101"/>
  <c r="D6619"/>
  <c r="D6837" s="1"/>
  <c r="D6741"/>
  <c r="H3978"/>
  <c r="H794"/>
  <c r="H1135"/>
  <c r="H1013"/>
  <c r="H1231" s="1"/>
  <c r="H2981"/>
  <c r="H3199" s="1"/>
  <c r="H3103"/>
  <c r="J825"/>
  <c r="J3887"/>
  <c r="J1129"/>
  <c r="J1007"/>
  <c r="F5004"/>
  <c r="B8284"/>
  <c r="F8284" s="1"/>
  <c r="B5793"/>
  <c r="F5793" s="1"/>
  <c r="F5575"/>
  <c r="B5805"/>
  <c r="F5805" s="1"/>
  <c r="F5587"/>
  <c r="B8247"/>
  <c r="F8247" s="1"/>
  <c r="B5185"/>
  <c r="F4967"/>
  <c r="F7288"/>
  <c r="B7384"/>
  <c r="B6413"/>
  <c r="F6413" s="1"/>
  <c r="F6195"/>
  <c r="B6291"/>
  <c r="F5320"/>
  <c r="B5416"/>
  <c r="B6109"/>
  <c r="F6109" s="1"/>
  <c r="F5891"/>
  <c r="B6497"/>
  <c r="F6279"/>
  <c r="F6899"/>
  <c r="B7117"/>
  <c r="F7227"/>
  <c r="B7445"/>
  <c r="F7445" s="1"/>
  <c r="B7093"/>
  <c r="F7093" s="1"/>
  <c r="F6875"/>
  <c r="B8308"/>
  <c r="F5028"/>
  <c r="B8187"/>
  <c r="F8187" s="1"/>
  <c r="B5125"/>
  <c r="F4907"/>
  <c r="B5088"/>
  <c r="F4992"/>
  <c r="B8272"/>
  <c r="F8272" s="1"/>
  <c r="B8065"/>
  <c r="F7847"/>
  <c r="B7275"/>
  <c r="B7397"/>
  <c r="F7397" s="1"/>
  <c r="F7179"/>
  <c r="F7579"/>
  <c r="B7797"/>
  <c r="F6267"/>
  <c r="B6485"/>
  <c r="F6485" s="1"/>
  <c r="B6169"/>
  <c r="F6169" s="1"/>
  <c r="F5951"/>
  <c r="B5769"/>
  <c r="F5769" s="1"/>
  <c r="F5551"/>
  <c r="E7928"/>
  <c r="E8050"/>
  <c r="E8208"/>
  <c r="E5146"/>
  <c r="E5182"/>
  <c r="E8244"/>
  <c r="E8172"/>
  <c r="E5110"/>
  <c r="E7722"/>
  <c r="E7600"/>
  <c r="E7818" s="1"/>
  <c r="E5134"/>
  <c r="E8414" s="1"/>
  <c r="E8196"/>
  <c r="D3308"/>
  <c r="D3526" s="1"/>
  <c r="D3430"/>
  <c r="D3904"/>
  <c r="D842"/>
  <c r="D3880"/>
  <c r="D818"/>
  <c r="D3868"/>
  <c r="D684"/>
  <c r="D806"/>
  <c r="D2446"/>
  <c r="D2324"/>
  <c r="D2542" s="1"/>
  <c r="D2774"/>
  <c r="D2652"/>
  <c r="B4971"/>
  <c r="B5287"/>
  <c r="B5627"/>
  <c r="B5020"/>
  <c r="B5676"/>
  <c r="F5676" s="1"/>
  <c r="B5724"/>
  <c r="F5724" s="1"/>
  <c r="B4935"/>
  <c r="B5275"/>
  <c r="B5591"/>
  <c r="B5931"/>
  <c r="B5056"/>
  <c r="B6028"/>
  <c r="F6028" s="1"/>
  <c r="B5943"/>
  <c r="B6356"/>
  <c r="F6356" s="1"/>
  <c r="B6648"/>
  <c r="F6648" s="1"/>
  <c r="B6696"/>
  <c r="F6696" s="1"/>
  <c r="B6964"/>
  <c r="B7644"/>
  <c r="F7644" s="1"/>
  <c r="B7692"/>
  <c r="F7692" s="1"/>
  <c r="B6247"/>
  <c r="B6587"/>
  <c r="B6903"/>
  <c r="B7243"/>
  <c r="B7559"/>
  <c r="B6660"/>
  <c r="F6660" s="1"/>
  <c r="B6708"/>
  <c r="F6708" s="1"/>
  <c r="B7000"/>
  <c r="F7000" s="1"/>
  <c r="B7048"/>
  <c r="F7048" s="1"/>
  <c r="B6283"/>
  <c r="B6599"/>
  <c r="B6939"/>
  <c r="B7255"/>
  <c r="B7972"/>
  <c r="F7972" s="1"/>
  <c r="B8020"/>
  <c r="F8020" s="1"/>
  <c r="B7704"/>
  <c r="F7704" s="1"/>
  <c r="B7887"/>
  <c r="B7960"/>
  <c r="F7960" s="1"/>
  <c r="B8008"/>
  <c r="F8008" s="1"/>
  <c r="F208" i="14"/>
  <c r="B7923" i="13"/>
  <c r="B4947"/>
  <c r="B5263"/>
  <c r="B5603"/>
  <c r="B4996"/>
  <c r="B5336"/>
  <c r="F5336" s="1"/>
  <c r="B5384"/>
  <c r="F5384" s="1"/>
  <c r="B5652"/>
  <c r="B4911"/>
  <c r="B5251"/>
  <c r="B5567"/>
  <c r="B5907"/>
  <c r="B5032"/>
  <c r="B5348"/>
  <c r="F5348" s="1"/>
  <c r="B5396"/>
  <c r="F5396" s="1"/>
  <c r="B5688"/>
  <c r="F5688" s="1"/>
  <c r="B5736"/>
  <c r="F5736" s="1"/>
  <c r="B6064"/>
  <c r="F6064" s="1"/>
  <c r="B7012"/>
  <c r="F7012" s="1"/>
  <c r="B7304"/>
  <c r="F7304" s="1"/>
  <c r="B7352"/>
  <c r="F7352" s="1"/>
  <c r="B7620"/>
  <c r="B6223"/>
  <c r="B6563"/>
  <c r="B6879"/>
  <c r="B7219"/>
  <c r="B7535"/>
  <c r="B5992"/>
  <c r="F5992" s="1"/>
  <c r="B6320"/>
  <c r="F6320" s="1"/>
  <c r="B6368"/>
  <c r="F6368" s="1"/>
  <c r="B6636"/>
  <c r="B7316"/>
  <c r="F7316" s="1"/>
  <c r="B7364"/>
  <c r="F7364" s="1"/>
  <c r="B6259"/>
  <c r="B6575"/>
  <c r="B6915"/>
  <c r="B7231"/>
  <c r="B7948"/>
  <c r="B7863"/>
  <c r="B7595"/>
  <c r="B7680"/>
  <c r="F7680" s="1"/>
  <c r="B7899"/>
  <c r="B4923"/>
  <c r="B5239"/>
  <c r="B5579"/>
  <c r="B5895"/>
  <c r="B5068"/>
  <c r="B5700"/>
  <c r="F5700" s="1"/>
  <c r="B4887"/>
  <c r="B5227"/>
  <c r="B5543"/>
  <c r="B5883"/>
  <c r="B5008"/>
  <c r="B5324"/>
  <c r="B6004"/>
  <c r="F6004" s="1"/>
  <c r="B6052"/>
  <c r="F6052" s="1"/>
  <c r="B6332"/>
  <c r="F6332" s="1"/>
  <c r="B6380"/>
  <c r="F6380" s="1"/>
  <c r="B6672"/>
  <c r="F6672" s="1"/>
  <c r="B6720"/>
  <c r="F6720" s="1"/>
  <c r="B7668"/>
  <c r="F7668" s="1"/>
  <c r="B6199"/>
  <c r="B6539"/>
  <c r="B6855"/>
  <c r="B7195"/>
  <c r="B7511"/>
  <c r="B5919"/>
  <c r="B6684"/>
  <c r="F6684" s="1"/>
  <c r="B6976"/>
  <c r="F6976" s="1"/>
  <c r="B7024"/>
  <c r="F7024" s="1"/>
  <c r="B7292"/>
  <c r="B6235"/>
  <c r="B6551"/>
  <c r="B6891"/>
  <c r="B7207"/>
  <c r="B7571"/>
  <c r="B7996"/>
  <c r="F7996" s="1"/>
  <c r="B7656"/>
  <c r="F7656" s="1"/>
  <c r="B7839"/>
  <c r="B7547"/>
  <c r="B7984"/>
  <c r="F7984" s="1"/>
  <c r="B8032"/>
  <c r="F8032" s="1"/>
  <c r="B7875"/>
  <c r="B4899"/>
  <c r="B5215"/>
  <c r="B5555"/>
  <c r="B5871"/>
  <c r="B5044"/>
  <c r="B5360"/>
  <c r="F5360" s="1"/>
  <c r="B5408"/>
  <c r="F5408" s="1"/>
  <c r="B4959"/>
  <c r="B5299"/>
  <c r="B5615"/>
  <c r="B5955"/>
  <c r="B5080"/>
  <c r="B5372"/>
  <c r="F5372" s="1"/>
  <c r="B5664"/>
  <c r="F5664" s="1"/>
  <c r="B5712"/>
  <c r="F5712" s="1"/>
  <c r="B5980"/>
  <c r="B6016"/>
  <c r="F6016" s="1"/>
  <c r="B6308"/>
  <c r="B6988"/>
  <c r="F6988" s="1"/>
  <c r="B7036"/>
  <c r="F7036" s="1"/>
  <c r="B7328"/>
  <c r="F7328" s="1"/>
  <c r="B7376"/>
  <c r="F7376" s="1"/>
  <c r="B6271"/>
  <c r="B6611"/>
  <c r="B6927"/>
  <c r="B7267"/>
  <c r="B7583"/>
  <c r="B6040"/>
  <c r="F6040" s="1"/>
  <c r="B6344"/>
  <c r="F6344" s="1"/>
  <c r="B6392"/>
  <c r="F6392" s="1"/>
  <c r="B7340"/>
  <c r="F7340" s="1"/>
  <c r="B6211"/>
  <c r="B6527"/>
  <c r="B6867"/>
  <c r="B7183"/>
  <c r="B7523"/>
  <c r="B7911"/>
  <c r="B7632"/>
  <c r="F7632" s="1"/>
  <c r="B7851"/>
  <c r="I8257"/>
  <c r="I5195"/>
  <c r="C5160"/>
  <c r="C8440" s="1"/>
  <c r="C8222"/>
  <c r="C6946"/>
  <c r="C7164" s="1"/>
  <c r="C7068"/>
  <c r="C8210"/>
  <c r="C5148"/>
  <c r="C8234"/>
  <c r="C5172"/>
  <c r="C8452" s="1"/>
  <c r="C3901"/>
  <c r="C839"/>
  <c r="C2115"/>
  <c r="C1993"/>
  <c r="C2771"/>
  <c r="C2649"/>
  <c r="C1459"/>
  <c r="C1337"/>
  <c r="C1555" s="1"/>
  <c r="C851"/>
  <c r="C3913"/>
  <c r="C3974"/>
  <c r="C790"/>
  <c r="C3427"/>
  <c r="C3305"/>
  <c r="C3523" s="1"/>
  <c r="C3432"/>
  <c r="C3310"/>
  <c r="C2776"/>
  <c r="C2654"/>
  <c r="C2872" s="1"/>
  <c r="C1342"/>
  <c r="C1560" s="1"/>
  <c r="C1464"/>
  <c r="C2326"/>
  <c r="C2544" s="1"/>
  <c r="C2448"/>
  <c r="C3906"/>
  <c r="C844"/>
  <c r="C3104"/>
  <c r="C2982"/>
  <c r="C1670"/>
  <c r="C1888" s="1"/>
  <c r="C1792"/>
  <c r="C1014"/>
  <c r="C1232" s="1"/>
  <c r="C1136"/>
  <c r="B4963"/>
  <c r="B5279"/>
  <c r="B5619"/>
  <c r="B5012"/>
  <c r="B5668"/>
  <c r="F5668" s="1"/>
  <c r="B5716"/>
  <c r="F5716" s="1"/>
  <c r="B4927"/>
  <c r="B5267"/>
  <c r="B5583"/>
  <c r="B5923"/>
  <c r="B5048"/>
  <c r="B6020"/>
  <c r="F6020" s="1"/>
  <c r="B5935"/>
  <c r="B6348"/>
  <c r="F6348" s="1"/>
  <c r="B6640"/>
  <c r="F6640" s="1"/>
  <c r="B6688"/>
  <c r="F6688" s="1"/>
  <c r="B6956"/>
  <c r="B7636"/>
  <c r="F7636" s="1"/>
  <c r="B7684"/>
  <c r="F7684" s="1"/>
  <c r="B6239"/>
  <c r="B6579"/>
  <c r="B6895"/>
  <c r="B7235"/>
  <c r="B7551"/>
  <c r="B6652"/>
  <c r="F6652" s="1"/>
  <c r="B6700"/>
  <c r="F6700" s="1"/>
  <c r="B6992"/>
  <c r="F6992" s="1"/>
  <c r="B7040"/>
  <c r="F7040" s="1"/>
  <c r="B6275"/>
  <c r="B6591"/>
  <c r="B6931"/>
  <c r="B7247"/>
  <c r="B7964"/>
  <c r="F7964" s="1"/>
  <c r="B8012"/>
  <c r="F8012" s="1"/>
  <c r="B7696"/>
  <c r="F7696" s="1"/>
  <c r="B7879"/>
  <c r="B7952"/>
  <c r="F7952" s="1"/>
  <c r="B8000"/>
  <c r="F8000" s="1"/>
  <c r="F200" i="14"/>
  <c r="B7915" i="13"/>
  <c r="B4939"/>
  <c r="B5255"/>
  <c r="B5595"/>
  <c r="B4988"/>
  <c r="B5328"/>
  <c r="F5328" s="1"/>
  <c r="B5376"/>
  <c r="F5376" s="1"/>
  <c r="B5644"/>
  <c r="B4903"/>
  <c r="B5243"/>
  <c r="B5559"/>
  <c r="B5899"/>
  <c r="B5024"/>
  <c r="B5340"/>
  <c r="F5340" s="1"/>
  <c r="B5388"/>
  <c r="F5388" s="1"/>
  <c r="B5680"/>
  <c r="F5680" s="1"/>
  <c r="B5728"/>
  <c r="F5728" s="1"/>
  <c r="B6056"/>
  <c r="F6056" s="1"/>
  <c r="B7004"/>
  <c r="F7004" s="1"/>
  <c r="B7296"/>
  <c r="F7296" s="1"/>
  <c r="B7344"/>
  <c r="F7344" s="1"/>
  <c r="B7612"/>
  <c r="B6215"/>
  <c r="B6555"/>
  <c r="B6871"/>
  <c r="B7211"/>
  <c r="B7527"/>
  <c r="B5984"/>
  <c r="F5984" s="1"/>
  <c r="B6312"/>
  <c r="F6312" s="1"/>
  <c r="B6360"/>
  <c r="F6360" s="1"/>
  <c r="B6628"/>
  <c r="B7308"/>
  <c r="F7308" s="1"/>
  <c r="B7356"/>
  <c r="F7356" s="1"/>
  <c r="B6251"/>
  <c r="B6567"/>
  <c r="B6907"/>
  <c r="B7223"/>
  <c r="B7940"/>
  <c r="B7855"/>
  <c r="B7587"/>
  <c r="B7672"/>
  <c r="F7672" s="1"/>
  <c r="B7891"/>
  <c r="B4915"/>
  <c r="B5231"/>
  <c r="B5571"/>
  <c r="B5887"/>
  <c r="B5060"/>
  <c r="B5692"/>
  <c r="F5692" s="1"/>
  <c r="B4879"/>
  <c r="B5219"/>
  <c r="B5535"/>
  <c r="B5875"/>
  <c r="B5000"/>
  <c r="B5316"/>
  <c r="B5996"/>
  <c r="F5996" s="1"/>
  <c r="B6044"/>
  <c r="F6044" s="1"/>
  <c r="B6324"/>
  <c r="F6324" s="1"/>
  <c r="B6372"/>
  <c r="F6372" s="1"/>
  <c r="B6664"/>
  <c r="F6664" s="1"/>
  <c r="B6712"/>
  <c r="F6712" s="1"/>
  <c r="B7660"/>
  <c r="F7660" s="1"/>
  <c r="B6191"/>
  <c r="B6531"/>
  <c r="B6847"/>
  <c r="B7187"/>
  <c r="B7503"/>
  <c r="B5911"/>
  <c r="B6676"/>
  <c r="F6676" s="1"/>
  <c r="B6968"/>
  <c r="F6968" s="1"/>
  <c r="B7016"/>
  <c r="F7016" s="1"/>
  <c r="B7284"/>
  <c r="B6227"/>
  <c r="B6543"/>
  <c r="B6883"/>
  <c r="B7199"/>
  <c r="B7563"/>
  <c r="B7988"/>
  <c r="F7988" s="1"/>
  <c r="B7648"/>
  <c r="F7648" s="1"/>
  <c r="B7831"/>
  <c r="B7539"/>
  <c r="B7976"/>
  <c r="F7976" s="1"/>
  <c r="B8024"/>
  <c r="F8024" s="1"/>
  <c r="B7867"/>
  <c r="B4891"/>
  <c r="B5207"/>
  <c r="B5547"/>
  <c r="B5863"/>
  <c r="B5036"/>
  <c r="B5352"/>
  <c r="F5352" s="1"/>
  <c r="B5400"/>
  <c r="F5400" s="1"/>
  <c r="B4951"/>
  <c r="B5291"/>
  <c r="B5607"/>
  <c r="B5947"/>
  <c r="B5072"/>
  <c r="B5364"/>
  <c r="F5364" s="1"/>
  <c r="B5656"/>
  <c r="F5656" s="1"/>
  <c r="B5704"/>
  <c r="F5704" s="1"/>
  <c r="B5972"/>
  <c r="B6008"/>
  <c r="F6008" s="1"/>
  <c r="B6300"/>
  <c r="B6980"/>
  <c r="F6980" s="1"/>
  <c r="B7028"/>
  <c r="F7028" s="1"/>
  <c r="B7320"/>
  <c r="F7320" s="1"/>
  <c r="B7368"/>
  <c r="F7368" s="1"/>
  <c r="B6263"/>
  <c r="B6603"/>
  <c r="B6919"/>
  <c r="B7259"/>
  <c r="B7575"/>
  <c r="B6032"/>
  <c r="F6032" s="1"/>
  <c r="B6336"/>
  <c r="F6336" s="1"/>
  <c r="B6384"/>
  <c r="F6384" s="1"/>
  <c r="B7332"/>
  <c r="F7332" s="1"/>
  <c r="B6203"/>
  <c r="B6519"/>
  <c r="B6859"/>
  <c r="B7175"/>
  <c r="B7515"/>
  <c r="B7903"/>
  <c r="B7624"/>
  <c r="F7624" s="1"/>
  <c r="B7843"/>
  <c r="J3905"/>
  <c r="J843"/>
  <c r="J2775"/>
  <c r="J2653"/>
  <c r="J2871" s="1"/>
  <c r="J3881"/>
  <c r="J819"/>
  <c r="J4099" s="1"/>
  <c r="J3953"/>
  <c r="J891"/>
  <c r="J3929"/>
  <c r="J867"/>
  <c r="J2981"/>
  <c r="J3103"/>
  <c r="J807"/>
  <c r="J3869"/>
  <c r="J685"/>
  <c r="I1342"/>
  <c r="I1560" s="1"/>
  <c r="I1464"/>
  <c r="I3942"/>
  <c r="I880"/>
  <c r="I1998"/>
  <c r="I2216" s="1"/>
  <c r="I2120"/>
  <c r="I3882"/>
  <c r="I820"/>
  <c r="D1008"/>
  <c r="D1226" s="1"/>
  <c r="D1130"/>
  <c r="D3888"/>
  <c r="D826"/>
  <c r="D3912"/>
  <c r="D850"/>
  <c r="D1786"/>
  <c r="D1664"/>
  <c r="D874"/>
  <c r="D3936"/>
  <c r="C8269"/>
  <c r="C5085"/>
  <c r="C7394"/>
  <c r="C7272"/>
  <c r="C6288"/>
  <c r="C6506" s="1"/>
  <c r="C6410"/>
  <c r="C8196"/>
  <c r="C5134"/>
  <c r="E7930"/>
  <c r="E8148" s="1"/>
  <c r="E8052"/>
  <c r="E8174"/>
  <c r="E5112"/>
  <c r="E5172"/>
  <c r="E8452" s="1"/>
  <c r="E8234"/>
  <c r="E8162"/>
  <c r="E5100"/>
  <c r="E4978"/>
  <c r="E8186"/>
  <c r="E5124"/>
  <c r="E5962"/>
  <c r="E6084"/>
  <c r="D5071"/>
  <c r="D5387"/>
  <c r="D5397" s="1"/>
  <c r="D665" i="9" s="1"/>
  <c r="D5727" i="13"/>
  <c r="D5737" s="1"/>
  <c r="D678" i="9" s="1"/>
  <c r="D4914" i="13"/>
  <c r="D5230"/>
  <c r="D5570"/>
  <c r="D5886"/>
  <c r="D5059"/>
  <c r="D5351"/>
  <c r="D5361" s="1"/>
  <c r="D629" i="9" s="1"/>
  <c r="D5715" i="13"/>
  <c r="D5725" s="1"/>
  <c r="D666" i="9" s="1"/>
  <c r="D6055" i="13"/>
  <c r="D6065" s="1"/>
  <c r="D679" i="9" s="1"/>
  <c r="D4902" i="13"/>
  <c r="D5242"/>
  <c r="D5558"/>
  <c r="D5898"/>
  <c r="D6226"/>
  <c r="D6542"/>
  <c r="D6882"/>
  <c r="D7198"/>
  <c r="D7538"/>
  <c r="D5971"/>
  <c r="D6299"/>
  <c r="D6347"/>
  <c r="D6357" s="1"/>
  <c r="D644" i="9" s="1"/>
  <c r="D6687" i="13"/>
  <c r="D6697" s="1"/>
  <c r="D657" i="9" s="1"/>
  <c r="D7295" i="13"/>
  <c r="D7305" s="1"/>
  <c r="D611" i="9" s="1"/>
  <c r="D7611" i="13"/>
  <c r="D7659"/>
  <c r="D7669" s="1"/>
  <c r="D648" i="9" s="1"/>
  <c r="D6238" i="13"/>
  <c r="D6578"/>
  <c r="D6894"/>
  <c r="D7234"/>
  <c r="D5910"/>
  <c r="D6043"/>
  <c r="D6053" s="1"/>
  <c r="D667" i="9" s="1"/>
  <c r="D6383" i="13"/>
  <c r="D6393" s="1"/>
  <c r="D680" i="9" s="1"/>
  <c r="D6651" i="13"/>
  <c r="D6661" s="1"/>
  <c r="D621" i="9" s="1"/>
  <c r="D6991" i="13"/>
  <c r="D7001" s="1"/>
  <c r="D634" i="9" s="1"/>
  <c r="D7355" i="13"/>
  <c r="D7365" s="1"/>
  <c r="D671" i="9" s="1"/>
  <c r="D7914" i="13"/>
  <c r="D209" i="14"/>
  <c r="D7695" i="13"/>
  <c r="D7705" s="1"/>
  <c r="D684" i="9" s="1"/>
  <c r="D7854" i="13"/>
  <c r="D7951"/>
  <c r="D7961" s="1"/>
  <c r="D613" i="9" s="1"/>
  <c r="D5047" i="13"/>
  <c r="D5655"/>
  <c r="D5665" s="1"/>
  <c r="D606" i="9" s="1"/>
  <c r="D4890" i="13"/>
  <c r="D5206"/>
  <c r="D5546"/>
  <c r="D5862"/>
  <c r="D5035"/>
  <c r="D5375"/>
  <c r="D5385" s="1"/>
  <c r="D653" i="9" s="1"/>
  <c r="D5983" i="13"/>
  <c r="D5993" s="1"/>
  <c r="D607" i="9" s="1"/>
  <c r="D4878" i="13"/>
  <c r="D5218"/>
  <c r="D5534"/>
  <c r="D5874"/>
  <c r="D6202"/>
  <c r="D6518"/>
  <c r="D6858"/>
  <c r="D7174"/>
  <c r="D7514"/>
  <c r="D5934"/>
  <c r="D5023"/>
  <c r="D5339"/>
  <c r="D5349" s="1"/>
  <c r="D617" i="9" s="1"/>
  <c r="D5679" i="13"/>
  <c r="D5689" s="1"/>
  <c r="D630" i="9" s="1"/>
  <c r="D4962" i="13"/>
  <c r="D5278"/>
  <c r="D5618"/>
  <c r="D5011"/>
  <c r="D5399"/>
  <c r="D5409" s="1"/>
  <c r="D677" i="9" s="1"/>
  <c r="D5667" i="13"/>
  <c r="D5677" s="1"/>
  <c r="D618" i="9" s="1"/>
  <c r="D6007" i="13"/>
  <c r="D6017" s="1"/>
  <c r="D631" i="9" s="1"/>
  <c r="D4950" i="13"/>
  <c r="D5290"/>
  <c r="D5606"/>
  <c r="D5946"/>
  <c r="D6274"/>
  <c r="D6590"/>
  <c r="D6930"/>
  <c r="D7246"/>
  <c r="D7586"/>
  <c r="D6639"/>
  <c r="D6649" s="1"/>
  <c r="D609" i="9" s="1"/>
  <c r="D6955" i="13"/>
  <c r="D7003"/>
  <c r="D7013" s="1"/>
  <c r="D646" i="9" s="1"/>
  <c r="D7343" i="13"/>
  <c r="D7353" s="1"/>
  <c r="D659" i="9" s="1"/>
  <c r="D6190" i="13"/>
  <c r="D6530"/>
  <c r="D6846"/>
  <c r="D7186"/>
  <c r="D7502"/>
  <c r="D6335"/>
  <c r="D6345" s="1"/>
  <c r="D632" i="9" s="1"/>
  <c r="D6699" i="13"/>
  <c r="D6709" s="1"/>
  <c r="D669" i="9" s="1"/>
  <c r="D7039" i="13"/>
  <c r="D7049" s="1"/>
  <c r="D682" i="9" s="1"/>
  <c r="D7307" i="13"/>
  <c r="D7317" s="1"/>
  <c r="D623" i="9" s="1"/>
  <c r="D7671" i="13"/>
  <c r="D7681" s="1"/>
  <c r="D660" i="9" s="1"/>
  <c r="D7866" i="13"/>
  <c r="D7939"/>
  <c r="D7987"/>
  <c r="D7997" s="1"/>
  <c r="D649" i="9" s="1"/>
  <c r="D7902" i="13"/>
  <c r="D7999"/>
  <c r="D8009" s="1"/>
  <c r="D661" i="9" s="1"/>
  <c r="D4999" i="13"/>
  <c r="D5315"/>
  <c r="D5363"/>
  <c r="D5373" s="1"/>
  <c r="D641" i="9" s="1"/>
  <c r="D5703" i="13"/>
  <c r="D5713" s="1"/>
  <c r="D654" i="9" s="1"/>
  <c r="D4938" i="13"/>
  <c r="D5254"/>
  <c r="D5594"/>
  <c r="D4987"/>
  <c r="D5327"/>
  <c r="D5337" s="1"/>
  <c r="D605" i="9" s="1"/>
  <c r="D5643" i="13"/>
  <c r="D5691"/>
  <c r="D5701" s="1"/>
  <c r="D642" i="9" s="1"/>
  <c r="D6031" i="13"/>
  <c r="D6041" s="1"/>
  <c r="D655" i="9" s="1"/>
  <c r="D4926" i="13"/>
  <c r="D5266"/>
  <c r="D5582"/>
  <c r="D5922"/>
  <c r="D6250"/>
  <c r="D6566"/>
  <c r="D6906"/>
  <c r="D7222"/>
  <c r="D7562"/>
  <c r="D6019"/>
  <c r="D6029" s="1"/>
  <c r="D643" i="9" s="1"/>
  <c r="D6323" i="13"/>
  <c r="D6333" s="1"/>
  <c r="D620" i="9" s="1"/>
  <c r="D7367" i="13"/>
  <c r="D7377" s="1"/>
  <c r="D683" i="9" s="1"/>
  <c r="D6262" i="13"/>
  <c r="D6918"/>
  <c r="D5995"/>
  <c r="D6005" s="1"/>
  <c r="D619" i="9" s="1"/>
  <c r="D7283" i="13"/>
  <c r="D7842"/>
  <c r="D7647"/>
  <c r="D7657" s="1"/>
  <c r="D636" i="9" s="1"/>
  <c r="D7878" i="13"/>
  <c r="D6371"/>
  <c r="D6381" s="1"/>
  <c r="D668" i="9" s="1"/>
  <c r="D6979" i="13"/>
  <c r="D6989" s="1"/>
  <c r="D622" i="9" s="1"/>
  <c r="D6214" i="13"/>
  <c r="D6870"/>
  <c r="D7526"/>
  <c r="D6311"/>
  <c r="D6321" s="1"/>
  <c r="D608" i="9" s="1"/>
  <c r="D6675" i="13"/>
  <c r="D6685" s="1"/>
  <c r="D645" i="9" s="1"/>
  <c r="D7963" i="13"/>
  <c r="D7973" s="1"/>
  <c r="D625" i="9" s="1"/>
  <c r="D7830" i="13"/>
  <c r="D7975"/>
  <c r="D7985" s="1"/>
  <c r="D637" i="9" s="1"/>
  <c r="D6663" i="13"/>
  <c r="D6673" s="1"/>
  <c r="D633" i="9" s="1"/>
  <c r="D7027" i="13"/>
  <c r="D7037" s="1"/>
  <c r="D670" i="9" s="1"/>
  <c r="D7635" i="13"/>
  <c r="D7645" s="1"/>
  <c r="D624" i="9" s="1"/>
  <c r="D6602" i="13"/>
  <c r="D7258"/>
  <c r="D6359"/>
  <c r="D6369" s="1"/>
  <c r="D656" i="9" s="1"/>
  <c r="D6967" i="13"/>
  <c r="D6977" s="1"/>
  <c r="D610" i="9" s="1"/>
  <c r="D7331" i="13"/>
  <c r="D7341" s="1"/>
  <c r="D647" i="9" s="1"/>
  <c r="D7574" i="13"/>
  <c r="D8011"/>
  <c r="D8021" s="1"/>
  <c r="D673" i="9" s="1"/>
  <c r="D8023" i="13"/>
  <c r="D8033" s="1"/>
  <c r="D685" i="9" s="1"/>
  <c r="D6711" i="13"/>
  <c r="D6721" s="1"/>
  <c r="D681" i="9" s="1"/>
  <c r="D7319" i="13"/>
  <c r="D7329" s="1"/>
  <c r="D635" i="9" s="1"/>
  <c r="D7683" i="13"/>
  <c r="D7693" s="1"/>
  <c r="D672" i="9" s="1"/>
  <c r="D6554" i="13"/>
  <c r="D7210"/>
  <c r="D6627"/>
  <c r="D7015"/>
  <c r="D7025" s="1"/>
  <c r="D658" i="9" s="1"/>
  <c r="D7623" i="13"/>
  <c r="D7633" s="1"/>
  <c r="D612" i="9" s="1"/>
  <c r="D7890" i="13"/>
  <c r="D7550"/>
  <c r="D6948"/>
  <c r="D7070"/>
  <c r="D8176"/>
  <c r="D5114"/>
  <c r="D5758"/>
  <c r="D5636"/>
  <c r="D5162"/>
  <c r="D8224"/>
  <c r="B609"/>
  <c r="B706"/>
  <c r="B597"/>
  <c r="B961"/>
  <c r="B694"/>
  <c r="B1034"/>
  <c r="F1034" s="1"/>
  <c r="B1253"/>
  <c r="B1569"/>
  <c r="B1022"/>
  <c r="B1374"/>
  <c r="F1374" s="1"/>
  <c r="B1422"/>
  <c r="F1422" s="1"/>
  <c r="B1714"/>
  <c r="F1714" s="1"/>
  <c r="B1762"/>
  <c r="F1762" s="1"/>
  <c r="B1241"/>
  <c r="B1581"/>
  <c r="B1046"/>
  <c r="F1046" s="1"/>
  <c r="B1094"/>
  <c r="F1094" s="1"/>
  <c r="B1386"/>
  <c r="F1386" s="1"/>
  <c r="B1434"/>
  <c r="F1434" s="1"/>
  <c r="B2042"/>
  <c r="F2042" s="1"/>
  <c r="B2090"/>
  <c r="F2090" s="1"/>
  <c r="B1981"/>
  <c r="B2297"/>
  <c r="B2637"/>
  <c r="B2054"/>
  <c r="F2054" s="1"/>
  <c r="B2346"/>
  <c r="F2346" s="1"/>
  <c r="B2394"/>
  <c r="F2394" s="1"/>
  <c r="B1678"/>
  <c r="B1921"/>
  <c r="B2261"/>
  <c r="B2917"/>
  <c r="B3233"/>
  <c r="B2601"/>
  <c r="B3038"/>
  <c r="F3038" s="1"/>
  <c r="B2881"/>
  <c r="B3221"/>
  <c r="B2577"/>
  <c r="B3366"/>
  <c r="F3366" s="1"/>
  <c r="B3330"/>
  <c r="F3330" s="1"/>
  <c r="B3537"/>
  <c r="B3658"/>
  <c r="F3658" s="1"/>
  <c r="B3706"/>
  <c r="F3706" s="1"/>
  <c r="B3354"/>
  <c r="F3354" s="1"/>
  <c r="B3549"/>
  <c r="B3646"/>
  <c r="B621"/>
  <c r="B778"/>
  <c r="B937"/>
  <c r="B669"/>
  <c r="B766"/>
  <c r="B997"/>
  <c r="B1325"/>
  <c r="B1641"/>
  <c r="B1082"/>
  <c r="F1082" s="1"/>
  <c r="B1350"/>
  <c r="B973"/>
  <c r="B1313"/>
  <c r="B1653"/>
  <c r="B2358"/>
  <c r="F2358" s="1"/>
  <c r="B2406"/>
  <c r="F2406" s="1"/>
  <c r="B1750"/>
  <c r="F1750" s="1"/>
  <c r="B1957"/>
  <c r="B2273"/>
  <c r="B2613"/>
  <c r="B1897"/>
  <c r="B2237"/>
  <c r="B2893"/>
  <c r="B3209"/>
  <c r="B2553"/>
  <c r="B2698"/>
  <c r="F2698" s="1"/>
  <c r="B2746"/>
  <c r="F2746" s="1"/>
  <c r="B2953"/>
  <c r="B3293"/>
  <c r="B2686"/>
  <c r="F2686" s="1"/>
  <c r="B2734"/>
  <c r="F2734" s="1"/>
  <c r="B3026"/>
  <c r="F3026" s="1"/>
  <c r="B3074"/>
  <c r="F3074" s="1"/>
  <c r="B3609"/>
  <c r="B3621"/>
  <c r="B3694"/>
  <c r="F3694" s="1"/>
  <c r="F189" i="14"/>
  <c r="B585" i="13"/>
  <c r="B754"/>
  <c r="B913"/>
  <c r="B633"/>
  <c r="B742"/>
  <c r="B949"/>
  <c r="B1301"/>
  <c r="B1617"/>
  <c r="B1398"/>
  <c r="F1398" s="1"/>
  <c r="B1690"/>
  <c r="F1690" s="1"/>
  <c r="B1738"/>
  <c r="F1738" s="1"/>
  <c r="B925"/>
  <c r="B1289"/>
  <c r="B1629"/>
  <c r="B1070"/>
  <c r="F1070" s="1"/>
  <c r="B1362"/>
  <c r="F1362" s="1"/>
  <c r="B1410"/>
  <c r="F1410" s="1"/>
  <c r="B2018"/>
  <c r="F2018" s="1"/>
  <c r="B2066"/>
  <c r="F2066" s="1"/>
  <c r="B2334"/>
  <c r="B1933"/>
  <c r="B2249"/>
  <c r="B2589"/>
  <c r="B2030"/>
  <c r="F2030" s="1"/>
  <c r="B2078"/>
  <c r="F2078" s="1"/>
  <c r="B2370"/>
  <c r="F2370" s="1"/>
  <c r="B2418"/>
  <c r="F2418" s="1"/>
  <c r="B1969"/>
  <c r="B2309"/>
  <c r="B2965"/>
  <c r="B3281"/>
  <c r="B3014"/>
  <c r="F3014" s="1"/>
  <c r="B3062"/>
  <c r="F3062" s="1"/>
  <c r="B2929"/>
  <c r="B3269"/>
  <c r="B2662"/>
  <c r="B3342"/>
  <c r="F3342" s="1"/>
  <c r="B3390"/>
  <c r="F3390" s="1"/>
  <c r="B3378"/>
  <c r="F3378" s="1"/>
  <c r="B3585"/>
  <c r="B3682"/>
  <c r="F3682" s="1"/>
  <c r="B3730"/>
  <c r="F3730" s="1"/>
  <c r="B3402"/>
  <c r="F3402" s="1"/>
  <c r="B3597"/>
  <c r="B645"/>
  <c r="B730"/>
  <c r="B657"/>
  <c r="B985"/>
  <c r="B718"/>
  <c r="B1277"/>
  <c r="B1593"/>
  <c r="B1058"/>
  <c r="F1058" s="1"/>
  <c r="B1106"/>
  <c r="F1106" s="1"/>
  <c r="B1265"/>
  <c r="B1605"/>
  <c r="B2382"/>
  <c r="F2382" s="1"/>
  <c r="B1702"/>
  <c r="F1702" s="1"/>
  <c r="B1909"/>
  <c r="B2225"/>
  <c r="B2565"/>
  <c r="B2006"/>
  <c r="B1726"/>
  <c r="F1726" s="1"/>
  <c r="B1945"/>
  <c r="B2285"/>
  <c r="B2941"/>
  <c r="B3257"/>
  <c r="B2674"/>
  <c r="F2674" s="1"/>
  <c r="B2722"/>
  <c r="F2722" s="1"/>
  <c r="B2990"/>
  <c r="B2905"/>
  <c r="B3245"/>
  <c r="B2625"/>
  <c r="B2710"/>
  <c r="F2710" s="1"/>
  <c r="B3002"/>
  <c r="F3002" s="1"/>
  <c r="B3050"/>
  <c r="F3050" s="1"/>
  <c r="B3318"/>
  <c r="B3561"/>
  <c r="B3573"/>
  <c r="B3670"/>
  <c r="F3670" s="1"/>
  <c r="B3718"/>
  <c r="F3718" s="1"/>
  <c r="E3950"/>
  <c r="E888"/>
  <c r="E3306"/>
  <c r="E3524" s="1"/>
  <c r="E3428"/>
  <c r="H8185"/>
  <c r="H5123"/>
  <c r="H6083"/>
  <c r="H5961"/>
  <c r="H6179" s="1"/>
  <c r="H7929"/>
  <c r="H8147" s="1"/>
  <c r="H8051"/>
  <c r="H8173"/>
  <c r="H5111"/>
  <c r="I6413"/>
  <c r="I6291"/>
  <c r="I7275"/>
  <c r="I7397"/>
  <c r="I5757"/>
  <c r="I5635"/>
  <c r="I5853" s="1"/>
  <c r="I8199"/>
  <c r="I5137"/>
  <c r="I8417" s="1"/>
  <c r="C3973"/>
  <c r="C789"/>
  <c r="C2442"/>
  <c r="C2320"/>
  <c r="C2538" s="1"/>
  <c r="C3936"/>
  <c r="C874"/>
  <c r="I2981"/>
  <c r="I3199" s="1"/>
  <c r="I3103"/>
  <c r="I2447"/>
  <c r="I2325"/>
  <c r="I2543" s="1"/>
  <c r="E7605"/>
  <c r="E7823" s="1"/>
  <c r="E7727"/>
  <c r="E5637"/>
  <c r="E5759"/>
  <c r="I6417"/>
  <c r="I6295"/>
  <c r="I6513" s="1"/>
  <c r="I5117"/>
  <c r="I8179"/>
  <c r="I7729"/>
  <c r="I7607"/>
  <c r="I7825" s="1"/>
  <c r="J5757"/>
  <c r="J5635"/>
  <c r="J7275"/>
  <c r="J7493" s="1"/>
  <c r="J7397"/>
  <c r="J5307"/>
  <c r="J5525" s="1"/>
  <c r="J5429"/>
  <c r="E4529"/>
  <c r="E4520"/>
  <c r="H8165"/>
  <c r="H5103"/>
  <c r="H8383" s="1"/>
  <c r="H4981"/>
  <c r="D5099"/>
  <c r="D4977"/>
  <c r="D8161"/>
  <c r="D5123"/>
  <c r="D8185"/>
  <c r="D7395"/>
  <c r="D7273"/>
  <c r="D7491" s="1"/>
  <c r="I6618"/>
  <c r="I6836" s="1"/>
  <c r="I6740"/>
  <c r="I8162"/>
  <c r="I5100"/>
  <c r="I4978"/>
  <c r="I8210"/>
  <c r="I5148"/>
  <c r="I6084"/>
  <c r="I5962"/>
  <c r="I6180" s="1"/>
  <c r="I3427"/>
  <c r="I3305"/>
  <c r="I2771"/>
  <c r="I2649"/>
  <c r="I3901"/>
  <c r="I839"/>
  <c r="I3877"/>
  <c r="I815"/>
  <c r="I4095" s="1"/>
  <c r="I851"/>
  <c r="I3913"/>
  <c r="I2445"/>
  <c r="I2323"/>
  <c r="I3101"/>
  <c r="I2979"/>
  <c r="I3197" s="1"/>
  <c r="D3902"/>
  <c r="D840"/>
  <c r="D1338"/>
  <c r="D1556" s="1"/>
  <c r="D1460"/>
  <c r="D828"/>
  <c r="D3890"/>
  <c r="D1788"/>
  <c r="D1666"/>
  <c r="D1884" s="1"/>
  <c r="D3950"/>
  <c r="D888"/>
  <c r="D4168" s="1"/>
  <c r="D1132"/>
  <c r="D1010"/>
  <c r="C2121"/>
  <c r="C1999"/>
  <c r="C1671"/>
  <c r="C1889" s="1"/>
  <c r="C1793"/>
  <c r="C869"/>
  <c r="C3931"/>
  <c r="C3919"/>
  <c r="C857"/>
  <c r="C630"/>
  <c r="C703"/>
  <c r="C582"/>
  <c r="C934"/>
  <c r="C654"/>
  <c r="C1031"/>
  <c r="C1041" s="1"/>
  <c r="C273" i="9" s="1"/>
  <c r="C1298" i="13"/>
  <c r="C1614"/>
  <c r="C1055"/>
  <c r="C1065" s="1"/>
  <c r="C297" i="9" s="1"/>
  <c r="C1419" i="13"/>
  <c r="C1429" s="1"/>
  <c r="C334" i="9" s="1"/>
  <c r="C1759" i="13"/>
  <c r="C1769" s="1"/>
  <c r="C347" i="9" s="1"/>
  <c r="C1238" i="13"/>
  <c r="C1578"/>
  <c r="C922"/>
  <c r="C1359"/>
  <c r="C1369" s="1"/>
  <c r="C274" i="9" s="1"/>
  <c r="C1675" i="13"/>
  <c r="C2015"/>
  <c r="C2025" s="1"/>
  <c r="C276" i="9" s="1"/>
  <c r="C2331" i="13"/>
  <c r="C2379"/>
  <c r="C2389" s="1"/>
  <c r="C313" i="9" s="1"/>
  <c r="C1954" i="13"/>
  <c r="C2270"/>
  <c r="C2610"/>
  <c r="C2003"/>
  <c r="C2051"/>
  <c r="C2061" s="1"/>
  <c r="C312" i="9" s="1"/>
  <c r="C2391" i="13"/>
  <c r="C2401" s="1"/>
  <c r="C325" i="9" s="1"/>
  <c r="C1942" i="13"/>
  <c r="C2282"/>
  <c r="C2890"/>
  <c r="C3206"/>
  <c r="C2671"/>
  <c r="C2681" s="1"/>
  <c r="C278" i="9" s="1"/>
  <c r="C2987" i="13"/>
  <c r="C3035"/>
  <c r="C3045" s="1"/>
  <c r="C315" i="9" s="1"/>
  <c r="C2878" i="13"/>
  <c r="C3218"/>
  <c r="C2659"/>
  <c r="C2707"/>
  <c r="C2717" s="1"/>
  <c r="C314" i="9" s="1"/>
  <c r="C3047" i="13"/>
  <c r="C3057" s="1"/>
  <c r="C327" i="9" s="1"/>
  <c r="C3534" i="13"/>
  <c r="C3327"/>
  <c r="C3337" s="1"/>
  <c r="C280" i="9" s="1"/>
  <c r="C3703" i="13"/>
  <c r="C3713" s="1"/>
  <c r="C329" i="9" s="1"/>
  <c r="C3594" i="13"/>
  <c r="C3643"/>
  <c r="C3691"/>
  <c r="C3701" s="1"/>
  <c r="C317" i="9" s="1"/>
  <c r="C642" i="13"/>
  <c r="C775"/>
  <c r="C910"/>
  <c r="C594"/>
  <c r="C763"/>
  <c r="C1043"/>
  <c r="C1053" s="1"/>
  <c r="C285" i="9" s="1"/>
  <c r="C1274" i="13"/>
  <c r="C1590"/>
  <c r="C994"/>
  <c r="C1079"/>
  <c r="C1089" s="1"/>
  <c r="C321" i="9" s="1"/>
  <c r="C1687" i="13"/>
  <c r="C1697" s="1"/>
  <c r="C275" i="9" s="1"/>
  <c r="C1019" i="13"/>
  <c r="C1310"/>
  <c r="C1650"/>
  <c r="C1383"/>
  <c r="C1393" s="1"/>
  <c r="C298" i="9" s="1"/>
  <c r="C2039" i="13"/>
  <c r="C2049" s="1"/>
  <c r="C300" i="9" s="1"/>
  <c r="C2403" i="13"/>
  <c r="C2413" s="1"/>
  <c r="C337" i="9" s="1"/>
  <c r="C1930" i="13"/>
  <c r="C2246"/>
  <c r="C2586"/>
  <c r="C2075"/>
  <c r="C2085" s="1"/>
  <c r="C336" i="9" s="1"/>
  <c r="C2415" i="13"/>
  <c r="C2425" s="1"/>
  <c r="C349" i="9" s="1"/>
  <c r="C1918" i="13"/>
  <c r="C2258"/>
  <c r="C2622"/>
  <c r="C2962"/>
  <c r="C3278"/>
  <c r="C2695"/>
  <c r="C2705" s="1"/>
  <c r="C302" i="9" s="1"/>
  <c r="C3059" i="13"/>
  <c r="C3069" s="1"/>
  <c r="C339" i="9" s="1"/>
  <c r="C2598" i="13"/>
  <c r="C2950"/>
  <c r="C3290"/>
  <c r="C2731"/>
  <c r="C2741" s="1"/>
  <c r="C338" i="9" s="1"/>
  <c r="C3071" i="13"/>
  <c r="C3081" s="1"/>
  <c r="C351" i="9" s="1"/>
  <c r="C3339" i="13"/>
  <c r="C3349" s="1"/>
  <c r="C292" i="9" s="1"/>
  <c r="C3606" i="13"/>
  <c r="C3375"/>
  <c r="C3385" s="1"/>
  <c r="C328" i="9" s="1"/>
  <c r="C3727" i="13"/>
  <c r="C3737" s="1"/>
  <c r="C353" i="9" s="1"/>
  <c r="C3570" i="13"/>
  <c r="C3715"/>
  <c r="C3725" s="1"/>
  <c r="C341" i="9" s="1"/>
  <c r="C606" i="13"/>
  <c r="C751"/>
  <c r="C691"/>
  <c r="C982"/>
  <c r="C739"/>
  <c r="C1250"/>
  <c r="C1566"/>
  <c r="C946"/>
  <c r="C1103"/>
  <c r="C1113" s="1"/>
  <c r="C345" i="9" s="1"/>
  <c r="C1371" i="13"/>
  <c r="C1381" s="1"/>
  <c r="C286" i="9" s="1"/>
  <c r="C1711" i="13"/>
  <c r="C1721" s="1"/>
  <c r="C299" i="9" s="1"/>
  <c r="C1286" i="13"/>
  <c r="C1626"/>
  <c r="C1067"/>
  <c r="C1077" s="1"/>
  <c r="C309" i="9" s="1"/>
  <c r="C1407" i="13"/>
  <c r="C1417" s="1"/>
  <c r="C322" i="9" s="1"/>
  <c r="C2063" i="13"/>
  <c r="C2073" s="1"/>
  <c r="C324" i="9" s="1"/>
  <c r="C1906" i="13"/>
  <c r="C2222"/>
  <c r="C2562"/>
  <c r="C1699"/>
  <c r="C1709" s="1"/>
  <c r="C287" i="9" s="1"/>
  <c r="C2343" i="13"/>
  <c r="C2353" s="1"/>
  <c r="C277" i="9" s="1"/>
  <c r="C1894" i="13"/>
  <c r="C2234"/>
  <c r="C2574"/>
  <c r="C2938"/>
  <c r="C3254"/>
  <c r="C2719"/>
  <c r="C2729" s="1"/>
  <c r="C326" i="9" s="1"/>
  <c r="C2550" i="13"/>
  <c r="C2926"/>
  <c r="C3266"/>
  <c r="C2999"/>
  <c r="C3009" s="1"/>
  <c r="C279" i="9" s="1"/>
  <c r="C3315" i="13"/>
  <c r="C3363"/>
  <c r="C3373" s="1"/>
  <c r="C316" i="9" s="1"/>
  <c r="C3582" i="13"/>
  <c r="C3655"/>
  <c r="C3665" s="1"/>
  <c r="C281" i="9" s="1"/>
  <c r="C3546" i="13"/>
  <c r="C3351"/>
  <c r="C3361" s="1"/>
  <c r="C304" i="9" s="1"/>
  <c r="C196" i="14"/>
  <c r="F196" s="1"/>
  <c r="C727" i="13"/>
  <c r="C1262"/>
  <c r="C2634"/>
  <c r="C1966"/>
  <c r="C2683"/>
  <c r="C2693" s="1"/>
  <c r="C290" i="9" s="1"/>
  <c r="C3558" i="13"/>
  <c r="C3667"/>
  <c r="C3677" s="1"/>
  <c r="C293" i="9" s="1"/>
  <c r="C666" i="13"/>
  <c r="C715"/>
  <c r="C1638"/>
  <c r="C1395"/>
  <c r="C1405" s="1"/>
  <c r="C310" i="9" s="1"/>
  <c r="C1091" i="13"/>
  <c r="C1101" s="1"/>
  <c r="C333" i="9" s="1"/>
  <c r="C1723" i="13"/>
  <c r="C1733" s="1"/>
  <c r="C311" i="9" s="1"/>
  <c r="C2355" i="13"/>
  <c r="C2365" s="1"/>
  <c r="C289" i="9" s="1"/>
  <c r="C2294" i="13"/>
  <c r="C3230"/>
  <c r="C3011"/>
  <c r="C3021" s="1"/>
  <c r="C291" i="9" s="1"/>
  <c r="C3242" i="13"/>
  <c r="C3023"/>
  <c r="C3033" s="1"/>
  <c r="C303" i="9" s="1"/>
  <c r="C3387" i="13"/>
  <c r="C3397" s="1"/>
  <c r="C340" i="9" s="1"/>
  <c r="C3679" i="13"/>
  <c r="C3689" s="1"/>
  <c r="C305" i="9" s="1"/>
  <c r="C3399" i="13"/>
  <c r="C3409" s="1"/>
  <c r="C352" i="9" s="1"/>
  <c r="C958" i="13"/>
  <c r="C1322"/>
  <c r="C1347"/>
  <c r="C1735"/>
  <c r="C1745" s="1"/>
  <c r="C323" i="9" s="1"/>
  <c r="C970" i="13"/>
  <c r="C1431"/>
  <c r="C1441" s="1"/>
  <c r="C346" i="9" s="1"/>
  <c r="C2087" i="13"/>
  <c r="C2097" s="1"/>
  <c r="C348" i="9" s="1"/>
  <c r="C1978" i="13"/>
  <c r="C2027"/>
  <c r="C2037" s="1"/>
  <c r="C288" i="9" s="1"/>
  <c r="C2914" i="13"/>
  <c r="C2743"/>
  <c r="C2753" s="1"/>
  <c r="C350" i="9" s="1"/>
  <c r="C2902" i="13"/>
  <c r="C3618"/>
  <c r="C618"/>
  <c r="C1602"/>
  <c r="C1747"/>
  <c r="C1757" s="1"/>
  <c r="C335" i="9" s="1"/>
  <c r="C2367" i="13"/>
  <c r="C2377" s="1"/>
  <c r="C301" i="9" s="1"/>
  <c r="C2306" i="13"/>
  <c r="E1134"/>
  <c r="E1012"/>
  <c r="E1230" s="1"/>
  <c r="E3904"/>
  <c r="E842"/>
  <c r="E3880"/>
  <c r="E818"/>
  <c r="J6949"/>
  <c r="J7167" s="1"/>
  <c r="J7071"/>
  <c r="J6415"/>
  <c r="J6293"/>
  <c r="J6511" s="1"/>
  <c r="J8055"/>
  <c r="J7933"/>
  <c r="J8151" s="1"/>
  <c r="J7277"/>
  <c r="J7495" s="1"/>
  <c r="J7399"/>
  <c r="J5163"/>
  <c r="J8225"/>
  <c r="I5960"/>
  <c r="I6082"/>
  <c r="I5182"/>
  <c r="I8462" s="1"/>
  <c r="I8244"/>
  <c r="I7066"/>
  <c r="I6944"/>
  <c r="I7162" s="1"/>
  <c r="I5170"/>
  <c r="I8232"/>
  <c r="I7272"/>
  <c r="I7490" s="1"/>
  <c r="I7394"/>
  <c r="I5632"/>
  <c r="I5850" s="1"/>
  <c r="I5754"/>
  <c r="C5127"/>
  <c r="C8189"/>
  <c r="C8201"/>
  <c r="C5139"/>
  <c r="C7933"/>
  <c r="C8151" s="1"/>
  <c r="C8055"/>
  <c r="C8237"/>
  <c r="C5175"/>
  <c r="E853"/>
  <c r="E3915"/>
  <c r="E3635"/>
  <c r="E3757"/>
  <c r="E3927"/>
  <c r="E865"/>
  <c r="E1789"/>
  <c r="E1667"/>
  <c r="E1885" s="1"/>
  <c r="E1197"/>
  <c r="E3845"/>
  <c r="E3457"/>
  <c r="E2205"/>
  <c r="E1501"/>
  <c r="E4064"/>
  <c r="E3117"/>
  <c r="E3493"/>
  <c r="E1817"/>
  <c r="E1221"/>
  <c r="E3992"/>
  <c r="D8092"/>
  <c r="D6792"/>
  <c r="D5832"/>
  <c r="D7776"/>
  <c r="D7059"/>
  <c r="D7472"/>
  <c r="D5820"/>
  <c r="D8104"/>
  <c r="D6488"/>
  <c r="D7740"/>
  <c r="D6428"/>
  <c r="D8347"/>
  <c r="D7424"/>
  <c r="D5844"/>
  <c r="C7805"/>
  <c r="C6421"/>
  <c r="C6724"/>
  <c r="C7405"/>
  <c r="C6129"/>
  <c r="C6809"/>
  <c r="C7429"/>
  <c r="C5412"/>
  <c r="C6165"/>
  <c r="C6445"/>
  <c r="C7453"/>
  <c r="C6153"/>
  <c r="C6068"/>
  <c r="C5777"/>
  <c r="C8292"/>
  <c r="C7757"/>
  <c r="C7052"/>
  <c r="C7077"/>
  <c r="C7793"/>
  <c r="C6481"/>
  <c r="J2846"/>
  <c r="J2105"/>
  <c r="J1874"/>
  <c r="J2761"/>
  <c r="J2202"/>
  <c r="J1510"/>
  <c r="J1146"/>
  <c r="J2798"/>
  <c r="J1121"/>
  <c r="J1826"/>
  <c r="J3514"/>
  <c r="J2470"/>
  <c r="J1474"/>
  <c r="J1850"/>
  <c r="J4037"/>
  <c r="E6826"/>
  <c r="E5745"/>
  <c r="E8285"/>
  <c r="E7713"/>
  <c r="E7410"/>
  <c r="E6802"/>
  <c r="E7154"/>
  <c r="E5782"/>
  <c r="E7094"/>
  <c r="E7738"/>
  <c r="E5818"/>
  <c r="E5442"/>
  <c r="E1520"/>
  <c r="E1156"/>
  <c r="E3768"/>
  <c r="D1123"/>
  <c r="D3832"/>
  <c r="J7715"/>
  <c r="J8359"/>
  <c r="J8068"/>
  <c r="J8090"/>
  <c r="D8288"/>
  <c r="D6453"/>
  <c r="D7714"/>
  <c r="D7447"/>
  <c r="D5515"/>
  <c r="D7751"/>
  <c r="I8311"/>
  <c r="I8299"/>
  <c r="E8101"/>
  <c r="E7056"/>
  <c r="E7469"/>
  <c r="E8125"/>
  <c r="E7737"/>
  <c r="E6425"/>
  <c r="E8344"/>
  <c r="E7421"/>
  <c r="E5841"/>
  <c r="E8065"/>
  <c r="E6801"/>
  <c r="E6789"/>
  <c r="E5829"/>
  <c r="D3777"/>
  <c r="D3449"/>
  <c r="D4008"/>
  <c r="D3813"/>
  <c r="D3169"/>
  <c r="D3473"/>
  <c r="D2829"/>
  <c r="D1797"/>
  <c r="D3121"/>
  <c r="D3181"/>
  <c r="D1189"/>
  <c r="D4056"/>
  <c r="D3789"/>
  <c r="D3412"/>
  <c r="D3145"/>
  <c r="D2161"/>
  <c r="D2781"/>
  <c r="D1857"/>
  <c r="H4117"/>
  <c r="J7102"/>
  <c r="J6069"/>
  <c r="J6822"/>
  <c r="J7709"/>
  <c r="J6397"/>
  <c r="J7126"/>
  <c r="J5741"/>
  <c r="J8110"/>
  <c r="J5826"/>
  <c r="J5814"/>
  <c r="J8062"/>
  <c r="J7078"/>
  <c r="J5462"/>
  <c r="I4108"/>
  <c r="H8377"/>
  <c r="H6833"/>
  <c r="C4158"/>
  <c r="H2786"/>
  <c r="H2458"/>
  <c r="H1814"/>
  <c r="H4061"/>
  <c r="H2433"/>
  <c r="H1194"/>
  <c r="H1121"/>
  <c r="H3794"/>
  <c r="H2810"/>
  <c r="H2494"/>
  <c r="H1826"/>
  <c r="H1449"/>
  <c r="H4013"/>
  <c r="H3818"/>
  <c r="H3417"/>
  <c r="H3150"/>
  <c r="H2130"/>
  <c r="H2190"/>
  <c r="H1218"/>
  <c r="C6811"/>
  <c r="C7479"/>
  <c r="C7079"/>
  <c r="C6143"/>
  <c r="C6107"/>
  <c r="C5414"/>
  <c r="C6483"/>
  <c r="C7467"/>
  <c r="C8306"/>
  <c r="C8038"/>
  <c r="C7115"/>
  <c r="C7735"/>
  <c r="C6423"/>
  <c r="I8292"/>
  <c r="I8328"/>
  <c r="I8109"/>
  <c r="I6724"/>
  <c r="I7137"/>
  <c r="I7805"/>
  <c r="I6493"/>
  <c r="I8133"/>
  <c r="I6773"/>
  <c r="I6153"/>
  <c r="I5801"/>
  <c r="I7793"/>
  <c r="I6068"/>
  <c r="I6761"/>
  <c r="I5497"/>
  <c r="D8377"/>
  <c r="D7817"/>
  <c r="D6180"/>
  <c r="D8296"/>
  <c r="D7117"/>
  <c r="D6813"/>
  <c r="D6497"/>
  <c r="D8040"/>
  <c r="D6765"/>
  <c r="D5744"/>
  <c r="D7797"/>
  <c r="D7081"/>
  <c r="D6133"/>
  <c r="D8308"/>
  <c r="D8113"/>
  <c r="D6777"/>
  <c r="D7809"/>
  <c r="D7384"/>
  <c r="D6157"/>
  <c r="D8332"/>
  <c r="E5851"/>
  <c r="H1207"/>
  <c r="H4050"/>
  <c r="H3187"/>
  <c r="H3467"/>
  <c r="H2859"/>
  <c r="H2459"/>
  <c r="H1195"/>
  <c r="H3115"/>
  <c r="H2434"/>
  <c r="H1159"/>
  <c r="H4026"/>
  <c r="J3157"/>
  <c r="J2477"/>
  <c r="J2100"/>
  <c r="J1505"/>
  <c r="J1141"/>
  <c r="J3181"/>
  <c r="J3169"/>
  <c r="J1469"/>
  <c r="J1845"/>
  <c r="J3837"/>
  <c r="J3509"/>
  <c r="J2817"/>
  <c r="J1797"/>
  <c r="J1189"/>
  <c r="J2781"/>
  <c r="J3145"/>
  <c r="J2137"/>
  <c r="J1444"/>
  <c r="J1481"/>
  <c r="J3996"/>
  <c r="F7992"/>
  <c r="F6680"/>
  <c r="F7664"/>
  <c r="F8016"/>
  <c r="F6704"/>
  <c r="F6692"/>
  <c r="F7652"/>
  <c r="F7956"/>
  <c r="F6644"/>
  <c r="F5720"/>
  <c r="F7676"/>
  <c r="F7360"/>
  <c r="F6316"/>
  <c r="F7348"/>
  <c r="F5732"/>
  <c r="F7336"/>
  <c r="F6984"/>
  <c r="F5708"/>
  <c r="F5404"/>
  <c r="E5474"/>
  <c r="E7053"/>
  <c r="E8341"/>
  <c r="E7090"/>
  <c r="E6786"/>
  <c r="E8134"/>
  <c r="E6494"/>
  <c r="E8329"/>
  <c r="E6434"/>
  <c r="E7466"/>
  <c r="E6422"/>
  <c r="E6725"/>
  <c r="E6397"/>
  <c r="E5838"/>
  <c r="E5826"/>
  <c r="D3770"/>
  <c r="D3514"/>
  <c r="D2761"/>
  <c r="D3454"/>
  <c r="D2142"/>
  <c r="D3989"/>
  <c r="D3806"/>
  <c r="D3138"/>
  <c r="D2154"/>
  <c r="D1498"/>
  <c r="D3830"/>
  <c r="D1850"/>
  <c r="D1218"/>
  <c r="D4037"/>
  <c r="I8463"/>
  <c r="I7163"/>
  <c r="H3529"/>
  <c r="C8331"/>
  <c r="C7383"/>
  <c r="C6132"/>
  <c r="C8307"/>
  <c r="C7711"/>
  <c r="C8136"/>
  <c r="C7480"/>
  <c r="C7808"/>
  <c r="C6496"/>
  <c r="C6108"/>
  <c r="C5415"/>
  <c r="C2515"/>
  <c r="C2199"/>
  <c r="C2151"/>
  <c r="C3803"/>
  <c r="C3499"/>
  <c r="C2758"/>
  <c r="C1859"/>
  <c r="C2430"/>
  <c r="C2807"/>
  <c r="C1203"/>
  <c r="C1483"/>
  <c r="C2795"/>
  <c r="C2831"/>
  <c r="C1471"/>
  <c r="C1531"/>
  <c r="C3998"/>
  <c r="C3419"/>
  <c r="C4063"/>
  <c r="C3820"/>
  <c r="C3164"/>
  <c r="C2496"/>
  <c r="C1840"/>
  <c r="C1184"/>
  <c r="C3808"/>
  <c r="C3492"/>
  <c r="C1488"/>
  <c r="C1864"/>
  <c r="C3844"/>
  <c r="C3116"/>
  <c r="C2472"/>
  <c r="H8368"/>
  <c r="J4002"/>
  <c r="J2811"/>
  <c r="J1875"/>
  <c r="J1523"/>
  <c r="J3418"/>
  <c r="J3151"/>
  <c r="J1827"/>
  <c r="J1863"/>
  <c r="J3163"/>
  <c r="J1535"/>
  <c r="J1450"/>
  <c r="I3116"/>
  <c r="I3176"/>
  <c r="I2435"/>
  <c r="I3832"/>
  <c r="I2788"/>
  <c r="I1840"/>
  <c r="I1488"/>
  <c r="I4027"/>
  <c r="I3091"/>
  <c r="I3140"/>
  <c r="I3444"/>
  <c r="I2132"/>
  <c r="I2532"/>
  <c r="I1500"/>
  <c r="I1172"/>
  <c r="I3419"/>
  <c r="I1208"/>
  <c r="I1828"/>
  <c r="C6837"/>
  <c r="D2186"/>
  <c r="D3085"/>
  <c r="D3134"/>
  <c r="D2138"/>
  <c r="D1542"/>
  <c r="D1154"/>
  <c r="D3122"/>
  <c r="D3498"/>
  <c r="D2478"/>
  <c r="D1178"/>
  <c r="D3778"/>
  <c r="D3110"/>
  <c r="D1166"/>
  <c r="D4009"/>
  <c r="C8037"/>
  <c r="C7090"/>
  <c r="C8305"/>
  <c r="C8110"/>
  <c r="C7150"/>
  <c r="C6422"/>
  <c r="C6725"/>
  <c r="C5778"/>
  <c r="C8293"/>
  <c r="C6774"/>
  <c r="C6166"/>
  <c r="C8062"/>
  <c r="C8074"/>
  <c r="C6470"/>
  <c r="C7053"/>
  <c r="C5802"/>
  <c r="C8341"/>
  <c r="E7748"/>
  <c r="E8319"/>
  <c r="E6788"/>
  <c r="E8355"/>
  <c r="E5816"/>
  <c r="E8136"/>
  <c r="E6071"/>
  <c r="E5840"/>
  <c r="E8100"/>
  <c r="E7080"/>
  <c r="E7432"/>
  <c r="E7711"/>
  <c r="E6399"/>
  <c r="E8307"/>
  <c r="D8090"/>
  <c r="D6073"/>
  <c r="D6146"/>
  <c r="D5794"/>
  <c r="D7713"/>
  <c r="D8126"/>
  <c r="D7057"/>
  <c r="D7106"/>
  <c r="D7798"/>
  <c r="D6486"/>
  <c r="D5770"/>
  <c r="D5745"/>
  <c r="D8102"/>
  <c r="D7082"/>
  <c r="D6802"/>
  <c r="D8357"/>
  <c r="E3184"/>
  <c r="E1204"/>
  <c r="E2176"/>
  <c r="E1872"/>
  <c r="E3464"/>
  <c r="D4063"/>
  <c r="D2472"/>
  <c r="D3140"/>
  <c r="D3091"/>
  <c r="D4015"/>
  <c r="D2860"/>
  <c r="D3480"/>
  <c r="J8323"/>
  <c r="J7436"/>
  <c r="J8104"/>
  <c r="J5456"/>
  <c r="J6828"/>
  <c r="J5830"/>
  <c r="J6826"/>
  <c r="J8309"/>
  <c r="J6426"/>
  <c r="J7385"/>
  <c r="J7798"/>
  <c r="J5514"/>
  <c r="D8360"/>
  <c r="D6779"/>
  <c r="D8127"/>
  <c r="D5418"/>
  <c r="D8346"/>
  <c r="D6755"/>
  <c r="H6495"/>
  <c r="H7710"/>
  <c r="H6398"/>
  <c r="H8306"/>
  <c r="H6811"/>
  <c r="H7431"/>
  <c r="H5463"/>
  <c r="H8318"/>
  <c r="H8123"/>
  <c r="H7151"/>
  <c r="H7382"/>
  <c r="H7771"/>
  <c r="H6751"/>
  <c r="H5803"/>
  <c r="H8342"/>
  <c r="H7479"/>
  <c r="H5414"/>
  <c r="H5487"/>
  <c r="H5451"/>
  <c r="I7469"/>
  <c r="I5513"/>
  <c r="I7384"/>
  <c r="I7481"/>
  <c r="I6145"/>
  <c r="I5416"/>
  <c r="I6133"/>
  <c r="I6437"/>
  <c r="I7421"/>
  <c r="I5841"/>
  <c r="I7797"/>
  <c r="I6072"/>
  <c r="I6473"/>
  <c r="C3510"/>
  <c r="C3450"/>
  <c r="C1773"/>
  <c r="C4057"/>
  <c r="C3085"/>
  <c r="C1530"/>
  <c r="C3826"/>
  <c r="C2782"/>
  <c r="C2514"/>
  <c r="C2842"/>
  <c r="C1445"/>
  <c r="C1142"/>
  <c r="C2162"/>
  <c r="C1822"/>
  <c r="C4045"/>
  <c r="I3503"/>
  <c r="I2167"/>
  <c r="I1122"/>
  <c r="I3127"/>
  <c r="I2787"/>
  <c r="I1803"/>
  <c r="I4050"/>
  <c r="I3831"/>
  <c r="I2106"/>
  <c r="I2191"/>
  <c r="I1171"/>
  <c r="I4038"/>
  <c r="I3795"/>
  <c r="I3746"/>
  <c r="I3187"/>
  <c r="I2131"/>
  <c r="I2459"/>
  <c r="I1815"/>
  <c r="I4002"/>
  <c r="E8067"/>
  <c r="E6730"/>
  <c r="E6803"/>
  <c r="E5795"/>
  <c r="E5807"/>
  <c r="E8346"/>
  <c r="E7739"/>
  <c r="E6147"/>
  <c r="E6779"/>
  <c r="E5819"/>
  <c r="E5746"/>
  <c r="E7447"/>
  <c r="E6499"/>
  <c r="E7411"/>
  <c r="E6159"/>
  <c r="E6074"/>
  <c r="E5831"/>
  <c r="I7109"/>
  <c r="I8141"/>
  <c r="I6781"/>
  <c r="I6161"/>
  <c r="I6817"/>
  <c r="I5809"/>
  <c r="I7157"/>
  <c r="I5493"/>
  <c r="I5748"/>
  <c r="I8129"/>
  <c r="I8093"/>
  <c r="I6757"/>
  <c r="I7789"/>
  <c r="I6477"/>
  <c r="I5773"/>
  <c r="J6777"/>
  <c r="J8284"/>
  <c r="J5744"/>
  <c r="J5477"/>
  <c r="J7761"/>
  <c r="J7797"/>
  <c r="J5501"/>
  <c r="J7809"/>
  <c r="J7093"/>
  <c r="J7056"/>
  <c r="J5513"/>
  <c r="H3193"/>
  <c r="H6147"/>
  <c r="H7095"/>
  <c r="H6171"/>
  <c r="H7423"/>
  <c r="H6074"/>
  <c r="H6099"/>
  <c r="H5503"/>
  <c r="H7763"/>
  <c r="H8042"/>
  <c r="H6451"/>
  <c r="H6827"/>
  <c r="H6123"/>
  <c r="H5843"/>
  <c r="D8038"/>
  <c r="D6119"/>
  <c r="D7807"/>
  <c r="D7407"/>
  <c r="D8330"/>
  <c r="D7115"/>
  <c r="D6167"/>
  <c r="D5791"/>
  <c r="D7735"/>
  <c r="D6423"/>
  <c r="D6823"/>
  <c r="D6131"/>
  <c r="D8282"/>
  <c r="D5815"/>
  <c r="I6776"/>
  <c r="I5816"/>
  <c r="I8064"/>
  <c r="I7736"/>
  <c r="I6144"/>
  <c r="I7432"/>
  <c r="I8355"/>
  <c r="I7444"/>
  <c r="I6424"/>
  <c r="I7140"/>
  <c r="I6132"/>
  <c r="I8283"/>
  <c r="I5792"/>
  <c r="I2758"/>
  <c r="I1483"/>
  <c r="I2467"/>
  <c r="I3414"/>
  <c r="I3487"/>
  <c r="I3135"/>
  <c r="I1774"/>
  <c r="I1155"/>
  <c r="I3803"/>
  <c r="I2843"/>
  <c r="I3986"/>
  <c r="H8457"/>
  <c r="H6513"/>
  <c r="I2432"/>
  <c r="I3453"/>
  <c r="I2517"/>
  <c r="I3781"/>
  <c r="I4036"/>
  <c r="I3817"/>
  <c r="I2165"/>
  <c r="I2809"/>
  <c r="I1873"/>
  <c r="I1448"/>
  <c r="I4060"/>
  <c r="I3501"/>
  <c r="I3416"/>
  <c r="I2129"/>
  <c r="I1205"/>
  <c r="I4024"/>
  <c r="I1120"/>
  <c r="I4048"/>
  <c r="I4120"/>
  <c r="D3415"/>
  <c r="D1119"/>
  <c r="D2188"/>
  <c r="D3768"/>
  <c r="D3112"/>
  <c r="D3440"/>
  <c r="D2140"/>
  <c r="D2468"/>
  <c r="D1800"/>
  <c r="D4059"/>
  <c r="C3748"/>
  <c r="C2436"/>
  <c r="C1124"/>
  <c r="C3785"/>
  <c r="C1209"/>
  <c r="C2789"/>
  <c r="C2108"/>
  <c r="C1197"/>
  <c r="C4040"/>
  <c r="C3845"/>
  <c r="C3809"/>
  <c r="C3129"/>
  <c r="C3505"/>
  <c r="C2157"/>
  <c r="C2533"/>
  <c r="C1489"/>
  <c r="C1841"/>
  <c r="C1161"/>
  <c r="D5849"/>
  <c r="D8380"/>
  <c r="D8440"/>
  <c r="E3806"/>
  <c r="E3490"/>
  <c r="E2458"/>
  <c r="E1449"/>
  <c r="E4025"/>
  <c r="E3830"/>
  <c r="E3514"/>
  <c r="E2482"/>
  <c r="E2433"/>
  <c r="E1814"/>
  <c r="E1182"/>
  <c r="E3745"/>
  <c r="E2761"/>
  <c r="E2166"/>
  <c r="E2810"/>
  <c r="E1826"/>
  <c r="E1474"/>
  <c r="J5746"/>
  <c r="J8298"/>
  <c r="J5515"/>
  <c r="J6439"/>
  <c r="J6475"/>
  <c r="J6099"/>
  <c r="I7114"/>
  <c r="I6094"/>
  <c r="I6069"/>
  <c r="I8293"/>
  <c r="I8086"/>
  <c r="I7709"/>
  <c r="I7466"/>
  <c r="I6422"/>
  <c r="I6725"/>
  <c r="C5795"/>
  <c r="C6730"/>
  <c r="C8334"/>
  <c r="C7459"/>
  <c r="C7155"/>
  <c r="C5467"/>
  <c r="C6159"/>
  <c r="C6463"/>
  <c r="C7739"/>
  <c r="C6074"/>
  <c r="C8346"/>
  <c r="B3543"/>
  <c r="B3384"/>
  <c r="F3384" s="1"/>
  <c r="B2971"/>
  <c r="B2643"/>
  <c r="B2072"/>
  <c r="F2072" s="1"/>
  <c r="B1903"/>
  <c r="B2060"/>
  <c r="F2060" s="1"/>
  <c r="B1259"/>
  <c r="B1271"/>
  <c r="B591"/>
  <c r="B3688"/>
  <c r="F3688" s="1"/>
  <c r="B3348"/>
  <c r="F3348" s="1"/>
  <c r="B2680"/>
  <c r="F2680" s="1"/>
  <c r="B3032"/>
  <c r="F3032" s="1"/>
  <c r="B2887"/>
  <c r="B2412"/>
  <c r="F2412" s="1"/>
  <c r="B1927"/>
  <c r="B1283"/>
  <c r="B1368"/>
  <c r="F1368" s="1"/>
  <c r="B943"/>
  <c r="B724"/>
  <c r="B3676"/>
  <c r="F3676" s="1"/>
  <c r="B3068"/>
  <c r="F3068" s="1"/>
  <c r="B3251"/>
  <c r="B2096"/>
  <c r="F2096" s="1"/>
  <c r="B1951"/>
  <c r="B2084"/>
  <c r="F2084" s="1"/>
  <c r="B1623"/>
  <c r="B1708"/>
  <c r="F1708" s="1"/>
  <c r="B760"/>
  <c r="B615"/>
  <c r="B3615"/>
  <c r="B2704"/>
  <c r="F2704" s="1"/>
  <c r="B3056"/>
  <c r="F3056" s="1"/>
  <c r="B2935"/>
  <c r="B1720"/>
  <c r="F1720" s="1"/>
  <c r="B1975"/>
  <c r="B1331"/>
  <c r="B1052"/>
  <c r="F1052" s="1"/>
  <c r="B663"/>
  <c r="H8430"/>
  <c r="H7494"/>
  <c r="E3173"/>
  <c r="E3744"/>
  <c r="E2104"/>
  <c r="E4024"/>
  <c r="E2189"/>
  <c r="E1545"/>
  <c r="E1825"/>
  <c r="E3817"/>
  <c r="E3185"/>
  <c r="E2457"/>
  <c r="E2517"/>
  <c r="E4036"/>
  <c r="I6507"/>
  <c r="H4119"/>
  <c r="I6950"/>
  <c r="I7168" s="1"/>
  <c r="E4145" l="1"/>
  <c r="E4098"/>
  <c r="D8379"/>
  <c r="J4171"/>
  <c r="E3197"/>
  <c r="E4087"/>
  <c r="E3855"/>
  <c r="H8391"/>
  <c r="D4154"/>
  <c r="C5522"/>
  <c r="F6400"/>
  <c r="E3525"/>
  <c r="I6508"/>
  <c r="H6839"/>
  <c r="E6511"/>
  <c r="C6505"/>
  <c r="E4161"/>
  <c r="I8383"/>
  <c r="C7496"/>
  <c r="E4082"/>
  <c r="D7166"/>
  <c r="E8404"/>
  <c r="D4120"/>
  <c r="I3523"/>
  <c r="E5855"/>
  <c r="D5854"/>
  <c r="E8380"/>
  <c r="E8392"/>
  <c r="C8414"/>
  <c r="C7490"/>
  <c r="D1882"/>
  <c r="J3199"/>
  <c r="C3200"/>
  <c r="C4124"/>
  <c r="C3528"/>
  <c r="C2211"/>
  <c r="E8426"/>
  <c r="F6497"/>
  <c r="I8389"/>
  <c r="J7162"/>
  <c r="H4177"/>
  <c r="D5527"/>
  <c r="J6182"/>
  <c r="D1888"/>
  <c r="E3526"/>
  <c r="J8393"/>
  <c r="C2866"/>
  <c r="D6510"/>
  <c r="C5851"/>
  <c r="D3193"/>
  <c r="J1558"/>
  <c r="D7824"/>
  <c r="I2869"/>
  <c r="D8426"/>
  <c r="D4167"/>
  <c r="J4101"/>
  <c r="J4130"/>
  <c r="E2215"/>
  <c r="J4172"/>
  <c r="C8406"/>
  <c r="B3105"/>
  <c r="F3105" s="1"/>
  <c r="F2887"/>
  <c r="B2983"/>
  <c r="C1856"/>
  <c r="C1648"/>
  <c r="C3764"/>
  <c r="C3556"/>
  <c r="C2792"/>
  <c r="C2584"/>
  <c r="C1504"/>
  <c r="C1296"/>
  <c r="C3083"/>
  <c r="C2997"/>
  <c r="F663"/>
  <c r="B3943"/>
  <c r="F3943" s="1"/>
  <c r="B881"/>
  <c r="F2643"/>
  <c r="B2861"/>
  <c r="F2861" s="1"/>
  <c r="C2512"/>
  <c r="C2304"/>
  <c r="C2852"/>
  <c r="C2644"/>
  <c r="C1916"/>
  <c r="C2124"/>
  <c r="C3886"/>
  <c r="C824"/>
  <c r="C616"/>
  <c r="C2632"/>
  <c r="C2840"/>
  <c r="C773"/>
  <c r="C4043"/>
  <c r="C2900"/>
  <c r="C3108"/>
  <c r="C944"/>
  <c r="C1152"/>
  <c r="D6772"/>
  <c r="D6564"/>
  <c r="D7536"/>
  <c r="D7744"/>
  <c r="D7876"/>
  <c r="D8084"/>
  <c r="D5836"/>
  <c r="D5628"/>
  <c r="D5908"/>
  <c r="D6116"/>
  <c r="F6603"/>
  <c r="B6821"/>
  <c r="F6821" s="1"/>
  <c r="F7284"/>
  <c r="B7380"/>
  <c r="F7380" s="1"/>
  <c r="F7855"/>
  <c r="B8073"/>
  <c r="F8073" s="1"/>
  <c r="F6895"/>
  <c r="B7113"/>
  <c r="F7113" s="1"/>
  <c r="F7911"/>
  <c r="B8129"/>
  <c r="F8129" s="1"/>
  <c r="B7461"/>
  <c r="F7461" s="1"/>
  <c r="F7243"/>
  <c r="D3964"/>
  <c r="D902"/>
  <c r="D5197"/>
  <c r="D8259"/>
  <c r="F1659"/>
  <c r="B1877"/>
  <c r="F1877" s="1"/>
  <c r="B893"/>
  <c r="B3955"/>
  <c r="F3955" s="1"/>
  <c r="F675"/>
  <c r="B2108"/>
  <c r="F2108" s="1"/>
  <c r="F2012"/>
  <c r="B3311"/>
  <c r="B3433"/>
  <c r="F3433" s="1"/>
  <c r="F3215"/>
  <c r="F1028"/>
  <c r="B1124"/>
  <c r="F1124" s="1"/>
  <c r="E902"/>
  <c r="E3964"/>
  <c r="B3465"/>
  <c r="F3465" s="1"/>
  <c r="F3247"/>
  <c r="B2165"/>
  <c r="F2165" s="1"/>
  <c r="F1947"/>
  <c r="B1837"/>
  <c r="F1837" s="1"/>
  <c r="F1619"/>
  <c r="B4036"/>
  <c r="F4036" s="1"/>
  <c r="F756"/>
  <c r="B3879"/>
  <c r="F3879" s="1"/>
  <c r="F599"/>
  <c r="B817"/>
  <c r="B3829"/>
  <c r="F3829" s="1"/>
  <c r="F3611"/>
  <c r="B3149"/>
  <c r="F3149" s="1"/>
  <c r="F2931"/>
  <c r="B2189"/>
  <c r="F2189" s="1"/>
  <c r="F1971"/>
  <c r="B1545"/>
  <c r="F1545" s="1"/>
  <c r="F1327"/>
  <c r="B3927"/>
  <c r="F3927" s="1"/>
  <c r="B865"/>
  <c r="F647"/>
  <c r="F3320"/>
  <c r="B3416"/>
  <c r="F3416" s="1"/>
  <c r="F3295"/>
  <c r="B3513"/>
  <c r="F3513" s="1"/>
  <c r="B3501"/>
  <c r="F3501" s="1"/>
  <c r="F3283"/>
  <c r="F2955"/>
  <c r="B3173"/>
  <c r="F3173" s="1"/>
  <c r="F2336"/>
  <c r="B2432"/>
  <c r="F2432" s="1"/>
  <c r="F2239"/>
  <c r="B2457"/>
  <c r="F2457" s="1"/>
  <c r="B1667"/>
  <c r="B1789"/>
  <c r="F1789" s="1"/>
  <c r="F1571"/>
  <c r="B1825"/>
  <c r="F1825" s="1"/>
  <c r="F1607"/>
  <c r="B1193"/>
  <c r="F1193" s="1"/>
  <c r="F975"/>
  <c r="B3744"/>
  <c r="F3744" s="1"/>
  <c r="F3648"/>
  <c r="F3223"/>
  <c r="B3441"/>
  <c r="F3441" s="1"/>
  <c r="F2263"/>
  <c r="B2481"/>
  <c r="F2481" s="1"/>
  <c r="B1813"/>
  <c r="F1813" s="1"/>
  <c r="F1595"/>
  <c r="B1509"/>
  <c r="F1509" s="1"/>
  <c r="F1291"/>
  <c r="F671"/>
  <c r="B889"/>
  <c r="B3951"/>
  <c r="F3951" s="1"/>
  <c r="G8305"/>
  <c r="K8305" s="1"/>
  <c r="K5025"/>
  <c r="G6410"/>
  <c r="K6410" s="1"/>
  <c r="K6192"/>
  <c r="G6288"/>
  <c r="K6908"/>
  <c r="G7126"/>
  <c r="K7126" s="1"/>
  <c r="K6556"/>
  <c r="G6774"/>
  <c r="K6774" s="1"/>
  <c r="K5256"/>
  <c r="G5474"/>
  <c r="K5474" s="1"/>
  <c r="G6762"/>
  <c r="K6762" s="1"/>
  <c r="K6544"/>
  <c r="K6872"/>
  <c r="G7090"/>
  <c r="K7090" s="1"/>
  <c r="G5814"/>
  <c r="K5814" s="1"/>
  <c r="K5596"/>
  <c r="K5620"/>
  <c r="G5838"/>
  <c r="K5838" s="1"/>
  <c r="G7794"/>
  <c r="K7794" s="1"/>
  <c r="K7576"/>
  <c r="G8172"/>
  <c r="K8172" s="1"/>
  <c r="G5110"/>
  <c r="K4892"/>
  <c r="G6944"/>
  <c r="G7066"/>
  <c r="K7066" s="1"/>
  <c r="K6848"/>
  <c r="G8074"/>
  <c r="K8074" s="1"/>
  <c r="K7856"/>
  <c r="G6069"/>
  <c r="K6069" s="1"/>
  <c r="K5973"/>
  <c r="G8110"/>
  <c r="K8110" s="1"/>
  <c r="K7892"/>
  <c r="K6240"/>
  <c r="G6458"/>
  <c r="K6458" s="1"/>
  <c r="G8122"/>
  <c r="K8122" s="1"/>
  <c r="K7904"/>
  <c r="G6154"/>
  <c r="K6154" s="1"/>
  <c r="K5936"/>
  <c r="K4952"/>
  <c r="G8232"/>
  <c r="K8232" s="1"/>
  <c r="G5170"/>
  <c r="C905"/>
  <c r="C3967"/>
  <c r="G3789"/>
  <c r="K3789" s="1"/>
  <c r="K3571"/>
  <c r="G3169"/>
  <c r="K3169" s="1"/>
  <c r="K2951"/>
  <c r="G2319"/>
  <c r="G2441"/>
  <c r="K2441" s="1"/>
  <c r="K2223"/>
  <c r="G2841"/>
  <c r="K2841" s="1"/>
  <c r="K2623"/>
  <c r="G1505"/>
  <c r="K1505" s="1"/>
  <c r="K1287"/>
  <c r="K995"/>
  <c r="G1213"/>
  <c r="K1213" s="1"/>
  <c r="G4044"/>
  <c r="K4044" s="1"/>
  <c r="K764"/>
  <c r="G3097"/>
  <c r="K3097" s="1"/>
  <c r="K2879"/>
  <c r="G2975"/>
  <c r="G2149"/>
  <c r="K2149" s="1"/>
  <c r="K1931"/>
  <c r="G2769"/>
  <c r="K2769" s="1"/>
  <c r="G2647"/>
  <c r="K2551"/>
  <c r="K1311"/>
  <c r="G1529"/>
  <c r="K1529" s="1"/>
  <c r="G1469"/>
  <c r="K1469" s="1"/>
  <c r="K1251"/>
  <c r="G1177"/>
  <c r="K1177" s="1"/>
  <c r="K959"/>
  <c r="G3887"/>
  <c r="K3887" s="1"/>
  <c r="G825"/>
  <c r="K607"/>
  <c r="K3243"/>
  <c r="G3461"/>
  <c r="K3461" s="1"/>
  <c r="G3473"/>
  <c r="K3473" s="1"/>
  <c r="K3255"/>
  <c r="G2477"/>
  <c r="K2477" s="1"/>
  <c r="K2259"/>
  <c r="G1457"/>
  <c r="K1457" s="1"/>
  <c r="K1239"/>
  <c r="G1335"/>
  <c r="G3875"/>
  <c r="K3875" s="1"/>
  <c r="G813"/>
  <c r="K595"/>
  <c r="G3911"/>
  <c r="K3911" s="1"/>
  <c r="G849"/>
  <c r="K631"/>
  <c r="G3485"/>
  <c r="K3485" s="1"/>
  <c r="K3267"/>
  <c r="K2635"/>
  <c r="G2853"/>
  <c r="K2853" s="1"/>
  <c r="G1444"/>
  <c r="K1444" s="1"/>
  <c r="K1348"/>
  <c r="K947"/>
  <c r="G1165"/>
  <c r="K1165" s="1"/>
  <c r="K911"/>
  <c r="G1129"/>
  <c r="K1129" s="1"/>
  <c r="G1007"/>
  <c r="G3935"/>
  <c r="K3935" s="1"/>
  <c r="G873"/>
  <c r="K655"/>
  <c r="I8048"/>
  <c r="I7926"/>
  <c r="I7840"/>
  <c r="I6808"/>
  <c r="I6600"/>
  <c r="I6904"/>
  <c r="I7112"/>
  <c r="I6164"/>
  <c r="I5956"/>
  <c r="I5288"/>
  <c r="I5496"/>
  <c r="I7780"/>
  <c r="I7572"/>
  <c r="I7804"/>
  <c r="I7596"/>
  <c r="I6868"/>
  <c r="I7076"/>
  <c r="I7293"/>
  <c r="I7379"/>
  <c r="I7268"/>
  <c r="I7476"/>
  <c r="I5411"/>
  <c r="I5325"/>
  <c r="I5436"/>
  <c r="I5228"/>
  <c r="I5872"/>
  <c r="I6080"/>
  <c r="I5958"/>
  <c r="I8108"/>
  <c r="I7900"/>
  <c r="I7100"/>
  <c r="I6892"/>
  <c r="I6152"/>
  <c r="I5944"/>
  <c r="I6540"/>
  <c r="I6748"/>
  <c r="I6116"/>
  <c r="I5908"/>
  <c r="I5580"/>
  <c r="I5788"/>
  <c r="I7124"/>
  <c r="I6916"/>
  <c r="I7744"/>
  <c r="I7536"/>
  <c r="I6432"/>
  <c r="I6224"/>
  <c r="I5981"/>
  <c r="I6067"/>
  <c r="I5800"/>
  <c r="I5592"/>
  <c r="I5739"/>
  <c r="I5653"/>
  <c r="I5472"/>
  <c r="I5264"/>
  <c r="D3739"/>
  <c r="D3653"/>
  <c r="D3302"/>
  <c r="D3424"/>
  <c r="D3216"/>
  <c r="D2452"/>
  <c r="D2244"/>
  <c r="D2099"/>
  <c r="D2013"/>
  <c r="D1832"/>
  <c r="D1624"/>
  <c r="D785"/>
  <c r="D4055"/>
  <c r="D3448"/>
  <c r="D3240"/>
  <c r="D2476"/>
  <c r="D2268"/>
  <c r="D592"/>
  <c r="D3862"/>
  <c r="D800"/>
  <c r="D678"/>
  <c r="D3752"/>
  <c r="D3630"/>
  <c r="D3544"/>
  <c r="D3472"/>
  <c r="D3264"/>
  <c r="D2500"/>
  <c r="D2292"/>
  <c r="D2620"/>
  <c r="D2828"/>
  <c r="D1576"/>
  <c r="D1784"/>
  <c r="D1662"/>
  <c r="D787"/>
  <c r="D701"/>
  <c r="D3971"/>
  <c r="D3496"/>
  <c r="D3288"/>
  <c r="D2316"/>
  <c r="D2524"/>
  <c r="D2852"/>
  <c r="D2644"/>
  <c r="D1492"/>
  <c r="D1284"/>
  <c r="D872"/>
  <c r="D664"/>
  <c r="D3934"/>
  <c r="G7432"/>
  <c r="K7432" s="1"/>
  <c r="K7214"/>
  <c r="G7760"/>
  <c r="K7760" s="1"/>
  <c r="K7542"/>
  <c r="G6448"/>
  <c r="K6448" s="1"/>
  <c r="K6230"/>
  <c r="G5816"/>
  <c r="K5816" s="1"/>
  <c r="K5598"/>
  <c r="G5804"/>
  <c r="K5804" s="1"/>
  <c r="K5586"/>
  <c r="K6582"/>
  <c r="G6800"/>
  <c r="K6800" s="1"/>
  <c r="G7444"/>
  <c r="K7444" s="1"/>
  <c r="K7226"/>
  <c r="K5975"/>
  <c r="G6071"/>
  <c r="K6071" s="1"/>
  <c r="G8343"/>
  <c r="K8343" s="1"/>
  <c r="K5063"/>
  <c r="G8246"/>
  <c r="K8246" s="1"/>
  <c r="G5184"/>
  <c r="K4966"/>
  <c r="G8234"/>
  <c r="K8234" s="1"/>
  <c r="G5172"/>
  <c r="K4954"/>
  <c r="K7846"/>
  <c r="G8064"/>
  <c r="K8064" s="1"/>
  <c r="K6606"/>
  <c r="G6824"/>
  <c r="K6824" s="1"/>
  <c r="K7250"/>
  <c r="G7468"/>
  <c r="K7468" s="1"/>
  <c r="K5926"/>
  <c r="G6144"/>
  <c r="K6144" s="1"/>
  <c r="G5768"/>
  <c r="K5768" s="1"/>
  <c r="K5550"/>
  <c r="K5538"/>
  <c r="G5634"/>
  <c r="G5756"/>
  <c r="K5756" s="1"/>
  <c r="K7943"/>
  <c r="G8039"/>
  <c r="K8039" s="1"/>
  <c r="G7068"/>
  <c r="K7068" s="1"/>
  <c r="K6850"/>
  <c r="G6946"/>
  <c r="G6740"/>
  <c r="K6740" s="1"/>
  <c r="K6522"/>
  <c r="G6618"/>
  <c r="K5574"/>
  <c r="G5792"/>
  <c r="K5792" s="1"/>
  <c r="G8283"/>
  <c r="K8283" s="1"/>
  <c r="K5003"/>
  <c r="C3961"/>
  <c r="C899"/>
  <c r="G3844"/>
  <c r="K3844" s="1"/>
  <c r="K3626"/>
  <c r="K3250"/>
  <c r="G3468"/>
  <c r="K3468" s="1"/>
  <c r="G2496"/>
  <c r="K2496" s="1"/>
  <c r="K2278"/>
  <c r="K783"/>
  <c r="G4063"/>
  <c r="K4063" s="1"/>
  <c r="K1574"/>
  <c r="G1792"/>
  <c r="K1792" s="1"/>
  <c r="G1670"/>
  <c r="K3554"/>
  <c r="G3772"/>
  <c r="K3772" s="1"/>
  <c r="G3638"/>
  <c r="G3760"/>
  <c r="K3760" s="1"/>
  <c r="K3542"/>
  <c r="K2582"/>
  <c r="G2800"/>
  <c r="K2800" s="1"/>
  <c r="G2824"/>
  <c r="K2824" s="1"/>
  <c r="K2606"/>
  <c r="G2860"/>
  <c r="K2860" s="1"/>
  <c r="K2642"/>
  <c r="K978"/>
  <c r="G1196"/>
  <c r="K1196" s="1"/>
  <c r="G3979"/>
  <c r="K3979" s="1"/>
  <c r="K699"/>
  <c r="G795"/>
  <c r="K602"/>
  <c r="G3882"/>
  <c r="K3882" s="1"/>
  <c r="G820"/>
  <c r="G3784"/>
  <c r="K3784" s="1"/>
  <c r="K3566"/>
  <c r="G3091"/>
  <c r="K3091" s="1"/>
  <c r="K2995"/>
  <c r="G3116"/>
  <c r="K3116" s="1"/>
  <c r="K2898"/>
  <c r="G2788"/>
  <c r="K2788" s="1"/>
  <c r="K2570"/>
  <c r="G1876"/>
  <c r="K1876" s="1"/>
  <c r="K1658"/>
  <c r="K1622"/>
  <c r="G1840"/>
  <c r="K1840" s="1"/>
  <c r="K650"/>
  <c r="G868"/>
  <c r="G3930"/>
  <c r="K3930" s="1"/>
  <c r="G3820"/>
  <c r="K3820" s="1"/>
  <c r="K3602"/>
  <c r="G3808"/>
  <c r="K3808" s="1"/>
  <c r="K3590"/>
  <c r="G3444"/>
  <c r="K3444" s="1"/>
  <c r="K3226"/>
  <c r="G3456"/>
  <c r="K3456" s="1"/>
  <c r="K3238"/>
  <c r="K2339"/>
  <c r="G2435"/>
  <c r="K2435" s="1"/>
  <c r="G1804"/>
  <c r="K1804" s="1"/>
  <c r="K1586"/>
  <c r="G4027"/>
  <c r="K4027" s="1"/>
  <c r="K747"/>
  <c r="G3918"/>
  <c r="K3918" s="1"/>
  <c r="K638"/>
  <c r="G856"/>
  <c r="B8429"/>
  <c r="F5149"/>
  <c r="B5853"/>
  <c r="F5635"/>
  <c r="G7091"/>
  <c r="K7091" s="1"/>
  <c r="K6873"/>
  <c r="K6569"/>
  <c r="G6787"/>
  <c r="K6787" s="1"/>
  <c r="G5803"/>
  <c r="K5803" s="1"/>
  <c r="K5585"/>
  <c r="K5621"/>
  <c r="G5839"/>
  <c r="K5839" s="1"/>
  <c r="K7286"/>
  <c r="G7382"/>
  <c r="K7382" s="1"/>
  <c r="K5913"/>
  <c r="G6131"/>
  <c r="K6131" s="1"/>
  <c r="K6241"/>
  <c r="G6459"/>
  <c r="K6459" s="1"/>
  <c r="G7151"/>
  <c r="K7151" s="1"/>
  <c r="K6933"/>
  <c r="G5827"/>
  <c r="K5827" s="1"/>
  <c r="K5609"/>
  <c r="G5305"/>
  <c r="G5427"/>
  <c r="K5427" s="1"/>
  <c r="K5209"/>
  <c r="G6726"/>
  <c r="K6726" s="1"/>
  <c r="K6630"/>
  <c r="G7139"/>
  <c r="K7139" s="1"/>
  <c r="K6921"/>
  <c r="K6861"/>
  <c r="G7079"/>
  <c r="K7079" s="1"/>
  <c r="G6095"/>
  <c r="K6095" s="1"/>
  <c r="K5877"/>
  <c r="G6107"/>
  <c r="K6107" s="1"/>
  <c r="K5889"/>
  <c r="G5414"/>
  <c r="K5414" s="1"/>
  <c r="K5318"/>
  <c r="K7881"/>
  <c r="G8099"/>
  <c r="K8099" s="1"/>
  <c r="K7505"/>
  <c r="G7601"/>
  <c r="G7723"/>
  <c r="K7723" s="1"/>
  <c r="G6411"/>
  <c r="K6411" s="1"/>
  <c r="K6193"/>
  <c r="G6289"/>
  <c r="G7103"/>
  <c r="K7103" s="1"/>
  <c r="K6885"/>
  <c r="G5779"/>
  <c r="K5779" s="1"/>
  <c r="K5561"/>
  <c r="G5475"/>
  <c r="K5475" s="1"/>
  <c r="K5257"/>
  <c r="J3764"/>
  <c r="J3556"/>
  <c r="J3739"/>
  <c r="J3653"/>
  <c r="J2440"/>
  <c r="J2318"/>
  <c r="J2232"/>
  <c r="J2292"/>
  <c r="J2500"/>
  <c r="J1332"/>
  <c r="J1540"/>
  <c r="J785"/>
  <c r="J4055"/>
  <c r="J3788"/>
  <c r="J3580"/>
  <c r="J2924"/>
  <c r="J3132"/>
  <c r="J1976"/>
  <c r="J2184"/>
  <c r="J1468"/>
  <c r="J1260"/>
  <c r="J1029"/>
  <c r="J1115"/>
  <c r="J3604"/>
  <c r="J3812"/>
  <c r="J3411"/>
  <c r="J3325"/>
  <c r="J3156"/>
  <c r="J2948"/>
  <c r="J1964"/>
  <c r="J2172"/>
  <c r="J1771"/>
  <c r="J1685"/>
  <c r="J1796"/>
  <c r="J1588"/>
  <c r="J1004"/>
  <c r="J1212"/>
  <c r="J737"/>
  <c r="J4007"/>
  <c r="J3836"/>
  <c r="J3628"/>
  <c r="J2136"/>
  <c r="J1928"/>
  <c r="J4031"/>
  <c r="J761"/>
  <c r="E8260"/>
  <c r="E5198"/>
  <c r="K3567"/>
  <c r="G3785"/>
  <c r="K3785" s="1"/>
  <c r="G2837"/>
  <c r="K2837" s="1"/>
  <c r="K2619"/>
  <c r="G3433"/>
  <c r="K3433" s="1"/>
  <c r="G3311"/>
  <c r="K3215"/>
  <c r="G2133"/>
  <c r="K2133" s="1"/>
  <c r="K1915"/>
  <c r="G2533"/>
  <c r="K2533" s="1"/>
  <c r="K2315"/>
  <c r="K991"/>
  <c r="G1209"/>
  <c r="K1209" s="1"/>
  <c r="G3955"/>
  <c r="K3955" s="1"/>
  <c r="G893"/>
  <c r="K675"/>
  <c r="K3239"/>
  <c r="G3457"/>
  <c r="K3457" s="1"/>
  <c r="G2436"/>
  <c r="K2436" s="1"/>
  <c r="K2340"/>
  <c r="G2461"/>
  <c r="K2461" s="1"/>
  <c r="K2243"/>
  <c r="G1137"/>
  <c r="K1137" s="1"/>
  <c r="G1015"/>
  <c r="K919"/>
  <c r="G3895"/>
  <c r="K3895" s="1"/>
  <c r="G833"/>
  <c r="K615"/>
  <c r="G3469"/>
  <c r="K3469" s="1"/>
  <c r="K3251"/>
  <c r="G3481"/>
  <c r="K3481" s="1"/>
  <c r="K3263"/>
  <c r="G2485"/>
  <c r="K2485" s="1"/>
  <c r="K2267"/>
  <c r="K1247"/>
  <c r="G1343"/>
  <c r="G1465"/>
  <c r="K1465" s="1"/>
  <c r="G4064"/>
  <c r="K4064" s="1"/>
  <c r="K784"/>
  <c r="K2935"/>
  <c r="G3153"/>
  <c r="K3153" s="1"/>
  <c r="G2764"/>
  <c r="K2764" s="1"/>
  <c r="K2668"/>
  <c r="G2521"/>
  <c r="K2521" s="1"/>
  <c r="K2303"/>
  <c r="K2607"/>
  <c r="G2825"/>
  <c r="K2825" s="1"/>
  <c r="G1829"/>
  <c r="K1829" s="1"/>
  <c r="K1611"/>
  <c r="K1028"/>
  <c r="G1124"/>
  <c r="K1124" s="1"/>
  <c r="B3165"/>
  <c r="F3165" s="1"/>
  <c r="F2947"/>
  <c r="B1537"/>
  <c r="F1537" s="1"/>
  <c r="F1319"/>
  <c r="B2825"/>
  <c r="F2825" s="1"/>
  <c r="F2607"/>
  <c r="B3809"/>
  <c r="F3809" s="1"/>
  <c r="F3591"/>
  <c r="B3117"/>
  <c r="F3117" s="1"/>
  <c r="F2899"/>
  <c r="B3992"/>
  <c r="F3992" s="1"/>
  <c r="F712"/>
  <c r="F2559"/>
  <c r="B2777"/>
  <c r="F2777" s="1"/>
  <c r="B2655"/>
  <c r="F3627"/>
  <c r="B3845"/>
  <c r="F3845" s="1"/>
  <c r="I4131"/>
  <c r="J8443"/>
  <c r="J4087"/>
  <c r="C8366"/>
  <c r="H1558"/>
  <c r="C8425"/>
  <c r="E2213"/>
  <c r="C8431"/>
  <c r="C8383"/>
  <c r="I4109"/>
  <c r="I3525"/>
  <c r="I1229"/>
  <c r="H8481"/>
  <c r="I4083"/>
  <c r="J8465"/>
  <c r="I8433"/>
  <c r="I4135"/>
  <c r="I3527"/>
  <c r="C4106"/>
  <c r="C1882"/>
  <c r="H8427"/>
  <c r="C8378"/>
  <c r="D2210"/>
  <c r="J4074"/>
  <c r="C4088"/>
  <c r="C4148"/>
  <c r="F7081"/>
  <c r="F7469"/>
  <c r="F6133"/>
  <c r="I8437"/>
  <c r="C8403"/>
  <c r="C5523"/>
  <c r="H4110"/>
  <c r="J8468"/>
  <c r="D3200"/>
  <c r="E8394"/>
  <c r="C8413"/>
  <c r="C8377"/>
  <c r="B3189"/>
  <c r="F3189" s="1"/>
  <c r="F2971"/>
  <c r="C3120"/>
  <c r="C2912"/>
  <c r="C3325"/>
  <c r="C3411"/>
  <c r="C1164"/>
  <c r="C956"/>
  <c r="C992"/>
  <c r="C1200"/>
  <c r="C3300"/>
  <c r="C3508"/>
  <c r="C2476"/>
  <c r="C2268"/>
  <c r="C1115"/>
  <c r="C1029"/>
  <c r="C3874"/>
  <c r="C812"/>
  <c r="C604"/>
  <c r="C2755"/>
  <c r="C2669"/>
  <c r="C2099"/>
  <c r="C2013"/>
  <c r="C1308"/>
  <c r="C1516"/>
  <c r="B1841"/>
  <c r="F1841" s="1"/>
  <c r="F1623"/>
  <c r="F943"/>
  <c r="B1161"/>
  <c r="F1161" s="1"/>
  <c r="C3628"/>
  <c r="C3836"/>
  <c r="C980"/>
  <c r="C1188"/>
  <c r="F970"/>
  <c r="C1176"/>
  <c r="C968"/>
  <c r="C2936"/>
  <c r="C3144"/>
  <c r="C3156"/>
  <c r="C2948"/>
  <c r="C749"/>
  <c r="C4019"/>
  <c r="C1320"/>
  <c r="C1528"/>
  <c r="C1964"/>
  <c r="C2172"/>
  <c r="C1334"/>
  <c r="C1248"/>
  <c r="C1456"/>
  <c r="B3159"/>
  <c r="F3159" s="1"/>
  <c r="F2941"/>
  <c r="B3925"/>
  <c r="F3925" s="1"/>
  <c r="B863"/>
  <c r="F645"/>
  <c r="B2527"/>
  <c r="F2527" s="1"/>
  <c r="F2309"/>
  <c r="B681"/>
  <c r="B803"/>
  <c r="B3865"/>
  <c r="F3865" s="1"/>
  <c r="F585"/>
  <c r="F3609"/>
  <c r="B3827"/>
  <c r="F3827" s="1"/>
  <c r="B2455"/>
  <c r="F2455" s="1"/>
  <c r="F2237"/>
  <c r="F1653"/>
  <c r="B1871"/>
  <c r="F1871" s="1"/>
  <c r="B4046"/>
  <c r="F4046" s="1"/>
  <c r="F766"/>
  <c r="B2199"/>
  <c r="F2199" s="1"/>
  <c r="F1981"/>
  <c r="B1337"/>
  <c r="B1459"/>
  <c r="F1459" s="1"/>
  <c r="F1241"/>
  <c r="D7293"/>
  <c r="D7379"/>
  <c r="D7440"/>
  <c r="D7232"/>
  <c r="D8267"/>
  <c r="D5083"/>
  <c r="D4997"/>
  <c r="D5956"/>
  <c r="D6164"/>
  <c r="D5057"/>
  <c r="D8327"/>
  <c r="B6421"/>
  <c r="F6421" s="1"/>
  <c r="F6203"/>
  <c r="B6068"/>
  <c r="F6068" s="1"/>
  <c r="F5972"/>
  <c r="F4951"/>
  <c r="B8231"/>
  <c r="F8231" s="1"/>
  <c r="B5169"/>
  <c r="F7867"/>
  <c r="B8085"/>
  <c r="F8085" s="1"/>
  <c r="B7417"/>
  <c r="F7417" s="1"/>
  <c r="F7199"/>
  <c r="F6531"/>
  <c r="B6749"/>
  <c r="F6749" s="1"/>
  <c r="F5535"/>
  <c r="B5631"/>
  <c r="B5753"/>
  <c r="F5753" s="1"/>
  <c r="F4915"/>
  <c r="B8195"/>
  <c r="F8195" s="1"/>
  <c r="B5133"/>
  <c r="B6724"/>
  <c r="F6724" s="1"/>
  <c r="F6628"/>
  <c r="B6433"/>
  <c r="F6433" s="1"/>
  <c r="F6215"/>
  <c r="B5473"/>
  <c r="F5473" s="1"/>
  <c r="F5255"/>
  <c r="F6591"/>
  <c r="B6809"/>
  <c r="F6809" s="1"/>
  <c r="B6141"/>
  <c r="F6141" s="1"/>
  <c r="F5923"/>
  <c r="B7145"/>
  <c r="F7145" s="1"/>
  <c r="F6927"/>
  <c r="B5517"/>
  <c r="F5517" s="1"/>
  <c r="F5299"/>
  <c r="B8179"/>
  <c r="F8179" s="1"/>
  <c r="B5117"/>
  <c r="F4899"/>
  <c r="B7789"/>
  <c r="F7789" s="1"/>
  <c r="F7571"/>
  <c r="B6453"/>
  <c r="F6453" s="1"/>
  <c r="F6235"/>
  <c r="F6855"/>
  <c r="B6951"/>
  <c r="B7073"/>
  <c r="F7073" s="1"/>
  <c r="B7813"/>
  <c r="F7813" s="1"/>
  <c r="F7595"/>
  <c r="B5748"/>
  <c r="F5748" s="1"/>
  <c r="F5652"/>
  <c r="B7157"/>
  <c r="F7157" s="1"/>
  <c r="F6939"/>
  <c r="B5153"/>
  <c r="F4935"/>
  <c r="B8215"/>
  <c r="F8215" s="1"/>
  <c r="F1975"/>
  <c r="B2193"/>
  <c r="F2193" s="1"/>
  <c r="B4004"/>
  <c r="F4004" s="1"/>
  <c r="F724"/>
  <c r="B2145"/>
  <c r="F2145" s="1"/>
  <c r="F1927"/>
  <c r="B1489"/>
  <c r="F1489" s="1"/>
  <c r="F1271"/>
  <c r="B3761"/>
  <c r="F3761" s="1"/>
  <c r="F3543"/>
  <c r="B3639"/>
  <c r="C2316"/>
  <c r="C2524"/>
  <c r="C3898"/>
  <c r="C836"/>
  <c r="C628"/>
  <c r="C2924"/>
  <c r="C3132"/>
  <c r="C1540"/>
  <c r="C1332"/>
  <c r="C3240"/>
  <c r="C3448"/>
  <c r="C676"/>
  <c r="C884"/>
  <c r="C3946"/>
  <c r="C2184"/>
  <c r="C1976"/>
  <c r="C3800"/>
  <c r="C3592"/>
  <c r="C3484"/>
  <c r="C3276"/>
  <c r="C3472"/>
  <c r="C3264"/>
  <c r="C2112"/>
  <c r="C1990"/>
  <c r="C2208" s="1"/>
  <c r="C1904"/>
  <c r="C2318"/>
  <c r="C2232"/>
  <c r="C2440"/>
  <c r="C1260"/>
  <c r="C1468"/>
  <c r="C4031"/>
  <c r="C761"/>
  <c r="C2816"/>
  <c r="C2608"/>
  <c r="C2972"/>
  <c r="C3180"/>
  <c r="C2148"/>
  <c r="C1940"/>
  <c r="C1868"/>
  <c r="C1660"/>
  <c r="C785"/>
  <c r="C4055"/>
  <c r="C3812"/>
  <c r="C3604"/>
  <c r="C2974"/>
  <c r="C3192" s="1"/>
  <c r="C2888"/>
  <c r="C3096"/>
  <c r="C3302"/>
  <c r="C3520" s="1"/>
  <c r="C3216"/>
  <c r="C3424"/>
  <c r="C2280"/>
  <c r="C2488"/>
  <c r="C1796"/>
  <c r="C1588"/>
  <c r="C664"/>
  <c r="C872"/>
  <c r="C3934"/>
  <c r="C3910"/>
  <c r="C640"/>
  <c r="C848"/>
  <c r="B3791"/>
  <c r="F3791" s="1"/>
  <c r="F3573"/>
  <c r="B3123"/>
  <c r="F3123" s="1"/>
  <c r="F2905"/>
  <c r="B3475"/>
  <c r="F3475" s="1"/>
  <c r="F3257"/>
  <c r="B2127"/>
  <c r="F2127" s="1"/>
  <c r="F1909"/>
  <c r="B1483"/>
  <c r="F1483" s="1"/>
  <c r="F1265"/>
  <c r="F1277"/>
  <c r="B1495"/>
  <c r="F1495" s="1"/>
  <c r="B4010"/>
  <c r="F4010" s="1"/>
  <c r="F730"/>
  <c r="B3147"/>
  <c r="F3147" s="1"/>
  <c r="F2929"/>
  <c r="B3183"/>
  <c r="F3183" s="1"/>
  <c r="F2965"/>
  <c r="B2467"/>
  <c r="F2467" s="1"/>
  <c r="F2249"/>
  <c r="B1847"/>
  <c r="F1847" s="1"/>
  <c r="F1629"/>
  <c r="B1167"/>
  <c r="F1167" s="1"/>
  <c r="F949"/>
  <c r="F754"/>
  <c r="B4034"/>
  <c r="F4034" s="1"/>
  <c r="B3839"/>
  <c r="F3839" s="1"/>
  <c r="F3621"/>
  <c r="B3111"/>
  <c r="F3111" s="1"/>
  <c r="F2893"/>
  <c r="B2491"/>
  <c r="F2491" s="1"/>
  <c r="F2273"/>
  <c r="B1446"/>
  <c r="F1446" s="1"/>
  <c r="F1350"/>
  <c r="B1215"/>
  <c r="F1215" s="1"/>
  <c r="F997"/>
  <c r="F778"/>
  <c r="B4058"/>
  <c r="F4058" s="1"/>
  <c r="F2881"/>
  <c r="B2977"/>
  <c r="B3099"/>
  <c r="F3099" s="1"/>
  <c r="B3135"/>
  <c r="F3135" s="1"/>
  <c r="F2917"/>
  <c r="B2515"/>
  <c r="F2515" s="1"/>
  <c r="F2297"/>
  <c r="B1799"/>
  <c r="F1799" s="1"/>
  <c r="F1581"/>
  <c r="F1253"/>
  <c r="B1471"/>
  <c r="F1471" s="1"/>
  <c r="B3877"/>
  <c r="F3877" s="1"/>
  <c r="F597"/>
  <c r="B815"/>
  <c r="D7900"/>
  <c r="D8108"/>
  <c r="D7428"/>
  <c r="D7220"/>
  <c r="D6820"/>
  <c r="D6612"/>
  <c r="D8060"/>
  <c r="D7852"/>
  <c r="D6272"/>
  <c r="D6480"/>
  <c r="D7572"/>
  <c r="D7780"/>
  <c r="D6260"/>
  <c r="D6468"/>
  <c r="D8206"/>
  <c r="D5144"/>
  <c r="D4936"/>
  <c r="D8218"/>
  <c r="D4948"/>
  <c r="D5156"/>
  <c r="D8279"/>
  <c r="D5009"/>
  <c r="D8035"/>
  <c r="D7949"/>
  <c r="D7404"/>
  <c r="D7196"/>
  <c r="D7804"/>
  <c r="D7596"/>
  <c r="D6284"/>
  <c r="D6492"/>
  <c r="D5168"/>
  <c r="D4960"/>
  <c r="D8230"/>
  <c r="D8291"/>
  <c r="D5021"/>
  <c r="D7732"/>
  <c r="D7524"/>
  <c r="D6212"/>
  <c r="D6420"/>
  <c r="D4888"/>
  <c r="D8158"/>
  <c r="D5096"/>
  <c r="D4974"/>
  <c r="D5958"/>
  <c r="D5872"/>
  <c r="D6080"/>
  <c r="D6128"/>
  <c r="D5920"/>
  <c r="D6456"/>
  <c r="D6248"/>
  <c r="D7548"/>
  <c r="D7756"/>
  <c r="D6236"/>
  <c r="D6444"/>
  <c r="D5120"/>
  <c r="D4912"/>
  <c r="D8182"/>
  <c r="D8339"/>
  <c r="D5069"/>
  <c r="D4924"/>
  <c r="D5132"/>
  <c r="D8194"/>
  <c r="E5196"/>
  <c r="E8258"/>
  <c r="B8121"/>
  <c r="F8121" s="1"/>
  <c r="F7903"/>
  <c r="B6737"/>
  <c r="F6737" s="1"/>
  <c r="F6519"/>
  <c r="B6615"/>
  <c r="B7137"/>
  <c r="F7137" s="1"/>
  <c r="F6919"/>
  <c r="B5509"/>
  <c r="F5509" s="1"/>
  <c r="F5291"/>
  <c r="B8316"/>
  <c r="F8316" s="1"/>
  <c r="F5036"/>
  <c r="F4891"/>
  <c r="B8171"/>
  <c r="F8171" s="1"/>
  <c r="B5109"/>
  <c r="B7757"/>
  <c r="F7757" s="1"/>
  <c r="F7539"/>
  <c r="B7781"/>
  <c r="F7781" s="1"/>
  <c r="F7563"/>
  <c r="B6445"/>
  <c r="F6445" s="1"/>
  <c r="F6227"/>
  <c r="F6847"/>
  <c r="B6943"/>
  <c r="B7065"/>
  <c r="F7065" s="1"/>
  <c r="F5875"/>
  <c r="B6093"/>
  <c r="F6093" s="1"/>
  <c r="B5449"/>
  <c r="F5449" s="1"/>
  <c r="F5231"/>
  <c r="B7805"/>
  <c r="F7805" s="1"/>
  <c r="F7587"/>
  <c r="F6907"/>
  <c r="B7125"/>
  <c r="F7125" s="1"/>
  <c r="B6773"/>
  <c r="F6773" s="1"/>
  <c r="F6555"/>
  <c r="F5899"/>
  <c r="B6117"/>
  <c r="F6117" s="1"/>
  <c r="B5740"/>
  <c r="F5740" s="1"/>
  <c r="F5644"/>
  <c r="B5813"/>
  <c r="F5813" s="1"/>
  <c r="F5595"/>
  <c r="B7149"/>
  <c r="F7149" s="1"/>
  <c r="F6931"/>
  <c r="B7453"/>
  <c r="F7453" s="1"/>
  <c r="F7235"/>
  <c r="B8328"/>
  <c r="F8328" s="1"/>
  <c r="F5048"/>
  <c r="B8207"/>
  <c r="F8207" s="1"/>
  <c r="B5145"/>
  <c r="F4927"/>
  <c r="F5619"/>
  <c r="B5837"/>
  <c r="F5837" s="1"/>
  <c r="F6867"/>
  <c r="B7085"/>
  <c r="F7085" s="1"/>
  <c r="B7485"/>
  <c r="F7485" s="1"/>
  <c r="F7267"/>
  <c r="B6404"/>
  <c r="F6404" s="1"/>
  <c r="F6308"/>
  <c r="B5833"/>
  <c r="F5833" s="1"/>
  <c r="F5615"/>
  <c r="B5311"/>
  <c r="B5433"/>
  <c r="F5433" s="1"/>
  <c r="F5215"/>
  <c r="F6551"/>
  <c r="B6769"/>
  <c r="F6769" s="1"/>
  <c r="B7413"/>
  <c r="F7413" s="1"/>
  <c r="F7195"/>
  <c r="F5008"/>
  <c r="B8288"/>
  <c r="F8288" s="1"/>
  <c r="B8167"/>
  <c r="F8167" s="1"/>
  <c r="B5105"/>
  <c r="F4887"/>
  <c r="B4983"/>
  <c r="B5797"/>
  <c r="F5797" s="1"/>
  <c r="F5579"/>
  <c r="F7231"/>
  <c r="B7449"/>
  <c r="F7449" s="1"/>
  <c r="B7097"/>
  <c r="F7097" s="1"/>
  <c r="F6879"/>
  <c r="B8312"/>
  <c r="F8312" s="1"/>
  <c r="F5032"/>
  <c r="B8191"/>
  <c r="F8191" s="1"/>
  <c r="B5129"/>
  <c r="F4911"/>
  <c r="B8276"/>
  <c r="F8276" s="1"/>
  <c r="B5092"/>
  <c r="F4996"/>
  <c r="B8141"/>
  <c r="F8141" s="1"/>
  <c r="F7923"/>
  <c r="B8105"/>
  <c r="F8105" s="1"/>
  <c r="F7887"/>
  <c r="B7473"/>
  <c r="F7473" s="1"/>
  <c r="F7255"/>
  <c r="B7777"/>
  <c r="F7777" s="1"/>
  <c r="F7559"/>
  <c r="B6465"/>
  <c r="F6465" s="1"/>
  <c r="F6247"/>
  <c r="F5275"/>
  <c r="B5493"/>
  <c r="F5493" s="1"/>
  <c r="B8300"/>
  <c r="F8300" s="1"/>
  <c r="F5020"/>
  <c r="B8368"/>
  <c r="F5088"/>
  <c r="B8465"/>
  <c r="F5185"/>
  <c r="B1805"/>
  <c r="F1805" s="1"/>
  <c r="F1587"/>
  <c r="B2813"/>
  <c r="F2813" s="1"/>
  <c r="F2595"/>
  <c r="F603"/>
  <c r="B3883"/>
  <c r="F3883" s="1"/>
  <c r="B821"/>
  <c r="B3797"/>
  <c r="F3797" s="1"/>
  <c r="F3579"/>
  <c r="B1185"/>
  <c r="F1185" s="1"/>
  <c r="F967"/>
  <c r="B3980"/>
  <c r="F3980" s="1"/>
  <c r="B796"/>
  <c r="F700"/>
  <c r="B3137"/>
  <c r="F3137" s="1"/>
  <c r="F2919"/>
  <c r="B2201"/>
  <c r="F2201" s="1"/>
  <c r="F1983"/>
  <c r="B2505"/>
  <c r="F2505" s="1"/>
  <c r="F2287"/>
  <c r="B1205"/>
  <c r="F1205" s="1"/>
  <c r="F987"/>
  <c r="B4024"/>
  <c r="F4024" s="1"/>
  <c r="F744"/>
  <c r="B2785"/>
  <c r="F2785" s="1"/>
  <c r="F2567"/>
  <c r="F3271"/>
  <c r="B3489"/>
  <c r="F3489" s="1"/>
  <c r="B2129"/>
  <c r="F2129" s="1"/>
  <c r="F1911"/>
  <c r="B2529"/>
  <c r="F2529" s="1"/>
  <c r="F2311"/>
  <c r="B1861"/>
  <c r="F1861" s="1"/>
  <c r="F1643"/>
  <c r="B4060"/>
  <c r="F4060" s="1"/>
  <c r="F780"/>
  <c r="B877"/>
  <c r="F659"/>
  <c r="B3939"/>
  <c r="F3939" s="1"/>
  <c r="B3841"/>
  <c r="F3841" s="1"/>
  <c r="F3623"/>
  <c r="B2760"/>
  <c r="F2760" s="1"/>
  <c r="F2664"/>
  <c r="B2153"/>
  <c r="F2153" s="1"/>
  <c r="F1935"/>
  <c r="F2555"/>
  <c r="B2773"/>
  <c r="F2773" s="1"/>
  <c r="B2651"/>
  <c r="B3988"/>
  <c r="F3988" s="1"/>
  <c r="F708"/>
  <c r="B683"/>
  <c r="B3867"/>
  <c r="F3867" s="1"/>
  <c r="B805"/>
  <c r="F587"/>
  <c r="B3781"/>
  <c r="F3781" s="1"/>
  <c r="F3563"/>
  <c r="B3088"/>
  <c r="F3088" s="1"/>
  <c r="F2992"/>
  <c r="B3113"/>
  <c r="F3113" s="1"/>
  <c r="F2895"/>
  <c r="B2177"/>
  <c r="F2177" s="1"/>
  <c r="F1959"/>
  <c r="B2797"/>
  <c r="F2797" s="1"/>
  <c r="F2579"/>
  <c r="B1776"/>
  <c r="F1776" s="1"/>
  <c r="F1680"/>
  <c r="F1631"/>
  <c r="B1849"/>
  <c r="F1849" s="1"/>
  <c r="F999"/>
  <c r="B1217"/>
  <c r="F1217" s="1"/>
  <c r="G8086"/>
  <c r="K8086" s="1"/>
  <c r="K7868"/>
  <c r="G6434"/>
  <c r="K6434" s="1"/>
  <c r="K6216"/>
  <c r="G5438"/>
  <c r="K5438" s="1"/>
  <c r="K5220"/>
  <c r="G7150"/>
  <c r="K7150" s="1"/>
  <c r="K6932"/>
  <c r="G6798"/>
  <c r="K6798" s="1"/>
  <c r="K6580"/>
  <c r="G8244"/>
  <c r="K8244" s="1"/>
  <c r="G5182"/>
  <c r="K4964"/>
  <c r="G7138"/>
  <c r="K7138" s="1"/>
  <c r="K6920"/>
  <c r="G7928"/>
  <c r="G8050"/>
  <c r="K8050" s="1"/>
  <c r="K7832"/>
  <c r="G7722"/>
  <c r="K7722" s="1"/>
  <c r="K7504"/>
  <c r="G7600"/>
  <c r="G5632"/>
  <c r="G5754"/>
  <c r="K5754" s="1"/>
  <c r="K5536"/>
  <c r="G7114"/>
  <c r="K7114" s="1"/>
  <c r="K6896"/>
  <c r="G7078"/>
  <c r="K7078" s="1"/>
  <c r="K6860"/>
  <c r="G5802"/>
  <c r="K5802" s="1"/>
  <c r="K5584"/>
  <c r="G5826"/>
  <c r="K5826" s="1"/>
  <c r="K5608"/>
  <c r="G7442"/>
  <c r="K7442" s="1"/>
  <c r="K7224"/>
  <c r="G5741"/>
  <c r="K5741" s="1"/>
  <c r="K5645"/>
  <c r="G7394"/>
  <c r="K7394" s="1"/>
  <c r="K7176"/>
  <c r="G7272"/>
  <c r="G8317"/>
  <c r="K8317" s="1"/>
  <c r="K5037"/>
  <c r="G7381"/>
  <c r="K7381" s="1"/>
  <c r="K7285"/>
  <c r="G8196"/>
  <c r="K8196" s="1"/>
  <c r="G5134"/>
  <c r="K4916"/>
  <c r="G7053"/>
  <c r="K7053" s="1"/>
  <c r="K6957"/>
  <c r="G8269"/>
  <c r="K8269" s="1"/>
  <c r="G5085"/>
  <c r="K4989"/>
  <c r="G7770"/>
  <c r="K7770" s="1"/>
  <c r="K7552"/>
  <c r="G8134"/>
  <c r="K8134" s="1"/>
  <c r="K7916"/>
  <c r="K4928"/>
  <c r="G8208"/>
  <c r="K8208" s="1"/>
  <c r="G5146"/>
  <c r="G7418"/>
  <c r="K7418" s="1"/>
  <c r="K7200"/>
  <c r="G8353"/>
  <c r="K8353" s="1"/>
  <c r="K5073"/>
  <c r="I3961"/>
  <c r="I899"/>
  <c r="G3509"/>
  <c r="K3509" s="1"/>
  <c r="K3291"/>
  <c r="K2004"/>
  <c r="G2100"/>
  <c r="K2100" s="1"/>
  <c r="K1627"/>
  <c r="G1845"/>
  <c r="K1845" s="1"/>
  <c r="G1541"/>
  <c r="K1541" s="1"/>
  <c r="K1323"/>
  <c r="G4008"/>
  <c r="K4008" s="1"/>
  <c r="K728"/>
  <c r="G3813"/>
  <c r="K3813" s="1"/>
  <c r="K3595"/>
  <c r="K3583"/>
  <c r="G3801"/>
  <c r="K3801" s="1"/>
  <c r="G3437"/>
  <c r="K3437" s="1"/>
  <c r="K3219"/>
  <c r="G2465"/>
  <c r="K2465" s="1"/>
  <c r="K2247"/>
  <c r="G1869"/>
  <c r="K1869" s="1"/>
  <c r="K1651"/>
  <c r="G1663"/>
  <c r="G1785"/>
  <c r="K1785" s="1"/>
  <c r="K1567"/>
  <c r="G3972"/>
  <c r="K3972" s="1"/>
  <c r="G788"/>
  <c r="K692"/>
  <c r="G2173"/>
  <c r="K2173" s="1"/>
  <c r="K1955"/>
  <c r="K2575"/>
  <c r="G2793"/>
  <c r="K2793" s="1"/>
  <c r="G1797"/>
  <c r="K1797" s="1"/>
  <c r="K1579"/>
  <c r="G1201"/>
  <c r="K1201" s="1"/>
  <c r="K983"/>
  <c r="G3996"/>
  <c r="K3996" s="1"/>
  <c r="K716"/>
  <c r="G3181"/>
  <c r="K3181" s="1"/>
  <c r="K2963"/>
  <c r="G2161"/>
  <c r="K2161" s="1"/>
  <c r="K1943"/>
  <c r="G1189"/>
  <c r="K1189" s="1"/>
  <c r="K971"/>
  <c r="G1517"/>
  <c r="K1517" s="1"/>
  <c r="K1299"/>
  <c r="G4020"/>
  <c r="K4020" s="1"/>
  <c r="K740"/>
  <c r="I6940"/>
  <c r="I7148"/>
  <c r="I7452"/>
  <c r="I7244"/>
  <c r="I8351"/>
  <c r="I5081"/>
  <c r="I8230"/>
  <c r="I5168"/>
  <c r="I4960"/>
  <c r="I5836"/>
  <c r="I5628"/>
  <c r="I7184"/>
  <c r="I7392"/>
  <c r="I7270"/>
  <c r="I7488" s="1"/>
  <c r="I7792"/>
  <c r="I7584"/>
  <c r="I6480"/>
  <c r="I6272"/>
  <c r="I5544"/>
  <c r="I5752"/>
  <c r="I5630"/>
  <c r="I5848" s="1"/>
  <c r="I8315"/>
  <c r="I5045"/>
  <c r="I8170"/>
  <c r="I4900"/>
  <c r="I5108"/>
  <c r="I8096"/>
  <c r="I7888"/>
  <c r="I7416"/>
  <c r="I7208"/>
  <c r="I6942"/>
  <c r="I6856"/>
  <c r="I7064"/>
  <c r="I7621"/>
  <c r="I7707"/>
  <c r="I6309"/>
  <c r="I6395"/>
  <c r="I8303"/>
  <c r="I5033"/>
  <c r="I5120"/>
  <c r="I4912"/>
  <c r="I8182"/>
  <c r="I6104"/>
  <c r="I5896"/>
  <c r="I8132"/>
  <c r="I7924"/>
  <c r="I7232"/>
  <c r="I7440"/>
  <c r="I6564"/>
  <c r="I6772"/>
  <c r="I5932"/>
  <c r="I6140"/>
  <c r="I5604"/>
  <c r="I5812"/>
  <c r="D3411"/>
  <c r="D3325"/>
  <c r="D2768"/>
  <c r="D2646"/>
  <c r="D2560"/>
  <c r="D1916"/>
  <c r="D2124"/>
  <c r="D1115"/>
  <c r="D1029"/>
  <c r="D3995"/>
  <c r="D725"/>
  <c r="D3824"/>
  <c r="D3616"/>
  <c r="D2816"/>
  <c r="D2608"/>
  <c r="D2148"/>
  <c r="D1940"/>
  <c r="D1128"/>
  <c r="D1006"/>
  <c r="D920"/>
  <c r="D1456"/>
  <c r="D1334"/>
  <c r="D1248"/>
  <c r="D4019"/>
  <c r="D749"/>
  <c r="D2974"/>
  <c r="D2888"/>
  <c r="D3096"/>
  <c r="D1152"/>
  <c r="D944"/>
  <c r="D4043"/>
  <c r="D773"/>
  <c r="D3776"/>
  <c r="D3568"/>
  <c r="D2912"/>
  <c r="D3120"/>
  <c r="D1808"/>
  <c r="D1600"/>
  <c r="D1685"/>
  <c r="D1771"/>
  <c r="D1200"/>
  <c r="D992"/>
  <c r="G8100"/>
  <c r="K8100" s="1"/>
  <c r="K7882"/>
  <c r="G7748"/>
  <c r="K7748" s="1"/>
  <c r="K7530"/>
  <c r="G6436"/>
  <c r="K6436" s="1"/>
  <c r="K6218"/>
  <c r="E3853"/>
  <c r="C4137"/>
  <c r="I4119"/>
  <c r="I8428"/>
  <c r="D4130"/>
  <c r="E8390"/>
  <c r="F8308"/>
  <c r="F7384"/>
  <c r="C8455"/>
  <c r="C8419"/>
  <c r="E4122"/>
  <c r="C4149"/>
  <c r="D4108"/>
  <c r="I8380"/>
  <c r="J5853"/>
  <c r="C4154"/>
  <c r="C4069"/>
  <c r="I6509"/>
  <c r="H8403"/>
  <c r="E4168"/>
  <c r="D8442"/>
  <c r="J4147"/>
  <c r="J4123"/>
  <c r="C4131"/>
  <c r="D2870"/>
  <c r="D4086"/>
  <c r="E8462"/>
  <c r="E8146"/>
  <c r="F5416"/>
  <c r="J1225"/>
  <c r="H4074"/>
  <c r="D8381"/>
  <c r="D8149"/>
  <c r="C8379"/>
  <c r="H4073"/>
  <c r="J8390"/>
  <c r="D4068"/>
  <c r="D3521"/>
  <c r="E5853"/>
  <c r="E8406"/>
  <c r="J4098"/>
  <c r="C8461"/>
  <c r="C8449"/>
  <c r="D5856"/>
  <c r="D8456"/>
  <c r="E4109"/>
  <c r="I7818"/>
  <c r="J8455"/>
  <c r="E4086"/>
  <c r="E2542"/>
  <c r="C4173"/>
  <c r="I4143"/>
  <c r="H8151"/>
  <c r="I8457"/>
  <c r="C4166"/>
  <c r="I8405"/>
  <c r="H6507"/>
  <c r="J6512"/>
  <c r="D8418"/>
  <c r="E8440"/>
  <c r="E8428"/>
  <c r="I1232"/>
  <c r="I4088"/>
  <c r="J3527"/>
  <c r="F2935"/>
  <c r="B3153"/>
  <c r="F3153" s="1"/>
  <c r="C3568"/>
  <c r="C3776"/>
  <c r="C2768"/>
  <c r="C2646"/>
  <c r="C2560"/>
  <c r="C1600"/>
  <c r="C1808"/>
  <c r="C800"/>
  <c r="C3862"/>
  <c r="C678"/>
  <c r="C592"/>
  <c r="B2843"/>
  <c r="F2843" s="1"/>
  <c r="F2625"/>
  <c r="F3615"/>
  <c r="B3833"/>
  <c r="F3833" s="1"/>
  <c r="F3251"/>
  <c r="B3469"/>
  <c r="F3469" s="1"/>
  <c r="B1477"/>
  <c r="F1477" s="1"/>
  <c r="F1259"/>
  <c r="C1844"/>
  <c r="C1636"/>
  <c r="C1212"/>
  <c r="C1004"/>
  <c r="C3922"/>
  <c r="C860"/>
  <c r="C652"/>
  <c r="C1771"/>
  <c r="C1685"/>
  <c r="C1832"/>
  <c r="C1624"/>
  <c r="D5195"/>
  <c r="D8257"/>
  <c r="B3779"/>
  <c r="F3779" s="1"/>
  <c r="F3561"/>
  <c r="B3086"/>
  <c r="F3086" s="1"/>
  <c r="F2990"/>
  <c r="F2006"/>
  <c r="B2102"/>
  <c r="F2102" s="1"/>
  <c r="B3998"/>
  <c r="F3998" s="1"/>
  <c r="F718"/>
  <c r="F1933"/>
  <c r="B2151"/>
  <c r="F2151" s="1"/>
  <c r="B1507"/>
  <c r="F1507" s="1"/>
  <c r="F1289"/>
  <c r="B4022"/>
  <c r="F4022" s="1"/>
  <c r="F742"/>
  <c r="B2175"/>
  <c r="F2175" s="1"/>
  <c r="F1957"/>
  <c r="B3901"/>
  <c r="F3901" s="1"/>
  <c r="B839"/>
  <c r="F621"/>
  <c r="B2479"/>
  <c r="F2479" s="1"/>
  <c r="F2261"/>
  <c r="B3986"/>
  <c r="F3986" s="1"/>
  <c r="F706"/>
  <c r="D7926"/>
  <c r="D8144" s="1"/>
  <c r="D7840"/>
  <c r="D8048"/>
  <c r="D6140"/>
  <c r="D5932"/>
  <c r="D6856"/>
  <c r="D7064"/>
  <c r="D6942"/>
  <c r="D7464"/>
  <c r="D7256"/>
  <c r="D7270"/>
  <c r="D7488" s="1"/>
  <c r="D7184"/>
  <c r="D7392"/>
  <c r="D6092"/>
  <c r="D5884"/>
  <c r="D5556"/>
  <c r="D5764"/>
  <c r="D7452"/>
  <c r="D7244"/>
  <c r="D7208"/>
  <c r="D7416"/>
  <c r="D6104"/>
  <c r="D5896"/>
  <c r="F7515"/>
  <c r="B7733"/>
  <c r="F7733" s="1"/>
  <c r="F5072"/>
  <c r="B8352"/>
  <c r="F8352" s="1"/>
  <c r="B6081"/>
  <c r="F6081" s="1"/>
  <c r="B5959"/>
  <c r="F5863"/>
  <c r="F7831"/>
  <c r="B7927"/>
  <c r="B8049"/>
  <c r="F8049" s="1"/>
  <c r="B6129"/>
  <c r="F6129" s="1"/>
  <c r="F5911"/>
  <c r="F5060"/>
  <c r="B8340"/>
  <c r="F8340" s="1"/>
  <c r="B6785"/>
  <c r="F6785" s="1"/>
  <c r="F6567"/>
  <c r="B7745"/>
  <c r="F7745" s="1"/>
  <c r="F7527"/>
  <c r="B5777"/>
  <c r="F5777" s="1"/>
  <c r="F5559"/>
  <c r="B5497"/>
  <c r="F5497" s="1"/>
  <c r="F5279"/>
  <c r="F6527"/>
  <c r="B6623"/>
  <c r="B6745"/>
  <c r="F6745" s="1"/>
  <c r="B8324"/>
  <c r="F8324" s="1"/>
  <c r="F5044"/>
  <c r="B7765"/>
  <c r="F7765" s="1"/>
  <c r="F7547"/>
  <c r="B6101"/>
  <c r="F6101" s="1"/>
  <c r="F5883"/>
  <c r="B5457"/>
  <c r="F5457" s="1"/>
  <c r="F5239"/>
  <c r="B7133"/>
  <c r="F7133" s="1"/>
  <c r="F6915"/>
  <c r="B6781"/>
  <c r="F6781" s="1"/>
  <c r="F6563"/>
  <c r="B6125"/>
  <c r="F6125" s="1"/>
  <c r="F5907"/>
  <c r="B5821"/>
  <c r="F5821" s="1"/>
  <c r="F5603"/>
  <c r="B8336"/>
  <c r="F8336" s="1"/>
  <c r="F5056"/>
  <c r="B5845"/>
  <c r="F5845" s="1"/>
  <c r="F5627"/>
  <c r="B1549"/>
  <c r="F1549" s="1"/>
  <c r="F1331"/>
  <c r="B4040"/>
  <c r="F4040" s="1"/>
  <c r="F760"/>
  <c r="B2169"/>
  <c r="F2169" s="1"/>
  <c r="F1951"/>
  <c r="B1501"/>
  <c r="F1501" s="1"/>
  <c r="F1283"/>
  <c r="B3871"/>
  <c r="F3871" s="1"/>
  <c r="F591"/>
  <c r="B809"/>
  <c r="B687"/>
  <c r="B2121"/>
  <c r="F2121" s="1"/>
  <c r="F1903"/>
  <c r="B1999"/>
  <c r="C1820"/>
  <c r="C1612"/>
  <c r="C1357"/>
  <c r="C1443"/>
  <c r="C3995"/>
  <c r="C725"/>
  <c r="C4007"/>
  <c r="C737"/>
  <c r="C2244"/>
  <c r="C2452"/>
  <c r="C2780"/>
  <c r="C2572"/>
  <c r="C1662"/>
  <c r="C1880" s="1"/>
  <c r="C1576"/>
  <c r="C1784"/>
  <c r="C701"/>
  <c r="C3971"/>
  <c r="C787"/>
  <c r="C3788"/>
  <c r="C3580"/>
  <c r="C2960"/>
  <c r="C3168"/>
  <c r="C3288"/>
  <c r="C3496"/>
  <c r="C1928"/>
  <c r="C2136"/>
  <c r="C2256"/>
  <c r="C2464"/>
  <c r="C1284"/>
  <c r="C1492"/>
  <c r="C920"/>
  <c r="C1006"/>
  <c r="C1224" s="1"/>
  <c r="C1128"/>
  <c r="C3653"/>
  <c r="C3739"/>
  <c r="C3752"/>
  <c r="C3630"/>
  <c r="C3848" s="1"/>
  <c r="C3544"/>
  <c r="C3228"/>
  <c r="C3436"/>
  <c r="C2160"/>
  <c r="C1952"/>
  <c r="C2620"/>
  <c r="C2828"/>
  <c r="C2427"/>
  <c r="C2341"/>
  <c r="C1140"/>
  <c r="C932"/>
  <c r="C713"/>
  <c r="C3983"/>
  <c r="I8258"/>
  <c r="I5196"/>
  <c r="H8261"/>
  <c r="H5199"/>
  <c r="F3245"/>
  <c r="B3463"/>
  <c r="F3463" s="1"/>
  <c r="B2163"/>
  <c r="F2163" s="1"/>
  <c r="F1945"/>
  <c r="B2443"/>
  <c r="F2443" s="1"/>
  <c r="F2225"/>
  <c r="B2321"/>
  <c r="B1823"/>
  <c r="F1823" s="1"/>
  <c r="F1605"/>
  <c r="B1811"/>
  <c r="F1811" s="1"/>
  <c r="F1593"/>
  <c r="F657"/>
  <c r="B875"/>
  <c r="B3937"/>
  <c r="F3937" s="1"/>
  <c r="F3269"/>
  <c r="B3487"/>
  <c r="F3487" s="1"/>
  <c r="B3499"/>
  <c r="F3499" s="1"/>
  <c r="F3281"/>
  <c r="F2589"/>
  <c r="B2807"/>
  <c r="F2807" s="1"/>
  <c r="B1519"/>
  <c r="F1519" s="1"/>
  <c r="F1301"/>
  <c r="F913"/>
  <c r="B1131"/>
  <c r="F1131" s="1"/>
  <c r="B1009"/>
  <c r="B3171"/>
  <c r="F3171" s="1"/>
  <c r="F2953"/>
  <c r="B3427"/>
  <c r="F3427" s="1"/>
  <c r="B3305"/>
  <c r="F3209"/>
  <c r="F2613"/>
  <c r="B2831"/>
  <c r="F2831" s="1"/>
  <c r="B1191"/>
  <c r="F1191" s="1"/>
  <c r="F973"/>
  <c r="B1543"/>
  <c r="F1543" s="1"/>
  <c r="F1325"/>
  <c r="B1155"/>
  <c r="F1155" s="1"/>
  <c r="F937"/>
  <c r="F3549"/>
  <c r="B3767"/>
  <c r="F3767" s="1"/>
  <c r="B3633"/>
  <c r="B3755"/>
  <c r="F3755" s="1"/>
  <c r="F3537"/>
  <c r="F3221"/>
  <c r="B3439"/>
  <c r="F3439" s="1"/>
  <c r="F3233"/>
  <c r="B3451"/>
  <c r="F3451" s="1"/>
  <c r="F1678"/>
  <c r="B1774"/>
  <c r="F1774" s="1"/>
  <c r="F2637"/>
  <c r="B2855"/>
  <c r="F2855" s="1"/>
  <c r="F1569"/>
  <c r="B1787"/>
  <c r="F1787" s="1"/>
  <c r="B1665"/>
  <c r="B1179"/>
  <c r="F1179" s="1"/>
  <c r="F961"/>
  <c r="D7560"/>
  <c r="D7768"/>
  <c r="D6723"/>
  <c r="D6637"/>
  <c r="D7792"/>
  <c r="D7584"/>
  <c r="D7476"/>
  <c r="D7268"/>
  <c r="D6224"/>
  <c r="D6432"/>
  <c r="D6928"/>
  <c r="D7136"/>
  <c r="D6784"/>
  <c r="D6576"/>
  <c r="D5276"/>
  <c r="D5484"/>
  <c r="D5653"/>
  <c r="D5739"/>
  <c r="D5264"/>
  <c r="D5472"/>
  <c r="D5411"/>
  <c r="D5325"/>
  <c r="D7598"/>
  <c r="D7512"/>
  <c r="D7720"/>
  <c r="D6408"/>
  <c r="D6286"/>
  <c r="D6200"/>
  <c r="D6808"/>
  <c r="D6600"/>
  <c r="D5508"/>
  <c r="D5300"/>
  <c r="D5180"/>
  <c r="D8242"/>
  <c r="D4972"/>
  <c r="D6152"/>
  <c r="D5944"/>
  <c r="D6736"/>
  <c r="D6614"/>
  <c r="D6832" s="1"/>
  <c r="D6528"/>
  <c r="D5436"/>
  <c r="D5228"/>
  <c r="D8315"/>
  <c r="D5045"/>
  <c r="D5108"/>
  <c r="D8170"/>
  <c r="D4900"/>
  <c r="D8072"/>
  <c r="D7864"/>
  <c r="D6796"/>
  <c r="D6588"/>
  <c r="D6067"/>
  <c r="D5981"/>
  <c r="D6552"/>
  <c r="D6760"/>
  <c r="D5460"/>
  <c r="D5252"/>
  <c r="D5240"/>
  <c r="D5448"/>
  <c r="D8351"/>
  <c r="D5081"/>
  <c r="J903"/>
  <c r="J3965"/>
  <c r="B7077"/>
  <c r="F7077" s="1"/>
  <c r="F6859"/>
  <c r="B7477"/>
  <c r="F7477" s="1"/>
  <c r="F7259"/>
  <c r="B6396"/>
  <c r="F6396" s="1"/>
  <c r="F6300"/>
  <c r="B5825"/>
  <c r="F5825" s="1"/>
  <c r="F5607"/>
  <c r="F5207"/>
  <c r="B5303"/>
  <c r="B5425"/>
  <c r="F5425" s="1"/>
  <c r="F6543"/>
  <c r="B6761"/>
  <c r="F6761" s="1"/>
  <c r="B7405"/>
  <c r="F7405" s="1"/>
  <c r="F7187"/>
  <c r="B8280"/>
  <c r="F8280" s="1"/>
  <c r="F5000"/>
  <c r="B5097"/>
  <c r="F4879"/>
  <c r="B8159"/>
  <c r="F8159" s="1"/>
  <c r="B4975"/>
  <c r="B5789"/>
  <c r="F5789" s="1"/>
  <c r="F5571"/>
  <c r="B7441"/>
  <c r="F7441" s="1"/>
  <c r="F7223"/>
  <c r="B7089"/>
  <c r="F7089" s="1"/>
  <c r="F6871"/>
  <c r="B8304"/>
  <c r="F8304" s="1"/>
  <c r="F5024"/>
  <c r="B8183"/>
  <c r="F8183" s="1"/>
  <c r="B5121"/>
  <c r="F4903"/>
  <c r="B8268"/>
  <c r="F8268" s="1"/>
  <c r="B5084"/>
  <c r="F4988"/>
  <c r="B8133"/>
  <c r="F8133" s="1"/>
  <c r="F7915"/>
  <c r="B8097"/>
  <c r="F8097" s="1"/>
  <c r="F7879"/>
  <c r="B7465"/>
  <c r="F7465" s="1"/>
  <c r="F7247"/>
  <c r="B7769"/>
  <c r="F7769" s="1"/>
  <c r="F7551"/>
  <c r="B6457"/>
  <c r="F6457" s="1"/>
  <c r="F6239"/>
  <c r="B5485"/>
  <c r="F5485" s="1"/>
  <c r="F5267"/>
  <c r="B8292"/>
  <c r="F8292" s="1"/>
  <c r="F5012"/>
  <c r="B8069"/>
  <c r="F8069" s="1"/>
  <c r="F7851"/>
  <c r="B7279"/>
  <c r="B7401"/>
  <c r="F7401" s="1"/>
  <c r="F7183"/>
  <c r="F7583"/>
  <c r="B7801"/>
  <c r="F7801" s="1"/>
  <c r="F6271"/>
  <c r="B6489"/>
  <c r="F6489" s="1"/>
  <c r="B6173"/>
  <c r="F6173" s="1"/>
  <c r="F5955"/>
  <c r="B5773"/>
  <c r="F5773" s="1"/>
  <c r="F5555"/>
  <c r="B7109"/>
  <c r="F7109" s="1"/>
  <c r="F6891"/>
  <c r="B7607"/>
  <c r="B7729"/>
  <c r="F7729" s="1"/>
  <c r="F7511"/>
  <c r="B6417"/>
  <c r="F6417" s="1"/>
  <c r="F6199"/>
  <c r="B6295"/>
  <c r="F5324"/>
  <c r="B5420"/>
  <c r="F5420" s="1"/>
  <c r="B5445"/>
  <c r="F5445" s="1"/>
  <c r="F5227"/>
  <c r="B6113"/>
  <c r="F6113" s="1"/>
  <c r="F5895"/>
  <c r="B8117"/>
  <c r="F8117" s="1"/>
  <c r="F7899"/>
  <c r="B8044"/>
  <c r="F8044" s="1"/>
  <c r="F7948"/>
  <c r="B6477"/>
  <c r="F6477" s="1"/>
  <c r="F6259"/>
  <c r="B7437"/>
  <c r="F7437" s="1"/>
  <c r="F7219"/>
  <c r="B7716"/>
  <c r="F7716" s="1"/>
  <c r="F7620"/>
  <c r="B5469"/>
  <c r="F5469" s="1"/>
  <c r="F5251"/>
  <c r="B5165"/>
  <c r="F4947"/>
  <c r="B8227"/>
  <c r="F8227" s="1"/>
  <c r="F6283"/>
  <c r="B6501"/>
  <c r="F6501" s="1"/>
  <c r="F6587"/>
  <c r="B6805"/>
  <c r="F6805" s="1"/>
  <c r="B7060"/>
  <c r="F7060" s="1"/>
  <c r="F6964"/>
  <c r="B6161"/>
  <c r="F6161" s="1"/>
  <c r="F5943"/>
  <c r="B5809"/>
  <c r="F5809" s="1"/>
  <c r="F5591"/>
  <c r="B5189"/>
  <c r="F4971"/>
  <c r="B8251"/>
  <c r="F8251" s="1"/>
  <c r="F7275"/>
  <c r="B7493"/>
  <c r="C8257"/>
  <c r="C5195"/>
  <c r="B2497"/>
  <c r="F2497" s="1"/>
  <c r="F2279"/>
  <c r="B2837"/>
  <c r="F2837" s="1"/>
  <c r="F2619"/>
  <c r="C8261"/>
  <c r="C5199"/>
  <c r="F3587"/>
  <c r="B3805"/>
  <c r="F3805" s="1"/>
  <c r="B3453"/>
  <c r="F3453" s="1"/>
  <c r="F3235"/>
  <c r="B2517"/>
  <c r="F2517" s="1"/>
  <c r="F2299"/>
  <c r="F2603"/>
  <c r="B2821"/>
  <c r="F2821" s="1"/>
  <c r="B1448"/>
  <c r="F1448" s="1"/>
  <c r="F1352"/>
  <c r="B1533"/>
  <c r="F1533" s="1"/>
  <c r="F1315"/>
  <c r="F927"/>
  <c r="B1145"/>
  <c r="F1145" s="1"/>
  <c r="F3599"/>
  <c r="B3817"/>
  <c r="F3817" s="1"/>
  <c r="B3161"/>
  <c r="F3161" s="1"/>
  <c r="F2943"/>
  <c r="B2445"/>
  <c r="F2445" s="1"/>
  <c r="F2227"/>
  <c r="B2323"/>
  <c r="F2627"/>
  <c r="B2845"/>
  <c r="F2845" s="1"/>
  <c r="B1461"/>
  <c r="F1461" s="1"/>
  <c r="F1243"/>
  <c r="B1339"/>
  <c r="F768"/>
  <c r="B4048"/>
  <c r="F4048" s="1"/>
  <c r="B2833"/>
  <c r="F2833" s="1"/>
  <c r="F2615"/>
  <c r="B2469"/>
  <c r="F2469" s="1"/>
  <c r="F2251"/>
  <c r="B1133"/>
  <c r="F1133" s="1"/>
  <c r="F915"/>
  <c r="B1011"/>
  <c r="B1120"/>
  <c r="F1120" s="1"/>
  <c r="F1024"/>
  <c r="F696"/>
  <c r="B3976"/>
  <c r="F3976" s="1"/>
  <c r="B792"/>
  <c r="B3769"/>
  <c r="F3769" s="1"/>
  <c r="F3551"/>
  <c r="B3429"/>
  <c r="F3429" s="1"/>
  <c r="F3211"/>
  <c r="B3307"/>
  <c r="B2493"/>
  <c r="F2493" s="1"/>
  <c r="F2275"/>
  <c r="B2104"/>
  <c r="F2104" s="1"/>
  <c r="F2008"/>
  <c r="F963"/>
  <c r="B1181"/>
  <c r="F1181" s="1"/>
  <c r="B4012"/>
  <c r="F4012" s="1"/>
  <c r="F732"/>
  <c r="B3903"/>
  <c r="F3903" s="1"/>
  <c r="F623"/>
  <c r="B841"/>
  <c r="G7746"/>
  <c r="K7746" s="1"/>
  <c r="K7528"/>
  <c r="G5413"/>
  <c r="K5413" s="1"/>
  <c r="K5317"/>
  <c r="G8098"/>
  <c r="K8098" s="1"/>
  <c r="K7880"/>
  <c r="G6738"/>
  <c r="K6738" s="1"/>
  <c r="K6520"/>
  <c r="G6616"/>
  <c r="K5548"/>
  <c r="G5766"/>
  <c r="K5766" s="1"/>
  <c r="K5572"/>
  <c r="G5790"/>
  <c r="K5790" s="1"/>
  <c r="K7248"/>
  <c r="G7466"/>
  <c r="K7466" s="1"/>
  <c r="G5498"/>
  <c r="K5498" s="1"/>
  <c r="K5280"/>
  <c r="K7260"/>
  <c r="G7478"/>
  <c r="K7478" s="1"/>
  <c r="K7844"/>
  <c r="G8062"/>
  <c r="K8062" s="1"/>
  <c r="K6532"/>
  <c r="G6750"/>
  <c r="K6750" s="1"/>
  <c r="G6094"/>
  <c r="K6094" s="1"/>
  <c r="K5876"/>
  <c r="G6494"/>
  <c r="K6494" s="1"/>
  <c r="K6276"/>
  <c r="G5778"/>
  <c r="K5778" s="1"/>
  <c r="K5560"/>
  <c r="K7588"/>
  <c r="G7806"/>
  <c r="K7806" s="1"/>
  <c r="G6142"/>
  <c r="K6142" s="1"/>
  <c r="K5924"/>
  <c r="G7102"/>
  <c r="K7102" s="1"/>
  <c r="K6884"/>
  <c r="G8341"/>
  <c r="K8341" s="1"/>
  <c r="K5061"/>
  <c r="G6470"/>
  <c r="K6470" s="1"/>
  <c r="K6252"/>
  <c r="K5912"/>
  <c r="G6130"/>
  <c r="K6130" s="1"/>
  <c r="G4976"/>
  <c r="G8160"/>
  <c r="K8160" s="1"/>
  <c r="G5098"/>
  <c r="K4880"/>
  <c r="G6810"/>
  <c r="K6810" s="1"/>
  <c r="K6592"/>
  <c r="K5013"/>
  <c r="G8293"/>
  <c r="K8293" s="1"/>
  <c r="G6422"/>
  <c r="K6422" s="1"/>
  <c r="K6204"/>
  <c r="G8329"/>
  <c r="K8329" s="1"/>
  <c r="K5049"/>
  <c r="G7406"/>
  <c r="K7406" s="1"/>
  <c r="K7188"/>
  <c r="G5450"/>
  <c r="K5450" s="1"/>
  <c r="K5232"/>
  <c r="G3740"/>
  <c r="K3740" s="1"/>
  <c r="K3644"/>
  <c r="K2988"/>
  <c r="G3084"/>
  <c r="K3084" s="1"/>
  <c r="G3109"/>
  <c r="K3109" s="1"/>
  <c r="K2891"/>
  <c r="G2185"/>
  <c r="K2185" s="1"/>
  <c r="K1967"/>
  <c r="G1857"/>
  <c r="K1857" s="1"/>
  <c r="K1639"/>
  <c r="K583"/>
  <c r="G3863"/>
  <c r="K3863" s="1"/>
  <c r="G679"/>
  <c r="G801"/>
  <c r="G3412"/>
  <c r="K3412" s="1"/>
  <c r="K3316"/>
  <c r="G3133"/>
  <c r="K3133" s="1"/>
  <c r="K2915"/>
  <c r="K1895"/>
  <c r="G1991"/>
  <c r="G2113"/>
  <c r="K2113" s="1"/>
  <c r="G3923"/>
  <c r="K3923" s="1"/>
  <c r="G861"/>
  <c r="K643"/>
  <c r="G3825"/>
  <c r="K3825" s="1"/>
  <c r="K3607"/>
  <c r="G2805"/>
  <c r="K2805" s="1"/>
  <c r="K2587"/>
  <c r="K2271"/>
  <c r="G2489"/>
  <c r="K2489" s="1"/>
  <c r="G1772"/>
  <c r="K1772" s="1"/>
  <c r="K1676"/>
  <c r="G1493"/>
  <c r="K1493" s="1"/>
  <c r="K1275"/>
  <c r="G837"/>
  <c r="K619"/>
  <c r="G3899"/>
  <c r="K3899" s="1"/>
  <c r="G3765"/>
  <c r="K3765" s="1"/>
  <c r="K3547"/>
  <c r="G3753"/>
  <c r="K3753" s="1"/>
  <c r="K3535"/>
  <c r="G3631"/>
  <c r="G2781"/>
  <c r="K2781" s="1"/>
  <c r="K2563"/>
  <c r="G3497"/>
  <c r="K3497" s="1"/>
  <c r="K3279"/>
  <c r="G2197"/>
  <c r="K2197" s="1"/>
  <c r="K1979"/>
  <c r="G2501"/>
  <c r="K2501" s="1"/>
  <c r="K2283"/>
  <c r="G1481"/>
  <c r="K1481" s="1"/>
  <c r="K1263"/>
  <c r="G1833"/>
  <c r="K1833" s="1"/>
  <c r="K1615"/>
  <c r="G3984"/>
  <c r="K3984" s="1"/>
  <c r="K704"/>
  <c r="I7464"/>
  <c r="I7256"/>
  <c r="I7560"/>
  <c r="I7768"/>
  <c r="I6248"/>
  <c r="I6456"/>
  <c r="I7051"/>
  <c r="I6965"/>
  <c r="I5300"/>
  <c r="I5508"/>
  <c r="I8291"/>
  <c r="I5021"/>
  <c r="I7876"/>
  <c r="I8084"/>
  <c r="I8072"/>
  <c r="I7864"/>
  <c r="I7732"/>
  <c r="I7524"/>
  <c r="I6420"/>
  <c r="I6212"/>
  <c r="I6612"/>
  <c r="I6820"/>
  <c r="I6092"/>
  <c r="I5884"/>
  <c r="I5302"/>
  <c r="I5216"/>
  <c r="I5424"/>
  <c r="I8035"/>
  <c r="I7949"/>
  <c r="I6444"/>
  <c r="I6236"/>
  <c r="I7404"/>
  <c r="I7196"/>
  <c r="I5252"/>
  <c r="I5460"/>
  <c r="I8339"/>
  <c r="I5069"/>
  <c r="I8194"/>
  <c r="I4924"/>
  <c r="I5132"/>
  <c r="I6468"/>
  <c r="I6260"/>
  <c r="I6723"/>
  <c r="I6637"/>
  <c r="I7088"/>
  <c r="I6880"/>
  <c r="I8327"/>
  <c r="I5057"/>
  <c r="I5144"/>
  <c r="I4936"/>
  <c r="I8206"/>
  <c r="I5083"/>
  <c r="I8363" s="1"/>
  <c r="I4997"/>
  <c r="I8267"/>
  <c r="C8256"/>
  <c r="C5194"/>
  <c r="I3966"/>
  <c r="I904"/>
  <c r="D3800"/>
  <c r="D3592"/>
  <c r="D3144"/>
  <c r="D2936"/>
  <c r="D2427"/>
  <c r="D2341"/>
  <c r="D2318"/>
  <c r="D2536" s="1"/>
  <c r="D2232"/>
  <c r="D2440"/>
  <c r="D1320"/>
  <c r="D1528"/>
  <c r="D1164"/>
  <c r="D956"/>
  <c r="D3874"/>
  <c r="D812"/>
  <c r="D604"/>
  <c r="D3628"/>
  <c r="D3836"/>
  <c r="D2960"/>
  <c r="D3168"/>
  <c r="D2256"/>
  <c r="D2464"/>
  <c r="D1332"/>
  <c r="D1540"/>
  <c r="D1588"/>
  <c r="D1796"/>
  <c r="D1188"/>
  <c r="D980"/>
  <c r="D3898"/>
  <c r="D836"/>
  <c r="D628"/>
  <c r="D3764"/>
  <c r="D3556"/>
  <c r="D2792"/>
  <c r="D2584"/>
  <c r="D3228"/>
  <c r="D3436"/>
  <c r="D1964"/>
  <c r="D2172"/>
  <c r="D1176"/>
  <c r="D968"/>
  <c r="D1272"/>
  <c r="D1480"/>
  <c r="D848"/>
  <c r="D640"/>
  <c r="D3910"/>
  <c r="D860"/>
  <c r="D3922"/>
  <c r="D652"/>
  <c r="D2840"/>
  <c r="D2632"/>
  <c r="D3252"/>
  <c r="D3460"/>
  <c r="D1988"/>
  <c r="D2196"/>
  <c r="D1504"/>
  <c r="D1296"/>
  <c r="D1140"/>
  <c r="D932"/>
  <c r="D884"/>
  <c r="D3946"/>
  <c r="D676"/>
  <c r="K7894"/>
  <c r="G8112"/>
  <c r="K8112" s="1"/>
  <c r="K6558"/>
  <c r="G6776"/>
  <c r="K6776" s="1"/>
  <c r="I8450"/>
  <c r="D1228"/>
  <c r="I8397"/>
  <c r="E6180"/>
  <c r="C4070"/>
  <c r="I8475"/>
  <c r="D4122"/>
  <c r="F8065"/>
  <c r="I6833"/>
  <c r="E4133"/>
  <c r="C8407"/>
  <c r="I6178"/>
  <c r="C2217"/>
  <c r="I2541"/>
  <c r="I2867"/>
  <c r="D8403"/>
  <c r="I7493"/>
  <c r="D8394"/>
  <c r="C8365"/>
  <c r="D4106"/>
  <c r="I4100"/>
  <c r="I4160"/>
  <c r="C2867"/>
  <c r="C4119"/>
  <c r="C8428"/>
  <c r="D4098"/>
  <c r="F7797"/>
  <c r="J4105"/>
  <c r="D8453"/>
  <c r="I8461"/>
  <c r="I8401"/>
  <c r="J4146"/>
  <c r="C8364"/>
  <c r="C6177"/>
  <c r="D8420"/>
  <c r="E4157"/>
  <c r="C7823"/>
  <c r="J5855"/>
  <c r="C2545"/>
  <c r="D4156"/>
  <c r="D2212"/>
  <c r="I4157"/>
  <c r="I4169"/>
  <c r="I3853"/>
  <c r="I4070"/>
  <c r="I5852"/>
  <c r="D5851"/>
  <c r="H5855"/>
  <c r="H8419"/>
  <c r="E8455"/>
  <c r="I4147"/>
  <c r="I2871"/>
  <c r="C4118"/>
  <c r="C1554"/>
  <c r="H8366"/>
  <c r="D8430"/>
  <c r="E5852"/>
  <c r="C8402"/>
  <c r="B3895"/>
  <c r="F3895" s="1"/>
  <c r="B833"/>
  <c r="F615"/>
  <c r="C1988"/>
  <c r="C2196"/>
  <c r="C3252"/>
  <c r="C3460"/>
  <c r="C1272"/>
  <c r="C1480"/>
  <c r="C3824"/>
  <c r="C3616"/>
  <c r="C2596"/>
  <c r="C2804"/>
  <c r="C2292"/>
  <c r="C2500"/>
  <c r="B3414"/>
  <c r="F3414" s="1"/>
  <c r="F3318"/>
  <c r="F2285"/>
  <c r="B2503"/>
  <c r="F2503" s="1"/>
  <c r="F2565"/>
  <c r="B2783"/>
  <c r="F2783" s="1"/>
  <c r="F985"/>
  <c r="B1203"/>
  <c r="F1203" s="1"/>
  <c r="B3815"/>
  <c r="F3815" s="1"/>
  <c r="F3597"/>
  <c r="B3803"/>
  <c r="F3803" s="1"/>
  <c r="F3585"/>
  <c r="F2662"/>
  <c r="B2758"/>
  <c r="F2758" s="1"/>
  <c r="B2187"/>
  <c r="F2187" s="1"/>
  <c r="F1969"/>
  <c r="B2430"/>
  <c r="F2430" s="1"/>
  <c r="F2334"/>
  <c r="B1143"/>
  <c r="F1143" s="1"/>
  <c r="F925"/>
  <c r="F1617"/>
  <c r="B1835"/>
  <c r="F1835" s="1"/>
  <c r="F633"/>
  <c r="B3913"/>
  <c r="F3913" s="1"/>
  <c r="B851"/>
  <c r="B3511"/>
  <c r="F3511" s="1"/>
  <c r="F3293"/>
  <c r="B2771"/>
  <c r="F2771" s="1"/>
  <c r="B2649"/>
  <c r="F2553"/>
  <c r="B1993"/>
  <c r="B2115"/>
  <c r="F2115" s="1"/>
  <c r="F1897"/>
  <c r="B1531"/>
  <c r="F1531" s="1"/>
  <c r="F1313"/>
  <c r="F1641"/>
  <c r="B1859"/>
  <c r="F1859" s="1"/>
  <c r="F669"/>
  <c r="B3949"/>
  <c r="F3949" s="1"/>
  <c r="B887"/>
  <c r="F3646"/>
  <c r="B3742"/>
  <c r="F3742" s="1"/>
  <c r="F2577"/>
  <c r="B2795"/>
  <c r="F2795" s="1"/>
  <c r="F2601"/>
  <c r="B2819"/>
  <c r="F2819" s="1"/>
  <c r="B2139"/>
  <c r="F2139" s="1"/>
  <c r="F1921"/>
  <c r="F1022"/>
  <c r="B1118"/>
  <c r="F1118" s="1"/>
  <c r="F694"/>
  <c r="B790"/>
  <c r="B3974"/>
  <c r="F3974" s="1"/>
  <c r="B3889"/>
  <c r="F3889" s="1"/>
  <c r="F609"/>
  <c r="B827"/>
  <c r="D6880"/>
  <c r="D7088"/>
  <c r="D7888"/>
  <c r="D8096"/>
  <c r="D6916"/>
  <c r="D7124"/>
  <c r="D5800"/>
  <c r="D5592"/>
  <c r="D5604"/>
  <c r="D5812"/>
  <c r="D8120"/>
  <c r="D7912"/>
  <c r="D6748"/>
  <c r="D6540"/>
  <c r="D7051"/>
  <c r="D6965"/>
  <c r="D6940"/>
  <c r="D7148"/>
  <c r="D5824"/>
  <c r="D5616"/>
  <c r="D5288"/>
  <c r="D5496"/>
  <c r="D8303"/>
  <c r="D5033"/>
  <c r="D6868"/>
  <c r="D7076"/>
  <c r="D5630"/>
  <c r="D5848" s="1"/>
  <c r="D5544"/>
  <c r="D5752"/>
  <c r="D5424"/>
  <c r="D5302"/>
  <c r="D5520" s="1"/>
  <c r="D5216"/>
  <c r="D7924"/>
  <c r="D8132"/>
  <c r="D7112"/>
  <c r="D6904"/>
  <c r="D7621"/>
  <c r="D7707"/>
  <c r="D6309"/>
  <c r="D6395"/>
  <c r="D6892"/>
  <c r="D7100"/>
  <c r="D5776"/>
  <c r="D5568"/>
  <c r="D5580"/>
  <c r="D5788"/>
  <c r="B8061"/>
  <c r="F8061" s="1"/>
  <c r="F7843"/>
  <c r="F7175"/>
  <c r="B7271"/>
  <c r="B7393"/>
  <c r="F7393" s="1"/>
  <c r="B7793"/>
  <c r="F7793" s="1"/>
  <c r="F7575"/>
  <c r="B6481"/>
  <c r="F6481" s="1"/>
  <c r="F6263"/>
  <c r="B6165"/>
  <c r="F6165" s="1"/>
  <c r="F5947"/>
  <c r="B5765"/>
  <c r="F5765" s="1"/>
  <c r="F5547"/>
  <c r="B7101"/>
  <c r="F7101" s="1"/>
  <c r="F6883"/>
  <c r="B7599"/>
  <c r="B7721"/>
  <c r="F7721" s="1"/>
  <c r="F7503"/>
  <c r="B6409"/>
  <c r="F6409" s="1"/>
  <c r="F6191"/>
  <c r="B6287"/>
  <c r="F5316"/>
  <c r="B5412"/>
  <c r="F5412" s="1"/>
  <c r="B5437"/>
  <c r="F5437" s="1"/>
  <c r="F5219"/>
  <c r="B6105"/>
  <c r="F6105" s="1"/>
  <c r="F5887"/>
  <c r="F7891"/>
  <c r="B8109"/>
  <c r="F8109" s="1"/>
  <c r="B8036"/>
  <c r="F8036" s="1"/>
  <c r="F7940"/>
  <c r="B6469"/>
  <c r="F6469" s="1"/>
  <c r="F6251"/>
  <c r="F7211"/>
  <c r="B7429"/>
  <c r="F7429" s="1"/>
  <c r="B7708"/>
  <c r="F7708" s="1"/>
  <c r="F7612"/>
  <c r="B5461"/>
  <c r="F5461" s="1"/>
  <c r="F5243"/>
  <c r="F4939"/>
  <c r="B8219"/>
  <c r="F8219" s="1"/>
  <c r="B5157"/>
  <c r="B6493"/>
  <c r="F6493" s="1"/>
  <c r="F6275"/>
  <c r="B6797"/>
  <c r="F6797" s="1"/>
  <c r="F6579"/>
  <c r="B7052"/>
  <c r="F7052" s="1"/>
  <c r="F6956"/>
  <c r="F5935"/>
  <c r="B6153"/>
  <c r="F6153" s="1"/>
  <c r="F5583"/>
  <c r="B5801"/>
  <c r="F5801" s="1"/>
  <c r="B8243"/>
  <c r="F8243" s="1"/>
  <c r="B5181"/>
  <c r="F4963"/>
  <c r="B7741"/>
  <c r="F7741" s="1"/>
  <c r="F7523"/>
  <c r="B6429"/>
  <c r="F6429" s="1"/>
  <c r="F6211"/>
  <c r="B6829"/>
  <c r="F6829" s="1"/>
  <c r="F6611"/>
  <c r="B6076"/>
  <c r="F6076" s="1"/>
  <c r="F5980"/>
  <c r="F5080"/>
  <c r="B8360"/>
  <c r="F8360" s="1"/>
  <c r="F4959"/>
  <c r="B8239"/>
  <c r="F8239" s="1"/>
  <c r="B5177"/>
  <c r="B6089"/>
  <c r="F6089" s="1"/>
  <c r="B5967"/>
  <c r="F5871"/>
  <c r="B8093"/>
  <c r="F8093" s="1"/>
  <c r="F7875"/>
  <c r="B7935"/>
  <c r="B8057"/>
  <c r="F8057" s="1"/>
  <c r="F7839"/>
  <c r="B7425"/>
  <c r="F7425" s="1"/>
  <c r="F7207"/>
  <c r="F7292"/>
  <c r="B7388"/>
  <c r="F7388" s="1"/>
  <c r="B6137"/>
  <c r="F6137" s="1"/>
  <c r="F5919"/>
  <c r="F6539"/>
  <c r="B6757"/>
  <c r="F6757" s="1"/>
  <c r="B5761"/>
  <c r="F5761" s="1"/>
  <c r="F5543"/>
  <c r="B5639"/>
  <c r="F5068"/>
  <c r="B8348"/>
  <c r="F8348" s="1"/>
  <c r="F4923"/>
  <c r="B8203"/>
  <c r="F8203" s="1"/>
  <c r="B5141"/>
  <c r="F7863"/>
  <c r="B8081"/>
  <c r="F8081" s="1"/>
  <c r="B6793"/>
  <c r="F6793" s="1"/>
  <c r="F6575"/>
  <c r="F6636"/>
  <c r="B6732"/>
  <c r="F6732" s="1"/>
  <c r="F7535"/>
  <c r="B7753"/>
  <c r="F7753" s="1"/>
  <c r="F6223"/>
  <c r="B6441"/>
  <c r="F6441" s="1"/>
  <c r="F5567"/>
  <c r="B5785"/>
  <c r="F5785" s="1"/>
  <c r="F5263"/>
  <c r="B5481"/>
  <c r="F5481" s="1"/>
  <c r="B6817"/>
  <c r="F6817" s="1"/>
  <c r="F6599"/>
  <c r="B7121"/>
  <c r="F7121" s="1"/>
  <c r="F6903"/>
  <c r="B6149"/>
  <c r="F6149" s="1"/>
  <c r="F5931"/>
  <c r="F5287"/>
  <c r="B5505"/>
  <c r="F5505" s="1"/>
  <c r="B8405"/>
  <c r="F5125"/>
  <c r="B6509"/>
  <c r="F6291"/>
  <c r="B3481"/>
  <c r="F3481" s="1"/>
  <c r="F3263"/>
  <c r="F1307"/>
  <c r="B1525"/>
  <c r="F1525" s="1"/>
  <c r="B3129"/>
  <c r="F3129" s="1"/>
  <c r="F2911"/>
  <c r="B4016"/>
  <c r="F4016" s="1"/>
  <c r="F736"/>
  <c r="F3555"/>
  <c r="B3773"/>
  <c r="F3773" s="1"/>
  <c r="B1137"/>
  <c r="F1137" s="1"/>
  <c r="F919"/>
  <c r="B1015"/>
  <c r="F2255"/>
  <c r="B2473"/>
  <c r="F2473" s="1"/>
  <c r="B3793"/>
  <c r="F3793" s="1"/>
  <c r="F3575"/>
  <c r="F2907"/>
  <c r="B3125"/>
  <c r="F3125" s="1"/>
  <c r="B1521"/>
  <c r="F1521" s="1"/>
  <c r="F1303"/>
  <c r="F1655"/>
  <c r="B1873"/>
  <c r="F1873" s="1"/>
  <c r="F611"/>
  <c r="B3891"/>
  <c r="F3891" s="1"/>
  <c r="B829"/>
  <c r="F3259"/>
  <c r="B3477"/>
  <c r="F3477" s="1"/>
  <c r="F2591"/>
  <c r="B2809"/>
  <c r="F2809" s="1"/>
  <c r="B1801"/>
  <c r="F1801" s="1"/>
  <c r="F1583"/>
  <c r="B1169"/>
  <c r="F1169" s="1"/>
  <c r="F951"/>
  <c r="B3757"/>
  <c r="F3757" s="1"/>
  <c r="F3539"/>
  <c r="B3635"/>
  <c r="B3185"/>
  <c r="F3185" s="1"/>
  <c r="F2967"/>
  <c r="B2857"/>
  <c r="F2857" s="1"/>
  <c r="F2639"/>
  <c r="B2117"/>
  <c r="F2117" s="1"/>
  <c r="F1899"/>
  <c r="B1995"/>
  <c r="B1473"/>
  <c r="F1473" s="1"/>
  <c r="F1255"/>
  <c r="F1267"/>
  <c r="B1485"/>
  <c r="F1485" s="1"/>
  <c r="B853"/>
  <c r="B3915"/>
  <c r="F3915" s="1"/>
  <c r="F635"/>
  <c r="B3101"/>
  <c r="F3101" s="1"/>
  <c r="F2883"/>
  <c r="B2979"/>
  <c r="B2141"/>
  <c r="F2141" s="1"/>
  <c r="F1923"/>
  <c r="B1497"/>
  <c r="F1497" s="1"/>
  <c r="F1279"/>
  <c r="B1157"/>
  <c r="F1157" s="1"/>
  <c r="F939"/>
  <c r="B4000"/>
  <c r="F4000" s="1"/>
  <c r="F720"/>
  <c r="G6786"/>
  <c r="K6786" s="1"/>
  <c r="K6568"/>
  <c r="G6397"/>
  <c r="K6397" s="1"/>
  <c r="K6301"/>
  <c r="K4940"/>
  <c r="G8220"/>
  <c r="K8220" s="1"/>
  <c r="G5158"/>
  <c r="K4904"/>
  <c r="G8184"/>
  <c r="K8184" s="1"/>
  <c r="G5122"/>
  <c r="G5486"/>
  <c r="K5486" s="1"/>
  <c r="K5268"/>
  <c r="G6446"/>
  <c r="K6446" s="1"/>
  <c r="K6228"/>
  <c r="G5510"/>
  <c r="K5510" s="1"/>
  <c r="K5292"/>
  <c r="G5462"/>
  <c r="K5462" s="1"/>
  <c r="K5244"/>
  <c r="K5864"/>
  <c r="G6082"/>
  <c r="K6082" s="1"/>
  <c r="G5960"/>
  <c r="K5888"/>
  <c r="G6106"/>
  <c r="K6106" s="1"/>
  <c r="G7709"/>
  <c r="K7709" s="1"/>
  <c r="K7613"/>
  <c r="K7941"/>
  <c r="G8037"/>
  <c r="K8037" s="1"/>
  <c r="G7454"/>
  <c r="K7454" s="1"/>
  <c r="K7236"/>
  <c r="G7782"/>
  <c r="K7782" s="1"/>
  <c r="K7564"/>
  <c r="K6264"/>
  <c r="G6482"/>
  <c r="K6482" s="1"/>
  <c r="G6166"/>
  <c r="K6166" s="1"/>
  <c r="K5948"/>
  <c r="G7430"/>
  <c r="K7430" s="1"/>
  <c r="K7212"/>
  <c r="G8281"/>
  <c r="K8281" s="1"/>
  <c r="K5001"/>
  <c r="G7758"/>
  <c r="K7758" s="1"/>
  <c r="K7540"/>
  <c r="G6118"/>
  <c r="K6118" s="1"/>
  <c r="K5900"/>
  <c r="K7516"/>
  <c r="G7734"/>
  <c r="K7734" s="1"/>
  <c r="G6822"/>
  <c r="K6822" s="1"/>
  <c r="K6604"/>
  <c r="G5426"/>
  <c r="K5426" s="1"/>
  <c r="K5208"/>
  <c r="G5304"/>
  <c r="K6629"/>
  <c r="G6725"/>
  <c r="K6725" s="1"/>
  <c r="K3559"/>
  <c r="G3777"/>
  <c r="K3777" s="1"/>
  <c r="G2829"/>
  <c r="K2829" s="1"/>
  <c r="K2611"/>
  <c r="G3425"/>
  <c r="K3425" s="1"/>
  <c r="G3303"/>
  <c r="K3207"/>
  <c r="K1907"/>
  <c r="G2125"/>
  <c r="K2125" s="1"/>
  <c r="K2307"/>
  <c r="G2525"/>
  <c r="K2525" s="1"/>
  <c r="G1153"/>
  <c r="K1153" s="1"/>
  <c r="K935"/>
  <c r="K667"/>
  <c r="G3947"/>
  <c r="K3947" s="1"/>
  <c r="G885"/>
  <c r="K3231"/>
  <c r="G3449"/>
  <c r="K3449" s="1"/>
  <c r="G2428"/>
  <c r="K2428" s="1"/>
  <c r="K2332"/>
  <c r="G2453"/>
  <c r="K2453" s="1"/>
  <c r="K2235"/>
  <c r="G4032"/>
  <c r="K4032" s="1"/>
  <c r="K752"/>
  <c r="G3837"/>
  <c r="K3837" s="1"/>
  <c r="K3619"/>
  <c r="G3121"/>
  <c r="K3121" s="1"/>
  <c r="K2903"/>
  <c r="K2939"/>
  <c r="G3157"/>
  <c r="K3157" s="1"/>
  <c r="G2137"/>
  <c r="K2137" s="1"/>
  <c r="K1919"/>
  <c r="K923"/>
  <c r="G1141"/>
  <c r="K1141" s="1"/>
  <c r="G1809"/>
  <c r="K1809" s="1"/>
  <c r="K1591"/>
  <c r="K776"/>
  <c r="G4056"/>
  <c r="K4056" s="1"/>
  <c r="K2927"/>
  <c r="G3145"/>
  <c r="K3145" s="1"/>
  <c r="G2756"/>
  <c r="K2756" s="1"/>
  <c r="K2660"/>
  <c r="G2513"/>
  <c r="K2513" s="1"/>
  <c r="K2295"/>
  <c r="G2817"/>
  <c r="K2817" s="1"/>
  <c r="K2599"/>
  <c r="G1821"/>
  <c r="K1821" s="1"/>
  <c r="K1603"/>
  <c r="K1020"/>
  <c r="G1116"/>
  <c r="K1116" s="1"/>
  <c r="I8060"/>
  <c r="I7852"/>
  <c r="I7756"/>
  <c r="I7548"/>
  <c r="I6284"/>
  <c r="I6492"/>
  <c r="I6796"/>
  <c r="I6588"/>
  <c r="I5824"/>
  <c r="I5616"/>
  <c r="I5180"/>
  <c r="I8460" s="1"/>
  <c r="I8242"/>
  <c r="I4972"/>
  <c r="I6614"/>
  <c r="I6832" s="1"/>
  <c r="I6528"/>
  <c r="I6736"/>
  <c r="I7136"/>
  <c r="I6928"/>
  <c r="I6128"/>
  <c r="I5920"/>
  <c r="I5009"/>
  <c r="I8279"/>
  <c r="I8158"/>
  <c r="I5096"/>
  <c r="I4974"/>
  <c r="I4888"/>
  <c r="I5764"/>
  <c r="I5556"/>
  <c r="I6760"/>
  <c r="I6552"/>
  <c r="I7598"/>
  <c r="I7816" s="1"/>
  <c r="I7512"/>
  <c r="I7720"/>
  <c r="I6200"/>
  <c r="I6408"/>
  <c r="I6286"/>
  <c r="I6504" s="1"/>
  <c r="I5776"/>
  <c r="I5568"/>
  <c r="I5240"/>
  <c r="I5448"/>
  <c r="I8120"/>
  <c r="I7912"/>
  <c r="I6576"/>
  <c r="I6784"/>
  <c r="I7220"/>
  <c r="I7428"/>
  <c r="I5276"/>
  <c r="I5484"/>
  <c r="I8218"/>
  <c r="I4948"/>
  <c r="I5156"/>
  <c r="I8436" s="1"/>
  <c r="D3604"/>
  <c r="D3812"/>
  <c r="D2900"/>
  <c r="D3108"/>
  <c r="D3484"/>
  <c r="D3276"/>
  <c r="D1990"/>
  <c r="D1904"/>
  <c r="D2112"/>
  <c r="D2780"/>
  <c r="D2572"/>
  <c r="D1516"/>
  <c r="D1308"/>
  <c r="D1868"/>
  <c r="D1660"/>
  <c r="D1443"/>
  <c r="D1357"/>
  <c r="D3886"/>
  <c r="D824"/>
  <c r="D616"/>
  <c r="D3132"/>
  <c r="D2924"/>
  <c r="D3508"/>
  <c r="D3300"/>
  <c r="D2136"/>
  <c r="D1928"/>
  <c r="D2596"/>
  <c r="D2804"/>
  <c r="D1856"/>
  <c r="D1648"/>
  <c r="D713"/>
  <c r="D3983"/>
  <c r="D2948"/>
  <c r="D3156"/>
  <c r="D2755"/>
  <c r="D2669"/>
  <c r="D3083"/>
  <c r="D2997"/>
  <c r="D1952"/>
  <c r="D2160"/>
  <c r="D2488"/>
  <c r="D2280"/>
  <c r="D1468"/>
  <c r="D1260"/>
  <c r="D1612"/>
  <c r="D1820"/>
  <c r="D1212"/>
  <c r="D1004"/>
  <c r="D4007"/>
  <c r="D737"/>
  <c r="D3788"/>
  <c r="D3580"/>
  <c r="D2972"/>
  <c r="D3180"/>
  <c r="D2184"/>
  <c r="D1976"/>
  <c r="D2304"/>
  <c r="D2512"/>
  <c r="D1636"/>
  <c r="D1844"/>
  <c r="D4031"/>
  <c r="D761"/>
  <c r="G7092"/>
  <c r="K7092" s="1"/>
  <c r="K6874"/>
  <c r="G7420"/>
  <c r="K7420" s="1"/>
  <c r="K7202"/>
  <c r="G6727"/>
  <c r="K6727" s="1"/>
  <c r="K6631"/>
  <c r="G5476"/>
  <c r="K5476" s="1"/>
  <c r="K5258"/>
  <c r="K5270"/>
  <c r="G5488"/>
  <c r="K5488" s="1"/>
  <c r="K7918"/>
  <c r="G8136"/>
  <c r="K8136" s="1"/>
  <c r="G7796"/>
  <c r="K7796" s="1"/>
  <c r="K7578"/>
  <c r="G6460"/>
  <c r="K6460" s="1"/>
  <c r="K6242"/>
  <c r="G7128"/>
  <c r="K7128" s="1"/>
  <c r="K6910"/>
  <c r="G6156"/>
  <c r="K6156" s="1"/>
  <c r="K5938"/>
  <c r="G8331"/>
  <c r="K8331" s="1"/>
  <c r="K5051"/>
  <c r="G8052"/>
  <c r="K8052" s="1"/>
  <c r="K7834"/>
  <c r="G7930"/>
  <c r="G7711"/>
  <c r="K7711" s="1"/>
  <c r="K7615"/>
  <c r="G6484"/>
  <c r="K6484" s="1"/>
  <c r="K6266"/>
  <c r="G7152"/>
  <c r="K7152" s="1"/>
  <c r="K6934"/>
  <c r="G5428"/>
  <c r="K5428" s="1"/>
  <c r="K5210"/>
  <c r="G5306"/>
  <c r="K5222"/>
  <c r="G5440"/>
  <c r="K5440" s="1"/>
  <c r="G6752"/>
  <c r="K6752" s="1"/>
  <c r="K6534"/>
  <c r="G7736"/>
  <c r="K7736" s="1"/>
  <c r="K7518"/>
  <c r="G6424"/>
  <c r="K6424" s="1"/>
  <c r="K6206"/>
  <c r="G5452"/>
  <c r="K5452" s="1"/>
  <c r="K5234"/>
  <c r="K5562"/>
  <c r="G5780"/>
  <c r="K5780" s="1"/>
  <c r="C3966"/>
  <c r="C904"/>
  <c r="G1220"/>
  <c r="K1220" s="1"/>
  <c r="K1002"/>
  <c r="G3832"/>
  <c r="K3832" s="1"/>
  <c r="K3614"/>
  <c r="K2242"/>
  <c r="G2460"/>
  <c r="K2460" s="1"/>
  <c r="G4051"/>
  <c r="K4051" s="1"/>
  <c r="K771"/>
  <c r="G1488"/>
  <c r="K1488" s="1"/>
  <c r="K1270"/>
  <c r="G2836"/>
  <c r="K2836" s="1"/>
  <c r="K2618"/>
  <c r="G1160"/>
  <c r="K1160" s="1"/>
  <c r="K942"/>
  <c r="G2484"/>
  <c r="K2484" s="1"/>
  <c r="K2266"/>
  <c r="K2302"/>
  <c r="G2520"/>
  <c r="K2520" s="1"/>
  <c r="K1598"/>
  <c r="G1816"/>
  <c r="K1816" s="1"/>
  <c r="G1184"/>
  <c r="K1184" s="1"/>
  <c r="K966"/>
  <c r="G3419"/>
  <c r="K3419" s="1"/>
  <c r="K3323"/>
  <c r="G3516"/>
  <c r="K3516" s="1"/>
  <c r="K3298"/>
  <c r="G2508"/>
  <c r="K2508" s="1"/>
  <c r="K2290"/>
  <c r="G2326"/>
  <c r="G2448"/>
  <c r="K2448" s="1"/>
  <c r="K2230"/>
  <c r="G1536"/>
  <c r="K1536" s="1"/>
  <c r="K1318"/>
  <c r="G1524"/>
  <c r="K1524" s="1"/>
  <c r="K1306"/>
  <c r="G4015"/>
  <c r="K4015" s="1"/>
  <c r="K735"/>
  <c r="G3104"/>
  <c r="K3104" s="1"/>
  <c r="K2886"/>
  <c r="G2982"/>
  <c r="G3140"/>
  <c r="K3140" s="1"/>
  <c r="K2922"/>
  <c r="G2812"/>
  <c r="K2812" s="1"/>
  <c r="K2594"/>
  <c r="G1464"/>
  <c r="K1464" s="1"/>
  <c r="K1246"/>
  <c r="G1342"/>
  <c r="K1646"/>
  <c r="G1864"/>
  <c r="K1864" s="1"/>
  <c r="G686"/>
  <c r="G808"/>
  <c r="K590"/>
  <c r="G3870"/>
  <c r="K3870" s="1"/>
  <c r="B5525"/>
  <c r="F5307"/>
  <c r="B8417"/>
  <c r="F5137"/>
  <c r="I8255"/>
  <c r="I5193"/>
  <c r="K7917"/>
  <c r="G8135"/>
  <c r="K8135" s="1"/>
  <c r="K6557"/>
  <c r="G6775"/>
  <c r="K6775" s="1"/>
  <c r="G7783"/>
  <c r="K7783" s="1"/>
  <c r="K7565"/>
  <c r="G6471"/>
  <c r="K6471" s="1"/>
  <c r="K6253"/>
  <c r="K5269"/>
  <c r="G5487"/>
  <c r="K5487" s="1"/>
  <c r="G5499"/>
  <c r="K5499" s="1"/>
  <c r="K5281"/>
  <c r="G8038"/>
  <c r="K8038" s="1"/>
  <c r="K7942"/>
  <c r="G7455"/>
  <c r="K7455" s="1"/>
  <c r="K7237"/>
  <c r="G6811"/>
  <c r="K6811" s="1"/>
  <c r="K6593"/>
  <c r="K5293"/>
  <c r="G5511"/>
  <c r="K5511" s="1"/>
  <c r="G8318"/>
  <c r="K8318" s="1"/>
  <c r="K5038"/>
  <c r="G8173"/>
  <c r="K8173" s="1"/>
  <c r="G5111"/>
  <c r="K4893"/>
  <c r="G8354"/>
  <c r="K8354" s="1"/>
  <c r="K5074"/>
  <c r="G8087"/>
  <c r="K8087" s="1"/>
  <c r="K7869"/>
  <c r="G6823"/>
  <c r="K6823" s="1"/>
  <c r="K6605"/>
  <c r="G7054"/>
  <c r="K7054" s="1"/>
  <c r="K6958"/>
  <c r="K5937"/>
  <c r="G6155"/>
  <c r="K6155" s="1"/>
  <c r="G6739"/>
  <c r="K6739" s="1"/>
  <c r="K6521"/>
  <c r="G6617"/>
  <c r="G5755"/>
  <c r="K5755" s="1"/>
  <c r="K5537"/>
  <c r="G5633"/>
  <c r="G5791"/>
  <c r="K5791" s="1"/>
  <c r="K5573"/>
  <c r="K5002"/>
  <c r="G8282"/>
  <c r="K8282" s="1"/>
  <c r="G7407"/>
  <c r="K7407" s="1"/>
  <c r="K7189"/>
  <c r="K6302"/>
  <c r="G6398"/>
  <c r="K6398" s="1"/>
  <c r="K6545"/>
  <c r="G6763"/>
  <c r="K6763" s="1"/>
  <c r="G5463"/>
  <c r="K5463" s="1"/>
  <c r="K5245"/>
  <c r="G8221"/>
  <c r="K8221" s="1"/>
  <c r="G5159"/>
  <c r="K4941"/>
  <c r="J3436"/>
  <c r="J3228"/>
  <c r="J2804"/>
  <c r="J2596"/>
  <c r="J2780"/>
  <c r="J2572"/>
  <c r="J2124"/>
  <c r="J1916"/>
  <c r="J1952"/>
  <c r="J2160"/>
  <c r="J3874"/>
  <c r="J812"/>
  <c r="J604"/>
  <c r="J3460"/>
  <c r="J3252"/>
  <c r="J1868"/>
  <c r="J1660"/>
  <c r="J713"/>
  <c r="J3983"/>
  <c r="J3484"/>
  <c r="J3276"/>
  <c r="J2997"/>
  <c r="J3083"/>
  <c r="J2768"/>
  <c r="J2560"/>
  <c r="J2646"/>
  <c r="J1334"/>
  <c r="J1248"/>
  <c r="J1456"/>
  <c r="J1600"/>
  <c r="J1808"/>
  <c r="J1140"/>
  <c r="J932"/>
  <c r="J4043"/>
  <c r="J773"/>
  <c r="J3300"/>
  <c r="J3508"/>
  <c r="J2304"/>
  <c r="J2512"/>
  <c r="J1820"/>
  <c r="J1612"/>
  <c r="J3898"/>
  <c r="J836"/>
  <c r="J628"/>
  <c r="G3748"/>
  <c r="K3748" s="1"/>
  <c r="K3652"/>
  <c r="K2996"/>
  <c r="G3092"/>
  <c r="K3092" s="1"/>
  <c r="G3117"/>
  <c r="K3117" s="1"/>
  <c r="K2899"/>
  <c r="G2193"/>
  <c r="K2193" s="1"/>
  <c r="K1975"/>
  <c r="G1865"/>
  <c r="K1865" s="1"/>
  <c r="K1647"/>
  <c r="G821"/>
  <c r="K603"/>
  <c r="G3883"/>
  <c r="K3883" s="1"/>
  <c r="G3871"/>
  <c r="K3871" s="1"/>
  <c r="G687"/>
  <c r="G809"/>
  <c r="K591"/>
  <c r="G3420"/>
  <c r="K3420" s="1"/>
  <c r="K3324"/>
  <c r="G3141"/>
  <c r="K3141" s="1"/>
  <c r="K2923"/>
  <c r="K1903"/>
  <c r="G1999"/>
  <c r="G2121"/>
  <c r="K2121" s="1"/>
  <c r="G4040"/>
  <c r="K4040" s="1"/>
  <c r="K760"/>
  <c r="G3845"/>
  <c r="K3845" s="1"/>
  <c r="K3627"/>
  <c r="G3129"/>
  <c r="K3129" s="1"/>
  <c r="K2911"/>
  <c r="G3165"/>
  <c r="K3165" s="1"/>
  <c r="K2947"/>
  <c r="G2145"/>
  <c r="K2145" s="1"/>
  <c r="K1927"/>
  <c r="G1149"/>
  <c r="K1149" s="1"/>
  <c r="K931"/>
  <c r="G1817"/>
  <c r="K1817" s="1"/>
  <c r="K1599"/>
  <c r="G3907"/>
  <c r="K3907" s="1"/>
  <c r="G845"/>
  <c r="K627"/>
  <c r="G3773"/>
  <c r="K3773" s="1"/>
  <c r="K3555"/>
  <c r="G3761"/>
  <c r="K3761" s="1"/>
  <c r="K3543"/>
  <c r="G3639"/>
  <c r="G2789"/>
  <c r="K2789" s="1"/>
  <c r="K2571"/>
  <c r="G3505"/>
  <c r="K3505" s="1"/>
  <c r="K3287"/>
  <c r="G2205"/>
  <c r="K2205" s="1"/>
  <c r="K1987"/>
  <c r="G2509"/>
  <c r="K2509" s="1"/>
  <c r="K2291"/>
  <c r="K1271"/>
  <c r="G1489"/>
  <c r="K1489" s="1"/>
  <c r="G1841"/>
  <c r="K1841" s="1"/>
  <c r="K1623"/>
  <c r="G3992"/>
  <c r="K3992" s="1"/>
  <c r="K712"/>
  <c r="C5193"/>
  <c r="C8255"/>
  <c r="B4052"/>
  <c r="F4052" s="1"/>
  <c r="F772"/>
  <c r="B2849"/>
  <c r="F2849" s="1"/>
  <c r="F2631"/>
  <c r="F3603"/>
  <c r="B3821"/>
  <c r="F3821" s="1"/>
  <c r="B2521"/>
  <c r="F2521" s="1"/>
  <c r="F2303"/>
  <c r="B1221"/>
  <c r="F1221" s="1"/>
  <c r="F1003"/>
  <c r="F2583"/>
  <c r="B2801"/>
  <c r="F2801" s="1"/>
  <c r="F2996"/>
  <c r="B3092"/>
  <c r="F3092" s="1"/>
  <c r="B2157"/>
  <c r="F2157" s="1"/>
  <c r="F1939"/>
  <c r="F7117"/>
  <c r="D8465"/>
  <c r="I6177"/>
  <c r="C8147"/>
  <c r="D4105"/>
  <c r="D4129"/>
  <c r="E8453"/>
  <c r="J4122"/>
  <c r="J4158"/>
  <c r="E4173"/>
  <c r="E4169"/>
  <c r="E4097"/>
  <c r="J8431"/>
  <c r="E3854"/>
  <c r="E4158"/>
  <c r="E1558"/>
  <c r="C4125"/>
  <c r="C4089"/>
  <c r="D3524"/>
  <c r="I4133"/>
  <c r="I7492"/>
  <c r="H8467"/>
  <c r="I4171"/>
  <c r="I5525"/>
  <c r="H8415"/>
  <c r="H8451"/>
  <c r="I4124"/>
  <c r="I3200"/>
  <c r="I2544"/>
  <c r="J1559"/>
  <c r="C2539"/>
  <c r="C4083"/>
  <c r="C5524"/>
  <c r="C7820"/>
  <c r="E7162"/>
  <c r="F5744"/>
  <c r="F6777"/>
  <c r="F7809"/>
  <c r="F6097"/>
  <c r="H4171"/>
  <c r="D8368"/>
  <c r="I8364"/>
  <c r="C8427"/>
  <c r="H4146"/>
  <c r="D4093"/>
  <c r="D4117"/>
  <c r="D8407"/>
  <c r="E2212"/>
  <c r="J2870"/>
  <c r="C7161"/>
  <c r="K6886"/>
  <c r="G7104"/>
  <c r="K7104" s="1"/>
  <c r="G8319"/>
  <c r="K8319" s="1"/>
  <c r="K5039"/>
  <c r="G8222"/>
  <c r="K8222" s="1"/>
  <c r="G5160"/>
  <c r="K4942"/>
  <c r="G5148"/>
  <c r="K4930"/>
  <c r="G8210"/>
  <c r="K8210" s="1"/>
  <c r="G7456"/>
  <c r="K7456" s="1"/>
  <c r="K7238"/>
  <c r="G6120"/>
  <c r="K6120" s="1"/>
  <c r="K5902"/>
  <c r="K6570"/>
  <c r="G6788"/>
  <c r="K6788" s="1"/>
  <c r="K5622"/>
  <c r="G5840"/>
  <c r="K5840" s="1"/>
  <c r="K5610"/>
  <c r="G5828"/>
  <c r="K5828" s="1"/>
  <c r="G7480"/>
  <c r="K7480" s="1"/>
  <c r="K7262"/>
  <c r="G6168"/>
  <c r="K6168" s="1"/>
  <c r="K5950"/>
  <c r="G6812"/>
  <c r="K6812" s="1"/>
  <c r="K6594"/>
  <c r="K4991"/>
  <c r="G5087"/>
  <c r="G8271"/>
  <c r="K8271" s="1"/>
  <c r="G8174"/>
  <c r="K8174" s="1"/>
  <c r="G5112"/>
  <c r="K4894"/>
  <c r="G8355"/>
  <c r="K8355" s="1"/>
  <c r="K5075"/>
  <c r="G5100"/>
  <c r="K4882"/>
  <c r="G8162"/>
  <c r="K8162" s="1"/>
  <c r="G4978"/>
  <c r="K7870"/>
  <c r="G8088"/>
  <c r="K8088" s="1"/>
  <c r="K7506"/>
  <c r="G7602"/>
  <c r="G7724"/>
  <c r="K7724" s="1"/>
  <c r="G6412"/>
  <c r="K6412" s="1"/>
  <c r="K6194"/>
  <c r="G6290"/>
  <c r="K7178"/>
  <c r="G7274"/>
  <c r="G7396"/>
  <c r="K7396" s="1"/>
  <c r="G7383"/>
  <c r="K7383" s="1"/>
  <c r="K7287"/>
  <c r="G8295"/>
  <c r="K8295" s="1"/>
  <c r="K5015"/>
  <c r="G8198"/>
  <c r="K8198" s="1"/>
  <c r="G5136"/>
  <c r="K4918"/>
  <c r="G5464"/>
  <c r="K5464" s="1"/>
  <c r="K5246"/>
  <c r="G3480"/>
  <c r="K3480" s="1"/>
  <c r="K3262"/>
  <c r="K930"/>
  <c r="G1148"/>
  <c r="K1148" s="1"/>
  <c r="G892"/>
  <c r="K674"/>
  <c r="G3954"/>
  <c r="K3954" s="1"/>
  <c r="G2654"/>
  <c r="K2558"/>
  <c r="G2776"/>
  <c r="K2776" s="1"/>
  <c r="G1451"/>
  <c r="K1451" s="1"/>
  <c r="K1355"/>
  <c r="G3747"/>
  <c r="K3747" s="1"/>
  <c r="K3651"/>
  <c r="G3492"/>
  <c r="K3492" s="1"/>
  <c r="K3274"/>
  <c r="G3504"/>
  <c r="K3504" s="1"/>
  <c r="K3286"/>
  <c r="G2144"/>
  <c r="K2144" s="1"/>
  <c r="K1926"/>
  <c r="G2204"/>
  <c r="K2204" s="1"/>
  <c r="K1986"/>
  <c r="G1852"/>
  <c r="K1852" s="1"/>
  <c r="K1634"/>
  <c r="G1500"/>
  <c r="K1500" s="1"/>
  <c r="K1282"/>
  <c r="G3894"/>
  <c r="K3894" s="1"/>
  <c r="K614"/>
  <c r="G832"/>
  <c r="G3176"/>
  <c r="K3176" s="1"/>
  <c r="K2958"/>
  <c r="K1950"/>
  <c r="G2168"/>
  <c r="K2168" s="1"/>
  <c r="G2132"/>
  <c r="K2132" s="1"/>
  <c r="K1914"/>
  <c r="G4003"/>
  <c r="K4003" s="1"/>
  <c r="K723"/>
  <c r="G3942"/>
  <c r="K3942" s="1"/>
  <c r="K662"/>
  <c r="G880"/>
  <c r="G2532"/>
  <c r="K2532" s="1"/>
  <c r="K2314"/>
  <c r="G2472"/>
  <c r="K2472" s="1"/>
  <c r="K2254"/>
  <c r="G1548"/>
  <c r="K1548" s="1"/>
  <c r="K1330"/>
  <c r="G1136"/>
  <c r="K1136" s="1"/>
  <c r="K918"/>
  <c r="G1014"/>
  <c r="G8123"/>
  <c r="K8123" s="1"/>
  <c r="K7905"/>
  <c r="K7553"/>
  <c r="G7771"/>
  <c r="K7771" s="1"/>
  <c r="G7747"/>
  <c r="K7747" s="1"/>
  <c r="K7529"/>
  <c r="G6435"/>
  <c r="K6435" s="1"/>
  <c r="K6217"/>
  <c r="G7443"/>
  <c r="K7443" s="1"/>
  <c r="K7225"/>
  <c r="G5147"/>
  <c r="K4929"/>
  <c r="G8209"/>
  <c r="K8209" s="1"/>
  <c r="G8245"/>
  <c r="K8245" s="1"/>
  <c r="G5183"/>
  <c r="K4965"/>
  <c r="G8063"/>
  <c r="K8063" s="1"/>
  <c r="K7845"/>
  <c r="G7115"/>
  <c r="K7115" s="1"/>
  <c r="K6897"/>
  <c r="G7710"/>
  <c r="K7710" s="1"/>
  <c r="K7614"/>
  <c r="G7807"/>
  <c r="K7807" s="1"/>
  <c r="K7589"/>
  <c r="G6495"/>
  <c r="K6495" s="1"/>
  <c r="K6277"/>
  <c r="G5171"/>
  <c r="K4953"/>
  <c r="G8233"/>
  <c r="K8233" s="1"/>
  <c r="G6083"/>
  <c r="K6083" s="1"/>
  <c r="G5961"/>
  <c r="K5865"/>
  <c r="K7857"/>
  <c r="G8075"/>
  <c r="K8075" s="1"/>
  <c r="K6265"/>
  <c r="G6483"/>
  <c r="K6483" s="1"/>
  <c r="G7735"/>
  <c r="K7735" s="1"/>
  <c r="K7517"/>
  <c r="G6423"/>
  <c r="K6423" s="1"/>
  <c r="K6205"/>
  <c r="G5439"/>
  <c r="K5439" s="1"/>
  <c r="K5221"/>
  <c r="K5233"/>
  <c r="G5451"/>
  <c r="K5451" s="1"/>
  <c r="K7893"/>
  <c r="G8111"/>
  <c r="K8111" s="1"/>
  <c r="G7067"/>
  <c r="K7067" s="1"/>
  <c r="K6849"/>
  <c r="G6945"/>
  <c r="G7759"/>
  <c r="K7759" s="1"/>
  <c r="K7541"/>
  <c r="G6447"/>
  <c r="K6447" s="1"/>
  <c r="K6229"/>
  <c r="G8185"/>
  <c r="K8185" s="1"/>
  <c r="G5123"/>
  <c r="K4905"/>
  <c r="G5086"/>
  <c r="G8270"/>
  <c r="K8270" s="1"/>
  <c r="K4990"/>
  <c r="G8306"/>
  <c r="K8306" s="1"/>
  <c r="K5026"/>
  <c r="J3592"/>
  <c r="J3800"/>
  <c r="J3096"/>
  <c r="J2974"/>
  <c r="J2888"/>
  <c r="J3302"/>
  <c r="J3520" s="1"/>
  <c r="J3216"/>
  <c r="J3424"/>
  <c r="J1844"/>
  <c r="J1636"/>
  <c r="J1443"/>
  <c r="J1357"/>
  <c r="J3995"/>
  <c r="J725"/>
  <c r="J2912"/>
  <c r="J3120"/>
  <c r="J2852"/>
  <c r="J2644"/>
  <c r="J2464"/>
  <c r="J2256"/>
  <c r="J2840"/>
  <c r="J2632"/>
  <c r="J1528"/>
  <c r="J1320"/>
  <c r="J1164"/>
  <c r="J956"/>
  <c r="J992"/>
  <c r="J1200"/>
  <c r="J4019"/>
  <c r="J749"/>
  <c r="J3144"/>
  <c r="J2936"/>
  <c r="J2013"/>
  <c r="J2099"/>
  <c r="J2427"/>
  <c r="J2341"/>
  <c r="J2452"/>
  <c r="J2244"/>
  <c r="J1492"/>
  <c r="J1284"/>
  <c r="J1006"/>
  <c r="J1224" s="1"/>
  <c r="J1128"/>
  <c r="J920"/>
  <c r="J652"/>
  <c r="J3922"/>
  <c r="J860"/>
  <c r="J3568"/>
  <c r="J3776"/>
  <c r="J3168"/>
  <c r="J2960"/>
  <c r="J3496"/>
  <c r="J3288"/>
  <c r="J2196"/>
  <c r="J1988"/>
  <c r="J2584"/>
  <c r="J2792"/>
  <c r="J1272"/>
  <c r="J1480"/>
  <c r="J1624"/>
  <c r="J1832"/>
  <c r="J1188"/>
  <c r="J980"/>
  <c r="J701"/>
  <c r="J3971"/>
  <c r="J787"/>
  <c r="G3517"/>
  <c r="K3517" s="1"/>
  <c r="K3299"/>
  <c r="K2012"/>
  <c r="G2108"/>
  <c r="K2108" s="1"/>
  <c r="K1635"/>
  <c r="G1853"/>
  <c r="K1853" s="1"/>
  <c r="K1331"/>
  <c r="G1549"/>
  <c r="K1549" s="1"/>
  <c r="G4016"/>
  <c r="K4016" s="1"/>
  <c r="K736"/>
  <c r="G3821"/>
  <c r="K3821" s="1"/>
  <c r="K3603"/>
  <c r="G3809"/>
  <c r="K3809" s="1"/>
  <c r="K3591"/>
  <c r="G3445"/>
  <c r="K3445" s="1"/>
  <c r="K3227"/>
  <c r="G2473"/>
  <c r="K2473" s="1"/>
  <c r="K2255"/>
  <c r="G1877"/>
  <c r="K1877" s="1"/>
  <c r="K1659"/>
  <c r="G1671"/>
  <c r="G1793"/>
  <c r="K1793" s="1"/>
  <c r="K1575"/>
  <c r="G3931"/>
  <c r="K3931" s="1"/>
  <c r="G869"/>
  <c r="K651"/>
  <c r="K3615"/>
  <c r="G3833"/>
  <c r="K3833" s="1"/>
  <c r="K2595"/>
  <c r="G2813"/>
  <c r="K2813" s="1"/>
  <c r="K2279"/>
  <c r="G2497"/>
  <c r="K2497" s="1"/>
  <c r="K1684"/>
  <c r="G1780"/>
  <c r="K1780" s="1"/>
  <c r="G1501"/>
  <c r="K1501" s="1"/>
  <c r="K1283"/>
  <c r="G4004"/>
  <c r="K4004" s="1"/>
  <c r="K724"/>
  <c r="K2971"/>
  <c r="G3189"/>
  <c r="K3189" s="1"/>
  <c r="G2169"/>
  <c r="K2169" s="1"/>
  <c r="K1951"/>
  <c r="G1197"/>
  <c r="K1197" s="1"/>
  <c r="K979"/>
  <c r="G1525"/>
  <c r="K1525" s="1"/>
  <c r="K1307"/>
  <c r="G4028"/>
  <c r="K4028" s="1"/>
  <c r="K748"/>
  <c r="B1343"/>
  <c r="B1465"/>
  <c r="F1465" s="1"/>
  <c r="F1247"/>
  <c r="B2449"/>
  <c r="F2449" s="1"/>
  <c r="F2231"/>
  <c r="B2327"/>
  <c r="F1356"/>
  <c r="B1452"/>
  <c r="F1452" s="1"/>
  <c r="B3457"/>
  <c r="F3457" s="1"/>
  <c r="F3239"/>
  <c r="B1853"/>
  <c r="F1853" s="1"/>
  <c r="F1635"/>
  <c r="B2181"/>
  <c r="F2181" s="1"/>
  <c r="F1963"/>
  <c r="B3785"/>
  <c r="F3785" s="1"/>
  <c r="F3567"/>
  <c r="B2764"/>
  <c r="F2764" s="1"/>
  <c r="F2668"/>
  <c r="G8077"/>
  <c r="K8077" s="1"/>
  <c r="K7859"/>
  <c r="G6461"/>
  <c r="K6461" s="1"/>
  <c r="K6243"/>
  <c r="K7567"/>
  <c r="G7785"/>
  <c r="K7785" s="1"/>
  <c r="G7093"/>
  <c r="K7093" s="1"/>
  <c r="K6875"/>
  <c r="G8356"/>
  <c r="K8356" s="1"/>
  <c r="K5076"/>
  <c r="G5513"/>
  <c r="K5513" s="1"/>
  <c r="K5295"/>
  <c r="G7457"/>
  <c r="K7457" s="1"/>
  <c r="K7239"/>
  <c r="K5040"/>
  <c r="G8320"/>
  <c r="K8320" s="1"/>
  <c r="G5453"/>
  <c r="K5453" s="1"/>
  <c r="K5235"/>
  <c r="G6097"/>
  <c r="K6097" s="1"/>
  <c r="K5879"/>
  <c r="G6497"/>
  <c r="K6497" s="1"/>
  <c r="K6279"/>
  <c r="G5817"/>
  <c r="K5817" s="1"/>
  <c r="K5599"/>
  <c r="G8199"/>
  <c r="K8199" s="1"/>
  <c r="G5137"/>
  <c r="K4919"/>
  <c r="K5927"/>
  <c r="G6145"/>
  <c r="K6145" s="1"/>
  <c r="G7797"/>
  <c r="K7797" s="1"/>
  <c r="K7579"/>
  <c r="G7469"/>
  <c r="K7469" s="1"/>
  <c r="K7251"/>
  <c r="G8332"/>
  <c r="K8332" s="1"/>
  <c r="K5052"/>
  <c r="G6473"/>
  <c r="K6473" s="1"/>
  <c r="K6255"/>
  <c r="G6753"/>
  <c r="K6753" s="1"/>
  <c r="K6535"/>
  <c r="G5416"/>
  <c r="K5416" s="1"/>
  <c r="K5320"/>
  <c r="G6728"/>
  <c r="K6728" s="1"/>
  <c r="K6632"/>
  <c r="G8296"/>
  <c r="K8296" s="1"/>
  <c r="K5016"/>
  <c r="K5867"/>
  <c r="G5963"/>
  <c r="G6085"/>
  <c r="K6085" s="1"/>
  <c r="K6523"/>
  <c r="G6619"/>
  <c r="G6741"/>
  <c r="K6741" s="1"/>
  <c r="G5781"/>
  <c r="K5781" s="1"/>
  <c r="K5563"/>
  <c r="J8261"/>
  <c r="J5199"/>
  <c r="K6926"/>
  <c r="G7144"/>
  <c r="K7144" s="1"/>
  <c r="G7059"/>
  <c r="K7059" s="1"/>
  <c r="K6963"/>
  <c r="K7594"/>
  <c r="G7812"/>
  <c r="K7812" s="1"/>
  <c r="K6282"/>
  <c r="G6500"/>
  <c r="K6500" s="1"/>
  <c r="K5651"/>
  <c r="G5747"/>
  <c r="K5747" s="1"/>
  <c r="K5870"/>
  <c r="G5966"/>
  <c r="G6088"/>
  <c r="K6088" s="1"/>
  <c r="G6100"/>
  <c r="K6100" s="1"/>
  <c r="K5882"/>
  <c r="G8080"/>
  <c r="K8080" s="1"/>
  <c r="K7862"/>
  <c r="K7194"/>
  <c r="G7412"/>
  <c r="K7412" s="1"/>
  <c r="K6307"/>
  <c r="G6403"/>
  <c r="K6403" s="1"/>
  <c r="G7084"/>
  <c r="K7084" s="1"/>
  <c r="K6866"/>
  <c r="G6112"/>
  <c r="K6112" s="1"/>
  <c r="K5894"/>
  <c r="G5419"/>
  <c r="K5419" s="1"/>
  <c r="K5323"/>
  <c r="G5128"/>
  <c r="K4910"/>
  <c r="G8190"/>
  <c r="K8190" s="1"/>
  <c r="G7752"/>
  <c r="K7752" s="1"/>
  <c r="K7534"/>
  <c r="K6222"/>
  <c r="G6440"/>
  <c r="K6440" s="1"/>
  <c r="K6550"/>
  <c r="G6768"/>
  <c r="K6768" s="1"/>
  <c r="K5918"/>
  <c r="G6136"/>
  <c r="K6136" s="1"/>
  <c r="K5031"/>
  <c r="G8311"/>
  <c r="K8311" s="1"/>
  <c r="G8128"/>
  <c r="K8128" s="1"/>
  <c r="K7910"/>
  <c r="G8068"/>
  <c r="K8068" s="1"/>
  <c r="K7850"/>
  <c r="K7242"/>
  <c r="G7460"/>
  <c r="K7460" s="1"/>
  <c r="K5906"/>
  <c r="G6124"/>
  <c r="K6124" s="1"/>
  <c r="G6792"/>
  <c r="K6792" s="1"/>
  <c r="K6574"/>
  <c r="G5844"/>
  <c r="K5844" s="1"/>
  <c r="K5626"/>
  <c r="K5614"/>
  <c r="G5832"/>
  <c r="K5832" s="1"/>
  <c r="G7738"/>
  <c r="K7738" s="1"/>
  <c r="K7520"/>
  <c r="K6208"/>
  <c r="G6426"/>
  <c r="K6426" s="1"/>
  <c r="G7142"/>
  <c r="K7142" s="1"/>
  <c r="K6924"/>
  <c r="K5296"/>
  <c r="G5514"/>
  <c r="K5514" s="1"/>
  <c r="G8321"/>
  <c r="K8321" s="1"/>
  <c r="K5041"/>
  <c r="K4896"/>
  <c r="G8176"/>
  <c r="K8176" s="1"/>
  <c r="G5114"/>
  <c r="K7945"/>
  <c r="G8041"/>
  <c r="K8041" s="1"/>
  <c r="G6766"/>
  <c r="K6766" s="1"/>
  <c r="K6548"/>
  <c r="K6633"/>
  <c r="G6729"/>
  <c r="K6729" s="1"/>
  <c r="G7410"/>
  <c r="K7410" s="1"/>
  <c r="K7192"/>
  <c r="K5005"/>
  <c r="G8285"/>
  <c r="K8285" s="1"/>
  <c r="G8164"/>
  <c r="K8164" s="1"/>
  <c r="G5102"/>
  <c r="K4884"/>
  <c r="G4980"/>
  <c r="G5794"/>
  <c r="K5794" s="1"/>
  <c r="K5576"/>
  <c r="K7836"/>
  <c r="G7932"/>
  <c r="G8054"/>
  <c r="K8054" s="1"/>
  <c r="G7130"/>
  <c r="K7130" s="1"/>
  <c r="K6912"/>
  <c r="G7750"/>
  <c r="K7750" s="1"/>
  <c r="K7532"/>
  <c r="G6438"/>
  <c r="K6438" s="1"/>
  <c r="K6220"/>
  <c r="G6122"/>
  <c r="K6122" s="1"/>
  <c r="K5904"/>
  <c r="G5745"/>
  <c r="K5745" s="1"/>
  <c r="K5649"/>
  <c r="G5818"/>
  <c r="K5818" s="1"/>
  <c r="K5600"/>
  <c r="K7568"/>
  <c r="G7786"/>
  <c r="K7786" s="1"/>
  <c r="G7154"/>
  <c r="K7154" s="1"/>
  <c r="K6936"/>
  <c r="G7458"/>
  <c r="K7458" s="1"/>
  <c r="K7240"/>
  <c r="G6146"/>
  <c r="K6146" s="1"/>
  <c r="K5928"/>
  <c r="K5284"/>
  <c r="G5502"/>
  <c r="K5502" s="1"/>
  <c r="E3448"/>
  <c r="E3240"/>
  <c r="E2852"/>
  <c r="E2644"/>
  <c r="E2148"/>
  <c r="E1940"/>
  <c r="E2792"/>
  <c r="E2584"/>
  <c r="E1856"/>
  <c r="E1648"/>
  <c r="E676"/>
  <c r="E884"/>
  <c r="E3946"/>
  <c r="E3472"/>
  <c r="E3264"/>
  <c r="E2755"/>
  <c r="E2669"/>
  <c r="E2172"/>
  <c r="E1964"/>
  <c r="E2500"/>
  <c r="E2292"/>
  <c r="E1468"/>
  <c r="E1260"/>
  <c r="E1636"/>
  <c r="E1844"/>
  <c r="E713"/>
  <c r="E3983"/>
  <c r="E3971"/>
  <c r="E787"/>
  <c r="E701"/>
  <c r="E3628"/>
  <c r="E3836"/>
  <c r="E3496"/>
  <c r="E3288"/>
  <c r="E3508"/>
  <c r="E3300"/>
  <c r="E1976"/>
  <c r="E2184"/>
  <c r="E1200"/>
  <c r="E992"/>
  <c r="E848"/>
  <c r="E640"/>
  <c r="E3910"/>
  <c r="E3556"/>
  <c r="E3764"/>
  <c r="E2780"/>
  <c r="E2572"/>
  <c r="E2804"/>
  <c r="E2596"/>
  <c r="E1916"/>
  <c r="E2124"/>
  <c r="E2768"/>
  <c r="E2560"/>
  <c r="E2646"/>
  <c r="E2864" s="1"/>
  <c r="E1308"/>
  <c r="E1516"/>
  <c r="E1796"/>
  <c r="E1588"/>
  <c r="E932"/>
  <c r="E1140"/>
  <c r="H5195"/>
  <c r="H8257"/>
  <c r="G3803"/>
  <c r="K3803" s="1"/>
  <c r="K3585"/>
  <c r="K1241"/>
  <c r="G1337"/>
  <c r="G1459"/>
  <c r="K1459" s="1"/>
  <c r="G3986"/>
  <c r="K3986" s="1"/>
  <c r="K706"/>
  <c r="G3499"/>
  <c r="K3499" s="1"/>
  <c r="K3281"/>
  <c r="G2819"/>
  <c r="K2819" s="1"/>
  <c r="K2601"/>
  <c r="K1569"/>
  <c r="G1665"/>
  <c r="G1787"/>
  <c r="K1787" s="1"/>
  <c r="G3913"/>
  <c r="K3913" s="1"/>
  <c r="G851"/>
  <c r="K633"/>
  <c r="G3171"/>
  <c r="K3171" s="1"/>
  <c r="K2953"/>
  <c r="G2831"/>
  <c r="K2831" s="1"/>
  <c r="K2613"/>
  <c r="G1847"/>
  <c r="K1847" s="1"/>
  <c r="K1629"/>
  <c r="K669"/>
  <c r="G3949"/>
  <c r="K3949" s="1"/>
  <c r="G887"/>
  <c r="G3111"/>
  <c r="K3111" s="1"/>
  <c r="K2893"/>
  <c r="G3099"/>
  <c r="K3099" s="1"/>
  <c r="K2881"/>
  <c r="G2977"/>
  <c r="G2855"/>
  <c r="K2855" s="1"/>
  <c r="K2637"/>
  <c r="G1543"/>
  <c r="K1543" s="1"/>
  <c r="K1325"/>
  <c r="G1203"/>
  <c r="K1203" s="1"/>
  <c r="K985"/>
  <c r="G3998"/>
  <c r="K3998" s="1"/>
  <c r="K718"/>
  <c r="G3827"/>
  <c r="K3827" s="1"/>
  <c r="K3609"/>
  <c r="G2503"/>
  <c r="K2503" s="1"/>
  <c r="K2285"/>
  <c r="G2467"/>
  <c r="K2467" s="1"/>
  <c r="K2249"/>
  <c r="K1605"/>
  <c r="G1823"/>
  <c r="K1823" s="1"/>
  <c r="G1143"/>
  <c r="K1143" s="1"/>
  <c r="K925"/>
  <c r="G3925"/>
  <c r="K3925" s="1"/>
  <c r="G863"/>
  <c r="K645"/>
  <c r="B6837"/>
  <c r="F6619"/>
  <c r="B7821"/>
  <c r="F7821" s="1"/>
  <c r="F7603"/>
  <c r="C7888"/>
  <c r="C8096"/>
  <c r="C6612"/>
  <c r="C6820"/>
  <c r="C7524"/>
  <c r="C7732"/>
  <c r="C6212"/>
  <c r="C6420"/>
  <c r="C5264"/>
  <c r="C5472"/>
  <c r="C5411"/>
  <c r="C5325"/>
  <c r="C4912"/>
  <c r="C5120"/>
  <c r="C8182"/>
  <c r="C6540"/>
  <c r="C6748"/>
  <c r="C7208"/>
  <c r="C7416"/>
  <c r="C8339"/>
  <c r="C5069"/>
  <c r="C8242"/>
  <c r="C5180"/>
  <c r="C4972"/>
  <c r="C5592"/>
  <c r="C5800"/>
  <c r="C7744"/>
  <c r="C7536"/>
  <c r="C6432"/>
  <c r="C6224"/>
  <c r="C6784"/>
  <c r="C6576"/>
  <c r="C5083"/>
  <c r="C4997"/>
  <c r="C8267"/>
  <c r="C4900"/>
  <c r="C8170"/>
  <c r="C5108"/>
  <c r="C5300"/>
  <c r="C5508"/>
  <c r="C8035"/>
  <c r="C7949"/>
  <c r="C6796"/>
  <c r="C6588"/>
  <c r="C6940"/>
  <c r="C7148"/>
  <c r="C5448"/>
  <c r="C5240"/>
  <c r="C8351"/>
  <c r="C5081"/>
  <c r="C4974"/>
  <c r="C4888"/>
  <c r="C5096"/>
  <c r="C8158"/>
  <c r="G2528"/>
  <c r="K2528" s="1"/>
  <c r="K2310"/>
  <c r="K2250"/>
  <c r="G2468"/>
  <c r="K2468" s="1"/>
  <c r="G1544"/>
  <c r="K1544" s="1"/>
  <c r="K1326"/>
  <c r="K914"/>
  <c r="G1010"/>
  <c r="G1132"/>
  <c r="K1132" s="1"/>
  <c r="G3124"/>
  <c r="K3124" s="1"/>
  <c r="K2906"/>
  <c r="G3160"/>
  <c r="K3160" s="1"/>
  <c r="K2942"/>
  <c r="G2492"/>
  <c r="K2492" s="1"/>
  <c r="K2274"/>
  <c r="G1216"/>
  <c r="K1216" s="1"/>
  <c r="K998"/>
  <c r="K767"/>
  <c r="G4047"/>
  <c r="K4047" s="1"/>
  <c r="G3902"/>
  <c r="K3902" s="1"/>
  <c r="G840"/>
  <c r="K622"/>
  <c r="G2480"/>
  <c r="K2480" s="1"/>
  <c r="K2262"/>
  <c r="G2516"/>
  <c r="K2516" s="1"/>
  <c r="K2298"/>
  <c r="G1812"/>
  <c r="K1812" s="1"/>
  <c r="K1594"/>
  <c r="G1180"/>
  <c r="K1180" s="1"/>
  <c r="K962"/>
  <c r="G3415"/>
  <c r="K3415" s="1"/>
  <c r="K3319"/>
  <c r="K3294"/>
  <c r="G3512"/>
  <c r="K3512" s="1"/>
  <c r="G2504"/>
  <c r="K2504" s="1"/>
  <c r="K2286"/>
  <c r="G2444"/>
  <c r="K2444" s="1"/>
  <c r="K2226"/>
  <c r="G2322"/>
  <c r="K1314"/>
  <c r="G1532"/>
  <c r="K1532" s="1"/>
  <c r="G1520"/>
  <c r="K1520" s="1"/>
  <c r="K1302"/>
  <c r="G4011"/>
  <c r="K4011" s="1"/>
  <c r="K731"/>
  <c r="B3493"/>
  <c r="F3493" s="1"/>
  <c r="F3275"/>
  <c r="B4028"/>
  <c r="F4028" s="1"/>
  <c r="F748"/>
  <c r="F3227"/>
  <c r="B3445"/>
  <c r="F3445" s="1"/>
  <c r="B3505"/>
  <c r="F3505" s="1"/>
  <c r="F3287"/>
  <c r="E5199"/>
  <c r="E8261"/>
  <c r="J5198"/>
  <c r="J8260"/>
  <c r="D3960"/>
  <c r="D898"/>
  <c r="F2940"/>
  <c r="B3158"/>
  <c r="F3158" s="1"/>
  <c r="B3146"/>
  <c r="F3146" s="1"/>
  <c r="F2928"/>
  <c r="B2806"/>
  <c r="F2806" s="1"/>
  <c r="F2588"/>
  <c r="B1494"/>
  <c r="F1494" s="1"/>
  <c r="F1276"/>
  <c r="B1822"/>
  <c r="F1822" s="1"/>
  <c r="F1604"/>
  <c r="B1008"/>
  <c r="B1130"/>
  <c r="F1130" s="1"/>
  <c r="F912"/>
  <c r="F729"/>
  <c r="B4009"/>
  <c r="F4009" s="1"/>
  <c r="B2818"/>
  <c r="F2818" s="1"/>
  <c r="F2600"/>
  <c r="B3085"/>
  <c r="F3085" s="1"/>
  <c r="F2989"/>
  <c r="B2526"/>
  <c r="F2526" s="1"/>
  <c r="F2308"/>
  <c r="B2490"/>
  <c r="F2490" s="1"/>
  <c r="F2272"/>
  <c r="B1846"/>
  <c r="F1846" s="1"/>
  <c r="F1628"/>
  <c r="B1178"/>
  <c r="F1178" s="1"/>
  <c r="F960"/>
  <c r="B4033"/>
  <c r="F4033" s="1"/>
  <c r="F753"/>
  <c r="F2296"/>
  <c r="B2514"/>
  <c r="F2514" s="1"/>
  <c r="B1117"/>
  <c r="F1117" s="1"/>
  <c r="F1021"/>
  <c r="B4057"/>
  <c r="F4057" s="1"/>
  <c r="F777"/>
  <c r="B3134"/>
  <c r="F3134" s="1"/>
  <c r="F2916"/>
  <c r="B2138"/>
  <c r="F2138" s="1"/>
  <c r="F1920"/>
  <c r="F2224"/>
  <c r="B2320"/>
  <c r="B2442"/>
  <c r="F2442" s="1"/>
  <c r="B1773"/>
  <c r="F1773" s="1"/>
  <c r="F1677"/>
  <c r="B1154"/>
  <c r="F1154" s="1"/>
  <c r="F936"/>
  <c r="F996"/>
  <c r="B1214"/>
  <c r="F1214" s="1"/>
  <c r="B3985"/>
  <c r="F3985" s="1"/>
  <c r="F705"/>
  <c r="F6963"/>
  <c r="B7059"/>
  <c r="F7059" s="1"/>
  <c r="B6428"/>
  <c r="F6428" s="1"/>
  <c r="F6210"/>
  <c r="B7728"/>
  <c r="F7728" s="1"/>
  <c r="F7510"/>
  <c r="B7606"/>
  <c r="B5456"/>
  <c r="F5456" s="1"/>
  <c r="F5238"/>
  <c r="F7947"/>
  <c r="B8043"/>
  <c r="F8043" s="1"/>
  <c r="F6246"/>
  <c r="B6464"/>
  <c r="F6464" s="1"/>
  <c r="B8359"/>
  <c r="F8359" s="1"/>
  <c r="F5079"/>
  <c r="B8128"/>
  <c r="F8128" s="1"/>
  <c r="F7910"/>
  <c r="B6744"/>
  <c r="F6744" s="1"/>
  <c r="F6526"/>
  <c r="B6622"/>
  <c r="B6731"/>
  <c r="F6731" s="1"/>
  <c r="F6635"/>
  <c r="F7922"/>
  <c r="B8140"/>
  <c r="F8140" s="1"/>
  <c r="B6792"/>
  <c r="F6792" s="1"/>
  <c r="F6574"/>
  <c r="B5844"/>
  <c r="F5844" s="1"/>
  <c r="F5626"/>
  <c r="B7424"/>
  <c r="F7424" s="1"/>
  <c r="F7206"/>
  <c r="B7752"/>
  <c r="F7752" s="1"/>
  <c r="F7534"/>
  <c r="B6440"/>
  <c r="F6440" s="1"/>
  <c r="F6222"/>
  <c r="B5164"/>
  <c r="F4946"/>
  <c r="B8226"/>
  <c r="F8226" s="1"/>
  <c r="B8287"/>
  <c r="F8287" s="1"/>
  <c r="F5007"/>
  <c r="B5747"/>
  <c r="F5747" s="1"/>
  <c r="F5651"/>
  <c r="B8250"/>
  <c r="F8250" s="1"/>
  <c r="B5188"/>
  <c r="F4970"/>
  <c r="B8214"/>
  <c r="F8214" s="1"/>
  <c r="B5152"/>
  <c r="F4934"/>
  <c r="F7546"/>
  <c r="B7764"/>
  <c r="F7764" s="1"/>
  <c r="B7472"/>
  <c r="F7472" s="1"/>
  <c r="F7254"/>
  <c r="B6172"/>
  <c r="F6172" s="1"/>
  <c r="F5954"/>
  <c r="F6610"/>
  <c r="B6828"/>
  <c r="F6828" s="1"/>
  <c r="F5554"/>
  <c r="B5772"/>
  <c r="F5772" s="1"/>
  <c r="B8335"/>
  <c r="F8335" s="1"/>
  <c r="F5055"/>
  <c r="E8256"/>
  <c r="E5194"/>
  <c r="B7165"/>
  <c r="F6947"/>
  <c r="B3796"/>
  <c r="F3796" s="1"/>
  <c r="F3578"/>
  <c r="B3516"/>
  <c r="F3516" s="1"/>
  <c r="F3298"/>
  <c r="B2812"/>
  <c r="F2812" s="1"/>
  <c r="F2594"/>
  <c r="B2824"/>
  <c r="F2824" s="1"/>
  <c r="F2606"/>
  <c r="B1512"/>
  <c r="F1512" s="1"/>
  <c r="F1294"/>
  <c r="B1208"/>
  <c r="F1208" s="1"/>
  <c r="F990"/>
  <c r="B820"/>
  <c r="F602"/>
  <c r="B3882"/>
  <c r="F3882" s="1"/>
  <c r="B3747"/>
  <c r="F3747" s="1"/>
  <c r="F3651"/>
  <c r="B3140"/>
  <c r="F3140" s="1"/>
  <c r="F2922"/>
  <c r="B2435"/>
  <c r="F2435" s="1"/>
  <c r="F2339"/>
  <c r="B2532"/>
  <c r="F2532" s="1"/>
  <c r="F2314"/>
  <c r="B1148"/>
  <c r="F1148" s="1"/>
  <c r="F930"/>
  <c r="B795"/>
  <c r="F699"/>
  <c r="B3979"/>
  <c r="F3979" s="1"/>
  <c r="B3091"/>
  <c r="F3091" s="1"/>
  <c r="F2995"/>
  <c r="B3164"/>
  <c r="F3164" s="1"/>
  <c r="F2946"/>
  <c r="F2242"/>
  <c r="B2460"/>
  <c r="F2460" s="1"/>
  <c r="F1330"/>
  <c r="B1548"/>
  <c r="F1548" s="1"/>
  <c r="F650"/>
  <c r="B3930"/>
  <c r="F3930" s="1"/>
  <c r="B868"/>
  <c r="B3772"/>
  <c r="F3772" s="1"/>
  <c r="F3554"/>
  <c r="B3638"/>
  <c r="B3760"/>
  <c r="F3760" s="1"/>
  <c r="F3542"/>
  <c r="F2970"/>
  <c r="B3188"/>
  <c r="F3188" s="1"/>
  <c r="B2144"/>
  <c r="F2144" s="1"/>
  <c r="F1926"/>
  <c r="B1184"/>
  <c r="F1184" s="1"/>
  <c r="F966"/>
  <c r="B880"/>
  <c r="F662"/>
  <c r="B3942"/>
  <c r="F3942" s="1"/>
  <c r="B3168"/>
  <c r="F2950"/>
  <c r="B2960"/>
  <c r="B2755"/>
  <c r="F2755" s="1"/>
  <c r="B2669"/>
  <c r="F2659"/>
  <c r="B2792"/>
  <c r="B2584"/>
  <c r="F2574"/>
  <c r="B1796"/>
  <c r="F1578"/>
  <c r="B1588"/>
  <c r="B1532"/>
  <c r="F1532" s="1"/>
  <c r="F1314"/>
  <c r="B3452"/>
  <c r="F3452" s="1"/>
  <c r="F3234"/>
  <c r="F767"/>
  <c r="B4047"/>
  <c r="F4047" s="1"/>
  <c r="F2966"/>
  <c r="B3184"/>
  <c r="F3184" s="1"/>
  <c r="B816"/>
  <c r="F598"/>
  <c r="B3878"/>
  <c r="F3878" s="1"/>
  <c r="F7942"/>
  <c r="B8038"/>
  <c r="F8038" s="1"/>
  <c r="B7139"/>
  <c r="F7139" s="1"/>
  <c r="F6921"/>
  <c r="B7443"/>
  <c r="F7443" s="1"/>
  <c r="F7225"/>
  <c r="F5209"/>
  <c r="B5305"/>
  <c r="B5427"/>
  <c r="F5427" s="1"/>
  <c r="B5439"/>
  <c r="F5439" s="1"/>
  <c r="F5221"/>
  <c r="B6751"/>
  <c r="F6751" s="1"/>
  <c r="F6533"/>
  <c r="B7151"/>
  <c r="F7151" s="1"/>
  <c r="F6933"/>
  <c r="B5791"/>
  <c r="F5791" s="1"/>
  <c r="F5573"/>
  <c r="B8282"/>
  <c r="F8282" s="1"/>
  <c r="F5002"/>
  <c r="B8099"/>
  <c r="F8099" s="1"/>
  <c r="F7881"/>
  <c r="B7747"/>
  <c r="F7747" s="1"/>
  <c r="F7529"/>
  <c r="B6435"/>
  <c r="F6435" s="1"/>
  <c r="F6217"/>
  <c r="F6861"/>
  <c r="B7079"/>
  <c r="F7079" s="1"/>
  <c r="B5475"/>
  <c r="F5475" s="1"/>
  <c r="F5257"/>
  <c r="B5487"/>
  <c r="F5487" s="1"/>
  <c r="F5269"/>
  <c r="B6459"/>
  <c r="F6459" s="1"/>
  <c r="F6241"/>
  <c r="B7419"/>
  <c r="F7419" s="1"/>
  <c r="F7201"/>
  <c r="B6070"/>
  <c r="F6070" s="1"/>
  <c r="F5974"/>
  <c r="B5839"/>
  <c r="F5839" s="1"/>
  <c r="F5621"/>
  <c r="B5827"/>
  <c r="F5827" s="1"/>
  <c r="F5609"/>
  <c r="G7927"/>
  <c r="G8049"/>
  <c r="K8049" s="1"/>
  <c r="K7831"/>
  <c r="G7077"/>
  <c r="K7077" s="1"/>
  <c r="K6859"/>
  <c r="K6847"/>
  <c r="G6943"/>
  <c r="G7065"/>
  <c r="K7065" s="1"/>
  <c r="G5765"/>
  <c r="K5765" s="1"/>
  <c r="K5547"/>
  <c r="G8328"/>
  <c r="K8328" s="1"/>
  <c r="K5048"/>
  <c r="G8061"/>
  <c r="K8061" s="1"/>
  <c r="K7843"/>
  <c r="G8073"/>
  <c r="K8073" s="1"/>
  <c r="K7855"/>
  <c r="G6761"/>
  <c r="K6761" s="1"/>
  <c r="K6543"/>
  <c r="G7429"/>
  <c r="K7429" s="1"/>
  <c r="K7211"/>
  <c r="G6105"/>
  <c r="K6105" s="1"/>
  <c r="K5887"/>
  <c r="G6068"/>
  <c r="K6068" s="1"/>
  <c r="K5972"/>
  <c r="G8352"/>
  <c r="K8352" s="1"/>
  <c r="K5072"/>
  <c r="G5097"/>
  <c r="K4879"/>
  <c r="G8159"/>
  <c r="K8159" s="1"/>
  <c r="G4975"/>
  <c r="G7805"/>
  <c r="K7805" s="1"/>
  <c r="K7587"/>
  <c r="K6907"/>
  <c r="G7125"/>
  <c r="K7125" s="1"/>
  <c r="K7235"/>
  <c r="G7453"/>
  <c r="K7453" s="1"/>
  <c r="K5911"/>
  <c r="G6129"/>
  <c r="K6129" s="1"/>
  <c r="G5777"/>
  <c r="K5777" s="1"/>
  <c r="K5559"/>
  <c r="K7891"/>
  <c r="G8109"/>
  <c r="K8109" s="1"/>
  <c r="G8121"/>
  <c r="K8121" s="1"/>
  <c r="K7903"/>
  <c r="K6275"/>
  <c r="G6493"/>
  <c r="K6493" s="1"/>
  <c r="G6821"/>
  <c r="K6821" s="1"/>
  <c r="K6603"/>
  <c r="G5497"/>
  <c r="K5497" s="1"/>
  <c r="K5279"/>
  <c r="K5267"/>
  <c r="G5485"/>
  <c r="K5485" s="1"/>
  <c r="G8292"/>
  <c r="K8292" s="1"/>
  <c r="K5012"/>
  <c r="I3920"/>
  <c r="I858"/>
  <c r="I199" i="9"/>
  <c r="I227"/>
  <c r="I445" s="1"/>
  <c r="I2194" i="13"/>
  <c r="I2182"/>
  <c r="I215" i="9"/>
  <c r="I433" s="1"/>
  <c r="B8283" i="13"/>
  <c r="F8283" s="1"/>
  <c r="F5003"/>
  <c r="F5562"/>
  <c r="B5780"/>
  <c r="F5780" s="1"/>
  <c r="B6764"/>
  <c r="F6764" s="1"/>
  <c r="F6546"/>
  <c r="B5306"/>
  <c r="B5428"/>
  <c r="F5428" s="1"/>
  <c r="F5210"/>
  <c r="F5319"/>
  <c r="B5415"/>
  <c r="F5415" s="1"/>
  <c r="B6168"/>
  <c r="F6168" s="1"/>
  <c r="F5950"/>
  <c r="B8039"/>
  <c r="F8039" s="1"/>
  <c r="F7943"/>
  <c r="B6120"/>
  <c r="F6120" s="1"/>
  <c r="F5902"/>
  <c r="B6290"/>
  <c r="B6412"/>
  <c r="F6412" s="1"/>
  <c r="F6194"/>
  <c r="B8307"/>
  <c r="F8307" s="1"/>
  <c r="F5027"/>
  <c r="B8064"/>
  <c r="F8064" s="1"/>
  <c r="F7846"/>
  <c r="B6618"/>
  <c r="B6740"/>
  <c r="F6740" s="1"/>
  <c r="F6522"/>
  <c r="F5574"/>
  <c r="B5792"/>
  <c r="F5792" s="1"/>
  <c r="B5440"/>
  <c r="F5440" s="1"/>
  <c r="F5222"/>
  <c r="B7383"/>
  <c r="F7383" s="1"/>
  <c r="F7287"/>
  <c r="B7456"/>
  <c r="F7456" s="1"/>
  <c r="F7238"/>
  <c r="B8124"/>
  <c r="F8124" s="1"/>
  <c r="F7906"/>
  <c r="F5914"/>
  <c r="B6132"/>
  <c r="F6132" s="1"/>
  <c r="B8210"/>
  <c r="F8210" s="1"/>
  <c r="B5148"/>
  <c r="F4930"/>
  <c r="B5476"/>
  <c r="F5476" s="1"/>
  <c r="F5258"/>
  <c r="F7226"/>
  <c r="B7444"/>
  <c r="F7444" s="1"/>
  <c r="F7262"/>
  <c r="B7480"/>
  <c r="F7480" s="1"/>
  <c r="K2557"/>
  <c r="G2653"/>
  <c r="G2775"/>
  <c r="K2775" s="1"/>
  <c r="K2581"/>
  <c r="G2799"/>
  <c r="K2799" s="1"/>
  <c r="G2835"/>
  <c r="K2835" s="1"/>
  <c r="K2617"/>
  <c r="K1621"/>
  <c r="G1839"/>
  <c r="K1839" s="1"/>
  <c r="G1851"/>
  <c r="K1851" s="1"/>
  <c r="K1633"/>
  <c r="G1171"/>
  <c r="K1171" s="1"/>
  <c r="K953"/>
  <c r="G3953"/>
  <c r="K3953" s="1"/>
  <c r="G891"/>
  <c r="K673"/>
  <c r="K3225"/>
  <c r="G3443"/>
  <c r="K3443" s="1"/>
  <c r="G2434"/>
  <c r="K2434" s="1"/>
  <c r="K2338"/>
  <c r="G2119"/>
  <c r="K2119" s="1"/>
  <c r="K1901"/>
  <c r="G1997"/>
  <c r="G1863"/>
  <c r="K1863" s="1"/>
  <c r="K1645"/>
  <c r="G1535"/>
  <c r="K1535" s="1"/>
  <c r="K1317"/>
  <c r="K977"/>
  <c r="G1195"/>
  <c r="K1195" s="1"/>
  <c r="G819"/>
  <c r="K601"/>
  <c r="G3881"/>
  <c r="K3881" s="1"/>
  <c r="G3479"/>
  <c r="K3479" s="1"/>
  <c r="K3261"/>
  <c r="K2666"/>
  <c r="G2762"/>
  <c r="K2762" s="1"/>
  <c r="K2265"/>
  <c r="G2483"/>
  <c r="K2483" s="1"/>
  <c r="K2229"/>
  <c r="G2325"/>
  <c r="G2447"/>
  <c r="K2447" s="1"/>
  <c r="G1475"/>
  <c r="K1475" s="1"/>
  <c r="K1257"/>
  <c r="G1803"/>
  <c r="K1803" s="1"/>
  <c r="K1585"/>
  <c r="G1219"/>
  <c r="K1219" s="1"/>
  <c r="K1001"/>
  <c r="G3990"/>
  <c r="K3990" s="1"/>
  <c r="K710"/>
  <c r="G3151"/>
  <c r="K3151" s="1"/>
  <c r="K2933"/>
  <c r="K2593"/>
  <c r="G2811"/>
  <c r="K2811" s="1"/>
  <c r="G1499"/>
  <c r="K1499" s="1"/>
  <c r="K1281"/>
  <c r="G4014"/>
  <c r="K4014" s="1"/>
  <c r="K734"/>
  <c r="E8255"/>
  <c r="E5193"/>
  <c r="B1369"/>
  <c r="F1359"/>
  <c r="F3387"/>
  <c r="B3397"/>
  <c r="F2719"/>
  <c r="B2729"/>
  <c r="B2512"/>
  <c r="F2294"/>
  <c r="B2304"/>
  <c r="B1212"/>
  <c r="F994"/>
  <c r="B1004"/>
  <c r="B3136"/>
  <c r="F3136" s="1"/>
  <c r="F2918"/>
  <c r="B864"/>
  <c r="F646"/>
  <c r="B3926"/>
  <c r="F3926" s="1"/>
  <c r="B2820"/>
  <c r="F2820" s="1"/>
  <c r="F2602"/>
  <c r="B3512"/>
  <c r="F3512" s="1"/>
  <c r="F3294"/>
  <c r="B1168"/>
  <c r="F1168" s="1"/>
  <c r="F950"/>
  <c r="B2784"/>
  <c r="F2784" s="1"/>
  <c r="F2566"/>
  <c r="B3999"/>
  <c r="F3999" s="1"/>
  <c r="F719"/>
  <c r="C7492"/>
  <c r="D4146"/>
  <c r="E6506"/>
  <c r="F8199"/>
  <c r="F5757"/>
  <c r="F7421"/>
  <c r="J1881"/>
  <c r="J1553"/>
  <c r="H4111"/>
  <c r="H4147"/>
  <c r="H4099"/>
  <c r="D8417"/>
  <c r="I8449"/>
  <c r="D8433"/>
  <c r="E6510"/>
  <c r="J4170"/>
  <c r="C8401"/>
  <c r="D7496"/>
  <c r="E4085"/>
  <c r="I8378"/>
  <c r="J8370"/>
  <c r="C4101"/>
  <c r="C2873"/>
  <c r="D4084"/>
  <c r="D4132"/>
  <c r="I4085"/>
  <c r="I1883"/>
  <c r="D8439"/>
  <c r="D8391"/>
  <c r="J7165"/>
  <c r="E8407"/>
  <c r="I4087"/>
  <c r="I4099"/>
  <c r="C4142"/>
  <c r="I8441"/>
  <c r="I8429"/>
  <c r="D8369"/>
  <c r="C8146"/>
  <c r="D4118"/>
  <c r="D4166"/>
  <c r="I1888"/>
  <c r="I3528"/>
  <c r="J4111"/>
  <c r="C4143"/>
  <c r="C8404"/>
  <c r="D4134"/>
  <c r="E8450"/>
  <c r="E8402"/>
  <c r="E8365"/>
  <c r="F8175"/>
  <c r="F6728"/>
  <c r="F8077"/>
  <c r="F6157"/>
  <c r="F8163"/>
  <c r="J4068"/>
  <c r="H2543"/>
  <c r="D7493"/>
  <c r="C8391"/>
  <c r="J8378"/>
  <c r="D2865"/>
  <c r="E5525"/>
  <c r="J6184"/>
  <c r="E4084"/>
  <c r="E8454"/>
  <c r="E8369"/>
  <c r="J3198"/>
  <c r="C5521"/>
  <c r="C5849"/>
  <c r="E4072"/>
  <c r="I8438"/>
  <c r="I6506"/>
  <c r="I8146"/>
  <c r="J6839"/>
  <c r="J6183"/>
  <c r="E4170"/>
  <c r="C4113"/>
  <c r="I4145"/>
  <c r="I7164"/>
  <c r="D6835"/>
  <c r="H8431"/>
  <c r="H7167"/>
  <c r="J8381"/>
  <c r="I8445"/>
  <c r="E8467"/>
  <c r="I1887"/>
  <c r="H7491"/>
  <c r="D8395"/>
  <c r="D8382"/>
  <c r="E8464"/>
  <c r="E8367"/>
  <c r="E6508"/>
  <c r="C6834"/>
  <c r="C8426"/>
  <c r="C8438"/>
  <c r="D4142"/>
  <c r="D3850"/>
  <c r="J2543"/>
  <c r="J4135"/>
  <c r="C2216"/>
  <c r="C4136"/>
  <c r="C3856"/>
  <c r="C4107"/>
  <c r="C3195"/>
  <c r="C4155"/>
  <c r="D3198"/>
  <c r="D1886"/>
  <c r="F8235"/>
  <c r="F8040"/>
  <c r="F7773"/>
  <c r="F8344"/>
  <c r="J2865"/>
  <c r="I5521"/>
  <c r="H4086"/>
  <c r="J5522"/>
  <c r="D2537"/>
  <c r="D4165"/>
  <c r="E8368"/>
  <c r="E8381"/>
  <c r="E6837"/>
  <c r="I8432"/>
  <c r="J8466"/>
  <c r="E6182"/>
  <c r="E7166"/>
  <c r="E8418"/>
  <c r="C8389"/>
  <c r="D8384"/>
  <c r="C8477"/>
  <c r="J8421"/>
  <c r="I4118"/>
  <c r="I4142"/>
  <c r="H4094"/>
  <c r="D4149"/>
  <c r="C7168"/>
  <c r="I4113"/>
  <c r="D4135"/>
  <c r="C4096"/>
  <c r="E8475"/>
  <c r="J4119"/>
  <c r="J8439"/>
  <c r="E8445"/>
  <c r="I8442"/>
  <c r="H6512"/>
  <c r="H8420"/>
  <c r="J8416"/>
  <c r="D4124"/>
  <c r="D3856"/>
  <c r="D4070"/>
  <c r="D4131"/>
  <c r="I4152"/>
  <c r="J4089"/>
  <c r="C4135"/>
  <c r="E8364"/>
  <c r="E4135"/>
  <c r="C7497"/>
  <c r="C2865"/>
  <c r="D1885"/>
  <c r="G7153"/>
  <c r="K7153" s="1"/>
  <c r="K6935"/>
  <c r="G8223"/>
  <c r="K8223" s="1"/>
  <c r="G5161"/>
  <c r="K4943"/>
  <c r="G5793"/>
  <c r="K5793" s="1"/>
  <c r="K5575"/>
  <c r="G4979"/>
  <c r="G5101"/>
  <c r="K4883"/>
  <c r="G8163"/>
  <c r="K8163" s="1"/>
  <c r="K5915"/>
  <c r="G6133"/>
  <c r="K6133" s="1"/>
  <c r="G8065"/>
  <c r="K8065" s="1"/>
  <c r="K7847"/>
  <c r="G5744"/>
  <c r="K5744" s="1"/>
  <c r="K5648"/>
  <c r="G6825"/>
  <c r="K6825" s="1"/>
  <c r="K6607"/>
  <c r="K4955"/>
  <c r="G8235"/>
  <c r="K8235" s="1"/>
  <c r="G5173"/>
  <c r="G5805"/>
  <c r="K5805" s="1"/>
  <c r="K5587"/>
  <c r="G6449"/>
  <c r="K6449" s="1"/>
  <c r="K6231"/>
  <c r="G8137"/>
  <c r="K8137" s="1"/>
  <c r="K7919"/>
  <c r="G6485"/>
  <c r="K6485" s="1"/>
  <c r="K6267"/>
  <c r="G6801"/>
  <c r="K6801" s="1"/>
  <c r="K6583"/>
  <c r="G8125"/>
  <c r="K8125" s="1"/>
  <c r="K7907"/>
  <c r="K5211"/>
  <c r="G5307"/>
  <c r="G5429"/>
  <c r="K5429" s="1"/>
  <c r="K7179"/>
  <c r="G7275"/>
  <c r="G7397"/>
  <c r="K7397" s="1"/>
  <c r="K4907"/>
  <c r="G8187"/>
  <c r="K8187" s="1"/>
  <c r="G5125"/>
  <c r="G7725"/>
  <c r="K7725" s="1"/>
  <c r="K7507"/>
  <c r="G7603"/>
  <c r="K7944"/>
  <c r="G8040"/>
  <c r="K8040" s="1"/>
  <c r="G6072"/>
  <c r="K6072" s="1"/>
  <c r="K5976"/>
  <c r="G7384"/>
  <c r="K7384" s="1"/>
  <c r="K7288"/>
  <c r="G8113"/>
  <c r="K8113" s="1"/>
  <c r="K7895"/>
  <c r="G7069"/>
  <c r="K7069" s="1"/>
  <c r="K6851"/>
  <c r="G6947"/>
  <c r="G7056"/>
  <c r="K7056" s="1"/>
  <c r="K6960"/>
  <c r="E3963"/>
  <c r="E901"/>
  <c r="E4181" s="1"/>
  <c r="K7947"/>
  <c r="G8043"/>
  <c r="K8043" s="1"/>
  <c r="G7484"/>
  <c r="K7484" s="1"/>
  <c r="K7266"/>
  <c r="G6172"/>
  <c r="K6172" s="1"/>
  <c r="K5954"/>
  <c r="G6816"/>
  <c r="K6816" s="1"/>
  <c r="K6598"/>
  <c r="G5091"/>
  <c r="G8275"/>
  <c r="K8275" s="1"/>
  <c r="K4995"/>
  <c r="G5116"/>
  <c r="K4898"/>
  <c r="G8178"/>
  <c r="K8178" s="1"/>
  <c r="G8359"/>
  <c r="K8359" s="1"/>
  <c r="K5079"/>
  <c r="K4886"/>
  <c r="G8166"/>
  <c r="K8166" s="1"/>
  <c r="G4982"/>
  <c r="G5104"/>
  <c r="G8116"/>
  <c r="K8116" s="1"/>
  <c r="K7898"/>
  <c r="G7606"/>
  <c r="G7728"/>
  <c r="K7728" s="1"/>
  <c r="K7510"/>
  <c r="G6416"/>
  <c r="K6416" s="1"/>
  <c r="K6198"/>
  <c r="G6294"/>
  <c r="G7278"/>
  <c r="G7400"/>
  <c r="K7400" s="1"/>
  <c r="K7182"/>
  <c r="G7387"/>
  <c r="K7387" s="1"/>
  <c r="K7291"/>
  <c r="K5019"/>
  <c r="G8299"/>
  <c r="K8299" s="1"/>
  <c r="K4922"/>
  <c r="G8202"/>
  <c r="K8202" s="1"/>
  <c r="G5140"/>
  <c r="K5250"/>
  <c r="G5468"/>
  <c r="K5468" s="1"/>
  <c r="G8140"/>
  <c r="K8140" s="1"/>
  <c r="K7922"/>
  <c r="G6780"/>
  <c r="K6780" s="1"/>
  <c r="K6562"/>
  <c r="G7108"/>
  <c r="K7108" s="1"/>
  <c r="K6890"/>
  <c r="G8323"/>
  <c r="K8323" s="1"/>
  <c r="K5043"/>
  <c r="G8226"/>
  <c r="K8226" s="1"/>
  <c r="G5164"/>
  <c r="K4946"/>
  <c r="G8214"/>
  <c r="K8214" s="1"/>
  <c r="G5152"/>
  <c r="K4934"/>
  <c r="G7776"/>
  <c r="K7776" s="1"/>
  <c r="K7558"/>
  <c r="K7582"/>
  <c r="G7800"/>
  <c r="K7800" s="1"/>
  <c r="G6464"/>
  <c r="K6464" s="1"/>
  <c r="K6246"/>
  <c r="G7132"/>
  <c r="K7132" s="1"/>
  <c r="K6914"/>
  <c r="G6160"/>
  <c r="K6160" s="1"/>
  <c r="K5942"/>
  <c r="G8335"/>
  <c r="K8335" s="1"/>
  <c r="K5055"/>
  <c r="D900"/>
  <c r="D3962"/>
  <c r="G6620"/>
  <c r="G6742"/>
  <c r="K6742" s="1"/>
  <c r="K6524"/>
  <c r="G7482"/>
  <c r="K7482" s="1"/>
  <c r="K7264"/>
  <c r="K5916"/>
  <c r="G6134"/>
  <c r="K6134" s="1"/>
  <c r="G5830"/>
  <c r="K5830" s="1"/>
  <c r="K5612"/>
  <c r="K5212"/>
  <c r="G5308"/>
  <c r="G5430"/>
  <c r="K5430" s="1"/>
  <c r="G7810"/>
  <c r="K7810" s="1"/>
  <c r="K7592"/>
  <c r="G7106"/>
  <c r="K7106" s="1"/>
  <c r="K6888"/>
  <c r="G7604"/>
  <c r="G7726"/>
  <c r="K7726" s="1"/>
  <c r="K7508"/>
  <c r="G6414"/>
  <c r="K6414" s="1"/>
  <c r="K6196"/>
  <c r="G6292"/>
  <c r="K5321"/>
  <c r="G5417"/>
  <c r="K5417" s="1"/>
  <c r="G5442"/>
  <c r="K5442" s="1"/>
  <c r="K5224"/>
  <c r="G6110"/>
  <c r="K6110" s="1"/>
  <c r="K5892"/>
  <c r="G8114"/>
  <c r="K8114" s="1"/>
  <c r="K7896"/>
  <c r="G7446"/>
  <c r="K7446" s="1"/>
  <c r="K7228"/>
  <c r="K6560"/>
  <c r="G6778"/>
  <c r="K6778" s="1"/>
  <c r="K6961"/>
  <c r="G7057"/>
  <c r="K7057" s="1"/>
  <c r="G8309"/>
  <c r="K8309" s="1"/>
  <c r="K5029"/>
  <c r="G8188"/>
  <c r="K8188" s="1"/>
  <c r="G5126"/>
  <c r="K4908"/>
  <c r="G8273"/>
  <c r="K8273" s="1"/>
  <c r="G5089"/>
  <c r="K4993"/>
  <c r="G8138"/>
  <c r="K8138" s="1"/>
  <c r="K7920"/>
  <c r="G7470"/>
  <c r="K7470" s="1"/>
  <c r="K7252"/>
  <c r="K5940"/>
  <c r="G6158"/>
  <c r="K6158" s="1"/>
  <c r="G7774"/>
  <c r="K7774" s="1"/>
  <c r="K7556"/>
  <c r="G6462"/>
  <c r="K6462" s="1"/>
  <c r="K6244"/>
  <c r="G8333"/>
  <c r="K8333" s="1"/>
  <c r="K5053"/>
  <c r="G8212"/>
  <c r="K8212" s="1"/>
  <c r="G5150"/>
  <c r="K4932"/>
  <c r="G5842"/>
  <c r="K5842" s="1"/>
  <c r="K5624"/>
  <c r="E3776"/>
  <c r="E3568"/>
  <c r="E2828"/>
  <c r="E2620"/>
  <c r="E2464"/>
  <c r="E2256"/>
  <c r="E4055"/>
  <c r="E785"/>
  <c r="E3898"/>
  <c r="E628"/>
  <c r="E836"/>
  <c r="E3812"/>
  <c r="E3604"/>
  <c r="E2488"/>
  <c r="E2280"/>
  <c r="E2816"/>
  <c r="E2608"/>
  <c r="E1576"/>
  <c r="E1784"/>
  <c r="E1662"/>
  <c r="E1115"/>
  <c r="E1029"/>
  <c r="E872"/>
  <c r="E664"/>
  <c r="E3934"/>
  <c r="E2196"/>
  <c r="E1988"/>
  <c r="E2316"/>
  <c r="E2524"/>
  <c r="E1320"/>
  <c r="E1528"/>
  <c r="E1212"/>
  <c r="E1004"/>
  <c r="E3739"/>
  <c r="E3653"/>
  <c r="E2440"/>
  <c r="E2318"/>
  <c r="E2232"/>
  <c r="E1832"/>
  <c r="E1624"/>
  <c r="E824"/>
  <c r="E3886"/>
  <c r="E616"/>
  <c r="G3451"/>
  <c r="K3451" s="1"/>
  <c r="K3233"/>
  <c r="G2443"/>
  <c r="K2443" s="1"/>
  <c r="K2225"/>
  <c r="G2321"/>
  <c r="G1118"/>
  <c r="K1118" s="1"/>
  <c r="K1022"/>
  <c r="G4022"/>
  <c r="K4022" s="1"/>
  <c r="K742"/>
  <c r="G3839"/>
  <c r="K3839" s="1"/>
  <c r="K3621"/>
  <c r="G3511"/>
  <c r="K3511" s="1"/>
  <c r="K3293"/>
  <c r="G2491"/>
  <c r="K2491" s="1"/>
  <c r="K2273"/>
  <c r="G1507"/>
  <c r="K1507" s="1"/>
  <c r="K1289"/>
  <c r="G2127"/>
  <c r="K2127" s="1"/>
  <c r="K1909"/>
  <c r="K3537"/>
  <c r="G3633"/>
  <c r="G3755"/>
  <c r="K3755" s="1"/>
  <c r="G2187"/>
  <c r="K2187" s="1"/>
  <c r="K1969"/>
  <c r="K913"/>
  <c r="G1009"/>
  <c r="G1131"/>
  <c r="K1131" s="1"/>
  <c r="G3974"/>
  <c r="K3974" s="1"/>
  <c r="K694"/>
  <c r="G790"/>
  <c r="G3767"/>
  <c r="K3767" s="1"/>
  <c r="K3549"/>
  <c r="G3427"/>
  <c r="K3427" s="1"/>
  <c r="K3209"/>
  <c r="G3305"/>
  <c r="K3221"/>
  <c r="G3439"/>
  <c r="K3439" s="1"/>
  <c r="G2430"/>
  <c r="K2430" s="1"/>
  <c r="K2334"/>
  <c r="G2115"/>
  <c r="K2115" s="1"/>
  <c r="K1897"/>
  <c r="G1993"/>
  <c r="G1859"/>
  <c r="K1859" s="1"/>
  <c r="K1641"/>
  <c r="K1313"/>
  <c r="G1531"/>
  <c r="K1531" s="1"/>
  <c r="G1191"/>
  <c r="K1191" s="1"/>
  <c r="K973"/>
  <c r="G815"/>
  <c r="K597"/>
  <c r="G3877"/>
  <c r="K3877" s="1"/>
  <c r="G3147"/>
  <c r="K3147" s="1"/>
  <c r="K2929"/>
  <c r="G2807"/>
  <c r="K2807" s="1"/>
  <c r="K2589"/>
  <c r="G1495"/>
  <c r="K1495" s="1"/>
  <c r="K1277"/>
  <c r="G4010"/>
  <c r="K4010" s="1"/>
  <c r="K730"/>
  <c r="F5113"/>
  <c r="B8393"/>
  <c r="B8381"/>
  <c r="F5101"/>
  <c r="J8256"/>
  <c r="J5194"/>
  <c r="C7900"/>
  <c r="C8108"/>
  <c r="C7136"/>
  <c r="C6928"/>
  <c r="C6067"/>
  <c r="C5981"/>
  <c r="C6528"/>
  <c r="C6736"/>
  <c r="C6614"/>
  <c r="C7379"/>
  <c r="C7293"/>
  <c r="C5812"/>
  <c r="C5604"/>
  <c r="C5252"/>
  <c r="C5460"/>
  <c r="C7924"/>
  <c r="C8132"/>
  <c r="C6856"/>
  <c r="C7064"/>
  <c r="C6942"/>
  <c r="C7548"/>
  <c r="C7756"/>
  <c r="C6236"/>
  <c r="C6444"/>
  <c r="C5288"/>
  <c r="C5496"/>
  <c r="C5033"/>
  <c r="C8303"/>
  <c r="C7926"/>
  <c r="C8144" s="1"/>
  <c r="C7840"/>
  <c r="C8048"/>
  <c r="C6772"/>
  <c r="C6564"/>
  <c r="C7051"/>
  <c r="C6965"/>
  <c r="C6916"/>
  <c r="C7124"/>
  <c r="C5216"/>
  <c r="C5424"/>
  <c r="C5302"/>
  <c r="C5616"/>
  <c r="C5824"/>
  <c r="C7112"/>
  <c r="C6904"/>
  <c r="C7464"/>
  <c r="C7256"/>
  <c r="C5956"/>
  <c r="C6164"/>
  <c r="C5788"/>
  <c r="C5580"/>
  <c r="C5436"/>
  <c r="C5228"/>
  <c r="G3100"/>
  <c r="K3100" s="1"/>
  <c r="K2882"/>
  <c r="G2978"/>
  <c r="K2918"/>
  <c r="G3136"/>
  <c r="K3136" s="1"/>
  <c r="G2808"/>
  <c r="K2808" s="1"/>
  <c r="K2590"/>
  <c r="G1338"/>
  <c r="G1460"/>
  <c r="K1460" s="1"/>
  <c r="K1242"/>
  <c r="G1860"/>
  <c r="K1860" s="1"/>
  <c r="K1642"/>
  <c r="K634"/>
  <c r="G3914"/>
  <c r="K3914" s="1"/>
  <c r="G852"/>
  <c r="G3464"/>
  <c r="K3464" s="1"/>
  <c r="K3246"/>
  <c r="G3476"/>
  <c r="K3476" s="1"/>
  <c r="K3258"/>
  <c r="K1898"/>
  <c r="G1994"/>
  <c r="G2116"/>
  <c r="K2116" s="1"/>
  <c r="G2832"/>
  <c r="K2832" s="1"/>
  <c r="K2614"/>
  <c r="K1351"/>
  <c r="G1447"/>
  <c r="K1447" s="1"/>
  <c r="G1472"/>
  <c r="K1472" s="1"/>
  <c r="K1254"/>
  <c r="G4059"/>
  <c r="K4059" s="1"/>
  <c r="K779"/>
  <c r="G3768"/>
  <c r="K3768" s="1"/>
  <c r="K3550"/>
  <c r="G3634"/>
  <c r="G3756"/>
  <c r="K3756" s="1"/>
  <c r="K3538"/>
  <c r="G2796"/>
  <c r="K2796" s="1"/>
  <c r="K2578"/>
  <c r="G2820"/>
  <c r="K2820" s="1"/>
  <c r="K2602"/>
  <c r="K2638"/>
  <c r="G2856"/>
  <c r="K2856" s="1"/>
  <c r="G1192"/>
  <c r="K1192" s="1"/>
  <c r="K974"/>
  <c r="G3975"/>
  <c r="K3975" s="1"/>
  <c r="K695"/>
  <c r="G791"/>
  <c r="G828"/>
  <c r="G3890"/>
  <c r="K3890" s="1"/>
  <c r="K610"/>
  <c r="K3562"/>
  <c r="G3780"/>
  <c r="K3780" s="1"/>
  <c r="G3087"/>
  <c r="K3087" s="1"/>
  <c r="K2991"/>
  <c r="K2894"/>
  <c r="G3112"/>
  <c r="K3112" s="1"/>
  <c r="K2566"/>
  <c r="G2784"/>
  <c r="K2784" s="1"/>
  <c r="G1872"/>
  <c r="K1872" s="1"/>
  <c r="K1654"/>
  <c r="K1618"/>
  <c r="G1836"/>
  <c r="K1836" s="1"/>
  <c r="G3938"/>
  <c r="K3938" s="1"/>
  <c r="K658"/>
  <c r="G876"/>
  <c r="B4064"/>
  <c r="F4064" s="1"/>
  <c r="F784"/>
  <c r="B2133"/>
  <c r="F2133" s="1"/>
  <c r="F1915"/>
  <c r="B3141"/>
  <c r="F3141" s="1"/>
  <c r="F2923"/>
  <c r="B1513"/>
  <c r="F1513" s="1"/>
  <c r="F1295"/>
  <c r="B3748"/>
  <c r="F3748" s="1"/>
  <c r="F3652"/>
  <c r="B1793"/>
  <c r="F1793" s="1"/>
  <c r="F1575"/>
  <c r="B1671"/>
  <c r="B3177"/>
  <c r="F3177" s="1"/>
  <c r="F2959"/>
  <c r="J5197"/>
  <c r="J8477" s="1"/>
  <c r="J8259"/>
  <c r="I5197"/>
  <c r="I8259"/>
  <c r="B3814"/>
  <c r="F3814" s="1"/>
  <c r="F3596"/>
  <c r="B3474"/>
  <c r="F3474" s="1"/>
  <c r="F3256"/>
  <c r="F3268"/>
  <c r="B3486"/>
  <c r="F3486" s="1"/>
  <c r="B2162"/>
  <c r="F2162" s="1"/>
  <c r="F1944"/>
  <c r="F1592"/>
  <c r="B1810"/>
  <c r="F1810" s="1"/>
  <c r="B1202"/>
  <c r="F1202" s="1"/>
  <c r="F984"/>
  <c r="F584"/>
  <c r="B680"/>
  <c r="B3864"/>
  <c r="F3864" s="1"/>
  <c r="B802"/>
  <c r="F3536"/>
  <c r="B3632"/>
  <c r="B3754"/>
  <c r="F3754" s="1"/>
  <c r="B3182"/>
  <c r="F3182" s="1"/>
  <c r="F2964"/>
  <c r="B2842"/>
  <c r="F2842" s="1"/>
  <c r="F2624"/>
  <c r="B2830"/>
  <c r="F2830" s="1"/>
  <c r="F2612"/>
  <c r="B1518"/>
  <c r="F1518" s="1"/>
  <c r="F1300"/>
  <c r="B3973"/>
  <c r="F3973" s="1"/>
  <c r="F693"/>
  <c r="B789"/>
  <c r="B3741"/>
  <c r="F3741" s="1"/>
  <c r="F3645"/>
  <c r="F2880"/>
  <c r="B2976"/>
  <c r="B3098"/>
  <c r="F3098" s="1"/>
  <c r="F1896"/>
  <c r="B1992"/>
  <c r="B2114"/>
  <c r="F2114" s="1"/>
  <c r="B2854"/>
  <c r="F2854" s="1"/>
  <c r="F2636"/>
  <c r="B1542"/>
  <c r="F1542" s="1"/>
  <c r="F1324"/>
  <c r="B1530"/>
  <c r="F1530" s="1"/>
  <c r="F1312"/>
  <c r="B3997"/>
  <c r="F3997" s="1"/>
  <c r="F717"/>
  <c r="B3802"/>
  <c r="F3802" s="1"/>
  <c r="F3584"/>
  <c r="B3450"/>
  <c r="F3450" s="1"/>
  <c r="F3232"/>
  <c r="B2478"/>
  <c r="F2478" s="1"/>
  <c r="F2260"/>
  <c r="B2782"/>
  <c r="F2782" s="1"/>
  <c r="F2564"/>
  <c r="B1470"/>
  <c r="F1470" s="1"/>
  <c r="F1252"/>
  <c r="B3888"/>
  <c r="F3888" s="1"/>
  <c r="B826"/>
  <c r="F608"/>
  <c r="F7594"/>
  <c r="B7812"/>
  <c r="F7812" s="1"/>
  <c r="B7084"/>
  <c r="F7084" s="1"/>
  <c r="F6866"/>
  <c r="B6112"/>
  <c r="F6112" s="1"/>
  <c r="F5894"/>
  <c r="B6124"/>
  <c r="F6124" s="1"/>
  <c r="F5906"/>
  <c r="B7120"/>
  <c r="F7120" s="1"/>
  <c r="F6902"/>
  <c r="B6075"/>
  <c r="F6075" s="1"/>
  <c r="F5979"/>
  <c r="B8092"/>
  <c r="F8092" s="1"/>
  <c r="F7874"/>
  <c r="F7182"/>
  <c r="B7278"/>
  <c r="B7400"/>
  <c r="F7400" s="1"/>
  <c r="B6756"/>
  <c r="F6756" s="1"/>
  <c r="F6538"/>
  <c r="B5444"/>
  <c r="F5444" s="1"/>
  <c r="F5226"/>
  <c r="F7230"/>
  <c r="B7448"/>
  <c r="F7448" s="1"/>
  <c r="B5760"/>
  <c r="F5760" s="1"/>
  <c r="F5542"/>
  <c r="B5638"/>
  <c r="B6403"/>
  <c r="F6403" s="1"/>
  <c r="F6307"/>
  <c r="F6234"/>
  <c r="B6452"/>
  <c r="F6452" s="1"/>
  <c r="B6780"/>
  <c r="F6780" s="1"/>
  <c r="F6562"/>
  <c r="F5262"/>
  <c r="B5480"/>
  <c r="F5480" s="1"/>
  <c r="F5323"/>
  <c r="B5419"/>
  <c r="F5419" s="1"/>
  <c r="B8190"/>
  <c r="F8190" s="1"/>
  <c r="B5128"/>
  <c r="F4910"/>
  <c r="B8275"/>
  <c r="F8275" s="1"/>
  <c r="B5091"/>
  <c r="F4995"/>
  <c r="B5492"/>
  <c r="F5492" s="1"/>
  <c r="F5274"/>
  <c r="B8299"/>
  <c r="F8299" s="1"/>
  <c r="F5019"/>
  <c r="F7850"/>
  <c r="B8068"/>
  <c r="F8068" s="1"/>
  <c r="B8104"/>
  <c r="F8104" s="1"/>
  <c r="F7886"/>
  <c r="F6282"/>
  <c r="B6500"/>
  <c r="F6500" s="1"/>
  <c r="B7144"/>
  <c r="F7144" s="1"/>
  <c r="F6926"/>
  <c r="F5870"/>
  <c r="B5966"/>
  <c r="B6088"/>
  <c r="F6088" s="1"/>
  <c r="F4958"/>
  <c r="B8238"/>
  <c r="F8238" s="1"/>
  <c r="B5176"/>
  <c r="B8453"/>
  <c r="F8453" s="1"/>
  <c r="F5173"/>
  <c r="B2107"/>
  <c r="F2107" s="1"/>
  <c r="F2011"/>
  <c r="B1852"/>
  <c r="F1852" s="1"/>
  <c r="F1634"/>
  <c r="B1500"/>
  <c r="F1500" s="1"/>
  <c r="F1282"/>
  <c r="F771"/>
  <c r="B4051"/>
  <c r="F4051" s="1"/>
  <c r="B3456"/>
  <c r="F3456" s="1"/>
  <c r="F3238"/>
  <c r="B2156"/>
  <c r="F2156" s="1"/>
  <c r="F1938"/>
  <c r="B2848"/>
  <c r="F2848" s="1"/>
  <c r="F2630"/>
  <c r="B1536"/>
  <c r="F1536" s="1"/>
  <c r="F1318"/>
  <c r="B1524"/>
  <c r="F1524" s="1"/>
  <c r="F1306"/>
  <c r="B892"/>
  <c r="F674"/>
  <c r="B3954"/>
  <c r="F3954" s="1"/>
  <c r="F3614"/>
  <c r="B3832"/>
  <c r="F3832" s="1"/>
  <c r="B3128"/>
  <c r="F3128" s="1"/>
  <c r="F2910"/>
  <c r="B3480"/>
  <c r="F3480" s="1"/>
  <c r="F3262"/>
  <c r="B2180"/>
  <c r="F2180" s="1"/>
  <c r="F1962"/>
  <c r="F2558"/>
  <c r="B2654"/>
  <c r="B2776"/>
  <c r="F2776" s="1"/>
  <c r="B1464"/>
  <c r="F1464" s="1"/>
  <c r="F1246"/>
  <c r="B1342"/>
  <c r="B1864"/>
  <c r="F1864" s="1"/>
  <c r="F1646"/>
  <c r="B4063"/>
  <c r="F4063" s="1"/>
  <c r="F783"/>
  <c r="B3504"/>
  <c r="F3504" s="1"/>
  <c r="F3286"/>
  <c r="B2484"/>
  <c r="F2484" s="1"/>
  <c r="F2266"/>
  <c r="F1355"/>
  <c r="B1451"/>
  <c r="F1451" s="1"/>
  <c r="F1258"/>
  <c r="B1476"/>
  <c r="F1476" s="1"/>
  <c r="F747"/>
  <c r="B4027"/>
  <c r="F4027" s="1"/>
  <c r="E8259"/>
  <c r="E5197"/>
  <c r="B2693"/>
  <c r="F2683"/>
  <c r="B2608"/>
  <c r="B2816"/>
  <c r="F2816" s="1"/>
  <c r="F2598"/>
  <c r="B1624"/>
  <c r="B1832"/>
  <c r="F1614"/>
  <c r="B2099"/>
  <c r="B2013"/>
  <c r="F2003"/>
  <c r="B3156"/>
  <c r="F2938"/>
  <c r="B2948"/>
  <c r="B1520"/>
  <c r="F1520" s="1"/>
  <c r="F1302"/>
  <c r="B1848"/>
  <c r="F1848" s="1"/>
  <c r="F1630"/>
  <c r="B3768"/>
  <c r="F3768" s="1"/>
  <c r="F3550"/>
  <c r="F2238"/>
  <c r="B2456"/>
  <c r="F2456" s="1"/>
  <c r="B3087"/>
  <c r="F3087" s="1"/>
  <c r="F2991"/>
  <c r="F7261"/>
  <c r="B7479"/>
  <c r="F7479" s="1"/>
  <c r="F7565"/>
  <c r="B7783"/>
  <c r="F7783" s="1"/>
  <c r="F6253"/>
  <c r="B6471"/>
  <c r="F6471" s="1"/>
  <c r="F5549"/>
  <c r="B5767"/>
  <c r="F5767" s="1"/>
  <c r="B5755"/>
  <c r="F5755" s="1"/>
  <c r="F5537"/>
  <c r="B5633"/>
  <c r="B7067"/>
  <c r="F7067" s="1"/>
  <c r="F6849"/>
  <c r="B6945"/>
  <c r="F7249"/>
  <c r="B7467"/>
  <c r="F7467" s="1"/>
  <c r="B6726"/>
  <c r="F6726" s="1"/>
  <c r="F6630"/>
  <c r="B6107"/>
  <c r="F6107" s="1"/>
  <c r="F5889"/>
  <c r="B5414"/>
  <c r="F5414" s="1"/>
  <c r="F5318"/>
  <c r="B5123"/>
  <c r="F4905"/>
  <c r="B8185"/>
  <c r="F8185" s="1"/>
  <c r="F6557"/>
  <c r="B6775"/>
  <c r="F6775" s="1"/>
  <c r="F7177"/>
  <c r="B7273"/>
  <c r="B7395"/>
  <c r="F7395" s="1"/>
  <c r="B5815"/>
  <c r="F5815" s="1"/>
  <c r="F5597"/>
  <c r="B5803"/>
  <c r="F5803" s="1"/>
  <c r="F5585"/>
  <c r="B7771"/>
  <c r="F7771" s="1"/>
  <c r="F7553"/>
  <c r="B6799"/>
  <c r="F6799" s="1"/>
  <c r="F6581"/>
  <c r="B7759"/>
  <c r="F7759" s="1"/>
  <c r="F7541"/>
  <c r="B6447"/>
  <c r="F6447" s="1"/>
  <c r="F6229"/>
  <c r="B6155"/>
  <c r="F6155" s="1"/>
  <c r="F5937"/>
  <c r="F5050"/>
  <c r="B8330"/>
  <c r="F8330" s="1"/>
  <c r="K7563"/>
  <c r="G7781"/>
  <c r="K7781" s="1"/>
  <c r="G7393"/>
  <c r="K7393" s="1"/>
  <c r="K7175"/>
  <c r="G7271"/>
  <c r="G7405"/>
  <c r="K7405" s="1"/>
  <c r="K7187"/>
  <c r="G6081"/>
  <c r="K6081" s="1"/>
  <c r="K5863"/>
  <c r="G5959"/>
  <c r="G8231"/>
  <c r="K8231" s="1"/>
  <c r="G5169"/>
  <c r="K4951"/>
  <c r="G7757"/>
  <c r="K7757" s="1"/>
  <c r="K7539"/>
  <c r="G7101"/>
  <c r="K7101" s="1"/>
  <c r="K6883"/>
  <c r="G7745"/>
  <c r="K7745" s="1"/>
  <c r="K7527"/>
  <c r="G6433"/>
  <c r="K6433" s="1"/>
  <c r="K6215"/>
  <c r="G8195"/>
  <c r="K8195" s="1"/>
  <c r="G5133"/>
  <c r="K4915"/>
  <c r="K5219"/>
  <c r="G5437"/>
  <c r="K5437" s="1"/>
  <c r="G8097"/>
  <c r="K8097" s="1"/>
  <c r="K7879"/>
  <c r="G7441"/>
  <c r="K7441" s="1"/>
  <c r="K7223"/>
  <c r="G6724"/>
  <c r="K6724" s="1"/>
  <c r="K6628"/>
  <c r="G7769"/>
  <c r="K7769" s="1"/>
  <c r="K7551"/>
  <c r="G6457"/>
  <c r="K6457" s="1"/>
  <c r="K6239"/>
  <c r="G8219"/>
  <c r="K8219" s="1"/>
  <c r="G5157"/>
  <c r="K4939"/>
  <c r="K5000"/>
  <c r="G8280"/>
  <c r="K8280" s="1"/>
  <c r="K5644"/>
  <c r="G5740"/>
  <c r="K5740" s="1"/>
  <c r="K7940"/>
  <c r="G8036"/>
  <c r="K8036" s="1"/>
  <c r="G6809"/>
  <c r="K6809" s="1"/>
  <c r="K6591"/>
  <c r="K6919"/>
  <c r="G7137"/>
  <c r="K7137" s="1"/>
  <c r="K5619"/>
  <c r="G5837"/>
  <c r="K5837" s="1"/>
  <c r="G5801"/>
  <c r="K5801" s="1"/>
  <c r="K5583"/>
  <c r="I191" i="9"/>
  <c r="I409" s="1"/>
  <c r="I2158" i="13"/>
  <c r="I183" i="9"/>
  <c r="I401" s="1"/>
  <c r="I3458" i="13"/>
  <c r="I164" i="9"/>
  <c r="I382" s="1"/>
  <c r="I1150" i="13"/>
  <c r="I224" i="9"/>
  <c r="I442" s="1"/>
  <c r="I1210" i="13"/>
  <c r="I168" i="9"/>
  <c r="I386" s="1"/>
  <c r="I2462" i="13"/>
  <c r="I3301"/>
  <c r="I159" i="9"/>
  <c r="I3434" i="13"/>
  <c r="I882"/>
  <c r="I223" i="9"/>
  <c r="I3944" i="13"/>
  <c r="I3506"/>
  <c r="I231" i="9"/>
  <c r="I449" s="1"/>
  <c r="I201"/>
  <c r="I419" s="1"/>
  <c r="I1514" i="13"/>
  <c r="I3482"/>
  <c r="I207" i="9"/>
  <c r="I425" s="1"/>
  <c r="B7092" i="13"/>
  <c r="F7092" s="1"/>
  <c r="F6874"/>
  <c r="B7104"/>
  <c r="F7104" s="1"/>
  <c r="F6886"/>
  <c r="F6558"/>
  <c r="B6776"/>
  <c r="F6776" s="1"/>
  <c r="B5464"/>
  <c r="F5464" s="1"/>
  <c r="F5246"/>
  <c r="B8186"/>
  <c r="F8186" s="1"/>
  <c r="B5124"/>
  <c r="F4906"/>
  <c r="B7432"/>
  <c r="F7432" s="1"/>
  <c r="F7214"/>
  <c r="B8100"/>
  <c r="F8100" s="1"/>
  <c r="F7882"/>
  <c r="B8355"/>
  <c r="F8355" s="1"/>
  <c r="F5075"/>
  <c r="F5039"/>
  <c r="B8319"/>
  <c r="F8319" s="1"/>
  <c r="B8246"/>
  <c r="F8246" s="1"/>
  <c r="B5184"/>
  <c r="F4966"/>
  <c r="B7080"/>
  <c r="F7080" s="1"/>
  <c r="F6862"/>
  <c r="B6727"/>
  <c r="F6727" s="1"/>
  <c r="F6631"/>
  <c r="B5488"/>
  <c r="F5488" s="1"/>
  <c r="F5270"/>
  <c r="B8198"/>
  <c r="F8198" s="1"/>
  <c r="B5136"/>
  <c r="F4918"/>
  <c r="F7566"/>
  <c r="B7784"/>
  <c r="F7784" s="1"/>
  <c r="F6570"/>
  <c r="B6788"/>
  <c r="F6788" s="1"/>
  <c r="B6824"/>
  <c r="F6824" s="1"/>
  <c r="F6606"/>
  <c r="F5610"/>
  <c r="B5828"/>
  <c r="F5828" s="1"/>
  <c r="B8234"/>
  <c r="F8234" s="1"/>
  <c r="B5172"/>
  <c r="F4954"/>
  <c r="B5816"/>
  <c r="F5816" s="1"/>
  <c r="F5598"/>
  <c r="B5160"/>
  <c r="F4942"/>
  <c r="B8222"/>
  <c r="F8222" s="1"/>
  <c r="F5015"/>
  <c r="B8295"/>
  <c r="F8295" s="1"/>
  <c r="J3967"/>
  <c r="J905"/>
  <c r="G2191"/>
  <c r="K2191" s="1"/>
  <c r="K1973"/>
  <c r="G4038"/>
  <c r="K4038" s="1"/>
  <c r="K758"/>
  <c r="G3771"/>
  <c r="K3771" s="1"/>
  <c r="K3553"/>
  <c r="G3418"/>
  <c r="K3418" s="1"/>
  <c r="K3322"/>
  <c r="K2605"/>
  <c r="G2823"/>
  <c r="K2823" s="1"/>
  <c r="G2847"/>
  <c r="K2847" s="1"/>
  <c r="K2629"/>
  <c r="G2459"/>
  <c r="K2459" s="1"/>
  <c r="K2241"/>
  <c r="G2203"/>
  <c r="K2203" s="1"/>
  <c r="K1985"/>
  <c r="G1778"/>
  <c r="K1778" s="1"/>
  <c r="K1682"/>
  <c r="G1875"/>
  <c r="K1875" s="1"/>
  <c r="K1657"/>
  <c r="G879"/>
  <c r="K661"/>
  <c r="G3941"/>
  <c r="K3941" s="1"/>
  <c r="G3090"/>
  <c r="K3090" s="1"/>
  <c r="K2994"/>
  <c r="G2787"/>
  <c r="K2787" s="1"/>
  <c r="K2569"/>
  <c r="G1791"/>
  <c r="K1791" s="1"/>
  <c r="K1573"/>
  <c r="G1669"/>
  <c r="G1122"/>
  <c r="K1122" s="1"/>
  <c r="K1026"/>
  <c r="G3917"/>
  <c r="K3917" s="1"/>
  <c r="G855"/>
  <c r="K637"/>
  <c r="G3819"/>
  <c r="K3819" s="1"/>
  <c r="K3601"/>
  <c r="G3491"/>
  <c r="K3491" s="1"/>
  <c r="K3273"/>
  <c r="G1815"/>
  <c r="K1815" s="1"/>
  <c r="K1597"/>
  <c r="G3893"/>
  <c r="K3893" s="1"/>
  <c r="G831"/>
  <c r="K613"/>
  <c r="E3965"/>
  <c r="E903"/>
  <c r="F2743"/>
  <c r="B2753"/>
  <c r="B1709"/>
  <c r="F1699"/>
  <c r="B1820"/>
  <c r="F1602"/>
  <c r="B1612"/>
  <c r="B2073"/>
  <c r="F2063"/>
  <c r="F2343"/>
  <c r="B2353"/>
  <c r="B1508"/>
  <c r="F1508" s="1"/>
  <c r="F1290"/>
  <c r="B2808"/>
  <c r="F2808" s="1"/>
  <c r="F2590"/>
  <c r="B2516"/>
  <c r="F2516" s="1"/>
  <c r="F2298"/>
  <c r="B2116"/>
  <c r="F2116" s="1"/>
  <c r="F1898"/>
  <c r="B1994"/>
  <c r="J3961"/>
  <c r="J899"/>
  <c r="E899"/>
  <c r="E3961"/>
  <c r="B3157"/>
  <c r="F3157" s="1"/>
  <c r="F2939"/>
  <c r="B2453"/>
  <c r="F2453" s="1"/>
  <c r="F2235"/>
  <c r="B1116"/>
  <c r="F1116" s="1"/>
  <c r="F1020"/>
  <c r="B2769"/>
  <c r="F2769" s="1"/>
  <c r="B2647"/>
  <c r="F2551"/>
  <c r="B3984"/>
  <c r="F3984" s="1"/>
  <c r="F704"/>
  <c r="B3911"/>
  <c r="F3911" s="1"/>
  <c r="B849"/>
  <c r="F631"/>
  <c r="B3777"/>
  <c r="F3777" s="1"/>
  <c r="F3559"/>
  <c r="B3181"/>
  <c r="F3181" s="1"/>
  <c r="F2963"/>
  <c r="B2975"/>
  <c r="B3097"/>
  <c r="F3097" s="1"/>
  <c r="F2879"/>
  <c r="B2137"/>
  <c r="F2137" s="1"/>
  <c r="F1919"/>
  <c r="F1275"/>
  <c r="B1493"/>
  <c r="F1493" s="1"/>
  <c r="B3996"/>
  <c r="F3996" s="1"/>
  <c r="F716"/>
  <c r="B3121"/>
  <c r="F3121" s="1"/>
  <c r="F2903"/>
  <c r="F1299"/>
  <c r="B1517"/>
  <c r="F1517" s="1"/>
  <c r="B1821"/>
  <c r="F1821" s="1"/>
  <c r="F1603"/>
  <c r="B1141"/>
  <c r="F1141" s="1"/>
  <c r="F923"/>
  <c r="B3813"/>
  <c r="F3813" s="1"/>
  <c r="F3595"/>
  <c r="B3145"/>
  <c r="F3145" s="1"/>
  <c r="F2927"/>
  <c r="B2185"/>
  <c r="F2185" s="1"/>
  <c r="F1967"/>
  <c r="B1541"/>
  <c r="F1541" s="1"/>
  <c r="F1323"/>
  <c r="C6839"/>
  <c r="I8426"/>
  <c r="J8383"/>
  <c r="E4146"/>
  <c r="E2870"/>
  <c r="I4097"/>
  <c r="I1557"/>
  <c r="I1555"/>
  <c r="I4107"/>
  <c r="I8440"/>
  <c r="I8416"/>
  <c r="I8464"/>
  <c r="H8395"/>
  <c r="H8443"/>
  <c r="J8417"/>
  <c r="I8469"/>
  <c r="I8385"/>
  <c r="I8421"/>
  <c r="E8431"/>
  <c r="C1226"/>
  <c r="C3194"/>
  <c r="H8439"/>
  <c r="D8372"/>
  <c r="J8369"/>
  <c r="J8408"/>
  <c r="E7164"/>
  <c r="D4094"/>
  <c r="I4172"/>
  <c r="C4172"/>
  <c r="C8392"/>
  <c r="C8380"/>
  <c r="E6834"/>
  <c r="F6741"/>
  <c r="F8125"/>
  <c r="F6789"/>
  <c r="F5501"/>
  <c r="F7725"/>
  <c r="F6813"/>
  <c r="F6765"/>
  <c r="J4093"/>
  <c r="H4123"/>
  <c r="I8413"/>
  <c r="C6507"/>
  <c r="H2870"/>
  <c r="J8402"/>
  <c r="D1881"/>
  <c r="D8467"/>
  <c r="E7822"/>
  <c r="J4086"/>
  <c r="D5528"/>
  <c r="D8408"/>
  <c r="C6511"/>
  <c r="J8395"/>
  <c r="C4161"/>
  <c r="C3857"/>
  <c r="I4072"/>
  <c r="I8404"/>
  <c r="D6179"/>
  <c r="D8366"/>
  <c r="E7167"/>
  <c r="E6839"/>
  <c r="I4111"/>
  <c r="I4159"/>
  <c r="C4130"/>
  <c r="I8368"/>
  <c r="H5523"/>
  <c r="H7819"/>
  <c r="E4071"/>
  <c r="D7822"/>
  <c r="E7820"/>
  <c r="E5524"/>
  <c r="D4069"/>
  <c r="D4110"/>
  <c r="E8378"/>
  <c r="F6825"/>
  <c r="F7737"/>
  <c r="F5489"/>
  <c r="F7069"/>
  <c r="F6449"/>
  <c r="F8101"/>
  <c r="J4165"/>
  <c r="J4153"/>
  <c r="D8405"/>
  <c r="C8451"/>
  <c r="H4134"/>
  <c r="J6506"/>
  <c r="D4081"/>
  <c r="E6181"/>
  <c r="J4073"/>
  <c r="J4134"/>
  <c r="D8396"/>
  <c r="D8468"/>
  <c r="D8444"/>
  <c r="J8385"/>
  <c r="C8396"/>
  <c r="E4100"/>
  <c r="J4131"/>
  <c r="H4084"/>
  <c r="E8433"/>
  <c r="E4155"/>
  <c r="I6510"/>
  <c r="E8396"/>
  <c r="J8364"/>
  <c r="J8461"/>
  <c r="I4068"/>
  <c r="I4105"/>
  <c r="I4129"/>
  <c r="D1883"/>
  <c r="H8452"/>
  <c r="J8409"/>
  <c r="I4094"/>
  <c r="I4125"/>
  <c r="D4171"/>
  <c r="C3524"/>
  <c r="J4107"/>
  <c r="J8463"/>
  <c r="H4120"/>
  <c r="H1556"/>
  <c r="E4142"/>
  <c r="E6841"/>
  <c r="E8469"/>
  <c r="E4070"/>
  <c r="E8371"/>
  <c r="H8396"/>
  <c r="D8146"/>
  <c r="D8365"/>
  <c r="J8380"/>
  <c r="J8367"/>
  <c r="J4120"/>
  <c r="J4156"/>
  <c r="G5441"/>
  <c r="K5441" s="1"/>
  <c r="K5223"/>
  <c r="K7263"/>
  <c r="G7481"/>
  <c r="K7481" s="1"/>
  <c r="G5829"/>
  <c r="K5829" s="1"/>
  <c r="K5611"/>
  <c r="G8211"/>
  <c r="K8211" s="1"/>
  <c r="G5149"/>
  <c r="K4931"/>
  <c r="G8272"/>
  <c r="K8272" s="1"/>
  <c r="G5088"/>
  <c r="K4992"/>
  <c r="K6923"/>
  <c r="G7141"/>
  <c r="K7141" s="1"/>
  <c r="K6595"/>
  <c r="G6813"/>
  <c r="K6813" s="1"/>
  <c r="G8089"/>
  <c r="K8089" s="1"/>
  <c r="K7871"/>
  <c r="G8053"/>
  <c r="K8053" s="1"/>
  <c r="K7835"/>
  <c r="G7931"/>
  <c r="G8308"/>
  <c r="K8308" s="1"/>
  <c r="K5028"/>
  <c r="G6169"/>
  <c r="K6169" s="1"/>
  <c r="K5951"/>
  <c r="G5501"/>
  <c r="K5501" s="1"/>
  <c r="K5283"/>
  <c r="G7749"/>
  <c r="K7749" s="1"/>
  <c r="K7531"/>
  <c r="G8247"/>
  <c r="K8247" s="1"/>
  <c r="G5185"/>
  <c r="K4967"/>
  <c r="K5259"/>
  <c r="G5477"/>
  <c r="K5477" s="1"/>
  <c r="G5489"/>
  <c r="K5489" s="1"/>
  <c r="K5271"/>
  <c r="G7433"/>
  <c r="K7433" s="1"/>
  <c r="K7215"/>
  <c r="K7203"/>
  <c r="G7421"/>
  <c r="K7421" s="1"/>
  <c r="G5465"/>
  <c r="K5465" s="1"/>
  <c r="K5247"/>
  <c r="K5064"/>
  <c r="G8344"/>
  <c r="K8344" s="1"/>
  <c r="G6413"/>
  <c r="K6413" s="1"/>
  <c r="K6195"/>
  <c r="G6291"/>
  <c r="K5004"/>
  <c r="G8284"/>
  <c r="K8284" s="1"/>
  <c r="G8101"/>
  <c r="K8101" s="1"/>
  <c r="K7883"/>
  <c r="K5551"/>
  <c r="G5769"/>
  <c r="K5769" s="1"/>
  <c r="G7737"/>
  <c r="K7737" s="1"/>
  <c r="K7519"/>
  <c r="I5194"/>
  <c r="I8256"/>
  <c r="G8056"/>
  <c r="K8056" s="1"/>
  <c r="K7838"/>
  <c r="G7934"/>
  <c r="K7619"/>
  <c r="G7715"/>
  <c r="K7715" s="1"/>
  <c r="G6488"/>
  <c r="K6488" s="1"/>
  <c r="K6270"/>
  <c r="G7156"/>
  <c r="K7156" s="1"/>
  <c r="K6938"/>
  <c r="K5214"/>
  <c r="G5310"/>
  <c r="G5432"/>
  <c r="K5432" s="1"/>
  <c r="G5444"/>
  <c r="K5444" s="1"/>
  <c r="K5226"/>
  <c r="G6756"/>
  <c r="K6756" s="1"/>
  <c r="K6538"/>
  <c r="G7740"/>
  <c r="K7740" s="1"/>
  <c r="K7522"/>
  <c r="K6210"/>
  <c r="G6428"/>
  <c r="K6428" s="1"/>
  <c r="G5456"/>
  <c r="K5456" s="1"/>
  <c r="K5238"/>
  <c r="G5784"/>
  <c r="K5784" s="1"/>
  <c r="K5566"/>
  <c r="G7096"/>
  <c r="K7096" s="1"/>
  <c r="K6878"/>
  <c r="G7424"/>
  <c r="K7424" s="1"/>
  <c r="K7206"/>
  <c r="G6731"/>
  <c r="K6731" s="1"/>
  <c r="K6635"/>
  <c r="G5480"/>
  <c r="K5480" s="1"/>
  <c r="K5262"/>
  <c r="G5492"/>
  <c r="K5492" s="1"/>
  <c r="K5274"/>
  <c r="G6804"/>
  <c r="K6804" s="1"/>
  <c r="K6586"/>
  <c r="K7230"/>
  <c r="G7448"/>
  <c r="K7448" s="1"/>
  <c r="K5979"/>
  <c r="G6075"/>
  <c r="K6075" s="1"/>
  <c r="G8347"/>
  <c r="K8347" s="1"/>
  <c r="K5067"/>
  <c r="G5188"/>
  <c r="K4970"/>
  <c r="G8250"/>
  <c r="K8250" s="1"/>
  <c r="G8238"/>
  <c r="K8238" s="1"/>
  <c r="G5176"/>
  <c r="K4958"/>
  <c r="I3963"/>
  <c r="I901"/>
  <c r="K7544"/>
  <c r="G7762"/>
  <c r="K7762" s="1"/>
  <c r="G7082"/>
  <c r="K7082" s="1"/>
  <c r="K6864"/>
  <c r="G7385"/>
  <c r="K7385" s="1"/>
  <c r="K7289"/>
  <c r="G7798"/>
  <c r="K7798" s="1"/>
  <c r="K7580"/>
  <c r="G6486"/>
  <c r="K6486" s="1"/>
  <c r="K6268"/>
  <c r="G6170"/>
  <c r="K6170" s="1"/>
  <c r="K5952"/>
  <c r="G5770"/>
  <c r="K5770" s="1"/>
  <c r="K5552"/>
  <c r="K7908"/>
  <c r="G8126"/>
  <c r="K8126" s="1"/>
  <c r="K7204"/>
  <c r="G7422"/>
  <c r="K7422" s="1"/>
  <c r="K6536"/>
  <c r="G6754"/>
  <c r="K6754" s="1"/>
  <c r="G5758"/>
  <c r="K5758" s="1"/>
  <c r="K5540"/>
  <c r="G5636"/>
  <c r="G8345"/>
  <c r="K8345" s="1"/>
  <c r="K5065"/>
  <c r="G5138"/>
  <c r="K4920"/>
  <c r="G8200"/>
  <c r="K8200" s="1"/>
  <c r="K6256"/>
  <c r="G6474"/>
  <c r="K6474" s="1"/>
  <c r="G7094"/>
  <c r="K7094" s="1"/>
  <c r="K6876"/>
  <c r="G5466"/>
  <c r="K5466" s="1"/>
  <c r="K5248"/>
  <c r="G5162"/>
  <c r="K4944"/>
  <c r="G8224"/>
  <c r="K8224" s="1"/>
  <c r="K6280"/>
  <c r="G6498"/>
  <c r="K6498" s="1"/>
  <c r="K6584"/>
  <c r="G6802"/>
  <c r="K6802" s="1"/>
  <c r="G5490"/>
  <c r="K5490" s="1"/>
  <c r="K5272"/>
  <c r="G8297"/>
  <c r="K8297" s="1"/>
  <c r="K5017"/>
  <c r="E3580"/>
  <c r="E3788"/>
  <c r="E2912"/>
  <c r="E3120"/>
  <c r="E1928"/>
  <c r="E2136"/>
  <c r="E1176"/>
  <c r="E968"/>
  <c r="E1272"/>
  <c r="E1480"/>
  <c r="E773"/>
  <c r="E4043"/>
  <c r="E2997"/>
  <c r="E3083"/>
  <c r="E2936"/>
  <c r="E3144"/>
  <c r="E1771"/>
  <c r="E1685"/>
  <c r="E944"/>
  <c r="E1152"/>
  <c r="E604"/>
  <c r="E3874"/>
  <c r="E812"/>
  <c r="E3824"/>
  <c r="E3616"/>
  <c r="E2512"/>
  <c r="E2304"/>
  <c r="E2840"/>
  <c r="E2632"/>
  <c r="E1492"/>
  <c r="E1284"/>
  <c r="E1868"/>
  <c r="E1660"/>
  <c r="E4007"/>
  <c r="E737"/>
  <c r="E592"/>
  <c r="E3862"/>
  <c r="E800"/>
  <c r="E678"/>
  <c r="E3108"/>
  <c r="E2900"/>
  <c r="E2974"/>
  <c r="E3192" s="1"/>
  <c r="E2888"/>
  <c r="E3096"/>
  <c r="E2427"/>
  <c r="E2341"/>
  <c r="E1990"/>
  <c r="E1904"/>
  <c r="E2112"/>
  <c r="E4031"/>
  <c r="E761"/>
  <c r="E652"/>
  <c r="E860"/>
  <c r="E3922"/>
  <c r="G3791"/>
  <c r="K3791" s="1"/>
  <c r="K3573"/>
  <c r="G3463"/>
  <c r="K3463" s="1"/>
  <c r="K3245"/>
  <c r="K2006"/>
  <c r="G2102"/>
  <c r="K2102" s="1"/>
  <c r="G1215"/>
  <c r="K1215" s="1"/>
  <c r="K997"/>
  <c r="K2309"/>
  <c r="G2527"/>
  <c r="K2527" s="1"/>
  <c r="G4034"/>
  <c r="K4034" s="1"/>
  <c r="K754"/>
  <c r="G3414"/>
  <c r="K3414" s="1"/>
  <c r="K3318"/>
  <c r="G3086"/>
  <c r="K3086" s="1"/>
  <c r="K2990"/>
  <c r="G2783"/>
  <c r="K2783" s="1"/>
  <c r="K2565"/>
  <c r="G1799"/>
  <c r="K1799" s="1"/>
  <c r="K1581"/>
  <c r="K621"/>
  <c r="G3901"/>
  <c r="K3901" s="1"/>
  <c r="G839"/>
  <c r="G1835"/>
  <c r="K1835" s="1"/>
  <c r="K1617"/>
  <c r="K949"/>
  <c r="G1167"/>
  <c r="K1167" s="1"/>
  <c r="G3742"/>
  <c r="K3742" s="1"/>
  <c r="K3646"/>
  <c r="G2649"/>
  <c r="G2771"/>
  <c r="K2771" s="1"/>
  <c r="K2553"/>
  <c r="G2843"/>
  <c r="K2843" s="1"/>
  <c r="K2625"/>
  <c r="G2455"/>
  <c r="K2455" s="1"/>
  <c r="K2237"/>
  <c r="K1981"/>
  <c r="G2199"/>
  <c r="K2199" s="1"/>
  <c r="G1774"/>
  <c r="K1774" s="1"/>
  <c r="K1678"/>
  <c r="G1871"/>
  <c r="K1871" s="1"/>
  <c r="K1653"/>
  <c r="G827"/>
  <c r="K609"/>
  <c r="G3889"/>
  <c r="K3889" s="1"/>
  <c r="G3159"/>
  <c r="K3159" s="1"/>
  <c r="K2941"/>
  <c r="G3487"/>
  <c r="K3487" s="1"/>
  <c r="K3269"/>
  <c r="G1811"/>
  <c r="K1811" s="1"/>
  <c r="K1593"/>
  <c r="G3937"/>
  <c r="K3937" s="1"/>
  <c r="G875"/>
  <c r="K657"/>
  <c r="C7268"/>
  <c r="C7476"/>
  <c r="C5932"/>
  <c r="C6140"/>
  <c r="C6309"/>
  <c r="C6395"/>
  <c r="C6868"/>
  <c r="C7076"/>
  <c r="C6128"/>
  <c r="C5920"/>
  <c r="C5568"/>
  <c r="C5776"/>
  <c r="C7404"/>
  <c r="C7196"/>
  <c r="C6552"/>
  <c r="C6760"/>
  <c r="C5836"/>
  <c r="C5628"/>
  <c r="C4936"/>
  <c r="C5144"/>
  <c r="C8206"/>
  <c r="C7852"/>
  <c r="C8060"/>
  <c r="C7088"/>
  <c r="C6880"/>
  <c r="C7440"/>
  <c r="C7232"/>
  <c r="C5908"/>
  <c r="C6116"/>
  <c r="C6637"/>
  <c r="C6723"/>
  <c r="C5653"/>
  <c r="C5739"/>
  <c r="C5764"/>
  <c r="C5556"/>
  <c r="C8327"/>
  <c r="C5057"/>
  <c r="C8072"/>
  <c r="C7864"/>
  <c r="C7876"/>
  <c r="C8084"/>
  <c r="C7452"/>
  <c r="C7244"/>
  <c r="C7804"/>
  <c r="C7596"/>
  <c r="C6284"/>
  <c r="C6492"/>
  <c r="C6104"/>
  <c r="C5896"/>
  <c r="C5630"/>
  <c r="C5544"/>
  <c r="C5752"/>
  <c r="J3964"/>
  <c r="J902"/>
  <c r="G3816"/>
  <c r="K3816" s="1"/>
  <c r="K3598"/>
  <c r="G3804"/>
  <c r="K3804" s="1"/>
  <c r="K3586"/>
  <c r="G3440"/>
  <c r="K3440" s="1"/>
  <c r="K3222"/>
  <c r="G3452"/>
  <c r="K3452" s="1"/>
  <c r="K3234"/>
  <c r="G2431"/>
  <c r="K2431" s="1"/>
  <c r="K2335"/>
  <c r="G1800"/>
  <c r="K1800" s="1"/>
  <c r="K1582"/>
  <c r="G4023"/>
  <c r="K4023" s="1"/>
  <c r="K743"/>
  <c r="G682"/>
  <c r="G804"/>
  <c r="G3866"/>
  <c r="K3866" s="1"/>
  <c r="K586"/>
  <c r="G3828"/>
  <c r="K3828" s="1"/>
  <c r="K3610"/>
  <c r="K2238"/>
  <c r="G2456"/>
  <c r="K2456" s="1"/>
  <c r="G1484"/>
  <c r="K1484" s="1"/>
  <c r="K1266"/>
  <c r="G1788"/>
  <c r="K1788" s="1"/>
  <c r="G1666"/>
  <c r="K1570"/>
  <c r="G1156"/>
  <c r="K1156" s="1"/>
  <c r="K938"/>
  <c r="G3148"/>
  <c r="K3148" s="1"/>
  <c r="K2930"/>
  <c r="K2966"/>
  <c r="G3184"/>
  <c r="K3184" s="1"/>
  <c r="G2103"/>
  <c r="K2103" s="1"/>
  <c r="K2007"/>
  <c r="K1290"/>
  <c r="G1508"/>
  <c r="K1508" s="1"/>
  <c r="G3987"/>
  <c r="K3987" s="1"/>
  <c r="K707"/>
  <c r="G3792"/>
  <c r="K3792" s="1"/>
  <c r="K3574"/>
  <c r="G2844"/>
  <c r="K2844" s="1"/>
  <c r="K2626"/>
  <c r="K3210"/>
  <c r="G3428"/>
  <c r="K3428" s="1"/>
  <c r="G3306"/>
  <c r="K1679"/>
  <c r="G1775"/>
  <c r="K1775" s="1"/>
  <c r="G1204"/>
  <c r="K1204" s="1"/>
  <c r="K986"/>
  <c r="B3931"/>
  <c r="F3931" s="1"/>
  <c r="F651"/>
  <c r="B869"/>
  <c r="B2533"/>
  <c r="F2533" s="1"/>
  <c r="F2315"/>
  <c r="B2205"/>
  <c r="F2205" s="1"/>
  <c r="F1987"/>
  <c r="B3907"/>
  <c r="F3907" s="1"/>
  <c r="F627"/>
  <c r="B845"/>
  <c r="B2485"/>
  <c r="F2485" s="1"/>
  <c r="F2267"/>
  <c r="B1829"/>
  <c r="F1829" s="1"/>
  <c r="F1611"/>
  <c r="F2340"/>
  <c r="B2436"/>
  <c r="F2436" s="1"/>
  <c r="F3324"/>
  <c r="B3420"/>
  <c r="F3420" s="1"/>
  <c r="B2502"/>
  <c r="F2502" s="1"/>
  <c r="F2284"/>
  <c r="B2150"/>
  <c r="F2150" s="1"/>
  <c r="F1932"/>
  <c r="B1445"/>
  <c r="F1445" s="1"/>
  <c r="F1349"/>
  <c r="F765"/>
  <c r="B4045"/>
  <c r="F4045" s="1"/>
  <c r="F3280"/>
  <c r="B3498"/>
  <c r="F3498" s="1"/>
  <c r="B3170"/>
  <c r="F3170" s="1"/>
  <c r="F2952"/>
  <c r="B1834"/>
  <c r="F1834" s="1"/>
  <c r="F1616"/>
  <c r="F3560"/>
  <c r="B3778"/>
  <c r="F3778" s="1"/>
  <c r="B3110"/>
  <c r="F3110" s="1"/>
  <c r="F2892"/>
  <c r="B3438"/>
  <c r="F3438" s="1"/>
  <c r="F3220"/>
  <c r="B2429"/>
  <c r="F2429" s="1"/>
  <c r="F2333"/>
  <c r="F2236"/>
  <c r="B2454"/>
  <c r="F2454" s="1"/>
  <c r="B1858"/>
  <c r="F1858" s="1"/>
  <c r="F1640"/>
  <c r="B1870"/>
  <c r="F1870" s="1"/>
  <c r="F1652"/>
  <c r="B1190"/>
  <c r="F1190" s="1"/>
  <c r="F972"/>
  <c r="B3876"/>
  <c r="F3876" s="1"/>
  <c r="B814"/>
  <c r="F596"/>
  <c r="B3790"/>
  <c r="F3790" s="1"/>
  <c r="F3572"/>
  <c r="F2904"/>
  <c r="B3122"/>
  <c r="F3122" s="1"/>
  <c r="F1568"/>
  <c r="B1664"/>
  <c r="B1786"/>
  <c r="F1786" s="1"/>
  <c r="B1458"/>
  <c r="F1458" s="1"/>
  <c r="F1240"/>
  <c r="B1336"/>
  <c r="B4021"/>
  <c r="F4021" s="1"/>
  <c r="F741"/>
  <c r="F7522"/>
  <c r="B7740"/>
  <c r="F7740" s="1"/>
  <c r="F6198"/>
  <c r="B6294"/>
  <c r="B6416"/>
  <c r="F6416" s="1"/>
  <c r="F5882"/>
  <c r="B6100"/>
  <c r="F6100" s="1"/>
  <c r="B8080"/>
  <c r="F8080" s="1"/>
  <c r="F7862"/>
  <c r="B6476"/>
  <c r="F6476" s="1"/>
  <c r="F6258"/>
  <c r="F7558"/>
  <c r="B7776"/>
  <c r="F7776" s="1"/>
  <c r="B5504"/>
  <c r="F5504" s="1"/>
  <c r="F5286"/>
  <c r="F5067"/>
  <c r="B8347"/>
  <c r="F8347" s="1"/>
  <c r="B7412"/>
  <c r="F7412" s="1"/>
  <c r="F7194"/>
  <c r="B6804"/>
  <c r="F6804" s="1"/>
  <c r="F6586"/>
  <c r="B8056"/>
  <c r="F8056" s="1"/>
  <c r="F7838"/>
  <c r="B7934"/>
  <c r="B6768"/>
  <c r="F6768" s="1"/>
  <c r="F6550"/>
  <c r="F6878"/>
  <c r="B7096"/>
  <c r="F7096" s="1"/>
  <c r="B5820"/>
  <c r="F5820" s="1"/>
  <c r="F5602"/>
  <c r="B5468"/>
  <c r="F5468" s="1"/>
  <c r="F5250"/>
  <c r="B5808"/>
  <c r="F5808" s="1"/>
  <c r="F5590"/>
  <c r="F7619"/>
  <c r="B7715"/>
  <c r="F7715" s="1"/>
  <c r="B6816"/>
  <c r="F6816" s="1"/>
  <c r="F6598"/>
  <c r="B7484"/>
  <c r="F7484" s="1"/>
  <c r="F7266"/>
  <c r="F5930"/>
  <c r="B6148"/>
  <c r="F6148" s="1"/>
  <c r="B5116"/>
  <c r="F4898"/>
  <c r="B8178"/>
  <c r="F8178" s="1"/>
  <c r="B5516"/>
  <c r="F5516" s="1"/>
  <c r="F5298"/>
  <c r="B8323"/>
  <c r="F8323" s="1"/>
  <c r="F5043"/>
  <c r="F7931"/>
  <c r="B8149"/>
  <c r="F8149" s="1"/>
  <c r="H3965"/>
  <c r="H903"/>
  <c r="B3419"/>
  <c r="F3419" s="1"/>
  <c r="F3323"/>
  <c r="B3116"/>
  <c r="F3116" s="1"/>
  <c r="F2898"/>
  <c r="B2836"/>
  <c r="F2836" s="1"/>
  <c r="F2618"/>
  <c r="F1914"/>
  <c r="B2132"/>
  <c r="F2132" s="1"/>
  <c r="F1950"/>
  <c r="B2168"/>
  <c r="F2168" s="1"/>
  <c r="F1598"/>
  <c r="B1816"/>
  <c r="F1816" s="1"/>
  <c r="B4015"/>
  <c r="F4015" s="1"/>
  <c r="F735"/>
  <c r="B3820"/>
  <c r="F3820" s="1"/>
  <c r="F3602"/>
  <c r="F3590"/>
  <c r="B3808"/>
  <c r="F3808" s="1"/>
  <c r="B2982"/>
  <c r="B3104"/>
  <c r="F3104" s="1"/>
  <c r="F2886"/>
  <c r="B2860"/>
  <c r="F2860" s="1"/>
  <c r="F2642"/>
  <c r="F2254"/>
  <c r="B2472"/>
  <c r="F2472" s="1"/>
  <c r="B1876"/>
  <c r="F1876" s="1"/>
  <c r="F1658"/>
  <c r="B1840"/>
  <c r="F1840" s="1"/>
  <c r="F1622"/>
  <c r="F759"/>
  <c r="B4039"/>
  <c r="F4039" s="1"/>
  <c r="B3844"/>
  <c r="F3844" s="1"/>
  <c r="F3626"/>
  <c r="B3468"/>
  <c r="F3468" s="1"/>
  <c r="F3250"/>
  <c r="B2496"/>
  <c r="F2496" s="1"/>
  <c r="F2278"/>
  <c r="F1683"/>
  <c r="B1779"/>
  <c r="F1779" s="1"/>
  <c r="B1804"/>
  <c r="F1804" s="1"/>
  <c r="F1586"/>
  <c r="B1160"/>
  <c r="F1160" s="1"/>
  <c r="F942"/>
  <c r="B856"/>
  <c r="F638"/>
  <c r="B3918"/>
  <c r="F3918" s="1"/>
  <c r="F2934"/>
  <c r="B3152"/>
  <c r="F3152" s="1"/>
  <c r="B2204"/>
  <c r="F2204" s="1"/>
  <c r="F1986"/>
  <c r="F2582"/>
  <c r="B2800"/>
  <c r="F2800" s="1"/>
  <c r="F1270"/>
  <c r="B1488"/>
  <c r="F1488" s="1"/>
  <c r="F1574"/>
  <c r="B1670"/>
  <c r="B1792"/>
  <c r="F1792" s="1"/>
  <c r="B3991"/>
  <c r="F3991" s="1"/>
  <c r="F711"/>
  <c r="D3959"/>
  <c r="D897"/>
  <c r="D8262"/>
  <c r="D5200"/>
  <c r="F2622"/>
  <c r="B2840"/>
  <c r="F2840" s="1"/>
  <c r="B2632"/>
  <c r="B1856"/>
  <c r="F1638"/>
  <c r="B1648"/>
  <c r="B3995"/>
  <c r="B725"/>
  <c r="F715"/>
  <c r="F2902"/>
  <c r="B2912"/>
  <c r="B3120"/>
  <c r="B3592"/>
  <c r="B3800"/>
  <c r="F3582"/>
  <c r="F1934"/>
  <c r="B2152"/>
  <c r="F2152" s="1"/>
  <c r="F962"/>
  <c r="B1180"/>
  <c r="F1180" s="1"/>
  <c r="F3538"/>
  <c r="B3634"/>
  <c r="B3756"/>
  <c r="F3756" s="1"/>
  <c r="B3160"/>
  <c r="F3160" s="1"/>
  <c r="F2942"/>
  <c r="B7929"/>
  <c r="B8051"/>
  <c r="F8051" s="1"/>
  <c r="F7833"/>
  <c r="F7577"/>
  <c r="B7795"/>
  <c r="F7795" s="1"/>
  <c r="B6483"/>
  <c r="F6483" s="1"/>
  <c r="F6265"/>
  <c r="B6787"/>
  <c r="F6787" s="1"/>
  <c r="F6569"/>
  <c r="F5646"/>
  <c r="B5742"/>
  <c r="F5742" s="1"/>
  <c r="F5865"/>
  <c r="B5961"/>
  <c r="B6083"/>
  <c r="F6083" s="1"/>
  <c r="B6095"/>
  <c r="F6095" s="1"/>
  <c r="F5877"/>
  <c r="F7857"/>
  <c r="B8075"/>
  <c r="F8075" s="1"/>
  <c r="B7710"/>
  <c r="F7710" s="1"/>
  <c r="F7614"/>
  <c r="B7407"/>
  <c r="F7407" s="1"/>
  <c r="F7189"/>
  <c r="B7807"/>
  <c r="F7807" s="1"/>
  <c r="F7589"/>
  <c r="B6495"/>
  <c r="F6495" s="1"/>
  <c r="F6277"/>
  <c r="F5014"/>
  <c r="B8294"/>
  <c r="F8294" s="1"/>
  <c r="F4917"/>
  <c r="B8197"/>
  <c r="F8197" s="1"/>
  <c r="B5135"/>
  <c r="F5245"/>
  <c r="B5463"/>
  <c r="F5463" s="1"/>
  <c r="B8111"/>
  <c r="F8111" s="1"/>
  <c r="F7893"/>
  <c r="B7091"/>
  <c r="F7091" s="1"/>
  <c r="F6873"/>
  <c r="B7735"/>
  <c r="F7735" s="1"/>
  <c r="F7517"/>
  <c r="B6423"/>
  <c r="F6423" s="1"/>
  <c r="F6205"/>
  <c r="B6131"/>
  <c r="F6131" s="1"/>
  <c r="F5913"/>
  <c r="F5026"/>
  <c r="B8306"/>
  <c r="F8306" s="1"/>
  <c r="B8123"/>
  <c r="F8123" s="1"/>
  <c r="F7905"/>
  <c r="B7115"/>
  <c r="F7115" s="1"/>
  <c r="F6897"/>
  <c r="B6398"/>
  <c r="F6398" s="1"/>
  <c r="F6302"/>
  <c r="B6763"/>
  <c r="F6763" s="1"/>
  <c r="F6545"/>
  <c r="B6119"/>
  <c r="F6119" s="1"/>
  <c r="F5901"/>
  <c r="F5062"/>
  <c r="B8342"/>
  <c r="F8342" s="1"/>
  <c r="F4965"/>
  <c r="B8245"/>
  <c r="F8245" s="1"/>
  <c r="B5183"/>
  <c r="B8233"/>
  <c r="F8233" s="1"/>
  <c r="B5171"/>
  <c r="F4953"/>
  <c r="J8263"/>
  <c r="J5201"/>
  <c r="G8133"/>
  <c r="K8133" s="1"/>
  <c r="K7915"/>
  <c r="G7733"/>
  <c r="K7733" s="1"/>
  <c r="K7515"/>
  <c r="G6421"/>
  <c r="K6421" s="1"/>
  <c r="K6203"/>
  <c r="G7599"/>
  <c r="G7721"/>
  <c r="K7721" s="1"/>
  <c r="K7503"/>
  <c r="G6409"/>
  <c r="K6409" s="1"/>
  <c r="K6191"/>
  <c r="G6287"/>
  <c r="G8171"/>
  <c r="K8171" s="1"/>
  <c r="G5109"/>
  <c r="K4891"/>
  <c r="G5509"/>
  <c r="K5509" s="1"/>
  <c r="K5291"/>
  <c r="G8316"/>
  <c r="K8316" s="1"/>
  <c r="K5036"/>
  <c r="G7417"/>
  <c r="K7417" s="1"/>
  <c r="K7199"/>
  <c r="K7284"/>
  <c r="G7380"/>
  <c r="K7380" s="1"/>
  <c r="G6165"/>
  <c r="K6165" s="1"/>
  <c r="K5947"/>
  <c r="G6773"/>
  <c r="K6773" s="1"/>
  <c r="K6555"/>
  <c r="G5449"/>
  <c r="K5449" s="1"/>
  <c r="K5231"/>
  <c r="K5535"/>
  <c r="G5631"/>
  <c r="G5753"/>
  <c r="K5753" s="1"/>
  <c r="G8340"/>
  <c r="K8340" s="1"/>
  <c r="K5060"/>
  <c r="G7708"/>
  <c r="K7708" s="1"/>
  <c r="K7612"/>
  <c r="G6469"/>
  <c r="K6469" s="1"/>
  <c r="K6251"/>
  <c r="G6797"/>
  <c r="K6797" s="1"/>
  <c r="K6579"/>
  <c r="G5473"/>
  <c r="K5473" s="1"/>
  <c r="K5255"/>
  <c r="K5316"/>
  <c r="G5412"/>
  <c r="K5412" s="1"/>
  <c r="G8183"/>
  <c r="K8183" s="1"/>
  <c r="G5121"/>
  <c r="K4903"/>
  <c r="G5084"/>
  <c r="K4988"/>
  <c r="G8268"/>
  <c r="K8268" s="1"/>
  <c r="G7149"/>
  <c r="K7149" s="1"/>
  <c r="K6931"/>
  <c r="G7477"/>
  <c r="K7477" s="1"/>
  <c r="K7259"/>
  <c r="G6153"/>
  <c r="K6153" s="1"/>
  <c r="K5935"/>
  <c r="G8304"/>
  <c r="K8304" s="1"/>
  <c r="K5024"/>
  <c r="H3962"/>
  <c r="H900"/>
  <c r="I1794"/>
  <c r="I1661"/>
  <c r="I154" i="9"/>
  <c r="I216"/>
  <c r="I434" s="1"/>
  <c r="I2510" i="13"/>
  <c r="I2754"/>
  <c r="I2765" s="1"/>
  <c r="I266" i="9"/>
  <c r="I83" s="1"/>
  <c r="I3810" i="13"/>
  <c r="I208" i="9"/>
  <c r="I426" s="1"/>
  <c r="B6084" i="13"/>
  <c r="F6084" s="1"/>
  <c r="F5866"/>
  <c r="B5962"/>
  <c r="B8112"/>
  <c r="F8112" s="1"/>
  <c r="F7894"/>
  <c r="B5768"/>
  <c r="F5768" s="1"/>
  <c r="F5550"/>
  <c r="B7748"/>
  <c r="F7748" s="1"/>
  <c r="F7530"/>
  <c r="F6303"/>
  <c r="B6399"/>
  <c r="F6399" s="1"/>
  <c r="B6144"/>
  <c r="F6144" s="1"/>
  <c r="F5926"/>
  <c r="F6959"/>
  <c r="B7055"/>
  <c r="F7055" s="1"/>
  <c r="B8162"/>
  <c r="F8162" s="1"/>
  <c r="B4978"/>
  <c r="B5100"/>
  <c r="F4882"/>
  <c r="B6752"/>
  <c r="F6752" s="1"/>
  <c r="F6534"/>
  <c r="F5878"/>
  <c r="B6096"/>
  <c r="F6096" s="1"/>
  <c r="B8088"/>
  <c r="F8088" s="1"/>
  <c r="F7870"/>
  <c r="B5756"/>
  <c r="F5756" s="1"/>
  <c r="F5538"/>
  <c r="B5634"/>
  <c r="B7408"/>
  <c r="F7408" s="1"/>
  <c r="F7190"/>
  <c r="B7128"/>
  <c r="F7128" s="1"/>
  <c r="F6910"/>
  <c r="B7068"/>
  <c r="F7068" s="1"/>
  <c r="F6850"/>
  <c r="B6946"/>
  <c r="F7518"/>
  <c r="B7736"/>
  <c r="F7736" s="1"/>
  <c r="F7590"/>
  <c r="B7808"/>
  <c r="F7808" s="1"/>
  <c r="B7468"/>
  <c r="F7468" s="1"/>
  <c r="F7250"/>
  <c r="F7554"/>
  <c r="B7772"/>
  <c r="F7772" s="1"/>
  <c r="B8136"/>
  <c r="F8136" s="1"/>
  <c r="F7918"/>
  <c r="B6812"/>
  <c r="F6812" s="1"/>
  <c r="F6594"/>
  <c r="F6898"/>
  <c r="B7116"/>
  <c r="F7116" s="1"/>
  <c r="B8331"/>
  <c r="F8331" s="1"/>
  <c r="F5051"/>
  <c r="F6242"/>
  <c r="B6460"/>
  <c r="F6460" s="1"/>
  <c r="B5512"/>
  <c r="F5512" s="1"/>
  <c r="F5294"/>
  <c r="B7930"/>
  <c r="B8052"/>
  <c r="F8052" s="1"/>
  <c r="F7834"/>
  <c r="B6108"/>
  <c r="F6108" s="1"/>
  <c r="F5890"/>
  <c r="G3759"/>
  <c r="K3759" s="1"/>
  <c r="K3541"/>
  <c r="G3637"/>
  <c r="K3297"/>
  <c r="G3515"/>
  <c r="K3515" s="1"/>
  <c r="G3115"/>
  <c r="K3115" s="1"/>
  <c r="K2897"/>
  <c r="G2531"/>
  <c r="K2531" s="1"/>
  <c r="K2313"/>
  <c r="G2179"/>
  <c r="K2179" s="1"/>
  <c r="K1961"/>
  <c r="G1135"/>
  <c r="K1135" s="1"/>
  <c r="K917"/>
  <c r="G1013"/>
  <c r="G1159"/>
  <c r="K1159" s="1"/>
  <c r="K941"/>
  <c r="K698"/>
  <c r="G794"/>
  <c r="G3978"/>
  <c r="K3978" s="1"/>
  <c r="K3650"/>
  <c r="G3746"/>
  <c r="K3746" s="1"/>
  <c r="G3139"/>
  <c r="K3139" s="1"/>
  <c r="K2921"/>
  <c r="G2519"/>
  <c r="K2519" s="1"/>
  <c r="K2301"/>
  <c r="G1183"/>
  <c r="K1183" s="1"/>
  <c r="K965"/>
  <c r="G1450"/>
  <c r="K1450" s="1"/>
  <c r="K1354"/>
  <c r="K782"/>
  <c r="G4062"/>
  <c r="K4062" s="1"/>
  <c r="G3127"/>
  <c r="K3127" s="1"/>
  <c r="K2909"/>
  <c r="G2106"/>
  <c r="K2106" s="1"/>
  <c r="K2010"/>
  <c r="K746"/>
  <c r="G4026"/>
  <c r="K4026" s="1"/>
  <c r="G3831"/>
  <c r="K3831" s="1"/>
  <c r="K3613"/>
  <c r="G3187"/>
  <c r="K3187" s="1"/>
  <c r="K2969"/>
  <c r="G2167"/>
  <c r="K2167" s="1"/>
  <c r="K1949"/>
  <c r="G2155"/>
  <c r="K2155" s="1"/>
  <c r="K1937"/>
  <c r="G1487"/>
  <c r="K1487" s="1"/>
  <c r="K1269"/>
  <c r="G4050"/>
  <c r="K4050" s="1"/>
  <c r="K770"/>
  <c r="B1757"/>
  <c r="F1747"/>
  <c r="F1626"/>
  <c r="B1636"/>
  <c r="B1844"/>
  <c r="B1077"/>
  <c r="F1067"/>
  <c r="F3727"/>
  <c r="B3737"/>
  <c r="B3096"/>
  <c r="F2878"/>
  <c r="B2974"/>
  <c r="B2888"/>
  <c r="B1144"/>
  <c r="F1144" s="1"/>
  <c r="F926"/>
  <c r="B2431"/>
  <c r="F2431" s="1"/>
  <c r="F2335"/>
  <c r="B3743"/>
  <c r="F3743" s="1"/>
  <c r="F3647"/>
  <c r="B1119"/>
  <c r="F1119" s="1"/>
  <c r="F1023"/>
  <c r="B3975"/>
  <c r="F3975" s="1"/>
  <c r="F3270"/>
  <c r="B3488"/>
  <c r="F3488" s="1"/>
  <c r="J3962"/>
  <c r="J900"/>
  <c r="B3631"/>
  <c r="B3753"/>
  <c r="F3753" s="1"/>
  <c r="F3535"/>
  <c r="B2149"/>
  <c r="F2149" s="1"/>
  <c r="F1931"/>
  <c r="F3619"/>
  <c r="B3837"/>
  <c r="F3837" s="1"/>
  <c r="B2428"/>
  <c r="F2428" s="1"/>
  <c r="F2332"/>
  <c r="F911"/>
  <c r="B1007"/>
  <c r="B1129"/>
  <c r="F1129" s="1"/>
  <c r="B2853"/>
  <c r="F2853" s="1"/>
  <c r="F2635"/>
  <c r="F983"/>
  <c r="B1201"/>
  <c r="F1201" s="1"/>
  <c r="B3169"/>
  <c r="F3169" s="1"/>
  <c r="F2951"/>
  <c r="B1529"/>
  <c r="F1529" s="1"/>
  <c r="F1311"/>
  <c r="B3972"/>
  <c r="F3972" s="1"/>
  <c r="B788"/>
  <c r="F692"/>
  <c r="B3765"/>
  <c r="F3765" s="1"/>
  <c r="F3547"/>
  <c r="B3497"/>
  <c r="F3497" s="1"/>
  <c r="F3279"/>
  <c r="B3437"/>
  <c r="F3437" s="1"/>
  <c r="F3219"/>
  <c r="B2477"/>
  <c r="F2477" s="1"/>
  <c r="F2259"/>
  <c r="B1809"/>
  <c r="F1809" s="1"/>
  <c r="F1591"/>
  <c r="B1457"/>
  <c r="F1457" s="1"/>
  <c r="F1239"/>
  <c r="B1335"/>
  <c r="B3899"/>
  <c r="F3899" s="1"/>
  <c r="F619"/>
  <c r="B837"/>
  <c r="F3243"/>
  <c r="B3461"/>
  <c r="F3461" s="1"/>
  <c r="B2161"/>
  <c r="F2161" s="1"/>
  <c r="F1943"/>
  <c r="B1833"/>
  <c r="F1833" s="1"/>
  <c r="F1615"/>
  <c r="B3875"/>
  <c r="F3875" s="1"/>
  <c r="B813"/>
  <c r="F595"/>
  <c r="B3485"/>
  <c r="F3485" s="1"/>
  <c r="F3267"/>
  <c r="F1907"/>
  <c r="B2125"/>
  <c r="F2125" s="1"/>
  <c r="F2307"/>
  <c r="B2525"/>
  <c r="F2525" s="1"/>
  <c r="B1857"/>
  <c r="F1857" s="1"/>
  <c r="F1639"/>
  <c r="C8467"/>
  <c r="I8402"/>
  <c r="I5522"/>
  <c r="J5527"/>
  <c r="D4071"/>
  <c r="D4144"/>
  <c r="I8392"/>
  <c r="D8415"/>
  <c r="D8147"/>
  <c r="H8455"/>
  <c r="J8368"/>
  <c r="I8372"/>
  <c r="E5527"/>
  <c r="E8370"/>
  <c r="I4074"/>
  <c r="I2215"/>
  <c r="C4082"/>
  <c r="I8149"/>
  <c r="I6837"/>
  <c r="H8379"/>
  <c r="D4088"/>
  <c r="D8466"/>
  <c r="D8406"/>
  <c r="C8390"/>
  <c r="C5850"/>
  <c r="D3522"/>
  <c r="D2538"/>
  <c r="I4075"/>
  <c r="I4148"/>
  <c r="J4159"/>
  <c r="D4073"/>
  <c r="D4158"/>
  <c r="D3854"/>
  <c r="F7749"/>
  <c r="F7105"/>
  <c r="F6801"/>
  <c r="H1887"/>
  <c r="D5853"/>
  <c r="C8439"/>
  <c r="J8365"/>
  <c r="J8450"/>
  <c r="D4141"/>
  <c r="E8429"/>
  <c r="J5856"/>
  <c r="E4132"/>
  <c r="C8145"/>
  <c r="D8432"/>
  <c r="E4121"/>
  <c r="C8370"/>
  <c r="E4134"/>
  <c r="C1233"/>
  <c r="I3195"/>
  <c r="I8452"/>
  <c r="I7820"/>
  <c r="I8367"/>
  <c r="D8427"/>
  <c r="D7163"/>
  <c r="H8370"/>
  <c r="H6183"/>
  <c r="J8405"/>
  <c r="J8453"/>
  <c r="I5857"/>
  <c r="I7497"/>
  <c r="E8383"/>
  <c r="I3855"/>
  <c r="I8465"/>
  <c r="H5851"/>
  <c r="D8397"/>
  <c r="J8382"/>
  <c r="D7494"/>
  <c r="E8416"/>
  <c r="C7162"/>
  <c r="C6178"/>
  <c r="C8462"/>
  <c r="H8477"/>
  <c r="C4160"/>
  <c r="C4167"/>
  <c r="D4170"/>
  <c r="E5522"/>
  <c r="C4181"/>
  <c r="F6085"/>
  <c r="F8356"/>
  <c r="F8223"/>
  <c r="F7712"/>
  <c r="F6473"/>
  <c r="F7056"/>
  <c r="F7153"/>
  <c r="F5841"/>
  <c r="F6753"/>
  <c r="J4081"/>
  <c r="H4135"/>
  <c r="H4122"/>
  <c r="J6178"/>
  <c r="J5850"/>
  <c r="J7490"/>
  <c r="D3849"/>
  <c r="E7165"/>
  <c r="E8465"/>
  <c r="D7497"/>
  <c r="D4075"/>
  <c r="E8466"/>
  <c r="E8442"/>
  <c r="E5854"/>
  <c r="E6838"/>
  <c r="D8371"/>
  <c r="E4137"/>
  <c r="I8370"/>
  <c r="I8431"/>
  <c r="H4154"/>
  <c r="H4166"/>
  <c r="I1889"/>
  <c r="D4111"/>
  <c r="C4132"/>
  <c r="J4143"/>
  <c r="J8427"/>
  <c r="H4168"/>
  <c r="I7822"/>
  <c r="I8418"/>
  <c r="E8408"/>
  <c r="D8414"/>
  <c r="J7820"/>
  <c r="J2212"/>
  <c r="J8413"/>
  <c r="I2209"/>
  <c r="D1560"/>
  <c r="D1555"/>
  <c r="C4159"/>
  <c r="E8437"/>
  <c r="J4112"/>
  <c r="C8430"/>
  <c r="C8369"/>
  <c r="B1173"/>
  <c r="F1173" s="1"/>
  <c r="I4130"/>
  <c r="D3857"/>
  <c r="I4161"/>
  <c r="I4137"/>
  <c r="D4099"/>
  <c r="C4144"/>
  <c r="C4084"/>
  <c r="J4083"/>
  <c r="E4118"/>
  <c r="E4083"/>
  <c r="E8420"/>
  <c r="E8432"/>
  <c r="H4172"/>
  <c r="H3856"/>
  <c r="H8432"/>
  <c r="H6840"/>
  <c r="J8464"/>
  <c r="J8437"/>
  <c r="J8449"/>
  <c r="I1225"/>
  <c r="G6764"/>
  <c r="K6764" s="1"/>
  <c r="K6546"/>
  <c r="K5914"/>
  <c r="G6132"/>
  <c r="K6132" s="1"/>
  <c r="G8307"/>
  <c r="K8307" s="1"/>
  <c r="K5027"/>
  <c r="G8124"/>
  <c r="K8124" s="1"/>
  <c r="K7906"/>
  <c r="G7116"/>
  <c r="K7116" s="1"/>
  <c r="K6898"/>
  <c r="G7784"/>
  <c r="K7784" s="1"/>
  <c r="K7566"/>
  <c r="G6472"/>
  <c r="K6472" s="1"/>
  <c r="K6254"/>
  <c r="G5500"/>
  <c r="K5500" s="1"/>
  <c r="K5282"/>
  <c r="G5512"/>
  <c r="K5512" s="1"/>
  <c r="K5294"/>
  <c r="G7772"/>
  <c r="K7772" s="1"/>
  <c r="K7554"/>
  <c r="G7140"/>
  <c r="K7140" s="1"/>
  <c r="K6922"/>
  <c r="K6959"/>
  <c r="G7055"/>
  <c r="K7055" s="1"/>
  <c r="G7808"/>
  <c r="K7808" s="1"/>
  <c r="K7590"/>
  <c r="G6496"/>
  <c r="K6496" s="1"/>
  <c r="K6278"/>
  <c r="G5743"/>
  <c r="K5743" s="1"/>
  <c r="K5647"/>
  <c r="G6084"/>
  <c r="K6084" s="1"/>
  <c r="K5866"/>
  <c r="G5962"/>
  <c r="G6096"/>
  <c r="K6096" s="1"/>
  <c r="K5878"/>
  <c r="G8076"/>
  <c r="K8076" s="1"/>
  <c r="K7858"/>
  <c r="G7408"/>
  <c r="K7408" s="1"/>
  <c r="K7190"/>
  <c r="G6399"/>
  <c r="K6399" s="1"/>
  <c r="K6303"/>
  <c r="K6862"/>
  <c r="G7080"/>
  <c r="K7080" s="1"/>
  <c r="G6108"/>
  <c r="K6108" s="1"/>
  <c r="K5890"/>
  <c r="G5415"/>
  <c r="K5415" s="1"/>
  <c r="K5319"/>
  <c r="G8186"/>
  <c r="K8186" s="1"/>
  <c r="G5124"/>
  <c r="K4906"/>
  <c r="K1902"/>
  <c r="G1998"/>
  <c r="G2120"/>
  <c r="K2120" s="1"/>
  <c r="G3906"/>
  <c r="K3906" s="1"/>
  <c r="G844"/>
  <c r="K626"/>
  <c r="G3128"/>
  <c r="K3128" s="1"/>
  <c r="K2910"/>
  <c r="K1962"/>
  <c r="G2180"/>
  <c r="K2180" s="1"/>
  <c r="K1258"/>
  <c r="G1476"/>
  <c r="K1476" s="1"/>
  <c r="G3164"/>
  <c r="K3164" s="1"/>
  <c r="K2946"/>
  <c r="G1828"/>
  <c r="K1828" s="1"/>
  <c r="K1610"/>
  <c r="G3152"/>
  <c r="K3152" s="1"/>
  <c r="K2934"/>
  <c r="G3188"/>
  <c r="K3188" s="1"/>
  <c r="K2970"/>
  <c r="G2107"/>
  <c r="K2107" s="1"/>
  <c r="K2011"/>
  <c r="G1512"/>
  <c r="K1512" s="1"/>
  <c r="K1294"/>
  <c r="G3991"/>
  <c r="K3991" s="1"/>
  <c r="K711"/>
  <c r="K3578"/>
  <c r="G3796"/>
  <c r="K3796" s="1"/>
  <c r="K2630"/>
  <c r="G2848"/>
  <c r="K2848" s="1"/>
  <c r="G3432"/>
  <c r="K3432" s="1"/>
  <c r="G3310"/>
  <c r="K3214"/>
  <c r="G1779"/>
  <c r="K1779" s="1"/>
  <c r="K1683"/>
  <c r="K990"/>
  <c r="G1208"/>
  <c r="K1208" s="1"/>
  <c r="G2763"/>
  <c r="K2763" s="1"/>
  <c r="K2667"/>
  <c r="K1974"/>
  <c r="G2192"/>
  <c r="K2192" s="1"/>
  <c r="G2156"/>
  <c r="K2156" s="1"/>
  <c r="K1938"/>
  <c r="K954"/>
  <c r="G1172"/>
  <c r="K1172" s="1"/>
  <c r="K1027"/>
  <c r="G1123"/>
  <c r="K1123" s="1"/>
  <c r="G4039"/>
  <c r="K4039" s="1"/>
  <c r="K759"/>
  <c r="G7795"/>
  <c r="K7795" s="1"/>
  <c r="K7577"/>
  <c r="G7431"/>
  <c r="K7431" s="1"/>
  <c r="K7213"/>
  <c r="G6070"/>
  <c r="K6070" s="1"/>
  <c r="K5974"/>
  <c r="G7127"/>
  <c r="K7127" s="1"/>
  <c r="K6909"/>
  <c r="G6143"/>
  <c r="K6143" s="1"/>
  <c r="K5925"/>
  <c r="G8294"/>
  <c r="K8294" s="1"/>
  <c r="K5014"/>
  <c r="G8330"/>
  <c r="K8330" s="1"/>
  <c r="K5050"/>
  <c r="G7929"/>
  <c r="G8051"/>
  <c r="K8051" s="1"/>
  <c r="K7833"/>
  <c r="G6799"/>
  <c r="K6799" s="1"/>
  <c r="K6581"/>
  <c r="K7249"/>
  <c r="G7467"/>
  <c r="K7467" s="1"/>
  <c r="G6167"/>
  <c r="K6167" s="1"/>
  <c r="K5949"/>
  <c r="G5767"/>
  <c r="K5767" s="1"/>
  <c r="K5549"/>
  <c r="G7479"/>
  <c r="K7479" s="1"/>
  <c r="K7261"/>
  <c r="K7177"/>
  <c r="G7273"/>
  <c r="G7395"/>
  <c r="K7395" s="1"/>
  <c r="G4977"/>
  <c r="G8161"/>
  <c r="K8161" s="1"/>
  <c r="G5099"/>
  <c r="K4881"/>
  <c r="G8342"/>
  <c r="K8342" s="1"/>
  <c r="K5062"/>
  <c r="G5135"/>
  <c r="K4917"/>
  <c r="G8197"/>
  <c r="K8197" s="1"/>
  <c r="G6751"/>
  <c r="K6751" s="1"/>
  <c r="K6533"/>
  <c r="G7419"/>
  <c r="K7419" s="1"/>
  <c r="K7201"/>
  <c r="K5901"/>
  <c r="G6119"/>
  <c r="K6119" s="1"/>
  <c r="K5646"/>
  <c r="G5742"/>
  <c r="K5742" s="1"/>
  <c r="K5597"/>
  <c r="G5815"/>
  <c r="K5815" s="1"/>
  <c r="J2900"/>
  <c r="J3108"/>
  <c r="J2608"/>
  <c r="J2816"/>
  <c r="J1504"/>
  <c r="J1296"/>
  <c r="J1648"/>
  <c r="J1856"/>
  <c r="J1176"/>
  <c r="J968"/>
  <c r="J640"/>
  <c r="J848"/>
  <c r="J3910"/>
  <c r="J3824"/>
  <c r="J3616"/>
  <c r="J3448"/>
  <c r="J3240"/>
  <c r="J2828"/>
  <c r="J2620"/>
  <c r="J2148"/>
  <c r="J1940"/>
  <c r="J2316"/>
  <c r="J2524"/>
  <c r="J1662"/>
  <c r="J1880" s="1"/>
  <c r="J1576"/>
  <c r="J1784"/>
  <c r="J676"/>
  <c r="J3946"/>
  <c r="J884"/>
  <c r="J664"/>
  <c r="J3934"/>
  <c r="J872"/>
  <c r="J3630"/>
  <c r="J3848" s="1"/>
  <c r="J3544"/>
  <c r="J3752"/>
  <c r="J3472"/>
  <c r="J3264"/>
  <c r="J2669"/>
  <c r="J2755"/>
  <c r="J2488"/>
  <c r="J2280"/>
  <c r="J1990"/>
  <c r="J2208" s="1"/>
  <c r="J1904"/>
  <c r="J2112"/>
  <c r="J678"/>
  <c r="J592"/>
  <c r="J3862"/>
  <c r="J800"/>
  <c r="J3180"/>
  <c r="J2972"/>
  <c r="J2268"/>
  <c r="J2476"/>
  <c r="J1516"/>
  <c r="J1308"/>
  <c r="J1152"/>
  <c r="J944"/>
  <c r="J824"/>
  <c r="J4104" s="1"/>
  <c r="J3886"/>
  <c r="J616"/>
  <c r="G3797"/>
  <c r="K3797" s="1"/>
  <c r="K3579"/>
  <c r="G3177"/>
  <c r="K3177" s="1"/>
  <c r="K2959"/>
  <c r="G2449"/>
  <c r="K2449" s="1"/>
  <c r="K2231"/>
  <c r="G2327"/>
  <c r="K2631"/>
  <c r="G2849"/>
  <c r="K2849" s="1"/>
  <c r="G1513"/>
  <c r="K1513" s="1"/>
  <c r="K1295"/>
  <c r="G1221"/>
  <c r="K1221" s="1"/>
  <c r="K1003"/>
  <c r="G4052"/>
  <c r="K4052" s="1"/>
  <c r="K772"/>
  <c r="G3105"/>
  <c r="K3105" s="1"/>
  <c r="K2887"/>
  <c r="G2983"/>
  <c r="G2157"/>
  <c r="K2157" s="1"/>
  <c r="K1939"/>
  <c r="G2777"/>
  <c r="K2777" s="1"/>
  <c r="G2655"/>
  <c r="K2559"/>
  <c r="K1319"/>
  <c r="G1537"/>
  <c r="K1537" s="1"/>
  <c r="G1477"/>
  <c r="K1477" s="1"/>
  <c r="K1259"/>
  <c r="G3980"/>
  <c r="K3980" s="1"/>
  <c r="G796"/>
  <c r="K700"/>
  <c r="G2181"/>
  <c r="K2181" s="1"/>
  <c r="K1963"/>
  <c r="K2583"/>
  <c r="G2801"/>
  <c r="K2801" s="1"/>
  <c r="K1587"/>
  <c r="G1805"/>
  <c r="K1805" s="1"/>
  <c r="K943"/>
  <c r="G1161"/>
  <c r="K1161" s="1"/>
  <c r="G3919"/>
  <c r="K3919" s="1"/>
  <c r="G857"/>
  <c r="K639"/>
  <c r="G3493"/>
  <c r="K3493" s="1"/>
  <c r="K3275"/>
  <c r="G2861"/>
  <c r="K2861" s="1"/>
  <c r="K2643"/>
  <c r="K1356"/>
  <c r="G1452"/>
  <c r="K1452" s="1"/>
  <c r="G1173"/>
  <c r="K1173" s="1"/>
  <c r="K955"/>
  <c r="G1185"/>
  <c r="K1185" s="1"/>
  <c r="K967"/>
  <c r="G3943"/>
  <c r="K3943" s="1"/>
  <c r="G881"/>
  <c r="K663"/>
  <c r="F931"/>
  <c r="B1149"/>
  <c r="F1149" s="1"/>
  <c r="B1780"/>
  <c r="F1780" s="1"/>
  <c r="F1684"/>
  <c r="B3919"/>
  <c r="F3919" s="1"/>
  <c r="B857"/>
  <c r="F639"/>
  <c r="G6157"/>
  <c r="K6157" s="1"/>
  <c r="K5939"/>
  <c r="K7591"/>
  <c r="G7809"/>
  <c r="K7809" s="1"/>
  <c r="K7555"/>
  <c r="G7773"/>
  <c r="K7773" s="1"/>
  <c r="G7445"/>
  <c r="K7445" s="1"/>
  <c r="K7227"/>
  <c r="K7543"/>
  <c r="G7761"/>
  <c r="K7761" s="1"/>
  <c r="G7105"/>
  <c r="K7105" s="1"/>
  <c r="K6887"/>
  <c r="G5841"/>
  <c r="K5841" s="1"/>
  <c r="K5623"/>
  <c r="G7129"/>
  <c r="K7129" s="1"/>
  <c r="K6911"/>
  <c r="G6777"/>
  <c r="K6777" s="1"/>
  <c r="K6559"/>
  <c r="K6547"/>
  <c r="G6765"/>
  <c r="K6765" s="1"/>
  <c r="K6899"/>
  <c r="G7117"/>
  <c r="K7117" s="1"/>
  <c r="G6789"/>
  <c r="K6789" s="1"/>
  <c r="K6571"/>
  <c r="G6437"/>
  <c r="K6437" s="1"/>
  <c r="K6219"/>
  <c r="G5635"/>
  <c r="G5757"/>
  <c r="K5757" s="1"/>
  <c r="K5539"/>
  <c r="K5891"/>
  <c r="G6109"/>
  <c r="K6109" s="1"/>
  <c r="G6121"/>
  <c r="K6121" s="1"/>
  <c r="K5903"/>
  <c r="G5113"/>
  <c r="K4895"/>
  <c r="G8175"/>
  <c r="K8175" s="1"/>
  <c r="K6863"/>
  <c r="G7081"/>
  <c r="K7081" s="1"/>
  <c r="K7191"/>
  <c r="G7409"/>
  <c r="K7409" s="1"/>
  <c r="G6400"/>
  <c r="K6400" s="1"/>
  <c r="K6304"/>
  <c r="G6425"/>
  <c r="K6425" s="1"/>
  <c r="K6207"/>
  <c r="G7712"/>
  <c r="K7712" s="1"/>
  <c r="K7616"/>
  <c r="G8092"/>
  <c r="K8092" s="1"/>
  <c r="K7874"/>
  <c r="G6828"/>
  <c r="K6828" s="1"/>
  <c r="K6610"/>
  <c r="G7472"/>
  <c r="K7472" s="1"/>
  <c r="K7254"/>
  <c r="K5930"/>
  <c r="G6148"/>
  <c r="K6148" s="1"/>
  <c r="K5554"/>
  <c r="G5772"/>
  <c r="K5772" s="1"/>
  <c r="G5638"/>
  <c r="G5760"/>
  <c r="K5760" s="1"/>
  <c r="K5542"/>
  <c r="K6854"/>
  <c r="G6950"/>
  <c r="G7072"/>
  <c r="K7072" s="1"/>
  <c r="K6526"/>
  <c r="G6622"/>
  <c r="G6744"/>
  <c r="K6744" s="1"/>
  <c r="G5796"/>
  <c r="K5796" s="1"/>
  <c r="K5578"/>
  <c r="G8287"/>
  <c r="K8287" s="1"/>
  <c r="K5007"/>
  <c r="K7886"/>
  <c r="G8104"/>
  <c r="K8104" s="1"/>
  <c r="G7436"/>
  <c r="K7436" s="1"/>
  <c r="K7218"/>
  <c r="G7764"/>
  <c r="K7764" s="1"/>
  <c r="K7546"/>
  <c r="G6452"/>
  <c r="K6452" s="1"/>
  <c r="K6234"/>
  <c r="G5820"/>
  <c r="K5820" s="1"/>
  <c r="K5602"/>
  <c r="G5808"/>
  <c r="K5808" s="1"/>
  <c r="K5590"/>
  <c r="G7120"/>
  <c r="K7120" s="1"/>
  <c r="K6902"/>
  <c r="G7788"/>
  <c r="K7788" s="1"/>
  <c r="K7570"/>
  <c r="G6476"/>
  <c r="K6476" s="1"/>
  <c r="K6258"/>
  <c r="K5286"/>
  <c r="G5504"/>
  <c r="K5504" s="1"/>
  <c r="G5516"/>
  <c r="K5516" s="1"/>
  <c r="K5298"/>
  <c r="G8066"/>
  <c r="K8066" s="1"/>
  <c r="K7848"/>
  <c r="G8102"/>
  <c r="K8102" s="1"/>
  <c r="K7884"/>
  <c r="G7398"/>
  <c r="K7398" s="1"/>
  <c r="K7180"/>
  <c r="G7276"/>
  <c r="K6608"/>
  <c r="G6826"/>
  <c r="K6826" s="1"/>
  <c r="G6073"/>
  <c r="K6073" s="1"/>
  <c r="K5977"/>
  <c r="G8357"/>
  <c r="K8357" s="1"/>
  <c r="K5077"/>
  <c r="G5174"/>
  <c r="K4956"/>
  <c r="G8236"/>
  <c r="K8236" s="1"/>
  <c r="G6086"/>
  <c r="K6086" s="1"/>
  <c r="G5964"/>
  <c r="K5868"/>
  <c r="G8090"/>
  <c r="K8090" s="1"/>
  <c r="K7872"/>
  <c r="G6450"/>
  <c r="K6450" s="1"/>
  <c r="K6232"/>
  <c r="K6852"/>
  <c r="G6948"/>
  <c r="G7070"/>
  <c r="K7070" s="1"/>
  <c r="G7713"/>
  <c r="K7713" s="1"/>
  <c r="K7617"/>
  <c r="G6098"/>
  <c r="K6098" s="1"/>
  <c r="K5880"/>
  <c r="K5236"/>
  <c r="G5454"/>
  <c r="K5454" s="1"/>
  <c r="G6790"/>
  <c r="K6790" s="1"/>
  <c r="K6572"/>
  <c r="G7434"/>
  <c r="K7434" s="1"/>
  <c r="K7216"/>
  <c r="K5564"/>
  <c r="G5782"/>
  <c r="K5782" s="1"/>
  <c r="K5260"/>
  <c r="G5478"/>
  <c r="K5478" s="1"/>
  <c r="K7860"/>
  <c r="G8078"/>
  <c r="K8078" s="1"/>
  <c r="G6814"/>
  <c r="K6814" s="1"/>
  <c r="K6596"/>
  <c r="G7118"/>
  <c r="K7118" s="1"/>
  <c r="K6900"/>
  <c r="G6401"/>
  <c r="K6401" s="1"/>
  <c r="K6305"/>
  <c r="K5588"/>
  <c r="G5806"/>
  <c r="K5806" s="1"/>
  <c r="G5186"/>
  <c r="K4968"/>
  <c r="G8248"/>
  <c r="K8248" s="1"/>
  <c r="E3132"/>
  <c r="E2924"/>
  <c r="E3460"/>
  <c r="E3252"/>
  <c r="E2268"/>
  <c r="E2476"/>
  <c r="E1540"/>
  <c r="E1332"/>
  <c r="E1820"/>
  <c r="E1612"/>
  <c r="E1164"/>
  <c r="E956"/>
  <c r="E3800"/>
  <c r="E3592"/>
  <c r="E2948"/>
  <c r="E3156"/>
  <c r="E3484"/>
  <c r="E3276"/>
  <c r="E1952"/>
  <c r="E2160"/>
  <c r="E1443"/>
  <c r="E1357"/>
  <c r="E1296"/>
  <c r="E1504"/>
  <c r="E980"/>
  <c r="E1188"/>
  <c r="E3180"/>
  <c r="E2972"/>
  <c r="E2960"/>
  <c r="E3168"/>
  <c r="E1808"/>
  <c r="E1600"/>
  <c r="E3995"/>
  <c r="E725"/>
  <c r="E3752"/>
  <c r="E3630"/>
  <c r="E3848" s="1"/>
  <c r="E3544"/>
  <c r="E3411"/>
  <c r="E3325"/>
  <c r="E3424"/>
  <c r="E3216"/>
  <c r="E3302"/>
  <c r="E3520" s="1"/>
  <c r="E3228"/>
  <c r="E3436"/>
  <c r="E2452"/>
  <c r="E2244"/>
  <c r="E2013"/>
  <c r="E2099"/>
  <c r="E1006"/>
  <c r="E1224" s="1"/>
  <c r="E920"/>
  <c r="E1128"/>
  <c r="E1248"/>
  <c r="E1456"/>
  <c r="E1334"/>
  <c r="E4019"/>
  <c r="E749"/>
  <c r="I8263"/>
  <c r="I5201"/>
  <c r="I3965"/>
  <c r="I903"/>
  <c r="C898"/>
  <c r="C4178" s="1"/>
  <c r="C3960"/>
  <c r="D3966"/>
  <c r="D904"/>
  <c r="K2261"/>
  <c r="G2479"/>
  <c r="K2479" s="1"/>
  <c r="G1471"/>
  <c r="K1471" s="1"/>
  <c r="K1253"/>
  <c r="G2795"/>
  <c r="K2795" s="1"/>
  <c r="K2577"/>
  <c r="K1301"/>
  <c r="G1519"/>
  <c r="K1519" s="1"/>
  <c r="K2917"/>
  <c r="G3135"/>
  <c r="K3135" s="1"/>
  <c r="G3123"/>
  <c r="K3123" s="1"/>
  <c r="K2905"/>
  <c r="G2139"/>
  <c r="K2139" s="1"/>
  <c r="K1921"/>
  <c r="G681"/>
  <c r="G3865"/>
  <c r="K3865" s="1"/>
  <c r="G803"/>
  <c r="K585"/>
  <c r="K2965"/>
  <c r="G3183"/>
  <c r="K3183" s="1"/>
  <c r="K1957"/>
  <c r="G2175"/>
  <c r="K2175" s="1"/>
  <c r="K937"/>
  <c r="G1155"/>
  <c r="K1155" s="1"/>
  <c r="G3779"/>
  <c r="K3779" s="1"/>
  <c r="K3561"/>
  <c r="G2515"/>
  <c r="K2515" s="1"/>
  <c r="K2297"/>
  <c r="G1179"/>
  <c r="K1179" s="1"/>
  <c r="K961"/>
  <c r="G1446"/>
  <c r="K1446" s="1"/>
  <c r="K1350"/>
  <c r="K778"/>
  <c r="G4058"/>
  <c r="K4058" s="1"/>
  <c r="G3815"/>
  <c r="K3815" s="1"/>
  <c r="K3597"/>
  <c r="G3475"/>
  <c r="K3475" s="1"/>
  <c r="K3257"/>
  <c r="G2758"/>
  <c r="K2758" s="1"/>
  <c r="K2662"/>
  <c r="G2163"/>
  <c r="K2163" s="1"/>
  <c r="K1945"/>
  <c r="K1933"/>
  <c r="G2151"/>
  <c r="K2151" s="1"/>
  <c r="G1483"/>
  <c r="K1483" s="1"/>
  <c r="K1265"/>
  <c r="G4046"/>
  <c r="K4046" s="1"/>
  <c r="K766"/>
  <c r="C5196"/>
  <c r="C8258"/>
  <c r="F4979"/>
  <c r="B8259"/>
  <c r="F8259" s="1"/>
  <c r="B5197"/>
  <c r="C6480"/>
  <c r="C6272"/>
  <c r="C7270"/>
  <c r="C7488" s="1"/>
  <c r="C7184"/>
  <c r="C7392"/>
  <c r="C8315"/>
  <c r="C5045"/>
  <c r="C8218"/>
  <c r="C5156"/>
  <c r="C4948"/>
  <c r="C8279"/>
  <c r="C5009"/>
  <c r="C8120"/>
  <c r="C7912"/>
  <c r="C7598"/>
  <c r="C7512"/>
  <c r="C7720"/>
  <c r="C6286"/>
  <c r="C6200"/>
  <c r="C6408"/>
  <c r="C6892"/>
  <c r="C7100"/>
  <c r="C5944"/>
  <c r="C6152"/>
  <c r="C5484"/>
  <c r="C5276"/>
  <c r="C7792"/>
  <c r="C7584"/>
  <c r="C7428"/>
  <c r="C7220"/>
  <c r="C7572"/>
  <c r="C7780"/>
  <c r="C6260"/>
  <c r="C6468"/>
  <c r="C5958"/>
  <c r="C6176" s="1"/>
  <c r="C6080"/>
  <c r="C5872"/>
  <c r="C4960"/>
  <c r="C5168"/>
  <c r="C8230"/>
  <c r="C7707"/>
  <c r="C7621"/>
  <c r="C7768"/>
  <c r="C7560"/>
  <c r="C6456"/>
  <c r="C6248"/>
  <c r="C6808"/>
  <c r="C6600"/>
  <c r="C8291"/>
  <c r="C5021"/>
  <c r="C8194"/>
  <c r="C5132"/>
  <c r="C4924"/>
  <c r="C6092"/>
  <c r="C5884"/>
  <c r="I8371"/>
  <c r="I5200"/>
  <c r="E900"/>
  <c r="E3962"/>
  <c r="G2759"/>
  <c r="K2759" s="1"/>
  <c r="K2663"/>
  <c r="G2188"/>
  <c r="K2188" s="1"/>
  <c r="K1970"/>
  <c r="G2152"/>
  <c r="K2152" s="1"/>
  <c r="K1934"/>
  <c r="G1168"/>
  <c r="K1168" s="1"/>
  <c r="K950"/>
  <c r="K1023"/>
  <c r="G1119"/>
  <c r="K1119" s="1"/>
  <c r="K755"/>
  <c r="G4035"/>
  <c r="K4035" s="1"/>
  <c r="G3840"/>
  <c r="K3840" s="1"/>
  <c r="K3622"/>
  <c r="G2650"/>
  <c r="K2554"/>
  <c r="G2772"/>
  <c r="K2772" s="1"/>
  <c r="K1958"/>
  <c r="G2176"/>
  <c r="K2176" s="1"/>
  <c r="G1824"/>
  <c r="K1824" s="1"/>
  <c r="K1606"/>
  <c r="G1144"/>
  <c r="K1144" s="1"/>
  <c r="K926"/>
  <c r="G888"/>
  <c r="K670"/>
  <c r="G3950"/>
  <c r="K3950" s="1"/>
  <c r="G3743"/>
  <c r="K3743" s="1"/>
  <c r="K3647"/>
  <c r="K3270"/>
  <c r="G3488"/>
  <c r="K3488" s="1"/>
  <c r="G3500"/>
  <c r="K3500" s="1"/>
  <c r="K3282"/>
  <c r="G2140"/>
  <c r="K2140" s="1"/>
  <c r="K1922"/>
  <c r="G2200"/>
  <c r="K2200" s="1"/>
  <c r="K1982"/>
  <c r="G1848"/>
  <c r="K1848" s="1"/>
  <c r="K1630"/>
  <c r="G1496"/>
  <c r="K1496" s="1"/>
  <c r="K1278"/>
  <c r="G3878"/>
  <c r="K3878" s="1"/>
  <c r="K598"/>
  <c r="G816"/>
  <c r="G3172"/>
  <c r="K3172" s="1"/>
  <c r="K2954"/>
  <c r="G2164"/>
  <c r="K2164" s="1"/>
  <c r="K1946"/>
  <c r="G2128"/>
  <c r="K2128" s="1"/>
  <c r="K1910"/>
  <c r="K719"/>
  <c r="G3999"/>
  <c r="K3999" s="1"/>
  <c r="G3926"/>
  <c r="K3926" s="1"/>
  <c r="G864"/>
  <c r="K646"/>
  <c r="F1647"/>
  <c r="B1865"/>
  <c r="F1865" s="1"/>
  <c r="F2571"/>
  <c r="B2789"/>
  <c r="F2789" s="1"/>
  <c r="B1209"/>
  <c r="F1209" s="1"/>
  <c r="F991"/>
  <c r="F2291"/>
  <c r="B2509"/>
  <c r="F2509" s="1"/>
  <c r="B1817"/>
  <c r="F1817" s="1"/>
  <c r="F1599"/>
  <c r="B1197"/>
  <c r="F1197" s="1"/>
  <c r="F979"/>
  <c r="F2243"/>
  <c r="B2461"/>
  <c r="F2461" s="1"/>
  <c r="B3517"/>
  <c r="F3517" s="1"/>
  <c r="F3299"/>
  <c r="D8260"/>
  <c r="D5198"/>
  <c r="B3826"/>
  <c r="F3826" s="1"/>
  <c r="F3608"/>
  <c r="F2552"/>
  <c r="B2648"/>
  <c r="B2770"/>
  <c r="F2770" s="1"/>
  <c r="B2794"/>
  <c r="F2794" s="1"/>
  <c r="F2576"/>
  <c r="B2466"/>
  <c r="F2466" s="1"/>
  <c r="F2248"/>
  <c r="F1264"/>
  <c r="B1482"/>
  <c r="F1482" s="1"/>
  <c r="F924"/>
  <c r="B1142"/>
  <c r="F1142" s="1"/>
  <c r="B862"/>
  <c r="F644"/>
  <c r="B3924"/>
  <c r="F3924" s="1"/>
  <c r="B3838"/>
  <c r="F3838" s="1"/>
  <c r="F3620"/>
  <c r="B3413"/>
  <c r="F3413" s="1"/>
  <c r="F3317"/>
  <c r="F3292"/>
  <c r="B3510"/>
  <c r="F3510" s="1"/>
  <c r="F1968"/>
  <c r="B2186"/>
  <c r="F2186" s="1"/>
  <c r="F1956"/>
  <c r="B2174"/>
  <c r="F2174" s="1"/>
  <c r="B1506"/>
  <c r="F1506" s="1"/>
  <c r="F1288"/>
  <c r="B1166"/>
  <c r="F1166" s="1"/>
  <c r="F948"/>
  <c r="B3948"/>
  <c r="F3948" s="1"/>
  <c r="B886"/>
  <c r="F668"/>
  <c r="B3766"/>
  <c r="F3766" s="1"/>
  <c r="F3548"/>
  <c r="B3304"/>
  <c r="B3426"/>
  <c r="F3426" s="1"/>
  <c r="F3208"/>
  <c r="F2661"/>
  <c r="B2757"/>
  <c r="F2757" s="1"/>
  <c r="B2198"/>
  <c r="F2198" s="1"/>
  <c r="F1980"/>
  <c r="B3912"/>
  <c r="F3912" s="1"/>
  <c r="B850"/>
  <c r="F632"/>
  <c r="B3462"/>
  <c r="F3462" s="1"/>
  <c r="F3244"/>
  <c r="B2101"/>
  <c r="F2101" s="1"/>
  <c r="F2005"/>
  <c r="F1908"/>
  <c r="B2126"/>
  <c r="F2126" s="1"/>
  <c r="F1580"/>
  <c r="B1798"/>
  <c r="F1798" s="1"/>
  <c r="B874"/>
  <c r="F656"/>
  <c r="B3936"/>
  <c r="F3936" s="1"/>
  <c r="B3900"/>
  <c r="F3900" s="1"/>
  <c r="B838"/>
  <c r="F620"/>
  <c r="B6950"/>
  <c r="B7072"/>
  <c r="F7072" s="1"/>
  <c r="F6854"/>
  <c r="B7788"/>
  <c r="F7788" s="1"/>
  <c r="F7570"/>
  <c r="B7132"/>
  <c r="F7132" s="1"/>
  <c r="F6914"/>
  <c r="F5942"/>
  <c r="B6160"/>
  <c r="F6160" s="1"/>
  <c r="B4982"/>
  <c r="B5104"/>
  <c r="F4886"/>
  <c r="B8166"/>
  <c r="F8166" s="1"/>
  <c r="B5796"/>
  <c r="F5796" s="1"/>
  <c r="F5578"/>
  <c r="B7460"/>
  <c r="F7460" s="1"/>
  <c r="F7242"/>
  <c r="F4922"/>
  <c r="B8202"/>
  <c r="F8202" s="1"/>
  <c r="B5140"/>
  <c r="F7898"/>
  <c r="B8116"/>
  <c r="F8116" s="1"/>
  <c r="B7108"/>
  <c r="F7108" s="1"/>
  <c r="F6890"/>
  <c r="B7436"/>
  <c r="F7436" s="1"/>
  <c r="F7218"/>
  <c r="B6136"/>
  <c r="F6136" s="1"/>
  <c r="F5918"/>
  <c r="F5566"/>
  <c r="B5784"/>
  <c r="F5784" s="1"/>
  <c r="F5031"/>
  <c r="B8311"/>
  <c r="F8311" s="1"/>
  <c r="B7156"/>
  <c r="F7156" s="1"/>
  <c r="F6938"/>
  <c r="F7291"/>
  <c r="B7387"/>
  <c r="F7387" s="1"/>
  <c r="B7800"/>
  <c r="F7800" s="1"/>
  <c r="F7582"/>
  <c r="B6488"/>
  <c r="F6488" s="1"/>
  <c r="F6270"/>
  <c r="F5214"/>
  <c r="B5310"/>
  <c r="B5432"/>
  <c r="F5432" s="1"/>
  <c r="B5832"/>
  <c r="F5832" s="1"/>
  <c r="F5614"/>
  <c r="B6181"/>
  <c r="F6181" s="1"/>
  <c r="F5963"/>
  <c r="B8441"/>
  <c r="F5161"/>
  <c r="J897"/>
  <c r="J3959"/>
  <c r="H3964"/>
  <c r="H902"/>
  <c r="B3784"/>
  <c r="F3784" s="1"/>
  <c r="F3566"/>
  <c r="F2958"/>
  <c r="B3176"/>
  <c r="F3176" s="1"/>
  <c r="B3432"/>
  <c r="F3432" s="1"/>
  <c r="B3310"/>
  <c r="F3214"/>
  <c r="B2326"/>
  <c r="B2448"/>
  <c r="F2448" s="1"/>
  <c r="F2230"/>
  <c r="B2508"/>
  <c r="F2508" s="1"/>
  <c r="F2290"/>
  <c r="B1220"/>
  <c r="F1220" s="1"/>
  <c r="F1002"/>
  <c r="B3906"/>
  <c r="F3906" s="1"/>
  <c r="B844"/>
  <c r="F626"/>
  <c r="B808"/>
  <c r="F590"/>
  <c r="B3870"/>
  <c r="F3870" s="1"/>
  <c r="B686"/>
  <c r="B3444"/>
  <c r="F3444" s="1"/>
  <c r="F3226"/>
  <c r="B2763"/>
  <c r="F2763" s="1"/>
  <c r="F2667"/>
  <c r="F1974"/>
  <c r="B2192"/>
  <c r="F2192" s="1"/>
  <c r="F918"/>
  <c r="B1014"/>
  <c r="B1136"/>
  <c r="F1136" s="1"/>
  <c r="B832"/>
  <c r="F614"/>
  <c r="B3894"/>
  <c r="F3894" s="1"/>
  <c r="B2120"/>
  <c r="F2120" s="1"/>
  <c r="F1902"/>
  <c r="B1998"/>
  <c r="B1196"/>
  <c r="F1196" s="1"/>
  <c r="F978"/>
  <c r="F723"/>
  <c r="B4003"/>
  <c r="F4003" s="1"/>
  <c r="B3492"/>
  <c r="F3492" s="1"/>
  <c r="F3274"/>
  <c r="B2788"/>
  <c r="F2788" s="1"/>
  <c r="F2570"/>
  <c r="B2520"/>
  <c r="F2520" s="1"/>
  <c r="F2302"/>
  <c r="B1828"/>
  <c r="F1828" s="1"/>
  <c r="F1610"/>
  <c r="B1172"/>
  <c r="F1172" s="1"/>
  <c r="F954"/>
  <c r="B1123"/>
  <c r="F1123" s="1"/>
  <c r="F1027"/>
  <c r="B1164"/>
  <c r="F1164" s="1"/>
  <c r="F946"/>
  <c r="B956"/>
  <c r="B4019"/>
  <c r="B749"/>
  <c r="F739"/>
  <c r="B2936"/>
  <c r="B3144"/>
  <c r="F3144" s="1"/>
  <c r="F2926"/>
  <c r="B2828"/>
  <c r="F2610"/>
  <c r="B2620"/>
  <c r="B968"/>
  <c r="F958"/>
  <c r="B1176"/>
  <c r="F1176" s="1"/>
  <c r="B840"/>
  <c r="F622"/>
  <c r="B3902"/>
  <c r="F3902" s="1"/>
  <c r="B2844"/>
  <c r="F2844" s="1"/>
  <c r="F2626"/>
  <c r="B1496"/>
  <c r="F1496" s="1"/>
  <c r="F1278"/>
  <c r="B2103"/>
  <c r="F2103" s="1"/>
  <c r="F2007"/>
  <c r="F658"/>
  <c r="B3938"/>
  <c r="F3938" s="1"/>
  <c r="B876"/>
  <c r="B2140"/>
  <c r="F2140" s="1"/>
  <c r="F1922"/>
  <c r="B1544"/>
  <c r="F1544" s="1"/>
  <c r="F1326"/>
  <c r="B8063"/>
  <c r="F8063" s="1"/>
  <c r="F7845"/>
  <c r="B6823"/>
  <c r="F6823" s="1"/>
  <c r="F6605"/>
  <c r="B7127"/>
  <c r="F7127" s="1"/>
  <c r="F6909"/>
  <c r="B7382"/>
  <c r="F7382" s="1"/>
  <c r="F7286"/>
  <c r="B6167"/>
  <c r="F6167" s="1"/>
  <c r="F5949"/>
  <c r="B5086"/>
  <c r="B8270"/>
  <c r="F8270" s="1"/>
  <c r="F4990"/>
  <c r="B5111"/>
  <c r="F4893"/>
  <c r="B8173"/>
  <c r="F8173" s="1"/>
  <c r="F5074"/>
  <c r="B8354"/>
  <c r="F8354" s="1"/>
  <c r="B8161"/>
  <c r="F8161" s="1"/>
  <c r="B4977"/>
  <c r="B5099"/>
  <c r="F4881"/>
  <c r="B8087"/>
  <c r="F8087" s="1"/>
  <c r="F7869"/>
  <c r="F7505"/>
  <c r="B7601"/>
  <c r="B7723"/>
  <c r="F7723" s="1"/>
  <c r="B6411"/>
  <c r="F6411" s="1"/>
  <c r="F6193"/>
  <c r="B6289"/>
  <c r="B6811"/>
  <c r="F6811" s="1"/>
  <c r="F6593"/>
  <c r="B5451"/>
  <c r="F5451" s="1"/>
  <c r="F5233"/>
  <c r="B5779"/>
  <c r="F5779" s="1"/>
  <c r="F5561"/>
  <c r="B7431"/>
  <c r="F7431" s="1"/>
  <c r="F7213"/>
  <c r="B7054"/>
  <c r="F7054" s="1"/>
  <c r="F6958"/>
  <c r="B6143"/>
  <c r="F6143" s="1"/>
  <c r="F5925"/>
  <c r="B6739"/>
  <c r="F6739" s="1"/>
  <c r="F6521"/>
  <c r="B6617"/>
  <c r="F5038"/>
  <c r="B8318"/>
  <c r="F8318" s="1"/>
  <c r="F4941"/>
  <c r="B8221"/>
  <c r="F8221" s="1"/>
  <c r="B5159"/>
  <c r="B8209"/>
  <c r="F8209" s="1"/>
  <c r="B5147"/>
  <c r="F4929"/>
  <c r="F7917"/>
  <c r="B8135"/>
  <c r="F8135" s="1"/>
  <c r="F7237"/>
  <c r="B7455"/>
  <c r="F7455" s="1"/>
  <c r="F6885"/>
  <c r="B7103"/>
  <c r="F7103" s="1"/>
  <c r="B5499"/>
  <c r="F5499" s="1"/>
  <c r="F5281"/>
  <c r="B5511"/>
  <c r="F5511" s="1"/>
  <c r="F5293"/>
  <c r="G6737"/>
  <c r="K6737" s="1"/>
  <c r="K6519"/>
  <c r="G6615"/>
  <c r="G6117"/>
  <c r="K6117" s="1"/>
  <c r="K5899"/>
  <c r="K6531"/>
  <c r="G6749"/>
  <c r="K6749" s="1"/>
  <c r="G5425"/>
  <c r="K5425" s="1"/>
  <c r="K5207"/>
  <c r="G5303"/>
  <c r="K5607"/>
  <c r="G5825"/>
  <c r="K5825" s="1"/>
  <c r="K6956"/>
  <c r="G7052"/>
  <c r="K7052" s="1"/>
  <c r="G6141"/>
  <c r="K6141" s="1"/>
  <c r="K5923"/>
  <c r="K6227"/>
  <c r="G6445"/>
  <c r="K6445" s="1"/>
  <c r="K6871"/>
  <c r="G7089"/>
  <c r="K7089" s="1"/>
  <c r="K5571"/>
  <c r="G5789"/>
  <c r="K5789" s="1"/>
  <c r="G6093"/>
  <c r="K6093" s="1"/>
  <c r="K5875"/>
  <c r="G8085"/>
  <c r="K8085" s="1"/>
  <c r="K7867"/>
  <c r="G6396"/>
  <c r="K6396" s="1"/>
  <c r="K6300"/>
  <c r="G6785"/>
  <c r="K6785" s="1"/>
  <c r="K6567"/>
  <c r="G7113"/>
  <c r="K7113" s="1"/>
  <c r="K6895"/>
  <c r="G5813"/>
  <c r="K5813" s="1"/>
  <c r="K5595"/>
  <c r="G5461"/>
  <c r="K5461" s="1"/>
  <c r="K5243"/>
  <c r="K7247"/>
  <c r="G7465"/>
  <c r="K7465" s="1"/>
  <c r="G7793"/>
  <c r="K7793" s="1"/>
  <c r="K7575"/>
  <c r="G6481"/>
  <c r="K6481" s="1"/>
  <c r="K6263"/>
  <c r="G8243"/>
  <c r="K8243" s="1"/>
  <c r="G5181"/>
  <c r="K4963"/>
  <c r="G5145"/>
  <c r="K4927"/>
  <c r="G8207"/>
  <c r="K8207" s="1"/>
  <c r="D3965"/>
  <c r="D903"/>
  <c r="I2802"/>
  <c r="I181" i="9"/>
  <c r="I399" s="1"/>
  <c r="I217"/>
  <c r="I435" s="1"/>
  <c r="I2838" i="13"/>
  <c r="I3786"/>
  <c r="I184" i="9"/>
  <c r="I402" s="1"/>
  <c r="I1806" i="13"/>
  <c r="I166" i="9"/>
  <c r="I384" s="1"/>
  <c r="I2098" i="13"/>
  <c r="I2109" s="1"/>
  <c r="I264" i="9"/>
  <c r="I81" s="1"/>
  <c r="I3446" i="13"/>
  <c r="I171" i="9"/>
  <c r="I389" s="1"/>
  <c r="I1186" i="13"/>
  <c r="I200" i="9"/>
  <c r="I418" s="1"/>
  <c r="I243"/>
  <c r="I461" s="1"/>
  <c r="I3518" i="13"/>
  <c r="I212" i="9"/>
  <c r="I430" s="1"/>
  <c r="I1198" i="13"/>
  <c r="B6071"/>
  <c r="F6071" s="1"/>
  <c r="F5975"/>
  <c r="B7760"/>
  <c r="F7760" s="1"/>
  <c r="F7542"/>
  <c r="F6218"/>
  <c r="B6436"/>
  <c r="F6436" s="1"/>
  <c r="B6448"/>
  <c r="F6448" s="1"/>
  <c r="F6230"/>
  <c r="F4894"/>
  <c r="B8174"/>
  <c r="F8174" s="1"/>
  <c r="B5112"/>
  <c r="F7202"/>
  <c r="B7420"/>
  <c r="F7420" s="1"/>
  <c r="B8271"/>
  <c r="F8271" s="1"/>
  <c r="B5087"/>
  <c r="F4991"/>
  <c r="B5500"/>
  <c r="F5500" s="1"/>
  <c r="F5282"/>
  <c r="B7274"/>
  <c r="B7396"/>
  <c r="F7396" s="1"/>
  <c r="F7178"/>
  <c r="B6800"/>
  <c r="F6800" s="1"/>
  <c r="F6582"/>
  <c r="B5743"/>
  <c r="F5743" s="1"/>
  <c r="F5647"/>
  <c r="B7602"/>
  <c r="B7724"/>
  <c r="F7724" s="1"/>
  <c r="F7506"/>
  <c r="B6156"/>
  <c r="F6156" s="1"/>
  <c r="F5938"/>
  <c r="F7858"/>
  <c r="B8076"/>
  <c r="F8076" s="1"/>
  <c r="B5840"/>
  <c r="F5840" s="1"/>
  <c r="F5622"/>
  <c r="B6424"/>
  <c r="F6424" s="1"/>
  <c r="F6206"/>
  <c r="B6472"/>
  <c r="F6472" s="1"/>
  <c r="F6254"/>
  <c r="B5452"/>
  <c r="F5452" s="1"/>
  <c r="F5234"/>
  <c r="B8343"/>
  <c r="F8343" s="1"/>
  <c r="F5063"/>
  <c r="B7796"/>
  <c r="F7796" s="1"/>
  <c r="F7578"/>
  <c r="F7615"/>
  <c r="B7711"/>
  <c r="F7711" s="1"/>
  <c r="B7152"/>
  <c r="F7152" s="1"/>
  <c r="F6934"/>
  <c r="B7140"/>
  <c r="F7140" s="1"/>
  <c r="F6922"/>
  <c r="B6496"/>
  <c r="F6496" s="1"/>
  <c r="F6278"/>
  <c r="B6484"/>
  <c r="F6484" s="1"/>
  <c r="F6266"/>
  <c r="B5804"/>
  <c r="F5804" s="1"/>
  <c r="F5586"/>
  <c r="G3843"/>
  <c r="K3843" s="1"/>
  <c r="K3625"/>
  <c r="G3431"/>
  <c r="K3431" s="1"/>
  <c r="K3213"/>
  <c r="G3309"/>
  <c r="G3175"/>
  <c r="K3175" s="1"/>
  <c r="K2957"/>
  <c r="K2277"/>
  <c r="G2495"/>
  <c r="K2495" s="1"/>
  <c r="K1305"/>
  <c r="G1523"/>
  <c r="K1523" s="1"/>
  <c r="K1293"/>
  <c r="G1511"/>
  <c r="K1511" s="1"/>
  <c r="K3565"/>
  <c r="G3783"/>
  <c r="K3783" s="1"/>
  <c r="K3237"/>
  <c r="G3455"/>
  <c r="K3455" s="1"/>
  <c r="G2981"/>
  <c r="G3103"/>
  <c r="K3103" s="1"/>
  <c r="K2885"/>
  <c r="G2859"/>
  <c r="K2859" s="1"/>
  <c r="K2641"/>
  <c r="K1329"/>
  <c r="G1547"/>
  <c r="K1547" s="1"/>
  <c r="G1207"/>
  <c r="K1207" s="1"/>
  <c r="K989"/>
  <c r="G4002"/>
  <c r="K4002" s="1"/>
  <c r="K722"/>
  <c r="G3807"/>
  <c r="K3807" s="1"/>
  <c r="K3589"/>
  <c r="G3795"/>
  <c r="K3795" s="1"/>
  <c r="K3577"/>
  <c r="K2945"/>
  <c r="G3163"/>
  <c r="K3163" s="1"/>
  <c r="K3249"/>
  <c r="G3467"/>
  <c r="K3467" s="1"/>
  <c r="G2143"/>
  <c r="K2143" s="1"/>
  <c r="K1925"/>
  <c r="G2131"/>
  <c r="K2131" s="1"/>
  <c r="K1913"/>
  <c r="G1341"/>
  <c r="G1463"/>
  <c r="K1463" s="1"/>
  <c r="K1245"/>
  <c r="G685"/>
  <c r="G3869"/>
  <c r="K3869" s="1"/>
  <c r="G807"/>
  <c r="K589"/>
  <c r="G843"/>
  <c r="K625"/>
  <c r="G3905"/>
  <c r="K3905" s="1"/>
  <c r="G3503"/>
  <c r="K3503" s="1"/>
  <c r="K3285"/>
  <c r="G2507"/>
  <c r="K2507" s="1"/>
  <c r="K2289"/>
  <c r="G2471"/>
  <c r="K2471" s="1"/>
  <c r="K2253"/>
  <c r="G1827"/>
  <c r="K1827" s="1"/>
  <c r="K1609"/>
  <c r="K929"/>
  <c r="G1147"/>
  <c r="K1147" s="1"/>
  <c r="K649"/>
  <c r="G3929"/>
  <c r="K3929" s="1"/>
  <c r="G867"/>
  <c r="J3960"/>
  <c r="J898"/>
  <c r="B1868"/>
  <c r="F1868" s="1"/>
  <c r="F1650"/>
  <c r="B1660"/>
  <c r="B1101"/>
  <c r="F1091"/>
  <c r="F3339"/>
  <c r="B3349"/>
  <c r="F2695"/>
  <c r="B2705"/>
  <c r="B3874"/>
  <c r="F3874" s="1"/>
  <c r="B812"/>
  <c r="F594"/>
  <c r="B604"/>
  <c r="B2528"/>
  <c r="F2528" s="1"/>
  <c r="F2310"/>
  <c r="B1204"/>
  <c r="F1204" s="1"/>
  <c r="F986"/>
  <c r="B3792"/>
  <c r="F3792" s="1"/>
  <c r="F3574"/>
  <c r="B1824"/>
  <c r="F1824" s="1"/>
  <c r="F1606"/>
  <c r="B1192"/>
  <c r="F1192" s="1"/>
  <c r="F974"/>
  <c r="C1227"/>
  <c r="C8367"/>
  <c r="C8416"/>
  <c r="F5829"/>
  <c r="F7481"/>
  <c r="F8296"/>
  <c r="F7785"/>
  <c r="J4117"/>
  <c r="J4129"/>
  <c r="H3855"/>
  <c r="D8441"/>
  <c r="D6509"/>
  <c r="D8393"/>
  <c r="I8377"/>
  <c r="C7491"/>
  <c r="H1230"/>
  <c r="H3526"/>
  <c r="H8473"/>
  <c r="J7818"/>
  <c r="D4160"/>
  <c r="E4108"/>
  <c r="E8382"/>
  <c r="J1886"/>
  <c r="C8437"/>
  <c r="C5527"/>
  <c r="C6183"/>
  <c r="C8443"/>
  <c r="I6834"/>
  <c r="J8407"/>
  <c r="E4073"/>
  <c r="E1886"/>
  <c r="E4110"/>
  <c r="C4076"/>
  <c r="D4096"/>
  <c r="D3196"/>
  <c r="I4155"/>
  <c r="I4167"/>
  <c r="I8148"/>
  <c r="D8463"/>
  <c r="J8429"/>
  <c r="I6185"/>
  <c r="E8151"/>
  <c r="E8443"/>
  <c r="E7495"/>
  <c r="I8393"/>
  <c r="J7824"/>
  <c r="D6182"/>
  <c r="E7492"/>
  <c r="C7818"/>
  <c r="D3194"/>
  <c r="I4136"/>
  <c r="J1231"/>
  <c r="C4112"/>
  <c r="C4100"/>
  <c r="C4095"/>
  <c r="C8464"/>
  <c r="C6836"/>
  <c r="D1558"/>
  <c r="J2209"/>
  <c r="H2871"/>
  <c r="H4159"/>
  <c r="D8473"/>
  <c r="I7489"/>
  <c r="C7819"/>
  <c r="C8463"/>
  <c r="H4098"/>
  <c r="H3854"/>
  <c r="D4153"/>
  <c r="E8405"/>
  <c r="D7495"/>
  <c r="J8454"/>
  <c r="J4110"/>
  <c r="J2214"/>
  <c r="C6833"/>
  <c r="C8395"/>
  <c r="I8414"/>
  <c r="I8390"/>
  <c r="I8365"/>
  <c r="J8419"/>
  <c r="J8467"/>
  <c r="D8476"/>
  <c r="C3529"/>
  <c r="I4121"/>
  <c r="D8451"/>
  <c r="H8407"/>
  <c r="E8395"/>
  <c r="E6183"/>
  <c r="E8419"/>
  <c r="I4123"/>
  <c r="I1231"/>
  <c r="C4094"/>
  <c r="I7821"/>
  <c r="I8381"/>
  <c r="I8453"/>
  <c r="I6181"/>
  <c r="H8463"/>
  <c r="D8454"/>
  <c r="D5526"/>
  <c r="D4082"/>
  <c r="D2866"/>
  <c r="D1554"/>
  <c r="I4112"/>
  <c r="J2215"/>
  <c r="C4075"/>
  <c r="C1883"/>
  <c r="C3851"/>
  <c r="C8148"/>
  <c r="D1230"/>
  <c r="D2214"/>
  <c r="E7490"/>
  <c r="F6072"/>
  <c r="F6425"/>
  <c r="F8113"/>
  <c r="F7761"/>
  <c r="F8332"/>
  <c r="F8053"/>
  <c r="J4141"/>
  <c r="H4087"/>
  <c r="D8429"/>
  <c r="I7817"/>
  <c r="I8425"/>
  <c r="H4170"/>
  <c r="H4158"/>
  <c r="H2542"/>
  <c r="J8462"/>
  <c r="J8438"/>
  <c r="J8414"/>
  <c r="E8441"/>
  <c r="E8393"/>
  <c r="E4156"/>
  <c r="E8150"/>
  <c r="J1230"/>
  <c r="D6840"/>
  <c r="D6184"/>
  <c r="D7168"/>
  <c r="E3857"/>
  <c r="I5527"/>
  <c r="D4113"/>
  <c r="D4173"/>
  <c r="C8432"/>
  <c r="I4173"/>
  <c r="D1231"/>
  <c r="D4147"/>
  <c r="E4172"/>
  <c r="E3528"/>
  <c r="J8451"/>
  <c r="H4132"/>
  <c r="E4106"/>
  <c r="E8397"/>
  <c r="E4131"/>
  <c r="E4167"/>
  <c r="I8394"/>
  <c r="H8371"/>
  <c r="J8392"/>
  <c r="J8404"/>
  <c r="J4071"/>
  <c r="J4096"/>
  <c r="J8389"/>
  <c r="I4165"/>
  <c r="D7169"/>
  <c r="D4095"/>
  <c r="J4145"/>
  <c r="J4169"/>
  <c r="E8449"/>
  <c r="J4154"/>
  <c r="E4171"/>
  <c r="H4145"/>
  <c r="C5857"/>
  <c r="D4121"/>
  <c r="D8370"/>
  <c r="I8261"/>
  <c r="I5199"/>
  <c r="E3960"/>
  <c r="E898"/>
  <c r="J5196"/>
  <c r="J8258"/>
  <c r="J8255"/>
  <c r="J5193"/>
  <c r="F2563"/>
  <c r="B2781"/>
  <c r="F2781" s="1"/>
  <c r="B1991"/>
  <c r="B2113"/>
  <c r="F2113" s="1"/>
  <c r="F1895"/>
  <c r="B1869"/>
  <c r="F1869" s="1"/>
  <c r="F1651"/>
  <c r="B3473"/>
  <c r="F3473" s="1"/>
  <c r="F3255"/>
  <c r="B1189"/>
  <c r="F1189" s="1"/>
  <c r="F971"/>
  <c r="B980"/>
  <c r="F3644"/>
  <c r="B3740"/>
  <c r="F3740" s="1"/>
  <c r="B2829"/>
  <c r="F2829" s="1"/>
  <c r="F2611"/>
  <c r="B2489"/>
  <c r="F2489" s="1"/>
  <c r="F2271"/>
  <c r="F2004"/>
  <c r="B2100"/>
  <c r="F2100" s="1"/>
  <c r="B1177"/>
  <c r="F1177" s="1"/>
  <c r="F959"/>
  <c r="B4008"/>
  <c r="F4008" s="1"/>
  <c r="F728"/>
  <c r="B885"/>
  <c r="B3947"/>
  <c r="F3947" s="1"/>
  <c r="F667"/>
  <c r="B3789"/>
  <c r="F3789" s="1"/>
  <c r="F3571"/>
  <c r="F3207"/>
  <c r="B3303"/>
  <c r="B3425"/>
  <c r="F3425" s="1"/>
  <c r="B2513"/>
  <c r="F2513" s="1"/>
  <c r="F2295"/>
  <c r="B2817"/>
  <c r="F2817" s="1"/>
  <c r="F2599"/>
  <c r="B1444"/>
  <c r="F1444" s="1"/>
  <c r="F1348"/>
  <c r="F1263"/>
  <c r="B1481"/>
  <c r="F1481" s="1"/>
  <c r="B4020"/>
  <c r="F4020" s="1"/>
  <c r="F740"/>
  <c r="F3231"/>
  <c r="B3449"/>
  <c r="F3449" s="1"/>
  <c r="F2587"/>
  <c r="B2805"/>
  <c r="F2805" s="1"/>
  <c r="B1505"/>
  <c r="F1505" s="1"/>
  <c r="F1287"/>
  <c r="B1165"/>
  <c r="F1165" s="1"/>
  <c r="F947"/>
  <c r="E897"/>
  <c r="E3959"/>
  <c r="I192" i="9"/>
  <c r="I410" s="1"/>
  <c r="I2486" i="13"/>
  <c r="I3106"/>
  <c r="I2973"/>
  <c r="I158" i="9"/>
  <c r="I3762" i="13"/>
  <c r="I160" i="9"/>
  <c r="I3629" i="13"/>
  <c r="I230" i="9"/>
  <c r="I448" s="1"/>
  <c r="I3178" i="13"/>
  <c r="J7864"/>
  <c r="J8072"/>
  <c r="J6528"/>
  <c r="J6736"/>
  <c r="J6614"/>
  <c r="J7512"/>
  <c r="J7720"/>
  <c r="J7598"/>
  <c r="J6286"/>
  <c r="J6200"/>
  <c r="J6408"/>
  <c r="J5180"/>
  <c r="J4972"/>
  <c r="J8242"/>
  <c r="J8351"/>
  <c r="J5081"/>
  <c r="J4888"/>
  <c r="J5096"/>
  <c r="J8158"/>
  <c r="J4974"/>
  <c r="J8132"/>
  <c r="J7924"/>
  <c r="J7756"/>
  <c r="J7548"/>
  <c r="J6395"/>
  <c r="J6309"/>
  <c r="J6444"/>
  <c r="J6236"/>
  <c r="J7536"/>
  <c r="J7744"/>
  <c r="J6224"/>
  <c r="J6432"/>
  <c r="J5556"/>
  <c r="J5764"/>
  <c r="J5460"/>
  <c r="J5252"/>
  <c r="J8339"/>
  <c r="J5069"/>
  <c r="J8060"/>
  <c r="J7852"/>
  <c r="J7804"/>
  <c r="J7596"/>
  <c r="J6468"/>
  <c r="J6260"/>
  <c r="J7379"/>
  <c r="J7293"/>
  <c r="J7244"/>
  <c r="J7452"/>
  <c r="J4924"/>
  <c r="J8194"/>
  <c r="J5132"/>
  <c r="J8303"/>
  <c r="J5033"/>
  <c r="J7051"/>
  <c r="J6965"/>
  <c r="J6808"/>
  <c r="J6600"/>
  <c r="J7268"/>
  <c r="J7476"/>
  <c r="J5920"/>
  <c r="J6128"/>
  <c r="J5824"/>
  <c r="J5616"/>
  <c r="B836"/>
  <c r="F618"/>
  <c r="B628"/>
  <c r="B3898"/>
  <c r="F3898" s="1"/>
  <c r="B2488"/>
  <c r="F2488" s="1"/>
  <c r="F2270"/>
  <c r="B2280"/>
  <c r="B3373"/>
  <c r="F3363"/>
  <c r="B2413"/>
  <c r="F2403"/>
  <c r="B701"/>
  <c r="F691"/>
  <c r="B3971"/>
  <c r="B787"/>
  <c r="F3206"/>
  <c r="B3424"/>
  <c r="F3424" s="1"/>
  <c r="B3302"/>
  <c r="B3216"/>
  <c r="B1745"/>
  <c r="F1735"/>
  <c r="B3568"/>
  <c r="B3776"/>
  <c r="F3558"/>
  <c r="B2148"/>
  <c r="F1930"/>
  <c r="B1940"/>
  <c r="F934"/>
  <c r="B944"/>
  <c r="B1152"/>
  <c r="F1152" s="1"/>
  <c r="B2452"/>
  <c r="F2234"/>
  <c r="B2244"/>
  <c r="B3436"/>
  <c r="F3218"/>
  <c r="B3228"/>
  <c r="B1443"/>
  <c r="B1357"/>
  <c r="F1347"/>
  <c r="B3081"/>
  <c r="F3071"/>
  <c r="F1371"/>
  <c r="B1381"/>
  <c r="B3701"/>
  <c r="F3691"/>
  <c r="B2427"/>
  <c r="B2341"/>
  <c r="F2331"/>
  <c r="F1019"/>
  <c r="B1029"/>
  <c r="B1115"/>
  <c r="B2924"/>
  <c r="B3132"/>
  <c r="F2914"/>
  <c r="F1419"/>
  <c r="B1429"/>
  <c r="B8132"/>
  <c r="F7914"/>
  <c r="B7924"/>
  <c r="B7804"/>
  <c r="B7596"/>
  <c r="F7586"/>
  <c r="F6323"/>
  <c r="B6333"/>
  <c r="B6468"/>
  <c r="F6250"/>
  <c r="B6260"/>
  <c r="F7015"/>
  <c r="B7025"/>
  <c r="B7244"/>
  <c r="B7452"/>
  <c r="F7234"/>
  <c r="F5983"/>
  <c r="B5993"/>
  <c r="F4914"/>
  <c r="B4924"/>
  <c r="B8194"/>
  <c r="B5132"/>
  <c r="B8303"/>
  <c r="F5023"/>
  <c r="B5033"/>
  <c r="B5701"/>
  <c r="F5691"/>
  <c r="F7611"/>
  <c r="B7707"/>
  <c r="B7621"/>
  <c r="B8048"/>
  <c r="F7830"/>
  <c r="B7926"/>
  <c r="B7840"/>
  <c r="F6347"/>
  <c r="B6357"/>
  <c r="B6284"/>
  <c r="B6492"/>
  <c r="F6274"/>
  <c r="B7049"/>
  <c r="F7039"/>
  <c r="B7268"/>
  <c r="B7476"/>
  <c r="F7258"/>
  <c r="F6031"/>
  <c r="B6041"/>
  <c r="B8218"/>
  <c r="B5156"/>
  <c r="F4938"/>
  <c r="B4948"/>
  <c r="F5047"/>
  <c r="B5057"/>
  <c r="B8327"/>
  <c r="F5715"/>
  <c r="B5725"/>
  <c r="F7659"/>
  <c r="B7669"/>
  <c r="B7864"/>
  <c r="B8072"/>
  <c r="F7854"/>
  <c r="F6371"/>
  <c r="B6381"/>
  <c r="B6614"/>
  <c r="B6528"/>
  <c r="B6736"/>
  <c r="F6518"/>
  <c r="B7293"/>
  <c r="F7283"/>
  <c r="B7379"/>
  <c r="B7598"/>
  <c r="B7512"/>
  <c r="B7720"/>
  <c r="F7502"/>
  <c r="B6408"/>
  <c r="F6190"/>
  <c r="B6286"/>
  <c r="B6200"/>
  <c r="B4972"/>
  <c r="B8242"/>
  <c r="B5180"/>
  <c r="F4962"/>
  <c r="B8351"/>
  <c r="F5071"/>
  <c r="B5081"/>
  <c r="B5096"/>
  <c r="F4878"/>
  <c r="B8158"/>
  <c r="B4974"/>
  <c r="B4888"/>
  <c r="B7961"/>
  <c r="F7951"/>
  <c r="B6965"/>
  <c r="F6955"/>
  <c r="B7051"/>
  <c r="F6882"/>
  <c r="B6892"/>
  <c r="B7100"/>
  <c r="B7657"/>
  <c r="F7647"/>
  <c r="B6345"/>
  <c r="F6335"/>
  <c r="B6564"/>
  <c r="B6772"/>
  <c r="F6554"/>
  <c r="F5546"/>
  <c r="B5556"/>
  <c r="B5764"/>
  <c r="F5655"/>
  <c r="B5665"/>
  <c r="F5242"/>
  <c r="B5252"/>
  <c r="B5460"/>
  <c r="B5021"/>
  <c r="F5011"/>
  <c r="B8291"/>
  <c r="H3963"/>
  <c r="H901"/>
  <c r="B3689"/>
  <c r="F3679"/>
  <c r="B2804"/>
  <c r="F2804" s="1"/>
  <c r="F2586"/>
  <c r="B2596"/>
  <c r="B1988"/>
  <c r="B2196"/>
  <c r="F2196" s="1"/>
  <c r="F1978"/>
  <c r="B3556"/>
  <c r="B3764"/>
  <c r="F3546"/>
  <c r="F2663"/>
  <c r="B2759"/>
  <c r="F2759" s="1"/>
  <c r="B682"/>
  <c r="F586"/>
  <c r="B3866"/>
  <c r="F3866" s="1"/>
  <c r="B804"/>
  <c r="F2286"/>
  <c r="B2504"/>
  <c r="F2504" s="1"/>
  <c r="B3172"/>
  <c r="F3172" s="1"/>
  <c r="F2954"/>
  <c r="B1666"/>
  <c r="B1788"/>
  <c r="F1788" s="1"/>
  <c r="F1570"/>
  <c r="B3914"/>
  <c r="F3914" s="1"/>
  <c r="B852"/>
  <c r="F634"/>
  <c r="F1679"/>
  <c r="B1775"/>
  <c r="F1775" s="1"/>
  <c r="B3464"/>
  <c r="F3464" s="1"/>
  <c r="F3246"/>
  <c r="G3829"/>
  <c r="K3829" s="1"/>
  <c r="K3611"/>
  <c r="G2809"/>
  <c r="K2809" s="1"/>
  <c r="K2591"/>
  <c r="G2493"/>
  <c r="K2493" s="1"/>
  <c r="K2275"/>
  <c r="G1776"/>
  <c r="K1776" s="1"/>
  <c r="K1680"/>
  <c r="G1497"/>
  <c r="K1497" s="1"/>
  <c r="K1279"/>
  <c r="K720"/>
  <c r="G4000"/>
  <c r="K4000" s="1"/>
  <c r="G3185"/>
  <c r="K3185" s="1"/>
  <c r="K2967"/>
  <c r="G2165"/>
  <c r="K2165" s="1"/>
  <c r="K1947"/>
  <c r="K975"/>
  <c r="G1193"/>
  <c r="K1193" s="1"/>
  <c r="G1521"/>
  <c r="K1521" s="1"/>
  <c r="K1303"/>
  <c r="G4024"/>
  <c r="K4024" s="1"/>
  <c r="K744"/>
  <c r="K3648"/>
  <c r="G3744"/>
  <c r="K3744" s="1"/>
  <c r="G3088"/>
  <c r="K3088" s="1"/>
  <c r="K2992"/>
  <c r="G3113"/>
  <c r="K3113" s="1"/>
  <c r="K2895"/>
  <c r="G2189"/>
  <c r="K2189" s="1"/>
  <c r="K1971"/>
  <c r="G1861"/>
  <c r="K1861" s="1"/>
  <c r="K1643"/>
  <c r="G3927"/>
  <c r="K3927" s="1"/>
  <c r="G865"/>
  <c r="K647"/>
  <c r="K587"/>
  <c r="G3867"/>
  <c r="K3867" s="1"/>
  <c r="G805"/>
  <c r="G683"/>
  <c r="G3416"/>
  <c r="K3416" s="1"/>
  <c r="K3320"/>
  <c r="G3137"/>
  <c r="K3137" s="1"/>
  <c r="K2919"/>
  <c r="G2117"/>
  <c r="K2117" s="1"/>
  <c r="K1899"/>
  <c r="G1995"/>
  <c r="G4036"/>
  <c r="K4036" s="1"/>
  <c r="K756"/>
  <c r="F5941"/>
  <c r="B6159"/>
  <c r="F6159" s="1"/>
  <c r="B6451"/>
  <c r="F6451" s="1"/>
  <c r="F6233"/>
  <c r="F7581"/>
  <c r="B7799"/>
  <c r="F7799" s="1"/>
  <c r="F5322"/>
  <c r="B5418"/>
  <c r="F5418" s="1"/>
  <c r="F4957"/>
  <c r="B8237"/>
  <c r="F8237" s="1"/>
  <c r="B5175"/>
  <c r="B7119"/>
  <c r="F7119" s="1"/>
  <c r="F6901"/>
  <c r="B5795"/>
  <c r="F5795" s="1"/>
  <c r="F5577"/>
  <c r="F6306"/>
  <c r="B6402"/>
  <c r="F6402" s="1"/>
  <c r="B5431"/>
  <c r="F5431" s="1"/>
  <c r="F5213"/>
  <c r="B5309"/>
  <c r="B7763"/>
  <c r="F7763" s="1"/>
  <c r="F7545"/>
  <c r="B8358"/>
  <c r="F8358" s="1"/>
  <c r="F5078"/>
  <c r="B7083"/>
  <c r="F7083" s="1"/>
  <c r="F6865"/>
  <c r="B5807"/>
  <c r="F5807" s="1"/>
  <c r="F5589"/>
  <c r="F6937"/>
  <c r="B7155"/>
  <c r="F7155" s="1"/>
  <c r="B8165"/>
  <c r="F8165" s="1"/>
  <c r="B4981"/>
  <c r="B5103"/>
  <c r="F4885"/>
  <c r="B6827"/>
  <c r="F6827" s="1"/>
  <c r="F6609"/>
  <c r="F6853"/>
  <c r="B6949"/>
  <c r="B7071"/>
  <c r="F7071" s="1"/>
  <c r="F6962"/>
  <c r="B7058"/>
  <c r="F7058" s="1"/>
  <c r="B5503"/>
  <c r="F5503" s="1"/>
  <c r="F5285"/>
  <c r="F5893"/>
  <c r="B6111"/>
  <c r="F6111" s="1"/>
  <c r="B7933"/>
  <c r="B8055"/>
  <c r="F8055" s="1"/>
  <c r="F7837"/>
  <c r="B5455"/>
  <c r="F5455" s="1"/>
  <c r="F5237"/>
  <c r="B2507"/>
  <c r="F2507" s="1"/>
  <c r="F2289"/>
  <c r="B1207"/>
  <c r="F1207" s="1"/>
  <c r="F989"/>
  <c r="B3831"/>
  <c r="F3831" s="1"/>
  <c r="F3613"/>
  <c r="B2495"/>
  <c r="F2495" s="1"/>
  <c r="F2277"/>
  <c r="B1195"/>
  <c r="F1195" s="1"/>
  <c r="F977"/>
  <c r="B843"/>
  <c r="F625"/>
  <c r="B3905"/>
  <c r="F3905" s="1"/>
  <c r="B2131"/>
  <c r="F2131" s="1"/>
  <c r="F1913"/>
  <c r="F1281"/>
  <c r="B1499"/>
  <c r="F1499" s="1"/>
  <c r="B2179"/>
  <c r="F2179" s="1"/>
  <c r="F1961"/>
  <c r="B1547"/>
  <c r="F1547" s="1"/>
  <c r="F1329"/>
  <c r="F3650"/>
  <c r="B3746"/>
  <c r="F3746" s="1"/>
  <c r="B2799"/>
  <c r="F2799" s="1"/>
  <c r="F2581"/>
  <c r="F2605"/>
  <c r="B2823"/>
  <c r="F2823" s="1"/>
  <c r="B2143"/>
  <c r="F2143" s="1"/>
  <c r="F1925"/>
  <c r="F1026"/>
  <c r="B1122"/>
  <c r="F1122" s="1"/>
  <c r="F698"/>
  <c r="B794"/>
  <c r="B3978"/>
  <c r="F3978" s="1"/>
  <c r="B3881"/>
  <c r="F3881" s="1"/>
  <c r="B819"/>
  <c r="F601"/>
  <c r="B2531"/>
  <c r="F2531" s="1"/>
  <c r="F2313"/>
  <c r="B2155"/>
  <c r="F2155" s="1"/>
  <c r="F1937"/>
  <c r="B1511"/>
  <c r="F1511" s="1"/>
  <c r="F1293"/>
  <c r="F746"/>
  <c r="B4026"/>
  <c r="F4026" s="1"/>
  <c r="F637"/>
  <c r="B855"/>
  <c r="B3917"/>
  <c r="F3917" s="1"/>
  <c r="K7909"/>
  <c r="G8127"/>
  <c r="K8127" s="1"/>
  <c r="K7557"/>
  <c r="G7775"/>
  <c r="K7775" s="1"/>
  <c r="G7751"/>
  <c r="K7751" s="1"/>
  <c r="K7533"/>
  <c r="G6439"/>
  <c r="K6439" s="1"/>
  <c r="K6221"/>
  <c r="G7447"/>
  <c r="K7447" s="1"/>
  <c r="K7229"/>
  <c r="G8213"/>
  <c r="K8213" s="1"/>
  <c r="G5151"/>
  <c r="K4933"/>
  <c r="G8249"/>
  <c r="K8249" s="1"/>
  <c r="G5187"/>
  <c r="K4969"/>
  <c r="G8067"/>
  <c r="K8067" s="1"/>
  <c r="K7849"/>
  <c r="G7119"/>
  <c r="K7119" s="1"/>
  <c r="K6901"/>
  <c r="G7714"/>
  <c r="K7714" s="1"/>
  <c r="K7618"/>
  <c r="K7593"/>
  <c r="G7811"/>
  <c r="K7811" s="1"/>
  <c r="K6281"/>
  <c r="G6499"/>
  <c r="K6499" s="1"/>
  <c r="G5175"/>
  <c r="K4957"/>
  <c r="G8237"/>
  <c r="K8237" s="1"/>
  <c r="G6087"/>
  <c r="K6087" s="1"/>
  <c r="G5965"/>
  <c r="K5869"/>
  <c r="K7861"/>
  <c r="G8079"/>
  <c r="K8079" s="1"/>
  <c r="G6487"/>
  <c r="K6487" s="1"/>
  <c r="K6269"/>
  <c r="K7521"/>
  <c r="G7739"/>
  <c r="K7739" s="1"/>
  <c r="G6427"/>
  <c r="K6427" s="1"/>
  <c r="K6209"/>
  <c r="K5225"/>
  <c r="G5443"/>
  <c r="K5443" s="1"/>
  <c r="K5237"/>
  <c r="G5455"/>
  <c r="K5455" s="1"/>
  <c r="G8115"/>
  <c r="K8115" s="1"/>
  <c r="K7897"/>
  <c r="G7071"/>
  <c r="K7071" s="1"/>
  <c r="K6853"/>
  <c r="G6949"/>
  <c r="G7763"/>
  <c r="K7763" s="1"/>
  <c r="K7545"/>
  <c r="G6451"/>
  <c r="K6451" s="1"/>
  <c r="K6233"/>
  <c r="K4909"/>
  <c r="G8189"/>
  <c r="K8189" s="1"/>
  <c r="G5127"/>
  <c r="K4994"/>
  <c r="G5090"/>
  <c r="G8274"/>
  <c r="K8274" s="1"/>
  <c r="G8310"/>
  <c r="K8310" s="1"/>
  <c r="K5030"/>
  <c r="H7196"/>
  <c r="H7404"/>
  <c r="H6552"/>
  <c r="H6760"/>
  <c r="H5460"/>
  <c r="H5252"/>
  <c r="H5448"/>
  <c r="H5240"/>
  <c r="H5081"/>
  <c r="H8351"/>
  <c r="H7293"/>
  <c r="H7379"/>
  <c r="H7428"/>
  <c r="H7220"/>
  <c r="H6576"/>
  <c r="H6784"/>
  <c r="H5484"/>
  <c r="H5276"/>
  <c r="H5653"/>
  <c r="H5739"/>
  <c r="H5264"/>
  <c r="H5472"/>
  <c r="H5411"/>
  <c r="H5325"/>
  <c r="H6152"/>
  <c r="H5944"/>
  <c r="H6456"/>
  <c r="H6248"/>
  <c r="H7256"/>
  <c r="H7464"/>
  <c r="H5956"/>
  <c r="H6164"/>
  <c r="H5628"/>
  <c r="H5836"/>
  <c r="H7926"/>
  <c r="H7840"/>
  <c r="H8048"/>
  <c r="H6067"/>
  <c r="H5981"/>
  <c r="H6480"/>
  <c r="H6272"/>
  <c r="H7732"/>
  <c r="H7524"/>
  <c r="H6212"/>
  <c r="H6420"/>
  <c r="H4888"/>
  <c r="H8158"/>
  <c r="H5096"/>
  <c r="H4974"/>
  <c r="H5958"/>
  <c r="H6176" s="1"/>
  <c r="H5872"/>
  <c r="H6080"/>
  <c r="E3966"/>
  <c r="E904"/>
  <c r="J8257"/>
  <c r="J5195"/>
  <c r="G7840"/>
  <c r="G8048"/>
  <c r="K7830"/>
  <c r="G7926"/>
  <c r="K7975"/>
  <c r="G7985"/>
  <c r="K6578"/>
  <c r="G6588"/>
  <c r="G6796"/>
  <c r="K6955"/>
  <c r="G7051"/>
  <c r="G6965"/>
  <c r="G7232"/>
  <c r="G7440"/>
  <c r="K7222"/>
  <c r="G7705"/>
  <c r="K7695"/>
  <c r="G6393"/>
  <c r="K6383"/>
  <c r="K5351"/>
  <c r="G5361"/>
  <c r="G5240"/>
  <c r="G5448"/>
  <c r="K5230"/>
  <c r="G5033"/>
  <c r="K5023"/>
  <c r="G8303"/>
  <c r="G8072"/>
  <c r="K7854"/>
  <c r="G7864"/>
  <c r="K7999"/>
  <c r="G8009"/>
  <c r="K6602"/>
  <c r="G6612"/>
  <c r="G6820"/>
  <c r="K6979"/>
  <c r="G6989"/>
  <c r="G7464"/>
  <c r="K7246"/>
  <c r="G7256"/>
  <c r="K5922"/>
  <c r="G5932"/>
  <c r="G6140"/>
  <c r="G6723"/>
  <c r="G6637"/>
  <c r="K6627"/>
  <c r="K5375"/>
  <c r="G5385"/>
  <c r="G5472"/>
  <c r="K5254"/>
  <c r="G5264"/>
  <c r="K5047"/>
  <c r="G8327"/>
  <c r="G5057"/>
  <c r="G8096"/>
  <c r="K7878"/>
  <c r="G7888"/>
  <c r="K8023"/>
  <c r="G8033"/>
  <c r="G6942"/>
  <c r="G6856"/>
  <c r="G7064"/>
  <c r="K6846"/>
  <c r="G7013"/>
  <c r="K7003"/>
  <c r="K7514"/>
  <c r="G7524"/>
  <c r="G7732"/>
  <c r="G6212"/>
  <c r="G6420"/>
  <c r="K6202"/>
  <c r="G6661"/>
  <c r="K6651"/>
  <c r="K5399"/>
  <c r="G5409"/>
  <c r="G5496"/>
  <c r="K5278"/>
  <c r="G5288"/>
  <c r="G8351"/>
  <c r="G5081"/>
  <c r="K5071"/>
  <c r="G4888"/>
  <c r="G5096"/>
  <c r="K4878"/>
  <c r="G8158"/>
  <c r="K8158" s="1"/>
  <c r="G4974"/>
  <c r="G7924"/>
  <c r="G8132"/>
  <c r="K7914"/>
  <c r="G7428"/>
  <c r="K7210"/>
  <c r="G7220"/>
  <c r="K7367"/>
  <c r="G7377"/>
  <c r="K6043"/>
  <c r="G6053"/>
  <c r="K6542"/>
  <c r="G6552"/>
  <c r="G6760"/>
  <c r="G7025"/>
  <c r="K7015"/>
  <c r="G5993"/>
  <c r="K5983"/>
  <c r="G6080"/>
  <c r="K5862"/>
  <c r="G5872"/>
  <c r="G5958"/>
  <c r="G5665"/>
  <c r="K5655"/>
  <c r="K5242"/>
  <c r="G5252"/>
  <c r="G5460"/>
  <c r="G7935"/>
  <c r="G8057"/>
  <c r="K8057" s="1"/>
  <c r="K7839"/>
  <c r="G7085"/>
  <c r="K7085" s="1"/>
  <c r="K6867"/>
  <c r="G6951"/>
  <c r="G7073"/>
  <c r="K7073" s="1"/>
  <c r="K6855"/>
  <c r="K5555"/>
  <c r="G5773"/>
  <c r="K5773" s="1"/>
  <c r="G8336"/>
  <c r="K8336" s="1"/>
  <c r="K5056"/>
  <c r="G8069"/>
  <c r="K8069" s="1"/>
  <c r="K7851"/>
  <c r="G8081"/>
  <c r="K8081" s="1"/>
  <c r="K7863"/>
  <c r="G6769"/>
  <c r="K6769" s="1"/>
  <c r="K6551"/>
  <c r="G7437"/>
  <c r="K7437" s="1"/>
  <c r="K7219"/>
  <c r="G6113"/>
  <c r="K6113" s="1"/>
  <c r="K5895"/>
  <c r="G6076"/>
  <c r="K6076" s="1"/>
  <c r="K5980"/>
  <c r="G8360"/>
  <c r="K8360" s="1"/>
  <c r="K5080"/>
  <c r="G4983"/>
  <c r="G5105"/>
  <c r="K4887"/>
  <c r="G8167"/>
  <c r="K8167" s="1"/>
  <c r="G7813"/>
  <c r="K7813" s="1"/>
  <c r="K7595"/>
  <c r="K6915"/>
  <c r="G7133"/>
  <c r="K7133" s="1"/>
  <c r="K7243"/>
  <c r="G7461"/>
  <c r="K7461" s="1"/>
  <c r="K5919"/>
  <c r="G6137"/>
  <c r="K6137" s="1"/>
  <c r="K5567"/>
  <c r="G5785"/>
  <c r="K5785" s="1"/>
  <c r="G8117"/>
  <c r="K8117" s="1"/>
  <c r="K7899"/>
  <c r="G8129"/>
  <c r="K8129" s="1"/>
  <c r="K7911"/>
  <c r="G6501"/>
  <c r="K6501" s="1"/>
  <c r="K6283"/>
  <c r="G6829"/>
  <c r="K6829" s="1"/>
  <c r="K6611"/>
  <c r="G5505"/>
  <c r="K5505" s="1"/>
  <c r="K5287"/>
  <c r="K5275"/>
  <c r="G5493"/>
  <c r="K5493" s="1"/>
  <c r="G8300"/>
  <c r="K8300" s="1"/>
  <c r="K5020"/>
  <c r="I3959"/>
  <c r="I897"/>
  <c r="I151" i="9"/>
  <c r="I3872" i="13"/>
  <c r="I677"/>
  <c r="I810"/>
  <c r="I226" i="9"/>
  <c r="I444" s="1"/>
  <c r="I1866" i="13"/>
  <c r="I2317"/>
  <c r="I156" i="9"/>
  <c r="I2450" i="13"/>
  <c r="I1878"/>
  <c r="I238" i="9"/>
  <c r="I456" s="1"/>
  <c r="I2850" i="13"/>
  <c r="I229" i="9"/>
  <c r="I447" s="1"/>
  <c r="I3738" i="13"/>
  <c r="I3749" s="1"/>
  <c r="I269" i="9"/>
  <c r="I86" s="1"/>
  <c r="H4179" i="13"/>
  <c r="D2545"/>
  <c r="I4101"/>
  <c r="E4075"/>
  <c r="E4136"/>
  <c r="J2539"/>
  <c r="H4096"/>
  <c r="E8457"/>
  <c r="E3851"/>
  <c r="I5854"/>
  <c r="E6512"/>
  <c r="H3528"/>
  <c r="J4108"/>
  <c r="I2537"/>
  <c r="I8444"/>
  <c r="D3523"/>
  <c r="E4141"/>
  <c r="E1553"/>
  <c r="E2209"/>
  <c r="I4110"/>
  <c r="J4157"/>
  <c r="I2208"/>
  <c r="J4113"/>
  <c r="J4069"/>
  <c r="F209" i="14"/>
  <c r="E2543" i="13"/>
  <c r="J8457"/>
  <c r="J6185"/>
  <c r="I8407"/>
  <c r="H4082"/>
  <c r="C8444"/>
  <c r="C8420"/>
  <c r="C4071"/>
  <c r="E2544"/>
  <c r="E4124"/>
  <c r="E8372"/>
  <c r="E8385"/>
  <c r="E1227"/>
  <c r="H7824"/>
  <c r="D8450"/>
  <c r="D8378"/>
  <c r="J8452"/>
  <c r="J2868"/>
  <c r="J7161"/>
  <c r="I4117"/>
  <c r="D8457"/>
  <c r="D4100"/>
  <c r="D4083"/>
  <c r="I4146"/>
  <c r="J4072"/>
  <c r="J4097"/>
  <c r="J4121"/>
  <c r="I4067"/>
  <c r="C1887"/>
  <c r="C4087"/>
  <c r="C1559"/>
  <c r="J2538"/>
  <c r="E4074"/>
  <c r="B1845"/>
  <c r="F1845" s="1"/>
  <c r="F1627"/>
  <c r="B3935"/>
  <c r="F3935" s="1"/>
  <c r="B873"/>
  <c r="F655"/>
  <c r="D8261"/>
  <c r="D5199"/>
  <c r="J8262"/>
  <c r="J5200"/>
  <c r="I1830"/>
  <c r="I190" i="9"/>
  <c r="I408" s="1"/>
  <c r="I3142" i="13"/>
  <c r="I194" i="9"/>
  <c r="I412" s="1"/>
  <c r="I2122" i="13"/>
  <c r="I1989"/>
  <c r="I155" i="9"/>
  <c r="I284"/>
  <c r="I294" s="1"/>
  <c r="I4005" i="13"/>
  <c r="I232" i="9"/>
  <c r="I450" s="1"/>
  <c r="I3834" i="13"/>
  <c r="I262" i="9"/>
  <c r="I79" s="1"/>
  <c r="I1442" i="13"/>
  <c r="I1453" s="1"/>
  <c r="I219" i="9"/>
  <c r="I437" s="1"/>
  <c r="I3494" i="13"/>
  <c r="J7076"/>
  <c r="J6868"/>
  <c r="J6540"/>
  <c r="J6748"/>
  <c r="J5496"/>
  <c r="J5288"/>
  <c r="J5228"/>
  <c r="J5436"/>
  <c r="J7888"/>
  <c r="J8096"/>
  <c r="J6760"/>
  <c r="J6552"/>
  <c r="J6564"/>
  <c r="J6772"/>
  <c r="J5958"/>
  <c r="J6080"/>
  <c r="J5872"/>
  <c r="J5568"/>
  <c r="J5776"/>
  <c r="J7621"/>
  <c r="J7707"/>
  <c r="J8120"/>
  <c r="J7912"/>
  <c r="J6576"/>
  <c r="J6784"/>
  <c r="J7768"/>
  <c r="J7560"/>
  <c r="J6456"/>
  <c r="J6248"/>
  <c r="J5448"/>
  <c r="J5240"/>
  <c r="J8206"/>
  <c r="J4936"/>
  <c r="J5144"/>
  <c r="J8267"/>
  <c r="J5083"/>
  <c r="J4997"/>
  <c r="J7148"/>
  <c r="J6940"/>
  <c r="J7584"/>
  <c r="J7792"/>
  <c r="J6272"/>
  <c r="J6480"/>
  <c r="J5156"/>
  <c r="J4948"/>
  <c r="J8218"/>
  <c r="J8327"/>
  <c r="J5057"/>
  <c r="F2379"/>
  <c r="B2389"/>
  <c r="F3703"/>
  <c r="B3713"/>
  <c r="B1904"/>
  <c r="B2112"/>
  <c r="F1894"/>
  <c r="B1990"/>
  <c r="F2367"/>
  <c r="B2377"/>
  <c r="B1308"/>
  <c r="B1516"/>
  <c r="F1516" s="1"/>
  <c r="F1298"/>
  <c r="B3385"/>
  <c r="F3375"/>
  <c r="B2292"/>
  <c r="B2500"/>
  <c r="F2500" s="1"/>
  <c r="F2282"/>
  <c r="B3910"/>
  <c r="B848"/>
  <c r="B640"/>
  <c r="F630"/>
  <c r="B2425"/>
  <c r="F2415"/>
  <c r="F1566"/>
  <c r="B1662"/>
  <c r="B1576"/>
  <c r="B1784"/>
  <c r="F1784" s="1"/>
  <c r="B3337"/>
  <c r="F3327"/>
  <c r="B1600"/>
  <c r="B1808"/>
  <c r="F1808" s="1"/>
  <c r="F1590"/>
  <c r="B3057"/>
  <c r="F3047"/>
  <c r="B3021"/>
  <c r="F3011"/>
  <c r="B2136"/>
  <c r="F2136" s="1"/>
  <c r="F1918"/>
  <c r="B1928"/>
  <c r="B3604"/>
  <c r="B3812"/>
  <c r="F3812" s="1"/>
  <c r="F3594"/>
  <c r="F2051"/>
  <c r="B2061"/>
  <c r="B1441"/>
  <c r="F1431"/>
  <c r="F3059"/>
  <c r="B3069"/>
  <c r="B1976"/>
  <c r="B2184"/>
  <c r="F2184" s="1"/>
  <c r="F1966"/>
  <c r="F7963"/>
  <c r="B7973"/>
  <c r="F7902"/>
  <c r="B7912"/>
  <c r="B8120"/>
  <c r="F6663"/>
  <c r="B6673"/>
  <c r="B6576"/>
  <c r="B6784"/>
  <c r="F6566"/>
  <c r="B7341"/>
  <c r="F7331"/>
  <c r="B7560"/>
  <c r="B7768"/>
  <c r="F7550"/>
  <c r="F6238"/>
  <c r="B6248"/>
  <c r="B6456"/>
  <c r="F5230"/>
  <c r="B5240"/>
  <c r="B5448"/>
  <c r="F5339"/>
  <c r="B5349"/>
  <c r="B5144"/>
  <c r="F4926"/>
  <c r="B8206"/>
  <c r="B4936"/>
  <c r="F7987"/>
  <c r="B7997"/>
  <c r="F7635"/>
  <c r="B7645"/>
  <c r="F6687"/>
  <c r="B6697"/>
  <c r="B6808"/>
  <c r="F6590"/>
  <c r="B6600"/>
  <c r="B7365"/>
  <c r="F7355"/>
  <c r="B7792"/>
  <c r="F7574"/>
  <c r="B7584"/>
  <c r="B6480"/>
  <c r="F6262"/>
  <c r="B6272"/>
  <c r="B5472"/>
  <c r="F5254"/>
  <c r="B5264"/>
  <c r="F5363"/>
  <c r="B5373"/>
  <c r="F4950"/>
  <c r="B8230"/>
  <c r="B4960"/>
  <c r="B5168"/>
  <c r="F8011"/>
  <c r="B8021"/>
  <c r="B7693"/>
  <c r="F7683"/>
  <c r="F6711"/>
  <c r="B6721"/>
  <c r="B6868"/>
  <c r="B7076"/>
  <c r="F6858"/>
  <c r="B7633"/>
  <c r="F7623"/>
  <c r="B6321"/>
  <c r="F6311"/>
  <c r="F6530"/>
  <c r="B6540"/>
  <c r="B6748"/>
  <c r="B5496"/>
  <c r="F5278"/>
  <c r="B5288"/>
  <c r="B5397"/>
  <c r="F5387"/>
  <c r="F5218"/>
  <c r="B5228"/>
  <c r="B5436"/>
  <c r="B8267"/>
  <c r="B5083"/>
  <c r="B4997"/>
  <c r="F4987"/>
  <c r="F7295"/>
  <c r="B7305"/>
  <c r="B7208"/>
  <c r="B7416"/>
  <c r="F7198"/>
  <c r="B5956"/>
  <c r="B6164"/>
  <c r="F5946"/>
  <c r="B6661"/>
  <c r="F6651"/>
  <c r="B7088"/>
  <c r="F6870"/>
  <c r="B6880"/>
  <c r="F5862"/>
  <c r="B5872"/>
  <c r="B5958"/>
  <c r="B6080"/>
  <c r="B5981"/>
  <c r="B6067"/>
  <c r="F5971"/>
  <c r="B5568"/>
  <c r="B5776"/>
  <c r="F5558"/>
  <c r="B5361"/>
  <c r="F5351"/>
  <c r="F2634"/>
  <c r="B2644"/>
  <c r="B2852"/>
  <c r="F2852" s="1"/>
  <c r="F2222"/>
  <c r="B2318"/>
  <c r="B2232"/>
  <c r="B2440"/>
  <c r="F2440" s="1"/>
  <c r="B1480"/>
  <c r="F1480" s="1"/>
  <c r="F1262"/>
  <c r="B1272"/>
  <c r="B1393"/>
  <c r="F1383"/>
  <c r="B1697"/>
  <c r="F1687"/>
  <c r="B3428"/>
  <c r="F3428" s="1"/>
  <c r="B3306"/>
  <c r="F3210"/>
  <c r="B2200"/>
  <c r="F2200" s="1"/>
  <c r="F1982"/>
  <c r="B1800"/>
  <c r="F1800" s="1"/>
  <c r="F1582"/>
  <c r="G3841"/>
  <c r="K3841" s="1"/>
  <c r="K3623"/>
  <c r="G3125"/>
  <c r="K3125" s="1"/>
  <c r="K2907"/>
  <c r="K2943"/>
  <c r="G3161"/>
  <c r="K3161" s="1"/>
  <c r="G2141"/>
  <c r="K2141" s="1"/>
  <c r="K1923"/>
  <c r="K927"/>
  <c r="G1145"/>
  <c r="K1145" s="1"/>
  <c r="G1813"/>
  <c r="K1813" s="1"/>
  <c r="K1595"/>
  <c r="K671"/>
  <c r="G3951"/>
  <c r="K3951" s="1"/>
  <c r="G889"/>
  <c r="G3769"/>
  <c r="K3769" s="1"/>
  <c r="K3551"/>
  <c r="K3539"/>
  <c r="G3635"/>
  <c r="G3757"/>
  <c r="K3757" s="1"/>
  <c r="G2785"/>
  <c r="K2785" s="1"/>
  <c r="K2567"/>
  <c r="G3501"/>
  <c r="K3501" s="1"/>
  <c r="K3283"/>
  <c r="G2201"/>
  <c r="K2201" s="1"/>
  <c r="K1983"/>
  <c r="G2505"/>
  <c r="K2505" s="1"/>
  <c r="K2287"/>
  <c r="G1485"/>
  <c r="K1485" s="1"/>
  <c r="K1267"/>
  <c r="G1837"/>
  <c r="K1837" s="1"/>
  <c r="K1619"/>
  <c r="G3988"/>
  <c r="K3988" s="1"/>
  <c r="K708"/>
  <c r="K3563"/>
  <c r="G3781"/>
  <c r="K3781" s="1"/>
  <c r="G2833"/>
  <c r="K2833" s="1"/>
  <c r="K2615"/>
  <c r="G3307"/>
  <c r="K3211"/>
  <c r="G3429"/>
  <c r="K3429" s="1"/>
  <c r="K1911"/>
  <c r="G2129"/>
  <c r="K2129" s="1"/>
  <c r="K2311"/>
  <c r="G2529"/>
  <c r="K2529" s="1"/>
  <c r="G1205"/>
  <c r="K1205" s="1"/>
  <c r="K987"/>
  <c r="K623"/>
  <c r="G3903"/>
  <c r="K3903" s="1"/>
  <c r="G841"/>
  <c r="K3235"/>
  <c r="G3453"/>
  <c r="K3453" s="1"/>
  <c r="K2336"/>
  <c r="G2432"/>
  <c r="K2432" s="1"/>
  <c r="G2457"/>
  <c r="K2457" s="1"/>
  <c r="K2239"/>
  <c r="G1011"/>
  <c r="K915"/>
  <c r="G1133"/>
  <c r="K1133" s="1"/>
  <c r="G3891"/>
  <c r="K3891" s="1"/>
  <c r="G829"/>
  <c r="K611"/>
  <c r="F7229"/>
  <c r="B7447"/>
  <c r="F7447" s="1"/>
  <c r="B7471"/>
  <c r="F7471" s="1"/>
  <c r="F7253"/>
  <c r="B8310"/>
  <c r="F8310" s="1"/>
  <c r="F5030"/>
  <c r="F5273"/>
  <c r="B5491"/>
  <c r="F5491" s="1"/>
  <c r="B6074"/>
  <c r="F6074" s="1"/>
  <c r="F5978"/>
  <c r="B6439"/>
  <c r="F6439" s="1"/>
  <c r="F6221"/>
  <c r="B6171"/>
  <c r="F6171" s="1"/>
  <c r="F5953"/>
  <c r="B5759"/>
  <c r="F5759" s="1"/>
  <c r="F5541"/>
  <c r="B5637"/>
  <c r="F6209"/>
  <c r="B6427"/>
  <c r="F6427" s="1"/>
  <c r="B7727"/>
  <c r="F7727" s="1"/>
  <c r="F7509"/>
  <c r="B7605"/>
  <c r="B7714"/>
  <c r="F7714" s="1"/>
  <c r="F7618"/>
  <c r="F5553"/>
  <c r="B5771"/>
  <c r="F5771" s="1"/>
  <c r="B7751"/>
  <c r="F7751" s="1"/>
  <c r="F7533"/>
  <c r="B8127"/>
  <c r="F8127" s="1"/>
  <c r="F7909"/>
  <c r="B8286"/>
  <c r="F8286" s="1"/>
  <c r="F5006"/>
  <c r="B8115"/>
  <c r="F8115" s="1"/>
  <c r="F7897"/>
  <c r="B7739"/>
  <c r="F7739" s="1"/>
  <c r="F7521"/>
  <c r="B6415"/>
  <c r="F6415" s="1"/>
  <c r="F6197"/>
  <c r="B6293"/>
  <c r="F6925"/>
  <c r="B7143"/>
  <c r="F7143" s="1"/>
  <c r="B6123"/>
  <c r="F6123" s="1"/>
  <c r="F5905"/>
  <c r="F5917"/>
  <c r="B6135"/>
  <c r="F6135" s="1"/>
  <c r="F7946"/>
  <c r="B8042"/>
  <c r="F8042" s="1"/>
  <c r="B8177"/>
  <c r="F8177" s="1"/>
  <c r="B5115"/>
  <c r="F4897"/>
  <c r="B7483"/>
  <c r="F7483" s="1"/>
  <c r="F7265"/>
  <c r="B6815"/>
  <c r="F6815" s="1"/>
  <c r="F6597"/>
  <c r="B5467"/>
  <c r="F5467" s="1"/>
  <c r="F5249"/>
  <c r="B3479"/>
  <c r="F3479" s="1"/>
  <c r="F3261"/>
  <c r="B2447"/>
  <c r="F2447" s="1"/>
  <c r="F2229"/>
  <c r="B2325"/>
  <c r="B1815"/>
  <c r="F1815" s="1"/>
  <c r="F1597"/>
  <c r="B3843"/>
  <c r="F3843" s="1"/>
  <c r="F3625"/>
  <c r="F3297"/>
  <c r="B3515"/>
  <c r="F3515" s="1"/>
  <c r="B1997"/>
  <c r="B2119"/>
  <c r="F2119" s="1"/>
  <c r="F1901"/>
  <c r="F1657"/>
  <c r="B1875"/>
  <c r="F1875" s="1"/>
  <c r="B1219"/>
  <c r="F1219" s="1"/>
  <c r="F1001"/>
  <c r="B3418"/>
  <c r="F3418" s="1"/>
  <c r="F3322"/>
  <c r="B3090"/>
  <c r="F3090" s="1"/>
  <c r="F2994"/>
  <c r="B2787"/>
  <c r="F2787" s="1"/>
  <c r="F2569"/>
  <c r="F661"/>
  <c r="B879"/>
  <c r="B3941"/>
  <c r="F3941" s="1"/>
  <c r="B3175"/>
  <c r="F3175" s="1"/>
  <c r="F2957"/>
  <c r="F2617"/>
  <c r="B2835"/>
  <c r="F2835" s="1"/>
  <c r="B3953"/>
  <c r="F3953" s="1"/>
  <c r="B891"/>
  <c r="F673"/>
  <c r="B2483"/>
  <c r="F2483" s="1"/>
  <c r="F2265"/>
  <c r="B2203"/>
  <c r="F2203" s="1"/>
  <c r="F1985"/>
  <c r="B1463"/>
  <c r="F1463" s="1"/>
  <c r="F1245"/>
  <c r="B1341"/>
  <c r="B3990"/>
  <c r="F3990" s="1"/>
  <c r="F710"/>
  <c r="B3151"/>
  <c r="F3151" s="1"/>
  <c r="F2933"/>
  <c r="F2969"/>
  <c r="B3187"/>
  <c r="F3187" s="1"/>
  <c r="F2253"/>
  <c r="B2471"/>
  <c r="F2471" s="1"/>
  <c r="B1851"/>
  <c r="F1851" s="1"/>
  <c r="F1633"/>
  <c r="B1171"/>
  <c r="F1171" s="1"/>
  <c r="F953"/>
  <c r="F758"/>
  <c r="B4038"/>
  <c r="F4038" s="1"/>
  <c r="H3960"/>
  <c r="H898"/>
  <c r="G8139"/>
  <c r="K8139" s="1"/>
  <c r="K7921"/>
  <c r="G6779"/>
  <c r="K6779" s="1"/>
  <c r="K6561"/>
  <c r="G7787"/>
  <c r="K7787" s="1"/>
  <c r="K7569"/>
  <c r="G6475"/>
  <c r="K6475" s="1"/>
  <c r="K6257"/>
  <c r="G5491"/>
  <c r="K5491" s="1"/>
  <c r="K5273"/>
  <c r="G5503"/>
  <c r="K5503" s="1"/>
  <c r="K5285"/>
  <c r="G8042"/>
  <c r="K8042" s="1"/>
  <c r="K7946"/>
  <c r="G7459"/>
  <c r="K7459" s="1"/>
  <c r="K7241"/>
  <c r="G6815"/>
  <c r="K6815" s="1"/>
  <c r="K6597"/>
  <c r="K5297"/>
  <c r="G5515"/>
  <c r="K5515" s="1"/>
  <c r="G8322"/>
  <c r="K8322" s="1"/>
  <c r="K5042"/>
  <c r="K4897"/>
  <c r="G8177"/>
  <c r="K8177" s="1"/>
  <c r="G5115"/>
  <c r="G8358"/>
  <c r="K8358" s="1"/>
  <c r="K5078"/>
  <c r="G8091"/>
  <c r="K8091" s="1"/>
  <c r="K7873"/>
  <c r="K6609"/>
  <c r="G6827"/>
  <c r="K6827" s="1"/>
  <c r="G7058"/>
  <c r="K7058" s="1"/>
  <c r="K6962"/>
  <c r="K5941"/>
  <c r="G6159"/>
  <c r="K6159" s="1"/>
  <c r="G6743"/>
  <c r="K6743" s="1"/>
  <c r="K6525"/>
  <c r="G6621"/>
  <c r="G5637"/>
  <c r="G5759"/>
  <c r="K5759" s="1"/>
  <c r="K5541"/>
  <c r="G5795"/>
  <c r="K5795" s="1"/>
  <c r="K5577"/>
  <c r="G8286"/>
  <c r="K8286" s="1"/>
  <c r="K5006"/>
  <c r="G7411"/>
  <c r="K7411" s="1"/>
  <c r="K7193"/>
  <c r="K6306"/>
  <c r="G6402"/>
  <c r="K6402" s="1"/>
  <c r="K6549"/>
  <c r="G6767"/>
  <c r="K6767" s="1"/>
  <c r="G5467"/>
  <c r="K5467" s="1"/>
  <c r="K5249"/>
  <c r="G8225"/>
  <c r="K8225" s="1"/>
  <c r="G5163"/>
  <c r="K4945"/>
  <c r="H7720"/>
  <c r="H7598"/>
  <c r="H7512"/>
  <c r="H6200"/>
  <c r="H6408"/>
  <c r="H6286"/>
  <c r="H7100"/>
  <c r="H6892"/>
  <c r="H5568"/>
  <c r="H5776"/>
  <c r="H5580"/>
  <c r="H5788"/>
  <c r="H7536"/>
  <c r="H7744"/>
  <c r="H6224"/>
  <c r="H6432"/>
  <c r="H7124"/>
  <c r="H6916"/>
  <c r="H5592"/>
  <c r="H5800"/>
  <c r="H5604"/>
  <c r="H5812"/>
  <c r="H8120"/>
  <c r="H7912"/>
  <c r="H6588"/>
  <c r="H6796"/>
  <c r="H7804"/>
  <c r="H7596"/>
  <c r="H6284"/>
  <c r="H6492"/>
  <c r="H8230"/>
  <c r="H5168"/>
  <c r="H4960"/>
  <c r="H8291"/>
  <c r="H5021"/>
  <c r="H7792"/>
  <c r="H7584"/>
  <c r="H6612"/>
  <c r="H6820"/>
  <c r="H6128"/>
  <c r="H5920"/>
  <c r="H6528"/>
  <c r="H6736"/>
  <c r="H6614"/>
  <c r="H5436"/>
  <c r="H5228"/>
  <c r="H8315"/>
  <c r="H5045"/>
  <c r="H5108"/>
  <c r="H8170"/>
  <c r="H4900"/>
  <c r="G7852"/>
  <c r="G8060"/>
  <c r="K7842"/>
  <c r="G6904"/>
  <c r="G7112"/>
  <c r="K6894"/>
  <c r="G7305"/>
  <c r="K7295"/>
  <c r="G7572"/>
  <c r="G7780"/>
  <c r="K7562"/>
  <c r="G6260"/>
  <c r="G6468"/>
  <c r="K6250"/>
  <c r="G6709"/>
  <c r="K6699"/>
  <c r="K5667"/>
  <c r="G5677"/>
  <c r="G5788"/>
  <c r="K5570"/>
  <c r="G5580"/>
  <c r="G5349"/>
  <c r="K5339"/>
  <c r="K4926"/>
  <c r="G8206"/>
  <c r="G4936"/>
  <c r="G5144"/>
  <c r="G7876"/>
  <c r="G8084"/>
  <c r="K7866"/>
  <c r="G6928"/>
  <c r="G7136"/>
  <c r="K6918"/>
  <c r="G7329"/>
  <c r="K7319"/>
  <c r="K7586"/>
  <c r="G7804"/>
  <c r="G7596"/>
  <c r="K6274"/>
  <c r="G6284"/>
  <c r="G6492"/>
  <c r="G6977"/>
  <c r="K6967"/>
  <c r="G5701"/>
  <c r="K5691"/>
  <c r="G5812"/>
  <c r="K5594"/>
  <c r="G5604"/>
  <c r="G5373"/>
  <c r="K5363"/>
  <c r="G8230"/>
  <c r="G4960"/>
  <c r="G5168"/>
  <c r="K4950"/>
  <c r="G7900"/>
  <c r="G8108"/>
  <c r="K7890"/>
  <c r="G7196"/>
  <c r="G7404"/>
  <c r="K7186"/>
  <c r="K7343"/>
  <c r="G7353"/>
  <c r="K5995"/>
  <c r="G6005"/>
  <c r="G6528"/>
  <c r="G6736"/>
  <c r="K6518"/>
  <c r="G6614"/>
  <c r="G7001"/>
  <c r="K6991"/>
  <c r="K5715"/>
  <c r="G5725"/>
  <c r="K5618"/>
  <c r="G5628"/>
  <c r="G5836"/>
  <c r="G5397"/>
  <c r="K5387"/>
  <c r="G5436"/>
  <c r="K5218"/>
  <c r="G5228"/>
  <c r="K7939"/>
  <c r="G8035"/>
  <c r="G7949"/>
  <c r="G7744"/>
  <c r="K7526"/>
  <c r="G7536"/>
  <c r="G6432"/>
  <c r="K6432" s="1"/>
  <c r="K6214"/>
  <c r="G6224"/>
  <c r="K6371"/>
  <c r="G6381"/>
  <c r="G6892"/>
  <c r="G7100"/>
  <c r="K6882"/>
  <c r="K7331"/>
  <c r="G7341"/>
  <c r="G5981"/>
  <c r="K5971"/>
  <c r="G6067"/>
  <c r="K4987"/>
  <c r="G5083"/>
  <c r="G4997"/>
  <c r="G8267"/>
  <c r="G8170"/>
  <c r="G5108"/>
  <c r="K4890"/>
  <c r="G4900"/>
  <c r="G5568"/>
  <c r="G5776"/>
  <c r="K5558"/>
  <c r="E8263"/>
  <c r="E5201"/>
  <c r="E8262"/>
  <c r="E5200"/>
  <c r="K7571"/>
  <c r="G7789"/>
  <c r="K7789" s="1"/>
  <c r="K7183"/>
  <c r="G7279"/>
  <c r="G7401"/>
  <c r="K7401" s="1"/>
  <c r="G7413"/>
  <c r="K7413" s="1"/>
  <c r="K7195"/>
  <c r="K5871"/>
  <c r="G5967"/>
  <c r="G6089"/>
  <c r="K6089" s="1"/>
  <c r="G8239"/>
  <c r="K8239" s="1"/>
  <c r="G5177"/>
  <c r="K4959"/>
  <c r="G7765"/>
  <c r="K7765" s="1"/>
  <c r="K7547"/>
  <c r="G7109"/>
  <c r="K7109" s="1"/>
  <c r="K6891"/>
  <c r="G7753"/>
  <c r="K7753" s="1"/>
  <c r="K7535"/>
  <c r="G6441"/>
  <c r="K6441" s="1"/>
  <c r="K6223"/>
  <c r="G8203"/>
  <c r="K8203" s="1"/>
  <c r="G5141"/>
  <c r="K4923"/>
  <c r="G5445"/>
  <c r="K5445" s="1"/>
  <c r="K5227"/>
  <c r="G8105"/>
  <c r="K8105" s="1"/>
  <c r="K7887"/>
  <c r="G7449"/>
  <c r="K7449" s="1"/>
  <c r="K7231"/>
  <c r="K6636"/>
  <c r="G6732"/>
  <c r="K6732" s="1"/>
  <c r="G7777"/>
  <c r="K7777" s="1"/>
  <c r="K7559"/>
  <c r="G6465"/>
  <c r="K6465" s="1"/>
  <c r="K6247"/>
  <c r="G8227"/>
  <c r="K8227" s="1"/>
  <c r="G5165"/>
  <c r="K4947"/>
  <c r="G8288"/>
  <c r="K8288" s="1"/>
  <c r="K5008"/>
  <c r="G5748"/>
  <c r="K5748" s="1"/>
  <c r="K5652"/>
  <c r="K7948"/>
  <c r="G8044"/>
  <c r="K8044" s="1"/>
  <c r="G6817"/>
  <c r="K6817" s="1"/>
  <c r="K6599"/>
  <c r="G7145"/>
  <c r="K7145" s="1"/>
  <c r="K6927"/>
  <c r="G5845"/>
  <c r="K5845" s="1"/>
  <c r="K5627"/>
  <c r="G5809"/>
  <c r="K5809" s="1"/>
  <c r="K5591"/>
  <c r="I3964"/>
  <c r="I902"/>
  <c r="I2146"/>
  <c r="I179" i="9"/>
  <c r="I397" s="1"/>
  <c r="I3956" i="13"/>
  <c r="I894"/>
  <c r="I235" i="9"/>
  <c r="I1114" i="13"/>
  <c r="I1125" s="1"/>
  <c r="I261" i="9"/>
  <c r="I78" s="1"/>
  <c r="I206"/>
  <c r="I424" s="1"/>
  <c r="I3154" i="13"/>
  <c r="I8396"/>
  <c r="D4119"/>
  <c r="E3521"/>
  <c r="I3854"/>
  <c r="J2869"/>
  <c r="E7817"/>
  <c r="J4094"/>
  <c r="H4169"/>
  <c r="H4085"/>
  <c r="H4121"/>
  <c r="E4089"/>
  <c r="E2873"/>
  <c r="I1226"/>
  <c r="H8478"/>
  <c r="E4088"/>
  <c r="J4155"/>
  <c r="J8379"/>
  <c r="J8147"/>
  <c r="H4144"/>
  <c r="E3522"/>
  <c r="E4143"/>
  <c r="I8369"/>
  <c r="I8454"/>
  <c r="H4136"/>
  <c r="H8468"/>
  <c r="H8456"/>
  <c r="J7492"/>
  <c r="J8425"/>
  <c r="I4093"/>
  <c r="J7168"/>
  <c r="D3851"/>
  <c r="D4143"/>
  <c r="E4093"/>
  <c r="J3197"/>
  <c r="J4149"/>
  <c r="J4137"/>
  <c r="J1233"/>
  <c r="C3855"/>
  <c r="C4147"/>
  <c r="C1231"/>
  <c r="E7161"/>
  <c r="E8425"/>
  <c r="B4056"/>
  <c r="F4056" s="1"/>
  <c r="F776"/>
  <c r="B861"/>
  <c r="B3923"/>
  <c r="F3923" s="1"/>
  <c r="F643"/>
  <c r="I3118"/>
  <c r="I170" i="9"/>
  <c r="I388" s="1"/>
  <c r="I2170" i="13"/>
  <c r="I203" i="9"/>
  <c r="I421" s="1"/>
  <c r="J8108" i="13"/>
  <c r="J7900"/>
  <c r="J7270"/>
  <c r="J7488" s="1"/>
  <c r="J7184"/>
  <c r="J7392"/>
  <c r="J6116"/>
  <c r="J5908"/>
  <c r="J6723"/>
  <c r="J6637"/>
  <c r="J7064"/>
  <c r="J6942"/>
  <c r="J7160" s="1"/>
  <c r="J6856"/>
  <c r="J5836"/>
  <c r="J5628"/>
  <c r="J5630"/>
  <c r="J5544"/>
  <c r="J5752"/>
  <c r="J5045"/>
  <c r="J8315"/>
  <c r="J7100"/>
  <c r="J6892"/>
  <c r="J6164"/>
  <c r="J5956"/>
  <c r="J6880"/>
  <c r="J7088"/>
  <c r="J6140"/>
  <c r="J5932"/>
  <c r="J8170"/>
  <c r="J5108"/>
  <c r="J4900"/>
  <c r="J5009"/>
  <c r="J8279"/>
  <c r="J8035"/>
  <c r="J7949"/>
  <c r="J7124"/>
  <c r="J6916"/>
  <c r="J6588"/>
  <c r="J6796"/>
  <c r="J5580"/>
  <c r="J5788"/>
  <c r="J5276"/>
  <c r="J5484"/>
  <c r="J8084"/>
  <c r="J7876"/>
  <c r="J7464"/>
  <c r="J7256"/>
  <c r="J6612"/>
  <c r="J6820"/>
  <c r="J5472"/>
  <c r="J5264"/>
  <c r="J5168"/>
  <c r="J8230"/>
  <c r="J4960"/>
  <c r="B3325"/>
  <c r="F3315"/>
  <c r="B3411"/>
  <c r="B1456"/>
  <c r="F1238"/>
  <c r="B1334"/>
  <c r="B1248"/>
  <c r="B3083"/>
  <c r="B2997"/>
  <c r="F2987"/>
  <c r="B3180"/>
  <c r="F3180" s="1"/>
  <c r="F2962"/>
  <c r="B2972"/>
  <c r="F1711"/>
  <c r="B1721"/>
  <c r="B3752"/>
  <c r="F3534"/>
  <c r="B3630"/>
  <c r="B3544"/>
  <c r="B2124"/>
  <c r="F1906"/>
  <c r="B1916"/>
  <c r="F910"/>
  <c r="B1006"/>
  <c r="B1128"/>
  <c r="F1128" s="1"/>
  <c r="B920"/>
  <c r="B3448"/>
  <c r="B3240"/>
  <c r="F3230"/>
  <c r="B1769"/>
  <c r="F1759"/>
  <c r="B4007"/>
  <c r="F4007" s="1"/>
  <c r="F727"/>
  <c r="B737"/>
  <c r="B2780"/>
  <c r="F2780" s="1"/>
  <c r="F2562"/>
  <c r="B2572"/>
  <c r="B3946"/>
  <c r="B884"/>
  <c r="F666"/>
  <c r="B676"/>
  <c r="B3677"/>
  <c r="F3667"/>
  <c r="B2097"/>
  <c r="F2087"/>
  <c r="F775"/>
  <c r="B785"/>
  <c r="B4055"/>
  <c r="F2890"/>
  <c r="B2900"/>
  <c r="B3108"/>
  <c r="F1395"/>
  <c r="B1405"/>
  <c r="B3725"/>
  <c r="F3715"/>
  <c r="F2355"/>
  <c r="B2365"/>
  <c r="B1053"/>
  <c r="F1043"/>
  <c r="F7975"/>
  <c r="B7985"/>
  <c r="F6979"/>
  <c r="B6989"/>
  <c r="B7124"/>
  <c r="F6906"/>
  <c r="B6916"/>
  <c r="F7671"/>
  <c r="B7681"/>
  <c r="B6369"/>
  <c r="F6359"/>
  <c r="B6796"/>
  <c r="F6578"/>
  <c r="B6588"/>
  <c r="B5788"/>
  <c r="F5570"/>
  <c r="B5580"/>
  <c r="F5679"/>
  <c r="B5689"/>
  <c r="B5276"/>
  <c r="B5484"/>
  <c r="F5266"/>
  <c r="F5035"/>
  <c r="B8315"/>
  <c r="B5045"/>
  <c r="B8009"/>
  <c r="F7999"/>
  <c r="F7003"/>
  <c r="B7013"/>
  <c r="B7148"/>
  <c r="F6930"/>
  <c r="B6940"/>
  <c r="B7705"/>
  <c r="F7695"/>
  <c r="B6393"/>
  <c r="F6383"/>
  <c r="F6602"/>
  <c r="B6612"/>
  <c r="B6820"/>
  <c r="F5594"/>
  <c r="B5604"/>
  <c r="B5812"/>
  <c r="F5703"/>
  <c r="B5713"/>
  <c r="B5300"/>
  <c r="B5508"/>
  <c r="F5290"/>
  <c r="F5059"/>
  <c r="B8339"/>
  <c r="B5069"/>
  <c r="B8033"/>
  <c r="F8023"/>
  <c r="F7027"/>
  <c r="B7037"/>
  <c r="B7184"/>
  <c r="B7392"/>
  <c r="F7174"/>
  <c r="B7270"/>
  <c r="B6116"/>
  <c r="F5898"/>
  <c r="B5908"/>
  <c r="F6627"/>
  <c r="B6723"/>
  <c r="B6637"/>
  <c r="F6846"/>
  <c r="B6942"/>
  <c r="B6856"/>
  <c r="B7064"/>
  <c r="B5836"/>
  <c r="F5618"/>
  <c r="B5628"/>
  <c r="F5727"/>
  <c r="B5737"/>
  <c r="F5534"/>
  <c r="B5630"/>
  <c r="B5544"/>
  <c r="B5752"/>
  <c r="B5337"/>
  <c r="F5327"/>
  <c r="F7890"/>
  <c r="B7900"/>
  <c r="B8108"/>
  <c r="B7756"/>
  <c r="B7548"/>
  <c r="F7538"/>
  <c r="F6299"/>
  <c r="B6395"/>
  <c r="B6309"/>
  <c r="B6444"/>
  <c r="F6226"/>
  <c r="B6236"/>
  <c r="B7001"/>
  <c r="F6991"/>
  <c r="F7210"/>
  <c r="B7220"/>
  <c r="B7428"/>
  <c r="B5932"/>
  <c r="F5922"/>
  <c r="B6140"/>
  <c r="B5108"/>
  <c r="F4890"/>
  <c r="B4900"/>
  <c r="B8170"/>
  <c r="B8279"/>
  <c r="F4999"/>
  <c r="B5009"/>
  <c r="B5677"/>
  <c r="F5667"/>
  <c r="B2464"/>
  <c r="F2246"/>
  <c r="B2256"/>
  <c r="B1504"/>
  <c r="F1504" s="1"/>
  <c r="F1286"/>
  <c r="B1296"/>
  <c r="F982"/>
  <c r="B992"/>
  <c r="B1200"/>
  <c r="F1200" s="1"/>
  <c r="B3616"/>
  <c r="B3824"/>
  <c r="F3824" s="1"/>
  <c r="F3606"/>
  <c r="B2172"/>
  <c r="F2172" s="1"/>
  <c r="F1954"/>
  <c r="B1964"/>
  <c r="F914"/>
  <c r="B1010"/>
  <c r="B1132"/>
  <c r="F1132" s="1"/>
  <c r="B3440"/>
  <c r="F3440" s="1"/>
  <c r="F3222"/>
  <c r="B1216"/>
  <c r="F1216" s="1"/>
  <c r="F998"/>
  <c r="B3987"/>
  <c r="F3987" s="1"/>
  <c r="F707"/>
  <c r="B791"/>
  <c r="F2578"/>
  <c r="B2796"/>
  <c r="F2796" s="1"/>
  <c r="B3148"/>
  <c r="F3148" s="1"/>
  <c r="F2930"/>
  <c r="E3967"/>
  <c r="E905"/>
  <c r="K3247"/>
  <c r="G3465"/>
  <c r="K3465" s="1"/>
  <c r="G3477"/>
  <c r="K3477" s="1"/>
  <c r="K3259"/>
  <c r="G2481"/>
  <c r="K2481" s="1"/>
  <c r="K2263"/>
  <c r="G1461"/>
  <c r="K1461" s="1"/>
  <c r="K1243"/>
  <c r="G1339"/>
  <c r="G4060"/>
  <c r="K4060" s="1"/>
  <c r="K780"/>
  <c r="G3149"/>
  <c r="K3149" s="1"/>
  <c r="K2931"/>
  <c r="G2760"/>
  <c r="K2760" s="1"/>
  <c r="K2664"/>
  <c r="G2517"/>
  <c r="K2517" s="1"/>
  <c r="K2299"/>
  <c r="G2821"/>
  <c r="K2821" s="1"/>
  <c r="K2603"/>
  <c r="G1825"/>
  <c r="K1825" s="1"/>
  <c r="K1607"/>
  <c r="K1024"/>
  <c r="G1120"/>
  <c r="K1120" s="1"/>
  <c r="G3793"/>
  <c r="K3793" s="1"/>
  <c r="K3575"/>
  <c r="G3173"/>
  <c r="K3173" s="1"/>
  <c r="K2955"/>
  <c r="G2323"/>
  <c r="G2445"/>
  <c r="K2445" s="1"/>
  <c r="K2227"/>
  <c r="G2845"/>
  <c r="K2845" s="1"/>
  <c r="K2627"/>
  <c r="G1509"/>
  <c r="K1509" s="1"/>
  <c r="K1291"/>
  <c r="K999"/>
  <c r="G1217"/>
  <c r="K1217" s="1"/>
  <c r="G4048"/>
  <c r="K4048" s="1"/>
  <c r="K768"/>
  <c r="G3101"/>
  <c r="K3101" s="1"/>
  <c r="K2883"/>
  <c r="G2979"/>
  <c r="G2153"/>
  <c r="K2153" s="1"/>
  <c r="K1935"/>
  <c r="G2651"/>
  <c r="K2555"/>
  <c r="G2773"/>
  <c r="K2773" s="1"/>
  <c r="K1315"/>
  <c r="G1533"/>
  <c r="K1533" s="1"/>
  <c r="G1473"/>
  <c r="K1473" s="1"/>
  <c r="K1255"/>
  <c r="G3976"/>
  <c r="K3976" s="1"/>
  <c r="G792"/>
  <c r="K696"/>
  <c r="B8091"/>
  <c r="F8091" s="1"/>
  <c r="F7873"/>
  <c r="B8274"/>
  <c r="F8274" s="1"/>
  <c r="F4994"/>
  <c r="B5090"/>
  <c r="F6573"/>
  <c r="B6791"/>
  <c r="F6791" s="1"/>
  <c r="F5929"/>
  <c r="B6147"/>
  <c r="F6147" s="1"/>
  <c r="F5054"/>
  <c r="B8334"/>
  <c r="F8334" s="1"/>
  <c r="B6767"/>
  <c r="F6767" s="1"/>
  <c r="F6549"/>
  <c r="F6634"/>
  <c r="B6730"/>
  <c r="F6730" s="1"/>
  <c r="B7095"/>
  <c r="F7095" s="1"/>
  <c r="F6877"/>
  <c r="B7787"/>
  <c r="F7787" s="1"/>
  <c r="F7569"/>
  <c r="F7217"/>
  <c r="B7435"/>
  <c r="F7435" s="1"/>
  <c r="B5843"/>
  <c r="F5843" s="1"/>
  <c r="F5625"/>
  <c r="B7131"/>
  <c r="F7131" s="1"/>
  <c r="F6913"/>
  <c r="F7181"/>
  <c r="B7277"/>
  <c r="B7399"/>
  <c r="F7399" s="1"/>
  <c r="B5479"/>
  <c r="F5479" s="1"/>
  <c r="F5261"/>
  <c r="B8079"/>
  <c r="F8079" s="1"/>
  <c r="F7861"/>
  <c r="B6475"/>
  <c r="F6475" s="1"/>
  <c r="F6257"/>
  <c r="B8067"/>
  <c r="F8067" s="1"/>
  <c r="F7849"/>
  <c r="F7193"/>
  <c r="B7411"/>
  <c r="F7411" s="1"/>
  <c r="B8298"/>
  <c r="F8298" s="1"/>
  <c r="F5018"/>
  <c r="F5881"/>
  <c r="B6099"/>
  <c r="F6099" s="1"/>
  <c r="B6779"/>
  <c r="F6779" s="1"/>
  <c r="F6561"/>
  <c r="B6803"/>
  <c r="F6803" s="1"/>
  <c r="F6585"/>
  <c r="B7386"/>
  <c r="F7386" s="1"/>
  <c r="F7290"/>
  <c r="B6621"/>
  <c r="B6743"/>
  <c r="F6743" s="1"/>
  <c r="F6525"/>
  <c r="B3783"/>
  <c r="F3783" s="1"/>
  <c r="F3565"/>
  <c r="B2106"/>
  <c r="F2106" s="1"/>
  <c r="F2010"/>
  <c r="B3115"/>
  <c r="F3115" s="1"/>
  <c r="F2897"/>
  <c r="B1863"/>
  <c r="F1863" s="1"/>
  <c r="F1645"/>
  <c r="B3127"/>
  <c r="F3127" s="1"/>
  <c r="F2909"/>
  <c r="B2167"/>
  <c r="F2167" s="1"/>
  <c r="F1949"/>
  <c r="F1269"/>
  <c r="B1487"/>
  <c r="F1487" s="1"/>
  <c r="B867"/>
  <c r="B3929"/>
  <c r="F3929" s="1"/>
  <c r="F649"/>
  <c r="B2459"/>
  <c r="F2459" s="1"/>
  <c r="F2241"/>
  <c r="B1535"/>
  <c r="F1535" s="1"/>
  <c r="F1317"/>
  <c r="B1159"/>
  <c r="F1159" s="1"/>
  <c r="F941"/>
  <c r="B3103"/>
  <c r="F3103" s="1"/>
  <c r="F2885"/>
  <c r="B2981"/>
  <c r="F2921"/>
  <c r="B3139"/>
  <c r="F3139" s="1"/>
  <c r="F2301"/>
  <c r="B2519"/>
  <c r="F2519" s="1"/>
  <c r="B1803"/>
  <c r="F1803" s="1"/>
  <c r="F1585"/>
  <c r="B1475"/>
  <c r="F1475" s="1"/>
  <c r="F1257"/>
  <c r="B3893"/>
  <c r="F3893" s="1"/>
  <c r="F613"/>
  <c r="B831"/>
  <c r="F3273"/>
  <c r="B3491"/>
  <c r="F3491" s="1"/>
  <c r="B3503"/>
  <c r="F3503" s="1"/>
  <c r="F3285"/>
  <c r="B2811"/>
  <c r="F2811" s="1"/>
  <c r="F2593"/>
  <c r="F1305"/>
  <c r="B1523"/>
  <c r="F1523" s="1"/>
  <c r="F917"/>
  <c r="B1135"/>
  <c r="F1135" s="1"/>
  <c r="B1013"/>
  <c r="K6877"/>
  <c r="G7095"/>
  <c r="K7095" s="1"/>
  <c r="G6791"/>
  <c r="K6791" s="1"/>
  <c r="K6573"/>
  <c r="K5589"/>
  <c r="G5807"/>
  <c r="K5807" s="1"/>
  <c r="G5843"/>
  <c r="K5843" s="1"/>
  <c r="K5625"/>
  <c r="G7386"/>
  <c r="K7386" s="1"/>
  <c r="K7290"/>
  <c r="G6135"/>
  <c r="K6135" s="1"/>
  <c r="K5917"/>
  <c r="K6245"/>
  <c r="G6463"/>
  <c r="K6463" s="1"/>
  <c r="G7155"/>
  <c r="K7155" s="1"/>
  <c r="K6937"/>
  <c r="G5831"/>
  <c r="K5831" s="1"/>
  <c r="K5613"/>
  <c r="K5213"/>
  <c r="G5309"/>
  <c r="G5431"/>
  <c r="K5431" s="1"/>
  <c r="G6730"/>
  <c r="K6730" s="1"/>
  <c r="K6634"/>
  <c r="G7143"/>
  <c r="K7143" s="1"/>
  <c r="K6925"/>
  <c r="G7083"/>
  <c r="K7083" s="1"/>
  <c r="K6865"/>
  <c r="G6099"/>
  <c r="K6099" s="1"/>
  <c r="K5881"/>
  <c r="G6111"/>
  <c r="K6111" s="1"/>
  <c r="K5893"/>
  <c r="K5322"/>
  <c r="G5418"/>
  <c r="K5418" s="1"/>
  <c r="G8103"/>
  <c r="K8103" s="1"/>
  <c r="K7885"/>
  <c r="G7727"/>
  <c r="K7727" s="1"/>
  <c r="K7509"/>
  <c r="G7605"/>
  <c r="G6293"/>
  <c r="G6415"/>
  <c r="K6415" s="1"/>
  <c r="K6197"/>
  <c r="G7107"/>
  <c r="K7107" s="1"/>
  <c r="K6889"/>
  <c r="G5783"/>
  <c r="K5783" s="1"/>
  <c r="K5565"/>
  <c r="G5479"/>
  <c r="K5479" s="1"/>
  <c r="K5261"/>
  <c r="H8072"/>
  <c r="H7864"/>
  <c r="H6748"/>
  <c r="H6540"/>
  <c r="H7051"/>
  <c r="H6965"/>
  <c r="H7208"/>
  <c r="H7416"/>
  <c r="H5908"/>
  <c r="H6116"/>
  <c r="H5896"/>
  <c r="H6104"/>
  <c r="H7888"/>
  <c r="H8096"/>
  <c r="H8060"/>
  <c r="H7852"/>
  <c r="H6772"/>
  <c r="H6564"/>
  <c r="H7232"/>
  <c r="H7440"/>
  <c r="H6140"/>
  <c r="H5932"/>
  <c r="H8267"/>
  <c r="H5083"/>
  <c r="H4997"/>
  <c r="H7876"/>
  <c r="H8084"/>
  <c r="H7112"/>
  <c r="H6904"/>
  <c r="H7707"/>
  <c r="H7621"/>
  <c r="H6395"/>
  <c r="H6309"/>
  <c r="H6600"/>
  <c r="H6808"/>
  <c r="H5508"/>
  <c r="H5300"/>
  <c r="H8242"/>
  <c r="H4972"/>
  <c r="H5180"/>
  <c r="H7900"/>
  <c r="H8108"/>
  <c r="H6723"/>
  <c r="H6637"/>
  <c r="H7136"/>
  <c r="H6928"/>
  <c r="H6868"/>
  <c r="H7076"/>
  <c r="H5630"/>
  <c r="H5848" s="1"/>
  <c r="H5544"/>
  <c r="H5752"/>
  <c r="H5424"/>
  <c r="H5302"/>
  <c r="H5520" s="1"/>
  <c r="H5216"/>
  <c r="G7768"/>
  <c r="K7550"/>
  <c r="G7560"/>
  <c r="G7452"/>
  <c r="K7234"/>
  <c r="G7244"/>
  <c r="G6116"/>
  <c r="K5898"/>
  <c r="G5908"/>
  <c r="G6395"/>
  <c r="K6395" s="1"/>
  <c r="G6309"/>
  <c r="K6299"/>
  <c r="G6784"/>
  <c r="K6566"/>
  <c r="G6576"/>
  <c r="G7049"/>
  <c r="K7039"/>
  <c r="G6017"/>
  <c r="K6007"/>
  <c r="G6104"/>
  <c r="K5886"/>
  <c r="G5896"/>
  <c r="G5689"/>
  <c r="K5679"/>
  <c r="G5276"/>
  <c r="G5484"/>
  <c r="K5484" s="1"/>
  <c r="K5266"/>
  <c r="K7635"/>
  <c r="G7645"/>
  <c r="G7476"/>
  <c r="K7258"/>
  <c r="G7268"/>
  <c r="G6164"/>
  <c r="K5946"/>
  <c r="G5956"/>
  <c r="K6323"/>
  <c r="G6333"/>
  <c r="G6600"/>
  <c r="G6808"/>
  <c r="K6808" s="1"/>
  <c r="K6590"/>
  <c r="K7283"/>
  <c r="G7379"/>
  <c r="K7379" s="1"/>
  <c r="G7293"/>
  <c r="G6041"/>
  <c r="K6031"/>
  <c r="G6128"/>
  <c r="K6128" s="1"/>
  <c r="K5910"/>
  <c r="G5920"/>
  <c r="K5703"/>
  <c r="G5713"/>
  <c r="G5300"/>
  <c r="G5508"/>
  <c r="K5290"/>
  <c r="K7683"/>
  <c r="G7693"/>
  <c r="G7512"/>
  <c r="G7720"/>
  <c r="K7502"/>
  <c r="G7598"/>
  <c r="K6190"/>
  <c r="G6286"/>
  <c r="G6200"/>
  <c r="G6408"/>
  <c r="G6357"/>
  <c r="K6347"/>
  <c r="G7076"/>
  <c r="K7076" s="1"/>
  <c r="K6858"/>
  <c r="G6868"/>
  <c r="G7317"/>
  <c r="K7307"/>
  <c r="G6065"/>
  <c r="K6055"/>
  <c r="K5934"/>
  <c r="G5944"/>
  <c r="G6152"/>
  <c r="G5737"/>
  <c r="K5727"/>
  <c r="G5752"/>
  <c r="K5752" s="1"/>
  <c r="K5534"/>
  <c r="G5630"/>
  <c r="G5544"/>
  <c r="K7951"/>
  <c r="G7961"/>
  <c r="K6554"/>
  <c r="G6564"/>
  <c r="G6772"/>
  <c r="K6772" s="1"/>
  <c r="K6711"/>
  <c r="G6721"/>
  <c r="G7208"/>
  <c r="G7416"/>
  <c r="K7198"/>
  <c r="G7681"/>
  <c r="K7671"/>
  <c r="G6369"/>
  <c r="K6359"/>
  <c r="G5337"/>
  <c r="K5327"/>
  <c r="G5424"/>
  <c r="K5206"/>
  <c r="G5302"/>
  <c r="G5216"/>
  <c r="I7824"/>
  <c r="J8442"/>
  <c r="J8384"/>
  <c r="E2868"/>
  <c r="D3195"/>
  <c r="E4117"/>
  <c r="E3193"/>
  <c r="E4068"/>
  <c r="I2870"/>
  <c r="I4122"/>
  <c r="J4085"/>
  <c r="J4109"/>
  <c r="I4116"/>
  <c r="C4111"/>
  <c r="E4125"/>
  <c r="J8397"/>
  <c r="J8433"/>
  <c r="J7497"/>
  <c r="I8467"/>
  <c r="I7167"/>
  <c r="I6839"/>
  <c r="H4130"/>
  <c r="H4069"/>
  <c r="D4161"/>
  <c r="C8468"/>
  <c r="C8456"/>
  <c r="I4076"/>
  <c r="D4123"/>
  <c r="E1888"/>
  <c r="J8391"/>
  <c r="H4071"/>
  <c r="K209" i="14"/>
  <c r="F1188" i="13"/>
  <c r="C3962"/>
  <c r="C900"/>
  <c r="B3509"/>
  <c r="F3509" s="1"/>
  <c r="F3291"/>
  <c r="F3316"/>
  <c r="B3412"/>
  <c r="F3412" s="1"/>
  <c r="B2465"/>
  <c r="F2465" s="1"/>
  <c r="F2247"/>
  <c r="B1469"/>
  <c r="F1469" s="1"/>
  <c r="F1251"/>
  <c r="B1785"/>
  <c r="F1785" s="1"/>
  <c r="F1567"/>
  <c r="B1663"/>
  <c r="B679"/>
  <c r="B3863"/>
  <c r="F3863" s="1"/>
  <c r="F583"/>
  <c r="B801"/>
  <c r="B2756"/>
  <c r="F2756" s="1"/>
  <c r="F2660"/>
  <c r="F1955"/>
  <c r="B2173"/>
  <c r="F2173" s="1"/>
  <c r="F2575"/>
  <c r="B2793"/>
  <c r="F2793" s="1"/>
  <c r="B1772"/>
  <c r="F1772" s="1"/>
  <c r="F1676"/>
  <c r="F1579"/>
  <c r="B1797"/>
  <c r="F1797" s="1"/>
  <c r="B1213"/>
  <c r="F1213" s="1"/>
  <c r="F995"/>
  <c r="B3801"/>
  <c r="F3801" s="1"/>
  <c r="F3583"/>
  <c r="F2988"/>
  <c r="B3084"/>
  <c r="F3084" s="1"/>
  <c r="F2891"/>
  <c r="B3109"/>
  <c r="F3109" s="1"/>
  <c r="B2197"/>
  <c r="F2197" s="1"/>
  <c r="F1979"/>
  <c r="B2501"/>
  <c r="F2501" s="1"/>
  <c r="F2283"/>
  <c r="B4032"/>
  <c r="F4032" s="1"/>
  <c r="F752"/>
  <c r="F607"/>
  <c r="B3887"/>
  <c r="F3887" s="1"/>
  <c r="B825"/>
  <c r="B3825"/>
  <c r="F3825" s="1"/>
  <c r="F3607"/>
  <c r="B3133"/>
  <c r="F3133" s="1"/>
  <c r="F2915"/>
  <c r="B2319"/>
  <c r="B2441"/>
  <c r="F2441" s="1"/>
  <c r="F2223"/>
  <c r="B2841"/>
  <c r="F2841" s="1"/>
  <c r="F2623"/>
  <c r="F935"/>
  <c r="B1153"/>
  <c r="F1153" s="1"/>
  <c r="B4044"/>
  <c r="F4044" s="1"/>
  <c r="F764"/>
  <c r="J901"/>
  <c r="J3963"/>
  <c r="I188" i="9"/>
  <c r="I406" s="1"/>
  <c r="I1174" i="13"/>
  <c r="I1478"/>
  <c r="I165" i="9"/>
  <c r="I383" s="1"/>
  <c r="I195"/>
  <c r="I413" s="1"/>
  <c r="I3470" i="13"/>
  <c r="I308" i="9"/>
  <c r="I318" s="1"/>
  <c r="I4029" i="13"/>
  <c r="I1466"/>
  <c r="I1333"/>
  <c r="I153" i="9"/>
  <c r="I265"/>
  <c r="I82" s="1"/>
  <c r="I2426" i="13"/>
  <c r="I2437" s="1"/>
  <c r="I202" i="9"/>
  <c r="I420" s="1"/>
  <c r="I1842" i="13"/>
  <c r="I242" i="9"/>
  <c r="I460" s="1"/>
  <c r="I3190" i="13"/>
  <c r="I846"/>
  <c r="I187" i="9"/>
  <c r="I3908" i="13"/>
  <c r="I1138"/>
  <c r="I152" i="9"/>
  <c r="I1005" i="13"/>
  <c r="I218" i="9"/>
  <c r="I436" s="1"/>
  <c r="I3166" i="13"/>
  <c r="J7732"/>
  <c r="J7524"/>
  <c r="J6420"/>
  <c r="J6212"/>
  <c r="J7196"/>
  <c r="J7404"/>
  <c r="J6152"/>
  <c r="J5944"/>
  <c r="J5884"/>
  <c r="J6092"/>
  <c r="J7780"/>
  <c r="J7572"/>
  <c r="J7416"/>
  <c r="J7208"/>
  <c r="J7220"/>
  <c r="J7428"/>
  <c r="J5424"/>
  <c r="J5302"/>
  <c r="J5216"/>
  <c r="J5411"/>
  <c r="J5325"/>
  <c r="J8182"/>
  <c r="J4912"/>
  <c r="J5120"/>
  <c r="J7232"/>
  <c r="J7440"/>
  <c r="J7112"/>
  <c r="J6904"/>
  <c r="J6104"/>
  <c r="J5896"/>
  <c r="J5592"/>
  <c r="J5800"/>
  <c r="J5739"/>
  <c r="J5653"/>
  <c r="J8048"/>
  <c r="J7926"/>
  <c r="J8144" s="1"/>
  <c r="J7840"/>
  <c r="J6492"/>
  <c r="J6284"/>
  <c r="J6928"/>
  <c r="J7136"/>
  <c r="J5812"/>
  <c r="J5604"/>
  <c r="J6067"/>
  <c r="J5981"/>
  <c r="J5300"/>
  <c r="J5508"/>
  <c r="J8291"/>
  <c r="J5021"/>
  <c r="F3254"/>
  <c r="B3472"/>
  <c r="B3264"/>
  <c r="F1031"/>
  <c r="B1041"/>
  <c r="B3361"/>
  <c r="F3351"/>
  <c r="F2258"/>
  <c r="B2268"/>
  <c r="B2476"/>
  <c r="B3886"/>
  <c r="F3886" s="1"/>
  <c r="B824"/>
  <c r="B616"/>
  <c r="F606"/>
  <c r="B2401"/>
  <c r="F2391"/>
  <c r="B1332"/>
  <c r="B1540"/>
  <c r="F1540" s="1"/>
  <c r="F1322"/>
  <c r="B3409"/>
  <c r="F3399"/>
  <c r="B2524"/>
  <c r="F2306"/>
  <c r="B2316"/>
  <c r="B872"/>
  <c r="F654"/>
  <c r="B3934"/>
  <c r="F3934" s="1"/>
  <c r="B664"/>
  <c r="B678"/>
  <c r="B592"/>
  <c r="B800"/>
  <c r="F582"/>
  <c r="B3862"/>
  <c r="B1685"/>
  <c r="F1675"/>
  <c r="B1771"/>
  <c r="B3580"/>
  <c r="B3788"/>
  <c r="F3788" s="1"/>
  <c r="F3570"/>
  <c r="F2027"/>
  <c r="B2037"/>
  <c r="F1407"/>
  <c r="B1417"/>
  <c r="F3035"/>
  <c r="B3045"/>
  <c r="F1942"/>
  <c r="B1952"/>
  <c r="B2160"/>
  <c r="F2160" s="1"/>
  <c r="F3618"/>
  <c r="B3628"/>
  <c r="B3836"/>
  <c r="F3836" s="1"/>
  <c r="F2075"/>
  <c r="B2085"/>
  <c r="F1250"/>
  <c r="B1260"/>
  <c r="B1468"/>
  <c r="F1468" s="1"/>
  <c r="B7572"/>
  <c r="B7780"/>
  <c r="F7562"/>
  <c r="F7319"/>
  <c r="B7329"/>
  <c r="B7232"/>
  <c r="B7440"/>
  <c r="F7222"/>
  <c r="F6007"/>
  <c r="B6017"/>
  <c r="B6685"/>
  <c r="F6675"/>
  <c r="F6894"/>
  <c r="B6904"/>
  <c r="B7112"/>
  <c r="F5886"/>
  <c r="B5896"/>
  <c r="B6104"/>
  <c r="B6005"/>
  <c r="F5995"/>
  <c r="F5582"/>
  <c r="B5592"/>
  <c r="B5800"/>
  <c r="B5385"/>
  <c r="F5375"/>
  <c r="B7852"/>
  <c r="B8060"/>
  <c r="F7842"/>
  <c r="F7343"/>
  <c r="B7353"/>
  <c r="F7246"/>
  <c r="B7256"/>
  <c r="B7464"/>
  <c r="F6055"/>
  <c r="B6065"/>
  <c r="B6709"/>
  <c r="F6699"/>
  <c r="B6928"/>
  <c r="B7136"/>
  <c r="F6918"/>
  <c r="F5910"/>
  <c r="B5920"/>
  <c r="B6128"/>
  <c r="B6029"/>
  <c r="F6019"/>
  <c r="B5616"/>
  <c r="B5824"/>
  <c r="F5606"/>
  <c r="B5409"/>
  <c r="F5399"/>
  <c r="F7866"/>
  <c r="B7876"/>
  <c r="B8084"/>
  <c r="F7367"/>
  <c r="B7377"/>
  <c r="B7732"/>
  <c r="F7514"/>
  <c r="B7524"/>
  <c r="F6202"/>
  <c r="B6212"/>
  <c r="B6420"/>
  <c r="B6977"/>
  <c r="F6967"/>
  <c r="B7196"/>
  <c r="B7404"/>
  <c r="F7186"/>
  <c r="B5944"/>
  <c r="F5934"/>
  <c r="B6152"/>
  <c r="F6043"/>
  <c r="B6053"/>
  <c r="B6092"/>
  <c r="B5884"/>
  <c r="F5874"/>
  <c r="F5643"/>
  <c r="B5739"/>
  <c r="B5653"/>
  <c r="B7949"/>
  <c r="F7939"/>
  <c r="B8035"/>
  <c r="F7878"/>
  <c r="B7888"/>
  <c r="B8096"/>
  <c r="F6639"/>
  <c r="B6649"/>
  <c r="B6760"/>
  <c r="F6542"/>
  <c r="B6552"/>
  <c r="B7317"/>
  <c r="F7307"/>
  <c r="B7536"/>
  <c r="B7744"/>
  <c r="F7526"/>
  <c r="B6224"/>
  <c r="B6432"/>
  <c r="F6214"/>
  <c r="F5206"/>
  <c r="B5302"/>
  <c r="B5216"/>
  <c r="B5424"/>
  <c r="B5411"/>
  <c r="B5325"/>
  <c r="F5315"/>
  <c r="B5120"/>
  <c r="F4902"/>
  <c r="B8182"/>
  <c r="B4912"/>
  <c r="B1320"/>
  <c r="B1528"/>
  <c r="F1310"/>
  <c r="B1140"/>
  <c r="F1140" s="1"/>
  <c r="F922"/>
  <c r="B932"/>
  <c r="F3655"/>
  <c r="B3665"/>
  <c r="F3278"/>
  <c r="B3496"/>
  <c r="B3288"/>
  <c r="F2671"/>
  <c r="B2681"/>
  <c r="B828"/>
  <c r="F610"/>
  <c r="B3890"/>
  <c r="F3890" s="1"/>
  <c r="B2188"/>
  <c r="F2188" s="1"/>
  <c r="F1970"/>
  <c r="B3950"/>
  <c r="F3950" s="1"/>
  <c r="B888"/>
  <c r="F670"/>
  <c r="F2226"/>
  <c r="B2322"/>
  <c r="B2444"/>
  <c r="F2444" s="1"/>
  <c r="B3780"/>
  <c r="F3780" s="1"/>
  <c r="F3562"/>
  <c r="F1266"/>
  <c r="B1484"/>
  <c r="F1484" s="1"/>
  <c r="B1156"/>
  <c r="F1156" s="1"/>
  <c r="F938"/>
  <c r="B2492"/>
  <c r="F2492" s="1"/>
  <c r="F2274"/>
  <c r="B3840"/>
  <c r="F3840" s="1"/>
  <c r="F3622"/>
  <c r="G2177"/>
  <c r="K2177" s="1"/>
  <c r="K1959"/>
  <c r="K2579"/>
  <c r="G2797"/>
  <c r="K2797" s="1"/>
  <c r="G1801"/>
  <c r="K1801" s="1"/>
  <c r="K1583"/>
  <c r="G1157"/>
  <c r="K1157" s="1"/>
  <c r="K939"/>
  <c r="G853"/>
  <c r="K635"/>
  <c r="G3915"/>
  <c r="K3915" s="1"/>
  <c r="G3489"/>
  <c r="K3489" s="1"/>
  <c r="K3271"/>
  <c r="K2639"/>
  <c r="G2857"/>
  <c r="K2857" s="1"/>
  <c r="G1448"/>
  <c r="K1448" s="1"/>
  <c r="K1352"/>
  <c r="K951"/>
  <c r="G1169"/>
  <c r="K1169" s="1"/>
  <c r="G1181"/>
  <c r="K1181" s="1"/>
  <c r="K963"/>
  <c r="G3939"/>
  <c r="K3939" s="1"/>
  <c r="G877"/>
  <c r="K659"/>
  <c r="G3513"/>
  <c r="K3513" s="1"/>
  <c r="K3295"/>
  <c r="K2008"/>
  <c r="G2104"/>
  <c r="K2104" s="1"/>
  <c r="G1849"/>
  <c r="K1849" s="1"/>
  <c r="K1631"/>
  <c r="G1545"/>
  <c r="K1545" s="1"/>
  <c r="K1327"/>
  <c r="G4012"/>
  <c r="K4012" s="1"/>
  <c r="K732"/>
  <c r="G3817"/>
  <c r="K3817" s="1"/>
  <c r="K3599"/>
  <c r="K3587"/>
  <c r="G3805"/>
  <c r="K3805" s="1"/>
  <c r="G3441"/>
  <c r="K3441" s="1"/>
  <c r="K3223"/>
  <c r="G2469"/>
  <c r="K2469" s="1"/>
  <c r="K2251"/>
  <c r="G1873"/>
  <c r="K1873" s="1"/>
  <c r="K1655"/>
  <c r="G1789"/>
  <c r="K1789" s="1"/>
  <c r="K1571"/>
  <c r="G1667"/>
  <c r="G3879"/>
  <c r="K3879" s="1"/>
  <c r="G817"/>
  <c r="K599"/>
  <c r="F5565"/>
  <c r="B5783"/>
  <c r="F5783" s="1"/>
  <c r="B5515"/>
  <c r="F5515" s="1"/>
  <c r="F5297"/>
  <c r="B8346"/>
  <c r="F8346" s="1"/>
  <c r="F5066"/>
  <c r="B8103"/>
  <c r="F8103" s="1"/>
  <c r="F7885"/>
  <c r="B6463"/>
  <c r="F6463" s="1"/>
  <c r="F6245"/>
  <c r="B5965"/>
  <c r="B6087"/>
  <c r="F6087" s="1"/>
  <c r="F5869"/>
  <c r="F7557"/>
  <c r="B7775"/>
  <c r="F7775" s="1"/>
  <c r="F6269"/>
  <c r="B6487"/>
  <c r="F6487" s="1"/>
  <c r="B5187"/>
  <c r="F4969"/>
  <c r="B8249"/>
  <c r="F8249" s="1"/>
  <c r="F7593"/>
  <c r="B7811"/>
  <c r="F7811" s="1"/>
  <c r="B7107"/>
  <c r="F7107" s="1"/>
  <c r="F6889"/>
  <c r="B5746"/>
  <c r="F5746" s="1"/>
  <c r="F5650"/>
  <c r="B5819"/>
  <c r="F5819" s="1"/>
  <c r="F5601"/>
  <c r="B7459"/>
  <c r="F7459" s="1"/>
  <c r="F7241"/>
  <c r="B8139"/>
  <c r="F8139" s="1"/>
  <c r="F7921"/>
  <c r="F4921"/>
  <c r="B8201"/>
  <c r="F8201" s="1"/>
  <c r="B5139"/>
  <c r="B5443"/>
  <c r="F5443" s="1"/>
  <c r="F5225"/>
  <c r="B8322"/>
  <c r="F8322" s="1"/>
  <c r="F5042"/>
  <c r="B7423"/>
  <c r="F7423" s="1"/>
  <c r="F7205"/>
  <c r="F6281"/>
  <c r="B6499"/>
  <c r="F6499" s="1"/>
  <c r="B5831"/>
  <c r="F5831" s="1"/>
  <c r="F5613"/>
  <c r="B6755"/>
  <c r="F6755" s="1"/>
  <c r="F6537"/>
  <c r="B5151"/>
  <c r="F4933"/>
  <c r="B8213"/>
  <c r="F8213" s="1"/>
  <c r="B8189"/>
  <c r="F8189" s="1"/>
  <c r="B5127"/>
  <c r="F4909"/>
  <c r="B8225"/>
  <c r="F8225" s="1"/>
  <c r="B5163"/>
  <c r="F4945"/>
  <c r="B3795"/>
  <c r="F3795" s="1"/>
  <c r="F3577"/>
  <c r="B3467"/>
  <c r="F3467" s="1"/>
  <c r="F3249"/>
  <c r="B1827"/>
  <c r="F1827" s="1"/>
  <c r="F1609"/>
  <c r="F734"/>
  <c r="B4014"/>
  <c r="F4014" s="1"/>
  <c r="B2775"/>
  <c r="F2775" s="1"/>
  <c r="B2653"/>
  <c r="F2557"/>
  <c r="B1450"/>
  <c r="F1450" s="1"/>
  <c r="F1354"/>
  <c r="B4062"/>
  <c r="F4062" s="1"/>
  <c r="F782"/>
  <c r="B2847"/>
  <c r="F2847" s="1"/>
  <c r="F2629"/>
  <c r="F2945"/>
  <c r="B3163"/>
  <c r="F3163" s="1"/>
  <c r="B4002"/>
  <c r="F4002" s="1"/>
  <c r="F722"/>
  <c r="B3431"/>
  <c r="F3431" s="1"/>
  <c r="B3309"/>
  <c r="F3213"/>
  <c r="F770"/>
  <c r="B4050"/>
  <c r="F4050" s="1"/>
  <c r="F3553"/>
  <c r="B3771"/>
  <c r="F3771" s="1"/>
  <c r="F3541"/>
  <c r="B3637"/>
  <c r="B3759"/>
  <c r="F3759" s="1"/>
  <c r="B3443"/>
  <c r="F3443" s="1"/>
  <c r="F3225"/>
  <c r="B3455"/>
  <c r="F3455" s="1"/>
  <c r="F3237"/>
  <c r="F1682"/>
  <c r="B1778"/>
  <c r="F1778" s="1"/>
  <c r="B2859"/>
  <c r="F2859" s="1"/>
  <c r="F2641"/>
  <c r="B1791"/>
  <c r="F1791" s="1"/>
  <c r="B1669"/>
  <c r="F1573"/>
  <c r="B1183"/>
  <c r="F1183" s="1"/>
  <c r="F965"/>
  <c r="B3819"/>
  <c r="F3819" s="1"/>
  <c r="F3601"/>
  <c r="B3807"/>
  <c r="F3807" s="1"/>
  <c r="F3589"/>
  <c r="F2666"/>
  <c r="B2762"/>
  <c r="F2762" s="1"/>
  <c r="B2191"/>
  <c r="F2191" s="1"/>
  <c r="F1973"/>
  <c r="B2434"/>
  <c r="F2434" s="1"/>
  <c r="F2338"/>
  <c r="F929"/>
  <c r="B1147"/>
  <c r="F1147" s="1"/>
  <c r="B1839"/>
  <c r="F1839" s="1"/>
  <c r="F1621"/>
  <c r="B807"/>
  <c r="F589"/>
  <c r="B3869"/>
  <c r="F3869" s="1"/>
  <c r="B685"/>
  <c r="G7799"/>
  <c r="K7799" s="1"/>
  <c r="K7581"/>
  <c r="G7435"/>
  <c r="K7435" s="1"/>
  <c r="K7217"/>
  <c r="G6074"/>
  <c r="K6074" s="1"/>
  <c r="K5978"/>
  <c r="K6913"/>
  <c r="G7131"/>
  <c r="K7131" s="1"/>
  <c r="G6147"/>
  <c r="K6147" s="1"/>
  <c r="K5929"/>
  <c r="K5018"/>
  <c r="G8298"/>
  <c r="K8298" s="1"/>
  <c r="G8334"/>
  <c r="K8334" s="1"/>
  <c r="K5054"/>
  <c r="K7837"/>
  <c r="G7933"/>
  <c r="G8055"/>
  <c r="K8055" s="1"/>
  <c r="G6803"/>
  <c r="K6803" s="1"/>
  <c r="K6585"/>
  <c r="G7471"/>
  <c r="K7471" s="1"/>
  <c r="K7253"/>
  <c r="G6171"/>
  <c r="K6171" s="1"/>
  <c r="K5953"/>
  <c r="G5771"/>
  <c r="K5771" s="1"/>
  <c r="K5553"/>
  <c r="G7483"/>
  <c r="K7483" s="1"/>
  <c r="K7265"/>
  <c r="G7399"/>
  <c r="K7399" s="1"/>
  <c r="K7181"/>
  <c r="G7277"/>
  <c r="K4885"/>
  <c r="G4981"/>
  <c r="G8165"/>
  <c r="K8165" s="1"/>
  <c r="G5103"/>
  <c r="G8346"/>
  <c r="K8346" s="1"/>
  <c r="K5066"/>
  <c r="G5139"/>
  <c r="K4921"/>
  <c r="G8201"/>
  <c r="K8201" s="1"/>
  <c r="G6755"/>
  <c r="K6755" s="1"/>
  <c r="K6537"/>
  <c r="G7423"/>
  <c r="K7423" s="1"/>
  <c r="K7205"/>
  <c r="G6123"/>
  <c r="K6123" s="1"/>
  <c r="K5905"/>
  <c r="G5746"/>
  <c r="K5746" s="1"/>
  <c r="K5650"/>
  <c r="G5819"/>
  <c r="K5819" s="1"/>
  <c r="K5601"/>
  <c r="H8132"/>
  <c r="H7924"/>
  <c r="H6942"/>
  <c r="H6856"/>
  <c r="H7064"/>
  <c r="H7756"/>
  <c r="H7548"/>
  <c r="H6444"/>
  <c r="H6236"/>
  <c r="H4912"/>
  <c r="H8182"/>
  <c r="H5120"/>
  <c r="H5069"/>
  <c r="H8339"/>
  <c r="H4924"/>
  <c r="H5132"/>
  <c r="H8194"/>
  <c r="H7768"/>
  <c r="H7560"/>
  <c r="H6880"/>
  <c r="H7088"/>
  <c r="H7780"/>
  <c r="H7572"/>
  <c r="H6468"/>
  <c r="H6260"/>
  <c r="H4936"/>
  <c r="H8206"/>
  <c r="H5144"/>
  <c r="H8218"/>
  <c r="H4948"/>
  <c r="H5156"/>
  <c r="H8279"/>
  <c r="H5009"/>
  <c r="H8035"/>
  <c r="H7949"/>
  <c r="H7244"/>
  <c r="H7452"/>
  <c r="H6940"/>
  <c r="H7148"/>
  <c r="H5824"/>
  <c r="H5616"/>
  <c r="H5288"/>
  <c r="H5496"/>
  <c r="H8303"/>
  <c r="H5033"/>
  <c r="H7268"/>
  <c r="H7476"/>
  <c r="H7270"/>
  <c r="H7488" s="1"/>
  <c r="H7184"/>
  <c r="H7392"/>
  <c r="H6092"/>
  <c r="H5884"/>
  <c r="H5556"/>
  <c r="H5764"/>
  <c r="H5057"/>
  <c r="H8327"/>
  <c r="G7973"/>
  <c r="K7963"/>
  <c r="K7574"/>
  <c r="G7792"/>
  <c r="G7584"/>
  <c r="G6456"/>
  <c r="K6238"/>
  <c r="G6248"/>
  <c r="K6639"/>
  <c r="G6649"/>
  <c r="K6906"/>
  <c r="G6916"/>
  <c r="G7124"/>
  <c r="K7124" s="1"/>
  <c r="G7365"/>
  <c r="K7355"/>
  <c r="K6019"/>
  <c r="G6029"/>
  <c r="K5011"/>
  <c r="G5021"/>
  <c r="G8291"/>
  <c r="K4914"/>
  <c r="G4924"/>
  <c r="G8194"/>
  <c r="G5132"/>
  <c r="G5592"/>
  <c r="G5800"/>
  <c r="K5582"/>
  <c r="K7987"/>
  <c r="G7997"/>
  <c r="K7611"/>
  <c r="G7707"/>
  <c r="G7621"/>
  <c r="G6480"/>
  <c r="K6480" s="1"/>
  <c r="K6262"/>
  <c r="G6272"/>
  <c r="G6673"/>
  <c r="K6663"/>
  <c r="G6940"/>
  <c r="G7148"/>
  <c r="K6930"/>
  <c r="G7633"/>
  <c r="K7623"/>
  <c r="K6311"/>
  <c r="G6321"/>
  <c r="G5045"/>
  <c r="G8315"/>
  <c r="K8315" s="1"/>
  <c r="K5035"/>
  <c r="G4948"/>
  <c r="G8218"/>
  <c r="K8218" s="1"/>
  <c r="G5156"/>
  <c r="K4938"/>
  <c r="G5824"/>
  <c r="K5824" s="1"/>
  <c r="K5606"/>
  <c r="G5616"/>
  <c r="K8011"/>
  <c r="G8021"/>
  <c r="K7659"/>
  <c r="G7669"/>
  <c r="K6530"/>
  <c r="G6540"/>
  <c r="G6748"/>
  <c r="K6748" s="1"/>
  <c r="K6687"/>
  <c r="G6697"/>
  <c r="G7392"/>
  <c r="K7174"/>
  <c r="G7270"/>
  <c r="G7184"/>
  <c r="G7657"/>
  <c r="K7647"/>
  <c r="G6345"/>
  <c r="K6335"/>
  <c r="G8339"/>
  <c r="K5059"/>
  <c r="G5069"/>
  <c r="G8242"/>
  <c r="K8242" s="1"/>
  <c r="G5180"/>
  <c r="K4962"/>
  <c r="G4972"/>
  <c r="K5874"/>
  <c r="G6092"/>
  <c r="K6092" s="1"/>
  <c r="G5884"/>
  <c r="K7902"/>
  <c r="G7912"/>
  <c r="G8120"/>
  <c r="G6880"/>
  <c r="G7088"/>
  <c r="K6870"/>
  <c r="K7027"/>
  <c r="G7037"/>
  <c r="G7756"/>
  <c r="K7538"/>
  <c r="G7548"/>
  <c r="G6444"/>
  <c r="K6444" s="1"/>
  <c r="K6226"/>
  <c r="G6236"/>
  <c r="K6675"/>
  <c r="G6685"/>
  <c r="K5643"/>
  <c r="G5739"/>
  <c r="G5653"/>
  <c r="G5764"/>
  <c r="K5764" s="1"/>
  <c r="K5546"/>
  <c r="G5556"/>
  <c r="G5325"/>
  <c r="K5315"/>
  <c r="G5411"/>
  <c r="G5120"/>
  <c r="K4902"/>
  <c r="G8182"/>
  <c r="K8182" s="1"/>
  <c r="G4912"/>
  <c r="J8445"/>
  <c r="J7825"/>
  <c r="I8455"/>
  <c r="I8443"/>
  <c r="I4154"/>
  <c r="H4106"/>
  <c r="J5523"/>
  <c r="H3196"/>
  <c r="H4108"/>
  <c r="E4154"/>
  <c r="E2210"/>
  <c r="E3850"/>
  <c r="E4119"/>
  <c r="I8430"/>
  <c r="E8456"/>
  <c r="H4148"/>
  <c r="D8438"/>
  <c r="J7164"/>
  <c r="J4084"/>
  <c r="J8377"/>
  <c r="D8383"/>
  <c r="D8421"/>
  <c r="E4081"/>
  <c r="I4134"/>
  <c r="E8413"/>
  <c r="E8145"/>
  <c r="J4106"/>
  <c r="E1561"/>
  <c r="E4149"/>
  <c r="I5855"/>
  <c r="I6183"/>
  <c r="I4166"/>
  <c r="D4101"/>
  <c r="D4125"/>
  <c r="C7824"/>
  <c r="D3855"/>
  <c r="E1560"/>
  <c r="J1227"/>
  <c r="J8403"/>
  <c r="J7491"/>
  <c r="E2866"/>
  <c r="G6745"/>
  <c r="K6745" s="1"/>
  <c r="K6527"/>
  <c r="G6623"/>
  <c r="G6125"/>
  <c r="K6125" s="1"/>
  <c r="K5907"/>
  <c r="G6757"/>
  <c r="K6757" s="1"/>
  <c r="K6539"/>
  <c r="K5215"/>
  <c r="G5311"/>
  <c r="G5433"/>
  <c r="K5433" s="1"/>
  <c r="K5615"/>
  <c r="G5833"/>
  <c r="K5833" s="1"/>
  <c r="K6964"/>
  <c r="G7060"/>
  <c r="K7060" s="1"/>
  <c r="G6149"/>
  <c r="K6149" s="1"/>
  <c r="K5931"/>
  <c r="K6235"/>
  <c r="G6453"/>
  <c r="K6453" s="1"/>
  <c r="K6879"/>
  <c r="G7097"/>
  <c r="K7097" s="1"/>
  <c r="K5579"/>
  <c r="G5797"/>
  <c r="K5797" s="1"/>
  <c r="K5883"/>
  <c r="G6101"/>
  <c r="K6101" s="1"/>
  <c r="G8093"/>
  <c r="K8093" s="1"/>
  <c r="K7875"/>
  <c r="K6308"/>
  <c r="G6404"/>
  <c r="K6404" s="1"/>
  <c r="G6793"/>
  <c r="K6793" s="1"/>
  <c r="K6575"/>
  <c r="G7121"/>
  <c r="K7121" s="1"/>
  <c r="K6903"/>
  <c r="G5821"/>
  <c r="K5821" s="1"/>
  <c r="K5603"/>
  <c r="G5469"/>
  <c r="K5469" s="1"/>
  <c r="K5251"/>
  <c r="G7473"/>
  <c r="K7473" s="1"/>
  <c r="K7255"/>
  <c r="G7801"/>
  <c r="K7801" s="1"/>
  <c r="K7583"/>
  <c r="G6489"/>
  <c r="K6489" s="1"/>
  <c r="K6271"/>
  <c r="G8251"/>
  <c r="K8251" s="1"/>
  <c r="G5189"/>
  <c r="K4971"/>
  <c r="G5153"/>
  <c r="K4935"/>
  <c r="G8215"/>
  <c r="K8215" s="1"/>
  <c r="H8262"/>
  <c r="H5200"/>
  <c r="I1490"/>
  <c r="I177" i="9"/>
  <c r="I395" s="1"/>
  <c r="I182"/>
  <c r="I400" s="1"/>
  <c r="I3130" i="13"/>
  <c r="I3958"/>
  <c r="I896"/>
  <c r="I3410"/>
  <c r="I3421" s="1"/>
  <c r="I268" i="9"/>
  <c r="I85" s="1"/>
  <c r="I1818" i="13"/>
  <c r="I178" i="9"/>
  <c r="I396" s="1"/>
  <c r="I267"/>
  <c r="I84" s="1"/>
  <c r="I3082" i="13"/>
  <c r="I3093" s="1"/>
  <c r="F1103"/>
  <c r="B1113"/>
  <c r="F703"/>
  <c r="B713"/>
  <c r="B3983"/>
  <c r="F3983" s="1"/>
  <c r="B3484"/>
  <c r="F3266"/>
  <c r="B3276"/>
  <c r="F2731"/>
  <c r="B2741"/>
  <c r="F2707"/>
  <c r="B2717"/>
  <c r="F755"/>
  <c r="B4035"/>
  <c r="F4035" s="1"/>
  <c r="B2978"/>
  <c r="B3100"/>
  <c r="F3100" s="1"/>
  <c r="F2882"/>
  <c r="F1594"/>
  <c r="B1812"/>
  <c r="F1812" s="1"/>
  <c r="B2832"/>
  <c r="F2832" s="1"/>
  <c r="F2614"/>
  <c r="B4023"/>
  <c r="F4023" s="1"/>
  <c r="F743"/>
  <c r="B2480"/>
  <c r="F2480" s="1"/>
  <c r="F2262"/>
  <c r="B1460"/>
  <c r="F1460" s="1"/>
  <c r="F1242"/>
  <c r="B1338"/>
  <c r="B3476"/>
  <c r="F3476" s="1"/>
  <c r="F3258"/>
  <c r="D3967"/>
  <c r="D905"/>
  <c r="G3790"/>
  <c r="K3790" s="1"/>
  <c r="K3572"/>
  <c r="G3474"/>
  <c r="K3474" s="1"/>
  <c r="K3256"/>
  <c r="K2296"/>
  <c r="G2514"/>
  <c r="K2514" s="1"/>
  <c r="G1445"/>
  <c r="K1445" s="1"/>
  <c r="K1349"/>
  <c r="G1470"/>
  <c r="K1470" s="1"/>
  <c r="K1252"/>
  <c r="K1264"/>
  <c r="G1482"/>
  <c r="K1482" s="1"/>
  <c r="G4021"/>
  <c r="K4021" s="1"/>
  <c r="K741"/>
  <c r="G3498"/>
  <c r="K3498" s="1"/>
  <c r="K3280"/>
  <c r="G2976"/>
  <c r="G3098"/>
  <c r="K3098" s="1"/>
  <c r="K2880"/>
  <c r="K2624"/>
  <c r="G2842"/>
  <c r="K2842" s="1"/>
  <c r="G1494"/>
  <c r="K1494" s="1"/>
  <c r="K1276"/>
  <c r="G4057"/>
  <c r="K4057" s="1"/>
  <c r="K777"/>
  <c r="K644"/>
  <c r="G862"/>
  <c r="G3924"/>
  <c r="K3924" s="1"/>
  <c r="K3620"/>
  <c r="G3838"/>
  <c r="K3838" s="1"/>
  <c r="K3208"/>
  <c r="G3304"/>
  <c r="G3426"/>
  <c r="K3426" s="1"/>
  <c r="G2466"/>
  <c r="K2466" s="1"/>
  <c r="K2248"/>
  <c r="G1992"/>
  <c r="G2114"/>
  <c r="K2114" s="1"/>
  <c r="K1896"/>
  <c r="G1117"/>
  <c r="K1117" s="1"/>
  <c r="K1021"/>
  <c r="K693"/>
  <c r="G3973"/>
  <c r="K3973" s="1"/>
  <c r="G789"/>
  <c r="G3802"/>
  <c r="K3802" s="1"/>
  <c r="K3584"/>
  <c r="K2636"/>
  <c r="G2854"/>
  <c r="K2854" s="1"/>
  <c r="G3486"/>
  <c r="K3486" s="1"/>
  <c r="K3268"/>
  <c r="K1920"/>
  <c r="G2138"/>
  <c r="K2138" s="1"/>
  <c r="K1640"/>
  <c r="G1858"/>
  <c r="K1858" s="1"/>
  <c r="G1458"/>
  <c r="K1458" s="1"/>
  <c r="K1240"/>
  <c r="G1336"/>
  <c r="K717"/>
  <c r="G3997"/>
  <c r="K3997" s="1"/>
  <c r="I263" i="9"/>
  <c r="I80" s="1"/>
  <c r="I1770" i="13"/>
  <c r="I1781" s="1"/>
  <c r="I241" i="9"/>
  <c r="I459" s="1"/>
  <c r="I2862" i="13"/>
  <c r="I822"/>
  <c r="I163" i="9"/>
  <c r="I3884" i="13"/>
  <c r="I2134"/>
  <c r="I167" i="9"/>
  <c r="I385" s="1"/>
  <c r="I176"/>
  <c r="I394" s="1"/>
  <c r="I1162" i="13"/>
  <c r="I2206"/>
  <c r="I239" i="9"/>
  <c r="I457" s="1"/>
  <c r="I1502" i="13"/>
  <c r="I189" i="9"/>
  <c r="I407" s="1"/>
  <c r="K3679" i="13"/>
  <c r="G3689"/>
  <c r="K2731"/>
  <c r="G2741"/>
  <c r="K3011"/>
  <c r="G3021"/>
  <c r="G2524"/>
  <c r="K2306"/>
  <c r="G2316"/>
  <c r="G1733"/>
  <c r="K1723"/>
  <c r="G2365"/>
  <c r="K2355"/>
  <c r="G1868"/>
  <c r="K1650"/>
  <c r="G1660"/>
  <c r="G1443"/>
  <c r="G1357"/>
  <c r="K1347"/>
  <c r="G4043"/>
  <c r="K763"/>
  <c r="G773"/>
  <c r="G3946"/>
  <c r="G884"/>
  <c r="K666"/>
  <c r="G676"/>
  <c r="G3713"/>
  <c r="K3703"/>
  <c r="K2999"/>
  <c r="G3009"/>
  <c r="G3045"/>
  <c r="K3035"/>
  <c r="G2646"/>
  <c r="G2560"/>
  <c r="K2550"/>
  <c r="G2768"/>
  <c r="G2013"/>
  <c r="K2003"/>
  <c r="G2099"/>
  <c r="K2379"/>
  <c r="G2389"/>
  <c r="G956"/>
  <c r="G1164"/>
  <c r="K946"/>
  <c r="K1371"/>
  <c r="G1381"/>
  <c r="G1041"/>
  <c r="K1031"/>
  <c r="G713"/>
  <c r="K703"/>
  <c r="G3983"/>
  <c r="K3618"/>
  <c r="G3628"/>
  <c r="G3836"/>
  <c r="G3349"/>
  <c r="K3339"/>
  <c r="G3120"/>
  <c r="K2902"/>
  <c r="G2912"/>
  <c r="K2962"/>
  <c r="G2972"/>
  <c r="G3180"/>
  <c r="G2377"/>
  <c r="K2367"/>
  <c r="G1988"/>
  <c r="G2196"/>
  <c r="K1978"/>
  <c r="K1383"/>
  <c r="G1393"/>
  <c r="G1745"/>
  <c r="K1735"/>
  <c r="G1540"/>
  <c r="K1322"/>
  <c r="G1332"/>
  <c r="G652"/>
  <c r="G3922"/>
  <c r="K642"/>
  <c r="G860"/>
  <c r="K3327"/>
  <c r="G3337"/>
  <c r="G3373"/>
  <c r="K3363"/>
  <c r="G2936"/>
  <c r="G3144"/>
  <c r="K2926"/>
  <c r="G3216"/>
  <c r="K3206"/>
  <c r="G3424"/>
  <c r="G3302"/>
  <c r="K2391"/>
  <c r="G2401"/>
  <c r="G2440"/>
  <c r="K2222"/>
  <c r="G2318"/>
  <c r="G2232"/>
  <c r="G1417"/>
  <c r="K1407"/>
  <c r="G1769"/>
  <c r="K1759"/>
  <c r="G1576"/>
  <c r="K1566"/>
  <c r="G1784"/>
  <c r="G1662"/>
  <c r="G920"/>
  <c r="G1128"/>
  <c r="K910"/>
  <c r="G1006"/>
  <c r="B2822"/>
  <c r="F2822" s="1"/>
  <c r="F2604"/>
  <c r="F2288"/>
  <c r="B2506"/>
  <c r="F2506" s="1"/>
  <c r="B2154"/>
  <c r="F2154" s="1"/>
  <c r="F1936"/>
  <c r="F1353"/>
  <c r="B1449"/>
  <c r="F1449" s="1"/>
  <c r="B4049"/>
  <c r="F4049" s="1"/>
  <c r="F769"/>
  <c r="B3770"/>
  <c r="F3770" s="1"/>
  <c r="F3552"/>
  <c r="F3212"/>
  <c r="B3308"/>
  <c r="B3430"/>
  <c r="F3430" s="1"/>
  <c r="F2665"/>
  <c r="B2761"/>
  <c r="F2761" s="1"/>
  <c r="B2190"/>
  <c r="F2190" s="1"/>
  <c r="F1972"/>
  <c r="B2178"/>
  <c r="F2178" s="1"/>
  <c r="F1960"/>
  <c r="B1510"/>
  <c r="F1510" s="1"/>
  <c r="F1292"/>
  <c r="B1170"/>
  <c r="F1170" s="1"/>
  <c r="F952"/>
  <c r="B890"/>
  <c r="F672"/>
  <c r="B3952"/>
  <c r="F3952" s="1"/>
  <c r="B3794"/>
  <c r="F3794" s="1"/>
  <c r="F3576"/>
  <c r="B2980"/>
  <c r="B3102"/>
  <c r="F3102" s="1"/>
  <c r="F2884"/>
  <c r="B1996"/>
  <c r="B2118"/>
  <c r="F2118" s="1"/>
  <c r="F1900"/>
  <c r="B2858"/>
  <c r="F2858" s="1"/>
  <c r="F2640"/>
  <c r="B1546"/>
  <c r="F1546" s="1"/>
  <c r="F1328"/>
  <c r="B1534"/>
  <c r="F1534" s="1"/>
  <c r="F1316"/>
  <c r="F721"/>
  <c r="B4001"/>
  <c r="F4001" s="1"/>
  <c r="B3806"/>
  <c r="F3806" s="1"/>
  <c r="F3588"/>
  <c r="F2944"/>
  <c r="B3162"/>
  <c r="F3162" s="1"/>
  <c r="B3126"/>
  <c r="F3126" s="1"/>
  <c r="F2908"/>
  <c r="B1668"/>
  <c r="B1790"/>
  <c r="F1790" s="1"/>
  <c r="F1572"/>
  <c r="F1244"/>
  <c r="B1340"/>
  <c r="B1462"/>
  <c r="F1462" s="1"/>
  <c r="B4025"/>
  <c r="F4025" s="1"/>
  <c r="F745"/>
  <c r="C5201"/>
  <c r="C8263"/>
  <c r="B7746"/>
  <c r="F7746" s="1"/>
  <c r="F7528"/>
  <c r="B6434"/>
  <c r="F6434" s="1"/>
  <c r="F6216"/>
  <c r="B7466"/>
  <c r="F7466" s="1"/>
  <c r="F7248"/>
  <c r="B6130"/>
  <c r="F6130" s="1"/>
  <c r="F5912"/>
  <c r="B4976"/>
  <c r="B8160"/>
  <c r="F8160" s="1"/>
  <c r="B5098"/>
  <c r="F4880"/>
  <c r="F5061"/>
  <c r="B8341"/>
  <c r="F8341" s="1"/>
  <c r="F4916"/>
  <c r="B8196"/>
  <c r="F8196" s="1"/>
  <c r="B5134"/>
  <c r="B8134"/>
  <c r="F8134" s="1"/>
  <c r="F7916"/>
  <c r="F6580"/>
  <c r="B6798"/>
  <c r="F6798" s="1"/>
  <c r="B7734"/>
  <c r="F7734" s="1"/>
  <c r="F7516"/>
  <c r="B6422"/>
  <c r="F6422" s="1"/>
  <c r="F6204"/>
  <c r="B5122"/>
  <c r="F4904"/>
  <c r="B8184"/>
  <c r="F8184" s="1"/>
  <c r="B5085"/>
  <c r="B8269"/>
  <c r="F8269" s="1"/>
  <c r="F4989"/>
  <c r="F5025"/>
  <c r="B8305"/>
  <c r="F8305" s="1"/>
  <c r="F7552"/>
  <c r="B7770"/>
  <c r="F7770" s="1"/>
  <c r="B6822"/>
  <c r="F6822" s="1"/>
  <c r="F6604"/>
  <c r="B7758"/>
  <c r="F7758" s="1"/>
  <c r="F7540"/>
  <c r="B6446"/>
  <c r="F6446" s="1"/>
  <c r="F6228"/>
  <c r="B8208"/>
  <c r="F8208" s="1"/>
  <c r="B5146"/>
  <c r="F4928"/>
  <c r="F4964"/>
  <c r="B8244"/>
  <c r="F8244" s="1"/>
  <c r="B5182"/>
  <c r="B7066"/>
  <c r="F7066" s="1"/>
  <c r="F6848"/>
  <c r="B6944"/>
  <c r="F7564"/>
  <c r="B7782"/>
  <c r="F7782" s="1"/>
  <c r="F6252"/>
  <c r="B6470"/>
  <c r="F6470" s="1"/>
  <c r="F4952"/>
  <c r="B8232"/>
  <c r="F8232" s="1"/>
  <c r="B5170"/>
  <c r="B6082"/>
  <c r="F6082" s="1"/>
  <c r="B5960"/>
  <c r="F5864"/>
  <c r="G3758"/>
  <c r="K3758" s="1"/>
  <c r="K3540"/>
  <c r="G3636"/>
  <c r="G3186"/>
  <c r="K3186" s="1"/>
  <c r="K2968"/>
  <c r="G2202"/>
  <c r="K2202" s="1"/>
  <c r="K1984"/>
  <c r="G2822"/>
  <c r="K2822" s="1"/>
  <c r="K2604"/>
  <c r="K757"/>
  <c r="G4037"/>
  <c r="K4037" s="1"/>
  <c r="G3880"/>
  <c r="K3880" s="1"/>
  <c r="K600"/>
  <c r="G818"/>
  <c r="G3782"/>
  <c r="K3782" s="1"/>
  <c r="K3564"/>
  <c r="K2896"/>
  <c r="G3114"/>
  <c r="K3114" s="1"/>
  <c r="K2616"/>
  <c r="G2834"/>
  <c r="K2834" s="1"/>
  <c r="G2130"/>
  <c r="K2130" s="1"/>
  <c r="K1912"/>
  <c r="K1972"/>
  <c r="G2190"/>
  <c r="K2190" s="1"/>
  <c r="G1206"/>
  <c r="K1206" s="1"/>
  <c r="K988"/>
  <c r="G1850"/>
  <c r="K1850" s="1"/>
  <c r="K1632"/>
  <c r="K952"/>
  <c r="G1170"/>
  <c r="K1170" s="1"/>
  <c r="G3454"/>
  <c r="K3454" s="1"/>
  <c r="K3236"/>
  <c r="G3126"/>
  <c r="K3126" s="1"/>
  <c r="K2908"/>
  <c r="G2458"/>
  <c r="K2458" s="1"/>
  <c r="K2240"/>
  <c r="G1522"/>
  <c r="K1522" s="1"/>
  <c r="K1304"/>
  <c r="G1534"/>
  <c r="K1534" s="1"/>
  <c r="K1316"/>
  <c r="G3916"/>
  <c r="K3916" s="1"/>
  <c r="K636"/>
  <c r="G854"/>
  <c r="G3794"/>
  <c r="K3794" s="1"/>
  <c r="K3576"/>
  <c r="G3478"/>
  <c r="K3478" s="1"/>
  <c r="K3260"/>
  <c r="G2494"/>
  <c r="K2494" s="1"/>
  <c r="K2276"/>
  <c r="G2798"/>
  <c r="K2798" s="1"/>
  <c r="K2580"/>
  <c r="K916"/>
  <c r="G1134"/>
  <c r="K1134" s="1"/>
  <c r="G1012"/>
  <c r="G1218"/>
  <c r="K1218" s="1"/>
  <c r="K1000"/>
  <c r="C8260"/>
  <c r="C5198"/>
  <c r="E7852"/>
  <c r="E8060"/>
  <c r="E6260"/>
  <c r="E6468"/>
  <c r="E6637"/>
  <c r="E6723"/>
  <c r="E6880"/>
  <c r="E7088"/>
  <c r="E8327"/>
  <c r="E5057"/>
  <c r="E8206"/>
  <c r="E5144"/>
  <c r="E4936"/>
  <c r="E8267"/>
  <c r="E5083"/>
  <c r="E4997"/>
  <c r="E8084"/>
  <c r="E7876"/>
  <c r="E7864"/>
  <c r="E8072"/>
  <c r="E7148"/>
  <c r="E6940"/>
  <c r="E7244"/>
  <c r="E7452"/>
  <c r="E8351"/>
  <c r="E5081"/>
  <c r="E4960"/>
  <c r="E8230"/>
  <c r="E5168"/>
  <c r="E5628"/>
  <c r="E5836"/>
  <c r="E6528"/>
  <c r="E6736"/>
  <c r="E6614"/>
  <c r="E6832" s="1"/>
  <c r="E6928"/>
  <c r="E7136"/>
  <c r="E5944"/>
  <c r="E6152"/>
  <c r="E8279"/>
  <c r="E5009"/>
  <c r="E4974"/>
  <c r="E4888"/>
  <c r="E8158"/>
  <c r="E5096"/>
  <c r="E5764"/>
  <c r="E5556"/>
  <c r="E7416"/>
  <c r="E7208"/>
  <c r="E6942"/>
  <c r="E6856"/>
  <c r="E7064"/>
  <c r="E7707"/>
  <c r="E7621"/>
  <c r="E6395"/>
  <c r="E6309"/>
  <c r="E8303"/>
  <c r="E5033"/>
  <c r="E5120"/>
  <c r="E4912"/>
  <c r="E8182"/>
  <c r="E5896"/>
  <c r="E6104"/>
  <c r="H2974"/>
  <c r="H2888"/>
  <c r="H3096"/>
  <c r="H1128"/>
  <c r="H1006"/>
  <c r="H920"/>
  <c r="H4043"/>
  <c r="H773"/>
  <c r="H3776"/>
  <c r="H3568"/>
  <c r="H3120"/>
  <c r="H2912"/>
  <c r="H1808"/>
  <c r="H1600"/>
  <c r="H3971"/>
  <c r="H787"/>
  <c r="H701"/>
  <c r="H3411"/>
  <c r="H3325"/>
  <c r="H2792"/>
  <c r="H2584"/>
  <c r="H2124"/>
  <c r="H1916"/>
  <c r="H725"/>
  <c r="H3995"/>
  <c r="H3616"/>
  <c r="H3824"/>
  <c r="H2840"/>
  <c r="H2632"/>
  <c r="H1940"/>
  <c r="H2148"/>
  <c r="H1029"/>
  <c r="H1115"/>
  <c r="H1636"/>
  <c r="H1844"/>
  <c r="H1188"/>
  <c r="H980"/>
  <c r="H628"/>
  <c r="H3898"/>
  <c r="H836"/>
  <c r="F7580"/>
  <c r="B7798"/>
  <c r="F7798" s="1"/>
  <c r="B8066"/>
  <c r="F8066" s="1"/>
  <c r="F7848"/>
  <c r="F6268"/>
  <c r="B6486"/>
  <c r="F6486" s="1"/>
  <c r="B7422"/>
  <c r="F7422" s="1"/>
  <c r="F7204"/>
  <c r="B6146"/>
  <c r="F6146" s="1"/>
  <c r="F5928"/>
  <c r="F5017"/>
  <c r="B8297"/>
  <c r="F8297" s="1"/>
  <c r="B8333"/>
  <c r="F8333" s="1"/>
  <c r="F5053"/>
  <c r="F7872"/>
  <c r="B8090"/>
  <c r="F8090" s="1"/>
  <c r="B6754"/>
  <c r="F6754" s="1"/>
  <c r="F6536"/>
  <c r="B7446"/>
  <c r="F7446" s="1"/>
  <c r="F7228"/>
  <c r="B6170"/>
  <c r="F6170" s="1"/>
  <c r="F5952"/>
  <c r="B5770"/>
  <c r="F5770" s="1"/>
  <c r="F5552"/>
  <c r="B7750"/>
  <c r="F7750" s="1"/>
  <c r="F7532"/>
  <c r="B6438"/>
  <c r="F6438" s="1"/>
  <c r="F6220"/>
  <c r="F7252"/>
  <c r="B7470"/>
  <c r="F7470" s="1"/>
  <c r="F5916"/>
  <c r="B6134"/>
  <c r="F6134" s="1"/>
  <c r="B8164"/>
  <c r="F8164" s="1"/>
  <c r="B5102"/>
  <c r="F4884"/>
  <c r="B4980"/>
  <c r="B8345"/>
  <c r="F8345" s="1"/>
  <c r="F5065"/>
  <c r="B5138"/>
  <c r="F4920"/>
  <c r="B8200"/>
  <c r="F8200" s="1"/>
  <c r="F7920"/>
  <c r="B8138"/>
  <c r="F8138" s="1"/>
  <c r="F6584"/>
  <c r="B6802"/>
  <c r="F6802" s="1"/>
  <c r="B7738"/>
  <c r="F7738" s="1"/>
  <c r="F7520"/>
  <c r="F6208"/>
  <c r="B6426"/>
  <c r="F6426" s="1"/>
  <c r="F4908"/>
  <c r="B8188"/>
  <c r="F8188" s="1"/>
  <c r="B5126"/>
  <c r="B8273"/>
  <c r="F8273" s="1"/>
  <c r="F4993"/>
  <c r="B5089"/>
  <c r="B8309"/>
  <c r="F8309" s="1"/>
  <c r="F5029"/>
  <c r="E4107"/>
  <c r="I8406"/>
  <c r="E8384"/>
  <c r="H2216"/>
  <c r="H6184"/>
  <c r="D6834"/>
  <c r="J3524"/>
  <c r="I4081"/>
  <c r="J8394"/>
  <c r="D4155"/>
  <c r="E4105"/>
  <c r="I4164"/>
  <c r="J4125"/>
  <c r="J4142"/>
  <c r="E2545"/>
  <c r="E4113"/>
  <c r="J6513"/>
  <c r="I7823"/>
  <c r="H3522"/>
  <c r="C6840"/>
  <c r="I4089"/>
  <c r="I3529"/>
  <c r="C4156"/>
  <c r="C4120"/>
  <c r="C4108"/>
  <c r="C3852"/>
  <c r="E4148"/>
  <c r="H1884"/>
  <c r="E4094"/>
  <c r="E4130"/>
  <c r="E8409"/>
  <c r="E5857"/>
  <c r="E7497"/>
  <c r="E1555"/>
  <c r="E3195"/>
  <c r="I8382"/>
  <c r="E5528"/>
  <c r="H4088"/>
  <c r="H4160"/>
  <c r="H7496"/>
  <c r="D8462"/>
  <c r="D5850"/>
  <c r="J6180"/>
  <c r="J4132"/>
  <c r="J8401"/>
  <c r="I1553"/>
  <c r="D8153"/>
  <c r="J8444"/>
  <c r="E3849"/>
  <c r="I4158"/>
  <c r="I1230"/>
  <c r="J4133"/>
  <c r="J1229"/>
  <c r="J3529"/>
  <c r="J3201"/>
  <c r="C4123"/>
  <c r="J4166"/>
  <c r="J1882"/>
  <c r="E4111"/>
  <c r="C8421"/>
  <c r="H5850"/>
  <c r="H8438"/>
  <c r="J4148"/>
  <c r="C1881"/>
  <c r="C8418"/>
  <c r="H6836"/>
  <c r="H7164"/>
  <c r="D2213"/>
  <c r="D4072"/>
  <c r="D8419"/>
  <c r="D8469"/>
  <c r="J8371"/>
  <c r="C4117"/>
  <c r="D8385"/>
  <c r="C8409"/>
  <c r="H5522"/>
  <c r="J4088"/>
  <c r="J3200"/>
  <c r="D4145"/>
  <c r="C6185"/>
  <c r="H8390"/>
  <c r="H8450"/>
  <c r="H8402"/>
  <c r="J3856"/>
  <c r="J4124"/>
  <c r="C4081"/>
  <c r="C3193"/>
  <c r="C5526"/>
  <c r="H8428"/>
  <c r="E4144"/>
  <c r="D8409"/>
  <c r="C8454"/>
  <c r="J6510"/>
  <c r="F763"/>
  <c r="B4043"/>
  <c r="F4043" s="1"/>
  <c r="B773"/>
  <c r="B3508"/>
  <c r="F3508" s="1"/>
  <c r="F3290"/>
  <c r="B3300"/>
  <c r="B3009"/>
  <c r="F2999"/>
  <c r="F1723"/>
  <c r="B1733"/>
  <c r="B3653"/>
  <c r="F3643"/>
  <c r="B3739"/>
  <c r="F3739" s="1"/>
  <c r="F1654"/>
  <c r="B1872"/>
  <c r="F1872" s="1"/>
  <c r="F2638"/>
  <c r="B2856"/>
  <c r="F2856" s="1"/>
  <c r="B4011"/>
  <c r="F4011" s="1"/>
  <c r="F731"/>
  <c r="B2128"/>
  <c r="F2128" s="1"/>
  <c r="F1910"/>
  <c r="B3415"/>
  <c r="F3415" s="1"/>
  <c r="F3319"/>
  <c r="F1351"/>
  <c r="B1447"/>
  <c r="F1447" s="1"/>
  <c r="B3500"/>
  <c r="F3500" s="1"/>
  <c r="F3282"/>
  <c r="F1642"/>
  <c r="B1860"/>
  <c r="F1860" s="1"/>
  <c r="I3960"/>
  <c r="I898"/>
  <c r="G3170"/>
  <c r="K3170" s="1"/>
  <c r="K2952"/>
  <c r="G2162"/>
  <c r="K2162" s="1"/>
  <c r="K1944"/>
  <c r="G1786"/>
  <c r="K1786" s="1"/>
  <c r="K1568"/>
  <c r="G1664"/>
  <c r="G1822"/>
  <c r="K1822" s="1"/>
  <c r="K1604"/>
  <c r="G1142"/>
  <c r="K1142" s="1"/>
  <c r="K924"/>
  <c r="G3438"/>
  <c r="K3438" s="1"/>
  <c r="K3220"/>
  <c r="G1810"/>
  <c r="K1810" s="1"/>
  <c r="K1592"/>
  <c r="G1506"/>
  <c r="K1506" s="1"/>
  <c r="K1288"/>
  <c r="K765"/>
  <c r="G4045"/>
  <c r="K4045" s="1"/>
  <c r="K2588"/>
  <c r="G2806"/>
  <c r="K2806" s="1"/>
  <c r="G3122"/>
  <c r="K3122" s="1"/>
  <c r="K2904"/>
  <c r="G2454"/>
  <c r="K2454" s="1"/>
  <c r="K2236"/>
  <c r="K1300"/>
  <c r="G1518"/>
  <c r="K1518" s="1"/>
  <c r="G1530"/>
  <c r="K1530" s="1"/>
  <c r="K1312"/>
  <c r="G802"/>
  <c r="G680"/>
  <c r="G3864"/>
  <c r="K3864" s="1"/>
  <c r="K584"/>
  <c r="G3766"/>
  <c r="K3766" s="1"/>
  <c r="K3548"/>
  <c r="G2757"/>
  <c r="K2757" s="1"/>
  <c r="K2661"/>
  <c r="G2174"/>
  <c r="K2174" s="1"/>
  <c r="K1956"/>
  <c r="G2478"/>
  <c r="K2478" s="1"/>
  <c r="K2260"/>
  <c r="G1798"/>
  <c r="K1798" s="1"/>
  <c r="K1580"/>
  <c r="G838"/>
  <c r="G3900"/>
  <c r="K3900" s="1"/>
  <c r="K620"/>
  <c r="I211" i="9"/>
  <c r="I3932" i="13"/>
  <c r="I870"/>
  <c r="I244" i="9"/>
  <c r="I462" s="1"/>
  <c r="I3846" i="13"/>
  <c r="I237" i="9"/>
  <c r="I455" s="1"/>
  <c r="I1550" i="13"/>
  <c r="I2645"/>
  <c r="I157" i="9"/>
  <c r="I2778" i="13"/>
  <c r="I220" i="9"/>
  <c r="I438" s="1"/>
  <c r="I3822" i="13"/>
  <c r="I1538"/>
  <c r="I225" i="9"/>
  <c r="I443" s="1"/>
  <c r="I240"/>
  <c r="I458" s="1"/>
  <c r="I2534" i="13"/>
  <c r="I196" i="9"/>
  <c r="I414" s="1"/>
  <c r="I3798" i="13"/>
  <c r="I3993"/>
  <c r="I272" i="9"/>
  <c r="I282" s="1"/>
  <c r="I204"/>
  <c r="I422" s="1"/>
  <c r="I2498" i="13"/>
  <c r="G3788"/>
  <c r="K3570"/>
  <c r="G3580"/>
  <c r="K3071"/>
  <c r="G3081"/>
  <c r="G2840"/>
  <c r="K2622"/>
  <c r="G2632"/>
  <c r="G3132"/>
  <c r="K2914"/>
  <c r="G2924"/>
  <c r="K2075"/>
  <c r="G2085"/>
  <c r="G1940"/>
  <c r="G2148"/>
  <c r="K2148" s="1"/>
  <c r="K1930"/>
  <c r="K1091"/>
  <c r="G1101"/>
  <c r="G1697"/>
  <c r="K1687"/>
  <c r="G1492"/>
  <c r="K1274"/>
  <c r="G1284"/>
  <c r="G4055"/>
  <c r="G785"/>
  <c r="K775"/>
  <c r="K3594"/>
  <c r="G3604"/>
  <c r="G3812"/>
  <c r="G3325"/>
  <c r="G3411"/>
  <c r="K3411" s="1"/>
  <c r="K3315"/>
  <c r="G3096"/>
  <c r="K3096" s="1"/>
  <c r="K2878"/>
  <c r="G2974"/>
  <c r="G2888"/>
  <c r="K2938"/>
  <c r="G2948"/>
  <c r="G3156"/>
  <c r="K2343"/>
  <c r="G2353"/>
  <c r="G1964"/>
  <c r="G2172"/>
  <c r="K1954"/>
  <c r="K1359"/>
  <c r="G1369"/>
  <c r="G1721"/>
  <c r="K1711"/>
  <c r="G1516"/>
  <c r="K1298"/>
  <c r="G1308"/>
  <c r="G616"/>
  <c r="G824"/>
  <c r="G3886"/>
  <c r="K606"/>
  <c r="K3667"/>
  <c r="G3677"/>
  <c r="G3568"/>
  <c r="G3776"/>
  <c r="K3776" s="1"/>
  <c r="K3558"/>
  <c r="K3242"/>
  <c r="G3252"/>
  <c r="G3460"/>
  <c r="G3496"/>
  <c r="G3288"/>
  <c r="K3278"/>
  <c r="G2136"/>
  <c r="K1918"/>
  <c r="G1928"/>
  <c r="G2512"/>
  <c r="K2294"/>
  <c r="G2304"/>
  <c r="K1747"/>
  <c r="G1757"/>
  <c r="K1262"/>
  <c r="G1272"/>
  <c r="G1480"/>
  <c r="K1638"/>
  <c r="G1856"/>
  <c r="G1648"/>
  <c r="G992"/>
  <c r="G1200"/>
  <c r="K982"/>
  <c r="K3691"/>
  <c r="G3701"/>
  <c r="K3582"/>
  <c r="G3592"/>
  <c r="G3800"/>
  <c r="G3484"/>
  <c r="K3266"/>
  <c r="G3276"/>
  <c r="G2681"/>
  <c r="K2671"/>
  <c r="G2160"/>
  <c r="K1942"/>
  <c r="G1952"/>
  <c r="K2562"/>
  <c r="G2780"/>
  <c r="G2572"/>
  <c r="G2025"/>
  <c r="K2015"/>
  <c r="K1286"/>
  <c r="G1296"/>
  <c r="G1504"/>
  <c r="G932"/>
  <c r="K922"/>
  <c r="G1140"/>
  <c r="G678"/>
  <c r="G592"/>
  <c r="G800"/>
  <c r="K582"/>
  <c r="G3862"/>
  <c r="B3830"/>
  <c r="F3830" s="1"/>
  <c r="F3612"/>
  <c r="F2968"/>
  <c r="B3186"/>
  <c r="F3186" s="1"/>
  <c r="B2798"/>
  <c r="F2798" s="1"/>
  <c r="F2580"/>
  <c r="F2252"/>
  <c r="B2470"/>
  <c r="F2470" s="1"/>
  <c r="B1486"/>
  <c r="F1486" s="1"/>
  <c r="F1268"/>
  <c r="B1146"/>
  <c r="F1146" s="1"/>
  <c r="F928"/>
  <c r="B866"/>
  <c r="F648"/>
  <c r="B3928"/>
  <c r="F3928" s="1"/>
  <c r="B3514"/>
  <c r="F3514" s="1"/>
  <c r="F3296"/>
  <c r="B3089"/>
  <c r="F3089" s="1"/>
  <c r="F2993"/>
  <c r="B2530"/>
  <c r="F2530" s="1"/>
  <c r="F2312"/>
  <c r="B2494"/>
  <c r="F2494" s="1"/>
  <c r="F2276"/>
  <c r="B1850"/>
  <c r="F1850" s="1"/>
  <c r="F1632"/>
  <c r="B1182"/>
  <c r="F1182" s="1"/>
  <c r="F964"/>
  <c r="F757"/>
  <c r="B4037"/>
  <c r="F4037" s="1"/>
  <c r="B3442"/>
  <c r="F3442" s="1"/>
  <c r="F3224"/>
  <c r="F2337"/>
  <c r="B2433"/>
  <c r="F2433" s="1"/>
  <c r="B2458"/>
  <c r="F2458" s="1"/>
  <c r="F2240"/>
  <c r="F1644"/>
  <c r="B1862"/>
  <c r="F1862" s="1"/>
  <c r="F1656"/>
  <c r="B1874"/>
  <c r="F1874" s="1"/>
  <c r="B1194"/>
  <c r="F1194" s="1"/>
  <c r="F976"/>
  <c r="B818"/>
  <c r="F600"/>
  <c r="B3880"/>
  <c r="F3880" s="1"/>
  <c r="B3818"/>
  <c r="F3818" s="1"/>
  <c r="F3600"/>
  <c r="B3478"/>
  <c r="F3478" s="1"/>
  <c r="F3260"/>
  <c r="B3466"/>
  <c r="F3466" s="1"/>
  <c r="F3248"/>
  <c r="F2009"/>
  <c r="B2105"/>
  <c r="F2105" s="1"/>
  <c r="B2130"/>
  <c r="F2130" s="1"/>
  <c r="F1912"/>
  <c r="B1802"/>
  <c r="F1802" s="1"/>
  <c r="F1584"/>
  <c r="F612"/>
  <c r="B3892"/>
  <c r="F3892" s="1"/>
  <c r="B830"/>
  <c r="B842"/>
  <c r="F624"/>
  <c r="B3904"/>
  <c r="F3904" s="1"/>
  <c r="F7880"/>
  <c r="B8098"/>
  <c r="F8098" s="1"/>
  <c r="B6774"/>
  <c r="F6774" s="1"/>
  <c r="F6556"/>
  <c r="B7053"/>
  <c r="F7053" s="1"/>
  <c r="F6957"/>
  <c r="F7588"/>
  <c r="B7806"/>
  <c r="F7806" s="1"/>
  <c r="F6276"/>
  <c r="B6494"/>
  <c r="F6494" s="1"/>
  <c r="B5438"/>
  <c r="F5438" s="1"/>
  <c r="F5220"/>
  <c r="B5450"/>
  <c r="F5450" s="1"/>
  <c r="F5232"/>
  <c r="B7114"/>
  <c r="F7114" s="1"/>
  <c r="F6896"/>
  <c r="B6738"/>
  <c r="F6738" s="1"/>
  <c r="F6520"/>
  <c r="B6616"/>
  <c r="F5244"/>
  <c r="B5462"/>
  <c r="F5462" s="1"/>
  <c r="B8220"/>
  <c r="F8220" s="1"/>
  <c r="B5158"/>
  <c r="F4940"/>
  <c r="B7138"/>
  <c r="F7138" s="1"/>
  <c r="F6920"/>
  <c r="B6762"/>
  <c r="F6762" s="1"/>
  <c r="F6544"/>
  <c r="B5486"/>
  <c r="F5486" s="1"/>
  <c r="F5268"/>
  <c r="B5498"/>
  <c r="F5498" s="1"/>
  <c r="F5280"/>
  <c r="B8037"/>
  <c r="F8037" s="1"/>
  <c r="F7941"/>
  <c r="B7406"/>
  <c r="F7406" s="1"/>
  <c r="F7188"/>
  <c r="B7709"/>
  <c r="F7709" s="1"/>
  <c r="F7613"/>
  <c r="B6786"/>
  <c r="F6786" s="1"/>
  <c r="F6568"/>
  <c r="B5510"/>
  <c r="F5510" s="1"/>
  <c r="F5292"/>
  <c r="B8317"/>
  <c r="F8317" s="1"/>
  <c r="F5037"/>
  <c r="F4892"/>
  <c r="B8172"/>
  <c r="F8172" s="1"/>
  <c r="B5110"/>
  <c r="F5073"/>
  <c r="B8353"/>
  <c r="F8353" s="1"/>
  <c r="G3514"/>
  <c r="K3514" s="1"/>
  <c r="K3296"/>
  <c r="G3502"/>
  <c r="K3502" s="1"/>
  <c r="K3284"/>
  <c r="G2518"/>
  <c r="K2518" s="1"/>
  <c r="K2300"/>
  <c r="K1353"/>
  <c r="G1449"/>
  <c r="K1449" s="1"/>
  <c r="G1474"/>
  <c r="K1474" s="1"/>
  <c r="K1256"/>
  <c r="G1486"/>
  <c r="K1486" s="1"/>
  <c r="K1268"/>
  <c r="G4025"/>
  <c r="K4025" s="1"/>
  <c r="K745"/>
  <c r="K3624"/>
  <c r="G3842"/>
  <c r="K3842" s="1"/>
  <c r="K3212"/>
  <c r="G3308"/>
  <c r="G3430"/>
  <c r="K3430" s="1"/>
  <c r="K2228"/>
  <c r="G2324"/>
  <c r="G2446"/>
  <c r="K2446" s="1"/>
  <c r="G2530"/>
  <c r="K2530" s="1"/>
  <c r="K2312"/>
  <c r="K1681"/>
  <c r="G1777"/>
  <c r="K1777" s="1"/>
  <c r="K648"/>
  <c r="G3928"/>
  <c r="K3928" s="1"/>
  <c r="G866"/>
  <c r="G3806"/>
  <c r="K3806" s="1"/>
  <c r="K3588"/>
  <c r="K2640"/>
  <c r="G2858"/>
  <c r="K2858" s="1"/>
  <c r="G3466"/>
  <c r="K3466" s="1"/>
  <c r="K3248"/>
  <c r="K2337"/>
  <c r="G2433"/>
  <c r="K2433" s="1"/>
  <c r="G2774"/>
  <c r="K2774" s="1"/>
  <c r="K2556"/>
  <c r="G2652"/>
  <c r="G1838"/>
  <c r="K1838" s="1"/>
  <c r="K1620"/>
  <c r="G1874"/>
  <c r="K1874" s="1"/>
  <c r="K1656"/>
  <c r="G1194"/>
  <c r="K1194" s="1"/>
  <c r="K976"/>
  <c r="G3150"/>
  <c r="K3150" s="1"/>
  <c r="K2932"/>
  <c r="G2105"/>
  <c r="K2105" s="1"/>
  <c r="K2009"/>
  <c r="K1328"/>
  <c r="G1546"/>
  <c r="K1546" s="1"/>
  <c r="K733"/>
  <c r="G4013"/>
  <c r="K4013" s="1"/>
  <c r="G3904"/>
  <c r="K3904" s="1"/>
  <c r="K624"/>
  <c r="G842"/>
  <c r="H8256"/>
  <c r="H5194"/>
  <c r="E7926"/>
  <c r="E7840"/>
  <c r="E8048"/>
  <c r="E6784"/>
  <c r="E6576"/>
  <c r="E7428"/>
  <c r="E7220"/>
  <c r="E5484"/>
  <c r="E5276"/>
  <c r="E5156"/>
  <c r="E8218"/>
  <c r="E4948"/>
  <c r="E7464"/>
  <c r="E7256"/>
  <c r="E7560"/>
  <c r="E7768"/>
  <c r="E6248"/>
  <c r="E6456"/>
  <c r="E7051"/>
  <c r="E6965"/>
  <c r="E5508"/>
  <c r="E5300"/>
  <c r="E8291"/>
  <c r="E5021"/>
  <c r="E8108"/>
  <c r="E7900"/>
  <c r="E7076"/>
  <c r="E6868"/>
  <c r="E7379"/>
  <c r="E7293"/>
  <c r="E7268"/>
  <c r="E7476"/>
  <c r="E5325"/>
  <c r="E5411"/>
  <c r="E5436"/>
  <c r="E5228"/>
  <c r="E5958"/>
  <c r="E5872"/>
  <c r="E6080"/>
  <c r="E8132"/>
  <c r="E7924"/>
  <c r="E8035"/>
  <c r="E7949"/>
  <c r="E6444"/>
  <c r="E6236"/>
  <c r="E7196"/>
  <c r="E7404"/>
  <c r="E5460"/>
  <c r="E5252"/>
  <c r="E8339"/>
  <c r="E5069"/>
  <c r="E8194"/>
  <c r="E4924"/>
  <c r="E5132"/>
  <c r="H3556"/>
  <c r="H3764"/>
  <c r="H2768"/>
  <c r="H2646"/>
  <c r="H2560"/>
  <c r="H3228"/>
  <c r="H3436"/>
  <c r="H1964"/>
  <c r="H2172"/>
  <c r="H1320"/>
  <c r="H1528"/>
  <c r="H3934"/>
  <c r="H872"/>
  <c r="H664"/>
  <c r="H3922"/>
  <c r="H860"/>
  <c r="H652"/>
  <c r="H2608"/>
  <c r="H2816"/>
  <c r="H3460"/>
  <c r="H3252"/>
  <c r="H1988"/>
  <c r="H2196"/>
  <c r="H1176"/>
  <c r="H968"/>
  <c r="H3800"/>
  <c r="H3592"/>
  <c r="H2936"/>
  <c r="H3144"/>
  <c r="H2427"/>
  <c r="H2341"/>
  <c r="H2318"/>
  <c r="H2536" s="1"/>
  <c r="H2232"/>
  <c r="H2440"/>
  <c r="H1200"/>
  <c r="H992"/>
  <c r="H1480"/>
  <c r="H1272"/>
  <c r="H1164"/>
  <c r="H956"/>
  <c r="H604"/>
  <c r="H812"/>
  <c r="H3874"/>
  <c r="H3628"/>
  <c r="H3836"/>
  <c r="H2960"/>
  <c r="H3168"/>
  <c r="H2464"/>
  <c r="H2256"/>
  <c r="H1540"/>
  <c r="H1332"/>
  <c r="H3983"/>
  <c r="H713"/>
  <c r="B7774"/>
  <c r="F7774" s="1"/>
  <c r="F7556"/>
  <c r="B6826"/>
  <c r="F6826" s="1"/>
  <c r="F6608"/>
  <c r="B7762"/>
  <c r="F7762" s="1"/>
  <c r="F7544"/>
  <c r="B6450"/>
  <c r="F6450" s="1"/>
  <c r="F6232"/>
  <c r="B8212"/>
  <c r="F8212" s="1"/>
  <c r="B5150"/>
  <c r="F4932"/>
  <c r="B8248"/>
  <c r="F8248" s="1"/>
  <c r="B5186"/>
  <c r="F4968"/>
  <c r="B7070"/>
  <c r="F7070" s="1"/>
  <c r="F6852"/>
  <c r="B6948"/>
  <c r="B7786"/>
  <c r="F7786" s="1"/>
  <c r="F7568"/>
  <c r="B6474"/>
  <c r="F6474" s="1"/>
  <c r="F6256"/>
  <c r="B5174"/>
  <c r="F4956"/>
  <c r="B8236"/>
  <c r="F8236" s="1"/>
  <c r="B6086"/>
  <c r="F6086" s="1"/>
  <c r="B5964"/>
  <c r="F5868"/>
  <c r="B8102"/>
  <c r="F8102" s="1"/>
  <c r="F7884"/>
  <c r="F6560"/>
  <c r="B6778"/>
  <c r="F6778" s="1"/>
  <c r="B7057"/>
  <c r="F7057" s="1"/>
  <c r="F6961"/>
  <c r="B7810"/>
  <c r="F7810" s="1"/>
  <c r="F7592"/>
  <c r="B6498"/>
  <c r="F6498" s="1"/>
  <c r="F6280"/>
  <c r="B5442"/>
  <c r="F5442" s="1"/>
  <c r="F5224"/>
  <c r="F5236"/>
  <c r="B5454"/>
  <c r="F5454" s="1"/>
  <c r="B7118"/>
  <c r="F7118" s="1"/>
  <c r="F6900"/>
  <c r="F6524"/>
  <c r="B6620"/>
  <c r="B6742"/>
  <c r="F6742" s="1"/>
  <c r="B5466"/>
  <c r="F5466" s="1"/>
  <c r="F5248"/>
  <c r="B5162"/>
  <c r="F4944"/>
  <c r="B8224"/>
  <c r="F8224" s="1"/>
  <c r="E1559"/>
  <c r="E4099"/>
  <c r="H4097"/>
  <c r="H2869"/>
  <c r="J8372"/>
  <c r="I4106"/>
  <c r="H1226"/>
  <c r="D4137"/>
  <c r="C8371"/>
  <c r="D3199"/>
  <c r="E4112"/>
  <c r="J4070"/>
  <c r="J4167"/>
  <c r="H4156"/>
  <c r="H3852"/>
  <c r="E8421"/>
  <c r="I8466"/>
  <c r="I8150"/>
  <c r="E5856"/>
  <c r="E7824"/>
  <c r="H4112"/>
  <c r="J8428"/>
  <c r="I3849"/>
  <c r="I4141"/>
  <c r="J8456"/>
  <c r="D4136"/>
  <c r="D4107"/>
  <c r="D1227"/>
  <c r="E1225"/>
  <c r="E4165"/>
  <c r="I4098"/>
  <c r="C4099"/>
  <c r="E8401"/>
  <c r="E8389"/>
  <c r="E8461"/>
  <c r="J2210"/>
  <c r="E1231"/>
  <c r="E4147"/>
  <c r="C8397"/>
  <c r="C8445"/>
  <c r="H8462"/>
  <c r="J4160"/>
  <c r="J4075"/>
  <c r="C4165"/>
  <c r="C4129"/>
  <c r="C8466"/>
  <c r="H5852"/>
  <c r="D1229"/>
  <c r="D8455"/>
  <c r="I8262"/>
  <c r="D4172"/>
  <c r="J5526"/>
  <c r="D4148"/>
  <c r="H8414"/>
  <c r="D4157"/>
  <c r="C8372"/>
  <c r="C8457"/>
  <c r="H6506"/>
  <c r="J4100"/>
  <c r="J1888"/>
  <c r="J3528"/>
  <c r="H8380"/>
  <c r="H5524"/>
  <c r="D4112"/>
  <c r="J7494"/>
  <c r="J6838"/>
  <c r="E1228"/>
  <c r="C7822"/>
  <c r="D4133"/>
  <c r="D8443"/>
  <c r="D2869"/>
  <c r="J5854"/>
  <c r="F3023"/>
  <c r="B3033"/>
  <c r="F2015"/>
  <c r="B2025"/>
  <c r="B1065"/>
  <c r="F1055"/>
  <c r="B4031"/>
  <c r="F4031" s="1"/>
  <c r="F751"/>
  <c r="B761"/>
  <c r="F1274"/>
  <c r="B1284"/>
  <c r="B1492"/>
  <c r="F1492" s="1"/>
  <c r="B1836"/>
  <c r="F1836" s="1"/>
  <c r="F1618"/>
  <c r="B3816"/>
  <c r="F3816" s="1"/>
  <c r="F3598"/>
  <c r="B2164"/>
  <c r="F2164" s="1"/>
  <c r="F1946"/>
  <c r="B1472"/>
  <c r="F1472" s="1"/>
  <c r="F1254"/>
  <c r="F779"/>
  <c r="B4059"/>
  <c r="F4059" s="1"/>
  <c r="B2176"/>
  <c r="F2176" s="1"/>
  <c r="F1958"/>
  <c r="F3610"/>
  <c r="B3828"/>
  <c r="F3828" s="1"/>
  <c r="C8262"/>
  <c r="C5200"/>
  <c r="I905"/>
  <c r="I4185" s="1"/>
  <c r="I3967"/>
  <c r="G3510"/>
  <c r="K3510" s="1"/>
  <c r="K3292"/>
  <c r="G2502"/>
  <c r="K2502" s="1"/>
  <c r="K2284"/>
  <c r="G1154"/>
  <c r="K1154" s="1"/>
  <c r="K936"/>
  <c r="K960"/>
  <c r="G1178"/>
  <c r="K1178" s="1"/>
  <c r="G3876"/>
  <c r="K3876" s="1"/>
  <c r="G814"/>
  <c r="K596"/>
  <c r="G3814"/>
  <c r="K3814" s="1"/>
  <c r="K3596"/>
  <c r="G2782"/>
  <c r="K2782" s="1"/>
  <c r="K2564"/>
  <c r="G2126"/>
  <c r="K2126" s="1"/>
  <c r="K1908"/>
  <c r="G2186"/>
  <c r="K2186" s="1"/>
  <c r="K1968"/>
  <c r="G1202"/>
  <c r="K1202" s="1"/>
  <c r="K984"/>
  <c r="K1628"/>
  <c r="G1846"/>
  <c r="K1846" s="1"/>
  <c r="G1166"/>
  <c r="K1166" s="1"/>
  <c r="K948"/>
  <c r="G3413"/>
  <c r="K3413" s="1"/>
  <c r="K3317"/>
  <c r="K3244"/>
  <c r="G3462"/>
  <c r="K3462" s="1"/>
  <c r="G2429"/>
  <c r="K2429" s="1"/>
  <c r="K2333"/>
  <c r="G2770"/>
  <c r="K2770" s="1"/>
  <c r="K2552"/>
  <c r="G2648"/>
  <c r="G1834"/>
  <c r="K1834" s="1"/>
  <c r="K1616"/>
  <c r="K1652"/>
  <c r="G1870"/>
  <c r="K1870" s="1"/>
  <c r="K972"/>
  <c r="G1190"/>
  <c r="K1190" s="1"/>
  <c r="G3741"/>
  <c r="K3741" s="1"/>
  <c r="K3645"/>
  <c r="G3134"/>
  <c r="K3134" s="1"/>
  <c r="K2916"/>
  <c r="K2272"/>
  <c r="G2490"/>
  <c r="K2490" s="1"/>
  <c r="G2794"/>
  <c r="K2794" s="1"/>
  <c r="K2576"/>
  <c r="G1130"/>
  <c r="K1130" s="1"/>
  <c r="G1008"/>
  <c r="K912"/>
  <c r="G1214"/>
  <c r="K1214" s="1"/>
  <c r="K996"/>
  <c r="H3966"/>
  <c r="H904"/>
  <c r="I344" i="9"/>
  <c r="I354" s="1"/>
  <c r="I4065" i="13"/>
  <c r="I2474"/>
  <c r="I180" i="9"/>
  <c r="I398" s="1"/>
  <c r="I2790" i="13"/>
  <c r="I169" i="9"/>
  <c r="I387" s="1"/>
  <c r="I3774" i="13"/>
  <c r="I172" i="9"/>
  <c r="I390" s="1"/>
  <c r="K3375" i="13"/>
  <c r="G3385"/>
  <c r="G3397"/>
  <c r="K3387"/>
  <c r="G3168"/>
  <c r="K2950"/>
  <c r="G2960"/>
  <c r="K3230"/>
  <c r="G3448"/>
  <c r="G3240"/>
  <c r="G2425"/>
  <c r="K2415"/>
  <c r="G2256"/>
  <c r="G2464"/>
  <c r="K2464" s="1"/>
  <c r="K2246"/>
  <c r="K1431"/>
  <c r="G1441"/>
  <c r="G1053"/>
  <c r="K1043"/>
  <c r="K1590"/>
  <c r="G1808"/>
  <c r="G1600"/>
  <c r="G944"/>
  <c r="G1152"/>
  <c r="K934"/>
  <c r="G3653"/>
  <c r="K3643"/>
  <c r="G3739"/>
  <c r="G3544"/>
  <c r="G3752"/>
  <c r="K3534"/>
  <c r="G3630"/>
  <c r="G3436"/>
  <c r="K3218"/>
  <c r="G3228"/>
  <c r="G3472"/>
  <c r="G3264"/>
  <c r="K3254"/>
  <c r="K1894"/>
  <c r="G1990"/>
  <c r="G1904"/>
  <c r="G2112"/>
  <c r="G2280"/>
  <c r="G2488"/>
  <c r="K2270"/>
  <c r="G1709"/>
  <c r="K1699"/>
  <c r="K1238"/>
  <c r="G1334"/>
  <c r="G1248"/>
  <c r="G1456"/>
  <c r="K1614"/>
  <c r="G1832"/>
  <c r="G1624"/>
  <c r="K958"/>
  <c r="G968"/>
  <c r="G1176"/>
  <c r="G3409"/>
  <c r="K3399"/>
  <c r="K2683"/>
  <c r="G2693"/>
  <c r="G2753"/>
  <c r="K2743"/>
  <c r="G2476"/>
  <c r="K2258"/>
  <c r="G2268"/>
  <c r="K2634"/>
  <c r="G2644"/>
  <c r="G2852"/>
  <c r="G2097"/>
  <c r="K2087"/>
  <c r="G1612"/>
  <c r="G1820"/>
  <c r="K1602"/>
  <c r="G1089"/>
  <c r="K1079"/>
  <c r="G3995"/>
  <c r="K715"/>
  <c r="G725"/>
  <c r="K654"/>
  <c r="G872"/>
  <c r="G3934"/>
  <c r="K3934" s="1"/>
  <c r="G664"/>
  <c r="G3665"/>
  <c r="K3655"/>
  <c r="K2707"/>
  <c r="G2717"/>
  <c r="G3083"/>
  <c r="G2997"/>
  <c r="K2987"/>
  <c r="G2500"/>
  <c r="K2282"/>
  <c r="G2292"/>
  <c r="K1675"/>
  <c r="G1771"/>
  <c r="G1685"/>
  <c r="G2341"/>
  <c r="K2331"/>
  <c r="G2427"/>
  <c r="K2427" s="1"/>
  <c r="G1636"/>
  <c r="G1844"/>
  <c r="K1844" s="1"/>
  <c r="K1626"/>
  <c r="G1113"/>
  <c r="K1103"/>
  <c r="G4019"/>
  <c r="K739"/>
  <c r="G749"/>
  <c r="G3910"/>
  <c r="K630"/>
  <c r="G848"/>
  <c r="G640"/>
  <c r="B3502"/>
  <c r="F3502" s="1"/>
  <c r="F3284"/>
  <c r="F2932"/>
  <c r="B3150"/>
  <c r="F3150" s="1"/>
  <c r="B2810"/>
  <c r="F2810" s="1"/>
  <c r="F2592"/>
  <c r="B1498"/>
  <c r="F1498" s="1"/>
  <c r="F1280"/>
  <c r="B1826"/>
  <c r="F1826" s="1"/>
  <c r="F1608"/>
  <c r="B1134"/>
  <c r="F1134" s="1"/>
  <c r="F916"/>
  <c r="B1012"/>
  <c r="F733"/>
  <c r="B4013"/>
  <c r="F4013" s="1"/>
  <c r="F2628"/>
  <c r="B2846"/>
  <c r="F2846" s="1"/>
  <c r="B2834"/>
  <c r="F2834" s="1"/>
  <c r="F2616"/>
  <c r="B1522"/>
  <c r="F1522" s="1"/>
  <c r="F1304"/>
  <c r="B793"/>
  <c r="B3977"/>
  <c r="F3977" s="1"/>
  <c r="F697"/>
  <c r="F3649"/>
  <c r="B3745"/>
  <c r="F3745" s="1"/>
  <c r="B3138"/>
  <c r="F3138" s="1"/>
  <c r="F2920"/>
  <c r="B2202"/>
  <c r="F2202" s="1"/>
  <c r="F1984"/>
  <c r="B806"/>
  <c r="F588"/>
  <c r="B684"/>
  <c r="B3868"/>
  <c r="F3868" s="1"/>
  <c r="F1924"/>
  <c r="B2142"/>
  <c r="F2142" s="1"/>
  <c r="B2324"/>
  <c r="B2446"/>
  <c r="F2446" s="1"/>
  <c r="F2228"/>
  <c r="B1777"/>
  <c r="F1777" s="1"/>
  <c r="F1681"/>
  <c r="B1158"/>
  <c r="F1158" s="1"/>
  <c r="F940"/>
  <c r="B1218"/>
  <c r="F1218" s="1"/>
  <c r="F1000"/>
  <c r="F709"/>
  <c r="B3989"/>
  <c r="F3989" s="1"/>
  <c r="D901"/>
  <c r="D3963"/>
  <c r="F7892"/>
  <c r="B8110"/>
  <c r="F8110" s="1"/>
  <c r="F6872"/>
  <c r="B7090"/>
  <c r="F7090" s="1"/>
  <c r="B6810"/>
  <c r="F6810" s="1"/>
  <c r="F6592"/>
  <c r="B5754"/>
  <c r="F5754" s="1"/>
  <c r="F5536"/>
  <c r="B5632"/>
  <c r="B5790"/>
  <c r="F5790" s="1"/>
  <c r="F5572"/>
  <c r="B8281"/>
  <c r="F8281" s="1"/>
  <c r="F5001"/>
  <c r="B8122"/>
  <c r="F8122" s="1"/>
  <c r="F7904"/>
  <c r="B7454"/>
  <c r="F7454" s="1"/>
  <c r="F7236"/>
  <c r="B6397"/>
  <c r="F6397" s="1"/>
  <c r="F6301"/>
  <c r="F6860"/>
  <c r="B7078"/>
  <c r="F7078" s="1"/>
  <c r="B5778"/>
  <c r="F5778" s="1"/>
  <c r="F5560"/>
  <c r="B5474"/>
  <c r="F5474" s="1"/>
  <c r="F5256"/>
  <c r="B8050"/>
  <c r="F8050" s="1"/>
  <c r="F7832"/>
  <c r="B7928"/>
  <c r="F7260"/>
  <c r="B7478"/>
  <c r="F7478" s="1"/>
  <c r="F5936"/>
  <c r="B6154"/>
  <c r="F6154" s="1"/>
  <c r="F6884"/>
  <c r="B7102"/>
  <c r="F7102" s="1"/>
  <c r="F5584"/>
  <c r="B5802"/>
  <c r="F5802" s="1"/>
  <c r="B5838"/>
  <c r="F5838" s="1"/>
  <c r="F5620"/>
  <c r="B8074"/>
  <c r="F8074" s="1"/>
  <c r="F7856"/>
  <c r="B7381"/>
  <c r="F7381" s="1"/>
  <c r="F7285"/>
  <c r="B7722"/>
  <c r="F7722" s="1"/>
  <c r="F7504"/>
  <c r="B7600"/>
  <c r="B6288"/>
  <c r="B6410"/>
  <c r="F6410" s="1"/>
  <c r="F6192"/>
  <c r="B7126"/>
  <c r="F7126" s="1"/>
  <c r="F6908"/>
  <c r="B5826"/>
  <c r="F5826" s="1"/>
  <c r="F5608"/>
  <c r="F5208"/>
  <c r="B5304"/>
  <c r="B5426"/>
  <c r="F5426" s="1"/>
  <c r="K2956"/>
  <c r="G3174"/>
  <c r="K3174" s="1"/>
  <c r="G2166"/>
  <c r="K2166" s="1"/>
  <c r="K1948"/>
  <c r="G1668"/>
  <c r="G1790"/>
  <c r="K1790" s="1"/>
  <c r="K1572"/>
  <c r="G1826"/>
  <c r="K1826" s="1"/>
  <c r="K1608"/>
  <c r="G1146"/>
  <c r="K1146" s="1"/>
  <c r="K928"/>
  <c r="K2592"/>
  <c r="G2810"/>
  <c r="K2810" s="1"/>
  <c r="G3102"/>
  <c r="K3102" s="1"/>
  <c r="K2884"/>
  <c r="G2980"/>
  <c r="G2846"/>
  <c r="K2846" s="1"/>
  <c r="K2628"/>
  <c r="G1498"/>
  <c r="K1498" s="1"/>
  <c r="K1280"/>
  <c r="G4061"/>
  <c r="K4061" s="1"/>
  <c r="K781"/>
  <c r="G3940"/>
  <c r="K3940" s="1"/>
  <c r="G878"/>
  <c r="K660"/>
  <c r="G3770"/>
  <c r="K3770" s="1"/>
  <c r="K3552"/>
  <c r="G2761"/>
  <c r="K2761" s="1"/>
  <c r="K2665"/>
  <c r="G2154"/>
  <c r="K2154" s="1"/>
  <c r="K1936"/>
  <c r="G3989"/>
  <c r="K3989" s="1"/>
  <c r="K709"/>
  <c r="G3868"/>
  <c r="K3868" s="1"/>
  <c r="G806"/>
  <c r="K588"/>
  <c r="G684"/>
  <c r="G3490"/>
  <c r="K3490" s="1"/>
  <c r="K3272"/>
  <c r="G2142"/>
  <c r="K2142" s="1"/>
  <c r="K1924"/>
  <c r="G1862"/>
  <c r="K1862" s="1"/>
  <c r="K1644"/>
  <c r="K1244"/>
  <c r="G1340"/>
  <c r="G1462"/>
  <c r="K1462" s="1"/>
  <c r="G4001"/>
  <c r="K4001" s="1"/>
  <c r="K721"/>
  <c r="C897"/>
  <c r="C3959"/>
  <c r="E6916"/>
  <c r="E7124"/>
  <c r="E7536"/>
  <c r="E7744"/>
  <c r="E6224"/>
  <c r="E6432"/>
  <c r="E5981"/>
  <c r="E6067"/>
  <c r="E5592"/>
  <c r="E5800"/>
  <c r="E5739"/>
  <c r="E5653"/>
  <c r="E5264"/>
  <c r="E5472"/>
  <c r="E7596"/>
  <c r="E7804"/>
  <c r="E7780"/>
  <c r="E7572"/>
  <c r="E6492"/>
  <c r="E6284"/>
  <c r="E6588"/>
  <c r="E6796"/>
  <c r="E5616"/>
  <c r="E5824"/>
  <c r="E8242"/>
  <c r="E4972"/>
  <c r="E5180"/>
  <c r="E8096"/>
  <c r="E7888"/>
  <c r="E7270"/>
  <c r="E7184"/>
  <c r="E7392"/>
  <c r="E7584"/>
  <c r="E7792"/>
  <c r="E6272"/>
  <c r="E6480"/>
  <c r="E5752"/>
  <c r="E5630"/>
  <c r="E5848" s="1"/>
  <c r="E5544"/>
  <c r="E8315"/>
  <c r="E5045"/>
  <c r="E8170"/>
  <c r="E4900"/>
  <c r="E5108"/>
  <c r="E6760"/>
  <c r="E6552"/>
  <c r="E7598"/>
  <c r="E7816" s="1"/>
  <c r="E7512"/>
  <c r="E7720"/>
  <c r="E6200"/>
  <c r="E6408"/>
  <c r="E6286"/>
  <c r="E5776"/>
  <c r="E5568"/>
  <c r="E5448"/>
  <c r="E5240"/>
  <c r="H3156"/>
  <c r="H2948"/>
  <c r="H2755"/>
  <c r="H2669"/>
  <c r="H3083"/>
  <c r="H2997"/>
  <c r="H2160"/>
  <c r="H1952"/>
  <c r="H2280"/>
  <c r="H2488"/>
  <c r="H1260"/>
  <c r="H1468"/>
  <c r="H1660"/>
  <c r="H1868"/>
  <c r="H1004"/>
  <c r="H1212"/>
  <c r="H737"/>
  <c r="H4007"/>
  <c r="H3580"/>
  <c r="H3788"/>
  <c r="H3180"/>
  <c r="H2972"/>
  <c r="H1976"/>
  <c r="H2184"/>
  <c r="H2304"/>
  <c r="H2512"/>
  <c r="H1152"/>
  <c r="H944"/>
  <c r="H1456"/>
  <c r="H1334"/>
  <c r="H1248"/>
  <c r="H1140"/>
  <c r="H932"/>
  <c r="H3946"/>
  <c r="H676"/>
  <c r="H884"/>
  <c r="H3604"/>
  <c r="H3812"/>
  <c r="H3108"/>
  <c r="H2900"/>
  <c r="H3484"/>
  <c r="H3276"/>
  <c r="H1990"/>
  <c r="H1904"/>
  <c r="H2112"/>
  <c r="H2780"/>
  <c r="H2572"/>
  <c r="H1308"/>
  <c r="H1516"/>
  <c r="H1612"/>
  <c r="H1820"/>
  <c r="H1443"/>
  <c r="H1357"/>
  <c r="H640"/>
  <c r="H3910"/>
  <c r="H848"/>
  <c r="H3132"/>
  <c r="H2924"/>
  <c r="H3508"/>
  <c r="H3300"/>
  <c r="H2136"/>
  <c r="H1928"/>
  <c r="H2596"/>
  <c r="H2804"/>
  <c r="H1648"/>
  <c r="H1856"/>
  <c r="H1771"/>
  <c r="H1685"/>
  <c r="H824"/>
  <c r="H616"/>
  <c r="H3886"/>
  <c r="B7142"/>
  <c r="F7142" s="1"/>
  <c r="F6924"/>
  <c r="B6766"/>
  <c r="F6766" s="1"/>
  <c r="F6548"/>
  <c r="B5490"/>
  <c r="F5490" s="1"/>
  <c r="F5272"/>
  <c r="B5502"/>
  <c r="F5502" s="1"/>
  <c r="F5284"/>
  <c r="B8041"/>
  <c r="F8041" s="1"/>
  <c r="F7945"/>
  <c r="B7410"/>
  <c r="F7410" s="1"/>
  <c r="F7192"/>
  <c r="B7713"/>
  <c r="F7713" s="1"/>
  <c r="F7617"/>
  <c r="F6572"/>
  <c r="B6790"/>
  <c r="F6790" s="1"/>
  <c r="F5296"/>
  <c r="B5514"/>
  <c r="F5514" s="1"/>
  <c r="B8321"/>
  <c r="F8321" s="1"/>
  <c r="F5041"/>
  <c r="F4896"/>
  <c r="B8176"/>
  <c r="F8176" s="1"/>
  <c r="B5114"/>
  <c r="B8357"/>
  <c r="F8357" s="1"/>
  <c r="F5077"/>
  <c r="F7896"/>
  <c r="B8114"/>
  <c r="F8114" s="1"/>
  <c r="B7094"/>
  <c r="F7094" s="1"/>
  <c r="F6876"/>
  <c r="B6814"/>
  <c r="F6814" s="1"/>
  <c r="F6596"/>
  <c r="B5758"/>
  <c r="F5758" s="1"/>
  <c r="F5540"/>
  <c r="B5636"/>
  <c r="B5794"/>
  <c r="F5794" s="1"/>
  <c r="F5576"/>
  <c r="B8285"/>
  <c r="F8285" s="1"/>
  <c r="F5005"/>
  <c r="B8126"/>
  <c r="F8126" s="1"/>
  <c r="F7908"/>
  <c r="B7458"/>
  <c r="F7458" s="1"/>
  <c r="F7240"/>
  <c r="F6305"/>
  <c r="B6401"/>
  <c r="F6401" s="1"/>
  <c r="B7082"/>
  <c r="F7082" s="1"/>
  <c r="F6864"/>
  <c r="B5782"/>
  <c r="F5782" s="1"/>
  <c r="F5564"/>
  <c r="F5260"/>
  <c r="B5478"/>
  <c r="F5478" s="1"/>
  <c r="E3527"/>
  <c r="C8433"/>
  <c r="I8419"/>
  <c r="H4142"/>
  <c r="D4089"/>
  <c r="D4076"/>
  <c r="I4149"/>
  <c r="D4159"/>
  <c r="C4168"/>
  <c r="H1228"/>
  <c r="H3524"/>
  <c r="E3194"/>
  <c r="E4069"/>
  <c r="E4166"/>
  <c r="E6513"/>
  <c r="E7169"/>
  <c r="E7825"/>
  <c r="E3523"/>
  <c r="E7496"/>
  <c r="H4075"/>
  <c r="H8408"/>
  <c r="J4168"/>
  <c r="J6177"/>
  <c r="J5521"/>
  <c r="I1881"/>
  <c r="I3193"/>
  <c r="D7823"/>
  <c r="E3196"/>
  <c r="D2539"/>
  <c r="E1881"/>
  <c r="I4073"/>
  <c r="J1885"/>
  <c r="I4092"/>
  <c r="I2864"/>
  <c r="I4104"/>
  <c r="K196" i="14"/>
  <c r="C2215" i="13"/>
  <c r="C4074"/>
  <c r="E6177"/>
  <c r="J1554"/>
  <c r="J3522"/>
  <c r="H1885"/>
  <c r="H1557"/>
  <c r="H6178"/>
  <c r="I4180"/>
  <c r="H8416"/>
  <c r="H8464"/>
  <c r="D4109"/>
  <c r="J8420"/>
  <c r="C4141"/>
  <c r="D8431"/>
  <c r="D6511"/>
  <c r="C6513"/>
  <c r="H8365"/>
  <c r="J8432"/>
  <c r="C8469"/>
  <c r="C8153"/>
  <c r="H8378"/>
  <c r="H8426"/>
  <c r="H7490"/>
  <c r="C4068"/>
  <c r="C6838"/>
  <c r="C5854"/>
  <c r="H8404"/>
  <c r="C4093"/>
  <c r="D4097"/>
  <c r="E4096"/>
  <c r="D4169"/>
  <c r="G8279"/>
  <c r="K8279" s="1"/>
  <c r="G5009"/>
  <c r="K4999"/>
  <c r="G8141"/>
  <c r="K8141" s="1"/>
  <c r="K7923"/>
  <c r="K7523"/>
  <c r="G7741"/>
  <c r="K7741" s="1"/>
  <c r="G6429"/>
  <c r="K6429" s="1"/>
  <c r="K6211"/>
  <c r="G7729"/>
  <c r="K7729" s="1"/>
  <c r="K7511"/>
  <c r="G7607"/>
  <c r="K6199"/>
  <c r="G6295"/>
  <c r="G6417"/>
  <c r="K6417" s="1"/>
  <c r="G5117"/>
  <c r="K4899"/>
  <c r="G8179"/>
  <c r="K8179" s="1"/>
  <c r="G5517"/>
  <c r="K5517" s="1"/>
  <c r="K5299"/>
  <c r="G8324"/>
  <c r="K8324" s="1"/>
  <c r="K5044"/>
  <c r="G7425"/>
  <c r="K7425" s="1"/>
  <c r="K7207"/>
  <c r="G7388"/>
  <c r="K7388" s="1"/>
  <c r="K7292"/>
  <c r="G6173"/>
  <c r="K6173" s="1"/>
  <c r="K5955"/>
  <c r="G6781"/>
  <c r="K6781" s="1"/>
  <c r="K6563"/>
  <c r="G5457"/>
  <c r="K5457" s="1"/>
  <c r="K5239"/>
  <c r="G5761"/>
  <c r="K5761" s="1"/>
  <c r="K5543"/>
  <c r="G5639"/>
  <c r="G8348"/>
  <c r="K8348" s="1"/>
  <c r="K5068"/>
  <c r="G7716"/>
  <c r="K7716" s="1"/>
  <c r="K7620"/>
  <c r="G6477"/>
  <c r="K6477" s="1"/>
  <c r="K6259"/>
  <c r="G6805"/>
  <c r="K6805" s="1"/>
  <c r="K6587"/>
  <c r="G5481"/>
  <c r="K5481" s="1"/>
  <c r="K5263"/>
  <c r="K5324"/>
  <c r="G5420"/>
  <c r="K5420" s="1"/>
  <c r="G8191"/>
  <c r="K8191" s="1"/>
  <c r="G5129"/>
  <c r="K4911"/>
  <c r="G8276"/>
  <c r="K8276" s="1"/>
  <c r="G5092"/>
  <c r="K4996"/>
  <c r="K6939"/>
  <c r="G7157"/>
  <c r="K7157" s="1"/>
  <c r="K7267"/>
  <c r="G7485"/>
  <c r="K7485" s="1"/>
  <c r="K5943"/>
  <c r="G6161"/>
  <c r="K6161" s="1"/>
  <c r="G8312"/>
  <c r="K8312" s="1"/>
  <c r="K5032"/>
  <c r="D8256"/>
  <c r="D5194"/>
  <c r="D3961"/>
  <c r="D899"/>
  <c r="I4053"/>
  <c r="I332" i="9"/>
  <c r="I342" s="1"/>
  <c r="I4041" i="13"/>
  <c r="I320" i="9"/>
  <c r="I330" s="1"/>
  <c r="I4017" i="13"/>
  <c r="I296" i="9"/>
  <c r="I306" s="1"/>
  <c r="I213"/>
  <c r="I431" s="1"/>
  <c r="I1526" i="13"/>
  <c r="I2522"/>
  <c r="I228" i="9"/>
  <c r="I446" s="1"/>
  <c r="I3981" i="13"/>
  <c r="I786"/>
  <c r="I260" i="9"/>
  <c r="C3965" i="13"/>
  <c r="C903"/>
  <c r="B2049"/>
  <c r="F2039"/>
  <c r="F1079"/>
  <c r="B1089"/>
  <c r="B860"/>
  <c r="F642"/>
  <c r="B652"/>
  <c r="B3922"/>
  <c r="F3922" s="1"/>
  <c r="B3252"/>
  <c r="B3460"/>
  <c r="F3460" s="1"/>
  <c r="F3242"/>
  <c r="B2768"/>
  <c r="F2768" s="1"/>
  <c r="F2550"/>
  <c r="B2560"/>
  <c r="B2646"/>
  <c r="B2468"/>
  <c r="F2468" s="1"/>
  <c r="F2250"/>
  <c r="F3586"/>
  <c r="B3804"/>
  <c r="F3804" s="1"/>
  <c r="B3112"/>
  <c r="F3112" s="1"/>
  <c r="F2894"/>
  <c r="F2554"/>
  <c r="B2650"/>
  <c r="B2772"/>
  <c r="F2772" s="1"/>
  <c r="B3124"/>
  <c r="F3124" s="1"/>
  <c r="F2906"/>
  <c r="I5198"/>
  <c r="I8260"/>
  <c r="G3826"/>
  <c r="K3826" s="1"/>
  <c r="K3608"/>
  <c r="K2989"/>
  <c r="G3085"/>
  <c r="K3085" s="1"/>
  <c r="K2940"/>
  <c r="G3158"/>
  <c r="K3158" s="1"/>
  <c r="G2198"/>
  <c r="K2198" s="1"/>
  <c r="K1980"/>
  <c r="G2818"/>
  <c r="K2818" s="1"/>
  <c r="K2600"/>
  <c r="G4033"/>
  <c r="K4033" s="1"/>
  <c r="K753"/>
  <c r="K608"/>
  <c r="G3888"/>
  <c r="K3888" s="1"/>
  <c r="G826"/>
  <c r="K3536"/>
  <c r="G3632"/>
  <c r="G3754"/>
  <c r="K3754" s="1"/>
  <c r="G3182"/>
  <c r="K3182" s="1"/>
  <c r="K2964"/>
  <c r="G2442"/>
  <c r="K2442" s="1"/>
  <c r="K2224"/>
  <c r="G2320"/>
  <c r="G2526"/>
  <c r="K2526" s="1"/>
  <c r="K2308"/>
  <c r="G1773"/>
  <c r="K1773" s="1"/>
  <c r="K1677"/>
  <c r="G3936"/>
  <c r="K3936" s="1"/>
  <c r="G874"/>
  <c r="K656"/>
  <c r="G3778"/>
  <c r="K3778" s="1"/>
  <c r="K3560"/>
  <c r="K2892"/>
  <c r="G3110"/>
  <c r="K3110" s="1"/>
  <c r="K2612"/>
  <c r="G2830"/>
  <c r="K2830" s="1"/>
  <c r="G2150"/>
  <c r="K2150" s="1"/>
  <c r="K1932"/>
  <c r="G3985"/>
  <c r="K3985" s="1"/>
  <c r="K705"/>
  <c r="K632"/>
  <c r="G3912"/>
  <c r="K3912" s="1"/>
  <c r="G850"/>
  <c r="K3232"/>
  <c r="G3450"/>
  <c r="K3450" s="1"/>
  <c r="G3146"/>
  <c r="K3146" s="1"/>
  <c r="K2928"/>
  <c r="G2101"/>
  <c r="K2101" s="1"/>
  <c r="K2005"/>
  <c r="G1542"/>
  <c r="K1542" s="1"/>
  <c r="K1324"/>
  <c r="G4009"/>
  <c r="K4009" s="1"/>
  <c r="K729"/>
  <c r="K668"/>
  <c r="G886"/>
  <c r="G3948"/>
  <c r="K3948" s="1"/>
  <c r="I193" i="9"/>
  <c r="I411" s="1"/>
  <c r="I2814" i="13"/>
  <c r="I236" i="9"/>
  <c r="I454" s="1"/>
  <c r="I1222" i="13"/>
  <c r="I175" i="9"/>
  <c r="I3896" i="13"/>
  <c r="I834"/>
  <c r="I1854"/>
  <c r="I214" i="9"/>
  <c r="I432" s="1"/>
  <c r="I205"/>
  <c r="I423" s="1"/>
  <c r="I2826" i="13"/>
  <c r="K3715"/>
  <c r="G3725"/>
  <c r="G3616"/>
  <c r="G3824"/>
  <c r="K3824" s="1"/>
  <c r="K3606"/>
  <c r="G3508"/>
  <c r="K3508" s="1"/>
  <c r="K3290"/>
  <c r="G3300"/>
  <c r="G2705"/>
  <c r="K2695"/>
  <c r="G2184"/>
  <c r="K2184" s="1"/>
  <c r="K1966"/>
  <c r="G1976"/>
  <c r="G2596"/>
  <c r="G2804"/>
  <c r="K2804" s="1"/>
  <c r="K2586"/>
  <c r="G2049"/>
  <c r="K2039"/>
  <c r="G1528"/>
  <c r="K1310"/>
  <c r="G1320"/>
  <c r="G980"/>
  <c r="K970"/>
  <c r="G1188"/>
  <c r="G836"/>
  <c r="G628"/>
  <c r="K618"/>
  <c r="G3898"/>
  <c r="K3898" s="1"/>
  <c r="G3361"/>
  <c r="K3351"/>
  <c r="G2755"/>
  <c r="K2755" s="1"/>
  <c r="G2669"/>
  <c r="K2659"/>
  <c r="G2729"/>
  <c r="K2719"/>
  <c r="K2234"/>
  <c r="G2244"/>
  <c r="G2452"/>
  <c r="G2620"/>
  <c r="K2610"/>
  <c r="G2828"/>
  <c r="G2073"/>
  <c r="K2063"/>
  <c r="K1578"/>
  <c r="G1588"/>
  <c r="G1796"/>
  <c r="G1065"/>
  <c r="K1055"/>
  <c r="G701"/>
  <c r="G3971"/>
  <c r="K3971" s="1"/>
  <c r="K691"/>
  <c r="G787"/>
  <c r="G604"/>
  <c r="G812"/>
  <c r="K594"/>
  <c r="G3874"/>
  <c r="G3737"/>
  <c r="K3727"/>
  <c r="K3023"/>
  <c r="G3033"/>
  <c r="G3069"/>
  <c r="K3059"/>
  <c r="G2816"/>
  <c r="G2608"/>
  <c r="K2598"/>
  <c r="K2027"/>
  <c r="G2037"/>
  <c r="G2413"/>
  <c r="K2403"/>
  <c r="G1212"/>
  <c r="K1212" s="1"/>
  <c r="K994"/>
  <c r="G1004"/>
  <c r="K1395"/>
  <c r="G1405"/>
  <c r="G1115"/>
  <c r="K1115" s="1"/>
  <c r="G1029"/>
  <c r="K1019"/>
  <c r="K727"/>
  <c r="G4007"/>
  <c r="G737"/>
  <c r="K3546"/>
  <c r="G3556"/>
  <c r="G3764"/>
  <c r="K3764" s="1"/>
  <c r="K3047"/>
  <c r="G3057"/>
  <c r="K2574"/>
  <c r="G2584"/>
  <c r="G2792"/>
  <c r="G3108"/>
  <c r="K3108" s="1"/>
  <c r="K2890"/>
  <c r="G2900"/>
  <c r="K2051"/>
  <c r="G2061"/>
  <c r="K1906"/>
  <c r="G1916"/>
  <c r="G2124"/>
  <c r="K1067"/>
  <c r="G1077"/>
  <c r="K1419"/>
  <c r="G1429"/>
  <c r="G1468"/>
  <c r="K1468" s="1"/>
  <c r="K1250"/>
  <c r="G1260"/>
  <c r="G4031"/>
  <c r="G761"/>
  <c r="K751"/>
  <c r="F3624"/>
  <c r="B3842"/>
  <c r="F3842" s="1"/>
  <c r="B3417"/>
  <c r="F3417" s="1"/>
  <c r="F3321"/>
  <c r="B3490"/>
  <c r="F3490" s="1"/>
  <c r="F3272"/>
  <c r="B2166"/>
  <c r="F2166" s="1"/>
  <c r="F1948"/>
  <c r="B1814"/>
  <c r="F1814" s="1"/>
  <c r="F1596"/>
  <c r="F988"/>
  <c r="B1206"/>
  <c r="F1206" s="1"/>
  <c r="F636"/>
  <c r="B3916"/>
  <c r="F3916" s="1"/>
  <c r="B854"/>
  <c r="B3758"/>
  <c r="F3758" s="1"/>
  <c r="F3540"/>
  <c r="B3636"/>
  <c r="F2896"/>
  <c r="B3114"/>
  <c r="F3114" s="1"/>
  <c r="B3174"/>
  <c r="F3174" s="1"/>
  <c r="F2956"/>
  <c r="F1620"/>
  <c r="B1838"/>
  <c r="F1838" s="1"/>
  <c r="F3564"/>
  <c r="B3782"/>
  <c r="F3782" s="1"/>
  <c r="B3454"/>
  <c r="F3454" s="1"/>
  <c r="F3236"/>
  <c r="B2518"/>
  <c r="F2518" s="1"/>
  <c r="F2300"/>
  <c r="F1025"/>
  <c r="B1121"/>
  <c r="F1121" s="1"/>
  <c r="B4061"/>
  <c r="F4061" s="1"/>
  <c r="F781"/>
  <c r="F2556"/>
  <c r="B2652"/>
  <c r="B2774"/>
  <c r="F2774" s="1"/>
  <c r="B2482"/>
  <c r="F2482" s="1"/>
  <c r="F2264"/>
  <c r="B2786"/>
  <c r="F2786" s="1"/>
  <c r="F2568"/>
  <c r="F1256"/>
  <c r="B1474"/>
  <c r="F1474" s="1"/>
  <c r="F660"/>
  <c r="B3940"/>
  <c r="F3940" s="1"/>
  <c r="B878"/>
  <c r="B6725"/>
  <c r="F6725" s="1"/>
  <c r="F6629"/>
  <c r="B7430"/>
  <c r="F7430" s="1"/>
  <c r="F7212"/>
  <c r="B7150"/>
  <c r="F7150" s="1"/>
  <c r="F6932"/>
  <c r="B6094"/>
  <c r="F6094" s="1"/>
  <c r="F5876"/>
  <c r="B6106"/>
  <c r="F6106" s="1"/>
  <c r="F5888"/>
  <c r="F5317"/>
  <c r="B5413"/>
  <c r="F5413" s="1"/>
  <c r="B6069"/>
  <c r="F6069" s="1"/>
  <c r="F5973"/>
  <c r="B6458"/>
  <c r="F6458" s="1"/>
  <c r="F6240"/>
  <c r="F7176"/>
  <c r="B7272"/>
  <c r="B7394"/>
  <c r="F7394" s="1"/>
  <c r="B6118"/>
  <c r="F6118" s="1"/>
  <c r="F5900"/>
  <c r="F5645"/>
  <c r="B5741"/>
  <c r="F5741" s="1"/>
  <c r="F5596"/>
  <c r="B5814"/>
  <c r="F5814" s="1"/>
  <c r="B7794"/>
  <c r="F7794" s="1"/>
  <c r="F7576"/>
  <c r="B8062"/>
  <c r="F8062" s="1"/>
  <c r="F7844"/>
  <c r="B6482"/>
  <c r="F6482" s="1"/>
  <c r="F6264"/>
  <c r="B7418"/>
  <c r="F7418" s="1"/>
  <c r="F7200"/>
  <c r="B6142"/>
  <c r="F6142" s="1"/>
  <c r="F5924"/>
  <c r="B8293"/>
  <c r="F8293" s="1"/>
  <c r="F5013"/>
  <c r="B8329"/>
  <c r="F8329" s="1"/>
  <c r="F5049"/>
  <c r="B8086"/>
  <c r="F8086" s="1"/>
  <c r="F7868"/>
  <c r="B6750"/>
  <c r="F6750" s="1"/>
  <c r="F6532"/>
  <c r="B7442"/>
  <c r="F7442" s="1"/>
  <c r="F7224"/>
  <c r="B6166"/>
  <c r="F6166" s="1"/>
  <c r="F5948"/>
  <c r="B5766"/>
  <c r="F5766" s="1"/>
  <c r="F5548"/>
  <c r="D8263"/>
  <c r="D5201"/>
  <c r="J3966"/>
  <c r="J904"/>
  <c r="G3818"/>
  <c r="K3818" s="1"/>
  <c r="K3600"/>
  <c r="K2568"/>
  <c r="G2786"/>
  <c r="K2786" s="1"/>
  <c r="K2288"/>
  <c r="G2506"/>
  <c r="K2506" s="1"/>
  <c r="G1158"/>
  <c r="K1158" s="1"/>
  <c r="K940"/>
  <c r="G1182"/>
  <c r="K1182" s="1"/>
  <c r="K964"/>
  <c r="G830"/>
  <c r="K612"/>
  <c r="G3892"/>
  <c r="K3892" s="1"/>
  <c r="G3417"/>
  <c r="K3417" s="1"/>
  <c r="K3321"/>
  <c r="K3224"/>
  <c r="G3442"/>
  <c r="K3442" s="1"/>
  <c r="K1596"/>
  <c r="G1814"/>
  <c r="K1814" s="1"/>
  <c r="G1510"/>
  <c r="K1510" s="1"/>
  <c r="K1292"/>
  <c r="G4049"/>
  <c r="K4049" s="1"/>
  <c r="K769"/>
  <c r="G3745"/>
  <c r="K3745" s="1"/>
  <c r="K3649"/>
  <c r="K2920"/>
  <c r="G3138"/>
  <c r="K3138" s="1"/>
  <c r="K2252"/>
  <c r="G2470"/>
  <c r="K2470" s="1"/>
  <c r="G2118"/>
  <c r="K2118" s="1"/>
  <c r="K1900"/>
  <c r="G1996"/>
  <c r="K1025"/>
  <c r="G1121"/>
  <c r="K1121" s="1"/>
  <c r="G3977"/>
  <c r="K3977" s="1"/>
  <c r="G793"/>
  <c r="K697"/>
  <c r="K3612"/>
  <c r="G3830"/>
  <c r="K3830" s="1"/>
  <c r="G3089"/>
  <c r="K3089" s="1"/>
  <c r="K2993"/>
  <c r="G3162"/>
  <c r="K3162" s="1"/>
  <c r="K2944"/>
  <c r="K1960"/>
  <c r="G2178"/>
  <c r="K2178" s="1"/>
  <c r="K2264"/>
  <c r="G2482"/>
  <c r="K2482" s="1"/>
  <c r="G1802"/>
  <c r="K1802" s="1"/>
  <c r="K1584"/>
  <c r="G3952"/>
  <c r="K3952" s="1"/>
  <c r="K672"/>
  <c r="G890"/>
  <c r="E7548"/>
  <c r="E7756"/>
  <c r="E7440"/>
  <c r="E7232"/>
  <c r="E6772"/>
  <c r="E6564"/>
  <c r="E5932"/>
  <c r="E6140"/>
  <c r="E5812"/>
  <c r="E5604"/>
  <c r="E6808"/>
  <c r="E6600"/>
  <c r="E6904"/>
  <c r="E7112"/>
  <c r="E5956"/>
  <c r="E6164"/>
  <c r="E5288"/>
  <c r="E5496"/>
  <c r="E7732"/>
  <c r="E7524"/>
  <c r="E6212"/>
  <c r="E6420"/>
  <c r="E6820"/>
  <c r="E6612"/>
  <c r="E5884"/>
  <c r="E6092"/>
  <c r="E5216"/>
  <c r="E5424"/>
  <c r="E5302"/>
  <c r="E5520" s="1"/>
  <c r="E7912"/>
  <c r="E8120"/>
  <c r="E6892"/>
  <c r="E7100"/>
  <c r="E6128"/>
  <c r="E5920"/>
  <c r="E6540"/>
  <c r="E6748"/>
  <c r="E5908"/>
  <c r="E6116"/>
  <c r="E5580"/>
  <c r="E5788"/>
  <c r="H3752"/>
  <c r="H3630"/>
  <c r="H3544"/>
  <c r="H3472"/>
  <c r="H3264"/>
  <c r="H2500"/>
  <c r="H2292"/>
  <c r="H2828"/>
  <c r="H2620"/>
  <c r="H1784"/>
  <c r="H1662"/>
  <c r="H1880" s="1"/>
  <c r="H1576"/>
  <c r="H592"/>
  <c r="H3862"/>
  <c r="H800"/>
  <c r="H678"/>
  <c r="H3288"/>
  <c r="H3496"/>
  <c r="H2524"/>
  <c r="H2316"/>
  <c r="H2644"/>
  <c r="H2852"/>
  <c r="H1492"/>
  <c r="H1284"/>
  <c r="H1588"/>
  <c r="H1796"/>
  <c r="H761"/>
  <c r="H4031"/>
  <c r="H3739"/>
  <c r="H3653"/>
  <c r="H3302"/>
  <c r="H3520" s="1"/>
  <c r="H3424"/>
  <c r="H3216"/>
  <c r="H2452"/>
  <c r="H2244"/>
  <c r="H2099"/>
  <c r="H2013"/>
  <c r="H1832"/>
  <c r="H1624"/>
  <c r="H4055"/>
  <c r="H785"/>
  <c r="H3448"/>
  <c r="H3240"/>
  <c r="H2476"/>
  <c r="H2268"/>
  <c r="H1296"/>
  <c r="H1504"/>
  <c r="H4019"/>
  <c r="H749"/>
  <c r="H8258"/>
  <c r="H5196"/>
  <c r="H8476" s="1"/>
  <c r="B8054"/>
  <c r="F8054" s="1"/>
  <c r="F7836"/>
  <c r="B7932"/>
  <c r="B7482"/>
  <c r="F7482" s="1"/>
  <c r="F7264"/>
  <c r="B6158"/>
  <c r="F6158" s="1"/>
  <c r="F5940"/>
  <c r="F6888"/>
  <c r="B7106"/>
  <c r="F7106" s="1"/>
  <c r="F5588"/>
  <c r="B5806"/>
  <c r="F5806" s="1"/>
  <c r="B5842"/>
  <c r="F5842" s="1"/>
  <c r="F5624"/>
  <c r="F7860"/>
  <c r="B8078"/>
  <c r="F8078" s="1"/>
  <c r="F7289"/>
  <c r="B7385"/>
  <c r="F7385" s="1"/>
  <c r="F7508"/>
  <c r="B7604"/>
  <c r="B7726"/>
  <c r="F7726" s="1"/>
  <c r="B6414"/>
  <c r="F6414" s="1"/>
  <c r="F6196"/>
  <c r="B6292"/>
  <c r="B7130"/>
  <c r="F7130" s="1"/>
  <c r="F6912"/>
  <c r="B5830"/>
  <c r="F5830" s="1"/>
  <c r="F5612"/>
  <c r="F5212"/>
  <c r="B5308"/>
  <c r="B5430"/>
  <c r="F5430" s="1"/>
  <c r="B6729"/>
  <c r="F6729" s="1"/>
  <c r="F6633"/>
  <c r="B7434"/>
  <c r="F7434" s="1"/>
  <c r="F7216"/>
  <c r="B7154"/>
  <c r="F7154" s="1"/>
  <c r="F6936"/>
  <c r="B6098"/>
  <c r="F6098" s="1"/>
  <c r="F5880"/>
  <c r="B6110"/>
  <c r="F6110" s="1"/>
  <c r="F5892"/>
  <c r="F5321"/>
  <c r="B5417"/>
  <c r="F5417" s="1"/>
  <c r="B6073"/>
  <c r="F6073" s="1"/>
  <c r="F5977"/>
  <c r="B6462"/>
  <c r="F6462" s="1"/>
  <c r="F6244"/>
  <c r="B7276"/>
  <c r="B7398"/>
  <c r="F7398" s="1"/>
  <c r="F7180"/>
  <c r="B6122"/>
  <c r="F6122" s="1"/>
  <c r="F5904"/>
  <c r="F5649"/>
  <c r="B5745"/>
  <c r="F5745" s="1"/>
  <c r="B5818"/>
  <c r="F5818" s="1"/>
  <c r="F5600"/>
  <c r="E8444"/>
  <c r="H1560"/>
  <c r="H8384"/>
  <c r="D7162"/>
  <c r="D8390"/>
  <c r="J5852"/>
  <c r="J3852"/>
  <c r="J5849"/>
  <c r="I4153"/>
  <c r="E4120"/>
  <c r="I4086"/>
  <c r="J2213"/>
  <c r="I4080"/>
  <c r="I2536"/>
  <c r="J2545"/>
  <c r="J4161"/>
  <c r="C3199"/>
  <c r="C4171"/>
  <c r="E5521"/>
  <c r="J4118"/>
  <c r="H4109"/>
  <c r="H1229"/>
  <c r="H4072"/>
  <c r="E1233"/>
  <c r="E4101"/>
  <c r="E4076"/>
  <c r="J8153"/>
  <c r="I4082"/>
  <c r="H2210"/>
  <c r="D2873"/>
  <c r="D1561"/>
  <c r="C5856"/>
  <c r="C8384"/>
  <c r="D4074"/>
  <c r="H4185"/>
  <c r="C2540"/>
  <c r="C3196"/>
  <c r="E4160"/>
  <c r="E2872"/>
  <c r="J4095"/>
  <c r="J2867"/>
  <c r="J8366"/>
  <c r="I6182"/>
  <c r="E8468"/>
  <c r="H4100"/>
  <c r="H2544"/>
  <c r="H8152"/>
  <c r="D6178"/>
  <c r="D8402"/>
  <c r="J8440"/>
  <c r="J8430"/>
  <c r="J8406"/>
  <c r="J8396"/>
  <c r="D1232"/>
  <c r="E4129"/>
  <c r="E4153"/>
  <c r="I1558"/>
  <c r="I4170"/>
  <c r="J1557"/>
  <c r="I4140"/>
  <c r="J4076"/>
  <c r="E6505"/>
  <c r="E6833"/>
  <c r="J2866"/>
  <c r="E1887"/>
  <c r="E4159"/>
  <c r="H3197"/>
  <c r="H4133"/>
  <c r="C8385"/>
  <c r="H8146"/>
  <c r="J4136"/>
  <c r="C4105"/>
  <c r="C8442"/>
  <c r="C8394"/>
  <c r="H8392"/>
  <c r="H8440"/>
  <c r="D4085"/>
  <c r="D1557"/>
  <c r="D6839"/>
  <c r="E3852"/>
  <c r="D3197"/>
  <c r="D6185"/>
  <c r="D2216"/>
  <c r="C7825"/>
  <c r="C8382"/>
  <c r="C5529"/>
  <c r="J1560"/>
  <c r="C3849"/>
  <c r="C7166"/>
  <c r="H8367"/>
  <c r="D8445"/>
  <c r="J8418"/>
  <c r="J5528"/>
  <c r="E1556"/>
  <c r="J8400" l="1"/>
  <c r="H4080"/>
  <c r="J4184"/>
  <c r="K2828"/>
  <c r="H4104"/>
  <c r="K3752"/>
  <c r="E6176"/>
  <c r="E8144"/>
  <c r="K1140"/>
  <c r="K1856"/>
  <c r="K3460"/>
  <c r="K2172"/>
  <c r="K3788"/>
  <c r="K3120"/>
  <c r="K3983"/>
  <c r="K2099"/>
  <c r="K3946"/>
  <c r="D4185"/>
  <c r="H8480"/>
  <c r="F6432"/>
  <c r="F8096"/>
  <c r="F5824"/>
  <c r="F6128"/>
  <c r="F7136"/>
  <c r="F5800"/>
  <c r="F7112"/>
  <c r="F7440"/>
  <c r="K5424"/>
  <c r="K7416"/>
  <c r="K7476"/>
  <c r="H8363"/>
  <c r="F5812"/>
  <c r="F7148"/>
  <c r="K8267"/>
  <c r="K5836"/>
  <c r="K7404"/>
  <c r="K8230"/>
  <c r="K5788"/>
  <c r="H7816"/>
  <c r="F6067"/>
  <c r="F7088"/>
  <c r="K8327"/>
  <c r="K5472"/>
  <c r="F5460"/>
  <c r="F7804"/>
  <c r="C8412"/>
  <c r="D4177"/>
  <c r="F3156"/>
  <c r="F6509"/>
  <c r="D2864"/>
  <c r="I4179"/>
  <c r="D8412"/>
  <c r="K1796"/>
  <c r="K2452"/>
  <c r="H1552"/>
  <c r="K1771"/>
  <c r="K2500"/>
  <c r="H2864"/>
  <c r="K3862"/>
  <c r="K3800"/>
  <c r="K3496"/>
  <c r="K2440"/>
  <c r="K3144"/>
  <c r="K1540"/>
  <c r="K4043"/>
  <c r="F7732"/>
  <c r="F6820"/>
  <c r="K8108"/>
  <c r="K7464"/>
  <c r="F8327"/>
  <c r="I8481"/>
  <c r="C7160"/>
  <c r="D7816"/>
  <c r="I7160"/>
  <c r="H168" i="9"/>
  <c r="H386" s="1"/>
  <c r="H2462" i="13"/>
  <c r="H4041"/>
  <c r="H320" i="9"/>
  <c r="H330" s="1"/>
  <c r="H2510" i="13"/>
  <c r="H216" i="9"/>
  <c r="H434" s="1"/>
  <c r="E7110" i="13"/>
  <c r="E525" i="9"/>
  <c r="E743" s="1"/>
  <c r="E6830" i="13"/>
  <c r="E572" i="9"/>
  <c r="E790" s="1"/>
  <c r="E7450" i="13"/>
  <c r="E538" i="9"/>
  <c r="E756" s="1"/>
  <c r="G312"/>
  <c r="K312" s="1"/>
  <c r="K2061" i="13"/>
  <c r="G3884"/>
  <c r="G822"/>
  <c r="K604"/>
  <c r="G163" i="9"/>
  <c r="G1806" i="13"/>
  <c r="K1588"/>
  <c r="G166" i="9"/>
  <c r="G304"/>
  <c r="K304" s="1"/>
  <c r="K3361" i="13"/>
  <c r="G4116"/>
  <c r="K836"/>
  <c r="K1976"/>
  <c r="G227" i="9"/>
  <c r="G2194" i="13"/>
  <c r="G8372"/>
  <c r="K8372" s="1"/>
  <c r="K5092"/>
  <c r="G8397"/>
  <c r="K8397" s="1"/>
  <c r="K5117"/>
  <c r="H164" i="9"/>
  <c r="H382" s="1"/>
  <c r="H1150" i="13"/>
  <c r="H296" i="9"/>
  <c r="H306" s="1"/>
  <c r="H4017" i="13"/>
  <c r="H238" i="9"/>
  <c r="H456" s="1"/>
  <c r="H1878" i="13"/>
  <c r="E540" i="9"/>
  <c r="E758" s="1"/>
  <c r="E8106" i="13"/>
  <c r="E533" i="9"/>
  <c r="E751" s="1"/>
  <c r="E5810" i="13"/>
  <c r="E7134"/>
  <c r="E549" i="9"/>
  <c r="E767" s="1"/>
  <c r="G4086" i="13"/>
  <c r="K4086" s="1"/>
  <c r="K806"/>
  <c r="B6506"/>
  <c r="F6506" s="1"/>
  <c r="F6288"/>
  <c r="G348" i="9"/>
  <c r="K348" s="1"/>
  <c r="K2097" i="13"/>
  <c r="K3409"/>
  <c r="G352" i="9"/>
  <c r="K352" s="1"/>
  <c r="G1466" i="13"/>
  <c r="K1248"/>
  <c r="G153" i="9"/>
  <c r="G1333" i="13"/>
  <c r="G3738"/>
  <c r="G269" i="9"/>
  <c r="K3653" i="13"/>
  <c r="G285" i="9"/>
  <c r="K285" s="1"/>
  <c r="K1053" i="13"/>
  <c r="B189" i="9"/>
  <c r="B1502" i="13"/>
  <c r="F1284"/>
  <c r="B8430"/>
  <c r="F8430" s="1"/>
  <c r="F5150"/>
  <c r="H265" i="9"/>
  <c r="H82" s="1"/>
  <c r="H2426" i="13"/>
  <c r="H2437" s="1"/>
  <c r="E519" i="9"/>
  <c r="E8204" i="13"/>
  <c r="E5142"/>
  <c r="E576" i="9"/>
  <c r="E794" s="1"/>
  <c r="E8142" i="13"/>
  <c r="E593" i="9"/>
  <c r="E119" s="1"/>
  <c r="E5410" i="13"/>
  <c r="E5421" s="1"/>
  <c r="E535" i="9"/>
  <c r="E753" s="1"/>
  <c r="E6466" i="13"/>
  <c r="E5494"/>
  <c r="E544" i="9"/>
  <c r="E762" s="1"/>
  <c r="K2652" i="13"/>
  <c r="G2870"/>
  <c r="K2870" s="1"/>
  <c r="G169" i="9"/>
  <c r="K2572" i="13"/>
  <c r="G2790"/>
  <c r="G208" i="9"/>
  <c r="G3810" i="13"/>
  <c r="K3592"/>
  <c r="G1526"/>
  <c r="K1308"/>
  <c r="G213" i="9"/>
  <c r="G3192" i="13"/>
  <c r="K2974"/>
  <c r="G1502"/>
  <c r="K1284"/>
  <c r="G189" i="9"/>
  <c r="I71"/>
  <c r="I375"/>
  <c r="K1664" i="13"/>
  <c r="G1882"/>
  <c r="K1882" s="1"/>
  <c r="H261" i="9"/>
  <c r="H78" s="1"/>
  <c r="H1114" i="13"/>
  <c r="H1125" s="1"/>
  <c r="E7074"/>
  <c r="E6941"/>
  <c r="E489" i="9"/>
  <c r="E4973" i="13"/>
  <c r="E5106"/>
  <c r="E483" i="9"/>
  <c r="E8168" i="13"/>
  <c r="E5846"/>
  <c r="E569" i="9"/>
  <c r="E787" s="1"/>
  <c r="E573"/>
  <c r="E791" s="1"/>
  <c r="E7158" i="13"/>
  <c r="K1662"/>
  <c r="G1880"/>
  <c r="K1880" s="1"/>
  <c r="K2936"/>
  <c r="G206" i="9"/>
  <c r="G3154" i="13"/>
  <c r="G2210"/>
  <c r="K2210" s="1"/>
  <c r="K1992"/>
  <c r="B1556"/>
  <c r="F1556" s="1"/>
  <c r="F1338"/>
  <c r="B3494"/>
  <c r="F3276"/>
  <c r="B219" i="9"/>
  <c r="F713" i="13"/>
  <c r="B272" i="9"/>
  <c r="B3993" i="13"/>
  <c r="G6102"/>
  <c r="K5884"/>
  <c r="G498" i="9"/>
  <c r="G612"/>
  <c r="K612" s="1"/>
  <c r="K7633" i="13"/>
  <c r="G5810"/>
  <c r="K5592"/>
  <c r="G533" i="9"/>
  <c r="K7973" i="13"/>
  <c r="G625" i="9"/>
  <c r="K625" s="1"/>
  <c r="H490"/>
  <c r="H7402" i="13"/>
  <c r="H7269"/>
  <c r="H557" i="9"/>
  <c r="H775" s="1"/>
  <c r="H5834" i="13"/>
  <c r="H8349"/>
  <c r="H664" i="9"/>
  <c r="H674" s="1"/>
  <c r="B8407" i="13"/>
  <c r="F8407" s="1"/>
  <c r="F5127"/>
  <c r="F4912"/>
  <c r="B507" i="9"/>
  <c r="B8192" i="13"/>
  <c r="B5130"/>
  <c r="F5216"/>
  <c r="B5301"/>
  <c r="B484" i="9"/>
  <c r="B5434" i="13"/>
  <c r="B6162"/>
  <c r="F5944"/>
  <c r="B558" i="9"/>
  <c r="F6005" i="13"/>
  <c r="B619" i="9"/>
  <c r="F2401" i="13"/>
  <c r="B325" i="9"/>
  <c r="B3482" i="13"/>
  <c r="F3264"/>
  <c r="B207" i="9"/>
  <c r="J6430" i="13"/>
  <c r="J499" i="9"/>
  <c r="J717" s="1"/>
  <c r="B4105" i="13"/>
  <c r="F4105" s="1"/>
  <c r="F825"/>
  <c r="G656" i="9"/>
  <c r="K656" s="1"/>
  <c r="K6369" i="13"/>
  <c r="K5944"/>
  <c r="G558" i="9"/>
  <c r="G6162" i="13"/>
  <c r="F1296"/>
  <c r="B201" i="9"/>
  <c r="B1514" i="13"/>
  <c r="B5118"/>
  <c r="F4900"/>
  <c r="B495" i="9"/>
  <c r="B8180" i="13"/>
  <c r="B7160"/>
  <c r="F6942"/>
  <c r="F7037"/>
  <c r="B670" i="9"/>
  <c r="B656"/>
  <c r="F6369" i="13"/>
  <c r="F2365"/>
  <c r="B289" i="9"/>
  <c r="B2790" i="13"/>
  <c r="F2572"/>
  <c r="B169" i="9"/>
  <c r="B3082" i="13"/>
  <c r="F2997"/>
  <c r="B267" i="9"/>
  <c r="J7474" i="13"/>
  <c r="J562" i="9"/>
  <c r="J780" s="1"/>
  <c r="J601"/>
  <c r="J127" s="1"/>
  <c r="J8034" i="13"/>
  <c r="J8045" s="1"/>
  <c r="J8325"/>
  <c r="J640" i="9"/>
  <c r="J650" s="1"/>
  <c r="F861" i="13"/>
  <c r="B4141"/>
  <c r="F4141" s="1"/>
  <c r="G495" i="9"/>
  <c r="G8180" i="13"/>
  <c r="G5118"/>
  <c r="K4900"/>
  <c r="G7146"/>
  <c r="K6928"/>
  <c r="G561" i="9"/>
  <c r="H496"/>
  <c r="H714" s="1"/>
  <c r="H5446" i="13"/>
  <c r="H572" i="9"/>
  <c r="H790" s="1"/>
  <c r="H6830" i="13"/>
  <c r="G1229"/>
  <c r="K1229" s="1"/>
  <c r="K1011"/>
  <c r="B1490"/>
  <c r="F1272"/>
  <c r="B177" i="9"/>
  <c r="B2862" i="13"/>
  <c r="F2644"/>
  <c r="B241" i="9"/>
  <c r="F4997" i="13"/>
  <c r="B5082"/>
  <c r="B592" i="9"/>
  <c r="B8277" i="13"/>
  <c r="B6758"/>
  <c r="F6540"/>
  <c r="B500" i="9"/>
  <c r="B672"/>
  <c r="F7693" i="13"/>
  <c r="B8424"/>
  <c r="F5144"/>
  <c r="F6576"/>
  <c r="B536" i="9"/>
  <c r="B6794" i="13"/>
  <c r="F3021"/>
  <c r="B291" i="9"/>
  <c r="J6770" i="13"/>
  <c r="J512" i="9"/>
  <c r="J730" s="1"/>
  <c r="K6637" i="13"/>
  <c r="G6722"/>
  <c r="G597" i="9"/>
  <c r="G8313" i="13"/>
  <c r="K5033"/>
  <c r="G628" i="9"/>
  <c r="G492"/>
  <c r="G8058" i="13"/>
  <c r="K7840"/>
  <c r="G7925"/>
  <c r="H5192"/>
  <c r="H8254"/>
  <c r="H6490"/>
  <c r="H559" i="9"/>
  <c r="H777" s="1"/>
  <c r="H5846" i="13"/>
  <c r="H569" i="9"/>
  <c r="H787" s="1"/>
  <c r="H5482" i="13"/>
  <c r="H532" i="9"/>
  <c r="H750" s="1"/>
  <c r="H7414" i="13"/>
  <c r="H502" i="9"/>
  <c r="H720" s="1"/>
  <c r="F6345" i="13"/>
  <c r="B632" i="9"/>
  <c r="B598"/>
  <c r="F6965" i="13"/>
  <c r="B7050"/>
  <c r="F5081"/>
  <c r="B676" i="9"/>
  <c r="B8361" i="13"/>
  <c r="B8460"/>
  <c r="F5180"/>
  <c r="B652" i="9"/>
  <c r="B8337" i="13"/>
  <c r="F5057"/>
  <c r="B644" i="9"/>
  <c r="F6357" i="13"/>
  <c r="F6333"/>
  <c r="B620" i="9"/>
  <c r="B334"/>
  <c r="F1429" i="13"/>
  <c r="F3081"/>
  <c r="B351" i="9"/>
  <c r="F1745" i="13"/>
  <c r="B323" i="9"/>
  <c r="F701" i="13"/>
  <c r="B786"/>
  <c r="B260" i="9"/>
  <c r="B3981" i="13"/>
  <c r="F3373"/>
  <c r="B316" i="9"/>
  <c r="J557"/>
  <c r="J775" s="1"/>
  <c r="J5834" i="13"/>
  <c r="J6442"/>
  <c r="J511" i="9"/>
  <c r="J729" s="1"/>
  <c r="I72"/>
  <c r="I376"/>
  <c r="G4147" i="13"/>
  <c r="K4147" s="1"/>
  <c r="K867"/>
  <c r="F5087"/>
  <c r="B8367"/>
  <c r="F8367" s="1"/>
  <c r="F5112"/>
  <c r="B8392"/>
  <c r="F8392" s="1"/>
  <c r="G6833"/>
  <c r="K6833" s="1"/>
  <c r="K6615"/>
  <c r="B8439"/>
  <c r="F8439" s="1"/>
  <c r="F5159"/>
  <c r="F7601"/>
  <c r="B7819"/>
  <c r="F7819" s="1"/>
  <c r="B8391"/>
  <c r="F8391" s="1"/>
  <c r="F5111"/>
  <c r="B3966"/>
  <c r="F3966" s="1"/>
  <c r="B904"/>
  <c r="F686"/>
  <c r="B5528"/>
  <c r="F5528" s="1"/>
  <c r="F5310"/>
  <c r="C6818"/>
  <c r="C560" i="9"/>
  <c r="C778" s="1"/>
  <c r="C7778" i="13"/>
  <c r="C539" i="9"/>
  <c r="C757" s="1"/>
  <c r="C7402" i="13"/>
  <c r="C7269"/>
  <c r="C490" i="9"/>
  <c r="B8477" i="13"/>
  <c r="F5197"/>
  <c r="G4083"/>
  <c r="K4083" s="1"/>
  <c r="K803"/>
  <c r="E3762"/>
  <c r="E160" i="9"/>
  <c r="E3629" i="13"/>
  <c r="E3178"/>
  <c r="E230" i="9"/>
  <c r="E448" s="1"/>
  <c r="E192"/>
  <c r="E410" s="1"/>
  <c r="E2486" i="13"/>
  <c r="G6182"/>
  <c r="K6182" s="1"/>
  <c r="K5964"/>
  <c r="K5174"/>
  <c r="G8454"/>
  <c r="K8454" s="1"/>
  <c r="H189" i="9"/>
  <c r="H407" s="1"/>
  <c r="H1502" i="13"/>
  <c r="H3958"/>
  <c r="H896"/>
  <c r="E498" i="9"/>
  <c r="E716" s="1"/>
  <c r="E6102" i="13"/>
  <c r="E5506"/>
  <c r="E556" i="9"/>
  <c r="E774" s="1"/>
  <c r="B2870" i="13"/>
  <c r="F2870" s="1"/>
  <c r="F2652"/>
  <c r="K1405"/>
  <c r="G310" i="9"/>
  <c r="K310" s="1"/>
  <c r="K812" i="13"/>
  <c r="G4092"/>
  <c r="F2049"/>
  <c r="B300" i="9"/>
  <c r="B8394" i="13"/>
  <c r="F8394" s="1"/>
  <c r="F5114"/>
  <c r="H3896"/>
  <c r="H834"/>
  <c r="H175" i="9"/>
  <c r="H3142" i="13"/>
  <c r="H194" i="9"/>
  <c r="H412" s="1"/>
  <c r="H1830" i="13"/>
  <c r="H190" i="9"/>
  <c r="H408" s="1"/>
  <c r="H267"/>
  <c r="H84" s="1"/>
  <c r="H3082" i="13"/>
  <c r="H3093" s="1"/>
  <c r="E6418"/>
  <c r="E6285"/>
  <c r="E487" i="9"/>
  <c r="E551"/>
  <c r="E769" s="1"/>
  <c r="E7790" i="13"/>
  <c r="G858"/>
  <c r="K640"/>
  <c r="G199" i="9"/>
  <c r="G3920" i="13"/>
  <c r="K749"/>
  <c r="G308" i="9"/>
  <c r="G4029" i="13"/>
  <c r="G345" i="9"/>
  <c r="K345" s="1"/>
  <c r="K1113" i="13"/>
  <c r="G314" i="9"/>
  <c r="K314" s="1"/>
  <c r="K2717" i="13"/>
  <c r="G3944"/>
  <c r="G882"/>
  <c r="K664"/>
  <c r="G223" i="9"/>
  <c r="G284"/>
  <c r="G4005" i="13"/>
  <c r="K725"/>
  <c r="G321" i="9"/>
  <c r="K321" s="1"/>
  <c r="K1089" i="13"/>
  <c r="G2498"/>
  <c r="K2280"/>
  <c r="G204" i="9"/>
  <c r="G171"/>
  <c r="G3446" i="13"/>
  <c r="K3228"/>
  <c r="G1162"/>
  <c r="K944"/>
  <c r="G176" i="9"/>
  <c r="K2425" i="13"/>
  <c r="G349" i="9"/>
  <c r="K349" s="1"/>
  <c r="K2960" i="13"/>
  <c r="G230" i="9"/>
  <c r="G3178" i="13"/>
  <c r="G340" i="9"/>
  <c r="K340" s="1"/>
  <c r="K3397" i="13"/>
  <c r="G1226"/>
  <c r="K1226" s="1"/>
  <c r="K1008"/>
  <c r="G2866"/>
  <c r="K2866" s="1"/>
  <c r="K2648"/>
  <c r="K814"/>
  <c r="G4094"/>
  <c r="K4094" s="1"/>
  <c r="F2025"/>
  <c r="B276" i="9"/>
  <c r="H244"/>
  <c r="H462" s="1"/>
  <c r="H3846" i="13"/>
  <c r="H188" i="9"/>
  <c r="H406" s="1"/>
  <c r="H1174" i="13"/>
  <c r="H224" i="9"/>
  <c r="H442" s="1"/>
  <c r="H1210" i="13"/>
  <c r="H206" i="9"/>
  <c r="H424" s="1"/>
  <c r="H3154" i="13"/>
  <c r="H2182"/>
  <c r="H215" i="9"/>
  <c r="H433" s="1"/>
  <c r="E7414" i="13"/>
  <c r="E502" i="9"/>
  <c r="E720" s="1"/>
  <c r="E486"/>
  <c r="E5957" i="13"/>
  <c r="E6090"/>
  <c r="E599" i="9"/>
  <c r="E125" s="1"/>
  <c r="E7378" i="13"/>
  <c r="E7389" s="1"/>
  <c r="E8118"/>
  <c r="E552" i="9"/>
  <c r="E770" s="1"/>
  <c r="E5518" i="13"/>
  <c r="E568" i="9"/>
  <c r="E786" s="1"/>
  <c r="E7474" i="13"/>
  <c r="E562" i="9"/>
  <c r="E780" s="1"/>
  <c r="E8058" i="13"/>
  <c r="E7925"/>
  <c r="E492" i="9"/>
  <c r="G4122" i="13"/>
  <c r="K4122" s="1"/>
  <c r="K842"/>
  <c r="G4146"/>
  <c r="K4146" s="1"/>
  <c r="K866"/>
  <c r="K2324"/>
  <c r="G2542"/>
  <c r="K2542" s="1"/>
  <c r="B4122"/>
  <c r="F4122" s="1"/>
  <c r="F842"/>
  <c r="K678"/>
  <c r="G3958"/>
  <c r="G896"/>
  <c r="K2025"/>
  <c r="G276" i="9"/>
  <c r="K276" s="1"/>
  <c r="G203"/>
  <c r="G2170" i="13"/>
  <c r="K1952"/>
  <c r="K2681"/>
  <c r="G278" i="9"/>
  <c r="K278" s="1"/>
  <c r="G1866" i="13"/>
  <c r="K1648"/>
  <c r="G226" i="9"/>
  <c r="G1490" i="13"/>
  <c r="K1272"/>
  <c r="G177" i="9"/>
  <c r="G2522" i="13"/>
  <c r="K2304"/>
  <c r="G228" i="9"/>
  <c r="G175"/>
  <c r="G3896" i="13"/>
  <c r="G834"/>
  <c r="K616"/>
  <c r="G3106"/>
  <c r="K2888"/>
  <c r="G158" i="9"/>
  <c r="G2973" i="13"/>
  <c r="G220" i="9"/>
  <c r="G3822" i="13"/>
  <c r="K3604"/>
  <c r="G229" i="9"/>
  <c r="G2850" i="13"/>
  <c r="K2632"/>
  <c r="G4118"/>
  <c r="K4118" s="1"/>
  <c r="K838"/>
  <c r="B3738"/>
  <c r="B269" i="9"/>
  <c r="F3653" i="13"/>
  <c r="B279" i="9"/>
  <c r="F3009" i="13"/>
  <c r="B332" i="9"/>
  <c r="B4053" i="13"/>
  <c r="F773"/>
  <c r="H1198"/>
  <c r="H212" i="9"/>
  <c r="H430" s="1"/>
  <c r="H229"/>
  <c r="H447" s="1"/>
  <c r="H2850" i="13"/>
  <c r="H181" i="9"/>
  <c r="H399" s="1"/>
  <c r="H2802" i="13"/>
  <c r="H3981"/>
  <c r="H786"/>
  <c r="H260" i="9"/>
  <c r="E8192" i="13"/>
  <c r="E5130"/>
  <c r="E507" i="9"/>
  <c r="E596"/>
  <c r="E122" s="1"/>
  <c r="E6394" i="13"/>
  <c r="E6405" s="1"/>
  <c r="E561" i="9"/>
  <c r="E779" s="1"/>
  <c r="E7146" i="13"/>
  <c r="E555" i="9"/>
  <c r="E8240" i="13"/>
  <c r="E5178"/>
  <c r="E7462"/>
  <c r="E550" i="9"/>
  <c r="E768" s="1"/>
  <c r="E516"/>
  <c r="E734" s="1"/>
  <c r="E8082" i="13"/>
  <c r="E7098"/>
  <c r="E513" i="9"/>
  <c r="E731" s="1"/>
  <c r="E6478" i="13"/>
  <c r="E547" i="9"/>
  <c r="E765" s="1"/>
  <c r="F5170" i="13"/>
  <c r="B8450"/>
  <c r="F8450" s="1"/>
  <c r="B8365"/>
  <c r="F8365" s="1"/>
  <c r="F5085"/>
  <c r="B8414"/>
  <c r="F8414" s="1"/>
  <c r="F5134"/>
  <c r="F4976"/>
  <c r="B8256"/>
  <c r="F8256" s="1"/>
  <c r="B5194"/>
  <c r="G152" i="9"/>
  <c r="K920" i="13"/>
  <c r="G1138"/>
  <c r="G1005"/>
  <c r="G1661"/>
  <c r="G154" i="9"/>
  <c r="G1794" i="13"/>
  <c r="K1576"/>
  <c r="K1417"/>
  <c r="G322" i="9"/>
  <c r="K322" s="1"/>
  <c r="G280"/>
  <c r="K280" s="1"/>
  <c r="K3337" i="13"/>
  <c r="K884"/>
  <c r="G4164"/>
  <c r="G1878"/>
  <c r="K1660"/>
  <c r="G238" i="9"/>
  <c r="K2365" i="13"/>
  <c r="G289" i="9"/>
  <c r="K289" s="1"/>
  <c r="K2741" i="13"/>
  <c r="G338" i="9"/>
  <c r="K338" s="1"/>
  <c r="G3194" i="13"/>
  <c r="K3194" s="1"/>
  <c r="K2976"/>
  <c r="G6841"/>
  <c r="K6841" s="1"/>
  <c r="K6623"/>
  <c r="K4912"/>
  <c r="G507" i="9"/>
  <c r="G8192" i="13"/>
  <c r="G5130"/>
  <c r="G5190"/>
  <c r="K4972"/>
  <c r="G567" i="9"/>
  <c r="G8252" i="13"/>
  <c r="K5069"/>
  <c r="G664" i="9"/>
  <c r="G8349" i="13"/>
  <c r="K6345"/>
  <c r="G632" i="9"/>
  <c r="K632" s="1"/>
  <c r="G7488" i="13"/>
  <c r="K7488" s="1"/>
  <c r="K7270"/>
  <c r="K7669"/>
  <c r="G648" i="9"/>
  <c r="K648" s="1"/>
  <c r="G557"/>
  <c r="G5834" i="13"/>
  <c r="K5616"/>
  <c r="G8436"/>
  <c r="K5156"/>
  <c r="K6940"/>
  <c r="G573" i="9"/>
  <c r="G7158" i="13"/>
  <c r="G519" i="9"/>
  <c r="G8204" i="13"/>
  <c r="G5142"/>
  <c r="K4924"/>
  <c r="G671" i="9"/>
  <c r="K671" s="1"/>
  <c r="K7365" i="13"/>
  <c r="G609" i="9"/>
  <c r="K609" s="1"/>
  <c r="K6649" i="13"/>
  <c r="H7486"/>
  <c r="H574" i="9"/>
  <c r="H792" s="1"/>
  <c r="H556"/>
  <c r="H774" s="1"/>
  <c r="H5506" i="13"/>
  <c r="H573" i="9"/>
  <c r="H791" s="1"/>
  <c r="H7158" i="13"/>
  <c r="H5166"/>
  <c r="H543" i="9"/>
  <c r="H8228" i="13"/>
  <c r="H8216"/>
  <c r="H5154"/>
  <c r="H531" i="9"/>
  <c r="H8192" i="13"/>
  <c r="H5130"/>
  <c r="H507" i="9"/>
  <c r="H8142" i="13"/>
  <c r="H576" i="9"/>
  <c r="H794" s="1"/>
  <c r="F1669" i="13"/>
  <c r="B1887"/>
  <c r="F1887" s="1"/>
  <c r="G1885"/>
  <c r="K1885" s="1"/>
  <c r="K1667"/>
  <c r="G4157"/>
  <c r="K4157" s="1"/>
  <c r="K877"/>
  <c r="F2681"/>
  <c r="B278" i="9"/>
  <c r="F1320" i="13"/>
  <c r="B225" i="9"/>
  <c r="B1538" i="13"/>
  <c r="B8400"/>
  <c r="F5120"/>
  <c r="F6552"/>
  <c r="B512" i="9"/>
  <c r="B6770" i="13"/>
  <c r="B502" i="9"/>
  <c r="B7414" i="13"/>
  <c r="F7196"/>
  <c r="B6430"/>
  <c r="F6212"/>
  <c r="B499" i="9"/>
  <c r="B8094" i="13"/>
  <c r="F7876"/>
  <c r="B528" i="9"/>
  <c r="F6029" i="13"/>
  <c r="B643" i="9"/>
  <c r="B669"/>
  <c r="F6709" i="13"/>
  <c r="F7256"/>
  <c r="B562" i="9"/>
  <c r="B7474" i="13"/>
  <c r="F5385"/>
  <c r="B653" i="9"/>
  <c r="B223"/>
  <c r="B3944" i="13"/>
  <c r="B882"/>
  <c r="F664"/>
  <c r="B2534"/>
  <c r="F2316"/>
  <c r="B240" i="9"/>
  <c r="F3409" i="13"/>
  <c r="B352" i="9"/>
  <c r="B4104" i="13"/>
  <c r="F824"/>
  <c r="J616" i="9"/>
  <c r="J626" s="1"/>
  <c r="J8301" i="13"/>
  <c r="J595" i="9"/>
  <c r="J121" s="1"/>
  <c r="J6066" i="13"/>
  <c r="J6077" s="1"/>
  <c r="J7925"/>
  <c r="J492" i="9"/>
  <c r="J8058" i="13"/>
  <c r="J7450"/>
  <c r="J538" i="9"/>
  <c r="J756" s="1"/>
  <c r="J5410" i="13"/>
  <c r="J5421" s="1"/>
  <c r="J593" i="9"/>
  <c r="J119" s="1"/>
  <c r="J498"/>
  <c r="J716" s="1"/>
  <c r="J6102" i="13"/>
  <c r="J502" i="9"/>
  <c r="J720" s="1"/>
  <c r="J7414" i="13"/>
  <c r="I66" i="9"/>
  <c r="I370"/>
  <c r="I1454" i="13"/>
  <c r="I1344"/>
  <c r="B2537"/>
  <c r="F2537" s="1"/>
  <c r="F2319"/>
  <c r="B4081"/>
  <c r="F4081" s="1"/>
  <c r="F801"/>
  <c r="B1881"/>
  <c r="F1881" s="1"/>
  <c r="F1663"/>
  <c r="K7961"/>
  <c r="G613" i="9"/>
  <c r="K613" s="1"/>
  <c r="K6065" i="13"/>
  <c r="G679" i="9"/>
  <c r="K679" s="1"/>
  <c r="G7816" i="13"/>
  <c r="K7598"/>
  <c r="K7693"/>
  <c r="G672" i="9"/>
  <c r="K672" s="1"/>
  <c r="K5300" i="13"/>
  <c r="G568" i="9"/>
  <c r="G5518" i="13"/>
  <c r="K7293"/>
  <c r="G7378"/>
  <c r="G599" i="9"/>
  <c r="G570"/>
  <c r="G6174" i="13"/>
  <c r="K5956"/>
  <c r="K5689"/>
  <c r="G630" i="9"/>
  <c r="K630" s="1"/>
  <c r="G536"/>
  <c r="G6794" i="13"/>
  <c r="K6576"/>
  <c r="G6394"/>
  <c r="K6309"/>
  <c r="G596" i="9"/>
  <c r="G539"/>
  <c r="G7778" i="13"/>
  <c r="K7560"/>
  <c r="H552" i="9"/>
  <c r="H770" s="1"/>
  <c r="H8118" i="13"/>
  <c r="H5518"/>
  <c r="H568" i="9"/>
  <c r="H786" s="1"/>
  <c r="H596"/>
  <c r="H122" s="1"/>
  <c r="H6394" i="13"/>
  <c r="H6405" s="1"/>
  <c r="H7122"/>
  <c r="H537" i="9"/>
  <c r="H755" s="1"/>
  <c r="H8277" i="13"/>
  <c r="H5082"/>
  <c r="H592" i="9"/>
  <c r="H8106" i="13"/>
  <c r="H540" i="9"/>
  <c r="H758" s="1"/>
  <c r="H522"/>
  <c r="H740" s="1"/>
  <c r="H6126" i="13"/>
  <c r="G5527"/>
  <c r="K5527" s="1"/>
  <c r="K5309"/>
  <c r="F1013"/>
  <c r="B1231"/>
  <c r="F1231" s="1"/>
  <c r="B7495"/>
  <c r="F7495" s="1"/>
  <c r="F7277"/>
  <c r="G4072"/>
  <c r="K4072" s="1"/>
  <c r="K792"/>
  <c r="K2651"/>
  <c r="G2869"/>
  <c r="K2869" s="1"/>
  <c r="G2541"/>
  <c r="K2541" s="1"/>
  <c r="K2323"/>
  <c r="F1964"/>
  <c r="B215" i="9"/>
  <c r="B2182" i="13"/>
  <c r="B2474"/>
  <c r="F2256"/>
  <c r="B180" i="9"/>
  <c r="B618"/>
  <c r="F5677" i="13"/>
  <c r="B526" i="9"/>
  <c r="B7438" i="13"/>
  <c r="F7220"/>
  <c r="B6454"/>
  <c r="F6236"/>
  <c r="B523" i="9"/>
  <c r="B5848" i="13"/>
  <c r="F5630"/>
  <c r="B569" i="9"/>
  <c r="B5846" i="13"/>
  <c r="F5628"/>
  <c r="F6856"/>
  <c r="B6941"/>
  <c r="B489" i="9"/>
  <c r="B7074" i="13"/>
  <c r="B7269"/>
  <c r="B7402"/>
  <c r="F7184"/>
  <c r="B490" i="9"/>
  <c r="F8033" i="13"/>
  <c r="B685" i="9"/>
  <c r="F6393" i="13"/>
  <c r="B680" i="9"/>
  <c r="F5689" i="13"/>
  <c r="B630" i="9"/>
  <c r="B7134" i="13"/>
  <c r="F6916"/>
  <c r="B549" i="9"/>
  <c r="F1053" i="13"/>
  <c r="B285" i="9"/>
  <c r="B341"/>
  <c r="F3725" i="13"/>
  <c r="B3118"/>
  <c r="F2900"/>
  <c r="B170" i="9"/>
  <c r="F3677" i="13"/>
  <c r="B293" i="9"/>
  <c r="F737" i="13"/>
  <c r="B296" i="9"/>
  <c r="B4017" i="13"/>
  <c r="F1769"/>
  <c r="B347" i="9"/>
  <c r="B1005" i="13"/>
  <c r="B152" i="9"/>
  <c r="B1138" i="13"/>
  <c r="F920"/>
  <c r="B2134"/>
  <c r="F1916"/>
  <c r="B167" i="9"/>
  <c r="B3848" i="13"/>
  <c r="F3630"/>
  <c r="B1552"/>
  <c r="F1334"/>
  <c r="J572" i="9"/>
  <c r="J790" s="1"/>
  <c r="J6830" i="13"/>
  <c r="J521" i="9"/>
  <c r="J739" s="1"/>
  <c r="J5798" i="13"/>
  <c r="J604" i="9"/>
  <c r="J614" s="1"/>
  <c r="J8289" i="13"/>
  <c r="J546" i="9"/>
  <c r="J764" s="1"/>
  <c r="J6150" i="13"/>
  <c r="J570" i="9"/>
  <c r="J788" s="1"/>
  <c r="J6174" i="13"/>
  <c r="J6126"/>
  <c r="J522" i="9"/>
  <c r="J740" s="1"/>
  <c r="I357"/>
  <c r="G8445" i="13"/>
  <c r="K8445" s="1"/>
  <c r="K5165"/>
  <c r="G509" i="9"/>
  <c r="G5786" i="13"/>
  <c r="K5568"/>
  <c r="K7341"/>
  <c r="G647" i="9"/>
  <c r="K647" s="1"/>
  <c r="G7110" i="13"/>
  <c r="K6892"/>
  <c r="G525" i="9"/>
  <c r="G5446" i="13"/>
  <c r="K5228"/>
  <c r="G496" i="9"/>
  <c r="G665"/>
  <c r="K665" s="1"/>
  <c r="K5397" i="13"/>
  <c r="G666" i="9"/>
  <c r="K666" s="1"/>
  <c r="K5725" i="13"/>
  <c r="G6832"/>
  <c r="K6614"/>
  <c r="G619" i="9"/>
  <c r="K619" s="1"/>
  <c r="K6005" i="13"/>
  <c r="G5178"/>
  <c r="K4960"/>
  <c r="G555" i="9"/>
  <c r="G8240" i="13"/>
  <c r="K5604"/>
  <c r="G545" i="9"/>
  <c r="G5822" i="13"/>
  <c r="K5701"/>
  <c r="G642" i="9"/>
  <c r="K642" s="1"/>
  <c r="G571"/>
  <c r="G6502" i="13"/>
  <c r="K6284"/>
  <c r="G8094"/>
  <c r="K7876"/>
  <c r="G528" i="9"/>
  <c r="G6478" i="13"/>
  <c r="K6260"/>
  <c r="G547" i="9"/>
  <c r="G7122" i="13"/>
  <c r="K6904"/>
  <c r="G537" i="9"/>
  <c r="H5118" i="13"/>
  <c r="H495" i="9"/>
  <c r="H8180" i="13"/>
  <c r="H8301"/>
  <c r="H616" i="9"/>
  <c r="H626" s="1"/>
  <c r="H533"/>
  <c r="H751" s="1"/>
  <c r="H5810" i="13"/>
  <c r="H511" i="9"/>
  <c r="H729" s="1"/>
  <c r="H6442" i="13"/>
  <c r="H521" i="9"/>
  <c r="H739" s="1"/>
  <c r="H5798" i="13"/>
  <c r="H7597"/>
  <c r="H7730"/>
  <c r="H491" i="9"/>
  <c r="G8443" i="13"/>
  <c r="K8443" s="1"/>
  <c r="K5163"/>
  <c r="G5855"/>
  <c r="K5855" s="1"/>
  <c r="K5637"/>
  <c r="B2215"/>
  <c r="F2215" s="1"/>
  <c r="F1997"/>
  <c r="G4121"/>
  <c r="K4121" s="1"/>
  <c r="K841"/>
  <c r="F1393"/>
  <c r="B298" i="9"/>
  <c r="F5361" i="13"/>
  <c r="B629" i="9"/>
  <c r="B6176" i="13"/>
  <c r="F5958"/>
  <c r="B665" i="9"/>
  <c r="F5397" i="13"/>
  <c r="F6321"/>
  <c r="B608" i="9"/>
  <c r="B8448" i="13"/>
  <c r="F5168"/>
  <c r="F5373"/>
  <c r="B641" i="9"/>
  <c r="F7584" i="13"/>
  <c r="B7802"/>
  <c r="B563" i="9"/>
  <c r="F7365" i="13"/>
  <c r="B671" i="9"/>
  <c r="F6697" i="13"/>
  <c r="B657" i="9"/>
  <c r="F7997" i="13"/>
  <c r="B649" i="9"/>
  <c r="F6248" i="13"/>
  <c r="B535" i="9"/>
  <c r="B6466" i="13"/>
  <c r="F7560"/>
  <c r="B7778"/>
  <c r="B539" i="9"/>
  <c r="F3069" i="13"/>
  <c r="B339" i="9"/>
  <c r="B312"/>
  <c r="F2061" i="13"/>
  <c r="B3822"/>
  <c r="F3604"/>
  <c r="B220" i="9"/>
  <c r="B280"/>
  <c r="F3337" i="13"/>
  <c r="F640"/>
  <c r="B199" i="9"/>
  <c r="B3920" i="13"/>
  <c r="B858"/>
  <c r="B155" i="9"/>
  <c r="B2122" i="13"/>
  <c r="F1904"/>
  <c r="B1989"/>
  <c r="J8228"/>
  <c r="J5166"/>
  <c r="J543" i="9"/>
  <c r="J8277" i="13"/>
  <c r="J5082"/>
  <c r="J592" i="9"/>
  <c r="J8216" i="13"/>
  <c r="J5154"/>
  <c r="J531" i="9"/>
  <c r="J535"/>
  <c r="J753" s="1"/>
  <c r="J6466" i="13"/>
  <c r="J6090"/>
  <c r="J5957"/>
  <c r="J486" i="9"/>
  <c r="J524"/>
  <c r="J742" s="1"/>
  <c r="J6782" i="13"/>
  <c r="J8106"/>
  <c r="J540" i="9"/>
  <c r="J758" s="1"/>
  <c r="I358"/>
  <c r="K6951" i="13"/>
  <c r="G7169"/>
  <c r="K7169" s="1"/>
  <c r="G6090"/>
  <c r="G5957"/>
  <c r="K5872"/>
  <c r="G486" i="9"/>
  <c r="G607"/>
  <c r="K607" s="1"/>
  <c r="K5993" i="13"/>
  <c r="G6770"/>
  <c r="K6552"/>
  <c r="G512" i="9"/>
  <c r="G683"/>
  <c r="K683" s="1"/>
  <c r="K7377" i="13"/>
  <c r="G8254"/>
  <c r="G5192"/>
  <c r="K4974"/>
  <c r="G5106"/>
  <c r="K4888"/>
  <c r="G4973"/>
  <c r="G483" i="9"/>
  <c r="G8168" i="13"/>
  <c r="G556" i="9"/>
  <c r="G5506" i="13"/>
  <c r="K5288"/>
  <c r="G652" i="9"/>
  <c r="G8337" i="13"/>
  <c r="K5057"/>
  <c r="K5932"/>
  <c r="G546" i="9"/>
  <c r="G6150" i="13"/>
  <c r="G6830"/>
  <c r="K6612"/>
  <c r="G572" i="9"/>
  <c r="K7864" i="13"/>
  <c r="G516" i="9"/>
  <c r="G8082" i="13"/>
  <c r="G5458"/>
  <c r="K5240"/>
  <c r="G508" i="9"/>
  <c r="K6393" i="13"/>
  <c r="G680" i="9"/>
  <c r="K680" s="1"/>
  <c r="G637"/>
  <c r="K637" s="1"/>
  <c r="K7985" i="13"/>
  <c r="H8168"/>
  <c r="H5106"/>
  <c r="H4973"/>
  <c r="H483" i="9"/>
  <c r="H6162" i="13"/>
  <c r="H558" i="9"/>
  <c r="H776" s="1"/>
  <c r="H544"/>
  <c r="H762" s="1"/>
  <c r="H5494" i="13"/>
  <c r="H526" i="9"/>
  <c r="H744" s="1"/>
  <c r="H7438" i="13"/>
  <c r="H520" i="9"/>
  <c r="H738" s="1"/>
  <c r="H5470" i="13"/>
  <c r="G6183"/>
  <c r="K6183" s="1"/>
  <c r="K5965"/>
  <c r="G8455"/>
  <c r="K8455" s="1"/>
  <c r="K5175"/>
  <c r="G8467"/>
  <c r="K8467" s="1"/>
  <c r="K5187"/>
  <c r="B4135"/>
  <c r="F4135" s="1"/>
  <c r="F855"/>
  <c r="F843"/>
  <c r="B4123"/>
  <c r="F4123" s="1"/>
  <c r="B8383"/>
  <c r="F8383" s="1"/>
  <c r="F5103"/>
  <c r="B616" i="9"/>
  <c r="B8301" i="13"/>
  <c r="F5021"/>
  <c r="B606" i="9"/>
  <c r="F5665" i="13"/>
  <c r="B5106"/>
  <c r="F4888"/>
  <c r="B4973"/>
  <c r="B483" i="9"/>
  <c r="B8168" i="13"/>
  <c r="B8376"/>
  <c r="F5096"/>
  <c r="B6285"/>
  <c r="B487" i="9"/>
  <c r="B6418" i="13"/>
  <c r="F6200"/>
  <c r="F7669"/>
  <c r="B648" i="9"/>
  <c r="B571"/>
  <c r="B6502" i="13"/>
  <c r="F6284"/>
  <c r="B8144"/>
  <c r="F8144" s="1"/>
  <c r="F7926"/>
  <c r="B628" i="9"/>
  <c r="B8313" i="13"/>
  <c r="F5033"/>
  <c r="F7025"/>
  <c r="B658" i="9"/>
  <c r="B575"/>
  <c r="B7814" i="13"/>
  <c r="F7596"/>
  <c r="B168" i="9"/>
  <c r="B2462" i="13"/>
  <c r="F2244"/>
  <c r="B176" i="9"/>
  <c r="B1162" i="13"/>
  <c r="F944"/>
  <c r="F836"/>
  <c r="B4116"/>
  <c r="J6138"/>
  <c r="J534" i="9"/>
  <c r="J752" s="1"/>
  <c r="J547"/>
  <c r="J765" s="1"/>
  <c r="J6478" i="13"/>
  <c r="J504" i="9"/>
  <c r="J722" s="1"/>
  <c r="J8070" i="13"/>
  <c r="J5470"/>
  <c r="J520" i="9"/>
  <c r="J738" s="1"/>
  <c r="J523"/>
  <c r="J741" s="1"/>
  <c r="J6454" i="13"/>
  <c r="J527" i="9"/>
  <c r="J745" s="1"/>
  <c r="J7766" i="13"/>
  <c r="J8254"/>
  <c r="J5192"/>
  <c r="J676" i="9"/>
  <c r="J686" s="1"/>
  <c r="J8361" i="13"/>
  <c r="F812"/>
  <c r="B4092"/>
  <c r="F3349"/>
  <c r="B292" i="9"/>
  <c r="B1878" i="13"/>
  <c r="F1660"/>
  <c r="B238" i="9"/>
  <c r="G4123" i="13"/>
  <c r="K4123" s="1"/>
  <c r="K843"/>
  <c r="G3965"/>
  <c r="K3965" s="1"/>
  <c r="G903"/>
  <c r="K685"/>
  <c r="I360" i="9"/>
  <c r="G8461" i="13"/>
  <c r="K8461" s="1"/>
  <c r="K5181"/>
  <c r="F5086"/>
  <c r="B8366"/>
  <c r="F8366" s="1"/>
  <c r="B4088"/>
  <c r="F4088" s="1"/>
  <c r="F808"/>
  <c r="B3528"/>
  <c r="F3528" s="1"/>
  <c r="F3310"/>
  <c r="B8384"/>
  <c r="F8384" s="1"/>
  <c r="F5104"/>
  <c r="B4118"/>
  <c r="F4118" s="1"/>
  <c r="F838"/>
  <c r="F874"/>
  <c r="B4154"/>
  <c r="F4154" s="1"/>
  <c r="F862"/>
  <c r="B4142"/>
  <c r="F4142" s="1"/>
  <c r="H4067"/>
  <c r="K1164"/>
  <c r="H8460"/>
  <c r="F8108"/>
  <c r="J8436"/>
  <c r="K6796"/>
  <c r="F7720"/>
  <c r="J8412"/>
  <c r="J8476"/>
  <c r="D4181"/>
  <c r="K1456"/>
  <c r="C8480"/>
  <c r="H4140"/>
  <c r="E8412"/>
  <c r="E8436"/>
  <c r="K1504"/>
  <c r="K4055"/>
  <c r="I4178"/>
  <c r="H1224"/>
  <c r="H3192"/>
  <c r="E8363"/>
  <c r="K3424"/>
  <c r="K3922"/>
  <c r="K2768"/>
  <c r="K5411"/>
  <c r="K7756"/>
  <c r="K7088"/>
  <c r="K5800"/>
  <c r="K6456"/>
  <c r="F5424"/>
  <c r="F7744"/>
  <c r="F8035"/>
  <c r="F5739"/>
  <c r="F6092"/>
  <c r="F1771"/>
  <c r="I4126"/>
  <c r="K6152"/>
  <c r="K6408"/>
  <c r="K6116"/>
  <c r="E4185"/>
  <c r="F8170"/>
  <c r="F6140"/>
  <c r="F6395"/>
  <c r="F7756"/>
  <c r="F6723"/>
  <c r="F6116"/>
  <c r="F5788"/>
  <c r="F3946"/>
  <c r="J8448"/>
  <c r="J5848"/>
  <c r="E8481"/>
  <c r="K8170"/>
  <c r="K7744"/>
  <c r="K7136"/>
  <c r="F7416"/>
  <c r="F5436"/>
  <c r="F6748"/>
  <c r="F7076"/>
  <c r="F5472"/>
  <c r="F5448"/>
  <c r="F6784"/>
  <c r="F8120"/>
  <c r="J8480"/>
  <c r="K7428"/>
  <c r="K6420"/>
  <c r="K7064"/>
  <c r="K7440"/>
  <c r="K8048"/>
  <c r="E4184"/>
  <c r="H4181"/>
  <c r="F7100"/>
  <c r="F7379"/>
  <c r="F6736"/>
  <c r="F7707"/>
  <c r="F8194"/>
  <c r="F6468"/>
  <c r="F8132"/>
  <c r="F3132"/>
  <c r="F1443"/>
  <c r="F2148"/>
  <c r="J8460"/>
  <c r="J7816"/>
  <c r="I8479"/>
  <c r="F2828"/>
  <c r="H1842"/>
  <c r="H202" i="9"/>
  <c r="H420" s="1"/>
  <c r="H3762" i="13"/>
  <c r="H3629"/>
  <c r="H160" i="9"/>
  <c r="E500"/>
  <c r="E718" s="1"/>
  <c r="E6758" i="13"/>
  <c r="E6818"/>
  <c r="E560" i="9"/>
  <c r="E778" s="1"/>
  <c r="G4170" i="13"/>
  <c r="K4170" s="1"/>
  <c r="K890"/>
  <c r="K1996"/>
  <c r="G2214"/>
  <c r="K2214" s="1"/>
  <c r="K3057"/>
  <c r="G327" i="9"/>
  <c r="K327" s="1"/>
  <c r="K3069" i="13"/>
  <c r="G339" i="9"/>
  <c r="K339" s="1"/>
  <c r="K2049" i="13"/>
  <c r="G300" i="9"/>
  <c r="K300" s="1"/>
  <c r="B5854" i="13"/>
  <c r="F5854" s="1"/>
  <c r="F5636"/>
  <c r="H1442"/>
  <c r="H1453" s="1"/>
  <c r="H262" i="9"/>
  <c r="H79" s="1"/>
  <c r="H2522" i="13"/>
  <c r="H228" i="9"/>
  <c r="H446" s="1"/>
  <c r="H2498" i="13"/>
  <c r="H204" i="9"/>
  <c r="H422" s="1"/>
  <c r="E6442" i="13"/>
  <c r="E511" i="9"/>
  <c r="E729" s="1"/>
  <c r="G4128" i="13"/>
  <c r="K848"/>
  <c r="G2486"/>
  <c r="K2268"/>
  <c r="G192" i="9"/>
  <c r="G287"/>
  <c r="K287" s="1"/>
  <c r="K1709" i="13"/>
  <c r="H208" i="9"/>
  <c r="H426" s="1"/>
  <c r="H3810" i="13"/>
  <c r="E5470"/>
  <c r="E520" i="9"/>
  <c r="E738" s="1"/>
  <c r="G3494" i="13"/>
  <c r="K3276"/>
  <c r="G219" i="9"/>
  <c r="G196"/>
  <c r="G3798" i="13"/>
  <c r="K3580"/>
  <c r="G3960"/>
  <c r="K3960" s="1"/>
  <c r="K680"/>
  <c r="G898"/>
  <c r="F1733"/>
  <c r="B311" i="9"/>
  <c r="H332"/>
  <c r="H342" s="1"/>
  <c r="H4053" i="13"/>
  <c r="G325" i="9"/>
  <c r="K325" s="1"/>
  <c r="K2401" i="13"/>
  <c r="G3130"/>
  <c r="K2912"/>
  <c r="G182" i="9"/>
  <c r="G315"/>
  <c r="K315" s="1"/>
  <c r="K3045" i="13"/>
  <c r="G1554"/>
  <c r="K1554" s="1"/>
  <c r="K1336"/>
  <c r="G3522"/>
  <c r="K3522" s="1"/>
  <c r="K3304"/>
  <c r="K5153"/>
  <c r="G8433"/>
  <c r="K8433" s="1"/>
  <c r="G645" i="9"/>
  <c r="K645" s="1"/>
  <c r="K6685" i="13"/>
  <c r="H8313"/>
  <c r="H628" i="9"/>
  <c r="H638" s="1"/>
  <c r="H604"/>
  <c r="H614" s="1"/>
  <c r="H8289" i="13"/>
  <c r="H547" i="9"/>
  <c r="H765" s="1"/>
  <c r="H6478" i="13"/>
  <c r="H523" i="9"/>
  <c r="H741" s="1"/>
  <c r="H6454" i="13"/>
  <c r="K5103"/>
  <c r="G8383"/>
  <c r="K8383" s="1"/>
  <c r="F5151"/>
  <c r="B8431"/>
  <c r="F8431" s="1"/>
  <c r="B515" i="9"/>
  <c r="F7536" i="13"/>
  <c r="B7754"/>
  <c r="F7377"/>
  <c r="B683" i="9"/>
  <c r="B2170" i="13"/>
  <c r="F1952"/>
  <c r="B203" i="9"/>
  <c r="F800" i="13"/>
  <c r="B4080"/>
  <c r="J7122"/>
  <c r="J537" i="9"/>
  <c r="J755" s="1"/>
  <c r="J551"/>
  <c r="J769" s="1"/>
  <c r="J7790" i="13"/>
  <c r="G6418"/>
  <c r="K6200"/>
  <c r="G6285"/>
  <c r="G487" i="9"/>
  <c r="G510"/>
  <c r="G6114" i="13"/>
  <c r="K5896"/>
  <c r="H500" i="9"/>
  <c r="H718" s="1"/>
  <c r="H6758" i="13"/>
  <c r="B7488"/>
  <c r="F7270"/>
  <c r="B637" i="9"/>
  <c r="F7985" i="13"/>
  <c r="B3190"/>
  <c r="F2972"/>
  <c r="B242" i="9"/>
  <c r="J5482" i="13"/>
  <c r="J532" i="9"/>
  <c r="J750" s="1"/>
  <c r="J569"/>
  <c r="J787" s="1"/>
  <c r="J5846" i="13"/>
  <c r="J552" i="9"/>
  <c r="J770" s="1"/>
  <c r="J8118" i="13"/>
  <c r="K5967"/>
  <c r="G6185"/>
  <c r="K6185" s="1"/>
  <c r="G8034"/>
  <c r="K7949"/>
  <c r="G601" i="9"/>
  <c r="K7900" i="13"/>
  <c r="G552" i="9"/>
  <c r="G8118" i="13"/>
  <c r="K7305"/>
  <c r="G611" i="9"/>
  <c r="K611" s="1"/>
  <c r="H6746" i="13"/>
  <c r="H6613"/>
  <c r="H488" i="9"/>
  <c r="B6511" i="13"/>
  <c r="F6511" s="1"/>
  <c r="F6293"/>
  <c r="G4109"/>
  <c r="K4109" s="1"/>
  <c r="K829"/>
  <c r="B156" i="9"/>
  <c r="B2317" i="13"/>
  <c r="B2450"/>
  <c r="F2232"/>
  <c r="F5228"/>
  <c r="B496" i="9"/>
  <c r="B5446" i="13"/>
  <c r="B6490"/>
  <c r="F6272"/>
  <c r="B559" i="9"/>
  <c r="B179"/>
  <c r="B2146" i="13"/>
  <c r="F1928"/>
  <c r="B2208"/>
  <c r="F1990"/>
  <c r="J8337"/>
  <c r="J652" i="9"/>
  <c r="J662" s="1"/>
  <c r="J563"/>
  <c r="J781" s="1"/>
  <c r="J7802" i="13"/>
  <c r="J6794"/>
  <c r="J536" i="9"/>
  <c r="J754" s="1"/>
  <c r="I373"/>
  <c r="I69"/>
  <c r="I369"/>
  <c r="I65"/>
  <c r="I161"/>
  <c r="G6941" i="13"/>
  <c r="G489" i="9"/>
  <c r="G7074" i="13"/>
  <c r="K6856"/>
  <c r="B5526"/>
  <c r="F5526" s="1"/>
  <c r="F5308"/>
  <c r="H2534"/>
  <c r="H240" i="9"/>
  <c r="H458" s="1"/>
  <c r="H154"/>
  <c r="H1794" i="13"/>
  <c r="H1661"/>
  <c r="E499" i="9"/>
  <c r="E717" s="1"/>
  <c r="E6430" i="13"/>
  <c r="E537" i="9"/>
  <c r="E755" s="1"/>
  <c r="E7122" i="13"/>
  <c r="E527" i="9"/>
  <c r="E745" s="1"/>
  <c r="E7766" i="13"/>
  <c r="B7490"/>
  <c r="F7490" s="1"/>
  <c r="F7272"/>
  <c r="K1077"/>
  <c r="G309" i="9"/>
  <c r="K309" s="1"/>
  <c r="G3774" i="13"/>
  <c r="K3556"/>
  <c r="G172" i="9"/>
  <c r="K2073" i="13"/>
  <c r="G324" i="9"/>
  <c r="K324" s="1"/>
  <c r="K2729" i="13"/>
  <c r="G326" i="9"/>
  <c r="K326" s="1"/>
  <c r="G187"/>
  <c r="G3908" i="13"/>
  <c r="K628"/>
  <c r="G846"/>
  <c r="K980"/>
  <c r="G212" i="9"/>
  <c r="G1198" i="13"/>
  <c r="G193" i="9"/>
  <c r="K2596" i="13"/>
  <c r="G2814"/>
  <c r="G341" i="9"/>
  <c r="K341" s="1"/>
  <c r="K3725" i="13"/>
  <c r="I185" i="9"/>
  <c r="I403" s="1"/>
  <c r="I393"/>
  <c r="G4154" i="13"/>
  <c r="K4154" s="1"/>
  <c r="K874"/>
  <c r="K3632"/>
  <c r="G3850"/>
  <c r="K3850" s="1"/>
  <c r="B195" i="9"/>
  <c r="B3470" i="13"/>
  <c r="F3252"/>
  <c r="B4140"/>
  <c r="F860"/>
  <c r="I4066"/>
  <c r="I4077" s="1"/>
  <c r="I797"/>
  <c r="G8409"/>
  <c r="K8409" s="1"/>
  <c r="K5129"/>
  <c r="H2146"/>
  <c r="H179" i="9"/>
  <c r="H397" s="1"/>
  <c r="H3920" i="13"/>
  <c r="H858"/>
  <c r="H199" i="9"/>
  <c r="H3494" i="13"/>
  <c r="H219" i="9"/>
  <c r="H437" s="1"/>
  <c r="H242"/>
  <c r="H460" s="1"/>
  <c r="H3190" i="13"/>
  <c r="H218" i="9"/>
  <c r="H436" s="1"/>
  <c r="H3166" i="13"/>
  <c r="E509" i="9"/>
  <c r="E727" s="1"/>
  <c r="E5786" i="13"/>
  <c r="E6770"/>
  <c r="E512" i="9"/>
  <c r="E730" s="1"/>
  <c r="E5190" i="13"/>
  <c r="E567" i="9"/>
  <c r="E8252" i="13"/>
  <c r="G4158"/>
  <c r="K4158" s="1"/>
  <c r="K878"/>
  <c r="G3198"/>
  <c r="K3198" s="1"/>
  <c r="K2980"/>
  <c r="H4029"/>
  <c r="H308" i="9"/>
  <c r="H318" s="1"/>
  <c r="H2486" i="13"/>
  <c r="H192" i="9"/>
  <c r="H410" s="1"/>
  <c r="H344"/>
  <c r="H354" s="1"/>
  <c r="H4065" i="13"/>
  <c r="H2098"/>
  <c r="H2109" s="1"/>
  <c r="H264" i="9"/>
  <c r="H81" s="1"/>
  <c r="H3301" i="13"/>
  <c r="H159" i="9"/>
  <c r="H3434" i="13"/>
  <c r="H166" i="9"/>
  <c r="H384" s="1"/>
  <c r="H1806" i="13"/>
  <c r="H2862"/>
  <c r="H241" i="9"/>
  <c r="H459" s="1"/>
  <c r="H3506" i="13"/>
  <c r="H231" i="9"/>
  <c r="H449" s="1"/>
  <c r="H810" i="13"/>
  <c r="H151" i="9"/>
  <c r="H3872" i="13"/>
  <c r="H677"/>
  <c r="H2838"/>
  <c r="H217" i="9"/>
  <c r="H435" s="1"/>
  <c r="H207"/>
  <c r="H425" s="1"/>
  <c r="H3482" i="13"/>
  <c r="E522" i="9"/>
  <c r="E740" s="1"/>
  <c r="E6126" i="13"/>
  <c r="E8130"/>
  <c r="E564" i="9"/>
  <c r="E782" s="1"/>
  <c r="E545"/>
  <c r="E763" s="1"/>
  <c r="E5822" i="13"/>
  <c r="E6782"/>
  <c r="E524" i="9"/>
  <c r="E742" s="1"/>
  <c r="G1478" i="13"/>
  <c r="K1260"/>
  <c r="G165" i="9"/>
  <c r="G2134" i="13"/>
  <c r="K1916"/>
  <c r="G167" i="9"/>
  <c r="K2900" i="13"/>
  <c r="G170" i="9"/>
  <c r="G3118" i="13"/>
  <c r="G181" i="9"/>
  <c r="G2802" i="13"/>
  <c r="K2584"/>
  <c r="K2037"/>
  <c r="G288" i="9"/>
  <c r="K288" s="1"/>
  <c r="K1065" i="13"/>
  <c r="G297" i="9"/>
  <c r="K297" s="1"/>
  <c r="K2620" i="13"/>
  <c r="G2838"/>
  <c r="G217" i="9"/>
  <c r="G3834" i="13"/>
  <c r="K3616"/>
  <c r="G232" i="9"/>
  <c r="B2778" i="13"/>
  <c r="F2560"/>
  <c r="B2645"/>
  <c r="B157" i="9"/>
  <c r="I270"/>
  <c r="I77"/>
  <c r="G6513" i="13"/>
  <c r="K6513" s="1"/>
  <c r="K6295"/>
  <c r="K5009"/>
  <c r="G604" i="9"/>
  <c r="G8289" i="13"/>
  <c r="H2814"/>
  <c r="H193" i="9"/>
  <c r="H411" s="1"/>
  <c r="H169"/>
  <c r="H387" s="1"/>
  <c r="H2790" i="13"/>
  <c r="H3956"/>
  <c r="H894"/>
  <c r="H235" i="9"/>
  <c r="H153"/>
  <c r="H1466" i="13"/>
  <c r="H1333"/>
  <c r="H227" i="9"/>
  <c r="H445" s="1"/>
  <c r="H2194" i="13"/>
  <c r="H3798"/>
  <c r="H196" i="9"/>
  <c r="H414" s="1"/>
  <c r="H236"/>
  <c r="H454" s="1"/>
  <c r="H1222" i="13"/>
  <c r="H1478"/>
  <c r="H165" i="9"/>
  <c r="H383" s="1"/>
  <c r="E8180" i="13"/>
  <c r="E5118"/>
  <c r="E495" i="9"/>
  <c r="E5629" i="13"/>
  <c r="E5762"/>
  <c r="E485" i="9"/>
  <c r="E559"/>
  <c r="E777" s="1"/>
  <c r="E6490" i="13"/>
  <c r="E7269"/>
  <c r="E490" i="9"/>
  <c r="E7402" i="13"/>
  <c r="E557" i="9"/>
  <c r="E775" s="1"/>
  <c r="E5834" i="13"/>
  <c r="E7814"/>
  <c r="E575" i="9"/>
  <c r="E793" s="1"/>
  <c r="E6066" i="13"/>
  <c r="E6077" s="1"/>
  <c r="E595" i="9"/>
  <c r="E121" s="1"/>
  <c r="E515"/>
  <c r="E733" s="1"/>
  <c r="E7754" i="13"/>
  <c r="G1558"/>
  <c r="K1558" s="1"/>
  <c r="K1340"/>
  <c r="G3964"/>
  <c r="K3964" s="1"/>
  <c r="G902"/>
  <c r="K684"/>
  <c r="G1886"/>
  <c r="K1886" s="1"/>
  <c r="K1668"/>
  <c r="B8146"/>
  <c r="F8146" s="1"/>
  <c r="F7928"/>
  <c r="B2542"/>
  <c r="F2542" s="1"/>
  <c r="F2324"/>
  <c r="B902"/>
  <c r="F684"/>
  <c r="B3964"/>
  <c r="F3964" s="1"/>
  <c r="B1230"/>
  <c r="F1230" s="1"/>
  <c r="F1012"/>
  <c r="G1854"/>
  <c r="K1636"/>
  <c r="G214" i="9"/>
  <c r="G263"/>
  <c r="G1770" i="13"/>
  <c r="K1685"/>
  <c r="K3665"/>
  <c r="G281" i="9"/>
  <c r="K281" s="1"/>
  <c r="G190"/>
  <c r="G1830" i="13"/>
  <c r="K1612"/>
  <c r="G2862"/>
  <c r="G241" i="9"/>
  <c r="K2644" i="13"/>
  <c r="G1186"/>
  <c r="G200" i="9"/>
  <c r="K968" i="13"/>
  <c r="K1990"/>
  <c r="G2208"/>
  <c r="G3848"/>
  <c r="K3630"/>
  <c r="F761"/>
  <c r="B320" i="9"/>
  <c r="B4041" i="13"/>
  <c r="F1065"/>
  <c r="B297" i="9"/>
  <c r="H272"/>
  <c r="H282" s="1"/>
  <c r="H3993" i="13"/>
  <c r="H180" i="9"/>
  <c r="H398" s="1"/>
  <c r="H2474" i="13"/>
  <c r="H3884"/>
  <c r="H822"/>
  <c r="H163" i="9"/>
  <c r="H2450" i="13"/>
  <c r="H2317"/>
  <c r="H156" i="9"/>
  <c r="H200"/>
  <c r="H418" s="1"/>
  <c r="H1186" i="13"/>
  <c r="H195" i="9"/>
  <c r="H413" s="1"/>
  <c r="H3470" i="13"/>
  <c r="H3932"/>
  <c r="H870"/>
  <c r="H211" i="9"/>
  <c r="H2778" i="13"/>
  <c r="H2645"/>
  <c r="H157" i="9"/>
  <c r="H172"/>
  <c r="H390" s="1"/>
  <c r="H3774" i="13"/>
  <c r="E8349"/>
  <c r="E664" i="9"/>
  <c r="E674" s="1"/>
  <c r="E8034" i="13"/>
  <c r="E8045" s="1"/>
  <c r="E601" i="9"/>
  <c r="E127" s="1"/>
  <c r="E574"/>
  <c r="E792" s="1"/>
  <c r="E7486" i="13"/>
  <c r="E7778"/>
  <c r="E539" i="9"/>
  <c r="E757" s="1"/>
  <c r="E526"/>
  <c r="E744" s="1"/>
  <c r="E7438" i="13"/>
  <c r="K3308"/>
  <c r="G3526"/>
  <c r="K3526" s="1"/>
  <c r="B8390"/>
  <c r="F8390" s="1"/>
  <c r="F5110"/>
  <c r="F5158"/>
  <c r="B8438"/>
  <c r="F8438" s="1"/>
  <c r="B6834"/>
  <c r="F6834" s="1"/>
  <c r="F6616"/>
  <c r="B4146"/>
  <c r="F4146" s="1"/>
  <c r="F866"/>
  <c r="G810"/>
  <c r="G677"/>
  <c r="G151" i="9"/>
  <c r="G3872" i="13"/>
  <c r="K592"/>
  <c r="K932"/>
  <c r="G164" i="9"/>
  <c r="G1150" i="13"/>
  <c r="G317" i="9"/>
  <c r="K317" s="1"/>
  <c r="K3701" i="13"/>
  <c r="G1210"/>
  <c r="K992"/>
  <c r="G224" i="9"/>
  <c r="G2146" i="13"/>
  <c r="K1928"/>
  <c r="G179" i="9"/>
  <c r="K3288" i="13"/>
  <c r="G231" i="9"/>
  <c r="G3506" i="13"/>
  <c r="G293" i="9"/>
  <c r="K293" s="1"/>
  <c r="K3677" i="13"/>
  <c r="G4104"/>
  <c r="K4104" s="1"/>
  <c r="K824"/>
  <c r="K2353"/>
  <c r="G277" i="9"/>
  <c r="K277" s="1"/>
  <c r="G4065" i="13"/>
  <c r="K785"/>
  <c r="G344" i="9"/>
  <c r="G336"/>
  <c r="K336" s="1"/>
  <c r="K2085" i="13"/>
  <c r="K3081"/>
  <c r="G351" i="9"/>
  <c r="K351" s="1"/>
  <c r="B8382" i="13"/>
  <c r="F8382" s="1"/>
  <c r="F5102"/>
  <c r="H3908"/>
  <c r="H846"/>
  <c r="H187" i="9"/>
  <c r="H1854" i="13"/>
  <c r="H214" i="9"/>
  <c r="H432" s="1"/>
  <c r="H191"/>
  <c r="H409" s="1"/>
  <c r="H2158" i="13"/>
  <c r="H232" i="9"/>
  <c r="H450" s="1"/>
  <c r="H3834" i="13"/>
  <c r="H1818"/>
  <c r="H178" i="9"/>
  <c r="H396" s="1"/>
  <c r="H3786" i="13"/>
  <c r="H184" i="9"/>
  <c r="H402" s="1"/>
  <c r="H1138" i="13"/>
  <c r="H1005"/>
  <c r="H152" i="9"/>
  <c r="H3106" i="13"/>
  <c r="H2973"/>
  <c r="H158" i="9"/>
  <c r="E7426" i="13"/>
  <c r="E514" i="9"/>
  <c r="E732" s="1"/>
  <c r="E604"/>
  <c r="E614" s="1"/>
  <c r="E8289" i="13"/>
  <c r="E6746"/>
  <c r="E6613"/>
  <c r="E488" i="9"/>
  <c r="E5082" i="13"/>
  <c r="E592" i="9"/>
  <c r="E8277" i="13"/>
  <c r="G1230"/>
  <c r="K1230" s="1"/>
  <c r="K1012"/>
  <c r="K818"/>
  <c r="G4098"/>
  <c r="K4098" s="1"/>
  <c r="B7162"/>
  <c r="F7162" s="1"/>
  <c r="F6944"/>
  <c r="B8402"/>
  <c r="F8402" s="1"/>
  <c r="F5122"/>
  <c r="B2214"/>
  <c r="F2214" s="1"/>
  <c r="F1996"/>
  <c r="B4170"/>
  <c r="F4170" s="1"/>
  <c r="F890"/>
  <c r="B3526"/>
  <c r="F3526" s="1"/>
  <c r="F3308"/>
  <c r="G3520"/>
  <c r="K3520" s="1"/>
  <c r="K3302"/>
  <c r="K3373"/>
  <c r="G316" i="9"/>
  <c r="K316" s="1"/>
  <c r="K1393" i="13"/>
  <c r="G298" i="9"/>
  <c r="K298" s="1"/>
  <c r="K1988" i="13"/>
  <c r="G239" i="9"/>
  <c r="G2206" i="13"/>
  <c r="G242" i="9"/>
  <c r="G3190" i="13"/>
  <c r="K2972"/>
  <c r="G3846"/>
  <c r="K3628"/>
  <c r="G244" i="9"/>
  <c r="G3993" i="13"/>
  <c r="K713"/>
  <c r="G272" i="9"/>
  <c r="K2389" i="13"/>
  <c r="G313" i="9"/>
  <c r="K313" s="1"/>
  <c r="G264"/>
  <c r="G2098" i="13"/>
  <c r="K2013"/>
  <c r="G2864"/>
  <c r="K2646"/>
  <c r="K2316"/>
  <c r="G240" i="9"/>
  <c r="G2534" i="13"/>
  <c r="B338" i="9"/>
  <c r="F2741" i="13"/>
  <c r="F1113"/>
  <c r="B345" i="9"/>
  <c r="G8469" i="13"/>
  <c r="K8469" s="1"/>
  <c r="K5189"/>
  <c r="B7494"/>
  <c r="F7494" s="1"/>
  <c r="F7276"/>
  <c r="B6510"/>
  <c r="F6510" s="1"/>
  <c r="F6292"/>
  <c r="B7822"/>
  <c r="F7822" s="1"/>
  <c r="F7604"/>
  <c r="B8150"/>
  <c r="F8150" s="1"/>
  <c r="F7932"/>
  <c r="H201" i="9"/>
  <c r="H419" s="1"/>
  <c r="H1514" i="13"/>
  <c r="H3738"/>
  <c r="H3749" s="1"/>
  <c r="H269" i="9"/>
  <c r="H86" s="1"/>
  <c r="E534"/>
  <c r="E752" s="1"/>
  <c r="E6138" i="13"/>
  <c r="E484" i="9"/>
  <c r="E5434" i="13"/>
  <c r="E5301"/>
  <c r="E570" i="9"/>
  <c r="E788" s="1"/>
  <c r="E6174" i="13"/>
  <c r="E546" i="9"/>
  <c r="E764" s="1"/>
  <c r="E6150" i="13"/>
  <c r="G4110"/>
  <c r="K4110" s="1"/>
  <c r="K830"/>
  <c r="B4158"/>
  <c r="F4158" s="1"/>
  <c r="F878"/>
  <c r="B3854"/>
  <c r="F3854" s="1"/>
  <c r="F3636"/>
  <c r="K1429"/>
  <c r="G334" i="9"/>
  <c r="K334" s="1"/>
  <c r="G4017" i="13"/>
  <c r="K737"/>
  <c r="G296" i="9"/>
  <c r="G1114" i="13"/>
  <c r="K1029"/>
  <c r="G261" i="9"/>
  <c r="G236"/>
  <c r="G1222" i="13"/>
  <c r="K1004"/>
  <c r="G337" i="9"/>
  <c r="K337" s="1"/>
  <c r="K2413" i="13"/>
  <c r="G205" i="9"/>
  <c r="G2826" i="13"/>
  <c r="K2608"/>
  <c r="G303" i="9"/>
  <c r="K303" s="1"/>
  <c r="K3033" i="13"/>
  <c r="G4067"/>
  <c r="K787"/>
  <c r="K2669"/>
  <c r="G2754"/>
  <c r="G266" i="9"/>
  <c r="K3300" i="13"/>
  <c r="G243" i="9"/>
  <c r="G3518" i="13"/>
  <c r="G4166"/>
  <c r="K4166" s="1"/>
  <c r="K886"/>
  <c r="G4130"/>
  <c r="K4130" s="1"/>
  <c r="K850"/>
  <c r="G2538"/>
  <c r="K2538" s="1"/>
  <c r="K2320"/>
  <c r="K826"/>
  <c r="G4106"/>
  <c r="K4106" s="1"/>
  <c r="B2868"/>
  <c r="F2868" s="1"/>
  <c r="F2650"/>
  <c r="B2864"/>
  <c r="F2646"/>
  <c r="B3932"/>
  <c r="B870"/>
  <c r="F652"/>
  <c r="B211" i="9"/>
  <c r="K5639" i="13"/>
  <c r="G5857"/>
  <c r="K5857" s="1"/>
  <c r="H263" i="9"/>
  <c r="H80" s="1"/>
  <c r="H1770" i="13"/>
  <c r="H1781" s="1"/>
  <c r="H243" i="9"/>
  <c r="H461" s="1"/>
  <c r="H3518" i="13"/>
  <c r="H1526"/>
  <c r="H213" i="9"/>
  <c r="H431" s="1"/>
  <c r="H155"/>
  <c r="H1989" i="13"/>
  <c r="H2122"/>
  <c r="H170" i="9"/>
  <c r="H388" s="1"/>
  <c r="H3118" i="13"/>
  <c r="H176" i="9"/>
  <c r="H394" s="1"/>
  <c r="H1162" i="13"/>
  <c r="H2170"/>
  <c r="H203" i="9"/>
  <c r="H421" s="1"/>
  <c r="H266"/>
  <c r="H83" s="1"/>
  <c r="H2754" i="13"/>
  <c r="H2765" s="1"/>
  <c r="E5458"/>
  <c r="E508" i="9"/>
  <c r="E726" s="1"/>
  <c r="E491"/>
  <c r="E7730" i="13"/>
  <c r="E7597"/>
  <c r="E571" i="9"/>
  <c r="E789" s="1"/>
  <c r="E6502" i="13"/>
  <c r="E5738"/>
  <c r="E5749" s="1"/>
  <c r="E594" i="9"/>
  <c r="E120" s="1"/>
  <c r="F7600" i="13"/>
  <c r="B7818"/>
  <c r="F7818" s="1"/>
  <c r="B5850"/>
  <c r="F5850" s="1"/>
  <c r="F5632"/>
  <c r="F793"/>
  <c r="B4073"/>
  <c r="F4073" s="1"/>
  <c r="G265" i="9"/>
  <c r="K2341" i="13"/>
  <c r="G2426"/>
  <c r="G2510"/>
  <c r="K2292"/>
  <c r="G216" i="9"/>
  <c r="K2997" i="13"/>
  <c r="G3082"/>
  <c r="G267" i="9"/>
  <c r="K872" i="13"/>
  <c r="G4152"/>
  <c r="G290" i="9"/>
  <c r="K290" s="1"/>
  <c r="K2693" i="13"/>
  <c r="G1552"/>
  <c r="K1334"/>
  <c r="G155" i="9"/>
  <c r="G2122" i="13"/>
  <c r="K1904"/>
  <c r="G1989"/>
  <c r="G207" i="9"/>
  <c r="G3482" i="13"/>
  <c r="K3264"/>
  <c r="G160" i="9"/>
  <c r="G3762" i="13"/>
  <c r="K3544"/>
  <c r="G3629"/>
  <c r="K1441"/>
  <c r="G346" i="9"/>
  <c r="K346" s="1"/>
  <c r="G180"/>
  <c r="G2474" i="13"/>
  <c r="K2256"/>
  <c r="B303" i="9"/>
  <c r="F3033" i="13"/>
  <c r="B8442"/>
  <c r="F8442" s="1"/>
  <c r="F5162"/>
  <c r="B6838"/>
  <c r="F6838" s="1"/>
  <c r="F6620"/>
  <c r="F6948"/>
  <c r="B7166"/>
  <c r="F7166" s="1"/>
  <c r="B8466"/>
  <c r="F8466" s="1"/>
  <c r="F5186"/>
  <c r="H3178"/>
  <c r="H230" i="9"/>
  <c r="H448" s="1"/>
  <c r="H1490" i="13"/>
  <c r="H177" i="9"/>
  <c r="H395" s="1"/>
  <c r="H239"/>
  <c r="H457" s="1"/>
  <c r="H2206" i="13"/>
  <c r="H2826"/>
  <c r="H205" i="9"/>
  <c r="H423" s="1"/>
  <c r="H3944" i="13"/>
  <c r="H882"/>
  <c r="H223" i="9"/>
  <c r="H225"/>
  <c r="H443" s="1"/>
  <c r="H1538" i="13"/>
  <c r="H3446"/>
  <c r="H171" i="9"/>
  <c r="H389" s="1"/>
  <c r="E5446" i="13"/>
  <c r="E496" i="9"/>
  <c r="E714" s="1"/>
  <c r="E501"/>
  <c r="E719" s="1"/>
  <c r="E7086" i="13"/>
  <c r="E8301"/>
  <c r="E616" i="9"/>
  <c r="E626" s="1"/>
  <c r="E7050" i="13"/>
  <c r="E7061" s="1"/>
  <c r="E598" i="9"/>
  <c r="E124" s="1"/>
  <c r="E8228" i="13"/>
  <c r="E5166"/>
  <c r="E543" i="9"/>
  <c r="B4098" i="13"/>
  <c r="F4098" s="1"/>
  <c r="F818"/>
  <c r="K800"/>
  <c r="G4080"/>
  <c r="G335" i="9"/>
  <c r="K335" s="1"/>
  <c r="K1757" i="13"/>
  <c r="K3252"/>
  <c r="G195" i="9"/>
  <c r="G3470" i="13"/>
  <c r="G3786"/>
  <c r="K3568"/>
  <c r="G184" i="9"/>
  <c r="K1369" i="13"/>
  <c r="G274" i="9"/>
  <c r="K274" s="1"/>
  <c r="G2182" i="13"/>
  <c r="K1964"/>
  <c r="G215" i="9"/>
  <c r="G218"/>
  <c r="G3166" i="13"/>
  <c r="K2948"/>
  <c r="G3410"/>
  <c r="K3325"/>
  <c r="G268" i="9"/>
  <c r="G333"/>
  <c r="K333" s="1"/>
  <c r="K1101" i="13"/>
  <c r="G2158"/>
  <c r="K1940"/>
  <c r="G191" i="9"/>
  <c r="I2766" i="13"/>
  <c r="I2656"/>
  <c r="K802"/>
  <c r="G4082"/>
  <c r="K4082" s="1"/>
  <c r="F5089"/>
  <c r="B8369"/>
  <c r="F8369" s="1"/>
  <c r="B8418"/>
  <c r="F8418" s="1"/>
  <c r="F5138"/>
  <c r="H167" i="9"/>
  <c r="H385" s="1"/>
  <c r="H2134" i="13"/>
  <c r="H3410"/>
  <c r="H3421" s="1"/>
  <c r="H268" i="9"/>
  <c r="H85" s="1"/>
  <c r="E6114" i="13"/>
  <c r="E510" i="9"/>
  <c r="E728" s="1"/>
  <c r="E628"/>
  <c r="E638" s="1"/>
  <c r="E8313" i="13"/>
  <c r="E600" i="9"/>
  <c r="E126" s="1"/>
  <c r="E7706" i="13"/>
  <c r="E7717" s="1"/>
  <c r="E8254"/>
  <c r="E5192"/>
  <c r="E558" i="9"/>
  <c r="E776" s="1"/>
  <c r="E6162" i="13"/>
  <c r="E5154"/>
  <c r="E531" i="9"/>
  <c r="E8216" i="13"/>
  <c r="E6722"/>
  <c r="E6733" s="1"/>
  <c r="E597" i="9"/>
  <c r="E123" s="1"/>
  <c r="E504"/>
  <c r="E722" s="1"/>
  <c r="E8070" i="13"/>
  <c r="K854"/>
  <c r="G4134"/>
  <c r="K4134" s="1"/>
  <c r="G3854"/>
  <c r="K3854" s="1"/>
  <c r="K3636"/>
  <c r="B6178"/>
  <c r="F6178" s="1"/>
  <c r="F5960"/>
  <c r="B8462"/>
  <c r="F8462" s="1"/>
  <c r="F5182"/>
  <c r="F5146"/>
  <c r="B8426"/>
  <c r="F8426" s="1"/>
  <c r="B8378"/>
  <c r="F8378" s="1"/>
  <c r="F5098"/>
  <c r="B1558"/>
  <c r="F1558" s="1"/>
  <c r="F1340"/>
  <c r="B1886"/>
  <c r="F1886" s="1"/>
  <c r="F1668"/>
  <c r="F2980"/>
  <c r="B3198"/>
  <c r="F3198" s="1"/>
  <c r="G347" i="9"/>
  <c r="K347" s="1"/>
  <c r="K1769" i="13"/>
  <c r="G2536"/>
  <c r="K2318"/>
  <c r="G3434"/>
  <c r="K3216"/>
  <c r="G159" i="9"/>
  <c r="G3301" i="13"/>
  <c r="G4140"/>
  <c r="K860"/>
  <c r="K1332"/>
  <c r="G237" i="9"/>
  <c r="G1550" i="13"/>
  <c r="G323" i="9"/>
  <c r="K323" s="1"/>
  <c r="K1745" i="13"/>
  <c r="G286" i="9"/>
  <c r="K286" s="1"/>
  <c r="K1381" i="13"/>
  <c r="G188" i="9"/>
  <c r="G1174" i="13"/>
  <c r="K956"/>
  <c r="K2560"/>
  <c r="G2645"/>
  <c r="G157" i="9"/>
  <c r="G2778" i="13"/>
  <c r="K3009"/>
  <c r="G279" i="9"/>
  <c r="K279" s="1"/>
  <c r="K676" i="13"/>
  <c r="G894"/>
  <c r="G235" i="9"/>
  <c r="G3956" i="13"/>
  <c r="G332" i="9"/>
  <c r="G4053" i="13"/>
  <c r="K773"/>
  <c r="K1357"/>
  <c r="G1442"/>
  <c r="G262" i="9"/>
  <c r="G311"/>
  <c r="K311" s="1"/>
  <c r="K1733" i="13"/>
  <c r="K3021"/>
  <c r="G291" i="9"/>
  <c r="K291" s="1"/>
  <c r="K3689" i="13"/>
  <c r="G305" i="9"/>
  <c r="K305" s="1"/>
  <c r="I359"/>
  <c r="G4069" i="13"/>
  <c r="K4069" s="1"/>
  <c r="K789"/>
  <c r="G4142"/>
  <c r="K4142" s="1"/>
  <c r="K862"/>
  <c r="B3196"/>
  <c r="F3196" s="1"/>
  <c r="F2978"/>
  <c r="I363" i="9"/>
  <c r="G5529" i="13"/>
  <c r="K5529" s="1"/>
  <c r="K5311"/>
  <c r="K5325"/>
  <c r="G5410"/>
  <c r="G593" i="9"/>
  <c r="C4183" i="13"/>
  <c r="K3156"/>
  <c r="H4116"/>
  <c r="F5508"/>
  <c r="K6067"/>
  <c r="H6504"/>
  <c r="F6164"/>
  <c r="D4179"/>
  <c r="E7488"/>
  <c r="D8481"/>
  <c r="K4007"/>
  <c r="K2816"/>
  <c r="K1528"/>
  <c r="H2208"/>
  <c r="E8460"/>
  <c r="C4177"/>
  <c r="K3910"/>
  <c r="K3083"/>
  <c r="K2476"/>
  <c r="K2488"/>
  <c r="K3472"/>
  <c r="K3739"/>
  <c r="K1152"/>
  <c r="H4184"/>
  <c r="H4152"/>
  <c r="K3484"/>
  <c r="K1480"/>
  <c r="K1516"/>
  <c r="K3812"/>
  <c r="K1492"/>
  <c r="K3132"/>
  <c r="I4150"/>
  <c r="E8376"/>
  <c r="E8424"/>
  <c r="C8478"/>
  <c r="K1128"/>
  <c r="K1443"/>
  <c r="F3484"/>
  <c r="I4176"/>
  <c r="H3848"/>
  <c r="K4031"/>
  <c r="K2124"/>
  <c r="K2792"/>
  <c r="K3874"/>
  <c r="K1188"/>
  <c r="I4114"/>
  <c r="I8478"/>
  <c r="D8474"/>
  <c r="H4128"/>
  <c r="H4164"/>
  <c r="E6504"/>
  <c r="E8388"/>
  <c r="K4019"/>
  <c r="K3995"/>
  <c r="K1820"/>
  <c r="K2852"/>
  <c r="K1176"/>
  <c r="K1832"/>
  <c r="K3436"/>
  <c r="K1808"/>
  <c r="K3448"/>
  <c r="K3168"/>
  <c r="H4092"/>
  <c r="H8474"/>
  <c r="K2780"/>
  <c r="K2160"/>
  <c r="K1200"/>
  <c r="K2512"/>
  <c r="K3886"/>
  <c r="K2840"/>
  <c r="E7160"/>
  <c r="E8448"/>
  <c r="C8481"/>
  <c r="K1784"/>
  <c r="K2196"/>
  <c r="K3180"/>
  <c r="K3836"/>
  <c r="K1868"/>
  <c r="I4102"/>
  <c r="H3458"/>
  <c r="H183" i="9"/>
  <c r="H401" s="1"/>
  <c r="E521"/>
  <c r="E739" s="1"/>
  <c r="E5798" i="13"/>
  <c r="E7742"/>
  <c r="E503" i="9"/>
  <c r="E721" s="1"/>
  <c r="G4073" i="13"/>
  <c r="K4073" s="1"/>
  <c r="K793"/>
  <c r="B4134"/>
  <c r="F4134" s="1"/>
  <c r="F854"/>
  <c r="K761"/>
  <c r="G320" i="9"/>
  <c r="G4041" i="13"/>
  <c r="K3737"/>
  <c r="G353" i="9"/>
  <c r="K353" s="1"/>
  <c r="G260"/>
  <c r="G3981" i="13"/>
  <c r="K701"/>
  <c r="G786"/>
  <c r="K2244"/>
  <c r="G168" i="9"/>
  <c r="G2462" i="13"/>
  <c r="K1320"/>
  <c r="G225" i="9"/>
  <c r="G1538" i="13"/>
  <c r="G302" i="9"/>
  <c r="K302" s="1"/>
  <c r="K2705" i="13"/>
  <c r="F1089"/>
  <c r="B321" i="9"/>
  <c r="G7825" i="13"/>
  <c r="K7825" s="1"/>
  <c r="K7607"/>
  <c r="H226" i="9"/>
  <c r="H444" s="1"/>
  <c r="H1866" i="13"/>
  <c r="H3822"/>
  <c r="H220" i="9"/>
  <c r="H438" s="1"/>
  <c r="E8325" i="13"/>
  <c r="E640" i="9"/>
  <c r="E650" s="1"/>
  <c r="E563"/>
  <c r="E781" s="1"/>
  <c r="E7802" i="13"/>
  <c r="E548" i="9"/>
  <c r="E766" s="1"/>
  <c r="E6806" i="13"/>
  <c r="E532" i="9"/>
  <c r="E750" s="1"/>
  <c r="E5482" i="13"/>
  <c r="B5522"/>
  <c r="F5522" s="1"/>
  <c r="F5304"/>
  <c r="F806"/>
  <c r="B4086"/>
  <c r="F4086" s="1"/>
  <c r="K2753"/>
  <c r="G350" i="9"/>
  <c r="K350" s="1"/>
  <c r="G202"/>
  <c r="G1842" i="13"/>
  <c r="K1624"/>
  <c r="G178" i="9"/>
  <c r="G1818" i="13"/>
  <c r="K1600"/>
  <c r="G3458"/>
  <c r="K3240"/>
  <c r="G183" i="9"/>
  <c r="K3385" i="13"/>
  <c r="G328" i="9"/>
  <c r="K328" s="1"/>
  <c r="B6182" i="13"/>
  <c r="F6182" s="1"/>
  <c r="F5964"/>
  <c r="F5174"/>
  <c r="B8454"/>
  <c r="F8454" s="1"/>
  <c r="H1550"/>
  <c r="H237" i="9"/>
  <c r="H455" s="1"/>
  <c r="E523"/>
  <c r="E741" s="1"/>
  <c r="E6454" i="13"/>
  <c r="E536" i="9"/>
  <c r="E754" s="1"/>
  <c r="E6794" i="13"/>
  <c r="B4110"/>
  <c r="F4110" s="1"/>
  <c r="F830"/>
  <c r="G1514"/>
  <c r="K1296"/>
  <c r="G201" i="9"/>
  <c r="G299"/>
  <c r="K299" s="1"/>
  <c r="K1721" i="13"/>
  <c r="K1697"/>
  <c r="G275" i="9"/>
  <c r="K275" s="1"/>
  <c r="G3142" i="13"/>
  <c r="K2924"/>
  <c r="G194" i="9"/>
  <c r="I221"/>
  <c r="I439" s="1"/>
  <c r="I429"/>
  <c r="B243"/>
  <c r="B3518" i="13"/>
  <c r="F3300"/>
  <c r="B8406"/>
  <c r="F8406" s="1"/>
  <c r="F5126"/>
  <c r="B8260"/>
  <c r="F8260" s="1"/>
  <c r="B5198"/>
  <c r="F4980"/>
  <c r="H284" i="9"/>
  <c r="H294" s="1"/>
  <c r="H4005" i="13"/>
  <c r="H3130"/>
  <c r="H182" i="9"/>
  <c r="H400" s="1"/>
  <c r="E5774" i="13"/>
  <c r="E497" i="9"/>
  <c r="E715" s="1"/>
  <c r="E8361" i="13"/>
  <c r="E676" i="9"/>
  <c r="E686" s="1"/>
  <c r="E8094" i="13"/>
  <c r="E528" i="9"/>
  <c r="E746" s="1"/>
  <c r="E652"/>
  <c r="E662" s="1"/>
  <c r="E8337" i="13"/>
  <c r="G1224"/>
  <c r="K1224" s="1"/>
  <c r="K1006"/>
  <c r="G156" i="9"/>
  <c r="G2450" i="13"/>
  <c r="K2232"/>
  <c r="G2317"/>
  <c r="G211" i="9"/>
  <c r="G3932" i="13"/>
  <c r="K652"/>
  <c r="G870"/>
  <c r="G301" i="9"/>
  <c r="K301" s="1"/>
  <c r="K2377" i="13"/>
  <c r="G292" i="9"/>
  <c r="K292" s="1"/>
  <c r="K3349" i="13"/>
  <c r="K1041"/>
  <c r="G273" i="9"/>
  <c r="K273" s="1"/>
  <c r="K3713" i="13"/>
  <c r="G329" i="9"/>
  <c r="K329" s="1"/>
  <c r="I381"/>
  <c r="I173"/>
  <c r="I391" s="1"/>
  <c r="B314"/>
  <c r="F2717" i="13"/>
  <c r="I364" i="9"/>
  <c r="G670"/>
  <c r="K670" s="1"/>
  <c r="K7037" i="13"/>
  <c r="G513" i="9"/>
  <c r="G7098" i="13"/>
  <c r="K6880"/>
  <c r="G8325"/>
  <c r="K5045"/>
  <c r="G640" i="9"/>
  <c r="G649"/>
  <c r="K649" s="1"/>
  <c r="K7997" i="13"/>
  <c r="G643" i="9"/>
  <c r="K643" s="1"/>
  <c r="K6029" i="13"/>
  <c r="G7802"/>
  <c r="K7584"/>
  <c r="G563" i="9"/>
  <c r="H497"/>
  <c r="H715" s="1"/>
  <c r="H5774" i="13"/>
  <c r="G7495"/>
  <c r="K7495" s="1"/>
  <c r="K7277"/>
  <c r="F888"/>
  <c r="B4168"/>
  <c r="F4168" s="1"/>
  <c r="F3665"/>
  <c r="B281" i="9"/>
  <c r="F6053" i="13"/>
  <c r="B667" i="9"/>
  <c r="F6065" i="13"/>
  <c r="B679" i="9"/>
  <c r="F6685" i="13"/>
  <c r="B645" i="9"/>
  <c r="F1260" i="13"/>
  <c r="B165" i="9"/>
  <c r="B1478" i="13"/>
  <c r="F1417"/>
  <c r="B322" i="9"/>
  <c r="J7146" i="13"/>
  <c r="J561" i="9"/>
  <c r="J779" s="1"/>
  <c r="J558"/>
  <c r="J776" s="1"/>
  <c r="J6162" i="13"/>
  <c r="G654" i="9"/>
  <c r="K654" s="1"/>
  <c r="K5713" i="13"/>
  <c r="G6818"/>
  <c r="K6600"/>
  <c r="G560" i="9"/>
  <c r="G631"/>
  <c r="K631" s="1"/>
  <c r="K6017" i="13"/>
  <c r="G7462"/>
  <c r="K7244"/>
  <c r="G550" i="9"/>
  <c r="H597"/>
  <c r="H123" s="1"/>
  <c r="H6722" i="13"/>
  <c r="H6733" s="1"/>
  <c r="H504" i="9"/>
  <c r="H722" s="1"/>
  <c r="H8070" i="13"/>
  <c r="G6511"/>
  <c r="K6511" s="1"/>
  <c r="K6293"/>
  <c r="B4147"/>
  <c r="F4147" s="1"/>
  <c r="F867"/>
  <c r="F3616"/>
  <c r="B232" i="9"/>
  <c r="B3834" i="13"/>
  <c r="F5009"/>
  <c r="B604" i="9"/>
  <c r="B8289" i="13"/>
  <c r="B605" i="9"/>
  <c r="F5337" i="13"/>
  <c r="B664" i="9"/>
  <c r="B8349" i="13"/>
  <c r="F5069"/>
  <c r="B572" i="9"/>
  <c r="B6830" i="13"/>
  <c r="F6612"/>
  <c r="B661" i="9"/>
  <c r="F8009" i="13"/>
  <c r="B548" i="9"/>
  <c r="B6806" i="13"/>
  <c r="F6588"/>
  <c r="F1405"/>
  <c r="B310" i="9"/>
  <c r="F676" i="13"/>
  <c r="B235" i="9"/>
  <c r="B3956" i="13"/>
  <c r="B894"/>
  <c r="B3410"/>
  <c r="F3325"/>
  <c r="B268" i="9"/>
  <c r="J8180" i="13"/>
  <c r="J5118"/>
  <c r="J495" i="9"/>
  <c r="K6381" i="13"/>
  <c r="G668" i="9"/>
  <c r="K668" s="1"/>
  <c r="G8424" i="13"/>
  <c r="K5144"/>
  <c r="G669" i="9"/>
  <c r="K669" s="1"/>
  <c r="K6709" i="13"/>
  <c r="H7134"/>
  <c r="H549" i="9"/>
  <c r="H767" s="1"/>
  <c r="K6621" i="13"/>
  <c r="G6839"/>
  <c r="K6839" s="1"/>
  <c r="B6090"/>
  <c r="B5957"/>
  <c r="F5872"/>
  <c r="B486" i="9"/>
  <c r="B514"/>
  <c r="B7426" i="13"/>
  <c r="F7208"/>
  <c r="B556" i="9"/>
  <c r="B5506" i="13"/>
  <c r="F5288"/>
  <c r="B7086"/>
  <c r="F6868"/>
  <c r="B501" i="9"/>
  <c r="B555"/>
  <c r="B8240" i="13"/>
  <c r="B5178"/>
  <c r="F4960"/>
  <c r="B6818"/>
  <c r="F6600"/>
  <c r="B560" i="9"/>
  <c r="B5458" i="13"/>
  <c r="F5240"/>
  <c r="B508" i="9"/>
  <c r="F7912" i="13"/>
  <c r="B564" i="9"/>
  <c r="B8130" i="13"/>
  <c r="B4128"/>
  <c r="F848"/>
  <c r="F2292"/>
  <c r="B216" i="9"/>
  <c r="B2510" i="13"/>
  <c r="F3713"/>
  <c r="B329" i="9"/>
  <c r="J600"/>
  <c r="J126" s="1"/>
  <c r="J7706" i="13"/>
  <c r="J7717" s="1"/>
  <c r="B4153"/>
  <c r="F4153" s="1"/>
  <c r="F873"/>
  <c r="G8153"/>
  <c r="K8153" s="1"/>
  <c r="K7935"/>
  <c r="K6212"/>
  <c r="G499" i="9"/>
  <c r="G6430" i="13"/>
  <c r="G540" i="9"/>
  <c r="G8106" i="13"/>
  <c r="K7888"/>
  <c r="K6989"/>
  <c r="G622" i="9"/>
  <c r="K622" s="1"/>
  <c r="K5361" i="13"/>
  <c r="G629" i="9"/>
  <c r="K629" s="1"/>
  <c r="G7450" i="13"/>
  <c r="K7232"/>
  <c r="G538" i="9"/>
  <c r="H7474" i="13"/>
  <c r="H562" i="9"/>
  <c r="H780" s="1"/>
  <c r="H676"/>
  <c r="H686" s="1"/>
  <c r="H8361" i="13"/>
  <c r="G8370"/>
  <c r="K8370" s="1"/>
  <c r="K5090"/>
  <c r="B8261"/>
  <c r="F8261" s="1"/>
  <c r="B5199"/>
  <c r="F4981"/>
  <c r="B5527"/>
  <c r="F5527" s="1"/>
  <c r="F5309"/>
  <c r="F6892"/>
  <c r="B525" i="9"/>
  <c r="B7110" i="13"/>
  <c r="B5192"/>
  <c r="F4974"/>
  <c r="B8254"/>
  <c r="F6286"/>
  <c r="B6504"/>
  <c r="B6746"/>
  <c r="F6528"/>
  <c r="B488" i="9"/>
  <c r="B6613" i="13"/>
  <c r="B8436"/>
  <c r="F5156"/>
  <c r="F7049"/>
  <c r="B682" i="9"/>
  <c r="B5142" i="13"/>
  <c r="F4924"/>
  <c r="B519" i="9"/>
  <c r="B8204" i="13"/>
  <c r="F2924"/>
  <c r="B194" i="9"/>
  <c r="B3142" i="13"/>
  <c r="F3701"/>
  <c r="B317" i="9"/>
  <c r="B3446" i="13"/>
  <c r="F3228"/>
  <c r="B171" i="9"/>
  <c r="J598"/>
  <c r="J124" s="1"/>
  <c r="J7050" i="13"/>
  <c r="J7061" s="1"/>
  <c r="J7462"/>
  <c r="J550" i="9"/>
  <c r="J768" s="1"/>
  <c r="J6613" i="13"/>
  <c r="J6746"/>
  <c r="J488" i="9"/>
  <c r="B4165" i="13"/>
  <c r="F4165" s="1"/>
  <c r="F885"/>
  <c r="B7492"/>
  <c r="F7492" s="1"/>
  <c r="F7274"/>
  <c r="F6289"/>
  <c r="B6507"/>
  <c r="F6507" s="1"/>
  <c r="B1186"/>
  <c r="F968"/>
  <c r="B200" i="9"/>
  <c r="B308"/>
  <c r="B4029" i="13"/>
  <c r="F749"/>
  <c r="B1232"/>
  <c r="F1232" s="1"/>
  <c r="F1014"/>
  <c r="F4982"/>
  <c r="B8262"/>
  <c r="F8262" s="1"/>
  <c r="B5200"/>
  <c r="G4144"/>
  <c r="K4144" s="1"/>
  <c r="K864"/>
  <c r="C7802"/>
  <c r="C563" i="9"/>
  <c r="C781" s="1"/>
  <c r="C7730" i="13"/>
  <c r="C7597"/>
  <c r="C491" i="9"/>
  <c r="C8289" i="13"/>
  <c r="C604" i="9"/>
  <c r="C614" s="1"/>
  <c r="E3301" i="13"/>
  <c r="E159" i="9"/>
  <c r="E3434" i="13"/>
  <c r="E212" i="9"/>
  <c r="E430" s="1"/>
  <c r="E1198" i="13"/>
  <c r="G7168"/>
  <c r="K7168" s="1"/>
  <c r="K6950"/>
  <c r="K5638"/>
  <c r="G5856"/>
  <c r="K5856" s="1"/>
  <c r="G2873"/>
  <c r="K2873" s="1"/>
  <c r="K2655"/>
  <c r="G3201"/>
  <c r="K3201" s="1"/>
  <c r="K2983"/>
  <c r="J896"/>
  <c r="J3958"/>
  <c r="J2498"/>
  <c r="J204" i="9"/>
  <c r="J422" s="1"/>
  <c r="J207"/>
  <c r="J425" s="1"/>
  <c r="J3482" i="13"/>
  <c r="J1661"/>
  <c r="J154" i="9"/>
  <c r="J1794" i="13"/>
  <c r="J191" i="9"/>
  <c r="J409" s="1"/>
  <c r="J2158" i="13"/>
  <c r="J3458"/>
  <c r="J183" i="9"/>
  <c r="J401" s="1"/>
  <c r="J3118" i="13"/>
  <c r="J170" i="9"/>
  <c r="J388" s="1"/>
  <c r="G8404" i="13"/>
  <c r="K8404" s="1"/>
  <c r="K5124"/>
  <c r="G6180"/>
  <c r="K6180" s="1"/>
  <c r="K5962"/>
  <c r="B3849"/>
  <c r="F3849" s="1"/>
  <c r="F3631"/>
  <c r="F7930"/>
  <c r="B8148"/>
  <c r="F8148" s="1"/>
  <c r="B5852"/>
  <c r="F5852" s="1"/>
  <c r="F5634"/>
  <c r="B8451"/>
  <c r="F8451" s="1"/>
  <c r="F5171"/>
  <c r="B1866"/>
  <c r="F1648"/>
  <c r="B226" i="9"/>
  <c r="B1554" i="13"/>
  <c r="F1554" s="1"/>
  <c r="F1336"/>
  <c r="B1882"/>
  <c r="F1882" s="1"/>
  <c r="F1664"/>
  <c r="K682"/>
  <c r="G3962"/>
  <c r="K3962" s="1"/>
  <c r="G900"/>
  <c r="C510" i="9"/>
  <c r="C728" s="1"/>
  <c r="C6114" i="13"/>
  <c r="C575" i="9"/>
  <c r="C793" s="1"/>
  <c r="C7814" i="13"/>
  <c r="C652" i="9"/>
  <c r="C662" s="1"/>
  <c r="C8337" i="13"/>
  <c r="C7098"/>
  <c r="C513" i="9"/>
  <c r="C731" s="1"/>
  <c r="C596"/>
  <c r="C122" s="1"/>
  <c r="C6394" i="13"/>
  <c r="C6405" s="1"/>
  <c r="C7486"/>
  <c r="C574" i="9"/>
  <c r="C792" s="1"/>
  <c r="G4107" i="13"/>
  <c r="K4107" s="1"/>
  <c r="K827"/>
  <c r="G4119"/>
  <c r="K4119" s="1"/>
  <c r="K839"/>
  <c r="E3118"/>
  <c r="E170" i="9"/>
  <c r="E388" s="1"/>
  <c r="E238"/>
  <c r="E456" s="1"/>
  <c r="E1878" i="13"/>
  <c r="E229" i="9"/>
  <c r="E447" s="1"/>
  <c r="E2850" i="13"/>
  <c r="E3834"/>
  <c r="E232" i="9"/>
  <c r="E450" s="1"/>
  <c r="E163"/>
  <c r="E3884" i="13"/>
  <c r="E822"/>
  <c r="E3082"/>
  <c r="E3093" s="1"/>
  <c r="E267" i="9"/>
  <c r="E84" s="1"/>
  <c r="E177"/>
  <c r="E395" s="1"/>
  <c r="E1490" i="13"/>
  <c r="E2146"/>
  <c r="E179" i="9"/>
  <c r="E397" s="1"/>
  <c r="E196"/>
  <c r="E414" s="1"/>
  <c r="E3798" i="13"/>
  <c r="G8418"/>
  <c r="K8418" s="1"/>
  <c r="K5138"/>
  <c r="K7931"/>
  <c r="G8149"/>
  <c r="K8149" s="1"/>
  <c r="F2753"/>
  <c r="B350" i="9"/>
  <c r="K5157" i="13"/>
  <c r="G8437"/>
  <c r="K8437" s="1"/>
  <c r="G6177"/>
  <c r="K6177" s="1"/>
  <c r="K5959"/>
  <c r="F1342"/>
  <c r="B1560"/>
  <c r="F1560" s="1"/>
  <c r="B2872"/>
  <c r="F2872" s="1"/>
  <c r="F2654"/>
  <c r="F892"/>
  <c r="B4172"/>
  <c r="F4172" s="1"/>
  <c r="F5091"/>
  <c r="B8371"/>
  <c r="F8371" s="1"/>
  <c r="F802"/>
  <c r="B4082"/>
  <c r="F4082" s="1"/>
  <c r="G4108"/>
  <c r="K4108" s="1"/>
  <c r="K828"/>
  <c r="G4132"/>
  <c r="K4132" s="1"/>
  <c r="K852"/>
  <c r="G3196"/>
  <c r="K3196" s="1"/>
  <c r="K2978"/>
  <c r="C6174"/>
  <c r="C570" i="9"/>
  <c r="C788" s="1"/>
  <c r="C7050" i="13"/>
  <c r="C7061" s="1"/>
  <c r="C598" i="9"/>
  <c r="C124" s="1"/>
  <c r="C8313" i="13"/>
  <c r="C628" i="9"/>
  <c r="C638" s="1"/>
  <c r="C6454" i="13"/>
  <c r="C523" i="9"/>
  <c r="C741" s="1"/>
  <c r="C7378" i="13"/>
  <c r="C7389" s="1"/>
  <c r="C599" i="9"/>
  <c r="C125" s="1"/>
  <c r="C488"/>
  <c r="C6746" i="13"/>
  <c r="C6613"/>
  <c r="E175" i="9"/>
  <c r="E3896" i="13"/>
  <c r="E834"/>
  <c r="E3738"/>
  <c r="E3749" s="1"/>
  <c r="E269" i="9"/>
  <c r="E86" s="1"/>
  <c r="E239"/>
  <c r="E457" s="1"/>
  <c r="E2206" i="13"/>
  <c r="E204" i="9"/>
  <c r="E422" s="1"/>
  <c r="E2498" i="13"/>
  <c r="K5126"/>
  <c r="G8406"/>
  <c r="K8406" s="1"/>
  <c r="G6512"/>
  <c r="K6512" s="1"/>
  <c r="K6294"/>
  <c r="G8384"/>
  <c r="K8384" s="1"/>
  <c r="K5104"/>
  <c r="G8396"/>
  <c r="K8396" s="1"/>
  <c r="K5116"/>
  <c r="G7165"/>
  <c r="K7165" s="1"/>
  <c r="K6947"/>
  <c r="G8381"/>
  <c r="K8381" s="1"/>
  <c r="K5101"/>
  <c r="B236" i="9"/>
  <c r="B1222" i="13"/>
  <c r="F1004"/>
  <c r="F3397"/>
  <c r="B340" i="9"/>
  <c r="G2215" i="13"/>
  <c r="K2215" s="1"/>
  <c r="K1997"/>
  <c r="K891"/>
  <c r="G4171"/>
  <c r="K4171" s="1"/>
  <c r="B5524"/>
  <c r="F5524" s="1"/>
  <c r="F5306"/>
  <c r="B1806"/>
  <c r="F1588"/>
  <c r="B166" i="9"/>
  <c r="B2802" i="13"/>
  <c r="F2584"/>
  <c r="B181" i="9"/>
  <c r="B4100" i="13"/>
  <c r="F4100" s="1"/>
  <c r="F820"/>
  <c r="B6840"/>
  <c r="F6840" s="1"/>
  <c r="F6622"/>
  <c r="G4120"/>
  <c r="K4120" s="1"/>
  <c r="K840"/>
  <c r="C8254"/>
  <c r="C5192"/>
  <c r="C5518"/>
  <c r="C568" i="9"/>
  <c r="C786" s="1"/>
  <c r="C499"/>
  <c r="C717" s="1"/>
  <c r="C6430" i="13"/>
  <c r="C6830"/>
  <c r="C572" i="9"/>
  <c r="C790" s="1"/>
  <c r="G4143" i="13"/>
  <c r="K4143" s="1"/>
  <c r="K863"/>
  <c r="G3195"/>
  <c r="K3195" s="1"/>
  <c r="K2977"/>
  <c r="E157" i="9"/>
  <c r="E2645" i="13"/>
  <c r="E2778"/>
  <c r="E193" i="9"/>
  <c r="E411" s="1"/>
  <c r="E2814" i="13"/>
  <c r="E2194"/>
  <c r="E227" i="9"/>
  <c r="E445" s="1"/>
  <c r="E2510" i="13"/>
  <c r="E216" i="9"/>
  <c r="E434" s="1"/>
  <c r="E266"/>
  <c r="E83" s="1"/>
  <c r="E2754" i="13"/>
  <c r="E2765" s="1"/>
  <c r="K7932"/>
  <c r="G8150"/>
  <c r="K8150" s="1"/>
  <c r="G5198"/>
  <c r="K4980"/>
  <c r="G8260"/>
  <c r="K8260" s="1"/>
  <c r="B2545"/>
  <c r="F2545" s="1"/>
  <c r="F2327"/>
  <c r="J3981"/>
  <c r="J786"/>
  <c r="J260" i="9"/>
  <c r="J202"/>
  <c r="J420" s="1"/>
  <c r="J1842" i="13"/>
  <c r="J2802"/>
  <c r="J181" i="9"/>
  <c r="J399" s="1"/>
  <c r="J3786" i="13"/>
  <c r="J184" i="9"/>
  <c r="J402" s="1"/>
  <c r="J152"/>
  <c r="J1138" i="13"/>
  <c r="J1005"/>
  <c r="J1210"/>
  <c r="J224" i="9"/>
  <c r="J442" s="1"/>
  <c r="J182"/>
  <c r="J400" s="1"/>
  <c r="J3130" i="13"/>
  <c r="J159" i="9"/>
  <c r="J3434" i="13"/>
  <c r="J3301"/>
  <c r="K1014"/>
  <c r="G1232"/>
  <c r="K1232" s="1"/>
  <c r="G4112"/>
  <c r="K4112" s="1"/>
  <c r="K832"/>
  <c r="G4172"/>
  <c r="K4172" s="1"/>
  <c r="K892"/>
  <c r="K5136"/>
  <c r="G8416"/>
  <c r="K8416" s="1"/>
  <c r="G8380"/>
  <c r="K8380" s="1"/>
  <c r="K5100"/>
  <c r="G8392"/>
  <c r="K8392" s="1"/>
  <c r="K5112"/>
  <c r="G2217"/>
  <c r="K2217" s="1"/>
  <c r="K1999"/>
  <c r="G3967"/>
  <c r="K3967" s="1"/>
  <c r="G905"/>
  <c r="K687"/>
  <c r="K821"/>
  <c r="G4101"/>
  <c r="K4101" s="1"/>
  <c r="J332" i="9"/>
  <c r="J342" s="1"/>
  <c r="J4053" i="13"/>
  <c r="J3470"/>
  <c r="J195" i="9"/>
  <c r="J413" s="1"/>
  <c r="G8439" i="13"/>
  <c r="K8439" s="1"/>
  <c r="K5159"/>
  <c r="G904"/>
  <c r="K686"/>
  <c r="G3966"/>
  <c r="K3966" s="1"/>
  <c r="G5524"/>
  <c r="K5524" s="1"/>
  <c r="K5306"/>
  <c r="D2194"/>
  <c r="D227" i="9"/>
  <c r="D445" s="1"/>
  <c r="D3798" i="13"/>
  <c r="D196" i="9"/>
  <c r="D414" s="1"/>
  <c r="D236"/>
  <c r="D454" s="1"/>
  <c r="D1222" i="13"/>
  <c r="D1478"/>
  <c r="D165" i="9"/>
  <c r="D383" s="1"/>
  <c r="D266"/>
  <c r="D83" s="1"/>
  <c r="D2754" i="13"/>
  <c r="D2765" s="1"/>
  <c r="D243" i="9"/>
  <c r="D461" s="1"/>
  <c r="D3518" i="13"/>
  <c r="D175" i="9"/>
  <c r="D3896" i="13"/>
  <c r="D834"/>
  <c r="D1989"/>
  <c r="D2122"/>
  <c r="D155" i="9"/>
  <c r="I544"/>
  <c r="I762" s="1"/>
  <c r="I5494" i="13"/>
  <c r="I536" i="9"/>
  <c r="I754" s="1"/>
  <c r="I6794" i="13"/>
  <c r="I508" i="9"/>
  <c r="I726" s="1"/>
  <c r="I5458" i="13"/>
  <c r="I6746"/>
  <c r="I6613"/>
  <c r="I488" i="9"/>
  <c r="K5960" i="13"/>
  <c r="G6178"/>
  <c r="K6178" s="1"/>
  <c r="B6505"/>
  <c r="F6505" s="1"/>
  <c r="F6287"/>
  <c r="D596" i="9"/>
  <c r="D122" s="1"/>
  <c r="D6394" i="13"/>
  <c r="D6405" s="1"/>
  <c r="D8106"/>
  <c r="D540" i="9"/>
  <c r="D758" s="1"/>
  <c r="B2211" i="13"/>
  <c r="F2211" s="1"/>
  <c r="F1993"/>
  <c r="C2510"/>
  <c r="C216" i="9"/>
  <c r="C434" s="1"/>
  <c r="C195"/>
  <c r="C413" s="1"/>
  <c r="C3470" i="13"/>
  <c r="B4113"/>
  <c r="F4113" s="1"/>
  <c r="F833"/>
  <c r="D3956"/>
  <c r="D894"/>
  <c r="D235" i="9"/>
  <c r="D239"/>
  <c r="D457" s="1"/>
  <c r="D2206" i="13"/>
  <c r="D1490"/>
  <c r="D177" i="9"/>
  <c r="D395" s="1"/>
  <c r="D215"/>
  <c r="D433" s="1"/>
  <c r="D2182" i="13"/>
  <c r="D225" i="9"/>
  <c r="D443" s="1"/>
  <c r="D1538" i="13"/>
  <c r="D2426"/>
  <c r="D2437" s="1"/>
  <c r="D265" i="9"/>
  <c r="D82" s="1"/>
  <c r="D3810" i="13"/>
  <c r="D208" i="9"/>
  <c r="D426" s="1"/>
  <c r="I652"/>
  <c r="I662" s="1"/>
  <c r="I8337" i="13"/>
  <c r="I597" i="9"/>
  <c r="I123" s="1"/>
  <c r="I6722" i="13"/>
  <c r="I6733" s="1"/>
  <c r="I6102"/>
  <c r="I498" i="9"/>
  <c r="I716" s="1"/>
  <c r="I6430" i="13"/>
  <c r="I499" i="9"/>
  <c r="I717" s="1"/>
  <c r="I516"/>
  <c r="I734" s="1"/>
  <c r="I8082" i="13"/>
  <c r="I8301"/>
  <c r="I616" i="9"/>
  <c r="I626" s="1"/>
  <c r="I7050" i="13"/>
  <c r="I7061" s="1"/>
  <c r="I598" i="9"/>
  <c r="I124" s="1"/>
  <c r="G2209" i="13"/>
  <c r="K2209" s="1"/>
  <c r="K1991"/>
  <c r="G6834"/>
  <c r="K6834" s="1"/>
  <c r="K6616"/>
  <c r="B3525"/>
  <c r="F3525" s="1"/>
  <c r="F3307"/>
  <c r="B2541"/>
  <c r="F2541" s="1"/>
  <c r="F2323"/>
  <c r="F5121"/>
  <c r="B8401"/>
  <c r="F8401" s="1"/>
  <c r="D5458"/>
  <c r="D508" i="9"/>
  <c r="D726" s="1"/>
  <c r="D6770" i="13"/>
  <c r="D512" i="9"/>
  <c r="D730" s="1"/>
  <c r="D496"/>
  <c r="D714" s="1"/>
  <c r="D5446" i="13"/>
  <c r="D560" i="9"/>
  <c r="D778" s="1"/>
  <c r="D6818" i="13"/>
  <c r="D593" i="9"/>
  <c r="D119" s="1"/>
  <c r="D5410" i="13"/>
  <c r="D5421" s="1"/>
  <c r="D536" i="9"/>
  <c r="D754" s="1"/>
  <c r="D6794" i="13"/>
  <c r="D563" i="9"/>
  <c r="D781" s="1"/>
  <c r="D7802" i="13"/>
  <c r="F1665"/>
  <c r="B1883"/>
  <c r="F1883" s="1"/>
  <c r="C164" i="9"/>
  <c r="C382" s="1"/>
  <c r="C1150" i="13"/>
  <c r="C3798"/>
  <c r="C196" i="9"/>
  <c r="C414" s="1"/>
  <c r="C260"/>
  <c r="C3981" i="13"/>
  <c r="C786"/>
  <c r="C169" i="9"/>
  <c r="C387" s="1"/>
  <c r="C2790" i="13"/>
  <c r="C296" i="9"/>
  <c r="C306" s="1"/>
  <c r="C4017" i="13"/>
  <c r="B2217"/>
  <c r="F2217" s="1"/>
  <c r="F1999"/>
  <c r="B4089"/>
  <c r="F4089" s="1"/>
  <c r="F809"/>
  <c r="B6841"/>
  <c r="F6841" s="1"/>
  <c r="F6623"/>
  <c r="D6114"/>
  <c r="D510" i="9"/>
  <c r="D728" s="1"/>
  <c r="D7462" i="13"/>
  <c r="D550" i="9"/>
  <c r="D768" s="1"/>
  <c r="D6102" i="13"/>
  <c r="D498" i="9"/>
  <c r="D716" s="1"/>
  <c r="B4119" i="13"/>
  <c r="F4119" s="1"/>
  <c r="F839"/>
  <c r="C1842"/>
  <c r="C202" i="9"/>
  <c r="C420" s="1"/>
  <c r="C211"/>
  <c r="C3932" i="13"/>
  <c r="C870"/>
  <c r="C3958"/>
  <c r="C896"/>
  <c r="C1818"/>
  <c r="C178" i="9"/>
  <c r="C396" s="1"/>
  <c r="D4053" i="13"/>
  <c r="D332" i="9"/>
  <c r="D342" s="1"/>
  <c r="D1005" i="13"/>
  <c r="D152" i="9"/>
  <c r="D1138" i="13"/>
  <c r="I576" i="9"/>
  <c r="I794" s="1"/>
  <c r="I8142" i="13"/>
  <c r="I600" i="9"/>
  <c r="I126" s="1"/>
  <c r="I7706" i="13"/>
  <c r="I7717" s="1"/>
  <c r="I514" i="9"/>
  <c r="I732" s="1"/>
  <c r="I7426" i="13"/>
  <c r="I6490"/>
  <c r="I559" i="9"/>
  <c r="I777" s="1"/>
  <c r="I8361" i="13"/>
  <c r="I676" i="9"/>
  <c r="I686" s="1"/>
  <c r="G8146" i="13"/>
  <c r="K8146" s="1"/>
  <c r="K7928"/>
  <c r="K5182"/>
  <c r="G8462"/>
  <c r="K8462" s="1"/>
  <c r="B8409"/>
  <c r="F8409" s="1"/>
  <c r="F5129"/>
  <c r="B8385"/>
  <c r="F8385" s="1"/>
  <c r="F5105"/>
  <c r="F6615"/>
  <c r="B6833"/>
  <c r="F6833" s="1"/>
  <c r="D6454"/>
  <c r="D523" i="9"/>
  <c r="D741" s="1"/>
  <c r="D6090" i="13"/>
  <c r="D5957"/>
  <c r="D486" i="9"/>
  <c r="D503"/>
  <c r="D721" s="1"/>
  <c r="D7742" i="13"/>
  <c r="D6502"/>
  <c r="D571" i="9"/>
  <c r="D789" s="1"/>
  <c r="D5154" i="13"/>
  <c r="D531" i="9"/>
  <c r="D8216" i="13"/>
  <c r="D6478"/>
  <c r="D547" i="9"/>
  <c r="D765" s="1"/>
  <c r="D6490" i="13"/>
  <c r="D559" i="9"/>
  <c r="D777" s="1"/>
  <c r="D8118" i="13"/>
  <c r="D552" i="9"/>
  <c r="D770" s="1"/>
  <c r="C3301" i="13"/>
  <c r="C3434"/>
  <c r="C159" i="9"/>
  <c r="C344"/>
  <c r="C354" s="1"/>
  <c r="C4065" i="13"/>
  <c r="C1478"/>
  <c r="C165" i="9"/>
  <c r="C383" s="1"/>
  <c r="C155"/>
  <c r="C2122" i="13"/>
  <c r="C1989"/>
  <c r="C1550"/>
  <c r="C237" i="9"/>
  <c r="C455" s="1"/>
  <c r="C187"/>
  <c r="C3908" i="13"/>
  <c r="C846"/>
  <c r="C240" i="9"/>
  <c r="C458" s="1"/>
  <c r="C2534" i="13"/>
  <c r="D8277"/>
  <c r="D5082"/>
  <c r="D592" i="9"/>
  <c r="C153"/>
  <c r="C1333" i="13"/>
  <c r="C1466"/>
  <c r="C3166"/>
  <c r="C218" i="9"/>
  <c r="C436" s="1"/>
  <c r="C200"/>
  <c r="C418" s="1"/>
  <c r="C1186" i="13"/>
  <c r="C212" i="9"/>
  <c r="C430" s="1"/>
  <c r="C1198" i="13"/>
  <c r="C213" i="9"/>
  <c r="C431" s="1"/>
  <c r="C1526" i="13"/>
  <c r="C1114"/>
  <c r="C1125" s="1"/>
  <c r="C261" i="9"/>
  <c r="C78" s="1"/>
  <c r="C1174" i="13"/>
  <c r="C188" i="9"/>
  <c r="C406" s="1"/>
  <c r="C3130" i="13"/>
  <c r="C182" i="9"/>
  <c r="C400" s="1"/>
  <c r="F2655" i="13"/>
  <c r="B2873"/>
  <c r="F2873" s="1"/>
  <c r="G3529"/>
  <c r="K3529" s="1"/>
  <c r="K3311"/>
  <c r="J4041"/>
  <c r="J320" i="9"/>
  <c r="J330" s="1"/>
  <c r="J3846" i="13"/>
  <c r="J244" i="9"/>
  <c r="J462" s="1"/>
  <c r="J1770" i="13"/>
  <c r="J1781" s="1"/>
  <c r="J263" i="9"/>
  <c r="J80" s="1"/>
  <c r="J3166" i="13"/>
  <c r="J218" i="9"/>
  <c r="J436" s="1"/>
  <c r="J1478" i="13"/>
  <c r="J165" i="9"/>
  <c r="J383" s="1"/>
  <c r="K856" i="13"/>
  <c r="G4136"/>
  <c r="K4136" s="1"/>
  <c r="G4100"/>
  <c r="K4100" s="1"/>
  <c r="K820"/>
  <c r="G3856"/>
  <c r="K3856" s="1"/>
  <c r="K3638"/>
  <c r="G6836"/>
  <c r="K6836" s="1"/>
  <c r="K6618"/>
  <c r="D189" i="9"/>
  <c r="D407" s="1"/>
  <c r="D1502" i="13"/>
  <c r="D216" i="9"/>
  <c r="D434" s="1"/>
  <c r="D2510" i="13"/>
  <c r="D3629"/>
  <c r="D160" i="9"/>
  <c r="D3762" i="13"/>
  <c r="D344" i="9"/>
  <c r="D354" s="1"/>
  <c r="D4065" i="13"/>
  <c r="I532" i="9"/>
  <c r="I750" s="1"/>
  <c r="I5482" i="13"/>
  <c r="I533" i="9"/>
  <c r="I751" s="1"/>
  <c r="I5810" i="13"/>
  <c r="I511" i="9"/>
  <c r="I729" s="1"/>
  <c r="I6442" i="13"/>
  <c r="I549" i="9"/>
  <c r="I767" s="1"/>
  <c r="I7134" i="13"/>
  <c r="I6126"/>
  <c r="I522" i="9"/>
  <c r="I740" s="1"/>
  <c r="I6162" i="13"/>
  <c r="I558" i="9"/>
  <c r="I776" s="1"/>
  <c r="I552"/>
  <c r="I770" s="1"/>
  <c r="I8118" i="13"/>
  <c r="I486" i="9"/>
  <c r="I5957" i="13"/>
  <c r="I6090"/>
  <c r="I599" i="9"/>
  <c r="I125" s="1"/>
  <c r="I7378" i="13"/>
  <c r="I7389" s="1"/>
  <c r="I5506"/>
  <c r="I556" i="9"/>
  <c r="I774" s="1"/>
  <c r="I7122" i="13"/>
  <c r="I537" i="9"/>
  <c r="I755" s="1"/>
  <c r="K813" i="13"/>
  <c r="G4093"/>
  <c r="K4093" s="1"/>
  <c r="K825"/>
  <c r="G4105"/>
  <c r="K4105" s="1"/>
  <c r="K5110"/>
  <c r="G8390"/>
  <c r="K8390" s="1"/>
  <c r="B4169"/>
  <c r="F4169" s="1"/>
  <c r="F889"/>
  <c r="F865"/>
  <c r="B4145"/>
  <c r="F4145" s="1"/>
  <c r="B4173"/>
  <c r="F4173" s="1"/>
  <c r="F893"/>
  <c r="D6126"/>
  <c r="D522" i="9"/>
  <c r="D740" s="1"/>
  <c r="D8094" i="13"/>
  <c r="D528" i="9"/>
  <c r="D746" s="1"/>
  <c r="C3118" i="13"/>
  <c r="C170" i="9"/>
  <c r="C388" s="1"/>
  <c r="C2850" i="13"/>
  <c r="C229" i="9"/>
  <c r="C447" s="1"/>
  <c r="C2522" i="13"/>
  <c r="C228" i="9"/>
  <c r="C446" s="1"/>
  <c r="B4161" i="13"/>
  <c r="F4161" s="1"/>
  <c r="F881"/>
  <c r="K2112"/>
  <c r="K2136"/>
  <c r="E8400"/>
  <c r="K2524"/>
  <c r="F8060"/>
  <c r="J8363"/>
  <c r="J4177"/>
  <c r="C8476"/>
  <c r="J4164"/>
  <c r="F3800"/>
  <c r="E4140"/>
  <c r="J4179"/>
  <c r="J4185"/>
  <c r="E8477"/>
  <c r="E4152"/>
  <c r="E4116"/>
  <c r="E8473"/>
  <c r="I4138"/>
  <c r="C8460"/>
  <c r="H8475"/>
  <c r="E4128"/>
  <c r="E4067"/>
  <c r="J4116"/>
  <c r="J1552"/>
  <c r="F5525"/>
  <c r="D4116"/>
  <c r="C8474"/>
  <c r="I8412"/>
  <c r="J4183"/>
  <c r="I8476"/>
  <c r="I8388"/>
  <c r="C4164"/>
  <c r="D4080"/>
  <c r="I8144"/>
  <c r="C4185"/>
  <c r="D8477"/>
  <c r="C519" i="9"/>
  <c r="C8204" i="13"/>
  <c r="C5142"/>
  <c r="C5957"/>
  <c r="C486" i="9"/>
  <c r="C6090" i="13"/>
  <c r="C6478"/>
  <c r="C547" i="9"/>
  <c r="C765" s="1"/>
  <c r="C525"/>
  <c r="C743" s="1"/>
  <c r="C7110" i="13"/>
  <c r="E152" i="9"/>
  <c r="E1005" i="13"/>
  <c r="E1138"/>
  <c r="E2462"/>
  <c r="E168" i="9"/>
  <c r="E386" s="1"/>
  <c r="E284"/>
  <c r="E294" s="1"/>
  <c r="E4005" i="13"/>
  <c r="E1442"/>
  <c r="E1453" s="1"/>
  <c r="E262" i="9"/>
  <c r="E79" s="1"/>
  <c r="E219"/>
  <c r="E437" s="1"/>
  <c r="E3494" i="13"/>
  <c r="E3810"/>
  <c r="E208" i="9"/>
  <c r="E426" s="1"/>
  <c r="E1830" i="13"/>
  <c r="E190" i="9"/>
  <c r="E408" s="1"/>
  <c r="E194"/>
  <c r="E412" s="1"/>
  <c r="E3142" i="13"/>
  <c r="G8466"/>
  <c r="K8466" s="1"/>
  <c r="K5186"/>
  <c r="G7494"/>
  <c r="K7494" s="1"/>
  <c r="K7276"/>
  <c r="G8393"/>
  <c r="K8393" s="1"/>
  <c r="K5113"/>
  <c r="G2545"/>
  <c r="K2545" s="1"/>
  <c r="K2327"/>
  <c r="J213" i="9"/>
  <c r="J431" s="1"/>
  <c r="J1526" i="13"/>
  <c r="J3190"/>
  <c r="J242" i="9"/>
  <c r="J460" s="1"/>
  <c r="J810" i="13"/>
  <c r="J677"/>
  <c r="J151" i="9"/>
  <c r="J3872" i="13"/>
  <c r="J2754"/>
  <c r="J2765" s="1"/>
  <c r="J266" i="9"/>
  <c r="J83" s="1"/>
  <c r="J3762" i="13"/>
  <c r="J3629"/>
  <c r="J160" i="9"/>
  <c r="J3944" i="13"/>
  <c r="J882"/>
  <c r="J223" i="9"/>
  <c r="J240"/>
  <c r="J458" s="1"/>
  <c r="J2534" i="13"/>
  <c r="J200" i="9"/>
  <c r="J418" s="1"/>
  <c r="J1186" i="13"/>
  <c r="J201" i="9"/>
  <c r="J419" s="1"/>
  <c r="J1514" i="13"/>
  <c r="G5195"/>
  <c r="K4977"/>
  <c r="G8257"/>
  <c r="K8257" s="1"/>
  <c r="G8147"/>
  <c r="K8147" s="1"/>
  <c r="K7929"/>
  <c r="K3310"/>
  <c r="G3528"/>
  <c r="K3528" s="1"/>
  <c r="B4068"/>
  <c r="F4068" s="1"/>
  <c r="F788"/>
  <c r="B3192"/>
  <c r="F2974"/>
  <c r="F1636"/>
  <c r="B214" i="9"/>
  <c r="B1854" i="13"/>
  <c r="B8258"/>
  <c r="F8258" s="1"/>
  <c r="B5196"/>
  <c r="F4978"/>
  <c r="I1672"/>
  <c r="I1782"/>
  <c r="G8401"/>
  <c r="K8401" s="1"/>
  <c r="K5121"/>
  <c r="K5109"/>
  <c r="G8389"/>
  <c r="K8389" s="1"/>
  <c r="B8415"/>
  <c r="F8415" s="1"/>
  <c r="F5135"/>
  <c r="B3130"/>
  <c r="F2912"/>
  <c r="B182" i="9"/>
  <c r="B229"/>
  <c r="B2850" i="13"/>
  <c r="F2632"/>
  <c r="B8396"/>
  <c r="F8396" s="1"/>
  <c r="F5116"/>
  <c r="B4094"/>
  <c r="F4094" s="1"/>
  <c r="F814"/>
  <c r="F845"/>
  <c r="B4125"/>
  <c r="F4125" s="1"/>
  <c r="G4084"/>
  <c r="K4084" s="1"/>
  <c r="K804"/>
  <c r="C571" i="9"/>
  <c r="C789" s="1"/>
  <c r="C6502" i="13"/>
  <c r="C597" i="9"/>
  <c r="C123" s="1"/>
  <c r="C6722" i="13"/>
  <c r="C6733" s="1"/>
  <c r="C8070"/>
  <c r="C504" i="9"/>
  <c r="C722" s="1"/>
  <c r="C5846" i="13"/>
  <c r="C569" i="9"/>
  <c r="C787" s="1"/>
  <c r="C7414" i="13"/>
  <c r="C502" i="9"/>
  <c r="C720" s="1"/>
  <c r="C534"/>
  <c r="C752" s="1"/>
  <c r="C6138" i="13"/>
  <c r="E2426"/>
  <c r="E2437" s="1"/>
  <c r="E265" i="9"/>
  <c r="E82" s="1"/>
  <c r="E263"/>
  <c r="E80" s="1"/>
  <c r="E1770" i="13"/>
  <c r="E1781" s="1"/>
  <c r="G8442"/>
  <c r="K8442" s="1"/>
  <c r="K5162"/>
  <c r="G5854"/>
  <c r="K5854" s="1"/>
  <c r="K5636"/>
  <c r="B3193"/>
  <c r="F3193" s="1"/>
  <c r="F2975"/>
  <c r="F2353"/>
  <c r="B277" i="9"/>
  <c r="F1612" i="13"/>
  <c r="B190" i="9"/>
  <c r="B1830" i="13"/>
  <c r="B287" i="9"/>
  <c r="F1709" i="13"/>
  <c r="K879"/>
  <c r="G4159"/>
  <c r="K4159" s="1"/>
  <c r="G8413"/>
  <c r="K8413" s="1"/>
  <c r="K5133"/>
  <c r="B7491"/>
  <c r="F7491" s="1"/>
  <c r="F7273"/>
  <c r="F2693"/>
  <c r="B290" i="9"/>
  <c r="B8408" i="13"/>
  <c r="F8408" s="1"/>
  <c r="F5128"/>
  <c r="B5856"/>
  <c r="F5856" s="1"/>
  <c r="F5638"/>
  <c r="B2210"/>
  <c r="F2210" s="1"/>
  <c r="F1992"/>
  <c r="G4156"/>
  <c r="K4156" s="1"/>
  <c r="K876"/>
  <c r="G1556"/>
  <c r="K1556" s="1"/>
  <c r="K1338"/>
  <c r="C5446"/>
  <c r="C496" i="9"/>
  <c r="C714" s="1"/>
  <c r="C7122" i="13"/>
  <c r="C537" i="9"/>
  <c r="C755" s="1"/>
  <c r="C7134" i="13"/>
  <c r="C549" i="9"/>
  <c r="C767" s="1"/>
  <c r="C576"/>
  <c r="C794" s="1"/>
  <c r="C8142" i="13"/>
  <c r="C7146"/>
  <c r="C561" i="9"/>
  <c r="C779" s="1"/>
  <c r="G4095" i="13"/>
  <c r="K4095" s="1"/>
  <c r="K815"/>
  <c r="K3633"/>
  <c r="G3851"/>
  <c r="K3851" s="1"/>
  <c r="K2321"/>
  <c r="G2539"/>
  <c r="K2539" s="1"/>
  <c r="E202" i="9"/>
  <c r="E420" s="1"/>
  <c r="E1842" i="13"/>
  <c r="E2534"/>
  <c r="E240" i="9"/>
  <c r="E458" s="1"/>
  <c r="E223"/>
  <c r="E3944" i="13"/>
  <c r="E882"/>
  <c r="E344" i="9"/>
  <c r="E354" s="1"/>
  <c r="E4065" i="13"/>
  <c r="E2838"/>
  <c r="E217" i="9"/>
  <c r="E435" s="1"/>
  <c r="G7822" i="13"/>
  <c r="K7822" s="1"/>
  <c r="K7604"/>
  <c r="G6838"/>
  <c r="K6838" s="1"/>
  <c r="K6620"/>
  <c r="G8432"/>
  <c r="K8432" s="1"/>
  <c r="K5152"/>
  <c r="K7278"/>
  <c r="G7496"/>
  <c r="K7496" s="1"/>
  <c r="K5091"/>
  <c r="G8371"/>
  <c r="K8371" s="1"/>
  <c r="G7821"/>
  <c r="K7821" s="1"/>
  <c r="K7603"/>
  <c r="G8453"/>
  <c r="K8453" s="1"/>
  <c r="K5173"/>
  <c r="F2304"/>
  <c r="B228" i="9"/>
  <c r="B2522" i="13"/>
  <c r="F1369"/>
  <c r="B274" i="9"/>
  <c r="K2325" i="13"/>
  <c r="G2543"/>
  <c r="K2543" s="1"/>
  <c r="I209" i="9"/>
  <c r="I427" s="1"/>
  <c r="I417"/>
  <c r="G8145" i="13"/>
  <c r="K8145" s="1"/>
  <c r="K7927"/>
  <c r="B4096"/>
  <c r="F4096" s="1"/>
  <c r="F816"/>
  <c r="F2669"/>
  <c r="B2754"/>
  <c r="B266" i="9"/>
  <c r="F3638" i="13"/>
  <c r="B3856"/>
  <c r="F3856" s="1"/>
  <c r="B4075"/>
  <c r="F4075" s="1"/>
  <c r="F795"/>
  <c r="B1226"/>
  <c r="F1226" s="1"/>
  <c r="F1008"/>
  <c r="C483" i="9"/>
  <c r="C8168" i="13"/>
  <c r="C5106"/>
  <c r="C4973"/>
  <c r="C5458"/>
  <c r="C508" i="9"/>
  <c r="C726" s="1"/>
  <c r="C548"/>
  <c r="C766" s="1"/>
  <c r="C6806" i="13"/>
  <c r="C495" i="9"/>
  <c r="C8180" i="13"/>
  <c r="C5118"/>
  <c r="C6794"/>
  <c r="C536" i="9"/>
  <c r="C754" s="1"/>
  <c r="C7754" i="13"/>
  <c r="C515" i="9"/>
  <c r="C733" s="1"/>
  <c r="C8252" i="13"/>
  <c r="C5190"/>
  <c r="C567" i="9"/>
  <c r="C500"/>
  <c r="C718" s="1"/>
  <c r="C6758" i="13"/>
  <c r="C5410"/>
  <c r="C5421" s="1"/>
  <c r="C593" i="9"/>
  <c r="C119" s="1"/>
  <c r="G4131" i="13"/>
  <c r="K4131" s="1"/>
  <c r="K851"/>
  <c r="G1555"/>
  <c r="K1555" s="1"/>
  <c r="K1337"/>
  <c r="E166" i="9"/>
  <c r="E384" s="1"/>
  <c r="E1806" i="13"/>
  <c r="E167" i="9"/>
  <c r="E385" s="1"/>
  <c r="E2134" i="13"/>
  <c r="E858"/>
  <c r="E199" i="9"/>
  <c r="E3920" i="13"/>
  <c r="E3506"/>
  <c r="E231" i="9"/>
  <c r="E449" s="1"/>
  <c r="E3981" i="13"/>
  <c r="E786"/>
  <c r="E260" i="9"/>
  <c r="E272"/>
  <c r="E282" s="1"/>
  <c r="E3993" i="13"/>
  <c r="E1866"/>
  <c r="E226" i="9"/>
  <c r="E444" s="1"/>
  <c r="E191"/>
  <c r="E409" s="1"/>
  <c r="E2158" i="13"/>
  <c r="E183" i="9"/>
  <c r="E401" s="1"/>
  <c r="E3458" i="13"/>
  <c r="J231" i="9"/>
  <c r="J449" s="1"/>
  <c r="J3506" i="13"/>
  <c r="J3932"/>
  <c r="J870"/>
  <c r="J211" i="9"/>
  <c r="J189"/>
  <c r="J407" s="1"/>
  <c r="J1502" i="13"/>
  <c r="J2426"/>
  <c r="J2437" s="1"/>
  <c r="J265" i="9"/>
  <c r="J82" s="1"/>
  <c r="J206"/>
  <c r="J424" s="1"/>
  <c r="J3154" i="13"/>
  <c r="J1538"/>
  <c r="J225" i="9"/>
  <c r="J443" s="1"/>
  <c r="J180"/>
  <c r="J398" s="1"/>
  <c r="J2474" i="13"/>
  <c r="J1442"/>
  <c r="J1453" s="1"/>
  <c r="J262" i="9"/>
  <c r="J79" s="1"/>
  <c r="G8366" i="13"/>
  <c r="K8366" s="1"/>
  <c r="K5086"/>
  <c r="G7163"/>
  <c r="K7163" s="1"/>
  <c r="K6945"/>
  <c r="K7274"/>
  <c r="G7492"/>
  <c r="K7492" s="1"/>
  <c r="K5087"/>
  <c r="G8367"/>
  <c r="K8367" s="1"/>
  <c r="K5148"/>
  <c r="G8428"/>
  <c r="K8428" s="1"/>
  <c r="K845"/>
  <c r="G4125"/>
  <c r="K4125" s="1"/>
  <c r="G4089"/>
  <c r="K4089" s="1"/>
  <c r="K809"/>
  <c r="J3908"/>
  <c r="J846"/>
  <c r="J187" i="9"/>
  <c r="J3518" i="13"/>
  <c r="J243" i="9"/>
  <c r="J461" s="1"/>
  <c r="J1466" i="13"/>
  <c r="J1333"/>
  <c r="J153" i="9"/>
  <c r="J2134" i="13"/>
  <c r="J167" i="9"/>
  <c r="J385" s="1"/>
  <c r="J2814" i="13"/>
  <c r="J193" i="9"/>
  <c r="J411" s="1"/>
  <c r="K5111" i="13"/>
  <c r="G8391"/>
  <c r="K8391" s="1"/>
  <c r="G4088"/>
  <c r="K4088" s="1"/>
  <c r="K808"/>
  <c r="G1560"/>
  <c r="K1560" s="1"/>
  <c r="K1342"/>
  <c r="D2522"/>
  <c r="D228" i="9"/>
  <c r="D446" s="1"/>
  <c r="D242"/>
  <c r="D460" s="1"/>
  <c r="D3190" i="13"/>
  <c r="D1830"/>
  <c r="D190" i="9"/>
  <c r="D408" s="1"/>
  <c r="D218"/>
  <c r="D436" s="1"/>
  <c r="D3166" i="13"/>
  <c r="D1442"/>
  <c r="D1453" s="1"/>
  <c r="D262" i="9"/>
  <c r="D79" s="1"/>
  <c r="D1526" i="13"/>
  <c r="D213" i="9"/>
  <c r="D431" s="1"/>
  <c r="D220"/>
  <c r="D438" s="1"/>
  <c r="D3822" i="13"/>
  <c r="I7597"/>
  <c r="I491" i="9"/>
  <c r="I7730" i="13"/>
  <c r="I5774"/>
  <c r="I497" i="9"/>
  <c r="I715" s="1"/>
  <c r="I6138" i="13"/>
  <c r="I534" i="9"/>
  <c r="I752" s="1"/>
  <c r="I548"/>
  <c r="I766" s="1"/>
  <c r="I6806" i="13"/>
  <c r="I7766"/>
  <c r="I527" i="9"/>
  <c r="I745" s="1"/>
  <c r="K3303" i="13"/>
  <c r="G3521"/>
  <c r="K3521" s="1"/>
  <c r="G5522"/>
  <c r="K5522" s="1"/>
  <c r="K5304"/>
  <c r="G8402"/>
  <c r="K8402" s="1"/>
  <c r="K5122"/>
  <c r="B2213"/>
  <c r="F2213" s="1"/>
  <c r="F1995"/>
  <c r="F7935"/>
  <c r="B8153"/>
  <c r="F8153" s="1"/>
  <c r="B6185"/>
  <c r="F6185" s="1"/>
  <c r="F5967"/>
  <c r="B8461"/>
  <c r="F8461" s="1"/>
  <c r="F5181"/>
  <c r="B8437"/>
  <c r="F8437" s="1"/>
  <c r="F5157"/>
  <c r="D509" i="9"/>
  <c r="D727" s="1"/>
  <c r="D5786" i="13"/>
  <c r="D7122"/>
  <c r="D537" i="9"/>
  <c r="D755" s="1"/>
  <c r="D5301" i="13"/>
  <c r="D484" i="9"/>
  <c r="D5434" i="13"/>
  <c r="D5762"/>
  <c r="D5629"/>
  <c r="D485" i="9"/>
  <c r="D628"/>
  <c r="D638" s="1"/>
  <c r="D8313" i="13"/>
  <c r="D5834"/>
  <c r="D557" i="9"/>
  <c r="D775" s="1"/>
  <c r="D598"/>
  <c r="D124" s="1"/>
  <c r="D7050" i="13"/>
  <c r="D7061" s="1"/>
  <c r="D564" i="9"/>
  <c r="D782" s="1"/>
  <c r="D8130" i="13"/>
  <c r="D5810"/>
  <c r="D533" i="9"/>
  <c r="D751" s="1"/>
  <c r="B4107" i="13"/>
  <c r="F4107" s="1"/>
  <c r="F827"/>
  <c r="B4070"/>
  <c r="F4070" s="1"/>
  <c r="F790"/>
  <c r="B4167"/>
  <c r="F4167" s="1"/>
  <c r="F887"/>
  <c r="C3834"/>
  <c r="C232" i="9"/>
  <c r="C450" s="1"/>
  <c r="D1150" i="13"/>
  <c r="D164" i="9"/>
  <c r="D382" s="1"/>
  <c r="D229"/>
  <c r="D447" s="1"/>
  <c r="D2850" i="13"/>
  <c r="D181" i="9"/>
  <c r="D399" s="1"/>
  <c r="D2802" i="13"/>
  <c r="D846"/>
  <c r="D187" i="9"/>
  <c r="D3908" i="13"/>
  <c r="D237" i="9"/>
  <c r="D455" s="1"/>
  <c r="D1550" i="13"/>
  <c r="D230" i="9"/>
  <c r="D448" s="1"/>
  <c r="D3178" i="13"/>
  <c r="I8277"/>
  <c r="I5082"/>
  <c r="I592" i="9"/>
  <c r="I8349" i="13"/>
  <c r="I664" i="9"/>
  <c r="I674" s="1"/>
  <c r="I502"/>
  <c r="I720" s="1"/>
  <c r="I7414" i="13"/>
  <c r="I601" i="9"/>
  <c r="I127" s="1"/>
  <c r="I8034" i="13"/>
  <c r="I8045" s="1"/>
  <c r="I572" i="9"/>
  <c r="I790" s="1"/>
  <c r="I6830" i="13"/>
  <c r="I8094"/>
  <c r="I528" i="9"/>
  <c r="I746" s="1"/>
  <c r="I5518" i="13"/>
  <c r="I568" i="9"/>
  <c r="I786" s="1"/>
  <c r="I6466" i="13"/>
  <c r="I535" i="9"/>
  <c r="I753" s="1"/>
  <c r="G3959" i="13"/>
  <c r="K3959" s="1"/>
  <c r="G897"/>
  <c r="K679"/>
  <c r="G8256"/>
  <c r="K8256" s="1"/>
  <c r="G5194"/>
  <c r="K4976"/>
  <c r="B1557"/>
  <c r="F1557" s="1"/>
  <c r="F1339"/>
  <c r="B7497"/>
  <c r="F7497" s="1"/>
  <c r="F7279"/>
  <c r="D548" i="9"/>
  <c r="D766" s="1"/>
  <c r="D6806" i="13"/>
  <c r="D495" i="9"/>
  <c r="D8180" i="13"/>
  <c r="D5118"/>
  <c r="D8252"/>
  <c r="D5190"/>
  <c r="D567" i="9"/>
  <c r="D5482" i="13"/>
  <c r="D532" i="9"/>
  <c r="D750" s="1"/>
  <c r="D544"/>
  <c r="D762" s="1"/>
  <c r="D5494" i="13"/>
  <c r="D7146"/>
  <c r="D561" i="9"/>
  <c r="D779" s="1"/>
  <c r="B2539" i="13"/>
  <c r="F2539" s="1"/>
  <c r="F2321"/>
  <c r="C3993"/>
  <c r="C272" i="9"/>
  <c r="C282" s="1"/>
  <c r="C1502" i="13"/>
  <c r="C189" i="9"/>
  <c r="C407" s="1"/>
  <c r="C2146" i="13"/>
  <c r="C179" i="9"/>
  <c r="C397" s="1"/>
  <c r="C3178" i="13"/>
  <c r="C230" i="9"/>
  <c r="C448" s="1"/>
  <c r="C168"/>
  <c r="C386" s="1"/>
  <c r="C2462" i="13"/>
  <c r="B905"/>
  <c r="F687"/>
  <c r="B3967"/>
  <c r="F3967" s="1"/>
  <c r="B8145"/>
  <c r="F8145" s="1"/>
  <c r="F7927"/>
  <c r="D514" i="9"/>
  <c r="D732" s="1"/>
  <c r="D7426" i="13"/>
  <c r="D497" i="9"/>
  <c r="D715" s="1"/>
  <c r="D5774" i="13"/>
  <c r="D7402"/>
  <c r="D7269"/>
  <c r="D490" i="9"/>
  <c r="C1222" i="13"/>
  <c r="C236" i="9"/>
  <c r="C454" s="1"/>
  <c r="C810" i="13"/>
  <c r="C677"/>
  <c r="C151" i="9"/>
  <c r="C3872" i="13"/>
  <c r="D308" i="9"/>
  <c r="D318" s="1"/>
  <c r="D4029" i="13"/>
  <c r="D2158"/>
  <c r="D191" i="9"/>
  <c r="D409" s="1"/>
  <c r="D232"/>
  <c r="D450" s="1"/>
  <c r="D3834" i="13"/>
  <c r="D261" i="9"/>
  <c r="D78" s="1"/>
  <c r="D1114" i="13"/>
  <c r="D1125" s="1"/>
  <c r="D2645"/>
  <c r="D2778"/>
  <c r="D157" i="9"/>
  <c r="I6150" i="13"/>
  <c r="I546" i="9"/>
  <c r="I764" s="1"/>
  <c r="I7450" i="13"/>
  <c r="I538" i="9"/>
  <c r="I756" s="1"/>
  <c r="I8313" i="13"/>
  <c r="I628" i="9"/>
  <c r="I638" s="1"/>
  <c r="I8325" i="13"/>
  <c r="I640" i="9"/>
  <c r="I650" s="1"/>
  <c r="I5629" i="13"/>
  <c r="I5762"/>
  <c r="I485" i="9"/>
  <c r="I5846" i="13"/>
  <c r="I569" i="9"/>
  <c r="I787" s="1"/>
  <c r="G4068" i="13"/>
  <c r="K4068" s="1"/>
  <c r="K788"/>
  <c r="G1881"/>
  <c r="K1881" s="1"/>
  <c r="K1663"/>
  <c r="G8414"/>
  <c r="K8414" s="1"/>
  <c r="K5134"/>
  <c r="K7600"/>
  <c r="G7818"/>
  <c r="K7818" s="1"/>
  <c r="B3963"/>
  <c r="F3963" s="1"/>
  <c r="B901"/>
  <c r="F683"/>
  <c r="B4101"/>
  <c r="F4101" s="1"/>
  <c r="F821"/>
  <c r="B7161"/>
  <c r="F7161" s="1"/>
  <c r="F6943"/>
  <c r="B8389"/>
  <c r="F8389" s="1"/>
  <c r="F5109"/>
  <c r="D535" i="9"/>
  <c r="D753" s="1"/>
  <c r="D6466" i="13"/>
  <c r="D499" i="9"/>
  <c r="D717" s="1"/>
  <c r="D6430" i="13"/>
  <c r="D502" i="9"/>
  <c r="D720" s="1"/>
  <c r="D7414" i="13"/>
  <c r="D8289"/>
  <c r="D604" i="9"/>
  <c r="D614" s="1"/>
  <c r="D6830" i="13"/>
  <c r="D572" i="9"/>
  <c r="D790" s="1"/>
  <c r="C1806" i="13"/>
  <c r="C166" i="9"/>
  <c r="C384" s="1"/>
  <c r="C2973" i="13"/>
  <c r="C3106"/>
  <c r="C158" i="9"/>
  <c r="C191"/>
  <c r="C409" s="1"/>
  <c r="C2158" i="13"/>
  <c r="C205" i="9"/>
  <c r="C423" s="1"/>
  <c r="C2826" i="13"/>
  <c r="C3482"/>
  <c r="C207" i="9"/>
  <c r="C425" s="1"/>
  <c r="C208"/>
  <c r="C426" s="1"/>
  <c r="C3810" i="13"/>
  <c r="C3458"/>
  <c r="C183" i="9"/>
  <c r="C401" s="1"/>
  <c r="C194"/>
  <c r="C412" s="1"/>
  <c r="C3142" i="13"/>
  <c r="D6174"/>
  <c r="D570" i="9"/>
  <c r="D788" s="1"/>
  <c r="D538"/>
  <c r="D756" s="1"/>
  <c r="D7450" i="13"/>
  <c r="B3961"/>
  <c r="F3961" s="1"/>
  <c r="B899"/>
  <c r="F681"/>
  <c r="B4143"/>
  <c r="F4143" s="1"/>
  <c r="F863"/>
  <c r="C2182"/>
  <c r="C215" i="9"/>
  <c r="C433" s="1"/>
  <c r="C308"/>
  <c r="C318" s="1"/>
  <c r="C4029" i="13"/>
  <c r="C3154"/>
  <c r="C206" i="9"/>
  <c r="C424" s="1"/>
  <c r="C2754" i="13"/>
  <c r="C2765" s="1"/>
  <c r="C266" i="9"/>
  <c r="C83" s="1"/>
  <c r="C224"/>
  <c r="C442" s="1"/>
  <c r="C1210" i="13"/>
  <c r="C268" i="9"/>
  <c r="C85" s="1"/>
  <c r="C3410" i="13"/>
  <c r="C3421" s="1"/>
  <c r="G4113"/>
  <c r="K4113" s="1"/>
  <c r="K833"/>
  <c r="G4173"/>
  <c r="K4173" s="1"/>
  <c r="K893"/>
  <c r="J4017"/>
  <c r="J296" i="9"/>
  <c r="J306" s="1"/>
  <c r="J2182" i="13"/>
  <c r="J215" i="9"/>
  <c r="J433" s="1"/>
  <c r="J1114" i="13"/>
  <c r="J1125" s="1"/>
  <c r="J261" i="9"/>
  <c r="J78" s="1"/>
  <c r="J2194" i="13"/>
  <c r="J227" i="9"/>
  <c r="J445" s="1"/>
  <c r="J1550" i="13"/>
  <c r="J237" i="9"/>
  <c r="J455" s="1"/>
  <c r="J3774" i="13"/>
  <c r="J172" i="9"/>
  <c r="J390" s="1"/>
  <c r="G6507" i="13"/>
  <c r="K6507" s="1"/>
  <c r="K6289"/>
  <c r="K7601"/>
  <c r="G7819"/>
  <c r="K7819" s="1"/>
  <c r="G4075"/>
  <c r="K4075" s="1"/>
  <c r="K795"/>
  <c r="G1888"/>
  <c r="K1888" s="1"/>
  <c r="K1670"/>
  <c r="G7164"/>
  <c r="K7164" s="1"/>
  <c r="K6946"/>
  <c r="D217" i="9"/>
  <c r="D435" s="1"/>
  <c r="D2838" i="13"/>
  <c r="D3958"/>
  <c r="D896"/>
  <c r="D2486"/>
  <c r="D192" i="9"/>
  <c r="D410" s="1"/>
  <c r="D264"/>
  <c r="D81" s="1"/>
  <c r="D2098" i="13"/>
  <c r="D2109" s="1"/>
  <c r="D3301"/>
  <c r="D3434"/>
  <c r="D159" i="9"/>
  <c r="I595"/>
  <c r="I121" s="1"/>
  <c r="I6066" i="13"/>
  <c r="I6077" s="1"/>
  <c r="I521" i="9"/>
  <c r="I739" s="1"/>
  <c r="I5798" i="13"/>
  <c r="I500" i="9"/>
  <c r="I718" s="1"/>
  <c r="I6758" i="13"/>
  <c r="I5410"/>
  <c r="I5421" s="1"/>
  <c r="I593" i="9"/>
  <c r="I119" s="1"/>
  <c r="I7814" i="13"/>
  <c r="I575" i="9"/>
  <c r="I793" s="1"/>
  <c r="I492"/>
  <c r="I8058" i="13"/>
  <c r="I7925"/>
  <c r="G4153"/>
  <c r="K4153" s="1"/>
  <c r="K873"/>
  <c r="B3529"/>
  <c r="F3529" s="1"/>
  <c r="F3311"/>
  <c r="D524" i="9"/>
  <c r="D742" s="1"/>
  <c r="D6782" i="13"/>
  <c r="C267" i="9"/>
  <c r="C84" s="1"/>
  <c r="C3082" i="13"/>
  <c r="C3093" s="1"/>
  <c r="C181" i="9"/>
  <c r="C399" s="1"/>
  <c r="C2802" i="13"/>
  <c r="C1866"/>
  <c r="C226" i="9"/>
  <c r="C444" s="1"/>
  <c r="I8480" i="13"/>
  <c r="C8436"/>
  <c r="E1552"/>
  <c r="F3995"/>
  <c r="J4182"/>
  <c r="C5848"/>
  <c r="E4080"/>
  <c r="E4179"/>
  <c r="I4162"/>
  <c r="F2099"/>
  <c r="C5520"/>
  <c r="J8474"/>
  <c r="F8393"/>
  <c r="E1880"/>
  <c r="F3168"/>
  <c r="E8474"/>
  <c r="E8479"/>
  <c r="J3192"/>
  <c r="J4092"/>
  <c r="I8473"/>
  <c r="I8376"/>
  <c r="D4140"/>
  <c r="D4092"/>
  <c r="I8424"/>
  <c r="I5520"/>
  <c r="C8475"/>
  <c r="D6504"/>
  <c r="D7160"/>
  <c r="D8475"/>
  <c r="F8465"/>
  <c r="D8376"/>
  <c r="C2536"/>
  <c r="J2536"/>
  <c r="F8429"/>
  <c r="D4152"/>
  <c r="D1880"/>
  <c r="G8400"/>
  <c r="K5120"/>
  <c r="G5774"/>
  <c r="K5556"/>
  <c r="G497" i="9"/>
  <c r="G6454" i="13"/>
  <c r="K6236"/>
  <c r="G523" i="9"/>
  <c r="G8130" i="13"/>
  <c r="K7912"/>
  <c r="G564" i="9"/>
  <c r="G490"/>
  <c r="G7402" i="13"/>
  <c r="K7184"/>
  <c r="G7269"/>
  <c r="G657" i="9"/>
  <c r="K657" s="1"/>
  <c r="K6697" i="13"/>
  <c r="G6490"/>
  <c r="K6272"/>
  <c r="G559" i="9"/>
  <c r="G8301" i="13"/>
  <c r="K8301" s="1"/>
  <c r="K5021"/>
  <c r="G616" i="9"/>
  <c r="H652"/>
  <c r="H662" s="1"/>
  <c r="H8337" i="13"/>
  <c r="H8034"/>
  <c r="H8045" s="1"/>
  <c r="H601" i="9"/>
  <c r="H127" s="1"/>
  <c r="H7790" i="13"/>
  <c r="H551" i="9"/>
  <c r="H769" s="1"/>
  <c r="H539"/>
  <c r="H757" s="1"/>
  <c r="H7778" i="13"/>
  <c r="H8204"/>
  <c r="H5142"/>
  <c r="H519" i="9"/>
  <c r="H7766" i="13"/>
  <c r="H527" i="9"/>
  <c r="H745" s="1"/>
  <c r="G8261" i="13"/>
  <c r="K8261" s="1"/>
  <c r="G5199"/>
  <c r="K4981"/>
  <c r="G8151"/>
  <c r="K8151" s="1"/>
  <c r="K7933"/>
  <c r="B3965"/>
  <c r="F3965" s="1"/>
  <c r="B903"/>
  <c r="F685"/>
  <c r="B3855"/>
  <c r="F3855" s="1"/>
  <c r="F3637"/>
  <c r="F2653"/>
  <c r="B2871"/>
  <c r="F2871" s="1"/>
  <c r="F5187"/>
  <c r="B8467"/>
  <c r="F8467" s="1"/>
  <c r="B4108"/>
  <c r="F4108" s="1"/>
  <c r="F828"/>
  <c r="F932"/>
  <c r="B164" i="9"/>
  <c r="B1150" i="13"/>
  <c r="F7317"/>
  <c r="B623" i="9"/>
  <c r="F6649" i="13"/>
  <c r="B609" i="9"/>
  <c r="F5653" i="13"/>
  <c r="B5738"/>
  <c r="B594" i="9"/>
  <c r="F5884" i="13"/>
  <c r="B498" i="9"/>
  <c r="B6102" i="13"/>
  <c r="F5409"/>
  <c r="B677" i="9"/>
  <c r="B6114" i="13"/>
  <c r="F6114" s="1"/>
  <c r="F5896"/>
  <c r="B510" i="9"/>
  <c r="F7329" i="13"/>
  <c r="B635" i="9"/>
  <c r="B7790" i="13"/>
  <c r="F7572"/>
  <c r="B551" i="9"/>
  <c r="F2085" i="13"/>
  <c r="B336" i="9"/>
  <c r="B315"/>
  <c r="F3045" i="13"/>
  <c r="F2037"/>
  <c r="B288" i="9"/>
  <c r="B3798" i="13"/>
  <c r="F3798" s="1"/>
  <c r="F3580"/>
  <c r="B196" i="9"/>
  <c r="F678" i="13"/>
  <c r="B3958"/>
  <c r="B896"/>
  <c r="B4152"/>
  <c r="F872"/>
  <c r="B237" i="9"/>
  <c r="B1550" i="13"/>
  <c r="F1332"/>
  <c r="B175" i="9"/>
  <c r="B3896" i="13"/>
  <c r="B834"/>
  <c r="F616"/>
  <c r="B2486"/>
  <c r="F2268"/>
  <c r="B192" i="9"/>
  <c r="F1041" i="13"/>
  <c r="B273" i="9"/>
  <c r="J568"/>
  <c r="J786" s="1"/>
  <c r="J5518" i="13"/>
  <c r="J5738"/>
  <c r="J5749" s="1"/>
  <c r="J594" i="9"/>
  <c r="J120" s="1"/>
  <c r="J510"/>
  <c r="J728" s="1"/>
  <c r="J6114" i="13"/>
  <c r="J7426"/>
  <c r="J514" i="9"/>
  <c r="J732" s="1"/>
  <c r="J503"/>
  <c r="J721" s="1"/>
  <c r="J7742" i="13"/>
  <c r="I1126"/>
  <c r="I1016"/>
  <c r="I197" i="9"/>
  <c r="I415" s="1"/>
  <c r="I405"/>
  <c r="I67"/>
  <c r="I371"/>
  <c r="B897" i="13"/>
  <c r="B3959"/>
  <c r="F3959" s="1"/>
  <c r="F679"/>
  <c r="G5520"/>
  <c r="K5302"/>
  <c r="G605" i="9"/>
  <c r="K605" s="1"/>
  <c r="K5337" i="13"/>
  <c r="K7681"/>
  <c r="G660" i="9"/>
  <c r="K660" s="1"/>
  <c r="G681"/>
  <c r="K681" s="1"/>
  <c r="K6721" i="13"/>
  <c r="K5630"/>
  <c r="G5848"/>
  <c r="K5848" s="1"/>
  <c r="K5737"/>
  <c r="G678" i="9"/>
  <c r="K678" s="1"/>
  <c r="G7086" i="13"/>
  <c r="K6868"/>
  <c r="G501" i="9"/>
  <c r="G644"/>
  <c r="K644" s="1"/>
  <c r="K6357" i="13"/>
  <c r="G491" i="9"/>
  <c r="G7730" i="13"/>
  <c r="K7512"/>
  <c r="G7597"/>
  <c r="K5920"/>
  <c r="G534" i="9"/>
  <c r="G6138" i="13"/>
  <c r="K6041"/>
  <c r="G655" i="9"/>
  <c r="K655" s="1"/>
  <c r="G574"/>
  <c r="G7486" i="13"/>
  <c r="K7268"/>
  <c r="K7049"/>
  <c r="G682" i="9"/>
  <c r="K682" s="1"/>
  <c r="H5434" i="13"/>
  <c r="H5301"/>
  <c r="H484" i="9"/>
  <c r="H485"/>
  <c r="H5762" i="13"/>
  <c r="H5629"/>
  <c r="H7146"/>
  <c r="H561" i="9"/>
  <c r="H779" s="1"/>
  <c r="H560"/>
  <c r="H778" s="1"/>
  <c r="H6818" i="13"/>
  <c r="H528" i="9"/>
  <c r="H746" s="1"/>
  <c r="H8094" i="13"/>
  <c r="H546" i="9"/>
  <c r="H764" s="1"/>
  <c r="H6150" i="13"/>
  <c r="H6782"/>
  <c r="H524" i="9"/>
  <c r="H742" s="1"/>
  <c r="H7050" i="13"/>
  <c r="H7061" s="1"/>
  <c r="H598" i="9"/>
  <c r="H124" s="1"/>
  <c r="H516"/>
  <c r="H734" s="1"/>
  <c r="H8082" i="13"/>
  <c r="B4111"/>
  <c r="F4111" s="1"/>
  <c r="F831"/>
  <c r="G3197"/>
  <c r="K3197" s="1"/>
  <c r="K2979"/>
  <c r="K1339"/>
  <c r="G1557"/>
  <c r="K1557" s="1"/>
  <c r="B1210"/>
  <c r="F992"/>
  <c r="B224" i="9"/>
  <c r="F5108" i="13"/>
  <c r="B8388"/>
  <c r="B634" i="9"/>
  <c r="F7001" i="13"/>
  <c r="F6309"/>
  <c r="B6394"/>
  <c r="B596" i="9"/>
  <c r="B7766" i="13"/>
  <c r="F7548"/>
  <c r="B527" i="9"/>
  <c r="B5629" i="13"/>
  <c r="B485" i="9"/>
  <c r="B5762" i="13"/>
  <c r="F5544"/>
  <c r="B6722"/>
  <c r="B597" i="9"/>
  <c r="F6637" i="13"/>
  <c r="B654" i="9"/>
  <c r="F5713" i="13"/>
  <c r="B7158"/>
  <c r="F6940"/>
  <c r="B573" i="9"/>
  <c r="B5494" i="13"/>
  <c r="F5276"/>
  <c r="B544" i="9"/>
  <c r="F6989" i="13"/>
  <c r="B622" i="9"/>
  <c r="B344"/>
  <c r="B4065" i="13"/>
  <c r="F4065" s="1"/>
  <c r="F785"/>
  <c r="B4164"/>
  <c r="F884"/>
  <c r="B3762"/>
  <c r="F3544"/>
  <c r="B3629"/>
  <c r="B160" i="9"/>
  <c r="F1721" i="13"/>
  <c r="B299" i="9"/>
  <c r="B1466" i="13"/>
  <c r="F1248"/>
  <c r="B1333"/>
  <c r="B153" i="9"/>
  <c r="J8094" i="13"/>
  <c r="J528" i="9"/>
  <c r="J746" s="1"/>
  <c r="J7134" i="13"/>
  <c r="J549" i="9"/>
  <c r="J767" s="1"/>
  <c r="J513"/>
  <c r="J731" s="1"/>
  <c r="J7098" i="13"/>
  <c r="J5762"/>
  <c r="J5629"/>
  <c r="J485" i="9"/>
  <c r="J7074" i="13"/>
  <c r="J6941"/>
  <c r="J489" i="9"/>
  <c r="J7269" i="13"/>
  <c r="J7402"/>
  <c r="J490" i="9"/>
  <c r="G8421" i="13"/>
  <c r="K8421" s="1"/>
  <c r="K5141"/>
  <c r="G8388"/>
  <c r="K5108"/>
  <c r="G8363"/>
  <c r="K8363" s="1"/>
  <c r="K5083"/>
  <c r="K5981"/>
  <c r="G6066"/>
  <c r="G595" i="9"/>
  <c r="G511"/>
  <c r="G6442" i="13"/>
  <c r="K6442" s="1"/>
  <c r="K6224"/>
  <c r="K7001"/>
  <c r="G634" i="9"/>
  <c r="K634" s="1"/>
  <c r="G6613" i="13"/>
  <c r="G488" i="9"/>
  <c r="G6746" i="13"/>
  <c r="K6746" s="1"/>
  <c r="K6528"/>
  <c r="G8448"/>
  <c r="K5168"/>
  <c r="K5373"/>
  <c r="G641" i="9"/>
  <c r="K641" s="1"/>
  <c r="G5798" i="13"/>
  <c r="K5580"/>
  <c r="G521" i="9"/>
  <c r="G7790" i="13"/>
  <c r="G551" i="9"/>
  <c r="K7572" i="13"/>
  <c r="G8070"/>
  <c r="K7852"/>
  <c r="G504" i="9"/>
  <c r="H640"/>
  <c r="H650" s="1"/>
  <c r="H8325" i="13"/>
  <c r="H7814"/>
  <c r="H575" i="9"/>
  <c r="H793" s="1"/>
  <c r="H564"/>
  <c r="H782" s="1"/>
  <c r="H8130" i="13"/>
  <c r="H525" i="9"/>
  <c r="H743" s="1"/>
  <c r="H7110" i="13"/>
  <c r="H6285"/>
  <c r="H6418"/>
  <c r="H487" i="9"/>
  <c r="F1341" i="13"/>
  <c r="B1559"/>
  <c r="F1559" s="1"/>
  <c r="B4171"/>
  <c r="F4171" s="1"/>
  <c r="F891"/>
  <c r="B2543"/>
  <c r="F2543" s="1"/>
  <c r="F2325"/>
  <c r="F5115"/>
  <c r="B8395"/>
  <c r="F8395" s="1"/>
  <c r="B5855"/>
  <c r="F5855" s="1"/>
  <c r="F5637"/>
  <c r="G3525"/>
  <c r="K3525" s="1"/>
  <c r="K3307"/>
  <c r="G3853"/>
  <c r="K3853" s="1"/>
  <c r="K3635"/>
  <c r="G4169"/>
  <c r="K4169" s="1"/>
  <c r="K889"/>
  <c r="B3524"/>
  <c r="F3524" s="1"/>
  <c r="F3306"/>
  <c r="B5786"/>
  <c r="F5568"/>
  <c r="B509" i="9"/>
  <c r="B7098" i="13"/>
  <c r="F6880"/>
  <c r="B513" i="9"/>
  <c r="F6661" i="13"/>
  <c r="B621" i="9"/>
  <c r="B625"/>
  <c r="F7973" i="13"/>
  <c r="B2194"/>
  <c r="F1976"/>
  <c r="B227" i="9"/>
  <c r="F1441" i="13"/>
  <c r="B346" i="9"/>
  <c r="F3057" i="13"/>
  <c r="B327" i="9"/>
  <c r="B1880" i="13"/>
  <c r="F1662"/>
  <c r="F3385"/>
  <c r="B328" i="9"/>
  <c r="F2377" i="13"/>
  <c r="B301" i="9"/>
  <c r="F2389" i="13"/>
  <c r="B313" i="9"/>
  <c r="J6490" i="13"/>
  <c r="J559" i="9"/>
  <c r="J777" s="1"/>
  <c r="J5786" i="13"/>
  <c r="J509" i="9"/>
  <c r="J727" s="1"/>
  <c r="J556"/>
  <c r="J774" s="1"/>
  <c r="J5506" i="13"/>
  <c r="J7086"/>
  <c r="J501" i="9"/>
  <c r="J719" s="1"/>
  <c r="I365"/>
  <c r="I2438" i="13"/>
  <c r="I2328"/>
  <c r="I3957"/>
  <c r="I3968" s="1"/>
  <c r="I798"/>
  <c r="I688"/>
  <c r="G8263"/>
  <c r="K8263" s="1"/>
  <c r="G5201"/>
  <c r="K4983"/>
  <c r="G5470"/>
  <c r="K5252"/>
  <c r="G520" i="9"/>
  <c r="G6176" i="13"/>
  <c r="K5958"/>
  <c r="G8142"/>
  <c r="K7924"/>
  <c r="G576" i="9"/>
  <c r="G8376" i="13"/>
  <c r="K5096"/>
  <c r="K5409"/>
  <c r="G677" i="9"/>
  <c r="K677" s="1"/>
  <c r="G7742" i="13"/>
  <c r="K7524"/>
  <c r="G503" i="9"/>
  <c r="G685"/>
  <c r="K685" s="1"/>
  <c r="K8033" i="13"/>
  <c r="K5264"/>
  <c r="G532" i="9"/>
  <c r="G5482" i="13"/>
  <c r="K5482" s="1"/>
  <c r="H6090"/>
  <c r="H5957"/>
  <c r="H486" i="9"/>
  <c r="H503"/>
  <c r="H721" s="1"/>
  <c r="H7742" i="13"/>
  <c r="H595" i="9"/>
  <c r="H121" s="1"/>
  <c r="H6066" i="13"/>
  <c r="H6077" s="1"/>
  <c r="H570" i="9"/>
  <c r="H788" s="1"/>
  <c r="H6174" i="13"/>
  <c r="H5738"/>
  <c r="H5749" s="1"/>
  <c r="H594" i="9"/>
  <c r="H120" s="1"/>
  <c r="H6794" i="13"/>
  <c r="H536" i="9"/>
  <c r="H754" s="1"/>
  <c r="H7378" i="13"/>
  <c r="H7389" s="1"/>
  <c r="H599" i="9"/>
  <c r="H125" s="1"/>
  <c r="H512"/>
  <c r="H730" s="1"/>
  <c r="H6770" i="13"/>
  <c r="G8407"/>
  <c r="K8407" s="1"/>
  <c r="K5127"/>
  <c r="G8431"/>
  <c r="K8431" s="1"/>
  <c r="K5151"/>
  <c r="B4099"/>
  <c r="F4099" s="1"/>
  <c r="F819"/>
  <c r="F7933"/>
  <c r="B8151"/>
  <c r="F8151" s="1"/>
  <c r="B7167"/>
  <c r="F7167" s="1"/>
  <c r="F6949"/>
  <c r="G2213"/>
  <c r="K2213" s="1"/>
  <c r="K1995"/>
  <c r="G4085"/>
  <c r="K4085" s="1"/>
  <c r="K805"/>
  <c r="G4145"/>
  <c r="K4145" s="1"/>
  <c r="K865"/>
  <c r="B4084"/>
  <c r="F4084" s="1"/>
  <c r="F804"/>
  <c r="B3774"/>
  <c r="F3556"/>
  <c r="B172" i="9"/>
  <c r="B2814" i="13"/>
  <c r="F2596"/>
  <c r="B193" i="9"/>
  <c r="F3689" i="13"/>
  <c r="B305" i="9"/>
  <c r="B5774" i="13"/>
  <c r="F5556"/>
  <c r="B497" i="9"/>
  <c r="B6782" i="13"/>
  <c r="F6564"/>
  <c r="B524" i="9"/>
  <c r="F7657" i="13"/>
  <c r="B636" i="9"/>
  <c r="B613"/>
  <c r="F7961" i="13"/>
  <c r="B5190"/>
  <c r="F4972"/>
  <c r="B567" i="9"/>
  <c r="B8252" i="13"/>
  <c r="F7598"/>
  <c r="B7816"/>
  <c r="F6381"/>
  <c r="B668" i="9"/>
  <c r="B8082" i="13"/>
  <c r="F7864"/>
  <c r="B516" i="9"/>
  <c r="B8228" i="13"/>
  <c r="B5166"/>
  <c r="F4948"/>
  <c r="B543" i="9"/>
  <c r="F6041" i="13"/>
  <c r="B655" i="9"/>
  <c r="B574"/>
  <c r="B7486" i="13"/>
  <c r="F7268"/>
  <c r="B492" i="9"/>
  <c r="B8058" i="13"/>
  <c r="F7840"/>
  <c r="B7925"/>
  <c r="F7621"/>
  <c r="B7706"/>
  <c r="B600" i="9"/>
  <c r="F5701" i="13"/>
  <c r="B642" i="9"/>
  <c r="B8412" i="13"/>
  <c r="F8412" s="1"/>
  <c r="F5132"/>
  <c r="F5993"/>
  <c r="B607" i="9"/>
  <c r="B7462" i="13"/>
  <c r="F7244"/>
  <c r="B550" i="9"/>
  <c r="B261"/>
  <c r="B1114" i="13"/>
  <c r="F1029"/>
  <c r="F1357"/>
  <c r="B262" i="9"/>
  <c r="B1442" i="13"/>
  <c r="B3786"/>
  <c r="F3568"/>
  <c r="B184" i="9"/>
  <c r="F3302" i="13"/>
  <c r="B3520"/>
  <c r="B337" i="9"/>
  <c r="F2413" i="13"/>
  <c r="J6818"/>
  <c r="J560" i="9"/>
  <c r="J778" s="1"/>
  <c r="J628"/>
  <c r="J638" s="1"/>
  <c r="J8313" i="13"/>
  <c r="J5142"/>
  <c r="J519" i="9"/>
  <c r="J8204" i="13"/>
  <c r="J5774"/>
  <c r="J497" i="9"/>
  <c r="J715" s="1"/>
  <c r="J515"/>
  <c r="J733" s="1"/>
  <c r="J7754" i="13"/>
  <c r="J483" i="9"/>
  <c r="J8168" i="13"/>
  <c r="J5106"/>
  <c r="J4973"/>
  <c r="J567" i="9"/>
  <c r="J8252" i="13"/>
  <c r="J5190"/>
  <c r="J516" i="9"/>
  <c r="J734" s="1"/>
  <c r="J8082" i="13"/>
  <c r="I74" i="9"/>
  <c r="I378"/>
  <c r="F3303" i="13"/>
  <c r="B3521"/>
  <c r="F3521" s="1"/>
  <c r="F1991"/>
  <c r="B2209"/>
  <c r="F2209" s="1"/>
  <c r="F1101"/>
  <c r="B333" i="9"/>
  <c r="K1341" i="13"/>
  <c r="G1559"/>
  <c r="K1559" s="1"/>
  <c r="G3527"/>
  <c r="K3527" s="1"/>
  <c r="K3309"/>
  <c r="F5147"/>
  <c r="B8427"/>
  <c r="F8427" s="1"/>
  <c r="B8257"/>
  <c r="F8257" s="1"/>
  <c r="B5195"/>
  <c r="F4977"/>
  <c r="F876"/>
  <c r="B4156"/>
  <c r="F4156" s="1"/>
  <c r="B206" i="9"/>
  <c r="B3154" i="13"/>
  <c r="F2936"/>
  <c r="B1174"/>
  <c r="F956"/>
  <c r="B188" i="9"/>
  <c r="B4112" i="13"/>
  <c r="F4112" s="1"/>
  <c r="F832"/>
  <c r="B8420"/>
  <c r="F8420" s="1"/>
  <c r="F5140"/>
  <c r="G4096"/>
  <c r="K4096" s="1"/>
  <c r="K816"/>
  <c r="K2650"/>
  <c r="G2868"/>
  <c r="K2868" s="1"/>
  <c r="C616" i="9"/>
  <c r="C626" s="1"/>
  <c r="C8301" i="13"/>
  <c r="C6466"/>
  <c r="C535" i="9"/>
  <c r="C753" s="1"/>
  <c r="C7706" i="13"/>
  <c r="C7717" s="1"/>
  <c r="C600" i="9"/>
  <c r="C126" s="1"/>
  <c r="C5178" i="13"/>
  <c r="C555" i="9"/>
  <c r="C8240" i="13"/>
  <c r="C7438"/>
  <c r="C526" i="9"/>
  <c r="C744" s="1"/>
  <c r="C5494" i="13"/>
  <c r="C544" i="9"/>
  <c r="C762" s="1"/>
  <c r="C564"/>
  <c r="C782" s="1"/>
  <c r="C8130" i="13"/>
  <c r="C8228"/>
  <c r="C5166"/>
  <c r="C543" i="9"/>
  <c r="C6490" i="13"/>
  <c r="C559" i="9"/>
  <c r="C777" s="1"/>
  <c r="K681" i="13"/>
  <c r="G3961"/>
  <c r="K3961" s="1"/>
  <c r="G899"/>
  <c r="E264" i="9"/>
  <c r="E81" s="1"/>
  <c r="E2098" i="13"/>
  <c r="E2109" s="1"/>
  <c r="E171" i="9"/>
  <c r="E389" s="1"/>
  <c r="E3446" i="13"/>
  <c r="E3410"/>
  <c r="E3421" s="1"/>
  <c r="E268" i="9"/>
  <c r="E85" s="1"/>
  <c r="E1514" i="13"/>
  <c r="E201" i="9"/>
  <c r="E419" s="1"/>
  <c r="E2170" i="13"/>
  <c r="E203" i="9"/>
  <c r="E421" s="1"/>
  <c r="E3166" i="13"/>
  <c r="E218" i="9"/>
  <c r="E436" s="1"/>
  <c r="K5635" i="13"/>
  <c r="G5853"/>
  <c r="K5853" s="1"/>
  <c r="F857"/>
  <c r="B4137"/>
  <c r="F4137" s="1"/>
  <c r="K857"/>
  <c r="G4137"/>
  <c r="K4137" s="1"/>
  <c r="J3896"/>
  <c r="J834"/>
  <c r="J175" i="9"/>
  <c r="J192"/>
  <c r="J410" s="1"/>
  <c r="J2486" i="13"/>
  <c r="J155" i="9"/>
  <c r="J2122" i="13"/>
  <c r="J1989"/>
  <c r="J235" i="9"/>
  <c r="J3956" i="13"/>
  <c r="J894"/>
  <c r="J217" i="9"/>
  <c r="J435" s="1"/>
  <c r="J2838" i="13"/>
  <c r="J3834"/>
  <c r="J232" i="9"/>
  <c r="J450" s="1"/>
  <c r="J3920" i="13"/>
  <c r="J858"/>
  <c r="J199" i="9"/>
  <c r="J226"/>
  <c r="J444" s="1"/>
  <c r="J1866" i="13"/>
  <c r="J205" i="9"/>
  <c r="J423" s="1"/>
  <c r="J2826" i="13"/>
  <c r="G4124"/>
  <c r="K4124" s="1"/>
  <c r="K844"/>
  <c r="F813"/>
  <c r="B4093"/>
  <c r="F4093" s="1"/>
  <c r="F837"/>
  <c r="B4117"/>
  <c r="F4117" s="1"/>
  <c r="F1007"/>
  <c r="B1225"/>
  <c r="F1225" s="1"/>
  <c r="F2888"/>
  <c r="B2973"/>
  <c r="B158" i="9"/>
  <c r="B3106" i="13"/>
  <c r="F3737"/>
  <c r="B353" i="9"/>
  <c r="F1757" i="13"/>
  <c r="B335" i="9"/>
  <c r="K794" i="13"/>
  <c r="G4074"/>
  <c r="K4074" s="1"/>
  <c r="G1231"/>
  <c r="K1231" s="1"/>
  <c r="K1013"/>
  <c r="B8380"/>
  <c r="F8380" s="1"/>
  <c r="F5100"/>
  <c r="I362" i="9"/>
  <c r="I68"/>
  <c r="I372"/>
  <c r="G5849" i="13"/>
  <c r="K5849" s="1"/>
  <c r="K5631"/>
  <c r="K7599"/>
  <c r="G7817"/>
  <c r="K7817" s="1"/>
  <c r="B8463"/>
  <c r="F8463" s="1"/>
  <c r="F5183"/>
  <c r="B284" i="9"/>
  <c r="B4005" i="13"/>
  <c r="F725"/>
  <c r="B3200"/>
  <c r="F3200" s="1"/>
  <c r="F2982"/>
  <c r="B8152"/>
  <c r="F8152" s="1"/>
  <c r="F7934"/>
  <c r="F6294"/>
  <c r="B6512"/>
  <c r="F6512" s="1"/>
  <c r="B4149"/>
  <c r="F4149" s="1"/>
  <c r="F869"/>
  <c r="C5629"/>
  <c r="C485" i="9"/>
  <c r="C5762" i="13"/>
  <c r="C7462"/>
  <c r="C550" i="9"/>
  <c r="C768" s="1"/>
  <c r="C8082" i="13"/>
  <c r="C516" i="9"/>
  <c r="C734" s="1"/>
  <c r="C5774" i="13"/>
  <c r="C497" i="9"/>
  <c r="C715" s="1"/>
  <c r="C7450" i="13"/>
  <c r="C538" i="9"/>
  <c r="C756" s="1"/>
  <c r="C5154" i="13"/>
  <c r="C531" i="9"/>
  <c r="C8216" i="13"/>
  <c r="C512" i="9"/>
  <c r="C730" s="1"/>
  <c r="C6770" i="13"/>
  <c r="C5786"/>
  <c r="C509" i="9"/>
  <c r="C727" s="1"/>
  <c r="C501"/>
  <c r="C719" s="1"/>
  <c r="C7086" i="13"/>
  <c r="C546" i="9"/>
  <c r="C764" s="1"/>
  <c r="C6150" i="13"/>
  <c r="G4155"/>
  <c r="K4155" s="1"/>
  <c r="K875"/>
  <c r="E320" i="9"/>
  <c r="E330" s="1"/>
  <c r="E4041" i="13"/>
  <c r="E3106"/>
  <c r="E2973"/>
  <c r="E158" i="9"/>
  <c r="E3958" i="13"/>
  <c r="E896"/>
  <c r="E4017"/>
  <c r="E296" i="9"/>
  <c r="E306" s="1"/>
  <c r="E189"/>
  <c r="E407" s="1"/>
  <c r="E1502" i="13"/>
  <c r="E2522"/>
  <c r="E228" i="9"/>
  <c r="E446" s="1"/>
  <c r="E1162" i="13"/>
  <c r="E176" i="9"/>
  <c r="E394" s="1"/>
  <c r="E206"/>
  <c r="E424" s="1"/>
  <c r="E3154" i="13"/>
  <c r="E332" i="9"/>
  <c r="E342" s="1"/>
  <c r="E4053" i="13"/>
  <c r="E182" i="9"/>
  <c r="E400" s="1"/>
  <c r="E3130" i="13"/>
  <c r="G6509"/>
  <c r="K6509" s="1"/>
  <c r="K6291"/>
  <c r="K5185"/>
  <c r="G8465"/>
  <c r="K8465" s="1"/>
  <c r="G8368"/>
  <c r="K8368" s="1"/>
  <c r="K5088"/>
  <c r="F2647"/>
  <c r="B2865"/>
  <c r="F2865" s="1"/>
  <c r="F1994"/>
  <c r="B2212"/>
  <c r="F2212" s="1"/>
  <c r="F2073"/>
  <c r="B324" i="9"/>
  <c r="G4135" i="13"/>
  <c r="K4135" s="1"/>
  <c r="K855"/>
  <c r="G1887"/>
  <c r="K1887" s="1"/>
  <c r="K1669"/>
  <c r="F5160"/>
  <c r="B8440"/>
  <c r="F8440" s="1"/>
  <c r="F5172"/>
  <c r="B8452"/>
  <c r="F8452" s="1"/>
  <c r="B8464"/>
  <c r="F8464" s="1"/>
  <c r="F5184"/>
  <c r="I233" i="9"/>
  <c r="I451" s="1"/>
  <c r="I441"/>
  <c r="I3422" i="13"/>
  <c r="I3312"/>
  <c r="K5169"/>
  <c r="G8449"/>
  <c r="K8449" s="1"/>
  <c r="F6945"/>
  <c r="B7163"/>
  <c r="F7163" s="1"/>
  <c r="B3166"/>
  <c r="F3166" s="1"/>
  <c r="F2948"/>
  <c r="B218" i="9"/>
  <c r="B264"/>
  <c r="F2013" i="13"/>
  <c r="B2098"/>
  <c r="B1842"/>
  <c r="F1624"/>
  <c r="B202" i="9"/>
  <c r="F826" i="13"/>
  <c r="B4106"/>
  <c r="F4106" s="1"/>
  <c r="B3194"/>
  <c r="F3194" s="1"/>
  <c r="F2976"/>
  <c r="B4069"/>
  <c r="F4069" s="1"/>
  <c r="F789"/>
  <c r="B3850"/>
  <c r="F3850" s="1"/>
  <c r="F3632"/>
  <c r="B898"/>
  <c r="F680"/>
  <c r="B3960"/>
  <c r="F3960" s="1"/>
  <c r="F1671"/>
  <c r="B1889"/>
  <c r="F1889" s="1"/>
  <c r="G3852"/>
  <c r="K3852" s="1"/>
  <c r="K3634"/>
  <c r="G2212"/>
  <c r="K2212" s="1"/>
  <c r="K1994"/>
  <c r="C5834"/>
  <c r="C557" i="9"/>
  <c r="C775" s="1"/>
  <c r="C6782" i="13"/>
  <c r="C524" i="9"/>
  <c r="C742" s="1"/>
  <c r="C556"/>
  <c r="C774" s="1"/>
  <c r="C5506" i="13"/>
  <c r="C7766"/>
  <c r="C527" i="9"/>
  <c r="C745" s="1"/>
  <c r="C545"/>
  <c r="C763" s="1"/>
  <c r="C5822" i="13"/>
  <c r="C552" i="9"/>
  <c r="C770" s="1"/>
  <c r="C8118" i="13"/>
  <c r="G2211"/>
  <c r="K2211" s="1"/>
  <c r="K1993"/>
  <c r="K790"/>
  <c r="G4070"/>
  <c r="K4070" s="1"/>
  <c r="K1009"/>
  <c r="G1227"/>
  <c r="K1227" s="1"/>
  <c r="E1222"/>
  <c r="E236" i="9"/>
  <c r="E454" s="1"/>
  <c r="E2826" i="13"/>
  <c r="E205" i="9"/>
  <c r="E423" s="1"/>
  <c r="E220"/>
  <c r="E438" s="1"/>
  <c r="E3822" i="13"/>
  <c r="G8430"/>
  <c r="K8430" s="1"/>
  <c r="K5150"/>
  <c r="K6292"/>
  <c r="G6510"/>
  <c r="K6510" s="1"/>
  <c r="G8444"/>
  <c r="K8444" s="1"/>
  <c r="K5164"/>
  <c r="G8420"/>
  <c r="K8420" s="1"/>
  <c r="K5140"/>
  <c r="G8405"/>
  <c r="K8405" s="1"/>
  <c r="K5125"/>
  <c r="G7493"/>
  <c r="K7493" s="1"/>
  <c r="K7275"/>
  <c r="B326" i="9"/>
  <c r="F2729" i="13"/>
  <c r="B8428"/>
  <c r="F8428" s="1"/>
  <c r="F5148"/>
  <c r="B6836"/>
  <c r="F6836" s="1"/>
  <c r="F6618"/>
  <c r="G5193"/>
  <c r="K4975"/>
  <c r="G8255"/>
  <c r="K8255" s="1"/>
  <c r="F880"/>
  <c r="B4160"/>
  <c r="F4160" s="1"/>
  <c r="F868"/>
  <c r="B4148"/>
  <c r="F4148" s="1"/>
  <c r="F5152"/>
  <c r="B8432"/>
  <c r="F8432" s="1"/>
  <c r="G2540"/>
  <c r="K2540" s="1"/>
  <c r="K2322"/>
  <c r="C7158"/>
  <c r="C573" i="9"/>
  <c r="C791" s="1"/>
  <c r="C5810" i="13"/>
  <c r="C533" i="9"/>
  <c r="C751" s="1"/>
  <c r="C664"/>
  <c r="C674" s="1"/>
  <c r="C8349" i="13"/>
  <c r="C8192"/>
  <c r="C5130"/>
  <c r="C507" i="9"/>
  <c r="C5482" i="13"/>
  <c r="C532" i="9"/>
  <c r="C750" s="1"/>
  <c r="C7742" i="13"/>
  <c r="C503" i="9"/>
  <c r="C721" s="1"/>
  <c r="C540"/>
  <c r="C758" s="1"/>
  <c r="C8106" i="13"/>
  <c r="G1883"/>
  <c r="K1883" s="1"/>
  <c r="K1665"/>
  <c r="E164" i="9"/>
  <c r="E382" s="1"/>
  <c r="E1150" i="13"/>
  <c r="E1526"/>
  <c r="E213" i="9"/>
  <c r="E431" s="1"/>
  <c r="E2790" i="13"/>
  <c r="E169" i="9"/>
  <c r="E387" s="1"/>
  <c r="E3846" i="13"/>
  <c r="E244" i="9"/>
  <c r="E462" s="1"/>
  <c r="E165"/>
  <c r="E383" s="1"/>
  <c r="E1478" i="13"/>
  <c r="E2182"/>
  <c r="E215" i="9"/>
  <c r="E433" s="1"/>
  <c r="E207"/>
  <c r="E425" s="1"/>
  <c r="E3482" i="13"/>
  <c r="E3956"/>
  <c r="E894"/>
  <c r="E235" i="9"/>
  <c r="G8382" i="13"/>
  <c r="K8382" s="1"/>
  <c r="K5102"/>
  <c r="G8394"/>
  <c r="K8394" s="1"/>
  <c r="K5114"/>
  <c r="G6837"/>
  <c r="K6837" s="1"/>
  <c r="K6619"/>
  <c r="K5137"/>
  <c r="G8417"/>
  <c r="K8417" s="1"/>
  <c r="J177" i="9"/>
  <c r="J395" s="1"/>
  <c r="J1490" i="13"/>
  <c r="J264" i="9"/>
  <c r="J81" s="1"/>
  <c r="J2098" i="13"/>
  <c r="J2109" s="1"/>
  <c r="J3106"/>
  <c r="J2973"/>
  <c r="J158" i="9"/>
  <c r="J208"/>
  <c r="J426" s="1"/>
  <c r="J3810" i="13"/>
  <c r="J1830"/>
  <c r="J190" i="9"/>
  <c r="J408" s="1"/>
  <c r="J164"/>
  <c r="J382" s="1"/>
  <c r="J1150" i="13"/>
  <c r="J2645"/>
  <c r="J157" i="9"/>
  <c r="J2778" i="13"/>
  <c r="J219" i="9"/>
  <c r="J437" s="1"/>
  <c r="J3494" i="13"/>
  <c r="J1878"/>
  <c r="J238" i="9"/>
  <c r="J456" s="1"/>
  <c r="J3884" i="13"/>
  <c r="J822"/>
  <c r="J163" i="9"/>
  <c r="J203"/>
  <c r="J421" s="1"/>
  <c r="J2170" i="13"/>
  <c r="G5851"/>
  <c r="K5851" s="1"/>
  <c r="K5633"/>
  <c r="K2982"/>
  <c r="G3200"/>
  <c r="K3200" s="1"/>
  <c r="D4041"/>
  <c r="D320" i="9"/>
  <c r="D330" s="1"/>
  <c r="D4017" i="13"/>
  <c r="D296" i="9"/>
  <c r="D306" s="1"/>
  <c r="D2498" i="13"/>
  <c r="D204" i="9"/>
  <c r="D422" s="1"/>
  <c r="D267"/>
  <c r="D84" s="1"/>
  <c r="D3082" i="13"/>
  <c r="D3093" s="1"/>
  <c r="D1866"/>
  <c r="D226" i="9"/>
  <c r="D444" s="1"/>
  <c r="D2146" i="13"/>
  <c r="D179" i="9"/>
  <c r="D397" s="1"/>
  <c r="D3142" i="13"/>
  <c r="D194" i="9"/>
  <c r="D412" s="1"/>
  <c r="D219"/>
  <c r="D437" s="1"/>
  <c r="D3494" i="13"/>
  <c r="I526" i="9"/>
  <c r="I744" s="1"/>
  <c r="I7438" i="13"/>
  <c r="I5192"/>
  <c r="I8254"/>
  <c r="I604" i="9"/>
  <c r="I614" s="1"/>
  <c r="I8289" i="13"/>
  <c r="I5190"/>
  <c r="I567" i="9"/>
  <c r="I8252" i="13"/>
  <c r="I571" i="9"/>
  <c r="I789" s="1"/>
  <c r="I6502" i="13"/>
  <c r="G8438"/>
  <c r="K8438" s="1"/>
  <c r="K5158"/>
  <c r="B4133"/>
  <c r="F4133" s="1"/>
  <c r="F853"/>
  <c r="B3853"/>
  <c r="F3853" s="1"/>
  <c r="F3635"/>
  <c r="B1233"/>
  <c r="F1233" s="1"/>
  <c r="F1015"/>
  <c r="B5857"/>
  <c r="F5857" s="1"/>
  <c r="F5639"/>
  <c r="D521" i="9"/>
  <c r="D739" s="1"/>
  <c r="D5798" i="13"/>
  <c r="D525" i="9"/>
  <c r="D743" s="1"/>
  <c r="D7110" i="13"/>
  <c r="D600" i="9"/>
  <c r="D126" s="1"/>
  <c r="D7706" i="13"/>
  <c r="D7717" s="1"/>
  <c r="D576" i="9"/>
  <c r="D794" s="1"/>
  <c r="D8142" i="13"/>
  <c r="D7086"/>
  <c r="D501" i="9"/>
  <c r="D719" s="1"/>
  <c r="D5506" i="13"/>
  <c r="D556" i="9"/>
  <c r="D774" s="1"/>
  <c r="D573"/>
  <c r="D791" s="1"/>
  <c r="D7158" i="13"/>
  <c r="D5822"/>
  <c r="D545" i="9"/>
  <c r="D763" s="1"/>
  <c r="D549"/>
  <c r="D767" s="1"/>
  <c r="D7134" i="13"/>
  <c r="D513" i="9"/>
  <c r="D731" s="1"/>
  <c r="D7098" i="13"/>
  <c r="B2867"/>
  <c r="F2867" s="1"/>
  <c r="F2649"/>
  <c r="B4131"/>
  <c r="F4131" s="1"/>
  <c r="F851"/>
  <c r="C193" i="9"/>
  <c r="C411" s="1"/>
  <c r="C2814" i="13"/>
  <c r="C177" i="9"/>
  <c r="C395" s="1"/>
  <c r="C1490" i="13"/>
  <c r="C2206"/>
  <c r="C239" i="9"/>
  <c r="C457" s="1"/>
  <c r="D195"/>
  <c r="D413" s="1"/>
  <c r="D3470" i="13"/>
  <c r="D171" i="9"/>
  <c r="D389" s="1"/>
  <c r="D3446" i="13"/>
  <c r="D212" i="9"/>
  <c r="D430" s="1"/>
  <c r="D1198" i="13"/>
  <c r="D163" i="9"/>
  <c r="D3884" i="13"/>
  <c r="D822"/>
  <c r="D156" i="9"/>
  <c r="D2450" i="13"/>
  <c r="D2317"/>
  <c r="D206" i="9"/>
  <c r="D424" s="1"/>
  <c r="D3154" i="13"/>
  <c r="I8216"/>
  <c r="I5154"/>
  <c r="I531" i="9"/>
  <c r="I7098" i="13"/>
  <c r="I513" i="9"/>
  <c r="I731" s="1"/>
  <c r="I547"/>
  <c r="I765" s="1"/>
  <c r="I6478" i="13"/>
  <c r="I5470"/>
  <c r="I520" i="9"/>
  <c r="I738" s="1"/>
  <c r="I5301" i="13"/>
  <c r="I484" i="9"/>
  <c r="I5434" i="13"/>
  <c r="I7742"/>
  <c r="I503" i="9"/>
  <c r="I721" s="1"/>
  <c r="I562"/>
  <c r="I780" s="1"/>
  <c r="I7474" i="13"/>
  <c r="G3849"/>
  <c r="K3849" s="1"/>
  <c r="K3631"/>
  <c r="G4081"/>
  <c r="K4081" s="1"/>
  <c r="K801"/>
  <c r="F1011"/>
  <c r="B1229"/>
  <c r="F1229" s="1"/>
  <c r="B8445"/>
  <c r="F8445" s="1"/>
  <c r="F5165"/>
  <c r="B7825"/>
  <c r="F7825" s="1"/>
  <c r="F7607"/>
  <c r="B5193"/>
  <c r="F4975"/>
  <c r="B8255"/>
  <c r="F8255" s="1"/>
  <c r="D8325"/>
  <c r="D640" i="9"/>
  <c r="D650" s="1"/>
  <c r="D6746" i="13"/>
  <c r="D6613"/>
  <c r="D488" i="9"/>
  <c r="D5518" i="13"/>
  <c r="D568" i="9"/>
  <c r="D786" s="1"/>
  <c r="D6285" i="13"/>
  <c r="D6418"/>
  <c r="D487" i="9"/>
  <c r="D7597" i="13"/>
  <c r="D7730"/>
  <c r="D491" i="9"/>
  <c r="D574"/>
  <c r="D792" s="1"/>
  <c r="D7486" i="13"/>
  <c r="D6722"/>
  <c r="D6733" s="1"/>
  <c r="D597" i="9"/>
  <c r="D123" s="1"/>
  <c r="C265"/>
  <c r="C82" s="1"/>
  <c r="C2426" i="13"/>
  <c r="C2437" s="1"/>
  <c r="C203" i="9"/>
  <c r="C421" s="1"/>
  <c r="C2170" i="13"/>
  <c r="C3762"/>
  <c r="C3629"/>
  <c r="C160" i="9"/>
  <c r="C3738" i="13"/>
  <c r="C3749" s="1"/>
  <c r="C269" i="9"/>
  <c r="C86" s="1"/>
  <c r="C1794" i="13"/>
  <c r="C1661"/>
  <c r="C154" i="9"/>
  <c r="C284"/>
  <c r="C294" s="1"/>
  <c r="C4005" i="13"/>
  <c r="C1830"/>
  <c r="C190" i="9"/>
  <c r="C408" s="1"/>
  <c r="F5959" i="13"/>
  <c r="B6177"/>
  <c r="F6177" s="1"/>
  <c r="D6150"/>
  <c r="D546" i="9"/>
  <c r="D764" s="1"/>
  <c r="C1770" i="13"/>
  <c r="C1781" s="1"/>
  <c r="C263" i="9"/>
  <c r="C80" s="1"/>
  <c r="D1210" i="13"/>
  <c r="D224" i="9"/>
  <c r="D442" s="1"/>
  <c r="D1818" i="13"/>
  <c r="D178" i="9"/>
  <c r="D396" s="1"/>
  <c r="D3786" i="13"/>
  <c r="D184" i="9"/>
  <c r="D402" s="1"/>
  <c r="D1162" i="13"/>
  <c r="D176" i="9"/>
  <c r="D394" s="1"/>
  <c r="D167"/>
  <c r="D385" s="1"/>
  <c r="D2134" i="13"/>
  <c r="D268" i="9"/>
  <c r="D85" s="1"/>
  <c r="D3410" i="13"/>
  <c r="D3421" s="1"/>
  <c r="I510" i="9"/>
  <c r="I728" s="1"/>
  <c r="I6114" i="13"/>
  <c r="I596" i="9"/>
  <c r="I122" s="1"/>
  <c r="I6394" i="13"/>
  <c r="I6405" s="1"/>
  <c r="I7074"/>
  <c r="I6941"/>
  <c r="I489" i="9"/>
  <c r="I8106" i="13"/>
  <c r="I540" i="9"/>
  <c r="I758" s="1"/>
  <c r="I563"/>
  <c r="I781" s="1"/>
  <c r="I7802" i="13"/>
  <c r="I7402"/>
  <c r="I7269"/>
  <c r="I490" i="9"/>
  <c r="I550"/>
  <c r="I768" s="1"/>
  <c r="I7462" i="13"/>
  <c r="G8426"/>
  <c r="K8426" s="1"/>
  <c r="K5146"/>
  <c r="G8365"/>
  <c r="K8365" s="1"/>
  <c r="K5085"/>
  <c r="K5632"/>
  <c r="G5850"/>
  <c r="K5850" s="1"/>
  <c r="F2651"/>
  <c r="B2869"/>
  <c r="F2869" s="1"/>
  <c r="F4983"/>
  <c r="B8263"/>
  <c r="F8263" s="1"/>
  <c r="B5201"/>
  <c r="B5529"/>
  <c r="F5529" s="1"/>
  <c r="F5311"/>
  <c r="B8425"/>
  <c r="F8425" s="1"/>
  <c r="F5145"/>
  <c r="D8349"/>
  <c r="D664" i="9"/>
  <c r="D674" s="1"/>
  <c r="D527"/>
  <c r="D745" s="1"/>
  <c r="D7766" i="13"/>
  <c r="D5192"/>
  <c r="D8254"/>
  <c r="D616" i="9"/>
  <c r="D626" s="1"/>
  <c r="D8301" i="13"/>
  <c r="D5166"/>
  <c r="D543" i="9"/>
  <c r="D8228" i="13"/>
  <c r="D551" i="9"/>
  <c r="D769" s="1"/>
  <c r="D7790" i="13"/>
  <c r="C199" i="9"/>
  <c r="C3920" i="13"/>
  <c r="C858"/>
  <c r="C3944"/>
  <c r="C882"/>
  <c r="C223" i="9"/>
  <c r="C2498" i="13"/>
  <c r="C204" i="9"/>
  <c r="C422" s="1"/>
  <c r="C242"/>
  <c r="C460" s="1"/>
  <c r="C3190" i="13"/>
  <c r="C2317"/>
  <c r="C156" i="9"/>
  <c r="C2450" i="13"/>
  <c r="B8433"/>
  <c r="F8433" s="1"/>
  <c r="F5153"/>
  <c r="B7169"/>
  <c r="F7169" s="1"/>
  <c r="F6951"/>
  <c r="D7378"/>
  <c r="D7389" s="1"/>
  <c r="D599" i="9"/>
  <c r="D125" s="1"/>
  <c r="F803" i="13"/>
  <c r="B4083"/>
  <c r="F4083" s="1"/>
  <c r="C3846"/>
  <c r="C244" i="9"/>
  <c r="C462" s="1"/>
  <c r="C192"/>
  <c r="C410" s="1"/>
  <c r="C2486" i="13"/>
  <c r="G1561"/>
  <c r="K1561" s="1"/>
  <c r="K1343"/>
  <c r="G1233"/>
  <c r="K1233" s="1"/>
  <c r="K1015"/>
  <c r="J179" i="9"/>
  <c r="J397" s="1"/>
  <c r="J2146" i="13"/>
  <c r="J166" i="9"/>
  <c r="J384" s="1"/>
  <c r="J1806" i="13"/>
  <c r="J3410"/>
  <c r="J3421" s="1"/>
  <c r="J268" i="9"/>
  <c r="J85" s="1"/>
  <c r="J3798" i="13"/>
  <c r="J196" i="9"/>
  <c r="J414" s="1"/>
  <c r="J2317" i="13"/>
  <c r="J2450"/>
  <c r="J156" i="9"/>
  <c r="G4148" i="13"/>
  <c r="K4148" s="1"/>
  <c r="K868"/>
  <c r="G8452"/>
  <c r="K8452" s="1"/>
  <c r="K5172"/>
  <c r="D223" i="9"/>
  <c r="D3944" i="13"/>
  <c r="D882"/>
  <c r="D241" i="9"/>
  <c r="D459" s="1"/>
  <c r="D2862" i="13"/>
  <c r="D3506"/>
  <c r="D231" i="9"/>
  <c r="D449" s="1"/>
  <c r="D3482" i="13"/>
  <c r="D207" i="9"/>
  <c r="D425" s="1"/>
  <c r="D151"/>
  <c r="D3872" i="13"/>
  <c r="D677"/>
  <c r="D810"/>
  <c r="D3738"/>
  <c r="D3749" s="1"/>
  <c r="D269" i="9"/>
  <c r="D86" s="1"/>
  <c r="I594"/>
  <c r="I120" s="1"/>
  <c r="I5738" i="13"/>
  <c r="I5749" s="1"/>
  <c r="I7754"/>
  <c r="I515" i="9"/>
  <c r="I733" s="1"/>
  <c r="I7110" i="13"/>
  <c r="I525" i="9"/>
  <c r="I743" s="1"/>
  <c r="I7486" i="13"/>
  <c r="I574" i="9"/>
  <c r="I792" s="1"/>
  <c r="I7086" i="13"/>
  <c r="I501" i="9"/>
  <c r="I719" s="1"/>
  <c r="K1335" i="13"/>
  <c r="G1553"/>
  <c r="K1553" s="1"/>
  <c r="K2319"/>
  <c r="G2537"/>
  <c r="K2537" s="1"/>
  <c r="G7162"/>
  <c r="K7162" s="1"/>
  <c r="K6944"/>
  <c r="G6506"/>
  <c r="K6506" s="1"/>
  <c r="K6288"/>
  <c r="B1885"/>
  <c r="F1885" s="1"/>
  <c r="F1667"/>
  <c r="B4097"/>
  <c r="F4097" s="1"/>
  <c r="F817"/>
  <c r="D7754"/>
  <c r="D515" i="9"/>
  <c r="D733" s="1"/>
  <c r="C176"/>
  <c r="C394" s="1"/>
  <c r="C1162" i="13"/>
  <c r="C332" i="9"/>
  <c r="C342" s="1"/>
  <c r="C4053" i="13"/>
  <c r="C241" i="9"/>
  <c r="C459" s="1"/>
  <c r="C2862" i="13"/>
  <c r="K5739"/>
  <c r="K7148"/>
  <c r="K7707"/>
  <c r="K8194"/>
  <c r="H8436"/>
  <c r="H7160"/>
  <c r="F3496"/>
  <c r="F1528"/>
  <c r="F5411"/>
  <c r="F6152"/>
  <c r="F7404"/>
  <c r="F6420"/>
  <c r="F8084"/>
  <c r="F7464"/>
  <c r="F3862"/>
  <c r="J5520"/>
  <c r="J4181"/>
  <c r="C4180"/>
  <c r="K5508"/>
  <c r="K6104"/>
  <c r="K7452"/>
  <c r="F8279"/>
  <c r="F7428"/>
  <c r="F7064"/>
  <c r="F7392"/>
  <c r="F8315"/>
  <c r="F6796"/>
  <c r="F3108"/>
  <c r="F3448"/>
  <c r="F3411"/>
  <c r="I4174"/>
  <c r="I4182"/>
  <c r="K5776"/>
  <c r="K7100"/>
  <c r="K6492"/>
  <c r="K7804"/>
  <c r="K8084"/>
  <c r="K8206"/>
  <c r="K6468"/>
  <c r="K7112"/>
  <c r="H6832"/>
  <c r="H8448"/>
  <c r="H4178"/>
  <c r="F6080"/>
  <c r="F8267"/>
  <c r="F5496"/>
  <c r="F6480"/>
  <c r="F6808"/>
  <c r="F8206"/>
  <c r="F6456"/>
  <c r="F7768"/>
  <c r="F2112"/>
  <c r="J8424"/>
  <c r="K6760"/>
  <c r="K8351"/>
  <c r="K8096"/>
  <c r="K6140"/>
  <c r="K6820"/>
  <c r="K8303"/>
  <c r="K5448"/>
  <c r="K7051"/>
  <c r="H8144"/>
  <c r="F7051"/>
  <c r="F8351"/>
  <c r="F6408"/>
  <c r="F6492"/>
  <c r="F2427"/>
  <c r="F3436"/>
  <c r="F3971"/>
  <c r="J6504"/>
  <c r="J6832"/>
  <c r="E4177"/>
  <c r="J4178"/>
  <c r="F8441"/>
  <c r="E4180"/>
  <c r="C6504"/>
  <c r="F1844"/>
  <c r="F3120"/>
  <c r="F1856"/>
  <c r="D8480"/>
  <c r="E2208"/>
  <c r="E4092"/>
  <c r="I4181"/>
  <c r="E4183"/>
  <c r="C6832"/>
  <c r="F8381"/>
  <c r="E4104"/>
  <c r="E2536"/>
  <c r="F1212"/>
  <c r="F1796"/>
  <c r="F7165"/>
  <c r="D4178"/>
  <c r="C8376"/>
  <c r="C8363"/>
  <c r="F6837"/>
  <c r="J4067"/>
  <c r="C8473"/>
  <c r="F8417"/>
  <c r="C4184"/>
  <c r="F8405"/>
  <c r="D4164"/>
  <c r="D4128"/>
  <c r="I4184"/>
  <c r="H8479"/>
  <c r="C4067"/>
  <c r="C4080"/>
  <c r="C2864"/>
  <c r="D3192"/>
  <c r="D1552"/>
  <c r="I8400"/>
  <c r="I8448"/>
  <c r="E8476"/>
  <c r="D8400"/>
  <c r="D8448"/>
  <c r="C4092"/>
  <c r="E8478"/>
  <c r="C4179"/>
  <c r="D4067"/>
  <c r="I6176"/>
  <c r="E4182"/>
  <c r="C4104"/>
  <c r="G594" i="9"/>
  <c r="K5653" i="13"/>
  <c r="G5738"/>
  <c r="K7548"/>
  <c r="G7766"/>
  <c r="K7766" s="1"/>
  <c r="G527" i="9"/>
  <c r="K5180" i="13"/>
  <c r="G8460"/>
  <c r="K8460" s="1"/>
  <c r="G636" i="9"/>
  <c r="K636" s="1"/>
  <c r="K7657" i="13"/>
  <c r="G500" i="9"/>
  <c r="G6758" i="13"/>
  <c r="K6540"/>
  <c r="G673" i="9"/>
  <c r="K673" s="1"/>
  <c r="K8021" i="13"/>
  <c r="G5166"/>
  <c r="K4948"/>
  <c r="G543" i="9"/>
  <c r="G8228" i="13"/>
  <c r="G608" i="9"/>
  <c r="K608" s="1"/>
  <c r="K6321" i="13"/>
  <c r="G633" i="9"/>
  <c r="K633" s="1"/>
  <c r="K6673" i="13"/>
  <c r="G600" i="9"/>
  <c r="G7706" i="13"/>
  <c r="K7621"/>
  <c r="K5132"/>
  <c r="G8412"/>
  <c r="K6916"/>
  <c r="G549" i="9"/>
  <c r="G7134" i="13"/>
  <c r="K7134" s="1"/>
  <c r="G6466"/>
  <c r="K6248"/>
  <c r="G535" i="9"/>
  <c r="H6102" i="13"/>
  <c r="H498" i="9"/>
  <c r="H716" s="1"/>
  <c r="H550"/>
  <c r="H768" s="1"/>
  <c r="H7462" i="13"/>
  <c r="H513" i="9"/>
  <c r="H731" s="1"/>
  <c r="H7098" i="13"/>
  <c r="H489" i="9"/>
  <c r="H6941" i="13"/>
  <c r="H7074"/>
  <c r="G8419"/>
  <c r="K8419" s="1"/>
  <c r="K5139"/>
  <c r="B4087"/>
  <c r="F4087" s="1"/>
  <c r="F807"/>
  <c r="B3527"/>
  <c r="F3527" s="1"/>
  <c r="F3309"/>
  <c r="B8443"/>
  <c r="F8443" s="1"/>
  <c r="F5163"/>
  <c r="F5139"/>
  <c r="B8419"/>
  <c r="F8419" s="1"/>
  <c r="B6183"/>
  <c r="F6183" s="1"/>
  <c r="F5965"/>
  <c r="K817"/>
  <c r="G4097"/>
  <c r="K4097" s="1"/>
  <c r="G4133"/>
  <c r="K4133" s="1"/>
  <c r="K853"/>
  <c r="B2540"/>
  <c r="F2540" s="1"/>
  <c r="F2322"/>
  <c r="B3506"/>
  <c r="F3288"/>
  <c r="B231" i="9"/>
  <c r="B593"/>
  <c r="B5410" i="13"/>
  <c r="F5325"/>
  <c r="B5520"/>
  <c r="F5520" s="1"/>
  <c r="F5302"/>
  <c r="B6442"/>
  <c r="F6224"/>
  <c r="B511" i="9"/>
  <c r="B540"/>
  <c r="B8106" i="13"/>
  <c r="F8106" s="1"/>
  <c r="F7888"/>
  <c r="B8034"/>
  <c r="B601" i="9"/>
  <c r="F7949" i="13"/>
  <c r="B610" i="9"/>
  <c r="F6977" i="13"/>
  <c r="B503" i="9"/>
  <c r="B7742" i="13"/>
  <c r="F7742" s="1"/>
  <c r="F7524"/>
  <c r="B5834"/>
  <c r="F5834" s="1"/>
  <c r="F5616"/>
  <c r="B557" i="9"/>
  <c r="B6138" i="13"/>
  <c r="B534" i="9"/>
  <c r="F5920" i="13"/>
  <c r="B7146"/>
  <c r="F7146" s="1"/>
  <c r="F6928"/>
  <c r="B561" i="9"/>
  <c r="B659"/>
  <c r="F7353" i="13"/>
  <c r="B8070"/>
  <c r="F7852"/>
  <c r="B504" i="9"/>
  <c r="F5592" i="13"/>
  <c r="B533" i="9"/>
  <c r="B5810" i="13"/>
  <c r="F5810" s="1"/>
  <c r="F6904"/>
  <c r="B537" i="9"/>
  <c r="B7122" i="13"/>
  <c r="F7122" s="1"/>
  <c r="F6017"/>
  <c r="B631" i="9"/>
  <c r="B538"/>
  <c r="B7450" i="13"/>
  <c r="F7232"/>
  <c r="F3628"/>
  <c r="B244" i="9"/>
  <c r="B3846" i="13"/>
  <c r="B263" i="9"/>
  <c r="F1685" i="13"/>
  <c r="B1770"/>
  <c r="F592"/>
  <c r="B151" i="9"/>
  <c r="B3872" i="13"/>
  <c r="B810"/>
  <c r="B677"/>
  <c r="F3361"/>
  <c r="B304" i="9"/>
  <c r="J545"/>
  <c r="J763" s="1"/>
  <c r="J5822" i="13"/>
  <c r="J6502"/>
  <c r="J571" i="9"/>
  <c r="J789" s="1"/>
  <c r="J533"/>
  <c r="J751" s="1"/>
  <c r="J5810" i="13"/>
  <c r="J8192"/>
  <c r="J5130"/>
  <c r="J507" i="9"/>
  <c r="J5434" i="13"/>
  <c r="J5301"/>
  <c r="J484" i="9"/>
  <c r="J526"/>
  <c r="J744" s="1"/>
  <c r="J7438" i="13"/>
  <c r="I361" i="9"/>
  <c r="G5301" i="13"/>
  <c r="G5434"/>
  <c r="K5434" s="1"/>
  <c r="K5216"/>
  <c r="G484" i="9"/>
  <c r="G7426" i="13"/>
  <c r="K7208"/>
  <c r="G514" i="9"/>
  <c r="K6564" i="13"/>
  <c r="G524" i="9"/>
  <c r="G6782" i="13"/>
  <c r="G5762"/>
  <c r="K5762" s="1"/>
  <c r="K5544"/>
  <c r="G5629"/>
  <c r="G485" i="9"/>
  <c r="G623"/>
  <c r="K623" s="1"/>
  <c r="K7317" i="13"/>
  <c r="G6504"/>
  <c r="K6504" s="1"/>
  <c r="K6286"/>
  <c r="G620" i="9"/>
  <c r="K620" s="1"/>
  <c r="K6333" i="13"/>
  <c r="K7645"/>
  <c r="G624" i="9"/>
  <c r="K624" s="1"/>
  <c r="G544"/>
  <c r="G5494" i="13"/>
  <c r="K5276"/>
  <c r="G6126"/>
  <c r="K6126" s="1"/>
  <c r="K5908"/>
  <c r="G522" i="9"/>
  <c r="H501"/>
  <c r="H719" s="1"/>
  <c r="H7086" i="13"/>
  <c r="H8252"/>
  <c r="H5190"/>
  <c r="H567" i="9"/>
  <c r="H600"/>
  <c r="H126" s="1"/>
  <c r="H7706" i="13"/>
  <c r="H7717" s="1"/>
  <c r="H7450"/>
  <c r="H538" i="9"/>
  <c r="H756" s="1"/>
  <c r="H6114" i="13"/>
  <c r="H510" i="9"/>
  <c r="H728" s="1"/>
  <c r="H7426" i="13"/>
  <c r="H514" i="9"/>
  <c r="H732" s="1"/>
  <c r="G7823" i="13"/>
  <c r="K7823" s="1"/>
  <c r="K7605"/>
  <c r="B3199"/>
  <c r="F3199" s="1"/>
  <c r="F2981"/>
  <c r="F6621"/>
  <c r="B6839"/>
  <c r="F6839" s="1"/>
  <c r="B8370"/>
  <c r="F8370" s="1"/>
  <c r="F5090"/>
  <c r="B4071"/>
  <c r="F4071" s="1"/>
  <c r="F791"/>
  <c r="B1228"/>
  <c r="F1228" s="1"/>
  <c r="F1010"/>
  <c r="F5932"/>
  <c r="B546" i="9"/>
  <c r="B6150" i="13"/>
  <c r="B8118"/>
  <c r="F8118" s="1"/>
  <c r="F7900"/>
  <c r="B552" i="9"/>
  <c r="F5737" i="13"/>
  <c r="B678" i="9"/>
  <c r="B6126" i="13"/>
  <c r="F5908"/>
  <c r="B522" i="9"/>
  <c r="B568"/>
  <c r="B5518" i="13"/>
  <c r="F5518" s="1"/>
  <c r="F5300"/>
  <c r="B5822"/>
  <c r="F5604"/>
  <c r="B545" i="9"/>
  <c r="F7705" i="13"/>
  <c r="B684" i="9"/>
  <c r="F7013" i="13"/>
  <c r="B646" i="9"/>
  <c r="B8325" i="13"/>
  <c r="F5045"/>
  <c r="B640" i="9"/>
  <c r="F5580" i="13"/>
  <c r="B521" i="9"/>
  <c r="B5798" i="13"/>
  <c r="B660" i="9"/>
  <c r="F7681" i="13"/>
  <c r="F2097"/>
  <c r="B348" i="9"/>
  <c r="B3458" i="13"/>
  <c r="F3240"/>
  <c r="B183" i="9"/>
  <c r="B1224" i="13"/>
  <c r="F1006"/>
  <c r="J555" i="9"/>
  <c r="J8240" i="13"/>
  <c r="J5178"/>
  <c r="J544" i="9"/>
  <c r="J762" s="1"/>
  <c r="J5494" i="13"/>
  <c r="J6806"/>
  <c r="J548" i="9"/>
  <c r="J766" s="1"/>
  <c r="J7110" i="13"/>
  <c r="J525" i="9"/>
  <c r="J743" s="1"/>
  <c r="J6722" i="13"/>
  <c r="J6733" s="1"/>
  <c r="J597" i="9"/>
  <c r="J123" s="1"/>
  <c r="I245"/>
  <c r="I463" s="1"/>
  <c r="I453"/>
  <c r="K5177" i="13"/>
  <c r="G8457"/>
  <c r="K8457" s="1"/>
  <c r="G7497"/>
  <c r="K7497" s="1"/>
  <c r="K7279"/>
  <c r="G8277"/>
  <c r="K8277" s="1"/>
  <c r="K4997"/>
  <c r="G5082"/>
  <c r="G592" i="9"/>
  <c r="K7536" i="13"/>
  <c r="G515" i="9"/>
  <c r="G7754" i="13"/>
  <c r="K5628"/>
  <c r="G569" i="9"/>
  <c r="G5846" i="13"/>
  <c r="K5846" s="1"/>
  <c r="K7353"/>
  <c r="G659" i="9"/>
  <c r="K659" s="1"/>
  <c r="G502"/>
  <c r="G7414" i="13"/>
  <c r="K7414" s="1"/>
  <c r="K7196"/>
  <c r="G610" i="9"/>
  <c r="K610" s="1"/>
  <c r="K6977" i="13"/>
  <c r="G575" i="9"/>
  <c r="K7596" i="13"/>
  <c r="G7814"/>
  <c r="K7329"/>
  <c r="G635" i="9"/>
  <c r="K635" s="1"/>
  <c r="G531"/>
  <c r="G8216" i="13"/>
  <c r="K8216" s="1"/>
  <c r="G5154"/>
  <c r="K4936"/>
  <c r="K5349"/>
  <c r="G617" i="9"/>
  <c r="K617" s="1"/>
  <c r="G618"/>
  <c r="K618" s="1"/>
  <c r="K5677" i="13"/>
  <c r="H6138"/>
  <c r="H534" i="9"/>
  <c r="H752" s="1"/>
  <c r="H563"/>
  <c r="H781" s="1"/>
  <c r="H7802" i="13"/>
  <c r="H555" i="9"/>
  <c r="H8240" i="13"/>
  <c r="H5178"/>
  <c r="H6502"/>
  <c r="H571" i="9"/>
  <c r="H789" s="1"/>
  <c r="H548"/>
  <c r="H766" s="1"/>
  <c r="H6806" i="13"/>
  <c r="H5822"/>
  <c r="H545" i="9"/>
  <c r="H763" s="1"/>
  <c r="H7754" i="13"/>
  <c r="H515" i="9"/>
  <c r="H733" s="1"/>
  <c r="H5786" i="13"/>
  <c r="H509" i="9"/>
  <c r="H727" s="1"/>
  <c r="K5115" i="13"/>
  <c r="G8395"/>
  <c r="K8395" s="1"/>
  <c r="B4159"/>
  <c r="F4159" s="1"/>
  <c r="F879"/>
  <c r="B7823"/>
  <c r="F7823" s="1"/>
  <c r="F7605"/>
  <c r="B275" i="9"/>
  <c r="F1697" i="13"/>
  <c r="B2536"/>
  <c r="F2536" s="1"/>
  <c r="F2318"/>
  <c r="F5981"/>
  <c r="B6066"/>
  <c r="B595" i="9"/>
  <c r="B570"/>
  <c r="B6174" i="13"/>
  <c r="F6174" s="1"/>
  <c r="F5956"/>
  <c r="F7305"/>
  <c r="B611" i="9"/>
  <c r="F5083" i="13"/>
  <c r="B8363"/>
  <c r="F7633"/>
  <c r="B612" i="9"/>
  <c r="F6721" i="13"/>
  <c r="B681" i="9"/>
  <c r="F8021" i="13"/>
  <c r="B673" i="9"/>
  <c r="F5264" i="13"/>
  <c r="B532" i="9"/>
  <c r="B5482" i="13"/>
  <c r="F5482" s="1"/>
  <c r="B624" i="9"/>
  <c r="F7645" i="13"/>
  <c r="B5154"/>
  <c r="F4936"/>
  <c r="B531" i="9"/>
  <c r="B8216" i="13"/>
  <c r="F8216" s="1"/>
  <c r="B617" i="9"/>
  <c r="F5349" i="13"/>
  <c r="F7341"/>
  <c r="B647" i="9"/>
  <c r="F6673" i="13"/>
  <c r="B633" i="9"/>
  <c r="B178"/>
  <c r="B1818" i="13"/>
  <c r="F1600"/>
  <c r="F1576"/>
  <c r="B1661"/>
  <c r="B154" i="9"/>
  <c r="B1794" i="13"/>
  <c r="B349" i="9"/>
  <c r="F2425" i="13"/>
  <c r="B1526"/>
  <c r="F1526" s="1"/>
  <c r="F1308"/>
  <c r="B213" i="9"/>
  <c r="J573"/>
  <c r="J791" s="1"/>
  <c r="J7158" i="13"/>
  <c r="J5458"/>
  <c r="J508" i="9"/>
  <c r="J726" s="1"/>
  <c r="J7778" i="13"/>
  <c r="J539" i="9"/>
  <c r="J757" s="1"/>
  <c r="J564"/>
  <c r="J782" s="1"/>
  <c r="J8130" i="13"/>
  <c r="J496" i="9"/>
  <c r="J714" s="1"/>
  <c r="J5446" i="13"/>
  <c r="J500" i="9"/>
  <c r="J718" s="1"/>
  <c r="J6758" i="13"/>
  <c r="I2110"/>
  <c r="I2000"/>
  <c r="I70" i="9"/>
  <c r="I374"/>
  <c r="G8385" i="13"/>
  <c r="K8385" s="1"/>
  <c r="K5105"/>
  <c r="G606" i="9"/>
  <c r="K606" s="1"/>
  <c r="K5665" i="13"/>
  <c r="G658" i="9"/>
  <c r="K658" s="1"/>
  <c r="K7025" i="13"/>
  <c r="K6053"/>
  <c r="G667" i="9"/>
  <c r="K667" s="1"/>
  <c r="G7438" i="13"/>
  <c r="K7438" s="1"/>
  <c r="K7220"/>
  <c r="G526" i="9"/>
  <c r="G8361" i="13"/>
  <c r="K8361" s="1"/>
  <c r="K5081"/>
  <c r="G676" i="9"/>
  <c r="K6661" i="13"/>
  <c r="G621" i="9"/>
  <c r="K621" s="1"/>
  <c r="G646"/>
  <c r="K646" s="1"/>
  <c r="K7013" i="13"/>
  <c r="G7160"/>
  <c r="K7160" s="1"/>
  <c r="K6942"/>
  <c r="K5385"/>
  <c r="G653" i="9"/>
  <c r="K653" s="1"/>
  <c r="G7474" i="13"/>
  <c r="K7256"/>
  <c r="G562" i="9"/>
  <c r="G661"/>
  <c r="K661" s="1"/>
  <c r="K8009" i="13"/>
  <c r="G684" i="9"/>
  <c r="K684" s="1"/>
  <c r="K7705" i="13"/>
  <c r="G7050"/>
  <c r="K6965"/>
  <c r="G598" i="9"/>
  <c r="G6806" i="13"/>
  <c r="K6806" s="1"/>
  <c r="K6588"/>
  <c r="G548" i="9"/>
  <c r="G8144" i="13"/>
  <c r="K8144" s="1"/>
  <c r="K7926"/>
  <c r="H6430"/>
  <c r="H499" i="9"/>
  <c r="H717" s="1"/>
  <c r="H492"/>
  <c r="H7925" i="13"/>
  <c r="H8058"/>
  <c r="H535" i="9"/>
  <c r="H753" s="1"/>
  <c r="H6466" i="13"/>
  <c r="H593" i="9"/>
  <c r="H119" s="1"/>
  <c r="H5410" i="13"/>
  <c r="H5421" s="1"/>
  <c r="H5458"/>
  <c r="H508" i="9"/>
  <c r="H726" s="1"/>
  <c r="G7167" i="13"/>
  <c r="K7167" s="1"/>
  <c r="K6949"/>
  <c r="F794"/>
  <c r="B4074"/>
  <c r="F4074" s="1"/>
  <c r="B8455"/>
  <c r="F8455" s="1"/>
  <c r="F5175"/>
  <c r="G901"/>
  <c r="K683"/>
  <c r="G3963"/>
  <c r="K3963" s="1"/>
  <c r="B4132"/>
  <c r="F4132" s="1"/>
  <c r="F852"/>
  <c r="B1884"/>
  <c r="F1884" s="1"/>
  <c r="F1666"/>
  <c r="B900"/>
  <c r="F682"/>
  <c r="B3962"/>
  <c r="F3962" s="1"/>
  <c r="B2206"/>
  <c r="F2206" s="1"/>
  <c r="F1988"/>
  <c r="B239" i="9"/>
  <c r="B520"/>
  <c r="B5470" i="13"/>
  <c r="F5252"/>
  <c r="B7597"/>
  <c r="B491" i="9"/>
  <c r="B7730" i="13"/>
  <c r="F7730" s="1"/>
  <c r="F7512"/>
  <c r="F7293"/>
  <c r="B7378"/>
  <c r="B599" i="9"/>
  <c r="F6614" i="13"/>
  <c r="B6832"/>
  <c r="F5725"/>
  <c r="B666" i="9"/>
  <c r="B6478" i="13"/>
  <c r="F6478" s="1"/>
  <c r="F6260"/>
  <c r="B547" i="9"/>
  <c r="B8142" i="13"/>
  <c r="F7924"/>
  <c r="B576" i="9"/>
  <c r="F2341" i="13"/>
  <c r="B2426"/>
  <c r="B265" i="9"/>
  <c r="F1381" i="13"/>
  <c r="B286" i="9"/>
  <c r="B2158" i="13"/>
  <c r="F2158" s="1"/>
  <c r="F1940"/>
  <c r="B191" i="9"/>
  <c r="B3434" i="13"/>
  <c r="F3434" s="1"/>
  <c r="F3216"/>
  <c r="B3301"/>
  <c r="B159" i="9"/>
  <c r="B4067" i="13"/>
  <c r="F4067" s="1"/>
  <c r="F787"/>
  <c r="B2498"/>
  <c r="F2498" s="1"/>
  <c r="F2280"/>
  <c r="B204" i="9"/>
  <c r="F628" i="13"/>
  <c r="B187" i="9"/>
  <c r="B3908" i="13"/>
  <c r="B846"/>
  <c r="J574" i="9"/>
  <c r="J792" s="1"/>
  <c r="J7486" i="13"/>
  <c r="J7378"/>
  <c r="J7389" s="1"/>
  <c r="J599" i="9"/>
  <c r="J125" s="1"/>
  <c r="J7814" i="13"/>
  <c r="J575" i="9"/>
  <c r="J793" s="1"/>
  <c r="J664"/>
  <c r="J674" s="1"/>
  <c r="J8349" i="13"/>
  <c r="J596" i="9"/>
  <c r="J122" s="1"/>
  <c r="J6394" i="13"/>
  <c r="J6405" s="1"/>
  <c r="J576" i="9"/>
  <c r="J794" s="1"/>
  <c r="J8142" i="13"/>
  <c r="J6418"/>
  <c r="J6285"/>
  <c r="J487" i="9"/>
  <c r="J7730" i="13"/>
  <c r="J7597"/>
  <c r="J491" i="9"/>
  <c r="I3750" i="13"/>
  <c r="I3640"/>
  <c r="I3094"/>
  <c r="I2984"/>
  <c r="B1198"/>
  <c r="F980"/>
  <c r="B212" i="9"/>
  <c r="B822" i="13"/>
  <c r="F604"/>
  <c r="B163" i="9"/>
  <c r="B3884" i="13"/>
  <c r="F2705"/>
  <c r="B302" i="9"/>
  <c r="G4087" i="13"/>
  <c r="K4087" s="1"/>
  <c r="K807"/>
  <c r="K2981"/>
  <c r="G3199"/>
  <c r="K3199" s="1"/>
  <c r="B7820"/>
  <c r="F7820" s="1"/>
  <c r="F7602"/>
  <c r="K5145"/>
  <c r="G8425"/>
  <c r="K8425" s="1"/>
  <c r="G5521"/>
  <c r="K5521" s="1"/>
  <c r="K5303"/>
  <c r="B6835"/>
  <c r="F6835" s="1"/>
  <c r="F6617"/>
  <c r="B8379"/>
  <c r="F8379" s="1"/>
  <c r="F5099"/>
  <c r="B4120"/>
  <c r="F4120" s="1"/>
  <c r="F840"/>
  <c r="F2620"/>
  <c r="B217" i="9"/>
  <c r="B2838" i="13"/>
  <c r="B2216"/>
  <c r="F2216" s="1"/>
  <c r="F1998"/>
  <c r="F844"/>
  <c r="B4124"/>
  <c r="F4124" s="1"/>
  <c r="B2544"/>
  <c r="F2544" s="1"/>
  <c r="F2326"/>
  <c r="B7168"/>
  <c r="F7168" s="1"/>
  <c r="F6950"/>
  <c r="F850"/>
  <c r="B4130"/>
  <c r="F4130" s="1"/>
  <c r="B3522"/>
  <c r="F3522" s="1"/>
  <c r="F3304"/>
  <c r="B4166"/>
  <c r="F4166" s="1"/>
  <c r="F886"/>
  <c r="B2866"/>
  <c r="F2866" s="1"/>
  <c r="F2648"/>
  <c r="G4168"/>
  <c r="K4168" s="1"/>
  <c r="K888"/>
  <c r="C498" i="9"/>
  <c r="C716" s="1"/>
  <c r="C6102" i="13"/>
  <c r="C551" i="9"/>
  <c r="C769" s="1"/>
  <c r="C7790" i="13"/>
  <c r="C558" i="9"/>
  <c r="C776" s="1"/>
  <c r="C6162" i="13"/>
  <c r="C6418"/>
  <c r="C6285"/>
  <c r="C487" i="9"/>
  <c r="C640"/>
  <c r="C650" s="1"/>
  <c r="C8325" i="13"/>
  <c r="E4029"/>
  <c r="E308" i="9"/>
  <c r="E318" s="1"/>
  <c r="E1466" i="13"/>
  <c r="E1333"/>
  <c r="E153" i="9"/>
  <c r="E178"/>
  <c r="E396" s="1"/>
  <c r="E1818" i="13"/>
  <c r="E242" i="9"/>
  <c r="E460" s="1"/>
  <c r="E3190" i="13"/>
  <c r="E188" i="9"/>
  <c r="E406" s="1"/>
  <c r="E1174" i="13"/>
  <c r="E237" i="9"/>
  <c r="E455" s="1"/>
  <c r="E1550" i="13"/>
  <c r="E3470"/>
  <c r="E195" i="9"/>
  <c r="E413" s="1"/>
  <c r="K6948" i="13"/>
  <c r="G7166"/>
  <c r="K7166" s="1"/>
  <c r="G6840"/>
  <c r="K6840" s="1"/>
  <c r="K6622"/>
  <c r="G4161"/>
  <c r="K4161" s="1"/>
  <c r="K881"/>
  <c r="G4076"/>
  <c r="K4076" s="1"/>
  <c r="K796"/>
  <c r="J176" i="9"/>
  <c r="J394" s="1"/>
  <c r="J1162" i="13"/>
  <c r="K5135"/>
  <c r="G8415"/>
  <c r="K8415" s="1"/>
  <c r="G8379"/>
  <c r="K8379" s="1"/>
  <c r="K5099"/>
  <c r="G7491"/>
  <c r="K7491" s="1"/>
  <c r="K7273"/>
  <c r="G2216"/>
  <c r="K2216" s="1"/>
  <c r="K1998"/>
  <c r="B1553"/>
  <c r="F1553" s="1"/>
  <c r="F1335"/>
  <c r="F1077"/>
  <c r="B309" i="9"/>
  <c r="G3855" i="13"/>
  <c r="K3855" s="1"/>
  <c r="K3637"/>
  <c r="B7164"/>
  <c r="F7164" s="1"/>
  <c r="F6946"/>
  <c r="B6180"/>
  <c r="F6180" s="1"/>
  <c r="F5962"/>
  <c r="G8364"/>
  <c r="K8364" s="1"/>
  <c r="K5084"/>
  <c r="G6505"/>
  <c r="K6505" s="1"/>
  <c r="K6287"/>
  <c r="B6179"/>
  <c r="F6179" s="1"/>
  <c r="F5961"/>
  <c r="B8147"/>
  <c r="F8147" s="1"/>
  <c r="F7929"/>
  <c r="B3852"/>
  <c r="F3852" s="1"/>
  <c r="F3634"/>
  <c r="B208" i="9"/>
  <c r="B3810" i="13"/>
  <c r="F3810" s="1"/>
  <c r="F3592"/>
  <c r="B1888"/>
  <c r="F1888" s="1"/>
  <c r="F1670"/>
  <c r="F856"/>
  <c r="B4136"/>
  <c r="F4136" s="1"/>
  <c r="G3524"/>
  <c r="K3524" s="1"/>
  <c r="K3306"/>
  <c r="G1884"/>
  <c r="K1884" s="1"/>
  <c r="K1666"/>
  <c r="C528" i="9"/>
  <c r="C746" s="1"/>
  <c r="C8094" i="13"/>
  <c r="C594" i="9"/>
  <c r="C120" s="1"/>
  <c r="C5738" i="13"/>
  <c r="C5749" s="1"/>
  <c r="C522" i="9"/>
  <c r="C740" s="1"/>
  <c r="C6126" i="13"/>
  <c r="G2867"/>
  <c r="K2867" s="1"/>
  <c r="K2649"/>
  <c r="E211" i="9"/>
  <c r="E3932" i="13"/>
  <c r="E870"/>
  <c r="E155" i="9"/>
  <c r="E2122" i="13"/>
  <c r="E1989"/>
  <c r="E151" i="9"/>
  <c r="E3872" i="13"/>
  <c r="E677"/>
  <c r="E810"/>
  <c r="E1186"/>
  <c r="E200" i="9"/>
  <c r="E418" s="1"/>
  <c r="G8456" i="13"/>
  <c r="K8456" s="1"/>
  <c r="K5176"/>
  <c r="G8468"/>
  <c r="K8468" s="1"/>
  <c r="K5188"/>
  <c r="G5528"/>
  <c r="K5528" s="1"/>
  <c r="K5310"/>
  <c r="G8152"/>
  <c r="K8152" s="1"/>
  <c r="K7934"/>
  <c r="K5149"/>
  <c r="G8429"/>
  <c r="K8429" s="1"/>
  <c r="B4129"/>
  <c r="F4129" s="1"/>
  <c r="F849"/>
  <c r="G4111"/>
  <c r="K4111" s="1"/>
  <c r="K831"/>
  <c r="F5136"/>
  <c r="B8416"/>
  <c r="F8416" s="1"/>
  <c r="B8404"/>
  <c r="F8404" s="1"/>
  <c r="F5124"/>
  <c r="I377" i="9"/>
  <c r="I73"/>
  <c r="G7489" i="13"/>
  <c r="K7489" s="1"/>
  <c r="K7271"/>
  <c r="B8403"/>
  <c r="F8403" s="1"/>
  <c r="F5123"/>
  <c r="B5851"/>
  <c r="F5851" s="1"/>
  <c r="F5633"/>
  <c r="B205" i="9"/>
  <c r="B2826" i="13"/>
  <c r="F2608"/>
  <c r="B8456"/>
  <c r="F8456" s="1"/>
  <c r="F5176"/>
  <c r="B6184"/>
  <c r="F6184" s="1"/>
  <c r="F5966"/>
  <c r="B7496"/>
  <c r="F7496" s="1"/>
  <c r="F7278"/>
  <c r="K791"/>
  <c r="G4071"/>
  <c r="K4071" s="1"/>
  <c r="C521" i="9"/>
  <c r="C739" s="1"/>
  <c r="C5798" i="13"/>
  <c r="C7474"/>
  <c r="C562" i="9"/>
  <c r="C780" s="1"/>
  <c r="C5301" i="13"/>
  <c r="C5434"/>
  <c r="C484" i="9"/>
  <c r="C8058" i="13"/>
  <c r="C7925"/>
  <c r="C492" i="9"/>
  <c r="C7074" i="13"/>
  <c r="C6941"/>
  <c r="C489" i="9"/>
  <c r="C520"/>
  <c r="C738" s="1"/>
  <c r="C5470" i="13"/>
  <c r="C6066"/>
  <c r="C6077" s="1"/>
  <c r="C595" i="9"/>
  <c r="C121" s="1"/>
  <c r="K3305" i="13"/>
  <c r="G3523"/>
  <c r="K3523" s="1"/>
  <c r="E2450"/>
  <c r="E2317"/>
  <c r="E156" i="9"/>
  <c r="E1538" i="13"/>
  <c r="E225" i="9"/>
  <c r="E443" s="1"/>
  <c r="E1114" i="13"/>
  <c r="E1125" s="1"/>
  <c r="E261" i="9"/>
  <c r="E78" s="1"/>
  <c r="E1794" i="13"/>
  <c r="E1661"/>
  <c r="E154" i="9"/>
  <c r="E3908" i="13"/>
  <c r="E846"/>
  <c r="E187" i="9"/>
  <c r="E2474" i="13"/>
  <c r="E180" i="9"/>
  <c r="E398" s="1"/>
  <c r="E184"/>
  <c r="E402" s="1"/>
  <c r="E3786" i="13"/>
  <c r="G8369"/>
  <c r="K8369" s="1"/>
  <c r="K5089"/>
  <c r="G5526"/>
  <c r="K5526" s="1"/>
  <c r="K5308"/>
  <c r="G7824"/>
  <c r="K7824" s="1"/>
  <c r="K7606"/>
  <c r="G8262"/>
  <c r="K8262" s="1"/>
  <c r="G5200"/>
  <c r="K4982"/>
  <c r="K5307"/>
  <c r="G5525"/>
  <c r="K5525" s="1"/>
  <c r="G8259"/>
  <c r="K8259" s="1"/>
  <c r="G5197"/>
  <c r="K4979"/>
  <c r="K5161"/>
  <c r="G8441"/>
  <c r="K8441" s="1"/>
  <c r="B4144"/>
  <c r="F4144" s="1"/>
  <c r="F864"/>
  <c r="G4099"/>
  <c r="K4099" s="1"/>
  <c r="K819"/>
  <c r="G2871"/>
  <c r="K2871" s="1"/>
  <c r="K2653"/>
  <c r="F6290"/>
  <c r="B6508"/>
  <c r="F6508" s="1"/>
  <c r="K5097"/>
  <c r="G8377"/>
  <c r="K8377" s="1"/>
  <c r="G7161"/>
  <c r="K7161" s="1"/>
  <c r="K6943"/>
  <c r="B5523"/>
  <c r="F5523" s="1"/>
  <c r="F5305"/>
  <c r="B3178"/>
  <c r="F3178" s="1"/>
  <c r="F2960"/>
  <c r="B230" i="9"/>
  <c r="B8468" i="13"/>
  <c r="F8468" s="1"/>
  <c r="F5188"/>
  <c r="F5164"/>
  <c r="B8444"/>
  <c r="F8444" s="1"/>
  <c r="B7824"/>
  <c r="F7824" s="1"/>
  <c r="F7606"/>
  <c r="F2320"/>
  <c r="B2538"/>
  <c r="F2538" s="1"/>
  <c r="K1010"/>
  <c r="G1228"/>
  <c r="K1228" s="1"/>
  <c r="C8361"/>
  <c r="C676" i="9"/>
  <c r="C686" s="1"/>
  <c r="C601"/>
  <c r="C127" s="1"/>
  <c r="C8034" i="13"/>
  <c r="C8045" s="1"/>
  <c r="C592" i="9"/>
  <c r="C8277" i="13"/>
  <c r="C5082"/>
  <c r="C511" i="9"/>
  <c r="C729" s="1"/>
  <c r="C6442" i="13"/>
  <c r="C7426"/>
  <c r="C514" i="9"/>
  <c r="C732" s="1"/>
  <c r="G4167" i="13"/>
  <c r="K4167" s="1"/>
  <c r="K887"/>
  <c r="E172" i="9"/>
  <c r="E390" s="1"/>
  <c r="E3774" i="13"/>
  <c r="E1210"/>
  <c r="E224" i="9"/>
  <c r="E442" s="1"/>
  <c r="E243"/>
  <c r="E461" s="1"/>
  <c r="E3518" i="13"/>
  <c r="E1854"/>
  <c r="E214" i="9"/>
  <c r="E432" s="1"/>
  <c r="E2802" i="13"/>
  <c r="E181" i="9"/>
  <c r="E399" s="1"/>
  <c r="E2862" i="13"/>
  <c r="E241" i="9"/>
  <c r="E459" s="1"/>
  <c r="G8408" i="13"/>
  <c r="K8408" s="1"/>
  <c r="K5128"/>
  <c r="G6184"/>
  <c r="K6184" s="1"/>
  <c r="K5966"/>
  <c r="K5963"/>
  <c r="G6181"/>
  <c r="K6181" s="1"/>
  <c r="B1561"/>
  <c r="F1561" s="1"/>
  <c r="F1343"/>
  <c r="G4149"/>
  <c r="K4149" s="1"/>
  <c r="K869"/>
  <c r="G1889"/>
  <c r="K1889" s="1"/>
  <c r="K1671"/>
  <c r="J212" i="9"/>
  <c r="J430" s="1"/>
  <c r="J1198" i="13"/>
  <c r="J2206"/>
  <c r="J239" i="9"/>
  <c r="J457" s="1"/>
  <c r="J3178" i="13"/>
  <c r="J230" i="9"/>
  <c r="J448" s="1"/>
  <c r="J2462" i="13"/>
  <c r="J168" i="9"/>
  <c r="J386" s="1"/>
  <c r="J4029" i="13"/>
  <c r="J308" i="9"/>
  <c r="J318" s="1"/>
  <c r="J1174" i="13"/>
  <c r="J188" i="9"/>
  <c r="J406" s="1"/>
  <c r="J229"/>
  <c r="J447" s="1"/>
  <c r="J2850" i="13"/>
  <c r="J241" i="9"/>
  <c r="J459" s="1"/>
  <c r="J2862" i="13"/>
  <c r="J4005"/>
  <c r="J284" i="9"/>
  <c r="J294" s="1"/>
  <c r="J1854" i="13"/>
  <c r="J214" i="9"/>
  <c r="J432" s="1"/>
  <c r="G8403" i="13"/>
  <c r="K8403" s="1"/>
  <c r="K5123"/>
  <c r="G6179"/>
  <c r="K6179" s="1"/>
  <c r="K5961"/>
  <c r="G8451"/>
  <c r="K8451" s="1"/>
  <c r="K5171"/>
  <c r="K5183"/>
  <c r="G8463"/>
  <c r="K8463" s="1"/>
  <c r="G8427"/>
  <c r="K8427" s="1"/>
  <c r="K5147"/>
  <c r="G4160"/>
  <c r="K4160" s="1"/>
  <c r="K880"/>
  <c r="K2654"/>
  <c r="G2872"/>
  <c r="K2872" s="1"/>
  <c r="G6508"/>
  <c r="K6508" s="1"/>
  <c r="K6290"/>
  <c r="K7602"/>
  <c r="G7820"/>
  <c r="K7820" s="1"/>
  <c r="G8258"/>
  <c r="K8258" s="1"/>
  <c r="G5196"/>
  <c r="K4978"/>
  <c r="G8440"/>
  <c r="K8440" s="1"/>
  <c r="K5160"/>
  <c r="K3639"/>
  <c r="G3857"/>
  <c r="K3857" s="1"/>
  <c r="J2522"/>
  <c r="J228" i="9"/>
  <c r="J446" s="1"/>
  <c r="J1818" i="13"/>
  <c r="J178" i="9"/>
  <c r="J396" s="1"/>
  <c r="J267"/>
  <c r="J84" s="1"/>
  <c r="J3082" i="13"/>
  <c r="J3093" s="1"/>
  <c r="J272" i="9"/>
  <c r="J282" s="1"/>
  <c r="J3993" i="13"/>
  <c r="J2790"/>
  <c r="J169" i="9"/>
  <c r="J387" s="1"/>
  <c r="J171"/>
  <c r="J389" s="1"/>
  <c r="J3446" i="13"/>
  <c r="G6835"/>
  <c r="K6835" s="1"/>
  <c r="K6617"/>
  <c r="G2544"/>
  <c r="K2544" s="1"/>
  <c r="K2326"/>
  <c r="G8148"/>
  <c r="K8148" s="1"/>
  <c r="K7930"/>
  <c r="D214" i="9"/>
  <c r="D432" s="1"/>
  <c r="D1854" i="13"/>
  <c r="D203" i="9"/>
  <c r="D421" s="1"/>
  <c r="D2170" i="13"/>
  <c r="D3993"/>
  <c r="D272" i="9"/>
  <c r="D282" s="1"/>
  <c r="D2814" i="13"/>
  <c r="D193" i="9"/>
  <c r="D411" s="1"/>
  <c r="D238"/>
  <c r="D456" s="1"/>
  <c r="D1878" i="13"/>
  <c r="D2790"/>
  <c r="D169" i="9"/>
  <c r="D387" s="1"/>
  <c r="D170"/>
  <c r="D388" s="1"/>
  <c r="D3118" i="13"/>
  <c r="I543" i="9"/>
  <c r="I8228" i="13"/>
  <c r="I5166"/>
  <c r="I564" i="9"/>
  <c r="I782" s="1"/>
  <c r="I8130" i="13"/>
  <c r="I509" i="9"/>
  <c r="I727" s="1"/>
  <c r="I5786" i="13"/>
  <c r="I6418"/>
  <c r="I6285"/>
  <c r="I487" i="9"/>
  <c r="I512"/>
  <c r="I730" s="1"/>
  <c r="I6770" i="13"/>
  <c r="I5106"/>
  <c r="I483" i="9"/>
  <c r="I8168" i="13"/>
  <c r="I4973"/>
  <c r="I561" i="9"/>
  <c r="I779" s="1"/>
  <c r="I7146" i="13"/>
  <c r="I5834"/>
  <c r="I557" i="9"/>
  <c r="I775" s="1"/>
  <c r="I8070" i="13"/>
  <c r="I504" i="9"/>
  <c r="I722" s="1"/>
  <c r="G4165" i="13"/>
  <c r="K4165" s="1"/>
  <c r="K885"/>
  <c r="F2979"/>
  <c r="B3197"/>
  <c r="F3197" s="1"/>
  <c r="F829"/>
  <c r="B4109"/>
  <c r="F4109" s="1"/>
  <c r="B8421"/>
  <c r="F8421" s="1"/>
  <c r="F5141"/>
  <c r="F5177"/>
  <c r="B8457"/>
  <c r="F8457" s="1"/>
  <c r="B7817"/>
  <c r="F7817" s="1"/>
  <c r="F7599"/>
  <c r="F7271"/>
  <c r="B7489"/>
  <c r="F7489" s="1"/>
  <c r="D500" i="9"/>
  <c r="D718" s="1"/>
  <c r="D6758" i="13"/>
  <c r="D201" i="9"/>
  <c r="D419" s="1"/>
  <c r="D1514" i="13"/>
  <c r="D211" i="9"/>
  <c r="D3932" i="13"/>
  <c r="D870"/>
  <c r="D4150" s="1"/>
  <c r="D3920"/>
  <c r="D858"/>
  <c r="D199" i="9"/>
  <c r="D1186" i="13"/>
  <c r="D200" i="9"/>
  <c r="D418" s="1"/>
  <c r="D172"/>
  <c r="D390" s="1"/>
  <c r="D3774" i="13"/>
  <c r="D166" i="9"/>
  <c r="D384" s="1"/>
  <c r="D1806" i="13"/>
  <c r="D180" i="9"/>
  <c r="D398" s="1"/>
  <c r="D2474" i="13"/>
  <c r="D3846"/>
  <c r="D244" i="9"/>
  <c r="D462" s="1"/>
  <c r="D188"/>
  <c r="D406" s="1"/>
  <c r="D1174" i="13"/>
  <c r="I8204"/>
  <c r="I5142"/>
  <c r="I519" i="9"/>
  <c r="I6454" i="13"/>
  <c r="I523" i="9"/>
  <c r="I741" s="1"/>
  <c r="I539"/>
  <c r="I757" s="1"/>
  <c r="I7778" i="13"/>
  <c r="K837"/>
  <c r="G4117"/>
  <c r="K4117" s="1"/>
  <c r="G4141"/>
  <c r="K4141" s="1"/>
  <c r="K861"/>
  <c r="G8378"/>
  <c r="K8378" s="1"/>
  <c r="K5098"/>
  <c r="F841"/>
  <c r="B4121"/>
  <c r="F4121" s="1"/>
  <c r="F792"/>
  <c r="B4072"/>
  <c r="F4072" s="1"/>
  <c r="B8469"/>
  <c r="F8469" s="1"/>
  <c r="F5189"/>
  <c r="B6513"/>
  <c r="F6513" s="1"/>
  <c r="F6295"/>
  <c r="B8364"/>
  <c r="F8364" s="1"/>
  <c r="F5084"/>
  <c r="B8377"/>
  <c r="F8377" s="1"/>
  <c r="F5097"/>
  <c r="B5521"/>
  <c r="F5521" s="1"/>
  <c r="F5303"/>
  <c r="D676" i="9"/>
  <c r="D686" s="1"/>
  <c r="D8361" i="13"/>
  <c r="D520" i="9"/>
  <c r="D738" s="1"/>
  <c r="D5470" i="13"/>
  <c r="D595" i="9"/>
  <c r="D121" s="1"/>
  <c r="D6066" i="13"/>
  <c r="D6077" s="1"/>
  <c r="D8082"/>
  <c r="D516" i="9"/>
  <c r="D734" s="1"/>
  <c r="D6162" i="13"/>
  <c r="D558" i="9"/>
  <c r="D776" s="1"/>
  <c r="D594"/>
  <c r="D120" s="1"/>
  <c r="D5738" i="13"/>
  <c r="D5749" s="1"/>
  <c r="D511" i="9"/>
  <c r="D729" s="1"/>
  <c r="D6442" i="13"/>
  <c r="D7778"/>
  <c r="D539" i="9"/>
  <c r="D757" s="1"/>
  <c r="B3851" i="13"/>
  <c r="F3851" s="1"/>
  <c r="F3633"/>
  <c r="F3305"/>
  <c r="B3523"/>
  <c r="F3523" s="1"/>
  <c r="B1227"/>
  <c r="F1227" s="1"/>
  <c r="F1009"/>
  <c r="B4155"/>
  <c r="F4155" s="1"/>
  <c r="F875"/>
  <c r="C2838"/>
  <c r="C217" i="9"/>
  <c r="C435" s="1"/>
  <c r="C171"/>
  <c r="C389" s="1"/>
  <c r="C3446" i="13"/>
  <c r="C1138"/>
  <c r="C1005"/>
  <c r="C152" i="9"/>
  <c r="C180"/>
  <c r="C398" s="1"/>
  <c r="C2474" i="13"/>
  <c r="C231" i="9"/>
  <c r="C449" s="1"/>
  <c r="C3506" i="13"/>
  <c r="C1442"/>
  <c r="C1453" s="1"/>
  <c r="C262" i="9"/>
  <c r="C79" s="1"/>
  <c r="D562"/>
  <c r="D780" s="1"/>
  <c r="D7474" i="13"/>
  <c r="D489" i="9"/>
  <c r="D6941" i="13"/>
  <c r="D7074"/>
  <c r="D7925"/>
  <c r="D8058"/>
  <c r="D492" i="9"/>
  <c r="C1854" i="13"/>
  <c r="C214" i="9"/>
  <c r="C432" s="1"/>
  <c r="C2645" i="13"/>
  <c r="C157" i="9"/>
  <c r="C2778" i="13"/>
  <c r="C184" i="9"/>
  <c r="C402" s="1"/>
  <c r="C3786" i="13"/>
  <c r="D263" i="9"/>
  <c r="D80" s="1"/>
  <c r="D1770" i="13"/>
  <c r="D1781" s="1"/>
  <c r="D182" i="9"/>
  <c r="D400" s="1"/>
  <c r="D3130" i="13"/>
  <c r="D3106"/>
  <c r="D2973"/>
  <c r="D158" i="9"/>
  <c r="D1333" i="13"/>
  <c r="D153" i="9"/>
  <c r="D1466" i="13"/>
  <c r="D205" i="9"/>
  <c r="D423" s="1"/>
  <c r="D2826" i="13"/>
  <c r="D284" i="9"/>
  <c r="D294" s="1"/>
  <c r="D4005" i="13"/>
  <c r="I545" i="9"/>
  <c r="I763" s="1"/>
  <c r="I5822" i="13"/>
  <c r="I524" i="9"/>
  <c r="I742" s="1"/>
  <c r="I6782" i="13"/>
  <c r="I507" i="9"/>
  <c r="I8192" i="13"/>
  <c r="I5130"/>
  <c r="I495" i="9"/>
  <c r="I8180" i="13"/>
  <c r="I5118"/>
  <c r="I5178"/>
  <c r="I555" i="9"/>
  <c r="I8240" i="13"/>
  <c r="I573" i="9"/>
  <c r="I791" s="1"/>
  <c r="I7158" i="13"/>
  <c r="G7490"/>
  <c r="K7490" s="1"/>
  <c r="K7272"/>
  <c r="B4085"/>
  <c r="F4085" s="1"/>
  <c r="F805"/>
  <c r="B4157"/>
  <c r="F4157" s="1"/>
  <c r="F877"/>
  <c r="B4076"/>
  <c r="F4076" s="1"/>
  <c r="F796"/>
  <c r="B8372"/>
  <c r="F8372" s="1"/>
  <c r="F5092"/>
  <c r="D519" i="9"/>
  <c r="D8204" i="13"/>
  <c r="D5142"/>
  <c r="D8192"/>
  <c r="D5130"/>
  <c r="D507" i="9"/>
  <c r="D6138" i="13"/>
  <c r="D534" i="9"/>
  <c r="D752" s="1"/>
  <c r="D483"/>
  <c r="D8168" i="13"/>
  <c r="D5106"/>
  <c r="D8386" s="1"/>
  <c r="D4973"/>
  <c r="D8240"/>
  <c r="D5178"/>
  <c r="D555" i="9"/>
  <c r="D575"/>
  <c r="D793" s="1"/>
  <c r="D7814" i="13"/>
  <c r="D8034"/>
  <c r="D8045" s="1"/>
  <c r="D601" i="9"/>
  <c r="D127" s="1"/>
  <c r="D8070" i="13"/>
  <c r="D504" i="9"/>
  <c r="D722" s="1"/>
  <c r="D526"/>
  <c r="D744" s="1"/>
  <c r="D7438" i="13"/>
  <c r="B4095"/>
  <c r="F4095" s="1"/>
  <c r="F815"/>
  <c r="B3195"/>
  <c r="F3195" s="1"/>
  <c r="F2977"/>
  <c r="C220" i="9"/>
  <c r="C438" s="1"/>
  <c r="C3822" i="13"/>
  <c r="C1878"/>
  <c r="C238" i="9"/>
  <c r="C456" s="1"/>
  <c r="C320"/>
  <c r="C330" s="1"/>
  <c r="C4041" i="13"/>
  <c r="C3494"/>
  <c r="C219" i="9"/>
  <c r="C437" s="1"/>
  <c r="C227"/>
  <c r="C445" s="1"/>
  <c r="C2194" i="13"/>
  <c r="C3956"/>
  <c r="C894"/>
  <c r="C235" i="9"/>
  <c r="B3857" i="13"/>
  <c r="F3857" s="1"/>
  <c r="F3639"/>
  <c r="F5117"/>
  <c r="B8397"/>
  <c r="F8397" s="1"/>
  <c r="B8413"/>
  <c r="F8413" s="1"/>
  <c r="F5133"/>
  <c r="B5849"/>
  <c r="F5849" s="1"/>
  <c r="F5631"/>
  <c r="B8449"/>
  <c r="F8449" s="1"/>
  <c r="F5169"/>
  <c r="D8337"/>
  <c r="D652" i="9"/>
  <c r="D662" s="1"/>
  <c r="B1555" i="13"/>
  <c r="F1555" s="1"/>
  <c r="F1337"/>
  <c r="C1538"/>
  <c r="C225" i="9"/>
  <c r="C443" s="1"/>
  <c r="C2098" i="13"/>
  <c r="C2109" s="1"/>
  <c r="C264" i="9"/>
  <c r="C81" s="1"/>
  <c r="C822" i="13"/>
  <c r="C163" i="9"/>
  <c r="C3884" i="13"/>
  <c r="C3518"/>
  <c r="C243" i="9"/>
  <c r="C461" s="1"/>
  <c r="J236"/>
  <c r="J454" s="1"/>
  <c r="J1222" i="13"/>
  <c r="J3822"/>
  <c r="J220" i="9"/>
  <c r="J438" s="1"/>
  <c r="J3142" i="13"/>
  <c r="J194" i="9"/>
  <c r="J412" s="1"/>
  <c r="J344"/>
  <c r="J354" s="1"/>
  <c r="J4065" i="13"/>
  <c r="J2510"/>
  <c r="J216" i="9"/>
  <c r="J434" s="1"/>
  <c r="J269"/>
  <c r="J86" s="1"/>
  <c r="J3738" i="13"/>
  <c r="J3749" s="1"/>
  <c r="G5523"/>
  <c r="K5523" s="1"/>
  <c r="K5305"/>
  <c r="G5852"/>
  <c r="K5852" s="1"/>
  <c r="K5634"/>
  <c r="K5184"/>
  <c r="G8464"/>
  <c r="K8464" s="1"/>
  <c r="D2534"/>
  <c r="D240" i="9"/>
  <c r="D458" s="1"/>
  <c r="D260"/>
  <c r="D3981" i="13"/>
  <c r="D786"/>
  <c r="D1794"/>
  <c r="D1661"/>
  <c r="D154" i="9"/>
  <c r="D3458" i="13"/>
  <c r="D183" i="9"/>
  <c r="D401" s="1"/>
  <c r="D1842" i="13"/>
  <c r="D202" i="9"/>
  <c r="D420" s="1"/>
  <c r="D168"/>
  <c r="D386" s="1"/>
  <c r="D2462" i="13"/>
  <c r="I5446"/>
  <c r="I496" i="9"/>
  <c r="I714" s="1"/>
  <c r="I7790" i="13"/>
  <c r="I551" i="9"/>
  <c r="I769" s="1"/>
  <c r="I570"/>
  <c r="I788" s="1"/>
  <c r="I6174" i="13"/>
  <c r="I6818"/>
  <c r="I560" i="9"/>
  <c r="I778" s="1"/>
  <c r="K1007" i="13"/>
  <c r="G1225"/>
  <c r="K1225" s="1"/>
  <c r="G4129"/>
  <c r="K4129" s="1"/>
  <c r="K849"/>
  <c r="G2865"/>
  <c r="K2865" s="1"/>
  <c r="K2647"/>
  <c r="G3193"/>
  <c r="K3193" s="1"/>
  <c r="K2975"/>
  <c r="G8450"/>
  <c r="K8450" s="1"/>
  <c r="K5170"/>
  <c r="D5846"/>
  <c r="D569" i="9"/>
  <c r="D787" s="1"/>
  <c r="C834" i="13"/>
  <c r="C175" i="9"/>
  <c r="C3896" i="13"/>
  <c r="C2134"/>
  <c r="C167" i="9"/>
  <c r="C385" s="1"/>
  <c r="C201"/>
  <c r="C419" s="1"/>
  <c r="C1514" i="13"/>
  <c r="C3774"/>
  <c r="C172" i="9"/>
  <c r="C390" s="1"/>
  <c r="F2983" i="13"/>
  <c r="B3201"/>
  <c r="F3201" s="1"/>
  <c r="K8120"/>
  <c r="K8339"/>
  <c r="K7392"/>
  <c r="K8291"/>
  <c r="K7792"/>
  <c r="H8424"/>
  <c r="H8412"/>
  <c r="H8400"/>
  <c r="F8182"/>
  <c r="F6760"/>
  <c r="F6104"/>
  <c r="F7780"/>
  <c r="F2524"/>
  <c r="F2476"/>
  <c r="F3472"/>
  <c r="K7720"/>
  <c r="K6164"/>
  <c r="K6784"/>
  <c r="K7768"/>
  <c r="F2464"/>
  <c r="F6444"/>
  <c r="F5752"/>
  <c r="F5836"/>
  <c r="F8339"/>
  <c r="F5484"/>
  <c r="F7124"/>
  <c r="F4055"/>
  <c r="F2124"/>
  <c r="F3752"/>
  <c r="F3083"/>
  <c r="F1456"/>
  <c r="J8388"/>
  <c r="E8480"/>
  <c r="K8035"/>
  <c r="K5436"/>
  <c r="K6736"/>
  <c r="K5812"/>
  <c r="K7780"/>
  <c r="K8060"/>
  <c r="H8388"/>
  <c r="F5776"/>
  <c r="F8230"/>
  <c r="F7792"/>
  <c r="F3910"/>
  <c r="J6176"/>
  <c r="D8479"/>
  <c r="I4090"/>
  <c r="I4177"/>
  <c r="K5460"/>
  <c r="K6080"/>
  <c r="K8132"/>
  <c r="K5496"/>
  <c r="K7732"/>
  <c r="K6723"/>
  <c r="K8072"/>
  <c r="J8475"/>
  <c r="H8376"/>
  <c r="F3764"/>
  <c r="F8291"/>
  <c r="F5764"/>
  <c r="F6772"/>
  <c r="F8158"/>
  <c r="F8242"/>
  <c r="F8072"/>
  <c r="F8218"/>
  <c r="F7476"/>
  <c r="F8048"/>
  <c r="F8303"/>
  <c r="F7452"/>
  <c r="F1115"/>
  <c r="F2452"/>
  <c r="F3776"/>
  <c r="J8376"/>
  <c r="J8473"/>
  <c r="E4178"/>
  <c r="D4183"/>
  <c r="F4019"/>
  <c r="H4182"/>
  <c r="D8478"/>
  <c r="C8448"/>
  <c r="C7816"/>
  <c r="D4184"/>
  <c r="I4183"/>
  <c r="J4080"/>
  <c r="J4152"/>
  <c r="J4128"/>
  <c r="J4180"/>
  <c r="F3096"/>
  <c r="H4180"/>
  <c r="J8481"/>
  <c r="H4183"/>
  <c r="C8424"/>
  <c r="I8474"/>
  <c r="F1820"/>
  <c r="F1832"/>
  <c r="I8477"/>
  <c r="D4180"/>
  <c r="F2512"/>
  <c r="F2792"/>
  <c r="J8478"/>
  <c r="C8388"/>
  <c r="C8400"/>
  <c r="E4164"/>
  <c r="J8479"/>
  <c r="J4140"/>
  <c r="J2864"/>
  <c r="D4104"/>
  <c r="D2208"/>
  <c r="C8479"/>
  <c r="F7493"/>
  <c r="D8388"/>
  <c r="D8460"/>
  <c r="C4140"/>
  <c r="D1224"/>
  <c r="F8368"/>
  <c r="D6176"/>
  <c r="D8436"/>
  <c r="D8424"/>
  <c r="C4128"/>
  <c r="C4152"/>
  <c r="C4116"/>
  <c r="D8363"/>
  <c r="C1552"/>
  <c r="F5853"/>
  <c r="D3848"/>
  <c r="D3520"/>
  <c r="D4182"/>
  <c r="C4174" l="1"/>
  <c r="F3762"/>
  <c r="K2158"/>
  <c r="I8446"/>
  <c r="I8472"/>
  <c r="F7486"/>
  <c r="F7098"/>
  <c r="F2510"/>
  <c r="C4114"/>
  <c r="F3884"/>
  <c r="F1198"/>
  <c r="F8142"/>
  <c r="F5470"/>
  <c r="K7474"/>
  <c r="H8458"/>
  <c r="F8325"/>
  <c r="F7450"/>
  <c r="K8228"/>
  <c r="J4138"/>
  <c r="F8252"/>
  <c r="K5470"/>
  <c r="K5798"/>
  <c r="F6818"/>
  <c r="K3458"/>
  <c r="E8446"/>
  <c r="H4126"/>
  <c r="K3848"/>
  <c r="I379" i="9"/>
  <c r="D1782" i="13"/>
  <c r="D1672"/>
  <c r="C381" i="9"/>
  <c r="C173"/>
  <c r="C391" s="1"/>
  <c r="D72"/>
  <c r="D376"/>
  <c r="G8477" i="13"/>
  <c r="K8477" s="1"/>
  <c r="K5197"/>
  <c r="E68" i="9"/>
  <c r="E372"/>
  <c r="C691"/>
  <c r="C5422" i="13"/>
  <c r="C5312"/>
  <c r="E2110"/>
  <c r="E2000"/>
  <c r="C705" i="9"/>
  <c r="C110"/>
  <c r="L217"/>
  <c r="G276" i="14"/>
  <c r="F217" i="9"/>
  <c r="B435"/>
  <c r="J7718" i="13"/>
  <c r="J7608"/>
  <c r="F599" i="9"/>
  <c r="B125"/>
  <c r="B327" i="14"/>
  <c r="L599" i="9"/>
  <c r="H689"/>
  <c r="C393"/>
  <c r="C185"/>
  <c r="C403" s="1"/>
  <c r="D68"/>
  <c r="D372"/>
  <c r="D493"/>
  <c r="D701"/>
  <c r="D106"/>
  <c r="D737"/>
  <c r="D529"/>
  <c r="D747" s="1"/>
  <c r="D1454" i="13"/>
  <c r="D1344"/>
  <c r="C2656"/>
  <c r="C2766"/>
  <c r="D707" i="9"/>
  <c r="D112"/>
  <c r="I737"/>
  <c r="I529"/>
  <c r="I747" s="1"/>
  <c r="D221"/>
  <c r="D439" s="1"/>
  <c r="D429"/>
  <c r="I6406" i="13"/>
  <c r="I6296"/>
  <c r="I761" i="9"/>
  <c r="I553"/>
  <c r="I771" s="1"/>
  <c r="J363"/>
  <c r="C5093" i="13"/>
  <c r="C8362"/>
  <c r="C8373" s="1"/>
  <c r="C697" i="9"/>
  <c r="E357"/>
  <c r="E70"/>
  <c r="E374"/>
  <c r="C710"/>
  <c r="C115"/>
  <c r="F205"/>
  <c r="F276" i="14"/>
  <c r="B423" i="9"/>
  <c r="L205"/>
  <c r="E369"/>
  <c r="E161"/>
  <c r="E65"/>
  <c r="C690"/>
  <c r="B4102" i="13"/>
  <c r="F822"/>
  <c r="J709" i="9"/>
  <c r="J114"/>
  <c r="J6296" i="13"/>
  <c r="J6406"/>
  <c r="F187" i="9"/>
  <c r="E252" i="14"/>
  <c r="B405" i="9"/>
  <c r="L187"/>
  <c r="B197"/>
  <c r="F3312" i="13"/>
  <c r="F3301"/>
  <c r="B3312"/>
  <c r="B3422"/>
  <c r="L265" i="9"/>
  <c r="F265"/>
  <c r="B82"/>
  <c r="B273" i="14"/>
  <c r="B4180" i="13"/>
  <c r="F4180" s="1"/>
  <c r="F900"/>
  <c r="K7050"/>
  <c r="K7061"/>
  <c r="G7061"/>
  <c r="K676" i="9"/>
  <c r="G686"/>
  <c r="K686" s="1"/>
  <c r="B68"/>
  <c r="B264" i="14"/>
  <c r="B372" i="9"/>
  <c r="F154"/>
  <c r="L154"/>
  <c r="F327" i="14"/>
  <c r="L647" i="9"/>
  <c r="F647"/>
  <c r="L275"/>
  <c r="C265" i="14"/>
  <c r="F275" i="9"/>
  <c r="K575"/>
  <c r="G793"/>
  <c r="K793" s="1"/>
  <c r="G733"/>
  <c r="K733" s="1"/>
  <c r="K515"/>
  <c r="J693"/>
  <c r="I269" i="14"/>
  <c r="L348" i="9"/>
  <c r="F348"/>
  <c r="F684"/>
  <c r="L684"/>
  <c r="I331" i="14"/>
  <c r="L522" i="9"/>
  <c r="E310" i="14"/>
  <c r="B740" i="9"/>
  <c r="F522"/>
  <c r="G740"/>
  <c r="K740" s="1"/>
  <c r="K522"/>
  <c r="K484"/>
  <c r="G107"/>
  <c r="G702"/>
  <c r="J702"/>
  <c r="J107"/>
  <c r="F304"/>
  <c r="E285" i="14"/>
  <c r="L304" i="9"/>
  <c r="L631"/>
  <c r="E311" i="14"/>
  <c r="F631" i="9"/>
  <c r="B722"/>
  <c r="L504"/>
  <c r="F504"/>
  <c r="C334" i="14"/>
  <c r="G327"/>
  <c r="L659" i="9"/>
  <c r="F659"/>
  <c r="L503"/>
  <c r="F503"/>
  <c r="C330" i="14"/>
  <c r="B721" i="9"/>
  <c r="F601"/>
  <c r="B127"/>
  <c r="B335" i="14"/>
  <c r="L601" i="9"/>
  <c r="L540"/>
  <c r="F334" i="14"/>
  <c r="F540" i="9"/>
  <c r="B758"/>
  <c r="B303" i="14"/>
  <c r="L593" i="9"/>
  <c r="F593"/>
  <c r="B119"/>
  <c r="H112"/>
  <c r="H707"/>
  <c r="G7717" i="13"/>
  <c r="K7706"/>
  <c r="K7717"/>
  <c r="K594" i="9"/>
  <c r="G120"/>
  <c r="D365"/>
  <c r="J364"/>
  <c r="D695"/>
  <c r="C2438" i="13"/>
  <c r="C2328"/>
  <c r="F5201"/>
  <c r="B8481"/>
  <c r="F8481" s="1"/>
  <c r="I707" i="9"/>
  <c r="I112"/>
  <c r="I692"/>
  <c r="D364"/>
  <c r="C365"/>
  <c r="C361"/>
  <c r="D705"/>
  <c r="D110"/>
  <c r="F5193" i="13"/>
  <c r="B8473"/>
  <c r="F8473" s="1"/>
  <c r="I702" i="9"/>
  <c r="I107"/>
  <c r="I749"/>
  <c r="I541"/>
  <c r="I759" s="1"/>
  <c r="I785"/>
  <c r="I577"/>
  <c r="I795" s="1"/>
  <c r="B4178" i="13"/>
  <c r="F4178" s="1"/>
  <c r="F898"/>
  <c r="F2109"/>
  <c r="B2109"/>
  <c r="F2098"/>
  <c r="G269" i="14"/>
  <c r="F324" i="9"/>
  <c r="L324"/>
  <c r="E376"/>
  <c r="E72"/>
  <c r="C541"/>
  <c r="C759" s="1"/>
  <c r="C749"/>
  <c r="C5750" i="13"/>
  <c r="C5640"/>
  <c r="H265" i="14"/>
  <c r="L335" i="9"/>
  <c r="F335"/>
  <c r="J209"/>
  <c r="J427" s="1"/>
  <c r="J417"/>
  <c r="J373"/>
  <c r="J69"/>
  <c r="G4179" i="13"/>
  <c r="K4179" s="1"/>
  <c r="K899"/>
  <c r="F206" i="9"/>
  <c r="L206"/>
  <c r="F280" i="14"/>
  <c r="B424" i="9"/>
  <c r="F5195" i="13"/>
  <c r="B8475"/>
  <c r="F8475" s="1"/>
  <c r="H257" i="14"/>
  <c r="F333" i="9"/>
  <c r="L333"/>
  <c r="J577"/>
  <c r="J795" s="1"/>
  <c r="J785"/>
  <c r="J701"/>
  <c r="J493"/>
  <c r="J106"/>
  <c r="D288" i="14"/>
  <c r="L184" i="9"/>
  <c r="B402"/>
  <c r="F184"/>
  <c r="F262"/>
  <c r="L262"/>
  <c r="B79"/>
  <c r="B261" i="14"/>
  <c r="L261" i="9"/>
  <c r="F261"/>
  <c r="B78"/>
  <c r="B257" i="14"/>
  <c r="F607" i="9"/>
  <c r="C311" i="14"/>
  <c r="L607" i="9"/>
  <c r="L642"/>
  <c r="F642"/>
  <c r="F307" i="14"/>
  <c r="L492" i="9"/>
  <c r="B710"/>
  <c r="B115"/>
  <c r="B334" i="14"/>
  <c r="F492" i="9"/>
  <c r="G311" i="14"/>
  <c r="L655" i="9"/>
  <c r="F655"/>
  <c r="B8446" i="13"/>
  <c r="F5166"/>
  <c r="B8470"/>
  <c r="F5190"/>
  <c r="C306" i="14"/>
  <c r="B715" i="9"/>
  <c r="L497"/>
  <c r="F497"/>
  <c r="C288" i="14"/>
  <c r="B390" i="9"/>
  <c r="F172"/>
  <c r="L172"/>
  <c r="H691"/>
  <c r="H5968" i="13"/>
  <c r="H6078"/>
  <c r="F273" i="14"/>
  <c r="F313" i="9"/>
  <c r="L313"/>
  <c r="F328"/>
  <c r="L328"/>
  <c r="G285" i="14"/>
  <c r="F327" i="9"/>
  <c r="L327"/>
  <c r="G281" i="14"/>
  <c r="F227" i="9"/>
  <c r="L227"/>
  <c r="B445"/>
  <c r="H268" i="14"/>
  <c r="D335"/>
  <c r="F625" i="9"/>
  <c r="L625"/>
  <c r="G739"/>
  <c r="K739" s="1"/>
  <c r="K521"/>
  <c r="G121"/>
  <c r="K595"/>
  <c r="J707"/>
  <c r="J112"/>
  <c r="J5750" i="13"/>
  <c r="J5640"/>
  <c r="B67" i="9"/>
  <c r="B260" i="14"/>
  <c r="B371" i="9"/>
  <c r="L153"/>
  <c r="F153"/>
  <c r="E265" i="14"/>
  <c r="L299" i="9"/>
  <c r="F299"/>
  <c r="L573"/>
  <c r="I322" i="14"/>
  <c r="B791" i="9"/>
  <c r="F573"/>
  <c r="G307" i="14"/>
  <c r="L654" i="9"/>
  <c r="F654"/>
  <c r="L527"/>
  <c r="E330" i="14"/>
  <c r="B745" i="9"/>
  <c r="F527"/>
  <c r="F6405" i="13"/>
  <c r="B6405"/>
  <c r="F6394"/>
  <c r="H107" i="9"/>
  <c r="H702"/>
  <c r="K491"/>
  <c r="G114"/>
  <c r="G709"/>
  <c r="F897" i="13"/>
  <c r="B4177"/>
  <c r="F4177" s="1"/>
  <c r="I260" i="14"/>
  <c r="L237" i="9"/>
  <c r="F237"/>
  <c r="B455"/>
  <c r="F315"/>
  <c r="F281" i="14"/>
  <c r="L315" i="9"/>
  <c r="B728"/>
  <c r="F510"/>
  <c r="L510"/>
  <c r="D310" i="14"/>
  <c r="F594" i="9"/>
  <c r="B120"/>
  <c r="B307" i="14"/>
  <c r="L594" i="9"/>
  <c r="L164"/>
  <c r="C256" i="14"/>
  <c r="B382" i="9"/>
  <c r="F164"/>
  <c r="K5199" i="13"/>
  <c r="G8479"/>
  <c r="K8479" s="1"/>
  <c r="H737" i="9"/>
  <c r="H529"/>
  <c r="H747" s="1"/>
  <c r="I710"/>
  <c r="I115"/>
  <c r="C362"/>
  <c r="D2766" i="13"/>
  <c r="D2656"/>
  <c r="D7390"/>
  <c r="D7280"/>
  <c r="I697" i="9"/>
  <c r="D5640" i="13"/>
  <c r="D5750"/>
  <c r="D5422"/>
  <c r="D5312"/>
  <c r="D358" i="9"/>
  <c r="J371"/>
  <c r="J67"/>
  <c r="E4066" i="13"/>
  <c r="E4077" s="1"/>
  <c r="E797"/>
  <c r="C505" i="9"/>
  <c r="C723" s="1"/>
  <c r="C713"/>
  <c r="C493"/>
  <c r="C106"/>
  <c r="C701"/>
  <c r="F2754" i="13"/>
  <c r="F2765"/>
  <c r="B2765"/>
  <c r="E359" i="9"/>
  <c r="C693"/>
  <c r="J233"/>
  <c r="J451" s="1"/>
  <c r="J441"/>
  <c r="J3750" i="13"/>
  <c r="J3640"/>
  <c r="E358" i="9"/>
  <c r="E370"/>
  <c r="E66"/>
  <c r="I695"/>
  <c r="C1454" i="13"/>
  <c r="C1344"/>
  <c r="C2000"/>
  <c r="C2110"/>
  <c r="D5968"/>
  <c r="D6078"/>
  <c r="C4066"/>
  <c r="C4077" s="1"/>
  <c r="C797"/>
  <c r="I693" i="9"/>
  <c r="D185"/>
  <c r="D403" s="1"/>
  <c r="D393"/>
  <c r="D362"/>
  <c r="J370"/>
  <c r="J66"/>
  <c r="J4066" i="13"/>
  <c r="J4077" s="1"/>
  <c r="J797"/>
  <c r="C6624"/>
  <c r="C6734"/>
  <c r="J1672"/>
  <c r="J1782"/>
  <c r="F308" i="9"/>
  <c r="F253" i="14"/>
  <c r="L308" i="9"/>
  <c r="B318"/>
  <c r="J6624" i="13"/>
  <c r="J6734"/>
  <c r="J694" i="9"/>
  <c r="F289" i="14"/>
  <c r="F317" i="9"/>
  <c r="L317"/>
  <c r="B8422" i="13"/>
  <c r="F5142"/>
  <c r="F5199"/>
  <c r="B8479"/>
  <c r="F8479" s="1"/>
  <c r="G756" i="9"/>
  <c r="K756" s="1"/>
  <c r="K538"/>
  <c r="F560"/>
  <c r="H318" i="14"/>
  <c r="B778" i="9"/>
  <c r="L560"/>
  <c r="B8458" i="13"/>
  <c r="F5178"/>
  <c r="L556" i="9"/>
  <c r="F556"/>
  <c r="B774"/>
  <c r="H302" i="14"/>
  <c r="B109" i="9"/>
  <c r="B310" i="14"/>
  <c r="F486" i="9"/>
  <c r="B704"/>
  <c r="L486"/>
  <c r="B4174" i="13"/>
  <c r="F894"/>
  <c r="F261" i="14"/>
  <c r="L310" i="9"/>
  <c r="F310"/>
  <c r="F548"/>
  <c r="G318" i="14"/>
  <c r="B766" i="9"/>
  <c r="L548"/>
  <c r="B674"/>
  <c r="F664"/>
  <c r="L664"/>
  <c r="H299" i="14"/>
  <c r="B614" i="9"/>
  <c r="F604"/>
  <c r="C299" i="14"/>
  <c r="L604" i="9"/>
  <c r="H693"/>
  <c r="L645"/>
  <c r="F645"/>
  <c r="F319" i="14"/>
  <c r="F667" i="9"/>
  <c r="L667"/>
  <c r="H311" i="14"/>
  <c r="F277"/>
  <c r="F314" i="9"/>
  <c r="L314"/>
  <c r="I284" i="14"/>
  <c r="F243" i="9"/>
  <c r="L243"/>
  <c r="B461"/>
  <c r="G396"/>
  <c r="K396" s="1"/>
  <c r="K178"/>
  <c r="F321"/>
  <c r="L321"/>
  <c r="G257" i="14"/>
  <c r="G386" i="9"/>
  <c r="K386" s="1"/>
  <c r="K168"/>
  <c r="G119"/>
  <c r="K593"/>
  <c r="K235"/>
  <c r="G453"/>
  <c r="G245"/>
  <c r="E541"/>
  <c r="E759" s="1"/>
  <c r="E749"/>
  <c r="H364"/>
  <c r="K191"/>
  <c r="G409"/>
  <c r="K409" s="1"/>
  <c r="G402"/>
  <c r="K402" s="1"/>
  <c r="K184"/>
  <c r="G413"/>
  <c r="K413" s="1"/>
  <c r="K195"/>
  <c r="E553"/>
  <c r="E771" s="1"/>
  <c r="E761"/>
  <c r="K160"/>
  <c r="G74"/>
  <c r="G378"/>
  <c r="K1989" i="13"/>
  <c r="G2110"/>
  <c r="K2000"/>
  <c r="G2000"/>
  <c r="K2437"/>
  <c r="G2437"/>
  <c r="K2426"/>
  <c r="H69" i="9"/>
  <c r="H373"/>
  <c r="K266"/>
  <c r="G83"/>
  <c r="F345"/>
  <c r="I257" i="14"/>
  <c r="L345" i="9"/>
  <c r="G457"/>
  <c r="K457" s="1"/>
  <c r="K239"/>
  <c r="E5093" i="13"/>
  <c r="E8362"/>
  <c r="E8373" s="1"/>
  <c r="H72" i="9"/>
  <c r="H376"/>
  <c r="H1016" i="13"/>
  <c r="H1126"/>
  <c r="H405" i="9"/>
  <c r="H197"/>
  <c r="H415" s="1"/>
  <c r="G442"/>
  <c r="K442" s="1"/>
  <c r="K224"/>
  <c r="G4090" i="13"/>
  <c r="K810"/>
  <c r="H2656"/>
  <c r="H2766"/>
  <c r="H173" i="9"/>
  <c r="H391" s="1"/>
  <c r="H381"/>
  <c r="K241"/>
  <c r="G459"/>
  <c r="K459" s="1"/>
  <c r="G408"/>
  <c r="K408" s="1"/>
  <c r="K190"/>
  <c r="G1781" i="13"/>
  <c r="K1770"/>
  <c r="K1781"/>
  <c r="E5750"/>
  <c r="E5640"/>
  <c r="H1454"/>
  <c r="H1344"/>
  <c r="G435" i="9"/>
  <c r="K435" s="1"/>
  <c r="K217"/>
  <c r="K165"/>
  <c r="G383"/>
  <c r="K383" s="1"/>
  <c r="H360"/>
  <c r="G197"/>
  <c r="G405"/>
  <c r="K187"/>
  <c r="H372"/>
  <c r="H68"/>
  <c r="K6941" i="13"/>
  <c r="G7062"/>
  <c r="K6952"/>
  <c r="G6952"/>
  <c r="I13" i="9"/>
  <c r="I251"/>
  <c r="F179"/>
  <c r="L179"/>
  <c r="B397"/>
  <c r="D268" i="14"/>
  <c r="H6734" i="13"/>
  <c r="H6624"/>
  <c r="L203" i="9"/>
  <c r="F203"/>
  <c r="F268" i="14"/>
  <c r="B421" i="9"/>
  <c r="G414"/>
  <c r="K414" s="1"/>
  <c r="K196"/>
  <c r="H3640" i="13"/>
  <c r="H3750"/>
  <c r="F575" i="9"/>
  <c r="L575"/>
  <c r="I330" i="14"/>
  <c r="I332" s="1"/>
  <c r="B793" i="9"/>
  <c r="F6296" i="13"/>
  <c r="B6296"/>
  <c r="F6285"/>
  <c r="B6406"/>
  <c r="L483" i="9"/>
  <c r="B493"/>
  <c r="F483"/>
  <c r="B298" i="14"/>
  <c r="B106" i="9"/>
  <c r="B701"/>
  <c r="F616"/>
  <c r="B626"/>
  <c r="D299" i="14"/>
  <c r="L616" i="9"/>
  <c r="G106"/>
  <c r="G701"/>
  <c r="G493"/>
  <c r="K483"/>
  <c r="G6078" i="13"/>
  <c r="K5968"/>
  <c r="G5968"/>
  <c r="K5957"/>
  <c r="F1989"/>
  <c r="B2110"/>
  <c r="F2000"/>
  <c r="B2000"/>
  <c r="B4138"/>
  <c r="F858"/>
  <c r="L641" i="9"/>
  <c r="F641"/>
  <c r="F303" i="14"/>
  <c r="C315"/>
  <c r="L608" i="9"/>
  <c r="F608"/>
  <c r="E261" i="14"/>
  <c r="L298" i="9"/>
  <c r="F298"/>
  <c r="H7718" i="13"/>
  <c r="H7608"/>
  <c r="G755" i="9"/>
  <c r="K755" s="1"/>
  <c r="K537"/>
  <c r="G8458" i="13"/>
  <c r="K5178"/>
  <c r="K525" i="9"/>
  <c r="G743"/>
  <c r="K743" s="1"/>
  <c r="C268" i="14"/>
  <c r="B385" i="9"/>
  <c r="F167"/>
  <c r="L167"/>
  <c r="D289" i="14"/>
  <c r="L293" i="9"/>
  <c r="F293"/>
  <c r="E307" i="14"/>
  <c r="F630" i="9"/>
  <c r="L630"/>
  <c r="F685"/>
  <c r="L685"/>
  <c r="I335" i="14"/>
  <c r="B6952" i="13"/>
  <c r="F6941"/>
  <c r="B7062"/>
  <c r="F6952"/>
  <c r="B787" i="9"/>
  <c r="F569"/>
  <c r="I306" i="14"/>
  <c r="L569" i="9"/>
  <c r="L526"/>
  <c r="E326" i="14"/>
  <c r="B744" i="9"/>
  <c r="F526"/>
  <c r="G754"/>
  <c r="K754" s="1"/>
  <c r="K536"/>
  <c r="J8046" i="13"/>
  <c r="J7936"/>
  <c r="G303" i="14"/>
  <c r="L653" i="9"/>
  <c r="F653"/>
  <c r="C314" i="14"/>
  <c r="B717" i="9"/>
  <c r="L499"/>
  <c r="F499"/>
  <c r="B443"/>
  <c r="F225"/>
  <c r="L225"/>
  <c r="H260" i="14"/>
  <c r="H725" i="9"/>
  <c r="H517"/>
  <c r="H735" s="1"/>
  <c r="G8422" i="13"/>
  <c r="K5142"/>
  <c r="G791" i="9"/>
  <c r="K791" s="1"/>
  <c r="K573"/>
  <c r="G8410" i="13"/>
  <c r="K5130"/>
  <c r="K238" i="9"/>
  <c r="G456"/>
  <c r="K456" s="1"/>
  <c r="K1672" i="13"/>
  <c r="G1782"/>
  <c r="G1672"/>
  <c r="K1661"/>
  <c r="G370" i="9"/>
  <c r="K152"/>
  <c r="G66"/>
  <c r="E773"/>
  <c r="E565"/>
  <c r="E783" s="1"/>
  <c r="E692"/>
  <c r="H270"/>
  <c r="H77"/>
  <c r="F3738" i="13"/>
  <c r="F3749"/>
  <c r="B3749"/>
  <c r="G438" i="9"/>
  <c r="K438" s="1"/>
  <c r="K220"/>
  <c r="G185"/>
  <c r="K175"/>
  <c r="G393"/>
  <c r="K177"/>
  <c r="G395"/>
  <c r="K395" s="1"/>
  <c r="E115"/>
  <c r="E710"/>
  <c r="E5968" i="13"/>
  <c r="E6078"/>
  <c r="G318" i="9"/>
  <c r="K318" s="1"/>
  <c r="K308"/>
  <c r="E705"/>
  <c r="E110"/>
  <c r="H363"/>
  <c r="I254"/>
  <c r="I16"/>
  <c r="B270"/>
  <c r="F260"/>
  <c r="B77"/>
  <c r="B253" i="14"/>
  <c r="L260" i="9"/>
  <c r="H261" i="14"/>
  <c r="F334" i="9"/>
  <c r="L334"/>
  <c r="F315" i="14"/>
  <c r="L644" i="9"/>
  <c r="F644"/>
  <c r="E315" i="14"/>
  <c r="F632" i="9"/>
  <c r="L632"/>
  <c r="G7936" i="13"/>
  <c r="K7925"/>
  <c r="G8046"/>
  <c r="K7936"/>
  <c r="K628" i="9"/>
  <c r="G638"/>
  <c r="K638" s="1"/>
  <c r="K6722" i="13"/>
  <c r="K6733"/>
  <c r="G6733"/>
  <c r="D281" i="14"/>
  <c r="F291" i="9"/>
  <c r="L291"/>
  <c r="F672"/>
  <c r="L672"/>
  <c r="H331" i="14"/>
  <c r="B459" i="9"/>
  <c r="I276" i="14"/>
  <c r="L241" i="9"/>
  <c r="F241"/>
  <c r="G779"/>
  <c r="K779" s="1"/>
  <c r="K561"/>
  <c r="K5118" i="13"/>
  <c r="G8398"/>
  <c r="J697" i="9"/>
  <c r="L656"/>
  <c r="F656"/>
  <c r="G315" i="14"/>
  <c r="F5118" i="13"/>
  <c r="B8398"/>
  <c r="G273" i="14"/>
  <c r="F325" i="9"/>
  <c r="L325"/>
  <c r="H310" i="14"/>
  <c r="H312" s="1"/>
  <c r="B776" i="9"/>
  <c r="L558"/>
  <c r="F558"/>
  <c r="L484"/>
  <c r="B702"/>
  <c r="F484"/>
  <c r="B107"/>
  <c r="B302" i="14"/>
  <c r="E8253" i="13"/>
  <c r="E8264" s="1"/>
  <c r="E5094"/>
  <c r="E4984"/>
  <c r="K208" i="9"/>
  <c r="G426"/>
  <c r="K426" s="1"/>
  <c r="E529"/>
  <c r="E747" s="1"/>
  <c r="E737"/>
  <c r="K3738" i="13"/>
  <c r="K3749"/>
  <c r="G3749"/>
  <c r="K166" i="9"/>
  <c r="G384"/>
  <c r="K384" s="1"/>
  <c r="D8410" i="13"/>
  <c r="I8398"/>
  <c r="D4138"/>
  <c r="I8386"/>
  <c r="E4150"/>
  <c r="F2838"/>
  <c r="F1818"/>
  <c r="J8458"/>
  <c r="F1224"/>
  <c r="F5798"/>
  <c r="F5822"/>
  <c r="F6150"/>
  <c r="H8470"/>
  <c r="K5494"/>
  <c r="J8410"/>
  <c r="F3872"/>
  <c r="D4162"/>
  <c r="C4138"/>
  <c r="D4102"/>
  <c r="F3106"/>
  <c r="J4114"/>
  <c r="C8458"/>
  <c r="F8082"/>
  <c r="K8142"/>
  <c r="F5786"/>
  <c r="K8070"/>
  <c r="F8388"/>
  <c r="F1210"/>
  <c r="F3896"/>
  <c r="F3958"/>
  <c r="K6490"/>
  <c r="K6454"/>
  <c r="C4090"/>
  <c r="D8398"/>
  <c r="C8470"/>
  <c r="F2522"/>
  <c r="F1830"/>
  <c r="F2850"/>
  <c r="F3130"/>
  <c r="F1854"/>
  <c r="F3192"/>
  <c r="C8422"/>
  <c r="D4174"/>
  <c r="F2802"/>
  <c r="F8436"/>
  <c r="F6746"/>
  <c r="K8106"/>
  <c r="F6830"/>
  <c r="K6818"/>
  <c r="K7802"/>
  <c r="K1514"/>
  <c r="K1538"/>
  <c r="K3981"/>
  <c r="K4041"/>
  <c r="K1550"/>
  <c r="K4140"/>
  <c r="K3434"/>
  <c r="E8472"/>
  <c r="K4080"/>
  <c r="H4162"/>
  <c r="K4152"/>
  <c r="F3932"/>
  <c r="K4067"/>
  <c r="K2826"/>
  <c r="K4017"/>
  <c r="K2534"/>
  <c r="K2864"/>
  <c r="K3993"/>
  <c r="K1854"/>
  <c r="H4174"/>
  <c r="F2778"/>
  <c r="K2802"/>
  <c r="F5446"/>
  <c r="F2450"/>
  <c r="K8118"/>
  <c r="F3190"/>
  <c r="F7488"/>
  <c r="K6114"/>
  <c r="K3130"/>
  <c r="K2486"/>
  <c r="F4092"/>
  <c r="J8472"/>
  <c r="F2462"/>
  <c r="F8313"/>
  <c r="K8082"/>
  <c r="J8434"/>
  <c r="F3822"/>
  <c r="F6466"/>
  <c r="K8094"/>
  <c r="K6832"/>
  <c r="F1138"/>
  <c r="F3118"/>
  <c r="F7402"/>
  <c r="K6174"/>
  <c r="F7414"/>
  <c r="H8434"/>
  <c r="H8446"/>
  <c r="K8252"/>
  <c r="K2850"/>
  <c r="K3106"/>
  <c r="K3178"/>
  <c r="K4092"/>
  <c r="F8477"/>
  <c r="F8277"/>
  <c r="F2790"/>
  <c r="F7160"/>
  <c r="K6162"/>
  <c r="F8192"/>
  <c r="K5810"/>
  <c r="K3154"/>
  <c r="K1502"/>
  <c r="K1466"/>
  <c r="I713" i="9"/>
  <c r="I505"/>
  <c r="I723" s="1"/>
  <c r="D270"/>
  <c r="D77"/>
  <c r="C245"/>
  <c r="C463" s="1"/>
  <c r="C453"/>
  <c r="I517"/>
  <c r="I735" s="1"/>
  <c r="I725"/>
  <c r="D8046" i="13"/>
  <c r="D7936"/>
  <c r="D690" i="9"/>
  <c r="I8253" i="13"/>
  <c r="I8264" s="1"/>
  <c r="I5094"/>
  <c r="I4984"/>
  <c r="L230" i="9"/>
  <c r="H280" i="14"/>
  <c r="B448" i="9"/>
  <c r="F230"/>
  <c r="E2438" i="13"/>
  <c r="E2328"/>
  <c r="C7936"/>
  <c r="C8046"/>
  <c r="F208" i="9"/>
  <c r="L208"/>
  <c r="B426"/>
  <c r="F288" i="14"/>
  <c r="F290" s="1"/>
  <c r="I3202" i="13"/>
  <c r="I3191"/>
  <c r="J692" i="9"/>
  <c r="B2437" i="13"/>
  <c r="F2426"/>
  <c r="F2437"/>
  <c r="H307" i="14"/>
  <c r="F666" i="9"/>
  <c r="L666"/>
  <c r="H7936" i="13"/>
  <c r="H8046"/>
  <c r="D797"/>
  <c r="D4066"/>
  <c r="D4077" s="1"/>
  <c r="J365" i="9"/>
  <c r="C360"/>
  <c r="D725"/>
  <c r="D517"/>
  <c r="D735" s="1"/>
  <c r="D67"/>
  <c r="D371"/>
  <c r="D359"/>
  <c r="C71"/>
  <c r="C375"/>
  <c r="D710"/>
  <c r="D115"/>
  <c r="D7062" i="13"/>
  <c r="D6952"/>
  <c r="C358" i="9"/>
  <c r="D691"/>
  <c r="D209"/>
  <c r="D427" s="1"/>
  <c r="D417"/>
  <c r="I493"/>
  <c r="I106"/>
  <c r="I701"/>
  <c r="I705"/>
  <c r="I110"/>
  <c r="C107"/>
  <c r="C702"/>
  <c r="I17"/>
  <c r="I255"/>
  <c r="E69"/>
  <c r="E373"/>
  <c r="E1454" i="13"/>
  <c r="E1344"/>
  <c r="L302" i="9"/>
  <c r="F302"/>
  <c r="E277" i="14"/>
  <c r="I3858" i="13"/>
  <c r="I3847"/>
  <c r="J110" i="9"/>
  <c r="J705"/>
  <c r="B377"/>
  <c r="F159"/>
  <c r="B73"/>
  <c r="B284" i="14"/>
  <c r="L159" i="9"/>
  <c r="E268" i="14"/>
  <c r="B409" i="9"/>
  <c r="L191"/>
  <c r="F191"/>
  <c r="B794"/>
  <c r="F576"/>
  <c r="L576"/>
  <c r="I334" i="14"/>
  <c r="I336" s="1"/>
  <c r="B7718" i="13"/>
  <c r="F7608"/>
  <c r="B7608"/>
  <c r="F7597"/>
  <c r="I268" i="14"/>
  <c r="I270" s="1"/>
  <c r="F239" i="9"/>
  <c r="B457"/>
  <c r="L239"/>
  <c r="K901" i="13"/>
  <c r="G4181"/>
  <c r="K4181" s="1"/>
  <c r="K548" i="9"/>
  <c r="G766"/>
  <c r="K766" s="1"/>
  <c r="G744"/>
  <c r="K744" s="1"/>
  <c r="K526"/>
  <c r="I14"/>
  <c r="I252"/>
  <c r="D303" i="14"/>
  <c r="F617" i="9"/>
  <c r="L617"/>
  <c r="F5154" i="13"/>
  <c r="B8434"/>
  <c r="F302" i="14"/>
  <c r="F304" s="1"/>
  <c r="B750" i="9"/>
  <c r="F532"/>
  <c r="L532"/>
  <c r="I319" i="14"/>
  <c r="F681" i="9"/>
  <c r="L681"/>
  <c r="F6077" i="13"/>
  <c r="B6077"/>
  <c r="F6066"/>
  <c r="H773" i="9"/>
  <c r="H565"/>
  <c r="H783" s="1"/>
  <c r="G749"/>
  <c r="G541"/>
  <c r="K531"/>
  <c r="K5082" i="13"/>
  <c r="G8362"/>
  <c r="K5093"/>
  <c r="G5093"/>
  <c r="F660" i="9"/>
  <c r="G331" i="14"/>
  <c r="L660" i="9"/>
  <c r="L640"/>
  <c r="B650"/>
  <c r="F640"/>
  <c r="F299" i="14"/>
  <c r="B786" i="9"/>
  <c r="F568"/>
  <c r="L568"/>
  <c r="I302" i="14"/>
  <c r="F678" i="9"/>
  <c r="L678"/>
  <c r="I307" i="14"/>
  <c r="H785" i="9"/>
  <c r="H577"/>
  <c r="H795" s="1"/>
  <c r="K5629" i="13"/>
  <c r="G5750"/>
  <c r="K5640"/>
  <c r="G5640"/>
  <c r="G742" i="9"/>
  <c r="K742" s="1"/>
  <c r="K524"/>
  <c r="K5312" i="13"/>
  <c r="G5312"/>
  <c r="K5301"/>
  <c r="G5422"/>
  <c r="J725" i="9"/>
  <c r="J517"/>
  <c r="J735" s="1"/>
  <c r="B4090" i="13"/>
  <c r="F810"/>
  <c r="F1781"/>
  <c r="B1781"/>
  <c r="F1770"/>
  <c r="B462" i="9"/>
  <c r="I288" i="14"/>
  <c r="L244" i="9"/>
  <c r="F244"/>
  <c r="F326" i="14"/>
  <c r="F328" s="1"/>
  <c r="B756" i="9"/>
  <c r="F538"/>
  <c r="L538"/>
  <c r="F537"/>
  <c r="L537"/>
  <c r="F322" i="14"/>
  <c r="B755" i="9"/>
  <c r="F557"/>
  <c r="H306" i="14"/>
  <c r="H308" s="1"/>
  <c r="B775" i="9"/>
  <c r="L557"/>
  <c r="F5421" i="13"/>
  <c r="B5421"/>
  <c r="F5410"/>
  <c r="H7062"/>
  <c r="H6952"/>
  <c r="G753" i="9"/>
  <c r="K753" s="1"/>
  <c r="K535"/>
  <c r="G767"/>
  <c r="K767" s="1"/>
  <c r="K549"/>
  <c r="G553"/>
  <c r="K543"/>
  <c r="G761"/>
  <c r="G745"/>
  <c r="K745" s="1"/>
  <c r="K527"/>
  <c r="I690"/>
  <c r="D3957" i="13"/>
  <c r="D3968" s="1"/>
  <c r="D798"/>
  <c r="D688"/>
  <c r="J374" i="9"/>
  <c r="J70"/>
  <c r="C374"/>
  <c r="C70"/>
  <c r="C359"/>
  <c r="C3640" i="13"/>
  <c r="C3750"/>
  <c r="D7718"/>
  <c r="D7608"/>
  <c r="D374" i="9"/>
  <c r="D70"/>
  <c r="J2656" i="13"/>
  <c r="J2766"/>
  <c r="J3094"/>
  <c r="J2984"/>
  <c r="G277" i="14"/>
  <c r="L326" i="9"/>
  <c r="F326"/>
  <c r="G280" i="14"/>
  <c r="G282" s="1"/>
  <c r="B436" i="9"/>
  <c r="F218"/>
  <c r="L218"/>
  <c r="I3530" i="13"/>
  <c r="I3519"/>
  <c r="C108" i="9"/>
  <c r="C703"/>
  <c r="L284"/>
  <c r="D253" i="14"/>
  <c r="F284" i="9"/>
  <c r="B294"/>
  <c r="I250"/>
  <c r="I12"/>
  <c r="J393"/>
  <c r="J185"/>
  <c r="J403" s="1"/>
  <c r="E360"/>
  <c r="C565"/>
  <c r="C783" s="1"/>
  <c r="C773"/>
  <c r="B406"/>
  <c r="L188"/>
  <c r="F188"/>
  <c r="E256" i="14"/>
  <c r="I256" i="9"/>
  <c r="I18"/>
  <c r="B1453" i="13"/>
  <c r="F1442"/>
  <c r="F1453"/>
  <c r="F1125"/>
  <c r="B1125"/>
  <c r="F1114"/>
  <c r="F7706"/>
  <c r="B7717"/>
  <c r="F7717"/>
  <c r="B792" i="9"/>
  <c r="F574"/>
  <c r="L574"/>
  <c r="I326" i="14"/>
  <c r="E331"/>
  <c r="F636" i="9"/>
  <c r="L636"/>
  <c r="F305"/>
  <c r="E289" i="14"/>
  <c r="L305" i="9"/>
  <c r="H695"/>
  <c r="H690"/>
  <c r="H109"/>
  <c r="H704"/>
  <c r="G750"/>
  <c r="K750" s="1"/>
  <c r="K532"/>
  <c r="K503"/>
  <c r="G721"/>
  <c r="K721" s="1"/>
  <c r="G738"/>
  <c r="K738" s="1"/>
  <c r="K520"/>
  <c r="K5201" i="13"/>
  <c r="G8481"/>
  <c r="K8481" s="1"/>
  <c r="B731" i="9"/>
  <c r="L513"/>
  <c r="F513"/>
  <c r="D322" i="14"/>
  <c r="D324" s="1"/>
  <c r="H110" i="9"/>
  <c r="H705"/>
  <c r="G729"/>
  <c r="K729" s="1"/>
  <c r="K511"/>
  <c r="J7390" i="13"/>
  <c r="J7280"/>
  <c r="J703" i="9"/>
  <c r="J108"/>
  <c r="B3750" i="13"/>
  <c r="F3640"/>
  <c r="F3629"/>
  <c r="B3640"/>
  <c r="D323" i="14"/>
  <c r="F622" i="9"/>
  <c r="L622"/>
  <c r="B6733" i="13"/>
  <c r="F6733"/>
  <c r="F6722"/>
  <c r="B5640"/>
  <c r="F5629"/>
  <c r="B5750"/>
  <c r="F5640"/>
  <c r="B315" i="14"/>
  <c r="L596" i="9"/>
  <c r="F596"/>
  <c r="B122"/>
  <c r="F634"/>
  <c r="L634"/>
  <c r="E323" i="14"/>
  <c r="H703" i="9"/>
  <c r="H108"/>
  <c r="G792"/>
  <c r="K792" s="1"/>
  <c r="K574"/>
  <c r="G752"/>
  <c r="K752" s="1"/>
  <c r="K534"/>
  <c r="G719"/>
  <c r="K719" s="1"/>
  <c r="K501"/>
  <c r="E272" i="14"/>
  <c r="B410" i="9"/>
  <c r="L192"/>
  <c r="F192"/>
  <c r="B4114" i="13"/>
  <c r="F834"/>
  <c r="B4176"/>
  <c r="F896"/>
  <c r="B769" i="9"/>
  <c r="L551"/>
  <c r="F551"/>
  <c r="G330" i="14"/>
  <c r="L677" i="9"/>
  <c r="I303" i="14"/>
  <c r="F677" i="9"/>
  <c r="C319" i="14"/>
  <c r="L609" i="9"/>
  <c r="F609"/>
  <c r="B4183" i="13"/>
  <c r="F4183" s="1"/>
  <c r="F903"/>
  <c r="H697" i="9"/>
  <c r="G626"/>
  <c r="K626" s="1"/>
  <c r="K616"/>
  <c r="K7280" i="13"/>
  <c r="G7280"/>
  <c r="K7269"/>
  <c r="G7390"/>
  <c r="G782" i="9"/>
  <c r="K782" s="1"/>
  <c r="K564"/>
  <c r="C363"/>
  <c r="I689"/>
  <c r="D73"/>
  <c r="D377"/>
  <c r="D360"/>
  <c r="F899" i="13"/>
  <c r="B4179"/>
  <c r="F4179" s="1"/>
  <c r="C3094"/>
  <c r="C2984"/>
  <c r="B4181"/>
  <c r="F4181" s="1"/>
  <c r="F901"/>
  <c r="I703" i="9"/>
  <c r="I108"/>
  <c r="C3957" i="13"/>
  <c r="C3968" s="1"/>
  <c r="C688"/>
  <c r="C798"/>
  <c r="D113" i="9"/>
  <c r="D708"/>
  <c r="D108"/>
  <c r="D703"/>
  <c r="D702"/>
  <c r="D107"/>
  <c r="I7608" i="13"/>
  <c r="I7718"/>
  <c r="E77" i="9"/>
  <c r="E270"/>
  <c r="C689"/>
  <c r="C785"/>
  <c r="C577"/>
  <c r="C795" s="1"/>
  <c r="F266"/>
  <c r="L266"/>
  <c r="B83"/>
  <c r="B277" i="14"/>
  <c r="E233" i="9"/>
  <c r="E451" s="1"/>
  <c r="E441"/>
  <c r="D265" i="14"/>
  <c r="F287" i="9"/>
  <c r="L287"/>
  <c r="C273" i="14"/>
  <c r="F277" i="9"/>
  <c r="L277"/>
  <c r="I1879" i="13"/>
  <c r="I1890"/>
  <c r="J378" i="9"/>
  <c r="J74"/>
  <c r="E1126" i="13"/>
  <c r="E1016"/>
  <c r="C6078"/>
  <c r="C5968"/>
  <c r="I704" i="9"/>
  <c r="I109"/>
  <c r="J359"/>
  <c r="D5093" i="13"/>
  <c r="D8362"/>
  <c r="D8373" s="1"/>
  <c r="C73" i="9"/>
  <c r="C377"/>
  <c r="D704"/>
  <c r="D109"/>
  <c r="C221"/>
  <c r="C439" s="1"/>
  <c r="C429"/>
  <c r="D453"/>
  <c r="D245"/>
  <c r="D463" s="1"/>
  <c r="I6734" i="13"/>
  <c r="I6624"/>
  <c r="D373" i="9"/>
  <c r="D69"/>
  <c r="G4185" i="13"/>
  <c r="K4185" s="1"/>
  <c r="K905"/>
  <c r="J3312"/>
  <c r="J3422"/>
  <c r="J270" i="9"/>
  <c r="J77"/>
  <c r="E71"/>
  <c r="E375"/>
  <c r="E365"/>
  <c r="E393"/>
  <c r="E185"/>
  <c r="E403" s="1"/>
  <c r="C695"/>
  <c r="J372"/>
  <c r="J68"/>
  <c r="E3312" i="13"/>
  <c r="E3422"/>
  <c r="C7608"/>
  <c r="C7718"/>
  <c r="B412" i="9"/>
  <c r="L194"/>
  <c r="F194"/>
  <c r="E280" i="14"/>
  <c r="B743" i="9"/>
  <c r="F525"/>
  <c r="E322" i="14"/>
  <c r="E324" s="1"/>
  <c r="L525" i="9"/>
  <c r="G717"/>
  <c r="K717" s="1"/>
  <c r="K499"/>
  <c r="G289" i="14"/>
  <c r="F329" i="9"/>
  <c r="L329"/>
  <c r="L564"/>
  <c r="F564"/>
  <c r="H334" i="14"/>
  <c r="B782" i="9"/>
  <c r="C322" i="14"/>
  <c r="B719" i="9"/>
  <c r="L501"/>
  <c r="F501"/>
  <c r="B732"/>
  <c r="F514"/>
  <c r="L514"/>
  <c r="D326" i="14"/>
  <c r="F3421" i="13"/>
  <c r="B3421"/>
  <c r="F3410"/>
  <c r="L232" i="9"/>
  <c r="H288" i="14"/>
  <c r="F232" i="9"/>
  <c r="B450"/>
  <c r="L322"/>
  <c r="G261" i="14"/>
  <c r="F322" i="9"/>
  <c r="G4150" i="13"/>
  <c r="K870"/>
  <c r="G2328"/>
  <c r="K2317"/>
  <c r="G2438"/>
  <c r="K2328"/>
  <c r="G412" i="9"/>
  <c r="K412" s="1"/>
  <c r="K194"/>
  <c r="K183"/>
  <c r="G401"/>
  <c r="K401" s="1"/>
  <c r="G420"/>
  <c r="K420" s="1"/>
  <c r="K202"/>
  <c r="G2656" i="13"/>
  <c r="G2766"/>
  <c r="K2656"/>
  <c r="K2645"/>
  <c r="G406" i="9"/>
  <c r="K406" s="1"/>
  <c r="K188"/>
  <c r="E696"/>
  <c r="I2863" i="13"/>
  <c r="I2874"/>
  <c r="K3421"/>
  <c r="G3421"/>
  <c r="K3410"/>
  <c r="K215" i="9"/>
  <c r="G433"/>
  <c r="K433" s="1"/>
  <c r="E694"/>
  <c r="H441"/>
  <c r="H233"/>
  <c r="H451" s="1"/>
  <c r="E281" i="14"/>
  <c r="L303" i="9"/>
  <c r="F303"/>
  <c r="K207"/>
  <c r="G425"/>
  <c r="K425" s="1"/>
  <c r="G373"/>
  <c r="K373" s="1"/>
  <c r="K155"/>
  <c r="G69"/>
  <c r="K3082" i="13"/>
  <c r="K3093"/>
  <c r="G3093"/>
  <c r="E114" i="9"/>
  <c r="E709"/>
  <c r="H362"/>
  <c r="H2110" i="13"/>
  <c r="H2000"/>
  <c r="B4150"/>
  <c r="F870"/>
  <c r="K261" i="9"/>
  <c r="G78"/>
  <c r="E107"/>
  <c r="E702"/>
  <c r="L338"/>
  <c r="H277" i="14"/>
  <c r="F338" i="9"/>
  <c r="K264"/>
  <c r="G81"/>
  <c r="E602"/>
  <c r="E118"/>
  <c r="H370"/>
  <c r="H66"/>
  <c r="G449"/>
  <c r="K449" s="1"/>
  <c r="K231"/>
  <c r="K677" i="13"/>
  <c r="G3957"/>
  <c r="K688"/>
  <c r="G688"/>
  <c r="G798"/>
  <c r="H375" i="9"/>
  <c r="H71"/>
  <c r="E257" i="14"/>
  <c r="L297" i="9"/>
  <c r="F297"/>
  <c r="E691"/>
  <c r="E7390" i="13"/>
  <c r="E7280"/>
  <c r="H245" i="9"/>
  <c r="H463" s="1"/>
  <c r="H453"/>
  <c r="G614"/>
  <c r="K614" s="1"/>
  <c r="K604"/>
  <c r="I356"/>
  <c r="I87"/>
  <c r="G388"/>
  <c r="K388" s="1"/>
  <c r="K170"/>
  <c r="H3957" i="13"/>
  <c r="H3968" s="1"/>
  <c r="H798"/>
  <c r="H688"/>
  <c r="H3422"/>
  <c r="H3312"/>
  <c r="G430" i="9"/>
  <c r="K430" s="1"/>
  <c r="K212"/>
  <c r="G707"/>
  <c r="K707" s="1"/>
  <c r="K489"/>
  <c r="G112"/>
  <c r="H706"/>
  <c r="H111"/>
  <c r="K601"/>
  <c r="G127"/>
  <c r="G6406" i="13"/>
  <c r="K6296"/>
  <c r="G6296"/>
  <c r="K6285"/>
  <c r="I327" i="14"/>
  <c r="F683" i="9"/>
  <c r="L683"/>
  <c r="D330" i="14"/>
  <c r="F515" i="9"/>
  <c r="B733"/>
  <c r="L515"/>
  <c r="G4178" i="13"/>
  <c r="K4178" s="1"/>
  <c r="K898"/>
  <c r="H74" i="9"/>
  <c r="H378"/>
  <c r="K903" i="13"/>
  <c r="G4183"/>
  <c r="K4183" s="1"/>
  <c r="B456" i="9"/>
  <c r="I264" i="14"/>
  <c r="L238" i="9"/>
  <c r="F238"/>
  <c r="L648"/>
  <c r="F648"/>
  <c r="F331" i="14"/>
  <c r="B705" i="9"/>
  <c r="L487"/>
  <c r="F487"/>
  <c r="B110"/>
  <c r="B314" i="14"/>
  <c r="B8386" i="13"/>
  <c r="F5106"/>
  <c r="G790" i="9"/>
  <c r="K790" s="1"/>
  <c r="K572"/>
  <c r="K546"/>
  <c r="G764"/>
  <c r="K764" s="1"/>
  <c r="G662"/>
  <c r="K662" s="1"/>
  <c r="K652"/>
  <c r="G8386" i="13"/>
  <c r="K5106"/>
  <c r="J6078"/>
  <c r="J5968"/>
  <c r="J541" i="9"/>
  <c r="J759" s="1"/>
  <c r="J749"/>
  <c r="J8362" i="13"/>
  <c r="J8373" s="1"/>
  <c r="J5093"/>
  <c r="L155" i="9"/>
  <c r="B373"/>
  <c r="B268" i="14"/>
  <c r="F155" i="9"/>
  <c r="B69"/>
  <c r="F339"/>
  <c r="H281" i="14"/>
  <c r="L339" i="9"/>
  <c r="L649"/>
  <c r="F649"/>
  <c r="F335" i="14"/>
  <c r="L671" i="9"/>
  <c r="H327" i="14"/>
  <c r="F671" i="9"/>
  <c r="H303" i="14"/>
  <c r="F665" i="9"/>
  <c r="L665"/>
  <c r="G765"/>
  <c r="K765" s="1"/>
  <c r="K547"/>
  <c r="G789"/>
  <c r="K789" s="1"/>
  <c r="K571"/>
  <c r="G763"/>
  <c r="K763" s="1"/>
  <c r="K545"/>
  <c r="K509"/>
  <c r="G727"/>
  <c r="K727" s="1"/>
  <c r="I265" i="14"/>
  <c r="L347" i="9"/>
  <c r="F347"/>
  <c r="F285"/>
  <c r="D257" i="14"/>
  <c r="L285" i="9"/>
  <c r="F489"/>
  <c r="L489"/>
  <c r="B112"/>
  <c r="B322" i="14"/>
  <c r="B707" i="9"/>
  <c r="E314" i="14"/>
  <c r="E316" s="1"/>
  <c r="B741" i="9"/>
  <c r="L523"/>
  <c r="F523"/>
  <c r="F180"/>
  <c r="D272" i="14"/>
  <c r="L180" i="9"/>
  <c r="B398"/>
  <c r="F215"/>
  <c r="L215"/>
  <c r="G268" i="14"/>
  <c r="G270" s="1"/>
  <c r="B433" i="9"/>
  <c r="H692"/>
  <c r="K596"/>
  <c r="G122"/>
  <c r="G7389" i="13"/>
  <c r="K7378"/>
  <c r="K7389"/>
  <c r="I1562"/>
  <c r="I1551"/>
  <c r="J710" i="9"/>
  <c r="J115"/>
  <c r="F352"/>
  <c r="I285" i="14"/>
  <c r="L352" i="9"/>
  <c r="B441"/>
  <c r="B233"/>
  <c r="F223"/>
  <c r="L223"/>
  <c r="H252" i="14"/>
  <c r="L562" i="9"/>
  <c r="F562"/>
  <c r="H326" i="14"/>
  <c r="H328" s="1"/>
  <c r="B780" i="9"/>
  <c r="F311" i="14"/>
  <c r="L643" i="9"/>
  <c r="F643"/>
  <c r="L512"/>
  <c r="F512"/>
  <c r="D318" i="14"/>
  <c r="B730" i="9"/>
  <c r="H749"/>
  <c r="H541"/>
  <c r="H759" s="1"/>
  <c r="H761"/>
  <c r="H553"/>
  <c r="H771" s="1"/>
  <c r="G8470" i="13"/>
  <c r="K5190"/>
  <c r="K154" i="9"/>
  <c r="G68"/>
  <c r="G372"/>
  <c r="K372" s="1"/>
  <c r="H253" i="14"/>
  <c r="L332" i="9"/>
  <c r="B342"/>
  <c r="F332"/>
  <c r="L269"/>
  <c r="F269"/>
  <c r="B86"/>
  <c r="B289" i="14"/>
  <c r="K226" i="9"/>
  <c r="G444"/>
  <c r="K444" s="1"/>
  <c r="K204"/>
  <c r="G422"/>
  <c r="K422" s="1"/>
  <c r="K223"/>
  <c r="G441"/>
  <c r="G233"/>
  <c r="G417"/>
  <c r="G209"/>
  <c r="K199"/>
  <c r="E74"/>
  <c r="E378"/>
  <c r="B4184" i="13"/>
  <c r="F4184" s="1"/>
  <c r="F904"/>
  <c r="G265" i="14"/>
  <c r="F323" i="9"/>
  <c r="L323"/>
  <c r="F652"/>
  <c r="G299" i="14"/>
  <c r="L652" i="9"/>
  <c r="B662"/>
  <c r="I299" i="14"/>
  <c r="F676" i="9"/>
  <c r="B686"/>
  <c r="L676"/>
  <c r="L598"/>
  <c r="F598"/>
  <c r="B124"/>
  <c r="B323" i="14"/>
  <c r="G710" i="9"/>
  <c r="K492"/>
  <c r="G115"/>
  <c r="K597"/>
  <c r="G123"/>
  <c r="L536"/>
  <c r="F318" i="14"/>
  <c r="F320" s="1"/>
  <c r="B754" i="9"/>
  <c r="F536"/>
  <c r="B395"/>
  <c r="L177"/>
  <c r="F177"/>
  <c r="D260" i="14"/>
  <c r="B281"/>
  <c r="F267" i="9"/>
  <c r="L267"/>
  <c r="B84"/>
  <c r="B8410" i="13"/>
  <c r="F5130"/>
  <c r="H708" i="9"/>
  <c r="H113"/>
  <c r="G716"/>
  <c r="K716" s="1"/>
  <c r="K498"/>
  <c r="L272"/>
  <c r="C253" i="14"/>
  <c r="B282" i="9"/>
  <c r="F272"/>
  <c r="K213"/>
  <c r="G431"/>
  <c r="K431" s="1"/>
  <c r="K169"/>
  <c r="G387"/>
  <c r="K387" s="1"/>
  <c r="E689"/>
  <c r="L189"/>
  <c r="F189"/>
  <c r="E260" i="14"/>
  <c r="E262" s="1"/>
  <c r="B407" i="9"/>
  <c r="G86"/>
  <c r="K269"/>
  <c r="G173"/>
  <c r="K163"/>
  <c r="G381"/>
  <c r="C4102" i="13"/>
  <c r="I8422"/>
  <c r="E4090"/>
  <c r="D8458"/>
  <c r="I8458"/>
  <c r="I8410"/>
  <c r="E4126"/>
  <c r="F2826"/>
  <c r="F3908"/>
  <c r="F6832"/>
  <c r="F1794"/>
  <c r="F8363"/>
  <c r="K7754"/>
  <c r="F3458"/>
  <c r="K7426"/>
  <c r="F6442"/>
  <c r="F3506"/>
  <c r="D8446"/>
  <c r="D8472"/>
  <c r="J4102"/>
  <c r="C8410"/>
  <c r="F1842"/>
  <c r="J4174"/>
  <c r="F3154"/>
  <c r="J8422"/>
  <c r="F7462"/>
  <c r="F8058"/>
  <c r="F7816"/>
  <c r="F6782"/>
  <c r="F2814"/>
  <c r="F1880"/>
  <c r="K7790"/>
  <c r="F1466"/>
  <c r="F4164"/>
  <c r="F5494"/>
  <c r="K7730"/>
  <c r="F1550"/>
  <c r="F1150"/>
  <c r="K5774"/>
  <c r="J4150"/>
  <c r="J4090"/>
  <c r="C4126"/>
  <c r="C4176"/>
  <c r="F1806"/>
  <c r="E4102"/>
  <c r="F1866"/>
  <c r="F4029"/>
  <c r="F1186"/>
  <c r="F3446"/>
  <c r="F8254"/>
  <c r="F5458"/>
  <c r="F5506"/>
  <c r="F6090"/>
  <c r="K8424"/>
  <c r="J8398"/>
  <c r="F6806"/>
  <c r="F8349"/>
  <c r="F8289"/>
  <c r="K7462"/>
  <c r="K8325"/>
  <c r="F3518"/>
  <c r="K1818"/>
  <c r="K2462"/>
  <c r="K3956"/>
  <c r="K3470"/>
  <c r="K3762"/>
  <c r="K2510"/>
  <c r="K3846"/>
  <c r="K2206"/>
  <c r="K4065"/>
  <c r="K2146"/>
  <c r="H4150"/>
  <c r="K1830"/>
  <c r="K3834"/>
  <c r="K2134"/>
  <c r="F4140"/>
  <c r="K2814"/>
  <c r="K3908"/>
  <c r="K3774"/>
  <c r="F2146"/>
  <c r="F6490"/>
  <c r="K3798"/>
  <c r="K3494"/>
  <c r="F7814"/>
  <c r="F8168"/>
  <c r="F8301"/>
  <c r="H8386"/>
  <c r="K5458"/>
  <c r="K8168"/>
  <c r="K6770"/>
  <c r="F8448"/>
  <c r="H8398"/>
  <c r="K5446"/>
  <c r="F3848"/>
  <c r="F7134"/>
  <c r="F5846"/>
  <c r="F7438"/>
  <c r="K6794"/>
  <c r="K7816"/>
  <c r="F2534"/>
  <c r="F8094"/>
  <c r="F1538"/>
  <c r="K7158"/>
  <c r="K8436"/>
  <c r="K4164"/>
  <c r="K3822"/>
  <c r="K3896"/>
  <c r="K2522"/>
  <c r="K1162"/>
  <c r="K4029"/>
  <c r="F3981"/>
  <c r="H8472"/>
  <c r="F6758"/>
  <c r="F3482"/>
  <c r="F5434"/>
  <c r="F3494"/>
  <c r="E8386"/>
  <c r="K3810"/>
  <c r="D697" i="9"/>
  <c r="C1126" i="13"/>
  <c r="C1016"/>
  <c r="G8476"/>
  <c r="K8476" s="1"/>
  <c r="K5196"/>
  <c r="C118" i="9"/>
  <c r="C602"/>
  <c r="G8480" i="13"/>
  <c r="K8480" s="1"/>
  <c r="K5200"/>
  <c r="E197" i="9"/>
  <c r="E415" s="1"/>
  <c r="E405"/>
  <c r="E1782" i="13"/>
  <c r="E1672"/>
  <c r="C6952"/>
  <c r="C7062"/>
  <c r="E3957"/>
  <c r="E3968" s="1"/>
  <c r="E688"/>
  <c r="E798"/>
  <c r="E429" i="9"/>
  <c r="E221"/>
  <c r="E439" s="1"/>
  <c r="F257" i="14"/>
  <c r="F309" i="9"/>
  <c r="L309"/>
  <c r="E371"/>
  <c r="E67"/>
  <c r="C6296" i="13"/>
  <c r="C6406"/>
  <c r="B381" i="9"/>
  <c r="B173"/>
  <c r="L163"/>
  <c r="C252" i="14"/>
  <c r="F163" i="9"/>
  <c r="J695"/>
  <c r="B4126" i="13"/>
  <c r="F846"/>
  <c r="F272" i="14"/>
  <c r="F274" s="1"/>
  <c r="B422" i="9"/>
  <c r="F204"/>
  <c r="L204"/>
  <c r="D261" i="14"/>
  <c r="L286" i="9"/>
  <c r="F286"/>
  <c r="B765"/>
  <c r="F547"/>
  <c r="G314" i="14"/>
  <c r="G316" s="1"/>
  <c r="L547" i="9"/>
  <c r="F7378" i="13"/>
  <c r="F7389"/>
  <c r="B7389"/>
  <c r="F491" i="9"/>
  <c r="B114"/>
  <c r="B330" i="14"/>
  <c r="B709" i="9"/>
  <c r="L491"/>
  <c r="F520"/>
  <c r="L520"/>
  <c r="E302" i="14"/>
  <c r="B738" i="9"/>
  <c r="H115"/>
  <c r="H710"/>
  <c r="K598"/>
  <c r="G124"/>
  <c r="L213"/>
  <c r="G260" i="14"/>
  <c r="G262" s="1"/>
  <c r="B431" i="9"/>
  <c r="F213"/>
  <c r="L349"/>
  <c r="F349"/>
  <c r="I273" i="14"/>
  <c r="L633" i="9"/>
  <c r="E319" i="14"/>
  <c r="F633" i="9"/>
  <c r="L595"/>
  <c r="F595"/>
  <c r="B121"/>
  <c r="B311" i="14"/>
  <c r="G118" i="9"/>
  <c r="G602"/>
  <c r="K592"/>
  <c r="J565"/>
  <c r="J783" s="1"/>
  <c r="J773"/>
  <c r="L646"/>
  <c r="F646"/>
  <c r="F323" i="14"/>
  <c r="F545" i="9"/>
  <c r="G306" i="14"/>
  <c r="G308" s="1"/>
  <c r="L545" i="9"/>
  <c r="B763"/>
  <c r="H696"/>
  <c r="G108"/>
  <c r="G703"/>
  <c r="K703" s="1"/>
  <c r="K485"/>
  <c r="F688" i="13"/>
  <c r="B688"/>
  <c r="B3957"/>
  <c r="B798"/>
  <c r="F677"/>
  <c r="B751" i="9"/>
  <c r="L533"/>
  <c r="F306" i="14"/>
  <c r="F308" s="1"/>
  <c r="F533" i="9"/>
  <c r="F610"/>
  <c r="C323" i="14"/>
  <c r="L610" i="9"/>
  <c r="G718"/>
  <c r="K718" s="1"/>
  <c r="K500"/>
  <c r="G5749" i="13"/>
  <c r="K5738"/>
  <c r="K5749"/>
  <c r="D233" i="9"/>
  <c r="D451" s="1"/>
  <c r="D441"/>
  <c r="C209"/>
  <c r="C427" s="1"/>
  <c r="C417"/>
  <c r="D553"/>
  <c r="D771" s="1"/>
  <c r="D761"/>
  <c r="I7390" i="13"/>
  <c r="I7280"/>
  <c r="C1782"/>
  <c r="C1672"/>
  <c r="C378" i="9"/>
  <c r="C74"/>
  <c r="D6406" i="13"/>
  <c r="D6296"/>
  <c r="D6734"/>
  <c r="D6624"/>
  <c r="D173" i="9"/>
  <c r="D391" s="1"/>
  <c r="D381"/>
  <c r="D696"/>
  <c r="J173"/>
  <c r="J391" s="1"/>
  <c r="J381"/>
  <c r="J375"/>
  <c r="J71"/>
  <c r="J376"/>
  <c r="J72"/>
  <c r="J360"/>
  <c r="C517"/>
  <c r="C735" s="1"/>
  <c r="C725"/>
  <c r="B81"/>
  <c r="B269" i="14"/>
  <c r="L264" i="9"/>
  <c r="F264"/>
  <c r="F353"/>
  <c r="I289" i="14"/>
  <c r="L353" i="9"/>
  <c r="F2973" i="13"/>
  <c r="B3094"/>
  <c r="F2984"/>
  <c r="B2984"/>
  <c r="J2000"/>
  <c r="J2110"/>
  <c r="E364" i="9"/>
  <c r="J529"/>
  <c r="J747" s="1"/>
  <c r="J737"/>
  <c r="F600"/>
  <c r="B126"/>
  <c r="B331" i="14"/>
  <c r="L600" i="9"/>
  <c r="F543"/>
  <c r="G298" i="14"/>
  <c r="B761" i="9"/>
  <c r="L543"/>
  <c r="B553"/>
  <c r="B734"/>
  <c r="L516"/>
  <c r="F516"/>
  <c r="D334" i="14"/>
  <c r="D336" s="1"/>
  <c r="B577" i="9"/>
  <c r="F567"/>
  <c r="L567"/>
  <c r="I298" i="14"/>
  <c r="B785" i="9"/>
  <c r="L613"/>
  <c r="F613"/>
  <c r="C335" i="14"/>
  <c r="G794" i="9"/>
  <c r="K794" s="1"/>
  <c r="K576"/>
  <c r="I3859" i="13"/>
  <c r="I895"/>
  <c r="I906"/>
  <c r="E273" i="14"/>
  <c r="L301" i="9"/>
  <c r="F301"/>
  <c r="L346"/>
  <c r="F346"/>
  <c r="I261" i="14"/>
  <c r="B727" i="9"/>
  <c r="L509"/>
  <c r="F509"/>
  <c r="D306" i="14"/>
  <c r="G722" i="9"/>
  <c r="K722" s="1"/>
  <c r="K504"/>
  <c r="G769"/>
  <c r="K769" s="1"/>
  <c r="K551"/>
  <c r="G6734" i="13"/>
  <c r="K6624"/>
  <c r="G6624"/>
  <c r="K6613"/>
  <c r="F160" i="9"/>
  <c r="B378"/>
  <c r="L160"/>
  <c r="B74"/>
  <c r="B288" i="14"/>
  <c r="L344" i="9"/>
  <c r="B354"/>
  <c r="F344"/>
  <c r="I253" i="14"/>
  <c r="B319"/>
  <c r="L597" i="9"/>
  <c r="F597"/>
  <c r="B123"/>
  <c r="B108"/>
  <c r="B306" i="14"/>
  <c r="F485" i="9"/>
  <c r="L485"/>
  <c r="B703"/>
  <c r="H256" i="14"/>
  <c r="H258" s="1"/>
  <c r="B442" i="9"/>
  <c r="L224"/>
  <c r="F224"/>
  <c r="I249"/>
  <c r="I11"/>
  <c r="I1234" i="13"/>
  <c r="I1223"/>
  <c r="F196" i="9"/>
  <c r="E288" i="14"/>
  <c r="E290" s="1"/>
  <c r="B414" i="9"/>
  <c r="L196"/>
  <c r="E327" i="14"/>
  <c r="F635" i="9"/>
  <c r="L635"/>
  <c r="F498"/>
  <c r="C310" i="14"/>
  <c r="C312" s="1"/>
  <c r="B716" i="9"/>
  <c r="L498"/>
  <c r="G777"/>
  <c r="K777" s="1"/>
  <c r="K559"/>
  <c r="G113"/>
  <c r="G708"/>
  <c r="K490"/>
  <c r="G741"/>
  <c r="K741" s="1"/>
  <c r="K523"/>
  <c r="I7936" i="13"/>
  <c r="I8046"/>
  <c r="I691" i="9"/>
  <c r="J357"/>
  <c r="D375"/>
  <c r="D71"/>
  <c r="D357"/>
  <c r="C161"/>
  <c r="C65"/>
  <c r="C369"/>
  <c r="B4185" i="13"/>
  <c r="F4185" s="1"/>
  <c r="F905"/>
  <c r="D713" i="9"/>
  <c r="D505"/>
  <c r="D723" s="1"/>
  <c r="G8474" i="13"/>
  <c r="K8474" s="1"/>
  <c r="K5194"/>
  <c r="I8362"/>
  <c r="I8373" s="1"/>
  <c r="I5093"/>
  <c r="D694" i="9"/>
  <c r="I114"/>
  <c r="I709"/>
  <c r="J358"/>
  <c r="J361"/>
  <c r="J221"/>
  <c r="J439" s="1"/>
  <c r="J429"/>
  <c r="C261" i="14"/>
  <c r="F274" i="9"/>
  <c r="L274"/>
  <c r="D277" i="14"/>
  <c r="F290" i="9"/>
  <c r="L290"/>
  <c r="L182"/>
  <c r="F182"/>
  <c r="D280" i="14"/>
  <c r="D282" s="1"/>
  <c r="B400" i="9"/>
  <c r="B8476" i="13"/>
  <c r="F8476" s="1"/>
  <c r="F5196"/>
  <c r="J362" i="9"/>
  <c r="J3957" i="13"/>
  <c r="J3968" s="1"/>
  <c r="J798"/>
  <c r="J688"/>
  <c r="C704" i="9"/>
  <c r="C109"/>
  <c r="C737"/>
  <c r="C529"/>
  <c r="C747" s="1"/>
  <c r="I5968" i="13"/>
  <c r="I6078"/>
  <c r="D3750"/>
  <c r="D3640"/>
  <c r="D118" i="9"/>
  <c r="D602"/>
  <c r="C373"/>
  <c r="C69"/>
  <c r="D1126" i="13"/>
  <c r="D1016"/>
  <c r="C270" i="9"/>
  <c r="C77"/>
  <c r="D689"/>
  <c r="I706"/>
  <c r="I111"/>
  <c r="J1126" i="13"/>
  <c r="J1016"/>
  <c r="G8478"/>
  <c r="K8478" s="1"/>
  <c r="K5198"/>
  <c r="E362" i="9"/>
  <c r="E2656" i="13"/>
  <c r="E2766"/>
  <c r="F181" i="9"/>
  <c r="B399"/>
  <c r="L181"/>
  <c r="D276" i="14"/>
  <c r="H285"/>
  <c r="L340" i="9"/>
  <c r="F340"/>
  <c r="L236"/>
  <c r="F236"/>
  <c r="I256" i="14"/>
  <c r="I258" s="1"/>
  <c r="B454" i="9"/>
  <c r="C111"/>
  <c r="C706"/>
  <c r="G4180" i="13"/>
  <c r="K4180" s="1"/>
  <c r="K900"/>
  <c r="E377" i="9"/>
  <c r="E73"/>
  <c r="C114"/>
  <c r="C709"/>
  <c r="J706"/>
  <c r="J111"/>
  <c r="B737"/>
  <c r="B529"/>
  <c r="L519"/>
  <c r="E298" i="14"/>
  <c r="F519" i="9"/>
  <c r="L488"/>
  <c r="B706"/>
  <c r="F488"/>
  <c r="B111"/>
  <c r="B318" i="14"/>
  <c r="J696" i="9"/>
  <c r="F216"/>
  <c r="L216"/>
  <c r="G272" i="14"/>
  <c r="G274" s="1"/>
  <c r="B434" i="9"/>
  <c r="F555"/>
  <c r="H298" i="14"/>
  <c r="B773" i="9"/>
  <c r="L555"/>
  <c r="B565"/>
  <c r="F5968" i="13"/>
  <c r="B5968"/>
  <c r="F5957"/>
  <c r="B6078"/>
  <c r="J713" i="9"/>
  <c r="J505"/>
  <c r="J723" s="1"/>
  <c r="B453"/>
  <c r="I252" i="14"/>
  <c r="B245" i="9"/>
  <c r="F235"/>
  <c r="L235"/>
  <c r="G335" i="14"/>
  <c r="L661" i="9"/>
  <c r="F661"/>
  <c r="F605"/>
  <c r="C303" i="14"/>
  <c r="L605" i="9"/>
  <c r="K560"/>
  <c r="G778"/>
  <c r="K778" s="1"/>
  <c r="F165"/>
  <c r="L165"/>
  <c r="C260" i="14"/>
  <c r="C262" s="1"/>
  <c r="B383" i="9"/>
  <c r="F679"/>
  <c r="L679"/>
  <c r="I311" i="14"/>
  <c r="C289"/>
  <c r="F281" i="9"/>
  <c r="L281"/>
  <c r="G781"/>
  <c r="K781" s="1"/>
  <c r="K563"/>
  <c r="G731"/>
  <c r="K731" s="1"/>
  <c r="K513"/>
  <c r="G221"/>
  <c r="K211"/>
  <c r="G429"/>
  <c r="K156"/>
  <c r="G70"/>
  <c r="G374"/>
  <c r="F5198" i="13"/>
  <c r="B8478"/>
  <c r="F8478" s="1"/>
  <c r="G419" i="9"/>
  <c r="K419" s="1"/>
  <c r="K201"/>
  <c r="K786" i="13"/>
  <c r="G4066"/>
  <c r="K797"/>
  <c r="G797"/>
  <c r="K1442"/>
  <c r="K1453"/>
  <c r="G1453"/>
  <c r="G342" i="9"/>
  <c r="K342" s="1"/>
  <c r="K332"/>
  <c r="G375"/>
  <c r="K375" s="1"/>
  <c r="K157"/>
  <c r="G71"/>
  <c r="G377"/>
  <c r="K159"/>
  <c r="G73"/>
  <c r="G436"/>
  <c r="K436" s="1"/>
  <c r="K218"/>
  <c r="K180"/>
  <c r="G398"/>
  <c r="K398" s="1"/>
  <c r="K267"/>
  <c r="G84"/>
  <c r="K265"/>
  <c r="G82"/>
  <c r="H359"/>
  <c r="G461"/>
  <c r="K461" s="1"/>
  <c r="K243"/>
  <c r="G454"/>
  <c r="K454" s="1"/>
  <c r="K236"/>
  <c r="G306"/>
  <c r="K306" s="1"/>
  <c r="K296"/>
  <c r="H365"/>
  <c r="K2098" i="13"/>
  <c r="K2109"/>
  <c r="G2109"/>
  <c r="K272" i="9"/>
  <c r="G282"/>
  <c r="K282" s="1"/>
  <c r="K242"/>
  <c r="G460"/>
  <c r="K460" s="1"/>
  <c r="E6734" i="13"/>
  <c r="E6624"/>
  <c r="K164" i="9"/>
  <c r="G382"/>
  <c r="K382" s="1"/>
  <c r="G369"/>
  <c r="G161"/>
  <c r="G65"/>
  <c r="K151"/>
  <c r="H221"/>
  <c r="H439" s="1"/>
  <c r="H429"/>
  <c r="H2328" i="13"/>
  <c r="H2438"/>
  <c r="B330" i="9"/>
  <c r="F320"/>
  <c r="L320"/>
  <c r="G253" i="14"/>
  <c r="G293" s="1"/>
  <c r="G432" i="9"/>
  <c r="K432" s="1"/>
  <c r="K214"/>
  <c r="E113"/>
  <c r="E708"/>
  <c r="E703"/>
  <c r="E108"/>
  <c r="H371"/>
  <c r="H67"/>
  <c r="F2656" i="13"/>
  <c r="B2656"/>
  <c r="B2766"/>
  <c r="F2645"/>
  <c r="H377" i="9"/>
  <c r="H73"/>
  <c r="B413"/>
  <c r="L195"/>
  <c r="F195"/>
  <c r="E284" i="14"/>
  <c r="E286" s="1"/>
  <c r="H1782" i="13"/>
  <c r="H1672"/>
  <c r="I247" i="9"/>
  <c r="I75"/>
  <c r="I9"/>
  <c r="F156"/>
  <c r="B374"/>
  <c r="B70"/>
  <c r="B272" i="14"/>
  <c r="L156" i="9"/>
  <c r="B460"/>
  <c r="I280" i="14"/>
  <c r="L242" i="9"/>
  <c r="F242"/>
  <c r="E335" i="14"/>
  <c r="F637" i="9"/>
  <c r="L637"/>
  <c r="G705"/>
  <c r="K705" s="1"/>
  <c r="K487"/>
  <c r="G110"/>
  <c r="G400"/>
  <c r="K400" s="1"/>
  <c r="K182"/>
  <c r="K192"/>
  <c r="G410"/>
  <c r="K410" s="1"/>
  <c r="D285" i="14"/>
  <c r="F292" i="9"/>
  <c r="L292"/>
  <c r="L176"/>
  <c r="B394"/>
  <c r="D256" i="14"/>
  <c r="D258" s="1"/>
  <c r="F176" i="9"/>
  <c r="L571"/>
  <c r="I314" i="14"/>
  <c r="B789" i="9"/>
  <c r="F571"/>
  <c r="H5094" i="13"/>
  <c r="H4984"/>
  <c r="H8253"/>
  <c r="H8264" s="1"/>
  <c r="G774" i="9"/>
  <c r="K774" s="1"/>
  <c r="K556"/>
  <c r="G109"/>
  <c r="G704"/>
  <c r="K486"/>
  <c r="J704"/>
  <c r="J109"/>
  <c r="J602"/>
  <c r="J118"/>
  <c r="B209"/>
  <c r="F199"/>
  <c r="F252" i="14"/>
  <c r="B417" i="9"/>
  <c r="L199"/>
  <c r="G288" i="14"/>
  <c r="G290" s="1"/>
  <c r="L220" i="9"/>
  <c r="F220"/>
  <c r="B438"/>
  <c r="F269" i="14"/>
  <c r="L312" i="9"/>
  <c r="F312"/>
  <c r="F629"/>
  <c r="L629"/>
  <c r="E303" i="14"/>
  <c r="H114" i="9"/>
  <c r="H709"/>
  <c r="H505"/>
  <c r="H723" s="1"/>
  <c r="H713"/>
  <c r="G746"/>
  <c r="K746" s="1"/>
  <c r="K528"/>
  <c r="G773"/>
  <c r="G565"/>
  <c r="K555"/>
  <c r="F1016" i="13"/>
  <c r="B1016"/>
  <c r="F1005"/>
  <c r="B1126"/>
  <c r="F296" i="9"/>
  <c r="E253" i="14"/>
  <c r="B306" i="9"/>
  <c r="L296"/>
  <c r="L170"/>
  <c r="C280" i="14"/>
  <c r="B388" i="9"/>
  <c r="F170"/>
  <c r="F341"/>
  <c r="L341"/>
  <c r="H289" i="14"/>
  <c r="I315"/>
  <c r="F680" i="9"/>
  <c r="L680"/>
  <c r="B708"/>
  <c r="L490"/>
  <c r="B113"/>
  <c r="B326" i="14"/>
  <c r="F490" i="9"/>
  <c r="D307" i="14"/>
  <c r="F618" i="9"/>
  <c r="L618"/>
  <c r="H8362" i="13"/>
  <c r="H8373" s="1"/>
  <c r="H5093"/>
  <c r="G757" i="9"/>
  <c r="K757" s="1"/>
  <c r="K539"/>
  <c r="K599"/>
  <c r="G125"/>
  <c r="G786"/>
  <c r="K786" s="1"/>
  <c r="K568"/>
  <c r="J689"/>
  <c r="J691"/>
  <c r="L669"/>
  <c r="H319" i="14"/>
  <c r="F669" i="9"/>
  <c r="F278"/>
  <c r="L278"/>
  <c r="C277" i="14"/>
  <c r="K519" i="9"/>
  <c r="G737"/>
  <c r="G529"/>
  <c r="G775"/>
  <c r="K775" s="1"/>
  <c r="K557"/>
  <c r="K664"/>
  <c r="G674"/>
  <c r="K674" s="1"/>
  <c r="G725"/>
  <c r="K725" s="1"/>
  <c r="G517"/>
  <c r="K507"/>
  <c r="G376"/>
  <c r="K376" s="1"/>
  <c r="K158"/>
  <c r="G72"/>
  <c r="G4114" i="13"/>
  <c r="K834"/>
  <c r="G421" i="9"/>
  <c r="K421" s="1"/>
  <c r="K203"/>
  <c r="E695"/>
  <c r="C269" i="14"/>
  <c r="L276" i="9"/>
  <c r="F276"/>
  <c r="G389"/>
  <c r="K389" s="1"/>
  <c r="K171"/>
  <c r="K284"/>
  <c r="G294"/>
  <c r="K294" s="1"/>
  <c r="E269" i="14"/>
  <c r="L300" i="9"/>
  <c r="F300"/>
  <c r="E3750" i="13"/>
  <c r="E3640"/>
  <c r="C7390"/>
  <c r="C7280"/>
  <c r="F5093"/>
  <c r="B5093"/>
  <c r="B8362"/>
  <c r="F5082"/>
  <c r="G505" i="9"/>
  <c r="K495"/>
  <c r="G713"/>
  <c r="K713" s="1"/>
  <c r="B387"/>
  <c r="F169"/>
  <c r="L169"/>
  <c r="C276" i="14"/>
  <c r="L495" i="9"/>
  <c r="B505"/>
  <c r="F495"/>
  <c r="C298" i="14"/>
  <c r="B713" i="9"/>
  <c r="B419"/>
  <c r="L201"/>
  <c r="F260" i="14"/>
  <c r="F262" s="1"/>
  <c r="F201" i="9"/>
  <c r="L619"/>
  <c r="D311" i="14"/>
  <c r="F619" i="9"/>
  <c r="K533"/>
  <c r="G751"/>
  <c r="K751" s="1"/>
  <c r="E106"/>
  <c r="E701"/>
  <c r="E493"/>
  <c r="E711" s="1"/>
  <c r="E7062" i="13"/>
  <c r="E6952"/>
  <c r="K189" i="9"/>
  <c r="G407"/>
  <c r="K407" s="1"/>
  <c r="H361"/>
  <c r="G67"/>
  <c r="G371"/>
  <c r="K371" s="1"/>
  <c r="K153"/>
  <c r="K227"/>
  <c r="G445"/>
  <c r="K445" s="1"/>
  <c r="K7814" i="13"/>
  <c r="F6126"/>
  <c r="K6782"/>
  <c r="F3846"/>
  <c r="F8070"/>
  <c r="F6138"/>
  <c r="D4090"/>
  <c r="C4162"/>
  <c r="E4174"/>
  <c r="E4176"/>
  <c r="F4005"/>
  <c r="C8446"/>
  <c r="J8470"/>
  <c r="J8386"/>
  <c r="F3520"/>
  <c r="F3786"/>
  <c r="F5774"/>
  <c r="F3774"/>
  <c r="K6176"/>
  <c r="F2194"/>
  <c r="K8448"/>
  <c r="K8388"/>
  <c r="F7158"/>
  <c r="F7766"/>
  <c r="K7486"/>
  <c r="K6138"/>
  <c r="F4152"/>
  <c r="D4176"/>
  <c r="D8470"/>
  <c r="D4126"/>
  <c r="J4126"/>
  <c r="E4138"/>
  <c r="C8398"/>
  <c r="C8386"/>
  <c r="D8434"/>
  <c r="D4114"/>
  <c r="C8472"/>
  <c r="J4176"/>
  <c r="F3142"/>
  <c r="F7110"/>
  <c r="K7450"/>
  <c r="K6430"/>
  <c r="F8130"/>
  <c r="F7426"/>
  <c r="F3834"/>
  <c r="K1842"/>
  <c r="K1174"/>
  <c r="K2536"/>
  <c r="K3786"/>
  <c r="K3482"/>
  <c r="K2122"/>
  <c r="F2864"/>
  <c r="K3506"/>
  <c r="K1210"/>
  <c r="K2208"/>
  <c r="K1186"/>
  <c r="E8398"/>
  <c r="K8289"/>
  <c r="K3118"/>
  <c r="K1478"/>
  <c r="H4090"/>
  <c r="E8470"/>
  <c r="H4138"/>
  <c r="K1198"/>
  <c r="K7074"/>
  <c r="F4080"/>
  <c r="F2170"/>
  <c r="K4128"/>
  <c r="F4116"/>
  <c r="F6418"/>
  <c r="F8376"/>
  <c r="K6150"/>
  <c r="K8337"/>
  <c r="K8254"/>
  <c r="J8446"/>
  <c r="F2122"/>
  <c r="F7778"/>
  <c r="F7802"/>
  <c r="K7122"/>
  <c r="K6502"/>
  <c r="K5822"/>
  <c r="K7110"/>
  <c r="K5786"/>
  <c r="F2134"/>
  <c r="F7074"/>
  <c r="F5848"/>
  <c r="F2182"/>
  <c r="F4104"/>
  <c r="F3944"/>
  <c r="F7474"/>
  <c r="F6430"/>
  <c r="F6770"/>
  <c r="F8400"/>
  <c r="K1878"/>
  <c r="K1794"/>
  <c r="K1138"/>
  <c r="E8458"/>
  <c r="E8410"/>
  <c r="F4053"/>
  <c r="K1490"/>
  <c r="K3958"/>
  <c r="K3944"/>
  <c r="K3920"/>
  <c r="H4114"/>
  <c r="H4176"/>
  <c r="F8337"/>
  <c r="F8361"/>
  <c r="K8058"/>
  <c r="K8313"/>
  <c r="F6794"/>
  <c r="F8424"/>
  <c r="F2862"/>
  <c r="K7146"/>
  <c r="F6162"/>
  <c r="F3993"/>
  <c r="K3192"/>
  <c r="E8422"/>
  <c r="F1502"/>
  <c r="K1806"/>
  <c r="K3884"/>
  <c r="D565" i="9"/>
  <c r="D783" s="1"/>
  <c r="D773"/>
  <c r="I773"/>
  <c r="I565"/>
  <c r="I783" s="1"/>
  <c r="D3094" i="13"/>
  <c r="D2984"/>
  <c r="D8253"/>
  <c r="D8264" s="1"/>
  <c r="D5094"/>
  <c r="D4984"/>
  <c r="C370" i="9"/>
  <c r="C66"/>
  <c r="C707"/>
  <c r="C112"/>
  <c r="G256" i="14"/>
  <c r="G258" s="1"/>
  <c r="B430" i="9"/>
  <c r="L212"/>
  <c r="F212"/>
  <c r="K562"/>
  <c r="G780"/>
  <c r="K780" s="1"/>
  <c r="I2218" i="13"/>
  <c r="I2207"/>
  <c r="F1672"/>
  <c r="B1672"/>
  <c r="F1661"/>
  <c r="B1782"/>
  <c r="F178" i="9"/>
  <c r="D264" i="14"/>
  <c r="D266" s="1"/>
  <c r="L178" i="9"/>
  <c r="B396"/>
  <c r="B749"/>
  <c r="F531"/>
  <c r="L531"/>
  <c r="F298" i="14"/>
  <c r="B541" i="9"/>
  <c r="D331" i="14"/>
  <c r="F624" i="9"/>
  <c r="L624"/>
  <c r="H335" i="14"/>
  <c r="F673" i="9"/>
  <c r="L673"/>
  <c r="C331" i="14"/>
  <c r="L612" i="9"/>
  <c r="F612"/>
  <c r="C327" i="14"/>
  <c r="L611" i="9"/>
  <c r="F611"/>
  <c r="B788"/>
  <c r="F570"/>
  <c r="I310" i="14"/>
  <c r="I312" s="1"/>
  <c r="L570" i="9"/>
  <c r="G8434" i="13"/>
  <c r="K5154"/>
  <c r="G720" i="9"/>
  <c r="K720" s="1"/>
  <c r="K502"/>
  <c r="G787"/>
  <c r="K787" s="1"/>
  <c r="K569"/>
  <c r="D284" i="14"/>
  <c r="D286" s="1"/>
  <c r="B401" i="9"/>
  <c r="F183"/>
  <c r="L183"/>
  <c r="E306" i="14"/>
  <c r="E308" s="1"/>
  <c r="B739" i="9"/>
  <c r="F521"/>
  <c r="L521"/>
  <c r="L552"/>
  <c r="F552"/>
  <c r="G334" i="14"/>
  <c r="G336" s="1"/>
  <c r="B770" i="9"/>
  <c r="B764"/>
  <c r="L546"/>
  <c r="G310" i="14"/>
  <c r="G312" s="1"/>
  <c r="F546" i="9"/>
  <c r="G762"/>
  <c r="K762" s="1"/>
  <c r="K544"/>
  <c r="G732"/>
  <c r="K732" s="1"/>
  <c r="K514"/>
  <c r="J5422" i="13"/>
  <c r="J5312"/>
  <c r="B161" i="9"/>
  <c r="F151"/>
  <c r="B252" i="14"/>
  <c r="B65" i="9"/>
  <c r="L151"/>
  <c r="B369"/>
  <c r="B80"/>
  <c r="B265" i="14"/>
  <c r="L263" i="9"/>
  <c r="F263"/>
  <c r="H322" i="14"/>
  <c r="B779" i="9"/>
  <c r="F561"/>
  <c r="L561"/>
  <c r="F310" i="14"/>
  <c r="F312" s="1"/>
  <c r="B752" i="9"/>
  <c r="L534"/>
  <c r="F534"/>
  <c r="B8045" i="13"/>
  <c r="F8034"/>
  <c r="F8045"/>
  <c r="L511" i="9"/>
  <c r="D314" i="14"/>
  <c r="F511" i="9"/>
  <c r="B729"/>
  <c r="B449"/>
  <c r="F231"/>
  <c r="H284" i="14"/>
  <c r="H286" s="1"/>
  <c r="L231" i="9"/>
  <c r="G126"/>
  <c r="K600"/>
  <c r="G8446" i="13"/>
  <c r="K5166"/>
  <c r="D369" i="9"/>
  <c r="D161"/>
  <c r="D379" s="1"/>
  <c r="D65"/>
  <c r="J2438" i="13"/>
  <c r="J2328"/>
  <c r="C233" i="9"/>
  <c r="C451" s="1"/>
  <c r="C441"/>
  <c r="I708"/>
  <c r="I113"/>
  <c r="I7062" i="13"/>
  <c r="I6952"/>
  <c r="C68" i="9"/>
  <c r="C372"/>
  <c r="D693"/>
  <c r="D709"/>
  <c r="D114"/>
  <c r="D111"/>
  <c r="D706"/>
  <c r="I5422" i="13"/>
  <c r="I5312"/>
  <c r="D2438"/>
  <c r="D2328"/>
  <c r="D363" i="9"/>
  <c r="E453"/>
  <c r="E245"/>
  <c r="E463" s="1"/>
  <c r="G8473" i="13"/>
  <c r="K8473" s="1"/>
  <c r="K5193"/>
  <c r="F264" i="14"/>
  <c r="B420" i="9"/>
  <c r="F202"/>
  <c r="L202"/>
  <c r="E2984" i="13"/>
  <c r="E3094"/>
  <c r="B72" i="9"/>
  <c r="B280" i="14"/>
  <c r="B376" i="9"/>
  <c r="F158"/>
  <c r="L158"/>
  <c r="J453"/>
  <c r="J245"/>
  <c r="J463" s="1"/>
  <c r="C761"/>
  <c r="C553"/>
  <c r="C771" s="1"/>
  <c r="C696"/>
  <c r="J5094" i="13"/>
  <c r="J4984"/>
  <c r="J8253"/>
  <c r="J8264" s="1"/>
  <c r="L337" i="9"/>
  <c r="H273" i="14"/>
  <c r="F337" i="9"/>
  <c r="L550"/>
  <c r="F550"/>
  <c r="G326" i="14"/>
  <c r="G328" s="1"/>
  <c r="B768" i="9"/>
  <c r="B7936" i="13"/>
  <c r="F7925"/>
  <c r="B8046"/>
  <c r="F7936"/>
  <c r="H315" i="14"/>
  <c r="F668" i="9"/>
  <c r="L668"/>
  <c r="B742"/>
  <c r="F524"/>
  <c r="L524"/>
  <c r="E318" i="14"/>
  <c r="E320" s="1"/>
  <c r="B411" i="9"/>
  <c r="L193"/>
  <c r="F193"/>
  <c r="E276" i="14"/>
  <c r="E278" s="1"/>
  <c r="I2546" i="13"/>
  <c r="I2535"/>
  <c r="L621" i="9"/>
  <c r="D319" i="14"/>
  <c r="F621" i="9"/>
  <c r="H6406" i="13"/>
  <c r="H6296"/>
  <c r="G706" i="9"/>
  <c r="K706" s="1"/>
  <c r="K488"/>
  <c r="G111"/>
  <c r="G6077" i="13"/>
  <c r="K6077"/>
  <c r="K6066"/>
  <c r="J708" i="9"/>
  <c r="J113"/>
  <c r="J7062" i="13"/>
  <c r="J6952"/>
  <c r="B1344"/>
  <c r="F1333"/>
  <c r="B1454"/>
  <c r="F1344"/>
  <c r="F544" i="9"/>
  <c r="G302" i="14"/>
  <c r="G304" s="1"/>
  <c r="B762" i="9"/>
  <c r="L544"/>
  <c r="H694"/>
  <c r="H5640" i="13"/>
  <c r="H5750"/>
  <c r="H5422"/>
  <c r="H5312"/>
  <c r="K7608"/>
  <c r="G7718"/>
  <c r="G7608"/>
  <c r="K7597"/>
  <c r="J690" i="9"/>
  <c r="C257" i="14"/>
  <c r="L273" i="9"/>
  <c r="F273"/>
  <c r="B185"/>
  <c r="L175"/>
  <c r="D252" i="14"/>
  <c r="B393" i="9"/>
  <c r="F175"/>
  <c r="F288"/>
  <c r="L288"/>
  <c r="D269" i="14"/>
  <c r="H269"/>
  <c r="L336" i="9"/>
  <c r="F336"/>
  <c r="F5738" i="13"/>
  <c r="F5749"/>
  <c r="B5749"/>
  <c r="F623" i="9"/>
  <c r="L623"/>
  <c r="D327" i="14"/>
  <c r="K497" i="9"/>
  <c r="G715"/>
  <c r="K715" s="1"/>
  <c r="D3422" i="13"/>
  <c r="D3312"/>
  <c r="C364" i="9"/>
  <c r="C72"/>
  <c r="C376"/>
  <c r="I5750" i="13"/>
  <c r="I5640"/>
  <c r="D577" i="9"/>
  <c r="D795" s="1"/>
  <c r="D785"/>
  <c r="G4177" i="13"/>
  <c r="K4177" s="1"/>
  <c r="K897"/>
  <c r="I118" i="9"/>
  <c r="I602"/>
  <c r="D197"/>
  <c r="D415" s="1"/>
  <c r="D405"/>
  <c r="J1454" i="13"/>
  <c r="J1344"/>
  <c r="J197" i="9"/>
  <c r="J415" s="1"/>
  <c r="J405"/>
  <c r="E209"/>
  <c r="E427" s="1"/>
  <c r="E417"/>
  <c r="C4984" i="13"/>
  <c r="C8253"/>
  <c r="C8264" s="1"/>
  <c r="C5094"/>
  <c r="L228" i="9"/>
  <c r="H272" i="14"/>
  <c r="B446" i="9"/>
  <c r="F228"/>
  <c r="B408"/>
  <c r="L190"/>
  <c r="F190"/>
  <c r="E264" i="14"/>
  <c r="E266" s="1"/>
  <c r="E361" i="9"/>
  <c r="H276" i="14"/>
  <c r="H278" s="1"/>
  <c r="B447" i="9"/>
  <c r="F229"/>
  <c r="L229"/>
  <c r="L214"/>
  <c r="G264" i="14"/>
  <c r="G266" s="1"/>
  <c r="B432" i="9"/>
  <c r="F214"/>
  <c r="K5195" i="13"/>
  <c r="G8475"/>
  <c r="K8475" s="1"/>
  <c r="J65" i="9"/>
  <c r="J369"/>
  <c r="J161"/>
  <c r="J379" s="1"/>
  <c r="D378"/>
  <c r="D74"/>
  <c r="C357"/>
  <c r="C371"/>
  <c r="C67"/>
  <c r="C197"/>
  <c r="C415" s="1"/>
  <c r="C405"/>
  <c r="C3422" i="13"/>
  <c r="C3312"/>
  <c r="D541" i="9"/>
  <c r="D759" s="1"/>
  <c r="D749"/>
  <c r="I696"/>
  <c r="D370"/>
  <c r="D66"/>
  <c r="I694"/>
  <c r="D361"/>
  <c r="D692"/>
  <c r="D2110" i="13"/>
  <c r="D2000"/>
  <c r="G4184"/>
  <c r="K4184" s="1"/>
  <c r="K904"/>
  <c r="J377" i="9"/>
  <c r="J73"/>
  <c r="F166"/>
  <c r="L166"/>
  <c r="C264" i="14"/>
  <c r="C266" s="1"/>
  <c r="B384" i="9"/>
  <c r="C694"/>
  <c r="I277" i="14"/>
  <c r="F350" i="9"/>
  <c r="L350"/>
  <c r="E363"/>
  <c r="E381"/>
  <c r="E173"/>
  <c r="E391" s="1"/>
  <c r="C692"/>
  <c r="F226"/>
  <c r="L226"/>
  <c r="H264" i="14"/>
  <c r="H266" s="1"/>
  <c r="B444" i="9"/>
  <c r="B8480" i="13"/>
  <c r="F8480" s="1"/>
  <c r="F5200"/>
  <c r="B418" i="9"/>
  <c r="F200"/>
  <c r="L200"/>
  <c r="F256" i="14"/>
  <c r="F258" s="1"/>
  <c r="C284"/>
  <c r="B389" i="9"/>
  <c r="F171"/>
  <c r="L171"/>
  <c r="L682"/>
  <c r="I323" i="14"/>
  <c r="F682" i="9"/>
  <c r="B6624" i="13"/>
  <c r="F6613"/>
  <c r="B6734"/>
  <c r="F6624"/>
  <c r="B8472"/>
  <c r="F8472" s="1"/>
  <c r="F5192"/>
  <c r="G758" i="9"/>
  <c r="K758" s="1"/>
  <c r="K540"/>
  <c r="B726"/>
  <c r="L508"/>
  <c r="F508"/>
  <c r="D302" i="14"/>
  <c r="D304" s="1"/>
  <c r="L268" i="9"/>
  <c r="F268"/>
  <c r="B85"/>
  <c r="B285" i="14"/>
  <c r="L572" i="9"/>
  <c r="I318" i="14"/>
  <c r="I320" s="1"/>
  <c r="B790" i="9"/>
  <c r="F572"/>
  <c r="G768"/>
  <c r="K768" s="1"/>
  <c r="K550"/>
  <c r="K640"/>
  <c r="G650"/>
  <c r="K650" s="1"/>
  <c r="K225"/>
  <c r="G443"/>
  <c r="K443" s="1"/>
  <c r="G77"/>
  <c r="G270"/>
  <c r="K270" s="1"/>
  <c r="K260"/>
  <c r="K320"/>
  <c r="G330"/>
  <c r="K330" s="1"/>
  <c r="G5421" i="13"/>
  <c r="K5410"/>
  <c r="K5421"/>
  <c r="K262" i="9"/>
  <c r="G79"/>
  <c r="G4174" i="13"/>
  <c r="K4174" s="1"/>
  <c r="K894"/>
  <c r="G455" i="9"/>
  <c r="K455" s="1"/>
  <c r="K237"/>
  <c r="K3301" i="13"/>
  <c r="K3312"/>
  <c r="G3312"/>
  <c r="G3422"/>
  <c r="E693" i="9"/>
  <c r="K268"/>
  <c r="G85"/>
  <c r="K3640" i="13"/>
  <c r="G3640"/>
  <c r="G3750"/>
  <c r="K3629"/>
  <c r="K216" i="9"/>
  <c r="G434"/>
  <c r="K434" s="1"/>
  <c r="E690"/>
  <c r="E7718" i="13"/>
  <c r="E7608"/>
  <c r="B429" i="9"/>
  <c r="F211"/>
  <c r="B221"/>
  <c r="L211"/>
  <c r="G252" i="14"/>
  <c r="K2765" i="13"/>
  <c r="G2765"/>
  <c r="K2754"/>
  <c r="K205" i="9"/>
  <c r="G423"/>
  <c r="K423" s="1"/>
  <c r="G1125" i="13"/>
  <c r="K1114"/>
  <c r="K1125"/>
  <c r="E5312"/>
  <c r="E5422"/>
  <c r="G458" i="9"/>
  <c r="K458" s="1"/>
  <c r="K240"/>
  <c r="K244"/>
  <c r="G462"/>
  <c r="K462" s="1"/>
  <c r="E111"/>
  <c r="E706"/>
  <c r="H3094" i="13"/>
  <c r="H2984"/>
  <c r="G354" i="9"/>
  <c r="K354" s="1"/>
  <c r="K344"/>
  <c r="K179"/>
  <c r="G397"/>
  <c r="K397" s="1"/>
  <c r="E697"/>
  <c r="H374"/>
  <c r="H70"/>
  <c r="K200"/>
  <c r="G418"/>
  <c r="K418" s="1"/>
  <c r="K263"/>
  <c r="G80"/>
  <c r="B4182" i="13"/>
  <c r="F4182" s="1"/>
  <c r="F902"/>
  <c r="K902"/>
  <c r="G4182"/>
  <c r="K4182" s="1"/>
  <c r="E505" i="9"/>
  <c r="E723" s="1"/>
  <c r="E713"/>
  <c r="B375"/>
  <c r="L157"/>
  <c r="F157"/>
  <c r="B71"/>
  <c r="B276" i="14"/>
  <c r="K232" i="9"/>
  <c r="G450"/>
  <c r="K450" s="1"/>
  <c r="G399"/>
  <c r="K399" s="1"/>
  <c r="K181"/>
  <c r="K167"/>
  <c r="G385"/>
  <c r="K385" s="1"/>
  <c r="H369"/>
  <c r="H65"/>
  <c r="H161"/>
  <c r="H379" s="1"/>
  <c r="E577"/>
  <c r="E795" s="1"/>
  <c r="E785"/>
  <c r="H209"/>
  <c r="H427" s="1"/>
  <c r="H417"/>
  <c r="G411"/>
  <c r="K411" s="1"/>
  <c r="K193"/>
  <c r="K846" i="13"/>
  <c r="G4126"/>
  <c r="K4126" s="1"/>
  <c r="G390" i="9"/>
  <c r="K390" s="1"/>
  <c r="K172"/>
  <c r="L559"/>
  <c r="F559"/>
  <c r="H314" i="14"/>
  <c r="H316" s="1"/>
  <c r="B777" i="9"/>
  <c r="F496"/>
  <c r="C302" i="14"/>
  <c r="C304" s="1"/>
  <c r="B714" i="9"/>
  <c r="L496"/>
  <c r="B2328" i="13"/>
  <c r="F2317"/>
  <c r="B2438"/>
  <c r="F2328"/>
  <c r="G770" i="9"/>
  <c r="K770" s="1"/>
  <c r="K552"/>
  <c r="G8045" i="13"/>
  <c r="K8045"/>
  <c r="K8034"/>
  <c r="K510" i="9"/>
  <c r="G728"/>
  <c r="K728" s="1"/>
  <c r="L311"/>
  <c r="F311"/>
  <c r="F265" i="14"/>
  <c r="G437" i="9"/>
  <c r="K437" s="1"/>
  <c r="K219"/>
  <c r="H358"/>
  <c r="L168"/>
  <c r="C272" i="14"/>
  <c r="C274" s="1"/>
  <c r="B386" i="9"/>
  <c r="F168"/>
  <c r="G323" i="14"/>
  <c r="L658" i="9"/>
  <c r="F658"/>
  <c r="L628"/>
  <c r="E299" i="14"/>
  <c r="E339" s="1"/>
  <c r="B638" i="9"/>
  <c r="F628"/>
  <c r="B5094" i="13"/>
  <c r="F4984"/>
  <c r="B4984"/>
  <c r="B8253"/>
  <c r="F4973"/>
  <c r="C307" i="14"/>
  <c r="L606" i="9"/>
  <c r="F606"/>
  <c r="H106"/>
  <c r="H701"/>
  <c r="H493"/>
  <c r="G726"/>
  <c r="K726" s="1"/>
  <c r="K508"/>
  <c r="G734"/>
  <c r="K734" s="1"/>
  <c r="K516"/>
  <c r="K4973" i="13"/>
  <c r="G5094"/>
  <c r="K4984"/>
  <c r="G4984"/>
  <c r="G8253"/>
  <c r="K5192"/>
  <c r="G8472"/>
  <c r="K8472" s="1"/>
  <c r="G730" i="9"/>
  <c r="K730" s="1"/>
  <c r="K512"/>
  <c r="J553"/>
  <c r="J771" s="1"/>
  <c r="J761"/>
  <c r="C285" i="14"/>
  <c r="F280" i="9"/>
  <c r="L280"/>
  <c r="B757"/>
  <c r="F539"/>
  <c r="F330" i="14"/>
  <c r="F332" s="1"/>
  <c r="L539" i="9"/>
  <c r="F535"/>
  <c r="L535"/>
  <c r="B753"/>
  <c r="F314" i="14"/>
  <c r="F316" s="1"/>
  <c r="G319"/>
  <c r="L657" i="9"/>
  <c r="F657"/>
  <c r="B781"/>
  <c r="L563"/>
  <c r="F563"/>
  <c r="H330" i="14"/>
  <c r="H332" s="1"/>
  <c r="K496" i="9"/>
  <c r="G714"/>
  <c r="K714" s="1"/>
  <c r="F152"/>
  <c r="B370"/>
  <c r="B66"/>
  <c r="B256" i="14"/>
  <c r="L152" i="9"/>
  <c r="G322" i="14"/>
  <c r="B767" i="9"/>
  <c r="F549"/>
  <c r="L549"/>
  <c r="B7390" i="13"/>
  <c r="F7280"/>
  <c r="B7280"/>
  <c r="F7269"/>
  <c r="H602" i="9"/>
  <c r="H118"/>
  <c r="K6405" i="13"/>
  <c r="G6405"/>
  <c r="K6394"/>
  <c r="G788" i="9"/>
  <c r="K788" s="1"/>
  <c r="K570"/>
  <c r="I248"/>
  <c r="I10"/>
  <c r="L240"/>
  <c r="F240"/>
  <c r="B458"/>
  <c r="I272" i="14"/>
  <c r="I274" s="1"/>
  <c r="B4162" i="13"/>
  <c r="F882"/>
  <c r="B746" i="9"/>
  <c r="F528"/>
  <c r="L528"/>
  <c r="E334" i="14"/>
  <c r="E336" s="1"/>
  <c r="B720" i="9"/>
  <c r="L502"/>
  <c r="F502"/>
  <c r="C326" i="14"/>
  <c r="C328" s="1"/>
  <c r="G785" i="9"/>
  <c r="K785" s="1"/>
  <c r="K567"/>
  <c r="G577"/>
  <c r="G1126" i="13"/>
  <c r="K1005"/>
  <c r="K1016"/>
  <c r="G1016"/>
  <c r="B8474"/>
  <c r="F8474" s="1"/>
  <c r="F5194"/>
  <c r="E517" i="9"/>
  <c r="E735" s="1"/>
  <c r="E725"/>
  <c r="H797" i="13"/>
  <c r="H4066"/>
  <c r="H4077" s="1"/>
  <c r="F279" i="9"/>
  <c r="L279"/>
  <c r="C281" i="14"/>
  <c r="G447" i="9"/>
  <c r="K447" s="1"/>
  <c r="K229"/>
  <c r="K2984" i="13"/>
  <c r="G2984"/>
  <c r="K2973"/>
  <c r="G3094"/>
  <c r="K228" i="9"/>
  <c r="G446"/>
  <c r="K446" s="1"/>
  <c r="K896" i="13"/>
  <c r="G4176"/>
  <c r="K4176" s="1"/>
  <c r="E8046"/>
  <c r="E7936"/>
  <c r="E704" i="9"/>
  <c r="E109"/>
  <c r="K230"/>
  <c r="G448"/>
  <c r="K448" s="1"/>
  <c r="K176"/>
  <c r="G394"/>
  <c r="K394" s="1"/>
  <c r="G4162" i="13"/>
  <c r="K882"/>
  <c r="G4138"/>
  <c r="K4138" s="1"/>
  <c r="K858"/>
  <c r="E6406"/>
  <c r="E6296"/>
  <c r="H185" i="9"/>
  <c r="H403" s="1"/>
  <c r="H393"/>
  <c r="C708"/>
  <c r="C113"/>
  <c r="F285" i="14"/>
  <c r="L316" i="9"/>
  <c r="F316"/>
  <c r="F797" i="13"/>
  <c r="B797"/>
  <c r="B4066"/>
  <c r="F786"/>
  <c r="F351" i="9"/>
  <c r="I281" i="14"/>
  <c r="L351" i="9"/>
  <c r="D315" i="14"/>
  <c r="F620" i="9"/>
  <c r="L620"/>
  <c r="B7061" i="13"/>
  <c r="F7050"/>
  <c r="F7061"/>
  <c r="F500" i="9"/>
  <c r="C318" i="14"/>
  <c r="C320" s="1"/>
  <c r="B718" i="9"/>
  <c r="L500"/>
  <c r="B602"/>
  <c r="F592"/>
  <c r="L592"/>
  <c r="B118"/>
  <c r="B299" i="14"/>
  <c r="B3093" i="13"/>
  <c r="F3082"/>
  <c r="F3093"/>
  <c r="D273" i="14"/>
  <c r="L289" i="9"/>
  <c r="F289"/>
  <c r="L670"/>
  <c r="H323" i="14"/>
  <c r="F670" i="9"/>
  <c r="K558"/>
  <c r="G776"/>
  <c r="K776" s="1"/>
  <c r="F207"/>
  <c r="F284" i="14"/>
  <c r="B425" i="9"/>
  <c r="L207"/>
  <c r="B5312" i="13"/>
  <c r="F5301"/>
  <c r="B5422"/>
  <c r="F5312"/>
  <c r="L507" i="9"/>
  <c r="D298" i="14"/>
  <c r="F507" i="9"/>
  <c r="B725"/>
  <c r="B517"/>
  <c r="H7390" i="13"/>
  <c r="H7280"/>
  <c r="L219" i="9"/>
  <c r="F219"/>
  <c r="G284" i="14"/>
  <c r="G286" s="1"/>
  <c r="B437" i="9"/>
  <c r="G424"/>
  <c r="K424" s="1"/>
  <c r="K206"/>
  <c r="E112"/>
  <c r="E707"/>
  <c r="H357"/>
  <c r="I15"/>
  <c r="I253"/>
  <c r="K1344" i="13"/>
  <c r="G1344"/>
  <c r="K1333"/>
  <c r="G1454"/>
  <c r="K822"/>
  <c r="G4102"/>
  <c r="D8422"/>
  <c r="K6466"/>
  <c r="K8412"/>
  <c r="K6758"/>
  <c r="I8434"/>
  <c r="I8470"/>
  <c r="C8434"/>
  <c r="F1174"/>
  <c r="F8228"/>
  <c r="K7742"/>
  <c r="K8376"/>
  <c r="F5762"/>
  <c r="K7086"/>
  <c r="K5520"/>
  <c r="F2486"/>
  <c r="F7790"/>
  <c r="F6102"/>
  <c r="H8422"/>
  <c r="K7402"/>
  <c r="K8130"/>
  <c r="K8400"/>
  <c r="E4162"/>
  <c r="J4162"/>
  <c r="C4150"/>
  <c r="F1222"/>
  <c r="E4114"/>
  <c r="F8204"/>
  <c r="F6504"/>
  <c r="F4128"/>
  <c r="F8240"/>
  <c r="F7086"/>
  <c r="F3956"/>
  <c r="F1478"/>
  <c r="K7098"/>
  <c r="K3932"/>
  <c r="K2450"/>
  <c r="K3142"/>
  <c r="K4053"/>
  <c r="K2778"/>
  <c r="E8434"/>
  <c r="K3166"/>
  <c r="K2182"/>
  <c r="K2474"/>
  <c r="K1552"/>
  <c r="K3518"/>
  <c r="K1222"/>
  <c r="K3190"/>
  <c r="K1150"/>
  <c r="K3872"/>
  <c r="H4102"/>
  <c r="F4041"/>
  <c r="K2862"/>
  <c r="K2838"/>
  <c r="F3470"/>
  <c r="F2208"/>
  <c r="K6418"/>
  <c r="F7754"/>
  <c r="F1878"/>
  <c r="F1162"/>
  <c r="F6502"/>
  <c r="K6830"/>
  <c r="K5506"/>
  <c r="K6090"/>
  <c r="F3920"/>
  <c r="F6176"/>
  <c r="K6478"/>
  <c r="K8240"/>
  <c r="F1552"/>
  <c r="F4017"/>
  <c r="F6454"/>
  <c r="F2474"/>
  <c r="K7778"/>
  <c r="K5518"/>
  <c r="H8410"/>
  <c r="K8204"/>
  <c r="K5834"/>
  <c r="K8349"/>
  <c r="K8192"/>
  <c r="K1866"/>
  <c r="K2170"/>
  <c r="K3446"/>
  <c r="K2498"/>
  <c r="K4005"/>
  <c r="F8460"/>
  <c r="F1490"/>
  <c r="K8180"/>
  <c r="F8180"/>
  <c r="F1514"/>
  <c r="K6102"/>
  <c r="K1526"/>
  <c r="K2790"/>
  <c r="K2194"/>
  <c r="K4116"/>
  <c r="H711" i="9" l="1"/>
  <c r="C278" i="14"/>
  <c r="K4162" i="13"/>
  <c r="F4162"/>
  <c r="K704" i="9"/>
  <c r="E312" i="14"/>
  <c r="F286"/>
  <c r="H274"/>
  <c r="E282"/>
  <c r="E8143" i="13"/>
  <c r="E8154"/>
  <c r="G356" i="9"/>
  <c r="K356"/>
  <c r="G87"/>
  <c r="K77"/>
  <c r="L85"/>
  <c r="F85"/>
  <c r="L364"/>
  <c r="F364"/>
  <c r="B364"/>
  <c r="H72" i="8"/>
  <c r="B9068" i="13" s="1"/>
  <c r="F6734"/>
  <c r="F6831"/>
  <c r="B6831"/>
  <c r="F6842"/>
  <c r="B6842"/>
  <c r="F389" i="9"/>
  <c r="L389"/>
  <c r="F444"/>
  <c r="L444"/>
  <c r="D2207" i="13"/>
  <c r="D2218"/>
  <c r="I5847"/>
  <c r="I5858"/>
  <c r="H5519"/>
  <c r="H5530"/>
  <c r="K111" i="9"/>
  <c r="G584"/>
  <c r="K584"/>
  <c r="G26"/>
  <c r="H6503" i="13"/>
  <c r="H6514"/>
  <c r="B282" i="14"/>
  <c r="B67" i="8"/>
  <c r="D587" i="9"/>
  <c r="D29"/>
  <c r="I586"/>
  <c r="I28"/>
  <c r="K126"/>
  <c r="K696"/>
  <c r="G696"/>
  <c r="F449"/>
  <c r="L449"/>
  <c r="F369"/>
  <c r="L369"/>
  <c r="F770"/>
  <c r="L770"/>
  <c r="D8155" i="13"/>
  <c r="D5202"/>
  <c r="D5191"/>
  <c r="K249" i="9"/>
  <c r="G249"/>
  <c r="G11"/>
  <c r="K67"/>
  <c r="C338" i="14"/>
  <c r="C300"/>
  <c r="B8373" i="13"/>
  <c r="F8362"/>
  <c r="F8373"/>
  <c r="C7487"/>
  <c r="C7498"/>
  <c r="K125" i="9"/>
  <c r="K695"/>
  <c r="G695"/>
  <c r="F1126" i="13"/>
  <c r="F1223"/>
  <c r="B1223"/>
  <c r="F1234"/>
  <c r="B1234"/>
  <c r="H587" i="9"/>
  <c r="H29"/>
  <c r="F417"/>
  <c r="L417"/>
  <c r="J128"/>
  <c r="J688"/>
  <c r="L460"/>
  <c r="F460"/>
  <c r="F374"/>
  <c r="L374"/>
  <c r="H255"/>
  <c r="H17"/>
  <c r="E581"/>
  <c r="E23"/>
  <c r="G379"/>
  <c r="K379" s="1"/>
  <c r="K161"/>
  <c r="G4077" i="13"/>
  <c r="K4066"/>
  <c r="K4077"/>
  <c r="L245" i="9"/>
  <c r="F245"/>
  <c r="B463"/>
  <c r="H300" i="14"/>
  <c r="H338"/>
  <c r="B320"/>
  <c r="B105" i="8"/>
  <c r="B747" i="9"/>
  <c r="L529"/>
  <c r="F529"/>
  <c r="L454"/>
  <c r="F454"/>
  <c r="D3858" i="13"/>
  <c r="D3847"/>
  <c r="J906"/>
  <c r="J895"/>
  <c r="J3859"/>
  <c r="L442" i="9"/>
  <c r="F442"/>
  <c r="F256"/>
  <c r="L74"/>
  <c r="B18"/>
  <c r="B256"/>
  <c r="F74"/>
  <c r="L256"/>
  <c r="H75" i="8"/>
  <c r="B9057" i="13" s="1"/>
  <c r="I4186"/>
  <c r="I4078"/>
  <c r="I4175"/>
  <c r="J2207"/>
  <c r="J2218"/>
  <c r="F3191"/>
  <c r="B3191"/>
  <c r="F3202"/>
  <c r="B3202"/>
  <c r="F3094"/>
  <c r="L81" i="9"/>
  <c r="F81"/>
  <c r="L360"/>
  <c r="F360"/>
  <c r="B360"/>
  <c r="H56" i="8"/>
  <c r="D6831" i="13"/>
  <c r="D6842"/>
  <c r="I7498"/>
  <c r="I7487"/>
  <c r="B906"/>
  <c r="F895"/>
  <c r="B895"/>
  <c r="B3859"/>
  <c r="F798"/>
  <c r="F906"/>
  <c r="K688" i="9"/>
  <c r="G688"/>
  <c r="G128"/>
  <c r="K118"/>
  <c r="L431"/>
  <c r="F431"/>
  <c r="L709"/>
  <c r="F709"/>
  <c r="L422"/>
  <c r="F422"/>
  <c r="E3859" i="13"/>
  <c r="E895"/>
  <c r="E906"/>
  <c r="C128" i="9"/>
  <c r="C688"/>
  <c r="C1223" i="13"/>
  <c r="C1234"/>
  <c r="K115" i="9"/>
  <c r="G588"/>
  <c r="K588"/>
  <c r="G30"/>
  <c r="L694"/>
  <c r="L124"/>
  <c r="F124"/>
  <c r="F694"/>
  <c r="B694"/>
  <c r="H110" i="8"/>
  <c r="B9104" i="13" s="1"/>
  <c r="F686" i="9"/>
  <c r="L686"/>
  <c r="L780"/>
  <c r="F780"/>
  <c r="H292" i="14"/>
  <c r="H254"/>
  <c r="F441" i="9"/>
  <c r="L441"/>
  <c r="J588"/>
  <c r="J30"/>
  <c r="B324" i="14"/>
  <c r="B109" i="8"/>
  <c r="B270" i="14"/>
  <c r="B55" i="8"/>
  <c r="J6175" i="13"/>
  <c r="J6186"/>
  <c r="B25" i="9"/>
  <c r="F583"/>
  <c r="L110"/>
  <c r="B583"/>
  <c r="L583"/>
  <c r="F110"/>
  <c r="B9090" i="13"/>
  <c r="H101" i="8"/>
  <c r="K697" i="9"/>
  <c r="G697"/>
  <c r="K127"/>
  <c r="G585"/>
  <c r="K112"/>
  <c r="K585"/>
  <c r="G27"/>
  <c r="H3859" i="13"/>
  <c r="H906"/>
  <c r="H895"/>
  <c r="E7498"/>
  <c r="E7487"/>
  <c r="K798"/>
  <c r="G906"/>
  <c r="K906"/>
  <c r="K895"/>
  <c r="G895"/>
  <c r="G3859"/>
  <c r="K2766"/>
  <c r="K2863"/>
  <c r="G2863"/>
  <c r="K2874"/>
  <c r="G2874"/>
  <c r="L782" i="9"/>
  <c r="F782"/>
  <c r="L743"/>
  <c r="F743"/>
  <c r="L412"/>
  <c r="F412"/>
  <c r="I6831" i="13"/>
  <c r="I6842"/>
  <c r="C255" i="9"/>
  <c r="C17"/>
  <c r="C6186" i="13"/>
  <c r="C6175"/>
  <c r="L83" i="9"/>
  <c r="F83"/>
  <c r="L362"/>
  <c r="F362"/>
  <c r="B362"/>
  <c r="H64" i="8"/>
  <c r="B9066" i="13" s="1"/>
  <c r="E87" i="9"/>
  <c r="E356"/>
  <c r="D586"/>
  <c r="D28"/>
  <c r="I581"/>
  <c r="I23"/>
  <c r="L410"/>
  <c r="F410"/>
  <c r="H581"/>
  <c r="H23"/>
  <c r="H24"/>
  <c r="H582"/>
  <c r="L294"/>
  <c r="F294"/>
  <c r="J3202" i="13"/>
  <c r="J3191"/>
  <c r="D895"/>
  <c r="D3859"/>
  <c r="D906"/>
  <c r="G771" i="9"/>
  <c r="K771" s="1"/>
  <c r="K553"/>
  <c r="F756"/>
  <c r="L756"/>
  <c r="K541"/>
  <c r="G759"/>
  <c r="K759" s="1"/>
  <c r="L750"/>
  <c r="F750"/>
  <c r="F377"/>
  <c r="L377"/>
  <c r="C580"/>
  <c r="C22"/>
  <c r="I21"/>
  <c r="I579"/>
  <c r="I116"/>
  <c r="D8143" i="13"/>
  <c r="D8154"/>
  <c r="L702" i="9"/>
  <c r="F702"/>
  <c r="L776"/>
  <c r="F776"/>
  <c r="K8046" i="13"/>
  <c r="K8143"/>
  <c r="G8143"/>
  <c r="K8154"/>
  <c r="G8154"/>
  <c r="F270" i="9"/>
  <c r="L270"/>
  <c r="H356"/>
  <c r="H87"/>
  <c r="F2218" i="13"/>
  <c r="B2218"/>
  <c r="F2110"/>
  <c r="F2207"/>
  <c r="B2207"/>
  <c r="F626" i="9"/>
  <c r="L626"/>
  <c r="B300" i="14"/>
  <c r="B85" i="8"/>
  <c r="B338" i="14"/>
  <c r="B6503" i="13"/>
  <c r="F6514"/>
  <c r="B6514"/>
  <c r="F6406"/>
  <c r="F6503"/>
  <c r="F793" i="9"/>
  <c r="L793"/>
  <c r="H3858" i="13"/>
  <c r="H3847"/>
  <c r="L421" i="9"/>
  <c r="F421"/>
  <c r="I469"/>
  <c r="I93"/>
  <c r="H254"/>
  <c r="H16"/>
  <c r="G362"/>
  <c r="K362"/>
  <c r="K83"/>
  <c r="G9066" i="13"/>
  <c r="G18" i="9"/>
  <c r="K74"/>
  <c r="K256"/>
  <c r="G9057" i="13"/>
  <c r="G256" i="9"/>
  <c r="L614"/>
  <c r="F614"/>
  <c r="F674"/>
  <c r="L674"/>
  <c r="L774"/>
  <c r="F774"/>
  <c r="J6842" i="13"/>
  <c r="J6831"/>
  <c r="C6831"/>
  <c r="C6842"/>
  <c r="J10" i="9"/>
  <c r="J248"/>
  <c r="C2218" i="13"/>
  <c r="C2207"/>
  <c r="J249" i="9"/>
  <c r="J11"/>
  <c r="I588"/>
  <c r="I30"/>
  <c r="L690"/>
  <c r="L120"/>
  <c r="F120"/>
  <c r="F690"/>
  <c r="B690"/>
  <c r="H94" i="8"/>
  <c r="K587" i="9"/>
  <c r="G29"/>
  <c r="K114"/>
  <c r="G587"/>
  <c r="F745"/>
  <c r="L745"/>
  <c r="B262" i="14"/>
  <c r="B47" i="8"/>
  <c r="J585" i="9"/>
  <c r="J27"/>
  <c r="F390"/>
  <c r="L390"/>
  <c r="L715"/>
  <c r="F715"/>
  <c r="L710"/>
  <c r="F710"/>
  <c r="J579"/>
  <c r="J116"/>
  <c r="J21"/>
  <c r="J251"/>
  <c r="J13"/>
  <c r="C5858" i="13"/>
  <c r="C5847"/>
  <c r="C2535"/>
  <c r="C2546"/>
  <c r="F697" i="9"/>
  <c r="L697"/>
  <c r="L127"/>
  <c r="F127"/>
  <c r="B697"/>
  <c r="H122" i="8"/>
  <c r="L722" i="9"/>
  <c r="F722"/>
  <c r="F68"/>
  <c r="F250"/>
  <c r="B250"/>
  <c r="L68"/>
  <c r="B12"/>
  <c r="L250"/>
  <c r="H51" i="8"/>
  <c r="B9051" i="13" s="1"/>
  <c r="F3519"/>
  <c r="B3519"/>
  <c r="F3422"/>
  <c r="F3530"/>
  <c r="B3530"/>
  <c r="B415" i="9"/>
  <c r="L197"/>
  <c r="F197"/>
  <c r="C588"/>
  <c r="C30"/>
  <c r="D27"/>
  <c r="D585"/>
  <c r="D21"/>
  <c r="D116"/>
  <c r="D579"/>
  <c r="D250"/>
  <c r="D12"/>
  <c r="D9051" i="13"/>
  <c r="C5530"/>
  <c r="C5519"/>
  <c r="E9051"/>
  <c r="E250" i="9"/>
  <c r="E12"/>
  <c r="D254"/>
  <c r="D16"/>
  <c r="D1879" i="13"/>
  <c r="D1890"/>
  <c r="C379" i="9"/>
  <c r="D308" i="14"/>
  <c r="E304"/>
  <c r="K417" i="9"/>
  <c r="B76" i="8"/>
  <c r="K8470" i="13"/>
  <c r="D332" i="14"/>
  <c r="D328"/>
  <c r="B102" i="8"/>
  <c r="J315" i="14" s="1"/>
  <c r="I290"/>
  <c r="I304"/>
  <c r="F339"/>
  <c r="H282"/>
  <c r="K8398" i="13"/>
  <c r="K393" i="9"/>
  <c r="K370"/>
  <c r="K8410" i="13"/>
  <c r="K8422"/>
  <c r="E328" i="14"/>
  <c r="K701" i="9"/>
  <c r="K405"/>
  <c r="K4090" i="13"/>
  <c r="F8458"/>
  <c r="F293" i="14"/>
  <c r="C258"/>
  <c r="I262"/>
  <c r="I324"/>
  <c r="B44" i="8"/>
  <c r="B48"/>
  <c r="F336" i="14"/>
  <c r="B60" i="8"/>
  <c r="L718" i="9"/>
  <c r="F718"/>
  <c r="E6503" i="13"/>
  <c r="E6514"/>
  <c r="L688" i="9"/>
  <c r="L118"/>
  <c r="B128"/>
  <c r="F688"/>
  <c r="F118"/>
  <c r="B688"/>
  <c r="H86" i="8"/>
  <c r="J9098" i="13" s="1"/>
  <c r="C28" i="9"/>
  <c r="C586"/>
  <c r="G1223" i="13"/>
  <c r="K1234"/>
  <c r="G1234"/>
  <c r="K1126"/>
  <c r="K1223"/>
  <c r="F71" i="9"/>
  <c r="B253"/>
  <c r="F253"/>
  <c r="L71"/>
  <c r="B15"/>
  <c r="L253"/>
  <c r="H63" i="8"/>
  <c r="F429" i="9"/>
  <c r="L429"/>
  <c r="K3858" i="13"/>
  <c r="G3858"/>
  <c r="K3750"/>
  <c r="K3847"/>
  <c r="G3847"/>
  <c r="F790" i="9"/>
  <c r="L790"/>
  <c r="B735"/>
  <c r="L517"/>
  <c r="F517"/>
  <c r="B339" i="14"/>
  <c r="B86" i="8"/>
  <c r="J299" i="14" s="1"/>
  <c r="L602" i="9"/>
  <c r="F602"/>
  <c r="F720"/>
  <c r="L720"/>
  <c r="F746"/>
  <c r="L746"/>
  <c r="F458"/>
  <c r="L458"/>
  <c r="B7487" i="13"/>
  <c r="F7498"/>
  <c r="B7498"/>
  <c r="F7390"/>
  <c r="F7487"/>
  <c r="F370" i="9"/>
  <c r="L370"/>
  <c r="F753"/>
  <c r="L753"/>
  <c r="K8253" i="13"/>
  <c r="K8264"/>
  <c r="G8264"/>
  <c r="B8264"/>
  <c r="F8253"/>
  <c r="F8264"/>
  <c r="F386" i="9"/>
  <c r="L386"/>
  <c r="H9"/>
  <c r="H75"/>
  <c r="H247"/>
  <c r="B278" i="14"/>
  <c r="B63" i="8"/>
  <c r="F375" i="9"/>
  <c r="L375"/>
  <c r="H3191" i="13"/>
  <c r="H3202"/>
  <c r="K364" i="9"/>
  <c r="K85"/>
  <c r="G9068" i="13"/>
  <c r="G364" i="9"/>
  <c r="K3530" i="13"/>
  <c r="G3530"/>
  <c r="K3422"/>
  <c r="K3519"/>
  <c r="G3519"/>
  <c r="G358" i="9"/>
  <c r="K358"/>
  <c r="K79"/>
  <c r="F384"/>
  <c r="L384"/>
  <c r="J17"/>
  <c r="J255"/>
  <c r="D248"/>
  <c r="D10"/>
  <c r="L446"/>
  <c r="F446"/>
  <c r="D254" i="14"/>
  <c r="D292"/>
  <c r="J9093" i="13"/>
  <c r="J586" i="9"/>
  <c r="J28"/>
  <c r="L376"/>
  <c r="F376"/>
  <c r="D2535" i="13"/>
  <c r="D2546"/>
  <c r="D584" i="9"/>
  <c r="D26"/>
  <c r="I7159" i="13"/>
  <c r="I7170"/>
  <c r="B359" i="9"/>
  <c r="B9063" i="13"/>
  <c r="F80" i="9"/>
  <c r="L359"/>
  <c r="L80"/>
  <c r="F359"/>
  <c r="H52" i="8"/>
  <c r="B39"/>
  <c r="B292" i="14"/>
  <c r="B254"/>
  <c r="J5530" i="13"/>
  <c r="J5519"/>
  <c r="F764" i="9"/>
  <c r="L764"/>
  <c r="F338" i="14"/>
  <c r="F300"/>
  <c r="F396" i="9"/>
  <c r="L396"/>
  <c r="F1890" i="13"/>
  <c r="B1890"/>
  <c r="F1782"/>
  <c r="F1879"/>
  <c r="B1879"/>
  <c r="C585" i="9"/>
  <c r="C27"/>
  <c r="D3202" i="13"/>
  <c r="D3191"/>
  <c r="L713" i="9"/>
  <c r="F713"/>
  <c r="L387"/>
  <c r="F387"/>
  <c r="G16"/>
  <c r="K72"/>
  <c r="K254"/>
  <c r="G254"/>
  <c r="G735"/>
  <c r="K735" s="1"/>
  <c r="K517"/>
  <c r="F113"/>
  <c r="F586"/>
  <c r="L113"/>
  <c r="B586"/>
  <c r="L586"/>
  <c r="B9093" i="13"/>
  <c r="B28" i="9"/>
  <c r="H113" i="8"/>
  <c r="I9093" i="13" s="1"/>
  <c r="F438" i="9"/>
  <c r="L438"/>
  <c r="F209"/>
  <c r="B427"/>
  <c r="L209"/>
  <c r="H8155" i="13"/>
  <c r="H5202"/>
  <c r="H5191"/>
  <c r="K583" i="9"/>
  <c r="K110"/>
  <c r="G9090" i="13"/>
  <c r="G583" i="9"/>
  <c r="G25"/>
  <c r="F252"/>
  <c r="B9053" i="13"/>
  <c r="L70" i="9"/>
  <c r="B14"/>
  <c r="B252"/>
  <c r="F70"/>
  <c r="L252"/>
  <c r="H59" i="8"/>
  <c r="I19" i="9"/>
  <c r="I257"/>
  <c r="I246"/>
  <c r="H1879" i="13"/>
  <c r="H1890"/>
  <c r="L413" i="9"/>
  <c r="F413"/>
  <c r="B2863" i="13"/>
  <c r="F2874"/>
  <c r="B2874"/>
  <c r="F2766"/>
  <c r="F2863"/>
  <c r="E28" i="9"/>
  <c r="E9093" i="13"/>
  <c r="E586" i="9"/>
  <c r="G247"/>
  <c r="G9"/>
  <c r="G75"/>
  <c r="K65"/>
  <c r="K247"/>
  <c r="K82"/>
  <c r="K361"/>
  <c r="G361"/>
  <c r="K255"/>
  <c r="G255"/>
  <c r="G17"/>
  <c r="K73"/>
  <c r="K252"/>
  <c r="G252"/>
  <c r="G9053" i="13"/>
  <c r="G14" i="9"/>
  <c r="K70"/>
  <c r="G439"/>
  <c r="K439" s="1"/>
  <c r="K221"/>
  <c r="L773"/>
  <c r="F773"/>
  <c r="L706"/>
  <c r="F706"/>
  <c r="C584"/>
  <c r="C26"/>
  <c r="E2874" i="13"/>
  <c r="E2863"/>
  <c r="I584" i="9"/>
  <c r="I26"/>
  <c r="C356"/>
  <c r="C87"/>
  <c r="C251"/>
  <c r="C13"/>
  <c r="I587"/>
  <c r="I29"/>
  <c r="C75"/>
  <c r="C247"/>
  <c r="C9"/>
  <c r="D15"/>
  <c r="D9054" i="13"/>
  <c r="D253" i="9"/>
  <c r="G586"/>
  <c r="G28"/>
  <c r="K113"/>
  <c r="G9093" i="13"/>
  <c r="K586" i="9"/>
  <c r="L716"/>
  <c r="F716"/>
  <c r="I91"/>
  <c r="I35"/>
  <c r="I467"/>
  <c r="L123"/>
  <c r="F123"/>
  <c r="B693"/>
  <c r="F693"/>
  <c r="B9103" i="13"/>
  <c r="L693" i="9"/>
  <c r="H106" i="8"/>
  <c r="B290" i="14"/>
  <c r="B75" i="8"/>
  <c r="G6842" i="13"/>
  <c r="K6734"/>
  <c r="K6831"/>
  <c r="G6831"/>
  <c r="K6842"/>
  <c r="F727" i="9"/>
  <c r="L727"/>
  <c r="I300" i="14"/>
  <c r="I338"/>
  <c r="F553" i="9"/>
  <c r="L553"/>
  <c r="B771"/>
  <c r="J9054" i="13"/>
  <c r="J253" i="9"/>
  <c r="J15"/>
  <c r="C9057" i="13"/>
  <c r="C18" i="9"/>
  <c r="C256"/>
  <c r="K124"/>
  <c r="G9104" i="13"/>
  <c r="K694" i="9"/>
  <c r="G694"/>
  <c r="F738"/>
  <c r="L738"/>
  <c r="C292" i="14"/>
  <c r="C254"/>
  <c r="C6514" i="13"/>
  <c r="C6503"/>
  <c r="C7159"/>
  <c r="C7170"/>
  <c r="K173" i="9"/>
  <c r="G391"/>
  <c r="K391" s="1"/>
  <c r="F754"/>
  <c r="L754"/>
  <c r="L662"/>
  <c r="F662"/>
  <c r="K209"/>
  <c r="G427"/>
  <c r="K427" s="1"/>
  <c r="L233"/>
  <c r="B451"/>
  <c r="F233"/>
  <c r="G692"/>
  <c r="K122"/>
  <c r="K692"/>
  <c r="F433"/>
  <c r="L433"/>
  <c r="F398"/>
  <c r="L398"/>
  <c r="L707"/>
  <c r="F707"/>
  <c r="B316" i="14"/>
  <c r="B101" i="8"/>
  <c r="L705" i="9"/>
  <c r="F705"/>
  <c r="K6406" i="13"/>
  <c r="K6503"/>
  <c r="G6503"/>
  <c r="K6514"/>
  <c r="G6514"/>
  <c r="G3968"/>
  <c r="K3957"/>
  <c r="K3968"/>
  <c r="H9049"/>
  <c r="H248" i="9"/>
  <c r="H10"/>
  <c r="K360"/>
  <c r="K81"/>
  <c r="G9064" i="13"/>
  <c r="G360" i="9"/>
  <c r="H2207" i="13"/>
  <c r="H2218"/>
  <c r="E587" i="9"/>
  <c r="E29"/>
  <c r="K251"/>
  <c r="G251"/>
  <c r="G13"/>
  <c r="K69"/>
  <c r="L732"/>
  <c r="F732"/>
  <c r="E3519" i="13"/>
  <c r="E3530"/>
  <c r="J356" i="9"/>
  <c r="J87"/>
  <c r="J256"/>
  <c r="J18"/>
  <c r="J9057" i="13"/>
  <c r="D580" i="9"/>
  <c r="D22"/>
  <c r="D255"/>
  <c r="D17"/>
  <c r="J581"/>
  <c r="J23"/>
  <c r="D14"/>
  <c r="D9053" i="13"/>
  <c r="D252" i="9"/>
  <c r="C3847" i="13"/>
  <c r="C3858"/>
  <c r="C14" i="9"/>
  <c r="C252"/>
  <c r="C9053" i="13"/>
  <c r="F775" i="9"/>
  <c r="L775"/>
  <c r="L786"/>
  <c r="F786"/>
  <c r="F7826" i="13"/>
  <c r="B7826"/>
  <c r="F7718"/>
  <c r="F7815"/>
  <c r="B7815"/>
  <c r="L794" i="9"/>
  <c r="F794"/>
  <c r="E251"/>
  <c r="E13"/>
  <c r="L426"/>
  <c r="F426"/>
  <c r="F448"/>
  <c r="L448"/>
  <c r="I8155" i="13"/>
  <c r="I5191"/>
  <c r="I5202"/>
  <c r="E5202"/>
  <c r="E8155"/>
  <c r="E5191"/>
  <c r="L459" i="9"/>
  <c r="F459"/>
  <c r="K1782" i="13"/>
  <c r="K1890"/>
  <c r="G1890"/>
  <c r="K1879"/>
  <c r="G1879"/>
  <c r="J8143"/>
  <c r="J8154"/>
  <c r="F744" i="9"/>
  <c r="L744"/>
  <c r="F7062" i="13"/>
  <c r="F7159"/>
  <c r="B7159"/>
  <c r="F7170"/>
  <c r="B7170"/>
  <c r="G711" i="9"/>
  <c r="K493"/>
  <c r="B21"/>
  <c r="B579"/>
  <c r="L106"/>
  <c r="L579"/>
  <c r="B116"/>
  <c r="F106"/>
  <c r="F579"/>
  <c r="H85" i="8"/>
  <c r="I9086" i="13" s="1"/>
  <c r="L397" i="9"/>
  <c r="F397"/>
  <c r="G7170" i="13"/>
  <c r="K7062"/>
  <c r="K7159"/>
  <c r="G7159"/>
  <c r="K7170"/>
  <c r="E5847"/>
  <c r="E5858"/>
  <c r="H251" i="9"/>
  <c r="H13"/>
  <c r="L704"/>
  <c r="F704"/>
  <c r="C1551" i="13"/>
  <c r="C1562"/>
  <c r="J3847"/>
  <c r="J3858"/>
  <c r="D7487"/>
  <c r="D7498"/>
  <c r="F382" i="9"/>
  <c r="L382"/>
  <c r="H580"/>
  <c r="H22"/>
  <c r="F791"/>
  <c r="L791"/>
  <c r="L371"/>
  <c r="F371"/>
  <c r="J5847" i="13"/>
  <c r="J5858"/>
  <c r="K121" i="9"/>
  <c r="K691"/>
  <c r="G691"/>
  <c r="F115"/>
  <c r="B588"/>
  <c r="L115"/>
  <c r="F588"/>
  <c r="L588"/>
  <c r="B30"/>
  <c r="B9095" i="13"/>
  <c r="H121" i="8"/>
  <c r="C9095" i="13" s="1"/>
  <c r="E254" i="9"/>
  <c r="E16"/>
  <c r="I27"/>
  <c r="I585"/>
  <c r="K120"/>
  <c r="K690"/>
  <c r="G690"/>
  <c r="G9100" i="13"/>
  <c r="J580" i="9"/>
  <c r="J22"/>
  <c r="L740"/>
  <c r="F740"/>
  <c r="B266" i="14"/>
  <c r="B51" i="8"/>
  <c r="E292" i="14"/>
  <c r="E254"/>
  <c r="J587" i="9"/>
  <c r="J29"/>
  <c r="E9053" i="13"/>
  <c r="E252" i="9"/>
  <c r="E14"/>
  <c r="I6503" i="13"/>
  <c r="I6514"/>
  <c r="F125" i="9"/>
  <c r="B695"/>
  <c r="F695"/>
  <c r="L695"/>
  <c r="L125"/>
  <c r="H114" i="8"/>
  <c r="F435" i="9"/>
  <c r="L435"/>
  <c r="C583"/>
  <c r="C9090" i="13"/>
  <c r="C25" i="9"/>
  <c r="G324" i="14"/>
  <c r="B72" i="8"/>
  <c r="F266" i="14"/>
  <c r="D316"/>
  <c r="H324"/>
  <c r="I282"/>
  <c r="D278"/>
  <c r="I293"/>
  <c r="B56" i="8"/>
  <c r="K602" i="9"/>
  <c r="F4126" i="13"/>
  <c r="B110" i="8"/>
  <c r="J323" i="14" s="1"/>
  <c r="H293"/>
  <c r="H290"/>
  <c r="C324"/>
  <c r="B64" i="8"/>
  <c r="F4176" i="13"/>
  <c r="I328" i="14"/>
  <c r="E258"/>
  <c r="F324"/>
  <c r="E270"/>
  <c r="H262"/>
  <c r="I308"/>
  <c r="D339"/>
  <c r="K378" i="9"/>
  <c r="K453"/>
  <c r="G320" i="14"/>
  <c r="H304"/>
  <c r="H320"/>
  <c r="C711" i="9"/>
  <c r="B94" i="8"/>
  <c r="J307" i="14" s="1"/>
  <c r="K709" i="9"/>
  <c r="F8470" i="13"/>
  <c r="D290" i="14"/>
  <c r="F282"/>
  <c r="B122" i="8"/>
  <c r="J335" i="14" s="1"/>
  <c r="C332"/>
  <c r="F437" i="9"/>
  <c r="L437"/>
  <c r="L425"/>
  <c r="F425"/>
  <c r="G1551" i="13"/>
  <c r="K1562"/>
  <c r="G1562"/>
  <c r="K1454"/>
  <c r="K1551"/>
  <c r="F725" i="9"/>
  <c r="L725"/>
  <c r="L638"/>
  <c r="F638"/>
  <c r="L777"/>
  <c r="F777"/>
  <c r="G254" i="14"/>
  <c r="G292"/>
  <c r="I95" i="9"/>
  <c r="I39"/>
  <c r="I471"/>
  <c r="E27"/>
  <c r="E585"/>
  <c r="H7487" i="13"/>
  <c r="H7498"/>
  <c r="D338" i="14"/>
  <c r="D300"/>
  <c r="F4066" i="13"/>
  <c r="F4077"/>
  <c r="B4077"/>
  <c r="E582" i="9"/>
  <c r="E24"/>
  <c r="G3202" i="13"/>
  <c r="K3094"/>
  <c r="K3191"/>
  <c r="G3191"/>
  <c r="K3202"/>
  <c r="I90" i="9"/>
  <c r="I466"/>
  <c r="H128"/>
  <c r="H688"/>
  <c r="H9098" i="13"/>
  <c r="L767" i="9"/>
  <c r="F767"/>
  <c r="F66"/>
  <c r="L248"/>
  <c r="F248"/>
  <c r="L66"/>
  <c r="B10"/>
  <c r="B248"/>
  <c r="H43" i="8"/>
  <c r="J9049" i="13" s="1"/>
  <c r="L781" i="9"/>
  <c r="F781"/>
  <c r="G5191" i="13"/>
  <c r="K5202"/>
  <c r="G5202"/>
  <c r="G8155"/>
  <c r="K5094"/>
  <c r="K5191"/>
  <c r="H579" i="9"/>
  <c r="H116"/>
  <c r="H21"/>
  <c r="H9086" i="13"/>
  <c r="B5191"/>
  <c r="F5202"/>
  <c r="B5202"/>
  <c r="B8155"/>
  <c r="F5094"/>
  <c r="F5191"/>
  <c r="K359" i="9"/>
  <c r="G359"/>
  <c r="G9063" i="13"/>
  <c r="K80" i="9"/>
  <c r="H252"/>
  <c r="H9053" i="13"/>
  <c r="H14" i="9"/>
  <c r="E5519" i="13"/>
  <c r="E5530"/>
  <c r="L221" i="9"/>
  <c r="F221"/>
  <c r="B439"/>
  <c r="E7826" i="13"/>
  <c r="E7815"/>
  <c r="F726" i="9"/>
  <c r="L726"/>
  <c r="C3519" i="13"/>
  <c r="C3530"/>
  <c r="L447" i="9"/>
  <c r="F447"/>
  <c r="C8155" i="13"/>
  <c r="C5191"/>
  <c r="C5202"/>
  <c r="J1562"/>
  <c r="J1551"/>
  <c r="I688" i="9"/>
  <c r="I128"/>
  <c r="I9098" i="13"/>
  <c r="C16" i="9"/>
  <c r="C254"/>
  <c r="D3519" i="13"/>
  <c r="D3530"/>
  <c r="L393" i="9"/>
  <c r="F393"/>
  <c r="F762"/>
  <c r="L762"/>
  <c r="B1551" i="13"/>
  <c r="F1562"/>
  <c r="B1562"/>
  <c r="F1454"/>
  <c r="F1551"/>
  <c r="J7170"/>
  <c r="J7159"/>
  <c r="F8046"/>
  <c r="F8143"/>
  <c r="B8143"/>
  <c r="F8154"/>
  <c r="B8154"/>
  <c r="J8155"/>
  <c r="J5191"/>
  <c r="J5202"/>
  <c r="E3191"/>
  <c r="E3202"/>
  <c r="F420" i="9"/>
  <c r="L420"/>
  <c r="D247"/>
  <c r="D9"/>
  <c r="D75"/>
  <c r="F752"/>
  <c r="L752"/>
  <c r="L779"/>
  <c r="F779"/>
  <c r="F65"/>
  <c r="L247"/>
  <c r="L65"/>
  <c r="B9"/>
  <c r="F247"/>
  <c r="B75"/>
  <c r="B247"/>
  <c r="H39" i="8"/>
  <c r="H9048" i="13" s="1"/>
  <c r="F739" i="9"/>
  <c r="L739"/>
  <c r="L401"/>
  <c r="F401"/>
  <c r="L541"/>
  <c r="F541"/>
  <c r="B759"/>
  <c r="F749"/>
  <c r="L749"/>
  <c r="E7159" i="13"/>
  <c r="E7170"/>
  <c r="L419" i="9"/>
  <c r="F419"/>
  <c r="L505"/>
  <c r="F505"/>
  <c r="B723"/>
  <c r="K505"/>
  <c r="G723"/>
  <c r="K723" s="1"/>
  <c r="E3847" i="13"/>
  <c r="E3858"/>
  <c r="B328" i="14"/>
  <c r="B113" i="8"/>
  <c r="J582" i="9"/>
  <c r="J24"/>
  <c r="K582"/>
  <c r="G582"/>
  <c r="G24"/>
  <c r="K109"/>
  <c r="F394"/>
  <c r="L394"/>
  <c r="B274" i="14"/>
  <c r="B59" i="8"/>
  <c r="I33" i="9"/>
  <c r="I465"/>
  <c r="I89"/>
  <c r="H249"/>
  <c r="H11"/>
  <c r="H2535" i="13"/>
  <c r="H2546"/>
  <c r="K253" i="9"/>
  <c r="G9054" i="13"/>
  <c r="G253" i="9"/>
  <c r="G15"/>
  <c r="K71"/>
  <c r="L383"/>
  <c r="F383"/>
  <c r="F453"/>
  <c r="L453"/>
  <c r="F434"/>
  <c r="L434"/>
  <c r="E338" i="14"/>
  <c r="E300"/>
  <c r="J584" i="9"/>
  <c r="J26"/>
  <c r="E17"/>
  <c r="E255"/>
  <c r="J1223" i="13"/>
  <c r="J1234"/>
  <c r="D1223"/>
  <c r="D1234"/>
  <c r="D9098"/>
  <c r="D128" i="9"/>
  <c r="D688"/>
  <c r="F400"/>
  <c r="L400"/>
  <c r="F414"/>
  <c r="L414"/>
  <c r="L703"/>
  <c r="F703"/>
  <c r="F108"/>
  <c r="B581"/>
  <c r="L108"/>
  <c r="F581"/>
  <c r="L581"/>
  <c r="B23"/>
  <c r="H93" i="8"/>
  <c r="F378" i="9"/>
  <c r="L378"/>
  <c r="F785"/>
  <c r="L785"/>
  <c r="F577"/>
  <c r="L577"/>
  <c r="B795"/>
  <c r="F734"/>
  <c r="L734"/>
  <c r="G338" i="14"/>
  <c r="G300"/>
  <c r="L126" i="9"/>
  <c r="F126"/>
  <c r="F696"/>
  <c r="B696"/>
  <c r="L696"/>
  <c r="B9106" i="13"/>
  <c r="H118" i="8"/>
  <c r="G9106" i="13" s="1"/>
  <c r="D6503"/>
  <c r="D6514"/>
  <c r="C1879"/>
  <c r="C1890"/>
  <c r="F751" i="9"/>
  <c r="L751"/>
  <c r="K581"/>
  <c r="G581"/>
  <c r="G23"/>
  <c r="K108"/>
  <c r="F691"/>
  <c r="L691"/>
  <c r="L121"/>
  <c r="F121"/>
  <c r="B691"/>
  <c r="H98" i="8"/>
  <c r="H588" i="9"/>
  <c r="H30"/>
  <c r="H9095" i="13"/>
  <c r="L587" i="9"/>
  <c r="F114"/>
  <c r="B29"/>
  <c r="F587"/>
  <c r="B9094" i="13"/>
  <c r="L114" i="9"/>
  <c r="B587"/>
  <c r="H117" i="8"/>
  <c r="G9094" i="13" s="1"/>
  <c r="L765" i="9"/>
  <c r="F765"/>
  <c r="L381"/>
  <c r="F381"/>
  <c r="E1879" i="13"/>
  <c r="E1890"/>
  <c r="L407" i="9"/>
  <c r="F407"/>
  <c r="H28"/>
  <c r="H9093" i="13"/>
  <c r="H586" i="9"/>
  <c r="B363"/>
  <c r="F84"/>
  <c r="L363"/>
  <c r="L84"/>
  <c r="F363"/>
  <c r="H68" i="8"/>
  <c r="G693" i="9"/>
  <c r="K123"/>
  <c r="K693"/>
  <c r="G9103" i="13"/>
  <c r="B13" i="9"/>
  <c r="F251"/>
  <c r="F69"/>
  <c r="B251"/>
  <c r="L251"/>
  <c r="L69"/>
  <c r="H55" i="8"/>
  <c r="L456" i="9"/>
  <c r="F456"/>
  <c r="H256"/>
  <c r="H18"/>
  <c r="H9057" i="13"/>
  <c r="F733" i="9"/>
  <c r="L733"/>
  <c r="H9091" i="13"/>
  <c r="H584" i="9"/>
  <c r="H26"/>
  <c r="H3519" i="13"/>
  <c r="H3530"/>
  <c r="H253" i="9"/>
  <c r="H15"/>
  <c r="H9054" i="13"/>
  <c r="G357" i="9"/>
  <c r="K78"/>
  <c r="K357"/>
  <c r="L719"/>
  <c r="F719"/>
  <c r="E15"/>
  <c r="E9054" i="13"/>
  <c r="E253" i="9"/>
  <c r="E1223" i="13"/>
  <c r="E1234"/>
  <c r="D581" i="9"/>
  <c r="D23"/>
  <c r="G7487" i="13"/>
  <c r="K7498"/>
  <c r="G7498"/>
  <c r="K7390"/>
  <c r="K7487"/>
  <c r="F5750"/>
  <c r="F5847"/>
  <c r="B5847"/>
  <c r="F5858"/>
  <c r="B5858"/>
  <c r="B3858"/>
  <c r="F3750"/>
  <c r="F3847"/>
  <c r="B3847"/>
  <c r="F3858"/>
  <c r="J7487"/>
  <c r="J7498"/>
  <c r="H583" i="9"/>
  <c r="H9090" i="13"/>
  <c r="H25" i="9"/>
  <c r="F731"/>
  <c r="L731"/>
  <c r="F792"/>
  <c r="L792"/>
  <c r="F406"/>
  <c r="L406"/>
  <c r="I468"/>
  <c r="I92"/>
  <c r="F436"/>
  <c r="L436"/>
  <c r="D7815" i="13"/>
  <c r="D7826"/>
  <c r="H7170"/>
  <c r="H7159"/>
  <c r="F755" i="9"/>
  <c r="L755"/>
  <c r="L650"/>
  <c r="F650"/>
  <c r="L409"/>
  <c r="F409"/>
  <c r="L73"/>
  <c r="B17"/>
  <c r="F255"/>
  <c r="F73"/>
  <c r="B255"/>
  <c r="L255"/>
  <c r="H71" i="8"/>
  <c r="J25" i="9"/>
  <c r="J583"/>
  <c r="J9090" i="13"/>
  <c r="I97" i="9"/>
  <c r="I41"/>
  <c r="I473"/>
  <c r="D588"/>
  <c r="D30"/>
  <c r="D9095" i="13"/>
  <c r="H8143"/>
  <c r="H8154"/>
  <c r="C8154"/>
  <c r="C8143"/>
  <c r="L107" i="9"/>
  <c r="F580"/>
  <c r="L580"/>
  <c r="B22"/>
  <c r="B9087" i="13"/>
  <c r="F107" i="9"/>
  <c r="B580"/>
  <c r="H89" i="8"/>
  <c r="D9087" i="13" s="1"/>
  <c r="B356" i="9"/>
  <c r="B9060" i="13"/>
  <c r="L77" i="9"/>
  <c r="B87"/>
  <c r="L356"/>
  <c r="F77"/>
  <c r="F356"/>
  <c r="H40" i="8"/>
  <c r="E9060" i="13" s="1"/>
  <c r="I40" i="9"/>
  <c r="I472"/>
  <c r="I96"/>
  <c r="E583"/>
  <c r="E25"/>
  <c r="E9090" i="13"/>
  <c r="E6186"/>
  <c r="E6175"/>
  <c r="G403" i="9"/>
  <c r="K403" s="1"/>
  <c r="K185"/>
  <c r="K66"/>
  <c r="G9049" i="13"/>
  <c r="K248" i="9"/>
  <c r="G248"/>
  <c r="G10"/>
  <c r="L443"/>
  <c r="F443"/>
  <c r="H7815" i="13"/>
  <c r="H7826"/>
  <c r="L701" i="9"/>
  <c r="F701"/>
  <c r="B711"/>
  <c r="F493"/>
  <c r="L493"/>
  <c r="G463"/>
  <c r="K463" s="1"/>
  <c r="K245"/>
  <c r="G689"/>
  <c r="K119"/>
  <c r="K689"/>
  <c r="L461"/>
  <c r="F461"/>
  <c r="F766"/>
  <c r="L766"/>
  <c r="B24"/>
  <c r="F109"/>
  <c r="F582"/>
  <c r="L109"/>
  <c r="B582"/>
  <c r="L582"/>
  <c r="H97" i="8"/>
  <c r="G9089" i="13" s="1"/>
  <c r="L778" i="9"/>
  <c r="F778"/>
  <c r="L318"/>
  <c r="F318"/>
  <c r="J1890" i="13"/>
  <c r="J1879"/>
  <c r="D6186"/>
  <c r="D6175"/>
  <c r="E9049"/>
  <c r="E248" i="9"/>
  <c r="E10"/>
  <c r="C21"/>
  <c r="C116"/>
  <c r="C9086" i="13"/>
  <c r="C579" i="9"/>
  <c r="D5847" i="13"/>
  <c r="D5858"/>
  <c r="L445" i="9"/>
  <c r="F445"/>
  <c r="H6175" i="13"/>
  <c r="H6186"/>
  <c r="B336" i="14"/>
  <c r="B121" i="8"/>
  <c r="F424" i="9"/>
  <c r="L424"/>
  <c r="F119"/>
  <c r="B689"/>
  <c r="F689"/>
  <c r="L689"/>
  <c r="L119"/>
  <c r="H90" i="8"/>
  <c r="G9099" i="13" s="1"/>
  <c r="F758" i="9"/>
  <c r="L758"/>
  <c r="F721"/>
  <c r="L721"/>
  <c r="G580"/>
  <c r="K580"/>
  <c r="G22"/>
  <c r="K107"/>
  <c r="G9087" i="13"/>
  <c r="F372" i="9"/>
  <c r="L372"/>
  <c r="L405"/>
  <c r="F405"/>
  <c r="C2863" i="13"/>
  <c r="C2874"/>
  <c r="J7826"/>
  <c r="J7815"/>
  <c r="E2207"/>
  <c r="E2218"/>
  <c r="K4102"/>
  <c r="K8446"/>
  <c r="B52" i="8"/>
  <c r="K4114" i="13"/>
  <c r="K737" i="9"/>
  <c r="C282" i="14"/>
  <c r="E293"/>
  <c r="K773" i="9"/>
  <c r="I316" i="14"/>
  <c r="K374" i="9"/>
  <c r="K708"/>
  <c r="B106" i="8"/>
  <c r="J319" i="14" s="1"/>
  <c r="C293"/>
  <c r="D262"/>
  <c r="K710" i="9"/>
  <c r="I339" i="14"/>
  <c r="K441" i="9"/>
  <c r="D320" i="14"/>
  <c r="K8386" i="13"/>
  <c r="F8386"/>
  <c r="G332" i="14"/>
  <c r="D293"/>
  <c r="K761" i="9"/>
  <c r="F4090" i="13"/>
  <c r="F8434"/>
  <c r="I278" i="14"/>
  <c r="C316"/>
  <c r="C270"/>
  <c r="K8458" i="13"/>
  <c r="D270" i="14"/>
  <c r="C339"/>
  <c r="F8422" i="13"/>
  <c r="D312" i="14"/>
  <c r="F4102" i="13"/>
  <c r="E379" i="9"/>
  <c r="F278" i="14"/>
  <c r="D711" i="9"/>
  <c r="B114" i="8"/>
  <c r="J327" i="14" s="1"/>
  <c r="F5422" i="13"/>
  <c r="F5519"/>
  <c r="B5519"/>
  <c r="F5530"/>
  <c r="B5530"/>
  <c r="G795" i="9"/>
  <c r="K795" s="1"/>
  <c r="K577"/>
  <c r="B258" i="14"/>
  <c r="B43" i="8"/>
  <c r="F757" i="9"/>
  <c r="L757"/>
  <c r="B2535" i="13"/>
  <c r="F2438"/>
  <c r="B2546"/>
  <c r="F2535"/>
  <c r="F2546"/>
  <c r="L714" i="9"/>
  <c r="F714"/>
  <c r="E584"/>
  <c r="E26"/>
  <c r="E9091" i="13"/>
  <c r="L418" i="9"/>
  <c r="F418"/>
  <c r="C249"/>
  <c r="C11"/>
  <c r="D256"/>
  <c r="D9057" i="13"/>
  <c r="D18" i="9"/>
  <c r="J247"/>
  <c r="J9"/>
  <c r="J75"/>
  <c r="J9048" i="13"/>
  <c r="F432" i="9"/>
  <c r="L432"/>
  <c r="F408"/>
  <c r="L408"/>
  <c r="L185"/>
  <c r="F185"/>
  <c r="B403"/>
  <c r="K7826" i="13"/>
  <c r="G7826"/>
  <c r="K7718"/>
  <c r="K7815"/>
  <c r="G7815"/>
  <c r="H5847"/>
  <c r="H5858"/>
  <c r="F411" i="9"/>
  <c r="L411"/>
  <c r="F742"/>
  <c r="L742"/>
  <c r="L768"/>
  <c r="F768"/>
  <c r="B254"/>
  <c r="B9055" i="13"/>
  <c r="L72" i="9"/>
  <c r="B16"/>
  <c r="L254"/>
  <c r="F72"/>
  <c r="F254"/>
  <c r="H67" i="8"/>
  <c r="D9055" i="13" s="1"/>
  <c r="I5530"/>
  <c r="I5519"/>
  <c r="C250" i="9"/>
  <c r="C9051" i="13"/>
  <c r="C12" i="9"/>
  <c r="J2535" i="13"/>
  <c r="J2546"/>
  <c r="F729" i="9"/>
  <c r="L729"/>
  <c r="L161"/>
  <c r="F161"/>
  <c r="B379"/>
  <c r="F788"/>
  <c r="L788"/>
  <c r="L430"/>
  <c r="F430"/>
  <c r="C248"/>
  <c r="C9049" i="13"/>
  <c r="C10" i="9"/>
  <c r="E579"/>
  <c r="E9086" i="13"/>
  <c r="E116" i="9"/>
  <c r="E21"/>
  <c r="G747"/>
  <c r="K747" s="1"/>
  <c r="K529"/>
  <c r="F708"/>
  <c r="L708"/>
  <c r="F388"/>
  <c r="L388"/>
  <c r="L306"/>
  <c r="F306"/>
  <c r="K565"/>
  <c r="G783"/>
  <c r="K783" s="1"/>
  <c r="F292" i="14"/>
  <c r="F254"/>
  <c r="L789" i="9"/>
  <c r="F789"/>
  <c r="F330"/>
  <c r="L330"/>
  <c r="E6842" i="13"/>
  <c r="E6831"/>
  <c r="K363" i="9"/>
  <c r="G363"/>
  <c r="K84"/>
  <c r="G9067" i="13"/>
  <c r="I254" i="14"/>
  <c r="I292"/>
  <c r="B6186" i="13"/>
  <c r="F6078"/>
  <c r="F6175"/>
  <c r="B6175"/>
  <c r="F6186"/>
  <c r="L565" i="9"/>
  <c r="F565"/>
  <c r="B783"/>
  <c r="F111"/>
  <c r="B584"/>
  <c r="L111"/>
  <c r="F584"/>
  <c r="L584"/>
  <c r="B26"/>
  <c r="B9091" i="13"/>
  <c r="H105" i="8"/>
  <c r="F737" i="9"/>
  <c r="L737"/>
  <c r="C9094" i="13"/>
  <c r="C587" i="9"/>
  <c r="C29"/>
  <c r="F399"/>
  <c r="L399"/>
  <c r="I6186" i="13"/>
  <c r="I6175"/>
  <c r="C582" i="9"/>
  <c r="C9089" i="13"/>
  <c r="C24" i="9"/>
  <c r="I8143" i="13"/>
  <c r="I8154"/>
  <c r="B308" i="14"/>
  <c r="B93" i="8"/>
  <c r="L354" i="9"/>
  <c r="F354"/>
  <c r="F761"/>
  <c r="L761"/>
  <c r="J254"/>
  <c r="J16"/>
  <c r="J9055" i="13"/>
  <c r="F3957"/>
  <c r="F3968"/>
  <c r="B3968"/>
  <c r="F763" i="9"/>
  <c r="L763"/>
  <c r="B332" i="14"/>
  <c r="B117" i="8"/>
  <c r="F173" i="9"/>
  <c r="L173"/>
  <c r="B391"/>
  <c r="E249"/>
  <c r="E11"/>
  <c r="K86"/>
  <c r="G9069" i="13"/>
  <c r="K365" i="9"/>
  <c r="G365"/>
  <c r="L282"/>
  <c r="F282"/>
  <c r="F395"/>
  <c r="L395"/>
  <c r="E18"/>
  <c r="E9057" i="13"/>
  <c r="E256" i="9"/>
  <c r="K233"/>
  <c r="G451"/>
  <c r="K451" s="1"/>
  <c r="F86"/>
  <c r="L365"/>
  <c r="L86"/>
  <c r="F365"/>
  <c r="B9069" i="13"/>
  <c r="B365" i="9"/>
  <c r="H76" i="8"/>
  <c r="F342" i="9"/>
  <c r="L342"/>
  <c r="K68"/>
  <c r="G9051" i="13"/>
  <c r="K250" i="9"/>
  <c r="G250"/>
  <c r="G12"/>
  <c r="F730"/>
  <c r="L730"/>
  <c r="L741"/>
  <c r="F741"/>
  <c r="F112"/>
  <c r="B585"/>
  <c r="L112"/>
  <c r="F585"/>
  <c r="L585"/>
  <c r="B27"/>
  <c r="H109" i="8"/>
  <c r="J9092" i="13" s="1"/>
  <c r="L373" i="9"/>
  <c r="F373"/>
  <c r="I366"/>
  <c r="I355"/>
  <c r="E9098" i="13"/>
  <c r="E688" i="9"/>
  <c r="E128"/>
  <c r="E9087" i="13"/>
  <c r="E580" i="9"/>
  <c r="E22"/>
  <c r="K2535" i="13"/>
  <c r="K2546"/>
  <c r="G2546"/>
  <c r="K2438"/>
  <c r="G2535"/>
  <c r="L450" i="9"/>
  <c r="F450"/>
  <c r="C7826" i="13"/>
  <c r="C7815"/>
  <c r="J250" i="9"/>
  <c r="J12"/>
  <c r="J9051" i="13"/>
  <c r="J3519"/>
  <c r="J3530"/>
  <c r="D251" i="9"/>
  <c r="D9052" i="13"/>
  <c r="D13" i="9"/>
  <c r="D582"/>
  <c r="D24"/>
  <c r="I582"/>
  <c r="I24"/>
  <c r="I36" s="1"/>
  <c r="I9089" i="13"/>
  <c r="I7826"/>
  <c r="I7815"/>
  <c r="C3859"/>
  <c r="C906"/>
  <c r="C895"/>
  <c r="C3202"/>
  <c r="C3191"/>
  <c r="L769" i="9"/>
  <c r="F769"/>
  <c r="B692"/>
  <c r="L692"/>
  <c r="L122"/>
  <c r="F122"/>
  <c r="F692"/>
  <c r="H102" i="8"/>
  <c r="G9102" i="13" s="1"/>
  <c r="I98" i="9"/>
  <c r="I42"/>
  <c r="I474"/>
  <c r="C23"/>
  <c r="C9088" i="13"/>
  <c r="C581" i="9"/>
  <c r="J2863" i="13"/>
  <c r="J2874"/>
  <c r="J9053"/>
  <c r="J252" i="9"/>
  <c r="J14"/>
  <c r="L462"/>
  <c r="F462"/>
  <c r="K5422" i="13"/>
  <c r="K5519"/>
  <c r="G5519"/>
  <c r="K5530"/>
  <c r="G5530"/>
  <c r="K5750"/>
  <c r="K5847"/>
  <c r="G5847"/>
  <c r="K5858"/>
  <c r="G5858"/>
  <c r="K8373"/>
  <c r="G8373"/>
  <c r="K8362"/>
  <c r="I38" i="9"/>
  <c r="I470"/>
  <c r="I94"/>
  <c r="L457"/>
  <c r="F457"/>
  <c r="B71" i="8"/>
  <c r="B286" i="14"/>
  <c r="E1551" i="13"/>
  <c r="E1562"/>
  <c r="I583" i="9"/>
  <c r="I25"/>
  <c r="I9090" i="13"/>
  <c r="D7159"/>
  <c r="D7170"/>
  <c r="C253" i="9"/>
  <c r="C9054" i="13"/>
  <c r="C15" i="9"/>
  <c r="D249"/>
  <c r="D11"/>
  <c r="E2546" i="13"/>
  <c r="E2535"/>
  <c r="D9060"/>
  <c r="D356" i="9"/>
  <c r="D87"/>
  <c r="B304" i="14"/>
  <c r="B89" i="8"/>
  <c r="B293" i="14"/>
  <c r="B13" i="8" s="1"/>
  <c r="B40"/>
  <c r="E30" i="9"/>
  <c r="E9095" i="13"/>
  <c r="E588" i="9"/>
  <c r="F717"/>
  <c r="L717"/>
  <c r="F787"/>
  <c r="L787"/>
  <c r="F385"/>
  <c r="L385"/>
  <c r="K6078" i="13"/>
  <c r="K6175"/>
  <c r="G6175"/>
  <c r="K6186"/>
  <c r="G6186"/>
  <c r="G116" i="9"/>
  <c r="G9086" i="13"/>
  <c r="K106" i="9"/>
  <c r="G579"/>
  <c r="K579"/>
  <c r="G21"/>
  <c r="H6831" i="13"/>
  <c r="H6842"/>
  <c r="H250" i="9"/>
  <c r="H12"/>
  <c r="H9051" i="13"/>
  <c r="K197" i="9"/>
  <c r="G415"/>
  <c r="K415" s="1"/>
  <c r="H1551" i="13"/>
  <c r="H1562"/>
  <c r="H2874"/>
  <c r="H2863"/>
  <c r="H1234"/>
  <c r="H1223"/>
  <c r="K2207"/>
  <c r="G2207"/>
  <c r="K2218"/>
  <c r="G2218"/>
  <c r="K2110"/>
  <c r="B97" i="8"/>
  <c r="B312" i="14"/>
  <c r="D5530" i="13"/>
  <c r="D5519"/>
  <c r="D2874"/>
  <c r="D2863"/>
  <c r="F728" i="9"/>
  <c r="L728"/>
  <c r="L455"/>
  <c r="F455"/>
  <c r="B11"/>
  <c r="L249"/>
  <c r="B9050" i="13"/>
  <c r="F67" i="9"/>
  <c r="B249"/>
  <c r="F249"/>
  <c r="L67"/>
  <c r="H47" i="8"/>
  <c r="B357" i="9"/>
  <c r="F78"/>
  <c r="L357"/>
  <c r="L78"/>
  <c r="F357"/>
  <c r="H44" i="8"/>
  <c r="B9061" i="13" s="1"/>
  <c r="F358" i="9"/>
  <c r="B358"/>
  <c r="L79"/>
  <c r="F79"/>
  <c r="L358"/>
  <c r="H48" i="8"/>
  <c r="F402" i="9"/>
  <c r="L402"/>
  <c r="I9087" i="13"/>
  <c r="I580" i="9"/>
  <c r="I22"/>
  <c r="D9090" i="13"/>
  <c r="D583" i="9"/>
  <c r="D25"/>
  <c r="H585"/>
  <c r="H27"/>
  <c r="H9092" i="13"/>
  <c r="F82" i="9"/>
  <c r="L361"/>
  <c r="L82"/>
  <c r="F361"/>
  <c r="B361"/>
  <c r="B9065" i="13"/>
  <c r="H60" i="8"/>
  <c r="J6514" i="13"/>
  <c r="J6503"/>
  <c r="E9048"/>
  <c r="E75" i="9"/>
  <c r="E247"/>
  <c r="E9"/>
  <c r="F423"/>
  <c r="L423"/>
  <c r="D1551" i="13"/>
  <c r="D1562"/>
  <c r="C286" i="14"/>
  <c r="K8434" i="13"/>
  <c r="K369" i="9"/>
  <c r="K377"/>
  <c r="K429"/>
  <c r="B118" i="8"/>
  <c r="J331" i="14" s="1"/>
  <c r="B98" i="8"/>
  <c r="J311" i="14" s="1"/>
  <c r="K381" i="9"/>
  <c r="F8410" i="13"/>
  <c r="B68" i="8"/>
  <c r="G339" i="14"/>
  <c r="D274"/>
  <c r="I266"/>
  <c r="F4150" i="13"/>
  <c r="K4150"/>
  <c r="H336" i="14"/>
  <c r="F4114" i="13"/>
  <c r="E274" i="14"/>
  <c r="K749" i="9"/>
  <c r="I711"/>
  <c r="F8398" i="13"/>
  <c r="F4138"/>
  <c r="F270" i="14"/>
  <c r="I286"/>
  <c r="H339"/>
  <c r="F4174" i="13"/>
  <c r="E332" i="14"/>
  <c r="H270"/>
  <c r="C290"/>
  <c r="C308"/>
  <c r="F8446" i="13"/>
  <c r="J711" i="9"/>
  <c r="B90" i="8"/>
  <c r="J303" i="14" s="1"/>
  <c r="C336"/>
  <c r="K702" i="9"/>
  <c r="G278" i="14"/>
  <c r="C8998" i="13" l="1"/>
  <c r="C9008" s="1"/>
  <c r="D68" i="8" s="1"/>
  <c r="P130" i="16" s="1"/>
  <c r="C8999" i="13"/>
  <c r="C9003"/>
  <c r="C9007"/>
  <c r="C9002"/>
  <c r="C9006"/>
  <c r="C9001"/>
  <c r="C9005"/>
  <c r="C9000"/>
  <c r="C9004"/>
  <c r="J281" i="14"/>
  <c r="E19" i="9"/>
  <c r="E257"/>
  <c r="E246"/>
  <c r="F9065" i="13"/>
  <c r="K9065"/>
  <c r="J60" i="8"/>
  <c r="I9065" i="13"/>
  <c r="H9065"/>
  <c r="J9065"/>
  <c r="C9065"/>
  <c r="D9065"/>
  <c r="E9065"/>
  <c r="H136" i="9"/>
  <c r="H803"/>
  <c r="H49" i="8"/>
  <c r="J47"/>
  <c r="F9050" i="13"/>
  <c r="K9050"/>
  <c r="I9050"/>
  <c r="H468" i="9"/>
  <c r="H92"/>
  <c r="H36"/>
  <c r="G130"/>
  <c r="K797"/>
  <c r="K130"/>
  <c r="G797"/>
  <c r="G31"/>
  <c r="K21"/>
  <c r="C8914" i="13"/>
  <c r="C8916"/>
  <c r="C9036" s="1"/>
  <c r="C8918"/>
  <c r="C9038" s="1"/>
  <c r="C8920"/>
  <c r="C9040" s="1"/>
  <c r="C8922"/>
  <c r="C9042" s="1"/>
  <c r="J253" i="14"/>
  <c r="C8915" i="13"/>
  <c r="C9035" s="1"/>
  <c r="C8917"/>
  <c r="C9037" s="1"/>
  <c r="C8919"/>
  <c r="C9039" s="1"/>
  <c r="C8921"/>
  <c r="C9041" s="1"/>
  <c r="C8923"/>
  <c r="C9043" s="1"/>
  <c r="D355" i="9"/>
  <c r="D366"/>
  <c r="C95"/>
  <c r="C39"/>
  <c r="C471"/>
  <c r="C799"/>
  <c r="C132"/>
  <c r="D800"/>
  <c r="D133"/>
  <c r="E798"/>
  <c r="E131"/>
  <c r="F27"/>
  <c r="F803"/>
  <c r="F136"/>
  <c r="B803"/>
  <c r="B136"/>
  <c r="L803"/>
  <c r="L27"/>
  <c r="L136"/>
  <c r="J330" i="14"/>
  <c r="B119" i="8"/>
  <c r="J332" i="14" s="1"/>
  <c r="J40" i="9"/>
  <c r="J472"/>
  <c r="J96"/>
  <c r="B135"/>
  <c r="L802"/>
  <c r="L26"/>
  <c r="F26"/>
  <c r="L135"/>
  <c r="F802"/>
  <c r="F135"/>
  <c r="B802"/>
  <c r="C468"/>
  <c r="C92"/>
  <c r="C36"/>
  <c r="C91"/>
  <c r="C9074" i="13"/>
  <c r="C467" i="9"/>
  <c r="C35"/>
  <c r="K131"/>
  <c r="G131"/>
  <c r="K22"/>
  <c r="K798"/>
  <c r="G798"/>
  <c r="J334" i="14"/>
  <c r="B123" i="8"/>
  <c r="J336" i="14" s="1"/>
  <c r="E466" i="9"/>
  <c r="E90"/>
  <c r="E34"/>
  <c r="E134"/>
  <c r="E801"/>
  <c r="I8723" i="13"/>
  <c r="I8721"/>
  <c r="I8726"/>
  <c r="I8719"/>
  <c r="I8717"/>
  <c r="I8722"/>
  <c r="I8724"/>
  <c r="I8718"/>
  <c r="I8720"/>
  <c r="I8725"/>
  <c r="H73" i="8"/>
  <c r="J71"/>
  <c r="F9056" i="13"/>
  <c r="K9056"/>
  <c r="I9056"/>
  <c r="H137" i="9"/>
  <c r="H804"/>
  <c r="K9101" i="13"/>
  <c r="F9101"/>
  <c r="J98" i="8"/>
  <c r="C9101" i="13"/>
  <c r="E9101"/>
  <c r="J9101"/>
  <c r="I9101"/>
  <c r="H9101"/>
  <c r="D9101"/>
  <c r="K23" i="9"/>
  <c r="K132"/>
  <c r="K799"/>
  <c r="G799"/>
  <c r="G9112" i="13"/>
  <c r="G132" i="9"/>
  <c r="H95" i="8"/>
  <c r="C9112" i="13" s="1"/>
  <c r="F9088"/>
  <c r="K9088"/>
  <c r="J93" i="8"/>
  <c r="J802" i="9"/>
  <c r="J135"/>
  <c r="G471"/>
  <c r="G95"/>
  <c r="K95"/>
  <c r="G39"/>
  <c r="K15"/>
  <c r="K471"/>
  <c r="I8641" i="13"/>
  <c r="I8635"/>
  <c r="I8637"/>
  <c r="I8642"/>
  <c r="I8640"/>
  <c r="I8633"/>
  <c r="I8638"/>
  <c r="I8636"/>
  <c r="I8634"/>
  <c r="I8639"/>
  <c r="F759" i="9"/>
  <c r="L759"/>
  <c r="D257"/>
  <c r="D246"/>
  <c r="D19"/>
  <c r="F439"/>
  <c r="L439"/>
  <c r="H578"/>
  <c r="H589"/>
  <c r="K8155" i="13"/>
  <c r="K8374"/>
  <c r="G8374"/>
  <c r="K8471"/>
  <c r="K8482"/>
  <c r="G8471"/>
  <c r="G8482"/>
  <c r="B90" i="9"/>
  <c r="F466"/>
  <c r="F10"/>
  <c r="B466"/>
  <c r="L10"/>
  <c r="L466"/>
  <c r="F90"/>
  <c r="L90"/>
  <c r="B34"/>
  <c r="E133"/>
  <c r="E800"/>
  <c r="E803"/>
  <c r="E136"/>
  <c r="J114" i="8"/>
  <c r="K9105" i="13"/>
  <c r="F9105"/>
  <c r="D9105"/>
  <c r="E9105"/>
  <c r="H9105"/>
  <c r="C9105"/>
  <c r="I9105"/>
  <c r="J9105"/>
  <c r="L30" i="9"/>
  <c r="F30"/>
  <c r="L139"/>
  <c r="F806"/>
  <c r="F139"/>
  <c r="B806"/>
  <c r="B139"/>
  <c r="L806"/>
  <c r="H798"/>
  <c r="H131"/>
  <c r="B31"/>
  <c r="L589"/>
  <c r="B39" i="12"/>
  <c r="L578" i="9"/>
  <c r="F578"/>
  <c r="F116"/>
  <c r="F589"/>
  <c r="L116"/>
  <c r="B578"/>
  <c r="B589"/>
  <c r="K13"/>
  <c r="K469"/>
  <c r="G469"/>
  <c r="G93"/>
  <c r="K93"/>
  <c r="G37"/>
  <c r="J471"/>
  <c r="J95"/>
  <c r="J39"/>
  <c r="C802"/>
  <c r="C135"/>
  <c r="G97"/>
  <c r="G41"/>
  <c r="K97"/>
  <c r="G9080" i="13"/>
  <c r="K17" i="9"/>
  <c r="K473"/>
  <c r="G473"/>
  <c r="I475"/>
  <c r="I367"/>
  <c r="I99"/>
  <c r="I88"/>
  <c r="I464"/>
  <c r="H8374" i="13"/>
  <c r="H8471"/>
  <c r="H8482"/>
  <c r="G472" i="9"/>
  <c r="K472"/>
  <c r="G96"/>
  <c r="G40"/>
  <c r="K96"/>
  <c r="K16"/>
  <c r="D96"/>
  <c r="D472"/>
  <c r="D40"/>
  <c r="D589"/>
  <c r="D578"/>
  <c r="B92"/>
  <c r="F468"/>
  <c r="F12"/>
  <c r="B468"/>
  <c r="B36"/>
  <c r="L12"/>
  <c r="L468"/>
  <c r="F92"/>
  <c r="L92"/>
  <c r="J803"/>
  <c r="J136"/>
  <c r="J34"/>
  <c r="J466"/>
  <c r="J90"/>
  <c r="H40"/>
  <c r="H472"/>
  <c r="H96"/>
  <c r="H366"/>
  <c r="H355"/>
  <c r="I589"/>
  <c r="I578"/>
  <c r="H132"/>
  <c r="H9112" i="13"/>
  <c r="H799" i="9"/>
  <c r="I799"/>
  <c r="I132"/>
  <c r="I9112" i="13"/>
  <c r="D804" i="9"/>
  <c r="D137"/>
  <c r="E355"/>
  <c r="E366"/>
  <c r="H4078" i="13"/>
  <c r="H4175"/>
  <c r="H4186"/>
  <c r="B8964"/>
  <c r="D8964" s="1"/>
  <c r="B8966"/>
  <c r="D8966" s="1"/>
  <c r="B8968"/>
  <c r="D8968" s="1"/>
  <c r="B8970"/>
  <c r="D8970" s="1"/>
  <c r="J268" i="14"/>
  <c r="B57" i="8"/>
  <c r="J270" i="14" s="1"/>
  <c r="B8963" i="13"/>
  <c r="D8963" s="1"/>
  <c r="B8965"/>
  <c r="D8965" s="1"/>
  <c r="B8967"/>
  <c r="D8967" s="1"/>
  <c r="B8969"/>
  <c r="D8969" s="1"/>
  <c r="B8971"/>
  <c r="D8971" s="1"/>
  <c r="B8962"/>
  <c r="J806" i="9"/>
  <c r="J139"/>
  <c r="B4078" i="13"/>
  <c r="F3859"/>
  <c r="F4186"/>
  <c r="B4186"/>
  <c r="F4175"/>
  <c r="F4078"/>
  <c r="B4175"/>
  <c r="F9064"/>
  <c r="K9064"/>
  <c r="J56" i="8"/>
  <c r="I9064" i="13"/>
  <c r="E9064"/>
  <c r="D9064"/>
  <c r="H9064"/>
  <c r="J9064"/>
  <c r="C9064"/>
  <c r="L747" i="9"/>
  <c r="F747"/>
  <c r="H41"/>
  <c r="H473"/>
  <c r="H97"/>
  <c r="H9080" i="13"/>
  <c r="D805" i="9"/>
  <c r="D138"/>
  <c r="K366"/>
  <c r="G355"/>
  <c r="K87"/>
  <c r="G366"/>
  <c r="K355"/>
  <c r="B9092" i="13"/>
  <c r="E9050"/>
  <c r="B9089"/>
  <c r="B9101"/>
  <c r="B9105"/>
  <c r="J9094"/>
  <c r="J9088"/>
  <c r="D9056"/>
  <c r="J9060"/>
  <c r="E9094"/>
  <c r="C9048"/>
  <c r="I9094"/>
  <c r="C9060"/>
  <c r="B12" i="8"/>
  <c r="B9098" i="13"/>
  <c r="D9092"/>
  <c r="B337" i="14"/>
  <c r="B340" s="1"/>
  <c r="C9087" i="13"/>
  <c r="C9056"/>
  <c r="G9098"/>
  <c r="H337" i="14"/>
  <c r="H340" s="1"/>
  <c r="H9094" i="13"/>
  <c r="E806" i="9"/>
  <c r="E139"/>
  <c r="D469"/>
  <c r="D93"/>
  <c r="D37"/>
  <c r="E687"/>
  <c r="E698"/>
  <c r="E589"/>
  <c r="E578"/>
  <c r="J465"/>
  <c r="J89"/>
  <c r="J33"/>
  <c r="F9099" i="13"/>
  <c r="K9099"/>
  <c r="J90" i="8"/>
  <c r="C9099" i="13"/>
  <c r="D9099"/>
  <c r="E9099"/>
  <c r="H9099"/>
  <c r="I9099"/>
  <c r="J9099"/>
  <c r="C797" i="9"/>
  <c r="C31"/>
  <c r="C130"/>
  <c r="K9089" i="13"/>
  <c r="H99" i="8"/>
  <c r="E9113" i="13" s="1"/>
  <c r="J97" i="8"/>
  <c r="F9089" i="13"/>
  <c r="L711" i="9"/>
  <c r="F711"/>
  <c r="D139"/>
  <c r="D806"/>
  <c r="J801"/>
  <c r="J134"/>
  <c r="I8676" i="13"/>
  <c r="I8670"/>
  <c r="I8672"/>
  <c r="I8677"/>
  <c r="I8675"/>
  <c r="I8673"/>
  <c r="I8678"/>
  <c r="I8671"/>
  <c r="I8669"/>
  <c r="I8674"/>
  <c r="D799" i="9"/>
  <c r="D132"/>
  <c r="D9112" i="13"/>
  <c r="H98" i="9"/>
  <c r="H42"/>
  <c r="H474"/>
  <c r="H57" i="8"/>
  <c r="G9076" i="13" s="1"/>
  <c r="J55" i="8"/>
  <c r="F9052" i="13"/>
  <c r="K9052"/>
  <c r="I9052"/>
  <c r="J68" i="8"/>
  <c r="K9067" i="13"/>
  <c r="F9067"/>
  <c r="I9067"/>
  <c r="J9067"/>
  <c r="C9067"/>
  <c r="H9067"/>
  <c r="D9067"/>
  <c r="E9067"/>
  <c r="D698" i="9"/>
  <c r="D687"/>
  <c r="E473"/>
  <c r="E97"/>
  <c r="E9080" i="13"/>
  <c r="E41" i="9"/>
  <c r="H35"/>
  <c r="H467"/>
  <c r="H91"/>
  <c r="H9074" i="13"/>
  <c r="J133" i="9"/>
  <c r="J9113" i="13"/>
  <c r="J800" i="9"/>
  <c r="L723"/>
  <c r="F723"/>
  <c r="H12" i="8"/>
  <c r="D9058" i="13" s="1"/>
  <c r="H41" i="8"/>
  <c r="J39"/>
  <c r="F9048" i="13"/>
  <c r="K9048"/>
  <c r="I9048"/>
  <c r="F89" i="9"/>
  <c r="L465"/>
  <c r="B89"/>
  <c r="F465"/>
  <c r="B33"/>
  <c r="F9"/>
  <c r="B465"/>
  <c r="L89"/>
  <c r="L9"/>
  <c r="C40"/>
  <c r="C472"/>
  <c r="C96"/>
  <c r="C8482" i="13"/>
  <c r="C8374"/>
  <c r="C8471"/>
  <c r="H130" i="9"/>
  <c r="H31"/>
  <c r="H797"/>
  <c r="I8706" i="13"/>
  <c r="I8711"/>
  <c r="I8713"/>
  <c r="I8707"/>
  <c r="I8709"/>
  <c r="I8714"/>
  <c r="I8712"/>
  <c r="I8705"/>
  <c r="I8710"/>
  <c r="I8708"/>
  <c r="C8989"/>
  <c r="C8993"/>
  <c r="C8988"/>
  <c r="C8992"/>
  <c r="J277" i="14"/>
  <c r="C8986" i="13"/>
  <c r="C8996" s="1"/>
  <c r="D64" i="8" s="1"/>
  <c r="N130" i="16" s="1"/>
  <c r="C8987" i="13"/>
  <c r="C8991"/>
  <c r="C8995"/>
  <c r="C8990"/>
  <c r="C8994"/>
  <c r="C801" i="9"/>
  <c r="C134"/>
  <c r="E96"/>
  <c r="E40"/>
  <c r="E472"/>
  <c r="D94"/>
  <c r="D470"/>
  <c r="D38"/>
  <c r="D473"/>
  <c r="D97"/>
  <c r="D9080" i="13"/>
  <c r="D41" i="9"/>
  <c r="F451"/>
  <c r="L451"/>
  <c r="L771"/>
  <c r="F771"/>
  <c r="B9022" i="13"/>
  <c r="B9024"/>
  <c r="D9024" s="1"/>
  <c r="B9026"/>
  <c r="D9026" s="1"/>
  <c r="B9028"/>
  <c r="D9028" s="1"/>
  <c r="B9030"/>
  <c r="D9030" s="1"/>
  <c r="J288" i="14"/>
  <c r="B77" i="8"/>
  <c r="J290" i="14" s="1"/>
  <c r="B9023" i="13"/>
  <c r="D9023" s="1"/>
  <c r="B9025"/>
  <c r="D9025" s="1"/>
  <c r="B9027"/>
  <c r="D9027" s="1"/>
  <c r="B9029"/>
  <c r="D9029" s="1"/>
  <c r="B9031"/>
  <c r="D9031" s="1"/>
  <c r="I802" i="9"/>
  <c r="I135"/>
  <c r="K89"/>
  <c r="G33"/>
  <c r="G9072" i="13"/>
  <c r="K9" i="9"/>
  <c r="K465"/>
  <c r="G465"/>
  <c r="G89"/>
  <c r="E804"/>
  <c r="E137"/>
  <c r="L28"/>
  <c r="F28"/>
  <c r="L137"/>
  <c r="F804"/>
  <c r="F137"/>
  <c r="B804"/>
  <c r="B137"/>
  <c r="L804"/>
  <c r="C803"/>
  <c r="C136"/>
  <c r="D802"/>
  <c r="D135"/>
  <c r="H9072" i="13"/>
  <c r="H465" i="9"/>
  <c r="H89"/>
  <c r="H33"/>
  <c r="H65" i="8"/>
  <c r="C9078" i="13" s="1"/>
  <c r="J63" i="8"/>
  <c r="F9054" i="13"/>
  <c r="K9054"/>
  <c r="I9054"/>
  <c r="K9098"/>
  <c r="H18" i="8"/>
  <c r="E9108" i="13" s="1"/>
  <c r="J86" i="8"/>
  <c r="F9098" i="13"/>
  <c r="F128" i="9"/>
  <c r="F687"/>
  <c r="B687"/>
  <c r="L698"/>
  <c r="B40" i="12"/>
  <c r="L687" i="9"/>
  <c r="F698"/>
  <c r="L128"/>
  <c r="B698"/>
  <c r="B9108" i="13"/>
  <c r="C8976"/>
  <c r="C8980"/>
  <c r="C8974"/>
  <c r="C8984" s="1"/>
  <c r="D60" i="8" s="1"/>
  <c r="L130" i="16" s="1"/>
  <c r="C8975" i="13"/>
  <c r="C8979"/>
  <c r="C8983"/>
  <c r="J273" i="14"/>
  <c r="C8978" i="13"/>
  <c r="C8982"/>
  <c r="C8977"/>
  <c r="C8981"/>
  <c r="E92" i="9"/>
  <c r="E468"/>
  <c r="E36"/>
  <c r="F415"/>
  <c r="L415"/>
  <c r="K9107" i="13"/>
  <c r="J122" i="8"/>
  <c r="F9107" i="13"/>
  <c r="D9107"/>
  <c r="C9107"/>
  <c r="J9107"/>
  <c r="E9107"/>
  <c r="I9107"/>
  <c r="H9107"/>
  <c r="J37" i="9"/>
  <c r="J9076" i="13"/>
  <c r="J469" i="9"/>
  <c r="J93"/>
  <c r="J589"/>
  <c r="J578"/>
  <c r="F9100" i="13"/>
  <c r="K9100"/>
  <c r="J94" i="8"/>
  <c r="D9100" i="13"/>
  <c r="H9100"/>
  <c r="J9100"/>
  <c r="I9100"/>
  <c r="C9100"/>
  <c r="E9100"/>
  <c r="I806" i="9"/>
  <c r="I139"/>
  <c r="K98"/>
  <c r="G98"/>
  <c r="G474"/>
  <c r="K18"/>
  <c r="K474"/>
  <c r="G42"/>
  <c r="B87" i="8"/>
  <c r="J300" i="14" s="1"/>
  <c r="J298"/>
  <c r="I31" i="9"/>
  <c r="I797"/>
  <c r="I130"/>
  <c r="J110" i="8"/>
  <c r="F9104" i="13"/>
  <c r="K9104"/>
  <c r="I9104"/>
  <c r="C9104"/>
  <c r="J9104"/>
  <c r="E9104"/>
  <c r="H9104"/>
  <c r="D9104"/>
  <c r="J4078"/>
  <c r="J4175"/>
  <c r="J4186"/>
  <c r="J280" i="14"/>
  <c r="B9000" i="13"/>
  <c r="D9000" s="1"/>
  <c r="B9002"/>
  <c r="D9002" s="1"/>
  <c r="B9004"/>
  <c r="D9004" s="1"/>
  <c r="B9006"/>
  <c r="D9006" s="1"/>
  <c r="B69" i="8"/>
  <c r="J282" i="14" s="1"/>
  <c r="B8999" i="13"/>
  <c r="D8999" s="1"/>
  <c r="B9001"/>
  <c r="D9001" s="1"/>
  <c r="B9003"/>
  <c r="D9003" s="1"/>
  <c r="B9005"/>
  <c r="D9005" s="1"/>
  <c r="B9007"/>
  <c r="D9007" s="1"/>
  <c r="B8998"/>
  <c r="G802" i="9"/>
  <c r="K135"/>
  <c r="G135"/>
  <c r="K26"/>
  <c r="K802"/>
  <c r="J72" i="8"/>
  <c r="F9068" i="13"/>
  <c r="K9068"/>
  <c r="I9068"/>
  <c r="H9068"/>
  <c r="E9068"/>
  <c r="D9068"/>
  <c r="C9068"/>
  <c r="J9068"/>
  <c r="I291" i="14"/>
  <c r="I294" s="1"/>
  <c r="E337"/>
  <c r="E340" s="1"/>
  <c r="E9092" i="13"/>
  <c r="E291" i="14"/>
  <c r="E294" s="1"/>
  <c r="J9087" i="13"/>
  <c r="K711" i="9"/>
  <c r="E9052" i="13"/>
  <c r="I337" i="14"/>
  <c r="I340" s="1"/>
  <c r="B291"/>
  <c r="B294" s="1"/>
  <c r="B9054" i="13"/>
  <c r="B9107"/>
  <c r="B9100"/>
  <c r="J9050"/>
  <c r="H9088"/>
  <c r="D9093"/>
  <c r="C9098"/>
  <c r="G9050"/>
  <c r="B9010"/>
  <c r="B9012"/>
  <c r="D9012" s="1"/>
  <c r="B9014"/>
  <c r="D9014" s="1"/>
  <c r="B9016"/>
  <c r="D9016" s="1"/>
  <c r="B9018"/>
  <c r="D9018" s="1"/>
  <c r="J284" i="14"/>
  <c r="B73" i="8"/>
  <c r="J286" i="14" s="1"/>
  <c r="B9011" i="13"/>
  <c r="D9011" s="1"/>
  <c r="B9013"/>
  <c r="D9013" s="1"/>
  <c r="B9015"/>
  <c r="D9015" s="1"/>
  <c r="B9017"/>
  <c r="D9017" s="1"/>
  <c r="B9019"/>
  <c r="D9019" s="1"/>
  <c r="I8743"/>
  <c r="I8741"/>
  <c r="I8746"/>
  <c r="I8748"/>
  <c r="I8742"/>
  <c r="I8744"/>
  <c r="I8749"/>
  <c r="I8747"/>
  <c r="I8745"/>
  <c r="I8750"/>
  <c r="H111" i="8"/>
  <c r="F9092" i="13"/>
  <c r="K9092"/>
  <c r="J109" i="8"/>
  <c r="K92" i="9"/>
  <c r="K12"/>
  <c r="G468"/>
  <c r="K468"/>
  <c r="G92"/>
  <c r="G36"/>
  <c r="E9072" i="13"/>
  <c r="E465" i="9"/>
  <c r="E89"/>
  <c r="E33"/>
  <c r="D134"/>
  <c r="D801"/>
  <c r="F9062" i="13"/>
  <c r="K9062"/>
  <c r="J48" i="8"/>
  <c r="I9062" i="13"/>
  <c r="D9062"/>
  <c r="C9062"/>
  <c r="H9062"/>
  <c r="E9062"/>
  <c r="J9062"/>
  <c r="J302" i="14"/>
  <c r="B91" i="8"/>
  <c r="J304" i="14" s="1"/>
  <c r="D467" i="9"/>
  <c r="D91"/>
  <c r="D9074" i="13"/>
  <c r="D35" i="9"/>
  <c r="I801"/>
  <c r="I134"/>
  <c r="C4175" i="13"/>
  <c r="C4186"/>
  <c r="C4078"/>
  <c r="I9113"/>
  <c r="I800" i="9"/>
  <c r="I133"/>
  <c r="J76" i="8"/>
  <c r="F9069" i="13"/>
  <c r="K9069"/>
  <c r="I9069"/>
  <c r="D9069"/>
  <c r="C9069"/>
  <c r="H9069"/>
  <c r="J9069"/>
  <c r="E9069"/>
  <c r="E91" i="9"/>
  <c r="E9074" i="13"/>
  <c r="E35" i="9"/>
  <c r="E467"/>
  <c r="B95" i="8"/>
  <c r="J308" i="14" s="1"/>
  <c r="J306"/>
  <c r="C133" i="9"/>
  <c r="C9113" i="13"/>
  <c r="C800" i="9"/>
  <c r="F9091" i="13"/>
  <c r="H107" i="8"/>
  <c r="J105"/>
  <c r="K9091" i="13"/>
  <c r="L783" i="9"/>
  <c r="F783"/>
  <c r="E797"/>
  <c r="E130"/>
  <c r="E31"/>
  <c r="C90"/>
  <c r="C9073" i="13"/>
  <c r="C34" i="9"/>
  <c r="C466"/>
  <c r="F403"/>
  <c r="L403"/>
  <c r="J246"/>
  <c r="J19"/>
  <c r="J9058" i="13"/>
  <c r="J257" i="9"/>
  <c r="E802"/>
  <c r="E135"/>
  <c r="C589"/>
  <c r="C578"/>
  <c r="L24"/>
  <c r="F24"/>
  <c r="B9113" i="13"/>
  <c r="L133" i="9"/>
  <c r="F800"/>
  <c r="F133"/>
  <c r="B800"/>
  <c r="B133"/>
  <c r="L800"/>
  <c r="K90"/>
  <c r="G34"/>
  <c r="G90"/>
  <c r="G466"/>
  <c r="K10"/>
  <c r="K466"/>
  <c r="K9060" i="13"/>
  <c r="J40" i="8"/>
  <c r="H13"/>
  <c r="G9070" i="13" s="1"/>
  <c r="F9060"/>
  <c r="I9060"/>
  <c r="F87" i="9"/>
  <c r="B366"/>
  <c r="F355"/>
  <c r="L366"/>
  <c r="B355"/>
  <c r="L355"/>
  <c r="L87"/>
  <c r="F366"/>
  <c r="H91" i="8"/>
  <c r="H9111" i="13" s="1"/>
  <c r="J89" i="8"/>
  <c r="K9087" i="13"/>
  <c r="F9087"/>
  <c r="F131" i="9"/>
  <c r="B798"/>
  <c r="B131"/>
  <c r="L798"/>
  <c r="B9111" i="13"/>
  <c r="L22" i="9"/>
  <c r="F22"/>
  <c r="L131"/>
  <c r="F798"/>
  <c r="I8737" i="13"/>
  <c r="I8731"/>
  <c r="I8733"/>
  <c r="I8738"/>
  <c r="I8736"/>
  <c r="I8729"/>
  <c r="I8734"/>
  <c r="I8732"/>
  <c r="I8730"/>
  <c r="I8735"/>
  <c r="F17" i="9"/>
  <c r="B473"/>
  <c r="B9080" i="13"/>
  <c r="L97" i="9"/>
  <c r="L17"/>
  <c r="F97"/>
  <c r="L473"/>
  <c r="B97"/>
  <c r="F473"/>
  <c r="B41"/>
  <c r="H801"/>
  <c r="H134"/>
  <c r="B93"/>
  <c r="F469"/>
  <c r="F13"/>
  <c r="B469"/>
  <c r="L93"/>
  <c r="L13"/>
  <c r="B9076" i="13"/>
  <c r="F93" i="9"/>
  <c r="L469"/>
  <c r="B37"/>
  <c r="F138"/>
  <c r="B805"/>
  <c r="B138"/>
  <c r="L805"/>
  <c r="L29"/>
  <c r="L138"/>
  <c r="F29"/>
  <c r="F805"/>
  <c r="H806"/>
  <c r="H139"/>
  <c r="K9106" i="13"/>
  <c r="J118" i="8"/>
  <c r="F9106" i="13"/>
  <c r="E9106"/>
  <c r="J9106"/>
  <c r="I9106"/>
  <c r="H9106"/>
  <c r="D9106"/>
  <c r="C9106"/>
  <c r="L23" i="9"/>
  <c r="L132"/>
  <c r="F23"/>
  <c r="F799"/>
  <c r="F132"/>
  <c r="B799"/>
  <c r="B132"/>
  <c r="L799"/>
  <c r="B9112" i="13"/>
  <c r="G133" i="9"/>
  <c r="K24"/>
  <c r="K800"/>
  <c r="G800"/>
  <c r="K133"/>
  <c r="G9113" i="13"/>
  <c r="J8482"/>
  <c r="J8374"/>
  <c r="J8471"/>
  <c r="F8374"/>
  <c r="B8471"/>
  <c r="B8374"/>
  <c r="F8155"/>
  <c r="F8482"/>
  <c r="B8482"/>
  <c r="F8471"/>
  <c r="J43" i="8"/>
  <c r="H45"/>
  <c r="K9049" i="13"/>
  <c r="F9049"/>
  <c r="I9049"/>
  <c r="H698" i="9"/>
  <c r="H687"/>
  <c r="H9108" i="13"/>
  <c r="C8966"/>
  <c r="C8970"/>
  <c r="C8965"/>
  <c r="C8969"/>
  <c r="C8964"/>
  <c r="C8968"/>
  <c r="J269" i="14"/>
  <c r="C8962" i="13"/>
  <c r="C8972" s="1"/>
  <c r="D56" i="8" s="1"/>
  <c r="J130" i="16" s="1"/>
  <c r="C8963" i="13"/>
  <c r="C8967"/>
  <c r="C8971"/>
  <c r="I803" i="9"/>
  <c r="I136"/>
  <c r="I9116" i="13"/>
  <c r="F9095"/>
  <c r="H123" i="8"/>
  <c r="B9119" i="13" s="1"/>
  <c r="J121" i="8"/>
  <c r="K9095" i="13"/>
  <c r="H469" i="9"/>
  <c r="H93"/>
  <c r="H37"/>
  <c r="H9076" i="13"/>
  <c r="E37" i="9"/>
  <c r="E9076" i="13"/>
  <c r="E469" i="9"/>
  <c r="E93"/>
  <c r="C470"/>
  <c r="C94"/>
  <c r="C38"/>
  <c r="D131"/>
  <c r="D9111" i="13"/>
  <c r="D798" i="9"/>
  <c r="J98"/>
  <c r="J42"/>
  <c r="J474"/>
  <c r="J314" i="14"/>
  <c r="B103" i="8"/>
  <c r="J316" i="14" s="1"/>
  <c r="C474" i="9"/>
  <c r="C98"/>
  <c r="C42"/>
  <c r="C9072" i="13"/>
  <c r="C465" i="9"/>
  <c r="C89"/>
  <c r="C33"/>
  <c r="I138"/>
  <c r="I805"/>
  <c r="C9076" i="13"/>
  <c r="C469" i="9"/>
  <c r="C93"/>
  <c r="C37"/>
  <c r="G94"/>
  <c r="K14"/>
  <c r="G470"/>
  <c r="K470"/>
  <c r="G38"/>
  <c r="K94"/>
  <c r="K75"/>
  <c r="G257"/>
  <c r="K246"/>
  <c r="G246"/>
  <c r="G9058" i="13"/>
  <c r="G19" i="9"/>
  <c r="K257"/>
  <c r="F427"/>
  <c r="L427"/>
  <c r="K9093" i="13"/>
  <c r="H115" i="8"/>
  <c r="J113"/>
  <c r="F9093" i="13"/>
  <c r="K9063"/>
  <c r="F9063"/>
  <c r="J52" i="8"/>
  <c r="I9063" i="13"/>
  <c r="C9063"/>
  <c r="H9063"/>
  <c r="D9063"/>
  <c r="J9063"/>
  <c r="E9063"/>
  <c r="J137" i="9"/>
  <c r="J804"/>
  <c r="J9117" i="13"/>
  <c r="D90" i="9"/>
  <c r="D466"/>
  <c r="D9073" i="13"/>
  <c r="D34" i="9"/>
  <c r="J97"/>
  <c r="J41"/>
  <c r="J473"/>
  <c r="J9080" i="13"/>
  <c r="B8986"/>
  <c r="J276" i="14"/>
  <c r="B8988" i="13"/>
  <c r="D8988" s="1"/>
  <c r="B8990"/>
  <c r="D8990" s="1"/>
  <c r="B8992"/>
  <c r="D8992" s="1"/>
  <c r="B8994"/>
  <c r="D8994" s="1"/>
  <c r="B65" i="8"/>
  <c r="J278" i="14" s="1"/>
  <c r="B8987" i="13"/>
  <c r="D8987" s="1"/>
  <c r="B8989"/>
  <c r="D8989" s="1"/>
  <c r="B8991"/>
  <c r="D8991" s="1"/>
  <c r="B8993"/>
  <c r="D8993" s="1"/>
  <c r="B8995"/>
  <c r="D8995" s="1"/>
  <c r="H246" i="9"/>
  <c r="H257"/>
  <c r="H9058" i="13"/>
  <c r="H19" i="9"/>
  <c r="C804"/>
  <c r="C137"/>
  <c r="C8926" i="13"/>
  <c r="C8936" s="1"/>
  <c r="D44" i="8" s="1"/>
  <c r="D130" i="16" s="1"/>
  <c r="C8927" i="13"/>
  <c r="C8931"/>
  <c r="C8935"/>
  <c r="J257" i="14"/>
  <c r="C8930" i="13"/>
  <c r="C8934"/>
  <c r="C8929"/>
  <c r="C8933"/>
  <c r="C8928"/>
  <c r="C8932"/>
  <c r="D31" i="9"/>
  <c r="D797"/>
  <c r="D130"/>
  <c r="C806"/>
  <c r="C139"/>
  <c r="J797"/>
  <c r="J31"/>
  <c r="J130"/>
  <c r="B8938" i="13"/>
  <c r="J260" i="14"/>
  <c r="B8940" i="13"/>
  <c r="D8940" s="1"/>
  <c r="B8942"/>
  <c r="D8942" s="1"/>
  <c r="B8944"/>
  <c r="D8944" s="1"/>
  <c r="B8946"/>
  <c r="D8946" s="1"/>
  <c r="B49" i="8"/>
  <c r="J262" i="14" s="1"/>
  <c r="B8939" i="13"/>
  <c r="D8939" s="1"/>
  <c r="B8941"/>
  <c r="D8941" s="1"/>
  <c r="B8943"/>
  <c r="D8943" s="1"/>
  <c r="B8945"/>
  <c r="D8945" s="1"/>
  <c r="B8947"/>
  <c r="D8947" s="1"/>
  <c r="D4186"/>
  <c r="D4078"/>
  <c r="D4175"/>
  <c r="H9113"/>
  <c r="H800" i="9"/>
  <c r="H133"/>
  <c r="C41"/>
  <c r="C473"/>
  <c r="C97"/>
  <c r="C9080" i="13"/>
  <c r="K4078"/>
  <c r="G4175"/>
  <c r="G4078"/>
  <c r="K3859"/>
  <c r="K4186"/>
  <c r="G4186"/>
  <c r="K4175"/>
  <c r="J101" i="8"/>
  <c r="H103"/>
  <c r="F9090" i="13"/>
  <c r="K9090"/>
  <c r="J322" i="14"/>
  <c r="B111" i="8"/>
  <c r="J324" i="14" s="1"/>
  <c r="K30" i="9"/>
  <c r="K806"/>
  <c r="G9119" i="13"/>
  <c r="G806" i="9"/>
  <c r="G139"/>
  <c r="K139"/>
  <c r="C9108" i="13"/>
  <c r="C698" i="9"/>
  <c r="C687"/>
  <c r="E4078" i="13"/>
  <c r="E4175"/>
  <c r="E4186"/>
  <c r="K687" i="9"/>
  <c r="G687"/>
  <c r="G9108" i="13"/>
  <c r="K128" i="9"/>
  <c r="K698"/>
  <c r="G698"/>
  <c r="D8471" i="13"/>
  <c r="D8482"/>
  <c r="D8374"/>
  <c r="B9062"/>
  <c r="D9089"/>
  <c r="F291" i="14"/>
  <c r="F294" s="1"/>
  <c r="C9050" i="13"/>
  <c r="D9088"/>
  <c r="G9088"/>
  <c r="E9056"/>
  <c r="J9091"/>
  <c r="H9050"/>
  <c r="J9089"/>
  <c r="D9048"/>
  <c r="B9049"/>
  <c r="E9089"/>
  <c r="D337" i="14"/>
  <c r="D340" s="1"/>
  <c r="G291"/>
  <c r="G294" s="1"/>
  <c r="H9087" i="13"/>
  <c r="C9091"/>
  <c r="G9056"/>
  <c r="G9055"/>
  <c r="D291" i="14"/>
  <c r="D294" s="1"/>
  <c r="G9062" i="13"/>
  <c r="B18" i="8"/>
  <c r="J9052" i="13"/>
  <c r="I9095"/>
  <c r="I37" i="9"/>
  <c r="B17" i="8"/>
  <c r="H9060" i="13"/>
  <c r="I9088"/>
  <c r="G9092"/>
  <c r="G9107"/>
  <c r="J9095"/>
  <c r="E9088"/>
  <c r="G9091"/>
  <c r="G9060"/>
  <c r="B91" i="9"/>
  <c r="F467"/>
  <c r="F11"/>
  <c r="B467"/>
  <c r="B35"/>
  <c r="L91"/>
  <c r="L11"/>
  <c r="B9074" i="13"/>
  <c r="F91" i="9"/>
  <c r="L467"/>
  <c r="I798"/>
  <c r="I9111" i="13"/>
  <c r="I131" i="9"/>
  <c r="F9061" i="13"/>
  <c r="K9061"/>
  <c r="J44" i="8"/>
  <c r="I9061" i="13"/>
  <c r="J9061"/>
  <c r="D9061"/>
  <c r="C9061"/>
  <c r="H9061"/>
  <c r="E9061"/>
  <c r="B99" i="8"/>
  <c r="J312" i="14" s="1"/>
  <c r="J310"/>
  <c r="G589" i="9"/>
  <c r="K116"/>
  <c r="K589"/>
  <c r="K578"/>
  <c r="G578"/>
  <c r="B80" i="8"/>
  <c r="B26"/>
  <c r="J293" i="14"/>
  <c r="B35" i="12"/>
  <c r="I8700" i="13"/>
  <c r="I8694"/>
  <c r="I8696"/>
  <c r="I8701"/>
  <c r="I8699"/>
  <c r="I8697"/>
  <c r="I8702"/>
  <c r="I8695"/>
  <c r="I8693"/>
  <c r="I8703" s="1"/>
  <c r="I243" i="14" s="1"/>
  <c r="I8698" i="13"/>
  <c r="J38" i="9"/>
  <c r="J9077" i="13"/>
  <c r="J470" i="9"/>
  <c r="J94"/>
  <c r="J102" i="8"/>
  <c r="F9102" i="13"/>
  <c r="K9102"/>
  <c r="I9102"/>
  <c r="D9102"/>
  <c r="H9102"/>
  <c r="E9102"/>
  <c r="J9102"/>
  <c r="C9102"/>
  <c r="J9075"/>
  <c r="J468" i="9"/>
  <c r="J92"/>
  <c r="J36"/>
  <c r="E474"/>
  <c r="E98"/>
  <c r="E42"/>
  <c r="F391"/>
  <c r="L391"/>
  <c r="C805"/>
  <c r="C138"/>
  <c r="L379"/>
  <c r="F379"/>
  <c r="H69" i="8"/>
  <c r="G9079" i="13" s="1"/>
  <c r="F9055"/>
  <c r="K9055"/>
  <c r="J67" i="8"/>
  <c r="I9055" i="13"/>
  <c r="B96" i="9"/>
  <c r="F472"/>
  <c r="B9079" i="13"/>
  <c r="F16" i="9"/>
  <c r="B472"/>
  <c r="B40"/>
  <c r="L16"/>
  <c r="L472"/>
  <c r="F96"/>
  <c r="L96"/>
  <c r="D98"/>
  <c r="D474"/>
  <c r="D42"/>
  <c r="B8927" i="13"/>
  <c r="D8927" s="1"/>
  <c r="B8929"/>
  <c r="D8929" s="1"/>
  <c r="B8931"/>
  <c r="D8931" s="1"/>
  <c r="B8933"/>
  <c r="D8933" s="1"/>
  <c r="B8935"/>
  <c r="D8935" s="1"/>
  <c r="B8926"/>
  <c r="B8928"/>
  <c r="D8928" s="1"/>
  <c r="B8930"/>
  <c r="D8930" s="1"/>
  <c r="B8932"/>
  <c r="D8932" s="1"/>
  <c r="B8934"/>
  <c r="D8934" s="1"/>
  <c r="J256" i="14"/>
  <c r="B45" i="8"/>
  <c r="J258" i="14" s="1"/>
  <c r="C8952" i="13"/>
  <c r="C8956"/>
  <c r="J265" i="14"/>
  <c r="C8950" i="13"/>
  <c r="C8960" s="1"/>
  <c r="D52" i="8" s="1"/>
  <c r="H130" i="16" s="1"/>
  <c r="C8951" i="13"/>
  <c r="C8955"/>
  <c r="C8959"/>
  <c r="C8954"/>
  <c r="C8958"/>
  <c r="C8953"/>
  <c r="C8957"/>
  <c r="E95" i="9"/>
  <c r="E9078" i="13"/>
  <c r="E471" i="9"/>
  <c r="E39"/>
  <c r="H471"/>
  <c r="H95"/>
  <c r="H39"/>
  <c r="H9078" i="13"/>
  <c r="H9115"/>
  <c r="H802" i="9"/>
  <c r="H135"/>
  <c r="H119" i="8"/>
  <c r="F9094" i="13"/>
  <c r="K9094"/>
  <c r="J117" i="8"/>
  <c r="F795" i="9"/>
  <c r="L795"/>
  <c r="B61" i="8"/>
  <c r="J274" i="14" s="1"/>
  <c r="B8975" i="13"/>
  <c r="D8975" s="1"/>
  <c r="B8977"/>
  <c r="D8977" s="1"/>
  <c r="B8979"/>
  <c r="D8979" s="1"/>
  <c r="B8981"/>
  <c r="D8981" s="1"/>
  <c r="B8983"/>
  <c r="D8983" s="1"/>
  <c r="B8974"/>
  <c r="B8976"/>
  <c r="D8976" s="1"/>
  <c r="B8978"/>
  <c r="D8978" s="1"/>
  <c r="B8980"/>
  <c r="D8980" s="1"/>
  <c r="B8982"/>
  <c r="D8982" s="1"/>
  <c r="J272" i="14"/>
  <c r="B115" i="8"/>
  <c r="J328" i="14" s="1"/>
  <c r="J326"/>
  <c r="F75" i="9"/>
  <c r="F257"/>
  <c r="L257"/>
  <c r="B246"/>
  <c r="L246"/>
  <c r="L75"/>
  <c r="B257"/>
  <c r="B19"/>
  <c r="F246"/>
  <c r="B9058" i="13"/>
  <c r="D9072"/>
  <c r="D465" i="9"/>
  <c r="D89"/>
  <c r="D33"/>
  <c r="I698"/>
  <c r="I687"/>
  <c r="I9108" i="13"/>
  <c r="H38" i="9"/>
  <c r="H470"/>
  <c r="H94"/>
  <c r="C9010" i="13"/>
  <c r="C9020" s="1"/>
  <c r="D72" i="8" s="1"/>
  <c r="R130" i="16" s="1"/>
  <c r="C9011" i="13"/>
  <c r="C9015"/>
  <c r="C9019"/>
  <c r="C9014"/>
  <c r="C9018"/>
  <c r="C9013"/>
  <c r="C9017"/>
  <c r="C9012"/>
  <c r="C9016"/>
  <c r="J285" i="14"/>
  <c r="E38" i="9"/>
  <c r="E470"/>
  <c r="E94"/>
  <c r="J805"/>
  <c r="J138"/>
  <c r="J9118" i="13"/>
  <c r="B53" i="8"/>
  <c r="J266" i="14" s="1"/>
  <c r="B8951" i="13"/>
  <c r="D8951" s="1"/>
  <c r="B8953"/>
  <c r="D8953" s="1"/>
  <c r="B8955"/>
  <c r="D8955" s="1"/>
  <c r="B8957"/>
  <c r="D8957" s="1"/>
  <c r="B8959"/>
  <c r="D8959" s="1"/>
  <c r="B8950"/>
  <c r="J264" i="14"/>
  <c r="B8952" i="13"/>
  <c r="D8952" s="1"/>
  <c r="B8954"/>
  <c r="D8954" s="1"/>
  <c r="B8956"/>
  <c r="D8956" s="1"/>
  <c r="B8958"/>
  <c r="D8958" s="1"/>
  <c r="J798" i="9"/>
  <c r="J131"/>
  <c r="J9111" i="13"/>
  <c r="K9086"/>
  <c r="H87" i="8"/>
  <c r="I9110" i="13" s="1"/>
  <c r="J85" i="8"/>
  <c r="H17"/>
  <c r="E9096" i="13" s="1"/>
  <c r="F9086"/>
  <c r="L21" i="9"/>
  <c r="L130"/>
  <c r="B9110" i="13"/>
  <c r="F21" i="9"/>
  <c r="F797"/>
  <c r="F130"/>
  <c r="B797"/>
  <c r="B130"/>
  <c r="L797"/>
  <c r="E8471" i="13"/>
  <c r="E8482"/>
  <c r="E8374"/>
  <c r="I8471"/>
  <c r="I8482"/>
  <c r="I8374"/>
  <c r="J132" i="9"/>
  <c r="J799"/>
  <c r="J9112" i="13"/>
  <c r="J9070"/>
  <c r="J366" i="9"/>
  <c r="J355"/>
  <c r="E9118" i="13"/>
  <c r="E805" i="9"/>
  <c r="E138"/>
  <c r="H466"/>
  <c r="H9073" i="13"/>
  <c r="H90" i="9"/>
  <c r="H34"/>
  <c r="K9103" i="13"/>
  <c r="J106" i="8"/>
  <c r="F9103" i="13"/>
  <c r="J9103"/>
  <c r="E9103"/>
  <c r="C9103"/>
  <c r="I9103"/>
  <c r="D9103"/>
  <c r="H9103"/>
  <c r="I8657"/>
  <c r="I8662"/>
  <c r="I8660"/>
  <c r="I8658"/>
  <c r="I8663"/>
  <c r="I8665"/>
  <c r="I8659"/>
  <c r="I8661"/>
  <c r="I8666"/>
  <c r="I8664"/>
  <c r="G804" i="9"/>
  <c r="G9117" i="13"/>
  <c r="K137" i="9"/>
  <c r="G137"/>
  <c r="K28"/>
  <c r="K804"/>
  <c r="D471"/>
  <c r="D95"/>
  <c r="D39"/>
  <c r="D9078" i="13"/>
  <c r="C9058"/>
  <c r="C257" i="9"/>
  <c r="C246"/>
  <c r="C19"/>
  <c r="C355"/>
  <c r="C366"/>
  <c r="C9070" i="13"/>
  <c r="F9053"/>
  <c r="J59" i="8"/>
  <c r="H61"/>
  <c r="D9077" i="13" s="1"/>
  <c r="K9053"/>
  <c r="I9053"/>
  <c r="F14" i="9"/>
  <c r="B470"/>
  <c r="L14"/>
  <c r="L470"/>
  <c r="F94"/>
  <c r="L94"/>
  <c r="B94"/>
  <c r="F470"/>
  <c r="B38"/>
  <c r="G801"/>
  <c r="K25"/>
  <c r="G134"/>
  <c r="G9114" i="13"/>
  <c r="K134" i="9"/>
  <c r="K801"/>
  <c r="B8914" i="13"/>
  <c r="B8918"/>
  <c r="B8922"/>
  <c r="B8917"/>
  <c r="B8921"/>
  <c r="B41" i="8"/>
  <c r="J254" i="14" s="1"/>
  <c r="B8916" i="13"/>
  <c r="B8920"/>
  <c r="J252" i="14"/>
  <c r="B8915" i="13"/>
  <c r="B8919"/>
  <c r="B8923"/>
  <c r="F735" i="9"/>
  <c r="L735"/>
  <c r="L95"/>
  <c r="L15"/>
  <c r="F95"/>
  <c r="L471"/>
  <c r="B95"/>
  <c r="F471"/>
  <c r="B9078" i="13"/>
  <c r="F15" i="9"/>
  <c r="B471"/>
  <c r="B39"/>
  <c r="C8938" i="13"/>
  <c r="C8948" s="1"/>
  <c r="D48" i="8" s="1"/>
  <c r="F130" i="16" s="1"/>
  <c r="C8939" i="13"/>
  <c r="C8943"/>
  <c r="C8947"/>
  <c r="C8942"/>
  <c r="C8946"/>
  <c r="C8941"/>
  <c r="C8945"/>
  <c r="C8940"/>
  <c r="C8944"/>
  <c r="J261" i="14"/>
  <c r="C9024" i="13"/>
  <c r="C9028"/>
  <c r="C9022"/>
  <c r="C9032" s="1"/>
  <c r="D76" i="8" s="1"/>
  <c r="T130" i="16" s="1"/>
  <c r="C9023" i="13"/>
  <c r="C9027"/>
  <c r="C9031"/>
  <c r="J289" i="14"/>
  <c r="C9026" i="13"/>
  <c r="C9030"/>
  <c r="C9025"/>
  <c r="C9029"/>
  <c r="D92" i="9"/>
  <c r="D468"/>
  <c r="D36"/>
  <c r="D803"/>
  <c r="D9116" i="13"/>
  <c r="D136" i="9"/>
  <c r="H53" i="8"/>
  <c r="D9075" i="13" s="1"/>
  <c r="F9051"/>
  <c r="K9051"/>
  <c r="J51" i="8"/>
  <c r="I9051" i="13"/>
  <c r="G805" i="9"/>
  <c r="K138"/>
  <c r="G138"/>
  <c r="G9118" i="13"/>
  <c r="K29" i="9"/>
  <c r="K805"/>
  <c r="J35"/>
  <c r="J9074" i="13"/>
  <c r="J467" i="9"/>
  <c r="J91"/>
  <c r="C9111" i="13"/>
  <c r="C131" i="9"/>
  <c r="C798"/>
  <c r="K9066" i="13"/>
  <c r="J64" i="8"/>
  <c r="F9066" i="13"/>
  <c r="I9066"/>
  <c r="H9066"/>
  <c r="E9066"/>
  <c r="J9066"/>
  <c r="C9066"/>
  <c r="D9066"/>
  <c r="G136" i="9"/>
  <c r="K27"/>
  <c r="K136"/>
  <c r="K803"/>
  <c r="G9116" i="13"/>
  <c r="G803" i="9"/>
  <c r="B134"/>
  <c r="L801"/>
  <c r="L25"/>
  <c r="L134"/>
  <c r="B9114" i="13"/>
  <c r="F25" i="9"/>
  <c r="F801"/>
  <c r="F134"/>
  <c r="B801"/>
  <c r="F9057" i="13"/>
  <c r="J75" i="8"/>
  <c r="H77"/>
  <c r="H9081" i="13" s="1"/>
  <c r="K9057"/>
  <c r="I9057"/>
  <c r="B98" i="9"/>
  <c r="F474"/>
  <c r="F18"/>
  <c r="B474"/>
  <c r="B9081" i="13"/>
  <c r="L18" i="9"/>
  <c r="L474"/>
  <c r="F98"/>
  <c r="L98"/>
  <c r="B42"/>
  <c r="B107" i="8"/>
  <c r="J320" i="14" s="1"/>
  <c r="J318"/>
  <c r="F463" i="9"/>
  <c r="L463"/>
  <c r="E799"/>
  <c r="E132"/>
  <c r="E9112" i="13"/>
  <c r="J687" i="9"/>
  <c r="J698"/>
  <c r="J9108" i="13"/>
  <c r="H9118"/>
  <c r="H805" i="9"/>
  <c r="H138"/>
  <c r="G467"/>
  <c r="G9074" i="13"/>
  <c r="G91" i="9"/>
  <c r="K91"/>
  <c r="G35"/>
  <c r="K11"/>
  <c r="K467"/>
  <c r="I804"/>
  <c r="I9117" i="13"/>
  <c r="I137" i="9"/>
  <c r="D9050" i="13"/>
  <c r="B9102"/>
  <c r="B9099"/>
  <c r="B9056"/>
  <c r="G9061"/>
  <c r="B9052"/>
  <c r="B9067"/>
  <c r="G337" i="14"/>
  <c r="G340" s="1"/>
  <c r="B9088" i="13"/>
  <c r="B9048"/>
  <c r="C9055"/>
  <c r="I34" i="9"/>
  <c r="I43" s="1"/>
  <c r="I9092" i="13"/>
  <c r="E9055"/>
  <c r="G9101"/>
  <c r="H9052"/>
  <c r="B9086"/>
  <c r="G9052"/>
  <c r="C291" i="14"/>
  <c r="C294" s="1"/>
  <c r="C9052" i="13"/>
  <c r="I9091"/>
  <c r="G9065"/>
  <c r="G9048"/>
  <c r="C9092"/>
  <c r="F337" i="14"/>
  <c r="F340" s="1"/>
  <c r="D9091" i="13"/>
  <c r="D9049"/>
  <c r="J9056"/>
  <c r="C9093"/>
  <c r="D9086"/>
  <c r="J9086"/>
  <c r="H9055"/>
  <c r="H9089"/>
  <c r="H291" i="14"/>
  <c r="H294" s="1"/>
  <c r="G9095" i="13"/>
  <c r="B9064"/>
  <c r="H9056"/>
  <c r="G9105"/>
  <c r="C337" i="14"/>
  <c r="C340" s="1"/>
  <c r="D9094" i="13"/>
  <c r="F39" i="9" l="1"/>
  <c r="B179" i="14"/>
  <c r="B8712" i="13"/>
  <c r="L39" i="9"/>
  <c r="B8714" i="13"/>
  <c r="B8708"/>
  <c r="B8713"/>
  <c r="B8710"/>
  <c r="B8711"/>
  <c r="B8709"/>
  <c r="B8706"/>
  <c r="B8707"/>
  <c r="B8705"/>
  <c r="H8708"/>
  <c r="H8713"/>
  <c r="H8707"/>
  <c r="H8709"/>
  <c r="H8714"/>
  <c r="H8705"/>
  <c r="H8710"/>
  <c r="H8712"/>
  <c r="H8706"/>
  <c r="H8711"/>
  <c r="D8926"/>
  <c r="D8936" s="1"/>
  <c r="B8936"/>
  <c r="D43" i="8" s="1"/>
  <c r="B30"/>
  <c r="B125"/>
  <c r="B19"/>
  <c r="J338" i="14"/>
  <c r="J339"/>
  <c r="B31" i="8"/>
  <c r="B126"/>
  <c r="F9114" i="13"/>
  <c r="K9114"/>
  <c r="J103" i="8"/>
  <c r="C8736" i="13"/>
  <c r="C8730"/>
  <c r="C8732"/>
  <c r="C8737"/>
  <c r="C8735"/>
  <c r="C8733"/>
  <c r="C8738"/>
  <c r="C8731"/>
  <c r="C8729"/>
  <c r="C8734"/>
  <c r="J140" i="9"/>
  <c r="J129"/>
  <c r="J807"/>
  <c r="J796"/>
  <c r="J699"/>
  <c r="H464"/>
  <c r="H367"/>
  <c r="H88"/>
  <c r="H99"/>
  <c r="H475"/>
  <c r="D8646" i="13"/>
  <c r="D8651"/>
  <c r="D8649"/>
  <c r="D8647"/>
  <c r="D8645"/>
  <c r="D8654"/>
  <c r="D8652"/>
  <c r="D8650"/>
  <c r="D8648"/>
  <c r="D8653"/>
  <c r="K9117"/>
  <c r="F9117"/>
  <c r="J115" i="8"/>
  <c r="G8645" i="13"/>
  <c r="G8650"/>
  <c r="G8648"/>
  <c r="K34" i="9"/>
  <c r="G8646" i="13"/>
  <c r="G8651"/>
  <c r="G8653"/>
  <c r="G8647"/>
  <c r="G8649"/>
  <c r="G8654"/>
  <c r="G8652"/>
  <c r="C8645"/>
  <c r="C8650"/>
  <c r="C8648"/>
  <c r="C8646"/>
  <c r="C8651"/>
  <c r="C8653"/>
  <c r="C8647"/>
  <c r="C8649"/>
  <c r="C8654"/>
  <c r="C8652"/>
  <c r="J107" i="8"/>
  <c r="F9115" i="13"/>
  <c r="K9115"/>
  <c r="E8665"/>
  <c r="E8659"/>
  <c r="E8661"/>
  <c r="E8666"/>
  <c r="E8664"/>
  <c r="E8657"/>
  <c r="E8662"/>
  <c r="E8660"/>
  <c r="E8658"/>
  <c r="E8663"/>
  <c r="J111" i="8"/>
  <c r="F9116" i="13"/>
  <c r="K9116"/>
  <c r="D8998"/>
  <c r="D9008" s="1"/>
  <c r="B9008"/>
  <c r="D67" i="8" s="1"/>
  <c r="I140" i="9"/>
  <c r="I129"/>
  <c r="I807"/>
  <c r="I796"/>
  <c r="I699"/>
  <c r="H129"/>
  <c r="H140"/>
  <c r="H807"/>
  <c r="H796"/>
  <c r="H699"/>
  <c r="C8721" i="13"/>
  <c r="C8726"/>
  <c r="C8724"/>
  <c r="C8717"/>
  <c r="C8722"/>
  <c r="C8720"/>
  <c r="C8718"/>
  <c r="C8723"/>
  <c r="C8725"/>
  <c r="C8719"/>
  <c r="J41" i="8"/>
  <c r="F9072" i="13"/>
  <c r="H14" i="8"/>
  <c r="K9072" i="13"/>
  <c r="I9072"/>
  <c r="H8742"/>
  <c r="H8747"/>
  <c r="H8745"/>
  <c r="H8743"/>
  <c r="H8741"/>
  <c r="H8750"/>
  <c r="H8748"/>
  <c r="H8746"/>
  <c r="H8744"/>
  <c r="H8749"/>
  <c r="B8972"/>
  <c r="D55" i="8" s="1"/>
  <c r="D8962" i="13"/>
  <c r="D8972" s="1"/>
  <c r="H8718"/>
  <c r="H8723"/>
  <c r="H8721"/>
  <c r="H8719"/>
  <c r="H8717"/>
  <c r="H8726"/>
  <c r="H8724"/>
  <c r="H8722"/>
  <c r="H8720"/>
  <c r="H8725"/>
  <c r="J8649"/>
  <c r="J8654"/>
  <c r="J8645"/>
  <c r="J8650"/>
  <c r="J8652"/>
  <c r="J8646"/>
  <c r="J8651"/>
  <c r="J8648"/>
  <c r="J8653"/>
  <c r="J8647"/>
  <c r="B129" i="9"/>
  <c r="F140"/>
  <c r="F699"/>
  <c r="B796"/>
  <c r="L31"/>
  <c r="B140"/>
  <c r="L699"/>
  <c r="L807"/>
  <c r="F807"/>
  <c r="F31"/>
  <c r="L140"/>
  <c r="L796"/>
  <c r="B807"/>
  <c r="F129"/>
  <c r="L129"/>
  <c r="B699"/>
  <c r="F796"/>
  <c r="D464"/>
  <c r="D367"/>
  <c r="D9071" i="13"/>
  <c r="D9082" s="1"/>
  <c r="D99" i="9"/>
  <c r="D88"/>
  <c r="D475"/>
  <c r="C8707" i="13"/>
  <c r="C8705"/>
  <c r="C8710"/>
  <c r="C8712"/>
  <c r="C8706"/>
  <c r="C8708"/>
  <c r="C8713"/>
  <c r="C8711"/>
  <c r="C8709"/>
  <c r="C8714"/>
  <c r="J49" i="8"/>
  <c r="F9074" i="13"/>
  <c r="K9074"/>
  <c r="I9074"/>
  <c r="I8667"/>
  <c r="I240" i="14" s="1"/>
  <c r="D9110" i="13"/>
  <c r="J9081"/>
  <c r="I8739"/>
  <c r="I246" i="14" s="1"/>
  <c r="G9075" i="13"/>
  <c r="G9115"/>
  <c r="G9081"/>
  <c r="E9075"/>
  <c r="B9117"/>
  <c r="E9079"/>
  <c r="C9114"/>
  <c r="D9076"/>
  <c r="B9075"/>
  <c r="D9079"/>
  <c r="C9115"/>
  <c r="J9078"/>
  <c r="G9078"/>
  <c r="H9117"/>
  <c r="C9075"/>
  <c r="J9079"/>
  <c r="D9113"/>
  <c r="H9075"/>
  <c r="E9058"/>
  <c r="B9036"/>
  <c r="D8916"/>
  <c r="D9036" s="1"/>
  <c r="D8920"/>
  <c r="D9040" s="1"/>
  <c r="B9040"/>
  <c r="B24" i="12"/>
  <c r="H125" i="8"/>
  <c r="F9096" i="13"/>
  <c r="H30" i="8"/>
  <c r="K9096" i="13"/>
  <c r="J17" i="8"/>
  <c r="F42" i="9"/>
  <c r="B8745" i="13"/>
  <c r="B8750"/>
  <c r="L42" i="9"/>
  <c r="B8741" i="13"/>
  <c r="B8746"/>
  <c r="B8747"/>
  <c r="B8748"/>
  <c r="B8742"/>
  <c r="B8743"/>
  <c r="B8744"/>
  <c r="B8749"/>
  <c r="B182" i="14"/>
  <c r="D8921" i="13"/>
  <c r="D9041" s="1"/>
  <c r="B9041"/>
  <c r="B9034"/>
  <c r="D8914"/>
  <c r="B8924"/>
  <c r="H8647"/>
  <c r="H8645"/>
  <c r="H8654"/>
  <c r="H8652"/>
  <c r="H8650"/>
  <c r="H8648"/>
  <c r="H8653"/>
  <c r="H8646"/>
  <c r="H8651"/>
  <c r="H8649"/>
  <c r="F88" i="9"/>
  <c r="B367"/>
  <c r="B475"/>
  <c r="L464"/>
  <c r="B9071" i="13"/>
  <c r="B9082" s="1"/>
  <c r="B88" i="9"/>
  <c r="L99"/>
  <c r="F464"/>
  <c r="L367"/>
  <c r="F19"/>
  <c r="F99"/>
  <c r="B464"/>
  <c r="L88"/>
  <c r="L19"/>
  <c r="B99"/>
  <c r="F367"/>
  <c r="F475"/>
  <c r="L475"/>
  <c r="F9118" i="13"/>
  <c r="K9118"/>
  <c r="J119" i="8"/>
  <c r="E8713" i="13"/>
  <c r="E8707"/>
  <c r="E8709"/>
  <c r="E8714"/>
  <c r="E8712"/>
  <c r="E8705"/>
  <c r="E8710"/>
  <c r="E8708"/>
  <c r="E8706"/>
  <c r="E8711"/>
  <c r="F35" i="9"/>
  <c r="B175" i="14"/>
  <c r="B8660" i="13"/>
  <c r="B8665"/>
  <c r="L35" i="9"/>
  <c r="B8666" i="13"/>
  <c r="B8663"/>
  <c r="B8661"/>
  <c r="B8662"/>
  <c r="B8657"/>
  <c r="B8658"/>
  <c r="B8659"/>
  <c r="B8664"/>
  <c r="D8986"/>
  <c r="D8996" s="1"/>
  <c r="B8996"/>
  <c r="D63" i="8" s="1"/>
  <c r="H8684" i="13"/>
  <c r="H8689"/>
  <c r="H8683"/>
  <c r="H8685"/>
  <c r="H8690"/>
  <c r="H8681"/>
  <c r="H8686"/>
  <c r="H8688"/>
  <c r="H8682"/>
  <c r="H8687"/>
  <c r="F9073"/>
  <c r="K9073"/>
  <c r="J45" i="8"/>
  <c r="I9073" i="13"/>
  <c r="B20" i="12"/>
  <c r="J13" i="8"/>
  <c r="H26"/>
  <c r="F9070" i="13"/>
  <c r="H80" i="8"/>
  <c r="K9070" i="13"/>
  <c r="I9070"/>
  <c r="J88" i="9"/>
  <c r="J475"/>
  <c r="J464"/>
  <c r="J9071" i="13"/>
  <c r="J9082" s="1"/>
  <c r="J367" i="9"/>
  <c r="J99"/>
  <c r="E699"/>
  <c r="E129"/>
  <c r="E140"/>
  <c r="E807"/>
  <c r="E796"/>
  <c r="G8745" i="13"/>
  <c r="G8742"/>
  <c r="G8750"/>
  <c r="G8747"/>
  <c r="G8748"/>
  <c r="G8741"/>
  <c r="K42" i="9"/>
  <c r="G8749" i="13"/>
  <c r="G8746"/>
  <c r="G8743"/>
  <c r="G8744"/>
  <c r="E8724"/>
  <c r="E8718"/>
  <c r="E8720"/>
  <c r="E8725"/>
  <c r="E8723"/>
  <c r="E8721"/>
  <c r="E8726"/>
  <c r="E8719"/>
  <c r="E8717"/>
  <c r="E8722"/>
  <c r="E8733"/>
  <c r="E8738"/>
  <c r="E8736"/>
  <c r="E8729"/>
  <c r="E8734"/>
  <c r="E8732"/>
  <c r="E8730"/>
  <c r="E8735"/>
  <c r="E8737"/>
  <c r="E8731"/>
  <c r="J8642"/>
  <c r="J8640"/>
  <c r="J8638"/>
  <c r="J8636"/>
  <c r="J8641"/>
  <c r="J8634"/>
  <c r="J8639"/>
  <c r="J8637"/>
  <c r="J43" i="9"/>
  <c r="J8635" i="13"/>
  <c r="J8633"/>
  <c r="B25" i="8"/>
  <c r="J292" i="14"/>
  <c r="B34" i="12"/>
  <c r="B36" s="1"/>
  <c r="B14" i="8"/>
  <c r="B79"/>
  <c r="K40" i="9"/>
  <c r="G8718" i="13"/>
  <c r="G8723"/>
  <c r="G8725"/>
  <c r="G8719"/>
  <c r="G8721"/>
  <c r="G8726"/>
  <c r="G8724"/>
  <c r="G8717"/>
  <c r="G8722"/>
  <c r="G8720"/>
  <c r="J8714"/>
  <c r="J8712"/>
  <c r="J8710"/>
  <c r="J8708"/>
  <c r="J8713"/>
  <c r="J8706"/>
  <c r="J8711"/>
  <c r="J8709"/>
  <c r="J8707"/>
  <c r="J8705"/>
  <c r="K37" i="9"/>
  <c r="G8688" i="13"/>
  <c r="G8682"/>
  <c r="G8684"/>
  <c r="G8689"/>
  <c r="G8687"/>
  <c r="G8685"/>
  <c r="G8690"/>
  <c r="G8683"/>
  <c r="G8681"/>
  <c r="G8686"/>
  <c r="K9080"/>
  <c r="J73" i="8"/>
  <c r="F9080" i="13"/>
  <c r="I9080"/>
  <c r="C9034"/>
  <c r="C8924"/>
  <c r="H8674"/>
  <c r="H8672"/>
  <c r="H8677"/>
  <c r="H8670"/>
  <c r="H8675"/>
  <c r="H8673"/>
  <c r="H8671"/>
  <c r="H8669"/>
  <c r="H8678"/>
  <c r="H8676"/>
  <c r="B9077"/>
  <c r="E9077"/>
  <c r="C9119"/>
  <c r="C9117"/>
  <c r="G9077"/>
  <c r="I9118"/>
  <c r="C9077"/>
  <c r="H9119"/>
  <c r="G9073"/>
  <c r="D9114"/>
  <c r="C9116"/>
  <c r="I9115"/>
  <c r="B9072"/>
  <c r="D9108"/>
  <c r="J9114"/>
  <c r="D9119"/>
  <c r="J9119"/>
  <c r="I9096"/>
  <c r="H9079"/>
  <c r="H9096"/>
  <c r="J9115"/>
  <c r="E9114"/>
  <c r="D9070"/>
  <c r="G8663"/>
  <c r="G8661"/>
  <c r="G8666"/>
  <c r="G8659"/>
  <c r="G8657"/>
  <c r="G8662"/>
  <c r="K35" i="9"/>
  <c r="G8664" i="13"/>
  <c r="G8658"/>
  <c r="G8660"/>
  <c r="G8665"/>
  <c r="I8652"/>
  <c r="I8646"/>
  <c r="I8648"/>
  <c r="I8653"/>
  <c r="I8651"/>
  <c r="I8649"/>
  <c r="I8654"/>
  <c r="I8647"/>
  <c r="I8645"/>
  <c r="I8650"/>
  <c r="F9081"/>
  <c r="L77" i="8"/>
  <c r="K9081" i="13"/>
  <c r="J77" i="8"/>
  <c r="I9081" i="13"/>
  <c r="D8923"/>
  <c r="D9043" s="1"/>
  <c r="B9043"/>
  <c r="D8917"/>
  <c r="D9037" s="1"/>
  <c r="B9037"/>
  <c r="J8666"/>
  <c r="J8664"/>
  <c r="J8662"/>
  <c r="J8660"/>
  <c r="J8665"/>
  <c r="J8658"/>
  <c r="J8663"/>
  <c r="J8661"/>
  <c r="J8659"/>
  <c r="J8657"/>
  <c r="K9075"/>
  <c r="F9075"/>
  <c r="J53" i="8"/>
  <c r="I9075" i="13"/>
  <c r="D8678"/>
  <c r="D8676"/>
  <c r="D8674"/>
  <c r="D8672"/>
  <c r="D8677"/>
  <c r="D8670"/>
  <c r="D8675"/>
  <c r="D8673"/>
  <c r="D8671"/>
  <c r="D8669"/>
  <c r="B9035"/>
  <c r="D8915"/>
  <c r="D9035" s="1"/>
  <c r="D8918"/>
  <c r="D9038" s="1"/>
  <c r="B9038"/>
  <c r="F38" i="9"/>
  <c r="B8697" i="13"/>
  <c r="B8702"/>
  <c r="L38" i="9"/>
  <c r="B8693" i="13"/>
  <c r="B8698"/>
  <c r="B8699"/>
  <c r="B8700"/>
  <c r="B8694"/>
  <c r="B8695"/>
  <c r="B8696"/>
  <c r="B8701"/>
  <c r="B178" i="14"/>
  <c r="J61" i="8"/>
  <c r="F9077" i="13"/>
  <c r="K9077"/>
  <c r="I9077"/>
  <c r="D8712"/>
  <c r="D8706"/>
  <c r="D8711"/>
  <c r="D8708"/>
  <c r="D8713"/>
  <c r="D8707"/>
  <c r="D8709"/>
  <c r="D8714"/>
  <c r="D8705"/>
  <c r="D8710"/>
  <c r="H19" i="8"/>
  <c r="K9110" i="13"/>
  <c r="J87" i="8"/>
  <c r="D87"/>
  <c r="L87" s="1"/>
  <c r="F9110" i="13"/>
  <c r="E8696"/>
  <c r="E8701"/>
  <c r="E8699"/>
  <c r="E8697"/>
  <c r="E8702"/>
  <c r="E8695"/>
  <c r="E8693"/>
  <c r="E8698"/>
  <c r="E8700"/>
  <c r="E8694"/>
  <c r="D8974"/>
  <c r="D8984" s="1"/>
  <c r="B8984"/>
  <c r="D59" i="8" s="1"/>
  <c r="D8743" i="13"/>
  <c r="D8741"/>
  <c r="D8750"/>
  <c r="D8748"/>
  <c r="D8746"/>
  <c r="D8744"/>
  <c r="D8749"/>
  <c r="D8742"/>
  <c r="D8747"/>
  <c r="D8745"/>
  <c r="L40" i="9"/>
  <c r="B8724" i="13"/>
  <c r="B8725"/>
  <c r="B8722"/>
  <c r="B8719"/>
  <c r="B8720"/>
  <c r="B8721"/>
  <c r="B180" i="14"/>
  <c r="F40" i="9"/>
  <c r="B8717" i="13"/>
  <c r="B8718"/>
  <c r="B8726"/>
  <c r="B8723"/>
  <c r="E8747"/>
  <c r="E8745"/>
  <c r="E8750"/>
  <c r="E8743"/>
  <c r="E8741"/>
  <c r="E8746"/>
  <c r="E8748"/>
  <c r="E8742"/>
  <c r="E8744"/>
  <c r="E8749"/>
  <c r="J8697"/>
  <c r="J8702"/>
  <c r="J8693"/>
  <c r="J8698"/>
  <c r="J8700"/>
  <c r="J8694"/>
  <c r="J8699"/>
  <c r="J8696"/>
  <c r="J8701"/>
  <c r="J8695"/>
  <c r="B8948"/>
  <c r="D47" i="8" s="1"/>
  <c r="D8938" i="13"/>
  <c r="D8948" s="1"/>
  <c r="J8731"/>
  <c r="J8729"/>
  <c r="J8738"/>
  <c r="J8736"/>
  <c r="J8734"/>
  <c r="J8732"/>
  <c r="J8737"/>
  <c r="J8730"/>
  <c r="J8735"/>
  <c r="J8733"/>
  <c r="C8684"/>
  <c r="C8689"/>
  <c r="C8687"/>
  <c r="C8685"/>
  <c r="C8690"/>
  <c r="C8683"/>
  <c r="C8681"/>
  <c r="C8686"/>
  <c r="C8688"/>
  <c r="C8682"/>
  <c r="C8701"/>
  <c r="C8695"/>
  <c r="C8697"/>
  <c r="C8702"/>
  <c r="C8700"/>
  <c r="C8693"/>
  <c r="C8698"/>
  <c r="C8696"/>
  <c r="C8694"/>
  <c r="C8699"/>
  <c r="B8734"/>
  <c r="B8735"/>
  <c r="B8733"/>
  <c r="B8730"/>
  <c r="F8730" s="1"/>
  <c r="B8731"/>
  <c r="B8729"/>
  <c r="F41" i="9"/>
  <c r="B181" i="14"/>
  <c r="B8736" i="13"/>
  <c r="L41" i="9"/>
  <c r="B8738" i="13"/>
  <c r="B8732"/>
  <c r="F8732" s="1"/>
  <c r="B8737"/>
  <c r="K9111"/>
  <c r="D91" i="8"/>
  <c r="L91" s="1"/>
  <c r="J91"/>
  <c r="F9111" i="13"/>
  <c r="D8657"/>
  <c r="D8662"/>
  <c r="D8664"/>
  <c r="D8658"/>
  <c r="D8663"/>
  <c r="D8660"/>
  <c r="D8665"/>
  <c r="D8659"/>
  <c r="D8661"/>
  <c r="D8666"/>
  <c r="B9020"/>
  <c r="D71" i="8" s="1"/>
  <c r="D9010" i="13"/>
  <c r="D9020" s="1"/>
  <c r="E8676"/>
  <c r="E8670"/>
  <c r="E8672"/>
  <c r="E8677"/>
  <c r="E8675"/>
  <c r="E8673"/>
  <c r="E8678"/>
  <c r="E8671"/>
  <c r="E8669"/>
  <c r="E8679" s="1"/>
  <c r="E241" i="14" s="1"/>
  <c r="E8674" i="13"/>
  <c r="H126" i="8"/>
  <c r="H31"/>
  <c r="F9108" i="13"/>
  <c r="J18" i="8"/>
  <c r="K9108" i="13"/>
  <c r="D18" i="8"/>
  <c r="B25" i="12"/>
  <c r="H8636" i="13"/>
  <c r="H8641"/>
  <c r="H8635"/>
  <c r="H43" i="9"/>
  <c r="H8637" i="13"/>
  <c r="H8642"/>
  <c r="H8633"/>
  <c r="H8638"/>
  <c r="H8640"/>
  <c r="H8634"/>
  <c r="H8639"/>
  <c r="D8729"/>
  <c r="D8734"/>
  <c r="D8736"/>
  <c r="D8730"/>
  <c r="D8735"/>
  <c r="D8732"/>
  <c r="D8737"/>
  <c r="D8731"/>
  <c r="D8733"/>
  <c r="D8738"/>
  <c r="D8694"/>
  <c r="D8699"/>
  <c r="D8697"/>
  <c r="D8695"/>
  <c r="D8693"/>
  <c r="D8702"/>
  <c r="D8700"/>
  <c r="D8698"/>
  <c r="D8696"/>
  <c r="D8701"/>
  <c r="F33" i="9"/>
  <c r="B8642" i="13"/>
  <c r="B8636"/>
  <c r="B8641"/>
  <c r="L33" i="9"/>
  <c r="B8638" i="13"/>
  <c r="B8639"/>
  <c r="B8637"/>
  <c r="B8634"/>
  <c r="B8635"/>
  <c r="B8633"/>
  <c r="B43" i="9"/>
  <c r="B173" i="14"/>
  <c r="B8640" i="13"/>
  <c r="H8660"/>
  <c r="H8665"/>
  <c r="H8659"/>
  <c r="H8661"/>
  <c r="H8666"/>
  <c r="H8657"/>
  <c r="H8662"/>
  <c r="H8664"/>
  <c r="H8658"/>
  <c r="H8663"/>
  <c r="C699" i="9"/>
  <c r="C140"/>
  <c r="C129"/>
  <c r="C807"/>
  <c r="C9109" i="13"/>
  <c r="C9120" s="1"/>
  <c r="C796" i="9"/>
  <c r="G8732" i="13"/>
  <c r="G8737"/>
  <c r="G8735"/>
  <c r="G8733"/>
  <c r="G8738"/>
  <c r="G8731"/>
  <c r="G8729"/>
  <c r="G8734"/>
  <c r="K41" i="9"/>
  <c r="G8736" i="13"/>
  <c r="G8730"/>
  <c r="I8643"/>
  <c r="G8711"/>
  <c r="K8711" s="1"/>
  <c r="G8709"/>
  <c r="G8710"/>
  <c r="K8710" s="1"/>
  <c r="G8707"/>
  <c r="G8705"/>
  <c r="K39" i="9"/>
  <c r="G8712" i="13"/>
  <c r="K8712" s="1"/>
  <c r="G8706"/>
  <c r="K8706" s="1"/>
  <c r="G8708"/>
  <c r="K8708" s="1"/>
  <c r="G8713"/>
  <c r="G8714"/>
  <c r="K8714" s="1"/>
  <c r="F9112"/>
  <c r="K9112"/>
  <c r="J95" i="8"/>
  <c r="D95"/>
  <c r="L95" s="1"/>
  <c r="H9077" i="13"/>
  <c r="C9118"/>
  <c r="C9081"/>
  <c r="B9118"/>
  <c r="B9070"/>
  <c r="E9115"/>
  <c r="I9119"/>
  <c r="D9115"/>
  <c r="I8715"/>
  <c r="I244" i="14" s="1"/>
  <c r="H9110" i="13"/>
  <c r="C9079"/>
  <c r="I8679"/>
  <c r="I241" i="14" s="1"/>
  <c r="J9072" i="13"/>
  <c r="E9119"/>
  <c r="D9117"/>
  <c r="H9070"/>
  <c r="J9073"/>
  <c r="D9096"/>
  <c r="B41" i="12"/>
  <c r="B9073" i="13"/>
  <c r="E9073"/>
  <c r="G9111"/>
  <c r="B9116"/>
  <c r="G9110"/>
  <c r="H9116"/>
  <c r="D8919"/>
  <c r="D9039" s="1"/>
  <c r="B9039"/>
  <c r="D8922"/>
  <c r="D9042" s="1"/>
  <c r="B9042"/>
  <c r="C99" i="9"/>
  <c r="C88"/>
  <c r="C475"/>
  <c r="C367"/>
  <c r="C9071" i="13"/>
  <c r="C9082" s="1"/>
  <c r="C464" i="9"/>
  <c r="B8960" i="13"/>
  <c r="D51" i="8" s="1"/>
  <c r="D8950" i="13"/>
  <c r="D8960" s="1"/>
  <c r="H8695"/>
  <c r="H8693"/>
  <c r="H8701"/>
  <c r="H8702"/>
  <c r="H8700"/>
  <c r="H8697"/>
  <c r="H8698"/>
  <c r="H8696"/>
  <c r="H8694"/>
  <c r="H8699"/>
  <c r="D8640"/>
  <c r="D8634"/>
  <c r="D8639"/>
  <c r="D8636"/>
  <c r="D8641"/>
  <c r="D8635"/>
  <c r="D43" i="9"/>
  <c r="D8637" i="13"/>
  <c r="D8642"/>
  <c r="D8633"/>
  <c r="D8638"/>
  <c r="J69" i="8"/>
  <c r="L69"/>
  <c r="K9079" i="13"/>
  <c r="F9079"/>
  <c r="I9079"/>
  <c r="J8673"/>
  <c r="J8678"/>
  <c r="J8669"/>
  <c r="J8674"/>
  <c r="J8676"/>
  <c r="J8670"/>
  <c r="J8675"/>
  <c r="J8672"/>
  <c r="J8677"/>
  <c r="J8671"/>
  <c r="I8689"/>
  <c r="I8683"/>
  <c r="I8685"/>
  <c r="I8690"/>
  <c r="I8688"/>
  <c r="I8681"/>
  <c r="I8753" s="1"/>
  <c r="I8686"/>
  <c r="I8684"/>
  <c r="I8682"/>
  <c r="I8687"/>
  <c r="I8759" s="1"/>
  <c r="D796" i="9"/>
  <c r="D699"/>
  <c r="D140"/>
  <c r="D9109" i="13"/>
  <c r="D9120" s="1"/>
  <c r="D129" i="9"/>
  <c r="D807"/>
  <c r="G88"/>
  <c r="K464"/>
  <c r="K475"/>
  <c r="K88"/>
  <c r="G367"/>
  <c r="G464"/>
  <c r="K19"/>
  <c r="G99"/>
  <c r="K367"/>
  <c r="G9071" i="13"/>
  <c r="G9082" s="1"/>
  <c r="K99" i="9"/>
  <c r="G475"/>
  <c r="G8693" i="13"/>
  <c r="G8698"/>
  <c r="G8696"/>
  <c r="K38" i="9"/>
  <c r="G8694" i="13"/>
  <c r="G8699"/>
  <c r="K8699" s="1"/>
  <c r="G8701"/>
  <c r="K8701" s="1"/>
  <c r="G8695"/>
  <c r="G8697"/>
  <c r="G8702"/>
  <c r="G8700"/>
  <c r="K8700" s="1"/>
  <c r="C8635"/>
  <c r="C8634"/>
  <c r="C43" i="9"/>
  <c r="C8640" i="13"/>
  <c r="C8641"/>
  <c r="C8636"/>
  <c r="C8637"/>
  <c r="C8642"/>
  <c r="C8639"/>
  <c r="C8633"/>
  <c r="C8638"/>
  <c r="C8741"/>
  <c r="C8746"/>
  <c r="C8744"/>
  <c r="C8742"/>
  <c r="C8747"/>
  <c r="C8749"/>
  <c r="C8743"/>
  <c r="C8745"/>
  <c r="C8750"/>
  <c r="C8748"/>
  <c r="J8744"/>
  <c r="J8749"/>
  <c r="J8743"/>
  <c r="J8745"/>
  <c r="J8750"/>
  <c r="J8741"/>
  <c r="J8746"/>
  <c r="J8748"/>
  <c r="J8742"/>
  <c r="J8747"/>
  <c r="E8681"/>
  <c r="E8686"/>
  <c r="E8684"/>
  <c r="E8682"/>
  <c r="E8687"/>
  <c r="E8689"/>
  <c r="E8683"/>
  <c r="E8685"/>
  <c r="E8690"/>
  <c r="E8688"/>
  <c r="K9119"/>
  <c r="J123" i="8"/>
  <c r="F9119" i="13"/>
  <c r="D123" i="8"/>
  <c r="L123" s="1"/>
  <c r="F37" i="9"/>
  <c r="B8683" i="13"/>
  <c r="B8681"/>
  <c r="L37" i="9"/>
  <c r="B8690" i="13"/>
  <c r="B8688"/>
  <c r="B177" i="14"/>
  <c r="B8686" i="13"/>
  <c r="B8684"/>
  <c r="B8689"/>
  <c r="B8682"/>
  <c r="B8687"/>
  <c r="B8685"/>
  <c r="E8637"/>
  <c r="E8642"/>
  <c r="E8640"/>
  <c r="E8633"/>
  <c r="E8638"/>
  <c r="E8636"/>
  <c r="E43" i="9"/>
  <c r="E8634" i="13"/>
  <c r="E8639"/>
  <c r="E8641"/>
  <c r="E8635"/>
  <c r="K36" i="9"/>
  <c r="G8670" i="13"/>
  <c r="G8675"/>
  <c r="K8675" s="1"/>
  <c r="G8677"/>
  <c r="G8671"/>
  <c r="G8673"/>
  <c r="G8678"/>
  <c r="G8676"/>
  <c r="G8669"/>
  <c r="G8674"/>
  <c r="K8674" s="1"/>
  <c r="G8672"/>
  <c r="J8682"/>
  <c r="J8687"/>
  <c r="J8685"/>
  <c r="J8683"/>
  <c r="J8681"/>
  <c r="J8690"/>
  <c r="J8688"/>
  <c r="J8686"/>
  <c r="J8684"/>
  <c r="J8689"/>
  <c r="F9078"/>
  <c r="L65" i="8"/>
  <c r="K9078" i="13"/>
  <c r="J65" i="8"/>
  <c r="I9078" i="13"/>
  <c r="K33" i="9"/>
  <c r="G8636" i="13"/>
  <c r="G8641"/>
  <c r="G8639"/>
  <c r="G8637"/>
  <c r="G8642"/>
  <c r="G8635"/>
  <c r="G8633"/>
  <c r="G8638"/>
  <c r="G43" i="9"/>
  <c r="G8640" i="13"/>
  <c r="G8634"/>
  <c r="B9032"/>
  <c r="D75" i="8" s="1"/>
  <c r="D9022" i="13"/>
  <c r="D9032" s="1"/>
  <c r="J12" i="8"/>
  <c r="F9058" i="13"/>
  <c r="H25" i="8"/>
  <c r="K9058" i="13"/>
  <c r="H79" i="8"/>
  <c r="L12"/>
  <c r="B19" i="12"/>
  <c r="I9058" i="13"/>
  <c r="J57" i="8"/>
  <c r="F9076" i="13"/>
  <c r="K9076"/>
  <c r="L57" i="8"/>
  <c r="I9076" i="13"/>
  <c r="K9113"/>
  <c r="F9113"/>
  <c r="D99" i="8"/>
  <c r="L99" s="1"/>
  <c r="J99"/>
  <c r="D8681" i="13"/>
  <c r="D8686"/>
  <c r="D8688"/>
  <c r="D8682"/>
  <c r="D8687"/>
  <c r="D8684"/>
  <c r="D8689"/>
  <c r="D8683"/>
  <c r="D8685"/>
  <c r="D8690"/>
  <c r="H8736"/>
  <c r="H8730"/>
  <c r="H8735"/>
  <c r="H8732"/>
  <c r="H8737"/>
  <c r="H8731"/>
  <c r="H8733"/>
  <c r="H8738"/>
  <c r="H8729"/>
  <c r="H8734"/>
  <c r="F36" i="9"/>
  <c r="B8678" i="13"/>
  <c r="B8675"/>
  <c r="L36" i="9"/>
  <c r="B8676" i="13"/>
  <c r="B8677"/>
  <c r="B8674"/>
  <c r="B8673"/>
  <c r="B8671"/>
  <c r="B8672"/>
  <c r="B8669"/>
  <c r="B8670"/>
  <c r="B176" i="14"/>
  <c r="D8722" i="13"/>
  <c r="D8720"/>
  <c r="D8725"/>
  <c r="D8718"/>
  <c r="D8723"/>
  <c r="D8721"/>
  <c r="D8719"/>
  <c r="D8717"/>
  <c r="D8726"/>
  <c r="D8724"/>
  <c r="B8648"/>
  <c r="B8653"/>
  <c r="B174" i="14"/>
  <c r="F34" i="9"/>
  <c r="B8649" i="13"/>
  <c r="B8654"/>
  <c r="L34" i="9"/>
  <c r="B8645" i="13"/>
  <c r="B8650"/>
  <c r="B8651"/>
  <c r="B8652"/>
  <c r="B8646"/>
  <c r="B8647"/>
  <c r="E8647"/>
  <c r="E8645"/>
  <c r="E8650"/>
  <c r="E8652"/>
  <c r="E8646"/>
  <c r="E8648"/>
  <c r="E8653"/>
  <c r="E8651"/>
  <c r="E8649"/>
  <c r="E8654"/>
  <c r="C8659"/>
  <c r="C8657"/>
  <c r="C8662"/>
  <c r="C8664"/>
  <c r="C8658"/>
  <c r="C8660"/>
  <c r="C8665"/>
  <c r="C8663"/>
  <c r="C8661"/>
  <c r="C8666"/>
  <c r="C8673"/>
  <c r="C8678"/>
  <c r="C8676"/>
  <c r="C8669"/>
  <c r="C8674"/>
  <c r="C8672"/>
  <c r="C8670"/>
  <c r="C8675"/>
  <c r="C8677"/>
  <c r="C8671"/>
  <c r="J8724"/>
  <c r="J8718"/>
  <c r="J8723"/>
  <c r="J8720"/>
  <c r="J8725"/>
  <c r="J8719"/>
  <c r="J8721"/>
  <c r="J8726"/>
  <c r="J8717"/>
  <c r="J8722"/>
  <c r="K699" i="9"/>
  <c r="G796"/>
  <c r="G9109" i="13"/>
  <c r="G9120" s="1"/>
  <c r="G699" i="9"/>
  <c r="G140"/>
  <c r="K807"/>
  <c r="K31"/>
  <c r="K129"/>
  <c r="G807"/>
  <c r="G129"/>
  <c r="K140"/>
  <c r="K796"/>
  <c r="E88"/>
  <c r="E475"/>
  <c r="E367"/>
  <c r="E9071" i="13"/>
  <c r="E9082" s="1"/>
  <c r="E464" i="9"/>
  <c r="E99"/>
  <c r="D9081" i="13"/>
  <c r="E9081"/>
  <c r="G9096"/>
  <c r="J9110"/>
  <c r="H9114"/>
  <c r="C9096"/>
  <c r="E9110"/>
  <c r="I9114"/>
  <c r="I8751"/>
  <c r="I247" i="14" s="1"/>
  <c r="J9096" i="13"/>
  <c r="E9117"/>
  <c r="C9110"/>
  <c r="D9118"/>
  <c r="E9070"/>
  <c r="J9116"/>
  <c r="B9096"/>
  <c r="E9116"/>
  <c r="I8758"/>
  <c r="I8727"/>
  <c r="I245" i="14" s="1"/>
  <c r="B9115" i="13"/>
  <c r="E9111"/>
  <c r="I8757" l="1"/>
  <c r="I8754"/>
  <c r="F8651"/>
  <c r="F8654"/>
  <c r="F8671"/>
  <c r="F8675"/>
  <c r="K43" i="9"/>
  <c r="K8676" i="13"/>
  <c r="K8673"/>
  <c r="K8677"/>
  <c r="K8670"/>
  <c r="E8759"/>
  <c r="E8760"/>
  <c r="F8686"/>
  <c r="F8683"/>
  <c r="K8702"/>
  <c r="K8695"/>
  <c r="K8698"/>
  <c r="I8755"/>
  <c r="D8755"/>
  <c r="F8653"/>
  <c r="D8727"/>
  <c r="D245" i="14" s="1"/>
  <c r="F8676" i="13"/>
  <c r="H8679"/>
  <c r="H241" i="14" s="1"/>
  <c r="F8652" i="13"/>
  <c r="B21" i="12"/>
  <c r="K8694" i="13"/>
  <c r="I8761"/>
  <c r="K8713"/>
  <c r="K8707"/>
  <c r="K8709"/>
  <c r="F8734"/>
  <c r="F8698"/>
  <c r="I8762"/>
  <c r="I8756"/>
  <c r="I8760"/>
  <c r="B4" i="12"/>
  <c r="L25" i="8"/>
  <c r="L79"/>
  <c r="G8754" i="13"/>
  <c r="K8634"/>
  <c r="S130" i="16"/>
  <c r="D77" i="8"/>
  <c r="K8638" i="13"/>
  <c r="G8758"/>
  <c r="K8637"/>
  <c r="G8757"/>
  <c r="F8681"/>
  <c r="B8691"/>
  <c r="G130" i="16"/>
  <c r="D53" i="8"/>
  <c r="G8715" i="13"/>
  <c r="K8705"/>
  <c r="H9" i="8"/>
  <c r="F43" i="9"/>
  <c r="L43"/>
  <c r="F8637" i="13"/>
  <c r="B8757"/>
  <c r="F8641"/>
  <c r="B8761"/>
  <c r="H8643"/>
  <c r="H8753"/>
  <c r="L31" i="8"/>
  <c r="B10" i="12"/>
  <c r="D31" i="8"/>
  <c r="L126"/>
  <c r="D126"/>
  <c r="L18"/>
  <c r="E130" i="16"/>
  <c r="D49" i="8"/>
  <c r="B8727" i="13"/>
  <c r="F8717"/>
  <c r="K130" i="16"/>
  <c r="D61" i="8"/>
  <c r="H32"/>
  <c r="F9109" i="13"/>
  <c r="J19" i="8"/>
  <c r="D19"/>
  <c r="F9120" i="13"/>
  <c r="H124" i="8"/>
  <c r="K9109" i="13"/>
  <c r="H127" i="8"/>
  <c r="K9120" i="13"/>
  <c r="B8703"/>
  <c r="F8693"/>
  <c r="M130" i="16"/>
  <c r="D65" i="8"/>
  <c r="H78"/>
  <c r="H7"/>
  <c r="F9082" i="13"/>
  <c r="L14" i="8"/>
  <c r="H27"/>
  <c r="K9071" i="13"/>
  <c r="J14" i="8"/>
  <c r="K9082" i="13"/>
  <c r="H81" i="8"/>
  <c r="F9071" i="13"/>
  <c r="L60" i="8"/>
  <c r="I9071" i="13"/>
  <c r="I9082" s="1"/>
  <c r="L56" i="8"/>
  <c r="L52"/>
  <c r="D102"/>
  <c r="L102" s="1"/>
  <c r="D106"/>
  <c r="L106" s="1"/>
  <c r="L64"/>
  <c r="D97"/>
  <c r="L97" s="1"/>
  <c r="L55"/>
  <c r="L68"/>
  <c r="L63"/>
  <c r="D122"/>
  <c r="L122" s="1"/>
  <c r="D110"/>
  <c r="L110" s="1"/>
  <c r="L72"/>
  <c r="D109"/>
  <c r="L109" s="1"/>
  <c r="D101"/>
  <c r="L101" s="1"/>
  <c r="L75"/>
  <c r="L71"/>
  <c r="D98"/>
  <c r="L98" s="1"/>
  <c r="D86"/>
  <c r="L86" s="1"/>
  <c r="L48"/>
  <c r="L76"/>
  <c r="D105"/>
  <c r="L105" s="1"/>
  <c r="D89"/>
  <c r="L89" s="1"/>
  <c r="D118"/>
  <c r="L118" s="1"/>
  <c r="D121"/>
  <c r="L121" s="1"/>
  <c r="D113"/>
  <c r="L113" s="1"/>
  <c r="L44"/>
  <c r="L67"/>
  <c r="D117"/>
  <c r="L117" s="1"/>
  <c r="D85"/>
  <c r="L85" s="1"/>
  <c r="L59"/>
  <c r="L51"/>
  <c r="L47"/>
  <c r="D93"/>
  <c r="L93" s="1"/>
  <c r="D114"/>
  <c r="L114" s="1"/>
  <c r="D90"/>
  <c r="L90" s="1"/>
  <c r="L39"/>
  <c r="D94"/>
  <c r="L94" s="1"/>
  <c r="L40"/>
  <c r="L43"/>
  <c r="C130" i="16"/>
  <c r="D45" i="8"/>
  <c r="F8705" i="13"/>
  <c r="B8715"/>
  <c r="D8691"/>
  <c r="D242" i="14" s="1"/>
  <c r="E8655" i="13"/>
  <c r="E239" i="14" s="1"/>
  <c r="F8672" i="13"/>
  <c r="F8677"/>
  <c r="F8678"/>
  <c r="K8672"/>
  <c r="K8678"/>
  <c r="E8761"/>
  <c r="E8756"/>
  <c r="E8762"/>
  <c r="F8682"/>
  <c r="E8691"/>
  <c r="E242" i="14" s="1"/>
  <c r="C8751" i="13"/>
  <c r="C247" i="14" s="1"/>
  <c r="C8762" i="13"/>
  <c r="C8760"/>
  <c r="K8696"/>
  <c r="D8762"/>
  <c r="D8761"/>
  <c r="D8760"/>
  <c r="K8736"/>
  <c r="K8731"/>
  <c r="K8737"/>
  <c r="H8667"/>
  <c r="H240" i="14" s="1"/>
  <c r="H8759" i="13"/>
  <c r="H8755"/>
  <c r="F8737"/>
  <c r="F8736"/>
  <c r="F8731"/>
  <c r="J8703"/>
  <c r="J243" i="14" s="1"/>
  <c r="E8751" i="13"/>
  <c r="E247" i="14" s="1"/>
  <c r="F8720" i="13"/>
  <c r="F8724"/>
  <c r="F8694"/>
  <c r="L53" i="8"/>
  <c r="J8667" i="13"/>
  <c r="J240" i="14" s="1"/>
  <c r="I8655" i="13"/>
  <c r="I239" i="14" s="1"/>
  <c r="K8664" i="13"/>
  <c r="K8659"/>
  <c r="K8683"/>
  <c r="K8689"/>
  <c r="K8722"/>
  <c r="K8721"/>
  <c r="K8718"/>
  <c r="J8755"/>
  <c r="J8754"/>
  <c r="J8760"/>
  <c r="E8739"/>
  <c r="E246" i="14" s="1"/>
  <c r="K8746" i="13"/>
  <c r="K8748"/>
  <c r="K8745"/>
  <c r="E9109"/>
  <c r="E9120" s="1"/>
  <c r="L13" i="8"/>
  <c r="F8658" i="13"/>
  <c r="F8663"/>
  <c r="F8660"/>
  <c r="F8744"/>
  <c r="F8747"/>
  <c r="F8750"/>
  <c r="L49" i="8"/>
  <c r="C8715" i="13"/>
  <c r="C244" i="14" s="1"/>
  <c r="B9109" i="13"/>
  <c r="B9120" s="1"/>
  <c r="I9109"/>
  <c r="I9120" s="1"/>
  <c r="E8667"/>
  <c r="E240" i="14" s="1"/>
  <c r="K8652" i="13"/>
  <c r="K8653"/>
  <c r="K8648"/>
  <c r="D8655"/>
  <c r="D239" i="14" s="1"/>
  <c r="H9071" i="13"/>
  <c r="H9082" s="1"/>
  <c r="F8711"/>
  <c r="F8714"/>
  <c r="I8626"/>
  <c r="I8907"/>
  <c r="G8762"/>
  <c r="K8642"/>
  <c r="G8756"/>
  <c r="K8636"/>
  <c r="D8753"/>
  <c r="D8643"/>
  <c r="K8729"/>
  <c r="G8739"/>
  <c r="B9" i="8"/>
  <c r="F8634" i="13"/>
  <c r="B8754"/>
  <c r="E8622"/>
  <c r="E8903"/>
  <c r="F8729"/>
  <c r="B8739"/>
  <c r="K8657"/>
  <c r="G8667"/>
  <c r="H8903"/>
  <c r="H8622"/>
  <c r="C9033"/>
  <c r="C9044" s="1"/>
  <c r="D40" i="8"/>
  <c r="G8691" i="13"/>
  <c r="K8681"/>
  <c r="B81" i="8"/>
  <c r="B27"/>
  <c r="J294" i="14"/>
  <c r="J291"/>
  <c r="B78" i="8"/>
  <c r="J8753" i="13"/>
  <c r="J8643"/>
  <c r="G8751"/>
  <c r="K8741"/>
  <c r="B15" i="12"/>
  <c r="J80" i="8"/>
  <c r="J26"/>
  <c r="J30"/>
  <c r="J125"/>
  <c r="B29" i="12"/>
  <c r="I8627" i="13"/>
  <c r="I8908"/>
  <c r="I130" i="16"/>
  <c r="D57" i="8"/>
  <c r="B32"/>
  <c r="B127"/>
  <c r="B124"/>
  <c r="J337" i="14"/>
  <c r="J340"/>
  <c r="F8646" i="13"/>
  <c r="J8691"/>
  <c r="J242" i="14" s="1"/>
  <c r="F8687" i="13"/>
  <c r="C8759"/>
  <c r="C8761"/>
  <c r="C8755"/>
  <c r="D8754"/>
  <c r="K8730"/>
  <c r="K8735"/>
  <c r="D8739"/>
  <c r="D246" i="14" s="1"/>
  <c r="H8758" i="13"/>
  <c r="D8667"/>
  <c r="D240" i="14" s="1"/>
  <c r="F8735" i="13"/>
  <c r="F8718"/>
  <c r="F8721"/>
  <c r="F8725"/>
  <c r="F8695"/>
  <c r="F8697"/>
  <c r="K8658"/>
  <c r="K8663"/>
  <c r="L73" i="8"/>
  <c r="K8687" i="13"/>
  <c r="K8688"/>
  <c r="K8720"/>
  <c r="K8726"/>
  <c r="K8723"/>
  <c r="J8759"/>
  <c r="J8758"/>
  <c r="K8743"/>
  <c r="K8742"/>
  <c r="F8659"/>
  <c r="F8661"/>
  <c r="F8665"/>
  <c r="E8715"/>
  <c r="E244" i="14" s="1"/>
  <c r="H8655" i="13"/>
  <c r="H239" i="14" s="1"/>
  <c r="F8749" i="13"/>
  <c r="F8748"/>
  <c r="C8655"/>
  <c r="C239" i="14" s="1"/>
  <c r="K8647" i="13"/>
  <c r="J9109"/>
  <c r="J9120" s="1"/>
  <c r="I8624"/>
  <c r="F8709"/>
  <c r="F8708"/>
  <c r="I8628"/>
  <c r="I8909"/>
  <c r="B8655"/>
  <c r="F8645"/>
  <c r="F8669"/>
  <c r="B8679"/>
  <c r="J25" i="8"/>
  <c r="B14" i="12"/>
  <c r="J79" i="8"/>
  <c r="G8760" i="13"/>
  <c r="K8640"/>
  <c r="G8755"/>
  <c r="K8635"/>
  <c r="K8641"/>
  <c r="G8761"/>
  <c r="K8669"/>
  <c r="G8679"/>
  <c r="E8643"/>
  <c r="E8753"/>
  <c r="C8753"/>
  <c r="C8643"/>
  <c r="G8703"/>
  <c r="K8693"/>
  <c r="I8622"/>
  <c r="I8903"/>
  <c r="F8640"/>
  <c r="B8760"/>
  <c r="F8760" s="1"/>
  <c r="B8755"/>
  <c r="F8635"/>
  <c r="F8638"/>
  <c r="B8758"/>
  <c r="B8762"/>
  <c r="F8642"/>
  <c r="J126" i="8"/>
  <c r="B30" i="12"/>
  <c r="J31" i="8"/>
  <c r="D8924" i="13"/>
  <c r="D9033" s="1"/>
  <c r="D9044" s="1"/>
  <c r="D9034"/>
  <c r="B8751"/>
  <c r="F8741"/>
  <c r="I8902"/>
  <c r="I8621"/>
  <c r="O130" i="16"/>
  <c r="D69" i="8"/>
  <c r="K8645" i="13"/>
  <c r="G8655"/>
  <c r="J8727"/>
  <c r="J245" i="14" s="1"/>
  <c r="F8674" i="13"/>
  <c r="H8739"/>
  <c r="H246" i="14" s="1"/>
  <c r="E8755" i="13"/>
  <c r="C8679"/>
  <c r="C241" i="14" s="1"/>
  <c r="C8667" i="13"/>
  <c r="C240" i="14" s="1"/>
  <c r="F8647" i="13"/>
  <c r="F8650"/>
  <c r="F8649"/>
  <c r="F8648"/>
  <c r="F8670"/>
  <c r="F8673"/>
  <c r="K8671"/>
  <c r="E8754"/>
  <c r="F8685"/>
  <c r="F8684"/>
  <c r="F8690"/>
  <c r="C8756"/>
  <c r="C8754"/>
  <c r="K8697"/>
  <c r="J8679"/>
  <c r="J241" i="14" s="1"/>
  <c r="D8758" i="13"/>
  <c r="D8759"/>
  <c r="K8734"/>
  <c r="K8733"/>
  <c r="H8760"/>
  <c r="H8757"/>
  <c r="H8756"/>
  <c r="F8738"/>
  <c r="F8733"/>
  <c r="C8691"/>
  <c r="C242" i="14" s="1"/>
  <c r="F8726" i="13"/>
  <c r="F8722"/>
  <c r="D8751"/>
  <c r="D247" i="14" s="1"/>
  <c r="D8715" i="13"/>
  <c r="D244" i="14" s="1"/>
  <c r="L61" i="8"/>
  <c r="F8696" i="13"/>
  <c r="F8699"/>
  <c r="F8702"/>
  <c r="K8660"/>
  <c r="K8662"/>
  <c r="K8661"/>
  <c r="K8686"/>
  <c r="K8685"/>
  <c r="K8682"/>
  <c r="K8724"/>
  <c r="K8725"/>
  <c r="J8757"/>
  <c r="J8756"/>
  <c r="K8744"/>
  <c r="K8750"/>
  <c r="L45" i="8"/>
  <c r="H8691" i="13"/>
  <c r="H242" i="14" s="1"/>
  <c r="F8664" i="13"/>
  <c r="F8662"/>
  <c r="D119" i="8"/>
  <c r="L119" s="1"/>
  <c r="F8742" i="13"/>
  <c r="D17" i="8"/>
  <c r="C8727" i="13"/>
  <c r="C245" i="14" s="1"/>
  <c r="H9109" i="13"/>
  <c r="H9120" s="1"/>
  <c r="D111" i="8"/>
  <c r="L111" s="1"/>
  <c r="K8649" i="13"/>
  <c r="K8646"/>
  <c r="C8739"/>
  <c r="C246" i="14" s="1"/>
  <c r="D103" i="8"/>
  <c r="L103" s="1"/>
  <c r="H8715" i="13"/>
  <c r="H244" i="14" s="1"/>
  <c r="F8706" i="13"/>
  <c r="F8713"/>
  <c r="F8712"/>
  <c r="D8626"/>
  <c r="D8907"/>
  <c r="G8643"/>
  <c r="K8633"/>
  <c r="G8753"/>
  <c r="G8759"/>
  <c r="K8639"/>
  <c r="I8625"/>
  <c r="I8906"/>
  <c r="I238" i="14"/>
  <c r="B8753" i="13"/>
  <c r="B8643"/>
  <c r="F8633"/>
  <c r="B8759"/>
  <c r="F8759" s="1"/>
  <c r="F8639"/>
  <c r="F8636"/>
  <c r="B8756"/>
  <c r="Q130" i="16"/>
  <c r="D73" i="8"/>
  <c r="G8727" i="13"/>
  <c r="K8717"/>
  <c r="F8657"/>
  <c r="B8667"/>
  <c r="B9033"/>
  <c r="B9044" s="1"/>
  <c r="D39" i="8"/>
  <c r="E8758" i="13"/>
  <c r="E8757"/>
  <c r="F8689"/>
  <c r="F8688"/>
  <c r="J8751"/>
  <c r="J247" i="14" s="1"/>
  <c r="C8758" i="13"/>
  <c r="C8757"/>
  <c r="I8691"/>
  <c r="I242" i="14" s="1"/>
  <c r="D8757" i="13"/>
  <c r="D8756"/>
  <c r="H8703"/>
  <c r="H243" i="14" s="1"/>
  <c r="K8738" i="13"/>
  <c r="K8732"/>
  <c r="D8703"/>
  <c r="D243" i="14" s="1"/>
  <c r="H8754" i="13"/>
  <c r="H8762"/>
  <c r="H8761"/>
  <c r="C8703"/>
  <c r="C243" i="14" s="1"/>
  <c r="J8739" i="13"/>
  <c r="J246" i="14" s="1"/>
  <c r="F8723" i="13"/>
  <c r="F8719"/>
  <c r="E8703"/>
  <c r="E243" i="14" s="1"/>
  <c r="F8701" i="13"/>
  <c r="F8700"/>
  <c r="D8679"/>
  <c r="D241" i="14" s="1"/>
  <c r="K8665" i="13"/>
  <c r="K8666"/>
  <c r="K8690"/>
  <c r="K8684"/>
  <c r="J8715"/>
  <c r="J244" i="14" s="1"/>
  <c r="K8719" i="13"/>
  <c r="J8761"/>
  <c r="J8762"/>
  <c r="E8727"/>
  <c r="E245" i="14" s="1"/>
  <c r="K8749" i="13"/>
  <c r="K8747"/>
  <c r="F8666"/>
  <c r="F8743"/>
  <c r="F8746"/>
  <c r="F8745"/>
  <c r="B26" i="12"/>
  <c r="J8655" i="13"/>
  <c r="J239" i="14" s="1"/>
  <c r="H8727" i="13"/>
  <c r="H245" i="14" s="1"/>
  <c r="H8751" i="13"/>
  <c r="H247" i="14" s="1"/>
  <c r="L41" i="8"/>
  <c r="D107"/>
  <c r="L107" s="1"/>
  <c r="K8654" i="13"/>
  <c r="K8651"/>
  <c r="K8650"/>
  <c r="D115" i="8"/>
  <c r="L115" s="1"/>
  <c r="F8707" i="13"/>
  <c r="F8710"/>
  <c r="F8762" l="1"/>
  <c r="K8755"/>
  <c r="H8626"/>
  <c r="H8907"/>
  <c r="J8627"/>
  <c r="J8908"/>
  <c r="J8901"/>
  <c r="J8620"/>
  <c r="E8626"/>
  <c r="E8907"/>
  <c r="J8625"/>
  <c r="J8906"/>
  <c r="E8624"/>
  <c r="E8905"/>
  <c r="C8624"/>
  <c r="C8905"/>
  <c r="D8905"/>
  <c r="D8624"/>
  <c r="C8907"/>
  <c r="C8626"/>
  <c r="D8906"/>
  <c r="D8625"/>
  <c r="C8904"/>
  <c r="C8623"/>
  <c r="H8627"/>
  <c r="H8908"/>
  <c r="F8655"/>
  <c r="B239" i="14"/>
  <c r="C8620" i="13"/>
  <c r="C8901"/>
  <c r="E8625"/>
  <c r="E8906"/>
  <c r="D8627"/>
  <c r="D8908"/>
  <c r="J8623"/>
  <c r="J8904"/>
  <c r="D8620"/>
  <c r="D8901"/>
  <c r="E8902"/>
  <c r="E8621"/>
  <c r="E8627"/>
  <c r="E8908"/>
  <c r="J8621"/>
  <c r="J8902"/>
  <c r="H8621"/>
  <c r="H8902"/>
  <c r="I8767"/>
  <c r="C8769"/>
  <c r="H8770"/>
  <c r="F8772"/>
  <c r="K8773"/>
  <c r="I8775"/>
  <c r="C8777"/>
  <c r="G8779"/>
  <c r="E8781"/>
  <c r="J8782"/>
  <c r="D8784"/>
  <c r="B8786"/>
  <c r="G8787"/>
  <c r="E8789"/>
  <c r="B8792"/>
  <c r="G8793"/>
  <c r="E8795"/>
  <c r="J8796"/>
  <c r="D8798"/>
  <c r="B8800"/>
  <c r="G8801"/>
  <c r="K8803"/>
  <c r="I8805"/>
  <c r="C8807"/>
  <c r="H8808"/>
  <c r="F8810"/>
  <c r="K8811"/>
  <c r="I8813"/>
  <c r="F8816"/>
  <c r="K8817"/>
  <c r="I8819"/>
  <c r="C8821"/>
  <c r="H8822"/>
  <c r="F8824"/>
  <c r="K8825"/>
  <c r="D8828"/>
  <c r="B8830"/>
  <c r="G8831"/>
  <c r="E8833"/>
  <c r="J8834"/>
  <c r="D8836"/>
  <c r="E8839"/>
  <c r="J8840"/>
  <c r="D8842"/>
  <c r="B8844"/>
  <c r="G8845"/>
  <c r="E8847"/>
  <c r="J8848"/>
  <c r="C8851"/>
  <c r="H8852"/>
  <c r="F8854"/>
  <c r="K8855"/>
  <c r="I8857"/>
  <c r="C8859"/>
  <c r="H8860"/>
  <c r="I8863"/>
  <c r="C8865"/>
  <c r="H8866"/>
  <c r="F8868"/>
  <c r="K8869"/>
  <c r="I8871"/>
  <c r="C8873"/>
  <c r="G8875"/>
  <c r="E8877"/>
  <c r="J8878"/>
  <c r="D8880"/>
  <c r="B8882"/>
  <c r="G8883"/>
  <c r="E8885"/>
  <c r="G8887"/>
  <c r="E8889"/>
  <c r="J8890"/>
  <c r="D8892"/>
  <c r="B8894"/>
  <c r="G8895"/>
  <c r="D8767"/>
  <c r="B8769"/>
  <c r="G8770"/>
  <c r="E8772"/>
  <c r="J8773"/>
  <c r="D8775"/>
  <c r="B8777"/>
  <c r="F8779"/>
  <c r="K8780"/>
  <c r="I8782"/>
  <c r="C8784"/>
  <c r="H8785"/>
  <c r="F8787"/>
  <c r="K8788"/>
  <c r="H8791"/>
  <c r="F8793"/>
  <c r="K8794"/>
  <c r="I8796"/>
  <c r="C8798"/>
  <c r="H8799"/>
  <c r="F8801"/>
  <c r="J8803"/>
  <c r="D8805"/>
  <c r="B8807"/>
  <c r="G8808"/>
  <c r="E8810"/>
  <c r="J8811"/>
  <c r="D8813"/>
  <c r="E8816"/>
  <c r="J8817"/>
  <c r="D8819"/>
  <c r="B8821"/>
  <c r="G8822"/>
  <c r="E8824"/>
  <c r="J8825"/>
  <c r="C8828"/>
  <c r="H8829"/>
  <c r="F8831"/>
  <c r="K8832"/>
  <c r="I8834"/>
  <c r="C8836"/>
  <c r="H8837"/>
  <c r="I8840"/>
  <c r="C8842"/>
  <c r="H8843"/>
  <c r="F8845"/>
  <c r="K8846"/>
  <c r="I8848"/>
  <c r="B8851"/>
  <c r="G8852"/>
  <c r="E8854"/>
  <c r="J8855"/>
  <c r="D8857"/>
  <c r="B8859"/>
  <c r="G8860"/>
  <c r="D8863"/>
  <c r="B8865"/>
  <c r="G8866"/>
  <c r="E8868"/>
  <c r="J8869"/>
  <c r="D8871"/>
  <c r="B8873"/>
  <c r="F8875"/>
  <c r="K8876"/>
  <c r="I8878"/>
  <c r="C8880"/>
  <c r="H8881"/>
  <c r="F8883"/>
  <c r="K8884"/>
  <c r="F8887"/>
  <c r="K8888"/>
  <c r="I8890"/>
  <c r="C8892"/>
  <c r="H8893"/>
  <c r="F8895"/>
  <c r="K8896"/>
  <c r="D8768"/>
  <c r="B8770"/>
  <c r="G8771"/>
  <c r="E8773"/>
  <c r="J8774"/>
  <c r="D8776"/>
  <c r="E8779"/>
  <c r="J8780"/>
  <c r="D8782"/>
  <c r="B8784"/>
  <c r="G8785"/>
  <c r="E8787"/>
  <c r="J8788"/>
  <c r="C8791"/>
  <c r="H8792"/>
  <c r="F8794"/>
  <c r="K8795"/>
  <c r="I8797"/>
  <c r="C8799"/>
  <c r="H8800"/>
  <c r="I8803"/>
  <c r="C8805"/>
  <c r="H8806"/>
  <c r="F8808"/>
  <c r="K8809"/>
  <c r="I8811"/>
  <c r="C8813"/>
  <c r="G8815"/>
  <c r="E8817"/>
  <c r="J8818"/>
  <c r="D8820"/>
  <c r="B8822"/>
  <c r="G8823"/>
  <c r="E8825"/>
  <c r="B8828"/>
  <c r="G8829"/>
  <c r="E8831"/>
  <c r="J8832"/>
  <c r="D8834"/>
  <c r="B8836"/>
  <c r="G8837"/>
  <c r="K8839"/>
  <c r="I8841"/>
  <c r="C8843"/>
  <c r="H8844"/>
  <c r="F8846"/>
  <c r="K8847"/>
  <c r="I8849"/>
  <c r="F8852"/>
  <c r="K8853"/>
  <c r="I8855"/>
  <c r="C8857"/>
  <c r="H8858"/>
  <c r="F8860"/>
  <c r="K8861"/>
  <c r="D8864"/>
  <c r="B8866"/>
  <c r="G8867"/>
  <c r="E8869"/>
  <c r="J8870"/>
  <c r="D8872"/>
  <c r="E8875"/>
  <c r="J8876"/>
  <c r="D8878"/>
  <c r="B8880"/>
  <c r="G8881"/>
  <c r="E8883"/>
  <c r="J8884"/>
  <c r="E8887"/>
  <c r="J8888"/>
  <c r="D8890"/>
  <c r="B8892"/>
  <c r="G8893"/>
  <c r="E8895"/>
  <c r="J8896"/>
  <c r="J8767"/>
  <c r="D8769"/>
  <c r="B8771"/>
  <c r="G8772"/>
  <c r="E8774"/>
  <c r="J8775"/>
  <c r="D8777"/>
  <c r="E8780"/>
  <c r="J8781"/>
  <c r="D8783"/>
  <c r="B8785"/>
  <c r="G8786"/>
  <c r="E8788"/>
  <c r="J8789"/>
  <c r="C8792"/>
  <c r="H8793"/>
  <c r="F8795"/>
  <c r="K8796"/>
  <c r="I8798"/>
  <c r="C8800"/>
  <c r="H8801"/>
  <c r="I8804"/>
  <c r="C8806"/>
  <c r="H8807"/>
  <c r="F8809"/>
  <c r="K8810"/>
  <c r="I8812"/>
  <c r="B8815"/>
  <c r="G8816"/>
  <c r="E8818"/>
  <c r="J8819"/>
  <c r="D8821"/>
  <c r="B8823"/>
  <c r="G8824"/>
  <c r="D8827"/>
  <c r="B8829"/>
  <c r="G8830"/>
  <c r="E8832"/>
  <c r="J8833"/>
  <c r="D8835"/>
  <c r="B8837"/>
  <c r="F8839"/>
  <c r="K8840"/>
  <c r="I8842"/>
  <c r="C8844"/>
  <c r="H8845"/>
  <c r="F8847"/>
  <c r="K8848"/>
  <c r="H8851"/>
  <c r="F8853"/>
  <c r="K8854"/>
  <c r="I8856"/>
  <c r="C8858"/>
  <c r="H8859"/>
  <c r="F8861"/>
  <c r="J8863"/>
  <c r="D8865"/>
  <c r="B8867"/>
  <c r="G8868"/>
  <c r="E8870"/>
  <c r="J8871"/>
  <c r="D8873"/>
  <c r="E8876"/>
  <c r="J8877"/>
  <c r="D8879"/>
  <c r="B8881"/>
  <c r="G8882"/>
  <c r="E8884"/>
  <c r="J8885"/>
  <c r="E8888"/>
  <c r="J8889"/>
  <c r="D8891"/>
  <c r="B8893"/>
  <c r="G8894"/>
  <c r="E8896"/>
  <c r="J8776"/>
  <c r="C8801"/>
  <c r="J8806"/>
  <c r="B8810"/>
  <c r="G8811"/>
  <c r="E8813"/>
  <c r="B8816"/>
  <c r="G8817"/>
  <c r="E8819"/>
  <c r="J8820"/>
  <c r="B8824"/>
  <c r="G8825"/>
  <c r="K8827"/>
  <c r="I8829"/>
  <c r="C8831"/>
  <c r="H8832"/>
  <c r="F8834"/>
  <c r="K8835"/>
  <c r="I8837"/>
  <c r="K8841"/>
  <c r="I8843"/>
  <c r="C8845"/>
  <c r="H8846"/>
  <c r="F8848"/>
  <c r="K8849"/>
  <c r="D8852"/>
  <c r="B8854"/>
  <c r="G8855"/>
  <c r="E8857"/>
  <c r="J8858"/>
  <c r="E8863"/>
  <c r="J8864"/>
  <c r="D8866"/>
  <c r="B8868"/>
  <c r="G8869"/>
  <c r="E8871"/>
  <c r="J8872"/>
  <c r="C8875"/>
  <c r="H8876"/>
  <c r="F8878"/>
  <c r="K8879"/>
  <c r="I8881"/>
  <c r="C8883"/>
  <c r="H8884"/>
  <c r="C8887"/>
  <c r="H8888"/>
  <c r="F8890"/>
  <c r="K8891"/>
  <c r="I8893"/>
  <c r="H8896"/>
  <c r="I8768"/>
  <c r="C8770"/>
  <c r="H8771"/>
  <c r="F8773"/>
  <c r="K8774"/>
  <c r="I8776"/>
  <c r="B8779"/>
  <c r="G8780"/>
  <c r="E8782"/>
  <c r="J8783"/>
  <c r="D8785"/>
  <c r="B8787"/>
  <c r="G8788"/>
  <c r="D8791"/>
  <c r="B8793"/>
  <c r="G8794"/>
  <c r="E8796"/>
  <c r="J8797"/>
  <c r="D8799"/>
  <c r="B8801"/>
  <c r="K8804"/>
  <c r="I8806"/>
  <c r="C8808"/>
  <c r="H8809"/>
  <c r="F8811"/>
  <c r="K8812"/>
  <c r="H8815"/>
  <c r="F8817"/>
  <c r="K8818"/>
  <c r="I8820"/>
  <c r="C8822"/>
  <c r="F8825"/>
  <c r="J8827"/>
  <c r="D8829"/>
  <c r="B8831"/>
  <c r="G8832"/>
  <c r="E8834"/>
  <c r="J8835"/>
  <c r="D8837"/>
  <c r="J8841"/>
  <c r="D8843"/>
  <c r="B8845"/>
  <c r="G8846"/>
  <c r="E8848"/>
  <c r="C8852"/>
  <c r="H8853"/>
  <c r="F8855"/>
  <c r="K8856"/>
  <c r="C8860"/>
  <c r="H8861"/>
  <c r="I8864"/>
  <c r="C8866"/>
  <c r="H8867"/>
  <c r="F8869"/>
  <c r="I8872"/>
  <c r="B8875"/>
  <c r="G8876"/>
  <c r="E8878"/>
  <c r="D8881"/>
  <c r="B8883"/>
  <c r="G8884"/>
  <c r="G8888"/>
  <c r="E8890"/>
  <c r="J8891"/>
  <c r="B8895"/>
  <c r="G8896"/>
  <c r="I8769"/>
  <c r="C8771"/>
  <c r="H8772"/>
  <c r="F8774"/>
  <c r="I8777"/>
  <c r="K8781"/>
  <c r="C8785"/>
  <c r="H8786"/>
  <c r="K8789"/>
  <c r="B8794"/>
  <c r="E8797"/>
  <c r="J8798"/>
  <c r="E8803"/>
  <c r="D8806"/>
  <c r="B8808"/>
  <c r="E8811"/>
  <c r="C8815"/>
  <c r="H8816"/>
  <c r="K8819"/>
  <c r="I8821"/>
  <c r="H8824"/>
  <c r="I8827"/>
  <c r="H8830"/>
  <c r="F8832"/>
  <c r="I8835"/>
  <c r="C8837"/>
  <c r="E8841"/>
  <c r="D8844"/>
  <c r="B8846"/>
  <c r="E8849"/>
  <c r="G8853"/>
  <c r="E8855"/>
  <c r="D8858"/>
  <c r="G8861"/>
  <c r="K8863"/>
  <c r="C8867"/>
  <c r="F8870"/>
  <c r="I8873"/>
  <c r="K8877"/>
  <c r="C8881"/>
  <c r="F8884"/>
  <c r="F8888"/>
  <c r="I8891"/>
  <c r="H8894"/>
  <c r="F8767"/>
  <c r="K8768"/>
  <c r="C8772"/>
  <c r="H8773"/>
  <c r="F8775"/>
  <c r="H8779"/>
  <c r="K8782"/>
  <c r="C8786"/>
  <c r="F8789"/>
  <c r="D8793"/>
  <c r="G8796"/>
  <c r="J8799"/>
  <c r="D8801"/>
  <c r="J8805"/>
  <c r="B8809"/>
  <c r="E8812"/>
  <c r="C8816"/>
  <c r="H8817"/>
  <c r="F8819"/>
  <c r="I8822"/>
  <c r="H8825"/>
  <c r="C8830"/>
  <c r="F8833"/>
  <c r="K8834"/>
  <c r="B8839"/>
  <c r="E8842"/>
  <c r="J8843"/>
  <c r="B8847"/>
  <c r="D8851"/>
  <c r="E8856"/>
  <c r="D8859"/>
  <c r="B8861"/>
  <c r="K8864"/>
  <c r="C8868"/>
  <c r="F8871"/>
  <c r="K8872"/>
  <c r="F8877"/>
  <c r="K8878"/>
  <c r="C8882"/>
  <c r="H8883"/>
  <c r="G8886"/>
  <c r="G8897" s="1"/>
  <c r="H8887"/>
  <c r="K8890"/>
  <c r="C8894"/>
  <c r="D8886"/>
  <c r="D8897" s="1"/>
  <c r="I8886"/>
  <c r="I8897" s="1"/>
  <c r="E8767"/>
  <c r="J8768"/>
  <c r="D8770"/>
  <c r="B8772"/>
  <c r="G8773"/>
  <c r="E8775"/>
  <c r="C8779"/>
  <c r="H8780"/>
  <c r="F8782"/>
  <c r="K8783"/>
  <c r="I8785"/>
  <c r="C8787"/>
  <c r="H8788"/>
  <c r="I8791"/>
  <c r="C8793"/>
  <c r="H8794"/>
  <c r="F8796"/>
  <c r="K8797"/>
  <c r="I8799"/>
  <c r="G8803"/>
  <c r="E8805"/>
  <c r="D8808"/>
  <c r="D8822"/>
  <c r="F8840"/>
  <c r="D8860"/>
  <c r="C8895"/>
  <c r="F8803"/>
  <c r="H8823"/>
  <c r="E8840"/>
  <c r="J8849"/>
  <c r="I8858"/>
  <c r="K8870"/>
  <c r="J8879"/>
  <c r="B8887"/>
  <c r="D8893"/>
  <c r="K8767"/>
  <c r="K8775"/>
  <c r="F8780"/>
  <c r="I8783"/>
  <c r="F8788"/>
  <c r="D8792"/>
  <c r="G8795"/>
  <c r="D8800"/>
  <c r="J8804"/>
  <c r="G8809"/>
  <c r="J8812"/>
  <c r="F8818"/>
  <c r="C8823"/>
  <c r="C8829"/>
  <c r="K8833"/>
  <c r="G8839"/>
  <c r="J8842"/>
  <c r="G8847"/>
  <c r="B8852"/>
  <c r="J8856"/>
  <c r="B8860"/>
  <c r="I8865"/>
  <c r="H8868"/>
  <c r="K8871"/>
  <c r="F8876"/>
  <c r="I8879"/>
  <c r="H8882"/>
  <c r="K8885"/>
  <c r="K8889"/>
  <c r="C8893"/>
  <c r="F8896"/>
  <c r="I8770"/>
  <c r="K8776"/>
  <c r="F8781"/>
  <c r="I8784"/>
  <c r="H8787"/>
  <c r="J8791"/>
  <c r="B8795"/>
  <c r="E8798"/>
  <c r="E8804"/>
  <c r="D8807"/>
  <c r="G8810"/>
  <c r="J8813"/>
  <c r="K8820"/>
  <c r="C8824"/>
  <c r="I8828"/>
  <c r="H8831"/>
  <c r="I8836"/>
  <c r="G8840"/>
  <c r="D8845"/>
  <c r="G8848"/>
  <c r="B8853"/>
  <c r="G8854"/>
  <c r="J8857"/>
  <c r="F8863"/>
  <c r="I8866"/>
  <c r="H8869"/>
  <c r="H8875"/>
  <c r="I8880"/>
  <c r="F8885"/>
  <c r="F8889"/>
  <c r="I8892"/>
  <c r="H8895"/>
  <c r="J8886"/>
  <c r="J8897" s="1"/>
  <c r="J7" i="8"/>
  <c r="F8768" i="13"/>
  <c r="K8769"/>
  <c r="I8771"/>
  <c r="C8773"/>
  <c r="H8774"/>
  <c r="F8776"/>
  <c r="K8777"/>
  <c r="D8780"/>
  <c r="B8782"/>
  <c r="G8783"/>
  <c r="E8785"/>
  <c r="J8786"/>
  <c r="D8788"/>
  <c r="E8791"/>
  <c r="J8792"/>
  <c r="D8794"/>
  <c r="B8796"/>
  <c r="G8797"/>
  <c r="E8799"/>
  <c r="J8800"/>
  <c r="C8803"/>
  <c r="H8804"/>
  <c r="F8806"/>
  <c r="K8807"/>
  <c r="I8809"/>
  <c r="C8811"/>
  <c r="H8812"/>
  <c r="I8815"/>
  <c r="C8817"/>
  <c r="H8818"/>
  <c r="F8820"/>
  <c r="K8821"/>
  <c r="I8823"/>
  <c r="C8825"/>
  <c r="G8827"/>
  <c r="E8829"/>
  <c r="J8830"/>
  <c r="D8832"/>
  <c r="B8834"/>
  <c r="G8835"/>
  <c r="E8837"/>
  <c r="B8840"/>
  <c r="G8841"/>
  <c r="E8843"/>
  <c r="J8844"/>
  <c r="D8846"/>
  <c r="B8848"/>
  <c r="G8849"/>
  <c r="K8851"/>
  <c r="I8853"/>
  <c r="C8855"/>
  <c r="H8856"/>
  <c r="F8858"/>
  <c r="K8859"/>
  <c r="I8861"/>
  <c r="F8864"/>
  <c r="K8865"/>
  <c r="I8867"/>
  <c r="C8869"/>
  <c r="H8870"/>
  <c r="F8872"/>
  <c r="K8873"/>
  <c r="D8876"/>
  <c r="B8878"/>
  <c r="G8879"/>
  <c r="E8881"/>
  <c r="J8882"/>
  <c r="D8884"/>
  <c r="F8886"/>
  <c r="D8888"/>
  <c r="B8890"/>
  <c r="G8891"/>
  <c r="E8893"/>
  <c r="J8894"/>
  <c r="D8896"/>
  <c r="E8768"/>
  <c r="J8769"/>
  <c r="D8771"/>
  <c r="B8773"/>
  <c r="G8774"/>
  <c r="E8776"/>
  <c r="J8777"/>
  <c r="C8780"/>
  <c r="H8781"/>
  <c r="F8783"/>
  <c r="K8784"/>
  <c r="I8786"/>
  <c r="C8788"/>
  <c r="H8789"/>
  <c r="I8792"/>
  <c r="C8794"/>
  <c r="H8795"/>
  <c r="F8797"/>
  <c r="K8798"/>
  <c r="I8800"/>
  <c r="B8803"/>
  <c r="G8804"/>
  <c r="E8806"/>
  <c r="J8807"/>
  <c r="D8809"/>
  <c r="B8811"/>
  <c r="G8812"/>
  <c r="D8815"/>
  <c r="B8817"/>
  <c r="G8818"/>
  <c r="E8820"/>
  <c r="J8821"/>
  <c r="D8823"/>
  <c r="B8825"/>
  <c r="F8827"/>
  <c r="K8828"/>
  <c r="I8830"/>
  <c r="C8832"/>
  <c r="H8833"/>
  <c r="F8835"/>
  <c r="K8836"/>
  <c r="H8839"/>
  <c r="F8841"/>
  <c r="K8842"/>
  <c r="I8844"/>
  <c r="C8846"/>
  <c r="H8847"/>
  <c r="F8849"/>
  <c r="J8851"/>
  <c r="D8853"/>
  <c r="B8855"/>
  <c r="G8856"/>
  <c r="E8858"/>
  <c r="J8859"/>
  <c r="D8861"/>
  <c r="E8864"/>
  <c r="J8865"/>
  <c r="D8867"/>
  <c r="B8869"/>
  <c r="G8870"/>
  <c r="E8872"/>
  <c r="J8873"/>
  <c r="C8876"/>
  <c r="H8877"/>
  <c r="F8879"/>
  <c r="K8880"/>
  <c r="I8882"/>
  <c r="C8884"/>
  <c r="H8885"/>
  <c r="C8888"/>
  <c r="H8889"/>
  <c r="F8891"/>
  <c r="K8892"/>
  <c r="I8894"/>
  <c r="C8896"/>
  <c r="G8767"/>
  <c r="E8769"/>
  <c r="J8770"/>
  <c r="D8772"/>
  <c r="B8774"/>
  <c r="G8775"/>
  <c r="E8777"/>
  <c r="B8780"/>
  <c r="G8781"/>
  <c r="E8783"/>
  <c r="J8784"/>
  <c r="D8786"/>
  <c r="B8788"/>
  <c r="G8789"/>
  <c r="K8791"/>
  <c r="I8793"/>
  <c r="C8795"/>
  <c r="H8796"/>
  <c r="F8798"/>
  <c r="K8799"/>
  <c r="I8801"/>
  <c r="F8804"/>
  <c r="K8805"/>
  <c r="I8807"/>
  <c r="C8809"/>
  <c r="H8810"/>
  <c r="F8812"/>
  <c r="K8813"/>
  <c r="D8816"/>
  <c r="B8818"/>
  <c r="G8819"/>
  <c r="E8821"/>
  <c r="J8822"/>
  <c r="D8824"/>
  <c r="E8827"/>
  <c r="J8828"/>
  <c r="D8830"/>
  <c r="B8832"/>
  <c r="G8833"/>
  <c r="E8835"/>
  <c r="J8836"/>
  <c r="C8839"/>
  <c r="H8840"/>
  <c r="F8842"/>
  <c r="K8843"/>
  <c r="I8845"/>
  <c r="C8847"/>
  <c r="H8848"/>
  <c r="I8851"/>
  <c r="C8853"/>
  <c r="H8854"/>
  <c r="F8856"/>
  <c r="K8857"/>
  <c r="I8859"/>
  <c r="C8861"/>
  <c r="G8863"/>
  <c r="E8865"/>
  <c r="J8866"/>
  <c r="D8868"/>
  <c r="B8870"/>
  <c r="G8871"/>
  <c r="E8873"/>
  <c r="B8876"/>
  <c r="G8877"/>
  <c r="E8879"/>
  <c r="J8880"/>
  <c r="D8882"/>
  <c r="B8884"/>
  <c r="G8885"/>
  <c r="B8888"/>
  <c r="G8889"/>
  <c r="E8891"/>
  <c r="J8892"/>
  <c r="D8894"/>
  <c r="B8896"/>
  <c r="B8767"/>
  <c r="G8768"/>
  <c r="E8770"/>
  <c r="J8771"/>
  <c r="D8773"/>
  <c r="B8775"/>
  <c r="G8776"/>
  <c r="D8779"/>
  <c r="B8781"/>
  <c r="G8782"/>
  <c r="E8784"/>
  <c r="J8785"/>
  <c r="D8787"/>
  <c r="B8789"/>
  <c r="F8791"/>
  <c r="K8792"/>
  <c r="I8794"/>
  <c r="C8796"/>
  <c r="H8797"/>
  <c r="F8799"/>
  <c r="K8800"/>
  <c r="H8803"/>
  <c r="F8805"/>
  <c r="K8806"/>
  <c r="I8808"/>
  <c r="C8810"/>
  <c r="H8811"/>
  <c r="F8813"/>
  <c r="J8815"/>
  <c r="D8817"/>
  <c r="B8819"/>
  <c r="G8820"/>
  <c r="E8822"/>
  <c r="J8823"/>
  <c r="D8825"/>
  <c r="E8828"/>
  <c r="J8829"/>
  <c r="D8831"/>
  <c r="B8833"/>
  <c r="G8834"/>
  <c r="E8836"/>
  <c r="J8837"/>
  <c r="C8840"/>
  <c r="H8841"/>
  <c r="F8843"/>
  <c r="K8844"/>
  <c r="I8846"/>
  <c r="C8848"/>
  <c r="H8849"/>
  <c r="I8852"/>
  <c r="C8854"/>
  <c r="H8855"/>
  <c r="F8857"/>
  <c r="K8858"/>
  <c r="I8860"/>
  <c r="B8863"/>
  <c r="G8864"/>
  <c r="E8866"/>
  <c r="J8867"/>
  <c r="D8869"/>
  <c r="B8871"/>
  <c r="G8872"/>
  <c r="D8875"/>
  <c r="B8877"/>
  <c r="G8878"/>
  <c r="E8880"/>
  <c r="J8881"/>
  <c r="D8883"/>
  <c r="B8885"/>
  <c r="D8887"/>
  <c r="B8889"/>
  <c r="G8890"/>
  <c r="E8892"/>
  <c r="J8893"/>
  <c r="D8895"/>
  <c r="F8897"/>
  <c r="G8777"/>
  <c r="D8804"/>
  <c r="G8807"/>
  <c r="E8809"/>
  <c r="J8810"/>
  <c r="E8815"/>
  <c r="J8816"/>
  <c r="D8818"/>
  <c r="B8820"/>
  <c r="G8821"/>
  <c r="E8823"/>
  <c r="C8827"/>
  <c r="H8828"/>
  <c r="F8830"/>
  <c r="K8831"/>
  <c r="I8833"/>
  <c r="C8835"/>
  <c r="H8836"/>
  <c r="I8839"/>
  <c r="C8841"/>
  <c r="H8842"/>
  <c r="F8844"/>
  <c r="I8847"/>
  <c r="C8849"/>
  <c r="G8851"/>
  <c r="E8853"/>
  <c r="J8854"/>
  <c r="D8856"/>
  <c r="B8858"/>
  <c r="G8859"/>
  <c r="E8861"/>
  <c r="B8864"/>
  <c r="G8865"/>
  <c r="E8867"/>
  <c r="J8868"/>
  <c r="D8870"/>
  <c r="G8873"/>
  <c r="K8875"/>
  <c r="I8877"/>
  <c r="C8879"/>
  <c r="H8880"/>
  <c r="F8882"/>
  <c r="K8883"/>
  <c r="I8885"/>
  <c r="K8887"/>
  <c r="I8889"/>
  <c r="C8891"/>
  <c r="H8892"/>
  <c r="F8894"/>
  <c r="K8895"/>
  <c r="H8767"/>
  <c r="F8769"/>
  <c r="K8770"/>
  <c r="I8772"/>
  <c r="C8774"/>
  <c r="H8775"/>
  <c r="J8779"/>
  <c r="D8781"/>
  <c r="B8783"/>
  <c r="G8784"/>
  <c r="E8786"/>
  <c r="J8787"/>
  <c r="D8789"/>
  <c r="E8792"/>
  <c r="J8793"/>
  <c r="D8795"/>
  <c r="B8797"/>
  <c r="G8798"/>
  <c r="E8800"/>
  <c r="J8801"/>
  <c r="C8804"/>
  <c r="H8805"/>
  <c r="F8807"/>
  <c r="K8808"/>
  <c r="C8812"/>
  <c r="H8813"/>
  <c r="I8816"/>
  <c r="C8818"/>
  <c r="H8819"/>
  <c r="F8821"/>
  <c r="K8822"/>
  <c r="I8824"/>
  <c r="B8827"/>
  <c r="G8828"/>
  <c r="E8830"/>
  <c r="J8831"/>
  <c r="B8835"/>
  <c r="G8836"/>
  <c r="D8839"/>
  <c r="B8841"/>
  <c r="G8842"/>
  <c r="E8844"/>
  <c r="J8845"/>
  <c r="D8847"/>
  <c r="F8851"/>
  <c r="K8852"/>
  <c r="I8854"/>
  <c r="C8856"/>
  <c r="H8857"/>
  <c r="F8859"/>
  <c r="H8863"/>
  <c r="F8865"/>
  <c r="K8866"/>
  <c r="I8868"/>
  <c r="C8870"/>
  <c r="H8871"/>
  <c r="J8875"/>
  <c r="D8877"/>
  <c r="B8879"/>
  <c r="G8880"/>
  <c r="E8882"/>
  <c r="D8885"/>
  <c r="J8887"/>
  <c r="D8889"/>
  <c r="B8891"/>
  <c r="G8892"/>
  <c r="J8895"/>
  <c r="C8767"/>
  <c r="H8768"/>
  <c r="F8770"/>
  <c r="K8771"/>
  <c r="I8773"/>
  <c r="H8776"/>
  <c r="I8779"/>
  <c r="C8781"/>
  <c r="H8782"/>
  <c r="F8784"/>
  <c r="I8787"/>
  <c r="C8789"/>
  <c r="G8791"/>
  <c r="J8794"/>
  <c r="D8796"/>
  <c r="G8799"/>
  <c r="E8801"/>
  <c r="B8804"/>
  <c r="E8807"/>
  <c r="J8808"/>
  <c r="B8812"/>
  <c r="G8813"/>
  <c r="I8817"/>
  <c r="C8819"/>
  <c r="F8822"/>
  <c r="K8823"/>
  <c r="F8828"/>
  <c r="K8829"/>
  <c r="I8831"/>
  <c r="H8834"/>
  <c r="F8836"/>
  <c r="D8840"/>
  <c r="B8842"/>
  <c r="G8843"/>
  <c r="J8846"/>
  <c r="D8848"/>
  <c r="E8851"/>
  <c r="D8854"/>
  <c r="G8857"/>
  <c r="E8859"/>
  <c r="C8863"/>
  <c r="H8864"/>
  <c r="F8866"/>
  <c r="K8867"/>
  <c r="C8871"/>
  <c r="H8872"/>
  <c r="I8875"/>
  <c r="H8878"/>
  <c r="F8880"/>
  <c r="I8883"/>
  <c r="C8885"/>
  <c r="I8887"/>
  <c r="H8890"/>
  <c r="F8892"/>
  <c r="I8895"/>
  <c r="C8768"/>
  <c r="F8771"/>
  <c r="K8772"/>
  <c r="C8776"/>
  <c r="H8777"/>
  <c r="I8780"/>
  <c r="H8783"/>
  <c r="F8785"/>
  <c r="I8788"/>
  <c r="G8792"/>
  <c r="E8794"/>
  <c r="D8797"/>
  <c r="B8799"/>
  <c r="D8803"/>
  <c r="B8805"/>
  <c r="E8808"/>
  <c r="J8809"/>
  <c r="B8813"/>
  <c r="K8816"/>
  <c r="C8820"/>
  <c r="H8821"/>
  <c r="K8824"/>
  <c r="H8827"/>
  <c r="K8830"/>
  <c r="I8832"/>
  <c r="H8835"/>
  <c r="F8837"/>
  <c r="D8841"/>
  <c r="B8843"/>
  <c r="G8844"/>
  <c r="J8847"/>
  <c r="E8852"/>
  <c r="J8853"/>
  <c r="B8857"/>
  <c r="E8860"/>
  <c r="J8861"/>
  <c r="H8865"/>
  <c r="F8867"/>
  <c r="I8870"/>
  <c r="C8872"/>
  <c r="I8876"/>
  <c r="C8878"/>
  <c r="H8879"/>
  <c r="F8881"/>
  <c r="I8884"/>
  <c r="K8886"/>
  <c r="C8890"/>
  <c r="H8891"/>
  <c r="K8894"/>
  <c r="B8886"/>
  <c r="B8897" s="1"/>
  <c r="H8886"/>
  <c r="H8897" s="1"/>
  <c r="B8768"/>
  <c r="G8769"/>
  <c r="E8771"/>
  <c r="J8772"/>
  <c r="D8774"/>
  <c r="B8776"/>
  <c r="K8779"/>
  <c r="I8781"/>
  <c r="C8783"/>
  <c r="H8784"/>
  <c r="F8786"/>
  <c r="K8787"/>
  <c r="I8789"/>
  <c r="F8792"/>
  <c r="K8793"/>
  <c r="I8795"/>
  <c r="C8797"/>
  <c r="H8798"/>
  <c r="F8800"/>
  <c r="K8801"/>
  <c r="B8806"/>
  <c r="D8812"/>
  <c r="J8824"/>
  <c r="K8845"/>
  <c r="B8872"/>
  <c r="F8777"/>
  <c r="I8810"/>
  <c r="D8833"/>
  <c r="B8849"/>
  <c r="K8860"/>
  <c r="F8873"/>
  <c r="J8883"/>
  <c r="E8894"/>
  <c r="C8775"/>
  <c r="K8785"/>
  <c r="E8793"/>
  <c r="B8798"/>
  <c r="G8805"/>
  <c r="D8810"/>
  <c r="K8815"/>
  <c r="H8820"/>
  <c r="I8825"/>
  <c r="C8833"/>
  <c r="K8837"/>
  <c r="E8845"/>
  <c r="J8852"/>
  <c r="B8856"/>
  <c r="J8860"/>
  <c r="I8869"/>
  <c r="C8877"/>
  <c r="K8881"/>
  <c r="C8889"/>
  <c r="K8893"/>
  <c r="K8897"/>
  <c r="H8769"/>
  <c r="I8774"/>
  <c r="C8782"/>
  <c r="K8786"/>
  <c r="B8791"/>
  <c r="J8795"/>
  <c r="G8800"/>
  <c r="G8806"/>
  <c r="D8811"/>
  <c r="F8815"/>
  <c r="I8818"/>
  <c r="F8823"/>
  <c r="F8829"/>
  <c r="C8834"/>
  <c r="J8839"/>
  <c r="E8846"/>
  <c r="D8849"/>
  <c r="D8855"/>
  <c r="G8858"/>
  <c r="C8864"/>
  <c r="K8868"/>
  <c r="H8873"/>
  <c r="K8882"/>
  <c r="I8888"/>
  <c r="F8893"/>
  <c r="I8896"/>
  <c r="E8886"/>
  <c r="E8897" s="1"/>
  <c r="C8886"/>
  <c r="C8897" s="1"/>
  <c r="G244" i="14"/>
  <c r="K8715" i="13"/>
  <c r="F8756"/>
  <c r="I8752"/>
  <c r="I8763" s="1"/>
  <c r="K8759"/>
  <c r="F8758"/>
  <c r="K8761"/>
  <c r="K8756"/>
  <c r="F8761"/>
  <c r="K8757"/>
  <c r="B240" i="14"/>
  <c r="F8667" i="13"/>
  <c r="K8643"/>
  <c r="G8752"/>
  <c r="G238" i="14"/>
  <c r="B130" i="16"/>
  <c r="D13" i="8"/>
  <c r="G240" i="14"/>
  <c r="K8902" i="13" s="1"/>
  <c r="K8667"/>
  <c r="K8739"/>
  <c r="G246" i="14"/>
  <c r="C8625" i="13"/>
  <c r="C8906"/>
  <c r="B5" i="12"/>
  <c r="L26" i="8"/>
  <c r="L80"/>
  <c r="I8620" i="13"/>
  <c r="I8901"/>
  <c r="E8623"/>
  <c r="E8904"/>
  <c r="F8715"/>
  <c r="B244" i="14"/>
  <c r="J78" i="8"/>
  <c r="J81"/>
  <c r="J27"/>
  <c r="B16" i="12"/>
  <c r="J127" i="8"/>
  <c r="J124"/>
  <c r="B31" i="12"/>
  <c r="J32" i="8"/>
  <c r="H238" i="14"/>
  <c r="H8752" i="13"/>
  <c r="H8763" s="1"/>
  <c r="B242" i="14"/>
  <c r="F8691" i="13"/>
  <c r="F8755"/>
  <c r="I8623"/>
  <c r="I8904"/>
  <c r="D41" i="8"/>
  <c r="D12"/>
  <c r="A130" i="16"/>
  <c r="G245" i="14"/>
  <c r="K8727" i="13"/>
  <c r="H8623"/>
  <c r="H8904"/>
  <c r="J8622"/>
  <c r="J8903"/>
  <c r="C8622"/>
  <c r="C8903"/>
  <c r="J8907"/>
  <c r="J8626"/>
  <c r="F8751"/>
  <c r="B247" i="14"/>
  <c r="F8909" i="13" s="1"/>
  <c r="C8752"/>
  <c r="C8763" s="1"/>
  <c r="C238" i="14"/>
  <c r="K8679" i="13"/>
  <c r="G241" i="14"/>
  <c r="K8903" i="13" s="1"/>
  <c r="D8621"/>
  <c r="D8902"/>
  <c r="J8752"/>
  <c r="J8763" s="1"/>
  <c r="J238" i="14"/>
  <c r="G242"/>
  <c r="K8904" i="13" s="1"/>
  <c r="K8691"/>
  <c r="J8624"/>
  <c r="J8905"/>
  <c r="C8909"/>
  <c r="C8628"/>
  <c r="D8623"/>
  <c r="D8904"/>
  <c r="L78" i="8"/>
  <c r="B6" i="12"/>
  <c r="L27" i="8"/>
  <c r="L81"/>
  <c r="L32"/>
  <c r="D127"/>
  <c r="D32"/>
  <c r="L127"/>
  <c r="D124"/>
  <c r="B11" i="12"/>
  <c r="L19" i="8"/>
  <c r="L124"/>
  <c r="K8907" i="13"/>
  <c r="K8906"/>
  <c r="K8908"/>
  <c r="F8904"/>
  <c r="F8901"/>
  <c r="F8902"/>
  <c r="K8900"/>
  <c r="I8905"/>
  <c r="F8753"/>
  <c r="K8762"/>
  <c r="F8757"/>
  <c r="K8758"/>
  <c r="K8754"/>
  <c r="H8624"/>
  <c r="H8905"/>
  <c r="I248" i="14"/>
  <c r="I8619" i="13"/>
  <c r="I8900"/>
  <c r="C8908"/>
  <c r="C8627"/>
  <c r="G239" i="14"/>
  <c r="K8901" i="13" s="1"/>
  <c r="K8655"/>
  <c r="H8901"/>
  <c r="H8620"/>
  <c r="H8628"/>
  <c r="H8909"/>
  <c r="D8622"/>
  <c r="D8903"/>
  <c r="J8628"/>
  <c r="J8909"/>
  <c r="F8643"/>
  <c r="B8752"/>
  <c r="B238" i="14"/>
  <c r="H8625" i="13"/>
  <c r="H8906"/>
  <c r="L30" i="8"/>
  <c r="B9" i="12"/>
  <c r="D30" i="8"/>
  <c r="L125"/>
  <c r="L17"/>
  <c r="D125"/>
  <c r="D8909" i="13"/>
  <c r="D8628"/>
  <c r="C8621"/>
  <c r="C8902"/>
  <c r="K8703"/>
  <c r="G243" i="14"/>
  <c r="K8905" i="13" s="1"/>
  <c r="E8752"/>
  <c r="E8763" s="1"/>
  <c r="E238" i="14"/>
  <c r="F8679" i="13"/>
  <c r="B241" i="14"/>
  <c r="G247"/>
  <c r="K8909" i="13" s="1"/>
  <c r="K8751"/>
  <c r="B246" i="14"/>
  <c r="F8739" i="13"/>
  <c r="B183" i="14"/>
  <c r="D8752" i="13"/>
  <c r="D8763" s="1"/>
  <c r="D238" i="14"/>
  <c r="E8628" i="13"/>
  <c r="E8909"/>
  <c r="E8620"/>
  <c r="E8901"/>
  <c r="B243" i="14"/>
  <c r="F8703" i="13"/>
  <c r="F8727"/>
  <c r="B245" i="14"/>
  <c r="F8907" i="13" s="1"/>
  <c r="K8753"/>
  <c r="K8760"/>
  <c r="F8754"/>
  <c r="F8900" l="1"/>
  <c r="C8900"/>
  <c r="C248" i="14"/>
  <c r="C8619" i="13"/>
  <c r="F243" i="14"/>
  <c r="B8905" i="13"/>
  <c r="B8624"/>
  <c r="F8624"/>
  <c r="B230" i="14"/>
  <c r="B8627" i="13"/>
  <c r="B8908"/>
  <c r="F246" i="14"/>
  <c r="B233"/>
  <c r="F8627" i="13"/>
  <c r="B8906"/>
  <c r="F244" i="14"/>
  <c r="B8625" i="13"/>
  <c r="B231" i="14"/>
  <c r="F8625" i="13"/>
  <c r="B8622"/>
  <c r="B8903"/>
  <c r="F241" i="14"/>
  <c r="F8622" i="13"/>
  <c r="B228" i="14"/>
  <c r="G8624" i="13"/>
  <c r="G8905"/>
  <c r="K243" i="14"/>
  <c r="K8624" i="13"/>
  <c r="D79" i="8"/>
  <c r="D14"/>
  <c r="D25"/>
  <c r="H8619" i="13"/>
  <c r="H248" i="14"/>
  <c r="H8900" i="13"/>
  <c r="G8627"/>
  <c r="G8908"/>
  <c r="K246" i="14"/>
  <c r="K8627" i="13"/>
  <c r="D26" i="8"/>
  <c r="D80"/>
  <c r="G8906" i="13"/>
  <c r="G8625"/>
  <c r="K244" i="14"/>
  <c r="K8625" i="13"/>
  <c r="F239" i="14"/>
  <c r="B8901" i="13"/>
  <c r="B8620"/>
  <c r="B226" i="14"/>
  <c r="F8620" i="13"/>
  <c r="F8905"/>
  <c r="F8903"/>
  <c r="F8908"/>
  <c r="G8628"/>
  <c r="G8909"/>
  <c r="K247" i="14"/>
  <c r="K8628" i="13"/>
  <c r="K241" i="14"/>
  <c r="G8622" i="13"/>
  <c r="G8903"/>
  <c r="K8622"/>
  <c r="K240" i="14"/>
  <c r="G8621" i="13"/>
  <c r="G8902"/>
  <c r="K8621"/>
  <c r="F8752"/>
  <c r="F8763"/>
  <c r="B8763"/>
  <c r="I8629"/>
  <c r="I8910"/>
  <c r="J248" i="14"/>
  <c r="J8619" i="13"/>
  <c r="J8900"/>
  <c r="B8909"/>
  <c r="F247" i="14"/>
  <c r="B8628" i="13"/>
  <c r="F8628"/>
  <c r="B234" i="14"/>
  <c r="K8763" i="13"/>
  <c r="G8763"/>
  <c r="K8752"/>
  <c r="B8626"/>
  <c r="B8907"/>
  <c r="F245" i="14"/>
  <c r="B232"/>
  <c r="F8626" i="13"/>
  <c r="D8619"/>
  <c r="D8900"/>
  <c r="D248" i="14"/>
  <c r="E248"/>
  <c r="E8900" i="13"/>
  <c r="E8619"/>
  <c r="B8900"/>
  <c r="B248" i="14"/>
  <c r="B8619" i="13"/>
  <c r="F238" i="14"/>
  <c r="B225"/>
  <c r="F8619" i="13"/>
  <c r="K239" i="14"/>
  <c r="G8620" i="13"/>
  <c r="G8901"/>
  <c r="K8620"/>
  <c r="G8904"/>
  <c r="K242" i="14"/>
  <c r="G8623" i="13"/>
  <c r="K8623"/>
  <c r="G8626"/>
  <c r="G8907"/>
  <c r="K245" i="14"/>
  <c r="K8626" i="13"/>
  <c r="B8904"/>
  <c r="F242" i="14"/>
  <c r="B8623" i="13"/>
  <c r="B229" i="14"/>
  <c r="F8623" i="13"/>
  <c r="G8900"/>
  <c r="K238" i="14"/>
  <c r="G248"/>
  <c r="G8619" i="13"/>
  <c r="K8619"/>
  <c r="F240" i="14"/>
  <c r="B8621" i="13"/>
  <c r="B8902"/>
  <c r="F8621"/>
  <c r="B227" i="14"/>
  <c r="F8906" i="13"/>
  <c r="J8910" l="1"/>
  <c r="J8629"/>
  <c r="D27" i="8"/>
  <c r="D81"/>
  <c r="D78"/>
  <c r="C8629" i="13"/>
  <c r="C8910"/>
  <c r="D8629"/>
  <c r="D8910"/>
  <c r="G8629"/>
  <c r="G8910"/>
  <c r="K248" i="14"/>
  <c r="K8629" i="13"/>
  <c r="K8910"/>
  <c r="B8910"/>
  <c r="B8629"/>
  <c r="F248" i="14"/>
  <c r="F8910" i="13"/>
  <c r="J9" i="8"/>
  <c r="D9"/>
  <c r="B235" i="14" s="1"/>
  <c r="F8629" i="13"/>
  <c r="E8910"/>
  <c r="E8629"/>
  <c r="H8629"/>
  <c r="H8910"/>
</calcChain>
</file>

<file path=xl/comments1.xml><?xml version="1.0" encoding="utf-8"?>
<comments xmlns="http://schemas.openxmlformats.org/spreadsheetml/2006/main">
  <authors>
    <author>VISTA$</author>
  </authors>
  <commentList>
    <comment ref="A7" authorId="0">
      <text>
        <r>
          <rPr>
            <b/>
            <sz val="8"/>
            <rFont val="Arial"/>
            <family val="2"/>
          </rPr>
          <t>Revenue allocated to programs less expenses
allocated to programs, segmented by marketing and
sales programs
(variable Company_Name)</t>
        </r>
      </text>
    </comment>
    <comment ref="A13" authorId="0">
      <text>
        <r>
          <rPr>
            <b/>
            <sz val="8"/>
            <rFont val="Arial"/>
            <family val="2"/>
          </rPr>
          <t>A factor that captures the relative impact of each
marketing program. For example, a live seminar
generally has many times the impact per person
touched of a returned business reply card. This
factor influences the allocation of order revenue
among the program events that touched a customer
before he places an order.
(variable Mktg_Pgm_Wgt)</t>
        </r>
      </text>
    </comment>
    <comment ref="F13" authorId="0">
      <text>
        <r>
          <rPr>
            <b/>
            <sz val="8"/>
            <rFont val="Arial"/>
            <family val="2"/>
          </rPr>
          <t>Fixed expense incurred by each marketing program
in each time period, that is not affected by the
number of people who are touched by the program.
If a program has no lead events in a time period,
the program does not incur any fixed costs (or
variable costs) in that time period.
Example: the cost to design and produce a webinar
does not depend on how many times the webinar is
viewed or how many people attend each viewing.
(variable Mktg_Pgm_FixExp)</t>
        </r>
      </text>
    </comment>
    <comment ref="A16" authorId="0">
      <text>
        <r>
          <rPr>
            <b/>
            <sz val="8"/>
            <rFont val="Arial"/>
            <family val="2"/>
          </rPr>
          <t>The effective life of each marketing program in
influencing customers. This parameter is used to
estimate the decline inf effectiveness of each
program event with time after the event.
(variable Mktg_Pgm_Life_Days)</t>
        </r>
      </text>
    </comment>
    <comment ref="F16" authorId="0">
      <text>
        <r>
          <rPr>
            <b/>
            <sz val="8"/>
            <rFont val="Arial"/>
            <family val="2"/>
          </rPr>
          <t>Variable expense of each marketing program per
lead person touched by the program.
Example: if more people attend a seminar, a
larger room and more staff persons must be
allocated to the seminar.
(variable Mktg_Pgm_VarExp)</t>
        </r>
      </text>
    </comment>
    <comment ref="A19" authorId="0">
      <text>
        <r>
          <rPr>
            <b/>
            <sz val="8"/>
            <rFont val="Arial"/>
            <family val="2"/>
          </rPr>
          <t>Effectiveness of marketing programs at half-life,
compared to initial effectiveness. Programs that
are strongest at prospecting (closing) should have
a low ~0 (high ~1) value for this parameter. Used
in variable Mktg_Ev_Age_Factor.
(variable Mktg_Half_Life_Strength)</t>
        </r>
      </text>
    </comment>
    <comment ref="A26" authorId="0">
      <text>
        <r>
          <rPr>
            <b/>
            <sz val="8"/>
            <rFont val="Arial"/>
            <family val="2"/>
          </rPr>
          <t>A factor that captures the relative impact of each
sales program. For example, a live sales visit
generally has many times the impact per person
touched of a sales phone call. This factor
influences the allocation of order revenue among
the program events that touched a customer before
he places an order.
(variable Sls_Pgm_Wgt)</t>
        </r>
      </text>
    </comment>
    <comment ref="F26" authorId="0">
      <text>
        <r>
          <rPr>
            <b/>
            <sz val="8"/>
            <rFont val="Arial"/>
            <family val="2"/>
          </rPr>
          <t>Fixed expense incurred by each sales program in
each time period, that is not affected by the
number of people who are touched by the program.
If a program has no lead events in a time period,
the program does not incur any fixed costs (or
variable costs) in that time period.
(variable Sls_Pgm_FixExp)</t>
        </r>
      </text>
    </comment>
    <comment ref="A29" authorId="0">
      <text>
        <r>
          <rPr>
            <b/>
            <sz val="8"/>
            <rFont val="Arial"/>
            <family val="2"/>
          </rPr>
          <t>The effective life of each sales program in
influencing customers. This parameter is used to
estimate the decline inf effectiveness of each
program event with time after the event.
(variable Sls_Pgm_Life_Days)</t>
        </r>
      </text>
    </comment>
    <comment ref="F29" authorId="0">
      <text>
        <r>
          <rPr>
            <b/>
            <sz val="8"/>
            <rFont val="Arial"/>
            <family val="2"/>
          </rPr>
          <t>Variable expense of each sales program per lead
person touched by the program. 
Example: If more customer persons attend a
private seminar, the cost in staff time for
preparation and attendance generally rises.
(variable Sls_Pgm_VarExp)</t>
        </r>
      </text>
    </comment>
    <comment ref="A32" authorId="0">
      <text>
        <r>
          <rPr>
            <b/>
            <sz val="8"/>
            <rFont val="Arial"/>
            <family val="2"/>
          </rPr>
          <t>Effectiveness of sales programs at half-life,
compared to initial effectiveness. Programs that
are strongest at prospecting (closing) should have
a low ~0 (high ~1) value for this parameter. Used
in variable Sls_Ev_Age_Factor.
(variable Sls_Half_Life_Strength)</t>
        </r>
      </text>
    </comment>
    <comment ref="A40" authorId="0">
      <text>
        <r>
          <rPr>
            <b/>
            <sz val="8"/>
            <rFont val="Arial"/>
            <family val="2"/>
          </rPr>
          <t>The number of lead persons from each customer
organization who were touched by each marketing
program in each time period
(variable Mktg_Lead_Events)</t>
        </r>
      </text>
    </comment>
    <comment ref="A67" authorId="0">
      <text>
        <r>
          <rPr>
            <b/>
            <sz val="8"/>
            <rFont val="Arial"/>
            <family val="2"/>
          </rPr>
          <t>The number of lead persons from each customer
organization who were touched by each sales
program in each time period
(variable Sls_Lead_Events)</t>
        </r>
      </text>
    </comment>
    <comment ref="A94" authorId="0">
      <text>
        <r>
          <rPr>
            <b/>
            <sz val="8"/>
            <rFont val="Arial"/>
            <family val="2"/>
          </rPr>
          <t>A summary of all customer orders, segmented by
customer and order date. This model aggregates
order dates into predefined time periods.</t>
        </r>
      </text>
    </comment>
    <comment ref="A201" authorId="0">
      <text>
        <r>
          <rPr>
            <b/>
            <sz val="8"/>
            <rFont val="Arial"/>
            <family val="2"/>
          </rPr>
          <t>Gross margin as a percent of revenue, by product,
by time period
(variable Gross_Margin_pct)</t>
        </r>
      </text>
    </comment>
  </commentList>
</comments>
</file>

<file path=xl/comments10.xml><?xml version="1.0" encoding="utf-8"?>
<comments xmlns="http://schemas.openxmlformats.org/spreadsheetml/2006/main">
  <authors>
    <author>VISTA$</author>
  </authors>
  <commentList>
    <comment ref="A8" authorId="0">
      <text>
        <r>
          <rPr>
            <b/>
            <sz val="8"/>
            <rFont val="Arial"/>
            <family val="2"/>
          </rPr>
          <t>The relative effectiveness of a marketing program
at a later time when the customer places an order
(compared to its effectiveness with customers when
the program event occurred)
(variable Mktg_Ev_Age_Factor)</t>
        </r>
      </text>
    </comment>
    <comment ref="A32" authorId="0">
      <text>
        <r>
          <rPr>
            <b/>
            <sz val="8"/>
            <rFont val="Arial"/>
            <family val="2"/>
          </rPr>
          <t>The relative effectiveness of a sales program at a
later time when the customer places an order
(compared to its effectiveness with customers when
the program event occurred)
(variable Sls_Ev_Age_Factor)</t>
        </r>
      </text>
    </comment>
  </commentList>
</comments>
</file>

<file path=xl/comments11.xml><?xml version="1.0" encoding="utf-8"?>
<comments xmlns="http://schemas.openxmlformats.org/spreadsheetml/2006/main">
  <authors>
    <author>VISTA$</author>
  </authors>
  <commentList>
    <comment ref="B4" authorId="0">
      <text>
        <r>
          <rPr>
            <b/>
            <sz val="8"/>
            <rFont val="Arial"/>
            <family val="2"/>
          </rPr>
          <t>Expense of marketing and sales programs accrued
during model time. Accrued expenses exclude an
allocation of expenditures for remaining life of
program beyond the end of model time.
(variable Accrued_Exp)</t>
        </r>
      </text>
    </comment>
    <comment ref="B6" authorId="0">
      <text>
        <r>
          <rPr>
            <b/>
            <sz val="8"/>
            <rFont val="Arial"/>
            <family val="2"/>
          </rPr>
          <t>Bluebird revenue - expense of marketing and sales
programs involved in closing bluebird orders.
(variable Bluebird_CM)</t>
        </r>
      </text>
    </comment>
    <comment ref="B8" authorId="0">
      <text>
        <r>
          <rPr>
            <b/>
            <sz val="8"/>
            <rFont val="Arial"/>
            <family val="2"/>
          </rPr>
          <t>The ratio (contribution margin of bluebird orders)
/ (bluebird revenue)
(variable Bluebird_CM_pct)</t>
        </r>
      </text>
    </comment>
    <comment ref="B10" authorId="0">
      <text>
        <r>
          <rPr>
            <b/>
            <sz val="8"/>
            <rFont val="Arial"/>
            <family val="2"/>
          </rPr>
          <t>Expenses of marketing and sales programs incurred
to close bluebird orders (0).
(variable Bluebird_Expense)</t>
        </r>
      </text>
    </comment>
    <comment ref="B12" authorId="0">
      <text>
        <r>
          <rPr>
            <b/>
            <sz val="8"/>
            <rFont val="Arial"/>
            <family val="2"/>
          </rPr>
          <t>(variable Bluebird_GM)</t>
        </r>
      </text>
    </comment>
    <comment ref="B14" authorId="0">
      <text>
        <r>
          <rPr>
            <b/>
            <sz val="8"/>
            <rFont val="Arial"/>
            <family val="2"/>
          </rPr>
          <t>The ratio (gross margin of bluebird orders) /
(bluebird revenue)
(variable Bluebird_GM_pct_tsum)</t>
        </r>
      </text>
    </comment>
    <comment ref="B16" authorId="0">
      <text>
        <r>
          <rPr>
            <b/>
            <sz val="8"/>
            <rFont val="Arial"/>
            <family val="2"/>
          </rPr>
          <t>Bluebird revenue, summed over order time
(variable Bluebird_GM_tsum)</t>
        </r>
      </text>
    </comment>
    <comment ref="B18" authorId="0">
      <text>
        <r>
          <rPr>
            <b/>
            <sz val="8"/>
            <rFont val="Arial"/>
            <family val="2"/>
          </rPr>
          <t>Bluebird revenue, summed over order time
(variable Bluebird_Rev)</t>
        </r>
      </text>
    </comment>
    <comment ref="B20" authorId="0">
      <text>
        <r>
          <rPr>
            <b/>
            <sz val="8"/>
            <rFont val="Arial"/>
            <family val="2"/>
          </rPr>
          <t>The percentage of revenue that is bluebird revenue
(variable Bluebird_Rev_pct)</t>
        </r>
      </text>
    </comment>
    <comment ref="B22" authorId="0">
      <text>
        <r>
          <rPr>
            <b/>
            <sz val="8"/>
            <rFont val="Arial"/>
            <family val="2"/>
          </rPr>
          <t>Revenue allocated to programs less expenses
allocated to programs, segmented by marketing and
sales programs
(variable Company_Name)</t>
        </r>
      </text>
    </comment>
    <comment ref="B24" authorId="0">
      <text>
        <r>
          <rPr>
            <b/>
            <sz val="8"/>
            <rFont val="Arial"/>
            <family val="2"/>
          </rPr>
          <t>Revenue - accrued expenses of marketing and sales
programs. A contribution margin is the amount of
money left to contribute to covering other costs
and to profits. If programs have useful life at
the end of model time, accrued expenses can be
less than total program expenses.
(variable Contrib_Margin)</t>
        </r>
      </text>
    </comment>
    <comment ref="B26" authorId="0">
      <text>
        <r>
          <rPr>
            <b/>
            <sz val="8"/>
            <rFont val="Arial"/>
            <family val="2"/>
          </rPr>
          <t>The ratio (contribution margin) / revenue. This
metric measures the overall cost effectiveness of
marketing and sales programs.
(variable Contrib_Margin_pct)</t>
        </r>
      </text>
    </comment>
    <comment ref="B28" authorId="0">
      <text>
        <r>
          <rPr>
            <b/>
            <sz val="8"/>
            <rFont val="Arial"/>
            <family val="2"/>
          </rPr>
          <t>The time difference between order date and program
event date. The model assumes that effectiveness
of program events declines with age until program
life is reached.
(variable Delta_Time)</t>
        </r>
      </text>
    </comment>
    <comment ref="B30" authorId="0">
      <text>
        <r>
          <rPr>
            <b/>
            <sz val="8"/>
            <rFont val="Arial"/>
            <family val="2"/>
          </rPr>
          <t>Gross margin amount, after subtracting cost of
goods from revenue
(variable Gross_Margin)</t>
        </r>
      </text>
    </comment>
    <comment ref="B32" authorId="0">
      <text>
        <r>
          <rPr>
            <b/>
            <sz val="8"/>
            <rFont val="Arial"/>
            <family val="2"/>
          </rPr>
          <t>Gross margin as a percent of revenue, by product,
by time period
(variable Gross_Margin_pct)</t>
        </r>
      </text>
    </comment>
    <comment ref="B34" authorId="0">
      <text>
        <r>
          <rPr>
            <b/>
            <sz val="8"/>
            <rFont val="Arial"/>
            <family val="2"/>
          </rPr>
          <t>Gross margin as a percent of revenue, by product,
summed over model time
(variable Gross_Margin_pct_tsum)</t>
        </r>
      </text>
    </comment>
    <comment ref="B36" authorId="0">
      <text>
        <r>
          <rPr>
            <b/>
            <sz val="8"/>
            <rFont val="Arial"/>
            <family val="2"/>
          </rPr>
          <t>Gross margin by product, summed over customers and
order times
(variable Gross_Margin_tsum)</t>
        </r>
      </text>
    </comment>
    <comment ref="B38" authorId="0">
      <text>
        <r>
          <rPr>
            <b/>
            <sz val="8"/>
            <rFont val="Arial"/>
            <family val="2"/>
          </rPr>
          <t>The percentage of contribution margin that is
allocated to each marketing program (for which
each program gets credit) and each product
(variable Mktg_CM_Alloc_pct)</t>
        </r>
      </text>
    </comment>
    <comment ref="B40" authorId="0">
      <text>
        <r>
          <rPr>
            <b/>
            <sz val="8"/>
            <rFont val="Arial"/>
            <family val="2"/>
          </rPr>
          <t>The percentage of contribution margin that is
allocated to each marketing program (for which
each program gets credit) and each product
(variable Mktg_CM_Alloc_pct_Plot)</t>
        </r>
      </text>
    </comment>
    <comment ref="B42" authorId="0">
      <text>
        <r>
          <rPr>
            <b/>
            <sz val="8"/>
            <rFont val="Arial"/>
            <family val="2"/>
          </rPr>
          <t>The ratio (contribution margin)/revenue, for each
marketing program and each product
(variable Mktg_CM_pct)</t>
        </r>
      </text>
    </comment>
    <comment ref="B44" authorId="0">
      <text>
        <r>
          <rPr>
            <b/>
            <sz val="8"/>
            <rFont val="Arial"/>
            <family val="2"/>
          </rPr>
          <t>The ratio (contribution margin)/revenue, for each
marketing program, Included for plotting.
(variable Mktg_CM_pct_Plot)</t>
        </r>
      </text>
    </comment>
    <comment ref="B46"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Mktg_CM_Plot)</t>
        </r>
      </text>
    </comment>
    <comment ref="B48"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Mktg_Contrib_Margin)</t>
        </r>
      </text>
    </comment>
    <comment ref="B50" authorId="0">
      <text>
        <r>
          <rPr>
            <b/>
            <sz val="8"/>
            <rFont val="Arial"/>
            <family val="2"/>
          </rPr>
          <t>The relative effectiveness of a marketing program
at a later time when the customer places an order
(compared to its effectiveness with customers when
the program event occurred)
(variable Mktg_Ev_Age_Factor)</t>
        </r>
      </text>
    </comment>
    <comment ref="B52"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t>
        </r>
      </text>
    </comment>
    <comment ref="B54" authorId="0">
      <text>
        <r>
          <rPr>
            <b/>
            <sz val="8"/>
            <rFont val="Arial"/>
            <family val="2"/>
          </rPr>
          <t>Denominator that normalizes gross margin
allocations to marketing programs to ensure that
100% of relevant margin is allocated to marketing
and sales programs. Used in variable
Mktg_GM_Alloc. Segmented by marketing program and
order time period.
(variable Mktg_GM_Alloc_Denom)</t>
        </r>
      </text>
    </comment>
    <comment ref="B56" authorId="0">
      <text>
        <r>
          <rPr>
            <b/>
            <sz val="8"/>
            <rFont val="Arial"/>
            <family val="2"/>
          </rPr>
          <t>The percentage of gross margin that is allocated
to each marketing program (for which each
marketing program gets credit) and product. If
cost of goods is not included in the model, this
variable holds percent of revenue.
(variable Mktg_GM_Alloc_pct_tsum)</t>
        </r>
      </text>
    </comment>
    <comment ref="B58"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Mktg_GM_Alloc_Plot)</t>
        </r>
      </text>
    </comment>
    <comment ref="B60" authorId="0">
      <text>
        <r>
          <rPr>
            <b/>
            <sz val="8"/>
            <rFont val="Arial"/>
            <family val="2"/>
          </rPr>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
(variable Mktg_GM_Alloc_tsum)</t>
        </r>
      </text>
    </comment>
    <comment ref="B62" authorId="0">
      <text>
        <r>
          <rPr>
            <b/>
            <sz val="8"/>
            <rFont val="Arial"/>
            <family val="2"/>
          </rPr>
          <t>Effectiveness of marketing programs at half-life,
compared to initial effectiveness. Programs that
are strongest at prospecting (closing) should have
a low ~0 (high ~1) value for this parameter. Used
in variable Mktg_Ev_Age_Factor.
(variable Mktg_Half_Life_Strength)</t>
        </r>
      </text>
    </comment>
    <comment ref="B64" authorId="0">
      <text>
        <r>
          <rPr>
            <b/>
            <sz val="8"/>
            <rFont val="Arial"/>
            <family val="2"/>
          </rPr>
          <t>The number of lead persons from each customer
organization who were touched by each marketing
program in each time period
(variable Mktg_Lead_Events)</t>
        </r>
      </text>
    </comment>
    <comment ref="B66" authorId="0">
      <text>
        <r>
          <rPr>
            <b/>
            <sz val="8"/>
            <rFont val="Arial"/>
            <family val="2"/>
          </rPr>
          <t>Expense for each marketing program in each time
period. Includes fixed expense plus variable
expense (per lead person). Segmented by marketing
program and by program event time period.
(variable Mktg_Pgm_Exp)</t>
        </r>
      </text>
    </comment>
    <comment ref="B68"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 ref="B70"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Mktg_Pgm_Exp_Accr_Plot)</t>
        </r>
      </text>
    </comment>
    <comment ref="B72" authorId="0">
      <text>
        <r>
          <rPr>
            <b/>
            <sz val="8"/>
            <rFont val="Arial"/>
            <family val="2"/>
          </rPr>
          <t>Fixed expense incurred by each marketing program
in each time period, that is not affected by the
number of people who are touched by the program.
If a program has no lead events in a time period,
the program does not incur any fixed costs (or
variable costs) in that time period.
Example: the cost to design and produce a webinar
does not depend on how many times the webinar is
viewed or how many people attend each viewing.
(variable Mktg_Pgm_FixExp)</t>
        </r>
      </text>
    </comment>
    <comment ref="B74" authorId="0">
      <text>
        <r>
          <rPr>
            <b/>
            <sz val="8"/>
            <rFont val="Arial"/>
            <family val="2"/>
          </rPr>
          <t>The effective life of each marketing program in
influencing customers. This parameter is used to
estimate the decline inf effectiveness of each
program event with time after the event.
(variable Mktg_Pgm_Life_Days)</t>
        </r>
      </text>
    </comment>
    <comment ref="B76" authorId="0">
      <text>
        <r>
          <rPr>
            <b/>
            <sz val="8"/>
            <rFont val="Arial"/>
            <family val="2"/>
          </rPr>
          <t>Variable expense of each marketing program per
lead person touched by the program.
Example: if more people attend a seminar, a
larger room and more staff persons must be
allocated to the seminar.
(variable Mktg_Pgm_VarExp)</t>
        </r>
      </text>
    </comment>
    <comment ref="B78" authorId="0">
      <text>
        <r>
          <rPr>
            <b/>
            <sz val="8"/>
            <rFont val="Arial"/>
            <family val="2"/>
          </rPr>
          <t>A factor that captures the relative impact of each
marketing program. For example, a live seminar
generally has many times the impact per person
touched of a returned business reply card. This
factor influences the allocation of order revenue
among the program events that touched a customer
before he places an order.
(variable Mktg_Pgm_Wgt)</t>
        </r>
      </text>
    </comment>
    <comment ref="B80" authorId="0">
      <text>
        <r>
          <rPr>
            <b/>
            <sz val="8"/>
            <rFont val="Arial"/>
            <family val="2"/>
          </rPr>
          <t>A dimension that stores all the quarters when
program events occurred. In this model, this is a
sequence of consecutive quarters.
(variable Order_Time)</t>
        </r>
      </text>
    </comment>
    <comment ref="B82" authorId="0">
      <text>
        <r>
          <rPr>
            <b/>
            <sz val="8"/>
            <rFont val="Arial"/>
            <family val="2"/>
          </rPr>
          <t>The first day of each time period into which
program events are classified
(variable Prog_Time)</t>
        </r>
      </text>
    </comment>
    <comment ref="B84" authorId="0">
      <text>
        <r>
          <rPr>
            <b/>
            <sz val="8"/>
            <rFont val="Arial"/>
            <family val="2"/>
          </rPr>
          <t>A summary of all customer orders, segmented by
customer and order date. This model aggregates
order dates into predefined time periods.</t>
        </r>
      </text>
    </comment>
    <comment ref="B86" authorId="0">
      <text>
        <r>
          <rPr>
            <b/>
            <sz val="8"/>
            <rFont val="Arial"/>
            <family val="2"/>
          </rPr>
          <t>Revenue by product, summed over customers and
order times
(variable Revenue_tsum)</t>
        </r>
      </text>
    </comment>
    <comment ref="B88" authorId="0">
      <text>
        <r>
          <rPr>
            <b/>
            <sz val="8"/>
            <rFont val="Arial"/>
            <family val="2"/>
          </rPr>
          <t>The percentage of contribution margin that is
allocated to each sales program (for which each
program gets credit) and each product
(variable Sls_CM_Alloc_pct)</t>
        </r>
      </text>
    </comment>
    <comment ref="B90" authorId="0">
      <text>
        <r>
          <rPr>
            <b/>
            <sz val="8"/>
            <rFont val="Arial"/>
            <family val="2"/>
          </rPr>
          <t>The percentage of contribution margin that is
allocated to each sales program (for which each
program gets credit) and each product
(variable Sls_CM_Alloc_pct_Plot)</t>
        </r>
      </text>
    </comment>
    <comment ref="B92" authorId="0">
      <text>
        <r>
          <rPr>
            <b/>
            <sz val="8"/>
            <rFont val="Arial"/>
            <family val="2"/>
          </rPr>
          <t>The ratio (contribution margin)/revenue, for each
sales program and each product
(variable Sls_CM_pct)</t>
        </r>
      </text>
    </comment>
    <comment ref="B94" authorId="0">
      <text>
        <r>
          <rPr>
            <b/>
            <sz val="8"/>
            <rFont val="Arial"/>
            <family val="2"/>
          </rPr>
          <t>The ratio (contribution margin)/revenue, for each
sales program and each product. included to plot
CM %
(variable Sls_CM_pct_Plot)</t>
        </r>
      </text>
    </comment>
    <comment ref="B96" authorId="0">
      <text>
        <r>
          <rPr>
            <b/>
            <sz val="8"/>
            <rFont val="Arial"/>
            <family val="2"/>
          </rPr>
          <t>Contribution margin of each sales program, defined
as revenue allocated less expense allocated to
each program. It is summed over all program event
dates.
(variable Sls_CM_Plot)</t>
        </r>
      </text>
    </comment>
    <comment ref="B98" authorId="0">
      <text>
        <r>
          <rPr>
            <b/>
            <sz val="8"/>
            <rFont val="Arial"/>
            <family val="2"/>
          </rPr>
          <t>Contribution margin of each sales program, defined
as revenue allocated less expense allocated to
each program. It is summed over all program event
dates.
(variable Sls_Contrib_Margin)</t>
        </r>
      </text>
    </comment>
    <comment ref="B100" authorId="0">
      <text>
        <r>
          <rPr>
            <b/>
            <sz val="8"/>
            <rFont val="Arial"/>
            <family val="2"/>
          </rPr>
          <t>The relative effectiveness of a sales program at a
later time when the customer places an order
(compared to its effectiveness with customers when
the program event occurred)
(variable Sls_Ev_Age_Factor)</t>
        </r>
      </text>
    </comment>
    <comment ref="B102"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t>
        </r>
      </text>
    </comment>
    <comment ref="B104"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Sls_GM_Alloc_Plot)</t>
        </r>
      </text>
    </comment>
    <comment ref="B106" authorId="0">
      <text>
        <r>
          <rPr>
            <b/>
            <sz val="8"/>
            <rFont val="Arial"/>
            <family val="2"/>
          </rPr>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
(variable Sls_GM_Alloc_tsum)</t>
        </r>
      </text>
    </comment>
    <comment ref="B108" authorId="0">
      <text>
        <r>
          <rPr>
            <b/>
            <sz val="8"/>
            <rFont val="Arial"/>
            <family val="2"/>
          </rPr>
          <t>Effectiveness of sales programs at half-life,
compared to initial effectiveness. Programs that
are strongest at prospecting (closing) should have
a low ~0 (high ~1) value for this parameter. Used
in variable Sls_Ev_Age_Factor.
(variable Sls_Half_Life_Strength)</t>
        </r>
      </text>
    </comment>
    <comment ref="B110" authorId="0">
      <text>
        <r>
          <rPr>
            <b/>
            <sz val="8"/>
            <rFont val="Arial"/>
            <family val="2"/>
          </rPr>
          <t>The number of lead persons from each customer
organization who were touched by each sales
program in each time period
(variable Sls_Lead_Events)</t>
        </r>
      </text>
    </comment>
    <comment ref="B112" authorId="0">
      <text>
        <r>
          <rPr>
            <b/>
            <sz val="8"/>
            <rFont val="Arial"/>
            <family val="2"/>
          </rPr>
          <t>Expense for each sales program in each time
period. Includes fixed expense plus variable
expense (per lead person). Segmented by sales
program and by program event time period.
(variable Sls_Pgm_Exp)</t>
        </r>
      </text>
    </comment>
    <comment ref="B114"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 ref="B116"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Sls_Pgm_Exp_Accr_Plot)</t>
        </r>
      </text>
    </comment>
    <comment ref="B118" authorId="0">
      <text>
        <r>
          <rPr>
            <b/>
            <sz val="8"/>
            <rFont val="Arial"/>
            <family val="2"/>
          </rPr>
          <t>Fixed expense incurred by each sales program in
each time period, that is not affected by the
number of people who are touched by the program.
If a program has no lead events in a time period,
the program does not incur any fixed costs (or
variable costs) in that time period.
(variable Sls_Pgm_FixExp)</t>
        </r>
      </text>
    </comment>
    <comment ref="B120" authorId="0">
      <text>
        <r>
          <rPr>
            <b/>
            <sz val="8"/>
            <rFont val="Arial"/>
            <family val="2"/>
          </rPr>
          <t>The effective life of each sales program in
influencing customers. This parameter is used to
estimate the decline inf effectiveness of each
program event with time after the event.
(variable Sls_Pgm_Life_Days)</t>
        </r>
      </text>
    </comment>
    <comment ref="B122" authorId="0">
      <text>
        <r>
          <rPr>
            <b/>
            <sz val="8"/>
            <rFont val="Arial"/>
            <family val="2"/>
          </rPr>
          <t>Variable expense of each sales program per lead
person touched by the program. 
Example: If more customer persons attend a
private seminar, the cost in staff time for
preparation and attendance generally rises.
(variable Sls_Pgm_VarExp)</t>
        </r>
      </text>
    </comment>
    <comment ref="B124" authorId="0">
      <text>
        <r>
          <rPr>
            <b/>
            <sz val="8"/>
            <rFont val="Arial"/>
            <family val="2"/>
          </rPr>
          <t>A factor that captures the relative impact of each
sales program. For example, a live sales visit
generally has many times the impact per person
touched of a sales phone call. This factor
influences the allocation of order revenue among
the program events that touched a customer before
he places an order.
(variable Sls_Pgm_Wgt)</t>
        </r>
      </text>
    </comment>
    <comment ref="B126" authorId="0">
      <text>
        <r>
          <rPr>
            <b/>
            <sz val="8"/>
            <rFont val="Arial"/>
            <family val="2"/>
          </rPr>
          <t>Denominator that normalizes gross margin
allocations to sales programs to ensure that 100%
of relevant margin is allocated to marketing and
sales programs. Used in variable Sls_GM_Alloc.
Segmented by sales program and order time period.
(variable Sls_Rev_Alloc_Denom)</t>
        </r>
      </text>
    </comment>
  </commentList>
</comments>
</file>

<file path=xl/comments12.xml><?xml version="1.0" encoding="utf-8"?>
<comments xmlns="http://schemas.openxmlformats.org/spreadsheetml/2006/main">
  <authors>
    <author>VISTA$</author>
  </authors>
  <commentList>
    <comment ref="A3" authorId="0">
      <text>
        <r>
          <rPr>
            <b/>
            <sz val="8"/>
            <rFont val="Arial"/>
            <family val="2"/>
          </rPr>
          <t>The percentage of contribution margin that is
allocated to each marketing program (for which
each program gets credit) and each product
(variable Mktg_CM_Alloc_pct_Plot)</t>
        </r>
      </text>
    </comment>
    <comment ref="A8" authorId="0">
      <text>
        <r>
          <rPr>
            <b/>
            <sz val="8"/>
            <rFont val="Arial"/>
            <family val="2"/>
          </rPr>
          <t>The percentage of contribution margin that is
allocated to each sales program (for which each
program gets credit) and each product
(variable Sls_CM_Alloc_pct_Plot)</t>
        </r>
      </text>
    </comment>
    <comment ref="A13" authorId="0">
      <text>
        <r>
          <rPr>
            <b/>
            <sz val="8"/>
            <rFont val="Arial"/>
            <family val="2"/>
          </rPr>
          <t>The ratio (contribution margin)/revenue, for each
marketing program, Included for plotting.
(variable Mktg_CM_pct_Plot)</t>
        </r>
      </text>
    </comment>
    <comment ref="A18"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Mktg_CM_Plot)</t>
        </r>
      </text>
    </comment>
    <comment ref="A23" authorId="0">
      <text>
        <r>
          <rPr>
            <b/>
            <sz val="8"/>
            <rFont val="Arial"/>
            <family val="2"/>
          </rPr>
          <t>Contribution margin of each sales program, defined
as revenue allocated less expense allocated to
each program. It is summed over all program event
dates.
(variable Sls_CM_Plot)</t>
        </r>
      </text>
    </comment>
    <comment ref="A28" authorId="0">
      <text>
        <r>
          <rPr>
            <b/>
            <sz val="8"/>
            <rFont val="Arial"/>
            <family val="2"/>
          </rPr>
          <t>The ratio (contribution margin)/revenue, for each
sales program and each product. included to plot
CM %
(variable Sls_CM_pct_Plot)</t>
        </r>
      </text>
    </comment>
    <comment ref="A33"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Mktg_GM_Alloc_Plot)</t>
        </r>
      </text>
    </comment>
    <comment ref="A38"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Sls_GM_Alloc_Plot)</t>
        </r>
      </text>
    </comment>
    <comment ref="A43"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Mktg_Pgm_Exp_Accr_Plot)</t>
        </r>
      </text>
    </comment>
    <comment ref="A48"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Sls_Pgm_Exp_Accr_Plot)</t>
        </r>
      </text>
    </comment>
  </commentList>
</comments>
</file>

<file path=xl/comments13.xml><?xml version="1.0" encoding="utf-8"?>
<comments xmlns="http://schemas.openxmlformats.org/spreadsheetml/2006/main">
  <authors>
    <author>VISTA$</author>
  </authors>
  <commentList>
    <comment ref="A3" authorId="0">
      <text>
        <r>
          <rPr>
            <b/>
            <sz val="8"/>
            <rFont val="Arial"/>
            <family val="2"/>
          </rPr>
          <t>Gross margin as a percent of revenue, by product,
by time period
(variable Gross_Margin_pct)</t>
        </r>
      </text>
    </comment>
    <comment ref="A137" authorId="0">
      <text>
        <r>
          <rPr>
            <b/>
            <sz val="8"/>
            <rFont val="Arial"/>
            <family val="2"/>
          </rPr>
          <t>The time difference between order date and program
event date. The model assumes that effectiveness
of program events declines with age until program
life is reached.
(variable Delta_Time)</t>
        </r>
      </text>
    </comment>
    <comment ref="A148" authorId="0">
      <text>
        <r>
          <rPr>
            <b/>
            <sz val="8"/>
            <rFont val="Arial"/>
            <family val="2"/>
          </rPr>
          <t>The first day of each time period into which
program events are classified
(variable Prog_Time)</t>
        </r>
      </text>
    </comment>
    <comment ref="A158" authorId="0">
      <text>
        <r>
          <rPr>
            <b/>
            <sz val="8"/>
            <rFont val="Arial"/>
            <family val="2"/>
          </rPr>
          <t>Gross margin by product, summed over customers and
order times
(variable Gross_Margin_tsum)</t>
        </r>
      </text>
    </comment>
    <comment ref="A171" authorId="0">
      <text>
        <r>
          <rPr>
            <b/>
            <sz val="8"/>
            <rFont val="Arial"/>
            <family val="2"/>
          </rPr>
          <t>Bluebird revenue, summed over order time
(variable Bluebird_GM_tsum)</t>
        </r>
      </text>
    </comment>
    <comment ref="A184" authorId="0">
      <text>
        <r>
          <rPr>
            <b/>
            <sz val="8"/>
            <rFont val="Arial"/>
            <family val="2"/>
          </rPr>
          <t>Denominator that normalizes gross margin
allocations to marketing programs to ensure that
100% of relevant margin is allocated to marketing
and sales programs. Used in variable
Mktg_GM_Alloc. Segmented by marketing program and
order time period.
(variable Mktg_GM_Alloc_Denom)</t>
        </r>
      </text>
    </comment>
    <comment ref="A197" authorId="0">
      <text>
        <r>
          <rPr>
            <b/>
            <sz val="8"/>
            <rFont val="Arial"/>
            <family val="2"/>
          </rPr>
          <t>Denominator that normalizes gross margin
allocations to sales programs to ensure that 100%
of relevant margin is allocated to marketing and
sales programs. Used in variable Sls_GM_Alloc.
Segmented by sales program and order time period.
(variable Sls_Rev_Alloc_Denom)</t>
        </r>
      </text>
    </comment>
    <comment ref="A210" authorId="0">
      <text>
        <r>
          <rPr>
            <b/>
            <sz val="8"/>
            <rFont val="Arial"/>
            <family val="2"/>
          </rPr>
          <t>Gross margin as a percent of revenue, by product,
summed over model time
(variable Gross_Margin_pct_tsum)</t>
        </r>
      </text>
    </comment>
    <comment ref="A223" authorId="0">
      <text>
        <r>
          <rPr>
            <b/>
            <sz val="8"/>
            <rFont val="Arial"/>
            <family val="2"/>
          </rPr>
          <t>The ratio (gross margin of bluebird orders) /
(bluebird revenue)
(variable Bluebird_GM_pct_tsum)</t>
        </r>
      </text>
    </comment>
    <comment ref="A236" authorId="0">
      <text>
        <r>
          <rPr>
            <b/>
            <sz val="8"/>
            <rFont val="Arial"/>
            <family val="2"/>
          </rPr>
          <t>Bluebird revenue, summed over order time
(variable Bluebird_Rev)</t>
        </r>
      </text>
    </comment>
    <comment ref="A249" authorId="0">
      <text>
        <r>
          <rPr>
            <b/>
            <sz val="8"/>
            <rFont val="Arial"/>
            <family val="2"/>
          </rPr>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
(variable Mktg_GM_Alloc_tsum)</t>
        </r>
      </text>
    </comment>
    <comment ref="A295" authorId="0">
      <text>
        <r>
          <rPr>
            <b/>
            <sz val="8"/>
            <rFont val="Arial"/>
            <family val="2"/>
          </rPr>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
(variable Sls_GM_Alloc_tsum)</t>
        </r>
      </text>
    </comment>
  </commentList>
</comments>
</file>

<file path=xl/comments2.xml><?xml version="1.0" encoding="utf-8"?>
<comments xmlns="http://schemas.openxmlformats.org/spreadsheetml/2006/main">
  <authors>
    <author>VISTA$</author>
  </authors>
  <commentList>
    <comment ref="A8" authorId="0">
      <text>
        <r>
          <rPr>
            <b/>
            <sz val="8"/>
            <rFont val="Arial"/>
            <family val="2"/>
          </rPr>
          <t>The number of lead persons from each customer
organization who were touched by each marketing
program in each time period
(variable Mktg_Lead_Events)</t>
        </r>
      </text>
    </comment>
    <comment ref="A16" authorId="0">
      <text>
        <r>
          <rPr>
            <b/>
            <sz val="8"/>
            <rFont val="Arial"/>
            <family val="2"/>
          </rPr>
          <t>The number of lead persons from each customer
organization who were touched by each marketing
program in each time period
(variable Mktg_Lead_Events)</t>
        </r>
      </text>
    </comment>
  </commentList>
</comments>
</file>

<file path=xl/comments3.xml><?xml version="1.0" encoding="utf-8"?>
<comments xmlns="http://schemas.openxmlformats.org/spreadsheetml/2006/main">
  <authors>
    <author>VISTA$</author>
  </authors>
  <commentList>
    <comment ref="A8" authorId="0">
      <text>
        <r>
          <rPr>
            <b/>
            <sz val="8"/>
            <rFont val="Arial"/>
            <family val="2"/>
          </rPr>
          <t>The number of lead persons from each customer
organization who were touched by each sales
program in each time period
(variable Sls_Lead_Events)</t>
        </r>
      </text>
    </comment>
    <comment ref="A16" authorId="0">
      <text>
        <r>
          <rPr>
            <b/>
            <sz val="8"/>
            <rFont val="Arial"/>
            <family val="2"/>
          </rPr>
          <t>The number of lead persons from each customer
organization who were touched by each sales
program in each time period
(variable Sls_Lead_Events)</t>
        </r>
      </text>
    </comment>
  </commentList>
</comments>
</file>

<file path=xl/comments4.xml><?xml version="1.0" encoding="utf-8"?>
<comments xmlns="http://schemas.openxmlformats.org/spreadsheetml/2006/main">
  <authors>
    <author>VISTA$</author>
  </authors>
  <commentList>
    <comment ref="A7" authorId="0">
      <text>
        <r>
          <rPr>
            <b/>
            <sz val="8"/>
            <rFont val="Arial"/>
            <family val="2"/>
          </rPr>
          <t>A factor that captures the relative impact of each
marketing program. For example, a live seminar
generally has many times the impact per person
touched of a returned business reply card. This
factor influences the allocation of order revenue
among the program events that touched a customer
before he places an order.
(variable Mktg_Pgm_Wgt)</t>
        </r>
      </text>
    </comment>
    <comment ref="C7" authorId="0">
      <text>
        <r>
          <rPr>
            <b/>
            <sz val="8"/>
            <rFont val="Arial"/>
            <family val="2"/>
          </rPr>
          <t>The effective life of each marketing program in
influencing customers. This parameter is used to
estimate the decline inf effectiveness of each
program event with time after the event.
(variable Mktg_Pgm_Life_Days)</t>
        </r>
      </text>
    </comment>
    <comment ref="E7" authorId="0">
      <text>
        <r>
          <rPr>
            <b/>
            <sz val="8"/>
            <rFont val="Arial"/>
            <family val="2"/>
          </rPr>
          <t>Fixed expense incurred by each marketing program
in each time period, that is not affected by the
number of people who are touched by the program.
If a program has no lead events in a time period,
the program does not incur any fixed costs (or
variable costs) in that time period.
Example: the cost to design and produce a webinar
does not depend on how many times the webinar is
viewed or how many people attend each viewing.
(variable Mktg_Pgm_FixExp)</t>
        </r>
      </text>
    </comment>
    <comment ref="G7" authorId="0">
      <text>
        <r>
          <rPr>
            <b/>
            <sz val="8"/>
            <rFont val="Arial"/>
            <family val="2"/>
          </rPr>
          <t>Variable expense of each marketing program per
lead person touched by the program.
Example: if more people attend a seminar, a
larger room and more staff persons must be
allocated to the seminar.
(variable Mktg_Pgm_VarExp)</t>
        </r>
      </text>
    </comment>
    <comment ref="I7" authorId="0">
      <text>
        <r>
          <rPr>
            <b/>
            <sz val="8"/>
            <rFont val="Arial"/>
            <family val="2"/>
          </rPr>
          <t>Expense for each marketing program in each time
period. Includes fixed expense plus variable
expense (per lead person). Segmented by marketing
program and by program event time period.
(variable Mktg_Pgm_Exp)</t>
        </r>
      </text>
    </comment>
    <comment ref="K7"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 ref="A16" authorId="0">
      <text>
        <r>
          <rPr>
            <b/>
            <sz val="8"/>
            <rFont val="Arial"/>
            <family val="2"/>
          </rPr>
          <t>Expense for each marketing program in each time
period. Includes fixed expense plus variable
expense (per lead person). Segmented by marketing
program and by program event time period.
(variable Mktg_Pgm_Exp)</t>
        </r>
      </text>
    </comment>
    <comment ref="A22"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List>
</comments>
</file>

<file path=xl/comments5.xml><?xml version="1.0" encoding="utf-8"?>
<comments xmlns="http://schemas.openxmlformats.org/spreadsheetml/2006/main">
  <authors>
    <author>VISTA$</author>
  </authors>
  <commentList>
    <comment ref="A6" authorId="0">
      <text>
        <r>
          <rPr>
            <b/>
            <sz val="8"/>
            <rFont val="Arial"/>
            <family val="2"/>
          </rPr>
          <t>A factor that captures the relative impact of each
sales program. For example, a live sales visit
generally has many times the impact per person
touched of a sales phone call. This factor
influences the allocation of order revenue among
the program events that touched a customer before
he places an order.
(variable Sls_Pgm_Wgt)</t>
        </r>
      </text>
    </comment>
    <comment ref="C6" authorId="0">
      <text>
        <r>
          <rPr>
            <b/>
            <sz val="8"/>
            <rFont val="Arial"/>
            <family val="2"/>
          </rPr>
          <t>The effective life of each sales program in
influencing customers. This parameter is used to
estimate the decline inf effectiveness of each
program event with time after the event.
(variable Sls_Pgm_Life_Days)</t>
        </r>
      </text>
    </comment>
    <comment ref="E6" authorId="0">
      <text>
        <r>
          <rPr>
            <b/>
            <sz val="8"/>
            <rFont val="Arial"/>
            <family val="2"/>
          </rPr>
          <t>Fixed expense incurred by each sales program in
each time period, that is not affected by the
number of people who are touched by the program.
If a program has no lead events in a time period,
the program does not incur any fixed costs (or
variable costs) in that time period.
(variable Sls_Pgm_FixExp)</t>
        </r>
      </text>
    </comment>
    <comment ref="G6" authorId="0">
      <text>
        <r>
          <rPr>
            <b/>
            <sz val="8"/>
            <rFont val="Arial"/>
            <family val="2"/>
          </rPr>
          <t>Variable expense of each sales program per lead
person touched by the program. 
Example: If more customer persons attend a
private seminar, the cost in staff time for
preparation and attendance generally rises.
(variable Sls_Pgm_VarExp)</t>
        </r>
      </text>
    </comment>
    <comment ref="I6" authorId="0">
      <text>
        <r>
          <rPr>
            <b/>
            <sz val="8"/>
            <rFont val="Arial"/>
            <family val="2"/>
          </rPr>
          <t>Expense for each sales program in each time
period. Includes fixed expense plus variable
expense (per lead person). Segmented by sales
program and by program event time period.
(variable Sls_Pgm_Exp)</t>
        </r>
      </text>
    </comment>
    <comment ref="K6"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 ref="A14" authorId="0">
      <text>
        <r>
          <rPr>
            <b/>
            <sz val="8"/>
            <rFont val="Arial"/>
            <family val="2"/>
          </rPr>
          <t>Expense for each sales program in each time
period. Includes fixed expense plus variable
expense (per lead person). Segmented by sales
program and by program event time period.
(variable Sls_Pgm_Exp)</t>
        </r>
      </text>
    </comment>
    <comment ref="A20"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List>
</comments>
</file>

<file path=xl/comments6.xml><?xml version="1.0" encoding="utf-8"?>
<comments xmlns="http://schemas.openxmlformats.org/spreadsheetml/2006/main">
  <authors>
    <author>VISTA$</author>
  </authors>
  <commentList>
    <comment ref="A8" authorId="0">
      <text>
        <r>
          <rPr>
            <b/>
            <sz val="8"/>
            <rFont val="Arial"/>
            <family val="2"/>
          </rPr>
          <t>A summary of all customer orders, segmented by
customer and order date. This model aggregates
order dates into predefined time periods.</t>
        </r>
      </text>
    </comment>
    <comment ref="A146" authorId="0">
      <text>
        <r>
          <rPr>
            <b/>
            <sz val="8"/>
            <rFont val="Arial"/>
            <family val="2"/>
          </rPr>
          <t>A summary of all customer orders, segmented by
customer and order date. This model aggregates
order dates into predefined time periods.</t>
        </r>
      </text>
    </comment>
  </commentList>
</comments>
</file>

<file path=xl/comments7.xml><?xml version="1.0" encoding="utf-8"?>
<comments xmlns="http://schemas.openxmlformats.org/spreadsheetml/2006/main">
  <authors>
    <author>VISTA$</author>
  </authors>
  <commentList>
    <comment ref="A8" authorId="0">
      <text>
        <r>
          <rPr>
            <b/>
            <sz val="8"/>
            <rFont val="Arial"/>
            <family val="2"/>
          </rPr>
          <t>Gross margin amount, after subtracting cost of
goods from revenue
(variable Gross_Margin)</t>
        </r>
      </text>
    </comment>
    <comment ref="A146" authorId="0">
      <text>
        <r>
          <rPr>
            <b/>
            <sz val="8"/>
            <rFont val="Arial"/>
            <family val="2"/>
          </rPr>
          <t>Gross margin amount, after subtracting cost of
goods from revenue
(variable Gross_Margin)</t>
        </r>
      </text>
    </comment>
  </commentList>
</comments>
</file>

<file path=xl/comments8.xml><?xml version="1.0" encoding="utf-8"?>
<comments xmlns="http://schemas.openxmlformats.org/spreadsheetml/2006/main">
  <authors>
    <author>VISTA$</author>
  </authors>
  <commentList>
    <comment ref="A7" authorId="0">
      <text>
        <r>
          <rPr>
            <b/>
            <sz val="8"/>
            <rFont val="Arial"/>
            <family val="2"/>
          </rPr>
          <t>Gross margin by product, summed over customers and
order times
(variable Gross_Margin_tsum)</t>
        </r>
      </text>
    </comment>
    <comment ref="C7" authorId="0">
      <text>
        <r>
          <rPr>
            <b/>
            <sz val="8"/>
            <rFont val="Arial"/>
            <family val="2"/>
          </rPr>
          <t>Gross margin as a percent of revenue, by product,
summed over model time
(variable Gross_Margin_pct_tsum)</t>
        </r>
      </text>
    </comment>
    <comment ref="E7" authorId="0">
      <text>
        <r>
          <rPr>
            <b/>
            <sz val="8"/>
            <rFont val="Arial"/>
            <family val="2"/>
          </rPr>
          <t>Expense of marketing and sales programs accrued
during model time. Accrued expenses exclude an
allocation of expenditures for remaining life of
program beyond the end of model time.
(variable Accrued_Exp)</t>
        </r>
      </text>
    </comment>
    <comment ref="G7" authorId="0">
      <text>
        <r>
          <rPr>
            <b/>
            <sz val="8"/>
            <rFont val="Arial"/>
            <family val="2"/>
          </rPr>
          <t>Revenue - accrued expenses of marketing and sales
programs. A contribution margin is the amount of
money left to contribute to covering other costs
and to profits. If programs have useful life at
the end of model time, accrued expenses can be
less than total program expenses.
(variable Contrib_Margin)</t>
        </r>
      </text>
    </comment>
    <comment ref="I7" authorId="0">
      <text>
        <r>
          <rPr>
            <b/>
            <sz val="8"/>
            <rFont val="Arial"/>
            <family val="2"/>
          </rPr>
          <t>The ratio (contribution margin) / revenue. This
metric measures the overall cost effectiveness of
marketing and sales programs.
(variable Contrib_Margin_pct)</t>
        </r>
      </text>
    </comment>
    <comment ref="A9" authorId="0">
      <text>
        <r>
          <rPr>
            <b/>
            <sz val="8"/>
            <rFont val="Arial"/>
            <family val="2"/>
          </rPr>
          <t>Bluebird revenue, summed over order time
(variable Bluebird_GM_tsum)</t>
        </r>
      </text>
    </comment>
    <comment ref="C9" authorId="0">
      <text>
        <r>
          <rPr>
            <b/>
            <sz val="8"/>
            <rFont val="Arial"/>
            <family val="2"/>
          </rPr>
          <t>The ratio (gross margin of bluebird orders) /
(bluebird revenue)
(variable Bluebird_GM_pct_tsum)</t>
        </r>
      </text>
    </comment>
    <comment ref="E9" authorId="0">
      <text>
        <r>
          <rPr>
            <b/>
            <sz val="8"/>
            <rFont val="Arial"/>
            <family val="2"/>
          </rPr>
          <t>Expenses of marketing and sales programs incurred
to close bluebird orders (0).
(variable Bluebird_Expense)</t>
        </r>
      </text>
    </comment>
    <comment ref="G9" authorId="0">
      <text>
        <r>
          <rPr>
            <b/>
            <sz val="8"/>
            <rFont val="Arial"/>
            <family val="2"/>
          </rPr>
          <t>Bluebird revenue - expense of marketing and sales
programs involved in closing bluebird orders.
(variable Bluebird_CM)</t>
        </r>
      </text>
    </comment>
    <comment ref="I9" authorId="0">
      <text>
        <r>
          <rPr>
            <b/>
            <sz val="8"/>
            <rFont val="Arial"/>
            <family val="2"/>
          </rPr>
          <t>The ratio (contribution margin of bluebird orders)
/ (bluebird revenue)
(variable Bluebird_CM_pct)</t>
        </r>
      </text>
    </comment>
    <comment ref="A11" authorId="0">
      <text>
        <r>
          <rPr>
            <b/>
            <sz val="8"/>
            <rFont val="Arial"/>
            <family val="2"/>
          </rPr>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
(variable Mktg_GM_Alloc_tsum)</t>
        </r>
      </text>
    </comment>
    <comment ref="C11" authorId="0">
      <text>
        <r>
          <rPr>
            <b/>
            <sz val="8"/>
            <rFont val="Arial"/>
            <family val="2"/>
          </rPr>
          <t>The percentage of gross margin that is allocated
to each marketing program (for which each
marketing program gets credit) and product. If
cost of goods is not included in the model, this
variable holds percent of revenue.
(variable Mktg_GM_Alloc_pct_tsum)</t>
        </r>
      </text>
    </comment>
    <comment ref="E11"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 ref="G11"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Mktg_Contrib_Margin)</t>
        </r>
      </text>
    </comment>
    <comment ref="I11" authorId="0">
      <text>
        <r>
          <rPr>
            <b/>
            <sz val="8"/>
            <rFont val="Arial"/>
            <family val="2"/>
          </rPr>
          <t>The ratio (contribution margin)/revenue, for each
marketing program and each product
(variable Mktg_CM_pct)</t>
        </r>
      </text>
    </comment>
    <comment ref="K11" authorId="0">
      <text>
        <r>
          <rPr>
            <b/>
            <sz val="8"/>
            <rFont val="Arial"/>
            <family val="2"/>
          </rPr>
          <t>The percentage of contribution margin that is
allocated to each marketing program (for which
each program gets credit) and each product
(variable Mktg_CM_Alloc_pct)</t>
        </r>
      </text>
    </comment>
    <comment ref="A16" authorId="0">
      <text>
        <r>
          <rPr>
            <b/>
            <sz val="8"/>
            <rFont val="Arial"/>
            <family val="2"/>
          </rPr>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
(variable Sls_GM_Alloc_tsum)</t>
        </r>
      </text>
    </comment>
    <comment ref="C16" authorId="0">
      <text>
        <r>
          <rPr>
            <b/>
            <sz val="8"/>
            <rFont val="Arial"/>
            <family val="2"/>
          </rPr>
          <t>The percentage of contribution margin that is
allocated to each sales program (for which each
program gets credit) and each product
(variable Sls_CM_Alloc_pct)</t>
        </r>
      </text>
    </comment>
    <comment ref="E16"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 ref="G16" authorId="0">
      <text>
        <r>
          <rPr>
            <b/>
            <sz val="8"/>
            <rFont val="Arial"/>
            <family val="2"/>
          </rPr>
          <t>Contribution margin of each sales program, defined
as revenue allocated less expense allocated to
each program. It is summed over all program event
dates.
(variable Sls_Contrib_Margin)</t>
        </r>
      </text>
    </comment>
    <comment ref="I16" authorId="0">
      <text>
        <r>
          <rPr>
            <b/>
            <sz val="8"/>
            <rFont val="Arial"/>
            <family val="2"/>
          </rPr>
          <t>The ratio (contribution margin)/revenue, for each
sales program and each product
(variable Sls_CM_pct)</t>
        </r>
      </text>
    </comment>
    <comment ref="K16" authorId="0">
      <text>
        <r>
          <rPr>
            <b/>
            <sz val="8"/>
            <rFont val="Arial"/>
            <family val="2"/>
          </rPr>
          <t>The percentage of contribution margin that is
allocated to each sales program (for which each
program gets credit) and each product
(variable Sls_CM_Alloc_pct)</t>
        </r>
      </text>
    </comment>
    <comment ref="A24" authorId="0">
      <text>
        <r>
          <rPr>
            <b/>
            <sz val="8"/>
            <rFont val="Arial"/>
            <family val="2"/>
          </rPr>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
(variable Mktg_GM_Alloc_tsum)</t>
        </r>
      </text>
    </comment>
    <comment ref="C24" authorId="0">
      <text>
        <r>
          <rPr>
            <b/>
            <sz val="8"/>
            <rFont val="Arial"/>
            <family val="2"/>
          </rPr>
          <t>The percentage of gross margin that is allocated
to each marketing program (for which each
marketing program gets credit) and product. If
cost of goods is not included in the model, this
variable holds percent of revenue.
(variable Mktg_GM_Alloc_pct_tsum)</t>
        </r>
      </text>
    </comment>
    <comment ref="E24"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 ref="G24"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Mktg_Contrib_Margin)</t>
        </r>
      </text>
    </comment>
    <comment ref="I24" authorId="0">
      <text>
        <r>
          <rPr>
            <b/>
            <sz val="8"/>
            <rFont val="Arial"/>
            <family val="2"/>
          </rPr>
          <t>The ratio (contribution margin)/revenue, for each
marketing program and each product
(variable Mktg_CM_pct)</t>
        </r>
      </text>
    </comment>
    <comment ref="K24" authorId="0">
      <text>
        <r>
          <rPr>
            <b/>
            <sz val="8"/>
            <rFont val="Arial"/>
            <family val="2"/>
          </rPr>
          <t>The percentage of contribution margin that is
allocated to each marketing program (for which
each program gets credit) and each product
(variable Mktg_CM_Alloc_pct)</t>
        </r>
      </text>
    </comment>
    <comment ref="A29" authorId="0">
      <text>
        <r>
          <rPr>
            <b/>
            <sz val="8"/>
            <rFont val="Arial"/>
            <family val="2"/>
          </rPr>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
(variable Sls_GM_Alloc_tsum)</t>
        </r>
      </text>
    </comment>
    <comment ref="C29" authorId="0">
      <text>
        <r>
          <rPr>
            <b/>
            <sz val="8"/>
            <rFont val="Arial"/>
            <family val="2"/>
          </rPr>
          <t>The percentage of contribution margin that is
allocated to each sales program (for which each
program gets credit) and each product
(variable Sls_CM_Alloc_pct)</t>
        </r>
      </text>
    </comment>
    <comment ref="E29"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 ref="G29" authorId="0">
      <text>
        <r>
          <rPr>
            <b/>
            <sz val="8"/>
            <rFont val="Arial"/>
            <family val="2"/>
          </rPr>
          <t>Contribution margin of each sales program, defined
as revenue allocated less expense allocated to
each program. It is summed over all program event
dates.
(variable Sls_Contrib_Margin)</t>
        </r>
      </text>
    </comment>
    <comment ref="I29" authorId="0">
      <text>
        <r>
          <rPr>
            <b/>
            <sz val="8"/>
            <rFont val="Arial"/>
            <family val="2"/>
          </rPr>
          <t>The ratio (contribution margin)/revenue, for each
sales program and each product
(variable Sls_CM_pct)</t>
        </r>
      </text>
    </comment>
    <comment ref="K29" authorId="0">
      <text>
        <r>
          <rPr>
            <b/>
            <sz val="8"/>
            <rFont val="Arial"/>
            <family val="2"/>
          </rPr>
          <t>The percentage of contribution margin that is
allocated to each sales program (for which each
program gets credit) and each product
(variable Sls_CM_Alloc_pct)</t>
        </r>
      </text>
    </comment>
    <comment ref="A37" authorId="0">
      <text>
        <r>
          <rPr>
            <b/>
            <sz val="8"/>
            <rFont val="Arial"/>
            <family val="2"/>
          </rPr>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
(variable Mktg_GM_Alloc_tsum)</t>
        </r>
      </text>
    </comment>
    <comment ref="C37" authorId="0">
      <text>
        <r>
          <rPr>
            <b/>
            <sz val="8"/>
            <rFont val="Arial"/>
            <family val="2"/>
          </rPr>
          <t>The percentage of gross margin that is allocated
to each marketing program (for which each
marketing program gets credit) and product. If
cost of goods is not included in the model, this
variable holds percent of revenue.
(variable Mktg_GM_Alloc_pct_tsum)</t>
        </r>
      </text>
    </comment>
    <comment ref="E37" authorId="0">
      <text>
        <r>
          <rPr>
            <b/>
            <sz val="8"/>
            <rFont val="Arial"/>
            <family val="2"/>
          </rPr>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
(variable Mktg_Pgm_Exp_Accr)</t>
        </r>
      </text>
    </comment>
    <comment ref="G37" authorId="0">
      <text>
        <r>
          <rPr>
            <b/>
            <sz val="8"/>
            <rFont val="Arial"/>
            <family val="2"/>
          </rPr>
          <t>The ratio (contribution margin of a program) /
(revenue allocated to a program), for each
markting program. This metric is a measure of the
relative effectiveness of each marketing program
on revenue generation.
(variable Mktg_Contrib_Margin)</t>
        </r>
      </text>
    </comment>
    <comment ref="I37" authorId="0">
      <text>
        <r>
          <rPr>
            <b/>
            <sz val="8"/>
            <rFont val="Arial"/>
            <family val="2"/>
          </rPr>
          <t>The ratio (contribution margin)/revenue, for each
marketing program and each product
(variable Mktg_CM_pct)</t>
        </r>
      </text>
    </comment>
    <comment ref="K37" authorId="0">
      <text>
        <r>
          <rPr>
            <b/>
            <sz val="8"/>
            <rFont val="Arial"/>
            <family val="2"/>
          </rPr>
          <t>The percentage of contribution margin that is
allocated to each marketing program (for which
each program gets credit) and each product
(variable Mktg_CM_Alloc_pct)</t>
        </r>
      </text>
    </comment>
    <comment ref="A83" authorId="0">
      <text>
        <r>
          <rPr>
            <b/>
            <sz val="8"/>
            <rFont val="Arial"/>
            <family val="2"/>
          </rPr>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
(variable Sls_GM_Alloc_tsum)</t>
        </r>
      </text>
    </comment>
    <comment ref="C83" authorId="0">
      <text>
        <r>
          <rPr>
            <b/>
            <sz val="8"/>
            <rFont val="Arial"/>
            <family val="2"/>
          </rPr>
          <t>The percentage of contribution margin that is
allocated to each sales program (for which each
program gets credit) and each product
(variable Sls_CM_Alloc_pct)</t>
        </r>
      </text>
    </comment>
    <comment ref="E83" authorId="0">
      <text>
        <r>
          <rPr>
            <b/>
            <sz val="8"/>
            <rFont val="Arial"/>
            <family val="2"/>
          </rPr>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
(variable Sls_Pgm_Exp_Accr)</t>
        </r>
      </text>
    </comment>
    <comment ref="G83" authorId="0">
      <text>
        <r>
          <rPr>
            <b/>
            <sz val="8"/>
            <rFont val="Arial"/>
            <family val="2"/>
          </rPr>
          <t>Contribution margin of each sales program, defined
as revenue allocated less expense allocated to
each program. It is summed over all program event
dates.
(variable Sls_Contrib_Margin)</t>
        </r>
      </text>
    </comment>
    <comment ref="I83" authorId="0">
      <text>
        <r>
          <rPr>
            <b/>
            <sz val="8"/>
            <rFont val="Arial"/>
            <family val="2"/>
          </rPr>
          <t>The ratio (contribution margin)/revenue, for each
sales program and each product
(variable Sls_CM_pct)</t>
        </r>
      </text>
    </comment>
    <comment ref="K83" authorId="0">
      <text>
        <r>
          <rPr>
            <b/>
            <sz val="8"/>
            <rFont val="Arial"/>
            <family val="2"/>
          </rPr>
          <t>The percentage of contribution margin that is
allocated to each sales program (for which each
program gets credit) and each product
(variable Sls_CM_Alloc_pct)</t>
        </r>
      </text>
    </comment>
  </commentList>
</comments>
</file>

<file path=xl/comments9.xml><?xml version="1.0" encoding="utf-8"?>
<comments xmlns="http://schemas.openxmlformats.org/spreadsheetml/2006/main">
  <authors>
    <author>VISTA$</author>
  </authors>
  <commentList>
    <comment ref="A8"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t>
        </r>
      </text>
    </comment>
    <comment ref="A20"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t>
        </r>
      </text>
    </comment>
    <comment ref="A32" authorId="0">
      <text>
        <r>
          <rPr>
            <b/>
            <sz val="8"/>
            <rFont val="Arial"/>
            <family val="2"/>
          </rPr>
          <t>(variable Bluebird_GM)</t>
        </r>
      </text>
    </comment>
    <comment ref="A44" authorId="0">
      <text>
        <r>
          <rPr>
            <b/>
            <sz val="8"/>
            <rFont val="Arial"/>
            <family val="2"/>
          </rPr>
          <t>Gross margin amount, after subtracting cost of
goods from revenue
(variable Gross_Margin)</t>
        </r>
      </text>
    </comment>
    <comment ref="A63"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t>
        </r>
      </text>
    </comment>
    <comment ref="A104"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t>
        </r>
      </text>
    </comment>
    <comment ref="A148" authorId="0">
      <text>
        <r>
          <rPr>
            <b/>
            <sz val="8"/>
            <rFont val="Arial"/>
            <family val="2"/>
          </rPr>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
(variable Mktg_GM_Alloc)</t>
        </r>
      </text>
    </comment>
    <comment ref="A480" authorId="0">
      <text>
        <r>
          <rPr>
            <b/>
            <sz val="8"/>
            <rFont val="Arial"/>
            <family val="2"/>
          </rPr>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
(variable Sls_GM_Alloc)</t>
        </r>
      </text>
    </comment>
  </commentList>
</comments>
</file>

<file path=xl/sharedStrings.xml><?xml version="1.0" encoding="utf-8"?>
<sst xmlns="http://schemas.openxmlformats.org/spreadsheetml/2006/main" count="2925" uniqueCount="2694">
  <si>
    <t>Mktg_Lead_Events["Mktg_Pgms.Direct_email", "Customers.Customer_3", "Pgm_Time.Q_8"]|=J52</t>
  </si>
  <si>
    <t>Fixed Exp</t>
  </si>
  <si>
    <t>if(Revenue=0, 0, Contrib_Margin/Revenue)</t>
  </si>
  <si>
    <t>Inputs!Mktg_Pgm_Wgt</t>
  </si>
  <si>
    <t>Revenue["Products.Product_2", "Customers.Customer_4", DATE(2009,7,1)]|=0/10/10</t>
  </si>
  <si>
    <t>Gross_Margin_pct["Products.Product_6", "Customers.Customer_9", DATE(2009,4,1)]|=D259</t>
  </si>
  <si>
    <t>Mktg_Lead_Events["Mktg_Pgms.Direct_email", "Customers.Customer_4", "Pgm_Time.Q_3"]|=E53</t>
  </si>
  <si>
    <t>Revenue["Products.Product_7", "Customers.Customer_5", DATE(2010,10,1)]|=0/10/10</t>
  </si>
  <si>
    <t>Revenue["Products.Product_2", "Customers.Customer_1", DATE(2010,4,1)]|=0/10/10</t>
  </si>
  <si>
    <t>Gross_Margin_pct["Products.Product_7", "Customers.Customer_9", DATE(2010,1,1)]|=G269</t>
  </si>
  <si>
    <t>Gross_Margin_pct["Products.Product_3", "Customers.Customer_3", DATE(2010,4,1)]|=I223</t>
  </si>
  <si>
    <t>Gross_Margin_pct["Products.Product_2", "Customers.Customer_4", DATE(2010,1,1)]|=G214</t>
  </si>
  <si>
    <t>Revenue["Products.Product_6", "Customers.Customer_1", DATE(2010,4,1)]|=0/10/10</t>
  </si>
  <si>
    <t>Revenue["Products.Product_5", "Customers.Customer_3", DATE(2010,4,1)]|=0/10/10</t>
  </si>
  <si>
    <t>Gross_Margin_pct["Products.Product_7", "Customers.Customer_1", DATE(2010,10,1)]|=K261</t>
  </si>
  <si>
    <t>Revenue["Products.Product_1", "Customers.Customer_5", DATE(2010,10,1)]|=0/10/10</t>
  </si>
  <si>
    <t>Gross_Margin_pct["Products.Product_7", "Customers.Customer_8", DATE(2010,7,1)]|=J268</t>
  </si>
  <si>
    <t>Gross_Margin_pct["Products.Product_7", "Customers.Customer_3", DATE(2009,1,1)]|=1</t>
  </si>
  <si>
    <t>Gross_Margin_pct["Products.Product_4", "Customers.Customer_1", DATE(2010,10,1)]|=K231</t>
  </si>
  <si>
    <t>Gross_Margin_pct["Products.Product_4", "Customers.Customer_9", DATE(2010,4,1)]|=I239</t>
  </si>
  <si>
    <t>Mktg_Lead_Events["Mktg_Pgms.Direct_email", "Customers.Customer_6", "Pgm_Time.Q_3"]|=E55</t>
  </si>
  <si>
    <t>Gross_Margin_pct["Products.Product_6", "Customers.Customer_3", DATE(2009,4,1)]|=D253</t>
  </si>
  <si>
    <t>Revenue["Products.Product_5", "Customers.Customer_3", DATE(2009,10,1)]|=0/10/10</t>
  </si>
  <si>
    <t>Revenue["Products.Product_6", "Customers.Customer_4", DATE(2009,10,1)]|=0/10/10</t>
  </si>
  <si>
    <t>Gross_Margin_pct["Products.Product_2", "Customers.Customer_7", DATE(2009,10,1)]|=F217</t>
  </si>
  <si>
    <t>Revenue["Products.Product_9", "Customers.Customer_4", DATE(2010,10,1)]|=0/10/10</t>
  </si>
  <si>
    <t>Sls_Lead_Events["Sales_Pgms.Sales_visits", "Customers.Customer_5", "Pgm_Time.Q_1"]|</t>
  </si>
  <si>
    <t>Gross_Margin_pct["Products.Product_9", "Customers.Customer_7", DATE(2010,4,1)]|=I287</t>
  </si>
  <si>
    <t>Revenue["Products.Product_4", "Customers.Customer_10", DATE(2009,10,1)]|=0/10/10</t>
  </si>
  <si>
    <t>Gross_Margin_pct["Products.Product_4", "Customers.Customer_6", DATE(2010,1,1)]|=G236</t>
  </si>
  <si>
    <t>Revenue["Products.Product_4", "Customers.Customer_3", DATE(2009,1,1)]|=0/10/10</t>
  </si>
  <si>
    <t>Gross_Margin_pct["Products.Product_4", "Customers.Customer_3", DATE(2010,7,1)]|=J233</t>
  </si>
  <si>
    <t>Revenue["Products.Product_4", "Customers.Customer_5", DATE(2009,1,1)]|=0/10/10</t>
  </si>
  <si>
    <t>Contrib_Margin_pct</t>
  </si>
  <si>
    <t>Gross_Margin_pct["Products.Product_4", "Customers.Customer_2", DATE(2009,10,1)]|=F232</t>
  </si>
  <si>
    <t>Revenue["Products.Product_1", "Customers.Customer_6", DATE(2009,10,1)]|=0/10/10</t>
  </si>
  <si>
    <t>Revenue["Products.Product_1", "Customers.Customer_1", DATE(2009,4,1)]|=0/10/10</t>
  </si>
  <si>
    <t>Gross_Margin_pct["Products.Product_2", "Customers.Customer_4", DATE(2009,7,1)]|=E214</t>
  </si>
  <si>
    <t>Revenue["Products.Product_2", "Customers.Customer_5", DATE(2009,1,1)]|=0/10/10</t>
  </si>
  <si>
    <t>Sls_Lead_Events["Sales_Pgms.Seminars", "Customers.Customer_1", "Pgm_Time.Q_2"]|</t>
  </si>
  <si>
    <t>Revenue["Products.Product_5", "Customers.Customer_2", DATE(2009,1,1)]|=0/10/10</t>
  </si>
  <si>
    <t>Revenue["Products.Product_1", "Customers.Customer_5", DATE(2009,4,1)]|=0/10/10</t>
  </si>
  <si>
    <t>Gross_Margin_pct["Products.Product_5", "Customers.Customer_5", DATE(2009,10,1)]|=F245</t>
  </si>
  <si>
    <t>ZZZ_Ranges!Revenue_Products_Product_9_Customers_Customer_7</t>
  </si>
  <si>
    <t>Revenue["Products.Product_3", "Customers.Customer_9", DATE(2009,10,1)]|=0/10/10</t>
  </si>
  <si>
    <t>Revenue["Products.Product_4", "Customers.Customer_6", DATE(2010,7,1)]|=0/10/10</t>
  </si>
  <si>
    <t>Gross_Margin_pct["Products.Product_10", "Customers.Customer_5", DATE(2009,1,1)]|=1</t>
  </si>
  <si>
    <t>Gross_Margin_pct["Products.Product_5", "Customers.Customer_1", DATE(2009,1,1)]|=1</t>
  </si>
  <si>
    <t>Gross_Margin_pct["Products.Product_8", "Customers.Customer_10", DATE(2010,7,1)]|=J280</t>
  </si>
  <si>
    <t>Mktg_Pgm_Exp</t>
  </si>
  <si>
    <t>Gross_Margin_pct["Products.Product_6", "Customers.Customer_5", DATE(2009,4,1)]|=D255</t>
  </si>
  <si>
    <t>Revenue["Products.Product_6", "Customers.Customer_9", DATE(2010,4,1)]|=0/10/10</t>
  </si>
  <si>
    <t>Revenue - accrued expenses of marketing and sales programs. A contribution margin is the amount of money left to contribute to covering other costs and to profits. If programs have useful life at the end of model time, accrued expenses can be less than total program expenses.</t>
  </si>
  <si>
    <t>Gross_Margin_pct["Products.Product_3", "Customers.Customer_1", DATE(2010,4,1)]|=I221</t>
  </si>
  <si>
    <t>Gross_Margin_pct["Products.Product_10", "Customers.Customer_7", DATE(2009,10,1)]|=F297</t>
  </si>
  <si>
    <t>Revenue["Products.Product_5", "Customers.Customer_8", DATE(2010,1,1)]|=0/10/10</t>
  </si>
  <si>
    <t>Sls_Lead_Events["Sales_Pgms.Seminars", "Customers.Customer_9", "Pgm_Time.Q_5"]|</t>
  </si>
  <si>
    <t>ZZZ_Ranges!Revenue_Products_Product_2_Customers_Customer_9</t>
  </si>
  <si>
    <t>Revenue["Products.Product_1", "Customers.Customer_6", DATE(2010,7,1)]|=0/10/10</t>
  </si>
  <si>
    <t>Revenue*Gross_Margin_pct</t>
  </si>
  <si>
    <t>Revenue["Products.Product_2", "Customers.Customer_7", DATE(2009,4,1)]|=0/10/10</t>
  </si>
  <si>
    <t>Revenue["Products.Product_5", "Customers.Customer_1", DATE(2010,10,1)]|=0/10/10</t>
  </si>
  <si>
    <t>:A:-1:Delta_Time</t>
  </si>
  <si>
    <t>Sls_Lead_Events</t>
  </si>
  <si>
    <t>Gross_Margin_pct["Products.Product_2", "Customers.Customer_10", DATE(2009,10,1)]|=F220</t>
  </si>
  <si>
    <t>Sls_Lead_Events["Sales_Pgms.Seminars", "Customers.Customer_4", "Pgm_Time.Q_8"]|</t>
  </si>
  <si>
    <t>Gross_Margin_pct["Products.Product_2", "Customers.Customer_1", DATE(2010,1,1)]|=G211</t>
  </si>
  <si>
    <t>Customer 1</t>
  </si>
  <si>
    <t>Gross_Margin_pct["Products.Product_3", "Customers.Customer_3", DATE(2010,10,1)]|=K223</t>
  </si>
  <si>
    <t>Revenue["Products.Product_4", "Customers.Customer_9", DATE(2009,1,1)]|=0/10/10</t>
  </si>
  <si>
    <t>Program Weight</t>
  </si>
  <si>
    <t>Gross_Margin_tsum</t>
  </si>
  <si>
    <t>Gross_Margin_pct["Products.Product_3", "Customers.Customer_6", DATE(2009,4,1)]|=D226</t>
  </si>
  <si>
    <t>Gross_Margin_pct["Products.Product_8", "Customers.Customer_9", DATE(2010,4,1)]|=I279</t>
  </si>
  <si>
    <t>Gross_Margin_pct["Products.Product_8", "Customers.Customer_6", DATE(2010,4,1)]|=I276</t>
  </si>
  <si>
    <t>Revenue["Products.Product_3", "Customers.Customer_10", DATE(2009,10,1)]|=0/10/10</t>
  </si>
  <si>
    <t>Sls_Lead_Events["Sales_Pgms.Seminars", "Customers.Customer_3", "Pgm_Time.Q_1"]|</t>
  </si>
  <si>
    <t>Revenue["Products.Product_9", "Customers.Customer_1", DATE(2010,1,1)]|=0/10/10</t>
  </si>
  <si>
    <t>:A:0:Gross_Margin_pct_tsum</t>
  </si>
  <si>
    <t>Sales Pgms</t>
  </si>
  <si>
    <t>Revenue["Products.Product_6", "Customers.Customer_7", DATE(2010,4,1)]|=0/10/10</t>
  </si>
  <si>
    <t>:A:-1:Sls_Pgm_Exp_Accr</t>
  </si>
  <si>
    <t>Revenue["Products.Product_9", "Customers.Customer_8", DATE(2010,7,1)]|=0/10/10</t>
  </si>
  <si>
    <t>Contrib Margin %</t>
  </si>
  <si>
    <t>Revenue["Products.Product_9", "Customers.Customer_2", DATE(2010,4,1)]|=0/10/10</t>
  </si>
  <si>
    <t>Gross_Margin_pct["Products.Product_6", "Customers.Customer_9", DATE(2010,4,1)]|=I259</t>
  </si>
  <si>
    <t>Gross_Margin_pct["Products.Product_6", "Customers.Customer_6", DATE(2009,10,1)]|=F256</t>
  </si>
  <si>
    <t>:A:-1:Order_Time</t>
  </si>
  <si>
    <t>Mktg_Lead_Events["Mktg_Pgms.Website", "Customers.Customer_2", "Pgm_Time.Q_1"]|=0</t>
  </si>
  <si>
    <t>Mktg Contrib Margin</t>
  </si>
  <si>
    <t>Revenue["Products.Product_3", "Customers.Customer_1", DATE(2010,4,1)]|=0/10/10</t>
  </si>
  <si>
    <t xml:space="preserve">  Product_7</t>
  </si>
  <si>
    <t>Gross_Margin_pct["Products.Product_9", "Customers.Customer_2", DATE(2009,7,1)]|=E282</t>
  </si>
  <si>
    <t>Revenue["Products.Product_2", "Customers.Customer_8", DATE(2009,4,1)]|=0/10/10</t>
  </si>
  <si>
    <t>ZZZ_Ranges!Revenue_Products_Product_10_Customers_Customer_4</t>
  </si>
  <si>
    <t>ZZZ_Ranges!Revenue_Products_Product_4_Customers_Customer_5</t>
  </si>
  <si>
    <t>:D:1:Pgm_Time</t>
  </si>
  <si>
    <t>Revenue["Products.Product_7", "Customers.Customer_7", DATE(2010,4,1)]|=0/10/10</t>
  </si>
  <si>
    <t>Revenue["Products.Product_7", "Customers.Customer_10", DATE(2009,10,1)]|=0/10/10</t>
  </si>
  <si>
    <t>Gross_Margin_pct["Products.Product_8", "Customers.Customer_9", DATE(2009,10,1)]|=F279</t>
  </si>
  <si>
    <t>Gross_Margin_pct["Products.Product_10", "Customers.Customer_1", DATE(2009,4,1)]|=D291</t>
  </si>
  <si>
    <t>Revenue["Products.Product_1", "Customers.Customer_1", DATE(2009,10,1)]|=0/10/10</t>
  </si>
  <si>
    <t>:A:0:Mktg_Contrib_Margin</t>
  </si>
  <si>
    <t>ZZZ_Ranges!Bluebird_GM_Date</t>
  </si>
  <si>
    <t>Sls_Lead_Events["Sales_Pgms.Sales_visits", "Customers.Customer_6", "Pgm_Time.Q_6"]|</t>
  </si>
  <si>
    <t>:A:0:Sls_Lead_Events</t>
  </si>
  <si>
    <t>Gross_Margin_pct["Products.Product_6", "Customers.Customer_5", DATE(2009,1,1)]|=1</t>
  </si>
  <si>
    <t>Gross_Margin_pct["Products.Product_10", "Customers.Customer_3", DATE(2009,1,1)]|=1</t>
  </si>
  <si>
    <t>Mktg_Lead_Events["Mktg_Pgms.Website", "Customers.Customer_7", "Pgm_Time.Q_4"]|=F46</t>
  </si>
  <si>
    <t>Bluebird revenue - expense of marketing and sales programs involved in closing bluebird orders.</t>
  </si>
  <si>
    <t>Revenue["Products.Product_9", "Customers.Customer_9", DATE(2010,7,1)]|=0/10/10</t>
  </si>
  <si>
    <t>:A:0:Sls_Pgm_FixExp</t>
  </si>
  <si>
    <t>Revenue["Products.Product_10", "Customers.Customer_6", DATE(2010,1,1)]|=0/10/10</t>
  </si>
  <si>
    <t>Gross_Margin_pct["Products.Product_5", "Customers.Customer_2", DATE(2009,7,1)]|=E242</t>
  </si>
  <si>
    <t>ZZZ_Ranges!Revenue_Products_Product_6_Customers_Customer_10</t>
  </si>
  <si>
    <t>Revenue["Products.Product_9", "Customers.Customer_3", DATE(2009,4,1)]|=0/10/10</t>
  </si>
  <si>
    <t>Sls_Pgm_Life_Days</t>
  </si>
  <si>
    <t>Mktg_Lead_Events["Mktg_Pgms.Website", "Customers.Customer_9", "Pgm_Time.Q_8"]|=J48</t>
  </si>
  <si>
    <t>ZZZ_Ranges!Revenue_Products_Product_4_Customers_Customer_10</t>
  </si>
  <si>
    <t>Gross_Margin_pct["Products.Product_5", "Customers.Customer_2", DATE(2010,10,1)]|=K242</t>
  </si>
  <si>
    <t>Gross_Margin_pct["Products.Product_4", "Customers.Customer_10", DATE(2010,10,1)]|=K240</t>
  </si>
  <si>
    <t>Gross_Margin_pct["Products.Product_6", "Customers.Customer_5", DATE(2010,10,1)]|=K255</t>
  </si>
  <si>
    <t>ZZZ_Ranges!Revenue_Products_Product_2_Customers_Customer_10</t>
  </si>
  <si>
    <t>Revenue["Products.Product_6", "Customers.Customer_7", DATE(2009,7,1)]|=0/10/10</t>
  </si>
  <si>
    <t>Revenue["Products.Product_10", "Customers.Customer_2", DATE(2009,7,1)]|=0/10/10</t>
  </si>
  <si>
    <t>Revenue["Products.Product_5", "Customers.Customer_6", DATE(2009,4,1)]|=0/10/10</t>
  </si>
  <si>
    <t>Revenue["Products.Product_6", "Customers.Customer_6", DATE(2010,7,1)]|=0/10/10</t>
  </si>
  <si>
    <t>Gross_Margin_pct["Products.Product_2", "Customers.Customer_5", DATE(2009,1,1)]|=1</t>
  </si>
  <si>
    <t>Sls_Lead_Events["Sales_Pgms.Seminars", "Customers.Customer_6", "Pgm_Time.Q_6"]|</t>
  </si>
  <si>
    <t>Revenue["Products.Product_7", "Customers.Customer_1", DATE(2009,4,1)]|=0/10/10</t>
  </si>
  <si>
    <t>Gross_Margin_pct["Products.Product_2", "Customers.Customer_1", DATE(2009,7,1)]|=E211</t>
  </si>
  <si>
    <t>ZZZ_Ranges!Revenue_Products_Product_4_Customers_Customer_6</t>
  </si>
  <si>
    <t>Gross_Margin_pct["Products.Product_8", "Customers.Customer_10", DATE(2009,4,1)]|=D280</t>
  </si>
  <si>
    <t>Gross_Margin_pct["Products.Product_3", "Customers.Customer_10", DATE(2009,7,1)]|=E230</t>
  </si>
  <si>
    <t>:A:-1:Sls_CM_pct_Plot</t>
  </si>
  <si>
    <t>Sls_Lead_Events["Sales_Pgms.Seminars", "Customers.Customer_5", "Pgm_Time.Q_3"]|</t>
  </si>
  <si>
    <t>The ratio (contribution margin of a program) / (revenue allocated to a program), for each markting program. This metric is a measure of the relative effectiveness of each marketing program on revenue generation.</t>
  </si>
  <si>
    <t>Sls_Lead_Events["Sales_Pgms.Seminars", "Customers.Customer_6", "Pgm_Time.Q_2"]|</t>
  </si>
  <si>
    <t>Gross_Margin_pct["Products.Product_10", "Customers.Customer_5", DATE(2010,10,1)]|=K295</t>
  </si>
  <si>
    <t>ZZZ_Ranges!Revenue_Products_Product_9_Customers_Customer_9</t>
  </si>
  <si>
    <t>Sls_Lead_Events["Sales_Pgms.Seminars", "Customers.Customer_7", "Pgm_Time.Q_4"]|</t>
  </si>
  <si>
    <t>Revenue["Products.Product_5", "Customers.Customer_4", DATE(2009,7,1)]|=0/10/10</t>
  </si>
  <si>
    <t>Mktg_Pgm_Life_Days</t>
  </si>
  <si>
    <t>Revenue["Products.Product_1", "Customers.Customer_5", DATE(2009,10,1)]|=0/10/10</t>
  </si>
  <si>
    <t>A factor that captures the relative impact of each marketing program. For example, a live seminar generally has many times the impact per person touched of a returned business reply card. This factor influences the allocation of order revenue among the program events that touched a customer before he places an order.</t>
  </si>
  <si>
    <t>Revenue["Products.Product_8", "Customers.Customer_9", DATE(2010,7,1)]|=0/10/10</t>
  </si>
  <si>
    <t>Mktg_Lead_Events["Mktg_Pgms.Website", "Customers.Customer_6", "Pgm_Time.Q_8"]|=J45</t>
  </si>
  <si>
    <t>Revenue["Products.Product_7", "Customers.Customer_6", DATE(2009,4,1)]|=0/10/10</t>
  </si>
  <si>
    <t>ZZZ_Ranges!Revenue_Products_Product_4_Customers_Customer_7</t>
  </si>
  <si>
    <t>Gross_Margin_pct["Products.Product_9", "Customers.Customer_9", DATE(2009,7,1)]|=E289</t>
  </si>
  <si>
    <t>Gross_Margin_pct["Products.Product_10", "Customers.Customer_2", DATE(2010,1,1)]|=G292</t>
  </si>
  <si>
    <t>Gross_Margin_pct["Products.Product_10", "Customers.Customer_5", DATE(2009,10,1)]|=F295</t>
  </si>
  <si>
    <t>ZZZ_Ranges!Revenue_Products_Product_1_Customers_Customer_7</t>
  </si>
  <si>
    <t>Mktg_Contrib_Margin</t>
  </si>
  <si>
    <t>Mktg_Pgm_Exp_Accr+Sls_Pgm_Exp_Accr+Bluebird_Expense</t>
  </si>
  <si>
    <t>Revenue["Products.Product_4", "Customers.Customer_9", DATE(2010,1,1)]|=0/10/10</t>
  </si>
  <si>
    <t>Revenue["Products.Product_3", "Customers.Customer_10", DATE(2010,7,1)]|=0/10/10</t>
  </si>
  <si>
    <t>Mktg_Lead_Events["Mktg_Pgms.Direct_email", "Customers.Customer_1", "Pgm_Time.Q_5"]|=G50</t>
  </si>
  <si>
    <t>Revenue["Products.Product_5", "Customers.Customer_6", DATE(2009,10,1)]|=0/10/10</t>
  </si>
  <si>
    <t>Gross_Margin_pct["Products.Product_9", "Customers.Customer_4", DATE(2010,4,1)]|=I284</t>
  </si>
  <si>
    <t>Revenue["Products.Product_2", "Customers.Customer_9", DATE(2009,1,1)]|=0/10/10</t>
  </si>
  <si>
    <t>Gross_Margin_pct["Products.Product_5", "Customers.Customer_9", DATE(2010,1,1)]|=G249</t>
  </si>
  <si>
    <t>Revenue["Products.Product_7", "Customers.Customer_5", DATE(2009,4,1)]|=0/10/10</t>
  </si>
  <si>
    <t>Gross_Margin_pct["Products.Product_5", "Customers.Customer_8", DATE(2010,4,1)]|=I248</t>
  </si>
  <si>
    <t>Gross_Margin_pct["Products.Product_10", "Customers.Customer_8", DATE(2009,4,1)]|=D298</t>
  </si>
  <si>
    <t>Gross_Margin_pct["Products.Product_8", "Customers.Customer_2", DATE(2010,1,1)]|=G272</t>
  </si>
  <si>
    <t>Revenue["Products.Product_10", "Customers.Customer_3", DATE(2009,4,1)]|=0/10/10</t>
  </si>
  <si>
    <t>Sls_Lead_Events["Sales_Pgms.Seminars", "Customers.Customer_6", "Pgm_Time.Q_3"]|</t>
  </si>
  <si>
    <t>Customer 7</t>
  </si>
  <si>
    <t>Gross_Margin_pct["Products.Product_10", "Customers.Customer_5", DATE(2010,7,1)]|=J295</t>
  </si>
  <si>
    <t>Revenue["Products.Product_4", "Customers.Customer_4", DATE(2009,10,1)]|=0/10/10</t>
  </si>
  <si>
    <t>Revenue["Products.Product_4", "Customers.Customer_10", DATE(2010,7,1)]|=0/10/10</t>
  </si>
  <si>
    <t>Revenue["Products.Product_3", "Customers.Customer_6", DATE(2010,1,1)]|=0/10/10</t>
  </si>
  <si>
    <t>'GM Allocation'!Bluebird_GM_4</t>
  </si>
  <si>
    <t>Sls_Lead_Events["Sales_Pgms.Sales_visits", "Customers.Customer_4", "Pgm_Time.Q_8"]|</t>
  </si>
  <si>
    <t>'GM Allocation'!Bluebird_GM_6</t>
  </si>
  <si>
    <t>'GM Allocation'!Bluebird_GM_7</t>
  </si>
  <si>
    <t>Gross_Margin_pct["Products.Product_3", "Customers.Customer_6", DATE(2010,10,1)]|=K226</t>
  </si>
  <si>
    <t>Revenue["Products.Product_3", "Customers.Customer_4", DATE(2010,4,1)]|=0/10/10</t>
  </si>
  <si>
    <t>Product 7</t>
  </si>
  <si>
    <t>Revenue["Products.Product_1", "Customers.Customer_8", DATE(2009,7,1)]|=0/10/10</t>
  </si>
  <si>
    <t>Gross_Margin_pct["Products.Product_4", "Customers.Customer_4", DATE(2010,1,1)]|=G234</t>
  </si>
  <si>
    <t>'GM Allocation'!Bluebird_GM_8</t>
  </si>
  <si>
    <t>:A:-1:Mktg_Pgm_Exp_Accr_Plot</t>
  </si>
  <si>
    <t>Sls_Lead_Events["Sales_Pgms.Sales_visits", "Customers.Customer_9", "Pgm_Time.Q_3"]|</t>
  </si>
  <si>
    <t>Gross_Margin_pct["Products.Product_4", "Customers.Customer_3", DATE(2010,1,1)]|=G233</t>
  </si>
  <si>
    <t>Revenue["Products.Product_4", "Customers.Customer_2", DATE(2009,4,1)]|=0/10/10</t>
  </si>
  <si>
    <t>Mktg_Lead_Events["Mktg_Pgms.Website", "Customers.Customer_6", "Pgm_Time.Q_3"]|=E45</t>
  </si>
  <si>
    <t>Revenue["Products.Product_8", "Customers.Customer_2", DATE(2009,7,1)]|=0/10/10</t>
  </si>
  <si>
    <t>Gross_Margin_pct["Products.Product_2", "Customers.Customer_4", DATE(2010,10,1)]|=K214</t>
  </si>
  <si>
    <t>Revenue["Products.Product_6", "Customers.Customer_2", DATE(2009,7,1)]|=0/10/10</t>
  </si>
  <si>
    <t>Gross_Margin_pct["Products.Product_3", "Customers.Customer_4", DATE(2009,7,1)]|=E224</t>
  </si>
  <si>
    <t>Gross_Margin_pct["Products.Product_2", "Customers.Customer_10", DATE(2010,10,1)]|=K220</t>
  </si>
  <si>
    <t>Revenue["Products.Product_2", "Customers.Customer_2", DATE(2010,4,1)]|=0/10/10</t>
  </si>
  <si>
    <t>ZZZ_Ranges!Revenue_Products_Product_8</t>
  </si>
  <si>
    <t>Revenue["Products.Product_9", "Customers.Customer_7", DATE(2010,7,1)]|=0/10/10</t>
  </si>
  <si>
    <t>ZZZ_Ranges!Revenue_Products_Product_4</t>
  </si>
  <si>
    <t>ZZZ_Ranges!Revenue_Products_Product_5</t>
  </si>
  <si>
    <t>Revenue["Products.Product_5", "Customers.Customer_2", DATE(2010,1,1)]|=0/10/10</t>
  </si>
  <si>
    <t>ZZZ_Ranges!Revenue_Products_Product_7</t>
  </si>
  <si>
    <t>Revenue["Products.Product_9", "Customers.Customer_5", DATE(2010,1,1)]|=0/10/10</t>
  </si>
  <si>
    <t>Mktg_Lead_Events["Mktg_Pgms.Direct_email", "Customers.Customer_1", "Pgm_Time.Q_2"]|=D50</t>
  </si>
  <si>
    <t>Sls_Lead_Events["Sales_Pgms.Seminars", "Customers.Customer_1", "Pgm_Time.Q_8"]|</t>
  </si>
  <si>
    <t>ZZZ_Ranges!Revenue_Products_Product_3</t>
  </si>
  <si>
    <t>Gross_Margin_pct["Products.Product_6", "Customers.Customer_4", DATE(2010,1,1)]|=G254</t>
  </si>
  <si>
    <t>Sls_Lead_Events["Sales_Pgms.Sales_visits", "Customers.Customer_4", "Pgm_Time.Q_6"]|</t>
  </si>
  <si>
    <t>Mktg_Lead_Events["Mktg_Pgms.Website", "Customers.Customer_9", "Pgm_Time.Q_7"]|=I48</t>
  </si>
  <si>
    <t>:A:0:Delta_Time</t>
  </si>
  <si>
    <t>ZZZ_Ranges!Revenue_Products_Product_10_Customers_Customer_8</t>
  </si>
  <si>
    <t>Sls_Lead_Events["Sales_Pgms.Sales_visits", "Customers.Customer_7", "Pgm_Time.Q_5"]|</t>
  </si>
  <si>
    <t>The percentage of contribution margin that is allocated to each marketing program (for which each program gets credit) and each product</t>
  </si>
  <si>
    <t>Revenue["Products.Product_9", "Customers.Customer_7", DATE(2010,10,1)]|=0/10/10</t>
  </si>
  <si>
    <t>:A:-1:Revenue_tsum</t>
  </si>
  <si>
    <t xml:space="preserve">  Product_6</t>
  </si>
  <si>
    <t>Bluebird CM %</t>
  </si>
  <si>
    <t>Revenue["Products.Product_9", "Customers.Customer_3", DATE(2010,10,1)]|=0/10/10</t>
  </si>
  <si>
    <t>:A:0:Sls_CM_Alloc_pct</t>
  </si>
  <si>
    <t>Gross_Margin_pct["Products.Product_7", "Customers.Customer_10", DATE(2010,4,1)]|=I270</t>
  </si>
  <si>
    <t>Revenue["Products.Product_2", "Customers.Customer_7", DATE(2010,4,1)]|=0/10/10</t>
  </si>
  <si>
    <t>Gross_Margin_pct["Products.Product_7", "Customers.Customer_6", DATE(2009,10,1)]|=F266</t>
  </si>
  <si>
    <t>:D:0:Customers.Customer_4</t>
  </si>
  <si>
    <t>:D:0:Customers.Customer_5</t>
  </si>
  <si>
    <t>:D:0:Customers.Customer_6</t>
  </si>
  <si>
    <t>:D:0:Customers.Customer_7</t>
  </si>
  <si>
    <t>:D:0:Customers.Customer_1</t>
  </si>
  <si>
    <t>:D:0:Customers.Customer_2</t>
  </si>
  <si>
    <t>:D:0:Customers.Customer_3</t>
  </si>
  <si>
    <t>if(Sls_GM_Alloc["Pgm_Time"]=0, 0, Sls_Contrib_Margin/Sls_GM_Alloc["Pgm_Time"]*Gross_Margin_Pct)</t>
  </si>
  <si>
    <t>Gross_Margin_pct["Products.Product_3", "Customers.Customer_4", DATE(2010,10,1)]|=K224</t>
  </si>
  <si>
    <t>:D:0:Customers.Customer_8</t>
  </si>
  <si>
    <t>Revenue["Products.Product_7", "Customers.Customer_10", DATE(2009,1,1)]|=0/10/10</t>
  </si>
  <si>
    <t>Gross_Margin_pct["Products.Product_9", "Customers.Customer_10", DATE(2009,7,1)]|=E290</t>
  </si>
  <si>
    <t>Gross_Margin_pct["Products.Product_10", "Customers.Customer_9", DATE(2009,7,1)]|=E299</t>
  </si>
  <si>
    <t>Mktg_Lead_Events["Mktg_Pgms.Direct_email", "Customers.Customer_4", "Pgm_Time.Q_6"]|=H53</t>
  </si>
  <si>
    <t>Gross_Margin_pct["Products.Product_6", "Customers.Customer_10", DATE(2009,10,1)]|=F260</t>
  </si>
  <si>
    <t>Gross_Margin_pct["Products.Product_9", "Customers.Customer_2", DATE(2010,4,1)]|=I282</t>
  </si>
  <si>
    <t>Revenue["Products.Product_1", "Customers.Customer_1", DATE(2010,10,1)]|=0/10/10</t>
  </si>
  <si>
    <t>Gross_Margin_pct["Products.Product_10", "Customers.Customer_5", DATE(2009,4,1)]|=D295</t>
  </si>
  <si>
    <t>Revenue["Products.Product_7", "Customers.Customer_4", DATE(2010,1,1)]|=0/10/10</t>
  </si>
  <si>
    <t>Revenue["Products.Product_2", "Customers.Customer_5", DATE(2009,10,1)]|=0/10/10</t>
  </si>
  <si>
    <t>Sls_Lead_Events["Sales_Pgms.Seminars", "Customers.Customer_2", "Pgm_Time.Q_1"]|</t>
  </si>
  <si>
    <t>Mktg_GM_Alloc_Plot</t>
  </si>
  <si>
    <t>Gross_Margin_pct["Products.Product_8", "Customers.Customer_1", DATE(2009,7,1)]|=E271</t>
  </si>
  <si>
    <t>Revenue["Products.Product_10", "Customers.Customer_9", DATE(2010,4,1)]|=0/10/10</t>
  </si>
  <si>
    <t>Revenue["Products.Product_3", "Customers.Customer_10", DATE(2009,4,1)]|=0/10/10</t>
  </si>
  <si>
    <t>Gross_Margin_pct["Products.Product_9", "Customers.Customer_5", DATE(2009,1,1)]|=1</t>
  </si>
  <si>
    <t>Mktg_Lead_Events["Mktg_Pgms.Website", "Customers.Customer_6", "Pgm_Time.Q_6"]|=H45</t>
  </si>
  <si>
    <t>Revenue["Products.Product_1", "Customers.Customer_1", DATE(2010,1,1)]|=0/10/10</t>
  </si>
  <si>
    <t>Revenue["Products.Product_9", "Customers.Customer_6", DATE(2010,10,1)]|=0/10/10</t>
  </si>
  <si>
    <t>Revenue["Products.Product_10", "Customers.Customer_5", DATE(2010,10,1)]|=0/10/10</t>
  </si>
  <si>
    <t>Sales CM % Plot</t>
  </si>
  <si>
    <t>Mktg_Lead_Events["Mktg_Pgms.Website", "Customers.Customer_4", "Pgm_Time.Q_7"]|=I43</t>
  </si>
  <si>
    <t>Gross_Margin_pct["Products.Product_6", "Customers.Customer_1", DATE(2010,1,1)]|=G251</t>
  </si>
  <si>
    <t>Revenue["Products.Product_3", "Customers.Customer_8", DATE(2009,1,1)]|=0/10/10</t>
  </si>
  <si>
    <t>Sls_Lead_Events["Sales_Pgms.Seminars", "Customers.Customer_1", "Pgm_Time.Q_5"]|</t>
  </si>
  <si>
    <t>Revenue["Products.Product_2", "Customers.Customer_8", DATE(2010,7,1)]|=0/10/10</t>
  </si>
  <si>
    <t>Gross_Margin_pct["Products.Product_6", "Customers.Customer_8", DATE(2009,4,1)]|=D258</t>
  </si>
  <si>
    <t>Gross_Margin_pct["Products.Product_4", "Customers.Customer_1", DATE(2009,10,1)]|=F231</t>
  </si>
  <si>
    <t>Revenue["Products.Product_5", "Customers.Customer_4", DATE(2010,10,1)]|=0/10/10</t>
  </si>
  <si>
    <t>Revenue["Products.Product_7", "Customers.Customer_5", DATE(2010,1,1)]|=0/10/10</t>
  </si>
  <si>
    <t>Gross_Margin_pct["Products.Product_1", "Customers.Customer_9", DATE(2010,7,1)]|=J209</t>
  </si>
  <si>
    <t>Pgm Time</t>
  </si>
  <si>
    <t>Gross_Margin_pct["Products.Product_4", "Customers.Customer_7", DATE(2010,1,1)]|=G237</t>
  </si>
  <si>
    <t>Revenue["Products.Product_5", "Customers.Customer_8", DATE(2010,7,1)]|=0/10/10</t>
  </si>
  <si>
    <t>:A:-1:Sls_GM_Alloc_Plot</t>
  </si>
  <si>
    <t>Mktg_CM_pct</t>
  </si>
  <si>
    <t>Revenue["Products.Product_5", "Customers.Customer_4", DATE(2010,1,1)]|=0/10/10</t>
  </si>
  <si>
    <t>Gross_Margin_pct["Products.Product_8", "Customers.Customer_2", DATE(2010,10,1)]|=K272</t>
  </si>
  <si>
    <t>Gross_Margin_pct["Products.Product_4", "Customers.Customer_10", DATE(2010,4,1)]|=I240</t>
  </si>
  <si>
    <t>A summary of all customer orders, segmented by customer and order date. This model aggregates order dates into predefined time periods.</t>
  </si>
  <si>
    <t>Revenue["Products.Product_9", "Customers.Customer_10", DATE(2010,10,1)]|=0/10/10</t>
  </si>
  <si>
    <t>Customer 5</t>
  </si>
  <si>
    <t>Gross_Margin_pct["Products.Product_1", "Customers.Customer_4", DATE(2010,7,1)]|=J204</t>
  </si>
  <si>
    <t>Var Exp</t>
  </si>
  <si>
    <t>:D:0:Products.Product_1</t>
  </si>
  <si>
    <t>:A:0:Order_Time</t>
  </si>
  <si>
    <t>Sls_Lead_Events["Sales_Pgms.Seminars", "Customers.Customer_9", "Pgm_Time.Q_1"]|</t>
  </si>
  <si>
    <t>Revenue["Products.Product_2", "Customers.Customer_3", DATE(2010,1,1)]|=0/10/10</t>
  </si>
  <si>
    <t>Inputs!Mktg_Pgm_Life_Days</t>
  </si>
  <si>
    <t>Revenue["Products.Product_10", "Customers.Customer_9", DATE(2010,1,1)]|=0/10/10</t>
  </si>
  <si>
    <t>Gross_Margin_pct["Products.Product_6", "Customers.Customer_8", DATE(2010,1,1)]|=G258</t>
  </si>
  <si>
    <t>Sls_Lead_Events["Sales_Pgms.Sales_visits", "Customers.Customer_1", "Pgm_Time.Q_5"]|</t>
  </si>
  <si>
    <t>Sales Contrib Margin</t>
  </si>
  <si>
    <t>Revenue["Products.Product_4", "Customers.Customer_2", DATE(2010,4,1)]|=0/10/10</t>
  </si>
  <si>
    <t>ZZZ_Ranges!Revenue_Products_Product_6_Customers</t>
  </si>
  <si>
    <t>Revenue["Products.Product_6", "Customers.Customer_8", DATE(2009,1,1)]|=0/10/10</t>
  </si>
  <si>
    <t>Gross_Margin_pct["Products.Product_5", "Customers.Customer_10", DATE(2010,7,1)]|=J250</t>
  </si>
  <si>
    <t>Revenue["Products.Product_9", "Customers.Customer_4", DATE(2010,1,1)]|=0/10/10</t>
  </si>
  <si>
    <t>ZZZ_Ranges!Revenue_Products_Product_8_Customers_Customer_8</t>
  </si>
  <si>
    <t>Gross_Margin_pct["Products.Product_1", "Customers.Customer_3", DATE(2009,10,1)]|=F203</t>
  </si>
  <si>
    <t>Revenue["Products.Product_5", "Customers.Customer_6", DATE(2010,10,1)]|=0/10/10</t>
  </si>
  <si>
    <t>Revenue["Products.Product_2", "Customers.Customer_4", DATE(2009,4,1)]|=0/10/10</t>
  </si>
  <si>
    <t>Gross_Margin_pct["Products.Product_4", "Customers.Customer_8", DATE(2009,4,1)]|=D238</t>
  </si>
  <si>
    <t>Revenue["Products.Product_9", "Customers.Customer_1", DATE(2010,10,1)]|=0/10/10</t>
  </si>
  <si>
    <t>Gross_Margin_pct["Products.Product_4", "Customers.Customer_1", DATE(2009,1,1)]|=1</t>
  </si>
  <si>
    <t>Gross_Margin_pct["Products.Product_6", "Customers.Customer_2", DATE(2010,10,1)]|=K252</t>
  </si>
  <si>
    <t>Gross_Margin_pct["Products.Product_6", "Customers.Customer_3", DATE(2010,4,1)]|=I253</t>
  </si>
  <si>
    <t>Gross_Margin_pct["Products.Product_4", "Customers.Customer_3", DATE(2009,7,1)]|=E233</t>
  </si>
  <si>
    <t>Revenue["Products.Product_3", "Customers.Customer_5", DATE(2010,7,1)]|=0/10/10</t>
  </si>
  <si>
    <t>ZZZ_Ranges!Revenue_Products_Product_4_Customers_Customer_1</t>
  </si>
  <si>
    <t>Gross_Margin_pct["Products.Product_2", "Customers.Customer_1", DATE(2009,10,1)]|=F211</t>
  </si>
  <si>
    <t>Revenue["Products.Product_9", "Customers.Customer_9", DATE(2009,1,1)]|=0/10/10</t>
  </si>
  <si>
    <t>'Graphed Vars'!Mktg_CM_Alloc_pct_Plot</t>
  </si>
  <si>
    <t>Revenue["Products.Product_4", "Customers.Customer_4", DATE(2010,4,1)]|=0/10/10</t>
  </si>
  <si>
    <t>Gross_Margin_pct["Products.Product_7", "Customers.Customer_5", DATE(2010,10,1)]|=K265</t>
  </si>
  <si>
    <t>Revenue["Products.Product_9", "Customers.Customer_1", DATE(2009,1,1)]|=0/10/10</t>
  </si>
  <si>
    <t>ZZZ_Ranges!Revenue_Products_Product_2_Customers_Customer_1</t>
  </si>
  <si>
    <t>Gross_Margin_pct["Products.Product_2", "Customers.Customer_7", DATE(2010,4,1)]|=I217</t>
  </si>
  <si>
    <t>Mktg_Half_Life_Strength</t>
  </si>
  <si>
    <t>Revenue["Products.Product_5", "Customers.Customer_1", DATE(2009,1,1)]|=0/10/10</t>
  </si>
  <si>
    <t>Effectiveness of marketing programs at half-life, compared to initial effectiveness. Programs that are strongest at prospecting (closing) should have a low ~0 (high ~1) value for this parameter. Used in variable Mktg_Ev_Age_Factor.</t>
  </si>
  <si>
    <t>Gross_Margin_pct["Products.Product_6", "Customers.Customer_9", DATE(2009,1,1)]|=1</t>
  </si>
  <si>
    <t>Revenue["Products.Product_2", "Customers.Customer_1", DATE(2009,1,1)]|=0/10/10</t>
  </si>
  <si>
    <t>Gross_Margin_pct["Products.Product_6", "Customers.Customer_4", DATE(2009,7,1)]|=E254</t>
  </si>
  <si>
    <t>Sls_CM_pct</t>
  </si>
  <si>
    <t>Revenue["Products.Product_4", "Customers.Customer_3", DATE(2010,1,1)]|=0/10/10</t>
  </si>
  <si>
    <t>Gross_Margin_pct["Products.Product_5", "Customers.Customer_6", DATE(2010,10,1)]|=K246</t>
  </si>
  <si>
    <t>Revenue["Products.Product_3", "Customers.Customer_2", DATE(2010,4,1)]|=0/10/10</t>
  </si>
  <si>
    <t>Revenue["Products.Product_10", "Customers.Customer_6", DATE(2009,7,1)]|=0/10/10</t>
  </si>
  <si>
    <t>Mktg_Lead_Events["Mktg_Pgms.Website", "Customers.Customer_9", "Pgm_Time.Q_1"]|=0</t>
  </si>
  <si>
    <t>Revenue["Products.Product_10", "Customers.Customer_8", DATE(2010,4,1)]|=0/10/10</t>
  </si>
  <si>
    <t>Gross_Margin_pct["Products.Product_10", "Customers.Customer_4", DATE(2010,1,1)]|=G294</t>
  </si>
  <si>
    <t>Revenue["Products.Product_10", "Customers.Customer_9", DATE(2009,7,1)]|=0/10/10</t>
  </si>
  <si>
    <t>'Graphed Vars'!Mktg_CM_pct_Plot</t>
  </si>
  <si>
    <t>Revenue["Products.Product_10", "Customers.Customer_4", DATE(2010,10,1)]|=0/10/10</t>
  </si>
  <si>
    <t>Gross_Margin_pct["Products.Product_9", "Customers.Customer_2", DATE(2009,1,1)]|=1</t>
  </si>
  <si>
    <t>Mktg_Lead_Events["Mktg_Pgms.Direct_email", "Customers.Customer_9", "Pgm_Time.Q_4"]|=F58</t>
  </si>
  <si>
    <t>Gross Margin</t>
  </si>
  <si>
    <t>Revenue["Products.Product_10", "Customers.Customer_4", DATE(2009,10,1)]|=0/10/10</t>
  </si>
  <si>
    <t>Revenue["Products.Product_10", "Customers.Customer_6", DATE(2010,10,1)]|=0/10/10</t>
  </si>
  <si>
    <t>Variable expense of each marketing program per lead person touched by the program.
Example: if more people attend a seminar, a larger room and more staff persons must be allocated to the seminar.</t>
  </si>
  <si>
    <t>Revenue["Products.Product_1", "Customers.Customer_7", DATE(2009,10,1)]|=0/10/10</t>
  </si>
  <si>
    <t>Mktg_Pgm_Exp_Accr</t>
  </si>
  <si>
    <t>Gross_Margin_pct["Products.Product_3", "Customers.Customer_7", DATE(2009,7,1)]|=E227</t>
  </si>
  <si>
    <t>:A:0:Bluebird_CM</t>
  </si>
  <si>
    <t>:D:2:Customers</t>
  </si>
  <si>
    <t>Gross_Margin_pct</t>
  </si>
  <si>
    <t>Revenue["Products.Product_5", "Customers.Customer_10", DATE(2010,4,1)]|=0/10/10</t>
  </si>
  <si>
    <t>Revenue["Products.Product_10", "Customers.Customer_9", DATE(2009,1,1)]|=0/10/10</t>
  </si>
  <si>
    <t>Revenue["Products.Product_10", "Customers.Customer_7", DATE(2010,10,1)]|=0/10/10</t>
  </si>
  <si>
    <t>Gross_Margin_pct["Products.Product_1", "Customers.Customer_9", DATE(2010,1,1)]|=G209</t>
  </si>
  <si>
    <t>Gross_Margin_pct["Products.Product_10", "Customers.Customer_4", DATE(2009,10,1)]|=F294</t>
  </si>
  <si>
    <t>Revenue["Products.Product_4", "Customers.Customer_5", DATE(2010,1,1)]|=0/10/10</t>
  </si>
  <si>
    <t>Mktg_Lead_Events["Mktg_Pgms.Website", "Customers.Customer_3", "Pgm_Time.Q_2"]|=D42</t>
  </si>
  <si>
    <t>Gross_Margin_pct["Products.Product_2", "Customers.Customer_7", DATE(2009,7,1)]|=E217</t>
  </si>
  <si>
    <t>Gross_Margin_pct["Products.Product_9", "Customers.Customer_7", DATE(2010,7,1)]|=J287</t>
  </si>
  <si>
    <t>Sls_Lead_Events["Sales_Pgms.Sales_visits", "Customers.Customer_6", "Pgm_Time.Q_1"]|</t>
  </si>
  <si>
    <t>Gross_Margin_pct["Products.Product_7", "Customers.Customer_3", DATE(2009,4,1)]|=D263</t>
  </si>
  <si>
    <t>Revenue["Products.Product_7", "Customers.Customer_9", DATE(2010,1,1)]|=0/10/10</t>
  </si>
  <si>
    <t>Gross_Margin_pct["Products.Product_2", "Customers.Customer_9", DATE(2009,7,1)]|=E219</t>
  </si>
  <si>
    <t>Gross_Margin_pct["Products.Product_2", "Customers.Customer_10", DATE(2010,7,1)]|=J220</t>
  </si>
  <si>
    <t>ZZZ_Ranges!Revenue_Products_Product_5_Customers_Customer_6</t>
  </si>
  <si>
    <t>Gross_Margin_pct["Products.Product_1", "Customers.Customer_6", DATE(2009,7,1)]|=E206</t>
  </si>
  <si>
    <t>Gross_Margin_pct["Products.Product_3", "Customers.Customer_8", DATE(2010,10,1)]|=K228</t>
  </si>
  <si>
    <t>Sls_Lead_Events["Sales_Pgms.Seminars", "Customers.Customer_3", "Pgm_Time.Q_5"]|</t>
  </si>
  <si>
    <t>Gross_Margin_pct["Products.Product_4", "Customers.Customer_5", DATE(2009,4,1)]|=D235</t>
  </si>
  <si>
    <t>Gross_Margin_pct["Products.Product_7", "Customers.Customer_6", DATE(2010,4,1)]|=I266</t>
  </si>
  <si>
    <t>Gross_Margin_pct["Products.Product_2", "Customers.Customer_10", DATE(2009,7,1)]|=E220</t>
  </si>
  <si>
    <t>Sls_Pgm_Wgt["Sales_Pgms.Sales_visits"]|=1</t>
  </si>
  <si>
    <t>Revenue["Products.Product_1", "Customers.Customer_7", DATE(2010,7,1)]|=0/10/10</t>
  </si>
  <si>
    <t>Revenue["Products.Product_4", "Customers.Customer_9", DATE(2010,7,1)]|=0/10/10</t>
  </si>
  <si>
    <t>Q 4</t>
  </si>
  <si>
    <t>Gross_Margin_pct["Products.Product_8", "Customers.Customer_5", DATE(2010,1,1)]|=G275</t>
  </si>
  <si>
    <t>:A:0:Contrib_Margin</t>
  </si>
  <si>
    <t>Revenue["Products.Product_5", "Customers.Customer_7", DATE(2010,4,1)]|=0/10/10</t>
  </si>
  <si>
    <t>Mktg_Lead_Events["Mktg_Pgms.Direct_email", "Customers.Customer_5", "Pgm_Time.Q_1"]|=0</t>
  </si>
  <si>
    <t>Revenue["Products.Product_5", "Customers.Customer_1", DATE(2010,1,1)]|=0/10/10</t>
  </si>
  <si>
    <t>Expense for each marketing program in each time period. Includes fixed expense plus variable expense (per lead person). Segmented by marketing program and by program event time period.</t>
  </si>
  <si>
    <t>Mktg_Lead_Events["Mktg_Pgms.Direct_email", "Customers.Customer_9", "Pgm_Time.Q_5"]|=G58</t>
  </si>
  <si>
    <t>:A:0:Mktg_Half_Life_Strength</t>
  </si>
  <si>
    <t>Mktg_Lead_Events["Mktg_Pgms.Website", "Customers.Customer_5", "Pgm_Time.Q_4"]|=F44</t>
  </si>
  <si>
    <t>Revenue["Products.Product_9", "Customers.Customer_10", DATE(2009,4,1)]|=0/10/10</t>
  </si>
  <si>
    <t>Contrib_Margin</t>
  </si>
  <si>
    <t>Gross_Margin_pct["Products.Product_4", "Customers.Customer_1", DATE(2009,4,1)]|=D231</t>
  </si>
  <si>
    <t>Revenue["Products.Product_10", "Customers.Customer_4", DATE(2010,4,1)]|=0/10/10</t>
  </si>
  <si>
    <t>Revenue["Products.Product_3", "Customers.Customer_6", DATE(2010,7,1)]|=0/10/10</t>
  </si>
  <si>
    <t>Gross_Margin_pct["Products.Product_1", "Customers.Customer_2", DATE(2010,10,1)]|=K202</t>
  </si>
  <si>
    <t>Gross_Margin_pct["Products.Product_5", "Customers.Customer_3", DATE(2010,7,1)]|=J243</t>
  </si>
  <si>
    <t>Gross_Margin_pct["Products.Product_2", "Customers.Customer_6", DATE(2010,1,1)]|=G216</t>
  </si>
  <si>
    <t>Sls_GM_Alloc_Plot</t>
  </si>
  <si>
    <t>Bluebird_GM_tsum</t>
  </si>
  <si>
    <t>:D:0:Products.Product_2</t>
  </si>
  <si>
    <t>Revenue["Products.Product_8", "Customers.Customer_2", DATE(2010,10,1)]|=0/10/10</t>
  </si>
  <si>
    <t>Revenue["Products.Product_5", "Customers.Customer_7", DATE(2009,10,1)]|=0/10/10</t>
  </si>
  <si>
    <t>:D:1:Products</t>
  </si>
  <si>
    <t>Mktg_Pgm_Wgt["Mktg_Pgms.Direct_email"]|=1</t>
  </si>
  <si>
    <t>ZZZ_Ranges!Revenue_Products_Product_1_Customers</t>
  </si>
  <si>
    <t>:A:0:Sls_Contrib_Margin</t>
  </si>
  <si>
    <t>Revenue["Products.Product_4", "Customers.Customer_4", DATE(2010,7,1)]|=0/10/10</t>
  </si>
  <si>
    <t>Gross_Margin_pct["Products.Product_10", "Customers.Customer_8", DATE(2009,10,1)]|=F298</t>
  </si>
  <si>
    <t>:D:0:Mktg_Pgms.Direct_email</t>
  </si>
  <si>
    <t>Gross_Margin_pct["Products.Product_8", "Customers.Customer_8", DATE(2009,7,1)]|=E278</t>
  </si>
  <si>
    <t>Gross_Margin_pct["Products.Product_3", "Customers.Customer_6", DATE(2010,7,1)]|=J226</t>
  </si>
  <si>
    <t>Mktg_Contrib_Margin/(Mktg_Contrib_Margin["Mktg_Pgms", "Products"]+Sls_Contrib_Margin["Sales_Pgms", "Products"])</t>
  </si>
  <si>
    <t>Revenue["Products.Product_5", "Customers.Customer_2", DATE(2010,7,1)]|=0/10/10</t>
  </si>
  <si>
    <t>Revenue["Products.Product_9", "Customers.Customer_5", DATE(2010,7,1)]|=0/10/10</t>
  </si>
  <si>
    <t>Revenue["Products.Product_4", "Customers.Customer_3", DATE(2010,10,1)]|=0/10/10</t>
  </si>
  <si>
    <t>Gross_Margin_pct["Products.Product_9", "Customers.Customer_8", DATE(2010,1,1)]|=G288</t>
  </si>
  <si>
    <t>Mktg_Lead_Events["Mktg_Pgms.Direct_email", "Customers.Customer_5", "Pgm_Time.Q_8"]|=J54</t>
  </si>
  <si>
    <t>Revenue["Products.Product_1", "Customers.Customer_10", DATE(2009,4,1)]|=0/10/10</t>
  </si>
  <si>
    <t>The effective life of each marketing program in influencing customers. This parameter is used to estimate the decline inf effectiveness of each program event with time after the event.</t>
  </si>
  <si>
    <t>Gross_Margin_pct["Products.Product_3", "Customers.Customer_8", DATE(2010,4,1)]|=I228</t>
  </si>
  <si>
    <t>Revenue["Products.Product_8", "Customers.Customer_10", DATE(2010,10,1)]|=0/10/10</t>
  </si>
  <si>
    <t>Gross_Margin_pct["Products.Product_2", "Customers.Customer_6", DATE(2010,7,1)]|=J216</t>
  </si>
  <si>
    <t>if(Mktg_GM_Alloc_Denom=0, 0, Gross_Margin_pct*Revenue*Mktg_Lead_Events*Mktg_Pgm_Wgt*Mktg_Ev_Age_Factor/(Mktg_GM_Alloc_Denom+Sls_Rev_Alloc_Denom))</t>
  </si>
  <si>
    <t>Gross_Margin_pct["Products.Product_6", "Customers.Customer_6", DATE(2009,7,1)]|=E256</t>
  </si>
  <si>
    <t>Gross_Margin_pct["Products.Product_7", "Customers.Customer_3", DATE(2009,10,1)]|=F263</t>
  </si>
  <si>
    <t>Gross_Margin_pct["Products.Product_9", "Customers.Customer_9", DATE(2010,4,1)]|=I289</t>
  </si>
  <si>
    <t>Gross_Margin_pct["Products.Product_10", "Customers.Customer_5", DATE(2010,1,1)]|=G295</t>
  </si>
  <si>
    <t>Gross_Margin_pct["Products.Product_6", "Customers.Customer_8", DATE(2009,10,1)]|=F258</t>
  </si>
  <si>
    <t>Gross_Margin_pct["Products.Product_2", "Customers.Customer_2", DATE(2009,1,1)]|=1</t>
  </si>
  <si>
    <t>Gross_Margin_pct["Products.Product_8", "Customers.Customer_5", DATE(2010,10,1)]|=K275</t>
  </si>
  <si>
    <t>Revenue["Products.Product_5", "Customers.Customer_10", DATE(2009,4,1)]|=0/10/10</t>
  </si>
  <si>
    <t>Revenue["Products.Product_6", "Customers.Customer_7", DATE(2009,4,1)]|=0/10/10</t>
  </si>
  <si>
    <t>Gross_Margin_pct["Products.Product_7", "Customers.Customer_2", DATE(2010,7,1)]|=J262</t>
  </si>
  <si>
    <t>Mktg_Lead_Events["Mktg_Pgms.Website", "Customers.Customer_10", "Pgm_Time.Q_8"]|=J49</t>
  </si>
  <si>
    <t>Revenue["Products.Product_4", "Customers.Customer_7", DATE(2010,4,1)]|=0/10/10</t>
  </si>
  <si>
    <t>Display As</t>
  </si>
  <si>
    <t>:A:-1:Sls_Pgm_Life_Days</t>
  </si>
  <si>
    <t>Revenue["Products.Product_1", "Customers.Customer_2", DATE(2009,1,1)]|=0/10/10</t>
  </si>
  <si>
    <t>Gross_Margin_pct["Products.Product_7", "Customers.Customer_7", DATE(2009,4,1)]|=D267</t>
  </si>
  <si>
    <t>Revenue["Products.Product_9", "Customers.Customer_5", DATE(2010,10,1)]|=0/10/10</t>
  </si>
  <si>
    <t>:A:0:Sls_CM_pct_Plot</t>
  </si>
  <si>
    <t>Mktg_Lead_Events["Mktg_Pgms.Website", "Customers.Customer_3", "Pgm_Time.Q_5"]|=G42</t>
  </si>
  <si>
    <t>Gross_Margin_pct["Products.Product_9", "Customers.Customer_8", DATE(2009,10,1)]|=F288</t>
  </si>
  <si>
    <t>Revenue["Products.Product_5", "Customers.Customer_10", DATE(2010,7,1)]|=0/10/10</t>
  </si>
  <si>
    <t>Gross_Margin_pct["Products.Product_5", "Customers.Customer_4", DATE(2009,7,1)]|=E244</t>
  </si>
  <si>
    <t>ZZZ_Ranges!Revenue_Products_Product_2_Customers_Customer_4</t>
  </si>
  <si>
    <t>Gross_Margin_pct["Products.Product_9", "Customers.Customer_4", DATE(2009,1,1)]|=1</t>
  </si>
  <si>
    <t>Revenue["Products.Product_10", "Customers.Customer_7", DATE(2009,4,1)]|=0/10/10</t>
  </si>
  <si>
    <t>Revenue["Products.Product_7", "Customers.Customer_4", DATE(2010,7,1)]|=0/10/10</t>
  </si>
  <si>
    <t>Sls_Lead_Events["Sales_Pgms.Seminars", "Customers.Customer_8", "Pgm_Time.Q_7"]|</t>
  </si>
  <si>
    <t>Sls_Lead_Events["Sales_Pgms.Sales_visits", "Customers.Customer_3", "Pgm_Time.Q_6"]|</t>
  </si>
  <si>
    <t>:A:0:Sls_Half_Life_Strength</t>
  </si>
  <si>
    <t>Gross_Margin_pct["Products.Product_3", "Customers.Customer_5", DATE(2009,1,1)]|=1</t>
  </si>
  <si>
    <t>:D:2:Sales_Pgms</t>
  </si>
  <si>
    <t>Product 8</t>
  </si>
  <si>
    <t>Gross_Margin_pct["Products.Product_9", "Customers.Customer_5", DATE(2010,4,1)]|=I285</t>
  </si>
  <si>
    <t>Gross_Margin_pct["Products.Product_2", "Customers.Customer_8", DATE(2010,7,1)]|=J218</t>
  </si>
  <si>
    <t>Gross_Margin_pct["Products.Product_10", "Customers.Customer_8", DATE(2010,4,1)]|=I298</t>
  </si>
  <si>
    <t>Display Item As</t>
  </si>
  <si>
    <t>ZZZ_Ranges!Gross_Margin_2</t>
  </si>
  <si>
    <t>:D:1:Sales_Pgms</t>
  </si>
  <si>
    <t>Mktg_Lead_Events["Mktg_Pgms.Website", "Customers.Customer_8", "Pgm_Time.Q_4"]|=F47</t>
  </si>
  <si>
    <t>ZZZ_Ranges!Gross_Margin_6</t>
  </si>
  <si>
    <t>ZZZ_Ranges!Gross_Margin_7</t>
  </si>
  <si>
    <t>Revenue["Products.Product_6", "Customers.Customer_6", DATE(2009,10,1)]|=0/10/10</t>
  </si>
  <si>
    <t>ZZZ_Ranges!Gross_Margin_5</t>
  </si>
  <si>
    <t>ZZZ_Ranges!Gross_Margin_8</t>
  </si>
  <si>
    <t>Revenue["Products.Product_9", "Customers.Customer_1", DATE(2010,4,1)]|=0/10/10</t>
  </si>
  <si>
    <t xml:space="preserve">  Customer_8</t>
  </si>
  <si>
    <t>Revenue["Products.Product_8", "Customers.Customer_10", DATE(2009,10,1)]|=0/10/10</t>
  </si>
  <si>
    <t>Gross_Margin_pct["Products.Product_1", "Customers.Customer_2", DATE(2009,1,1)]|=1</t>
  </si>
  <si>
    <t>Bluebird Revenue %</t>
  </si>
  <si>
    <t>Gross_Margin_pct["Products.Product_6", "Customers.Customer_5", DATE(2009,10,1)]|=F255</t>
  </si>
  <si>
    <t>Revenue["Products.Product_9", "Customers.Customer_8", DATE(2010,10,1)]|=0/10/10</t>
  </si>
  <si>
    <t>Revenue["Products.Product_8", "Customers.Customer_5", DATE(2010,7,1)]|=0/10/10</t>
  </si>
  <si>
    <t>Revenue["Products.Product_7", "Customers.Customer_5", DATE(2010,7,1)]|=0/10/10</t>
  </si>
  <si>
    <t>Revenue["Products.Product_9", "Customers.Customer_10", DATE(2009,7,1)]|=0/10/10</t>
  </si>
  <si>
    <t>ZZZ_Ranges!Revenue_Products_Product_5_Customers_Customer_8</t>
  </si>
  <si>
    <t>Revenue["Products.Product_6", "Customers.Customer_1", DATE(2010,10,1)]|=0/10/10</t>
  </si>
  <si>
    <t>Revenue["Products.Product_8", "Customers.Customer_3", DATE(2009,1,1)]|=0/10/10</t>
  </si>
  <si>
    <t>Sls_Lead_Events["Sales_Pgms.Sales_visits", "Customers.Customer_8", "Pgm_Time.Q_6"]|</t>
  </si>
  <si>
    <t>Gross_Margin_pct["Products.Product_8", "Customers.Customer_10", DATE(2009,10,1)]|=F280</t>
  </si>
  <si>
    <t>Revenue["Products.Product_1", "Customers.Customer_8", DATE(2009,4,1)]|=0/10/10</t>
  </si>
  <si>
    <t>Mktg_Lead_Events["Mktg_Pgms.Direct_email", "Customers.Customer_9", "Pgm_Time.Q_7"]|=I58</t>
  </si>
  <si>
    <t>:A:0:Mktg_GM_Alloc_Plot</t>
  </si>
  <si>
    <t>Sls_Lead_Events["Sales_Pgms.Seminars", "Customers.Customer_8", "Pgm_Time.Q_8"]|</t>
  </si>
  <si>
    <t>Revenue["Products.Product_6", "Customers.Customer_5", DATE(2010,4,1)]|=0/10/10</t>
  </si>
  <si>
    <t>Mktg_Lead_Events["Mktg_Pgms.Website", "Customers.Customer_10", "Pgm_Time.Q_4"]|=F49</t>
  </si>
  <si>
    <t>Sls_Lead_Events["Sales_Pgms.Sales_visits", "Customers.Customer_6", "Pgm_Time.Q_5"]|</t>
  </si>
  <si>
    <t>Gross_Margin_pct["Products.Product_8", "Customers.Customer_8", DATE(2009,4,1)]|=D278</t>
  </si>
  <si>
    <t>Gross_Margin_pct["Products.Product_10", "Customers.Customer_3", DATE(2010,1,1)]|=G293</t>
  </si>
  <si>
    <t>Revenue["Products.Product_8", "Customers.Customer_4", DATE(2009,7,1)]|=0/10/10</t>
  </si>
  <si>
    <t>Revenue["Products.Product_8", "Customers.Customer_1", DATE(2009,1,1)]|=0/10/10</t>
  </si>
  <si>
    <t>Revenue["Products.Product_8", "Customers.Customer_1", DATE(2010,4,1)]|=0/10/10</t>
  </si>
  <si>
    <t>:D:0:Customers</t>
  </si>
  <si>
    <t>Revenue by product, summed over customers and order times</t>
  </si>
  <si>
    <t>Gross_Margin_pct["Products.Product_6", "Customers.Customer_5", DATE(2010,4,1)]|=I255</t>
  </si>
  <si>
    <t>Revenue["Products.Product_8", "Customers.Customer_2", DATE(2010,4,1)]|=0/10/10</t>
  </si>
  <si>
    <t>Revenue["Products.Product_10", "Customers.Customer_1", DATE(2009,10,1)]|=0/10/10</t>
  </si>
  <si>
    <t>Gross_Margin_pct["Products.Product_7", "Customers.Customer_2", DATE(2010,4,1)]|=I262</t>
  </si>
  <si>
    <t>Revenue["Products.Product_2", "Customers.Customer_3", DATE(2010,7,1)]|=0/10/10</t>
  </si>
  <si>
    <t>:A:-1:Mktg_CM_Plot</t>
  </si>
  <si>
    <t>Gross_Margin_pct["Products.Product_9", "Customers.Customer_3", DATE(2010,7,1)]|=J283</t>
  </si>
  <si>
    <t>Revenue["Products.Product_8", "Customers.Customer_7", DATE(2010,10,1)]|=0/10/10</t>
  </si>
  <si>
    <t>Gross_Margin_pct["Products.Product_1", "Customers.Customer_8", DATE(2009,1,1)]|=1</t>
  </si>
  <si>
    <t>Gross_Margin_pct["Products.Product_3", "Customers.Customer_3", DATE(2009,4,1)]|=D223</t>
  </si>
  <si>
    <t>Gross_Margin_pct["Products.Product_6", "Customers.Customer_2", DATE(2010,7,1)]|=J252</t>
  </si>
  <si>
    <t>Sls_Pgm_Exp*(1-Last(Sls_Ev_Age_Factor))</t>
  </si>
  <si>
    <t>:D:0:Pgm_Time</t>
  </si>
  <si>
    <t>Revenue["Products.Product_2", "Customers.Customer_10", DATE(2009,1,1)]|=0/10/10</t>
  </si>
  <si>
    <t>Revenue["Products.Product_1", "Customers.Customer_6", DATE(2009,1,1)]|=0/10/10</t>
  </si>
  <si>
    <t>Revenue["Products.Product_4", "Customers.Customer_4", DATE(2009,7,1)]|=0/10/10</t>
  </si>
  <si>
    <t>Gross_Margin_pct["Products.Product_4", "Customers.Customer_8", DATE(2010,4,1)]|=I238</t>
  </si>
  <si>
    <t>Sls_Lead_Events["Sales_Pgms.Sales_visits", "Customers.Customer_5", "Pgm_Time.Q_5"]|</t>
  </si>
  <si>
    <t>Revenue["Products.Product_1", "Customers.Customer_10", DATE(2009,7,1)]|=0/10/10</t>
  </si>
  <si>
    <t>Mktg_Lead_Events["Mktg_Pgms.Direct_email", "Customers.Customer_3", "Pgm_Time.Q_5"]|=G52</t>
  </si>
  <si>
    <t>Sls_Rev_Alloc_Denom</t>
  </si>
  <si>
    <t>Revenue["Products.Product_2", "Customers.Customer_9", DATE(2009,10,1)]|=0/10/10</t>
  </si>
  <si>
    <t>Gross_Margin_pct["Products.Product_6", "Customers.Customer_2", DATE(2010,1,1)]|=G252</t>
  </si>
  <si>
    <t>ZZZ_Ranges!Revenue_Products_Product_6_Customers_Customer_8</t>
  </si>
  <si>
    <t>BlueBird_GM/Gross_Margin_pct</t>
  </si>
  <si>
    <t>:D:0:Products.Product_3</t>
  </si>
  <si>
    <t>Gross_Margin_pct["Products.Product_8", "Customers.Customer_9", DATE(2010,7,1)]|=J279</t>
  </si>
  <si>
    <t>Gross_Margin_pct["Products.Product_7", "Customers.Customer_1", DATE(2010,1,1)]|=G261</t>
  </si>
  <si>
    <t>Revenue["Products.Product_5", "Customers.Customer_10", DATE(2009,7,1)]|=0/10/10</t>
  </si>
  <si>
    <t>ZZZ_Ranges!Revenue_Products_Product_6_Customers_Customer_7</t>
  </si>
  <si>
    <t>ZZZ_Ranges!Revenue_Products_Product_2_Customers_Customer_5</t>
  </si>
  <si>
    <t>Gross_Margin_pct["Products.Product_4", "Customers.Customer_6", DATE(2009,4,1)]|=D236</t>
  </si>
  <si>
    <t>Mktg_Lead_Events["Mktg_Pgms.Website", "Customers.Customer_6", "Pgm_Time.Q_1"]|=0</t>
  </si>
  <si>
    <t>Gross_Margin_pct["Products.Product_10", "Customers.Customer_4", DATE(2010,10,1)]|=K294</t>
  </si>
  <si>
    <t>A factor that captures the relative impact of each sales program. For example, a live sales visit generally has many times the impact per person touched of a sales phone call. This factor influences the allocation of order revenue among the program events that touched a customer before he places an order.</t>
  </si>
  <si>
    <t>Gross_Margin_pct["Products.Product_1", "Customers.Customer_1", DATE(2010,1,1)]|=G201</t>
  </si>
  <si>
    <t>Gross_Margin_pct["Products.Product_1", "Customers.Customer_8", DATE(2009,4,1)]|=D208</t>
  </si>
  <si>
    <t>Revenue["Products.Product_10", "Customers.Customer_8", DATE(2010,10,1)]|=0/10/10</t>
  </si>
  <si>
    <t>Gross_Margin_pct["Products.Product_2", "Customers.Customer_10", DATE(2009,1,1)]|=1</t>
  </si>
  <si>
    <t>ZZZ_Ranges!Revenue_Products_Product_10_Customers_Customer_1</t>
  </si>
  <si>
    <t>Gross_Margin_pct["Products.Product_9", "Customers.Customer_4", DATE(2010,1,1)]|=G284</t>
  </si>
  <si>
    <t>Revenue["Products.Product_4", "Customers.Customer_3", DATE(2010,7,1)]|=0/10/10</t>
  </si>
  <si>
    <t>Gross_Margin_pct["Products.Product_10", "Customers.Customer_1", DATE(2009,7,1)]|=E291</t>
  </si>
  <si>
    <t>ZZZ_Ranges!Revenue_Products_Product_10_Customers_Customer_10</t>
  </si>
  <si>
    <t>Revenue["Products.Product_3", "Customers.Customer_9", DATE(2010,1,1)]|=0/10/10</t>
  </si>
  <si>
    <t>ZZZ_Ranges!Revenue_Products_Product_1_Customers_Customer_5</t>
  </si>
  <si>
    <t>ZZZ_Ranges!Revenue_Products_Product_10</t>
  </si>
  <si>
    <t>Mktg_Lead_Events["Mktg_Pgms.Direct_email", "Customers.Customer_6", "Pgm_Time.Q_1"]|=0</t>
  </si>
  <si>
    <t>Gross_Margin_pct["Products.Product_5", "Customers.Customer_5", DATE(2010,1,1)]|=G245</t>
  </si>
  <si>
    <t>Sls_Lead_Events["Sales_Pgms.Seminars", "Customers.Customer_1", "Pgm_Time.Q_1"]|</t>
  </si>
  <si>
    <t>Revenue["Products.Product_10", "Customers.Customer_5", DATE(2009,4,1)]|=0/10/10</t>
  </si>
  <si>
    <t>Gross_Margin_pct["Products.Product_3", "Customers.Customer_1", DATE(2009,10,1)]|=F221</t>
  </si>
  <si>
    <t>:A:-1:Sls_Pgm_VarExp</t>
  </si>
  <si>
    <t>Gross_Margin_pct["Products.Product_5", "Customers.Customer_3", DATE(2010,1,1)]|=G243</t>
  </si>
  <si>
    <t>Mktg_GM_Alloc_pct_tsum</t>
  </si>
  <si>
    <t>Revenue["Products.Product_7", "Customers.Customer_7", DATE(2009,1,1)]|=0/10/10</t>
  </si>
  <si>
    <t>Gross_Margin_pct["Products.Product_7", "Customers.Customer_2", DATE(2009,4,1)]|=D262</t>
  </si>
  <si>
    <t>Gross_Margin_pct["Products.Product_5", "Customers.Customer_9", DATE(2010,10,1)]|=K249</t>
  </si>
  <si>
    <t>Revenue["Products.Product_6", "Customers.Customer_3", DATE(2010,10,1)]|=0/10/10</t>
  </si>
  <si>
    <t>Revenue["Products.Product_6", "Customers.Customer_3", DATE(2009,1,1)]|=0/10/10</t>
  </si>
  <si>
    <t>Revenue["Products.Product_8", "Customers.Customer_7", DATE(2009,1,1)]|=0/10/10</t>
  </si>
  <si>
    <t>Gross_Margin_pct["Products.Product_8", "Customers.Customer_8", DATE(2010,7,1)]|=J278</t>
  </si>
  <si>
    <t>Revenue["Products.Product_2", "Customers.Customer_10", DATE(2010,10,1)]|=0/10/10</t>
  </si>
  <si>
    <t>'Mtg Pgms'!Mktg_Pgm_Exp</t>
  </si>
  <si>
    <t>Gross_Margin_pct["Products.Product_7", "Customers.Customer_1", DATE(2010,4,1)]|=I261</t>
  </si>
  <si>
    <t>:A:0:Mktg_CM_Plot</t>
  </si>
  <si>
    <t>Sls_Lead_Events["Sales_Pgms.Seminars", "Customers.Customer_9", "Pgm_Time.Q_8"]|</t>
  </si>
  <si>
    <t>Mktg_Lead_Events["Mktg_Pgms.Direct_email", "Customers.Customer_5", "Pgm_Time.Q_2"]|=D54</t>
  </si>
  <si>
    <t>Revenue["Products.Product_6", "Customers.Customer_5", DATE(2010,10,1)]|=0/10/10</t>
  </si>
  <si>
    <t>Revenue["Products.Product_1", "Customers.Customer_4", DATE(2010,4,1)]|=0/10/10</t>
  </si>
  <si>
    <t>Gross_Margin_pct["Products.Product_1", "Customers.Customer_7", DATE(2009,1,1)]|=1</t>
  </si>
  <si>
    <t>Revenue["Products.Product_1", "Customers.Customer_8", DATE(2009,10,1)]|=0/10/10</t>
  </si>
  <si>
    <t>Gross_Margin_pct["Products.Product_3", "Customers.Customer_6", DATE(2010,1,1)]|=G226</t>
  </si>
  <si>
    <t>Revenue["Products.Product_1", "Customers.Customer_1", DATE(2009,1,1)]|=0/10/10</t>
  </si>
  <si>
    <t>Gross_Margin_pct["Products.Product_10", "Customers.Customer_10", DATE(2009,7,1)]|=E300</t>
  </si>
  <si>
    <t>Revenue["Products.Product_1", "Customers.Customer_3", DATE(2010,4,1)]|=0/10/10</t>
  </si>
  <si>
    <t>Revenue["Products.Product_7", "Customers.Customer_9", DATE(2010,7,1)]|=0/10/10</t>
  </si>
  <si>
    <t>Revenue["Products.Product_3", "Customers.Customer_7", DATE(2010,1,1)]|=0/10/10</t>
  </si>
  <si>
    <t>Gross_Margin_pct["Products.Product_8", "Customers.Customer_7", DATE(2010,7,1)]|=J277</t>
  </si>
  <si>
    <t>Revenue["Products.Product_6", "Customers.Customer_2", DATE(2009,1,1)]|=0/10/10</t>
  </si>
  <si>
    <t>Gross_Margin_pct["Products.Product_4", "Customers.Customer_7", DATE(2009,10,1)]|=F237</t>
  </si>
  <si>
    <t>Gross_Margin_pct["Products.Product_3", "Customers.Customer_7", DATE(2010,4,1)]|=I227</t>
  </si>
  <si>
    <t>Gross_Margin_pct["Products.Product_9", "Customers.Customer_3", DATE(2010,4,1)]|=I283</t>
  </si>
  <si>
    <t>Gross_Margin_pct["Products.Product_5", "Customers.Customer_5", DATE(2010,7,1)]|=J245</t>
  </si>
  <si>
    <t>Mktg_Pgm_Life_Days["Mktg_Pgms.Website"]|=90</t>
  </si>
  <si>
    <t>Gross_Margin_pct["Products.Product_2", "Customers.Customer_2", DATE(2010,10,1)]|=K212</t>
  </si>
  <si>
    <t>Gross_Margin_pct["Products.Product_7", "Customers.Customer_1", DATE(2009,7,1)]|=E261</t>
  </si>
  <si>
    <t>Gross_Margin_pct["Products.Product_7", "Customers.Customer_9", DATE(2010,10,1)]|=K269</t>
  </si>
  <si>
    <t>Revenue["Products.Product_7", "Customers.Customer_7", DATE(2010,1,1)]|=0/10/10</t>
  </si>
  <si>
    <t>Revenue["Products.Product_6", "Customers.Customer_9", DATE(2010,7,1)]|=0/10/10</t>
  </si>
  <si>
    <t>Revenue["Products.Product_5", "Customers.Customer_1", DATE(2010,7,1)]|=0/10/10</t>
  </si>
  <si>
    <t>Revenue["Products.Product_10", "Customers.Customer_1", DATE(2010,4,1)]|=0/10/10</t>
  </si>
  <si>
    <t>Revenue["Products.Product_4", "Customers.Customer_4", DATE(2009,4,1)]|=0/10/10</t>
  </si>
  <si>
    <t>Gross_Margin_pct["Products.Product_7", "Customers.Customer_5", DATE(2010,4,1)]|=I265</t>
  </si>
  <si>
    <t>Gross_Margin_pct["Products.Product_6", "Customers.Customer_3", DATE(2010,10,1)]|=K253</t>
  </si>
  <si>
    <t>Sls_Lead_Events["Sales_Pgms.Seminars", "Customers.Customer_2", "Pgm_Time.Q_6"]|</t>
  </si>
  <si>
    <t>Gross_Margin_pct["Products.Product_4", "Customers.Customer_3", DATE(2009,4,1)]|=D233</t>
  </si>
  <si>
    <t>Gross_Margin_pct["Products.Product_5", "Customers.Customer_4", DATE(2010,4,1)]|=I244</t>
  </si>
  <si>
    <t>:A:-1:Gross_Margin_pct_tsum</t>
  </si>
  <si>
    <t>Sls_Lead_Events["Sales_Pgms.Seminars", "Customers.Customer_7", "Pgm_Time.Q_2"]|</t>
  </si>
  <si>
    <t>Revenue["Products.Product_6", "Customers.Customer_1", DATE(2009,7,1)]|=0/10/10</t>
  </si>
  <si>
    <t>ZZZ_Ranges!Revenue_Products_Product_1_Customers_Customer_9</t>
  </si>
  <si>
    <t>Gross_Margin_pct["Products.Product_2", "Customers.Customer_10", DATE(2010,4,1)]|=I220</t>
  </si>
  <si>
    <t>Sls_Lead_Events["Sales_Pgms.Seminars", "Customers.Customer_4", "Pgm_Time.Q_7"]|</t>
  </si>
  <si>
    <t>Gross_Margin_pct["Products.Product_8", "Customers.Customer_6", DATE(2009,7,1)]|=E276</t>
  </si>
  <si>
    <t>Mktg_Lead_Events["Mktg_Pgms.Direct_email", "Customers.Customer_5", "Pgm_Time.Q_7"]|=I54</t>
  </si>
  <si>
    <t>Sls_Lead_Events["Sales_Pgms.Sales_visits", "Customers.Customer_9", "Pgm_Time.Q_5"]|</t>
  </si>
  <si>
    <t>Mktg_Lead_Events["Mktg_Pgms.Direct_email", "Customers.Customer_6", "Pgm_Time.Q_4"]|=F55</t>
  </si>
  <si>
    <t>ZZZ_Ranges!Revenue_Products_Product_8_Customers_Customer_2</t>
  </si>
  <si>
    <t>Revenue["Products.Product_1", "Customers.Customer_9", DATE(2010,1,1)]|=0/10/10</t>
  </si>
  <si>
    <t>Revenue["Products.Product_10", "Customers.Customer_2", DATE(2009,4,1)]|=0/10/10</t>
  </si>
  <si>
    <t>Revenue["Products.Product_5", "Customers.Customer_3", DATE(2010,10,1)]|=0/10/10</t>
  </si>
  <si>
    <t>Revenue["Products.Product_2", "Customers.Customer_9", DATE(2010,4,1)]|=0/10/10</t>
  </si>
  <si>
    <t>Sls_Lead_Events["Sales_Pgms.Seminars", "Customers.Customer_1", "Pgm_Time.Q_7"]|</t>
  </si>
  <si>
    <t>ZZZ_Ranges!Revenue_Products_Product_5_Customers_Customer_4</t>
  </si>
  <si>
    <t>Revenue["Products.Product_7", "Customers.Customer_10", DATE(2010,10,1)]|=0/10/10</t>
  </si>
  <si>
    <t>Revenue["Products.Product_5", "Customers.Customer_7", DATE(2010,10,1)]|=0/10/10</t>
  </si>
  <si>
    <t>Mktg_Pgm_Wgt</t>
  </si>
  <si>
    <t>Gross_Margin_pct["Products.Product_4", "Customers.Customer_7", DATE(2010,10,1)]|=K237</t>
  </si>
  <si>
    <t>ZZZ_Ranges!Revenue_Products_Product_7_Customers_Customer_9</t>
  </si>
  <si>
    <t>:A:-1:Sls_Half_Life_Strength</t>
  </si>
  <si>
    <t>Gross_Margin_pct["Products.Product_7", "Customers.Customer_4", DATE(2009,10,1)]|=F264</t>
  </si>
  <si>
    <t>:A:0:Sls_Pgm_Life_Days</t>
  </si>
  <si>
    <t>current_date()</t>
  </si>
  <si>
    <t>Gross_Margin_pct["Products.Product_7", "Customers.Customer_7", DATE(2009,1,1)]|=1</t>
  </si>
  <si>
    <t>Revenue["Products.Product_9", "Customers.Customer_4", DATE(2009,1,1)]|=0/10/10</t>
  </si>
  <si>
    <t>Gross_Margin_pct["Products.Product_7", "Customers.Customer_8", DATE(2009,7,1)]|=E268</t>
  </si>
  <si>
    <t>Revenue["Products.Product_6", "Customers.Customer_7", DATE(2009,10,1)]|=0/10/10</t>
  </si>
  <si>
    <t>Gross_Margin_pct["Products.Product_2", "Customers.Customer_6", DATE(2009,7,1)]|=E216</t>
  </si>
  <si>
    <t>Mktg_Lead_Events["Mktg_Pgms.Website", "Customers.Customer_8", "Pgm_Time.Q_1"]|=0</t>
  </si>
  <si>
    <t>:D:0:Products.Product_4</t>
  </si>
  <si>
    <t>The ratio (contribution margin)/revenue, for each marketing program and each product</t>
  </si>
  <si>
    <t>Revenue["Products.Product_4", "Customers.Customer_9", DATE(2010,10,1)]|=0/10/10</t>
  </si>
  <si>
    <t>Gross_Margin_pct["Products.Product_3", "Customers.Customer_1", DATE(2010,10,1)]|=K221</t>
  </si>
  <si>
    <t>Gross_Margin_pct["Products.Product_10", "Customers.Customer_10", DATE(2009,1,1)]|=1</t>
  </si>
  <si>
    <t>Revenue["Products.Product_8", "Customers.Customer_10", DATE(2009,7,1)]|=0/10/10</t>
  </si>
  <si>
    <t>Revenue["Products.Product_1", "Customers.Customer_8", DATE(2010,4,1)]|=0/10/10</t>
  </si>
  <si>
    <t>Revenue["Products.Product_5", "Customers.Customer_7", DATE(2010,1,1)]|=0/10/10</t>
  </si>
  <si>
    <t>Gross_Margin_pct["Products.Product_9", "Customers.Customer_8", DATE(2009,1,1)]|=1</t>
  </si>
  <si>
    <t>Revenue["Products.Product_10", "Customers.Customer_7", DATE(2010,1,1)]|=0/10/10</t>
  </si>
  <si>
    <t>Mktg_Lead_Events["Mktg_Pgms.Direct_email", "Customers.Customer_3", "Pgm_Time.Q_7"]|=I52</t>
  </si>
  <si>
    <t>Inputs!Revenue_1</t>
  </si>
  <si>
    <t>Gross_Margin_pct["Products.Product_3", "Customers.Customer_9", DATE(2009,4,1)]|=D229</t>
  </si>
  <si>
    <t>Revenue["Products.Product_6", "Customers.Customer_2", DATE(2010,1,1)]|=0/10/10</t>
  </si>
  <si>
    <t>Mktg_Lead_Events["Mktg_Pgms.Website", "Customers.Customer_9", "Pgm_Time.Q_5"]|=G48</t>
  </si>
  <si>
    <t>Gross_Margin_pct["Products.Product_3", "Customers.Customer_4", DATE(2009,1,1)]|=1</t>
  </si>
  <si>
    <t>Program Life (Days)</t>
  </si>
  <si>
    <t>Gross_Margin_pct["Products.Product_5", "Customers.Customer_7", DATE(2010,7,1)]|=J247</t>
  </si>
  <si>
    <t>Mktg_Lead_Events["Mktg_Pgms.Direct_email", "Customers.Customer_5", "Pgm_Time.Q_4"]|=F54</t>
  </si>
  <si>
    <t>Gross_Margin_pct["Products.Product_4", "Customers.Customer_2", DATE(2009,7,1)]|=E232</t>
  </si>
  <si>
    <t>Gross_Margin_pct["Products.Product_6", "Customers.Customer_2", DATE(2009,1,1)]|=1</t>
  </si>
  <si>
    <t>Gross_Margin_pct["Products.Product_9", "Customers.Customer_5", DATE(2009,10,1)]|=F285</t>
  </si>
  <si>
    <t>Gross_Margin_pct["Products.Product_10", "Customers.Customer_6", DATE(2009,4,1)]|=D296</t>
  </si>
  <si>
    <t>Gross_Margin_pct["Products.Product_1", "Customers.Customer_2", DATE(2009,4,1)]|=D202</t>
  </si>
  <si>
    <t>Revenue["Products.Product_5", "Customers.Customer_8", DATE(2009,10,1)]|=0/10/10</t>
  </si>
  <si>
    <t>Customers</t>
  </si>
  <si>
    <t>Revenue["Products.Product_8", "Customers.Customer_5", DATE(2010,10,1)]|=0/10/10</t>
  </si>
  <si>
    <t>Gross_Margin_pct["Products.Product_8", "Customers.Customer_7", DATE(2010,4,1)]|=I277</t>
  </si>
  <si>
    <t>ProgTime</t>
  </si>
  <si>
    <t>Gross_Margin_pct["Products.Product_10", "Customers.Customer_8", DATE(2009,1,1)]|=1</t>
  </si>
  <si>
    <t>:D:-1:Sales_Pgms</t>
  </si>
  <si>
    <t>Revenue["Products.Product_4", "Customers.Customer_8", DATE(2010,10,1)]|=0/10/10</t>
  </si>
  <si>
    <t>Sls_Lead_Events["Sales_Pgms.Sales_visits", "Customers.Customer_2", "Pgm_Time.Q_4"]|</t>
  </si>
  <si>
    <t>Sls_Lead_Events["Sales_Pgms.Sales_visits", "Customers.Customer_1", "Pgm_Time.Q_4"]|</t>
  </si>
  <si>
    <t>Mktg_Lead_Events["Mktg_Pgms.Website", "Customers.Customer_1", "Pgm_Time.Q_5"]|=G40</t>
  </si>
  <si>
    <t>Gross_Margin_pct["Products.Product_4", "Customers.Customer_5", DATE(2009,10,1)]|=F235</t>
  </si>
  <si>
    <t>Revenue["Products.Product_4", "Customers.Customer_2", DATE(2009,1,1)]|=0/10/10</t>
  </si>
  <si>
    <t>Gross_Margin_pct["Products.Product_10", "Customers.Customer_7", DATE(2009,4,1)]|=D297</t>
  </si>
  <si>
    <t>The percentage of gross margin that is allocated to each marketing program (for which each marketing program gets credit) and product. If cost of goods is not included in the model, this variable holds percent of revenue.</t>
  </si>
  <si>
    <t xml:space="preserve">  Customer_4</t>
  </si>
  <si>
    <t>Mktg_Lead_Events["Mktg_Pgms.Direct_email", "Customers.Customer_3", "Pgm_Time.Q_3"]|=E52</t>
  </si>
  <si>
    <t>Revenue["Products.Product_3", "Customers.Customer_4", DATE(2009,7,1)]|=0/10/10</t>
  </si>
  <si>
    <t>Gross_Margin_pct["Products.Product_9", "Customers.Customer_10", DATE(2010,1,1)]|=G290</t>
  </si>
  <si>
    <t>Mktg_Lead_Events["Mktg_Pgms.Website", "Customers.Customer_9", "Pgm_Time.Q_3"]|=E48</t>
  </si>
  <si>
    <t>Revenue["Products.Product_3", "Customers.Customer_7", DATE(2009,1,1)]|=0/10/10</t>
  </si>
  <si>
    <t>Revenue["Products.Product_8", "Customers.Customer_4", DATE(2010,4,1)]|=0/10/10</t>
  </si>
  <si>
    <t>Inputs!Gross_Margin_pct_7</t>
  </si>
  <si>
    <t>:A:-1:Accrued_Exp</t>
  </si>
  <si>
    <t>Gross_Margin_pct["Products.Product_3", "Customers.Customer_5", DATE(2009,7,1)]|=E225</t>
  </si>
  <si>
    <t>Mktg_Lead_Events["Mktg_Pgms.Website", "Customers.Customer_8", "Pgm_Time.Q_3"]|=E47</t>
  </si>
  <si>
    <t>'(Other Computations)'!Bluebird_GM_tsum</t>
  </si>
  <si>
    <t>Gross_Margin_pct["Products.Product_1", "Customers.Customer_3", DATE(2009,1,1)]|=1</t>
  </si>
  <si>
    <t>Revenue["Products.Product_4", "Customers.Customer_10", DATE(2010,1,1)]|=0/10/10</t>
  </si>
  <si>
    <t>Sls_Lead_Events["Sales_Pgms.Sales_visits", "Customers.Customer_9", "Pgm_Time.Q_6"]|</t>
  </si>
  <si>
    <t>Gross_Margin_pct["Products.Product_4", "Customers.Customer_10", DATE(2009,7,1)]|=E240</t>
  </si>
  <si>
    <t>Gross_Margin_pct["Products.Product_3", "Customers.Customer_9", DATE(2010,4,1)]|=I229</t>
  </si>
  <si>
    <t>Revenue["Products.Product_6", "Customers.Customer_3", DATE(2010,1,1)]|=0/10/10</t>
  </si>
  <si>
    <t>Revenue["Products.Product_5", "Customers.Customer_4", DATE(2010,7,1)]|=0/10/10</t>
  </si>
  <si>
    <t>ZZZ_Ranges!Revenue_Products_Product_3_Customers_Customer_2</t>
  </si>
  <si>
    <t>Revenue["Products.Product_9", "Customers.Customer_3", DATE(2009,7,1)]|=0/10/10</t>
  </si>
  <si>
    <t>Revenue["Products.Product_6", "Customers.Customer_6", DATE(2010,4,1)]|=0/10/10</t>
  </si>
  <si>
    <t>Revenue["Products.Product_6", "Customers.Customer_5", DATE(2010,7,1)]|=0/10/10</t>
  </si>
  <si>
    <t>Gross_Margin_pct["Products.Product_4", "Customers.Customer_7", DATE(2009,1,1)]|=1</t>
  </si>
  <si>
    <t>Sls_Lead_Events["Sales_Pgms.Sales_visits", "Customers.Customer_7", "Pgm_Time.Q_6"]|</t>
  </si>
  <si>
    <t>Gross_Margin_pct["Products.Product_7", "Customers.Customer_6", DATE(2009,4,1)]|=D266</t>
  </si>
  <si>
    <t>Gross_Margin_pct["Products.Product_10", "Customers.Customer_1", DATE(2010,1,1)]|=G291</t>
  </si>
  <si>
    <t>Gross_Margin_pct["Products.Product_8", "Customers.Customer_3", DATE(2010,1,1)]|=G273</t>
  </si>
  <si>
    <t>Gross_Margin_pct["Products.Product_5", "Customers.Customer_8", DATE(2009,10,1)]|=F248</t>
  </si>
  <si>
    <t>Sls_Lead_Events["Sales_Pgms.Sales_visits", "Customers.Customer_4", "Pgm_Time.Q_3"]|</t>
  </si>
  <si>
    <t>Gross_Margin_pct["Products.Product_6", "Customers.Customer_8", DATE(2010,10,1)]|=K258</t>
  </si>
  <si>
    <t>Products, Customers</t>
  </si>
  <si>
    <t>Revenue["Products.Product_6", "Customers.Customer_1", DATE(2009,10,1)]|=0/10/10</t>
  </si>
  <si>
    <t>if(Mktg_Lead_Events=0, 0, Mktg_Pgm_FixExp)+Mktg_Lead_Events*Mktg_Pgm_VarExp</t>
  </si>
  <si>
    <t>Mktg_Pgm_VarExp["Mktg_Pgms.Website"]|=0</t>
  </si>
  <si>
    <t>Prog Time</t>
  </si>
  <si>
    <t>ZZZ_Ranges!Revenue_Products_Product_4_Customers_Customer_9</t>
  </si>
  <si>
    <t>Gross_Margin_pct["Products.Product_2", "Customers.Customer_2", DATE(2010,7,1)]|=J212</t>
  </si>
  <si>
    <t>Gross_Margin_pct["Products.Product_3", "Customers.Customer_2", DATE(2009,10,1)]|=F222</t>
  </si>
  <si>
    <t>Gross_Margin_pct["Products.Product_7", "Customers.Customer_5", DATE(2009,7,1)]|=E265</t>
  </si>
  <si>
    <t>:A:0:Mktg_GM_Alloc</t>
  </si>
  <si>
    <t>Gross_Margin_pct["Products.Product_4", "Customers.Customer_2", DATE(2009,4,1)]|=D232</t>
  </si>
  <si>
    <t>Gross_Margin_pct["Products.Product_8", "Customers.Customer_1", DATE(2010,7,1)]|=J271</t>
  </si>
  <si>
    <t>Revenue["Products.Product_8", "Customers.Customer_5", DATE(2009,4,1)]|=0/10/10</t>
  </si>
  <si>
    <t>Gross_Margin_pct["Products.Product_4", "Customers.Customer_8", DATE(2009,1,1)]|=1</t>
  </si>
  <si>
    <t>Gross_Margin_pct["Products.Product_5", "Customers.Customer_10", DATE(2009,10,1)]|=F250</t>
  </si>
  <si>
    <t>Sls_Lead_Events["Sales_Pgms.Seminars", "Customers.Customer_8", "Pgm_Time.Q_3"]|</t>
  </si>
  <si>
    <t>Sls_Lead_Events["Sales_Pgms.Sales_visits", "Customers.Customer_3", "Pgm_Time.Q_2"]|</t>
  </si>
  <si>
    <t>The first day of each time period into which program events are classified</t>
  </si>
  <si>
    <t>Revenue["Products.Product_5", "Customers.Customer_9", DATE(2009,1,1)]|=0/10/10</t>
  </si>
  <si>
    <t>:A:-1:Sls_CM_pct</t>
  </si>
  <si>
    <t>Mktg_Lead_Events["Mktg_Pgms.Website", "Customers.Customer_10", "Pgm_Time.Q_7"]|=I49</t>
  </si>
  <si>
    <t>Customer 10</t>
  </si>
  <si>
    <t>Revenue["Products.Product_6", "Customers.Customer_6", DATE(2009,7,1)]|=0/10/10</t>
  </si>
  <si>
    <t>Revenue["Products.Product_3", "Customers.Customer_9", DATE(2010,7,1)]|=0/10/10</t>
  </si>
  <si>
    <t>Gross_Margin_pct["Products.Product_8", "Customers.Customer_8", DATE(2009,10,1)]|=F278</t>
  </si>
  <si>
    <t>Gross_Margin_pct["Products.Product_3", "Customers.Customer_10", DATE(2009,1,1)]|=1</t>
  </si>
  <si>
    <t>Gross_Margin_pct["Products.Product_1", "Customers.Customer_8", DATE(2010,7,1)]|=J208</t>
  </si>
  <si>
    <t>Gross_Margin_pct["Products.Product_7", "Customers.Customer_2", DATE(2009,10,1)]|=F262</t>
  </si>
  <si>
    <t>Revenue["Products.Product_8", "Customers.Customer_6", DATE(2009,10,1)]|=0/10/10</t>
  </si>
  <si>
    <t>Mktg_Lead_Events["Mktg_Pgms.Website", "Customers.Customer_8", "Pgm_Time.Q_5"]|=G47</t>
  </si>
  <si>
    <t>Revenue["Products.Product_2", "Customers.Customer_6", DATE(2009,1,1)]|=0/10/10</t>
  </si>
  <si>
    <t>Revenue["Products.Product_8", "Customers.Customer_4", DATE(2009,4,1)]|=0/10/10</t>
  </si>
  <si>
    <t xml:space="preserve">  Customer_10</t>
  </si>
  <si>
    <t>Revenue["Products.Product_3", "Customers.Customer_4", DATE(2009,10,1)]|=0/10/10</t>
  </si>
  <si>
    <t>Company_Name[]|</t>
  </si>
  <si>
    <t>Revenue["Products.Product_5", "Customers.Customer_3", DATE(2009,1,1)]|=0/10/10</t>
  </si>
  <si>
    <t>Revenue["Products.Product_10", "Customers.Customer_6", DATE(2009,10,1)]|=0/10/10</t>
  </si>
  <si>
    <t>Gross_Margin_pct["Products.Product_1", "Customers.Customer_7", DATE(2010,7,1)]|=J207</t>
  </si>
  <si>
    <t>ZZZ_Ranges!Bluebird_Rev_Time_Period</t>
  </si>
  <si>
    <t>Revenue["Products.Product_3", "Customers.Customer_8", DATE(2010,1,1)]|=0/10/10</t>
  </si>
  <si>
    <t>Sls_Lead_Events["Sales_Pgms.Sales_visits", "Customers.Customer_8", "Pgm_Time.Q_2"]|</t>
  </si>
  <si>
    <t>Gross_Margin_pct["Products.Product_1", "Customers.Customer_2", DATE(2010,4,1)]|=I202</t>
  </si>
  <si>
    <t>Gross_Margin_pct["Products.Product_1", "Customers.Customer_5", DATE(2010,10,1)]|=K205</t>
  </si>
  <si>
    <t>Gross_Margin_pct["Products.Product_8", "Customers.Customer_2", DATE(2010,4,1)]|=I272</t>
  </si>
  <si>
    <t>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t>
  </si>
  <si>
    <t>Revenue["Products.Product_7", "Customers.Customer_9", DATE(2009,1,1)]|=0/10/10</t>
  </si>
  <si>
    <t>Gross_Margin_pct["Products.Product_1", "Customers.Customer_1", DATE(2009,7,1)]|=E201</t>
  </si>
  <si>
    <t>Revenue["Products.Product_7", "Customers.Customer_6", DATE(2010,1,1)]|=0/10/10</t>
  </si>
  <si>
    <t>'Graphed Vars'!Mktg_CM_Plot</t>
  </si>
  <si>
    <t>Gross_Margin_pct["Products.Product_3", "Customers.Customer_8", DATE(2009,4,1)]|=D228</t>
  </si>
  <si>
    <t>Revenue["Products.Product_1", "Customers.Customer_9", DATE(2009,1,1)]|=0/10/10</t>
  </si>
  <si>
    <t>'Graphed Vars'!Mktg_GM_Alloc_Plot</t>
  </si>
  <si>
    <t>ZZZ_Ranges!Revenue_Products_Product_3_Customers_Customer_6</t>
  </si>
  <si>
    <t>Revenue["Products.Product_5", "Customers.Customer_6", DATE(2010,1,1)]|=0/10/10</t>
  </si>
  <si>
    <t>Gross_Margin_pct["Products.Product_9", "Customers.Customer_10", DATE(2009,1,1)]|=1</t>
  </si>
  <si>
    <t>:A:-1:Sls_Rev_Alloc_Denom</t>
  </si>
  <si>
    <t>Revenue["Products.Product_4", "Customers.Customer_8", DATE(2009,1,1)]|=0/10/10</t>
  </si>
  <si>
    <t>Revenue["Products.Product_10", "Customers.Customer_6", DATE(2010,4,1)]|=0/10/10</t>
  </si>
  <si>
    <t>Gross_Margin_pct["Products.Product_7", "Customers.Customer_6", DATE(2009,1,1)]|=1</t>
  </si>
  <si>
    <t>:A:0:Mktg_CM_Alloc_pct_Plot</t>
  </si>
  <si>
    <t>Revenue["Products.Product_4", "Customers.Customer_7", DATE(2009,7,1)]|=0/10/10</t>
  </si>
  <si>
    <t>Sls_Lead_Events["Sales_Pgms.Sales_visits", "Customers.Customer_5", "Pgm_Time.Q_4"]|</t>
  </si>
  <si>
    <t>Revenue["Products.Product_8", "Customers.Customer_4", DATE(2009,10,1)]|=0/10/10</t>
  </si>
  <si>
    <t>Gross_Margin_pct["Products.Product_3", "Customers.Customer_5", DATE(2010,4,1)]|=I225</t>
  </si>
  <si>
    <t>Revenue["Products.Product_2", "Customers.Customer_4", DATE(2010,1,1)]|=0/10/10</t>
  </si>
  <si>
    <t>Gross_Margin_pct["Products.Product_10", "Customers.Customer_9", DATE(2009,4,1)]|=D299</t>
  </si>
  <si>
    <t>Gross_Margin_pct["Products.Product_7", "Customers.Customer_9", DATE(2009,10,1)]|=F269</t>
  </si>
  <si>
    <t>ZZZ_Ranges!Revenue_Products_Product_5_Customers_Customer_9</t>
  </si>
  <si>
    <t>Revenue["Products.Product_9", "Customers.Customer_2", DATE(2010,10,1)]|=0/10/10</t>
  </si>
  <si>
    <t>Mktg_Pgm_FixExp["Mktg_Pgms.Website"]|</t>
  </si>
  <si>
    <t>Gross_Margin_pct["Products.Product_6", "Customers.Customer_8", DATE(2010,7,1)]|=J258</t>
  </si>
  <si>
    <t>Mktg_Lead_Events["Mktg_Pgms.Direct_email", "Customers.Customer_8", "Pgm_Time.Q_2"]|=D57</t>
  </si>
  <si>
    <t>Gross_Margin_pct["Products.Product_3", "Customers.Customer_1", DATE(2009,4,1)]|=D221</t>
  </si>
  <si>
    <t>Revenue["Products.Product_7", "Customers.Customer_1", DATE(2010,1,1)]|=0/10/10</t>
  </si>
  <si>
    <t>Revenue["Products.Product_7", "Customers.Customer_7", DATE(2010,10,1)]|=0/10/10</t>
  </si>
  <si>
    <t>Gross_Margin_pct["Products.Product_7", "Customers.Customer_8", DATE(2010,10,1)]|=K268</t>
  </si>
  <si>
    <t>Gross_Margin_pct["Products.Product_3", "Customers.Customer_9", DATE(2010,1,1)]|=G229</t>
  </si>
  <si>
    <t>if(Mktg_GM_Alloc["Pgm_Time"]=0, 0, Mktg_Contrib_Margin/Mktg_GM_Alloc["Pgm_Time"]*Gross_Margin_Pct)</t>
  </si>
  <si>
    <t>Mktg_Lead_Events["Mktg_Pgms.Direct_email", "Customers.Customer_7", "Pgm_Time.Q_8"]|=J56</t>
  </si>
  <si>
    <t>Revenue["Products.Product_2", "Customers.Customer_6", DATE(2010,1,1)]|=0/10/10</t>
  </si>
  <si>
    <t>Revenue["Products.Product_4", "Customers.Customer_1", DATE(2009,1,1)]|=0/10/10</t>
  </si>
  <si>
    <t>Revenue["Products.Product_8", "Customers.Customer_6", DATE(2010,1,1)]|=0/10/10</t>
  </si>
  <si>
    <t>Mktg_GM_Alloc_tsum["Pgm_Time"]/Gross_Margin_tsum["Products"]</t>
  </si>
  <si>
    <t>Gross_Margin_pct["Products.Product_8", "Customers.Customer_9", DATE(2009,7,1)]|=E279</t>
  </si>
  <si>
    <t>Revenue["Products.Product_1", "Customers.Customer_9", DATE(2010,7,1)]|=0/10/10</t>
  </si>
  <si>
    <t>Gross_Margin_pct["Products.Product_4", "Customers.Customer_2", DATE(2010,10,1)]|=K232</t>
  </si>
  <si>
    <t>:D:0:Products</t>
  </si>
  <si>
    <t>:A:-1:Bluebird_GM</t>
  </si>
  <si>
    <t>Revenue["Products.Product_3", "Customers.Customer_9", DATE(2009,7,1)]|=0/10/10</t>
  </si>
  <si>
    <t>Mktg_Lead_Events["Mktg_Pgms.Direct_email", "Customers.Customer_2", "Pgm_Time.Q_2"]|=D51</t>
  </si>
  <si>
    <t>Mktg_CM_pct_Plot</t>
  </si>
  <si>
    <t>Mktg_Lead_Events["Mktg_Pgms.Website", "Customers.Customer_6", "Pgm_Time.Q_7"]|=I45</t>
  </si>
  <si>
    <t>Revenue["Products.Product_8", "Customers.Customer_1", DATE(2009,10,1)]|=0/10/10</t>
  </si>
  <si>
    <t>Gross_Margin_pct["Products.Product_10", "Customers.Customer_2", DATE(2010,4,1)]|=I292</t>
  </si>
  <si>
    <t>Revenue["Products.Product_2", "Customers.Customer_2", DATE(2009,7,1)]|=0/10/10</t>
  </si>
  <si>
    <t>:A:0:Mktg_Pgm_Life_Days</t>
  </si>
  <si>
    <t>Revenue["Products.Product_2", "Customers.Customer_3", DATE(2009,7,1)]|=0/10/10</t>
  </si>
  <si>
    <t>Mktg_CM_Alloc_pct_Plot</t>
  </si>
  <si>
    <t>Gross_Margin_pct["Products.Product_7", "Customers.Customer_1", DATE(2009,10,1)]|=F261</t>
  </si>
  <si>
    <t>Gross_Margin_pct["Products.Product_4", "Customers.Customer_5", DATE(2009,7,1)]|=E235</t>
  </si>
  <si>
    <t>Gross_Margin_pct["Products.Product_2", "Customers.Customer_3", DATE(2010,4,1)]|=I213</t>
  </si>
  <si>
    <t>Gross_Margin_pct["Products.Product_2", "Customers.Customer_5", DATE(2010,7,1)]|=J215</t>
  </si>
  <si>
    <t>Revenue["Products.Product_10", "Customers.Customer_2", DATE(2010,10,1)]|=0/10/10</t>
  </si>
  <si>
    <t>Revenue*Gross_Margin_pct-Mktg_GM_Alloc-Sls_GM_Alloc</t>
  </si>
  <si>
    <t>Mktg_Lead_Events["Mktg_Pgms.Direct_email", "Customers.Customer_4", "Pgm_Time.Q_4"]|=F53</t>
  </si>
  <si>
    <t>Sls_Lead_Events["Sales_Pgms.Sales_visits", "Customers.Customer_5", "Pgm_Time.Q_7"]|</t>
  </si>
  <si>
    <t>Gross_Margin_pct["Products.Product_2", "Customers.Customer_5", DATE(2010,10,1)]|=K215</t>
  </si>
  <si>
    <t>Q 1</t>
  </si>
  <si>
    <t>Revenue["Products.Product_7", "Customers.Customer_4", DATE(2010,10,1)]|=0/10/10</t>
  </si>
  <si>
    <t>Gross_Margin_pct["Products.Product_4", "Customers.Customer_6", DATE(2009,7,1)]|=E236</t>
  </si>
  <si>
    <t>Inputs!Revenue_6</t>
  </si>
  <si>
    <t>Gross_Margin_pct["Products.Product_6", "Customers.Customer_4", DATE(2010,10,1)]|=K254</t>
  </si>
  <si>
    <t>Sls_Lead_Events["Sales_Pgms.Seminars", "Customers.Customer_9", "Pgm_Time.Q_4"]|</t>
  </si>
  <si>
    <t>Revenue["Products.Product_5", "Customers.Customer_7", DATE(2010,7,1)]|=0/10/10</t>
  </si>
  <si>
    <t>Gross_Margin_pct["Products.Product_4", "Customers.Customer_3", DATE(2009,1,1)]|=1</t>
  </si>
  <si>
    <t>Gross_Margin_pct["Products.Product_5", "Customers.Customer_1", DATE(2010,10,1)]|=K241</t>
  </si>
  <si>
    <t>Sls_Lead_Events["Sales_Pgms.Sales_visits", "Customers.Customer_5", "Pgm_Time.Q_3"]|</t>
  </si>
  <si>
    <t>'Contrib Margin'!Bluebird_Expense</t>
  </si>
  <si>
    <t>Gross_Margin_pct["Products.Product_4", "Customers.Customer_6", DATE(2009,1,1)]|=1</t>
  </si>
  <si>
    <t>Revenue["Products.Product_1", "Customers.Customer_2", DATE(2009,7,1)]|=0/10/10</t>
  </si>
  <si>
    <t>Revenue["Products.Product_4", "Customers.Customer_5", DATE(2009,10,1)]|=0/10/10</t>
  </si>
  <si>
    <t>Mktg_GM_Alloc_Denom</t>
  </si>
  <si>
    <t>Gross_Margin_pct["Products.Product_4", "Customers.Customer_7", DATE(2010,4,1)]|=I237</t>
  </si>
  <si>
    <t>:A:-1:Bluebird_GM_tsum</t>
  </si>
  <si>
    <t>Mktg_Lead_Events["Mktg_Pgms.Direct_email", "Customers.Customer_2", "Pgm_Time.Q_5"]|=G51</t>
  </si>
  <si>
    <t>Mktg Gross Margin Alloc</t>
  </si>
  <si>
    <t>Gross_Margin_pct["Products.Product_1", "Customers.Customer_6", DATE(2009,4,1)]|=D206</t>
  </si>
  <si>
    <t>Gross_Margin_pct["Products.Product_2", "Customers.Customer_5", DATE(2009,4,1)]|=D215</t>
  </si>
  <si>
    <t>Revenue["Products.Product_6", "Customers.Customer_4", DATE(2009,1,1)]|=0/10/10</t>
  </si>
  <si>
    <t>ZZZ_Ranges!Revenue_Products_Product_9_Customers_Customer_8</t>
  </si>
  <si>
    <t xml:space="preserve">  Customer_9</t>
  </si>
  <si>
    <t>Revenue["Products.Product_4", "Customers.Customer_1", DATE(2010,4,1)]|=0/10/10</t>
  </si>
  <si>
    <t>Revenue["Products.Product_10", "Customers.Customer_2", DATE(2009,10,1)]|=0/10/10</t>
  </si>
  <si>
    <t>Sls_Lead_Events["Sales_Pgms.Sales_visits", "Customers.Customer_1", "Pgm_Time.Q_8"]|</t>
  </si>
  <si>
    <t>Mktg_Lead_Events["Mktg_Pgms.Direct_email", "Customers.Customer_10", "Pgm_Time.Q_8"]|=J59</t>
  </si>
  <si>
    <t>Sls_Lead_Events["Sales_Pgms.Seminars", "Customers.Customer_2", "Pgm_Time.Q_2"]|</t>
  </si>
  <si>
    <t>Revenue["Products.Product_6", "Customers.Customer_2", DATE(2010,10,1)]|=0/10/10</t>
  </si>
  <si>
    <t>Gross_Margin_pct["Products.Product_8", "Customers.Customer_10", DATE(2010,4,1)]|=I280</t>
  </si>
  <si>
    <t>Revenue["Products.Product_10", "Customers.Customer_1", DATE(2009,7,1)]|=0/10/10</t>
  </si>
  <si>
    <t>Gross_Margin_pct["Products.Product_2", "Customers.Customer_2", DATE(2010,1,1)]|=G212</t>
  </si>
  <si>
    <t>Gross_Margin_pct["Products.Product_6", "Customers.Customer_8", DATE(2010,4,1)]|=I258</t>
  </si>
  <si>
    <t>ZZZ_Ranges!Revenue_Products_Product_9_Customers_Customer_3</t>
  </si>
  <si>
    <t>Mktg_Lead_Events["Mktg_Pgms.Direct_email", "Customers.Customer_8", "Pgm_Time.Q_4"]|=F57</t>
  </si>
  <si>
    <t>Mktg_Lead_Events["Mktg_Pgms.Website", "Customers.Customer_8", "Pgm_Time.Q_2"]|=D47</t>
  </si>
  <si>
    <t>Gross_Margin_pct["Products.Product_5", "Customers.Customer_5", DATE(2010,10,1)]|=K245</t>
  </si>
  <si>
    <t>ZZZ_Ranges!Gross_Margin_Time_Period</t>
  </si>
  <si>
    <t>Gross_Margin_pct["Products.Product_8", "Customers.Customer_1", DATE(2010,1,1)]|=G271</t>
  </si>
  <si>
    <t>Gross_Margin_pct["Products.Product_7", "Customers.Customer_9", DATE(2009,7,1)]|=E269</t>
  </si>
  <si>
    <t>Revenue["Products.Product_1", "Customers.Customer_8", DATE(2010,10,1)]|=0/10/10</t>
  </si>
  <si>
    <t>:A:0:Sls_Rev_Alloc_Denom</t>
  </si>
  <si>
    <t>Revenue["Products.Product_6", "Customers.Customer_1", DATE(2009,4,1)]|=0/10/10</t>
  </si>
  <si>
    <t xml:space="preserve">  Product_8</t>
  </si>
  <si>
    <t>Gross_Margin_pct["Products.Product_3", "Customers.Customer_6", DATE(2009,1,1)]|=1</t>
  </si>
  <si>
    <t>Gross_Margin_pct["Products.Product_5", "Customers.Customer_10", DATE(2009,4,1)]|=D250</t>
  </si>
  <si>
    <t>Gross_Margin_pct["Products.Product_2", "Customers.Customer_9", DATE(2010,7,1)]|=J219</t>
  </si>
  <si>
    <t>Sls_Lead_Events["Sales_Pgms.Seminars", "Customers.Customer_5", "Pgm_Time.Q_7"]|</t>
  </si>
  <si>
    <t>Gross_Margin_pct["Products.Product_10", "Customers.Customer_3", DATE(2009,7,1)]|=E293</t>
  </si>
  <si>
    <t>Gross_Margin_pct["Products.Product_7", "Customers.Customer_5", DATE(2009,10,1)]|=F265</t>
  </si>
  <si>
    <t>:A:-1:Bluebird_CM</t>
  </si>
  <si>
    <t>Gross_Margin_pct["Products.Product_1", "Customers.Customer_4", DATE(2010,1,1)]|=G204</t>
  </si>
  <si>
    <t>Gross_Margin_pct["Products.Product_7", "Customers.Customer_4", DATE(2010,1,1)]|=G264</t>
  </si>
  <si>
    <t>Revenue["Products.Product_6", "Customers.Customer_3", DATE(2010,7,1)]|=0/10/10</t>
  </si>
  <si>
    <t>Revenue["Products.Product_6", "Customers.Customer_2", DATE(2010,7,1)]|=0/10/10</t>
  </si>
  <si>
    <t>Gross_Margin_pct["Products.Product_8", "Customers.Customer_7", DATE(2009,10,1)]|=F277</t>
  </si>
  <si>
    <t>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t>
  </si>
  <si>
    <t>Revenue["Products.Product_7", "Customers.Customer_3", DATE(2010,1,1)]|=0/10/10</t>
  </si>
  <si>
    <t>Revenue["Products.Product_10", "Customers.Customer_2", DATE(2010,7,1)]|=0/10/10</t>
  </si>
  <si>
    <t>Gross_Margin_pct["Products.Product_10", "Customers.Customer_7", DATE(2009,1,1)]|=1</t>
  </si>
  <si>
    <t>Gross_Margin_pct["Products.Product_1", "Customers.Customer_7", DATE(2010,10,1)]|=K207</t>
  </si>
  <si>
    <t>Order Time</t>
  </si>
  <si>
    <t>Revenue["Products.Product_5", "Customers.Customer_10", DATE(2009,10,1)]|=0/10/10</t>
  </si>
  <si>
    <t>Gross_Margin_pct["Products.Product_3", "Customers.Customer_2", DATE(2010,4,1)]|=I222</t>
  </si>
  <si>
    <t>Denominator that normalizes gross margin allocations to sales programs to ensure that 100% of relevant margin is allocated to marketing and sales programs. Used in variable Sls_GM_Alloc. Segmented by sales program and order time period.</t>
  </si>
  <si>
    <t>Gross_Margin_pct["Products.Product_1", "Customers.Customer_7", DATE(2010,1,1)]|=G207</t>
  </si>
  <si>
    <t>Bluebird GM</t>
  </si>
  <si>
    <t>Revenue["Products.Product_5", "Customers.Customer_5", DATE(2010,4,1)]|=0/10/10</t>
  </si>
  <si>
    <t>Revenue["Products.Product_1", "Customers.Customer_4", DATE(2009,7,1)]|=0/10/10</t>
  </si>
  <si>
    <t>Revenue["Products.Product_6", "Customers.Customer_10", DATE(2010,4,1)]|=0/10/10</t>
  </si>
  <si>
    <t>Gross_Margin_pct["Products.Product_8", "Customers.Customer_10", DATE(2010,10,1)]|=K280</t>
  </si>
  <si>
    <t>Mktg_Half_Life_Strength["Mktg_Pgms.Website"]|=0.5</t>
  </si>
  <si>
    <t>Gross_Margin_pct["Products.Product_9", "Customers.Customer_1", DATE(2009,7,1)]|=E281</t>
  </si>
  <si>
    <t>Revenue["Products.Product_9", "Customers.Customer_6", DATE(2009,1,1)]|=0/10/10</t>
  </si>
  <si>
    <t>Sls_Lead_Events["Sales_Pgms.Seminars", "Customers.Customer_6", "Pgm_Time.Q_7"]|</t>
  </si>
  <si>
    <t>Revenue["Products.Product_2", "Customers.Customer_2", DATE(2010,1,1)]|=0/10/10</t>
  </si>
  <si>
    <t>Revenue["Products.Product_6", "Customers.Customer_5", DATE(2009,1,1)]|=0/10/10</t>
  </si>
  <si>
    <t>Revenue["Products.Product_3", "Customers.Customer_3", DATE(2010,4,1)]|=0/10/10</t>
  </si>
  <si>
    <t>Revenue["Products.Product_7", "Customers.Customer_8", DATE(2010,1,1)]|=0/10/10</t>
  </si>
  <si>
    <t>:A:0:Mktg_CM_Alloc_pct</t>
  </si>
  <si>
    <t>Gross_Margin_pct["Products.Product_5", "Customers.Customer_1", DATE(2010,7,1)]|=J241</t>
  </si>
  <si>
    <t>Mktg_Lead_Events["Mktg_Pgms.Website", "Customers.Customer_4", "Pgm_Time.Q_3"]|=E43</t>
  </si>
  <si>
    <t>Sls_Lead_Events["Sales_Pgms.Seminars", "Customers.Customer_5", "Pgm_Time.Q_2"]|</t>
  </si>
  <si>
    <t>Revenue["Products.Product_1", "Customers.Customer_5", DATE(2010,7,1)]|=0/10/10</t>
  </si>
  <si>
    <t>Revenue["Products.Product_3", "Customers.Customer_6", DATE(2009,4,1)]|=0/10/10</t>
  </si>
  <si>
    <t>Gross_Margin_pct["Products.Product_5", "Customers.Customer_9", DATE(2010,7,1)]|=J249</t>
  </si>
  <si>
    <t>Mktg_Lead_Events["Mktg_Pgms.Website", "Customers.Customer_9", "Pgm_Time.Q_4"]|=F48</t>
  </si>
  <si>
    <t>Gross_Margin_pct["Products.Product_7", "Customers.Customer_2", DATE(2009,1,1)]|=1</t>
  </si>
  <si>
    <t>Gross_Margin_pct["Products.Product_1", "Customers.Customer_8", DATE(2010,10,1)]|=K208</t>
  </si>
  <si>
    <t>Mktg_Pgms, Pgm_Time</t>
  </si>
  <si>
    <t>Sls_CM_Alloc_pct</t>
  </si>
  <si>
    <t>Revenue["Products.Product_3", "Customers.Customer_3", DATE(2009,7,1)]|=0/10/10</t>
  </si>
  <si>
    <t>Gross_Margin_pct["Products.Product_8", "Customers.Customer_2", DATE(2009,4,1)]|=D272</t>
  </si>
  <si>
    <t>if(Revenue=0, 0, Bluebird_Rev/Revenue)</t>
  </si>
  <si>
    <t>Mktg_Pgm_Exp*(1-Last(Mktg_Ev_Age_Factor))</t>
  </si>
  <si>
    <t>:D:-1:Products</t>
  </si>
  <si>
    <t>Revenue["Products.Product_2", "Customers.Customer_6", DATE(2010,10,1)]|=0/10/10</t>
  </si>
  <si>
    <t>Sls_Lead_Events["Sales_Pgms.Sales_visits", "Customers.Customer_3", "Pgm_Time.Q_5"]|</t>
  </si>
  <si>
    <t>Mktg_Lead_Events["Mktg_Pgms.Website", "Customers.Customer_2", "Pgm_Time.Q_8"]|=J41</t>
  </si>
  <si>
    <t>ZZZ_Ranges!Bluebird_Rev_Date</t>
  </si>
  <si>
    <t>Gross_Margin_pct["Products.Product_4", "Customers.Customer_4", DATE(2009,4,1)]|=D234</t>
  </si>
  <si>
    <t>Mktg_Lead_Events["Mktg_Pgms.Website", "Customers.Customer_3", "Pgm_Time.Q_7"]|=I42</t>
  </si>
  <si>
    <t>Gross_Margin_pct["Products.Product_6", "Customers.Customer_6", DATE(2009,1,1)]|=1</t>
  </si>
  <si>
    <t>Q 2</t>
  </si>
  <si>
    <t>Revenue["Products.Product_3", "Customers.Customer_8", DATE(2010,7,1)]|=0/10/10</t>
  </si>
  <si>
    <t>Revenue["Products.Product_5", "Customers.Customer_10", DATE(2010,10,1)]|=0/10/10</t>
  </si>
  <si>
    <t>Sls_Lead_Events["Sales_Pgms.Seminars", "Customers.Customer_6", "Pgm_Time.Q_4"]|</t>
  </si>
  <si>
    <t>Gross_Margin_pct["Products.Product_4", "Customers.Customer_6", DATE(2009,10,1)]|=F236</t>
  </si>
  <si>
    <t>Mktg CM %</t>
  </si>
  <si>
    <t>Gross_Margin_pct["Products.Product_9", "Customers.Customer_6", DATE(2010,4,1)]|=I286</t>
  </si>
  <si>
    <t>Gross_Margin_pct["Products.Product_8", "Customers.Customer_5", DATE(2010,4,1)]|=I275</t>
  </si>
  <si>
    <t>Gross_Margin_pct["Products.Product_3", "Customers.Customer_7", DATE(2009,1,1)]|=1</t>
  </si>
  <si>
    <t>Gross_Margin_pct["Products.Product_10", "Customers.Customer_2", DATE(2009,10,1)]|=F292</t>
  </si>
  <si>
    <t>Mktg_Lead_Events["Mktg_Pgms.Website", "Customers.Customer_3", "Pgm_Time.Q_4"]|=F42</t>
  </si>
  <si>
    <t>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t>
  </si>
  <si>
    <t>Sls_Lead_Events["Sales_Pgms.Seminars", "Customers.Customer_7", "Pgm_Time.Q_6"]|</t>
  </si>
  <si>
    <t>Mktg_Lead_Events["Mktg_Pgms.Website", "Customers.Customer_9", "Pgm_Time.Q_2"]|=D48</t>
  </si>
  <si>
    <t>Revenue["Products.Product_3", "Customers.Customer_4", DATE(2009,4,1)]|=0/10/10</t>
  </si>
  <si>
    <t>Gross_Margin_pct["Products.Product_10", "Customers.Customer_8", DATE(2010,10,1)]|=K298</t>
  </si>
  <si>
    <t>Gross_Margin_pct["Products.Product_9", "Customers.Customer_6", DATE(2009,7,1)]|=E286</t>
  </si>
  <si>
    <t>Revenue["Products.Product_7", "Customers.Customer_6", DATE(2010,7,1)]|=0/10/10</t>
  </si>
  <si>
    <t>Mktg_Lead_Events["Mktg_Pgms.Direct_email", "Customers.Customer_9", "Pgm_Time.Q_3"]|=E58</t>
  </si>
  <si>
    <t>Pgm_Time, Sales_Pgms, Products</t>
  </si>
  <si>
    <t>Revenue["Products.Product_6", "Customers.Customer_8", DATE(2010,10,1)]|=0/10/10</t>
  </si>
  <si>
    <t>Gross_Margin_pct["Products.Product_2", "Customers.Customer_1", DATE(2009,1,1)]|=1</t>
  </si>
  <si>
    <t>Revenue["Products.Product_5", "Customers.Customer_6", DATE(2010,7,1)]|=0/10/10</t>
  </si>
  <si>
    <t>:A:0:Bluebird_Rev</t>
  </si>
  <si>
    <t>Revenue["Products.Product_9", "Customers.Customer_10", DATE(2009,1,1)]|=0/10/10</t>
  </si>
  <si>
    <t>Revenue["Products.Product_6", "Customers.Customer_6", DATE(2010,1,1)]|=0/10/10</t>
  </si>
  <si>
    <t>Gross_Margin_pct["Products.Product_8", "Customers.Customer_10", DATE(2010,1,1)]|=G280</t>
  </si>
  <si>
    <t>Mktg_Lead_Events["Mktg_Pgms.Direct_email", "Customers.Customer_8", "Pgm_Time.Q_8"]|=J57</t>
  </si>
  <si>
    <t>Revenue["Products.Product_10", "Customers.Customer_8", DATE(2009,7,1)]|=0/10/10</t>
  </si>
  <si>
    <t>Revenue["Products.Product_5", "Customers.Customer_6", DATE(2010,4,1)]|=0/10/10</t>
  </si>
  <si>
    <t>Gross_Margin_pct["Products.Product_7", "Customers.Customer_8", DATE(2010,4,1)]|=I268</t>
  </si>
  <si>
    <t>Gross_Margin_pct["Products.Product_3", "Customers.Customer_10", DATE(2009,10,1)]|=F230</t>
  </si>
  <si>
    <t>Revenue["Products.Product_2", "Customers.Customer_4", DATE(2010,7,1)]|=0/10/10</t>
  </si>
  <si>
    <t>Gross_Margin_pct["Products.Product_5", "Customers.Customer_10", DATE(2010,10,1)]|=K250</t>
  </si>
  <si>
    <t>ZZZ_Ranges!Revenue_Products_Product_2_Customers_Customer_6</t>
  </si>
  <si>
    <t>Sls_Lead_Events["Sales_Pgms.Sales_visits", "Customers.Customer_4", "Pgm_Time.Q_7"]|</t>
  </si>
  <si>
    <t>Gross_Margin_pct["Products.Product_5", "Customers.Customer_10", DATE(2010,4,1)]|=I250</t>
  </si>
  <si>
    <t>Gross_Margin_pct["Products.Product_8", "Customers.Customer_10", DATE(2009,1,1)]|=1</t>
  </si>
  <si>
    <t>Sls_Lead_Events["Sales_Pgms.Sales_visits", "Customers.Customer_7", "Pgm_Time.Q_4"]|</t>
  </si>
  <si>
    <t>Revenue["Products.Product_2", "Customers.Customer_5", DATE(2010,1,1)]|=0/10/10</t>
  </si>
  <si>
    <t>Gross_Margin_pct["Products.Product_2", "Customers.Customer_6", DATE(2010,10,1)]|=K216</t>
  </si>
  <si>
    <t>ZZZ_Ranges!Revenue_Products_Product_3_Customers</t>
  </si>
  <si>
    <t>Pgm_Time, Sales_Pgms</t>
  </si>
  <si>
    <t>Revenue["Products.Product_6", "Customers.Customer_5", DATE(2009,4,1)]|=0/10/10</t>
  </si>
  <si>
    <t>Sls_Lead_Events["Sales_Pgms.Sales_visits", "Customers.Customer_2", "Pgm_Time.Q_1"]|</t>
  </si>
  <si>
    <t>:D:-1:Pgm_Time</t>
  </si>
  <si>
    <t>ZZZ_Ranges!Revenue_Products_Product_3_Customers_Customer_4</t>
  </si>
  <si>
    <t>Revenue["Products.Product_1", "Customers.Customer_3", DATE(2009,7,1)]|=0/10/10</t>
  </si>
  <si>
    <t>Product 9</t>
  </si>
  <si>
    <t>Revenue["Products.Product_2", "Customers.Customer_7", DATE(2009,10,1)]|=0/10/10</t>
  </si>
  <si>
    <t>Revenue["Products.Product_7", "Customers.Customer_1", DATE(2010,7,1)]|=0/10/10</t>
  </si>
  <si>
    <t>Revenue["Products.Product_3", "Customers.Customer_1", DATE(2010,10,1)]|=0/10/10</t>
  </si>
  <si>
    <t>:A:-1:Mktg_Pgm_Exp_Accr</t>
  </si>
  <si>
    <t>Product 1</t>
  </si>
  <si>
    <t>Product 3</t>
  </si>
  <si>
    <t>Product 2</t>
  </si>
  <si>
    <t>Product 5</t>
  </si>
  <si>
    <t>Product 4</t>
  </si>
  <si>
    <t>Revenue["Products.Product_2", "Customers.Customer_6", DATE(2010,7,1)]|=0/10/10</t>
  </si>
  <si>
    <t>Product 6</t>
  </si>
  <si>
    <t>Sls_Lead_Events["Sales_Pgms.Sales_visits", "Customers.Customer_8", "Pgm_Time.Q_8"]|</t>
  </si>
  <si>
    <t>Gross_Margin_pct["Products.Product_9", "Customers.Customer_4", DATE(2009,4,1)]|=D284</t>
  </si>
  <si>
    <t>Revenue["Products.Product_9", "Customers.Customer_6", DATE(2009,10,1)]|=0/10/10</t>
  </si>
  <si>
    <t>Revenue["Products.Product_8", "Customers.Customer_6", DATE(2010,7,1)]|=0/10/10</t>
  </si>
  <si>
    <t>:A:-1:Mktg_GM_Alloc_Denom</t>
  </si>
  <si>
    <t>ZZZ_Ranges!Revenue_Products_Product_1_Customers_Customer_8</t>
  </si>
  <si>
    <t>:A:-1:Sls_CM_Plot</t>
  </si>
  <si>
    <t>:A:-1:Prog_Time</t>
  </si>
  <si>
    <t>Revenue["Products.Product_4", "Customers.Customer_8", DATE(2009,7,1)]|=0/10/10</t>
  </si>
  <si>
    <t>Mktg_Lead_Events["Mktg_Pgms.Website", "Customers.Customer_8", "Pgm_Time.Q_7"]|=I47</t>
  </si>
  <si>
    <t>Gross_Margin_pct["Products.Product_10", "Customers.Customer_5", DATE(2009,7,1)]|=E295</t>
  </si>
  <si>
    <t>Revenue["Products.Product_10", "Customers.Customer_10", DATE(2010,4,1)]|=0/10/10</t>
  </si>
  <si>
    <t>Revenue["Products.Product_6", "Customers.Customer_3", DATE(2009,10,1)]|=0/10/10</t>
  </si>
  <si>
    <t>Revenue["Products.Product_5", "Customers.Customer_10", DATE(2009,1,1)]|=0/10/10</t>
  </si>
  <si>
    <t>Gross_Margin_pct["Products.Product_5", "Customers.Customer_8", DATE(2009,1,1)]|=1</t>
  </si>
  <si>
    <t xml:space="preserve">  Seminars</t>
  </si>
  <si>
    <t>Sls_Lead_Events["Sales_Pgms.Sales_visits", "Customers.Customer_7", "Pgm_Time.Q_3"]|</t>
  </si>
  <si>
    <t>Revenue["Products.Product_8", "Customers.Customer_9", DATE(2009,1,1)]|=0/10/10</t>
  </si>
  <si>
    <t>Revenue["Products.Product_10", "Customers.Customer_1", DATE(2009,1,1)]|=0/10/10</t>
  </si>
  <si>
    <t>Revenue["Products.Product_7", "Customers.Customer_3", DATE(2009,7,1)]|=0/10/10</t>
  </si>
  <si>
    <t>Gross_Margin_pct["Products.Product_9", "Customers.Customer_10", DATE(2009,10,1)]|=F290</t>
  </si>
  <si>
    <t>Revenue["Products.Product_6", "Customers.Customer_6", DATE(2009,4,1)]|=0/10/10</t>
  </si>
  <si>
    <t>Revenue["Products.Product_7", "Customers.Customer_4", DATE(2009,10,1)]|=0/10/10</t>
  </si>
  <si>
    <t>Revenue["Products.Product_3", "Customers.Customer_9", DATE(2010,10,1)]|=0/10/10</t>
  </si>
  <si>
    <t>ZZZ_Ranges!Revenue_Products_Product_1_Customers_Customer_10</t>
  </si>
  <si>
    <t>Revenue["Products.Product_5", "Customers.Customer_8", DATE(2010,10,1)]|=0/10/10</t>
  </si>
  <si>
    <t>Gross_Margin_pct["Products.Product_5", "Customers.Customer_10", DATE(2009,7,1)]|=E250</t>
  </si>
  <si>
    <t xml:space="preserve">  Q_2</t>
  </si>
  <si>
    <t xml:space="preserve">  Q_3</t>
  </si>
  <si>
    <t xml:space="preserve">  Q_1</t>
  </si>
  <si>
    <t xml:space="preserve">  Q_6</t>
  </si>
  <si>
    <t xml:space="preserve">  Q_7</t>
  </si>
  <si>
    <t xml:space="preserve">  Q_4</t>
  </si>
  <si>
    <t xml:space="preserve">  Q_5</t>
  </si>
  <si>
    <t xml:space="preserve">  Q_8</t>
  </si>
  <si>
    <t>:D:0:Customers.Customer_10</t>
  </si>
  <si>
    <t>Revenue["Products.Product_3", "Customers.Customer_2", DATE(2009,1,1)]|=0/10/10</t>
  </si>
  <si>
    <t>Mktg_Lead_Events["Mktg_Pgms.Website", "Customers.Customer_7", "Pgm_Time.Q_8"]|=J46</t>
  </si>
  <si>
    <t>:D:2:Sales_Pgms.Seminars</t>
  </si>
  <si>
    <t>Mktg_Lead_Events["Mktg_Pgms.Website", "Customers.Customer_5", "Pgm_Time.Q_7"]|=I44</t>
  </si>
  <si>
    <t>Revenue["Products.Product_7", "Customers.Customer_2", DATE(2010,4,1)]|=0/10/10</t>
  </si>
  <si>
    <t>Revenue["Products.Product_6", "Customers.Customer_4", DATE(2010,4,1)]|=0/10/10</t>
  </si>
  <si>
    <t>Revenue["Products.Product_4", "Customers.Customer_8", DATE(2010,4,1)]|=0/10/10</t>
  </si>
  <si>
    <t>Gross_Margin_pct["Products.Product_9", "Customers.Customer_6", DATE(2010,10,1)]|=K286</t>
  </si>
  <si>
    <t>Revenue["Products.Product_7", "Customers.Customer_9", DATE(2010,10,1)]|=0/10/10</t>
  </si>
  <si>
    <t>:D:0:Mktg_Pgms</t>
  </si>
  <si>
    <t>Revenue["Products.Product_10", "Customers.Customer_2", DATE(2010,1,1)]|=0/10/10</t>
  </si>
  <si>
    <t>Revenue["Products.Product_1", "Customers.Customer_7", DATE(2009,1,1)]|=0/10/10</t>
  </si>
  <si>
    <t>Mktg_Lead_Events</t>
  </si>
  <si>
    <t>Gross_Margin_pct["Products.Product_6", "Customers.Customer_3", DATE(2009,1,1)]|=1</t>
  </si>
  <si>
    <t>Revenue["Products.Product_1", "Customers.Customer_10", DATE(2010,10,1)]|=0/10/10</t>
  </si>
  <si>
    <t>Gross_Margin_pct["Products.Product_6", "Customers.Customer_7", DATE(2010,4,1)]|=I257</t>
  </si>
  <si>
    <t>:A:0:Prog_Time</t>
  </si>
  <si>
    <t>Pgm Expense Accrual</t>
  </si>
  <si>
    <t>Revenue["Products.Product_4", "Customers.Customer_7", DATE(2009,4,1)]|=0/10/10</t>
  </si>
  <si>
    <t>Gross_Margin_pct["Products.Product_6", "Customers.Customer_2", DATE(2009,7,1)]|=E252</t>
  </si>
  <si>
    <t>Revenue["Products.Product_9", "Customers.Customer_8", DATE(2009,1,1)]|=0/10/10</t>
  </si>
  <si>
    <t>Revenue["Products.Product_4", "Customers.Customer_9", DATE(2009,10,1)]|=0/10/10</t>
  </si>
  <si>
    <t>ZZZ_Ranges!Revenue_Products</t>
  </si>
  <si>
    <t>ZZZ_Ranges!Revenue_Products_Product_8_Customers_Customer_5</t>
  </si>
  <si>
    <t>Gross_Margin_pct["Products.Product_7", "Customers.Customer_8", DATE(2009,4,1)]|=D268</t>
  </si>
  <si>
    <t>A list of the time periods covered by the analysis</t>
  </si>
  <si>
    <t>Gross_Margin_pct["Products.Product_4", "Customers.Customer_10", DATE(2009,4,1)]|=D240</t>
  </si>
  <si>
    <t>Revenue["Products.Product_7", "Customers.Customer_2", DATE(2010,10,1)]|=0/10/10</t>
  </si>
  <si>
    <t>Revenue["Products.Product_9", "Customers.Customer_10", DATE(2010,4,1)]|=0/10/10</t>
  </si>
  <si>
    <t>Gross_Margin_pct["Products.Product_9", "Customers.Customer_5", DATE(2009,7,1)]|=E285</t>
  </si>
  <si>
    <t>Revenue["Products.Product_3", "Customers.Customer_7", DATE(2009,7,1)]|=0/10/10</t>
  </si>
  <si>
    <t>ZZZ_Ranges!Revenue_Products_Product_10_Customers_Customer_3</t>
  </si>
  <si>
    <t>Gross_Margin_pct["Products.Product_3", "Customers.Customer_5", DATE(2009,10,1)]|=F225</t>
  </si>
  <si>
    <t>Revenue["Products.Product_2", "Customers.Customer_3", DATE(2009,4,1)]|=0/10/10</t>
  </si>
  <si>
    <t>Sls_Lead_Events["Sales_Pgms.Seminars", "Customers.Customer_7", "Pgm_Time.Q_5"]|</t>
  </si>
  <si>
    <t>Mktg_Lead_Events["Mktg_Pgms.Direct_email", "Customers.Customer_10", "Pgm_Time.Q_6"]|=H59</t>
  </si>
  <si>
    <t>:A:-1:Mktg_GM_Alloc_Plot</t>
  </si>
  <si>
    <t>Gross_Margin_pct["Products.Product_5", "Customers.Customer_5", DATE(2009,1,1)]|=1</t>
  </si>
  <si>
    <t>Bluebird_GM_pct_tsum</t>
  </si>
  <si>
    <t>Denominator that normalizes gross margin allocations to marketing programs to ensure that 100% of relevant margin is allocated to marketing and sales programs. Used in variable Mktg_GM_Alloc. Segmented by marketing program and order time period.</t>
  </si>
  <si>
    <t>Gross_Margin_pct["Products.Product_2", "Customers.Customer_3", DATE(2010,1,1)]|=G213</t>
  </si>
  <si>
    <t>Mktg GM Alloc Denom</t>
  </si>
  <si>
    <t>Revenue["Products.Product_4", "Customers.Customer_5", DATE(2010,7,1)]|=0/10/10</t>
  </si>
  <si>
    <t>Gross_Margin_pct["Products.Product_5", "Customers.Customer_6", DATE(2010,7,1)]|=J246</t>
  </si>
  <si>
    <t>Revenue["Products.Product_1", "Customers.Customer_10", DATE(2010,4,1)]|=0/10/10</t>
  </si>
  <si>
    <t>:A:-1:Mktg_Pgm_VarExp</t>
  </si>
  <si>
    <t>Gross_Margin_pct["Products.Product_2", "Customers.Customer_3", DATE(2009,10,1)]|=F213</t>
  </si>
  <si>
    <t>Revenue["Products.Product_1", "Customers.Customer_9", DATE(2010,10,1)]|=0/10/10</t>
  </si>
  <si>
    <t>Gross_Margin_pct["Products.Product_7", "Customers.Customer_10", DATE(2009,4,1)]|=D270</t>
  </si>
  <si>
    <t>Revenue["Products.Product_7", "Customers.Customer_3", DATE(2010,7,1)]|=0/10/10</t>
  </si>
  <si>
    <t>Revenue["Products.Product_7", "Customers.Customer_2", DATE(2009,7,1)]|=0/10/10</t>
  </si>
  <si>
    <t>Gross_Margin_pct["Products.Product_6", "Customers.Customer_1", DATE(2010,4,1)]|=I251</t>
  </si>
  <si>
    <t>Revenue["Products.Product_2", "Customers.Customer_2", DATE(2009,4,1)]|=0/10/10</t>
  </si>
  <si>
    <t>Revenue["Products.Product_4", "Customers.Customer_6", DATE(2010,10,1)]|=0/10/10</t>
  </si>
  <si>
    <t>:D:-1:Mktg_Pgms</t>
  </si>
  <si>
    <t>Revenue["Products.Product_8", "Customers.Customer_5", DATE(2009,10,1)]|=0/10/10</t>
  </si>
  <si>
    <t>Revenue["Products.Product_10", "Customers.Customer_4", DATE(2009,1,1)]|=0/10/10</t>
  </si>
  <si>
    <t>ZZZ_Ranges!Revenue_Products_Product_7_Customers_Customer_6</t>
  </si>
  <si>
    <t>Gross_Margin_pct["Products.Product_5", "Customers.Customer_7", DATE(2010,10,1)]|=K247</t>
  </si>
  <si>
    <t>'Graphed Vars'!Sls_CM_Plot</t>
  </si>
  <si>
    <t>Revenue["Products.Product_6", "Customers.Customer_8", DATE(2010,4,1)]|=0/10/10</t>
  </si>
  <si>
    <t>Mktg_GM_Alloc-Mktg_Pgm_Exp_Accr</t>
  </si>
  <si>
    <t>Gross_Margin_pct["Products.Product_8", "Customers.Customer_1", DATE(2009,1,1)]|=1</t>
  </si>
  <si>
    <t>Gross_Margin_pct["Products.Product_3", "Customers.Customer_2", DATE(2009,4,1)]|=D222</t>
  </si>
  <si>
    <t>ZZZ_Ranges!Revenue_Products_Product_5_Customers_Customer_7</t>
  </si>
  <si>
    <t>Revenue["Products.Product_1", "Customers.Customer_1", DATE(2010,7,1)]|=0/10/10</t>
  </si>
  <si>
    <t>ZZZ_Ranges!Revenue_Products_Product_9_Customers_Customer_10</t>
  </si>
  <si>
    <t>current_date()-Prog_Time</t>
  </si>
  <si>
    <t>ZZZ_Ranges!Revenue_Products_Product_2</t>
  </si>
  <si>
    <t>Revenue["Products.Product_9", "Customers.Customer_8", DATE(2009,10,1)]|=0/10/10</t>
  </si>
  <si>
    <t>Gross_Margin_pct["Products.Product_3", "Customers.Customer_4", DATE(2009,10,1)]|=F224</t>
  </si>
  <si>
    <t>Gross_Margin_pct["Products.Product_5", "Customers.Customer_3", DATE(2009,1,1)]|=1</t>
  </si>
  <si>
    <t>Revenue["Products.Product_3", "Customers.Customer_5", DATE(2010,1,1)]|=0/10/10</t>
  </si>
  <si>
    <t>A hierarchical list of the marekting programs that are tracked separately in the analysis</t>
  </si>
  <si>
    <t>Revenue["Products.Product_5", "Customers.Customer_8", DATE(2009,1,1)]|=0/10/10</t>
  </si>
  <si>
    <t>Revenue["Products.Product_10", "Customers.Customer_6", DATE(2009,4,1)]|=0/10/10</t>
  </si>
  <si>
    <t>:A:0:Mktg_Pgm_Exp_Accr_Plot</t>
  </si>
  <si>
    <t>Revenue["Products.Product_9", "Customers.Customer_4", DATE(2009,10,1)]|=0/10/10</t>
  </si>
  <si>
    <t>Revenue["Products.Product_10", "Customers.Customer_8", DATE(2009,1,1)]|=0/10/10</t>
  </si>
  <si>
    <t>Mktg_Lead_Events["Mktg_Pgms.Direct_email", "Customers.Customer_6", "Pgm_Time.Q_2"]|=D55</t>
  </si>
  <si>
    <t>Gross margin amount, after subtracting cost of goods from revenue</t>
  </si>
  <si>
    <t>Gross_Margin_pct["Products.Product_4", "Customers.Customer_2", DATE(2010,4,1)]|=I232</t>
  </si>
  <si>
    <t>Revenue["Products.Product_10", "Customers.Customer_9", DATE(2009,4,1)]|=0/10/10</t>
  </si>
  <si>
    <t>Revenue["Products.Product_1", "Customers.Customer_2", DATE(2009,4,1)]|=0/10/10</t>
  </si>
  <si>
    <t>Gross_Margin_pct["Products.Product_5", "Customers.Customer_2", DATE(2009,10,1)]|=F242</t>
  </si>
  <si>
    <t>Gross_Margin_pct["Products.Product_2", "Customers.Customer_8", DATE(2009,1,1)]|=1</t>
  </si>
  <si>
    <t>Revenue["Products.Product_1", "Customers.Customer_7", DATE(2010,4,1)]|=0/10/10</t>
  </si>
  <si>
    <t>Gross_Margin_pct["Products.Product_9", "Customers.Customer_2", DATE(2009,4,1)]|=D282</t>
  </si>
  <si>
    <t>Revenue["Products.Product_2", "Customers.Customer_8", DATE(2010,1,1)]|=0/10/10</t>
  </si>
  <si>
    <t>Gross_Margin_pct["Products.Product_3", "Customers.Customer_5", DATE(2009,4,1)]|=D225</t>
  </si>
  <si>
    <t>Revenue["Products.Product_7", "Customers.Customer_8", DATE(2009,7,1)]|=0/10/10</t>
  </si>
  <si>
    <t>Gross_Margin_pct["Products.Product_4", "Customers.Customer_9", DATE(2009,10,1)]|=F239</t>
  </si>
  <si>
    <t>Revenue["Products.Product_5", "Customers.Customer_9", DATE(2010,1,1)]|=0/10/10</t>
  </si>
  <si>
    <t>Revenue["Products.Product_6", "Customers.Customer_10", DATE(2009,10,1)]|=0/10/10</t>
  </si>
  <si>
    <t>ZZZ_Ranges!Revenue_Products_Product_10_Customers</t>
  </si>
  <si>
    <t>Gross_Margin_pct["Products.Product_1", "Customers.Customer_10", DATE(2009,7,1)]|=E210</t>
  </si>
  <si>
    <t>Gross_Margin_pct["Products.Product_9", "Customers.Customer_10", DATE(2010,10,1)]|=K290</t>
  </si>
  <si>
    <t>Gross_Margin_pct["Products.Product_1", "Customers.Customer_3", DATE(2010,7,1)]|=J203</t>
  </si>
  <si>
    <t>Gross_Margin_pct["Products.Product_1", "Customers.Customer_4", DATE(2009,10,1)]|=F204</t>
  </si>
  <si>
    <t>Sls_Lead_Events["Sales_Pgms.Sales_visits", "Customers.Customer_1", "Pgm_Time.Q_7"]|</t>
  </si>
  <si>
    <t>ZZZ_Ranges!Revenue_Products_Product_10_Customers_Customer_9</t>
  </si>
  <si>
    <t>Gross_Margin_pct["Products.Product_9", "Customers.Customer_9", DATE(2010,10,1)]|=K289</t>
  </si>
  <si>
    <t>Gross_Margin_pct_tsum</t>
  </si>
  <si>
    <t>Revenue["Products.Product_8", "Customers.Customer_6", DATE(2009,4,1)]|=0/10/10</t>
  </si>
  <si>
    <t>Display Label</t>
  </si>
  <si>
    <t>Revenue["Products.Product_9", "Customers.Customer_3", DATE(2010,7,1)]|=0/10/10</t>
  </si>
  <si>
    <t>:A:0:Sls_CM_pct</t>
  </si>
  <si>
    <t>Sls_Half_Life_Strength</t>
  </si>
  <si>
    <t>Revenue["Products.Product_2", "Customers.Customer_6", DATE(2009,10,1)]|=0/10/10</t>
  </si>
  <si>
    <t>Gross_Margin_pct["Products.Product_1", "Customers.Customer_9", DATE(2010,4,1)]|=I209</t>
  </si>
  <si>
    <t>Revenue["Products.Product_4", "Customers.Customer_6", DATE(2009,1,1)]|=0/10/10</t>
  </si>
  <si>
    <t>Gross_Margin_pct["Products.Product_8", "Customers.Customer_8", DATE(2010,1,1)]|=G278</t>
  </si>
  <si>
    <t>Gross_Margin_pct["Products.Product_7", "Customers.Customer_9", DATE(2010,7,1)]|=J269</t>
  </si>
  <si>
    <t>Revenue["Products.Product_10", "Customers.Customer_5", DATE(2010,7,1)]|=0/10/10</t>
  </si>
  <si>
    <t>Revenue["Products.Product_3", "Customers.Customer_3", DATE(2009,10,1)]|=0/10/10</t>
  </si>
  <si>
    <t>Revenue["Products.Product_8", "Customers.Customer_8", DATE(2009,1,1)]|=0/10/10</t>
  </si>
  <si>
    <t>:A:-1:Mktg_CM_pct_Plot</t>
  </si>
  <si>
    <t>Mktg_Lead_Events["Mktg_Pgms.Direct_email", "Customers.Customer_7", "Pgm_Time.Q_2"]|=D56</t>
  </si>
  <si>
    <t>Sls_Lead_Events["Sales_Pgms.Seminars", "Customers.Customer_5", "Pgm_Time.Q_8"]|</t>
  </si>
  <si>
    <t>Gross_Margin_pct["Products.Product_8", "Customers.Customer_6", DATE(2010,10,1)]|=K276</t>
  </si>
  <si>
    <t>Revenue["Products.Product_5", "Customers.Customer_5", DATE(2009,1,1)]|=0/10/10</t>
  </si>
  <si>
    <t>Gross_Margin_pct["Products.Product_2", "Customers.Customer_5", DATE(2010,4,1)]|=I215</t>
  </si>
  <si>
    <t>Gross_Margin_pct["Products.Product_3", "Customers.Customer_7", DATE(2009,10,1)]|=F227</t>
  </si>
  <si>
    <t>ZZZ_Ranges!Gross_Margin_3</t>
  </si>
  <si>
    <t>ZZZ_Ranges!Gross_Margin_1</t>
  </si>
  <si>
    <t>Sls_Pgm_Wgt</t>
  </si>
  <si>
    <t>ZZZ_Ranges!Gross_Margin_4</t>
  </si>
  <si>
    <t>Revenue["Products.Product_1", "Customers.Customer_10", DATE(2010,7,1)]|=0/10/10</t>
  </si>
  <si>
    <t>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t>
  </si>
  <si>
    <t>Revenue["Products.Product_6", "Customers.Customer_9", DATE(2009,7,1)]|=0/10/10</t>
  </si>
  <si>
    <t>Gross_Margin_pct["Products.Product_1", "Customers.Customer_5", DATE(2010,4,1)]|=I205</t>
  </si>
  <si>
    <t>Sls_Lead_Events["Sales_Pgms.Sales_visits", "Customers.Customer_2", "Pgm_Time.Q_2"]|</t>
  </si>
  <si>
    <t>Revenue["Products.Product_5", "Customers.Customer_7", DATE(2009,1,1)]|=0/10/10</t>
  </si>
  <si>
    <t>Revenue["Products.Product_2", "Customers.Customer_5", DATE(2010,7,1)]|=0/10/10</t>
  </si>
  <si>
    <t>Gross_Margin_pct["Products.Product_6", "Customers.Customer_10", DATE(2010,10,1)]|=K260</t>
  </si>
  <si>
    <t>Programs</t>
  </si>
  <si>
    <t>:A:0:Mktg_Pgm_Exp</t>
  </si>
  <si>
    <t>:D:0:Products.Product_5</t>
  </si>
  <si>
    <t>Gross_Margin_pct["Products.Product_1", "Customers.Customer_6", DATE(2010,4,1)]|=I206</t>
  </si>
  <si>
    <t>Revenue["Products.Product_9", "Customers.Customer_5", DATE(2009,7,1)]|=0/10/10</t>
  </si>
  <si>
    <t>Revenue["Products.Product_1", "Customers.Customer_4", DATE(2009,4,1)]|=0/10/10</t>
  </si>
  <si>
    <t>Gross_Margin_pct["Products.Product_7", "Customers.Customer_6", DATE(2010,7,1)]|=J266</t>
  </si>
  <si>
    <t>Revenue["Products.Product_9", "Customers.Customer_6", DATE(2010,4,1)]|=0/10/10</t>
  </si>
  <si>
    <t>:A:0:Revenue</t>
  </si>
  <si>
    <t>Gross_Margin_pct["Products.Product_1", "Customers.Customer_9", DATE(2009,7,1)]|=E209</t>
  </si>
  <si>
    <t>Revenue["Products.Product_8", "Customers.Customer_3", DATE(2010,1,1)]|=0/10/10</t>
  </si>
  <si>
    <t>Gross_Margin_pct["Products.Product_2", "Customers.Customer_3", DATE(2009,1,1)]|=1</t>
  </si>
  <si>
    <t>ZZZ_Ranges!Revenue_Products_Product_6_Customers_Customer_4</t>
  </si>
  <si>
    <t>Comment</t>
  </si>
  <si>
    <t>Mktg_Lead_Events["Mktg_Pgms.Direct_email", "Customers.Customer_7", "Pgm_Time.Q_6"]|=H56</t>
  </si>
  <si>
    <t>Gross_Margin_pct["Products.Product_9", "Customers.Customer_10", DATE(2009,4,1)]|=D290</t>
  </si>
  <si>
    <t>Revenue["Products.Product_8", "Customers.Customer_8", DATE(2010,1,1)]|=0/10/10</t>
  </si>
  <si>
    <t>Mktg_Lead_Events["Mktg_Pgms.Direct_email", "Customers.Customer_10", "Pgm_Time.Q_2"]|=D59</t>
  </si>
  <si>
    <t>Revenue["Products.Product_9", "Customers.Customer_7", DATE(2009,7,1)]|=0/10/10</t>
  </si>
  <si>
    <t>Sales visits</t>
  </si>
  <si>
    <t>ZZZ_Ranges!Revenue_Products_Product_6_Customers_Customer_6</t>
  </si>
  <si>
    <t>Sls_Lead_Events["Sales_Pgms.Seminars", "Customers.Customer_8", "Pgm_Time.Q_4"]|</t>
  </si>
  <si>
    <t>Sls_Lead_Events["Sales_Pgms.Sales_visits", "Customers.Customer_3", "Pgm_Time.Q_1"]|</t>
  </si>
  <si>
    <t>ZZZ_Ranges!Revenue_Products_Product_5_Customers_Customer_5</t>
  </si>
  <si>
    <t>ZZZ_Ranges!Revenue_Products_Product_9_Customers_Customer_1</t>
  </si>
  <si>
    <t>Revenue["Products.Product_3", "Customers.Customer_3", DATE(2009,4,1)]|=0/10/10</t>
  </si>
  <si>
    <t>Sls_Pgm_Exp</t>
  </si>
  <si>
    <t>Gross_Margin_pct["Products.Product_4", "Customers.Customer_1", DATE(2010,7,1)]|=J231</t>
  </si>
  <si>
    <t>Gross_Margin_pct["Products.Product_3", "Customers.Customer_5", DATE(2010,10,1)]|=K225</t>
  </si>
  <si>
    <t>Gross_Margin_pct["Products.Product_8", "Customers.Customer_3", DATE(2009,10,1)]|=F273</t>
  </si>
  <si>
    <t>Revenue["Products.Product_1", "Customers.Customer_5", DATE(2010,4,1)]|=0/10/10</t>
  </si>
  <si>
    <t>Gross_Margin_pct["Products.Product_8", "Customers.Customer_4", DATE(2010,7,1)]|=J274</t>
  </si>
  <si>
    <t>Mktg GM Alloc %</t>
  </si>
  <si>
    <t>Gross_Margin_pct["Products.Product_9", "Customers.Customer_9", DATE(2009,4,1)]|=D289</t>
  </si>
  <si>
    <t>Revenue["Products.Product_7", "Customers.Customer_1", DATE(2009,1,1)]|=0/10/10</t>
  </si>
  <si>
    <t>Direct email</t>
  </si>
  <si>
    <t>Revenue["Products.Product_8", "Customers.Customer_7", DATE(2010,1,1)]|=0/10/10</t>
  </si>
  <si>
    <t>Gross_Margin_pct["Products.Product_6", "Customers.Customer_9", DATE(2010,7,1)]|=J259</t>
  </si>
  <si>
    <t>Inputs!Revenue_2</t>
  </si>
  <si>
    <t>Revenue["Products.Product_10", "Customers.Customer_7", DATE(2009,10,1)]|=0/10/10</t>
  </si>
  <si>
    <t>:D:-1:Customers</t>
  </si>
  <si>
    <t>Contrib Margin</t>
  </si>
  <si>
    <t>Revenue["Products.Product_7", "Customers.Customer_1", DATE(2010,10,1)]|=0/10/10</t>
  </si>
  <si>
    <t>ZZZ_Ranges!Revenue_Products_Product_5_Customers_Customer_10</t>
  </si>
  <si>
    <t>Gross_Margin_pct["Products.Product_5", "Customers.Customer_9", DATE(2009,10,1)]|=F249</t>
  </si>
  <si>
    <t>:A:-1:Sls_Pgm_Exp</t>
  </si>
  <si>
    <t>Gross_Margin_pct["Products.Product_3", "Customers.Customer_9", DATE(2009,1,1)]|=1</t>
  </si>
  <si>
    <t>Sls_Lead_Events["Sales_Pgms.Sales_visits", "Customers.Customer_8", "Pgm_Time.Q_7"]|</t>
  </si>
  <si>
    <t>Revenue["Products.Product_1", "Customers.Customer_2", DATE(2010,4,1)]|=0/10/10</t>
  </si>
  <si>
    <t>:A:-1:Mktg_CM_Alloc_pct_Plot</t>
  </si>
  <si>
    <t>Gross_Margin_pct["Products.Product_5", "Customers.Customer_7", DATE(2009,10,1)]|=F247</t>
  </si>
  <si>
    <t>ZZZ_Ranges!Revenue_Products_Product_2_Customers_Customer_7</t>
  </si>
  <si>
    <t>Revenue["Products.Product_9", "Customers.Customer_3", DATE(2010,1,1)]|=0/10/10</t>
  </si>
  <si>
    <t>Gross_Margin_pct["Products.Product_9", "Customers.Customer_1", DATE(2009,10,1)]|=F281</t>
  </si>
  <si>
    <t>Revenue["Products.Product_8", "Customers.Customer_7", DATE(2009,10,1)]|=0/10/10</t>
  </si>
  <si>
    <t>Gross_Margin_pct["Products.Product_2", "Customers.Customer_8", DATE(2009,4,1)]|=D218</t>
  </si>
  <si>
    <t>Revenue["Products.Product_4", "Customers.Customer_3", DATE(2009,7,1)]|=0/10/10</t>
  </si>
  <si>
    <t>:A:0:Bluebird_GM</t>
  </si>
  <si>
    <t>Gross_Margin_pct["Products.Product_8", "Customers.Customer_7", DATE(2009,7,1)]|=E277</t>
  </si>
  <si>
    <t>Revenue["Products.Product_4", "Customers.Customer_5", DATE(2009,7,1)]|=0/10/10</t>
  </si>
  <si>
    <t>Delta_Time</t>
  </si>
  <si>
    <t>Revenue["Products.Product_3", "Customers.Customer_6", DATE(2010,10,1)]|=0/10/10</t>
  </si>
  <si>
    <t>Revenue["Products.Product_2", "Customers.Customer_5", DATE(2009,7,1)]|=0/10/10</t>
  </si>
  <si>
    <t>:A:0:Sls_Ev_Age_Factor</t>
  </si>
  <si>
    <t>Revenue["Products.Product_5", "Customers.Customer_2", DATE(2009,7,1)]|=0/10/10</t>
  </si>
  <si>
    <t>Bluebird Expense</t>
  </si>
  <si>
    <t>Gross_Margin_pct["Products.Product_7", "Customers.Customer_8", DATE(2009,10,1)]|=F268</t>
  </si>
  <si>
    <t>Mktg_Lead_Events["Mktg_Pgms.Direct_email", "Customers.Customer_1", "Pgm_Time.Q_6"]|=H50</t>
  </si>
  <si>
    <t>Bluebird GM %</t>
  </si>
  <si>
    <t>Bluebird_Rev_pct</t>
  </si>
  <si>
    <t>Gross_Margin_pct["Products.Product_2", "Customers.Customer_4", DATE(2010,4,1)]|=I214</t>
  </si>
  <si>
    <t>Gross_Margin_pct["Products.Product_4", "Customers.Customer_9", DATE(2010,7,1)]|=J239</t>
  </si>
  <si>
    <t>Gross_Margin_pct["Products.Product_10", "Customers.Customer_9", DATE(2010,10,1)]|=K299</t>
  </si>
  <si>
    <t>Revenue["Products.Product_10", "Customers.Customer_7", DATE(2010,4,1)]|=0/10/10</t>
  </si>
  <si>
    <t>Gross_Margin_pct["Products.Product_7", "Customers.Customer_3", DATE(2010,10,1)]|=K263</t>
  </si>
  <si>
    <t>Gross_Margin_pct["Products.Product_1", "Customers.Customer_5", DATE(2009,7,1)]|=E205</t>
  </si>
  <si>
    <t>Revenue["Products.Product_1", "Customers.Customer_3", DATE(2009,4,1)]|=0/10/10</t>
  </si>
  <si>
    <t>ZZZ_Ranges!Gross_Margin_Date</t>
  </si>
  <si>
    <t>Gross_Margin_pct["Products.Product_10", "Customers.Customer_10", DATE(2010,10,1)]|=K300</t>
  </si>
  <si>
    <t>Sls_Contrib_Margin</t>
  </si>
  <si>
    <t>Gross_Margin_pct["Products.Product_10", "Customers.Customer_9", DATE(2009,10,1)]|=F299</t>
  </si>
  <si>
    <t>Gross_Margin_pct["Products.Product_2", "Customers.Customer_6", DATE(2009,10,1)]|=F216</t>
  </si>
  <si>
    <t>Gross_Margin_pct["Products.Product_3", "Customers.Customer_9", DATE(2010,7,1)]|=J229</t>
  </si>
  <si>
    <t>Gross_Margin_pct["Products.Product_9", "Customers.Customer_7", DATE(2009,7,1)]|=E287</t>
  </si>
  <si>
    <t>Gross_Margin_pct["Products.Product_1", "Customers.Customer_3", DATE(2009,7,1)]|=E203</t>
  </si>
  <si>
    <t>Gross_Margin_pct["Products.Product_2", "Customers.Customer_4", DATE(2009,10,1)]|=F214</t>
  </si>
  <si>
    <t>Gross_Margin_pct["Products.Product_8", "Customers.Customer_5", DATE(2009,10,1)]|=F275</t>
  </si>
  <si>
    <t>Gross_Margin_pct["Products.Product_5", "Customers.Customer_4", DATE(2010,7,1)]|=J244</t>
  </si>
  <si>
    <t>Revenue["Products.Product_4", "Customers.Customer_9", DATE(2009,7,1)]|=0/10/10</t>
  </si>
  <si>
    <t>Gross_Margin_pct["Products.Product_5", "Customers.Customer_6", DATE(2009,1,1)]|=1</t>
  </si>
  <si>
    <t>Gross_Margin_pct["Products.Product_4", "Customers.Customer_6", DATE(2010,4,1)]|=I236</t>
  </si>
  <si>
    <t>Gross_Margin_pct["Products.Product_10", "Customers.Customer_4", DATE(2010,4,1)]|=I294</t>
  </si>
  <si>
    <t>ZZZ_Ranges!Revenue_Products_Product_9_Customers_Customer_2</t>
  </si>
  <si>
    <t xml:space="preserve">Fixed expense incurred by each sales program in each time period, that is not affected by the number of people who are touched by the program. If a program has no lead events in a time period, the program does not incur any fixed costs (or variable costs) in that time period.
</t>
  </si>
  <si>
    <t>Gross_Margin_pct["Products.Product_1", "Customers.Customer_3", DATE(2010,1,1)]|=G203</t>
  </si>
  <si>
    <t>Revenue["Products.Product_2", "Customers.Customer_1", DATE(2010,1,1)]|=0/10/10</t>
  </si>
  <si>
    <t>:D:0:Products.Product_6</t>
  </si>
  <si>
    <t>Revenue["Products.Product_8", "Customers.Customer_4", DATE(2010,10,1)]|=0/10/10</t>
  </si>
  <si>
    <t xml:space="preserve">  Product_1</t>
  </si>
  <si>
    <t>ZZZ_Ranges!Revenue_Products_Product_7_Customers_Customer_2</t>
  </si>
  <si>
    <t>Mktg_Lead_Events["Mktg_Pgms.Website", "Customers.Customer_10", "Pgm_Time.Q_5"]|=G49</t>
  </si>
  <si>
    <t>Revenue["Products.Product_5", "Customers.Customer_3", DATE(2010,1,1)]|=0/10/10</t>
  </si>
  <si>
    <t>Gross_Margin_pct["Products.Product_2", "Customers.Customer_5", DATE(2010,1,1)]|=G215</t>
  </si>
  <si>
    <t>:A:-1:Sls_CM_Alloc_pct</t>
  </si>
  <si>
    <t>Revenue["Products.Product_7", "Customers.Customer_3", DATE(2009,4,1)]|=0/10/10</t>
  </si>
  <si>
    <t xml:space="preserve">  Product_9</t>
  </si>
  <si>
    <t>Gross_Margin_pct["Products.Product_7", "Customers.Customer_4", DATE(2009,4,1)]|=D264</t>
  </si>
  <si>
    <t>Gross_Margin_pct["Products.Product_2", "Customers.Customer_7", DATE(2009,4,1)]|=D217</t>
  </si>
  <si>
    <t>ZZZ_Ranges!Revenue_Products_Product_5_Customers_Customer_3</t>
  </si>
  <si>
    <t>Revenue["Products.Product_10", "Customers.Customer_5", DATE(2010,1,1)]|=0/10/10</t>
  </si>
  <si>
    <t>Revenue["Products.Product_9", "Customers.Customer_1", DATE(2009,10,1)]|=0/10/10</t>
  </si>
  <si>
    <t xml:space="preserve">  Website</t>
  </si>
  <si>
    <t>Mktg_Half_Life_Strength["Mktg_Pgms.Direct_email"]|=0.5</t>
  </si>
  <si>
    <t>:A:0:Bluebird_CM_pct</t>
  </si>
  <si>
    <t>Customer 2</t>
  </si>
  <si>
    <t>Revenue["Products.Product_8", "Customers.Customer_9", DATE(2009,10,1)]|=0/10/10</t>
  </si>
  <si>
    <t>Gross_Margin_pct["Products.Product_4", "Customers.Customer_8", DATE(2010,10,1)]|=K238</t>
  </si>
  <si>
    <t>Gross_Margin_pct["Products.Product_1", "Customers.Customer_1", DATE(2010,4,1)]|=I201</t>
  </si>
  <si>
    <t>Gross_Margin_pct["Products.Product_10", "Customers.Customer_10", DATE(2010,4,1)]|=I300</t>
  </si>
  <si>
    <t>Revenue["Products.Product_5", "Customers.Customer_5", DATE(2010,10,1)]|=0/10/10</t>
  </si>
  <si>
    <t>Mktg_Contrib_Margin+Sls_Contrib_Margin+Bluebird_CM</t>
  </si>
  <si>
    <t>Gross_Margin_pct["Products.Product_7", "Customers.Customer_10", DATE(2010,1,1)]|=G270</t>
  </si>
  <si>
    <t>Sls_Lead_Events["Sales_Pgms.Sales_visits", "Customers.Customer_3", "Pgm_Time.Q_8"]|</t>
  </si>
  <si>
    <t>Gross_Margin_pct["Products.Product_2", "Customers.Customer_1", DATE(2010,4,1)]|=I211</t>
  </si>
  <si>
    <t>:D:2:Products.Product_1</t>
  </si>
  <si>
    <t>The ratio (contribution margin)/revenue, for each marketing program, Included for plotting.</t>
  </si>
  <si>
    <t>Mktg_CM_Alloc_pct</t>
  </si>
  <si>
    <t>Gross_Margin_pct["Products.Product_7", "Customers.Customer_10", DATE(2009,7,1)]|=E270</t>
  </si>
  <si>
    <t>Sls_Lead_Events["Sales_Pgms.Sales_visits", "Customers.Customer_6", "Pgm_Time.Q_7"]|</t>
  </si>
  <si>
    <t>Gross_Margin_pct["Products.Product_9", "Customers.Customer_9", DATE(2009,10,1)]|=F289</t>
  </si>
  <si>
    <t>Revenue["Products.Product_2", "Customers.Customer_1", DATE(2009,10,1)]|=0/10/10</t>
  </si>
  <si>
    <t>Gross_Margin_pct["Products.Product_8", "Customers.Customer_4", DATE(2009,1,1)]|=1</t>
  </si>
  <si>
    <t>Gross_Margin_pct["Products.Product_1", "Customers.Customer_7", DATE(2009,4,1)]|=D207</t>
  </si>
  <si>
    <t>Sls_Lead_Events["Sales_Pgms.Seminars", "Customers.Customer_3", "Pgm_Time.Q_3"]|</t>
  </si>
  <si>
    <t>Gross_Margin_pct["Products.Product_6", "Customers.Customer_6", DATE(2010,1,1)]|=G256</t>
  </si>
  <si>
    <t>Revenue["Products.Product_5", "Customers.Customer_9", DATE(2010,7,1)]|=0/10/10</t>
  </si>
  <si>
    <t>Mktg_Lead_Events["Mktg_Pgms.Direct_email", "Customers.Customer_10", "Pgm_Time.Q_4"]|=F59</t>
  </si>
  <si>
    <t>Gross_Margin_pct["Products.Product_7", "Customers.Customer_6", DATE(2010,1,1)]|=G266</t>
  </si>
  <si>
    <t>:A:0:Bluebird_Rev_pct</t>
  </si>
  <si>
    <t>Gross_Margin_pct["Products.Product_8", "Customers.Customer_4", DATE(2010,1,1)]|=G274</t>
  </si>
  <si>
    <t>Sls_Lead_Events["Sales_Pgms.Seminars", "Customers.Customer_2", "Pgm_Time.Q_7"]|</t>
  </si>
  <si>
    <t>Gross_Margin_pct["Products.Product_5", "Customers.Customer_9", DATE(2009,1,1)]|=1</t>
  </si>
  <si>
    <t>Revenue["Products.Product_4", "Customers.Customer_6", DATE(2010,4,1)]|=0/10/10</t>
  </si>
  <si>
    <t>Revenue["Products.Product_7", "Customers.Customer_4", DATE(2009,1,1)]|=0/10/10</t>
  </si>
  <si>
    <t>Sls_Lead_Events["Sales_Pgms.Seminars", "Customers.Customer_7", "Pgm_Time.Q_1"]|</t>
  </si>
  <si>
    <t>Gross_Margin_pct["Products.Product_6", "Customers.Customer_10", DATE(2010,4,1)]|=I260</t>
  </si>
  <si>
    <t>Gross_Margin_pct["Products.Product_5", "Customers.Customer_6", DATE(2009,4,1)]|=D246</t>
  </si>
  <si>
    <t>Revenue["Products.Product_2", "Customers.Customer_7", DATE(2009,1,1)]|=0/10/10</t>
  </si>
  <si>
    <t>Sls_Lead_Events["Sales_Pgms.Seminars", "Customers.Customer_4", "Pgm_Time.Q_4"]|</t>
  </si>
  <si>
    <t>Gross_Margin_pct["Products.Product_1", "Customers.Customer_4", DATE(2009,7,1)]|=E204</t>
  </si>
  <si>
    <t>Gross_Margin_pct["Products.Product_6", "Customers.Customer_10", DATE(2009,1,1)]|=1</t>
  </si>
  <si>
    <t>:A:-1:Sls_Pgm_Exp_Accr_Plot</t>
  </si>
  <si>
    <t>Revenue["Products.Product_1", "Customers.Customer_6", DATE(2010,4,1)]|=0/10/10</t>
  </si>
  <si>
    <t>Revenue["Products.Product_3", "Customers.Customer_1", DATE(2009,10,1)]|=0/10/10</t>
  </si>
  <si>
    <t>Revenue["Products.Product_4", "Customers.Customer_7", DATE(2010,10,1)]|=0/10/10</t>
  </si>
  <si>
    <t>Revenue["Products.Product_3", "Customers.Customer_5", DATE(2009,7,1)]|=0/10/10</t>
  </si>
  <si>
    <t>Gross_Margin_pct["Products.Product_10", "Customers.Customer_2", DATE(2010,10,1)]|=K292</t>
  </si>
  <si>
    <t>Revenue["Products.Product_8", "Customers.Customer_6", DATE(2010,10,1)]|=0/10/10</t>
  </si>
  <si>
    <t>Gross_Margin_pct["Products.Product_8", "Customers.Customer_3", DATE(2009,4,1)]|=D273</t>
  </si>
  <si>
    <t>Gross_Margin_pct["Products.Product_4", "Customers.Customer_1", DATE(2010,1,1)]|=G231</t>
  </si>
  <si>
    <t>Revenue["Products.Product_1", "Customers.Customer_6", DATE(2010,10,1)]|=0/10/10</t>
  </si>
  <si>
    <t>Gross_Margin_pct["Products.Product_10", "Customers.Customer_4", DATE(2009,7,1)]|=E294</t>
  </si>
  <si>
    <t>Gross_Margin_pct["Products.Product_6", "Customers.Customer_7", DATE(2009,4,1)]|=D257</t>
  </si>
  <si>
    <t>Sls_Lead_Events["Sales_Pgms.Sales_visits", "Customers.Customer_6", "Pgm_Time.Q_8"]|</t>
  </si>
  <si>
    <t>Roll-up:</t>
  </si>
  <si>
    <t>Revenue["Products.Product_10", "Customers.Customer_10", DATE(2009,10,1)]|=0/10/10</t>
  </si>
  <si>
    <t>'Graphed Vars'!Sls_GM_Alloc_Plot</t>
  </si>
  <si>
    <t>Gross_Margin_pct["Products.Product_5", "Customers.Customer_1", DATE(2009,7,1)]|=E241</t>
  </si>
  <si>
    <t>:D:2:Mktg_Pgms</t>
  </si>
  <si>
    <t>Revenue["Products.Product_6", "Customers.Customer_7", DATE(2010,1,1)]|=0/10/10</t>
  </si>
  <si>
    <t>Sls_Lead_Events["Sales_Pgms.Sales_visits", "Customers.Customer_4", "Pgm_Time.Q_4"]|</t>
  </si>
  <si>
    <t>Revenue["Products.Product_9", "Customers.Customer_2", DATE(2010,1,1)]|=0/10/10</t>
  </si>
  <si>
    <t>:A:0:Mktg_GM_Alloc_pct_tsum</t>
  </si>
  <si>
    <t>Gross_Margin_pct["Products.Product_4", "Customers.Customer_4", DATE(2010,7,1)]|=J234</t>
  </si>
  <si>
    <t>Revenue["Products.Product_7", "Customers.Customer_2", DATE(2009,4,1)]|=0/10/10</t>
  </si>
  <si>
    <t>Gross_Margin_pct["Products.Product_4", "Customers.Customer_2", DATE(2009,1,1)]|=1</t>
  </si>
  <si>
    <t>Revenue["Products.Product_5", "Customers.Customer_10", DATE(2010,1,1)]|=0/10/10</t>
  </si>
  <si>
    <t>Gross_Margin_pct["Products.Product_9", "Customers.Customer_8", DATE(2009,4,1)]|=D288</t>
  </si>
  <si>
    <t>Revenue["Products.Product_9", "Customers.Customer_8", DATE(2010,4,1)]|=0/10/10</t>
  </si>
  <si>
    <t>ZZZ_Ranges!Revenue_Products_Product_3_Customers_Customer_1</t>
  </si>
  <si>
    <t>Gross_Margin_pct["Products.Product_3", "Customers.Customer_2", DATE(2010,10,1)]|=K222</t>
  </si>
  <si>
    <t>Revenue["Products.Product_2", "Customers.Customer_8", DATE(2009,1,1)]|=0/10/10</t>
  </si>
  <si>
    <t>Revenue["Products.Product_3", "Customers.Customer_1", DATE(2010,1,1)]|=0/10/10</t>
  </si>
  <si>
    <t>Sls_Lead_Events["Sales_Pgms.Seminars", "Customers.Customer_4", "Pgm_Time.Q_1"]|</t>
  </si>
  <si>
    <t>ZZZ_Ranges!Revenue_Products_Product_9_Customers_Customer_4</t>
  </si>
  <si>
    <t>Revenue["Products.Product_4", "Customers.Customer_2", DATE(2009,10,1)]|=0/10/10</t>
  </si>
  <si>
    <t>Revenue["Products.Product_10", "Customers.Customer_3", DATE(2010,7,1)]|=0/10/10</t>
  </si>
  <si>
    <t>Mktg_Lead_Events["Mktg_Pgms.Website", "Customers.Customer_2", "Pgm_Time.Q_6"]|=H41</t>
  </si>
  <si>
    <t>Revenue["Products.Product_8", "Customers.Customer_2", DATE(2009,10,1)]|=0/10/10</t>
  </si>
  <si>
    <t>Gross_Margin_pct["Products.Product_1", "Customers.Customer_8", DATE(2010,1,1)]|=G208</t>
  </si>
  <si>
    <t>Gross_Margin_pct["Products.Product_6", "Customers.Customer_2", DATE(2009,10,1)]|=F252</t>
  </si>
  <si>
    <t>Gross_Margin_pct["Products.Product_3", "Customers.Customer_5", DATE(2010,1,1)]|=G225</t>
  </si>
  <si>
    <t>:D:0:Mktg_Pgms.Website</t>
  </si>
  <si>
    <t>Mktg_Lead_Events["Mktg_Pgms.Direct_email", "Customers.Customer_1", "Pgm_Time.Q_4"]|=F50</t>
  </si>
  <si>
    <t>Sls_Lead_Events["Sales_Pgms.Seminars", "Customers.Customer_5", "Pgm_Time.Q_1"]|</t>
  </si>
  <si>
    <t>Revenue["Products.Product_10", "Customers.Customer_10", DATE(2009,1,1)]|=0/10/10</t>
  </si>
  <si>
    <t>:A:0:Gross_Margin_tsum</t>
  </si>
  <si>
    <t>Revenue["Products.Product_8", "Customers.Customer_8", DATE(2010,7,1)]|=0/10/10</t>
  </si>
  <si>
    <t>Mktg_Lead_Events["Mktg_Pgms.Direct_email", "Customers.Customer_8", "Pgm_Time.Q_7"]|=I57</t>
  </si>
  <si>
    <t>Gross_Margin_pct["Products.Product_1", "Customers.Customer_1", DATE(2009,1,1)]|=1</t>
  </si>
  <si>
    <t>ZZZ_Ranges!Revenue_Products_Product_5_Customers_Customer_1</t>
  </si>
  <si>
    <t>Sls_Lead_Events["Sales_Pgms.Sales_visits", "Customers.Customer_9", "Pgm_Time.Q_2"]|</t>
  </si>
  <si>
    <t>Gross_Margin_pct["Products.Product_8", "Customers.Customer_10", DATE(2009,7,1)]|=E280</t>
  </si>
  <si>
    <t>Mktg_Lead_Events["Mktg_Pgms.Website", "Customers.Customer_4", "Pgm_Time.Q_2"]|=D43</t>
  </si>
  <si>
    <t>:A:-1:Bluebird_CM_pct</t>
  </si>
  <si>
    <t>:D:0:Products.Product_7</t>
  </si>
  <si>
    <t>:A:0:Sls_GM_Alloc_Plot</t>
  </si>
  <si>
    <t>Gross_Margin_pct["Products.Product_7", "Customers.Customer_3", DATE(2010,7,1)]|=J263</t>
  </si>
  <si>
    <t>Gross_Margin_pct["Products.Product_8", "Customers.Customer_2", DATE(2009,1,1)]|=1</t>
  </si>
  <si>
    <t>Revenue["Products.Product_9", "Customers.Customer_9", DATE(2010,4,1)]|=0/10/10</t>
  </si>
  <si>
    <t>Gross_Margin_pct["Products.Product_4", "Customers.Customer_7", DATE(2010,7,1)]|=J237</t>
  </si>
  <si>
    <t>Sls_Lead_Events["Sales_Pgms.Sales_visits", "Customers.Customer_2", "Pgm_Time.Q_5"]|</t>
  </si>
  <si>
    <t>Gross_Margin_pct["Products.Product_5", "Customers.Customer_2", DATE(2009,1,1)]|=1</t>
  </si>
  <si>
    <t>Gross_Margin_pct["Products.Product_3", "Customers.Customer_6", DATE(2010,4,1)]|=I226</t>
  </si>
  <si>
    <t>Sls_Lead_Events["Sales_Pgms.Sales_visits", "Customers.Customer_1", "Pgm_Time.Q_3"]|</t>
  </si>
  <si>
    <t>Gross_Margin_pct["Products.Product_8", "Customers.Customer_5", DATE(2009,7,1)]|=E275</t>
  </si>
  <si>
    <t>Revenue["Products.Product_5", "Customers.Customer_6", DATE(2009,1,1)]|=0/10/10</t>
  </si>
  <si>
    <t>Inputs!Revenue_7</t>
  </si>
  <si>
    <t>Revenue["Products.Product_7", "Customers.Customer_8", DATE(2009,4,1)]|=0/10/10</t>
  </si>
  <si>
    <t>Inputs!Gross_Margin_pct_5</t>
  </si>
  <si>
    <t>Revenue["Products.Product_7", "Customers.Customer_4", DATE(2009,4,1)]|=0/10/10</t>
  </si>
  <si>
    <t>Mktg_Lead_Events["Mktg_Pgms.Direct_email", "Customers.Customer_2", "Pgm_Time.Q_7"]|=I51</t>
  </si>
  <si>
    <t>Revenue["Products.Product_8", "Customers.Customer_7", DATE(2010,7,1)]|=0/10/10</t>
  </si>
  <si>
    <t>Gross_Margin_pct["Products.Product_6", "Customers.Customer_9", DATE(2009,10,1)]|=F259</t>
  </si>
  <si>
    <t>Sls_Lead_Events["Sales_Pgms.Seminars", "Customers.Customer_6", "Pgm_Time.Q_1"]|</t>
  </si>
  <si>
    <t>:A:0:Sls_Pgm_Wgt</t>
  </si>
  <si>
    <t>:A:-1:Sls_GM_Alloc_tsum</t>
  </si>
  <si>
    <t>Revenue["Products.Product_6", "Customers.Customer_8", DATE(2009,7,1)]|=0/10/10</t>
  </si>
  <si>
    <t>Revenue["Products.Product_5", "Customers.Customer_1", DATE(2010,4,1)]|=0/10/10</t>
  </si>
  <si>
    <t>:D:2:Customers.Customer_1</t>
  </si>
  <si>
    <t>Sls_Pgm_VarExp</t>
  </si>
  <si>
    <t>Sls_CM_Plot</t>
  </si>
  <si>
    <t>Gross_Margin_pct["Products.Product_10", "Customers.Customer_9", DATE(2010,1,1)]|=G299</t>
  </si>
  <si>
    <t>Gross_Margin_pct["Products.Product_6", "Customers.Customer_3", DATE(2009,7,1)]|=E253</t>
  </si>
  <si>
    <t>Mktg_Lead_Events["Mktg_Pgms.Website", "Customers.Customer_6", "Pgm_Time.Q_4"]|=F45</t>
  </si>
  <si>
    <t>Revenue["Products.Product_7", "Customers.Customer_6", DATE(2009,1,1)]|=0/10/10</t>
  </si>
  <si>
    <t>Gross_Margin_pct["Products.Product_4", "Customers.Customer_3", DATE(2010,4,1)]|=I233</t>
  </si>
  <si>
    <t>Gross_Margin_pct["Products.Product_5", "Customers.Customer_6", DATE(2010,1,1)]|=G246</t>
  </si>
  <si>
    <t>Gross_Margin_pct["Products.Product_2", "Customers.Customer_8", DATE(2009,7,1)]|=E218</t>
  </si>
  <si>
    <t>Bluebird Gross Margin</t>
  </si>
  <si>
    <t>Mktg_Lead_Events["Mktg_Pgms.Website", "Customers.Customer_5", "Pgm_Time.Q_8"]|=J44</t>
  </si>
  <si>
    <t>Revenue["Products.Product_8", "Customers.Customer_9", DATE(2010,4,1)]|=0/10/10</t>
  </si>
  <si>
    <t>Gross_Margin_pct["Products.Product_1", "Customers.Customer_5", DATE(2009,1,1)]|=1</t>
  </si>
  <si>
    <t>Sls_Lead_Events["Sales_Pgms.Sales_visits", "Customers.Customer_2", "Pgm_Time.Q_6"]|</t>
  </si>
  <si>
    <t>Mktg_Lead_Events["Mktg_Pgms.Website", "Customers.Customer_3", "Pgm_Time.Q_6"]|=H42</t>
  </si>
  <si>
    <t>:A:0:Company_Name</t>
  </si>
  <si>
    <t>Revenue["Products.Product_7", "Customers.Customer_9", DATE(2009,10,1)]|=0/10/10</t>
  </si>
  <si>
    <t>Gross_Margin_pct["Products.Product_4", "Customers.Customer_10", DATE(2010,7,1)]|=J240</t>
  </si>
  <si>
    <t>Gross_Margin_pct["Products.Product_4", "Customers.Customer_4", DATE(2009,10,1)]|=F234</t>
  </si>
  <si>
    <t>Gross_Margin_pct["Products.Product_4", "Customers.Customer_9", DATE(2009,7,1)]|=E239</t>
  </si>
  <si>
    <t>Revenue["Products.Product_3", "Customers.Customer_5", DATE(2010,10,1)]|=0/10/10</t>
  </si>
  <si>
    <t>Gross_Margin_pct["Products.Product_3", "Customers.Customer_6", DATE(2009,7,1)]|=E226</t>
  </si>
  <si>
    <t>Gross_Margin_pct["Products.Product_6", "Customers.Customer_7", DATE(2010,10,1)]|=K257</t>
  </si>
  <si>
    <t>:A:-1:Mktg_CM_pct</t>
  </si>
  <si>
    <t>Revenue["Products.Product_6", "Customers.Customer_9", DATE(2009,4,1)]|=0/10/10</t>
  </si>
  <si>
    <t>Revenue["Products.Product_3", "Customers.Customer_8", DATE(2009,7,1)]|=0/10/10</t>
  </si>
  <si>
    <t>Revenue["Products.Product_8", "Customers.Customer_6", DATE(2009,7,1)]|=0/10/10</t>
  </si>
  <si>
    <t>Gross_Margin_pct["Products.Product_6", "Customers.Customer_7", DATE(2010,7,1)]|=J257</t>
  </si>
  <si>
    <t>Sls_Lead_Events["Sales_Pgms.Sales_visits", "Customers.Customer_6", "Pgm_Time.Q_2"]|</t>
  </si>
  <si>
    <t>Revenue["Products.Product_3", "Customers.Customer_4", DATE(2010,1,1)]|=0/10/10</t>
  </si>
  <si>
    <t>Mktg_Lead_Events["Mktg_Pgms.Direct_email", "Customers.Customer_7", "Pgm_Time.Q_7"]|=I56</t>
  </si>
  <si>
    <t>:A:0:Mktg_CM_pct</t>
  </si>
  <si>
    <t>Mktg_Lead_Events["Mktg_Pgms.Direct_email", "Customers.Customer_9", "Pgm_Time.Q_2"]|=D58</t>
  </si>
  <si>
    <t>Gross_Margin_pct["Products.Product_5", "Customers.Customer_7", DATE(2009,7,1)]|=E247</t>
  </si>
  <si>
    <t>Products</t>
  </si>
  <si>
    <t>Revenue["Products.Product_2", "Customers.Customer_2", DATE(2009,10,1)]|=0/10/10</t>
  </si>
  <si>
    <t>'Contrib Margin'!Contrib_Margin</t>
  </si>
  <si>
    <t>Gross_Margin_pct["Products.Product_3", "Customers.Customer_8", DATE(2009,10,1)]|=F228</t>
  </si>
  <si>
    <t>ABC Corp.</t>
  </si>
  <si>
    <t>Gross_Margin_pct["Products.Product_2", "Customers.Customer_9", DATE(2010,1,1)]|=G219</t>
  </si>
  <si>
    <t>Gross_Margin_pct["Products.Product_10", "Customers.Customer_6", DATE(2010,4,1)]|=I296</t>
  </si>
  <si>
    <t>Mktg_Pgms, Pgm_Time, Products</t>
  </si>
  <si>
    <t>The ratio (contribution margin)/revenue, for each sales program and each product. included to plot CM %</t>
  </si>
  <si>
    <t>Mktg_Lead_Events["Mktg_Pgms.Website", "Customers.Customer_1", "Pgm_Time.Q_4"]|=F40</t>
  </si>
  <si>
    <t>Revenue["Products.Product_2", "Customers.Customer_7", DATE(2010,10,1)]|=0/10/10</t>
  </si>
  <si>
    <t>Revenue["Products.Product_2", "Customers.Customer_8", DATE(2009,10,1)]|=0/10/10</t>
  </si>
  <si>
    <t>Revenue["Products.Product_9", "Customers.Customer_7", DATE(2009,4,1)]|=0/10/10</t>
  </si>
  <si>
    <t>ZZZ_Ranges!Revenue_Products_Product_9_Customers_Customer_6</t>
  </si>
  <si>
    <t>Gross_Margin_pct["Products.Product_7", "Customers.Customer_1", DATE(2009,1,1)]|=1</t>
  </si>
  <si>
    <t>Revenue["Products.Product_9", "Customers.Customer_7", DATE(2010,4,1)]|=0/10/10</t>
  </si>
  <si>
    <t>The relative effectiveness of a sales program at a later time when the customer places an order (compared to its effectiveness with customers when the program event occurred)</t>
  </si>
  <si>
    <t>Sls_Ev_Age_Factor</t>
  </si>
  <si>
    <t>Gross_Margin_pct["Products.Product_9", "Customers.Customer_6", DATE(2009,4,1)]|=D286</t>
  </si>
  <si>
    <t>Formula / Data</t>
  </si>
  <si>
    <t>if(Sls_Lead_Events=0, 0, Sls_Pgm_FixExp)+Sls_Lead_Events*Sls_Pgm_VarExp</t>
  </si>
  <si>
    <t>Revenue["Products.Product_2", "Customers.Customer_1", DATE(2010,7,1)]|=0/10/10</t>
  </si>
  <si>
    <t>Revenue["Products.Product_3", "Customers.Customer_6", DATE(2009,10,1)]|=0/10/10</t>
  </si>
  <si>
    <t>Revenue["Products.Product_1", "Customers.Customer_3", DATE(2009,10,1)]|=0/10/10</t>
  </si>
  <si>
    <t>Revenue["Products.Product_10", "Customers.Customer_1", DATE(2010,10,1)]|=0/10/10</t>
  </si>
  <si>
    <t>Revenue["Products.Product_5", "Customers.Customer_3", DATE(2010,7,1)]|=0/10/10</t>
  </si>
  <si>
    <t>Revenue["Products.Product_10", "Customers.Customer_4", DATE(2009,7,1)]|=0/10/10</t>
  </si>
  <si>
    <t>ZZZ_Ranges!Revenue_Products_Product_2_Customers_Customer_8</t>
  </si>
  <si>
    <t>Gross_Margin_pct["Products.Product_1", "Customers.Customer_8", DATE(2010,4,1)]|=I208</t>
  </si>
  <si>
    <t>Sls_Lead_Events["Sales_Pgms.Sales_visits", "Customers.Customer_8", "Pgm_Time.Q_3"]|</t>
  </si>
  <si>
    <t>Revenue["Products.Product_9", "Customers.Customer_9", DATE(2009,7,1)]|=0/10/10</t>
  </si>
  <si>
    <t>Revenue["Products.Product_9", "Customers.Customer_1", DATE(2009,7,1)]|=0/10/10</t>
  </si>
  <si>
    <t>Customer 6</t>
  </si>
  <si>
    <t>ZZZ_Ranges!Revenue_Products_Product_10_Customers_Customer_7</t>
  </si>
  <si>
    <t>Gross_Margin_pct["Products.Product_6", "Customers.Customer_1", DATE(2009,1,1)]|=1</t>
  </si>
  <si>
    <t>Revenue["Products.Product_7", "Customers.Customer_1", DATE(2009,10,1)]|=0/10/10</t>
  </si>
  <si>
    <t>Revenue["Products.Product_5", "Customers.Customer_1", DATE(2009,7,1)]|=0/10/10</t>
  </si>
  <si>
    <t>:D:0:Products.Product_8</t>
  </si>
  <si>
    <t>Mktg_Lead_Events["Mktg_Pgms.Website", "Customers.Customer_4", "Pgm_Time.Q_4"]|=F43</t>
  </si>
  <si>
    <t>Revenue["Products.Product_2", "Customers.Customer_1", DATE(2009,7,1)]|=0/10/10</t>
  </si>
  <si>
    <t>Gross_Margin_pct["Products.Product_1", "Customers.Customer_4", DATE(2010,10,1)]|=K204</t>
  </si>
  <si>
    <t>Gross_Margin_pct["Products.Product_7", "Customers.Customer_10", DATE(2009,10,1)]|=F270</t>
  </si>
  <si>
    <t>Revenue["Products.Product_1", "Customers.Customer_2", DATE(2010,10,1)]|=0/10/10</t>
  </si>
  <si>
    <t>Revenue["Products.Product_9", "Customers.Customer_10", DATE(2009,10,1)]|=0/10/10</t>
  </si>
  <si>
    <t>Revenue["Products.Product_8", "Customers.Customer_7", DATE(2009,7,1)]|=0/10/10</t>
  </si>
  <si>
    <t>Gross_Margin_pct["Products.Product_3", "Customers.Customer_3", DATE(2009,10,1)]|=F223</t>
  </si>
  <si>
    <t>Revenue["Products.Product_4", "Customers.Customer_3", DATE(2009,4,1)]|=0/10/10</t>
  </si>
  <si>
    <t>Revenue["Products.Product_7", "Customers.Customer_10", DATE(2010,7,1)]|=0/10/10</t>
  </si>
  <si>
    <t>Mktg_Pgm_Wgt["Mktg_Pgms.Website"]|=1</t>
  </si>
  <si>
    <t>Revenue["Products.Product_4", "Customers.Customer_5", DATE(2009,4,1)]|=0/10/10</t>
  </si>
  <si>
    <t>Gross_Margin_pct["Products.Product_5", "Customers.Customer_3", DATE(2009,7,1)]|=E243</t>
  </si>
  <si>
    <t>Revenue["Products.Product_2", "Customers.Customer_5", DATE(2009,4,1)]|=0/10/10</t>
  </si>
  <si>
    <t>Gross_Margin_pct["Products.Product_5", "Customers.Customer_1", DATE(2009,4,1)]|=D241</t>
  </si>
  <si>
    <t>Sls_Pgm_VarExp["Sales_Pgms.Sales_visits"]|=0</t>
  </si>
  <si>
    <t>Revenue["Products.Product_5", "Customers.Customer_2", DATE(2009,4,1)]|=0/10/10</t>
  </si>
  <si>
    <t>Gross_Margin_pct["Products.Product_2", "Customers.Customer_9", DATE(2009,1,1)]|=1</t>
  </si>
  <si>
    <t>Revenue["Products.Product_10", "Customers.Customer_3", DATE(2010,1,1)]|=0/10/10</t>
  </si>
  <si>
    <t>:A:0:Sls_Pgm_VarExp</t>
  </si>
  <si>
    <t>Gross_Margin_pct["Products.Product_9", "Customers.Customer_3", DATE(2010,10,1)]|=K283</t>
  </si>
  <si>
    <t>Gross_Margin_pct["Products.Product_6", "Customers.Customer_7", DATE(2009,10,1)]|=F257</t>
  </si>
  <si>
    <t>:A:-1:Revenue</t>
  </si>
  <si>
    <t>Gross_Margin_pct["Products.Product_10", "Customers.Customer_10", DATE(2010,7,1)]|=J300</t>
  </si>
  <si>
    <t>Gross_Margin_pct["Products.Product_5", "Customers.Customer_6", DATE(2010,4,1)]|=I246</t>
  </si>
  <si>
    <t>Data:</t>
  </si>
  <si>
    <t>Gross_Margin_pct["Products.Product_4", "Customers.Customer_9", DATE(2009,1,1)]|=1</t>
  </si>
  <si>
    <t>:A:0:Accrued_Exp</t>
  </si>
  <si>
    <t>Gross_Margin_pct["Products.Product_7", "Customers.Customer_1", DATE(2009,4,1)]|=D261</t>
  </si>
  <si>
    <t>Sls_Lead_Events["Sales_Pgms.Seminars", "Customers.Customer_2", "Pgm_Time.Q_8"]|</t>
  </si>
  <si>
    <t>:A:-1:Mktg_GM_Alloc</t>
  </si>
  <si>
    <t>Revenue["Products.Product_5", "Customers.Customer_8", DATE(2010,4,1)]|=0/10/10</t>
  </si>
  <si>
    <t>Sls_Lead_Events["Sales_Pgms.Seminars", "Customers.Customer_7", "Pgm_Time.Q_8"]|</t>
  </si>
  <si>
    <t>Gross_Margin_pct["Products.Product_5", "Customers.Customer_1", DATE(2010,1,1)]|=G241</t>
  </si>
  <si>
    <t>Inputs!Revenue_3</t>
  </si>
  <si>
    <t>Sales Rev Alloc Denom</t>
  </si>
  <si>
    <t>Revenue["Products.Product_2", "Customers.Customer_10", DATE(2009,10,1)]|=0/10/10</t>
  </si>
  <si>
    <t>Gross_Margin_pct["Products.Product_7", "Customers.Customer_3", DATE(2010,1,1)]|=G263</t>
  </si>
  <si>
    <t>Revenue["Products.Product_5", "Customers.Customer_5", DATE(2009,4,1)]|=0/10/10</t>
  </si>
  <si>
    <t>Revenue_tsum</t>
  </si>
  <si>
    <t>Gross_Margin_pct["Products.Product_3", "Customers.Customer_8", DATE(2009,1,1)]|=1</t>
  </si>
  <si>
    <t>Mktg Pgms</t>
  </si>
  <si>
    <t>Revenue["Products.Product_4", "Customers.Customer_9", DATE(2009,4,1)]|=0/10/10</t>
  </si>
  <si>
    <t>Revenue["Products.Product_9", "Customers.Customer_2", DATE(2009,7,1)]|=0/10/10</t>
  </si>
  <si>
    <t>Gross_Margin_pct["Products.Product_10", "Customers.Customer_6", DATE(2009,1,1)]|=1</t>
  </si>
  <si>
    <t>Gross_Margin_pct["Products.Product_4", "Customers.Customer_8", DATE(2009,10,1)]|=F238</t>
  </si>
  <si>
    <t>Revenue["Products.Product_4", "Customers.Customer_2", DATE(2010,1,1)]|=0/10/10</t>
  </si>
  <si>
    <t>The ratio (contribution margin) / revenue. This metric measures the overall cost effectiveness of marketing and sales programs.</t>
  </si>
  <si>
    <t>ZZZ_Ranges!Revenue_Products_Product_8_Customers_Customer_6</t>
  </si>
  <si>
    <t>Revenue["Products.Product_6", "Customers.Customer_7", DATE(2010,7,1)]|=0/10/10</t>
  </si>
  <si>
    <t>Revenue["Products.Product_2", "Customers.Customer_4", DATE(2009,1,1)]|=0/10/10</t>
  </si>
  <si>
    <t>Gross margin as a percent of revenue, by product, by time period</t>
  </si>
  <si>
    <t>Revenue["Products.Product_9", "Customers.Customer_2", DATE(2010,7,1)]|=0/10/10</t>
  </si>
  <si>
    <t>Sales CM Alloc %</t>
  </si>
  <si>
    <t>Seminars</t>
  </si>
  <si>
    <t>Gross_Margin_pct["Products.Product_9", "Customers.Customer_9", DATE(2010,7,1)]|=J289</t>
  </si>
  <si>
    <t>Gross_Margin_pct["Products.Product_7", "Customers.Customer_10", DATE(2010,10,1)]|=K270</t>
  </si>
  <si>
    <t>Gross_Margin_pct["Products.Product_3", "Customers.Customer_1", DATE(2010,1,1)]|=G221</t>
  </si>
  <si>
    <t>Revenue["Products.Product_3", "Customers.Customer_1", DATE(2010,7,1)]|=0/10/10</t>
  </si>
  <si>
    <t>Sls_Lead_Events["Sales_Pgms.Seminars", "Customers.Customer_1", "Pgm_Time.Q_6"]|</t>
  </si>
  <si>
    <t>Gross_Margin_pct["Products.Product_6", "Customers.Customer_4", DATE(2009,4,1)]|=D254</t>
  </si>
  <si>
    <t>Mktg_Lead_Events["Mktg_Pgms.Website", "Customers.Customer_5", "Pgm_Time.Q_6"]|=H44</t>
  </si>
  <si>
    <t>:A:-1:Sls_Pgm_FixExp</t>
  </si>
  <si>
    <t>Sls_Lead_Events["Sales_Pgms.Seminars", "Customers.Customer_9", "Pgm_Time.Q_7"]|</t>
  </si>
  <si>
    <t>Revenue["Products.Product_4", "Customers.Customer_4", DATE(2010,1,1)]|=0/10/10</t>
  </si>
  <si>
    <t>Revenue["Products.Product_6", "Customers.Customer_1", DATE(2010,1,1)]|=0/10/10</t>
  </si>
  <si>
    <t>Revenue["Products.Product_3", "Customers.Customer_5", DATE(2010,4,1)]|=0/10/10</t>
  </si>
  <si>
    <t>Revenue["Products.Product_7", "Customers.Customer_7", DATE(2010,7,1)]|=0/10/10</t>
  </si>
  <si>
    <t>Mktg_Lead_Events["Mktg_Pgms.Website", "Customers.Customer_7", "Pgm_Time.Q_6"]|=H46</t>
  </si>
  <si>
    <t>:A:0:Mktg_GM_Alloc_tsum</t>
  </si>
  <si>
    <t>ZZZ_Ranges!Revenue_Products_Product_7_Customers_Customer_8</t>
  </si>
  <si>
    <t>Gross_Margin_pct["Products.Product_3", "Customers.Customer_4", DATE(2009,4,1)]|=D224</t>
  </si>
  <si>
    <t>Gross_Margin_pct["Products.Product_10", "Customers.Customer_3", DATE(2010,4,1)]|=I293</t>
  </si>
  <si>
    <t>Gross_Margin_pct["Products.Product_5", "Customers.Customer_8", DATE(2009,7,1)]|=E248</t>
  </si>
  <si>
    <t>:D:2:Pgm_Time.Q_1</t>
  </si>
  <si>
    <t>Revenue["Products.Product_3", "Customers.Customer_4", DATE(2010,10,1)]|=0/10/10</t>
  </si>
  <si>
    <t>ZZZ_Ranges!Revenue_Time_Period</t>
  </si>
  <si>
    <t>:WS:</t>
  </si>
  <si>
    <t>Sls_Lead_Events["Sales_Pgms.Sales_visits", "Customers.Customer_6", "Pgm_Time.Q_3"]|</t>
  </si>
  <si>
    <t>Gross_Margin_pct["Products.Product_1", "Customers.Customer_10", DATE(2010,1,1)]|=G210</t>
  </si>
  <si>
    <t>Gross_Margin_pct["Products.Product_9", "Customers.Customer_2", DATE(2010,7,1)]|=J282</t>
  </si>
  <si>
    <t>Gross_Margin_pct["Products.Product_8", "Customers.Customer_3", DATE(2009,7,1)]|=E273</t>
  </si>
  <si>
    <t>Revenue["Products.Product_3", "Customers.Customer_2", DATE(2010,1,1)]|=0/10/10</t>
  </si>
  <si>
    <t>Revenue["Products.Product_10", "Customers.Customer_10", DATE(2009,4,1)]|=0/10/10</t>
  </si>
  <si>
    <t>Gross_Margin_pct["Products.Product_10", "Customers.Customer_1", DATE(2009,1,1)]|=1</t>
  </si>
  <si>
    <t>Sls_Lead_Events["Sales_Pgms.Seminars", "Customers.Customer_3", "Pgm_Time.Q_7"]|</t>
  </si>
  <si>
    <t>Gross margin as a percent of revenue, by product, summed over model time</t>
  </si>
  <si>
    <t xml:space="preserve">  Sales_visits</t>
  </si>
  <si>
    <t>Customer 4</t>
  </si>
  <si>
    <t>Gross_Margin_pct["Products.Product_1", "Customers.Customer_9", DATE(2009,10,1)]|=F209</t>
  </si>
  <si>
    <t>Revenue["Products.Product_2", "Customers.Customer_3", DATE(2010,10,1)]|=0/10/10</t>
  </si>
  <si>
    <t>Gross_Margin_pct["Products.Product_4", "Customers.Customer_7", DATE(2009,4,1)]|=D237</t>
  </si>
  <si>
    <t>Sls_Lead_Events["Sales_Pgms.Seminars", "Customers.Customer_2", "Pgm_Time.Q_3"]|</t>
  </si>
  <si>
    <t>Revenue["Products.Product_3", "Customers.Customer_9", DATE(2009,4,1)]|=0/10/10</t>
  </si>
  <si>
    <t>Gross_Margin_pct["Products.Product_6", "Customers.Customer_9", DATE(2010,1,1)]|=G259</t>
  </si>
  <si>
    <t>Gross_Margin_pct["Products.Product_8", "Customers.Customer_7", DATE(2010,10,1)]|=K277</t>
  </si>
  <si>
    <t>Gross_Margin_pct["Products.Product_9", "Customers.Customer_6", DATE(2010,7,1)]|=J286</t>
  </si>
  <si>
    <t>Gross_Margin_pct["Products.Product_5", "Customers.Customer_8", DATE(2010,7,1)]|=J248</t>
  </si>
  <si>
    <t>Revenue["Products.Product_8", "Customers.Customer_8", DATE(2009,10,1)]|=0/10/10</t>
  </si>
  <si>
    <t>ZZZ_Ranges!Bluebird_GM_Time_Period</t>
  </si>
  <si>
    <t>Gross_Margin_pct["Products.Product_1", "Customers.Customer_10", DATE(2009,4,1)]|=D210</t>
  </si>
  <si>
    <t>ZZZ_Ranges!Revenue_Products_Product_8_Customers_Customer_9</t>
  </si>
  <si>
    <t>Expense</t>
  </si>
  <si>
    <t>Gross_Margin_pct["Products.Product_6", "Customers.Customer_8", DATE(2009,7,1)]|=E258</t>
  </si>
  <si>
    <t>Gross_Margin_pct["Products.Product_8", "Customers.Customer_9", DATE(2010,1,1)]|=G279</t>
  </si>
  <si>
    <t>Gross_Margin_pct["Products.Product_8", "Customers.Customer_1", DATE(2009,4,1)]|=D271</t>
  </si>
  <si>
    <t>ZZZ_Ranges!Revenue_Products_Product_4_Customers_Customer_2</t>
  </si>
  <si>
    <t>Revenue["Products.Product_2", "Customers.Customer_9", DATE(2010,10,1)]|=0/10/10</t>
  </si>
  <si>
    <t>Gross_Margin_pct["Products.Product_7", "Customers.Customer_2", DATE(2010,10,1)]|=K262</t>
  </si>
  <si>
    <t>Revenue["Products.Product_3", "Customers.Customer_5", DATE(2009,4,1)]|=0/10/10</t>
  </si>
  <si>
    <t>Mktg_Lead_Events["Mktg_Pgms.Direct_email", "Customers.Customer_5", "Pgm_Time.Q_3"]|=E54</t>
  </si>
  <si>
    <t>Revenue["Products.Product_9", "Customers.Customer_10", DATE(2010,1,1)]|=0/10/10</t>
  </si>
  <si>
    <t>Mktg Ev Age Factor</t>
  </si>
  <si>
    <t>Gross_Margin_pct["Products.Product_6", "Customers.Customer_1", DATE(2009,10,1)]|=F251</t>
  </si>
  <si>
    <t>Revenue["Products.Product_10", "Customers.Customer_1", DATE(2009,4,1)]|=0/10/10</t>
  </si>
  <si>
    <t>Revenue["Products.Product_9", "Customers.Customer_5", DATE(2009,10,1)]|=0/10/10</t>
  </si>
  <si>
    <t>Bluebird Revenue</t>
  </si>
  <si>
    <t>Revenue["Products.Product_8", "Customers.Customer_1", DATE(2010,10,1)]|=0/10/10</t>
  </si>
  <si>
    <t>Revenue["Products.Product_8", "Customers.Customer_10", DATE(2010,4,1)]|=0/10/10</t>
  </si>
  <si>
    <t>Gross_Margin_pct["Products.Product_9", "Customers.Customer_6", DATE(2009,10,1)]|=F286</t>
  </si>
  <si>
    <t>Revenue["Products.Product_4", "Customers.Customer_1", DATE(2009,10,1)]|=0/10/10</t>
  </si>
  <si>
    <t>Mktg_Lead_Events["Mktg_Pgms.Website", "Customers.Customer_1", "Pgm_Time.Q_3"]|=E40</t>
  </si>
  <si>
    <t>Sls_Pgm_Wgt["Sales_Pgms.Seminars"]|=1</t>
  </si>
  <si>
    <t>Gross_Margin_pct["Products.Product_1", "Customers.Customer_1", DATE(2010,10,1)]|=K201</t>
  </si>
  <si>
    <t>Gross_Margin_pct["Products.Product_6", "Customers.Customer_10", DATE(2009,4,1)]|=D260</t>
  </si>
  <si>
    <t>Gross_Margin_pct["Products.Product_3", "Customers.Customer_10", DATE(2010,10,1)]|=K230</t>
  </si>
  <si>
    <t>Revenue["Products.Product_6", "Customers.Customer_10", DATE(2009,4,1)]|=0/10/10</t>
  </si>
  <si>
    <t>Revenue["Products.Product_1", "Customers.Customer_10", DATE(2010,1,1)]|=0/10/10</t>
  </si>
  <si>
    <t>ZZZ_Ranges!Revenue_Products_Product_1_Customers_Customer_2</t>
  </si>
  <si>
    <t>Gross_Margin_pct["Products.Product_5", "Customers.Customer_2", DATE(2009,4,1)]|=D242</t>
  </si>
  <si>
    <t>Gross_Margin_pct["Products.Product_6", "Customers.Customer_4", DATE(2009,1,1)]|=1</t>
  </si>
  <si>
    <t>Revenue["Products.Product_3", "Customers.Customer_4", DATE(2010,7,1)]|=0/10/10</t>
  </si>
  <si>
    <t>Revenue["Products.Product_3", "Customers.Customer_6", DATE(2010,4,1)]|=0/10/10</t>
  </si>
  <si>
    <t>Revenue["Products.Product_4", "Customers.Customer_3", DATE(2009,10,1)]|=0/10/10</t>
  </si>
  <si>
    <t>Gross_Margin_pct["Products.Product_4", "Customers.Customer_8", DATE(2009,7,1)]|=E238</t>
  </si>
  <si>
    <t>Sls_Lead_Events["Sales_Pgms.Seminars", "Customers.Customer_5", "Pgm_Time.Q_5"]|</t>
  </si>
  <si>
    <t>Revenue["Products.Product_7", "Customers.Customer_7", DATE(2009,10,1)]|=0/10/10</t>
  </si>
  <si>
    <t>Strength at Half-Life</t>
  </si>
  <si>
    <t>Revenue["Products.Product_10", "Customers.Customer_10", DATE(2010,7,1)]|=0/10/10</t>
  </si>
  <si>
    <t>Gross_Margin_pct["Products.Product_8", "Customers.Customer_2", DATE(2009,10,1)]|=F272</t>
  </si>
  <si>
    <t>:A:-1:Mktg_Pgm_FixExp</t>
  </si>
  <si>
    <t>Gross_Margin_pct["Products.Product_10", "Customers.Customer_2", DATE(2009,4,1)]|=D292</t>
  </si>
  <si>
    <t>Q 8</t>
  </si>
  <si>
    <t>Mktg_Pgm_VarExp</t>
  </si>
  <si>
    <t>Gross_Margin_pct["Products.Product_1", "Customers.Customer_4", DATE(2010,4,1)]|=I204</t>
  </si>
  <si>
    <t>Revenue["Products.Product_10", "Customers.Customer_2", DATE(2010,4,1)]|=0/10/10</t>
  </si>
  <si>
    <t>'Graphed Vars'!Sls_Pgm_Exp_Accr_Plot</t>
  </si>
  <si>
    <t>Gross_Margin_pct["Products.Product_10", "Customers.Customer_7", DATE(2010,1,1)]|=G297</t>
  </si>
  <si>
    <t>:A:0:Sls_Pgm_Exp</t>
  </si>
  <si>
    <t>Gross_Margin_pct["Products.Product_3", "Customers.Customer_10", DATE(2010,1,1)]|=G230</t>
  </si>
  <si>
    <t>Gross_Margin_pct["Products.Product_2", "Customers.Customer_7", DATE(2010,7,1)]|=J217</t>
  </si>
  <si>
    <t>Revenue["Products.Product_8", "Customers.Customer_1", DATE(2009,7,1)]|=0/10/10</t>
  </si>
  <si>
    <t>Revenue["Products.Product_2", "Customers.Customer_2", DATE(2010,7,1)]|=0/10/10</t>
  </si>
  <si>
    <t>Revenue["Products.Product_6", "Customers.Customer_2", DATE(2009,10,1)]|=0/10/10</t>
  </si>
  <si>
    <t>Revenue["Products.Product_9", "Customers.Customer_2", DATE(2009,10,1)]|=0/10/10</t>
  </si>
  <si>
    <t>Revenue["Products.Product_9", "Customers.Customer_9", DATE(2010,10,1)]|=0/10/10</t>
  </si>
  <si>
    <t>:A:0:Bluebird_GM_tsum</t>
  </si>
  <si>
    <t>Sls_Lead_Events["Sales_Pgms.Sales_visits", "Customers.Customer_3", "Pgm_Time.Q_4"]|</t>
  </si>
  <si>
    <t>Revenue["Products.Product_10", "Customers.Customer_10", DATE(2010,10,1)]|=0/10/10</t>
  </si>
  <si>
    <t>Gross_Margin_pct["Products.Product_6", "Customers.Customer_3", DATE(2010,7,1)]|=J253</t>
  </si>
  <si>
    <t>Revenue["Products.Product_5", "Customers.Customer_2", DATE(2010,4,1)]|=0/10/10</t>
  </si>
  <si>
    <t>Revenue["Products.Product_9", "Customers.Customer_5", DATE(2010,4,1)]|=0/10/10</t>
  </si>
  <si>
    <t>:A:-1:Sls_CM_Alloc_pct_Plot</t>
  </si>
  <si>
    <t>Gross_Margin_pct["Products.Product_3", "Customers.Customer_7", DATE(2009,4,1)]|=D227</t>
  </si>
  <si>
    <t>Revenue["Products.Product_1", "Customers.Customer_6", DATE(2009,7,1)]|=0/10/10</t>
  </si>
  <si>
    <t>Gross_Margin_pct["Products.Product_7", "Customers.Customer_9", DATE(2009,4,1)]|=D269</t>
  </si>
  <si>
    <t>Global</t>
  </si>
  <si>
    <t>Gross_Margin_pct["Products.Product_8", "Customers.Customer_3", DATE(2009,1,1)]|=1</t>
  </si>
  <si>
    <t>Gross_Margin_pct["Products.Product_8", "Customers.Customer_6", DATE(2009,1,1)]|=1</t>
  </si>
  <si>
    <t>Revenue["Products.Product_6", "Customers.Customer_7", DATE(2009,1,1)]|=0/10/10</t>
  </si>
  <si>
    <t>Mktg_Lead_Events["Mktg_Pgms.Direct_email", "Customers.Customer_3", "Pgm_Time.Q_2"]|=D52</t>
  </si>
  <si>
    <t>Gross_Margin_pct["Products.Product_2", "Customers.Customer_2", DATE(2009,4,1)]|=D212</t>
  </si>
  <si>
    <t>Revenue["Products.Product_4", "Customers.Customer_7", DATE(2010,1,1)]|=0/10/10</t>
  </si>
  <si>
    <t>Gross_Margin_pct["Products.Product_10", "Customers.Customer_7", DATE(2009,7,1)]|=E297</t>
  </si>
  <si>
    <t>Revenue["Products.Product_3", "Customers.Customer_8", DATE(2009,10,1)]|=0/10/10</t>
  </si>
  <si>
    <t>Gross_Margin_pct["Products.Product_4", "Customers.Customer_7", DATE(2009,7,1)]|=E237</t>
  </si>
  <si>
    <t>Gross_Margin_pct["Products.Product_1", "Customers.Customer_9", DATE(2010,10,1)]|=K209</t>
  </si>
  <si>
    <t>Gross_Margin_pct["Products.Product_2", "Customers.Customer_8", DATE(2009,10,1)]|=F218</t>
  </si>
  <si>
    <t>Mktg_Lead_Events["Mktg_Pgms.Website", "Customers.Customer_10", "Pgm_Time.Q_1"]|=0</t>
  </si>
  <si>
    <t>if(Sls_Rev_Alloc_Denom=0, 0, Gross_Margin_pct*Revenue*Sls_Lead_Events*Sls_Pgm_Wgt*Sls_Ev_Age_Factor/(Mktg_GM_Alloc_Denom+Sls_Rev_Alloc_Denom))</t>
  </si>
  <si>
    <t>Sls_Lead_Events["Sales_Pgms.Sales_visits", "Customers.Customer_8", "Pgm_Time.Q_4"]|</t>
  </si>
  <si>
    <t>Variable expense of each sales program per lead person touched by the program. 
Example: If more customer persons attend a private seminar, the cost in staff time for preparation and attendance generally rises.</t>
  </si>
  <si>
    <t>Revenue["Products.Product_5", "Customers.Customer_4", DATE(2009,1,1)]|=0/10/10</t>
  </si>
  <si>
    <t>Gross_Margin_pct["Products.Product_9", "Customers.Customer_1", DATE(2010,10,1)]|=K281</t>
  </si>
  <si>
    <t>Revenue["Products.Product_4", "Customers.Customer_9", DATE(2010,4,1)]|=0/10/10</t>
  </si>
  <si>
    <t>Q 5</t>
  </si>
  <si>
    <t>Gross_Margin_pct["Products.Product_3", "Customers.Customer_7", DATE(2010,10,1)]|=K227</t>
  </si>
  <si>
    <t>Gross_Margin_pct["Products.Product_1", "Customers.Customer_8", DATE(2009,10,1)]|=F208</t>
  </si>
  <si>
    <t>Revenue["Products.Product_7", "Customers.Customer_4", DATE(2010,4,1)]|=0/10/10</t>
  </si>
  <si>
    <t>Mktg_Lead_Events["Mktg_Pgms.Direct_email", "Customers.Customer_5", "Pgm_Time.Q_5"]|=G54</t>
  </si>
  <si>
    <t>ZZZ_Ranges!Revenue_Products_Product_8_Customers_Customer_7</t>
  </si>
  <si>
    <t>Gross_Margin_pct["Products.Product_5", "Customers.Customer_7", DATE(2009,1,1)]|=1</t>
  </si>
  <si>
    <t>Gross_Margin_pct["Products.Product_7", "Customers.Customer_3", DATE(2009,7,1)]|=E263</t>
  </si>
  <si>
    <t>Gross_Margin_pct["Products.Product_7", "Customers.Customer_1", DATE(2010,7,1)]|=J261</t>
  </si>
  <si>
    <t>Gross_Margin_pct["Products.Product_5", "Customers.Customer_2", DATE(2010,7,1)]|=J242</t>
  </si>
  <si>
    <t>Revenue["Products.Product_10", "Customers.Customer_4", DATE(2009,4,1)]|=0/10/10</t>
  </si>
  <si>
    <t>Gross_Margin_pct["Products.Product_8", "Customers.Customer_4", DATE(2009,4,1)]|=D274</t>
  </si>
  <si>
    <t>Sls_Lead_Events["Sales_Pgms.Sales_visits", "Customers.Customer_7", "Pgm_Time.Q_7"]|</t>
  </si>
  <si>
    <t>Revenue["Products.Product_2", "Customers.Customer_4", DATE(2009,10,1)]|=0/10/10</t>
  </si>
  <si>
    <t>Revenue["Products.Product_1", "Customers.Customer_1", DATE(2010,4,1)]|=0/10/10</t>
  </si>
  <si>
    <t>A list of customers, which are determined by organization and location</t>
  </si>
  <si>
    <t>Revenue["Products.Product_10", "Customers.Customer_3", DATE(2010,10,1)]|=0/10/10</t>
  </si>
  <si>
    <t>Revenue["Products.Product_5", "Customers.Customer_2", DATE(2009,10,1)]|=0/10/10</t>
  </si>
  <si>
    <t>Revenue["Products.Product_8", "Customers.Customer_10", DATE(2010,7,1)]|=0/10/10</t>
  </si>
  <si>
    <t>Gross_Margin_pct["Products.Product_9", "Customers.Customer_4", DATE(2009,10,1)]|=F284</t>
  </si>
  <si>
    <t>Mktg_Lead_Events["Mktg_Pgms.Website", "Customers.Customer_5", "Pgm_Time.Q_1"]|=0</t>
  </si>
  <si>
    <t>Revenue["Products.Product_7", "Customers.Customer_7", DATE(2009,7,1)]|=0/10/10</t>
  </si>
  <si>
    <t>Mktg CM % Plot</t>
  </si>
  <si>
    <t>Gross_Margin_pct["Products.Product_10", "Customers.Customer_6", DATE(2009,7,1)]|=E296</t>
  </si>
  <si>
    <t>Revenue["Products.Product_6", "Customers.Customer_3", DATE(2009,7,1)]|=0/10/10</t>
  </si>
  <si>
    <t>:A:-1:Mktg_Pgm_Exp</t>
  </si>
  <si>
    <t>Revenue["Products.Product_3", "Customers.Customer_8", DATE(2009,4,1)]|=0/10/10</t>
  </si>
  <si>
    <t>Revenue["Products.Product_8", "Customers.Customer_2", DATE(2009,4,1)]|=0/10/10</t>
  </si>
  <si>
    <t>Revenue["Products.Product_6", "Customers.Customer_10", DATE(2009,7,1)]|=0/10/10</t>
  </si>
  <si>
    <t>Revenue["Products.Product_8", "Customers.Customer_5", DATE(2010,4,1)]|=0/10/10</t>
  </si>
  <si>
    <t>Revenue["Products.Product_7", "Customers.Customer_5", DATE(2010,4,1)]|=0/10/10</t>
  </si>
  <si>
    <t>Total As</t>
  </si>
  <si>
    <t>Revenue["Products.Product_1", "Customers.Customer_8", DATE(2009,1,1)]|=0/10/10</t>
  </si>
  <si>
    <t>Sls_Half_Life_Strength["Sales_Pgms.Sales_visits"]|=0.5</t>
  </si>
  <si>
    <t>Revenue["Products.Product_1", "Customers.Customer_4", DATE(2010,10,1)]|=0/10/10</t>
  </si>
  <si>
    <t>Gross_Margin_pct["Products.Product_2", "Customers.Customer_9", DATE(2009,4,1)]|=D219</t>
  </si>
  <si>
    <t>Revenue["Products.Product_10", "Customers.Customer_8", DATE(2009,4,1)]|=0/10/10</t>
  </si>
  <si>
    <t>Gross_Margin_pct["Products.Product_5", "Customers.Customer_9", DATE(2009,7,1)]|=E249</t>
  </si>
  <si>
    <t>Gross_Margin_pct["Products.Product_2", "Customers.Customer_2", DATE(2009,10,1)]|=F212</t>
  </si>
  <si>
    <t>Total</t>
  </si>
  <si>
    <t>Revenue["Products.Product_6", "Customers.Customer_5", DATE(2010,1,1)]|=0/10/10</t>
  </si>
  <si>
    <t>Revenue["Products.Product_5", "Customers.Customer_4", DATE(2010,4,1)]|=0/10/10</t>
  </si>
  <si>
    <t>Revenue["Products.Product_8", "Customers.Customer_2", DATE(2009,1,1)]|=0/10/10</t>
  </si>
  <si>
    <t>Sls_Lead_Events["Sales_Pgms.Sales_visits", "Customers.Customer_2", "Pgm_Time.Q_7"]|</t>
  </si>
  <si>
    <t>Revenue["Products.Product_5", "Customers.Customer_3", DATE(2009,4,1)]|=0/10/10</t>
  </si>
  <si>
    <t>Gross_Margin_pct["Products.Product_1", "Customers.Customer_1", DATE(2009,10,1)]|=F201</t>
  </si>
  <si>
    <t>Revenue["Products.Product_8", "Customers.Customer_2", DATE(2010,1,1)]|=0/10/10</t>
  </si>
  <si>
    <t>Bluebird_Rev</t>
  </si>
  <si>
    <t>Mktg_Lead_Events["Mktg_Pgms.Website", "Customers.Customer_10", "Pgm_Time.Q_3"]|=E49</t>
  </si>
  <si>
    <t>Mktg_Lead_Events["Mktg_Pgms.Website", "Customers.Customer_7", "Pgm_Time.Q_3"]|=E46</t>
  </si>
  <si>
    <t>Revenue["Products.Product_7", "Customers.Customer_6", DATE(2009,10,1)]|=0/10/10</t>
  </si>
  <si>
    <t>Gross_Margin_pct["Products.Product_8", "Customers.Customer_9", DATE(2009,4,1)]|=D279</t>
  </si>
  <si>
    <t>ZZZ_Ranges!Revenue_Products_Product_7_Customers_Customer_3</t>
  </si>
  <si>
    <t>Mktg_Pgm_FixExp</t>
  </si>
  <si>
    <t>Revenue["Products.Product_2", "Customers.Customer_3", DATE(2010,4,1)]|=0/10/10</t>
  </si>
  <si>
    <t>Gross_Margin_pct["Products.Product_10", "Customers.Customer_9", DATE(2009,1,1)]|=1</t>
  </si>
  <si>
    <t>Revenue["Products.Product_8", "Customers.Customer_5", DATE(2009,7,1)]|=0/10/10</t>
  </si>
  <si>
    <t>Revenue["Products.Product_4", "Customers.Customer_2", DATE(2010,7,1)]|=0/10/10</t>
  </si>
  <si>
    <t>Gross_Margin_pct["Products.Product_5", "Customers.Customer_8", DATE(2010,1,1)]|=G248</t>
  </si>
  <si>
    <t>Sls_Lead_Events["Sales_Pgms.Seminars", "Customers.Customer_1", "Pgm_Time.Q_3"]|</t>
  </si>
  <si>
    <t>Sls_Lead_Events["Sales_Pgms.Sales_visits", "Customers.Customer_5", "Pgm_Time.Q_2"]|</t>
  </si>
  <si>
    <t>Sales Gross Margin Alloc</t>
  </si>
  <si>
    <t>Revenue["Products.Product_9", "Customers.Customer_4", DATE(2010,4,1)]|=0/10/10</t>
  </si>
  <si>
    <t>Revenue["Products.Product_6", "Customers.Customer_8", DATE(2009,4,1)]|=0/10/10</t>
  </si>
  <si>
    <t>Gross_Margin_pct["Products.Product_5", "Customers.Customer_5", DATE(2009,4,1)]|=D245</t>
  </si>
  <si>
    <t>Product 10</t>
  </si>
  <si>
    <t>Gross_Margin_pct["Products.Product_3", "Customers.Customer_8", DATE(2010,7,1)]|=J228</t>
  </si>
  <si>
    <t>Gross_Margin_pct["Products.Product_5", "Customers.Customer_3", DATE(2010,4,1)]|=I243</t>
  </si>
  <si>
    <t>Gross_Margin_pct["Products.Product_7", "Customers.Customer_9", DATE(2009,1,1)]|=1</t>
  </si>
  <si>
    <t>Gross_Margin_pct["Products.Product_10", "Customers.Customer_1", DATE(2010,7,1)]|=J291</t>
  </si>
  <si>
    <t>Revenue["Products.Product_4", "Customers.Customer_10", DATE(2009,4,1)]|=0/10/10</t>
  </si>
  <si>
    <t>Revenue["Products.Product_6", "Customers.Customer_1", DATE(2010,7,1)]|=0/10/10</t>
  </si>
  <si>
    <t>Gross_Margin_pct["Products.Product_6", "Customers.Customer_4", DATE(2009,10,1)]|=F254</t>
  </si>
  <si>
    <t>Company_Name</t>
  </si>
  <si>
    <t>Revenue["Products.Product_9", "Customers.Customer_9", DATE(2009,4,1)]|=0/10/10</t>
  </si>
  <si>
    <t>ZZZ_Ranges!Revenue_Products_Product_5_Customers</t>
  </si>
  <si>
    <t>Mktg_Lead_Events["Mktg_Pgms.Website", "Customers.Customer_1", "Pgm_Time.Q_8"]|=J40</t>
  </si>
  <si>
    <t>Revenue["Products.Product_9", "Customers.Customer_1", DATE(2009,4,1)]|=0/10/10</t>
  </si>
  <si>
    <t>ifm(dimitemnum("Pgm_Time")=1, fdate(1, 1), date(year(prevd("Pgm_Time")), month(prevd("Pgm_Time"))+3, day(prevd("Pgm_Time"))))</t>
  </si>
  <si>
    <t>Gross_Margin_pct["Products.Product_7", "Customers.Customer_7", DATE(2009,7,1)]|=E267</t>
  </si>
  <si>
    <t>Gross_Margin_pct["Products.Product_7", "Customers.Customer_7", DATE(2009,10,1)]|=F267</t>
  </si>
  <si>
    <t>Revenue["Products.Product_5", "Customers.Customer_1", DATE(2009,4,1)]|=0/10/10</t>
  </si>
  <si>
    <t>Sls_Lead_Events["Sales_Pgms.Sales_visits", "Customers.Customer_5", "Pgm_Time.Q_6"]|</t>
  </si>
  <si>
    <t>Gross_Margin_pct["Products.Product_10", "Customers.Customer_5", DATE(2010,4,1)]|=I295</t>
  </si>
  <si>
    <t>Revenue["Products.Product_3", "Customers.Customer_2", DATE(2010,7,1)]|=0/10/10</t>
  </si>
  <si>
    <t>Revenue["Products.Product_2", "Customers.Customer_1", DATE(2009,4,1)]|=0/10/10</t>
  </si>
  <si>
    <t>Mktg_Lead_Events["Mktg_Pgms.Website", "Customers.Customer_2", "Pgm_Time.Q_4"]|=F41</t>
  </si>
  <si>
    <t>Revenue["Products.Product_4", "Customers.Customer_3", DATE(2010,4,1)]|=0/10/10</t>
  </si>
  <si>
    <t>Customer 8</t>
  </si>
  <si>
    <t>Revenue["Products.Product_1", "Customers.Customer_9", DATE(2009,10,1)]|=0/10/10</t>
  </si>
  <si>
    <t>Gross_Margin_pct["Products.Product_6", "Customers.Customer_2", DATE(2009,4,1)]|=D252</t>
  </si>
  <si>
    <t>Revenue["Products.Product_3", "Customers.Customer_1", DATE(2009,1,1)]|=0/10/10</t>
  </si>
  <si>
    <t>Revenue["Products.Product_9", "Customers.Customer_4", DATE(2009,7,1)]|=0/10/10</t>
  </si>
  <si>
    <t>Revenue["Products.Product_4", "Customers.Customer_8", DATE(2009,4,1)]|=0/10/10</t>
  </si>
  <si>
    <t>Revenue["Products.Product_6", "Customers.Customer_9", DATE(2010,10,1)]|=0/10/10</t>
  </si>
  <si>
    <t>:A:-1:Sls_Pgm_Wgt</t>
  </si>
  <si>
    <t>Revenue["Products.Product_10", "Customers.Customer_8", DATE(2009,10,1)]|=0/10/10</t>
  </si>
  <si>
    <t>Mktg GM Alloc</t>
  </si>
  <si>
    <t>Program Type</t>
  </si>
  <si>
    <t>Gross_Margin_pct["Products.Product_1", "Customers.Customer_6", DATE(2009,10,1)]|=F206</t>
  </si>
  <si>
    <t>Gross_Margin_pct["Products.Product_10", "Customers.Customer_3", DATE(2010,10,1)]|=K293</t>
  </si>
  <si>
    <t>Gross_Margin_pct["Products.Product_4", "Customers.Customer_5", DATE(2010,10,1)]|=K235</t>
  </si>
  <si>
    <t>Gross_Margin_pct["Products.Product_6", "Customers.Customer_3", DATE(2010,1,1)]|=G253</t>
  </si>
  <si>
    <t>Gross_Margin_pct["Products.Product_8", "Customers.Customer_1", DATE(2010,10,1)]|=K271</t>
  </si>
  <si>
    <t>:A:0:Sls_CM_Alloc_pct_Plot</t>
  </si>
  <si>
    <t>Gross_Margin_pct["Products.Product_3", "Customers.Customer_2", DATE(2010,1,1)]|=G222</t>
  </si>
  <si>
    <t>Sls_Lead_Events["Sales_Pgms.Seminars", "Customers.Customer_2", "Pgm_Time.Q_4"]|</t>
  </si>
  <si>
    <t>Gross_Margin_pct["Products.Product_4", "Customers.Customer_9", DATE(2010,10,1)]|=K239</t>
  </si>
  <si>
    <t>Gross_Margin_pct["Products.Product_6", "Customers.Customer_6", DATE(2010,7,1)]|=J256</t>
  </si>
  <si>
    <t>ZZZ_Ranges!Mktg_GM_Alloc_pct_tsum</t>
  </si>
  <si>
    <t>Sls_Lead_Events["Sales_Pgms.Seminars", "Customers.Customer_10", "Pgm_Time.Q_5"]|</t>
  </si>
  <si>
    <t>Sls_Lead_Events["Sales_Pgms.Seminars", "Customers.Customer_10", "Pgm_Time.Q_4"]|</t>
  </si>
  <si>
    <t>Sls_Lead_Events["Sales_Pgms.Seminars", "Customers.Customer_10", "Pgm_Time.Q_7"]|</t>
  </si>
  <si>
    <t>Sls_Lead_Events["Sales_Pgms.Seminars", "Customers.Customer_10", "Pgm_Time.Q_6"]|</t>
  </si>
  <si>
    <t>Sls_Lead_Events["Sales_Pgms.Seminars", "Customers.Customer_10", "Pgm_Time.Q_1"]|</t>
  </si>
  <si>
    <t>Revenue["Products.Product_2", "Customers.Customer_7", DATE(2010,1,1)]|=0/10/10</t>
  </si>
  <si>
    <t>Sls_Lead_Events["Sales_Pgms.Seminars", "Customers.Customer_10", "Pgm_Time.Q_3"]|</t>
  </si>
  <si>
    <t>Sls_Lead_Events["Sales_Pgms.Seminars", "Customers.Customer_10", "Pgm_Time.Q_2"]|</t>
  </si>
  <si>
    <t>Mktg_Lead_Events["Mktg_Pgms.Direct_email", "Customers.Customer_9", "Pgm_Time.Q_8"]|=J58</t>
  </si>
  <si>
    <t>Revenue["Products.Product_1", "Customers.Customer_4", DATE(2010,1,1)]|=0/10/10</t>
  </si>
  <si>
    <t>Sls_Lead_Events["Sales_Pgms.Seminars", "Customers.Customer_10", "Pgm_Time.Q_8"]|</t>
  </si>
  <si>
    <t>:A:-1:Bluebird_Rev_pct</t>
  </si>
  <si>
    <t>Revenue["Products.Product_1", "Customers.Customer_3", DATE(2010,1,1)]|=0/10/10</t>
  </si>
  <si>
    <t>Revenue["Products.Product_4", "Customers.Customer_8", DATE(2010,7,1)]|=0/10/10</t>
  </si>
  <si>
    <t>Gross_Margin_pct["Products.Product_5", "Customers.Customer_3", DATE(2009,4,1)]|=D243</t>
  </si>
  <si>
    <t>Mktg_Lead_Events["Mktg_Pgms.Website", "Customers.Customer_2", "Pgm_Time.Q_7"]|=I41</t>
  </si>
  <si>
    <t>Revenue["Products.Product_2", "Customers.Customer_10", DATE(2010,4,1)]|=0/10/10</t>
  </si>
  <si>
    <t>Revenue["Products.Product_7", "Customers.Customer_9", DATE(2010,4,1)]|=0/10/10</t>
  </si>
  <si>
    <t>Mktg_Lead_Events["Mktg_Pgms.Website", "Customers.Customer_9", "Pgm_Time.Q_6"]|=H48</t>
  </si>
  <si>
    <t>:D:1:Mktg_Pgms</t>
  </si>
  <si>
    <t>Gross_Margin_pct["Products.Product_2", "Customers.Customer_8", DATE(2010,4,1)]|=I218</t>
  </si>
  <si>
    <t>Gross_Margin_pct["Products.Product_1", "Customers.Customer_10", DATE(2009,1,1)]|=1</t>
  </si>
  <si>
    <t>Gross_Margin_pct["Products.Product_6", "Customers.Customer_1", DATE(2010,10,1)]|=K251</t>
  </si>
  <si>
    <t>Website</t>
  </si>
  <si>
    <t>Revenue["Products.Product_4", "Customers.Customer_7", DATE(2009,10,1)]|=0/10/10</t>
  </si>
  <si>
    <t>Gross_Margin_pct["Products.Product_6", "Customers.Customer_5", DATE(2010,7,1)]|=J255</t>
  </si>
  <si>
    <t>Gross_Margin_pct["Products.Product_10", "Customers.Customer_8", DATE(2010,7,1)]|=J298</t>
  </si>
  <si>
    <t>Revenue["Products.Product_4", "Customers.Customer_4", DATE(2009,1,1)]|=0/10/10</t>
  </si>
  <si>
    <t>Gross_Margin_pct["Products.Product_5", "Customers.Customer_7", DATE(2010,1,1)]|=G247</t>
  </si>
  <si>
    <t>Revenue["Products.Product_1", "Customers.Customer_4", DATE(2009,10,1)]|=0/10/10</t>
  </si>
  <si>
    <t>Contribution margin of each sales program, defined as revenue allocated less expense allocated to each program. It is summed over all program event dates.</t>
  </si>
  <si>
    <t>Revenue["Products.Product_4", "Customers.Customer_2", DATE(2009,7,1)]|=0/10/10</t>
  </si>
  <si>
    <t>Gross_Margin</t>
  </si>
  <si>
    <t>Revenue["Products.Product_1", "Customers.Customer_10", DATE(2009,1,1)]|=0/10/10</t>
  </si>
  <si>
    <t>Sls_Lead_Events["Sales_Pgms.Seminars", "Customers.Customer_9", "Pgm_Time.Q_3"]|</t>
  </si>
  <si>
    <t>Sls_Lead_Events["Sales_Pgms.Seminars", "Customers.Customer_5", "Pgm_Time.Q_6"]|</t>
  </si>
  <si>
    <t>Gross_Margin_pct["Products.Product_8", "Customers.Customer_6", DATE(2009,10,1)]|=F276</t>
  </si>
  <si>
    <t>Revenue["Products.Product_6", "Customers.Customer_4", DATE(2010,10,1)]|=0/10/10</t>
  </si>
  <si>
    <t>Revenue["Products.Product_2", "Customers.Customer_4", DATE(2010,10,1)]|=0/10/10</t>
  </si>
  <si>
    <t>Gross_Margin_pct["Products.Product_4", "Customers.Customer_8", DATE(2010,7,1)]|=J238</t>
  </si>
  <si>
    <t>Gross_Margin_pct["Products.Product_2", "Customers.Customer_7", DATE(2010,10,1)]|=K217</t>
  </si>
  <si>
    <t>ZZZ_Ranges!Revenue_Products_Product_8_Customers_Customer_4</t>
  </si>
  <si>
    <t>Sls_Lead_Events["Sales_Pgms.Seminars", "Customers.Customer_4", "Pgm_Time.Q_2"]|</t>
  </si>
  <si>
    <t>Mktg_Lead_Events["Mktg_Pgms.Direct_email", "Customers.Customer_4", "Pgm_Time.Q_8"]|=J53</t>
  </si>
  <si>
    <t>Mktg_Lead_Events["Mktg_Pgms.Website", "Customers.Customer_2", "Pgm_Time.Q_2"]|=D41</t>
  </si>
  <si>
    <t>Mktg_Lead_Events["Mktg_Pgms.Direct_email", "Customers.Customer_2", "Pgm_Time.Q_8"]|=J51</t>
  </si>
  <si>
    <t>ZZZ_Ranges!Gross_Margin_pct_Date</t>
  </si>
  <si>
    <t>Revenue["Products.Product_4", "Customers.Customer_10", DATE(2009,7,1)]|=0/10/10</t>
  </si>
  <si>
    <t>Revenue["Products.Product_2", "Customers.Customer_9", DATE(2010,1,1)]|=0/10/10</t>
  </si>
  <si>
    <t>Revenue["Products.Product_9", "Customers.Customer_2", DATE(2009,1,1)]|=0/10/10</t>
  </si>
  <si>
    <t>Mktg_GM_Alloc_tsum</t>
  </si>
  <si>
    <t>Gross_Margin_pct["Products.Product_5", "Customers.Customer_2", DATE(2010,1,1)]|=G242</t>
  </si>
  <si>
    <t>Revenue["Products.Product_4", "Customers.Customer_6", DATE(2009,10,1)]|=0/10/10</t>
  </si>
  <si>
    <t>ZZZ_Ranges!Revenue_Products_Product_3_Customers_Customer_9</t>
  </si>
  <si>
    <t>:A:0:Gross_Margin_pct</t>
  </si>
  <si>
    <t>Mktg_Lead_Events["Mktg_Pgms.Website", "Customers.Customer_1", "Pgm_Time.Q_6"]|=H40</t>
  </si>
  <si>
    <t>ZZZ_Ranges!Revenue_Products_Product_9_Customers</t>
  </si>
  <si>
    <t>Gross_Margin_pct["Products.Product_6", "Customers.Customer_2", DATE(2010,4,1)]|=I252</t>
  </si>
  <si>
    <t>Gross_Margin_pct["Products.Product_1", "Customers.Customer_8", DATE(2009,7,1)]|=E208</t>
  </si>
  <si>
    <t>Gross_Margin_pct["Products.Product_1", "Customers.Customer_10", DATE(2010,10,1)]|=K210</t>
  </si>
  <si>
    <t>Expense for each sales program in each time period. Includes fixed expense plus variable expense (per lead person). Segmented by sales program and by program event time period.</t>
  </si>
  <si>
    <t>Gross_Margin_pct["Products.Product_5", "Customers.Customer_10", DATE(2009,1,1)]|=1</t>
  </si>
  <si>
    <t>Gross_Margin_pct["Products.Product_7", "Customers.Customer_4", DATE(2010,10,1)]|=K264</t>
  </si>
  <si>
    <t>Gross_Margin_pct["Products.Product_7", "Customers.Customer_5", DATE(2010,1,1)]|=G265</t>
  </si>
  <si>
    <t>Sls_Lead_Events["Sales_Pgms.Sales_visits", "Customers.Customer_1", "Pgm_Time.Q_6"]|</t>
  </si>
  <si>
    <t>Gross_Margin_pct["Products.Product_4", "Customers.Customer_5", DATE(2010,7,1)]|=J235</t>
  </si>
  <si>
    <t>Inputs!Revenue_5</t>
  </si>
  <si>
    <t>Mktg_Lead_Events["Mktg_Pgms.Website", "Customers.Customer_7", "Pgm_Time.Q_1"]|=0</t>
  </si>
  <si>
    <t>:A:0:Mktg_Pgm_Wgt</t>
  </si>
  <si>
    <t>Gross_Margin_pct["Products.Product_6", "Customers.Customer_6", DATE(2010,4,1)]|=I256</t>
  </si>
  <si>
    <t>Gross_Margin_pct["Products.Product_9", "Customers.Customer_1", DATE(2010,7,1)]|=J281</t>
  </si>
  <si>
    <t>Revenue["Products.Product_4", "Customers.Customer_1", DATE(2010,10,1)]|=0/10/10</t>
  </si>
  <si>
    <t>Mktg_Lead_Events["Mktg_Pgms.Direct_email", "Customers.Customer_4", "Pgm_Time.Q_7"]|=I53</t>
  </si>
  <si>
    <t>Revenue["Products.Product_4", "Customers.Customer_7", DATE(2010,7,1)]|=0/10/10</t>
  </si>
  <si>
    <t>Revenue["Products.Product_3", "Customers.Customer_9", DATE(2009,1,1)]|=0/10/10</t>
  </si>
  <si>
    <t>Gross_Margin_pct["Products.Product_10", "Customers.Customer_8", DATE(2009,7,1)]|=E298</t>
  </si>
  <si>
    <t>Gross_Margin_pct["Products.Product_5", "Customers.Customer_3", DATE(2009,10,1)]|=F243</t>
  </si>
  <si>
    <t>Revenue</t>
  </si>
  <si>
    <t>Gross_Margin_pct["Products.Product_4", "Customers.Customer_9", DATE(2010,1,1)]|=G239</t>
  </si>
  <si>
    <t>:A:0:Sls_Pgm_Exp_Accr_Plot</t>
  </si>
  <si>
    <t>Sls_Pgm_Wgt*Sls_Lead_Events*Sls_Ev_Age_Factor</t>
  </si>
  <si>
    <t>Gross_Margin_pct["Products.Product_8", "Customers.Customer_6", DATE(2010,7,1)]|=J276</t>
  </si>
  <si>
    <t>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t>
  </si>
  <si>
    <t>Gross_Margin_pct["Products.Product_2", "Customers.Customer_7", DATE(2009,1,1)]|=1</t>
  </si>
  <si>
    <t>Sls_Lead_Events["Sales_Pgms.Seminars", "Customers.Customer_6", "Pgm_Time.Q_5"]|</t>
  </si>
  <si>
    <t>Revenue["Products.Product_5", "Customers.Customer_9", DATE(2009,7,1)]|=0/10/10</t>
  </si>
  <si>
    <t>Inputs!Revenue_4</t>
  </si>
  <si>
    <t>Sls_Lead_Events["Sales_Pgms.Sales_visits", "Customers.Customer_9", "Pgm_Time.Q_8"]|</t>
  </si>
  <si>
    <t>Mktg_Lead_Events["Mktg_Pgms.Website", "Customers.Customer_6", "Pgm_Time.Q_2"]|=D45</t>
  </si>
  <si>
    <t>:A:0:Mktg_CM_pct_Plot</t>
  </si>
  <si>
    <t>Mktg_Lead_Events["Mktg_Pgms.Website", "Customers.Customer_3", "Pgm_Time.Q_1"]|=0</t>
  </si>
  <si>
    <t>ZZZ_Ranges!Revenue_Products_Product_8_Customers_Customer_3</t>
  </si>
  <si>
    <t>:A:-1:Bluebird_Rev</t>
  </si>
  <si>
    <t>Gross_Margin_pct["Products.Product_1", "Customers.Customer_7", DATE(2009,10,1)]|=F207</t>
  </si>
  <si>
    <t>Gross_Margin_pct["Products.Product_7", "Customers.Customer_7", DATE(2010,10,1)]|=K267</t>
  </si>
  <si>
    <t>Revenue["Products.Product_2", "Customers.Customer_10", DATE(2010,7,1)]|=0/10/10</t>
  </si>
  <si>
    <t>Sls_Lead_Events["Sales_Pgms.Sales_visits", "Customers.Customer_2", "Pgm_Time.Q_3"]|</t>
  </si>
  <si>
    <t>Gross_Margin_pct["Products.Product_9", "Customers.Customer_6", DATE(2009,1,1)]|=1</t>
  </si>
  <si>
    <t>Mktg_Lead_Events["Mktg_Pgms.Direct_email", "Customers.Customer_2", "Pgm_Time.Q_4"]|=F51</t>
  </si>
  <si>
    <t>Gross_Margin_pct["Products.Product_10", "Customers.Customer_2", DATE(2009,7,1)]|=E292</t>
  </si>
  <si>
    <t>Gross_Margin_pct["Products.Product_3", "Customers.Customer_8", DATE(2010,1,1)]|=G228</t>
  </si>
  <si>
    <t>Gross_Margin_pct["Products.Product_3", "Customers.Customer_7", DATE(2010,7,1)]|=J227</t>
  </si>
  <si>
    <t>Revenue["Products.Product_2", "Customers.Customer_6", DATE(2009,7,1)]|=0/10/10</t>
  </si>
  <si>
    <t>Sls_Pgm_FixExp["Sales_Pgms.Sales_visits"]|</t>
  </si>
  <si>
    <t>Revenue["Products.Product_9", "Customers.Customer_1", DATE(2010,7,1)]|=0/10/10</t>
  </si>
  <si>
    <t>Revenue["Products.Product_10", "Customers.Customer_5", DATE(2010,4,1)]|=0/10/10</t>
  </si>
  <si>
    <t>Revenue["Products.Product_5", "Customers.Customer_3", DATE(2009,7,1)]|=0/10/10</t>
  </si>
  <si>
    <t>Gross_Margin_pct["Products.Product_8", "Customers.Customer_3", DATE(2010,4,1)]|=I273</t>
  </si>
  <si>
    <t>Sls_Lead_Events["Sales_Pgms.Sales_visits", "Customers.Customer_4", "Pgm_Time.Q_1"]|</t>
  </si>
  <si>
    <t>The percentage of revenue that is bluebird revenue</t>
  </si>
  <si>
    <t>Gross_Margin_pct["Products.Product_8", "Customers.Customer_8", DATE(2010,4,1)]|=I278</t>
  </si>
  <si>
    <t>Gross_Margin_pct["Products.Product_6", "Customers.Customer_8", DATE(2009,1,1)]|=1</t>
  </si>
  <si>
    <t>Gross_Margin_pct["Products.Product_3", "Customers.Customer_3", DATE(2009,7,1)]|=E223</t>
  </si>
  <si>
    <t>ZZZ_Ranges!Revenue_Products_Product_4_Customers</t>
  </si>
  <si>
    <t>Gross_Margin_pct["Products.Product_7", "Customers.Customer_5", DATE(2010,7,1)]|=J265</t>
  </si>
  <si>
    <t>Revenue["Products.Product_8", "Customers.Customer_4", DATE(2010,1,1)]|=0/10/10</t>
  </si>
  <si>
    <t>Gross_Margin_pct["Products.Product_9", "Customers.Customer_2", DATE(2010,1,1)]|=G282</t>
  </si>
  <si>
    <t>Mktg_Lead_Events["Mktg_Pgms.Direct_email", "Customers.Customer_4", "Pgm_Time.Q_2"]|=D53</t>
  </si>
  <si>
    <t>Gross_Margin_pct["Products.Product_4", "Customers.Customer_1", DATE(2010,4,1)]|=I231</t>
  </si>
  <si>
    <t>Revenue["Products.Product_7", "Customers.Customer_9", DATE(2009,7,1)]|=0/10/10</t>
  </si>
  <si>
    <t>Gross_Margin_pct["Products.Product_6", "Customers.Customer_1", DATE(2010,7,1)]|=J251</t>
  </si>
  <si>
    <t>'Graphed Vars'!Sls_CM_Alloc_pct_Plot</t>
  </si>
  <si>
    <t>Mktg_Lead_Events["Mktg_Pgms.Direct_email", "Customers.Customer_6", "Pgm_Time.Q_7"]|=I55</t>
  </si>
  <si>
    <t>:D:0:Customers.Customer_9</t>
  </si>
  <si>
    <t>Gross_Margin_pct["Products.Product_8", "Customers.Customer_3", DATE(2010,10,1)]|=K273</t>
  </si>
  <si>
    <t>:A:-1:Contrib_Margin</t>
  </si>
  <si>
    <t>Gross_Margin_pct["Products.Product_1", "Customers.Customer_4", DATE(2009,1,1)]|=1</t>
  </si>
  <si>
    <t>Gross_Margin_pct["Products.Product_6", "Customers.Customer_6", DATE(2009,4,1)]|=D256</t>
  </si>
  <si>
    <t>Revenue["Products.Product_3", "Customers.Customer_10", DATE(2009,7,1)]|=0/10/10</t>
  </si>
  <si>
    <t>Sls_Lead_Events["Sales_Pgms.Seminars", "Customers.Customer_8", "Pgm_Time.Q_5"]|</t>
  </si>
  <si>
    <t>ZZZ_Ranges!Revenue_Products_Product_1_Customers_Customer_4</t>
  </si>
  <si>
    <t>Revenue["Products.Product_8", "Customers.Customer_1", DATE(2010,7,1)]|=0/10/10</t>
  </si>
  <si>
    <t>'Graphed Vars'!Mktg_Pgm_Exp_Accr_Plot</t>
  </si>
  <si>
    <t>Revenue["Products.Product_8", "Customers.Customer_2", DATE(2010,7,1)]|=0/10/10</t>
  </si>
  <si>
    <t>Gross_Margin_pct["Products.Product_5", "Customers.Customer_5", DATE(2009,7,1)]|=E245</t>
  </si>
  <si>
    <t>Gross_Margin_pct["Products.Product_5", "Customers.Customer_5", DATE(2010,4,1)]|=I245</t>
  </si>
  <si>
    <t>Gross_Margin_pct["Products.Product_7", "Customers.Customer_10", DATE(2009,1,1)]|=1</t>
  </si>
  <si>
    <t>Gross_Margin_pct["Products.Product_4", "Customers.Customer_3", DATE(2010,10,1)]|=K233</t>
  </si>
  <si>
    <t>Revenue["Products.Product_5", "Customers.Customer_5", DATE(2009,7,1)]|=0/10/10</t>
  </si>
  <si>
    <t xml:space="preserve">  Product_3</t>
  </si>
  <si>
    <t>Revenue["Products.Product_8", "Customers.Customer_1", DATE(2009,4,1)]|=0/10/10</t>
  </si>
  <si>
    <t>Gross_Margin_pct["Products.Product_4", "Customers.Customer_9", DATE(2009,4,1)]|=D239</t>
  </si>
  <si>
    <t>Gross_Margin_pct["Products.Product_9", "Customers.Customer_1", DATE(2010,4,1)]|=I281</t>
  </si>
  <si>
    <t>:A:0:Sls_Pgm_Exp_Accr</t>
  </si>
  <si>
    <t>Sls_Pgm_Life_Days["Sales_Pgms.Sales_visits"]|=90</t>
  </si>
  <si>
    <t>Revenue["Products.Product_2", "Customers.Customer_5", DATE(2010,10,1)]|=0/10/10</t>
  </si>
  <si>
    <t>'Contrib Margin'!Bluebird_CM_pct</t>
  </si>
  <si>
    <t>Gross_Margin_pct["Products.Product_5", "Customers.Customer_3", DATE(2010,10,1)]|=K243</t>
  </si>
  <si>
    <t>Gross_Margin_pct["Products.Product_9", "Customers.Customer_2", DATE(2010,10,1)]|=K282</t>
  </si>
  <si>
    <t>Revenue["Products.Product_3", "Customers.Customer_7", DATE(2010,10,1)]|=0/10/10</t>
  </si>
  <si>
    <t>Gross_Margin_pct["Products.Product_4", "Customers.Customer_5", DATE(2010,4,1)]|=I235</t>
  </si>
  <si>
    <t>Gross_Margin_pct["Products.Product_4", "Customers.Customer_5", DATE(2009,1,1)]|=1</t>
  </si>
  <si>
    <t>Gross_Margin_pct["Products.Product_8", "Customers.Customer_2", DATE(2010,7,1)]|=J272</t>
  </si>
  <si>
    <t>Revenue["Products.Product_1", "Customers.Customer_6", DATE(2009,4,1)]|=0/10/10</t>
  </si>
  <si>
    <t>Gross_Margin_pct["Products.Product_8", "Customers.Customer_6", DATE(2009,4,1)]|=D276</t>
  </si>
  <si>
    <t>Gross_Margin_pct["Products.Product_10", "Customers.Customer_4", DATE(2009,1,1)]|=1</t>
  </si>
  <si>
    <t>Mktg_Lead_Events["Mktg_Pgms.Website", "Customers.Customer_3", "Pgm_Time.Q_8"]|=J42</t>
  </si>
  <si>
    <t>Revenue allocated to programs less expenses allocated to programs, segmented by marketing and sales programs</t>
  </si>
  <si>
    <t>:A:-1:Mktg_Lead_Events</t>
  </si>
  <si>
    <t>Revenue["Products.Product_4", "Customers.Customer_1", DATE(2009,7,1)]|=0/10/10</t>
  </si>
  <si>
    <t>Mktg_Lead_Events["Mktg_Pgms.Website", "Customers.Customer_6", "Pgm_Time.Q_5"]|=G45</t>
  </si>
  <si>
    <t>Revenue["Products.Product_8", "Customers.Customer_5", DATE(2009,1,1)]|=0/10/10</t>
  </si>
  <si>
    <t>Revenue["Products.Product_7", "Customers.Customer_10", DATE(2010,4,1)]|=0/10/10</t>
  </si>
  <si>
    <t>:A:-1:Sls_GM_Alloc</t>
  </si>
  <si>
    <t>Gross_Margin_pct["Products.Product_5", "Customers.Customer_1", DATE(2010,4,1)]|=I241</t>
  </si>
  <si>
    <t>Gross_Margin_pct["Products.Product_1", "Customers.Customer_2", DATE(2009,10,1)]|=F202</t>
  </si>
  <si>
    <t>Gross_Margin_pct["Products.Product_9", "Customers.Customer_8", DATE(2009,7,1)]|=E288</t>
  </si>
  <si>
    <t>ZZZ_Ranges!Revenue_Products_Product_9</t>
  </si>
  <si>
    <t>Revenue["Products.Product_3", "Customers.Customer_3", DATE(2010,10,1)]|=0/10/10</t>
  </si>
  <si>
    <t>Gross_Margin_pct["Products.Product_3", "Customers.Customer_9", DATE(2009,7,1)]|=E229</t>
  </si>
  <si>
    <t>Gross_Margin_pct["Products.Product_5", "Customers.Customer_4", DATE(2009,10,1)]|=F244</t>
  </si>
  <si>
    <t>Revenue["Products.Product_1", "Customers.Customer_5", DATE(2009,7,1)]|=0/10/10</t>
  </si>
  <si>
    <t>Revenue["Products.Product_7", "Customers.Customer_5", DATE(2009,10,1)]|=0/10/10</t>
  </si>
  <si>
    <t>Gross_Margin_pct["Products.Product_6", "Customers.Customer_5", DATE(2010,1,1)]|=G255</t>
  </si>
  <si>
    <t>'Sls Pgms'!Sls_Pgm_Exp</t>
  </si>
  <si>
    <t>Revenue["Products.Product_8", "Customers.Customer_5", DATE(2010,1,1)]|=0/10/10</t>
  </si>
  <si>
    <t>Revenue["Products.Product_8", "Customers.Customer_10", DATE(2009,4,1)]|=0/10/10</t>
  </si>
  <si>
    <t>Mktg_Lead_Events["Mktg_Pgms.Direct_email", "Customers.Customer_2", "Pgm_Time.Q_6"]|=H51</t>
  </si>
  <si>
    <t>Gross_Margin_pct["Products.Product_2", "Customers.Customer_6", DATE(2009,4,1)]|=D216</t>
  </si>
  <si>
    <t>Sls_Lead_Events["Sales_Pgms.Sales_visits", "Customers.Customer_8", "Pgm_Time.Q_5"]|</t>
  </si>
  <si>
    <t>Revenue["Products.Product_8", "Customers.Customer_9", DATE(2010,10,1)]|=0/10/10</t>
  </si>
  <si>
    <t>Gross_Margin_pct["Products.Product_1", "Customers.Customer_2", DATE(2009,7,1)]|=E202</t>
  </si>
  <si>
    <t>Revenue["Products.Product_3", "Customers.Customer_9", DATE(2010,4,1)]|=0/10/10</t>
  </si>
  <si>
    <t>ZZZ_Ranges!Revenue_Products_Product_1_Customers_Customer_6</t>
  </si>
  <si>
    <t>The time difference between order date and program event date. The model assumes that effectiveness of program events declines with age until program life is reached.</t>
  </si>
  <si>
    <t>Gross_Margin_pct["Products.Product_4", "Customers.Customer_8", DATE(2010,1,1)]|=G238</t>
  </si>
  <si>
    <t>Gross_Margin_pct["Products.Product_7", "Customers.Customer_5", DATE(2009,1,1)]|=1</t>
  </si>
  <si>
    <t>ZZZ_Ranges!Revenue_Products_Product_1_Customers_Customer_3</t>
  </si>
  <si>
    <t>ZZZ_Ranges!Revenue_Products_Product_8_Customers_Customer_1</t>
  </si>
  <si>
    <t>Revenue["Products.Product_7", "Customers.Customer_7", DATE(2009,4,1)]|=0/10/10</t>
  </si>
  <si>
    <t>Revenue["Products.Product_6", "Customers.Customer_10", DATE(2010,10,1)]|=0/10/10</t>
  </si>
  <si>
    <t>Gross_Margin_pct["Products.Product_6", "Customers.Customer_7", DATE(2009,1,1)]|=1</t>
  </si>
  <si>
    <t>Revenue["Products.Product_2", "Customers.Customer_7", DATE(2010,7,1)]|=0/10/10</t>
  </si>
  <si>
    <t>Mktg_Lead_Events["Mktg_Pgms.Direct_email", "Customers.Customer_4", "Pgm_Time.Q_1"]|=0</t>
  </si>
  <si>
    <t>Revenue["Products.Product_1", "Customers.Customer_7", DATE(2010,10,1)]|=0/10/10</t>
  </si>
  <si>
    <t>Gross_Margin_pct["Products.Product_2", "Customers.Customer_5", DATE(2009,10,1)]|=F215</t>
  </si>
  <si>
    <t>Revenue["Products.Product_8", "Customers.Customer_7", DATE(2009,4,1)]|=0/10/10</t>
  </si>
  <si>
    <t>Revenue["Products.Product_1", "Customers.Customer_4", DATE(2010,7,1)]|=0/10/10</t>
  </si>
  <si>
    <t>Delta Time</t>
  </si>
  <si>
    <t>Revenue["Products.Product_9", "Customers.Customer_4", DATE(2010,7,1)]|=0/10/10</t>
  </si>
  <si>
    <t>ZZZ_Ranges!Revenue_Products_Product_3_Customers_Customer_10</t>
  </si>
  <si>
    <t>ZZZ_Ranges!Revenue_Products_Product_6</t>
  </si>
  <si>
    <t>Revenue["Products.Product_1", "Customers.Customer_3", DATE(2010,7,1)]|=0/10/10</t>
  </si>
  <si>
    <t>ZZZ_Ranges!Revenue_Products_Product_1</t>
  </si>
  <si>
    <t>Revenue["Products.Product_10", "Customers.Customer_9", DATE(2009,10,1)]|=0/10/10</t>
  </si>
  <si>
    <t>Gross_Margin_pct["Products.Product_10", "Customers.Customer_2", DATE(2009,1,1)]|=1</t>
  </si>
  <si>
    <t>Revenue["Products.Product_5", "Customers.Customer_9", DATE(2009,10,1)]|=0/10/10</t>
  </si>
  <si>
    <t>Sales_Pgms, Products</t>
  </si>
  <si>
    <t>Revenue["Products.Product_6", "Customers.Customer_10", DATE(2010,7,1)]|=0/10/10</t>
  </si>
  <si>
    <t>Revenue["Products.Product_3", "Customers.Customer_5", DATE(2009,1,1)]|=0/10/10</t>
  </si>
  <si>
    <t>Revenue["Products.Product_6", "Customers.Customer_4", DATE(2009,7,1)]|=0/10/10</t>
  </si>
  <si>
    <t>Revenue["Products.Product_8", "Customers.Customer_4", DATE(2009,1,1)]|=0/10/10</t>
  </si>
  <si>
    <t>The ratio (gross margin of bluebird orders) / (bluebird revenue)</t>
  </si>
  <si>
    <t>Revenue["Products.Product_3", "Customers.Customer_7", DATE(2010,4,1)]|=0/10/10</t>
  </si>
  <si>
    <t>Q 3</t>
  </si>
  <si>
    <t>:A:-1:Gross_Margin_tsum</t>
  </si>
  <si>
    <t>Revenue["Products.Product_3", "Customers.Customer_10", DATE(2010,4,1)]|=0/10/10</t>
  </si>
  <si>
    <t>:A:0:Mktg_Pgm_VarExp</t>
  </si>
  <si>
    <t>Revenue["Products.Product_6", "Customers.Customer_2", DATE(2009,4,1)]|=0/10/10</t>
  </si>
  <si>
    <t>Mktg_Pgms</t>
  </si>
  <si>
    <t>Revenue["Products.Product_5", "Customers.Customer_9", DATE(2010,10,1)]|=0/10/10</t>
  </si>
  <si>
    <t>Revenue["Products.Product_10", "Customers.Customer_4", DATE(2010,1,1)]|=0/10/10</t>
  </si>
  <si>
    <t>Gross_Margin_pct["Products.Product_7", "Customers.Customer_6", DATE(2009,7,1)]|=E266</t>
  </si>
  <si>
    <t>:A:-1:Sls_Lead_Events</t>
  </si>
  <si>
    <t>Gross_Margin_pct["Products.Product_4", "Customers.Customer_2", DATE(2010,1,1)]|=G232</t>
  </si>
  <si>
    <t>Gross_Margin_pct["Products.Product_3", "Customers.Customer_2", DATE(2010,7,1)]|=J222</t>
  </si>
  <si>
    <t>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t>
  </si>
  <si>
    <t>:A:0:Mktg_Lead_Events</t>
  </si>
  <si>
    <t>Gross_Margin_pct["Products.Product_8", "Customers.Customer_6", DATE(2010,1,1)]|=G276</t>
  </si>
  <si>
    <t>Revenue["Products.Product_5", "Customers.Customer_1", DATE(2009,10,1)]|=0/10/10</t>
  </si>
  <si>
    <t>Revenue["Products.Product_10", "Customers.Customer_7", DATE(2010,7,1)]|=0/10/10</t>
  </si>
  <si>
    <t>Gross_Margin_pct["Products.Product_7", "Customers.Customer_7", DATE(2010,4,1)]|=I267</t>
  </si>
  <si>
    <t>:A:-1:Company_Name</t>
  </si>
  <si>
    <t>Mktg_Lead_Events["Mktg_Pgms.Website", "Customers.Customer_4", "Pgm_Time.Q_5"]|=G43</t>
  </si>
  <si>
    <t>:D:0:Pgm_Time.Q_6</t>
  </si>
  <si>
    <t>:D:0:Pgm_Time.Q_7</t>
  </si>
  <si>
    <t>Gross_Margin_pct["Products.Product_9", "Customers.Customer_5", DATE(2010,7,1)]|=J285</t>
  </si>
  <si>
    <t>Sls_Pgm_VarExp["Sales_Pgms.Seminars"]|=0</t>
  </si>
  <si>
    <t>Gross_Margin_pct["Products.Product_5", "Customers.Customer_8", DATE(2010,10,1)]|=K248</t>
  </si>
  <si>
    <t>Revenue["Products.Product_2", "Customers.Customer_9", DATE(2010,7,1)]|=0/10/10</t>
  </si>
  <si>
    <t>Revenue["Products.Product_1", "Customers.Customer_9", DATE(2010,4,1)]|=0/10/10</t>
  </si>
  <si>
    <t>:D:0:Products.Product_9</t>
  </si>
  <si>
    <t>Sales Lead Events</t>
  </si>
  <si>
    <t xml:space="preserve">  Product_2</t>
  </si>
  <si>
    <t>Gross_Margin_pct["Products.Product_1", "Customers.Customer_6", DATE(2009,1,1)]|=1</t>
  </si>
  <si>
    <t>Sls_Lead_Events["Sales_Pgms.Sales_visits", "Customers.Customer_6", "Pgm_Time.Q_4"]|</t>
  </si>
  <si>
    <t>Gross_Margin_pct["Products.Product_10", "Customers.Customer_6", DATE(2009,10,1)]|=F296</t>
  </si>
  <si>
    <t>A dimension that stores all the quarters when program events occurred. In this model, this is a sequence of consecutive quarters.</t>
  </si>
  <si>
    <t>Mktg_Lead_Events["Mktg_Pgms.Website", "Customers.Customer_8", "Pgm_Time.Q_6"]|=H47</t>
  </si>
  <si>
    <t>Gross_Margin_pct["Products.Product_8", "Customers.Customer_1", DATE(2009,10,1)]|=F271</t>
  </si>
  <si>
    <t>Gross_Margin_pct["Products.Product_9", "Customers.Customer_2", DATE(2009,10,1)]|=F282</t>
  </si>
  <si>
    <t>Mktg_Lead_Events["Mktg_Pgms.Website", "Customers.Customer_2", "Pgm_Time.Q_5"]|=G41</t>
  </si>
  <si>
    <t>Revenue["Products.Product_8", "Customers.Customer_8", DATE(2010,10,1)]|=0/10/10</t>
  </si>
  <si>
    <t>Sls_Lead_Events["Sales_Pgms.Seminars", "Customers.Customer_3", "Pgm_Time.Q_2"]|</t>
  </si>
  <si>
    <t>Gross_Margin_pct["Products.Product_3", "Customers.Customer_10", DATE(2010,4,1)]|=I230</t>
  </si>
  <si>
    <t>ZZZ_Ranges!Revenue_Products_Product_1_Customers_Customer_1</t>
  </si>
  <si>
    <t>'Graphed Vars'!Sls_CM_pct_Plot</t>
  </si>
  <si>
    <t>Gross_Margin_pct["Products.Product_7", "Customers.Customer_9", DATE(2010,4,1)]|=I269</t>
  </si>
  <si>
    <t>Revenue["Products.Product_9", "Customers.Customer_10", DATE(2010,7,1)]|=0/10/10</t>
  </si>
  <si>
    <t>Mktg_Lead_Events["Mktg_Pgms.Direct_email", "Customers.Customer_10", "Pgm_Time.Q_1"]|=0</t>
  </si>
  <si>
    <t>Expense of marketing and sales programs accrued during model time. Accrued expenses exclude an allocation of expenditures for remaining life of program beyond the end of model time.</t>
  </si>
  <si>
    <t>ZZZ_Ranges!Revenue_Products_Product_4_Customers_Customer_3</t>
  </si>
  <si>
    <t>Revenue["Products.Product_9", "Customers.Customer_4", DATE(2009,4,1)]|=0/10/10</t>
  </si>
  <si>
    <t>Gross_Margin_pct["Products.Product_3", "Customers.Customer_4", DATE(2010,7,1)]|=J224</t>
  </si>
  <si>
    <t>Revenue["Products.Product_9", "Customers.Customer_6", DATE(2009,7,1)]|=0/10/10</t>
  </si>
  <si>
    <t>Revenue["Products.Product_6", "Customers.Customer_5", DATE(2009,7,1)]|=0/10/10</t>
  </si>
  <si>
    <t>Gross_Margin_pct["Products.Product_2", "Customers.Customer_2", DATE(2010,4,1)]|=I212</t>
  </si>
  <si>
    <t>Gross_Margin_pct["Products.Product_7", "Customers.Customer_5", DATE(2009,4,1)]|=D265</t>
  </si>
  <si>
    <t>Revenue["Products.Product_1", "Customers.Customer_8", DATE(2010,7,1)]|=0/10/10</t>
  </si>
  <si>
    <t>Sls_Lead_Events["Sales_Pgms.Seminars", "Customers.Customer_4", "Pgm_Time.Q_5"]|</t>
  </si>
  <si>
    <t>Bluebird CM</t>
  </si>
  <si>
    <t>Gross_Margin_pct["Products.Product_8", "Customers.Customer_1", DATE(2010,4,1)]|=I271</t>
  </si>
  <si>
    <t>Gross_Margin_pct["Products.Product_4", "Customers.Customer_5", DATE(2010,1,1)]|=G235</t>
  </si>
  <si>
    <t>Sls_Lead_Events["Sales_Pgms.Seminars", "Customers.Customer_6", "Pgm_Time.Q_8"]|</t>
  </si>
  <si>
    <t>Revenue["Products.Product_10", "Customers.Customer_10", DATE(2010,1,1)]|=0/10/10</t>
  </si>
  <si>
    <t>:A:-1:Bluebird_GM_pct_tsum</t>
  </si>
  <si>
    <t>Revenue["Products.Product_7", "Customers.Customer_3", DATE(2010,4,1)]|=0/10/10</t>
  </si>
  <si>
    <t>Revenue["Products.Product_4", "Customers.Customer_2", DATE(2010,10,1)]|=0/10/10</t>
  </si>
  <si>
    <t>Gross_Margin_pct["Products.Product_1", "Customers.Customer_2", DATE(2010,7,1)]|=J202</t>
  </si>
  <si>
    <t>Mktg_Lead_Events["Mktg_Pgms.Direct_email", "Customers.Customer_9", "Pgm_Time.Q_1"]|=0</t>
  </si>
  <si>
    <t>ZZZ_Ranges!Revenue_Products_Product_6_Customers_Customer_2</t>
  </si>
  <si>
    <t>Revenue["Products.Product_9", "Customers.Customer_2", DATE(2009,4,1)]|=0/10/10</t>
  </si>
  <si>
    <t>Products, Sales_Pgms</t>
  </si>
  <si>
    <t>Mktg_Lead_Events["Mktg_Pgms.Direct_email", "Customers.Customer_7", "Pgm_Time.Q_1"]|=0</t>
  </si>
  <si>
    <t>Revenue["Products.Product_7", "Customers.Customer_5", DATE(2009,7,1)]|=0/10/10</t>
  </si>
  <si>
    <t>'(Other Computations)'!Gross_Margin_tsum</t>
  </si>
  <si>
    <t>ZZZ_Ranges!Revenue_Products_Product_10_Customers_Customer_2</t>
  </si>
  <si>
    <t>Gross_Margin_pct["Products.Product_10", "Customers.Customer_6", DATE(2010,7,1)]|=J296</t>
  </si>
  <si>
    <t>Revenue["Products.Product_4", "Customers.Customer_1", DATE(2010,1,1)]|=0/10/10</t>
  </si>
  <si>
    <t>Gross_Margin_pct["Products.Product_7", "Customers.Customer_4", DATE(2010,4,1)]|=I264</t>
  </si>
  <si>
    <t>:A:0:Revenue_tsum</t>
  </si>
  <si>
    <t>:A:-1:Mktg_Pgm_Wgt</t>
  </si>
  <si>
    <t>Gross_Margin_pct["Products.Product_9", "Customers.Customer_1", DATE(2010,1,1)]|=G281</t>
  </si>
  <si>
    <t>Gross_Margin_pct["Products.Product_3", "Customers.Customer_5", DATE(2010,7,1)]|=J225</t>
  </si>
  <si>
    <t>Revenue["Products.Product_7", "Customers.Customer_3", DATE(2010,10,1)]|=0/10/10</t>
  </si>
  <si>
    <t xml:space="preserve">  Direct_email</t>
  </si>
  <si>
    <t>Gross_Margin_pct["Products.Product_1", "Customers.Customer_7", DATE(2010,4,1)]|=I207</t>
  </si>
  <si>
    <t>Gross_Margin_pct["Products.Product_9", "Customers.Customer_3", DATE(2009,7,1)]|=E283</t>
  </si>
  <si>
    <t>Sls_Lead_Events["Sales_Pgms.Sales_visits", "Customers.Customer_2", "Pgm_Time.Q_8"]|</t>
  </si>
  <si>
    <t>Sls_Lead_Events["Sales_Pgms.Seminars", "Customers.Customer_4", "Pgm_Time.Q_6"]|</t>
  </si>
  <si>
    <t>'GM Allocation'!Bluebird_GM_5</t>
  </si>
  <si>
    <t>Gross_Margin_pct["Products.Product_7", "Customers.Customer_4", DATE(2010,7,1)]|=J264</t>
  </si>
  <si>
    <t>Gross_Margin_pct["Products.Product_9", "Customers.Customer_3", DATE(2010,1,1)]|=G283</t>
  </si>
  <si>
    <t>Gross_Margin_pct["Products.Product_1", "Customers.Customer_1", DATE(2009,4,1)]|=D201</t>
  </si>
  <si>
    <t>'GM Allocation'!Bluebird_GM_2</t>
  </si>
  <si>
    <t>Revenue["Products.Product_6", "Customers.Customer_1", DATE(2009,1,1)]|=0/10/10</t>
  </si>
  <si>
    <t>Mktg_Lead_Events["Mktg_Pgms.Website", "Customers.Customer_4", "Pgm_Time.Q_6"]|=H43</t>
  </si>
  <si>
    <t>Revenue["Products.Product_8", "Customers.Customer_4", DATE(2010,7,1)]|=0/10/10</t>
  </si>
  <si>
    <t>Mktg_Lead_Events["Mktg_Pgms.Direct_email", "Customers.Customer_7", "Pgm_Time.Q_5"]|=G56</t>
  </si>
  <si>
    <t>Gross_Margin_pct["Products.Product_3", "Customers.Customer_1", DATE(2009,7,1)]|=E221</t>
  </si>
  <si>
    <t>Mktg_Lead_Events["Mktg_Pgms.Direct_email", "Customers.Customer_8", "Pgm_Time.Q_1"]|=0</t>
  </si>
  <si>
    <t>Mktg_Lead_Events["Mktg_Pgms.Website", "Customers.Customer_8", "Pgm_Time.Q_8"]|=J47</t>
  </si>
  <si>
    <t>Revenue["Products.Product_10", "Customers.Customer_3", DATE(2009,7,1)]|=0/10/10</t>
  </si>
  <si>
    <t>Mktg_Lead_Events["Mktg_Pgms.Website", "Customers.Customer_2", "Pgm_Time.Q_3"]|=E41</t>
  </si>
  <si>
    <t>:A:-1:Mktg_GM_Alloc_pct_tsum</t>
  </si>
  <si>
    <t>Revenue["Products.Product_3", "Customers.Customer_7", DATE(2009,4,1)]|=0/10/10</t>
  </si>
  <si>
    <t>:A:0:Mktg_Pgm_FixExp</t>
  </si>
  <si>
    <t>Mktg_Pgm_FixExp["Mktg_Pgms.Direct_email"]|</t>
  </si>
  <si>
    <t>Company Name</t>
  </si>
  <si>
    <t>Sls_Lead_Events["Sales_Pgms.Sales_visits", "Customers.Customer_9", "Pgm_Time.Q_1"]|</t>
  </si>
  <si>
    <t>Inputs!Sls_Pgm_Wgt</t>
  </si>
  <si>
    <t>Gross_Margin_pct["Products.Product_8", "Customers.Customer_3", DATE(2010,7,1)]|=J273</t>
  </si>
  <si>
    <t>Revenue["Products.Product_5", "Customers.Customer_2", DATE(2010,10,1)]|=0/10/10</t>
  </si>
  <si>
    <t>prevde(0, "Pgm_Time")</t>
  </si>
  <si>
    <t>Revenue["Products.Product_3", "Customers.Customer_8", DATE(2010,10,1)]|=0/10/10</t>
  </si>
  <si>
    <t>Revenue["Products.Product_6", "Customers.Customer_3", DATE(2010,4,1)]|=0/10/10</t>
  </si>
  <si>
    <t>Revenue["Products.Product_6", "Customers.Customer_2", DATE(2010,4,1)]|=0/10/10</t>
  </si>
  <si>
    <t>:A:0:Mktg_GM_Alloc_Denom</t>
  </si>
  <si>
    <t>Mktg_Lead_Events["Mktg_Pgms.Direct_email", "Customers.Customer_6", "Pgm_Time.Q_6"]|=H55</t>
  </si>
  <si>
    <t>Gross_Margin_pct["Products.Product_2", "Customers.Customer_2", DATE(2009,7,1)]|=E212</t>
  </si>
  <si>
    <t>Mktg_Lead_Events["Mktg_Pgms.Website", "Customers.Customer_1", "Pgm_Time.Q_7"]|=I40</t>
  </si>
  <si>
    <t>Sls_Lead_Events["Sales_Pgms.Seminars", "Customers.Customer_3", "Pgm_Time.Q_4"]|</t>
  </si>
  <si>
    <t>Mktg_Lead_Events["Mktg_Pgms.Direct_email", "Customers.Customer_3", "Pgm_Time.Q_4"]|=F52</t>
  </si>
  <si>
    <t>Sls_Lead_Events["Sales_Pgms.Sales_visits", "Customers.Customer_1", "Pgm_Time.Q_2"]|</t>
  </si>
  <si>
    <t>Gross_Margin_pct["Products.Product_10", "Customers.Customer_10", DATE(2010,1,1)]|=G300</t>
  </si>
  <si>
    <t>Revenue["Products.Product_5", "Customers.Customer_5", DATE(2010,1,1)]|=0/10/10</t>
  </si>
  <si>
    <t>Bluebird revenue, summed over order time</t>
  </si>
  <si>
    <t>Revenue["Products.Product_10", "Customers.Customer_3", DATE(2010,4,1)]|=0/10/10</t>
  </si>
  <si>
    <t>Gross_Margin_pct["Products.Product_2", "Customers.Customer_10", DATE(2009,4,1)]|=D220</t>
  </si>
  <si>
    <t>Gross_Margin_pct["Products.Product_3", "Customers.Customer_1", DATE(2010,7,1)]|=J221</t>
  </si>
  <si>
    <t>Gross_Margin_pct["Products.Product_6", "Customers.Customer_9", DATE(2010,10,1)]|=K259</t>
  </si>
  <si>
    <t>Gross_Margin_pct["Products.Product_3", "Customers.Customer_4", DATE(2010,4,1)]|=I224</t>
  </si>
  <si>
    <t>Gross_Margin_pct["Products.Product_2", "Customers.Customer_3", DATE(2009,7,1)]|=E213</t>
  </si>
  <si>
    <t>Revenue["Products.Product_3", "Customers.Customer_3", DATE(2010,1,1)]|=0/10/10</t>
  </si>
  <si>
    <t>Gross_Margin_pct["Products.Product_2", "Customers.Customer_3", DATE(2010,7,1)]|=J213</t>
  </si>
  <si>
    <t>Gross_Margin_pct["Products.Product_2", "Customers.Customer_7", DATE(2010,1,1)]|=G217</t>
  </si>
  <si>
    <t>ZZZ_Ranges!Revenue_Products_Product_10_Customers_Customer_5</t>
  </si>
  <si>
    <t>Revenue["Products.Product_3", "Customers.Customer_6", DATE(2009,1,1)]|=0/10/10</t>
  </si>
  <si>
    <t>Revenue["Products.Product_5", "Customers.Customer_5", DATE(2009,10,1)]|=0/10/10</t>
  </si>
  <si>
    <t>Revenue["Products.Product_1", "Customers.Customer_9", DATE(2009,7,1)]|=0/10/10</t>
  </si>
  <si>
    <t>Gross_Margin_pct["Products.Product_3", "Customers.Customer_9", DATE(2010,10,1)]|=K229</t>
  </si>
  <si>
    <t>Gross_Margin_pct["Products.Product_9", "Customers.Customer_5", DATE(2010,10,1)]|=K285</t>
  </si>
  <si>
    <t xml:space="preserve">  Product_5</t>
  </si>
  <si>
    <t>Gross_Margin_pct["Products.Product_2", "Customers.Customer_4", DATE(2009,4,1)]|=D214</t>
  </si>
  <si>
    <t>Gross_Margin_pct["Products.Product_2", "Customers.Customer_9", DATE(2010,10,1)]|=K219</t>
  </si>
  <si>
    <t>Gross_Margin_pct["Products.Product_8", "Customers.Customer_9", DATE(2010,10,1)]|=K279</t>
  </si>
  <si>
    <t>Sls_Lead_Events["Sales_Pgms.Sales_visits", "Customers.Customer_9", "Pgm_Time.Q_4"]|</t>
  </si>
  <si>
    <t>Gross_Margin_pct["Products.Product_7", "Customers.Customer_2", DATE(2009,7,1)]|=E262</t>
  </si>
  <si>
    <t>ZZZ_Ranges!Revenue_Products_Product_3_Customers_Customer_8</t>
  </si>
  <si>
    <t>Gross_Margin_pct["Products.Product_2", "Customers.Customer_9", DATE(2009,10,1)]|=F219</t>
  </si>
  <si>
    <t>Mktg_Lead_Events["Mktg_Pgms.Direct_email", "Customers.Customer_6", "Pgm_Time.Q_8"]|=J55</t>
  </si>
  <si>
    <t>if(Bluebird_Rev=0, 0, Bluebird_GM_tsum/Bluebird_Rev)</t>
  </si>
  <si>
    <t>if(or(Mktg_Pgm_Life_Days=0, Delta_Time&lt;0, Delta_Time&gt;Mktg_Pgm_Life_Days), 0, (Delta_Time/Mktg_Pgm_Life_Days*((16*Mktg_Half_Life_Strength-8)*Delta_Time/Mktg_Pgm_Life_Days-32*Mktg_Half_Life_Strength+18)+16*Mktg_Half_Life_Strength-11)*(Delta_Time/Mktg_Pgm_Life_Days)^2+1)</t>
  </si>
  <si>
    <t>Revenue["Products.Product_5", "Customers.Customer_9", DATE(2009,4,1)]|=0/10/10</t>
  </si>
  <si>
    <t>Gross_Margin_pct["Products.Product_3", "Customers.Customer_3", DATE(2010,7,1)]|=J223</t>
  </si>
  <si>
    <t>Revenue["Products.Product_8", "Customers.Customer_9", DATE(2009,7,1)]|=0/10/10</t>
  </si>
  <si>
    <t>Gross_Margin_pct["Products.Product_8", "Customers.Customer_7", DATE(2010,1,1)]|=G277</t>
  </si>
  <si>
    <t>Order_Time</t>
  </si>
  <si>
    <t>Gross_Margin_pct["Products.Product_2", "Customers.Customer_5", DATE(2009,7,1)]|=E215</t>
  </si>
  <si>
    <t>Effectiveness of sales programs at half-life, compared to initial effectiveness. Programs that are strongest at prospecting (closing) should have a low ~0 (high ~1) value for this parameter. Used in variable Sls_Ev_Age_Factor.</t>
  </si>
  <si>
    <t>Sls_Lead_Events["Sales_Pgms.Sales_visits", "Customers.Customer_4", "Pgm_Time.Q_5"]|</t>
  </si>
  <si>
    <t>Revenue["Products.Product_7", "Customers.Customer_8", DATE(2010,10,1)]|=0/10/10</t>
  </si>
  <si>
    <t>Sls_Lead_Events["Sales_Pgms.Sales_visits", "Customers.Customer_7", "Pgm_Time.Q_2"]|</t>
  </si>
  <si>
    <t>Sls_Pgm_FixExp</t>
  </si>
  <si>
    <t>Revenue["Products.Product_3", "Customers.Customer_8", DATE(2010,4,1)]|=0/10/10</t>
  </si>
  <si>
    <t>Revenue["Products.Product_10", "Customers.Customer_9", DATE(2010,7,1)]|=0/10/10</t>
  </si>
  <si>
    <t>Gross_Margin_pct["Products.Product_2", "Customers.Customer_1", DATE(2009,4,1)]|=D211</t>
  </si>
  <si>
    <t>Revenue["Products.Product_2", "Customers.Customer_6", DATE(2009,4,1)]|=0/10/10</t>
  </si>
  <si>
    <t>if(or(Sls_Pgm_Life_Days=0, Delta_Time&lt;0, Delta_Time&gt;Sls_Pgm_Life_Days), 0, (Delta_Time/Sls_Pgm_Life_Days*((16*Sls_Half_Life_Strength-8)*Delta_Time/Sls_Pgm_Life_Days-32*Sls_Half_Life_Strength+18)+16*Sls_Half_Life_Strength-11)*(Delta_Time/Sls_Pgm_Life_Days)^2+1)</t>
  </si>
  <si>
    <t>Gross_Margin_pct["Products.Product_3", "Customers.Customer_9", DATE(2009,10,1)]|=F229</t>
  </si>
  <si>
    <t>Gross_Margin_pct["Products.Product_9", "Customers.Customer_5", DATE(2010,1,1)]|=G285</t>
  </si>
  <si>
    <t>Revenue["Products.Product_3", "Customers.Customer_2", DATE(2009,7,1)]|=0/10/10</t>
  </si>
  <si>
    <t>Revenue["Products.Product_3", "Customers.Customer_4", DATE(2009,1,1)]|=0/10/10</t>
  </si>
  <si>
    <t>ZZZ_Ranges!Revenue_Products_Product_10_Customers_Customer_6</t>
  </si>
  <si>
    <t>Revenue["Products.Product_6", "Customers.Customer_7", DATE(2010,10,1)]|=0/10/10</t>
  </si>
  <si>
    <t>Revenue["Products.Product_1", "Customers.Customer_8", DATE(2010,1,1)]|=0/10/10</t>
  </si>
  <si>
    <t>Gross_Margin_pct["Products.Product_9", "Customers.Customer_7", DATE(2010,1,1)]|=G287</t>
  </si>
  <si>
    <t>ZZZ_Ranges!Revenue_Products_Product_8_Customers_Customer_10</t>
  </si>
  <si>
    <t>Revenue["Products.Product_8", "Customers.Customer_10", DATE(2010,1,1)]|=0/10/10</t>
  </si>
  <si>
    <t>Sls_Lead_Events["Sales_Pgms.Seminars", "Customers.Customer_8", "Pgm_Time.Q_1"]|</t>
  </si>
  <si>
    <t>Revenue["Products.Product_7", "Customers.Customer_9", DATE(2009,4,1)]|=0/10/10</t>
  </si>
  <si>
    <t>Gross_Margin_pct["Products.Product_6", "Customers.Customer_1", DATE(2009,7,1)]|=E251</t>
  </si>
  <si>
    <t>Revenue["Products.Product_7", "Customers.Customer_6", DATE(2010,4,1)]|=0/10/10</t>
  </si>
  <si>
    <t>Mktg_Lead_Events["Mktg_Pgms.Website", "Customers.Customer_10", "Pgm_Time.Q_6"]|=H49</t>
  </si>
  <si>
    <t>Gross_Margin_pct["Products.Product_9", "Customers.Customer_7", DATE(2009,10,1)]|=F287</t>
  </si>
  <si>
    <t>Gross_Margin_pct["Products.Product_9", "Customers.Customer_7", DATE(2009,1,1)]|=1</t>
  </si>
  <si>
    <t>Revenue["Products.Product_6", "Customers.Customer_10", DATE(2009,1,1)]|=0/10/10</t>
  </si>
  <si>
    <t>preve(1)</t>
  </si>
  <si>
    <t>Revenue["Products.Product_1", "Customers.Customer_7", DATE(2009,7,1)]|=0/10/10</t>
  </si>
  <si>
    <t>Revenue["Products.Product_1", "Customers.Customer_9", DATE(2009,4,1)]|=0/10/10</t>
  </si>
  <si>
    <t>Sales GM Alloc</t>
  </si>
  <si>
    <t>Gross_Margin_pct["Products.Product_6", "Customers.Customer_10", DATE(2010,7,1)]|=J260</t>
  </si>
  <si>
    <t>Marketing Lead Events</t>
  </si>
  <si>
    <t>Revenue["Products.Product_9", "Customers.Customer_3", DATE(2009,1,1)]|=0/10/10</t>
  </si>
  <si>
    <t>Mktg_Lead_Events["Mktg_Pgms.Website", "Customers.Customer_1", "Pgm_Time.Q_2"]|=D40</t>
  </si>
  <si>
    <t>Revenue["Products.Product_9", "Customers.Customer_8", DATE(2009,7,1)]|=0/10/10</t>
  </si>
  <si>
    <t>Gross_Margin_pct["Products.Product_7", "Customers.Customer_10", DATE(2010,7,1)]|=J270</t>
  </si>
  <si>
    <t>Revenue["Products.Product_2", "Customers.Customer_4", DATE(2010,4,1)]|=0/10/10</t>
  </si>
  <si>
    <t>Sls_Lead_Events["Sales_Pgms.Sales_visits", "Customers.Customer_7", "Pgm_Time.Q_1"]|</t>
  </si>
  <si>
    <t>Gross_Margin_pct["Products.Product_9", "Customers.Customer_7", DATE(2010,10,1)]|=K287</t>
  </si>
  <si>
    <t>:A:-1:Bluebird_Expense</t>
  </si>
  <si>
    <t>Revenue["Products.Product_7", "Customers.Customer_8", DATE(2010,7,1)]|=0/10/10</t>
  </si>
  <si>
    <t>Gross_Margin_pct["Products.Product_10", "Customers.Customer_2", DATE(2010,7,1)]|=J292</t>
  </si>
  <si>
    <t>Variable</t>
  </si>
  <si>
    <t>Revenue["Products.Product_7", "Customers.Customer_3", DATE(2009,10,1)]|=0/10/10</t>
  </si>
  <si>
    <t>Gross Margin %</t>
  </si>
  <si>
    <t>Mktg_Lead_Events["Mktg_Pgms.Direct_email", "Customers.Customer_5", "Pgm_Time.Q_6"]|=H54</t>
  </si>
  <si>
    <t>ZZZ_Ranges!Revenue_Products_Product_8_Customers</t>
  </si>
  <si>
    <t>Revenue["Products.Product_8", "Customers.Customer_1", DATE(2010,1,1)]|=0/10/10</t>
  </si>
  <si>
    <t>Gross_Margin_pct["Products.Product_9", "Customers.Customer_10", DATE(2010,7,1)]|=J290</t>
  </si>
  <si>
    <t>Gross_Margin_pct["Products.Product_1", "Customers.Customer_2", DATE(2010,1,1)]|=G202</t>
  </si>
  <si>
    <t>Gross_Margin_pct["Products.Product_10", "Customers.Customer_6", DATE(2010,1,1)]|=G296</t>
  </si>
  <si>
    <t>Revenue["Products.Product_7", "Customers.Customer_1", DATE(2010,4,1)]|=0/10/10</t>
  </si>
  <si>
    <t>Revenue["Products.Product_6", "Customers.Customer_5", DATE(2009,10,1)]|=0/10/10</t>
  </si>
  <si>
    <t>ZZZ_Ranges!Revenue_Products_Product_4_Customers_Customer_4</t>
  </si>
  <si>
    <t>Mktg_Pgms, Products, Pgm_Time</t>
  </si>
  <si>
    <t>Revenue["Products.Product_3", "Customers.Customer_10", DATE(2010,1,1)]|=0/10/10</t>
  </si>
  <si>
    <t>Revenue["Products.Product_3", "Customers.Customer_7", DATE(2009,10,1)]|=0/10/10</t>
  </si>
  <si>
    <t>Revenue["Products.Product_2", "Customers.Customer_6", DATE(2010,4,1)]|=0/10/10</t>
  </si>
  <si>
    <t>Mktg_Lead_Events["Mktg_Pgms.Direct_email", "Customers.Customer_3", "Pgm_Time.Q_1"]|=0</t>
  </si>
  <si>
    <t>Mktg_Lead_Events["Mktg_Pgms.Direct_email", "Customers.Customer_1", "Pgm_Time.Q_1"]|=0</t>
  </si>
  <si>
    <t>Revenue["Products.Product_3", "Customers.Customer_1", DATE(2009,7,1)]|=0/10/10</t>
  </si>
  <si>
    <t>Bluebird_CM_pct</t>
  </si>
  <si>
    <t>Sls_Pgm_FixExp["Sales_Pgms.Seminars"]|</t>
  </si>
  <si>
    <t>Revenue["Products.Product_4", "Customers.Customer_1", DATE(2009,4,1)]|=0/10/10</t>
  </si>
  <si>
    <t>Revenue["Products.Product_8", "Customers.Customer_6", DATE(2010,4,1)]|=0/10/10</t>
  </si>
  <si>
    <t>Mktg_Lead_Events["Mktg_Pgms.Website", "Customers.Customer_7", "Pgm_Time.Q_5"]|=G46</t>
  </si>
  <si>
    <t>Revenue["Products.Product_2", "Customers.Customer_9", DATE(2009,7,1)]|=0/10/10</t>
  </si>
  <si>
    <t>Q 6</t>
  </si>
  <si>
    <t>Gross_Margin_pct["Products.Product_10", "Customers.Customer_7", DATE(2010,4,1)]|=I297</t>
  </si>
  <si>
    <t>Mktg_Lead_Events["Mktg_Pgms.Direct_email", "Customers.Customer_2", "Pgm_Time.Q_1"]|=0</t>
  </si>
  <si>
    <t>Gross margin by product, summed over customers and order times</t>
  </si>
  <si>
    <t>Gross_Margin_pct["Products.Product_2", "Customers.Customer_6", DATE(2009,1,1)]|=1</t>
  </si>
  <si>
    <t>Mktg_Lead_Events["Mktg_Pgms.Direct_email", "Customers.Customer_7", "Pgm_Time.Q_4"]|=F56</t>
  </si>
  <si>
    <t>Revenue["Products.Product_9", "Customers.Customer_9", DATE(2009,10,1)]|=0/10/10</t>
  </si>
  <si>
    <t>Revenue["Products.Product_6", "Customers.Customer_6", DATE(2009,1,1)]|=0/10/10</t>
  </si>
  <si>
    <t>Gross_Margin_pct["Products.Product_3", "Customers.Customer_3", DATE(2009,1,1)]|=1</t>
  </si>
  <si>
    <t>Gross_Margin_pct["Products.Product_1", "Customers.Customer_3", DATE(2010,10,1)]|=K203</t>
  </si>
  <si>
    <t>Gross_Margin_pct["Products.Product_9", "Customers.Customer_1", DATE(2009,4,1)]|=D281</t>
  </si>
  <si>
    <t>Gross_Margin_pct["Products.Product_2", "Customers.Customer_4", DATE(2009,1,1)]|=1</t>
  </si>
  <si>
    <t>Gross_Margin_pct["Products.Product_10", "Customers.Customer_8", DATE(2010,1,1)]|=G298</t>
  </si>
  <si>
    <t>Gross_Margin_pct["Products.Product_4", "Customers.Customer_4", DATE(2009,7,1)]|=E234</t>
  </si>
  <si>
    <t>Gross_Margin_pct["Products.Product_9", "Customers.Customer_8", DATE(2010,7,1)]|=J288</t>
  </si>
  <si>
    <t>Mktg_Lead_Events["Mktg_Pgms.Direct_email", "Customers.Customer_3", "Pgm_Time.Q_6"]|=H52</t>
  </si>
  <si>
    <t>Sls_Pgm_Exp_Accr_Plot</t>
  </si>
  <si>
    <t>:A:-1:Mktg_CM_Alloc_pct</t>
  </si>
  <si>
    <t>Revenue["Products.Product_6", "Customers.Customer_6", DATE(2010,10,1)]|=0/10/10</t>
  </si>
  <si>
    <t>Revenue["Products.Product_10", "Customers.Customer_3", DATE(2009,1,1)]|=0/10/10</t>
  </si>
  <si>
    <t>Mktg_Lead_Events["Mktg_Pgms.Website", "Customers.Customer_4", "Pgm_Time.Q_1"]|=0</t>
  </si>
  <si>
    <t>Revenue["Products.Product_10", "Customers.Customer_8", DATE(2010,7,1)]|=0/10/10</t>
  </si>
  <si>
    <t>if(Bluebird_Rev=0, 0, Bluebird_CM/Bluebird_Rev)</t>
  </si>
  <si>
    <t>:A:0:Sls_GM_Alloc</t>
  </si>
  <si>
    <t>Gross_Margin_pct["Products.Product_5", "Customers.Customer_9", DATE(2010,4,1)]|=I249</t>
  </si>
  <si>
    <t>Revenue["Products.Product_7", "Customers.Customer_2", DATE(2010,1,1)]|=0/10/10</t>
  </si>
  <si>
    <t>Revenue["Products.Product_2", "Customers.Customer_1", DATE(2010,10,1)]|=0/10/10</t>
  </si>
  <si>
    <t>ZZZ_Ranges!Revenue_Products_Product_3_Customers_Customer_7</t>
  </si>
  <si>
    <t>Sls_Lead_Events["Sales_Pgms.Seminars", "Customers.Customer_7", "Pgm_Time.Q_7"]|</t>
  </si>
  <si>
    <t>Revenue["Products.Product_6", "Customers.Customer_4", DATE(2010,1,1)]|=0/10/10</t>
  </si>
  <si>
    <t>Mktg_GM_Alloc</t>
  </si>
  <si>
    <t>Revenue["Products.Product_4", "Customers.Customer_8", DATE(2010,1,1)]|=0/10/10</t>
  </si>
  <si>
    <t>Revenue["Products.Product_5", "Customers.Customer_8", DATE(2009,7,1)]|=0/10/10</t>
  </si>
  <si>
    <t>Gross_Margin_pct["Products.Product_6", "Customers.Customer_1", DATE(2009,4,1)]|=D251</t>
  </si>
  <si>
    <t>ZZZ_Ranges!Revenue_Date</t>
  </si>
  <si>
    <t>Gross_Margin_pct["Products.Product_8", "Customers.Customer_9", DATE(2009,1,1)]|=1</t>
  </si>
  <si>
    <t>:A:0:Sls_CM_Plot</t>
  </si>
  <si>
    <t>Mktg_Lead_Events["Mktg_Pgms.Website", "Customers.Customer_7", "Pgm_Time.Q_2"]|=D46</t>
  </si>
  <si>
    <t>The ratio (contribution margin of bluebird orders) / (bluebird revenue)</t>
  </si>
  <si>
    <t>Gross_Margin_pct["Products.Product_2", "Customers.Customer_8", DATE(2010,10,1)]|=K218</t>
  </si>
  <si>
    <t>Gross_Margin_pct["Products.Product_7", "Customers.Customer_4", DATE(2009,1,1)]|=1</t>
  </si>
  <si>
    <t>Gross_Margin_pct["Products.Product_9", "Customers.Customer_3", DATE(2009,4,1)]|=D283</t>
  </si>
  <si>
    <t>Gross_Margin_pct["Products.Product_3", "Customers.Customer_2", DATE(2009,1,1)]|=1</t>
  </si>
  <si>
    <t>Revenue["Products.Product_4", "Customers.Customer_1", DATE(2010,7,1)]|=0/10/10</t>
  </si>
  <si>
    <t>Revenue["Products.Product_4", "Customers.Customer_7", DATE(2009,1,1)]|=0/10/10</t>
  </si>
  <si>
    <t>Mktg_Pgm_Exp_Accr_Plot</t>
  </si>
  <si>
    <t>'(Other Computations)'!Bluebird_Rev_5</t>
  </si>
  <si>
    <t>ZZZ_Ranges!Revenue_Products_Product_7_Customers_Customer_5</t>
  </si>
  <si>
    <t>Gross_Margin_pct["Products.Product_6", "Customers.Customer_3", DATE(2009,10,1)]|=F253</t>
  </si>
  <si>
    <t>Revenue["Products.Product_3", "Customers.Customer_2", DATE(2009,10,1)]|=0/10/10</t>
  </si>
  <si>
    <t>Revenue["Products.Product_6", "Customers.Customer_4", DATE(2009,4,1)]|=0/10/10</t>
  </si>
  <si>
    <t>:A:0:Bluebird_Expense</t>
  </si>
  <si>
    <t>ZZZ_Ranges!Revenue_Products_Product_6_Customers_Customer_1</t>
  </si>
  <si>
    <t>Revenue["Products.Product_8", "Customers.Customer_3", DATE(2009,7,1)]|=0/10/10</t>
  </si>
  <si>
    <t>'Contrib Margin'!Contrib_Margin_pct</t>
  </si>
  <si>
    <t>Gross_Margin_pct["Products.Product_4", "Customers.Customer_6", DATE(2010,10,1)]|=K236</t>
  </si>
  <si>
    <t>Gross_Margin_pct["Products.Product_1", "Customers.Customer_10", DATE(2010,7,1)]|=J210</t>
  </si>
  <si>
    <t>Revenue["Products.Product_10", "Customers.Customer_9", DATE(2010,10,1)]|=0/10/10</t>
  </si>
  <si>
    <t>Mktg_Pgms, Products</t>
  </si>
  <si>
    <t>Gross_Margin_pct["Products.Product_4", "Customers.Customer_4", DATE(2010,4,1)]|=I234</t>
  </si>
  <si>
    <t>Revenue["Products.Product_3", "Customers.Customer_2", DATE(2010,10,1)]|=0/10/10</t>
  </si>
  <si>
    <t>:A:-1:Sls_Contrib_Margin</t>
  </si>
  <si>
    <t>Program Expense</t>
  </si>
  <si>
    <t>Sls_Lead_Events["Sales_Pgms.Seminars", "Customers.Customer_9", "Pgm_Time.Q_6"]|</t>
  </si>
  <si>
    <t>Revenue["Products.Product_4", "Customers.Customer_6", DATE(2009,7,1)]|=0/10/10</t>
  </si>
  <si>
    <t>Mktg_Lead_Events["Mktg_Pgms.Direct_email", "Customers.Customer_1", "Pgm_Time.Q_7"]|=I50</t>
  </si>
  <si>
    <t>:D:2:Mktg_Pgms.Website</t>
  </si>
  <si>
    <t>Bluebird_GM</t>
  </si>
  <si>
    <t>Revenue["Products.Product_8", "Customers.Customer_8", DATE(2009,7,1)]|=0/10/10</t>
  </si>
  <si>
    <t>Gross_Margin_pct["Products.Product_9", "Customers.Customer_10", DATE(2010,4,1)]|=I290</t>
  </si>
  <si>
    <t>Gross_Margin_pct["Products.Product_7", "Customers.Customer_3", DATE(2010,4,1)]|=I263</t>
  </si>
  <si>
    <t>Accrued_Exp</t>
  </si>
  <si>
    <t>Revenue["Products.Product_10", "Customers.Customer_4", DATE(2010,7,1)]|=0/10/10</t>
  </si>
  <si>
    <t>:D:1:Customers</t>
  </si>
  <si>
    <t>Revenue["Products.Product_5", "Customers.Customer_4", DATE(2009,10,1)]|=0/10/10</t>
  </si>
  <si>
    <t>Revenue["Products.Product_6", "Customers.Customer_9", DATE(2009,10,1)]|=0/10/10</t>
  </si>
  <si>
    <t>Gross_Margin_pct["Products.Product_3", "Customers.Customer_3", DATE(2010,1,1)]|=G223</t>
  </si>
  <si>
    <t>Gross_Margin_pct["Products.Product_8", "Customers.Customer_5", DATE(2009,1,1)]|=1</t>
  </si>
  <si>
    <t>Gross_Margin_pct["Products.Product_4", "Customers.Customer_2", DATE(2010,7,1)]|=J232</t>
  </si>
  <si>
    <t>Gross_Margin_pct["Products.Product_9", "Customers.Customer_4", DATE(2009,7,1)]|=E284</t>
  </si>
  <si>
    <t>Revenue["Products.Product_4", "Customers.Customer_5", DATE(2010,4,1)]|=0/10/10</t>
  </si>
  <si>
    <t>Sales Ev Age Factor</t>
  </si>
  <si>
    <t>ZZZ_Ranges!Revenue_Products_Product_7_Customers</t>
  </si>
  <si>
    <t>Sls_Lead_Events["Sales_Pgms.Seminars", "Customers.Customer_3", "Pgm_Time.Q_6"]|</t>
  </si>
  <si>
    <t>Mktg_Lead_Events["Mktg_Pgms.Website", "Customers.Customer_5", "Pgm_Time.Q_2"]|=D44</t>
  </si>
  <si>
    <t>Revenue["Products.Product_2", "Customers.Customer_2", DATE(2009,1,1)]|=0/10/10</t>
  </si>
  <si>
    <t>Revenue["Products.Product_4", "Customers.Customer_10", DATE(2009,1,1)]|=0/10/10</t>
  </si>
  <si>
    <t>Gross_Margin_pct["Products.Product_9", "Customers.Customer_7", DATE(2009,4,1)]|=D287</t>
  </si>
  <si>
    <t>Gross_Margin_pct["Products.Product_6", "Customers.Customer_6", DATE(2010,10,1)]|=K256</t>
  </si>
  <si>
    <t>Gross_Margin_pct["Products.Product_9", "Customers.Customer_9", DATE(2009,1,1)]|=1</t>
  </si>
  <si>
    <t>Sls_GM_Alloc_tsum</t>
  </si>
  <si>
    <t>Revenue["Products.Product_2", "Customers.Customer_3", DATE(2009,1,1)]|=0/10/10</t>
  </si>
  <si>
    <t>Expenses of marketing and sales programs incurred to close bluebird orders (0).</t>
  </si>
  <si>
    <t>Revenue["Products.Product_5", "Customers.Customer_7", DATE(2009,7,1)]|=0/10/10</t>
  </si>
  <si>
    <t>Gross_Margin_pct["Products.Product_6", "Customers.Customer_4", DATE(2010,7,1)]|=J254</t>
  </si>
  <si>
    <t>Gross_Margin_pct["Products.Product_6", "Customers.Customer_7", DATE(2010,1,1)]|=G257</t>
  </si>
  <si>
    <t>Revenue["Products.Product_5", "Customers.Customer_5", DATE(2010,7,1)]|=0/10/10</t>
  </si>
  <si>
    <t>:D:0:Sales_Pgms</t>
  </si>
  <si>
    <t>Revenue["Products.Product_6", "Customers.Customer_8", DATE(2010,1,1)]|=0/10/10</t>
  </si>
  <si>
    <t>Sls_Lead_Events["Sales_Pgms.Seminars", "Customers.Customer_1", "Pgm_Time.Q_4"]|</t>
  </si>
  <si>
    <t>Sls_GM_Alloc-Sls_Pgm_Exp_Accr</t>
  </si>
  <si>
    <t>Gross_Margin_pct["Products.Product_9", "Customers.Customer_8", DATE(2010,4,1)]|=I288</t>
  </si>
  <si>
    <t>Mktg_Lead_Events["Mktg_Pgms.Direct_email", "Customers.Customer_10", "Pgm_Time.Q_7"]|=I59</t>
  </si>
  <si>
    <t>Revenue["Products.Product_3", "Customers.Customer_3", DATE(2010,7,1)]|=0/10/10</t>
  </si>
  <si>
    <t>Gross_Margin_pct["Products.Product_5", "Customers.Customer_1", DATE(2009,10,1)]|=F241</t>
  </si>
  <si>
    <t>Gross_Margin_pct["Products.Product_9", "Customers.Customer_4", DATE(2010,7,1)]|=J284</t>
  </si>
  <si>
    <t>Revenue["Products.Product_9", "Customers.Customer_6", DATE(2009,4,1)]|=0/10/10</t>
  </si>
  <si>
    <t>Revenue["Products.Product_7", "Customers.Customer_8", DATE(2010,4,1)]|=0/10/10</t>
  </si>
  <si>
    <t>A hierarchical list of the sales programs that are tracked separately in the analysis</t>
  </si>
  <si>
    <t>Gross_Margin_pct["Products.Product_4", "Customers.Customer_10", DATE(2009,1,1)]|=1</t>
  </si>
  <si>
    <t>Q 7</t>
  </si>
  <si>
    <t>if(Revenue=0, 0, Gross_Margin/Revenue)</t>
  </si>
  <si>
    <t>Inputs!Gross_Margin_pct_6</t>
  </si>
  <si>
    <t>Gross_Margin_pct["Products.Product_8", "Customers.Customer_5", DATE(2010,7,1)]|=J275</t>
  </si>
  <si>
    <t>Revenue["Products.Product_8", "Customers.Customer_3", DATE(2010,7,1)]|=0/10/10</t>
  </si>
  <si>
    <t>Pgm_Time</t>
  </si>
  <si>
    <t>Revenue["Products.Product_1", "Customers.Customer_7", DATE(2010,1,1)]|=0/10/10</t>
  </si>
  <si>
    <t>Gross_Margin_pct["Products.Product_8", "Customers.Customer_4", DATE(2010,10,1)]|=K274</t>
  </si>
  <si>
    <t>Inputs!Revenue_8</t>
  </si>
  <si>
    <t>Gross_Margin_pct["Products.Product_5", "Customers.Customer_2", DATE(2010,4,1)]|=I242</t>
  </si>
  <si>
    <t>Gross_Margin_pct["Products.Product_10", "Customers.Customer_10", DATE(2009,4,1)]|=D300</t>
  </si>
  <si>
    <t>Revenue["Products.Product_4", "Customers.Customer_10", DATE(2010,4,1)]|=0/10/10</t>
  </si>
  <si>
    <t>ZZZ_Ranges!Revenue_Products_Product_3_Customers_Customer_5</t>
  </si>
  <si>
    <t>ZZZ_Ranges!Gross_Margin_pct_Time_Period</t>
  </si>
  <si>
    <t>Revenue["Products.Product_10", "Customers.Customer_7", DATE(2009,7,1)]|=0/10/10</t>
  </si>
  <si>
    <t>Revenue["Products.Product_1", "Customers.Customer_5", DATE(2009,1,1)]|=0/10/10</t>
  </si>
  <si>
    <t>Revenue["Products.Product_7", "Customers.Customer_10", DATE(2009,4,1)]|=0/10/10</t>
  </si>
  <si>
    <t>Revenue["Products.Product_1", "Customers.Customer_2", DATE(2009,10,1)]|=0/10/10</t>
  </si>
  <si>
    <t>Revenue["Products.Product_8", "Customers.Customer_6", DATE(2009,1,1)]|=0/10/10</t>
  </si>
  <si>
    <t>'(Other Computations)'!Bluebird_Rev_3</t>
  </si>
  <si>
    <t>Gross_Margin_pct["Products.Product_6", "Customers.Customer_10", DATE(2010,1,1)]|=G260</t>
  </si>
  <si>
    <t>'(Other Computations)'!Bluebird_Rev_1</t>
  </si>
  <si>
    <t>'(Other Computations)'!Bluebird_Rev_7</t>
  </si>
  <si>
    <t>'(Other Computations)'!Bluebird_Rev_6</t>
  </si>
  <si>
    <t>:A:-1:Sls_Ev_Age_Factor</t>
  </si>
  <si>
    <t>Revenue["Products.Product_4", "Customers.Customer_5", DATE(2010,10,1)]|=0/10/10</t>
  </si>
  <si>
    <t>Revenue["Products.Product_2", "Customers.Customer_10", DATE(2010,1,1)]|=0/10/10</t>
  </si>
  <si>
    <t>Gross_Margin_pct["Products.Product_5", "Customers.Customer_10", DATE(2010,1,1)]|=G250</t>
  </si>
  <si>
    <t>Revenue["Products.Product_7", "Customers.Customer_8", DATE(2009,10,1)]|=0/10/10</t>
  </si>
  <si>
    <t>Revenue["Products.Product_9", "Customers.Customer_3", DATE(2010,4,1)]|=0/10/10</t>
  </si>
  <si>
    <t>ZZZ_Ranges!Revenue_Products_Product_7_Customers_Customer_7</t>
  </si>
  <si>
    <t>Sls_Lead_Events["Sales_Pgms.Seminars", "Customers.Customer_5", "Pgm_Time.Q_4"]|</t>
  </si>
  <si>
    <t>Revenue["Products.Product_1", "Customers.Customer_5", DATE(2010,1,1)]|=0/10/10</t>
  </si>
  <si>
    <t>ZZZ_Ranges!Revenue_Products_Product_6_Customers_Customer_3</t>
  </si>
  <si>
    <t>:A:0:Bluebird_GM_pct_tsum</t>
  </si>
  <si>
    <t>:A:-1:Gross_Margin</t>
  </si>
  <si>
    <t>Bluebird_GM-Bluebird_Expense</t>
  </si>
  <si>
    <t>Gross_Margin_pct["Products.Product_9", "Customers.Customer_1", DATE(2009,1,1)]|=1</t>
  </si>
  <si>
    <t>Gross_Margin_pct["Products.Product_10", "Customers.Customer_4", DATE(2010,7,1)]|=J294</t>
  </si>
  <si>
    <t xml:space="preserve">  Customer_1</t>
  </si>
  <si>
    <t>Gross_Margin_pct["Products.Product_1", "Customers.Customer_6", DATE(2010,10,1)]|=K206</t>
  </si>
  <si>
    <t>Mktg_Lead_Events["Mktg_Pgms.Direct_email", "Customers.Customer_1", "Pgm_Time.Q_8"]|=J50</t>
  </si>
  <si>
    <t>Gross_Margin_pct["Products.Product_10", "Customers.Customer_10", DATE(2009,10,1)]|=F300</t>
  </si>
  <si>
    <t>Revenue["Products.Product_4", "Customers.Customer_10", DATE(2010,10,1)]|=0/10/10</t>
  </si>
  <si>
    <t>Sls_Lead_Events["Sales_Pgms.Seminars", "Customers.Customer_8", "Pgm_Time.Q_6"]|</t>
  </si>
  <si>
    <t>Sls_Lead_Events["Sales_Pgms.Sales_visits", "Customers.Customer_3", "Pgm_Time.Q_7"]|</t>
  </si>
  <si>
    <t>Gross_Margin_pct["Products.Product_10", "Customers.Customer_1", DATE(2010,4,1)]|=I291</t>
  </si>
  <si>
    <t>Mktg_Lead_Events["Mktg_Pgms.Direct_email", "Customers.Customer_8", "Pgm_Time.Q_3"]|=E57</t>
  </si>
  <si>
    <t>Revenue["Products.Product_10", "Customers.Customer_3", DATE(2009,10,1)]|=0/10/10</t>
  </si>
  <si>
    <t>Gross_Margin_pct["Products.Product_7", "Customers.Customer_2", DATE(2010,1,1)]|=G262</t>
  </si>
  <si>
    <t>Revenue["Products.Product_3", "Customers.Customer_10", DATE(2009,1,1)]|=0/10/10</t>
  </si>
  <si>
    <t>Gross_Margin_pct["Products.Product_9", "Customers.Customer_5", DATE(2009,4,1)]|=D285</t>
  </si>
  <si>
    <t>Revenue["Products.Product_2", "Customers.Customer_5", DATE(2010,4,1)]|=0/10/10</t>
  </si>
  <si>
    <t>Revenue["Products.Product_10", "Customers.Customer_8", DATE(2010,1,1)]|=0/10/10</t>
  </si>
  <si>
    <t>Revenue["Products.Product_1", "Customers.Customer_4", DATE(2009,1,1)]|=0/10/10</t>
  </si>
  <si>
    <t>Gross_Margin_pct["Products.Product_10", "Customers.Customer_6", DATE(2010,10,1)]|=K296</t>
  </si>
  <si>
    <t>Gross_Margin_pct["Products.Product_9", "Customers.Customer_6", DATE(2010,1,1)]|=G286</t>
  </si>
  <si>
    <t>Sls_Lead_Events["Sales_Pgms.Sales_visits", "Customers.Customer_7", "Pgm_Time.Q_8"]|</t>
  </si>
  <si>
    <t>Revenue["Products.Product_8", "Customers.Customer_3", DATE(2009,10,1)]|=0/10/10</t>
  </si>
  <si>
    <t>Gross_Margin_pct["Products.Product_3", "Customers.Customer_4", DATE(2010,1,1)]|=G224</t>
  </si>
  <si>
    <t>Gross_Margin_pct["Products.Product_7", "Customers.Customer_7", DATE(2010,7,1)]|=J267</t>
  </si>
  <si>
    <t>Revenue["Products.Product_1", "Customers.Customer_2", DATE(2010,1,1)]|=0/10/10</t>
  </si>
  <si>
    <t>Revenue["Products.Product_9", "Customers.Customer_6", DATE(2010,1,1)]|=0/10/10</t>
  </si>
  <si>
    <t>Revenue["Products.Product_6", "Customers.Customer_3", DATE(2009,4,1)]|=0/10/10</t>
  </si>
  <si>
    <t>Gross_Margin_pct["Products.Product_4", "Customers.Customer_10", DATE(2009,10,1)]|=F240</t>
  </si>
  <si>
    <t>:A:-1:Mktg_Half_Life_Strength</t>
  </si>
  <si>
    <t>Gross_Margin_pct["Products.Product_3", "Customers.Customer_2", DATE(2009,7,1)]|=E222</t>
  </si>
  <si>
    <t>Gross_Margin_pct["Products.Product_8", "Customers.Customer_4", DATE(2009,10,1)]|=F274</t>
  </si>
  <si>
    <t>Mktg_Lead_Events["Mktg_Pgms.Direct_email", "Customers.Customer_2", "Pgm_Time.Q_3"]|=E51</t>
  </si>
  <si>
    <t>:D:0:Sales_Pgms.Sales_visits</t>
  </si>
  <si>
    <t>The relative effectiveness of a marketing program at a later time when the customer places an order (compared to its effectiveness with customers when the program event occurred)</t>
  </si>
  <si>
    <t>Gross_Margin_pct["Products.Product_2", "Customers.Customer_10", DATE(2010,1,1)]|=G220</t>
  </si>
  <si>
    <t>The number of lead persons from each customer organization who were touched by each sales program in each time period</t>
  </si>
  <si>
    <t>Revenue["Products.Product_3", "Customers.Customer_3", DATE(2009,1,1)]|=0/10/10</t>
  </si>
  <si>
    <t>Sls_Contrib_Margin/(Mktg_Contrib_Margin["Mktg_Pgms", "Products"]+Sls_Contrib_Margin["Sales_Pgms", "Products"])</t>
  </si>
  <si>
    <t>Gross_Margin_pct["Products.Product_7", "Customers.Customer_8", DATE(2010,1,1)]|=G268</t>
  </si>
  <si>
    <t>Mktg_Lead_Events["Mktg_Pgms.Direct_email", "Customers.Customer_8", "Pgm_Time.Q_6"]|=H57</t>
  </si>
  <si>
    <t>ZZZ_Ranges!Revenue_Products_Product_7_Customers_Customer_10</t>
  </si>
  <si>
    <t>Mktg_Lead_Events["Mktg_Pgms.Direct_email", "Customers.Customer_4", "Pgm_Time.Q_5"]|=G53</t>
  </si>
  <si>
    <t>Revenue["Products.Product_6", "Customers.Customer_8", DATE(2009,10,1)]|=0/10/10</t>
  </si>
  <si>
    <t>Sls_Lead_Events["Sales_Pgms.Sales_visits", "Customers.Customer_10", "Pgm_Time.Q_8"]|</t>
  </si>
  <si>
    <t>Gross_Margin_pct["Products.Product_5", "Customers.Customer_7", DATE(2009,4,1)]|=D247</t>
  </si>
  <si>
    <t>Sls_Lead_Events["Sales_Pgms.Sales_visits", "Customers.Customer_10", "Pgm_Time.Q_6"]|</t>
  </si>
  <si>
    <t>Sls_Lead_Events["Sales_Pgms.Sales_visits", "Customers.Customer_10", "Pgm_Time.Q_7"]|</t>
  </si>
  <si>
    <t>Sls_Lead_Events["Sales_Pgms.Sales_visits", "Customers.Customer_10", "Pgm_Time.Q_4"]|</t>
  </si>
  <si>
    <t>Sls_Lead_Events["Sales_Pgms.Sales_visits", "Customers.Customer_10", "Pgm_Time.Q_5"]|</t>
  </si>
  <si>
    <t>Sls_Lead_Events["Sales_Pgms.Sales_visits", "Customers.Customer_10", "Pgm_Time.Q_2"]|</t>
  </si>
  <si>
    <t>Revenue["Products.Product_8", "Customers.Customer_9", DATE(2009,4,1)]|=0/10/10</t>
  </si>
  <si>
    <t>Sls_Lead_Events["Sales_Pgms.Sales_visits", "Customers.Customer_10", "Pgm_Time.Q_1"]|</t>
  </si>
  <si>
    <t>Gross_Margin_pct["Products.Product_5", "Customers.Customer_6", DATE(2009,10,1)]|=F246</t>
  </si>
  <si>
    <t>'GM Allocation'!Bluebird_GM_1</t>
  </si>
  <si>
    <t>Gross_Margin_pct["Products.Product_7", "Customers.Customer_4", DATE(2009,7,1)]|=E264</t>
  </si>
  <si>
    <t>Revenue["Products.Product_7", "Customers.Customer_10", DATE(2009,7,1)]|=0/10/10</t>
  </si>
  <si>
    <t>'GM Allocation'!Bluebird_GM_3</t>
  </si>
  <si>
    <t>Gross_Margin_pct["Products.Product_3", "Customers.Customer_8", DATE(2009,7,1)]|=E228</t>
  </si>
  <si>
    <t>Revenue["Products.Product_5", "Customers.Customer_4", DATE(2009,4,1)]|=0/10/10</t>
  </si>
  <si>
    <t>Revenue["Products.Product_10", "Customers.Customer_5", DATE(2009,10,1)]|=0/10/10</t>
  </si>
  <si>
    <t>Gross_Margin_pct["Products.Product_10", "Customers.Customer_3", DATE(2010,7,1)]|=J293</t>
  </si>
  <si>
    <t>Revenue["Products.Product_10", "Customers.Customer_5", DATE(2009,7,1)]|=0/10/10</t>
  </si>
  <si>
    <t>Gross_Margin_pct["Products.Product_3", "Customers.Customer_6", DATE(2009,10,1)]|=F226</t>
  </si>
  <si>
    <t xml:space="preserve">  Product_10</t>
  </si>
  <si>
    <t>Mktg_Lead_Events["Mktg_Pgms.Direct_email", "Customers.Customer_10", "Pgm_Time.Q_3"]|=E59</t>
  </si>
  <si>
    <t>Revenue["Products.Product_7", "Customers.Customer_2", DATE(2010,7,1)]|=0/10/10</t>
  </si>
  <si>
    <t>Revenue["Products.Product_3", "Customers.Customer_2", DATE(2009,4,1)]|=0/10/10</t>
  </si>
  <si>
    <t>'(Other Computations)'!Bluebird_Rev_2</t>
  </si>
  <si>
    <t>Revenue["Products.Product_6", "Customers.Customer_4", DATE(2010,7,1)]|=0/10/10</t>
  </si>
  <si>
    <t>:A:0:Gross_Margin</t>
  </si>
  <si>
    <t>Mktg_Lead_Events["Mktg_Pgms.Direct_email", "Customers.Customer_9", "Pgm_Time.Q_6"]|=H58</t>
  </si>
  <si>
    <t>Gross_Margin_pct["Products.Product_10", "Customers.Customer_7", DATE(2010,10,1)]|=K297</t>
  </si>
  <si>
    <t>'(Other Computations)'!Bluebird_Rev_4</t>
  </si>
  <si>
    <t>Gross_Margin_pct["Products.Product_9", "Customers.Customer_4", DATE(2010,10,1)]|=K284</t>
  </si>
  <si>
    <t>Mktg_Lead_Events["Mktg_Pgms.Direct_email", "Customers.Customer_7", "Pgm_Time.Q_3"]|=E56</t>
  </si>
  <si>
    <t>Dimension (item)</t>
  </si>
  <si>
    <t>Gross_Margin_pct["Products.Product_5", "Customers.Customer_4", DATE(2010,10,1)]|=K244</t>
  </si>
  <si>
    <t>Revenue["Products.Product_1", "Customers.Customer_1", DATE(2009,7,1)]|=0/10/10</t>
  </si>
  <si>
    <t>Gross_Margin_pct["Products.Product_5", "Customers.Customer_8", DATE(2009,4,1)]|=D248</t>
  </si>
  <si>
    <t>Gross_Margin_pct["Products.Product_1", "Customers.Customer_10", DATE(2009,10,1)]|=F210</t>
  </si>
  <si>
    <t>Gross_Margin_pct["Products.Product_9", "Customers.Customer_8", DATE(2010,10,1)]|=K288</t>
  </si>
  <si>
    <t>Gross_Margin_pct["Products.Product_8", "Customers.Customer_5", DATE(2009,4,1)]|=D275</t>
  </si>
  <si>
    <t>ZZZ_Ranges!Revenue_Products_Product_7_Customers_Customer_1</t>
  </si>
  <si>
    <t>Revenue["Products.Product_9", "Customers.Customer_3", DATE(2009,10,1)]|=0/10/10</t>
  </si>
  <si>
    <t>:A:-1:Contrib_Margin_pct</t>
  </si>
  <si>
    <t>Revenue["Products.Product_1", "Customers.Customer_7", DATE(2009,4,1)]|=0/10/10</t>
  </si>
  <si>
    <t>ZZZ_Ranges!Revenue_Products_Product_6_Customers_Customer_5</t>
  </si>
  <si>
    <t>Mktg_Lead_Events["Mktg_Pgms.Direct_email", "Customers.Customer_8", "Pgm_Time.Q_5"]|=G57</t>
  </si>
  <si>
    <t>Gross_Margin_pct["Products.Product_1", "Customers.Customer_3", DATE(2010,4,1)]|=I203</t>
  </si>
  <si>
    <t>Gross_Margin_pct["Products.Product_3", "Customers.Customer_7", DATE(2010,1,1)]|=G227</t>
  </si>
  <si>
    <t>Revenue["Products.Product_6", "Customers.Customer_10", DATE(2010,1,1)]|=0/10/10</t>
  </si>
  <si>
    <t>Gross_Margin_pct["Products.Product_1", "Customers.Customer_5", DATE(2010,7,1)]|=J205</t>
  </si>
  <si>
    <t>Revenue["Products.Product_9", "Customers.Customer_8", DATE(2009,4,1)]|=0/10/10</t>
  </si>
  <si>
    <t>Gross_Margin_pct["Products.Product_8", "Customers.Customer_2", DATE(2009,7,1)]|=E272</t>
  </si>
  <si>
    <t>Gross_Margin_pct["Products.Product_7", "Customers.Customer_8", DATE(2009,1,1)]|=1</t>
  </si>
  <si>
    <t>Revenue["Products.Product_7", "Customers.Customer_4", DATE(2009,7,1)]|=0/10/10</t>
  </si>
  <si>
    <t>Gross_Margin_pct["Products.Product_9", "Customers.Customer_3", DATE(2009,1,1)]|=1</t>
  </si>
  <si>
    <t>Revenue["Products.Product_1", "Customers.Customer_3", DATE(2009,1,1)]|=0/10/10</t>
  </si>
  <si>
    <t>Gross_Margin_pct["Products.Product_2", "Customers.Customer_3", DATE(2009,4,1)]|=D213</t>
  </si>
  <si>
    <t>Sls_GM_Alloc</t>
  </si>
  <si>
    <t>Revenue["Products.Product_2", "Customers.Customer_7", DATE(2009,7,1)]|=0/10/10</t>
  </si>
  <si>
    <t>Gross_Margin_pct["Products.Product_5", "Customers.Customer_4", DATE(2009,1,1)]|=1</t>
  </si>
  <si>
    <t>Mktg_CM_Plot</t>
  </si>
  <si>
    <t>Gross_Margin_pct["Products.Product_1", "Customers.Customer_6", DATE(2010,7,1)]|=J206</t>
  </si>
  <si>
    <t>The number of lead persons from each customer organization who were touched by each marketing program in each time period</t>
  </si>
  <si>
    <t>Revenue["Products.Product_10", "Customers.Customer_1", DATE(2010,7,1)]|=0/10/10</t>
  </si>
  <si>
    <t>:A:-1:Gross_Margin_pct</t>
  </si>
  <si>
    <t>Customer 9</t>
  </si>
  <si>
    <t>Mktg_Pgm_VarExp["Mktg_Pgms.Direct_email"]|=0</t>
  </si>
  <si>
    <t>Mktg CM Alloc %</t>
  </si>
  <si>
    <t>Sites</t>
  </si>
  <si>
    <t>Revenue["Products.Product_3", "Customers.Customer_10", DATE(2010,10,1)]|=0/10/10</t>
  </si>
  <si>
    <t>Revenue["Products.Product_3", "Customers.Customer_1", DATE(2009,4,1)]|=0/10/10</t>
  </si>
  <si>
    <t>The percentage of contribution margin that is allocated to each sales program (for which each program gets credit) and each product</t>
  </si>
  <si>
    <t>Revenue["Products.Product_2", "Customers.Customer_9", DATE(2009,4,1)]|=0/10/10</t>
  </si>
  <si>
    <t>Revenue["Products.Product_10", "Customers.Customer_7", DATE(2009,1,1)]|=0/10/10</t>
  </si>
  <si>
    <t>Gross_Margin_pct["Products.Product_2", "Customers.Customer_8", DATE(2010,1,1)]|=G218</t>
  </si>
  <si>
    <t>ZZZ_Ranges!Revenue_Products_Product_3_Customers_Customer_3</t>
  </si>
  <si>
    <t>Revenue["Products.Product_7", "Customers.Customer_10", DATE(2010,1,1)]|=0/10/10</t>
  </si>
  <si>
    <t xml:space="preserve">  Customer_2</t>
  </si>
  <si>
    <t>Revenue["Products.Product_10", "Customers.Customer_6", DATE(2009,1,1)]|=0/10/10</t>
  </si>
  <si>
    <t>Revenue["Products.Product_7", "Customers.Customer_3", DATE(2009,1,1)]|=0/10/10</t>
  </si>
  <si>
    <t>Prog_Time</t>
  </si>
  <si>
    <t>Revenue["Products.Product_6", "Customers.Customer_8", DATE(2010,7,1)]|=0/10/10</t>
  </si>
  <si>
    <t>Gross_Margin_pct["Products.Product_10", "Customers.Customer_1", DATE(2009,10,1)]|=F291</t>
  </si>
  <si>
    <t>'Contrib Margin'!Bluebird_CM</t>
  </si>
  <si>
    <t>Revenue["Products.Product_2", "Customers.Customer_8", DATE(2009,7,1)]|=0/10/10</t>
  </si>
  <si>
    <t>Mktg_Lead_Events["Mktg_Pgms.Website", "Customers.Customer_4", "Pgm_Time.Q_8"]|=J43</t>
  </si>
  <si>
    <t>Sls_Lead_Events["Sales_Pgms.Seminars", "Customers.Customer_2", "Pgm_Time.Q_5"]|</t>
  </si>
  <si>
    <t>Gross_Margin_pct["Products.Product_1", "Customers.Customer_9", DATE(2009,4,1)]|=D209</t>
  </si>
  <si>
    <t>Revenue["Products.Product_8", "Customers.Customer_10", DATE(2009,1,1)]|=0/10/10</t>
  </si>
  <si>
    <t>Sls_Lead_Events["Sales_Pgms.Seminars", "Customers.Customer_7", "Pgm_Time.Q_3"]|</t>
  </si>
  <si>
    <t>Mktg_Lead_Events["Mktg_Pgms.Website", "Customers.Customer_5", "Pgm_Time.Q_5"]|=G44</t>
  </si>
  <si>
    <t>Sls_Pgm_Exp_Accr</t>
  </si>
  <si>
    <t>Revenue["Products.Product_6", "Customers.Customer_9", DATE(2010,1,1)]|=0/10/10</t>
  </si>
  <si>
    <t xml:space="preserve">  Customer_3</t>
  </si>
  <si>
    <t>Gross_Margin_pct["Products.Product_2", "Customers.Customer_9", DATE(2010,4,1)]|=I219</t>
  </si>
  <si>
    <t>Revenue["Products.Product_3", "Customers.Customer_6", DATE(2009,7,1)]|=0/10/10</t>
  </si>
  <si>
    <t>Gross_Margin_pct["Products.Product_4", "Customers.Customer_4", DATE(2010,10,1)]|=K234</t>
  </si>
  <si>
    <t>Sls_Half_Life_Strength["Sales_Pgms.Seminars"]|=0.5</t>
  </si>
  <si>
    <t>Gross_Margin_pct["Products.Product_4", "Customers.Customer_10", DATE(2010,1,1)]|=G240</t>
  </si>
  <si>
    <t>:A:-1:Mktg_Ev_Age_Factor</t>
  </si>
  <si>
    <t>Gross_Margin_pct["Products.Product_1", "Customers.Customer_5", DATE(2009,10,1)]|=F205</t>
  </si>
  <si>
    <t>Gross_Margin_pct["Products.Product_10", "Customers.Customer_3", DATE(2009,4,1)]|=D293</t>
  </si>
  <si>
    <t>Revenue["Products.Product_5", "Customers.Customer_8", DATE(2009,4,1)]|=0/10/10</t>
  </si>
  <si>
    <t>Gross_Margin_pct["Products.Product_6", "Customers.Customer_9", DATE(2009,7,1)]|=E259</t>
  </si>
  <si>
    <t>Mktg_Lead_Events["Mktg_Pgms.Website", "Customers.Customer_3", "Pgm_Time.Q_3"]|=E42</t>
  </si>
  <si>
    <t>Revenue["Products.Product_10", "Customers.Customer_2", DATE(2009,1,1)]|=0/10/10</t>
  </si>
  <si>
    <t>:D:0:Products.Product_10</t>
  </si>
  <si>
    <t>Gross_Margin_pct["Products.Product_10", "Customers.Customer_4", DATE(2009,4,1)]|=D294</t>
  </si>
  <si>
    <t>Gross_Margin_pct["Products.Product_5", "Customers.Customer_9", DATE(2009,4,1)]|=D249</t>
  </si>
  <si>
    <t>Sls_CM_pct_Plot</t>
  </si>
  <si>
    <t>Gross_Margin_pct["Products.Product_8", "Customers.Customer_4", DATE(2010,4,1)]|=I274</t>
  </si>
  <si>
    <t>Gross_Margin_pct["Products.Product_9", "Customers.Customer_9", DATE(2010,1,1)]|=G289</t>
  </si>
  <si>
    <t>Revenue["Products.Product_2", "Customers.Customer_8", DATE(2010,4,1)]|=0/10/10</t>
  </si>
  <si>
    <t>Sls_Lead_Events["Sales_Pgms.Seminars", "Customers.Customer_3", "Pgm_Time.Q_8"]|</t>
  </si>
  <si>
    <t>Gross_Margin_pct["Products.Product_7", "Customers.Customer_6", DATE(2010,10,1)]|=K266</t>
  </si>
  <si>
    <t>Revenue["Products.Product_5", "Customers.Customer_6", DATE(2009,7,1)]|=0/10/10</t>
  </si>
  <si>
    <t>Pgm_Time, Mktg_Pgms, Customers</t>
  </si>
  <si>
    <t>Gross_Margin_pct["Products.Product_7", "Customers.Customer_7", DATE(2010,1,1)]|=G267</t>
  </si>
  <si>
    <t>Revenue["Products.Product_5", "Customers.Customer_9", DATE(2010,4,1)]|=0/10/10</t>
  </si>
  <si>
    <t>Revenue["Products.Product_7", "Customers.Customer_1", DATE(2009,7,1)]|=0/10/10</t>
  </si>
  <si>
    <t>Revenue["Products.Product_4", "Customers.Customer_6", DATE(2010,1,1)]|=0/10/10</t>
  </si>
  <si>
    <t>Sls_Lead_Events["Sales_Pgms.Seminars", "Customers.Customer_9", "Pgm_Time.Q_2"]|</t>
  </si>
  <si>
    <t>Revenue["Products.Product_8", "Customers.Customer_3", DATE(2009,4,1)]|=0/10/10</t>
  </si>
  <si>
    <t>Sls_CM_Alloc_pct_Plot</t>
  </si>
  <si>
    <t>:D:2:Pgm_Time</t>
  </si>
  <si>
    <t>Gross_Margin_pct["Products.Product_4", "Customers.Customer_3", DATE(2009,10,1)]|=F233</t>
  </si>
  <si>
    <t>:A:-1:Mktg_GM_Alloc_tsum</t>
  </si>
  <si>
    <t>Sls_Lead_Events["Sales_Pgms.Seminars", "Customers.Customer_4", "Pgm_Time.Q_3"]|</t>
  </si>
  <si>
    <t>Gross_Margin_pct["Products.Product_2", "Customers.Customer_4", DATE(2010,7,1)]|=J214</t>
  </si>
  <si>
    <t>:D:0:Sales_Pgms.Seminars</t>
  </si>
  <si>
    <t>Revenue["Products.Product_1", "Customers.Customer_3", DATE(2010,10,1)]|=0/10/10</t>
  </si>
  <si>
    <t>Revenue["Products.Product_1", "Customers.Customer_6", DATE(2010,1,1)]|=0/10/10</t>
  </si>
  <si>
    <t>Mktg_Ev_Age_Factor</t>
  </si>
  <si>
    <t>Revenue["Products.Product_4", "Customers.Customer_6", DATE(2009,4,1)]|=0/10/10</t>
  </si>
  <si>
    <t>Bluebird_CM</t>
  </si>
  <si>
    <t>ZZZ_Ranges!Revenue_Products_Product_7_Customers_Customer_4</t>
  </si>
  <si>
    <t>Gross_Margin_pct["Products.Product_1", "Customers.Customer_10", DATE(2010,4,1)]|=I210</t>
  </si>
  <si>
    <t>:A:-1:Mktg_Pgm_Life_Days</t>
  </si>
  <si>
    <t>Revenue["Products.Product_7", "Customers.Customer_6", DATE(2009,7,1)]|=0/10/10</t>
  </si>
  <si>
    <t>Sls_Lead_Events["Sales_Pgms.Sales_visits", "Customers.Customer_10", "Pgm_Time.Q_3"]|</t>
  </si>
  <si>
    <t>Revenue["Products.Product_8", "Customers.Customer_8", DATE(2009,4,1)]|=0/10/10</t>
  </si>
  <si>
    <t>Gross_Margin_pct["Products.Product_4", "Customers.Customer_1", DATE(2009,7,1)]|=E231</t>
  </si>
  <si>
    <t>Revenue["Products.Product_10", "Customers.Customer_10", DATE(2009,7,1)]|=0/10/10</t>
  </si>
  <si>
    <t>Revenue["Products.Product_7", "Customers.Customer_2", DATE(2009,10,1)]|=0/10/10</t>
  </si>
  <si>
    <t>The ratio (contribution margin)/revenue, for each sales program and each product</t>
  </si>
  <si>
    <t>The effective life of each sales program in influencing customers. This parameter is used to estimate the decline inf effectiveness of each program event with time after the event.</t>
  </si>
  <si>
    <t>Sales_Ev_Type</t>
  </si>
  <si>
    <t>Gross_Margin_pct["Products.Product_10", "Customers.Customer_7", DATE(2010,7,1)]|=J297</t>
  </si>
  <si>
    <t>Sales CM %</t>
  </si>
  <si>
    <t>Mktg_Lead_Events["Mktg_Pgms.Direct_email", "Customers.Customer_10", "Pgm_Time.Q_5"]|=G59</t>
  </si>
  <si>
    <t>Revenue["Products.Product_2", "Customers.Customer_8", DATE(2010,10,1)]|=0/10/10</t>
  </si>
  <si>
    <t>Gross_Margin_pct["Products.Product_8", "Customers.Customer_7", DATE(2009,1,1)]|=1</t>
  </si>
  <si>
    <t>Gross_Margin_pct["Products.Product_5", "Customers.Customer_7", DATE(2010,4,1)]|=I247</t>
  </si>
  <si>
    <t>Gross_Margin_pct["Products.Product_4", "Customers.Customer_6", DATE(2010,7,1)]|=J236</t>
  </si>
  <si>
    <t>Revenue["Products.Product_7", "Customers.Customer_2", DATE(2009,1,1)]|=0/10/10</t>
  </si>
  <si>
    <t xml:space="preserve">  Customer_6</t>
  </si>
  <si>
    <t>:D:2:Products</t>
  </si>
  <si>
    <t>Revenue["Products.Product_9", "Customers.Customer_5", DATE(2009,4,1)]|=0/10/10</t>
  </si>
  <si>
    <t>:D:0:Pgm_Time.Q_2</t>
  </si>
  <si>
    <t>:D:0:Pgm_Time.Q_3</t>
  </si>
  <si>
    <t>:D:0:Pgm_Time.Q_1</t>
  </si>
  <si>
    <t>Revenue["Products.Product_9", "Customers.Customer_8", DATE(2010,1,1)]|=0/10/10</t>
  </si>
  <si>
    <t>Gross_Margin_pct["Products.Product_1", "Customers.Customer_5", DATE(2009,4,1)]|=D205</t>
  </si>
  <si>
    <t>:D:0:Pgm_Time.Q_4</t>
  </si>
  <si>
    <t>:D:0:Pgm_Time.Q_5</t>
  </si>
  <si>
    <t>Revenue["Products.Product_5", "Customers.Customer_7", DATE(2009,4,1)]|=0/10/10</t>
  </si>
  <si>
    <t>:D:0:Pgm_Time.Q_8</t>
  </si>
  <si>
    <t>Revenue["Products.Product_10", "Customers.Customer_5", DATE(2009,1,1)]|=0/10/10</t>
  </si>
  <si>
    <t>Gross_Margin_pct["Products.Product_3", "Customers.Customer_1", DATE(2009,1,1)]|=1</t>
  </si>
  <si>
    <t>ZZZ_Ranges!Revenue_Products_Product_2_Customers_Customer_2</t>
  </si>
  <si>
    <t>Gross_Margin_pct["Products.Product_10", "Customers.Customer_1", DATE(2010,10,1)]|=K291</t>
  </si>
  <si>
    <t>Revenue["Products.Product_9", "Customers.Customer_6", DATE(2010,7,1)]|=0/10/10</t>
  </si>
  <si>
    <t>Gross_Margin_pct["Products.Product_10", "Customers.Customer_9", DATE(2010,7,1)]|=J299</t>
  </si>
  <si>
    <t>Gross_Margin_pct["Products.Product_1", "Customers.Customer_3", DATE(2009,4,1)]|=D203</t>
  </si>
  <si>
    <t>Gross_Margin_pct["Products.Product_3", "Customers.Customer_10", DATE(2010,7,1)]|=J230</t>
  </si>
  <si>
    <t>Mktg_Lead_Events["Mktg_Pgms.Website", "Customers.Customer_7", "Pgm_Time.Q_7"]|=I46</t>
  </si>
  <si>
    <t>Mktg_Pgm_Wgt*Mktg_Lead_Events*Mktg_Ev_Age_Factor</t>
  </si>
  <si>
    <t xml:space="preserve">  Customer_7</t>
  </si>
  <si>
    <t>Revenue["Products.Product_2", "Customers.Customer_2", DATE(2010,10,1)]|=0/10/10</t>
  </si>
  <si>
    <t>Revenue["Products.Product_8", "Customers.Customer_3", DATE(2010,4,1)]|=0/10/10</t>
  </si>
  <si>
    <t>Revenue["Products.Product_2", "Customers.Customer_10", DATE(2009,4,1)]|=0/10/10</t>
  </si>
  <si>
    <t>Gross_Margin_pct["Products.Product_6", "Customers.Customer_10", DATE(2009,7,1)]|=E260</t>
  </si>
  <si>
    <t>Sls_Lead_Events["Sales_Pgms.Sales_visits", "Customers.Customer_9", "Pgm_Time.Q_7"]|</t>
  </si>
  <si>
    <t>Revenue["Products.Product_8", "Customers.Customer_8", DATE(2010,4,1)]|=0/10/10</t>
  </si>
  <si>
    <t>Gross_Margin_pct["Products.Product_1", "Customers.Customer_1", DATE(2010,7,1)]|=J201</t>
  </si>
  <si>
    <t>Revenue["Products.Product_8", "Customers.Customer_3", DATE(2010,10,1)]|=0/10/10</t>
  </si>
  <si>
    <t>Gross_Margin_pct["Products.Product_8", "Customers.Customer_8", DATE(2010,10,1)]|=K278</t>
  </si>
  <si>
    <t>Mktg_Lead_Events["Mktg_Pgms.Direct_email", "Customers.Customer_6", "Pgm_Time.Q_5"]|=G55</t>
  </si>
  <si>
    <t>Inputs!Gross_Margin_pct_4</t>
  </si>
  <si>
    <t>:A:0:Mktg_Ev_Age_Factor</t>
  </si>
  <si>
    <t>:A:0:Mktg_Pgm_Exp_Accr</t>
  </si>
  <si>
    <t>Inputs!Gross_Margin_pct_1</t>
  </si>
  <si>
    <t>Revenue["Products.Product_9", "Customers.Customer_9", DATE(2010,1,1)]|=0/10/10</t>
  </si>
  <si>
    <t>Inputs!Gross_Margin_pct_3</t>
  </si>
  <si>
    <t>Inputs!Gross_Margin_pct_2</t>
  </si>
  <si>
    <t>Gross_Margin_pct["Products.Product_2", "Customers.Customer_1", DATE(2010,7,1)]|=J211</t>
  </si>
  <si>
    <t>Gross_Margin_pct["Products.Product_1", "Customers.Customer_5", DATE(2010,1,1)]|=G205</t>
  </si>
  <si>
    <t>ZZZ_Ranges!Revenue_Products_Product_2_Customers_Customer_3</t>
  </si>
  <si>
    <t>:A:0:Sls_GM_Alloc_tsum</t>
  </si>
  <si>
    <t>Inputs!Gross_Margin_pct_8</t>
  </si>
  <si>
    <t>Revenue["Products.Product_7", "Customers.Customer_8", DATE(2009,1,1)]|=0/10/10</t>
  </si>
  <si>
    <t>Revenue["Products.Product_9", "Customers.Customer_7", DATE(2009,10,1)]|=0/10/10</t>
  </si>
  <si>
    <t>Revenue["Products.Product_6", "Customers.Customer_9", DATE(2009,1,1)]|=0/10/10</t>
  </si>
  <si>
    <t>Sls_Lead_Events["Sales_Pgms.Sales_visits", "Customers.Customer_1", "Pgm_Time.Q_1"]|</t>
  </si>
  <si>
    <t>'(Other Computations)'!Bluebird_Rev_8</t>
  </si>
  <si>
    <t>Gross_Margin_pct["Products.Product_1", "Customers.Customer_6", DATE(2010,1,1)]|=G206</t>
  </si>
  <si>
    <t>Sls_Lead_Events["Sales_Pgms.Sales_visits", "Customers.Customer_4", "Pgm_Time.Q_2"]|</t>
  </si>
  <si>
    <t>Gross_Margin_pct["Products.Product_1", "Customers.Customer_7", DATE(2009,7,1)]|=E207</t>
  </si>
  <si>
    <t>Revenue["Products.Product_3", "Customers.Customer_7", DATE(2010,7,1)]|=0/10/10</t>
  </si>
  <si>
    <t>Revenue["Products.Product_4", "Customers.Customer_4", DATE(2010,10,1)]|=0/10/10</t>
  </si>
  <si>
    <t>Revenue["Products.Product_8", "Customers.Customer_7", DATE(2010,4,1)]|=0/10/10</t>
  </si>
  <si>
    <t>Revenue["Products.Product_10", "Customers.Customer_1", DATE(2010,1,1)]|=0/10/10</t>
  </si>
  <si>
    <t>Gross_Margin_pct["Products.Product_5", "Customers.Customer_4", DATE(2009,4,1)]|=D244</t>
  </si>
  <si>
    <t>Gross_Margin_pct["Products.Product_4", "Customers.Customer_4", DATE(2009,1,1)]|=1</t>
  </si>
  <si>
    <t>ZZZ_Ranges!Revenue_Products_Product_4_Customers_Customer_8</t>
  </si>
  <si>
    <t>Gross_Margin_pct["Products.Product_2", "Customers.Customer_1", DATE(2010,10,1)]|=K211</t>
  </si>
  <si>
    <t>Revenue["Products.Product_1", "Customers.Customer_2", DATE(2010,7,1)]|=0/10/10</t>
  </si>
  <si>
    <t xml:space="preserve">  Customer_5</t>
  </si>
  <si>
    <t>Gross_Margin_pct["Products.Product_5", "Customers.Customer_6", DATE(2009,7,1)]|=E246</t>
  </si>
  <si>
    <t>Mktg_Lead_Events["Mktg_Pgms.Website", "Customers.Customer_10", "Pgm_Time.Q_2"]|=D49</t>
  </si>
  <si>
    <t>ZZZ_Ranges!Revenue_Products_Product_9_Customers_Customer_5</t>
  </si>
  <si>
    <t>Sls_Lead_Events["Sales_Pgms.Seminars", "Customers.Customer_8", "Pgm_Time.Q_2"]|</t>
  </si>
  <si>
    <t>Sls_Lead_Events["Sales_Pgms.Sales_visits", "Customers.Customer_3", "Pgm_Time.Q_3"]|</t>
  </si>
  <si>
    <t>Revenue["Products.Product_8", "Customers.Customer_9", DATE(2010,1,1)]|=0/10/10</t>
  </si>
  <si>
    <t>Sales_Pgms</t>
  </si>
  <si>
    <t>Mktg_Pgm_Life_Days["Mktg_Pgms.Direct_email"]|=90</t>
  </si>
  <si>
    <t>Revenue["Products.Product_4", "Customers.Customer_8", DATE(2009,10,1)]|=0/10/10</t>
  </si>
  <si>
    <t>ZZZ_Ranges!Revenue_Products_Product_6_Customers_Customer_9</t>
  </si>
  <si>
    <t>:A:0:Contrib_Margin_pct</t>
  </si>
  <si>
    <t>Mktg_Lead_Events["Mktg_Pgms.Website", "Customers.Customer_5", "Pgm_Time.Q_3"]|=E44</t>
  </si>
  <si>
    <t>Gross_Margin_pct["Products.Product_10", "Customers.Customer_3", DATE(2009,10,1)]|=F293</t>
  </si>
  <si>
    <t>Gross_Margin_pct["Products.Product_6", "Customers.Customer_7", DATE(2009,7,1)]|=E257</t>
  </si>
  <si>
    <t>Revenue["Products.Product_7", "Customers.Customer_5", DATE(2009,1,1)]|=0/10/10</t>
  </si>
  <si>
    <t>ZZZ_Ranges!Revenue_Products_Product_5_Customers_Customer_2</t>
  </si>
  <si>
    <t>Gross_Margin_pct["Products.Product_3", "Customers.Customer_10", DATE(2009,4,1)]|=D230</t>
  </si>
  <si>
    <t>Mktg_Lead_Events["Mktg_Pgms.Website", "Customers.Customer_1", "Pgm_Time.Q_1"]|=0</t>
  </si>
  <si>
    <t>Gross_Margin_pct["Products.Product_5", "Customers.Customer_4", DATE(2010,1,1)]|=G244</t>
  </si>
  <si>
    <t>Revenue["Products.Product_10", "Customers.Customer_6", DATE(2010,7,1)]|=0/10/10</t>
  </si>
  <si>
    <t>Bluebird_Expense</t>
  </si>
  <si>
    <t>Gross_Margin_pct["Products.Product_2", "Customers.Customer_6", DATE(2010,4,1)]|=I216</t>
  </si>
  <si>
    <t>Fixed expense incurred by each marketing program in each time period, that is not affected by the number of people who are touched by the program. If a program has no lead events in a time period, the program does not incur any fixed costs (or variable costs) in that time period.
Example: the cost to design and produce a webinar does not depend on how many times the webinar is viewed or how many people attend each viewing.</t>
  </si>
  <si>
    <t>Customer 3</t>
  </si>
  <si>
    <t>Gross_Margin_pct["Products.Product_1", "Customers.Customer_4", DATE(2009,4,1)]|=D204</t>
  </si>
  <si>
    <t>Level As</t>
  </si>
  <si>
    <t>Revenue["Products.Product_9", "Customers.Customer_5", DATE(2009,1,1)]|=0/10/10</t>
  </si>
  <si>
    <t>Gross_Margin_pct["Products.Product_8", "Customers.Customer_8", DATE(2009,1,1)]|=1</t>
  </si>
  <si>
    <t>Gross_Margin_pct["Products.Product_1", "Customers.Customer_9", DATE(2009,1,1)]|=1</t>
  </si>
  <si>
    <t>Sls_Pgm_Life_Days["Sales_Pgms.Seminars"]|=90</t>
  </si>
  <si>
    <t>Sls_Lead_Events["Sales_Pgms.Sales_visits", "Customers.Customer_5", "Pgm_Time.Q_8"]|</t>
  </si>
  <si>
    <t>Gross_Margin_pct["Products.Product_6", "Customers.Customer_5", DATE(2009,7,1)]|=E255</t>
  </si>
  <si>
    <t>Sls_Lead_Events["Sales_Pgms.Sales_visits", "Customers.Customer_8", "Pgm_Time.Q_1"]|</t>
  </si>
  <si>
    <t>Gross_Margin_pct["Products.Product_9", "Customers.Customer_3", DATE(2009,10,1)]|=F283</t>
  </si>
  <si>
    <t>Revenue["Products.Product_3", "Customers.Customer_5", DATE(2009,10,1)]|=0/10/10</t>
  </si>
  <si>
    <t>Mktg_Lead_Events["Mktg_Pgms.Direct_email", "Customers.Customer_1", "Pgm_Time.Q_3"]|=E50</t>
  </si>
  <si>
    <t xml:space="preserve">  Product_4</t>
  </si>
  <si>
    <t>Gross_Margin_pct["Products.Product_10", "Customers.Customer_9", DATE(2010,4,1)]|=I299</t>
  </si>
  <si>
    <t>Revenue["Products.Product_1", "Customers.Customer_10", DATE(2009,10,1)]|=0/10/10</t>
  </si>
  <si>
    <t>'(Other Computations)'!Bluebird_GM_pct_tsum</t>
  </si>
  <si>
    <t>Revenue["Products.Product_7", "Customers.Customer_6", DATE(2010,10,1)]|=0/10/10</t>
  </si>
  <si>
    <t>Dimension Index</t>
  </si>
  <si>
    <t>Revenue["Products.Product_9", "Customers.Customer_7", DATE(2009,1,1)]|=0/10/10</t>
  </si>
  <si>
    <t>:A:-1:Mktg_Contrib_Margin</t>
  </si>
  <si>
    <t>Revenue["Products.Product_2", "Customers.Customer_10", DATE(2009,7,1)]|=0/10/10</t>
  </si>
  <si>
    <t>ZZZ_Ranges!Revenue_Products_Product_2_Customers</t>
  </si>
  <si>
    <t>Revenue["Products.Product_9", "Customers.Customer_7", DATE(2010,1,1)]|=0/10/10</t>
  </si>
  <si>
    <t>Gross_Margin_pct["Products.Product_8", "Customers.Customer_7", DATE(2009,4,1)]|=D277</t>
  </si>
  <si>
    <t>Gross_Margin_pct["Products.Product_2", "Customers.Customer_3", DATE(2010,10,1)]|=K213</t>
  </si>
  <si>
    <t>Gross_Margin_pct["Products.Product_8", "Customers.Customer_4", DATE(2009,7,1)]|=E274</t>
  </si>
  <si>
    <t>Revenue["Products.Product_2", "Customers.Customer_3", DATE(2009,10,1)]|=0/10/10</t>
  </si>
  <si>
    <t>Gross_Margin_pct["Products.Product_6", "Customers.Customer_4", DATE(2010,4,1)]|=I254</t>
  </si>
  <si>
    <t>You can customize this template by filling in a simple form, without editing a spreadsheet.</t>
  </si>
  <si>
    <r>
      <t xml:space="preserve">A </t>
    </r>
    <r>
      <rPr>
        <b/>
        <i/>
        <sz val="10"/>
        <rFont val="Arial"/>
        <family val="2"/>
      </rPr>
      <t>customizable</t>
    </r>
    <r>
      <rPr>
        <b/>
        <sz val="10"/>
        <rFont val="Arial"/>
        <family val="2"/>
      </rPr>
      <t xml:space="preserve"> template</t>
    </r>
    <r>
      <rPr>
        <sz val="10"/>
        <rFont val="Arial"/>
        <family val="2"/>
      </rPr>
      <t xml:space="preserve"> is a flexible model that you can adapt to your situation by filling in a simple form, without editing a spreadsheet or its formulas. For example, you can specify time range and time grain; number and names of items in a dimension (such as your products and product families); and include or exclude major features. The resulting spreadsheet matches your needs better than any standard template.</t>
    </r>
  </si>
  <si>
    <t>1. Order a customized version of this template.</t>
  </si>
  <si>
    <t>Click "+" for more information.</t>
  </si>
  <si>
    <r>
      <rPr>
        <sz val="10"/>
        <rFont val="Times New Roman"/>
        <family val="1"/>
      </rPr>
      <t>•</t>
    </r>
    <r>
      <rPr>
        <sz val="10"/>
        <rFont val="Arial"/>
        <family val="2"/>
      </rPr>
      <t xml:space="preserve"> You can specify custom features by filling out a simple form. (Click on "+" for more information.)</t>
    </r>
  </si>
  <si>
    <t>Precise customizations vary from template to template. Examples:</t>
  </si>
  <si>
    <r>
      <rPr>
        <sz val="10"/>
        <rFont val="Calibri"/>
        <family val="2"/>
      </rPr>
      <t>−</t>
    </r>
    <r>
      <rPr>
        <sz val="10"/>
        <rFont val="Arial"/>
        <family val="2"/>
      </rPr>
      <t xml:space="preserve"> Specify the starting time, time range, time grain and rollup time grains (such as annual sums).</t>
    </r>
  </si>
  <si>
    <r>
      <rPr>
        <sz val="10"/>
        <rFont val="Times New Roman"/>
        <family val="1"/>
      </rPr>
      <t>−</t>
    </r>
    <r>
      <rPr>
        <sz val="10"/>
        <rFont val="Arial"/>
        <family val="2"/>
      </rPr>
      <t xml:space="preserve"> Specify the items in a dimension and levels of hierarchy (such as product families and products).</t>
    </r>
  </si>
  <si>
    <r>
      <rPr>
        <sz val="10"/>
        <rFont val="Times New Roman"/>
        <family val="1"/>
      </rPr>
      <t>−</t>
    </r>
    <r>
      <rPr>
        <sz val="10"/>
        <rFont val="Arial"/>
        <family val="2"/>
      </rPr>
      <t xml:space="preserve"> Include or exclude entire sub-models in the template.</t>
    </r>
  </si>
  <si>
    <r>
      <rPr>
        <sz val="10"/>
        <rFont val="Calibri"/>
        <family val="2"/>
      </rPr>
      <t>−</t>
    </r>
    <r>
      <rPr>
        <sz val="10"/>
        <rFont val="Arial"/>
        <family val="2"/>
      </rPr>
      <t xml:space="preserve"> These features </t>
    </r>
    <r>
      <rPr>
        <sz val="10"/>
        <rFont val="Arial"/>
        <family val="2"/>
      </rPr>
      <t>address the most serious problem with conventional spreadsheet templates: You can
   customize a template in many ways without having to interpret and edit numerous cell formulas.</t>
    </r>
  </si>
  <si>
    <r>
      <rPr>
        <sz val="10"/>
        <rFont val="Times New Roman"/>
        <family val="1"/>
      </rPr>
      <t>•</t>
    </r>
    <r>
      <rPr>
        <sz val="10"/>
        <rFont val="Arial"/>
        <family val="2"/>
      </rPr>
      <t xml:space="preserve"> You can edit many aspects of your Excel template after receiving it. (Click on "+" for more information.)</t>
    </r>
  </si>
  <si>
    <r>
      <rPr>
        <sz val="10"/>
        <rFont val="Times New Roman"/>
        <family val="1"/>
      </rPr>
      <t>−</t>
    </r>
    <r>
      <rPr>
        <sz val="10"/>
        <rFont val="Arial"/>
        <family val="2"/>
      </rPr>
      <t xml:space="preserve"> Edit input data in clearly marked input cells.</t>
    </r>
  </si>
  <si>
    <r>
      <rPr>
        <sz val="10"/>
        <rFont val="Times New Roman"/>
        <family val="1"/>
      </rPr>
      <t>−</t>
    </r>
    <r>
      <rPr>
        <sz val="10"/>
        <rFont val="Arial"/>
        <family val="2"/>
      </rPr>
      <t xml:space="preserve"> Edit the model start date of a template, so your template is not out of date when the start date changes.</t>
    </r>
  </si>
  <si>
    <r>
      <rPr>
        <sz val="10"/>
        <rFont val="Times New Roman"/>
        <family val="1"/>
      </rPr>
      <t>−</t>
    </r>
    <r>
      <rPr>
        <sz val="10"/>
        <rFont val="Arial"/>
        <family val="2"/>
      </rPr>
      <t xml:space="preserve"> Edit names of dimension items in once place (such as products, departments, expense accounts).</t>
    </r>
  </si>
  <si>
    <r>
      <rPr>
        <sz val="10"/>
        <rFont val="Calibri"/>
        <family val="2"/>
      </rPr>
      <t>−</t>
    </r>
    <r>
      <rPr>
        <sz val="10"/>
        <rFont val="Arial"/>
        <family val="2"/>
      </rPr>
      <t xml:space="preserve"> Each table has an Excel comment that provides a variable name and explains the variable. </t>
    </r>
  </si>
  <si>
    <r>
      <rPr>
        <sz val="10"/>
        <rFont val="Times New Roman"/>
        <family val="1"/>
      </rPr>
      <t>•</t>
    </r>
    <r>
      <rPr>
        <sz val="10"/>
        <rFont val="Arial"/>
        <family val="2"/>
      </rPr>
      <t xml:space="preserve"> </t>
    </r>
    <r>
      <rPr>
        <sz val="10"/>
        <rFont val="Arial"/>
        <family val="2"/>
      </rPr>
      <t>Our staff has extensive experience in many areas of business and engineering analysis.</t>
    </r>
  </si>
  <si>
    <t>The model computes a contribution margin for each Marketing Program. (See definitions of terms below).</t>
  </si>
  <si>
    <t>– The Key: Allocate revenue from each sales order to specific Program Events that touched the customer.</t>
  </si>
  <si>
    <t>– Allocate expenses (to Programs, Program Events, Lead Events) using fixed expense and variable expense
   per Lead Person.</t>
  </si>
  <si>
    <t>– Contribution margin (of a Program, Program Event or Lead Event) = allocated revenue – allocated costs.</t>
  </si>
  <si>
    <t>– The key results are collected on worksheet "ContMargin."</t>
  </si>
  <si>
    <t>• The timing of Lead Events and sales orders plays a critical role in the computations.</t>
  </si>
  <si>
    <t>– Each type of Lead Event has a finite effective lifetime. The effectiveness of a Lead Event (measured by its
   share of revenue from a customer order) declines over its lifetime.</t>
  </si>
  <si>
    <t>– The model accrues expense for a Program Event (which is &lt;= actual Program Expense) by estimating
   how much of the initial "book value" of the Program Event remains at the end of the sales time span.</t>
  </si>
  <si>
    <t>– This model lumps all sales orders and all Lead Events by quarter.</t>
  </si>
  <si>
    <t>• You can include more marketing and sales programs, and programs from the support department.</t>
  </si>
  <si>
    <t>• The model includes Excel graphs of key variables. These charts are part of the model, and they are included
   by default in exported Excel workbooks. You can add more charts, import them, and the new charts will be
   included in exported Excel workbooks.</t>
  </si>
  <si>
    <t>As you explore the model, we suggest that you</t>
  </si>
  <si>
    <t>Suggestions for using this model</t>
  </si>
  <si>
    <t>1. Use this workbook as-is to analyze marketing and sales programs. You can change the data in the dark blue
    input cells. You can change the display names of dimension items and variables in dark blue cells on the
    worksheet "Labels."</t>
  </si>
  <si>
    <t>2. Customize this Excel workbook to make an analysis of marketing and sales programs that fits your situation.</t>
  </si>
  <si>
    <t>Technical notes</t>
  </si>
  <si>
    <t>• Allocate gross margin (revenue - cost of goods sold) to programs, so that programs are rewarded more
   for helping to generate high-margin sales.</t>
  </si>
  <si>
    <t>• Terminology</t>
  </si>
  <si>
    <t xml:space="preserve">– Marketing Program: an activity such as all seminars, all webinars, all website visits, all trade shows. </t>
  </si>
  <si>
    <t>– Sales Program: the model also includes sales department program events such as visits and phone calls.</t>
  </si>
  <si>
    <t>– Program Event: a specific activity at a specific time, such as a seminar, webinar, website visit,
  trade show participation.</t>
  </si>
  <si>
    <t>– Lead Person: one person from a prospective customer organization who is reached
  (and presumably influenced) by a marketing program.</t>
  </si>
  <si>
    <t>– Lead Event: The event at which a Lead Person is reached by a Program Event.</t>
  </si>
  <si>
    <t>– Bluebird: An order that has no associated Lead Events; that is, there is no record of a company program
   that influenced the buyer.</t>
  </si>
  <si>
    <t>• The customer is a network of people that make the purchase decision.</t>
  </si>
  <si>
    <r>
      <rPr>
        <sz val="10"/>
        <rFont val="Times New Roman"/>
        <family val="1"/>
      </rPr>
      <t>–</t>
    </r>
    <r>
      <rPr>
        <sz val="10"/>
        <rFont val="Arial"/>
        <family val="2"/>
      </rPr>
      <t xml:space="preserve"> In practice, the customer site (defined by company, division, address) is a proxy for the decision network.</t>
    </r>
  </si>
  <si>
    <t>– The customer is not the person who placed the order or the person who attended the Program Event.
   Using these definitions makes it impossible to link marketing touches with sales orders.</t>
  </si>
  <si>
    <r>
      <rPr>
        <sz val="10"/>
        <rFont val="Times New Roman"/>
        <family val="1"/>
      </rPr>
      <t>•</t>
    </r>
    <r>
      <rPr>
        <sz val="10"/>
        <rFont val="Arial"/>
        <family val="2"/>
      </rPr>
      <t xml:space="preserve"> The effectiveness of a program event in influencing purchasers changes over time as a function Pgmeff(T)
   (where T </t>
    </r>
    <r>
      <rPr>
        <sz val="10"/>
        <rFont val="Arial"/>
        <family val="2"/>
      </rPr>
      <t xml:space="preserve">:= (order date - event date) / (Program Life)) that </t>
    </r>
    <r>
      <rPr>
        <sz val="10"/>
        <rFont val="Arial"/>
        <family val="2"/>
      </rPr>
      <t>satisfies these conditions.</t>
    </r>
  </si>
  <si>
    <r>
      <rPr>
        <sz val="10"/>
        <rFont val="Calibri"/>
        <family val="2"/>
      </rPr>
      <t xml:space="preserve">– </t>
    </r>
    <r>
      <rPr>
        <sz val="10"/>
        <rFont val="Arial"/>
        <family val="2"/>
      </rPr>
      <t>Pgmeff(0) = 1. That is, measure effectiveness over time relative to initial effectiveness.</t>
    </r>
  </si>
  <si>
    <r>
      <rPr>
        <sz val="10"/>
        <rFont val="Calibri"/>
        <family val="2"/>
      </rPr>
      <t>–</t>
    </r>
    <r>
      <rPr>
        <sz val="10"/>
        <rFont val="Arial"/>
        <family val="2"/>
      </rPr>
      <t xml:space="preserve"> The derivative d Pgmeff(T) / dT = 0 when T</t>
    </r>
    <r>
      <rPr>
        <sz val="10"/>
        <rFont val="Arial"/>
        <family val="2"/>
      </rPr>
      <t xml:space="preserve"> = 0 or 1. That is, the rate of change of effectiveness is very small
   at the beginning and end of program life.</t>
    </r>
  </si>
  <si>
    <r>
      <rPr>
        <sz val="10"/>
        <rFont val="Calibri"/>
        <family val="2"/>
      </rPr>
      <t>–</t>
    </r>
    <r>
      <rPr>
        <sz val="10"/>
        <rFont val="Arial"/>
        <family val="2"/>
      </rPr>
      <t xml:space="preserve"> The value of Pgmeff(0.5) is an adjustable parameter called hv (half value) that determines whether
   the effectiveness declines more in the first or second half of program life.</t>
    </r>
  </si>
  <si>
    <r>
      <rPr>
        <sz val="10"/>
        <rFont val="Calibri"/>
        <family val="2"/>
      </rPr>
      <t>–</t>
    </r>
    <r>
      <rPr>
        <sz val="10"/>
        <rFont val="Arial"/>
        <family val="2"/>
      </rPr>
      <t xml:space="preserve"> Pgmeff(T) is a polynomial.</t>
    </r>
  </si>
  <si>
    <t>These conditions determine that during program life (for 0 ≤ T ≤ 1 ) Pgmeff(T) is:</t>
  </si>
  <si>
    <r>
      <rPr>
        <sz val="10"/>
        <rFont val="Calibri"/>
        <family val="2"/>
      </rPr>
      <t>–</t>
    </r>
    <r>
      <rPr>
        <sz val="10"/>
        <rFont val="Arial"/>
        <family val="2"/>
      </rPr>
      <t xml:space="preserve"> </t>
    </r>
    <r>
      <rPr>
        <sz val="10"/>
        <rFont val="Arial"/>
        <family val="2"/>
      </rPr>
      <t xml:space="preserve">the computationally efficient Horner's form:  (T*((16*hv - 8)*T - 32*hv + 18) + 16*hv - 11) * T^2 + 1  </t>
    </r>
  </si>
  <si>
    <r>
      <rPr>
        <sz val="10"/>
        <rFont val="Calibri"/>
        <family val="2"/>
      </rPr>
      <t>–</t>
    </r>
    <r>
      <rPr>
        <sz val="10"/>
        <rFont val="Arial"/>
        <family val="2"/>
      </rPr>
      <t xml:space="preserve"> </t>
    </r>
    <r>
      <rPr>
        <sz val="10"/>
        <rFont val="Arial"/>
        <family val="2"/>
      </rPr>
      <t xml:space="preserve">the factored form that is easier to read:   (T - 1)^2 * (2 * T * (2*hv - 1) * T + 1) + 1)  </t>
    </r>
  </si>
  <si>
    <r>
      <rPr>
        <sz val="10"/>
        <rFont val="Times New Roman"/>
        <family val="1"/>
      </rPr>
      <t>•</t>
    </r>
    <r>
      <rPr>
        <sz val="10"/>
        <rFont val="Arial"/>
        <family val="2"/>
      </rPr>
      <t xml:space="preserve"> The effectiveness function determines depreciation as a function of time to be initial value * Pgmdepr(T), where</t>
    </r>
  </si>
  <si>
    <t>Pgmdepr(T) = - d Pgmeff(T) / d T</t>
  </si>
  <si>
    <r>
      <t xml:space="preserve">Therefore  the remaining "book value" of a program at normalized time T (0 </t>
    </r>
    <r>
      <rPr>
        <sz val="10"/>
        <rFont val="Calibri"/>
        <family val="2"/>
      </rPr>
      <t xml:space="preserve">≤ </t>
    </r>
    <r>
      <rPr>
        <sz val="10"/>
        <rFont val="Arial"/>
        <family val="2"/>
      </rPr>
      <t xml:space="preserve">T </t>
    </r>
    <r>
      <rPr>
        <sz val="10"/>
        <rFont val="Calibri"/>
        <family val="2"/>
      </rPr>
      <t>≤</t>
    </r>
    <r>
      <rPr>
        <sz val="10"/>
        <rFont val="Arial"/>
        <family val="2"/>
      </rPr>
      <t xml:space="preserve"> 1) is Pgmeff(T) .</t>
    </r>
  </si>
  <si>
    <t>This fact is used in Modlesheet analysis variables "Mktg_Pgm_Exp_Accr" and "Sls_Pgm_Exp_Accr" to determine the accrued portion of the cost of a program at the end of model time.</t>
  </si>
  <si>
    <t>Marketing Programs Effectiveness Analysis</t>
  </si>
  <si>
    <t>Explore our customized templates.</t>
  </si>
  <si>
    <t>Learn more about consulting services.</t>
  </si>
  <si>
    <t>Description of Marketing Programs Effectiveness Analysis</t>
  </si>
  <si>
    <t>FinModel provides you with customized templates in three ways.</t>
  </si>
  <si>
    <t>• FinModel Excel templates are easier to understand. (Click on "+" for more information.)</t>
  </si>
  <si>
    <t>− Worksheet "Formulas" expresses the entire model with named variables and symbolic formulas. Although
   the symbolic formulas are not executable in Excel, they are what the model is made from in FinModel.</t>
  </si>
  <si>
    <t>− You never need to read inscrutable cell formulas to understand a FinModel customized template.</t>
  </si>
  <si>
    <t>2. If you want more customizations, retain FinModel Software to build them for you.</t>
  </si>
  <si>
    <t>• FinModel technology enables us to offer you more value for your consulting dollar.</t>
  </si>
  <si>
    <t>3. Use the FinModel Authoring Environment to build and customize your spreadsheet models.</t>
  </si>
  <si>
    <t>The FinModel Authoring Environment is a SaaS application for developing and maintaining business models and delivering them in conventional spreadsheets.</t>
  </si>
  <si>
    <t>Click "+" to learn more about FinModel technology that makes customized template possible.</t>
  </si>
  <si>
    <t>This Excel workbook was generated using FinModel, a revolutionary new spreadsheet technology. FinModel allows you to develop business models using readable formulas, while avoiding the details of cell addresses and hard-to-change sheet layouts. The end result is a conventional Excel workbook just like this one. We built FinModel because we believe that spreadsheets are a great way of communicating results but we think it's just too hard to use them to develop reliable, maintainable, expressive and collaborative models.</t>
  </si>
  <si>
    <t>You'll get a glimpse of FinModel's advantages when you take a look at the "Formulas" tab and realize how few separate, readable formulas are needed to produce all of the other worksheets. In addition to formulas, FinModel knows about the "dimensions" in your model (e.g., products, locations, departments) as well as the time series that you're using (e.g., 5 years in quarters.) FinModel raises the level of thinking and acting from individual cells to natural modeling concepts.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</si>
  <si>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The FinModel authoring environment raises the level of thinking and acting from individual cells to natural modeling concepts like variables, dimensions, time series and accounting types.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</si>
  <si>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We have more to tell you about FinModel and we'd like to hear about your needs for templates and models.</t>
  </si>
  <si>
    <t>• Read some of the Excel comments that are attached to Analysis Variables throughout the workbook.
  These comments also appear in FinModel in convenient places.</t>
  </si>
  <si>
    <t>• View worksheet "Formulas" which shows the named variables and symbolic formulas of the model
   in a compact and readable form. The symbolic formulas are not active in this Excel workbook, but they
   give you some idea how the model works, and how it looks in FinModel.</t>
  </si>
  <si>
    <t>3. Use FinModel to edit the formulas in this model, using named variables, symbolic formulas (and far fewer
    formulas), segmentation dimensions and time series, without ever touching a cell address -- and end up with
    a conventional Excel workbook.</t>
  </si>
  <si>
    <t>To do this, go the the FinModel website below and request a trial account for FinModel.</t>
  </si>
  <si>
    <t>This expression is used in FinModel analysis variables "Mktg_Ev_Age_Factor" and "Sls_Ev_Age_Factor" to determine the effectiveness of marekting and sales programs as they age.</t>
  </si>
  <si>
    <t>Please visit our website at www.finmodel.at.ua</t>
  </si>
  <si>
    <t>Please visit our website at www.sites.google.com/site/bpogroupfinance</t>
  </si>
  <si>
    <t>or contact us at BPO.infosource@gmail.com</t>
  </si>
</sst>
</file>

<file path=xl/styles.xml><?xml version="1.0" encoding="utf-8"?>
<styleSheet xmlns="http://schemas.openxmlformats.org/spreadsheetml/2006/main">
  <numFmts count="8">
    <numFmt numFmtId="6" formatCode="&quot;$&quot;#,##0_);[Red]\(&quot;$&quot;#,##0\)"/>
    <numFmt numFmtId="8" formatCode="&quot;$&quot;#,##0.00_);[Red]\(&quot;$&quot;#,##0.00\)"/>
    <numFmt numFmtId="164" formatCode="#,##0.0"/>
    <numFmt numFmtId="165" formatCode="#,##0%"/>
    <numFmt numFmtId="166" formatCode="#,##0.0%"/>
    <numFmt numFmtId="167" formatCode="&quot;$&quot;#,##0.0_);[Red]\(&quot;$&quot;#,##0.0\)"/>
    <numFmt numFmtId="168" formatCode="#,##0.000"/>
    <numFmt numFmtId="169" formatCode="&quot;$&quot;#,##0.000_);[Red]\(&quot;$&quot;#,##0.000\)"/>
  </numFmts>
  <fonts count="19">
    <font>
      <sz val="10"/>
      <name val="Arial"/>
      <family val="2"/>
    </font>
    <font>
      <sz val="10"/>
      <name val="Arial"/>
      <family val="2"/>
    </font>
    <font>
      <b/>
      <sz val="10"/>
      <color indexed="8"/>
      <name val="Arial"/>
      <family val="2"/>
    </font>
    <font>
      <sz val="8"/>
      <color indexed="8"/>
      <name val="Arial"/>
      <family val="2"/>
    </font>
    <font>
      <b/>
      <sz val="8"/>
      <color indexed="8"/>
      <name val="Arial"/>
      <family val="2"/>
    </font>
    <font>
      <b/>
      <u/>
      <sz val="9"/>
      <color indexed="8"/>
      <name val="Arial"/>
      <family val="2"/>
    </font>
    <font>
      <b/>
      <i/>
      <sz val="8"/>
      <color indexed="8"/>
      <name val="Arial"/>
      <family val="2"/>
    </font>
    <font>
      <i/>
      <sz val="8"/>
      <color indexed="8"/>
      <name val="Arial"/>
      <family val="2"/>
    </font>
    <font>
      <b/>
      <sz val="8"/>
      <name val="Arial"/>
      <family val="2"/>
    </font>
    <font>
      <b/>
      <sz val="12"/>
      <name val="Arial"/>
      <family val="2"/>
    </font>
    <font>
      <b/>
      <sz val="11"/>
      <color indexed="10"/>
      <name val="Arial"/>
      <family val="2"/>
    </font>
    <font>
      <b/>
      <i/>
      <sz val="10"/>
      <name val="Arial"/>
      <family val="2"/>
    </font>
    <font>
      <b/>
      <sz val="10"/>
      <name val="Arial"/>
      <family val="2"/>
    </font>
    <font>
      <b/>
      <sz val="11"/>
      <name val="Arial"/>
      <family val="2"/>
    </font>
    <font>
      <sz val="10"/>
      <name val="Times New Roman"/>
      <family val="1"/>
    </font>
    <font>
      <sz val="10"/>
      <name val="Calibri"/>
      <family val="2"/>
    </font>
    <font>
      <i/>
      <sz val="10"/>
      <name val="Arial"/>
      <family val="2"/>
    </font>
    <font>
      <u/>
      <sz val="10"/>
      <color theme="10"/>
      <name val="Arial"/>
      <family val="2"/>
    </font>
    <font>
      <b/>
      <sz val="14"/>
      <name val="Arial"/>
      <family val="2"/>
    </font>
  </fonts>
  <fills count="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CCCCFF"/>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style="thin">
        <color theme="0"/>
      </left>
      <right style="thin">
        <color theme="0"/>
      </right>
      <top style="thin">
        <color theme="0"/>
      </top>
      <bottom style="thin">
        <color theme="0"/>
      </bottom>
      <diagonal/>
    </border>
  </borders>
  <cellStyleXfs count="194">
    <xf numFmtId="0" fontId="0" fillId="0" borderId="0">
      <alignment vertical="center"/>
    </xf>
    <xf numFmtId="0" fontId="17" fillId="0" borderId="0" applyNumberFormat="0" applyFill="0" applyBorder="0" applyAlignment="0" applyProtection="0">
      <alignment vertical="top"/>
      <protection locked="0"/>
    </xf>
    <xf numFmtId="0" fontId="2" fillId="2" borderId="0" applyBorder="0">
      <alignment vertical="top" shrinkToFit="1"/>
    </xf>
    <xf numFmtId="0" fontId="3" fillId="2" borderId="0" applyBorder="0">
      <alignment vertical="top" shrinkToFit="1"/>
    </xf>
    <xf numFmtId="0" fontId="4" fillId="2" borderId="1">
      <alignment vertical="top" shrinkToFit="1"/>
    </xf>
    <xf numFmtId="0" fontId="4" fillId="2" borderId="2">
      <alignment vertical="top" shrinkToFit="1"/>
    </xf>
    <xf numFmtId="0" fontId="4" fillId="2" borderId="3">
      <alignment vertical="top" shrinkToFit="1"/>
    </xf>
    <xf numFmtId="0" fontId="4" fillId="3" borderId="4">
      <alignment horizontal="left" vertical="top" shrinkToFit="1"/>
      <protection locked="0"/>
    </xf>
    <xf numFmtId="0" fontId="5" fillId="2" borderId="0" applyBorder="0">
      <alignment vertical="top" shrinkToFit="1"/>
    </xf>
    <xf numFmtId="0" fontId="4" fillId="2" borderId="5">
      <alignment vertical="top" shrinkToFit="1"/>
    </xf>
    <xf numFmtId="0" fontId="6" fillId="2" borderId="6">
      <alignment vertical="top" shrinkToFit="1"/>
    </xf>
    <xf numFmtId="0" fontId="6" fillId="2" borderId="7">
      <alignment vertical="top" shrinkToFit="1"/>
    </xf>
    <xf numFmtId="164" fontId="4" fillId="3" borderId="8">
      <alignment horizontal="right" vertical="top" shrinkToFit="1"/>
      <protection locked="0"/>
    </xf>
    <xf numFmtId="0" fontId="4" fillId="2" borderId="9">
      <alignment vertical="top" shrinkToFit="1"/>
    </xf>
    <xf numFmtId="0" fontId="6" fillId="2" borderId="0" applyBorder="0">
      <alignment vertical="top" shrinkToFit="1"/>
    </xf>
    <xf numFmtId="0" fontId="6" fillId="2" borderId="10">
      <alignment vertical="top" shrinkToFit="1"/>
    </xf>
    <xf numFmtId="164" fontId="4" fillId="3" borderId="11">
      <alignment horizontal="right" vertical="top" shrinkToFit="1"/>
      <protection locked="0"/>
    </xf>
    <xf numFmtId="0" fontId="4" fillId="2" borderId="4">
      <alignment vertical="top" shrinkToFit="1"/>
    </xf>
    <xf numFmtId="3" fontId="4" fillId="3" borderId="11">
      <alignment horizontal="right" vertical="top" shrinkToFit="1"/>
      <protection locked="0"/>
    </xf>
    <xf numFmtId="4" fontId="4" fillId="3" borderId="11">
      <alignment horizontal="right" vertical="top" shrinkToFit="1"/>
      <protection locked="0"/>
    </xf>
    <xf numFmtId="0" fontId="4" fillId="2" borderId="12">
      <alignment vertical="top" shrinkToFit="1"/>
    </xf>
    <xf numFmtId="0" fontId="6" fillId="2" borderId="13">
      <alignment vertical="top" shrinkToFit="1"/>
    </xf>
    <xf numFmtId="0" fontId="6" fillId="2" borderId="14">
      <alignment vertical="top" shrinkToFit="1"/>
    </xf>
    <xf numFmtId="4" fontId="4" fillId="3" borderId="15">
      <alignment horizontal="right" vertical="top" shrinkToFit="1"/>
      <protection locked="0"/>
    </xf>
    <xf numFmtId="6" fontId="4" fillId="3" borderId="8">
      <alignment horizontal="right" vertical="top" shrinkToFit="1"/>
      <protection locked="0"/>
    </xf>
    <xf numFmtId="6" fontId="4" fillId="3" borderId="11">
      <alignment horizontal="right" vertical="top" shrinkToFit="1"/>
      <protection locked="0"/>
    </xf>
    <xf numFmtId="8" fontId="4" fillId="3" borderId="11">
      <alignment horizontal="right" vertical="top" shrinkToFit="1"/>
      <protection locked="0"/>
    </xf>
    <xf numFmtId="8" fontId="4" fillId="3" borderId="15">
      <alignment horizontal="right" vertical="top" shrinkToFit="1"/>
      <protection locked="0"/>
    </xf>
    <xf numFmtId="6" fontId="4" fillId="3" borderId="15">
      <alignment horizontal="right" vertical="top" shrinkToFit="1"/>
      <protection locked="0"/>
    </xf>
    <xf numFmtId="0" fontId="4" fillId="2" borderId="1">
      <alignment horizontal="center" vertical="top" shrinkToFit="1"/>
    </xf>
    <xf numFmtId="0" fontId="4" fillId="2" borderId="2">
      <alignment horizontal="center" vertical="top" shrinkToFit="1"/>
    </xf>
    <xf numFmtId="0" fontId="4" fillId="2" borderId="3">
      <alignment horizontal="center" vertical="top" shrinkToFit="1"/>
    </xf>
    <xf numFmtId="0" fontId="7" fillId="2" borderId="7">
      <alignment vertical="top" shrinkToFit="1"/>
    </xf>
    <xf numFmtId="3" fontId="3" fillId="3" borderId="6">
      <alignment horizontal="right" vertical="top" shrinkToFit="1"/>
      <protection locked="0"/>
    </xf>
    <xf numFmtId="3" fontId="3" fillId="3" borderId="7">
      <alignment horizontal="right" vertical="top" shrinkToFit="1"/>
      <protection locked="0"/>
    </xf>
    <xf numFmtId="0" fontId="7" fillId="2" borderId="10">
      <alignment vertical="top" shrinkToFit="1"/>
    </xf>
    <xf numFmtId="3" fontId="3" fillId="3" borderId="0" applyBorder="0">
      <alignment horizontal="right" vertical="top" shrinkToFit="1"/>
      <protection locked="0"/>
    </xf>
    <xf numFmtId="3" fontId="3" fillId="3" borderId="10">
      <alignment horizontal="right" vertical="top" shrinkToFit="1"/>
      <protection locked="0"/>
    </xf>
    <xf numFmtId="0" fontId="7" fillId="2" borderId="14">
      <alignment vertical="top" shrinkToFit="1"/>
    </xf>
    <xf numFmtId="3" fontId="3" fillId="3" borderId="13">
      <alignment horizontal="right" vertical="top" shrinkToFit="1"/>
      <protection locked="0"/>
    </xf>
    <xf numFmtId="3" fontId="3" fillId="3" borderId="14">
      <alignment horizontal="right" vertical="top" shrinkToFit="1"/>
      <protection locked="0"/>
    </xf>
    <xf numFmtId="0" fontId="4" fillId="2" borderId="4">
      <alignment horizontal="center" vertical="top" shrinkToFit="1"/>
    </xf>
    <xf numFmtId="6" fontId="3" fillId="3" borderId="6">
      <alignment horizontal="right" vertical="top" shrinkToFit="1"/>
      <protection locked="0"/>
    </xf>
    <xf numFmtId="6" fontId="4" fillId="2" borderId="8">
      <alignment horizontal="right" vertical="top" shrinkToFit="1"/>
    </xf>
    <xf numFmtId="6" fontId="3" fillId="3" borderId="0" applyBorder="0">
      <alignment horizontal="right" vertical="top" shrinkToFit="1"/>
      <protection locked="0"/>
    </xf>
    <xf numFmtId="6" fontId="4" fillId="2" borderId="11">
      <alignment horizontal="right" vertical="top" shrinkToFit="1"/>
    </xf>
    <xf numFmtId="6" fontId="3" fillId="3" borderId="13">
      <alignment horizontal="right" vertical="top" shrinkToFit="1"/>
      <protection locked="0"/>
    </xf>
    <xf numFmtId="6" fontId="4" fillId="2" borderId="15">
      <alignment horizontal="right" vertical="top" shrinkToFit="1"/>
    </xf>
    <xf numFmtId="165" fontId="3" fillId="3" borderId="6">
      <alignment horizontal="right" vertical="top" shrinkToFit="1"/>
      <protection locked="0"/>
    </xf>
    <xf numFmtId="165" fontId="4" fillId="2" borderId="8">
      <alignment horizontal="right" vertical="top" shrinkToFit="1"/>
    </xf>
    <xf numFmtId="165" fontId="3" fillId="3" borderId="0" applyBorder="0">
      <alignment horizontal="right" vertical="top" shrinkToFit="1"/>
      <protection locked="0"/>
    </xf>
    <xf numFmtId="165" fontId="4" fillId="2" borderId="11">
      <alignment horizontal="right" vertical="top" shrinkToFit="1"/>
    </xf>
    <xf numFmtId="165" fontId="3" fillId="3" borderId="13">
      <alignment horizontal="right" vertical="top" shrinkToFit="1"/>
      <protection locked="0"/>
    </xf>
    <xf numFmtId="165" fontId="4" fillId="2" borderId="15">
      <alignment horizontal="right" vertical="top" shrinkToFit="1"/>
    </xf>
    <xf numFmtId="0" fontId="4" fillId="2" borderId="8">
      <alignment vertical="top" shrinkToFit="1"/>
    </xf>
    <xf numFmtId="3" fontId="4" fillId="2" borderId="6">
      <alignment horizontal="right" vertical="top" shrinkToFit="1"/>
    </xf>
    <xf numFmtId="3" fontId="4" fillId="2" borderId="8">
      <alignment horizontal="right" vertical="top" shrinkToFit="1"/>
    </xf>
    <xf numFmtId="0" fontId="6" fillId="2" borderId="11">
      <alignment vertical="top" shrinkToFit="1"/>
    </xf>
    <xf numFmtId="3" fontId="6" fillId="2" borderId="0" applyBorder="0">
      <alignment horizontal="right" vertical="top" shrinkToFit="1"/>
    </xf>
    <xf numFmtId="3" fontId="4" fillId="2" borderId="11">
      <alignment horizontal="right" vertical="top" shrinkToFit="1"/>
    </xf>
    <xf numFmtId="0" fontId="4" fillId="2" borderId="15">
      <alignment vertical="top" shrinkToFit="1"/>
    </xf>
    <xf numFmtId="3" fontId="4" fillId="2" borderId="13">
      <alignment horizontal="right" vertical="top" shrinkToFit="1"/>
    </xf>
    <xf numFmtId="3" fontId="4" fillId="2" borderId="15">
      <alignment horizontal="right" vertical="top" shrinkToFit="1"/>
    </xf>
    <xf numFmtId="0" fontId="7" fillId="2" borderId="11">
      <alignment vertical="top" shrinkToFit="1"/>
    </xf>
    <xf numFmtId="3" fontId="3" fillId="2" borderId="0" applyBorder="0">
      <alignment horizontal="right" vertical="top" shrinkToFit="1"/>
    </xf>
    <xf numFmtId="0" fontId="4" fillId="2" borderId="11">
      <alignment vertical="top" shrinkToFit="1"/>
    </xf>
    <xf numFmtId="3" fontId="4" fillId="2" borderId="0" applyBorder="0">
      <alignment horizontal="right" vertical="top" shrinkToFit="1"/>
    </xf>
    <xf numFmtId="0" fontId="6" fillId="2" borderId="15">
      <alignment vertical="top" shrinkToFit="1"/>
    </xf>
    <xf numFmtId="3" fontId="6" fillId="2" borderId="13">
      <alignment horizontal="right" vertical="top" shrinkToFit="1"/>
    </xf>
    <xf numFmtId="164" fontId="4" fillId="2" borderId="8">
      <alignment horizontal="right" vertical="top" shrinkToFit="1"/>
    </xf>
    <xf numFmtId="164" fontId="4" fillId="2" borderId="11">
      <alignment horizontal="right" vertical="top" shrinkToFit="1"/>
    </xf>
    <xf numFmtId="164" fontId="4" fillId="2" borderId="15">
      <alignment horizontal="right" vertical="top" shrinkToFit="1"/>
    </xf>
    <xf numFmtId="8" fontId="4" fillId="2" borderId="8">
      <alignment horizontal="right" vertical="top" shrinkToFit="1"/>
    </xf>
    <xf numFmtId="8" fontId="4" fillId="2" borderId="11">
      <alignment horizontal="right" vertical="top" shrinkToFit="1"/>
    </xf>
    <xf numFmtId="8" fontId="4" fillId="2" borderId="15">
      <alignment horizontal="right" vertical="top" shrinkToFit="1"/>
    </xf>
    <xf numFmtId="6" fontId="4" fillId="2" borderId="6">
      <alignment horizontal="right" vertical="top" shrinkToFit="1"/>
    </xf>
    <xf numFmtId="6" fontId="6" fillId="2" borderId="0" applyBorder="0">
      <alignment horizontal="right" vertical="top" shrinkToFit="1"/>
    </xf>
    <xf numFmtId="6" fontId="4" fillId="2" borderId="13">
      <alignment horizontal="right" vertical="top" shrinkToFit="1"/>
    </xf>
    <xf numFmtId="6" fontId="3" fillId="2" borderId="0" applyBorder="0">
      <alignment horizontal="right" vertical="top" shrinkToFit="1"/>
    </xf>
    <xf numFmtId="6" fontId="4" fillId="2" borderId="0" applyBorder="0">
      <alignment horizontal="right" vertical="top" shrinkToFit="1"/>
    </xf>
    <xf numFmtId="6" fontId="6" fillId="2" borderId="13">
      <alignment horizontal="right" vertical="top" shrinkToFit="1"/>
    </xf>
    <xf numFmtId="6" fontId="4" fillId="2" borderId="4">
      <alignment horizontal="right" vertical="top" shrinkToFit="1"/>
    </xf>
    <xf numFmtId="166" fontId="4" fillId="2" borderId="4">
      <alignment horizontal="right" vertical="top" shrinkToFit="1"/>
    </xf>
    <xf numFmtId="166" fontId="4" fillId="2" borderId="8">
      <alignment horizontal="right" vertical="top" shrinkToFit="1"/>
    </xf>
    <xf numFmtId="166" fontId="4" fillId="2" borderId="15">
      <alignment horizontal="right" vertical="top" shrinkToFit="1"/>
    </xf>
    <xf numFmtId="166" fontId="4" fillId="2" borderId="11">
      <alignment horizontal="right" vertical="top" shrinkToFit="1"/>
    </xf>
    <xf numFmtId="0" fontId="4" fillId="2" borderId="0" applyBorder="0">
      <alignment vertical="top" shrinkToFit="1"/>
    </xf>
    <xf numFmtId="6" fontId="7" fillId="2" borderId="0" applyBorder="0">
      <alignment horizontal="right" vertical="top" shrinkToFit="1"/>
    </xf>
    <xf numFmtId="0" fontId="7" fillId="2" borderId="15">
      <alignment vertical="top" shrinkToFit="1"/>
    </xf>
    <xf numFmtId="6" fontId="7" fillId="2" borderId="13">
      <alignment horizontal="right" vertical="top" shrinkToFit="1"/>
    </xf>
    <xf numFmtId="4" fontId="4" fillId="2" borderId="6">
      <alignment horizontal="right" vertical="top" shrinkToFit="1"/>
    </xf>
    <xf numFmtId="4" fontId="4" fillId="2" borderId="8">
      <alignment horizontal="right" vertical="top" shrinkToFit="1"/>
    </xf>
    <xf numFmtId="4" fontId="6" fillId="2" borderId="0" applyBorder="0">
      <alignment horizontal="right" vertical="top" shrinkToFit="1"/>
    </xf>
    <xf numFmtId="4" fontId="4" fillId="2" borderId="11">
      <alignment horizontal="right" vertical="top" shrinkToFit="1"/>
    </xf>
    <xf numFmtId="4" fontId="3" fillId="2" borderId="0" applyBorder="0">
      <alignment horizontal="right" vertical="top" shrinkToFit="1"/>
    </xf>
    <xf numFmtId="4" fontId="3" fillId="2" borderId="13">
      <alignment horizontal="right" vertical="top" shrinkToFit="1"/>
    </xf>
    <xf numFmtId="4" fontId="4" fillId="2" borderId="15">
      <alignment horizontal="right" vertical="top" shrinkToFit="1"/>
    </xf>
    <xf numFmtId="0" fontId="4" fillId="2" borderId="2">
      <alignment horizontal="left" vertical="top" shrinkToFit="1"/>
    </xf>
    <xf numFmtId="0" fontId="4" fillId="4" borderId="0" applyBorder="0">
      <alignment vertical="top" shrinkToFit="1"/>
    </xf>
    <xf numFmtId="0" fontId="7" fillId="4" borderId="0" applyBorder="0">
      <alignment vertical="top" shrinkToFit="1"/>
    </xf>
    <xf numFmtId="0" fontId="4" fillId="4" borderId="0" applyBorder="0">
      <alignment horizontal="right" vertical="top" shrinkToFit="1"/>
    </xf>
    <xf numFmtId="0" fontId="3" fillId="4" borderId="0" applyBorder="0">
      <alignment vertical="top" shrinkToFit="1"/>
    </xf>
    <xf numFmtId="0" fontId="7" fillId="2" borderId="2">
      <alignment vertical="top" shrinkToFit="1"/>
    </xf>
    <xf numFmtId="0" fontId="4" fillId="2" borderId="2">
      <alignment horizontal="right" vertical="top" shrinkToFit="1"/>
    </xf>
    <xf numFmtId="6" fontId="4" fillId="2" borderId="2">
      <alignment horizontal="right" vertical="top" shrinkToFit="1"/>
    </xf>
    <xf numFmtId="3" fontId="7" fillId="2" borderId="0" applyBorder="0">
      <alignment horizontal="right" vertical="top" shrinkToFit="1"/>
    </xf>
    <xf numFmtId="3" fontId="4" fillId="2" borderId="2">
      <alignment horizontal="right" vertical="top" shrinkToFit="1"/>
    </xf>
    <xf numFmtId="3" fontId="4" fillId="2" borderId="4">
      <alignment horizontal="right" vertical="top" shrinkToFit="1"/>
    </xf>
    <xf numFmtId="165" fontId="4" fillId="2" borderId="6">
      <alignment horizontal="right" vertical="top" shrinkToFit="1"/>
    </xf>
    <xf numFmtId="165" fontId="6" fillId="2" borderId="0" applyBorder="0">
      <alignment horizontal="right" vertical="top" shrinkToFit="1"/>
    </xf>
    <xf numFmtId="165" fontId="4" fillId="2" borderId="0" applyBorder="0">
      <alignment horizontal="right" vertical="top" shrinkToFit="1"/>
    </xf>
    <xf numFmtId="165" fontId="4" fillId="2" borderId="2">
      <alignment horizontal="right" vertical="top" shrinkToFit="1"/>
    </xf>
    <xf numFmtId="165" fontId="4" fillId="2" borderId="4">
      <alignment horizontal="right" vertical="top" shrinkToFit="1"/>
    </xf>
    <xf numFmtId="165" fontId="4" fillId="2" borderId="13">
      <alignment horizontal="right" vertical="top" shrinkToFit="1"/>
    </xf>
    <xf numFmtId="166" fontId="4" fillId="2" borderId="6">
      <alignment horizontal="right" vertical="top" shrinkToFit="1"/>
    </xf>
    <xf numFmtId="166" fontId="4" fillId="2" borderId="0" applyBorder="0">
      <alignment horizontal="right" vertical="top" shrinkToFit="1"/>
    </xf>
    <xf numFmtId="166" fontId="4" fillId="2" borderId="2">
      <alignment horizontal="right" vertical="top" shrinkToFit="1"/>
    </xf>
    <xf numFmtId="166" fontId="6" fillId="2" borderId="0" applyBorder="0">
      <alignment horizontal="right" vertical="top" shrinkToFit="1"/>
    </xf>
    <xf numFmtId="166" fontId="4" fillId="2" borderId="13">
      <alignment horizontal="right" vertical="top" shrinkToFit="1"/>
    </xf>
    <xf numFmtId="14" fontId="4" fillId="2" borderId="2">
      <alignment horizontal="right" vertical="top" shrinkToFit="1"/>
    </xf>
    <xf numFmtId="14" fontId="4" fillId="2" borderId="4">
      <alignment horizontal="right" vertical="top" shrinkToFit="1"/>
    </xf>
    <xf numFmtId="165" fontId="3" fillId="2" borderId="0" applyBorder="0">
      <alignment horizontal="right" vertical="top" shrinkToFit="1"/>
    </xf>
    <xf numFmtId="4" fontId="4" fillId="2" borderId="0" applyBorder="0">
      <alignment horizontal="right" vertical="top" shrinkToFit="1"/>
    </xf>
    <xf numFmtId="4" fontId="4" fillId="2" borderId="2">
      <alignment horizontal="right" vertical="top" shrinkToFit="1"/>
    </xf>
    <xf numFmtId="4" fontId="4" fillId="2" borderId="4">
      <alignment horizontal="right" vertical="top" shrinkToFit="1"/>
    </xf>
    <xf numFmtId="14" fontId="4" fillId="2" borderId="7">
      <alignment horizontal="right" vertical="top" shrinkToFit="1"/>
    </xf>
    <xf numFmtId="14" fontId="4" fillId="2" borderId="10">
      <alignment horizontal="right" vertical="top" shrinkToFit="1"/>
    </xf>
    <xf numFmtId="14" fontId="4" fillId="2" borderId="14">
      <alignment horizontal="right" vertical="top" shrinkToFit="1"/>
    </xf>
    <xf numFmtId="6" fontId="4" fillId="2" borderId="7">
      <alignment horizontal="right" vertical="top" shrinkToFit="1"/>
    </xf>
    <xf numFmtId="6" fontId="4" fillId="2" borderId="10">
      <alignment horizontal="right" vertical="top" shrinkToFit="1"/>
    </xf>
    <xf numFmtId="6" fontId="4" fillId="2" borderId="3">
      <alignment horizontal="right" vertical="top" shrinkToFit="1"/>
    </xf>
    <xf numFmtId="166" fontId="4" fillId="2" borderId="7">
      <alignment horizontal="right" vertical="top" shrinkToFit="1"/>
    </xf>
    <xf numFmtId="166" fontId="4" fillId="2" borderId="10">
      <alignment horizontal="right" vertical="top" shrinkToFit="1"/>
    </xf>
    <xf numFmtId="166" fontId="4" fillId="2" borderId="3">
      <alignment horizontal="right" vertical="top" shrinkToFit="1"/>
    </xf>
    <xf numFmtId="0" fontId="4" fillId="2" borderId="16">
      <alignment horizontal="left" vertical="top" shrinkToFit="1"/>
    </xf>
    <xf numFmtId="0" fontId="4" fillId="2" borderId="17">
      <alignment horizontal="left" vertical="top" shrinkToFit="1"/>
    </xf>
    <xf numFmtId="0" fontId="3" fillId="2" borderId="17">
      <alignment vertical="top" shrinkToFit="1"/>
    </xf>
    <xf numFmtId="0" fontId="3" fillId="3" borderId="17">
      <alignment vertical="top" shrinkToFit="1"/>
      <protection locked="0"/>
    </xf>
    <xf numFmtId="0" fontId="4" fillId="3" borderId="17">
      <alignment vertical="top" shrinkToFit="1"/>
      <protection locked="0"/>
    </xf>
    <xf numFmtId="0" fontId="6" fillId="3" borderId="17">
      <alignment vertical="top" shrinkToFit="1"/>
      <protection locked="0"/>
    </xf>
    <xf numFmtId="6" fontId="6" fillId="5" borderId="13" applyNumberFormat="0" applyFont="0" applyFill="0" applyBorder="0" applyAlignment="0" applyProtection="0">
      <alignment horizontal="right" vertical="top"/>
    </xf>
    <xf numFmtId="6" fontId="6" fillId="5" borderId="15" applyNumberFormat="0" applyFont="0" applyFill="0" applyBorder="0" applyAlignment="0" applyProtection="0">
      <alignment horizontal="right" vertical="top"/>
    </xf>
    <xf numFmtId="167" fontId="4" fillId="5" borderId="0" applyNumberFormat="0" applyFont="0" applyFill="0" applyBorder="0" applyAlignment="0" applyProtection="0">
      <alignment horizontal="right" vertical="top"/>
    </xf>
    <xf numFmtId="167" fontId="4" fillId="5" borderId="11" applyNumberFormat="0" applyFont="0" applyFill="0" applyBorder="0" applyAlignment="0" applyProtection="0">
      <alignment horizontal="right" vertical="top"/>
    </xf>
    <xf numFmtId="167" fontId="6" fillId="5" borderId="0" applyNumberFormat="0" applyFont="0" applyFill="0" applyBorder="0" applyAlignment="0" applyProtection="0">
      <alignment horizontal="right" vertical="top"/>
    </xf>
    <xf numFmtId="167" fontId="6" fillId="5" borderId="11" applyNumberFormat="0" applyFont="0" applyFill="0" applyBorder="0" applyAlignment="0" applyProtection="0">
      <alignment horizontal="right" vertical="top"/>
    </xf>
    <xf numFmtId="167" fontId="4" fillId="5" borderId="13" applyNumberFormat="0" applyFont="0" applyFill="0" applyBorder="0" applyAlignment="0" applyProtection="0">
      <alignment horizontal="right" vertical="top"/>
    </xf>
    <xf numFmtId="167" fontId="4" fillId="5" borderId="15" applyNumberFormat="0" applyFont="0" applyFill="0" applyBorder="0" applyAlignment="0" applyProtection="0">
      <alignment horizontal="right" vertical="top"/>
    </xf>
    <xf numFmtId="0" fontId="6" fillId="6" borderId="0" applyNumberFormat="0" applyFont="0" applyFill="0" applyBorder="0" applyAlignment="0" applyProtection="0">
      <alignment horizontal="left" vertical="top"/>
    </xf>
    <xf numFmtId="4" fontId="6" fillId="6" borderId="0" applyNumberFormat="0" applyFont="0" applyFill="0" applyBorder="0" applyAlignment="0" applyProtection="0">
      <alignment horizontal="right" vertical="top"/>
    </xf>
    <xf numFmtId="4" fontId="6" fillId="6" borderId="10" applyNumberFormat="0" applyFont="0" applyFill="0" applyBorder="0" applyAlignment="0" applyProtection="0">
      <alignment horizontal="right" vertical="top"/>
    </xf>
    <xf numFmtId="4" fontId="6" fillId="6" borderId="13" applyNumberFormat="0" applyFont="0" applyFill="0" applyBorder="0" applyAlignment="0" applyProtection="0">
      <alignment horizontal="right" vertical="top"/>
    </xf>
    <xf numFmtId="4" fontId="6" fillId="6" borderId="14" applyProtection="0">
      <alignment horizontal="right" vertical="top"/>
    </xf>
    <xf numFmtId="168" fontId="4" fillId="6" borderId="0" applyNumberFormat="0" applyFont="0" applyFill="0" applyBorder="0" applyAlignment="0" applyProtection="0">
      <alignment horizontal="right" vertical="top"/>
    </xf>
    <xf numFmtId="8" fontId="4" fillId="6" borderId="0" applyNumberFormat="0" applyFont="0" applyFill="0" applyBorder="0" applyAlignment="0" applyProtection="0">
      <alignment horizontal="right" vertical="top"/>
    </xf>
    <xf numFmtId="169" fontId="4" fillId="6" borderId="0" applyNumberFormat="0" applyFont="0" applyFill="0" applyBorder="0" applyAlignment="0" applyProtection="0">
      <alignment horizontal="right" vertical="top"/>
    </xf>
    <xf numFmtId="169" fontId="4" fillId="6" borderId="13" applyNumberFormat="0" applyFont="0" applyFill="0" applyBorder="0" applyAlignment="0" applyProtection="0">
      <alignment horizontal="right" vertical="top"/>
    </xf>
    <xf numFmtId="4" fontId="3" fillId="6" borderId="0" applyNumberFormat="0" applyFont="0" applyFill="0" applyBorder="0" applyAlignment="0" applyProtection="0">
      <alignment horizontal="right" vertical="top"/>
    </xf>
    <xf numFmtId="4" fontId="3" fillId="6" borderId="10" applyNumberFormat="0" applyFont="0" applyFill="0" applyBorder="0" applyAlignment="0" applyProtection="0">
      <alignment horizontal="right" vertical="top"/>
    </xf>
    <xf numFmtId="4" fontId="6" fillId="5" borderId="11" applyNumberFormat="0" applyFont="0" applyFill="0" applyBorder="0" applyAlignment="0" applyProtection="0">
      <alignment horizontal="right" vertical="top"/>
    </xf>
    <xf numFmtId="4" fontId="3" fillId="5" borderId="0" applyNumberFormat="0" applyFont="0" applyFill="0" applyBorder="0" applyAlignment="0" applyProtection="0">
      <alignment horizontal="right" vertical="top"/>
    </xf>
    <xf numFmtId="8" fontId="3" fillId="6" borderId="0" applyNumberFormat="0" applyFont="0" applyFill="0" applyBorder="0" applyAlignment="0" applyProtection="0">
      <alignment horizontal="right" vertical="top"/>
    </xf>
    <xf numFmtId="166" fontId="4" fillId="6" borderId="0" applyNumberFormat="0" applyFont="0" applyFill="0" applyBorder="0" applyAlignment="0" applyProtection="0">
      <alignment horizontal="right" vertical="top"/>
    </xf>
    <xf numFmtId="166" fontId="6" fillId="6" borderId="0" applyNumberFormat="0" applyFont="0" applyFill="0" applyBorder="0" applyAlignment="0" applyProtection="0">
      <alignment horizontal="right" vertical="top"/>
    </xf>
    <xf numFmtId="164" fontId="3" fillId="6" borderId="10" applyNumberFormat="0" applyFont="0" applyFill="0" applyBorder="0" applyAlignment="0" applyProtection="0">
      <alignment horizontal="right" vertical="top"/>
    </xf>
    <xf numFmtId="164" fontId="6" fillId="5" borderId="13" applyNumberFormat="0" applyFont="0" applyFill="0" applyBorder="0" applyAlignment="0" applyProtection="0">
      <alignment horizontal="right" vertical="top"/>
    </xf>
    <xf numFmtId="164" fontId="6" fillId="5" borderId="15" applyProtection="0">
      <alignment horizontal="right" vertical="top"/>
    </xf>
    <xf numFmtId="6" fontId="3" fillId="5" borderId="6" applyNumberFormat="0" applyFont="0" applyFill="0" applyBorder="0" applyAlignment="0" applyProtection="0">
      <alignment horizontal="right" vertical="top"/>
    </xf>
    <xf numFmtId="166" fontId="3" fillId="5" borderId="13" applyNumberFormat="0" applyFont="0" applyFill="0" applyBorder="0" applyAlignment="0" applyProtection="0">
      <alignment horizontal="right" vertical="top"/>
    </xf>
    <xf numFmtId="6" fontId="3" fillId="5" borderId="13" applyNumberFormat="0" applyFont="0" applyFill="0" applyBorder="0" applyAlignment="0" applyProtection="0">
      <alignment horizontal="right" vertical="top"/>
    </xf>
    <xf numFmtId="3" fontId="4" fillId="6" borderId="0" applyNumberFormat="0" applyFont="0" applyFill="0" applyBorder="0" applyAlignment="0" applyProtection="0">
      <alignment horizontal="right" vertical="top"/>
    </xf>
    <xf numFmtId="164" fontId="4" fillId="6" borderId="0" applyNumberFormat="0" applyFont="0" applyFill="0" applyBorder="0" applyAlignment="0" applyProtection="0">
      <alignment horizontal="right" vertical="top"/>
    </xf>
    <xf numFmtId="0" fontId="4" fillId="6" borderId="8" applyProtection="0">
      <alignment horizontal="left" vertical="top"/>
    </xf>
    <xf numFmtId="6" fontId="6" fillId="6" borderId="0" applyNumberFormat="0" applyFont="0" applyFill="0" applyBorder="0" applyAlignment="0" applyProtection="0">
      <alignment horizontal="right" vertical="top"/>
    </xf>
    <xf numFmtId="3" fontId="6" fillId="6" borderId="0" applyNumberFormat="0" applyFont="0" applyFill="0" applyBorder="0" applyAlignment="0" applyProtection="0">
      <alignment horizontal="right" vertical="top"/>
    </xf>
    <xf numFmtId="6" fontId="4" fillId="6" borderId="6" applyNumberFormat="0" applyFont="0" applyFill="0" applyBorder="0" applyAlignment="0" applyProtection="0">
      <alignment horizontal="right" vertical="top"/>
    </xf>
    <xf numFmtId="6" fontId="4" fillId="6" borderId="0" applyNumberFormat="0" applyFont="0" applyFill="0" applyBorder="0" applyAlignment="0" applyProtection="0">
      <alignment horizontal="right" vertical="top"/>
    </xf>
    <xf numFmtId="6" fontId="3" fillId="5" borderId="2" applyNumberFormat="0" applyFont="0" applyFill="0" applyBorder="0" applyAlignment="0" applyProtection="0">
      <alignment horizontal="right" vertical="top"/>
    </xf>
    <xf numFmtId="166" fontId="3" fillId="6" borderId="13" applyProtection="0">
      <alignment horizontal="right" vertical="top"/>
    </xf>
    <xf numFmtId="166" fontId="3" fillId="5" borderId="6" applyNumberFormat="0" applyFont="0" applyFill="0" applyBorder="0" applyAlignment="0" applyProtection="0">
      <alignment horizontal="right" vertical="top"/>
    </xf>
    <xf numFmtId="4" fontId="4" fillId="5" borderId="2" applyNumberFormat="0" applyFont="0" applyFill="0" applyBorder="0" applyAlignment="0" applyProtection="0">
      <alignment horizontal="right" vertical="top"/>
    </xf>
    <xf numFmtId="4" fontId="4" fillId="5" borderId="4" applyNumberFormat="0" applyFont="0" applyFill="0" applyBorder="0" applyAlignment="0" applyProtection="0">
      <alignment horizontal="right" vertical="top"/>
    </xf>
    <xf numFmtId="0" fontId="4" fillId="7" borderId="1" applyNumberFormat="0" applyFont="0" applyFill="0" applyBorder="0" applyAlignment="0" applyProtection="0">
      <alignment vertical="top"/>
    </xf>
    <xf numFmtId="8" fontId="4" fillId="5" borderId="2" applyNumberFormat="0" applyFont="0" applyFill="0" applyBorder="0" applyAlignment="0" applyProtection="0">
      <alignment horizontal="right" vertical="top"/>
    </xf>
    <xf numFmtId="8" fontId="4" fillId="5" borderId="4" applyNumberFormat="0" applyFont="0" applyFill="0" applyBorder="0" applyAlignment="0" applyProtection="0">
      <alignment horizontal="right" vertical="top"/>
    </xf>
    <xf numFmtId="8" fontId="6" fillId="5" borderId="13" applyNumberFormat="0" applyFont="0" applyFill="0" applyBorder="0" applyAlignment="0" applyProtection="0">
      <alignment horizontal="right" vertical="top"/>
    </xf>
    <xf numFmtId="8" fontId="6" fillId="5" borderId="15" applyNumberFormat="0" applyFont="0" applyFill="0" applyBorder="0" applyAlignment="0" applyProtection="0">
      <alignment horizontal="right" vertical="top"/>
    </xf>
    <xf numFmtId="8" fontId="4" fillId="5" borderId="13" applyNumberFormat="0" applyFont="0" applyFill="0" applyBorder="0" applyAlignment="0" applyProtection="0">
      <alignment horizontal="right" vertical="top"/>
    </xf>
    <xf numFmtId="8" fontId="4" fillId="5" borderId="15" applyNumberFormat="0" applyFont="0" applyFill="0" applyBorder="0" applyAlignment="0" applyProtection="0">
      <alignment horizontal="right" vertical="top"/>
    </xf>
    <xf numFmtId="167" fontId="4" fillId="5" borderId="6" applyNumberFormat="0" applyFont="0" applyFill="0" applyBorder="0" applyAlignment="0" applyProtection="0">
      <alignment horizontal="right" vertical="top"/>
    </xf>
    <xf numFmtId="167" fontId="4" fillId="5" borderId="8" applyNumberFormat="0" applyFont="0" applyFill="0" applyBorder="0" applyAlignment="0" applyProtection="0">
      <alignment horizontal="right" vertical="top"/>
    </xf>
    <xf numFmtId="167" fontId="4" fillId="5" borderId="2" applyNumberFormat="0" applyFont="0" applyFill="0" applyBorder="0" applyAlignment="0" applyProtection="0">
      <alignment horizontal="right" vertical="top"/>
    </xf>
    <xf numFmtId="167" fontId="4" fillId="5" borderId="4" applyNumberFormat="0" applyFont="0" applyFill="0" applyBorder="0" applyAlignment="0" applyProtection="0">
      <alignment horizontal="right" vertical="top"/>
    </xf>
    <xf numFmtId="0" fontId="1" fillId="0" borderId="21">
      <alignment vertical="center"/>
    </xf>
  </cellStyleXfs>
  <cellXfs count="173">
    <xf numFmtId="0" fontId="0" fillId="0" borderId="0" xfId="0">
      <alignment vertical="center"/>
    </xf>
    <xf numFmtId="0" fontId="3" fillId="2" borderId="0" xfId="3">
      <alignment vertical="top" shrinkToFit="1"/>
    </xf>
    <xf numFmtId="0" fontId="5" fillId="2" borderId="0" xfId="8">
      <alignment vertical="top" shrinkToFit="1"/>
    </xf>
    <xf numFmtId="0" fontId="4" fillId="2" borderId="1" xfId="4">
      <alignment vertical="top" shrinkToFit="1"/>
    </xf>
    <xf numFmtId="0" fontId="4" fillId="2" borderId="2" xfId="5">
      <alignment vertical="top" shrinkToFit="1"/>
    </xf>
    <xf numFmtId="0" fontId="4" fillId="2" borderId="3" xfId="6">
      <alignment vertical="top" shrinkToFit="1"/>
    </xf>
    <xf numFmtId="0" fontId="4" fillId="3" borderId="4" xfId="7">
      <alignment horizontal="left" vertical="top" shrinkToFit="1"/>
      <protection locked="0"/>
    </xf>
    <xf numFmtId="0" fontId="4" fillId="2" borderId="5" xfId="9">
      <alignment vertical="top" shrinkToFit="1"/>
    </xf>
    <xf numFmtId="0" fontId="6" fillId="2" borderId="6" xfId="10">
      <alignment vertical="top" shrinkToFit="1"/>
    </xf>
    <xf numFmtId="0" fontId="6" fillId="2" borderId="7" xfId="11">
      <alignment vertical="top" shrinkToFit="1"/>
    </xf>
    <xf numFmtId="164" fontId="4" fillId="3" borderId="8" xfId="12">
      <alignment horizontal="right" vertical="top" shrinkToFit="1"/>
      <protection locked="0"/>
    </xf>
    <xf numFmtId="6" fontId="4" fillId="3" borderId="8" xfId="24">
      <alignment horizontal="right" vertical="top" shrinkToFit="1"/>
      <protection locked="0"/>
    </xf>
    <xf numFmtId="0" fontId="4" fillId="2" borderId="9" xfId="13">
      <alignment vertical="top" shrinkToFit="1"/>
    </xf>
    <xf numFmtId="0" fontId="6" fillId="2" borderId="0" xfId="14">
      <alignment vertical="top" shrinkToFit="1"/>
    </xf>
    <xf numFmtId="0" fontId="6" fillId="2" borderId="10" xfId="15">
      <alignment vertical="top" shrinkToFit="1"/>
    </xf>
    <xf numFmtId="164" fontId="4" fillId="3" borderId="11" xfId="16">
      <alignment horizontal="right" vertical="top" shrinkToFit="1"/>
      <protection locked="0"/>
    </xf>
    <xf numFmtId="6" fontId="4" fillId="3" borderId="11" xfId="25">
      <alignment horizontal="right" vertical="top" shrinkToFit="1"/>
      <protection locked="0"/>
    </xf>
    <xf numFmtId="0" fontId="4" fillId="2" borderId="4" xfId="17">
      <alignment vertical="top" shrinkToFit="1"/>
    </xf>
    <xf numFmtId="3" fontId="4" fillId="3" borderId="11" xfId="18">
      <alignment horizontal="right" vertical="top" shrinkToFit="1"/>
      <protection locked="0"/>
    </xf>
    <xf numFmtId="8" fontId="4" fillId="3" borderId="11" xfId="26">
      <alignment horizontal="right" vertical="top" shrinkToFit="1"/>
      <protection locked="0"/>
    </xf>
    <xf numFmtId="0" fontId="4" fillId="2" borderId="12" xfId="20">
      <alignment vertical="top" shrinkToFit="1"/>
    </xf>
    <xf numFmtId="0" fontId="6" fillId="2" borderId="14" xfId="22">
      <alignment vertical="top" shrinkToFit="1"/>
    </xf>
    <xf numFmtId="8" fontId="4" fillId="3" borderId="15" xfId="27">
      <alignment horizontal="right" vertical="top" shrinkToFit="1"/>
      <protection locked="0"/>
    </xf>
    <xf numFmtId="4" fontId="4" fillId="3" borderId="11" xfId="19">
      <alignment horizontal="right" vertical="top" shrinkToFit="1"/>
      <protection locked="0"/>
    </xf>
    <xf numFmtId="0" fontId="6" fillId="2" borderId="13" xfId="21">
      <alignment vertical="top" shrinkToFit="1"/>
    </xf>
    <xf numFmtId="4" fontId="4" fillId="3" borderId="15" xfId="23">
      <alignment horizontal="right" vertical="top" shrinkToFit="1"/>
      <protection locked="0"/>
    </xf>
    <xf numFmtId="6" fontId="4" fillId="3" borderId="15" xfId="28">
      <alignment horizontal="right" vertical="top" shrinkToFit="1"/>
      <protection locked="0"/>
    </xf>
    <xf numFmtId="0" fontId="4" fillId="2" borderId="1" xfId="29">
      <alignment horizontal="center" vertical="top" shrinkToFit="1"/>
    </xf>
    <xf numFmtId="0" fontId="4" fillId="2" borderId="2" xfId="30">
      <alignment horizontal="center" vertical="top" shrinkToFit="1"/>
    </xf>
    <xf numFmtId="0" fontId="4" fillId="2" borderId="3" xfId="31">
      <alignment horizontal="center" vertical="top" shrinkToFit="1"/>
    </xf>
    <xf numFmtId="0" fontId="7" fillId="2" borderId="7" xfId="32">
      <alignment vertical="top" shrinkToFit="1"/>
    </xf>
    <xf numFmtId="3" fontId="3" fillId="3" borderId="6" xfId="33">
      <alignment horizontal="right" vertical="top" shrinkToFit="1"/>
      <protection locked="0"/>
    </xf>
    <xf numFmtId="3" fontId="3" fillId="3" borderId="7" xfId="34">
      <alignment horizontal="right" vertical="top" shrinkToFit="1"/>
      <protection locked="0"/>
    </xf>
    <xf numFmtId="0" fontId="7" fillId="2" borderId="10" xfId="35">
      <alignment vertical="top" shrinkToFit="1"/>
    </xf>
    <xf numFmtId="3" fontId="3" fillId="3" borderId="0" xfId="36">
      <alignment horizontal="right" vertical="top" shrinkToFit="1"/>
      <protection locked="0"/>
    </xf>
    <xf numFmtId="3" fontId="3" fillId="3" borderId="10" xfId="37">
      <alignment horizontal="right" vertical="top" shrinkToFit="1"/>
      <protection locked="0"/>
    </xf>
    <xf numFmtId="0" fontId="7" fillId="2" borderId="14" xfId="38">
      <alignment vertical="top" shrinkToFit="1"/>
    </xf>
    <xf numFmtId="3" fontId="3" fillId="3" borderId="13" xfId="39">
      <alignment horizontal="right" vertical="top" shrinkToFit="1"/>
      <protection locked="0"/>
    </xf>
    <xf numFmtId="3" fontId="3" fillId="3" borderId="14" xfId="40">
      <alignment horizontal="right" vertical="top" shrinkToFit="1"/>
      <protection locked="0"/>
    </xf>
    <xf numFmtId="0" fontId="4" fillId="2" borderId="4" xfId="41">
      <alignment horizontal="center" vertical="top" shrinkToFit="1"/>
    </xf>
    <xf numFmtId="6" fontId="3" fillId="3" borderId="6" xfId="42">
      <alignment horizontal="right" vertical="top" shrinkToFit="1"/>
      <protection locked="0"/>
    </xf>
    <xf numFmtId="6" fontId="4" fillId="2" borderId="8" xfId="43">
      <alignment horizontal="right" vertical="top" shrinkToFit="1"/>
    </xf>
    <xf numFmtId="6" fontId="3" fillId="3" borderId="0" xfId="44">
      <alignment horizontal="right" vertical="top" shrinkToFit="1"/>
      <protection locked="0"/>
    </xf>
    <xf numFmtId="6" fontId="4" fillId="2" borderId="11" xfId="45">
      <alignment horizontal="right" vertical="top" shrinkToFit="1"/>
    </xf>
    <xf numFmtId="6" fontId="3" fillId="3" borderId="13" xfId="46">
      <alignment horizontal="right" vertical="top" shrinkToFit="1"/>
      <protection locked="0"/>
    </xf>
    <xf numFmtId="6" fontId="4" fillId="2" borderId="15" xfId="47">
      <alignment horizontal="right" vertical="top" shrinkToFit="1"/>
    </xf>
    <xf numFmtId="165" fontId="3" fillId="3" borderId="6" xfId="48">
      <alignment horizontal="right" vertical="top" shrinkToFit="1"/>
      <protection locked="0"/>
    </xf>
    <xf numFmtId="165" fontId="4" fillId="2" borderId="8" xfId="49">
      <alignment horizontal="right" vertical="top" shrinkToFit="1"/>
    </xf>
    <xf numFmtId="165" fontId="3" fillId="3" borderId="0" xfId="50">
      <alignment horizontal="right" vertical="top" shrinkToFit="1"/>
      <protection locked="0"/>
    </xf>
    <xf numFmtId="165" fontId="4" fillId="2" borderId="11" xfId="51">
      <alignment horizontal="right" vertical="top" shrinkToFit="1"/>
    </xf>
    <xf numFmtId="165" fontId="3" fillId="3" borderId="13" xfId="52">
      <alignment horizontal="right" vertical="top" shrinkToFit="1"/>
      <protection locked="0"/>
    </xf>
    <xf numFmtId="165" fontId="4" fillId="2" borderId="15" xfId="53">
      <alignment horizontal="right" vertical="top" shrinkToFit="1"/>
    </xf>
    <xf numFmtId="0" fontId="4" fillId="2" borderId="8" xfId="54">
      <alignment vertical="top" shrinkToFit="1"/>
    </xf>
    <xf numFmtId="3" fontId="4" fillId="2" borderId="6" xfId="55">
      <alignment horizontal="right" vertical="top" shrinkToFit="1"/>
    </xf>
    <xf numFmtId="3" fontId="4" fillId="2" borderId="8" xfId="56">
      <alignment horizontal="right" vertical="top" shrinkToFit="1"/>
    </xf>
    <xf numFmtId="0" fontId="6" fillId="2" borderId="11" xfId="57">
      <alignment vertical="top" shrinkToFit="1"/>
    </xf>
    <xf numFmtId="3" fontId="6" fillId="2" borderId="0" xfId="58">
      <alignment horizontal="right" vertical="top" shrinkToFit="1"/>
    </xf>
    <xf numFmtId="3" fontId="4" fillId="2" borderId="11" xfId="59">
      <alignment horizontal="right" vertical="top" shrinkToFit="1"/>
    </xf>
    <xf numFmtId="0" fontId="4" fillId="2" borderId="15" xfId="60">
      <alignment vertical="top" shrinkToFit="1"/>
    </xf>
    <xf numFmtId="3" fontId="4" fillId="2" borderId="13" xfId="61">
      <alignment horizontal="right" vertical="top" shrinkToFit="1"/>
    </xf>
    <xf numFmtId="3" fontId="4" fillId="2" borderId="15" xfId="62">
      <alignment horizontal="right" vertical="top" shrinkToFit="1"/>
    </xf>
    <xf numFmtId="0" fontId="7" fillId="2" borderId="11" xfId="63">
      <alignment vertical="top" shrinkToFit="1"/>
    </xf>
    <xf numFmtId="3" fontId="3" fillId="2" borderId="0" xfId="64">
      <alignment horizontal="right" vertical="top" shrinkToFit="1"/>
    </xf>
    <xf numFmtId="0" fontId="4" fillId="2" borderId="11" xfId="65">
      <alignment vertical="top" shrinkToFit="1"/>
    </xf>
    <xf numFmtId="3" fontId="4" fillId="2" borderId="0" xfId="66">
      <alignment horizontal="right" vertical="top" shrinkToFit="1"/>
    </xf>
    <xf numFmtId="0" fontId="6" fillId="2" borderId="15" xfId="67">
      <alignment vertical="top" shrinkToFit="1"/>
    </xf>
    <xf numFmtId="3" fontId="6" fillId="2" borderId="13" xfId="68">
      <alignment horizontal="right" vertical="top" shrinkToFit="1"/>
    </xf>
    <xf numFmtId="164" fontId="4" fillId="2" borderId="8" xfId="69">
      <alignment horizontal="right" vertical="top" shrinkToFit="1"/>
    </xf>
    <xf numFmtId="8" fontId="4" fillId="2" borderId="8" xfId="72">
      <alignment horizontal="right" vertical="top" shrinkToFit="1"/>
    </xf>
    <xf numFmtId="164" fontId="4" fillId="2" borderId="11" xfId="70">
      <alignment horizontal="right" vertical="top" shrinkToFit="1"/>
    </xf>
    <xf numFmtId="8" fontId="4" fillId="2" borderId="11" xfId="73">
      <alignment horizontal="right" vertical="top" shrinkToFit="1"/>
    </xf>
    <xf numFmtId="164" fontId="4" fillId="2" borderId="15" xfId="71">
      <alignment horizontal="right" vertical="top" shrinkToFit="1"/>
    </xf>
    <xf numFmtId="8" fontId="4" fillId="2" borderId="15" xfId="74">
      <alignment horizontal="right" vertical="top" shrinkToFit="1"/>
    </xf>
    <xf numFmtId="6" fontId="4" fillId="2" borderId="6" xfId="75">
      <alignment horizontal="right" vertical="top" shrinkToFit="1"/>
    </xf>
    <xf numFmtId="6" fontId="6" fillId="2" borderId="0" xfId="76">
      <alignment horizontal="right" vertical="top" shrinkToFit="1"/>
    </xf>
    <xf numFmtId="6" fontId="4" fillId="2" borderId="13" xfId="77">
      <alignment horizontal="right" vertical="top" shrinkToFit="1"/>
    </xf>
    <xf numFmtId="6" fontId="3" fillId="2" borderId="0" xfId="78">
      <alignment horizontal="right" vertical="top" shrinkToFit="1"/>
    </xf>
    <xf numFmtId="6" fontId="4" fillId="2" borderId="0" xfId="79">
      <alignment horizontal="right" vertical="top" shrinkToFit="1"/>
    </xf>
    <xf numFmtId="6" fontId="6" fillId="2" borderId="13" xfId="80">
      <alignment horizontal="right" vertical="top" shrinkToFit="1"/>
    </xf>
    <xf numFmtId="166" fontId="4" fillId="2" borderId="8" xfId="83">
      <alignment horizontal="right" vertical="top" shrinkToFit="1"/>
    </xf>
    <xf numFmtId="6" fontId="4" fillId="2" borderId="4" xfId="81">
      <alignment horizontal="right" vertical="top" shrinkToFit="1"/>
    </xf>
    <xf numFmtId="166" fontId="4" fillId="2" borderId="4" xfId="82">
      <alignment horizontal="right" vertical="top" shrinkToFit="1"/>
    </xf>
    <xf numFmtId="166" fontId="4" fillId="2" borderId="15" xfId="84">
      <alignment horizontal="right" vertical="top" shrinkToFit="1"/>
    </xf>
    <xf numFmtId="166" fontId="4" fillId="2" borderId="11" xfId="85">
      <alignment horizontal="right" vertical="top" shrinkToFit="1"/>
    </xf>
    <xf numFmtId="6" fontId="7" fillId="2" borderId="0" xfId="87">
      <alignment horizontal="right" vertical="top" shrinkToFit="1"/>
    </xf>
    <xf numFmtId="0" fontId="7" fillId="2" borderId="15" xfId="88">
      <alignment vertical="top" shrinkToFit="1"/>
    </xf>
    <xf numFmtId="6" fontId="7" fillId="2" borderId="13" xfId="89">
      <alignment horizontal="right" vertical="top" shrinkToFit="1"/>
    </xf>
    <xf numFmtId="4" fontId="4" fillId="2" borderId="6" xfId="90">
      <alignment horizontal="right" vertical="top" shrinkToFit="1"/>
    </xf>
    <xf numFmtId="4" fontId="4" fillId="2" borderId="8" xfId="91">
      <alignment horizontal="right" vertical="top" shrinkToFit="1"/>
    </xf>
    <xf numFmtId="4" fontId="6" fillId="2" borderId="0" xfId="92">
      <alignment horizontal="right" vertical="top" shrinkToFit="1"/>
    </xf>
    <xf numFmtId="4" fontId="4" fillId="2" borderId="11" xfId="93">
      <alignment horizontal="right" vertical="top" shrinkToFit="1"/>
    </xf>
    <xf numFmtId="4" fontId="3" fillId="2" borderId="0" xfId="94">
      <alignment horizontal="right" vertical="top" shrinkToFit="1"/>
    </xf>
    <xf numFmtId="4" fontId="3" fillId="2" borderId="13" xfId="95">
      <alignment horizontal="right" vertical="top" shrinkToFit="1"/>
    </xf>
    <xf numFmtId="4" fontId="4" fillId="2" borderId="15" xfId="96">
      <alignment horizontal="right" vertical="top" shrinkToFit="1"/>
    </xf>
    <xf numFmtId="0" fontId="4" fillId="2" borderId="2" xfId="97">
      <alignment horizontal="left" vertical="top" shrinkToFit="1"/>
    </xf>
    <xf numFmtId="0" fontId="4" fillId="4" borderId="0" xfId="98">
      <alignment vertical="top" shrinkToFit="1"/>
    </xf>
    <xf numFmtId="0" fontId="7" fillId="4" borderId="0" xfId="99">
      <alignment vertical="top" shrinkToFit="1"/>
    </xf>
    <xf numFmtId="0" fontId="4" fillId="4" borderId="0" xfId="100">
      <alignment horizontal="right" vertical="top" shrinkToFit="1"/>
    </xf>
    <xf numFmtId="0" fontId="3" fillId="4" borderId="0" xfId="101">
      <alignment vertical="top" shrinkToFit="1"/>
    </xf>
    <xf numFmtId="0" fontId="7" fillId="2" borderId="2" xfId="102">
      <alignment vertical="top" shrinkToFit="1"/>
    </xf>
    <xf numFmtId="0" fontId="4" fillId="2" borderId="2" xfId="103">
      <alignment horizontal="right" vertical="top" shrinkToFit="1"/>
    </xf>
    <xf numFmtId="6" fontId="4" fillId="2" borderId="2" xfId="104">
      <alignment horizontal="right" vertical="top" shrinkToFit="1"/>
    </xf>
    <xf numFmtId="3" fontId="7" fillId="2" borderId="0" xfId="105">
      <alignment horizontal="right" vertical="top" shrinkToFit="1"/>
    </xf>
    <xf numFmtId="3" fontId="4" fillId="2" borderId="2" xfId="106">
      <alignment horizontal="right" vertical="top" shrinkToFit="1"/>
    </xf>
    <xf numFmtId="3" fontId="4" fillId="2" borderId="4" xfId="107">
      <alignment horizontal="right" vertical="top" shrinkToFit="1"/>
    </xf>
    <xf numFmtId="165" fontId="4" fillId="2" borderId="6" xfId="108">
      <alignment horizontal="right" vertical="top" shrinkToFit="1"/>
    </xf>
    <xf numFmtId="165" fontId="6" fillId="2" borderId="0" xfId="109">
      <alignment horizontal="right" vertical="top" shrinkToFit="1"/>
    </xf>
    <xf numFmtId="165" fontId="4" fillId="2" borderId="0" xfId="110">
      <alignment horizontal="right" vertical="top" shrinkToFit="1"/>
    </xf>
    <xf numFmtId="165" fontId="4" fillId="2" borderId="2" xfId="111">
      <alignment horizontal="right" vertical="top" shrinkToFit="1"/>
    </xf>
    <xf numFmtId="165" fontId="4" fillId="2" borderId="4" xfId="112">
      <alignment horizontal="right" vertical="top" shrinkToFit="1"/>
    </xf>
    <xf numFmtId="165" fontId="4" fillId="2" borderId="13" xfId="113">
      <alignment horizontal="right" vertical="top" shrinkToFit="1"/>
    </xf>
    <xf numFmtId="166" fontId="4" fillId="2" borderId="6" xfId="114">
      <alignment horizontal="right" vertical="top" shrinkToFit="1"/>
    </xf>
    <xf numFmtId="166" fontId="4" fillId="2" borderId="0" xfId="115">
      <alignment horizontal="right" vertical="top" shrinkToFit="1"/>
    </xf>
    <xf numFmtId="166" fontId="4" fillId="2" borderId="2" xfId="116">
      <alignment horizontal="right" vertical="top" shrinkToFit="1"/>
    </xf>
    <xf numFmtId="166" fontId="6" fillId="2" borderId="0" xfId="117">
      <alignment horizontal="right" vertical="top" shrinkToFit="1"/>
    </xf>
    <xf numFmtId="166" fontId="4" fillId="2" borderId="13" xfId="118">
      <alignment horizontal="right" vertical="top" shrinkToFit="1"/>
    </xf>
    <xf numFmtId="14" fontId="4" fillId="2" borderId="2" xfId="119">
      <alignment horizontal="right" vertical="top" shrinkToFit="1"/>
    </xf>
    <xf numFmtId="14" fontId="4" fillId="2" borderId="4" xfId="120">
      <alignment horizontal="right" vertical="top" shrinkToFit="1"/>
    </xf>
    <xf numFmtId="165" fontId="3" fillId="2" borderId="0" xfId="121">
      <alignment horizontal="right" vertical="top" shrinkToFit="1"/>
    </xf>
    <xf numFmtId="4" fontId="4" fillId="2" borderId="0" xfId="122">
      <alignment horizontal="right" vertical="top" shrinkToFit="1"/>
    </xf>
    <xf numFmtId="4" fontId="4" fillId="2" borderId="2" xfId="123">
      <alignment horizontal="right" vertical="top" shrinkToFit="1"/>
    </xf>
    <xf numFmtId="4" fontId="4" fillId="2" borderId="4" xfId="124">
      <alignment horizontal="right" vertical="top" shrinkToFit="1"/>
    </xf>
    <xf numFmtId="14" fontId="4" fillId="2" borderId="7" xfId="125">
      <alignment horizontal="right" vertical="top" shrinkToFit="1"/>
    </xf>
    <xf numFmtId="14" fontId="4" fillId="2" borderId="10" xfId="126">
      <alignment horizontal="right" vertical="top" shrinkToFit="1"/>
    </xf>
    <xf numFmtId="14" fontId="4" fillId="2" borderId="14" xfId="127">
      <alignment horizontal="right" vertical="top" shrinkToFit="1"/>
    </xf>
    <xf numFmtId="6" fontId="4" fillId="2" borderId="7" xfId="128">
      <alignment horizontal="right" vertical="top" shrinkToFit="1"/>
    </xf>
    <xf numFmtId="6" fontId="4" fillId="2" borderId="10" xfId="129">
      <alignment horizontal="right" vertical="top" shrinkToFit="1"/>
    </xf>
    <xf numFmtId="6" fontId="4" fillId="2" borderId="3" xfId="130">
      <alignment horizontal="right" vertical="top" shrinkToFit="1"/>
    </xf>
    <xf numFmtId="166" fontId="4" fillId="2" borderId="7" xfId="131">
      <alignment horizontal="right" vertical="top" shrinkToFit="1"/>
    </xf>
    <xf numFmtId="166" fontId="4" fillId="2" borderId="10" xfId="132">
      <alignment horizontal="right" vertical="top" shrinkToFit="1"/>
    </xf>
    <xf numFmtId="166" fontId="4" fillId="2" borderId="3" xfId="133">
      <alignment horizontal="right" vertical="top" shrinkToFit="1"/>
    </xf>
    <xf numFmtId="0" fontId="4" fillId="2" borderId="16" xfId="134">
      <alignment horizontal="left" vertical="top" shrinkToFit="1"/>
    </xf>
    <xf numFmtId="0" fontId="4" fillId="2" borderId="17" xfId="135">
      <alignment horizontal="left" vertical="top" shrinkToFit="1"/>
    </xf>
    <xf numFmtId="0" fontId="3" fillId="3" borderId="17" xfId="137">
      <alignment vertical="top" shrinkToFit="1"/>
      <protection locked="0"/>
    </xf>
    <xf numFmtId="0" fontId="3" fillId="2" borderId="17" xfId="136">
      <alignment vertical="top" shrinkToFit="1"/>
    </xf>
    <xf numFmtId="0" fontId="4" fillId="3" borderId="17" xfId="138">
      <alignment vertical="top" shrinkToFit="1"/>
      <protection locked="0"/>
    </xf>
    <xf numFmtId="0" fontId="6" fillId="3" borderId="17" xfId="139">
      <alignment vertical="top" shrinkToFit="1"/>
      <protection locked="0"/>
    </xf>
    <xf numFmtId="6" fontId="0" fillId="0" borderId="0" xfId="0" applyNumberFormat="1">
      <alignment vertical="center"/>
    </xf>
    <xf numFmtId="14" fontId="0" fillId="0" borderId="0" xfId="0" applyNumberFormat="1">
      <alignment vertical="center"/>
    </xf>
    <xf numFmtId="166" fontId="0" fillId="0" borderId="0" xfId="0" applyNumberFormat="1">
      <alignment vertical="center"/>
    </xf>
    <xf numFmtId="0" fontId="4" fillId="2" borderId="16" xfId="134" applyAlignment="1">
      <alignment horizontal="left" vertical="top" wrapText="1" shrinkToFit="1"/>
    </xf>
    <xf numFmtId="0" fontId="3" fillId="3" borderId="17" xfId="137" applyAlignment="1">
      <alignment vertical="top" wrapText="1" shrinkToFit="1"/>
      <protection locked="0"/>
    </xf>
    <xf numFmtId="0" fontId="0" fillId="0" borderId="0" xfId="0" applyAlignment="1">
      <alignment vertical="center" wrapText="1"/>
    </xf>
    <xf numFmtId="0" fontId="9" fillId="0" borderId="18" xfId="0" applyFont="1" applyBorder="1" applyAlignment="1">
      <alignment horizontal="left" vertical="center" wrapText="1" indent="4"/>
    </xf>
    <xf numFmtId="0" fontId="0" fillId="0" borderId="18" xfId="0" applyBorder="1">
      <alignment vertical="center"/>
    </xf>
    <xf numFmtId="0" fontId="10" fillId="0" borderId="18" xfId="0" applyFont="1" applyBorder="1" applyAlignment="1">
      <alignment vertical="center" wrapText="1"/>
    </xf>
    <xf numFmtId="0" fontId="0" fillId="0" borderId="18" xfId="0" applyFont="1" applyBorder="1" applyAlignment="1">
      <alignment vertical="center" wrapText="1"/>
    </xf>
    <xf numFmtId="0" fontId="0" fillId="0" borderId="18" xfId="0" applyBorder="1" applyAlignment="1">
      <alignment vertical="center" wrapText="1"/>
    </xf>
    <xf numFmtId="0" fontId="17" fillId="0" borderId="18" xfId="1" applyBorder="1" applyAlignment="1" applyProtection="1">
      <alignment vertical="center" wrapText="1"/>
    </xf>
    <xf numFmtId="0" fontId="13" fillId="0" borderId="18" xfId="0" applyFont="1" applyBorder="1" applyAlignment="1">
      <alignment vertical="center" wrapText="1"/>
    </xf>
    <xf numFmtId="0" fontId="12" fillId="0" borderId="18" xfId="0" applyFont="1" applyBorder="1" applyAlignment="1">
      <alignment vertical="center" wrapText="1"/>
    </xf>
    <xf numFmtId="0" fontId="0" fillId="0" borderId="18" xfId="0" applyBorder="1" applyAlignment="1">
      <alignment horizontal="left" vertical="center" wrapText="1" indent="1"/>
    </xf>
    <xf numFmtId="0" fontId="0" fillId="0" borderId="18" xfId="0" applyBorder="1" applyAlignment="1">
      <alignment horizontal="left" vertical="center" wrapText="1" indent="2"/>
    </xf>
    <xf numFmtId="0" fontId="1" fillId="0" borderId="18" xfId="193" applyFont="1" applyBorder="1" applyAlignment="1">
      <alignment horizontal="left" vertical="center" wrapText="1" indent="1"/>
    </xf>
    <xf numFmtId="0" fontId="0" fillId="0" borderId="0" xfId="0" applyBorder="1" applyAlignment="1">
      <alignment vertical="center" wrapText="1"/>
    </xf>
    <xf numFmtId="0" fontId="1" fillId="0" borderId="18" xfId="193" applyNumberFormat="1" applyFont="1" applyBorder="1" applyAlignment="1">
      <alignment vertical="center" wrapText="1"/>
    </xf>
    <xf numFmtId="0" fontId="1" fillId="0" borderId="18" xfId="193" applyFont="1" applyBorder="1" applyAlignment="1">
      <alignment vertical="center" wrapText="1"/>
    </xf>
    <xf numFmtId="0" fontId="1" fillId="0" borderId="18" xfId="193" applyFont="1" applyBorder="1" applyAlignment="1">
      <alignment vertical="top" wrapText="1"/>
    </xf>
    <xf numFmtId="0" fontId="0" fillId="0" borderId="18" xfId="0" applyNumberFormat="1" applyBorder="1" applyAlignment="1">
      <alignment horizontal="left" vertical="center" wrapText="1"/>
    </xf>
    <xf numFmtId="0" fontId="0" fillId="8" borderId="4" xfId="0" applyFill="1" applyBorder="1" applyAlignment="1">
      <alignment vertical="center" wrapText="1"/>
    </xf>
    <xf numFmtId="0" fontId="0" fillId="0" borderId="19" xfId="0" applyBorder="1" applyAlignment="1">
      <alignment vertical="center" wrapText="1"/>
    </xf>
    <xf numFmtId="0" fontId="16" fillId="0" borderId="18" xfId="0" applyFont="1" applyBorder="1" applyAlignment="1">
      <alignment horizontal="left" vertical="center" wrapText="1" indent="1"/>
    </xf>
    <xf numFmtId="0" fontId="0" fillId="0" borderId="18" xfId="0" applyNumberFormat="1" applyBorder="1" applyAlignment="1">
      <alignment vertical="center" wrapText="1"/>
    </xf>
    <xf numFmtId="0" fontId="0" fillId="0" borderId="18" xfId="0" applyBorder="1" applyAlignment="1">
      <alignment horizontal="left" vertical="center" wrapText="1"/>
    </xf>
    <xf numFmtId="0" fontId="16" fillId="0" borderId="18" xfId="0" applyFont="1" applyBorder="1" applyAlignment="1">
      <alignment vertical="center" wrapText="1"/>
    </xf>
    <xf numFmtId="0" fontId="0" fillId="0" borderId="20" xfId="0" applyBorder="1" applyAlignment="1">
      <alignment vertical="center" wrapText="1"/>
    </xf>
    <xf numFmtId="0" fontId="18" fillId="0" borderId="18" xfId="0" applyFont="1" applyBorder="1" applyAlignment="1">
      <alignment horizontal="center" vertical="center" wrapText="1"/>
    </xf>
    <xf numFmtId="0" fontId="3" fillId="2" borderId="0" xfId="3">
      <alignment vertical="top" shrinkToFit="1"/>
    </xf>
    <xf numFmtId="0" fontId="5" fillId="2" borderId="0" xfId="8">
      <alignment vertical="top" shrinkToFit="1"/>
    </xf>
    <xf numFmtId="0" fontId="2" fillId="2" borderId="0" xfId="2">
      <alignment vertical="top" shrinkToFit="1"/>
    </xf>
    <xf numFmtId="0" fontId="4" fillId="2" borderId="0" xfId="86">
      <alignment vertical="top" shrinkToFit="1"/>
    </xf>
    <xf numFmtId="0" fontId="2" fillId="2" borderId="0" xfId="2" applyAlignment="1">
      <alignment vertical="top" wrapText="1" shrinkToFit="1"/>
    </xf>
    <xf numFmtId="0" fontId="17" fillId="0" borderId="21" xfId="1" applyBorder="1" applyAlignment="1" applyProtection="1">
      <alignment horizontal="left" vertical="center" wrapText="1" indent="1"/>
    </xf>
  </cellXfs>
  <cellStyles count="194">
    <cellStyle name="Hyperlink" xfId="1" builtinId="8"/>
    <cellStyle name="MSSStyle001" xfId="2"/>
    <cellStyle name="MSSStyle002" xfId="3"/>
    <cellStyle name="MSSStyle003" xfId="4"/>
    <cellStyle name="MSSStyle004" xfId="5"/>
    <cellStyle name="MSSStyle005" xfId="6"/>
    <cellStyle name="MSSStyle006" xfId="7"/>
    <cellStyle name="MSSStyle007" xfId="8"/>
    <cellStyle name="MSSStyle008" xfId="9"/>
    <cellStyle name="MSSStyle009" xfId="10"/>
    <cellStyle name="MSSStyle010" xfId="11"/>
    <cellStyle name="MSSStyle011" xfId="12"/>
    <cellStyle name="MSSStyle012" xfId="13"/>
    <cellStyle name="MSSStyle013" xfId="14"/>
    <cellStyle name="MSSStyle014" xfId="15"/>
    <cellStyle name="MSSStyle015" xfId="16"/>
    <cellStyle name="MSSStyle016" xfId="17"/>
    <cellStyle name="MSSStyle017" xfId="18"/>
    <cellStyle name="MSSStyle018" xfId="19"/>
    <cellStyle name="MSSStyle019" xfId="20"/>
    <cellStyle name="MSSStyle020" xfId="21"/>
    <cellStyle name="MSSStyle021" xfId="22"/>
    <cellStyle name="MSSStyle022" xfId="23"/>
    <cellStyle name="MSSStyle023" xfId="24"/>
    <cellStyle name="MSSStyle024" xfId="25"/>
    <cellStyle name="MSSStyle025" xfId="26"/>
    <cellStyle name="MSSStyle026" xfId="27"/>
    <cellStyle name="MSSStyle027" xfId="28"/>
    <cellStyle name="MSSStyle028" xfId="29"/>
    <cellStyle name="MSSStyle029" xfId="30"/>
    <cellStyle name="MSSStyle030" xfId="31"/>
    <cellStyle name="MSSStyle031" xfId="32"/>
    <cellStyle name="MSSStyle032" xfId="33"/>
    <cellStyle name="MSSStyle033" xfId="34"/>
    <cellStyle name="MSSStyle034" xfId="35"/>
    <cellStyle name="MSSStyle035" xfId="36"/>
    <cellStyle name="MSSStyle036" xfId="37"/>
    <cellStyle name="MSSStyle037" xfId="38"/>
    <cellStyle name="MSSStyle038" xfId="39"/>
    <cellStyle name="MSSStyle039" xfId="40"/>
    <cellStyle name="MSSStyle040" xfId="41"/>
    <cellStyle name="MSSStyle041" xfId="42"/>
    <cellStyle name="MSSStyle042" xfId="43"/>
    <cellStyle name="MSSStyle043" xfId="44"/>
    <cellStyle name="MSSStyle044" xfId="45"/>
    <cellStyle name="MSSStyle045" xfId="46"/>
    <cellStyle name="MSSStyle046" xfId="47"/>
    <cellStyle name="MSSStyle047" xfId="48"/>
    <cellStyle name="MSSStyle048" xfId="49"/>
    <cellStyle name="MSSStyle049" xfId="50"/>
    <cellStyle name="MSSStyle050" xfId="51"/>
    <cellStyle name="MSSStyle051" xfId="52"/>
    <cellStyle name="MSSStyle052" xfId="53"/>
    <cellStyle name="MSSStyle053" xfId="54"/>
    <cellStyle name="MSSStyle054" xfId="55"/>
    <cellStyle name="MSSStyle055" xfId="56"/>
    <cellStyle name="MSSStyle056" xfId="57"/>
    <cellStyle name="MSSStyle057" xfId="58"/>
    <cellStyle name="MSSStyle058" xfId="59"/>
    <cellStyle name="MSSStyle059" xfId="60"/>
    <cellStyle name="MSSStyle060" xfId="61"/>
    <cellStyle name="MSSStyle061" xfId="62"/>
    <cellStyle name="MSSStyle062" xfId="63"/>
    <cellStyle name="MSSStyle063" xfId="64"/>
    <cellStyle name="MSSStyle064" xfId="65"/>
    <cellStyle name="MSSStyle065" xfId="66"/>
    <cellStyle name="MSSStyle066" xfId="67"/>
    <cellStyle name="MSSStyle067" xfId="68"/>
    <cellStyle name="MSSStyle068" xfId="69"/>
    <cellStyle name="MSSStyle069" xfId="70"/>
    <cellStyle name="MSSStyle070" xfId="71"/>
    <cellStyle name="MSSStyle071" xfId="72"/>
    <cellStyle name="MSSStyle072" xfId="73"/>
    <cellStyle name="MSSStyle073" xfId="74"/>
    <cellStyle name="MSSStyle074" xfId="75"/>
    <cellStyle name="MSSStyle075" xfId="76"/>
    <cellStyle name="MSSStyle076" xfId="77"/>
    <cellStyle name="MSSStyle077" xfId="78"/>
    <cellStyle name="MSSStyle078" xfId="79"/>
    <cellStyle name="MSSStyle079" xfId="80"/>
    <cellStyle name="MSSStyle080" xfId="81"/>
    <cellStyle name="MSSStyle081" xfId="82"/>
    <cellStyle name="MSSStyle082" xfId="83"/>
    <cellStyle name="MSSStyle083" xfId="84"/>
    <cellStyle name="MSSStyle084" xfId="85"/>
    <cellStyle name="MSSStyle085" xfId="86"/>
    <cellStyle name="MSSStyle086" xfId="87"/>
    <cellStyle name="MSSStyle087" xfId="88"/>
    <cellStyle name="MSSStyle088" xfId="89"/>
    <cellStyle name="MSSStyle089" xfId="90"/>
    <cellStyle name="MSSStyle090" xfId="91"/>
    <cellStyle name="MSSStyle091" xfId="92"/>
    <cellStyle name="MSSStyle092" xfId="93"/>
    <cellStyle name="MSSStyle093" xfId="94"/>
    <cellStyle name="MSSStyle094" xfId="95"/>
    <cellStyle name="MSSStyle095" xfId="96"/>
    <cellStyle name="MSSStyle096" xfId="97"/>
    <cellStyle name="MSSStyle097" xfId="98"/>
    <cellStyle name="MSSStyle098" xfId="99"/>
    <cellStyle name="MSSStyle099" xfId="100"/>
    <cellStyle name="MSSStyle100" xfId="101"/>
    <cellStyle name="MSSStyle101" xfId="102"/>
    <cellStyle name="MSSStyle102" xfId="103"/>
    <cellStyle name="MSSStyle103" xfId="104"/>
    <cellStyle name="MSSStyle104" xfId="105"/>
    <cellStyle name="MSSStyle105" xfId="106"/>
    <cellStyle name="MSSStyle106" xfId="107"/>
    <cellStyle name="MSSStyle107" xfId="108"/>
    <cellStyle name="MSSStyle108" xfId="109"/>
    <cellStyle name="MSSStyle109" xfId="110"/>
    <cellStyle name="MSSStyle110" xfId="111"/>
    <cellStyle name="MSSStyle111" xfId="112"/>
    <cellStyle name="MSSStyle112" xfId="113"/>
    <cellStyle name="MSSStyle113" xfId="114"/>
    <cellStyle name="MSSStyle114" xfId="115"/>
    <cellStyle name="MSSStyle115" xfId="116"/>
    <cellStyle name="MSSStyle116" xfId="117"/>
    <cellStyle name="MSSStyle117" xfId="118"/>
    <cellStyle name="MSSStyle118" xfId="119"/>
    <cellStyle name="MSSStyle119" xfId="120"/>
    <cellStyle name="MSSStyle120" xfId="121"/>
    <cellStyle name="MSSStyle121" xfId="122"/>
    <cellStyle name="MSSStyle122" xfId="123"/>
    <cellStyle name="MSSStyle123" xfId="124"/>
    <cellStyle name="MSSStyle124" xfId="125"/>
    <cellStyle name="MSSStyle125" xfId="126"/>
    <cellStyle name="MSSStyle126" xfId="127"/>
    <cellStyle name="MSSStyle127" xfId="128"/>
    <cellStyle name="MSSStyle128" xfId="129"/>
    <cellStyle name="MSSStyle129" xfId="130"/>
    <cellStyle name="MSSStyle130" xfId="131"/>
    <cellStyle name="MSSStyle131" xfId="132"/>
    <cellStyle name="MSSStyle132" xfId="133"/>
    <cellStyle name="MSSStyle133" xfId="134"/>
    <cellStyle name="MSSStyle134" xfId="135"/>
    <cellStyle name="MSSStyle135" xfId="136"/>
    <cellStyle name="MSSStyle136" xfId="137"/>
    <cellStyle name="MSSStyle137" xfId="138"/>
    <cellStyle name="MSSStyle138" xfId="139"/>
    <cellStyle name="MSSStyle139" xfId="140"/>
    <cellStyle name="MSSStyle140" xfId="141"/>
    <cellStyle name="MSSStyle141" xfId="142"/>
    <cellStyle name="MSSStyle142" xfId="143"/>
    <cellStyle name="MSSStyle143" xfId="144"/>
    <cellStyle name="MSSStyle144" xfId="145"/>
    <cellStyle name="MSSStyle145" xfId="146"/>
    <cellStyle name="MSSStyle146" xfId="147"/>
    <cellStyle name="MSSStyle147" xfId="148"/>
    <cellStyle name="MSSStyle148" xfId="149"/>
    <cellStyle name="MSSStyle149" xfId="150"/>
    <cellStyle name="MSSStyle150" xfId="151"/>
    <cellStyle name="MSSStyle151" xfId="152"/>
    <cellStyle name="MSSStyle152" xfId="153"/>
    <cellStyle name="MSSStyle153" xfId="154"/>
    <cellStyle name="MSSStyle154" xfId="155"/>
    <cellStyle name="MSSStyle155" xfId="156"/>
    <cellStyle name="MSSStyle156" xfId="157"/>
    <cellStyle name="MSSStyle157" xfId="158"/>
    <cellStyle name="MSSStyle158" xfId="159"/>
    <cellStyle name="MSSStyle159" xfId="160"/>
    <cellStyle name="MSSStyle160" xfId="161"/>
    <cellStyle name="MSSStyle161" xfId="162"/>
    <cellStyle name="MSSStyle162" xfId="163"/>
    <cellStyle name="MSSStyle163" xfId="164"/>
    <cellStyle name="MSSStyle164" xfId="165"/>
    <cellStyle name="MSSStyle165" xfId="166"/>
    <cellStyle name="MSSStyle166" xfId="167"/>
    <cellStyle name="MSSStyle167" xfId="168"/>
    <cellStyle name="MSSStyle168" xfId="169"/>
    <cellStyle name="MSSStyle169" xfId="170"/>
    <cellStyle name="MSSStyle170" xfId="171"/>
    <cellStyle name="MSSStyle171" xfId="172"/>
    <cellStyle name="MSSStyle172" xfId="173"/>
    <cellStyle name="MSSStyle173" xfId="174"/>
    <cellStyle name="MSSStyle174" xfId="175"/>
    <cellStyle name="MSSStyle175" xfId="176"/>
    <cellStyle name="MSSStyle176" xfId="177"/>
    <cellStyle name="MSSStyle177" xfId="178"/>
    <cellStyle name="MSSStyle178" xfId="179"/>
    <cellStyle name="MSSStyle179" xfId="180"/>
    <cellStyle name="MSSStyle180" xfId="181"/>
    <cellStyle name="MSSStyle181" xfId="182"/>
    <cellStyle name="MSSStyle182" xfId="183"/>
    <cellStyle name="MSSStyle183" xfId="184"/>
    <cellStyle name="MSSStyle184" xfId="185"/>
    <cellStyle name="MSSStyle185" xfId="186"/>
    <cellStyle name="MSSStyle186" xfId="187"/>
    <cellStyle name="MSSStyle187" xfId="188"/>
    <cellStyle name="MSSStyle188" xfId="189"/>
    <cellStyle name="MSSStyle189" xfId="190"/>
    <cellStyle name="MSSStyle190" xfId="191"/>
    <cellStyle name="MSSStyle191" xfId="192"/>
    <cellStyle name="Normal" xfId="0" builtinId="0"/>
    <cellStyle name="Normal 2" xfId="19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000000"/>
      <rgbColor rgb="00FFFFFF"/>
      <rgbColor rgb="00ADD8E6"/>
      <rgbColor rgb="00F0F0F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1819275</xdr:colOff>
      <xdr:row>43</xdr:row>
      <xdr:rowOff>0</xdr:rowOff>
    </xdr:from>
    <xdr:to>
      <xdr:col>0</xdr:col>
      <xdr:colOff>5029200</xdr:colOff>
      <xdr:row>43</xdr:row>
      <xdr:rowOff>0</xdr:rowOff>
    </xdr:to>
    <xdr:pic>
      <xdr:nvPicPr>
        <xdr:cNvPr id="3" name="Picture 2" descr="workflow"/>
        <xdr:cNvPicPr>
          <a:picLocks noChangeAspect="1" noChangeArrowheads="1"/>
        </xdr:cNvPicPr>
      </xdr:nvPicPr>
      <xdr:blipFill>
        <a:blip xmlns:r="http://schemas.openxmlformats.org/officeDocument/2006/relationships" r:embed="rId1"/>
        <a:srcRect/>
        <a:stretch>
          <a:fillRect/>
        </a:stretch>
      </xdr:blipFill>
      <xdr:spPr bwMode="auto">
        <a:xfrm>
          <a:off x="1819275" y="4533900"/>
          <a:ext cx="3209925" cy="0"/>
        </a:xfrm>
        <a:prstGeom prst="rect">
          <a:avLst/>
        </a:prstGeom>
        <a:noFill/>
        <a:ln w="9525">
          <a:noFill/>
          <a:miter lim="800000"/>
          <a:headEnd/>
          <a:tailEnd/>
        </a:ln>
      </xdr:spPr>
    </xdr:pic>
    <xdr:clientData/>
  </xdr:twoCellAnchor>
  <xdr:twoCellAnchor>
    <xdr:from>
      <xdr:col>0</xdr:col>
      <xdr:colOff>2038350</xdr:colOff>
      <xdr:row>45</xdr:row>
      <xdr:rowOff>161925</xdr:rowOff>
    </xdr:from>
    <xdr:to>
      <xdr:col>0</xdr:col>
      <xdr:colOff>5248275</xdr:colOff>
      <xdr:row>45</xdr:row>
      <xdr:rowOff>1628775</xdr:rowOff>
    </xdr:to>
    <xdr:pic>
      <xdr:nvPicPr>
        <xdr:cNvPr id="4" name="Picture 2" descr="workflow"/>
        <xdr:cNvPicPr>
          <a:picLocks noChangeAspect="1" noChangeArrowheads="1"/>
        </xdr:cNvPicPr>
      </xdr:nvPicPr>
      <xdr:blipFill>
        <a:blip xmlns:r="http://schemas.openxmlformats.org/officeDocument/2006/relationships" r:embed="rId1"/>
        <a:srcRect/>
        <a:stretch>
          <a:fillRect/>
        </a:stretch>
      </xdr:blipFill>
      <xdr:spPr bwMode="auto">
        <a:xfrm>
          <a:off x="2038350" y="4533900"/>
          <a:ext cx="3209925"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ites.google.com/site/bpogroupfinance/" TargetMode="External"/><Relationship Id="rId7" Type="http://schemas.openxmlformats.org/officeDocument/2006/relationships/drawing" Target="../drawings/drawing1.xml"/><Relationship Id="rId2" Type="http://schemas.openxmlformats.org/officeDocument/2006/relationships/hyperlink" Target="mailto:BPO.infosource@gmail.com" TargetMode="External"/><Relationship Id="rId1" Type="http://schemas.openxmlformats.org/officeDocument/2006/relationships/hyperlink" Target="http://finmodel.at.ua/" TargetMode="External"/><Relationship Id="rId6" Type="http://schemas.openxmlformats.org/officeDocument/2006/relationships/printerSettings" Target="../printerSettings/printerSettings1.bin"/><Relationship Id="rId5" Type="http://schemas.openxmlformats.org/officeDocument/2006/relationships/hyperlink" Target="http://finmodel.at.ua/load" TargetMode="External"/><Relationship Id="rId4" Type="http://schemas.openxmlformats.org/officeDocument/2006/relationships/hyperlink" Target="http://sites.google.com/site/bpogroupfinance/services"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sheetPr>
    <outlinePr summaryBelow="0" summaryRight="0"/>
  </sheetPr>
  <dimension ref="A2:A119"/>
  <sheetViews>
    <sheetView tabSelected="1" topLeftCell="A102" workbookViewId="0">
      <selection activeCell="A123" sqref="A120:A123"/>
    </sheetView>
  </sheetViews>
  <sheetFormatPr defaultRowHeight="12.75" outlineLevelRow="2"/>
  <cols>
    <col min="1" max="1" width="98.7109375" style="147" customWidth="1"/>
    <col min="2" max="16384" width="9.140625" style="144"/>
  </cols>
  <sheetData>
    <row r="2" spans="1:1" ht="15.75">
      <c r="A2" s="143"/>
    </row>
    <row r="3" spans="1:1" ht="18">
      <c r="A3" s="166" t="s">
        <v>2669</v>
      </c>
    </row>
    <row r="5" spans="1:1" ht="15">
      <c r="A5" s="145" t="s">
        <v>2614</v>
      </c>
    </row>
    <row r="6" spans="1:1">
      <c r="A6" s="146"/>
    </row>
    <row r="7" spans="1:1" ht="51">
      <c r="A7" s="147" t="s">
        <v>2615</v>
      </c>
    </row>
    <row r="8" spans="1:1">
      <c r="A8" s="148"/>
    </row>
    <row r="9" spans="1:1">
      <c r="A9" s="146"/>
    </row>
    <row r="10" spans="1:1" ht="15">
      <c r="A10" s="149" t="s">
        <v>2673</v>
      </c>
    </row>
    <row r="11" spans="1:1">
      <c r="A11" s="146"/>
    </row>
    <row r="12" spans="1:1">
      <c r="A12" s="150" t="s">
        <v>2616</v>
      </c>
    </row>
    <row r="13" spans="1:1" collapsed="1">
      <c r="A13" s="151" t="s">
        <v>2617</v>
      </c>
    </row>
    <row r="14" spans="1:1" hidden="1" outlineLevel="1">
      <c r="A14" s="151" t="s">
        <v>2618</v>
      </c>
    </row>
    <row r="15" spans="1:1" hidden="1" outlineLevel="2">
      <c r="A15" s="152" t="s">
        <v>2619</v>
      </c>
    </row>
    <row r="16" spans="1:1" hidden="1" outlineLevel="2">
      <c r="A16" s="152" t="s">
        <v>2620</v>
      </c>
    </row>
    <row r="17" spans="1:1" hidden="1" outlineLevel="2">
      <c r="A17" s="152" t="s">
        <v>2621</v>
      </c>
    </row>
    <row r="18" spans="1:1" hidden="1" outlineLevel="2">
      <c r="A18" s="152" t="s">
        <v>2622</v>
      </c>
    </row>
    <row r="19" spans="1:1" ht="25.5" hidden="1" outlineLevel="2">
      <c r="A19" s="152" t="s">
        <v>2623</v>
      </c>
    </row>
    <row r="20" spans="1:1" hidden="1" outlineLevel="2">
      <c r="A20" s="151"/>
    </row>
    <row r="21" spans="1:1" hidden="1" outlineLevel="1">
      <c r="A21" s="151" t="s">
        <v>2624</v>
      </c>
    </row>
    <row r="22" spans="1:1" hidden="1" outlineLevel="2">
      <c r="A22" s="152" t="s">
        <v>2625</v>
      </c>
    </row>
    <row r="23" spans="1:1" hidden="1" outlineLevel="2">
      <c r="A23" s="152" t="s">
        <v>2626</v>
      </c>
    </row>
    <row r="24" spans="1:1" hidden="1" outlineLevel="2">
      <c r="A24" s="152" t="s">
        <v>2627</v>
      </c>
    </row>
    <row r="25" spans="1:1" hidden="1" outlineLevel="2">
      <c r="A25" s="146"/>
    </row>
    <row r="26" spans="1:1" hidden="1" outlineLevel="1">
      <c r="A26" s="151" t="s">
        <v>2674</v>
      </c>
    </row>
    <row r="27" spans="1:1" hidden="1" outlineLevel="2">
      <c r="A27" s="152" t="s">
        <v>2628</v>
      </c>
    </row>
    <row r="28" spans="1:1" ht="25.5" hidden="1" outlineLevel="2">
      <c r="A28" s="152" t="s">
        <v>2675</v>
      </c>
    </row>
    <row r="29" spans="1:1" hidden="1" outlineLevel="2">
      <c r="A29" s="152" t="s">
        <v>2676</v>
      </c>
    </row>
    <row r="30" spans="1:1" hidden="1" outlineLevel="1">
      <c r="A30" s="152"/>
    </row>
    <row r="31" spans="1:1">
      <c r="A31" s="172" t="s">
        <v>2670</v>
      </c>
    </row>
    <row r="32" spans="1:1">
      <c r="A32" s="146"/>
    </row>
    <row r="33" spans="1:1">
      <c r="A33" s="150" t="s">
        <v>2677</v>
      </c>
    </row>
    <row r="34" spans="1:1" collapsed="1">
      <c r="A34" s="151" t="s">
        <v>2617</v>
      </c>
    </row>
    <row r="35" spans="1:1" hidden="1" outlineLevel="1">
      <c r="A35" s="151" t="s">
        <v>2629</v>
      </c>
    </row>
    <row r="36" spans="1:1" hidden="1" outlineLevel="1">
      <c r="A36" s="151" t="s">
        <v>2678</v>
      </c>
    </row>
    <row r="37" spans="1:1" hidden="1" outlineLevel="1">
      <c r="A37" s="151"/>
    </row>
    <row r="38" spans="1:1">
      <c r="A38" s="172" t="s">
        <v>2671</v>
      </c>
    </row>
    <row r="39" spans="1:1">
      <c r="A39" s="146"/>
    </row>
    <row r="40" spans="1:1">
      <c r="A40" s="150" t="s">
        <v>2679</v>
      </c>
    </row>
    <row r="41" spans="1:1">
      <c r="A41" s="146"/>
    </row>
    <row r="42" spans="1:1" ht="25.5">
      <c r="A42" s="153" t="s">
        <v>2680</v>
      </c>
    </row>
    <row r="43" spans="1:1" collapsed="1">
      <c r="A43" s="151" t="s">
        <v>2681</v>
      </c>
    </row>
    <row r="44" spans="1:1" hidden="1" outlineLevel="1">
      <c r="A44" s="154"/>
    </row>
    <row r="45" spans="1:1" ht="63.75" hidden="1" outlineLevel="1">
      <c r="A45" s="155" t="s">
        <v>2682</v>
      </c>
    </row>
    <row r="46" spans="1:1" ht="140.1" hidden="1" customHeight="1" outlineLevel="1">
      <c r="A46" s="156"/>
    </row>
    <row r="47" spans="1:1" ht="89.25" hidden="1" outlineLevel="1">
      <c r="A47" s="157" t="s">
        <v>2683</v>
      </c>
    </row>
    <row r="48" spans="1:1" hidden="1" outlineLevel="1">
      <c r="A48" s="157"/>
    </row>
    <row r="49" spans="1:1" ht="63.75" hidden="1" outlineLevel="1">
      <c r="A49" s="158" t="s">
        <v>2684</v>
      </c>
    </row>
    <row r="50" spans="1:1">
      <c r="A50" s="146"/>
    </row>
    <row r="51" spans="1:1">
      <c r="A51" s="156" t="s">
        <v>2685</v>
      </c>
    </row>
    <row r="52" spans="1:1">
      <c r="A52" s="148" t="s">
        <v>2691</v>
      </c>
    </row>
    <row r="53" spans="1:1">
      <c r="A53" s="148" t="s">
        <v>2692</v>
      </c>
    </row>
    <row r="54" spans="1:1">
      <c r="A54" s="148" t="s">
        <v>2693</v>
      </c>
    </row>
    <row r="55" spans="1:1">
      <c r="A55" s="159"/>
    </row>
    <row r="56" spans="1:1">
      <c r="A56" s="160"/>
    </row>
    <row r="57" spans="1:1" ht="15">
      <c r="A57" s="149" t="s">
        <v>2672</v>
      </c>
    </row>
    <row r="59" spans="1:1">
      <c r="A59" s="147" t="s">
        <v>2630</v>
      </c>
    </row>
    <row r="60" spans="1:1">
      <c r="A60" s="161" t="s">
        <v>2631</v>
      </c>
    </row>
    <row r="61" spans="1:1" ht="25.5">
      <c r="A61" s="151" t="s">
        <v>2632</v>
      </c>
    </row>
    <row r="62" spans="1:1">
      <c r="A62" s="151" t="s">
        <v>2633</v>
      </c>
    </row>
    <row r="63" spans="1:1">
      <c r="A63" s="151" t="s">
        <v>2634</v>
      </c>
    </row>
    <row r="65" spans="1:1">
      <c r="A65" s="147" t="s">
        <v>2635</v>
      </c>
    </row>
    <row r="66" spans="1:1" ht="25.5">
      <c r="A66" s="151" t="s">
        <v>2636</v>
      </c>
    </row>
    <row r="67" spans="1:1" ht="25.5">
      <c r="A67" s="151" t="s">
        <v>2637</v>
      </c>
    </row>
    <row r="68" spans="1:1">
      <c r="A68" s="151" t="s">
        <v>2638</v>
      </c>
    </row>
    <row r="70" spans="1:1">
      <c r="A70" s="162" t="s">
        <v>2639</v>
      </c>
    </row>
    <row r="72" spans="1:1" ht="38.25">
      <c r="A72" s="163" t="s">
        <v>2640</v>
      </c>
    </row>
    <row r="74" spans="1:1">
      <c r="A74" s="147" t="s">
        <v>2641</v>
      </c>
    </row>
    <row r="75" spans="1:1" ht="25.5">
      <c r="A75" s="151" t="s">
        <v>2686</v>
      </c>
    </row>
    <row r="76" spans="1:1" ht="38.25">
      <c r="A76" s="151" t="s">
        <v>2687</v>
      </c>
    </row>
    <row r="77" spans="1:1">
      <c r="A77" s="162"/>
    </row>
    <row r="78" spans="1:1">
      <c r="A78" s="150" t="s">
        <v>2642</v>
      </c>
    </row>
    <row r="80" spans="1:1" ht="38.25">
      <c r="A80" s="147" t="s">
        <v>2643</v>
      </c>
    </row>
    <row r="82" spans="1:1">
      <c r="A82" s="147" t="s">
        <v>2644</v>
      </c>
    </row>
    <row r="84" spans="1:1" ht="38.25">
      <c r="A84" s="164" t="s">
        <v>2688</v>
      </c>
    </row>
    <row r="85" spans="1:1">
      <c r="A85" s="161" t="s">
        <v>2689</v>
      </c>
    </row>
    <row r="86" spans="1:1">
      <c r="A86" s="154"/>
    </row>
    <row r="87" spans="1:1">
      <c r="A87" s="159"/>
    </row>
    <row r="88" spans="1:1">
      <c r="A88" s="165"/>
    </row>
    <row r="89" spans="1:1">
      <c r="A89" s="150" t="s">
        <v>2645</v>
      </c>
    </row>
    <row r="91" spans="1:1" ht="25.5">
      <c r="A91" s="147" t="s">
        <v>2646</v>
      </c>
    </row>
    <row r="93" spans="1:1">
      <c r="A93" s="147" t="s">
        <v>2647</v>
      </c>
    </row>
    <row r="94" spans="1:1">
      <c r="A94" s="151" t="s">
        <v>2648</v>
      </c>
    </row>
    <row r="95" spans="1:1">
      <c r="A95" s="151" t="s">
        <v>2649</v>
      </c>
    </row>
    <row r="96" spans="1:1" ht="25.5">
      <c r="A96" s="151" t="s">
        <v>2650</v>
      </c>
    </row>
    <row r="97" spans="1:1" ht="25.5">
      <c r="A97" s="151" t="s">
        <v>2651</v>
      </c>
    </row>
    <row r="98" spans="1:1">
      <c r="A98" s="151" t="s">
        <v>2652</v>
      </c>
    </row>
    <row r="99" spans="1:1" ht="25.5">
      <c r="A99" s="151" t="s">
        <v>2653</v>
      </c>
    </row>
    <row r="101" spans="1:1">
      <c r="A101" s="147" t="s">
        <v>2654</v>
      </c>
    </row>
    <row r="102" spans="1:1">
      <c r="A102" s="151" t="s">
        <v>2655</v>
      </c>
    </row>
    <row r="103" spans="1:1" ht="25.5">
      <c r="A103" s="151" t="s">
        <v>2656</v>
      </c>
    </row>
    <row r="105" spans="1:1" ht="25.5">
      <c r="A105" s="147" t="s">
        <v>2657</v>
      </c>
    </row>
    <row r="106" spans="1:1">
      <c r="A106" s="151" t="s">
        <v>2658</v>
      </c>
    </row>
    <row r="107" spans="1:1" ht="25.5">
      <c r="A107" s="151" t="s">
        <v>2659</v>
      </c>
    </row>
    <row r="108" spans="1:1" ht="25.5">
      <c r="A108" s="151" t="s">
        <v>2660</v>
      </c>
    </row>
    <row r="109" spans="1:1">
      <c r="A109" s="151" t="s">
        <v>2661</v>
      </c>
    </row>
    <row r="110" spans="1:1">
      <c r="A110" s="151" t="s">
        <v>2662</v>
      </c>
    </row>
    <row r="111" spans="1:1">
      <c r="A111" s="151" t="s">
        <v>2663</v>
      </c>
    </row>
    <row r="112" spans="1:1">
      <c r="A112" s="151" t="s">
        <v>2664</v>
      </c>
    </row>
    <row r="113" spans="1:1" ht="25.5">
      <c r="A113" s="151" t="s">
        <v>2690</v>
      </c>
    </row>
    <row r="115" spans="1:1">
      <c r="A115" s="147" t="s">
        <v>2665</v>
      </c>
    </row>
    <row r="116" spans="1:1">
      <c r="A116" s="151" t="s">
        <v>2666</v>
      </c>
    </row>
    <row r="117" spans="1:1">
      <c r="A117" s="151" t="s">
        <v>2667</v>
      </c>
    </row>
    <row r="118" spans="1:1" ht="25.5">
      <c r="A118" s="151" t="s">
        <v>2668</v>
      </c>
    </row>
    <row r="119" spans="1:1">
      <c r="A119" s="163"/>
    </row>
  </sheetData>
  <hyperlinks>
    <hyperlink ref="A52" r:id="rId1"/>
    <hyperlink ref="A54" r:id="rId2"/>
    <hyperlink ref="A53" r:id="rId3"/>
    <hyperlink ref="A38" r:id="rId4"/>
    <hyperlink ref="A31" r:id="rId5"/>
  </hyperlinks>
  <printOptions horizontalCentered="1"/>
  <pageMargins left="0.45" right="0.45" top="0.5" bottom="0.5" header="0.3" footer="0.3"/>
  <pageSetup orientation="portrait" r:id="rId6"/>
  <headerFooter>
    <oddFooter>&amp;LModelSheet is a trademark of ModelSheet Software, LLC&amp;Rpage &amp;P of &amp;N</oddFooter>
  </headerFooter>
  <drawing r:id="rId7"/>
</worksheet>
</file>

<file path=xl/worksheets/sheet10.xml><?xml version="1.0" encoding="utf-8"?>
<worksheet xmlns="http://schemas.openxmlformats.org/spreadsheetml/2006/main" xmlns:r="http://schemas.openxmlformats.org/officeDocument/2006/relationships">
  <sheetPr>
    <outlinePr summaryBelow="0" summaryRight="0"/>
    <pageSetUpPr fitToPage="1"/>
  </sheetPr>
  <dimension ref="A1:L809"/>
  <sheetViews>
    <sheetView zoomScaleNormal="100" workbookViewId="0">
      <selection sqref="A1:F1"/>
    </sheetView>
  </sheetViews>
  <sheetFormatPr defaultRowHeight="12.75" customHeight="1" outlineLevelRow="1"/>
  <cols>
    <col min="1" max="1" width="13.5703125" customWidth="1"/>
    <col min="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"Gross Margin Allocations"</f>
        <v>Gross Margin Allocations</v>
      </c>
      <c r="B3" s="169"/>
      <c r="C3" s="169"/>
      <c r="D3" s="169"/>
      <c r="E3" s="169"/>
      <c r="F3" s="169"/>
    </row>
    <row r="4" spans="1:12" ht="12.75" customHeight="1">
      <c r="A4" s="169" t="str">
        <f>""</f>
        <v/>
      </c>
      <c r="B4" s="169"/>
      <c r="C4" s="169"/>
      <c r="D4" s="169"/>
      <c r="E4" s="169"/>
      <c r="F4" s="169"/>
    </row>
    <row r="5" spans="1:12" ht="12.75" customHeight="1">
      <c r="A5" s="2" t="str">
        <f>"Summary"</f>
        <v>Summary</v>
      </c>
    </row>
    <row r="6" spans="1:12" ht="12.75" customHeight="1">
      <c r="A6" s="1" t="str">
        <f>""</f>
        <v/>
      </c>
    </row>
    <row r="7" spans="1:12" ht="12.75" customHeight="1">
      <c r="B7" s="27" t="str">
        <f>"Q1 FY2009"</f>
        <v>Q1 FY2009</v>
      </c>
      <c r="C7" s="28" t="str">
        <f>"Q2 FY2009"</f>
        <v>Q2 FY2009</v>
      </c>
      <c r="D7" s="28" t="str">
        <f>"Q3 FY2009"</f>
        <v>Q3 FY2009</v>
      </c>
      <c r="E7" s="28" t="str">
        <f>"Q4 FY2009"</f>
        <v>Q4 FY2009</v>
      </c>
      <c r="F7" s="39" t="str">
        <f>"FY2009"</f>
        <v>FY2009</v>
      </c>
      <c r="G7" s="28" t="str">
        <f>"Q1 FY2010"</f>
        <v>Q1 FY2010</v>
      </c>
      <c r="H7" s="28" t="str">
        <f>"Q2 FY2010"</f>
        <v>Q2 FY2010</v>
      </c>
      <c r="I7" s="28" t="str">
        <f>"Q3 FY2010"</f>
        <v>Q3 FY2010</v>
      </c>
      <c r="J7" s="28" t="str">
        <f>"Q4 FY2010"</f>
        <v>Q4 FY2010</v>
      </c>
      <c r="K7" s="39" t="str">
        <f>"FY2010"</f>
        <v>FY2010</v>
      </c>
      <c r="L7" s="39" t="s">
        <v>1646</v>
      </c>
    </row>
    <row r="8" spans="1:12" ht="12.75" customHeight="1">
      <c r="A8" s="52" t="str">
        <f>Labels!B28</f>
        <v>Mktg GM Alloc</v>
      </c>
      <c r="B8" s="73"/>
      <c r="C8" s="73"/>
      <c r="D8" s="73"/>
      <c r="E8" s="73"/>
      <c r="F8" s="41"/>
      <c r="G8" s="73"/>
      <c r="H8" s="73"/>
      <c r="I8" s="73"/>
      <c r="J8" s="73"/>
      <c r="K8" s="41"/>
      <c r="L8" s="41"/>
    </row>
    <row r="9" spans="1:12" ht="12.75" customHeight="1">
      <c r="A9" s="55" t="str">
        <f>"   "&amp;Labels!B95</f>
        <v xml:space="preserve">   Product 1</v>
      </c>
      <c r="B9" s="74">
        <f t="shared" ref="B9:E19" si="0">SUM(B65,B77)</f>
        <v>0</v>
      </c>
      <c r="C9" s="74">
        <f t="shared" si="0"/>
        <v>0</v>
      </c>
      <c r="D9" s="74">
        <f t="shared" si="0"/>
        <v>0</v>
      </c>
      <c r="E9" s="74">
        <f t="shared" si="0"/>
        <v>0</v>
      </c>
      <c r="F9" s="43">
        <f t="shared" ref="F9:F19" si="1">SUM(B9:E9)</f>
        <v>0</v>
      </c>
      <c r="G9" s="74">
        <f t="shared" ref="G9:J19" si="2">SUM(G65,G77)</f>
        <v>0</v>
      </c>
      <c r="H9" s="74">
        <f t="shared" si="2"/>
        <v>0</v>
      </c>
      <c r="I9" s="74">
        <f t="shared" si="2"/>
        <v>0</v>
      </c>
      <c r="J9" s="74">
        <f t="shared" si="2"/>
        <v>0</v>
      </c>
      <c r="K9" s="43">
        <f t="shared" ref="K9:K19" si="3">SUM(G9:J9)</f>
        <v>0</v>
      </c>
      <c r="L9" s="43">
        <f t="shared" ref="L9:L19" si="4">SUM(B9:E9,G9:J9)</f>
        <v>0</v>
      </c>
    </row>
    <row r="10" spans="1:12" ht="12.75" customHeight="1">
      <c r="A10" s="55" t="str">
        <f>"   "&amp;Labels!B96</f>
        <v xml:space="preserve">   Product 2</v>
      </c>
      <c r="B10" s="74">
        <f t="shared" si="0"/>
        <v>0</v>
      </c>
      <c r="C10" s="74">
        <f t="shared" si="0"/>
        <v>0</v>
      </c>
      <c r="D10" s="74">
        <f t="shared" si="0"/>
        <v>0</v>
      </c>
      <c r="E10" s="74">
        <f t="shared" si="0"/>
        <v>0</v>
      </c>
      <c r="F10" s="43">
        <f t="shared" si="1"/>
        <v>0</v>
      </c>
      <c r="G10" s="74">
        <f t="shared" si="2"/>
        <v>0</v>
      </c>
      <c r="H10" s="74">
        <f t="shared" si="2"/>
        <v>0</v>
      </c>
      <c r="I10" s="74">
        <f t="shared" si="2"/>
        <v>0</v>
      </c>
      <c r="J10" s="74">
        <f t="shared" si="2"/>
        <v>0</v>
      </c>
      <c r="K10" s="43">
        <f t="shared" si="3"/>
        <v>0</v>
      </c>
      <c r="L10" s="43">
        <f t="shared" si="4"/>
        <v>0</v>
      </c>
    </row>
    <row r="11" spans="1:12" ht="12.75" customHeight="1">
      <c r="A11" s="55" t="str">
        <f>"   "&amp;Labels!B97</f>
        <v xml:space="preserve">   Product 3</v>
      </c>
      <c r="B11" s="74">
        <f t="shared" si="0"/>
        <v>0</v>
      </c>
      <c r="C11" s="74">
        <f t="shared" si="0"/>
        <v>0</v>
      </c>
      <c r="D11" s="74">
        <f t="shared" si="0"/>
        <v>0</v>
      </c>
      <c r="E11" s="74">
        <f t="shared" si="0"/>
        <v>0</v>
      </c>
      <c r="F11" s="43">
        <f t="shared" si="1"/>
        <v>0</v>
      </c>
      <c r="G11" s="74">
        <f t="shared" si="2"/>
        <v>0</v>
      </c>
      <c r="H11" s="74">
        <f t="shared" si="2"/>
        <v>0</v>
      </c>
      <c r="I11" s="74">
        <f t="shared" si="2"/>
        <v>0</v>
      </c>
      <c r="J11" s="74">
        <f t="shared" si="2"/>
        <v>0</v>
      </c>
      <c r="K11" s="43">
        <f t="shared" si="3"/>
        <v>0</v>
      </c>
      <c r="L11" s="43">
        <f t="shared" si="4"/>
        <v>0</v>
      </c>
    </row>
    <row r="12" spans="1:12" ht="12.75" customHeight="1">
      <c r="A12" s="55" t="str">
        <f>"   "&amp;Labels!B98</f>
        <v xml:space="preserve">   Product 4</v>
      </c>
      <c r="B12" s="74">
        <f t="shared" si="0"/>
        <v>0</v>
      </c>
      <c r="C12" s="74">
        <f t="shared" si="0"/>
        <v>0</v>
      </c>
      <c r="D12" s="74">
        <f t="shared" si="0"/>
        <v>0</v>
      </c>
      <c r="E12" s="74">
        <f t="shared" si="0"/>
        <v>0</v>
      </c>
      <c r="F12" s="43">
        <f t="shared" si="1"/>
        <v>0</v>
      </c>
      <c r="G12" s="74">
        <f t="shared" si="2"/>
        <v>0</v>
      </c>
      <c r="H12" s="74">
        <f t="shared" si="2"/>
        <v>0</v>
      </c>
      <c r="I12" s="74">
        <f t="shared" si="2"/>
        <v>0</v>
      </c>
      <c r="J12" s="74">
        <f t="shared" si="2"/>
        <v>0</v>
      </c>
      <c r="K12" s="43">
        <f t="shared" si="3"/>
        <v>0</v>
      </c>
      <c r="L12" s="43">
        <f t="shared" si="4"/>
        <v>0</v>
      </c>
    </row>
    <row r="13" spans="1:12" ht="12.75" customHeight="1">
      <c r="A13" s="55" t="str">
        <f>"   "&amp;Labels!B99</f>
        <v xml:space="preserve">   Product 5</v>
      </c>
      <c r="B13" s="74">
        <f t="shared" si="0"/>
        <v>0</v>
      </c>
      <c r="C13" s="74">
        <f t="shared" si="0"/>
        <v>0</v>
      </c>
      <c r="D13" s="74">
        <f t="shared" si="0"/>
        <v>0</v>
      </c>
      <c r="E13" s="74">
        <f t="shared" si="0"/>
        <v>0</v>
      </c>
      <c r="F13" s="43">
        <f t="shared" si="1"/>
        <v>0</v>
      </c>
      <c r="G13" s="74">
        <f t="shared" si="2"/>
        <v>0</v>
      </c>
      <c r="H13" s="74">
        <f t="shared" si="2"/>
        <v>0</v>
      </c>
      <c r="I13" s="74">
        <f t="shared" si="2"/>
        <v>0</v>
      </c>
      <c r="J13" s="74">
        <f t="shared" si="2"/>
        <v>0</v>
      </c>
      <c r="K13" s="43">
        <f t="shared" si="3"/>
        <v>0</v>
      </c>
      <c r="L13" s="43">
        <f t="shared" si="4"/>
        <v>0</v>
      </c>
    </row>
    <row r="14" spans="1:12" ht="12.75" customHeight="1">
      <c r="A14" s="55" t="str">
        <f>"   "&amp;Labels!B100</f>
        <v xml:space="preserve">   Product 6</v>
      </c>
      <c r="B14" s="74">
        <f t="shared" si="0"/>
        <v>0</v>
      </c>
      <c r="C14" s="74">
        <f t="shared" si="0"/>
        <v>0</v>
      </c>
      <c r="D14" s="74">
        <f t="shared" si="0"/>
        <v>0</v>
      </c>
      <c r="E14" s="74">
        <f t="shared" si="0"/>
        <v>0</v>
      </c>
      <c r="F14" s="43">
        <f t="shared" si="1"/>
        <v>0</v>
      </c>
      <c r="G14" s="74">
        <f t="shared" si="2"/>
        <v>0</v>
      </c>
      <c r="H14" s="74">
        <f t="shared" si="2"/>
        <v>0</v>
      </c>
      <c r="I14" s="74">
        <f t="shared" si="2"/>
        <v>0</v>
      </c>
      <c r="J14" s="74">
        <f t="shared" si="2"/>
        <v>0</v>
      </c>
      <c r="K14" s="43">
        <f t="shared" si="3"/>
        <v>0</v>
      </c>
      <c r="L14" s="43">
        <f t="shared" si="4"/>
        <v>0</v>
      </c>
    </row>
    <row r="15" spans="1:12" ht="12.75" customHeight="1">
      <c r="A15" s="55" t="str">
        <f>"   "&amp;Labels!B101</f>
        <v xml:space="preserve">   Product 7</v>
      </c>
      <c r="B15" s="74">
        <f t="shared" si="0"/>
        <v>0</v>
      </c>
      <c r="C15" s="74">
        <f t="shared" si="0"/>
        <v>0</v>
      </c>
      <c r="D15" s="74">
        <f t="shared" si="0"/>
        <v>0</v>
      </c>
      <c r="E15" s="74">
        <f t="shared" si="0"/>
        <v>0</v>
      </c>
      <c r="F15" s="43">
        <f t="shared" si="1"/>
        <v>0</v>
      </c>
      <c r="G15" s="74">
        <f t="shared" si="2"/>
        <v>0</v>
      </c>
      <c r="H15" s="74">
        <f t="shared" si="2"/>
        <v>0</v>
      </c>
      <c r="I15" s="74">
        <f t="shared" si="2"/>
        <v>0</v>
      </c>
      <c r="J15" s="74">
        <f t="shared" si="2"/>
        <v>0</v>
      </c>
      <c r="K15" s="43">
        <f t="shared" si="3"/>
        <v>0</v>
      </c>
      <c r="L15" s="43">
        <f t="shared" si="4"/>
        <v>0</v>
      </c>
    </row>
    <row r="16" spans="1:12" ht="12.75" customHeight="1">
      <c r="A16" s="55" t="str">
        <f>"   "&amp;Labels!B102</f>
        <v xml:space="preserve">   Product 8</v>
      </c>
      <c r="B16" s="74">
        <f t="shared" si="0"/>
        <v>0</v>
      </c>
      <c r="C16" s="74">
        <f t="shared" si="0"/>
        <v>0</v>
      </c>
      <c r="D16" s="74">
        <f t="shared" si="0"/>
        <v>0</v>
      </c>
      <c r="E16" s="74">
        <f t="shared" si="0"/>
        <v>0</v>
      </c>
      <c r="F16" s="43">
        <f t="shared" si="1"/>
        <v>0</v>
      </c>
      <c r="G16" s="74">
        <f t="shared" si="2"/>
        <v>0</v>
      </c>
      <c r="H16" s="74">
        <f t="shared" si="2"/>
        <v>0</v>
      </c>
      <c r="I16" s="74">
        <f t="shared" si="2"/>
        <v>0</v>
      </c>
      <c r="J16" s="74">
        <f t="shared" si="2"/>
        <v>0</v>
      </c>
      <c r="K16" s="43">
        <f t="shared" si="3"/>
        <v>0</v>
      </c>
      <c r="L16" s="43">
        <f t="shared" si="4"/>
        <v>0</v>
      </c>
    </row>
    <row r="17" spans="1:12" ht="12.75" customHeight="1">
      <c r="A17" s="55" t="str">
        <f>"   "&amp;Labels!B103</f>
        <v xml:space="preserve">   Product 9</v>
      </c>
      <c r="B17" s="74">
        <f t="shared" si="0"/>
        <v>0</v>
      </c>
      <c r="C17" s="74">
        <f t="shared" si="0"/>
        <v>0</v>
      </c>
      <c r="D17" s="74">
        <f t="shared" si="0"/>
        <v>0</v>
      </c>
      <c r="E17" s="74">
        <f t="shared" si="0"/>
        <v>0</v>
      </c>
      <c r="F17" s="43">
        <f t="shared" si="1"/>
        <v>0</v>
      </c>
      <c r="G17" s="74">
        <f t="shared" si="2"/>
        <v>0</v>
      </c>
      <c r="H17" s="74">
        <f t="shared" si="2"/>
        <v>0</v>
      </c>
      <c r="I17" s="74">
        <f t="shared" si="2"/>
        <v>0</v>
      </c>
      <c r="J17" s="74">
        <f t="shared" si="2"/>
        <v>0</v>
      </c>
      <c r="K17" s="43">
        <f t="shared" si="3"/>
        <v>0</v>
      </c>
      <c r="L17" s="43">
        <f t="shared" si="4"/>
        <v>0</v>
      </c>
    </row>
    <row r="18" spans="1:12" ht="12.75" customHeight="1">
      <c r="A18" s="55" t="str">
        <f>"   "&amp;Labels!B104</f>
        <v xml:space="preserve">   Product 10</v>
      </c>
      <c r="B18" s="74">
        <f t="shared" si="0"/>
        <v>0</v>
      </c>
      <c r="C18" s="74">
        <f t="shared" si="0"/>
        <v>0</v>
      </c>
      <c r="D18" s="74">
        <f t="shared" si="0"/>
        <v>0</v>
      </c>
      <c r="E18" s="74">
        <f t="shared" si="0"/>
        <v>0</v>
      </c>
      <c r="F18" s="43">
        <f t="shared" si="1"/>
        <v>0</v>
      </c>
      <c r="G18" s="74">
        <f t="shared" si="2"/>
        <v>0</v>
      </c>
      <c r="H18" s="74">
        <f t="shared" si="2"/>
        <v>0</v>
      </c>
      <c r="I18" s="74">
        <f t="shared" si="2"/>
        <v>0</v>
      </c>
      <c r="J18" s="74">
        <f t="shared" si="2"/>
        <v>0</v>
      </c>
      <c r="K18" s="43">
        <f t="shared" si="3"/>
        <v>0</v>
      </c>
      <c r="L18" s="43">
        <f t="shared" si="4"/>
        <v>0</v>
      </c>
    </row>
    <row r="19" spans="1:12" ht="12.75" customHeight="1">
      <c r="A19" s="63" t="str">
        <f>"   "&amp;Labels!C94</f>
        <v xml:space="preserve">   Total</v>
      </c>
      <c r="B19" s="77">
        <f t="shared" si="0"/>
        <v>0</v>
      </c>
      <c r="C19" s="77">
        <f t="shared" si="0"/>
        <v>0</v>
      </c>
      <c r="D19" s="77">
        <f t="shared" si="0"/>
        <v>0</v>
      </c>
      <c r="E19" s="77">
        <f t="shared" si="0"/>
        <v>0</v>
      </c>
      <c r="F19" s="43">
        <f t="shared" si="1"/>
        <v>0</v>
      </c>
      <c r="G19" s="77">
        <f t="shared" si="2"/>
        <v>0</v>
      </c>
      <c r="H19" s="77">
        <f t="shared" si="2"/>
        <v>0</v>
      </c>
      <c r="I19" s="77">
        <f t="shared" si="2"/>
        <v>0</v>
      </c>
      <c r="J19" s="77">
        <f t="shared" si="2"/>
        <v>0</v>
      </c>
      <c r="K19" s="43">
        <f t="shared" si="3"/>
        <v>0</v>
      </c>
      <c r="L19" s="43">
        <f t="shared" si="4"/>
        <v>0</v>
      </c>
    </row>
    <row r="20" spans="1:12" ht="12.75" customHeight="1">
      <c r="A20" s="63" t="str">
        <f>Labels!B53</f>
        <v>Sales GM Alloc</v>
      </c>
      <c r="B20" s="77"/>
      <c r="C20" s="77"/>
      <c r="D20" s="77"/>
      <c r="E20" s="77"/>
      <c r="F20" s="43"/>
      <c r="G20" s="77"/>
      <c r="H20" s="77"/>
      <c r="I20" s="77"/>
      <c r="J20" s="77"/>
      <c r="K20" s="43"/>
      <c r="L20" s="43"/>
    </row>
    <row r="21" spans="1:12" ht="12.75" customHeight="1">
      <c r="A21" s="55" t="str">
        <f>"   "&amp;Labels!B95</f>
        <v xml:space="preserve">   Product 1</v>
      </c>
      <c r="B21" s="74">
        <f t="shared" ref="B21:E30" si="5">SUM(B106,B118)</f>
        <v>0</v>
      </c>
      <c r="C21" s="74">
        <f t="shared" si="5"/>
        <v>0</v>
      </c>
      <c r="D21" s="74">
        <f t="shared" si="5"/>
        <v>0</v>
      </c>
      <c r="E21" s="74">
        <f t="shared" si="5"/>
        <v>0</v>
      </c>
      <c r="F21" s="43">
        <f t="shared" ref="F21:F31" si="6">SUM(B21:E21)</f>
        <v>0</v>
      </c>
      <c r="G21" s="74">
        <f t="shared" ref="G21:J30" si="7">SUM(G106,G118)</f>
        <v>0</v>
      </c>
      <c r="H21" s="74">
        <f t="shared" si="7"/>
        <v>0</v>
      </c>
      <c r="I21" s="74">
        <f t="shared" si="7"/>
        <v>0</v>
      </c>
      <c r="J21" s="74">
        <f t="shared" si="7"/>
        <v>0</v>
      </c>
      <c r="K21" s="43">
        <f t="shared" ref="K21:K31" si="8">SUM(G21:J21)</f>
        <v>0</v>
      </c>
      <c r="L21" s="43">
        <f t="shared" ref="L21:L31" si="9">SUM(B21:E21,G21:J21)</f>
        <v>0</v>
      </c>
    </row>
    <row r="22" spans="1:12" ht="12.75" customHeight="1">
      <c r="A22" s="55" t="str">
        <f>"   "&amp;Labels!B96</f>
        <v xml:space="preserve">   Product 2</v>
      </c>
      <c r="B22" s="74">
        <f t="shared" si="5"/>
        <v>0</v>
      </c>
      <c r="C22" s="74">
        <f t="shared" si="5"/>
        <v>0</v>
      </c>
      <c r="D22" s="74">
        <f t="shared" si="5"/>
        <v>0</v>
      </c>
      <c r="E22" s="74">
        <f t="shared" si="5"/>
        <v>0</v>
      </c>
      <c r="F22" s="43">
        <f t="shared" si="6"/>
        <v>0</v>
      </c>
      <c r="G22" s="74">
        <f t="shared" si="7"/>
        <v>0</v>
      </c>
      <c r="H22" s="74">
        <f t="shared" si="7"/>
        <v>0</v>
      </c>
      <c r="I22" s="74">
        <f t="shared" si="7"/>
        <v>0</v>
      </c>
      <c r="J22" s="74">
        <f t="shared" si="7"/>
        <v>0</v>
      </c>
      <c r="K22" s="43">
        <f t="shared" si="8"/>
        <v>0</v>
      </c>
      <c r="L22" s="43">
        <f t="shared" si="9"/>
        <v>0</v>
      </c>
    </row>
    <row r="23" spans="1:12" ht="12.75" customHeight="1">
      <c r="A23" s="55" t="str">
        <f>"   "&amp;Labels!B97</f>
        <v xml:space="preserve">   Product 3</v>
      </c>
      <c r="B23" s="74">
        <f t="shared" si="5"/>
        <v>0</v>
      </c>
      <c r="C23" s="74">
        <f t="shared" si="5"/>
        <v>0</v>
      </c>
      <c r="D23" s="74">
        <f t="shared" si="5"/>
        <v>0</v>
      </c>
      <c r="E23" s="74">
        <f t="shared" si="5"/>
        <v>0</v>
      </c>
      <c r="F23" s="43">
        <f t="shared" si="6"/>
        <v>0</v>
      </c>
      <c r="G23" s="74">
        <f t="shared" si="7"/>
        <v>0</v>
      </c>
      <c r="H23" s="74">
        <f t="shared" si="7"/>
        <v>0</v>
      </c>
      <c r="I23" s="74">
        <f t="shared" si="7"/>
        <v>0</v>
      </c>
      <c r="J23" s="74">
        <f t="shared" si="7"/>
        <v>0</v>
      </c>
      <c r="K23" s="43">
        <f t="shared" si="8"/>
        <v>0</v>
      </c>
      <c r="L23" s="43">
        <f t="shared" si="9"/>
        <v>0</v>
      </c>
    </row>
    <row r="24" spans="1:12" ht="12.75" customHeight="1">
      <c r="A24" s="55" t="str">
        <f>"   "&amp;Labels!B98</f>
        <v xml:space="preserve">   Product 4</v>
      </c>
      <c r="B24" s="74">
        <f t="shared" si="5"/>
        <v>0</v>
      </c>
      <c r="C24" s="74">
        <f t="shared" si="5"/>
        <v>0</v>
      </c>
      <c r="D24" s="74">
        <f t="shared" si="5"/>
        <v>0</v>
      </c>
      <c r="E24" s="74">
        <f t="shared" si="5"/>
        <v>0</v>
      </c>
      <c r="F24" s="43">
        <f t="shared" si="6"/>
        <v>0</v>
      </c>
      <c r="G24" s="74">
        <f t="shared" si="7"/>
        <v>0</v>
      </c>
      <c r="H24" s="74">
        <f t="shared" si="7"/>
        <v>0</v>
      </c>
      <c r="I24" s="74">
        <f t="shared" si="7"/>
        <v>0</v>
      </c>
      <c r="J24" s="74">
        <f t="shared" si="7"/>
        <v>0</v>
      </c>
      <c r="K24" s="43">
        <f t="shared" si="8"/>
        <v>0</v>
      </c>
      <c r="L24" s="43">
        <f t="shared" si="9"/>
        <v>0</v>
      </c>
    </row>
    <row r="25" spans="1:12" ht="12.75" customHeight="1">
      <c r="A25" s="55" t="str">
        <f>"   "&amp;Labels!B99</f>
        <v xml:space="preserve">   Product 5</v>
      </c>
      <c r="B25" s="74">
        <f t="shared" si="5"/>
        <v>0</v>
      </c>
      <c r="C25" s="74">
        <f t="shared" si="5"/>
        <v>0</v>
      </c>
      <c r="D25" s="74">
        <f t="shared" si="5"/>
        <v>0</v>
      </c>
      <c r="E25" s="74">
        <f t="shared" si="5"/>
        <v>0</v>
      </c>
      <c r="F25" s="43">
        <f t="shared" si="6"/>
        <v>0</v>
      </c>
      <c r="G25" s="74">
        <f t="shared" si="7"/>
        <v>0</v>
      </c>
      <c r="H25" s="74">
        <f t="shared" si="7"/>
        <v>0</v>
      </c>
      <c r="I25" s="74">
        <f t="shared" si="7"/>
        <v>0</v>
      </c>
      <c r="J25" s="74">
        <f t="shared" si="7"/>
        <v>0</v>
      </c>
      <c r="K25" s="43">
        <f t="shared" si="8"/>
        <v>0</v>
      </c>
      <c r="L25" s="43">
        <f t="shared" si="9"/>
        <v>0</v>
      </c>
    </row>
    <row r="26" spans="1:12" ht="12.75" customHeight="1">
      <c r="A26" s="55" t="str">
        <f>"   "&amp;Labels!B100</f>
        <v xml:space="preserve">   Product 6</v>
      </c>
      <c r="B26" s="74">
        <f t="shared" si="5"/>
        <v>0</v>
      </c>
      <c r="C26" s="74">
        <f t="shared" si="5"/>
        <v>0</v>
      </c>
      <c r="D26" s="74">
        <f t="shared" si="5"/>
        <v>0</v>
      </c>
      <c r="E26" s="74">
        <f t="shared" si="5"/>
        <v>0</v>
      </c>
      <c r="F26" s="43">
        <f t="shared" si="6"/>
        <v>0</v>
      </c>
      <c r="G26" s="74">
        <f t="shared" si="7"/>
        <v>0</v>
      </c>
      <c r="H26" s="74">
        <f t="shared" si="7"/>
        <v>0</v>
      </c>
      <c r="I26" s="74">
        <f t="shared" si="7"/>
        <v>0</v>
      </c>
      <c r="J26" s="74">
        <f t="shared" si="7"/>
        <v>0</v>
      </c>
      <c r="K26" s="43">
        <f t="shared" si="8"/>
        <v>0</v>
      </c>
      <c r="L26" s="43">
        <f t="shared" si="9"/>
        <v>0</v>
      </c>
    </row>
    <row r="27" spans="1:12" ht="12.75" customHeight="1">
      <c r="A27" s="55" t="str">
        <f>"   "&amp;Labels!B101</f>
        <v xml:space="preserve">   Product 7</v>
      </c>
      <c r="B27" s="74">
        <f t="shared" si="5"/>
        <v>0</v>
      </c>
      <c r="C27" s="74">
        <f t="shared" si="5"/>
        <v>0</v>
      </c>
      <c r="D27" s="74">
        <f t="shared" si="5"/>
        <v>0</v>
      </c>
      <c r="E27" s="74">
        <f t="shared" si="5"/>
        <v>0</v>
      </c>
      <c r="F27" s="43">
        <f t="shared" si="6"/>
        <v>0</v>
      </c>
      <c r="G27" s="74">
        <f t="shared" si="7"/>
        <v>0</v>
      </c>
      <c r="H27" s="74">
        <f t="shared" si="7"/>
        <v>0</v>
      </c>
      <c r="I27" s="74">
        <f t="shared" si="7"/>
        <v>0</v>
      </c>
      <c r="J27" s="74">
        <f t="shared" si="7"/>
        <v>0</v>
      </c>
      <c r="K27" s="43">
        <f t="shared" si="8"/>
        <v>0</v>
      </c>
      <c r="L27" s="43">
        <f t="shared" si="9"/>
        <v>0</v>
      </c>
    </row>
    <row r="28" spans="1:12" ht="12.75" customHeight="1">
      <c r="A28" s="55" t="str">
        <f>"   "&amp;Labels!B102</f>
        <v xml:space="preserve">   Product 8</v>
      </c>
      <c r="B28" s="74">
        <f t="shared" si="5"/>
        <v>0</v>
      </c>
      <c r="C28" s="74">
        <f t="shared" si="5"/>
        <v>0</v>
      </c>
      <c r="D28" s="74">
        <f t="shared" si="5"/>
        <v>0</v>
      </c>
      <c r="E28" s="74">
        <f t="shared" si="5"/>
        <v>0</v>
      </c>
      <c r="F28" s="43">
        <f t="shared" si="6"/>
        <v>0</v>
      </c>
      <c r="G28" s="74">
        <f t="shared" si="7"/>
        <v>0</v>
      </c>
      <c r="H28" s="74">
        <f t="shared" si="7"/>
        <v>0</v>
      </c>
      <c r="I28" s="74">
        <f t="shared" si="7"/>
        <v>0</v>
      </c>
      <c r="J28" s="74">
        <f t="shared" si="7"/>
        <v>0</v>
      </c>
      <c r="K28" s="43">
        <f t="shared" si="8"/>
        <v>0</v>
      </c>
      <c r="L28" s="43">
        <f t="shared" si="9"/>
        <v>0</v>
      </c>
    </row>
    <row r="29" spans="1:12" ht="12.75" customHeight="1">
      <c r="A29" s="55" t="str">
        <f>"   "&amp;Labels!B103</f>
        <v xml:space="preserve">   Product 9</v>
      </c>
      <c r="B29" s="74">
        <f t="shared" si="5"/>
        <v>0</v>
      </c>
      <c r="C29" s="74">
        <f t="shared" si="5"/>
        <v>0</v>
      </c>
      <c r="D29" s="74">
        <f t="shared" si="5"/>
        <v>0</v>
      </c>
      <c r="E29" s="74">
        <f t="shared" si="5"/>
        <v>0</v>
      </c>
      <c r="F29" s="43">
        <f t="shared" si="6"/>
        <v>0</v>
      </c>
      <c r="G29" s="74">
        <f t="shared" si="7"/>
        <v>0</v>
      </c>
      <c r="H29" s="74">
        <f t="shared" si="7"/>
        <v>0</v>
      </c>
      <c r="I29" s="74">
        <f t="shared" si="7"/>
        <v>0</v>
      </c>
      <c r="J29" s="74">
        <f t="shared" si="7"/>
        <v>0</v>
      </c>
      <c r="K29" s="43">
        <f t="shared" si="8"/>
        <v>0</v>
      </c>
      <c r="L29" s="43">
        <f t="shared" si="9"/>
        <v>0</v>
      </c>
    </row>
    <row r="30" spans="1:12" ht="12.75" customHeight="1">
      <c r="A30" s="55" t="str">
        <f>"   "&amp;Labels!B104</f>
        <v xml:space="preserve">   Product 10</v>
      </c>
      <c r="B30" s="74">
        <f t="shared" si="5"/>
        <v>0</v>
      </c>
      <c r="C30" s="74">
        <f t="shared" si="5"/>
        <v>0</v>
      </c>
      <c r="D30" s="74">
        <f t="shared" si="5"/>
        <v>0</v>
      </c>
      <c r="E30" s="74">
        <f t="shared" si="5"/>
        <v>0</v>
      </c>
      <c r="F30" s="43">
        <f t="shared" si="6"/>
        <v>0</v>
      </c>
      <c r="G30" s="74">
        <f t="shared" si="7"/>
        <v>0</v>
      </c>
      <c r="H30" s="74">
        <f t="shared" si="7"/>
        <v>0</v>
      </c>
      <c r="I30" s="74">
        <f t="shared" si="7"/>
        <v>0</v>
      </c>
      <c r="J30" s="74">
        <f t="shared" si="7"/>
        <v>0</v>
      </c>
      <c r="K30" s="43">
        <f t="shared" si="8"/>
        <v>0</v>
      </c>
      <c r="L30" s="43">
        <f t="shared" si="9"/>
        <v>0</v>
      </c>
    </row>
    <row r="31" spans="1:12" ht="12.75" customHeight="1">
      <c r="A31" s="63" t="str">
        <f>"   "&amp;Labels!C94</f>
        <v xml:space="preserve">   Total</v>
      </c>
      <c r="B31" s="77">
        <f>SUM(B116,B128)</f>
        <v>0</v>
      </c>
      <c r="C31" s="77">
        <f>SUM(C21:C30)</f>
        <v>0</v>
      </c>
      <c r="D31" s="77">
        <f>SUM(D21:D30)</f>
        <v>0</v>
      </c>
      <c r="E31" s="77">
        <f>SUM(E21:E30)</f>
        <v>0</v>
      </c>
      <c r="F31" s="43">
        <f t="shared" si="6"/>
        <v>0</v>
      </c>
      <c r="G31" s="77">
        <f>SUM(G21:G30)</f>
        <v>0</v>
      </c>
      <c r="H31" s="77">
        <f>SUM(H21:H30)</f>
        <v>0</v>
      </c>
      <c r="I31" s="77">
        <f>SUM(I21:I30)</f>
        <v>0</v>
      </c>
      <c r="J31" s="77">
        <f>SUM(J21:J30)</f>
        <v>0</v>
      </c>
      <c r="K31" s="43">
        <f t="shared" si="8"/>
        <v>0</v>
      </c>
      <c r="L31" s="43">
        <f t="shared" si="9"/>
        <v>0</v>
      </c>
    </row>
    <row r="32" spans="1:12" ht="12.75" customHeight="1">
      <c r="A32" s="63" t="str">
        <f>Labels!B8</f>
        <v>Bluebird GM</v>
      </c>
      <c r="B32" s="77"/>
      <c r="C32" s="77"/>
      <c r="D32" s="77"/>
      <c r="E32" s="77"/>
      <c r="F32" s="43"/>
      <c r="G32" s="77"/>
      <c r="H32" s="77"/>
      <c r="I32" s="77"/>
      <c r="J32" s="77"/>
      <c r="K32" s="43"/>
      <c r="L32" s="43"/>
    </row>
    <row r="33" spans="1:12" ht="12.75" customHeight="1">
      <c r="A33" s="55" t="str">
        <f>"   "&amp;Labels!B95</f>
        <v xml:space="preserve">   Product 1</v>
      </c>
      <c r="B33" s="74">
        <f>'(Intermediate Computations)'!B456-B9-B21</f>
        <v>0</v>
      </c>
      <c r="C33" s="74">
        <f>'(Intermediate Computations)'!C456-C9-C21</f>
        <v>0</v>
      </c>
      <c r="D33" s="74">
        <f>'(Intermediate Computations)'!D456-D9-D21</f>
        <v>0</v>
      </c>
      <c r="E33" s="74">
        <f>'(Intermediate Computations)'!E456-E9-E21</f>
        <v>0</v>
      </c>
      <c r="F33" s="43">
        <f t="shared" ref="F33:F43" si="10">SUM(B33:E33)</f>
        <v>0</v>
      </c>
      <c r="G33" s="74">
        <f>'(Intermediate Computations)'!G456-G9-G21</f>
        <v>0</v>
      </c>
      <c r="H33" s="74">
        <f>'(Intermediate Computations)'!H456-H9-H21</f>
        <v>0</v>
      </c>
      <c r="I33" s="74">
        <f>'(Intermediate Computations)'!I456-I9-I21</f>
        <v>0</v>
      </c>
      <c r="J33" s="74">
        <f>'(Intermediate Computations)'!J456-J9-J21</f>
        <v>0</v>
      </c>
      <c r="K33" s="43">
        <f t="shared" ref="K33:K43" si="11">SUM(G33:J33)</f>
        <v>0</v>
      </c>
      <c r="L33" s="43">
        <f t="shared" ref="L33:L43" si="12">SUM(B33:E33,G33:J33)</f>
        <v>0</v>
      </c>
    </row>
    <row r="34" spans="1:12" ht="12.75" customHeight="1">
      <c r="A34" s="55" t="str">
        <f>"   "&amp;Labels!B96</f>
        <v xml:space="preserve">   Product 2</v>
      </c>
      <c r="B34" s="74">
        <f>'(Intermediate Computations)'!B468-B10-B22</f>
        <v>0</v>
      </c>
      <c r="C34" s="74">
        <f>'(Intermediate Computations)'!C468-C10-C22</f>
        <v>0</v>
      </c>
      <c r="D34" s="74">
        <f>'(Intermediate Computations)'!D468-D10-D22</f>
        <v>0</v>
      </c>
      <c r="E34" s="74">
        <f>'(Intermediate Computations)'!E468-E10-E22</f>
        <v>0</v>
      </c>
      <c r="F34" s="43">
        <f t="shared" si="10"/>
        <v>0</v>
      </c>
      <c r="G34" s="74">
        <f>'(Intermediate Computations)'!G468-G10-G22</f>
        <v>0</v>
      </c>
      <c r="H34" s="74">
        <f>'(Intermediate Computations)'!H468-H10-H22</f>
        <v>0</v>
      </c>
      <c r="I34" s="74">
        <f>'(Intermediate Computations)'!I468-I10-I22</f>
        <v>0</v>
      </c>
      <c r="J34" s="74">
        <f>'(Intermediate Computations)'!J468-J10-J22</f>
        <v>0</v>
      </c>
      <c r="K34" s="43">
        <f t="shared" si="11"/>
        <v>0</v>
      </c>
      <c r="L34" s="43">
        <f t="shared" si="12"/>
        <v>0</v>
      </c>
    </row>
    <row r="35" spans="1:12" ht="12.75" customHeight="1">
      <c r="A35" s="55" t="str">
        <f>"   "&amp;Labels!B97</f>
        <v xml:space="preserve">   Product 3</v>
      </c>
      <c r="B35" s="74">
        <f>'(Intermediate Computations)'!B480-B11-B23</f>
        <v>0</v>
      </c>
      <c r="C35" s="74">
        <f>'(Intermediate Computations)'!C480-C11-C23</f>
        <v>0</v>
      </c>
      <c r="D35" s="74">
        <f>'(Intermediate Computations)'!D480-D11-D23</f>
        <v>0</v>
      </c>
      <c r="E35" s="74">
        <f>'(Intermediate Computations)'!E480-E11-E23</f>
        <v>0</v>
      </c>
      <c r="F35" s="43">
        <f t="shared" si="10"/>
        <v>0</v>
      </c>
      <c r="G35" s="74">
        <f>'(Intermediate Computations)'!G480-G11-G23</f>
        <v>0</v>
      </c>
      <c r="H35" s="74">
        <f>'(Intermediate Computations)'!H480-H11-H23</f>
        <v>0</v>
      </c>
      <c r="I35" s="74">
        <f>'(Intermediate Computations)'!I480-I11-I23</f>
        <v>0</v>
      </c>
      <c r="J35" s="74">
        <f>'(Intermediate Computations)'!J480-J11-J23</f>
        <v>0</v>
      </c>
      <c r="K35" s="43">
        <f t="shared" si="11"/>
        <v>0</v>
      </c>
      <c r="L35" s="43">
        <f t="shared" si="12"/>
        <v>0</v>
      </c>
    </row>
    <row r="36" spans="1:12" ht="12.75" customHeight="1">
      <c r="A36" s="55" t="str">
        <f>"   "&amp;Labels!B98</f>
        <v xml:space="preserve">   Product 4</v>
      </c>
      <c r="B36" s="74">
        <f>'(Intermediate Computations)'!B492-B12-B24</f>
        <v>0</v>
      </c>
      <c r="C36" s="74">
        <f>'(Intermediate Computations)'!C492-C12-C24</f>
        <v>0</v>
      </c>
      <c r="D36" s="74">
        <f>'(Intermediate Computations)'!D492-D12-D24</f>
        <v>0</v>
      </c>
      <c r="E36" s="74">
        <f>'(Intermediate Computations)'!E492-E12-E24</f>
        <v>0</v>
      </c>
      <c r="F36" s="43">
        <f t="shared" si="10"/>
        <v>0</v>
      </c>
      <c r="G36" s="74">
        <f>'(Intermediate Computations)'!G492-G12-G24</f>
        <v>0</v>
      </c>
      <c r="H36" s="74">
        <f>'(Intermediate Computations)'!H492-H12-H24</f>
        <v>0</v>
      </c>
      <c r="I36" s="74">
        <f>'(Intermediate Computations)'!I492-I12-I24</f>
        <v>0</v>
      </c>
      <c r="J36" s="74">
        <f>'(Intermediate Computations)'!J492-J12-J24</f>
        <v>0</v>
      </c>
      <c r="K36" s="43">
        <f t="shared" si="11"/>
        <v>0</v>
      </c>
      <c r="L36" s="43">
        <f t="shared" si="12"/>
        <v>0</v>
      </c>
    </row>
    <row r="37" spans="1:12" ht="12.75" customHeight="1">
      <c r="A37" s="55" t="str">
        <f>"   "&amp;Labels!B99</f>
        <v xml:space="preserve">   Product 5</v>
      </c>
      <c r="B37" s="74">
        <f>'(Intermediate Computations)'!B504-B13-B25</f>
        <v>0</v>
      </c>
      <c r="C37" s="74">
        <f>'(Intermediate Computations)'!C504-C13-C25</f>
        <v>0</v>
      </c>
      <c r="D37" s="74">
        <f>'(Intermediate Computations)'!D504-D13-D25</f>
        <v>0</v>
      </c>
      <c r="E37" s="74">
        <f>'(Intermediate Computations)'!E504-E13-E25</f>
        <v>0</v>
      </c>
      <c r="F37" s="43">
        <f t="shared" si="10"/>
        <v>0</v>
      </c>
      <c r="G37" s="74">
        <f>'(Intermediate Computations)'!G504-G13-G25</f>
        <v>0</v>
      </c>
      <c r="H37" s="74">
        <f>'(Intermediate Computations)'!H504-H13-H25</f>
        <v>0</v>
      </c>
      <c r="I37" s="74">
        <f>'(Intermediate Computations)'!I504-I13-I25</f>
        <v>0</v>
      </c>
      <c r="J37" s="74">
        <f>'(Intermediate Computations)'!J504-J13-J25</f>
        <v>0</v>
      </c>
      <c r="K37" s="43">
        <f t="shared" si="11"/>
        <v>0</v>
      </c>
      <c r="L37" s="43">
        <f t="shared" si="12"/>
        <v>0</v>
      </c>
    </row>
    <row r="38" spans="1:12" ht="12.75" customHeight="1">
      <c r="A38" s="55" t="str">
        <f>"   "&amp;Labels!B100</f>
        <v xml:space="preserve">   Product 6</v>
      </c>
      <c r="B38" s="74">
        <f>'(Intermediate Computations)'!B516-B14-B26</f>
        <v>0</v>
      </c>
      <c r="C38" s="74">
        <f>'(Intermediate Computations)'!C516-C14-C26</f>
        <v>0</v>
      </c>
      <c r="D38" s="74">
        <f>'(Intermediate Computations)'!D516-D14-D26</f>
        <v>0</v>
      </c>
      <c r="E38" s="74">
        <f>'(Intermediate Computations)'!E516-E14-E26</f>
        <v>0</v>
      </c>
      <c r="F38" s="43">
        <f t="shared" si="10"/>
        <v>0</v>
      </c>
      <c r="G38" s="74">
        <f>'(Intermediate Computations)'!G516-G14-G26</f>
        <v>0</v>
      </c>
      <c r="H38" s="74">
        <f>'(Intermediate Computations)'!H516-H14-H26</f>
        <v>0</v>
      </c>
      <c r="I38" s="74">
        <f>'(Intermediate Computations)'!I516-I14-I26</f>
        <v>0</v>
      </c>
      <c r="J38" s="74">
        <f>'(Intermediate Computations)'!J516-J14-J26</f>
        <v>0</v>
      </c>
      <c r="K38" s="43">
        <f t="shared" si="11"/>
        <v>0</v>
      </c>
      <c r="L38" s="43">
        <f t="shared" si="12"/>
        <v>0</v>
      </c>
    </row>
    <row r="39" spans="1:12" ht="12.75" customHeight="1">
      <c r="A39" s="55" t="str">
        <f>"   "&amp;Labels!B101</f>
        <v xml:space="preserve">   Product 7</v>
      </c>
      <c r="B39" s="74">
        <f>'(Intermediate Computations)'!B528-B15-B27</f>
        <v>0</v>
      </c>
      <c r="C39" s="74">
        <f>'(Intermediate Computations)'!C528-C15-C27</f>
        <v>0</v>
      </c>
      <c r="D39" s="74">
        <f>'(Intermediate Computations)'!D528-D15-D27</f>
        <v>0</v>
      </c>
      <c r="E39" s="74">
        <f>'(Intermediate Computations)'!E528-E15-E27</f>
        <v>0</v>
      </c>
      <c r="F39" s="43">
        <f t="shared" si="10"/>
        <v>0</v>
      </c>
      <c r="G39" s="74">
        <f>'(Intermediate Computations)'!G528-G15-G27</f>
        <v>0</v>
      </c>
      <c r="H39" s="74">
        <f>'(Intermediate Computations)'!H528-H15-H27</f>
        <v>0</v>
      </c>
      <c r="I39" s="74">
        <f>'(Intermediate Computations)'!I528-I15-I27</f>
        <v>0</v>
      </c>
      <c r="J39" s="74">
        <f>'(Intermediate Computations)'!J528-J15-J27</f>
        <v>0</v>
      </c>
      <c r="K39" s="43">
        <f t="shared" si="11"/>
        <v>0</v>
      </c>
      <c r="L39" s="43">
        <f t="shared" si="12"/>
        <v>0</v>
      </c>
    </row>
    <row r="40" spans="1:12" ht="12.75" customHeight="1">
      <c r="A40" s="55" t="str">
        <f>"   "&amp;Labels!B102</f>
        <v xml:space="preserve">   Product 8</v>
      </c>
      <c r="B40" s="74">
        <f>'(Intermediate Computations)'!B540-B16-B28</f>
        <v>0</v>
      </c>
      <c r="C40" s="74">
        <f>'(Intermediate Computations)'!C540-C16-C28</f>
        <v>0</v>
      </c>
      <c r="D40" s="74">
        <f>'(Intermediate Computations)'!D540-D16-D28</f>
        <v>0</v>
      </c>
      <c r="E40" s="74">
        <f>'(Intermediate Computations)'!E540-E16-E28</f>
        <v>0</v>
      </c>
      <c r="F40" s="43">
        <f t="shared" si="10"/>
        <v>0</v>
      </c>
      <c r="G40" s="74">
        <f>'(Intermediate Computations)'!G540-G16-G28</f>
        <v>0</v>
      </c>
      <c r="H40" s="74">
        <f>'(Intermediate Computations)'!H540-H16-H28</f>
        <v>0</v>
      </c>
      <c r="I40" s="74">
        <f>'(Intermediate Computations)'!I540-I16-I28</f>
        <v>0</v>
      </c>
      <c r="J40" s="74">
        <f>'(Intermediate Computations)'!J540-J16-J28</f>
        <v>0</v>
      </c>
      <c r="K40" s="43">
        <f t="shared" si="11"/>
        <v>0</v>
      </c>
      <c r="L40" s="43">
        <f t="shared" si="12"/>
        <v>0</v>
      </c>
    </row>
    <row r="41" spans="1:12" ht="12.75" customHeight="1">
      <c r="A41" s="55" t="str">
        <f>"   "&amp;Labels!B103</f>
        <v xml:space="preserve">   Product 9</v>
      </c>
      <c r="B41" s="74">
        <f>'(Intermediate Computations)'!B552-B17-B29</f>
        <v>0</v>
      </c>
      <c r="C41" s="74">
        <f>'(Intermediate Computations)'!C552-C17-C29</f>
        <v>0</v>
      </c>
      <c r="D41" s="74">
        <f>'(Intermediate Computations)'!D552-D17-D29</f>
        <v>0</v>
      </c>
      <c r="E41" s="74">
        <f>'(Intermediate Computations)'!E552-E17-E29</f>
        <v>0</v>
      </c>
      <c r="F41" s="43">
        <f t="shared" si="10"/>
        <v>0</v>
      </c>
      <c r="G41" s="74">
        <f>'(Intermediate Computations)'!G552-G17-G29</f>
        <v>0</v>
      </c>
      <c r="H41" s="74">
        <f>'(Intermediate Computations)'!H552-H17-H29</f>
        <v>0</v>
      </c>
      <c r="I41" s="74">
        <f>'(Intermediate Computations)'!I552-I17-I29</f>
        <v>0</v>
      </c>
      <c r="J41" s="74">
        <f>'(Intermediate Computations)'!J552-J17-J29</f>
        <v>0</v>
      </c>
      <c r="K41" s="43">
        <f t="shared" si="11"/>
        <v>0</v>
      </c>
      <c r="L41" s="43">
        <f t="shared" si="12"/>
        <v>0</v>
      </c>
    </row>
    <row r="42" spans="1:12" ht="12.75" customHeight="1">
      <c r="A42" s="55" t="str">
        <f>"   "&amp;Labels!B104</f>
        <v xml:space="preserve">   Product 10</v>
      </c>
      <c r="B42" s="74">
        <f>'(Intermediate Computations)'!B564-B18-B30</f>
        <v>0</v>
      </c>
      <c r="C42" s="74">
        <f>'(Intermediate Computations)'!C564-C18-C30</f>
        <v>0</v>
      </c>
      <c r="D42" s="74">
        <f>'(Intermediate Computations)'!D564-D18-D30</f>
        <v>0</v>
      </c>
      <c r="E42" s="74">
        <f>'(Intermediate Computations)'!E564-E18-E30</f>
        <v>0</v>
      </c>
      <c r="F42" s="43">
        <f t="shared" si="10"/>
        <v>0</v>
      </c>
      <c r="G42" s="74">
        <f>'(Intermediate Computations)'!G564-G18-G30</f>
        <v>0</v>
      </c>
      <c r="H42" s="74">
        <f>'(Intermediate Computations)'!H564-H18-H30</f>
        <v>0</v>
      </c>
      <c r="I42" s="74">
        <f>'(Intermediate Computations)'!I564-I18-I30</f>
        <v>0</v>
      </c>
      <c r="J42" s="74">
        <f>'(Intermediate Computations)'!J564-J18-J30</f>
        <v>0</v>
      </c>
      <c r="K42" s="43">
        <f t="shared" si="11"/>
        <v>0</v>
      </c>
      <c r="L42" s="43">
        <f t="shared" si="12"/>
        <v>0</v>
      </c>
    </row>
    <row r="43" spans="1:12" ht="12.75" customHeight="1">
      <c r="A43" s="63" t="str">
        <f>"   "&amp;Labels!C94</f>
        <v xml:space="preserve">   Total</v>
      </c>
      <c r="B43" s="77">
        <f>SUM(B33:B42)</f>
        <v>0</v>
      </c>
      <c r="C43" s="77">
        <f>SUM(C33:C42)</f>
        <v>0</v>
      </c>
      <c r="D43" s="77">
        <f>SUM(D33:D42)</f>
        <v>0</v>
      </c>
      <c r="E43" s="77">
        <f>SUM(E33:E42)</f>
        <v>0</v>
      </c>
      <c r="F43" s="43">
        <f t="shared" si="10"/>
        <v>0</v>
      </c>
      <c r="G43" s="77">
        <f>SUM(G33:G42)</f>
        <v>0</v>
      </c>
      <c r="H43" s="77">
        <f>SUM(H33:H42)</f>
        <v>0</v>
      </c>
      <c r="I43" s="77">
        <f>SUM(I33:I42)</f>
        <v>0</v>
      </c>
      <c r="J43" s="77">
        <f>SUM(J33:J42)</f>
        <v>0</v>
      </c>
      <c r="K43" s="43">
        <f t="shared" si="11"/>
        <v>0</v>
      </c>
      <c r="L43" s="43">
        <f t="shared" si="12"/>
        <v>0</v>
      </c>
    </row>
    <row r="44" spans="1:12" ht="12.75" customHeight="1">
      <c r="A44" s="63" t="str">
        <f>Labels!B17</f>
        <v>Gross Margin</v>
      </c>
      <c r="B44" s="77"/>
      <c r="C44" s="77"/>
      <c r="D44" s="77"/>
      <c r="E44" s="77"/>
      <c r="F44" s="43"/>
      <c r="G44" s="77"/>
      <c r="H44" s="77"/>
      <c r="I44" s="77"/>
      <c r="J44" s="77"/>
      <c r="K44" s="43"/>
      <c r="L44" s="43"/>
    </row>
    <row r="45" spans="1:12" ht="12.75" customHeight="1">
      <c r="A45" s="55" t="str">
        <f>"   "&amp;Labels!B95</f>
        <v xml:space="preserve">   Product 1</v>
      </c>
      <c r="B45" s="74">
        <f>'Gross Margin'!B20</f>
        <v>0</v>
      </c>
      <c r="C45" s="74">
        <f>'Gross Margin'!C20</f>
        <v>0</v>
      </c>
      <c r="D45" s="74">
        <f>'Gross Margin'!D20</f>
        <v>0</v>
      </c>
      <c r="E45" s="74">
        <f>'Gross Margin'!E20</f>
        <v>0</v>
      </c>
      <c r="F45" s="43">
        <f>SUM('Gross Margin'!B20:E20)</f>
        <v>0</v>
      </c>
      <c r="G45" s="74">
        <f>'Gross Margin'!G20</f>
        <v>0</v>
      </c>
      <c r="H45" s="74">
        <f>'Gross Margin'!H20</f>
        <v>0</v>
      </c>
      <c r="I45" s="74">
        <f>'Gross Margin'!I20</f>
        <v>0</v>
      </c>
      <c r="J45" s="74">
        <f>'Gross Margin'!J20</f>
        <v>0</v>
      </c>
      <c r="K45" s="43">
        <f>SUM('Gross Margin'!G20:J20)</f>
        <v>0</v>
      </c>
      <c r="L45" s="43">
        <f>SUM('Gross Margin'!B20:E20,'Gross Margin'!G20:J20)</f>
        <v>0</v>
      </c>
    </row>
    <row r="46" spans="1:12" ht="12.75" customHeight="1">
      <c r="A46" s="55" t="str">
        <f>"   "&amp;Labels!B96</f>
        <v xml:space="preserve">   Product 2</v>
      </c>
      <c r="B46" s="74">
        <f>'Gross Margin'!B32</f>
        <v>0</v>
      </c>
      <c r="C46" s="74">
        <f>'Gross Margin'!C32</f>
        <v>0</v>
      </c>
      <c r="D46" s="74">
        <f>'Gross Margin'!D32</f>
        <v>0</v>
      </c>
      <c r="E46" s="74">
        <f>'Gross Margin'!E32</f>
        <v>0</v>
      </c>
      <c r="F46" s="43">
        <f>SUM('Gross Margin'!B32:E32)</f>
        <v>0</v>
      </c>
      <c r="G46" s="74">
        <f>'Gross Margin'!G32</f>
        <v>0</v>
      </c>
      <c r="H46" s="74">
        <f>'Gross Margin'!H32</f>
        <v>0</v>
      </c>
      <c r="I46" s="74">
        <f>'Gross Margin'!I32</f>
        <v>0</v>
      </c>
      <c r="J46" s="74">
        <f>'Gross Margin'!J32</f>
        <v>0</v>
      </c>
      <c r="K46" s="43">
        <f>SUM('Gross Margin'!G32:J32)</f>
        <v>0</v>
      </c>
      <c r="L46" s="43">
        <f>SUM('Gross Margin'!B32:E32,'Gross Margin'!G32:J32)</f>
        <v>0</v>
      </c>
    </row>
    <row r="47" spans="1:12" ht="12.75" customHeight="1">
      <c r="A47" s="55" t="str">
        <f>"   "&amp;Labels!B97</f>
        <v xml:space="preserve">   Product 3</v>
      </c>
      <c r="B47" s="74">
        <f>'Gross Margin'!B44</f>
        <v>0</v>
      </c>
      <c r="C47" s="74">
        <f>'Gross Margin'!C44</f>
        <v>0</v>
      </c>
      <c r="D47" s="74">
        <f>'Gross Margin'!D44</f>
        <v>0</v>
      </c>
      <c r="E47" s="74">
        <f>'Gross Margin'!E44</f>
        <v>0</v>
      </c>
      <c r="F47" s="43">
        <f>SUM('Gross Margin'!B44:E44)</f>
        <v>0</v>
      </c>
      <c r="G47" s="74">
        <f>'Gross Margin'!G44</f>
        <v>0</v>
      </c>
      <c r="H47" s="74">
        <f>'Gross Margin'!H44</f>
        <v>0</v>
      </c>
      <c r="I47" s="74">
        <f>'Gross Margin'!I44</f>
        <v>0</v>
      </c>
      <c r="J47" s="74">
        <f>'Gross Margin'!J44</f>
        <v>0</v>
      </c>
      <c r="K47" s="43">
        <f>SUM('Gross Margin'!G44:J44)</f>
        <v>0</v>
      </c>
      <c r="L47" s="43">
        <f>SUM('Gross Margin'!B44:E44,'Gross Margin'!G44:J44)</f>
        <v>0</v>
      </c>
    </row>
    <row r="48" spans="1:12" ht="12.75" customHeight="1">
      <c r="A48" s="55" t="str">
        <f>"   "&amp;Labels!B98</f>
        <v xml:space="preserve">   Product 4</v>
      </c>
      <c r="B48" s="74">
        <f>'Gross Margin'!B56</f>
        <v>0</v>
      </c>
      <c r="C48" s="74">
        <f>'Gross Margin'!C56</f>
        <v>0</v>
      </c>
      <c r="D48" s="74">
        <f>'Gross Margin'!D56</f>
        <v>0</v>
      </c>
      <c r="E48" s="74">
        <f>'Gross Margin'!E56</f>
        <v>0</v>
      </c>
      <c r="F48" s="43">
        <f>SUM('Gross Margin'!B56:E56)</f>
        <v>0</v>
      </c>
      <c r="G48" s="74">
        <f>'Gross Margin'!G56</f>
        <v>0</v>
      </c>
      <c r="H48" s="74">
        <f>'Gross Margin'!H56</f>
        <v>0</v>
      </c>
      <c r="I48" s="74">
        <f>'Gross Margin'!I56</f>
        <v>0</v>
      </c>
      <c r="J48" s="74">
        <f>'Gross Margin'!J56</f>
        <v>0</v>
      </c>
      <c r="K48" s="43">
        <f>SUM('Gross Margin'!G56:J56)</f>
        <v>0</v>
      </c>
      <c r="L48" s="43">
        <f>SUM('Gross Margin'!B56:E56,'Gross Margin'!G56:J56)</f>
        <v>0</v>
      </c>
    </row>
    <row r="49" spans="1:12" ht="12.75" customHeight="1">
      <c r="A49" s="55" t="str">
        <f>"   "&amp;Labels!B99</f>
        <v xml:space="preserve">   Product 5</v>
      </c>
      <c r="B49" s="74">
        <f>'Gross Margin'!B68</f>
        <v>0</v>
      </c>
      <c r="C49" s="74">
        <f>'Gross Margin'!C68</f>
        <v>0</v>
      </c>
      <c r="D49" s="74">
        <f>'Gross Margin'!D68</f>
        <v>0</v>
      </c>
      <c r="E49" s="74">
        <f>'Gross Margin'!E68</f>
        <v>0</v>
      </c>
      <c r="F49" s="43">
        <f>SUM('Gross Margin'!B68:E68)</f>
        <v>0</v>
      </c>
      <c r="G49" s="74">
        <f>'Gross Margin'!G68</f>
        <v>0</v>
      </c>
      <c r="H49" s="74">
        <f>'Gross Margin'!H68</f>
        <v>0</v>
      </c>
      <c r="I49" s="74">
        <f>'Gross Margin'!I68</f>
        <v>0</v>
      </c>
      <c r="J49" s="74">
        <f>'Gross Margin'!J68</f>
        <v>0</v>
      </c>
      <c r="K49" s="43">
        <f>SUM('Gross Margin'!G68:J68)</f>
        <v>0</v>
      </c>
      <c r="L49" s="43">
        <f>SUM('Gross Margin'!B68:E68,'Gross Margin'!G68:J68)</f>
        <v>0</v>
      </c>
    </row>
    <row r="50" spans="1:12" ht="12.75" customHeight="1">
      <c r="A50" s="55" t="str">
        <f>"   "&amp;Labels!B100</f>
        <v xml:space="preserve">   Product 6</v>
      </c>
      <c r="B50" s="74">
        <f>'Gross Margin'!B80</f>
        <v>0</v>
      </c>
      <c r="C50" s="74">
        <f>'Gross Margin'!C80</f>
        <v>0</v>
      </c>
      <c r="D50" s="74">
        <f>'Gross Margin'!D80</f>
        <v>0</v>
      </c>
      <c r="E50" s="74">
        <f>'Gross Margin'!E80</f>
        <v>0</v>
      </c>
      <c r="F50" s="43">
        <f>SUM('Gross Margin'!B80:E80)</f>
        <v>0</v>
      </c>
      <c r="G50" s="74">
        <f>'Gross Margin'!G80</f>
        <v>0</v>
      </c>
      <c r="H50" s="74">
        <f>'Gross Margin'!H80</f>
        <v>0</v>
      </c>
      <c r="I50" s="74">
        <f>'Gross Margin'!I80</f>
        <v>0</v>
      </c>
      <c r="J50" s="74">
        <f>'Gross Margin'!J80</f>
        <v>0</v>
      </c>
      <c r="K50" s="43">
        <f>SUM('Gross Margin'!G80:J80)</f>
        <v>0</v>
      </c>
      <c r="L50" s="43">
        <f>SUM('Gross Margin'!B80:E80,'Gross Margin'!G80:J80)</f>
        <v>0</v>
      </c>
    </row>
    <row r="51" spans="1:12" ht="12.75" customHeight="1">
      <c r="A51" s="55" t="str">
        <f>"   "&amp;Labels!B101</f>
        <v xml:space="preserve">   Product 7</v>
      </c>
      <c r="B51" s="74">
        <f>'Gross Margin'!B92</f>
        <v>0</v>
      </c>
      <c r="C51" s="74">
        <f>'Gross Margin'!C92</f>
        <v>0</v>
      </c>
      <c r="D51" s="74">
        <f>'Gross Margin'!D92</f>
        <v>0</v>
      </c>
      <c r="E51" s="74">
        <f>'Gross Margin'!E92</f>
        <v>0</v>
      </c>
      <c r="F51" s="43">
        <f>SUM('Gross Margin'!B92:E92)</f>
        <v>0</v>
      </c>
      <c r="G51" s="74">
        <f>'Gross Margin'!G92</f>
        <v>0</v>
      </c>
      <c r="H51" s="74">
        <f>'Gross Margin'!H92</f>
        <v>0</v>
      </c>
      <c r="I51" s="74">
        <f>'Gross Margin'!I92</f>
        <v>0</v>
      </c>
      <c r="J51" s="74">
        <f>'Gross Margin'!J92</f>
        <v>0</v>
      </c>
      <c r="K51" s="43">
        <f>SUM('Gross Margin'!G92:J92)</f>
        <v>0</v>
      </c>
      <c r="L51" s="43">
        <f>SUM('Gross Margin'!B92:E92,'Gross Margin'!G92:J92)</f>
        <v>0</v>
      </c>
    </row>
    <row r="52" spans="1:12" ht="12.75" customHeight="1">
      <c r="A52" s="55" t="str">
        <f>"   "&amp;Labels!B102</f>
        <v xml:space="preserve">   Product 8</v>
      </c>
      <c r="B52" s="74">
        <f>'Gross Margin'!B104</f>
        <v>0</v>
      </c>
      <c r="C52" s="74">
        <f>'Gross Margin'!C104</f>
        <v>0</v>
      </c>
      <c r="D52" s="74">
        <f>'Gross Margin'!D104</f>
        <v>0</v>
      </c>
      <c r="E52" s="74">
        <f>'Gross Margin'!E104</f>
        <v>0</v>
      </c>
      <c r="F52" s="43">
        <f>SUM('Gross Margin'!B104:E104)</f>
        <v>0</v>
      </c>
      <c r="G52" s="74">
        <f>'Gross Margin'!G104</f>
        <v>0</v>
      </c>
      <c r="H52" s="74">
        <f>'Gross Margin'!H104</f>
        <v>0</v>
      </c>
      <c r="I52" s="74">
        <f>'Gross Margin'!I104</f>
        <v>0</v>
      </c>
      <c r="J52" s="74">
        <f>'Gross Margin'!J104</f>
        <v>0</v>
      </c>
      <c r="K52" s="43">
        <f>SUM('Gross Margin'!G104:J104)</f>
        <v>0</v>
      </c>
      <c r="L52" s="43">
        <f>SUM('Gross Margin'!B104:E104,'Gross Margin'!G104:J104)</f>
        <v>0</v>
      </c>
    </row>
    <row r="53" spans="1:12" ht="12.75" customHeight="1">
      <c r="A53" s="55" t="str">
        <f>"   "&amp;Labels!B103</f>
        <v xml:space="preserve">   Product 9</v>
      </c>
      <c r="B53" s="74">
        <f>'Gross Margin'!B116</f>
        <v>0</v>
      </c>
      <c r="C53" s="74">
        <f>'Gross Margin'!C116</f>
        <v>0</v>
      </c>
      <c r="D53" s="74">
        <f>'Gross Margin'!D116</f>
        <v>0</v>
      </c>
      <c r="E53" s="74">
        <f>'Gross Margin'!E116</f>
        <v>0</v>
      </c>
      <c r="F53" s="43">
        <f>SUM('Gross Margin'!B116:E116)</f>
        <v>0</v>
      </c>
      <c r="G53" s="74">
        <f>'Gross Margin'!G116</f>
        <v>0</v>
      </c>
      <c r="H53" s="74">
        <f>'Gross Margin'!H116</f>
        <v>0</v>
      </c>
      <c r="I53" s="74">
        <f>'Gross Margin'!I116</f>
        <v>0</v>
      </c>
      <c r="J53" s="74">
        <f>'Gross Margin'!J116</f>
        <v>0</v>
      </c>
      <c r="K53" s="43">
        <f>SUM('Gross Margin'!G116:J116)</f>
        <v>0</v>
      </c>
      <c r="L53" s="43">
        <f>SUM('Gross Margin'!B116:E116,'Gross Margin'!G116:J116)</f>
        <v>0</v>
      </c>
    </row>
    <row r="54" spans="1:12" ht="12.75" customHeight="1">
      <c r="A54" s="55" t="str">
        <f>"   "&amp;Labels!B104</f>
        <v xml:space="preserve">   Product 10</v>
      </c>
      <c r="B54" s="74">
        <f>'Gross Margin'!B128</f>
        <v>0</v>
      </c>
      <c r="C54" s="74">
        <f>'Gross Margin'!C128</f>
        <v>0</v>
      </c>
      <c r="D54" s="74">
        <f>'Gross Margin'!D128</f>
        <v>0</v>
      </c>
      <c r="E54" s="74">
        <f>'Gross Margin'!E128</f>
        <v>0</v>
      </c>
      <c r="F54" s="43">
        <f>SUM('Gross Margin'!B128:E128)</f>
        <v>0</v>
      </c>
      <c r="G54" s="74">
        <f>'Gross Margin'!G128</f>
        <v>0</v>
      </c>
      <c r="H54" s="74">
        <f>'Gross Margin'!H128</f>
        <v>0</v>
      </c>
      <c r="I54" s="74">
        <f>'Gross Margin'!I128</f>
        <v>0</v>
      </c>
      <c r="J54" s="74">
        <f>'Gross Margin'!J128</f>
        <v>0</v>
      </c>
      <c r="K54" s="43">
        <f>SUM('Gross Margin'!G128:J128)</f>
        <v>0</v>
      </c>
      <c r="L54" s="43">
        <f>SUM('Gross Margin'!B128:E128,'Gross Margin'!G128:J128)</f>
        <v>0</v>
      </c>
    </row>
    <row r="55" spans="1:12" ht="12.75" customHeight="1">
      <c r="A55" s="58" t="str">
        <f>"   "&amp;Labels!C94</f>
        <v xml:space="preserve">   Total</v>
      </c>
      <c r="B55" s="75">
        <f>'Gross Margin'!B129</f>
        <v>0</v>
      </c>
      <c r="C55" s="75">
        <f>'Gross Margin'!C129</f>
        <v>0</v>
      </c>
      <c r="D55" s="75">
        <f>'Gross Margin'!D129</f>
        <v>0</v>
      </c>
      <c r="E55" s="75">
        <f>'Gross Margin'!E129</f>
        <v>0</v>
      </c>
      <c r="F55" s="45">
        <f>SUM('Gross Margin'!B129:E129)</f>
        <v>0</v>
      </c>
      <c r="G55" s="75">
        <f>'Gross Margin'!G129</f>
        <v>0</v>
      </c>
      <c r="H55" s="75">
        <f>'Gross Margin'!H129</f>
        <v>0</v>
      </c>
      <c r="I55" s="75">
        <f>'Gross Margin'!I129</f>
        <v>0</v>
      </c>
      <c r="J55" s="75">
        <f>'Gross Margin'!J129</f>
        <v>0</v>
      </c>
      <c r="K55" s="45">
        <f>SUM('Gross Margin'!G129:J129)</f>
        <v>0</v>
      </c>
      <c r="L55" s="45">
        <f>SUM('Gross Margin'!B129:E129,'Gross Margin'!G129:J129)</f>
        <v>0</v>
      </c>
    </row>
    <row r="58" spans="1:12" ht="12.75" customHeight="1">
      <c r="A58" s="168" t="str">
        <f>"Allocations to Programs"</f>
        <v>Allocations to Programs</v>
      </c>
      <c r="B58" s="168"/>
    </row>
    <row r="59" spans="1:12" ht="12.75" customHeight="1">
      <c r="A59" s="1" t="str">
        <f>""</f>
        <v/>
      </c>
    </row>
    <row r="60" spans="1:12" ht="12.75" customHeight="1">
      <c r="A60" s="170" t="str">
        <f>"Marketing Programs"</f>
        <v>Marketing Programs</v>
      </c>
      <c r="B60" s="170"/>
    </row>
    <row r="61" spans="1:12" ht="12.75" hidden="1" customHeight="1" outlineLevel="1">
      <c r="A61" s="170" t="str">
        <f>""</f>
        <v/>
      </c>
      <c r="B61" s="170"/>
    </row>
    <row r="62" spans="1:12" ht="12.75" hidden="1" customHeight="1" outlineLevel="1">
      <c r="B62" s="27" t="str">
        <f>"Q1 FY2009"</f>
        <v>Q1 FY2009</v>
      </c>
      <c r="C62" s="28" t="str">
        <f>"Q2 FY2009"</f>
        <v>Q2 FY2009</v>
      </c>
      <c r="D62" s="28" t="str">
        <f>"Q3 FY2009"</f>
        <v>Q3 FY2009</v>
      </c>
      <c r="E62" s="28" t="str">
        <f>"Q4 FY2009"</f>
        <v>Q4 FY2009</v>
      </c>
      <c r="F62" s="39" t="str">
        <f>"FY2009"</f>
        <v>FY2009</v>
      </c>
      <c r="G62" s="28" t="str">
        <f>"Q1 FY2010"</f>
        <v>Q1 FY2010</v>
      </c>
      <c r="H62" s="28" t="str">
        <f>"Q2 FY2010"</f>
        <v>Q2 FY2010</v>
      </c>
      <c r="I62" s="28" t="str">
        <f>"Q3 FY2010"</f>
        <v>Q3 FY2010</v>
      </c>
      <c r="J62" s="28" t="str">
        <f>"Q4 FY2010"</f>
        <v>Q4 FY2010</v>
      </c>
      <c r="K62" s="39" t="str">
        <f>"FY2010"</f>
        <v>FY2010</v>
      </c>
      <c r="L62" s="39" t="s">
        <v>1646</v>
      </c>
    </row>
    <row r="63" spans="1:12" ht="12.75" hidden="1" customHeight="1" outlineLevel="1">
      <c r="A63" s="52" t="str">
        <f>Labels!B28</f>
        <v>Mktg GM Alloc</v>
      </c>
      <c r="B63" s="73"/>
      <c r="C63" s="73"/>
      <c r="D63" s="73"/>
      <c r="E63" s="73"/>
      <c r="F63" s="41"/>
      <c r="G63" s="73"/>
      <c r="H63" s="73"/>
      <c r="I63" s="73"/>
      <c r="J63" s="73"/>
      <c r="K63" s="41"/>
      <c r="L63" s="41"/>
    </row>
    <row r="64" spans="1:12" ht="12.75" hidden="1" customHeight="1" outlineLevel="1">
      <c r="A64" s="55" t="str">
        <f>"   "&amp;Labels!B81</f>
        <v xml:space="preserve">   Website</v>
      </c>
      <c r="B64" s="74"/>
      <c r="C64" s="74"/>
      <c r="D64" s="74"/>
      <c r="E64" s="74"/>
      <c r="F64" s="43"/>
      <c r="G64" s="74"/>
      <c r="H64" s="74"/>
      <c r="I64" s="74"/>
      <c r="J64" s="74"/>
      <c r="K64" s="43"/>
      <c r="L64" s="43"/>
    </row>
    <row r="65" spans="1:12" ht="12.75" hidden="1" customHeight="1" outlineLevel="1">
      <c r="A65" s="61" t="str">
        <f>"      "&amp;Labels!B95</f>
        <v xml:space="preserve">      Product 1</v>
      </c>
      <c r="B65" s="84">
        <f t="shared" ref="B65:E74" si="13">SUM(B151,B163,B175,B187,B199,B211,B223,B235)</f>
        <v>0</v>
      </c>
      <c r="C65" s="84">
        <f t="shared" si="13"/>
        <v>0</v>
      </c>
      <c r="D65" s="84">
        <f t="shared" si="13"/>
        <v>0</v>
      </c>
      <c r="E65" s="84">
        <f t="shared" si="13"/>
        <v>0</v>
      </c>
      <c r="F65" s="43">
        <f t="shared" ref="F65:F75" si="14">SUM(B65:E65)</f>
        <v>0</v>
      </c>
      <c r="G65" s="84">
        <f t="shared" ref="G65:J74" si="15">SUM(G151,G163,G175,G187,G199,G211,G223,G235)</f>
        <v>0</v>
      </c>
      <c r="H65" s="84">
        <f t="shared" si="15"/>
        <v>0</v>
      </c>
      <c r="I65" s="84">
        <f t="shared" si="15"/>
        <v>0</v>
      </c>
      <c r="J65" s="84">
        <f t="shared" si="15"/>
        <v>0</v>
      </c>
      <c r="K65" s="43">
        <f t="shared" ref="K65:K75" si="16">SUM(G65:J65)</f>
        <v>0</v>
      </c>
      <c r="L65" s="43">
        <f t="shared" ref="L65:L75" si="17">SUM(B65:E65,G65:J65)</f>
        <v>0</v>
      </c>
    </row>
    <row r="66" spans="1:12" ht="12.75" hidden="1" customHeight="1" outlineLevel="1">
      <c r="A66" s="61" t="str">
        <f>"      "&amp;Labels!B96</f>
        <v xml:space="preserve">      Product 2</v>
      </c>
      <c r="B66" s="84">
        <f t="shared" si="13"/>
        <v>0</v>
      </c>
      <c r="C66" s="84">
        <f t="shared" si="13"/>
        <v>0</v>
      </c>
      <c r="D66" s="84">
        <f t="shared" si="13"/>
        <v>0</v>
      </c>
      <c r="E66" s="84">
        <f t="shared" si="13"/>
        <v>0</v>
      </c>
      <c r="F66" s="43">
        <f t="shared" si="14"/>
        <v>0</v>
      </c>
      <c r="G66" s="84">
        <f t="shared" si="15"/>
        <v>0</v>
      </c>
      <c r="H66" s="84">
        <f t="shared" si="15"/>
        <v>0</v>
      </c>
      <c r="I66" s="84">
        <f t="shared" si="15"/>
        <v>0</v>
      </c>
      <c r="J66" s="84">
        <f t="shared" si="15"/>
        <v>0</v>
      </c>
      <c r="K66" s="43">
        <f t="shared" si="16"/>
        <v>0</v>
      </c>
      <c r="L66" s="43">
        <f t="shared" si="17"/>
        <v>0</v>
      </c>
    </row>
    <row r="67" spans="1:12" ht="12.75" hidden="1" customHeight="1" outlineLevel="1">
      <c r="A67" s="61" t="str">
        <f>"      "&amp;Labels!B97</f>
        <v xml:space="preserve">      Product 3</v>
      </c>
      <c r="B67" s="84">
        <f t="shared" si="13"/>
        <v>0</v>
      </c>
      <c r="C67" s="84">
        <f t="shared" si="13"/>
        <v>0</v>
      </c>
      <c r="D67" s="84">
        <f t="shared" si="13"/>
        <v>0</v>
      </c>
      <c r="E67" s="84">
        <f t="shared" si="13"/>
        <v>0</v>
      </c>
      <c r="F67" s="43">
        <f t="shared" si="14"/>
        <v>0</v>
      </c>
      <c r="G67" s="84">
        <f t="shared" si="15"/>
        <v>0</v>
      </c>
      <c r="H67" s="84">
        <f t="shared" si="15"/>
        <v>0</v>
      </c>
      <c r="I67" s="84">
        <f t="shared" si="15"/>
        <v>0</v>
      </c>
      <c r="J67" s="84">
        <f t="shared" si="15"/>
        <v>0</v>
      </c>
      <c r="K67" s="43">
        <f t="shared" si="16"/>
        <v>0</v>
      </c>
      <c r="L67" s="43">
        <f t="shared" si="17"/>
        <v>0</v>
      </c>
    </row>
    <row r="68" spans="1:12" ht="12.75" hidden="1" customHeight="1" outlineLevel="1">
      <c r="A68" s="61" t="str">
        <f>"      "&amp;Labels!B98</f>
        <v xml:space="preserve">      Product 4</v>
      </c>
      <c r="B68" s="84">
        <f t="shared" si="13"/>
        <v>0</v>
      </c>
      <c r="C68" s="84">
        <f t="shared" si="13"/>
        <v>0</v>
      </c>
      <c r="D68" s="84">
        <f t="shared" si="13"/>
        <v>0</v>
      </c>
      <c r="E68" s="84">
        <f t="shared" si="13"/>
        <v>0</v>
      </c>
      <c r="F68" s="43">
        <f t="shared" si="14"/>
        <v>0</v>
      </c>
      <c r="G68" s="84">
        <f t="shared" si="15"/>
        <v>0</v>
      </c>
      <c r="H68" s="84">
        <f t="shared" si="15"/>
        <v>0</v>
      </c>
      <c r="I68" s="84">
        <f t="shared" si="15"/>
        <v>0</v>
      </c>
      <c r="J68" s="84">
        <f t="shared" si="15"/>
        <v>0</v>
      </c>
      <c r="K68" s="43">
        <f t="shared" si="16"/>
        <v>0</v>
      </c>
      <c r="L68" s="43">
        <f t="shared" si="17"/>
        <v>0</v>
      </c>
    </row>
    <row r="69" spans="1:12" ht="12.75" hidden="1" customHeight="1" outlineLevel="1">
      <c r="A69" s="61" t="str">
        <f>"      "&amp;Labels!B99</f>
        <v xml:space="preserve">      Product 5</v>
      </c>
      <c r="B69" s="84">
        <f t="shared" si="13"/>
        <v>0</v>
      </c>
      <c r="C69" s="84">
        <f t="shared" si="13"/>
        <v>0</v>
      </c>
      <c r="D69" s="84">
        <f t="shared" si="13"/>
        <v>0</v>
      </c>
      <c r="E69" s="84">
        <f t="shared" si="13"/>
        <v>0</v>
      </c>
      <c r="F69" s="43">
        <f t="shared" si="14"/>
        <v>0</v>
      </c>
      <c r="G69" s="84">
        <f t="shared" si="15"/>
        <v>0</v>
      </c>
      <c r="H69" s="84">
        <f t="shared" si="15"/>
        <v>0</v>
      </c>
      <c r="I69" s="84">
        <f t="shared" si="15"/>
        <v>0</v>
      </c>
      <c r="J69" s="84">
        <f t="shared" si="15"/>
        <v>0</v>
      </c>
      <c r="K69" s="43">
        <f t="shared" si="16"/>
        <v>0</v>
      </c>
      <c r="L69" s="43">
        <f t="shared" si="17"/>
        <v>0</v>
      </c>
    </row>
    <row r="70" spans="1:12" ht="12.75" hidden="1" customHeight="1" outlineLevel="1">
      <c r="A70" s="61" t="str">
        <f>"      "&amp;Labels!B100</f>
        <v xml:space="preserve">      Product 6</v>
      </c>
      <c r="B70" s="84">
        <f t="shared" si="13"/>
        <v>0</v>
      </c>
      <c r="C70" s="84">
        <f t="shared" si="13"/>
        <v>0</v>
      </c>
      <c r="D70" s="84">
        <f t="shared" si="13"/>
        <v>0</v>
      </c>
      <c r="E70" s="84">
        <f t="shared" si="13"/>
        <v>0</v>
      </c>
      <c r="F70" s="43">
        <f t="shared" si="14"/>
        <v>0</v>
      </c>
      <c r="G70" s="84">
        <f t="shared" si="15"/>
        <v>0</v>
      </c>
      <c r="H70" s="84">
        <f t="shared" si="15"/>
        <v>0</v>
      </c>
      <c r="I70" s="84">
        <f t="shared" si="15"/>
        <v>0</v>
      </c>
      <c r="J70" s="84">
        <f t="shared" si="15"/>
        <v>0</v>
      </c>
      <c r="K70" s="43">
        <f t="shared" si="16"/>
        <v>0</v>
      </c>
      <c r="L70" s="43">
        <f t="shared" si="17"/>
        <v>0</v>
      </c>
    </row>
    <row r="71" spans="1:12" ht="12.75" hidden="1" customHeight="1" outlineLevel="1">
      <c r="A71" s="61" t="str">
        <f>"      "&amp;Labels!B101</f>
        <v xml:space="preserve">      Product 7</v>
      </c>
      <c r="B71" s="84">
        <f t="shared" si="13"/>
        <v>0</v>
      </c>
      <c r="C71" s="84">
        <f t="shared" si="13"/>
        <v>0</v>
      </c>
      <c r="D71" s="84">
        <f t="shared" si="13"/>
        <v>0</v>
      </c>
      <c r="E71" s="84">
        <f t="shared" si="13"/>
        <v>0</v>
      </c>
      <c r="F71" s="43">
        <f t="shared" si="14"/>
        <v>0</v>
      </c>
      <c r="G71" s="84">
        <f t="shared" si="15"/>
        <v>0</v>
      </c>
      <c r="H71" s="84">
        <f t="shared" si="15"/>
        <v>0</v>
      </c>
      <c r="I71" s="84">
        <f t="shared" si="15"/>
        <v>0</v>
      </c>
      <c r="J71" s="84">
        <f t="shared" si="15"/>
        <v>0</v>
      </c>
      <c r="K71" s="43">
        <f t="shared" si="16"/>
        <v>0</v>
      </c>
      <c r="L71" s="43">
        <f t="shared" si="17"/>
        <v>0</v>
      </c>
    </row>
    <row r="72" spans="1:12" ht="12.75" hidden="1" customHeight="1" outlineLevel="1">
      <c r="A72" s="61" t="str">
        <f>"      "&amp;Labels!B102</f>
        <v xml:space="preserve">      Product 8</v>
      </c>
      <c r="B72" s="84">
        <f t="shared" si="13"/>
        <v>0</v>
      </c>
      <c r="C72" s="84">
        <f t="shared" si="13"/>
        <v>0</v>
      </c>
      <c r="D72" s="84">
        <f t="shared" si="13"/>
        <v>0</v>
      </c>
      <c r="E72" s="84">
        <f t="shared" si="13"/>
        <v>0</v>
      </c>
      <c r="F72" s="43">
        <f t="shared" si="14"/>
        <v>0</v>
      </c>
      <c r="G72" s="84">
        <f t="shared" si="15"/>
        <v>0</v>
      </c>
      <c r="H72" s="84">
        <f t="shared" si="15"/>
        <v>0</v>
      </c>
      <c r="I72" s="84">
        <f t="shared" si="15"/>
        <v>0</v>
      </c>
      <c r="J72" s="84">
        <f t="shared" si="15"/>
        <v>0</v>
      </c>
      <c r="K72" s="43">
        <f t="shared" si="16"/>
        <v>0</v>
      </c>
      <c r="L72" s="43">
        <f t="shared" si="17"/>
        <v>0</v>
      </c>
    </row>
    <row r="73" spans="1:12" ht="12.75" hidden="1" customHeight="1" outlineLevel="1">
      <c r="A73" s="61" t="str">
        <f>"      "&amp;Labels!B103</f>
        <v xml:space="preserve">      Product 9</v>
      </c>
      <c r="B73" s="84">
        <f t="shared" si="13"/>
        <v>0</v>
      </c>
      <c r="C73" s="84">
        <f t="shared" si="13"/>
        <v>0</v>
      </c>
      <c r="D73" s="84">
        <f t="shared" si="13"/>
        <v>0</v>
      </c>
      <c r="E73" s="84">
        <f t="shared" si="13"/>
        <v>0</v>
      </c>
      <c r="F73" s="43">
        <f t="shared" si="14"/>
        <v>0</v>
      </c>
      <c r="G73" s="84">
        <f t="shared" si="15"/>
        <v>0</v>
      </c>
      <c r="H73" s="84">
        <f t="shared" si="15"/>
        <v>0</v>
      </c>
      <c r="I73" s="84">
        <f t="shared" si="15"/>
        <v>0</v>
      </c>
      <c r="J73" s="84">
        <f t="shared" si="15"/>
        <v>0</v>
      </c>
      <c r="K73" s="43">
        <f t="shared" si="16"/>
        <v>0</v>
      </c>
      <c r="L73" s="43">
        <f t="shared" si="17"/>
        <v>0</v>
      </c>
    </row>
    <row r="74" spans="1:12" ht="12.75" hidden="1" customHeight="1" outlineLevel="1">
      <c r="A74" s="61" t="str">
        <f>"      "&amp;Labels!B104</f>
        <v xml:space="preserve">      Product 10</v>
      </c>
      <c r="B74" s="84">
        <f t="shared" si="13"/>
        <v>0</v>
      </c>
      <c r="C74" s="84">
        <f t="shared" si="13"/>
        <v>0</v>
      </c>
      <c r="D74" s="84">
        <f t="shared" si="13"/>
        <v>0</v>
      </c>
      <c r="E74" s="84">
        <f t="shared" si="13"/>
        <v>0</v>
      </c>
      <c r="F74" s="43">
        <f t="shared" si="14"/>
        <v>0</v>
      </c>
      <c r="G74" s="84">
        <f t="shared" si="15"/>
        <v>0</v>
      </c>
      <c r="H74" s="84">
        <f t="shared" si="15"/>
        <v>0</v>
      </c>
      <c r="I74" s="84">
        <f t="shared" si="15"/>
        <v>0</v>
      </c>
      <c r="J74" s="84">
        <f t="shared" si="15"/>
        <v>0</v>
      </c>
      <c r="K74" s="43">
        <f t="shared" si="16"/>
        <v>0</v>
      </c>
      <c r="L74" s="43">
        <f t="shared" si="17"/>
        <v>0</v>
      </c>
    </row>
    <row r="75" spans="1:12" ht="12.75" hidden="1" customHeight="1" outlineLevel="1">
      <c r="A75" s="55" t="str">
        <f>"      "&amp;Labels!C94</f>
        <v xml:space="preserve">      Total</v>
      </c>
      <c r="B75" s="74">
        <f>SUM(B65:B74)</f>
        <v>0</v>
      </c>
      <c r="C75" s="74">
        <f>SUM(C65:C74)</f>
        <v>0</v>
      </c>
      <c r="D75" s="74">
        <f>SUM(D65:D74)</f>
        <v>0</v>
      </c>
      <c r="E75" s="74">
        <f>SUM(E65:E74)</f>
        <v>0</v>
      </c>
      <c r="F75" s="43">
        <f t="shared" si="14"/>
        <v>0</v>
      </c>
      <c r="G75" s="74">
        <f>SUM(G65:G74)</f>
        <v>0</v>
      </c>
      <c r="H75" s="74">
        <f>SUM(H65:H74)</f>
        <v>0</v>
      </c>
      <c r="I75" s="74">
        <f>SUM(I65:I74)</f>
        <v>0</v>
      </c>
      <c r="J75" s="74">
        <f>SUM(J65:J74)</f>
        <v>0</v>
      </c>
      <c r="K75" s="43">
        <f t="shared" si="16"/>
        <v>0</v>
      </c>
      <c r="L75" s="43">
        <f t="shared" si="17"/>
        <v>0</v>
      </c>
    </row>
    <row r="76" spans="1:12" ht="12.75" hidden="1" customHeight="1" outlineLevel="1">
      <c r="A76" s="55" t="str">
        <f>"   "&amp;Labels!B82</f>
        <v xml:space="preserve">   Direct email</v>
      </c>
      <c r="B76" s="74"/>
      <c r="C76" s="74"/>
      <c r="D76" s="74"/>
      <c r="E76" s="74"/>
      <c r="F76" s="43"/>
      <c r="G76" s="74"/>
      <c r="H76" s="74"/>
      <c r="I76" s="74"/>
      <c r="J76" s="74"/>
      <c r="K76" s="43"/>
      <c r="L76" s="43"/>
    </row>
    <row r="77" spans="1:12" ht="12.75" hidden="1" customHeight="1" outlineLevel="1">
      <c r="A77" s="61" t="str">
        <f>"      "&amp;Labels!B95</f>
        <v xml:space="preserve">      Product 1</v>
      </c>
      <c r="B77" s="84">
        <f t="shared" ref="B77:E86" si="18">SUM(B260,B272,B284,B296,B308,B320,B332,B344)</f>
        <v>0</v>
      </c>
      <c r="C77" s="84">
        <f t="shared" si="18"/>
        <v>0</v>
      </c>
      <c r="D77" s="84">
        <f t="shared" si="18"/>
        <v>0</v>
      </c>
      <c r="E77" s="84">
        <f t="shared" si="18"/>
        <v>0</v>
      </c>
      <c r="F77" s="43">
        <f t="shared" ref="F77:F87" si="19">SUM(B77:E77)</f>
        <v>0</v>
      </c>
      <c r="G77" s="84">
        <f t="shared" ref="G77:J86" si="20">SUM(G260,G272,G284,G296,G308,G320,G332,G344)</f>
        <v>0</v>
      </c>
      <c r="H77" s="84">
        <f t="shared" si="20"/>
        <v>0</v>
      </c>
      <c r="I77" s="84">
        <f t="shared" si="20"/>
        <v>0</v>
      </c>
      <c r="J77" s="84">
        <f t="shared" si="20"/>
        <v>0</v>
      </c>
      <c r="K77" s="43">
        <f t="shared" ref="K77:K87" si="21">SUM(G77:J77)</f>
        <v>0</v>
      </c>
      <c r="L77" s="43">
        <f t="shared" ref="L77:L87" si="22">SUM(B77:E77,G77:J77)</f>
        <v>0</v>
      </c>
    </row>
    <row r="78" spans="1:12" ht="12.75" hidden="1" customHeight="1" outlineLevel="1">
      <c r="A78" s="61" t="str">
        <f>"      "&amp;Labels!B96</f>
        <v xml:space="preserve">      Product 2</v>
      </c>
      <c r="B78" s="84">
        <f t="shared" si="18"/>
        <v>0</v>
      </c>
      <c r="C78" s="84">
        <f t="shared" si="18"/>
        <v>0</v>
      </c>
      <c r="D78" s="84">
        <f t="shared" si="18"/>
        <v>0</v>
      </c>
      <c r="E78" s="84">
        <f t="shared" si="18"/>
        <v>0</v>
      </c>
      <c r="F78" s="43">
        <f t="shared" si="19"/>
        <v>0</v>
      </c>
      <c r="G78" s="84">
        <f t="shared" si="20"/>
        <v>0</v>
      </c>
      <c r="H78" s="84">
        <f t="shared" si="20"/>
        <v>0</v>
      </c>
      <c r="I78" s="84">
        <f t="shared" si="20"/>
        <v>0</v>
      </c>
      <c r="J78" s="84">
        <f t="shared" si="20"/>
        <v>0</v>
      </c>
      <c r="K78" s="43">
        <f t="shared" si="21"/>
        <v>0</v>
      </c>
      <c r="L78" s="43">
        <f t="shared" si="22"/>
        <v>0</v>
      </c>
    </row>
    <row r="79" spans="1:12" ht="12.75" hidden="1" customHeight="1" outlineLevel="1">
      <c r="A79" s="61" t="str">
        <f>"      "&amp;Labels!B97</f>
        <v xml:space="preserve">      Product 3</v>
      </c>
      <c r="B79" s="84">
        <f t="shared" si="18"/>
        <v>0</v>
      </c>
      <c r="C79" s="84">
        <f t="shared" si="18"/>
        <v>0</v>
      </c>
      <c r="D79" s="84">
        <f t="shared" si="18"/>
        <v>0</v>
      </c>
      <c r="E79" s="84">
        <f t="shared" si="18"/>
        <v>0</v>
      </c>
      <c r="F79" s="43">
        <f t="shared" si="19"/>
        <v>0</v>
      </c>
      <c r="G79" s="84">
        <f t="shared" si="20"/>
        <v>0</v>
      </c>
      <c r="H79" s="84">
        <f t="shared" si="20"/>
        <v>0</v>
      </c>
      <c r="I79" s="84">
        <f t="shared" si="20"/>
        <v>0</v>
      </c>
      <c r="J79" s="84">
        <f t="shared" si="20"/>
        <v>0</v>
      </c>
      <c r="K79" s="43">
        <f t="shared" si="21"/>
        <v>0</v>
      </c>
      <c r="L79" s="43">
        <f t="shared" si="22"/>
        <v>0</v>
      </c>
    </row>
    <row r="80" spans="1:12" ht="12.75" hidden="1" customHeight="1" outlineLevel="1">
      <c r="A80" s="61" t="str">
        <f>"      "&amp;Labels!B98</f>
        <v xml:space="preserve">      Product 4</v>
      </c>
      <c r="B80" s="84">
        <f t="shared" si="18"/>
        <v>0</v>
      </c>
      <c r="C80" s="84">
        <f t="shared" si="18"/>
        <v>0</v>
      </c>
      <c r="D80" s="84">
        <f t="shared" si="18"/>
        <v>0</v>
      </c>
      <c r="E80" s="84">
        <f t="shared" si="18"/>
        <v>0</v>
      </c>
      <c r="F80" s="43">
        <f t="shared" si="19"/>
        <v>0</v>
      </c>
      <c r="G80" s="84">
        <f t="shared" si="20"/>
        <v>0</v>
      </c>
      <c r="H80" s="84">
        <f t="shared" si="20"/>
        <v>0</v>
      </c>
      <c r="I80" s="84">
        <f t="shared" si="20"/>
        <v>0</v>
      </c>
      <c r="J80" s="84">
        <f t="shared" si="20"/>
        <v>0</v>
      </c>
      <c r="K80" s="43">
        <f t="shared" si="21"/>
        <v>0</v>
      </c>
      <c r="L80" s="43">
        <f t="shared" si="22"/>
        <v>0</v>
      </c>
    </row>
    <row r="81" spans="1:12" ht="12.75" hidden="1" customHeight="1" outlineLevel="1">
      <c r="A81" s="61" t="str">
        <f>"      "&amp;Labels!B99</f>
        <v xml:space="preserve">      Product 5</v>
      </c>
      <c r="B81" s="84">
        <f t="shared" si="18"/>
        <v>0</v>
      </c>
      <c r="C81" s="84">
        <f t="shared" si="18"/>
        <v>0</v>
      </c>
      <c r="D81" s="84">
        <f t="shared" si="18"/>
        <v>0</v>
      </c>
      <c r="E81" s="84">
        <f t="shared" si="18"/>
        <v>0</v>
      </c>
      <c r="F81" s="43">
        <f t="shared" si="19"/>
        <v>0</v>
      </c>
      <c r="G81" s="84">
        <f t="shared" si="20"/>
        <v>0</v>
      </c>
      <c r="H81" s="84">
        <f t="shared" si="20"/>
        <v>0</v>
      </c>
      <c r="I81" s="84">
        <f t="shared" si="20"/>
        <v>0</v>
      </c>
      <c r="J81" s="84">
        <f t="shared" si="20"/>
        <v>0</v>
      </c>
      <c r="K81" s="43">
        <f t="shared" si="21"/>
        <v>0</v>
      </c>
      <c r="L81" s="43">
        <f t="shared" si="22"/>
        <v>0</v>
      </c>
    </row>
    <row r="82" spans="1:12" ht="12.75" hidden="1" customHeight="1" outlineLevel="1">
      <c r="A82" s="61" t="str">
        <f>"      "&amp;Labels!B100</f>
        <v xml:space="preserve">      Product 6</v>
      </c>
      <c r="B82" s="84">
        <f t="shared" si="18"/>
        <v>0</v>
      </c>
      <c r="C82" s="84">
        <f t="shared" si="18"/>
        <v>0</v>
      </c>
      <c r="D82" s="84">
        <f t="shared" si="18"/>
        <v>0</v>
      </c>
      <c r="E82" s="84">
        <f t="shared" si="18"/>
        <v>0</v>
      </c>
      <c r="F82" s="43">
        <f t="shared" si="19"/>
        <v>0</v>
      </c>
      <c r="G82" s="84">
        <f t="shared" si="20"/>
        <v>0</v>
      </c>
      <c r="H82" s="84">
        <f t="shared" si="20"/>
        <v>0</v>
      </c>
      <c r="I82" s="84">
        <f t="shared" si="20"/>
        <v>0</v>
      </c>
      <c r="J82" s="84">
        <f t="shared" si="20"/>
        <v>0</v>
      </c>
      <c r="K82" s="43">
        <f t="shared" si="21"/>
        <v>0</v>
      </c>
      <c r="L82" s="43">
        <f t="shared" si="22"/>
        <v>0</v>
      </c>
    </row>
    <row r="83" spans="1:12" ht="12.75" hidden="1" customHeight="1" outlineLevel="1">
      <c r="A83" s="61" t="str">
        <f>"      "&amp;Labels!B101</f>
        <v xml:space="preserve">      Product 7</v>
      </c>
      <c r="B83" s="84">
        <f t="shared" si="18"/>
        <v>0</v>
      </c>
      <c r="C83" s="84">
        <f t="shared" si="18"/>
        <v>0</v>
      </c>
      <c r="D83" s="84">
        <f t="shared" si="18"/>
        <v>0</v>
      </c>
      <c r="E83" s="84">
        <f t="shared" si="18"/>
        <v>0</v>
      </c>
      <c r="F83" s="43">
        <f t="shared" si="19"/>
        <v>0</v>
      </c>
      <c r="G83" s="84">
        <f t="shared" si="20"/>
        <v>0</v>
      </c>
      <c r="H83" s="84">
        <f t="shared" si="20"/>
        <v>0</v>
      </c>
      <c r="I83" s="84">
        <f t="shared" si="20"/>
        <v>0</v>
      </c>
      <c r="J83" s="84">
        <f t="shared" si="20"/>
        <v>0</v>
      </c>
      <c r="K83" s="43">
        <f t="shared" si="21"/>
        <v>0</v>
      </c>
      <c r="L83" s="43">
        <f t="shared" si="22"/>
        <v>0</v>
      </c>
    </row>
    <row r="84" spans="1:12" ht="12.75" hidden="1" customHeight="1" outlineLevel="1">
      <c r="A84" s="61" t="str">
        <f>"      "&amp;Labels!B102</f>
        <v xml:space="preserve">      Product 8</v>
      </c>
      <c r="B84" s="84">
        <f t="shared" si="18"/>
        <v>0</v>
      </c>
      <c r="C84" s="84">
        <f t="shared" si="18"/>
        <v>0</v>
      </c>
      <c r="D84" s="84">
        <f t="shared" si="18"/>
        <v>0</v>
      </c>
      <c r="E84" s="84">
        <f t="shared" si="18"/>
        <v>0</v>
      </c>
      <c r="F84" s="43">
        <f t="shared" si="19"/>
        <v>0</v>
      </c>
      <c r="G84" s="84">
        <f t="shared" si="20"/>
        <v>0</v>
      </c>
      <c r="H84" s="84">
        <f t="shared" si="20"/>
        <v>0</v>
      </c>
      <c r="I84" s="84">
        <f t="shared" si="20"/>
        <v>0</v>
      </c>
      <c r="J84" s="84">
        <f t="shared" si="20"/>
        <v>0</v>
      </c>
      <c r="K84" s="43">
        <f t="shared" si="21"/>
        <v>0</v>
      </c>
      <c r="L84" s="43">
        <f t="shared" si="22"/>
        <v>0</v>
      </c>
    </row>
    <row r="85" spans="1:12" ht="12.75" hidden="1" customHeight="1" outlineLevel="1">
      <c r="A85" s="61" t="str">
        <f>"      "&amp;Labels!B103</f>
        <v xml:space="preserve">      Product 9</v>
      </c>
      <c r="B85" s="84">
        <f t="shared" si="18"/>
        <v>0</v>
      </c>
      <c r="C85" s="84">
        <f t="shared" si="18"/>
        <v>0</v>
      </c>
      <c r="D85" s="84">
        <f t="shared" si="18"/>
        <v>0</v>
      </c>
      <c r="E85" s="84">
        <f t="shared" si="18"/>
        <v>0</v>
      </c>
      <c r="F85" s="43">
        <f t="shared" si="19"/>
        <v>0</v>
      </c>
      <c r="G85" s="84">
        <f t="shared" si="20"/>
        <v>0</v>
      </c>
      <c r="H85" s="84">
        <f t="shared" si="20"/>
        <v>0</v>
      </c>
      <c r="I85" s="84">
        <f t="shared" si="20"/>
        <v>0</v>
      </c>
      <c r="J85" s="84">
        <f t="shared" si="20"/>
        <v>0</v>
      </c>
      <c r="K85" s="43">
        <f t="shared" si="21"/>
        <v>0</v>
      </c>
      <c r="L85" s="43">
        <f t="shared" si="22"/>
        <v>0</v>
      </c>
    </row>
    <row r="86" spans="1:12" ht="12.75" hidden="1" customHeight="1" outlineLevel="1">
      <c r="A86" s="61" t="str">
        <f>"      "&amp;Labels!B104</f>
        <v xml:space="preserve">      Product 10</v>
      </c>
      <c r="B86" s="84">
        <f t="shared" si="18"/>
        <v>0</v>
      </c>
      <c r="C86" s="84">
        <f t="shared" si="18"/>
        <v>0</v>
      </c>
      <c r="D86" s="84">
        <f t="shared" si="18"/>
        <v>0</v>
      </c>
      <c r="E86" s="84">
        <f t="shared" si="18"/>
        <v>0</v>
      </c>
      <c r="F86" s="43">
        <f t="shared" si="19"/>
        <v>0</v>
      </c>
      <c r="G86" s="84">
        <f t="shared" si="20"/>
        <v>0</v>
      </c>
      <c r="H86" s="84">
        <f t="shared" si="20"/>
        <v>0</v>
      </c>
      <c r="I86" s="84">
        <f t="shared" si="20"/>
        <v>0</v>
      </c>
      <c r="J86" s="84">
        <f t="shared" si="20"/>
        <v>0</v>
      </c>
      <c r="K86" s="43">
        <f t="shared" si="21"/>
        <v>0</v>
      </c>
      <c r="L86" s="43">
        <f t="shared" si="22"/>
        <v>0</v>
      </c>
    </row>
    <row r="87" spans="1:12" ht="12.75" hidden="1" customHeight="1" outlineLevel="1">
      <c r="A87" s="55" t="str">
        <f>"      "&amp;Labels!C94</f>
        <v xml:space="preserve">      Total</v>
      </c>
      <c r="B87" s="74">
        <f>SUM(B77:B86)</f>
        <v>0</v>
      </c>
      <c r="C87" s="74">
        <f>SUM(C77:C86)</f>
        <v>0</v>
      </c>
      <c r="D87" s="74">
        <f>SUM(D77:D86)</f>
        <v>0</v>
      </c>
      <c r="E87" s="74">
        <f>SUM(E77:E86)</f>
        <v>0</v>
      </c>
      <c r="F87" s="43">
        <f t="shared" si="19"/>
        <v>0</v>
      </c>
      <c r="G87" s="74">
        <f>SUM(G77:G86)</f>
        <v>0</v>
      </c>
      <c r="H87" s="74">
        <f>SUM(H77:H86)</f>
        <v>0</v>
      </c>
      <c r="I87" s="74">
        <f>SUM(I77:I86)</f>
        <v>0</v>
      </c>
      <c r="J87" s="74">
        <f>SUM(J77:J86)</f>
        <v>0</v>
      </c>
      <c r="K87" s="43">
        <f t="shared" si="21"/>
        <v>0</v>
      </c>
      <c r="L87" s="43">
        <f t="shared" si="22"/>
        <v>0</v>
      </c>
    </row>
    <row r="88" spans="1:12" ht="12.75" hidden="1" customHeight="1" outlineLevel="1">
      <c r="A88" s="63" t="str">
        <f>"   "&amp;Labels!C80</f>
        <v xml:space="preserve">   Total</v>
      </c>
      <c r="B88" s="77">
        <f>B19</f>
        <v>0</v>
      </c>
      <c r="C88" s="77">
        <f>C19</f>
        <v>0</v>
      </c>
      <c r="D88" s="77">
        <f>D19</f>
        <v>0</v>
      </c>
      <c r="E88" s="77">
        <f>E19</f>
        <v>0</v>
      </c>
      <c r="F88" s="43">
        <f>SUM(B19:E19)</f>
        <v>0</v>
      </c>
      <c r="G88" s="77">
        <f>G19</f>
        <v>0</v>
      </c>
      <c r="H88" s="77">
        <f>H19</f>
        <v>0</v>
      </c>
      <c r="I88" s="77">
        <f>I19</f>
        <v>0</v>
      </c>
      <c r="J88" s="77">
        <f>J19</f>
        <v>0</v>
      </c>
      <c r="K88" s="43">
        <f>SUM(G19:J19)</f>
        <v>0</v>
      </c>
      <c r="L88" s="43">
        <f>SUM(B19:E19,G19:J19)</f>
        <v>0</v>
      </c>
    </row>
    <row r="89" spans="1:12" ht="12.75" hidden="1" customHeight="1" outlineLevel="1">
      <c r="A89" s="61" t="str">
        <f>"      "&amp;Labels!B95</f>
        <v xml:space="preserve">      Product 1</v>
      </c>
      <c r="B89" s="84">
        <f t="shared" ref="B89:E99" si="23">B9</f>
        <v>0</v>
      </c>
      <c r="C89" s="84">
        <f t="shared" si="23"/>
        <v>0</v>
      </c>
      <c r="D89" s="84">
        <f t="shared" si="23"/>
        <v>0</v>
      </c>
      <c r="E89" s="84">
        <f t="shared" si="23"/>
        <v>0</v>
      </c>
      <c r="F89" s="43">
        <f t="shared" ref="F89:F99" si="24">SUM(B9:E9)</f>
        <v>0</v>
      </c>
      <c r="G89" s="84">
        <f t="shared" ref="G89:J99" si="25">G9</f>
        <v>0</v>
      </c>
      <c r="H89" s="84">
        <f t="shared" si="25"/>
        <v>0</v>
      </c>
      <c r="I89" s="84">
        <f t="shared" si="25"/>
        <v>0</v>
      </c>
      <c r="J89" s="84">
        <f t="shared" si="25"/>
        <v>0</v>
      </c>
      <c r="K89" s="43">
        <f t="shared" ref="K89:K99" si="26">SUM(G9:J9)</f>
        <v>0</v>
      </c>
      <c r="L89" s="43">
        <f t="shared" ref="L89:L99" si="27">SUM(B9:E9,G9:J9)</f>
        <v>0</v>
      </c>
    </row>
    <row r="90" spans="1:12" ht="12.75" hidden="1" customHeight="1" outlineLevel="1">
      <c r="A90" s="61" t="str">
        <f>"      "&amp;Labels!B96</f>
        <v xml:space="preserve">      Product 2</v>
      </c>
      <c r="B90" s="84">
        <f t="shared" si="23"/>
        <v>0</v>
      </c>
      <c r="C90" s="84">
        <f t="shared" si="23"/>
        <v>0</v>
      </c>
      <c r="D90" s="84">
        <f t="shared" si="23"/>
        <v>0</v>
      </c>
      <c r="E90" s="84">
        <f t="shared" si="23"/>
        <v>0</v>
      </c>
      <c r="F90" s="43">
        <f t="shared" si="24"/>
        <v>0</v>
      </c>
      <c r="G90" s="84">
        <f t="shared" si="25"/>
        <v>0</v>
      </c>
      <c r="H90" s="84">
        <f t="shared" si="25"/>
        <v>0</v>
      </c>
      <c r="I90" s="84">
        <f t="shared" si="25"/>
        <v>0</v>
      </c>
      <c r="J90" s="84">
        <f t="shared" si="25"/>
        <v>0</v>
      </c>
      <c r="K90" s="43">
        <f t="shared" si="26"/>
        <v>0</v>
      </c>
      <c r="L90" s="43">
        <f t="shared" si="27"/>
        <v>0</v>
      </c>
    </row>
    <row r="91" spans="1:12" ht="12.75" hidden="1" customHeight="1" outlineLevel="1">
      <c r="A91" s="61" t="str">
        <f>"      "&amp;Labels!B97</f>
        <v xml:space="preserve">      Product 3</v>
      </c>
      <c r="B91" s="84">
        <f t="shared" si="23"/>
        <v>0</v>
      </c>
      <c r="C91" s="84">
        <f t="shared" si="23"/>
        <v>0</v>
      </c>
      <c r="D91" s="84">
        <f t="shared" si="23"/>
        <v>0</v>
      </c>
      <c r="E91" s="84">
        <f t="shared" si="23"/>
        <v>0</v>
      </c>
      <c r="F91" s="43">
        <f t="shared" si="24"/>
        <v>0</v>
      </c>
      <c r="G91" s="84">
        <f t="shared" si="25"/>
        <v>0</v>
      </c>
      <c r="H91" s="84">
        <f t="shared" si="25"/>
        <v>0</v>
      </c>
      <c r="I91" s="84">
        <f t="shared" si="25"/>
        <v>0</v>
      </c>
      <c r="J91" s="84">
        <f t="shared" si="25"/>
        <v>0</v>
      </c>
      <c r="K91" s="43">
        <f t="shared" si="26"/>
        <v>0</v>
      </c>
      <c r="L91" s="43">
        <f t="shared" si="27"/>
        <v>0</v>
      </c>
    </row>
    <row r="92" spans="1:12" ht="12.75" hidden="1" customHeight="1" outlineLevel="1">
      <c r="A92" s="61" t="str">
        <f>"      "&amp;Labels!B98</f>
        <v xml:space="preserve">      Product 4</v>
      </c>
      <c r="B92" s="84">
        <f t="shared" si="23"/>
        <v>0</v>
      </c>
      <c r="C92" s="84">
        <f t="shared" si="23"/>
        <v>0</v>
      </c>
      <c r="D92" s="84">
        <f t="shared" si="23"/>
        <v>0</v>
      </c>
      <c r="E92" s="84">
        <f t="shared" si="23"/>
        <v>0</v>
      </c>
      <c r="F92" s="43">
        <f t="shared" si="24"/>
        <v>0</v>
      </c>
      <c r="G92" s="84">
        <f t="shared" si="25"/>
        <v>0</v>
      </c>
      <c r="H92" s="84">
        <f t="shared" si="25"/>
        <v>0</v>
      </c>
      <c r="I92" s="84">
        <f t="shared" si="25"/>
        <v>0</v>
      </c>
      <c r="J92" s="84">
        <f t="shared" si="25"/>
        <v>0</v>
      </c>
      <c r="K92" s="43">
        <f t="shared" si="26"/>
        <v>0</v>
      </c>
      <c r="L92" s="43">
        <f t="shared" si="27"/>
        <v>0</v>
      </c>
    </row>
    <row r="93" spans="1:12" ht="12.75" hidden="1" customHeight="1" outlineLevel="1">
      <c r="A93" s="61" t="str">
        <f>"      "&amp;Labels!B99</f>
        <v xml:space="preserve">      Product 5</v>
      </c>
      <c r="B93" s="84">
        <f t="shared" si="23"/>
        <v>0</v>
      </c>
      <c r="C93" s="84">
        <f t="shared" si="23"/>
        <v>0</v>
      </c>
      <c r="D93" s="84">
        <f t="shared" si="23"/>
        <v>0</v>
      </c>
      <c r="E93" s="84">
        <f t="shared" si="23"/>
        <v>0</v>
      </c>
      <c r="F93" s="43">
        <f t="shared" si="24"/>
        <v>0</v>
      </c>
      <c r="G93" s="84">
        <f t="shared" si="25"/>
        <v>0</v>
      </c>
      <c r="H93" s="84">
        <f t="shared" si="25"/>
        <v>0</v>
      </c>
      <c r="I93" s="84">
        <f t="shared" si="25"/>
        <v>0</v>
      </c>
      <c r="J93" s="84">
        <f t="shared" si="25"/>
        <v>0</v>
      </c>
      <c r="K93" s="43">
        <f t="shared" si="26"/>
        <v>0</v>
      </c>
      <c r="L93" s="43">
        <f t="shared" si="27"/>
        <v>0</v>
      </c>
    </row>
    <row r="94" spans="1:12" ht="12.75" hidden="1" customHeight="1" outlineLevel="1">
      <c r="A94" s="61" t="str">
        <f>"      "&amp;Labels!B100</f>
        <v xml:space="preserve">      Product 6</v>
      </c>
      <c r="B94" s="84">
        <f t="shared" si="23"/>
        <v>0</v>
      </c>
      <c r="C94" s="84">
        <f t="shared" si="23"/>
        <v>0</v>
      </c>
      <c r="D94" s="84">
        <f t="shared" si="23"/>
        <v>0</v>
      </c>
      <c r="E94" s="84">
        <f t="shared" si="23"/>
        <v>0</v>
      </c>
      <c r="F94" s="43">
        <f t="shared" si="24"/>
        <v>0</v>
      </c>
      <c r="G94" s="84">
        <f t="shared" si="25"/>
        <v>0</v>
      </c>
      <c r="H94" s="84">
        <f t="shared" si="25"/>
        <v>0</v>
      </c>
      <c r="I94" s="84">
        <f t="shared" si="25"/>
        <v>0</v>
      </c>
      <c r="J94" s="84">
        <f t="shared" si="25"/>
        <v>0</v>
      </c>
      <c r="K94" s="43">
        <f t="shared" si="26"/>
        <v>0</v>
      </c>
      <c r="L94" s="43">
        <f t="shared" si="27"/>
        <v>0</v>
      </c>
    </row>
    <row r="95" spans="1:12" ht="12.75" hidden="1" customHeight="1" outlineLevel="1">
      <c r="A95" s="61" t="str">
        <f>"      "&amp;Labels!B101</f>
        <v xml:space="preserve">      Product 7</v>
      </c>
      <c r="B95" s="84">
        <f t="shared" si="23"/>
        <v>0</v>
      </c>
      <c r="C95" s="84">
        <f t="shared" si="23"/>
        <v>0</v>
      </c>
      <c r="D95" s="84">
        <f t="shared" si="23"/>
        <v>0</v>
      </c>
      <c r="E95" s="84">
        <f t="shared" si="23"/>
        <v>0</v>
      </c>
      <c r="F95" s="43">
        <f t="shared" si="24"/>
        <v>0</v>
      </c>
      <c r="G95" s="84">
        <f t="shared" si="25"/>
        <v>0</v>
      </c>
      <c r="H95" s="84">
        <f t="shared" si="25"/>
        <v>0</v>
      </c>
      <c r="I95" s="84">
        <f t="shared" si="25"/>
        <v>0</v>
      </c>
      <c r="J95" s="84">
        <f t="shared" si="25"/>
        <v>0</v>
      </c>
      <c r="K95" s="43">
        <f t="shared" si="26"/>
        <v>0</v>
      </c>
      <c r="L95" s="43">
        <f t="shared" si="27"/>
        <v>0</v>
      </c>
    </row>
    <row r="96" spans="1:12" ht="12.75" hidden="1" customHeight="1" outlineLevel="1">
      <c r="A96" s="61" t="str">
        <f>"      "&amp;Labels!B102</f>
        <v xml:space="preserve">      Product 8</v>
      </c>
      <c r="B96" s="84">
        <f t="shared" si="23"/>
        <v>0</v>
      </c>
      <c r="C96" s="84">
        <f t="shared" si="23"/>
        <v>0</v>
      </c>
      <c r="D96" s="84">
        <f t="shared" si="23"/>
        <v>0</v>
      </c>
      <c r="E96" s="84">
        <f t="shared" si="23"/>
        <v>0</v>
      </c>
      <c r="F96" s="43">
        <f t="shared" si="24"/>
        <v>0</v>
      </c>
      <c r="G96" s="84">
        <f t="shared" si="25"/>
        <v>0</v>
      </c>
      <c r="H96" s="84">
        <f t="shared" si="25"/>
        <v>0</v>
      </c>
      <c r="I96" s="84">
        <f t="shared" si="25"/>
        <v>0</v>
      </c>
      <c r="J96" s="84">
        <f t="shared" si="25"/>
        <v>0</v>
      </c>
      <c r="K96" s="43">
        <f t="shared" si="26"/>
        <v>0</v>
      </c>
      <c r="L96" s="43">
        <f t="shared" si="27"/>
        <v>0</v>
      </c>
    </row>
    <row r="97" spans="1:12" ht="12.75" hidden="1" customHeight="1" outlineLevel="1">
      <c r="A97" s="61" t="str">
        <f>"      "&amp;Labels!B103</f>
        <v xml:space="preserve">      Product 9</v>
      </c>
      <c r="B97" s="84">
        <f t="shared" si="23"/>
        <v>0</v>
      </c>
      <c r="C97" s="84">
        <f t="shared" si="23"/>
        <v>0</v>
      </c>
      <c r="D97" s="84">
        <f t="shared" si="23"/>
        <v>0</v>
      </c>
      <c r="E97" s="84">
        <f t="shared" si="23"/>
        <v>0</v>
      </c>
      <c r="F97" s="43">
        <f t="shared" si="24"/>
        <v>0</v>
      </c>
      <c r="G97" s="84">
        <f t="shared" si="25"/>
        <v>0</v>
      </c>
      <c r="H97" s="84">
        <f t="shared" si="25"/>
        <v>0</v>
      </c>
      <c r="I97" s="84">
        <f t="shared" si="25"/>
        <v>0</v>
      </c>
      <c r="J97" s="84">
        <f t="shared" si="25"/>
        <v>0</v>
      </c>
      <c r="K97" s="43">
        <f t="shared" si="26"/>
        <v>0</v>
      </c>
      <c r="L97" s="43">
        <f t="shared" si="27"/>
        <v>0</v>
      </c>
    </row>
    <row r="98" spans="1:12" ht="12.75" hidden="1" customHeight="1" outlineLevel="1">
      <c r="A98" s="61" t="str">
        <f>"      "&amp;Labels!B104</f>
        <v xml:space="preserve">      Product 10</v>
      </c>
      <c r="B98" s="84">
        <f t="shared" si="23"/>
        <v>0</v>
      </c>
      <c r="C98" s="84">
        <f t="shared" si="23"/>
        <v>0</v>
      </c>
      <c r="D98" s="84">
        <f t="shared" si="23"/>
        <v>0</v>
      </c>
      <c r="E98" s="84">
        <f t="shared" si="23"/>
        <v>0</v>
      </c>
      <c r="F98" s="43">
        <f t="shared" si="24"/>
        <v>0</v>
      </c>
      <c r="G98" s="84">
        <f t="shared" si="25"/>
        <v>0</v>
      </c>
      <c r="H98" s="84">
        <f t="shared" si="25"/>
        <v>0</v>
      </c>
      <c r="I98" s="84">
        <f t="shared" si="25"/>
        <v>0</v>
      </c>
      <c r="J98" s="84">
        <f t="shared" si="25"/>
        <v>0</v>
      </c>
      <c r="K98" s="43">
        <f t="shared" si="26"/>
        <v>0</v>
      </c>
      <c r="L98" s="43">
        <f t="shared" si="27"/>
        <v>0</v>
      </c>
    </row>
    <row r="99" spans="1:12" ht="12.75" hidden="1" customHeight="1" outlineLevel="1">
      <c r="A99" s="65" t="str">
        <f>"      "&amp;Labels!C94</f>
        <v xml:space="preserve">      Total</v>
      </c>
      <c r="B99" s="78">
        <f t="shared" si="23"/>
        <v>0</v>
      </c>
      <c r="C99" s="78">
        <f t="shared" si="23"/>
        <v>0</v>
      </c>
      <c r="D99" s="78">
        <f t="shared" si="23"/>
        <v>0</v>
      </c>
      <c r="E99" s="78">
        <f t="shared" si="23"/>
        <v>0</v>
      </c>
      <c r="F99" s="45">
        <f t="shared" si="24"/>
        <v>0</v>
      </c>
      <c r="G99" s="78">
        <f t="shared" si="25"/>
        <v>0</v>
      </c>
      <c r="H99" s="78">
        <f t="shared" si="25"/>
        <v>0</v>
      </c>
      <c r="I99" s="78">
        <f t="shared" si="25"/>
        <v>0</v>
      </c>
      <c r="J99" s="78">
        <f t="shared" si="25"/>
        <v>0</v>
      </c>
      <c r="K99" s="45">
        <f t="shared" si="26"/>
        <v>0</v>
      </c>
      <c r="L99" s="45">
        <f t="shared" si="27"/>
        <v>0</v>
      </c>
    </row>
    <row r="100" spans="1:12" ht="12.75" hidden="1" customHeight="1" outlineLevel="1" collapsed="1"/>
    <row r="101" spans="1:12" ht="12.75" customHeight="1" collapsed="1">
      <c r="A101" s="170" t="str">
        <f>"Sales Programs"</f>
        <v>Sales Programs</v>
      </c>
      <c r="B101" s="170"/>
    </row>
    <row r="102" spans="1:12" ht="12.75" hidden="1" customHeight="1" outlineLevel="1">
      <c r="A102" s="170" t="str">
        <f>""</f>
        <v/>
      </c>
      <c r="B102" s="170"/>
    </row>
    <row r="103" spans="1:12" ht="12.75" hidden="1" customHeight="1" outlineLevel="1">
      <c r="B103" s="27" t="str">
        <f>"Q1 FY2009"</f>
        <v>Q1 FY2009</v>
      </c>
      <c r="C103" s="28" t="str">
        <f>"Q2 FY2009"</f>
        <v>Q2 FY2009</v>
      </c>
      <c r="D103" s="28" t="str">
        <f>"Q3 FY2009"</f>
        <v>Q3 FY2009</v>
      </c>
      <c r="E103" s="28" t="str">
        <f>"Q4 FY2009"</f>
        <v>Q4 FY2009</v>
      </c>
      <c r="F103" s="39" t="str">
        <f>"FY2009"</f>
        <v>FY2009</v>
      </c>
      <c r="G103" s="28" t="str">
        <f>"Q1 FY2010"</f>
        <v>Q1 FY2010</v>
      </c>
      <c r="H103" s="28" t="str">
        <f>"Q2 FY2010"</f>
        <v>Q2 FY2010</v>
      </c>
      <c r="I103" s="28" t="str">
        <f>"Q3 FY2010"</f>
        <v>Q3 FY2010</v>
      </c>
      <c r="J103" s="28" t="str">
        <f>"Q4 FY2010"</f>
        <v>Q4 FY2010</v>
      </c>
      <c r="K103" s="39" t="str">
        <f>"FY2010"</f>
        <v>FY2010</v>
      </c>
      <c r="L103" s="39" t="s">
        <v>1646</v>
      </c>
    </row>
    <row r="104" spans="1:12" ht="12.75" hidden="1" customHeight="1" outlineLevel="1">
      <c r="A104" s="52" t="str">
        <f>Labels!B53</f>
        <v>Sales GM Alloc</v>
      </c>
      <c r="B104" s="73"/>
      <c r="C104" s="73"/>
      <c r="D104" s="73"/>
      <c r="E104" s="73"/>
      <c r="F104" s="41"/>
      <c r="G104" s="73"/>
      <c r="H104" s="73"/>
      <c r="I104" s="73"/>
      <c r="J104" s="73"/>
      <c r="K104" s="41"/>
      <c r="L104" s="41"/>
    </row>
    <row r="105" spans="1:12" ht="12.75" hidden="1" customHeight="1" outlineLevel="1">
      <c r="A105" s="55" t="str">
        <f>"   "&amp;Labels!B107</f>
        <v xml:space="preserve">   Seminars</v>
      </c>
      <c r="B105" s="74"/>
      <c r="C105" s="74"/>
      <c r="D105" s="74"/>
      <c r="E105" s="74"/>
      <c r="F105" s="43"/>
      <c r="G105" s="74"/>
      <c r="H105" s="74"/>
      <c r="I105" s="74"/>
      <c r="J105" s="74"/>
      <c r="K105" s="43"/>
      <c r="L105" s="43"/>
    </row>
    <row r="106" spans="1:12" ht="12.75" hidden="1" customHeight="1" outlineLevel="1">
      <c r="A106" s="61" t="str">
        <f>"      "&amp;Labels!B95</f>
        <v xml:space="preserve">      Product 1</v>
      </c>
      <c r="B106" s="84">
        <f t="shared" ref="B106:E115" si="28">SUM(B483,B495,B507,B519,B531,B543,B555,B567)</f>
        <v>0</v>
      </c>
      <c r="C106" s="84">
        <f t="shared" si="28"/>
        <v>0</v>
      </c>
      <c r="D106" s="84">
        <f t="shared" si="28"/>
        <v>0</v>
      </c>
      <c r="E106" s="84">
        <f t="shared" si="28"/>
        <v>0</v>
      </c>
      <c r="F106" s="43">
        <f t="shared" ref="F106:F116" si="29">SUM(B106:E106)</f>
        <v>0</v>
      </c>
      <c r="G106" s="84">
        <f t="shared" ref="G106:J115" si="30">SUM(G483,G495,G507,G519,G531,G543,G555,G567)</f>
        <v>0</v>
      </c>
      <c r="H106" s="84">
        <f t="shared" si="30"/>
        <v>0</v>
      </c>
      <c r="I106" s="84">
        <f t="shared" si="30"/>
        <v>0</v>
      </c>
      <c r="J106" s="84">
        <f t="shared" si="30"/>
        <v>0</v>
      </c>
      <c r="K106" s="43">
        <f t="shared" ref="K106:K116" si="31">SUM(G106:J106)</f>
        <v>0</v>
      </c>
      <c r="L106" s="43">
        <f t="shared" ref="L106:L116" si="32">SUM(B106:E106,G106:J106)</f>
        <v>0</v>
      </c>
    </row>
    <row r="107" spans="1:12" ht="12.75" hidden="1" customHeight="1" outlineLevel="1">
      <c r="A107" s="61" t="str">
        <f>"      "&amp;Labels!B96</f>
        <v xml:space="preserve">      Product 2</v>
      </c>
      <c r="B107" s="84">
        <f t="shared" si="28"/>
        <v>0</v>
      </c>
      <c r="C107" s="84">
        <f t="shared" si="28"/>
        <v>0</v>
      </c>
      <c r="D107" s="84">
        <f t="shared" si="28"/>
        <v>0</v>
      </c>
      <c r="E107" s="84">
        <f t="shared" si="28"/>
        <v>0</v>
      </c>
      <c r="F107" s="43">
        <f t="shared" si="29"/>
        <v>0</v>
      </c>
      <c r="G107" s="84">
        <f t="shared" si="30"/>
        <v>0</v>
      </c>
      <c r="H107" s="84">
        <f t="shared" si="30"/>
        <v>0</v>
      </c>
      <c r="I107" s="84">
        <f t="shared" si="30"/>
        <v>0</v>
      </c>
      <c r="J107" s="84">
        <f t="shared" si="30"/>
        <v>0</v>
      </c>
      <c r="K107" s="43">
        <f t="shared" si="31"/>
        <v>0</v>
      </c>
      <c r="L107" s="43">
        <f t="shared" si="32"/>
        <v>0</v>
      </c>
    </row>
    <row r="108" spans="1:12" ht="12.75" hidden="1" customHeight="1" outlineLevel="1">
      <c r="A108" s="61" t="str">
        <f>"      "&amp;Labels!B97</f>
        <v xml:space="preserve">      Product 3</v>
      </c>
      <c r="B108" s="84">
        <f t="shared" si="28"/>
        <v>0</v>
      </c>
      <c r="C108" s="84">
        <f t="shared" si="28"/>
        <v>0</v>
      </c>
      <c r="D108" s="84">
        <f t="shared" si="28"/>
        <v>0</v>
      </c>
      <c r="E108" s="84">
        <f t="shared" si="28"/>
        <v>0</v>
      </c>
      <c r="F108" s="43">
        <f t="shared" si="29"/>
        <v>0</v>
      </c>
      <c r="G108" s="84">
        <f t="shared" si="30"/>
        <v>0</v>
      </c>
      <c r="H108" s="84">
        <f t="shared" si="30"/>
        <v>0</v>
      </c>
      <c r="I108" s="84">
        <f t="shared" si="30"/>
        <v>0</v>
      </c>
      <c r="J108" s="84">
        <f t="shared" si="30"/>
        <v>0</v>
      </c>
      <c r="K108" s="43">
        <f t="shared" si="31"/>
        <v>0</v>
      </c>
      <c r="L108" s="43">
        <f t="shared" si="32"/>
        <v>0</v>
      </c>
    </row>
    <row r="109" spans="1:12" ht="12.75" hidden="1" customHeight="1" outlineLevel="1">
      <c r="A109" s="61" t="str">
        <f>"      "&amp;Labels!B98</f>
        <v xml:space="preserve">      Product 4</v>
      </c>
      <c r="B109" s="84">
        <f t="shared" si="28"/>
        <v>0</v>
      </c>
      <c r="C109" s="84">
        <f t="shared" si="28"/>
        <v>0</v>
      </c>
      <c r="D109" s="84">
        <f t="shared" si="28"/>
        <v>0</v>
      </c>
      <c r="E109" s="84">
        <f t="shared" si="28"/>
        <v>0</v>
      </c>
      <c r="F109" s="43">
        <f t="shared" si="29"/>
        <v>0</v>
      </c>
      <c r="G109" s="84">
        <f t="shared" si="30"/>
        <v>0</v>
      </c>
      <c r="H109" s="84">
        <f t="shared" si="30"/>
        <v>0</v>
      </c>
      <c r="I109" s="84">
        <f t="shared" si="30"/>
        <v>0</v>
      </c>
      <c r="J109" s="84">
        <f t="shared" si="30"/>
        <v>0</v>
      </c>
      <c r="K109" s="43">
        <f t="shared" si="31"/>
        <v>0</v>
      </c>
      <c r="L109" s="43">
        <f t="shared" si="32"/>
        <v>0</v>
      </c>
    </row>
    <row r="110" spans="1:12" ht="12.75" hidden="1" customHeight="1" outlineLevel="1">
      <c r="A110" s="61" t="str">
        <f>"      "&amp;Labels!B99</f>
        <v xml:space="preserve">      Product 5</v>
      </c>
      <c r="B110" s="84">
        <f t="shared" si="28"/>
        <v>0</v>
      </c>
      <c r="C110" s="84">
        <f t="shared" si="28"/>
        <v>0</v>
      </c>
      <c r="D110" s="84">
        <f t="shared" si="28"/>
        <v>0</v>
      </c>
      <c r="E110" s="84">
        <f t="shared" si="28"/>
        <v>0</v>
      </c>
      <c r="F110" s="43">
        <f t="shared" si="29"/>
        <v>0</v>
      </c>
      <c r="G110" s="84">
        <f t="shared" si="30"/>
        <v>0</v>
      </c>
      <c r="H110" s="84">
        <f t="shared" si="30"/>
        <v>0</v>
      </c>
      <c r="I110" s="84">
        <f t="shared" si="30"/>
        <v>0</v>
      </c>
      <c r="J110" s="84">
        <f t="shared" si="30"/>
        <v>0</v>
      </c>
      <c r="K110" s="43">
        <f t="shared" si="31"/>
        <v>0</v>
      </c>
      <c r="L110" s="43">
        <f t="shared" si="32"/>
        <v>0</v>
      </c>
    </row>
    <row r="111" spans="1:12" ht="12.75" hidden="1" customHeight="1" outlineLevel="1">
      <c r="A111" s="61" t="str">
        <f>"      "&amp;Labels!B100</f>
        <v xml:space="preserve">      Product 6</v>
      </c>
      <c r="B111" s="84">
        <f t="shared" si="28"/>
        <v>0</v>
      </c>
      <c r="C111" s="84">
        <f t="shared" si="28"/>
        <v>0</v>
      </c>
      <c r="D111" s="84">
        <f t="shared" si="28"/>
        <v>0</v>
      </c>
      <c r="E111" s="84">
        <f t="shared" si="28"/>
        <v>0</v>
      </c>
      <c r="F111" s="43">
        <f t="shared" si="29"/>
        <v>0</v>
      </c>
      <c r="G111" s="84">
        <f t="shared" si="30"/>
        <v>0</v>
      </c>
      <c r="H111" s="84">
        <f t="shared" si="30"/>
        <v>0</v>
      </c>
      <c r="I111" s="84">
        <f t="shared" si="30"/>
        <v>0</v>
      </c>
      <c r="J111" s="84">
        <f t="shared" si="30"/>
        <v>0</v>
      </c>
      <c r="K111" s="43">
        <f t="shared" si="31"/>
        <v>0</v>
      </c>
      <c r="L111" s="43">
        <f t="shared" si="32"/>
        <v>0</v>
      </c>
    </row>
    <row r="112" spans="1:12" ht="12.75" hidden="1" customHeight="1" outlineLevel="1">
      <c r="A112" s="61" t="str">
        <f>"      "&amp;Labels!B101</f>
        <v xml:space="preserve">      Product 7</v>
      </c>
      <c r="B112" s="84">
        <f t="shared" si="28"/>
        <v>0</v>
      </c>
      <c r="C112" s="84">
        <f t="shared" si="28"/>
        <v>0</v>
      </c>
      <c r="D112" s="84">
        <f t="shared" si="28"/>
        <v>0</v>
      </c>
      <c r="E112" s="84">
        <f t="shared" si="28"/>
        <v>0</v>
      </c>
      <c r="F112" s="43">
        <f t="shared" si="29"/>
        <v>0</v>
      </c>
      <c r="G112" s="84">
        <f t="shared" si="30"/>
        <v>0</v>
      </c>
      <c r="H112" s="84">
        <f t="shared" si="30"/>
        <v>0</v>
      </c>
      <c r="I112" s="84">
        <f t="shared" si="30"/>
        <v>0</v>
      </c>
      <c r="J112" s="84">
        <f t="shared" si="30"/>
        <v>0</v>
      </c>
      <c r="K112" s="43">
        <f t="shared" si="31"/>
        <v>0</v>
      </c>
      <c r="L112" s="43">
        <f t="shared" si="32"/>
        <v>0</v>
      </c>
    </row>
    <row r="113" spans="1:12" ht="12.75" hidden="1" customHeight="1" outlineLevel="1">
      <c r="A113" s="61" t="str">
        <f>"      "&amp;Labels!B102</f>
        <v xml:space="preserve">      Product 8</v>
      </c>
      <c r="B113" s="84">
        <f t="shared" si="28"/>
        <v>0</v>
      </c>
      <c r="C113" s="84">
        <f t="shared" si="28"/>
        <v>0</v>
      </c>
      <c r="D113" s="84">
        <f t="shared" si="28"/>
        <v>0</v>
      </c>
      <c r="E113" s="84">
        <f t="shared" si="28"/>
        <v>0</v>
      </c>
      <c r="F113" s="43">
        <f t="shared" si="29"/>
        <v>0</v>
      </c>
      <c r="G113" s="84">
        <f t="shared" si="30"/>
        <v>0</v>
      </c>
      <c r="H113" s="84">
        <f t="shared" si="30"/>
        <v>0</v>
      </c>
      <c r="I113" s="84">
        <f t="shared" si="30"/>
        <v>0</v>
      </c>
      <c r="J113" s="84">
        <f t="shared" si="30"/>
        <v>0</v>
      </c>
      <c r="K113" s="43">
        <f t="shared" si="31"/>
        <v>0</v>
      </c>
      <c r="L113" s="43">
        <f t="shared" si="32"/>
        <v>0</v>
      </c>
    </row>
    <row r="114" spans="1:12" ht="12.75" hidden="1" customHeight="1" outlineLevel="1">
      <c r="A114" s="61" t="str">
        <f>"      "&amp;Labels!B103</f>
        <v xml:space="preserve">      Product 9</v>
      </c>
      <c r="B114" s="84">
        <f t="shared" si="28"/>
        <v>0</v>
      </c>
      <c r="C114" s="84">
        <f t="shared" si="28"/>
        <v>0</v>
      </c>
      <c r="D114" s="84">
        <f t="shared" si="28"/>
        <v>0</v>
      </c>
      <c r="E114" s="84">
        <f t="shared" si="28"/>
        <v>0</v>
      </c>
      <c r="F114" s="43">
        <f t="shared" si="29"/>
        <v>0</v>
      </c>
      <c r="G114" s="84">
        <f t="shared" si="30"/>
        <v>0</v>
      </c>
      <c r="H114" s="84">
        <f t="shared" si="30"/>
        <v>0</v>
      </c>
      <c r="I114" s="84">
        <f t="shared" si="30"/>
        <v>0</v>
      </c>
      <c r="J114" s="84">
        <f t="shared" si="30"/>
        <v>0</v>
      </c>
      <c r="K114" s="43">
        <f t="shared" si="31"/>
        <v>0</v>
      </c>
      <c r="L114" s="43">
        <f t="shared" si="32"/>
        <v>0</v>
      </c>
    </row>
    <row r="115" spans="1:12" ht="12.75" hidden="1" customHeight="1" outlineLevel="1">
      <c r="A115" s="61" t="str">
        <f>"      "&amp;Labels!B104</f>
        <v xml:space="preserve">      Product 10</v>
      </c>
      <c r="B115" s="84">
        <f t="shared" si="28"/>
        <v>0</v>
      </c>
      <c r="C115" s="84">
        <f t="shared" si="28"/>
        <v>0</v>
      </c>
      <c r="D115" s="84">
        <f t="shared" si="28"/>
        <v>0</v>
      </c>
      <c r="E115" s="84">
        <f t="shared" si="28"/>
        <v>0</v>
      </c>
      <c r="F115" s="43">
        <f t="shared" si="29"/>
        <v>0</v>
      </c>
      <c r="G115" s="84">
        <f t="shared" si="30"/>
        <v>0</v>
      </c>
      <c r="H115" s="84">
        <f t="shared" si="30"/>
        <v>0</v>
      </c>
      <c r="I115" s="84">
        <f t="shared" si="30"/>
        <v>0</v>
      </c>
      <c r="J115" s="84">
        <f t="shared" si="30"/>
        <v>0</v>
      </c>
      <c r="K115" s="43">
        <f t="shared" si="31"/>
        <v>0</v>
      </c>
      <c r="L115" s="43">
        <f t="shared" si="32"/>
        <v>0</v>
      </c>
    </row>
    <row r="116" spans="1:12" ht="12.75" hidden="1" customHeight="1" outlineLevel="1">
      <c r="A116" s="55" t="str">
        <f>"      "&amp;Labels!C94</f>
        <v xml:space="preserve">      Total</v>
      </c>
      <c r="B116" s="74">
        <f>SUM(B106:B115)</f>
        <v>0</v>
      </c>
      <c r="C116" s="74">
        <f>SUM(C106:C115)</f>
        <v>0</v>
      </c>
      <c r="D116" s="74">
        <f>SUM(D106:D115)</f>
        <v>0</v>
      </c>
      <c r="E116" s="74">
        <f>SUM(E106:E115)</f>
        <v>0</v>
      </c>
      <c r="F116" s="43">
        <f t="shared" si="29"/>
        <v>0</v>
      </c>
      <c r="G116" s="74">
        <f>SUM(G106:G115)</f>
        <v>0</v>
      </c>
      <c r="H116" s="74">
        <f>SUM(H106:H115)</f>
        <v>0</v>
      </c>
      <c r="I116" s="74">
        <f>SUM(I106:I115)</f>
        <v>0</v>
      </c>
      <c r="J116" s="74">
        <f>SUM(J106:J115)</f>
        <v>0</v>
      </c>
      <c r="K116" s="43">
        <f t="shared" si="31"/>
        <v>0</v>
      </c>
      <c r="L116" s="43">
        <f t="shared" si="32"/>
        <v>0</v>
      </c>
    </row>
    <row r="117" spans="1:12" ht="12.75" hidden="1" customHeight="1" outlineLevel="1">
      <c r="A117" s="55" t="str">
        <f>"   "&amp;Labels!B108</f>
        <v xml:space="preserve">   Sales visits</v>
      </c>
      <c r="B117" s="74"/>
      <c r="C117" s="74"/>
      <c r="D117" s="74"/>
      <c r="E117" s="74"/>
      <c r="F117" s="43"/>
      <c r="G117" s="74"/>
      <c r="H117" s="74"/>
      <c r="I117" s="74"/>
      <c r="J117" s="74"/>
      <c r="K117" s="43"/>
      <c r="L117" s="43"/>
    </row>
    <row r="118" spans="1:12" ht="12.75" hidden="1" customHeight="1" outlineLevel="1">
      <c r="A118" s="61" t="str">
        <f>"      "&amp;Labels!B95</f>
        <v xml:space="preserve">      Product 1</v>
      </c>
      <c r="B118" s="84">
        <f t="shared" ref="B118:E127" si="33">SUM(B592,B604,B616,B628,B640,B652,B664,B676)</f>
        <v>0</v>
      </c>
      <c r="C118" s="84">
        <f t="shared" si="33"/>
        <v>0</v>
      </c>
      <c r="D118" s="84">
        <f t="shared" si="33"/>
        <v>0</v>
      </c>
      <c r="E118" s="84">
        <f t="shared" si="33"/>
        <v>0</v>
      </c>
      <c r="F118" s="43">
        <f t="shared" ref="F118:F128" si="34">SUM(B118:E118)</f>
        <v>0</v>
      </c>
      <c r="G118" s="84">
        <f t="shared" ref="G118:J127" si="35">SUM(G592,G604,G616,G628,G640,G652,G664,G676)</f>
        <v>0</v>
      </c>
      <c r="H118" s="84">
        <f t="shared" si="35"/>
        <v>0</v>
      </c>
      <c r="I118" s="84">
        <f t="shared" si="35"/>
        <v>0</v>
      </c>
      <c r="J118" s="84">
        <f t="shared" si="35"/>
        <v>0</v>
      </c>
      <c r="K118" s="43">
        <f t="shared" ref="K118:K128" si="36">SUM(G118:J118)</f>
        <v>0</v>
      </c>
      <c r="L118" s="43">
        <f t="shared" ref="L118:L128" si="37">SUM(B118:E118,G118:J118)</f>
        <v>0</v>
      </c>
    </row>
    <row r="119" spans="1:12" ht="12.75" hidden="1" customHeight="1" outlineLevel="1">
      <c r="A119" s="61" t="str">
        <f>"      "&amp;Labels!B96</f>
        <v xml:space="preserve">      Product 2</v>
      </c>
      <c r="B119" s="84">
        <f t="shared" si="33"/>
        <v>0</v>
      </c>
      <c r="C119" s="84">
        <f t="shared" si="33"/>
        <v>0</v>
      </c>
      <c r="D119" s="84">
        <f t="shared" si="33"/>
        <v>0</v>
      </c>
      <c r="E119" s="84">
        <f t="shared" si="33"/>
        <v>0</v>
      </c>
      <c r="F119" s="43">
        <f t="shared" si="34"/>
        <v>0</v>
      </c>
      <c r="G119" s="84">
        <f t="shared" si="35"/>
        <v>0</v>
      </c>
      <c r="H119" s="84">
        <f t="shared" si="35"/>
        <v>0</v>
      </c>
      <c r="I119" s="84">
        <f t="shared" si="35"/>
        <v>0</v>
      </c>
      <c r="J119" s="84">
        <f t="shared" si="35"/>
        <v>0</v>
      </c>
      <c r="K119" s="43">
        <f t="shared" si="36"/>
        <v>0</v>
      </c>
      <c r="L119" s="43">
        <f t="shared" si="37"/>
        <v>0</v>
      </c>
    </row>
    <row r="120" spans="1:12" ht="12.75" hidden="1" customHeight="1" outlineLevel="1">
      <c r="A120" s="61" t="str">
        <f>"      "&amp;Labels!B97</f>
        <v xml:space="preserve">      Product 3</v>
      </c>
      <c r="B120" s="84">
        <f t="shared" si="33"/>
        <v>0</v>
      </c>
      <c r="C120" s="84">
        <f t="shared" si="33"/>
        <v>0</v>
      </c>
      <c r="D120" s="84">
        <f t="shared" si="33"/>
        <v>0</v>
      </c>
      <c r="E120" s="84">
        <f t="shared" si="33"/>
        <v>0</v>
      </c>
      <c r="F120" s="43">
        <f t="shared" si="34"/>
        <v>0</v>
      </c>
      <c r="G120" s="84">
        <f t="shared" si="35"/>
        <v>0</v>
      </c>
      <c r="H120" s="84">
        <f t="shared" si="35"/>
        <v>0</v>
      </c>
      <c r="I120" s="84">
        <f t="shared" si="35"/>
        <v>0</v>
      </c>
      <c r="J120" s="84">
        <f t="shared" si="35"/>
        <v>0</v>
      </c>
      <c r="K120" s="43">
        <f t="shared" si="36"/>
        <v>0</v>
      </c>
      <c r="L120" s="43">
        <f t="shared" si="37"/>
        <v>0</v>
      </c>
    </row>
    <row r="121" spans="1:12" ht="12.75" hidden="1" customHeight="1" outlineLevel="1">
      <c r="A121" s="61" t="str">
        <f>"      "&amp;Labels!B98</f>
        <v xml:space="preserve">      Product 4</v>
      </c>
      <c r="B121" s="84">
        <f t="shared" si="33"/>
        <v>0</v>
      </c>
      <c r="C121" s="84">
        <f t="shared" si="33"/>
        <v>0</v>
      </c>
      <c r="D121" s="84">
        <f t="shared" si="33"/>
        <v>0</v>
      </c>
      <c r="E121" s="84">
        <f t="shared" si="33"/>
        <v>0</v>
      </c>
      <c r="F121" s="43">
        <f t="shared" si="34"/>
        <v>0</v>
      </c>
      <c r="G121" s="84">
        <f t="shared" si="35"/>
        <v>0</v>
      </c>
      <c r="H121" s="84">
        <f t="shared" si="35"/>
        <v>0</v>
      </c>
      <c r="I121" s="84">
        <f t="shared" si="35"/>
        <v>0</v>
      </c>
      <c r="J121" s="84">
        <f t="shared" si="35"/>
        <v>0</v>
      </c>
      <c r="K121" s="43">
        <f t="shared" si="36"/>
        <v>0</v>
      </c>
      <c r="L121" s="43">
        <f t="shared" si="37"/>
        <v>0</v>
      </c>
    </row>
    <row r="122" spans="1:12" ht="12.75" hidden="1" customHeight="1" outlineLevel="1">
      <c r="A122" s="61" t="str">
        <f>"      "&amp;Labels!B99</f>
        <v xml:space="preserve">      Product 5</v>
      </c>
      <c r="B122" s="84">
        <f t="shared" si="33"/>
        <v>0</v>
      </c>
      <c r="C122" s="84">
        <f t="shared" si="33"/>
        <v>0</v>
      </c>
      <c r="D122" s="84">
        <f t="shared" si="33"/>
        <v>0</v>
      </c>
      <c r="E122" s="84">
        <f t="shared" si="33"/>
        <v>0</v>
      </c>
      <c r="F122" s="43">
        <f t="shared" si="34"/>
        <v>0</v>
      </c>
      <c r="G122" s="84">
        <f t="shared" si="35"/>
        <v>0</v>
      </c>
      <c r="H122" s="84">
        <f t="shared" si="35"/>
        <v>0</v>
      </c>
      <c r="I122" s="84">
        <f t="shared" si="35"/>
        <v>0</v>
      </c>
      <c r="J122" s="84">
        <f t="shared" si="35"/>
        <v>0</v>
      </c>
      <c r="K122" s="43">
        <f t="shared" si="36"/>
        <v>0</v>
      </c>
      <c r="L122" s="43">
        <f t="shared" si="37"/>
        <v>0</v>
      </c>
    </row>
    <row r="123" spans="1:12" ht="12.75" hidden="1" customHeight="1" outlineLevel="1">
      <c r="A123" s="61" t="str">
        <f>"      "&amp;Labels!B100</f>
        <v xml:space="preserve">      Product 6</v>
      </c>
      <c r="B123" s="84">
        <f t="shared" si="33"/>
        <v>0</v>
      </c>
      <c r="C123" s="84">
        <f t="shared" si="33"/>
        <v>0</v>
      </c>
      <c r="D123" s="84">
        <f t="shared" si="33"/>
        <v>0</v>
      </c>
      <c r="E123" s="84">
        <f t="shared" si="33"/>
        <v>0</v>
      </c>
      <c r="F123" s="43">
        <f t="shared" si="34"/>
        <v>0</v>
      </c>
      <c r="G123" s="84">
        <f t="shared" si="35"/>
        <v>0</v>
      </c>
      <c r="H123" s="84">
        <f t="shared" si="35"/>
        <v>0</v>
      </c>
      <c r="I123" s="84">
        <f t="shared" si="35"/>
        <v>0</v>
      </c>
      <c r="J123" s="84">
        <f t="shared" si="35"/>
        <v>0</v>
      </c>
      <c r="K123" s="43">
        <f t="shared" si="36"/>
        <v>0</v>
      </c>
      <c r="L123" s="43">
        <f t="shared" si="37"/>
        <v>0</v>
      </c>
    </row>
    <row r="124" spans="1:12" ht="12.75" hidden="1" customHeight="1" outlineLevel="1">
      <c r="A124" s="61" t="str">
        <f>"      "&amp;Labels!B101</f>
        <v xml:space="preserve">      Product 7</v>
      </c>
      <c r="B124" s="84">
        <f t="shared" si="33"/>
        <v>0</v>
      </c>
      <c r="C124" s="84">
        <f t="shared" si="33"/>
        <v>0</v>
      </c>
      <c r="D124" s="84">
        <f t="shared" si="33"/>
        <v>0</v>
      </c>
      <c r="E124" s="84">
        <f t="shared" si="33"/>
        <v>0</v>
      </c>
      <c r="F124" s="43">
        <f t="shared" si="34"/>
        <v>0</v>
      </c>
      <c r="G124" s="84">
        <f t="shared" si="35"/>
        <v>0</v>
      </c>
      <c r="H124" s="84">
        <f t="shared" si="35"/>
        <v>0</v>
      </c>
      <c r="I124" s="84">
        <f t="shared" si="35"/>
        <v>0</v>
      </c>
      <c r="J124" s="84">
        <f t="shared" si="35"/>
        <v>0</v>
      </c>
      <c r="K124" s="43">
        <f t="shared" si="36"/>
        <v>0</v>
      </c>
      <c r="L124" s="43">
        <f t="shared" si="37"/>
        <v>0</v>
      </c>
    </row>
    <row r="125" spans="1:12" ht="12.75" hidden="1" customHeight="1" outlineLevel="1">
      <c r="A125" s="61" t="str">
        <f>"      "&amp;Labels!B102</f>
        <v xml:space="preserve">      Product 8</v>
      </c>
      <c r="B125" s="84">
        <f t="shared" si="33"/>
        <v>0</v>
      </c>
      <c r="C125" s="84">
        <f t="shared" si="33"/>
        <v>0</v>
      </c>
      <c r="D125" s="84">
        <f t="shared" si="33"/>
        <v>0</v>
      </c>
      <c r="E125" s="84">
        <f t="shared" si="33"/>
        <v>0</v>
      </c>
      <c r="F125" s="43">
        <f t="shared" si="34"/>
        <v>0</v>
      </c>
      <c r="G125" s="84">
        <f t="shared" si="35"/>
        <v>0</v>
      </c>
      <c r="H125" s="84">
        <f t="shared" si="35"/>
        <v>0</v>
      </c>
      <c r="I125" s="84">
        <f t="shared" si="35"/>
        <v>0</v>
      </c>
      <c r="J125" s="84">
        <f t="shared" si="35"/>
        <v>0</v>
      </c>
      <c r="K125" s="43">
        <f t="shared" si="36"/>
        <v>0</v>
      </c>
      <c r="L125" s="43">
        <f t="shared" si="37"/>
        <v>0</v>
      </c>
    </row>
    <row r="126" spans="1:12" ht="12.75" hidden="1" customHeight="1" outlineLevel="1">
      <c r="A126" s="61" t="str">
        <f>"      "&amp;Labels!B103</f>
        <v xml:space="preserve">      Product 9</v>
      </c>
      <c r="B126" s="84">
        <f t="shared" si="33"/>
        <v>0</v>
      </c>
      <c r="C126" s="84">
        <f t="shared" si="33"/>
        <v>0</v>
      </c>
      <c r="D126" s="84">
        <f t="shared" si="33"/>
        <v>0</v>
      </c>
      <c r="E126" s="84">
        <f t="shared" si="33"/>
        <v>0</v>
      </c>
      <c r="F126" s="43">
        <f t="shared" si="34"/>
        <v>0</v>
      </c>
      <c r="G126" s="84">
        <f t="shared" si="35"/>
        <v>0</v>
      </c>
      <c r="H126" s="84">
        <f t="shared" si="35"/>
        <v>0</v>
      </c>
      <c r="I126" s="84">
        <f t="shared" si="35"/>
        <v>0</v>
      </c>
      <c r="J126" s="84">
        <f t="shared" si="35"/>
        <v>0</v>
      </c>
      <c r="K126" s="43">
        <f t="shared" si="36"/>
        <v>0</v>
      </c>
      <c r="L126" s="43">
        <f t="shared" si="37"/>
        <v>0</v>
      </c>
    </row>
    <row r="127" spans="1:12" ht="12.75" hidden="1" customHeight="1" outlineLevel="1">
      <c r="A127" s="61" t="str">
        <f>"      "&amp;Labels!B104</f>
        <v xml:space="preserve">      Product 10</v>
      </c>
      <c r="B127" s="84">
        <f t="shared" si="33"/>
        <v>0</v>
      </c>
      <c r="C127" s="84">
        <f t="shared" si="33"/>
        <v>0</v>
      </c>
      <c r="D127" s="84">
        <f t="shared" si="33"/>
        <v>0</v>
      </c>
      <c r="E127" s="84">
        <f t="shared" si="33"/>
        <v>0</v>
      </c>
      <c r="F127" s="43">
        <f t="shared" si="34"/>
        <v>0</v>
      </c>
      <c r="G127" s="84">
        <f t="shared" si="35"/>
        <v>0</v>
      </c>
      <c r="H127" s="84">
        <f t="shared" si="35"/>
        <v>0</v>
      </c>
      <c r="I127" s="84">
        <f t="shared" si="35"/>
        <v>0</v>
      </c>
      <c r="J127" s="84">
        <f t="shared" si="35"/>
        <v>0</v>
      </c>
      <c r="K127" s="43">
        <f t="shared" si="36"/>
        <v>0</v>
      </c>
      <c r="L127" s="43">
        <f t="shared" si="37"/>
        <v>0</v>
      </c>
    </row>
    <row r="128" spans="1:12" ht="12.75" hidden="1" customHeight="1" outlineLevel="1">
      <c r="A128" s="55" t="str">
        <f>"      "&amp;Labels!C94</f>
        <v xml:space="preserve">      Total</v>
      </c>
      <c r="B128" s="74">
        <f>SUM(B118:B127)</f>
        <v>0</v>
      </c>
      <c r="C128" s="74">
        <f>SUM(C118:C127)</f>
        <v>0</v>
      </c>
      <c r="D128" s="74">
        <f>SUM(D118:D127)</f>
        <v>0</v>
      </c>
      <c r="E128" s="74">
        <f>SUM(E118:E127)</f>
        <v>0</v>
      </c>
      <c r="F128" s="43">
        <f t="shared" si="34"/>
        <v>0</v>
      </c>
      <c r="G128" s="74">
        <f>SUM(G118:G127)</f>
        <v>0</v>
      </c>
      <c r="H128" s="74">
        <f>SUM(H118:H127)</f>
        <v>0</v>
      </c>
      <c r="I128" s="74">
        <f>SUM(I118:I127)</f>
        <v>0</v>
      </c>
      <c r="J128" s="74">
        <f>SUM(J118:J127)</f>
        <v>0</v>
      </c>
      <c r="K128" s="43">
        <f t="shared" si="36"/>
        <v>0</v>
      </c>
      <c r="L128" s="43">
        <f t="shared" si="37"/>
        <v>0</v>
      </c>
    </row>
    <row r="129" spans="1:12" ht="12.75" hidden="1" customHeight="1" outlineLevel="1">
      <c r="A129" s="63" t="str">
        <f>"   "&amp;Labels!C106</f>
        <v xml:space="preserve">   Total</v>
      </c>
      <c r="B129" s="77">
        <f>B31</f>
        <v>0</v>
      </c>
      <c r="C129" s="77">
        <f>C31</f>
        <v>0</v>
      </c>
      <c r="D129" s="77">
        <f>D31</f>
        <v>0</v>
      </c>
      <c r="E129" s="77">
        <f>E31</f>
        <v>0</v>
      </c>
      <c r="F129" s="43">
        <f>SUM(B31:E31)</f>
        <v>0</v>
      </c>
      <c r="G129" s="77">
        <f>G31</f>
        <v>0</v>
      </c>
      <c r="H129" s="77">
        <f>H31</f>
        <v>0</v>
      </c>
      <c r="I129" s="77">
        <f>I31</f>
        <v>0</v>
      </c>
      <c r="J129" s="77">
        <f>J31</f>
        <v>0</v>
      </c>
      <c r="K129" s="43">
        <f>SUM(G31:J31)</f>
        <v>0</v>
      </c>
      <c r="L129" s="43">
        <f>SUM(B31:E31,G31:J31)</f>
        <v>0</v>
      </c>
    </row>
    <row r="130" spans="1:12" ht="12.75" hidden="1" customHeight="1" outlineLevel="1">
      <c r="A130" s="61" t="str">
        <f>"      "&amp;Labels!B95</f>
        <v xml:space="preserve">      Product 1</v>
      </c>
      <c r="B130" s="84">
        <f t="shared" ref="B130:E140" si="38">B21</f>
        <v>0</v>
      </c>
      <c r="C130" s="84">
        <f t="shared" si="38"/>
        <v>0</v>
      </c>
      <c r="D130" s="84">
        <f t="shared" si="38"/>
        <v>0</v>
      </c>
      <c r="E130" s="84">
        <f t="shared" si="38"/>
        <v>0</v>
      </c>
      <c r="F130" s="43">
        <f t="shared" ref="F130:F140" si="39">SUM(B21:E21)</f>
        <v>0</v>
      </c>
      <c r="G130" s="84">
        <f t="shared" ref="G130:J140" si="40">G21</f>
        <v>0</v>
      </c>
      <c r="H130" s="84">
        <f t="shared" si="40"/>
        <v>0</v>
      </c>
      <c r="I130" s="84">
        <f t="shared" si="40"/>
        <v>0</v>
      </c>
      <c r="J130" s="84">
        <f t="shared" si="40"/>
        <v>0</v>
      </c>
      <c r="K130" s="43">
        <f t="shared" ref="K130:K140" si="41">SUM(G21:J21)</f>
        <v>0</v>
      </c>
      <c r="L130" s="43">
        <f t="shared" ref="L130:L140" si="42">SUM(B21:E21,G21:J21)</f>
        <v>0</v>
      </c>
    </row>
    <row r="131" spans="1:12" ht="12.75" hidden="1" customHeight="1" outlineLevel="1">
      <c r="A131" s="61" t="str">
        <f>"      "&amp;Labels!B96</f>
        <v xml:space="preserve">      Product 2</v>
      </c>
      <c r="B131" s="84">
        <f t="shared" si="38"/>
        <v>0</v>
      </c>
      <c r="C131" s="84">
        <f t="shared" si="38"/>
        <v>0</v>
      </c>
      <c r="D131" s="84">
        <f t="shared" si="38"/>
        <v>0</v>
      </c>
      <c r="E131" s="84">
        <f t="shared" si="38"/>
        <v>0</v>
      </c>
      <c r="F131" s="43">
        <f t="shared" si="39"/>
        <v>0</v>
      </c>
      <c r="G131" s="84">
        <f t="shared" si="40"/>
        <v>0</v>
      </c>
      <c r="H131" s="84">
        <f t="shared" si="40"/>
        <v>0</v>
      </c>
      <c r="I131" s="84">
        <f t="shared" si="40"/>
        <v>0</v>
      </c>
      <c r="J131" s="84">
        <f t="shared" si="40"/>
        <v>0</v>
      </c>
      <c r="K131" s="43">
        <f t="shared" si="41"/>
        <v>0</v>
      </c>
      <c r="L131" s="43">
        <f t="shared" si="42"/>
        <v>0</v>
      </c>
    </row>
    <row r="132" spans="1:12" ht="12.75" hidden="1" customHeight="1" outlineLevel="1">
      <c r="A132" s="61" t="str">
        <f>"      "&amp;Labels!B97</f>
        <v xml:space="preserve">      Product 3</v>
      </c>
      <c r="B132" s="84">
        <f t="shared" si="38"/>
        <v>0</v>
      </c>
      <c r="C132" s="84">
        <f t="shared" si="38"/>
        <v>0</v>
      </c>
      <c r="D132" s="84">
        <f t="shared" si="38"/>
        <v>0</v>
      </c>
      <c r="E132" s="84">
        <f t="shared" si="38"/>
        <v>0</v>
      </c>
      <c r="F132" s="43">
        <f t="shared" si="39"/>
        <v>0</v>
      </c>
      <c r="G132" s="84">
        <f t="shared" si="40"/>
        <v>0</v>
      </c>
      <c r="H132" s="84">
        <f t="shared" si="40"/>
        <v>0</v>
      </c>
      <c r="I132" s="84">
        <f t="shared" si="40"/>
        <v>0</v>
      </c>
      <c r="J132" s="84">
        <f t="shared" si="40"/>
        <v>0</v>
      </c>
      <c r="K132" s="43">
        <f t="shared" si="41"/>
        <v>0</v>
      </c>
      <c r="L132" s="43">
        <f t="shared" si="42"/>
        <v>0</v>
      </c>
    </row>
    <row r="133" spans="1:12" ht="12.75" hidden="1" customHeight="1" outlineLevel="1">
      <c r="A133" s="61" t="str">
        <f>"      "&amp;Labels!B98</f>
        <v xml:space="preserve">      Product 4</v>
      </c>
      <c r="B133" s="84">
        <f t="shared" si="38"/>
        <v>0</v>
      </c>
      <c r="C133" s="84">
        <f t="shared" si="38"/>
        <v>0</v>
      </c>
      <c r="D133" s="84">
        <f t="shared" si="38"/>
        <v>0</v>
      </c>
      <c r="E133" s="84">
        <f t="shared" si="38"/>
        <v>0</v>
      </c>
      <c r="F133" s="43">
        <f t="shared" si="39"/>
        <v>0</v>
      </c>
      <c r="G133" s="84">
        <f t="shared" si="40"/>
        <v>0</v>
      </c>
      <c r="H133" s="84">
        <f t="shared" si="40"/>
        <v>0</v>
      </c>
      <c r="I133" s="84">
        <f t="shared" si="40"/>
        <v>0</v>
      </c>
      <c r="J133" s="84">
        <f t="shared" si="40"/>
        <v>0</v>
      </c>
      <c r="K133" s="43">
        <f t="shared" si="41"/>
        <v>0</v>
      </c>
      <c r="L133" s="43">
        <f t="shared" si="42"/>
        <v>0</v>
      </c>
    </row>
    <row r="134" spans="1:12" ht="12.75" hidden="1" customHeight="1" outlineLevel="1">
      <c r="A134" s="61" t="str">
        <f>"      "&amp;Labels!B99</f>
        <v xml:space="preserve">      Product 5</v>
      </c>
      <c r="B134" s="84">
        <f t="shared" si="38"/>
        <v>0</v>
      </c>
      <c r="C134" s="84">
        <f t="shared" si="38"/>
        <v>0</v>
      </c>
      <c r="D134" s="84">
        <f t="shared" si="38"/>
        <v>0</v>
      </c>
      <c r="E134" s="84">
        <f t="shared" si="38"/>
        <v>0</v>
      </c>
      <c r="F134" s="43">
        <f t="shared" si="39"/>
        <v>0</v>
      </c>
      <c r="G134" s="84">
        <f t="shared" si="40"/>
        <v>0</v>
      </c>
      <c r="H134" s="84">
        <f t="shared" si="40"/>
        <v>0</v>
      </c>
      <c r="I134" s="84">
        <f t="shared" si="40"/>
        <v>0</v>
      </c>
      <c r="J134" s="84">
        <f t="shared" si="40"/>
        <v>0</v>
      </c>
      <c r="K134" s="43">
        <f t="shared" si="41"/>
        <v>0</v>
      </c>
      <c r="L134" s="43">
        <f t="shared" si="42"/>
        <v>0</v>
      </c>
    </row>
    <row r="135" spans="1:12" ht="12.75" hidden="1" customHeight="1" outlineLevel="1">
      <c r="A135" s="61" t="str">
        <f>"      "&amp;Labels!B100</f>
        <v xml:space="preserve">      Product 6</v>
      </c>
      <c r="B135" s="84">
        <f t="shared" si="38"/>
        <v>0</v>
      </c>
      <c r="C135" s="84">
        <f t="shared" si="38"/>
        <v>0</v>
      </c>
      <c r="D135" s="84">
        <f t="shared" si="38"/>
        <v>0</v>
      </c>
      <c r="E135" s="84">
        <f t="shared" si="38"/>
        <v>0</v>
      </c>
      <c r="F135" s="43">
        <f t="shared" si="39"/>
        <v>0</v>
      </c>
      <c r="G135" s="84">
        <f t="shared" si="40"/>
        <v>0</v>
      </c>
      <c r="H135" s="84">
        <f t="shared" si="40"/>
        <v>0</v>
      </c>
      <c r="I135" s="84">
        <f t="shared" si="40"/>
        <v>0</v>
      </c>
      <c r="J135" s="84">
        <f t="shared" si="40"/>
        <v>0</v>
      </c>
      <c r="K135" s="43">
        <f t="shared" si="41"/>
        <v>0</v>
      </c>
      <c r="L135" s="43">
        <f t="shared" si="42"/>
        <v>0</v>
      </c>
    </row>
    <row r="136" spans="1:12" ht="12.75" hidden="1" customHeight="1" outlineLevel="1">
      <c r="A136" s="61" t="str">
        <f>"      "&amp;Labels!B101</f>
        <v xml:space="preserve">      Product 7</v>
      </c>
      <c r="B136" s="84">
        <f t="shared" si="38"/>
        <v>0</v>
      </c>
      <c r="C136" s="84">
        <f t="shared" si="38"/>
        <v>0</v>
      </c>
      <c r="D136" s="84">
        <f t="shared" si="38"/>
        <v>0</v>
      </c>
      <c r="E136" s="84">
        <f t="shared" si="38"/>
        <v>0</v>
      </c>
      <c r="F136" s="43">
        <f t="shared" si="39"/>
        <v>0</v>
      </c>
      <c r="G136" s="84">
        <f t="shared" si="40"/>
        <v>0</v>
      </c>
      <c r="H136" s="84">
        <f t="shared" si="40"/>
        <v>0</v>
      </c>
      <c r="I136" s="84">
        <f t="shared" si="40"/>
        <v>0</v>
      </c>
      <c r="J136" s="84">
        <f t="shared" si="40"/>
        <v>0</v>
      </c>
      <c r="K136" s="43">
        <f t="shared" si="41"/>
        <v>0</v>
      </c>
      <c r="L136" s="43">
        <f t="shared" si="42"/>
        <v>0</v>
      </c>
    </row>
    <row r="137" spans="1:12" ht="12.75" hidden="1" customHeight="1" outlineLevel="1">
      <c r="A137" s="61" t="str">
        <f>"      "&amp;Labels!B102</f>
        <v xml:space="preserve">      Product 8</v>
      </c>
      <c r="B137" s="84">
        <f t="shared" si="38"/>
        <v>0</v>
      </c>
      <c r="C137" s="84">
        <f t="shared" si="38"/>
        <v>0</v>
      </c>
      <c r="D137" s="84">
        <f t="shared" si="38"/>
        <v>0</v>
      </c>
      <c r="E137" s="84">
        <f t="shared" si="38"/>
        <v>0</v>
      </c>
      <c r="F137" s="43">
        <f t="shared" si="39"/>
        <v>0</v>
      </c>
      <c r="G137" s="84">
        <f t="shared" si="40"/>
        <v>0</v>
      </c>
      <c r="H137" s="84">
        <f t="shared" si="40"/>
        <v>0</v>
      </c>
      <c r="I137" s="84">
        <f t="shared" si="40"/>
        <v>0</v>
      </c>
      <c r="J137" s="84">
        <f t="shared" si="40"/>
        <v>0</v>
      </c>
      <c r="K137" s="43">
        <f t="shared" si="41"/>
        <v>0</v>
      </c>
      <c r="L137" s="43">
        <f t="shared" si="42"/>
        <v>0</v>
      </c>
    </row>
    <row r="138" spans="1:12" ht="12.75" hidden="1" customHeight="1" outlineLevel="1">
      <c r="A138" s="61" t="str">
        <f>"      "&amp;Labels!B103</f>
        <v xml:space="preserve">      Product 9</v>
      </c>
      <c r="B138" s="84">
        <f t="shared" si="38"/>
        <v>0</v>
      </c>
      <c r="C138" s="84">
        <f t="shared" si="38"/>
        <v>0</v>
      </c>
      <c r="D138" s="84">
        <f t="shared" si="38"/>
        <v>0</v>
      </c>
      <c r="E138" s="84">
        <f t="shared" si="38"/>
        <v>0</v>
      </c>
      <c r="F138" s="43">
        <f t="shared" si="39"/>
        <v>0</v>
      </c>
      <c r="G138" s="84">
        <f t="shared" si="40"/>
        <v>0</v>
      </c>
      <c r="H138" s="84">
        <f t="shared" si="40"/>
        <v>0</v>
      </c>
      <c r="I138" s="84">
        <f t="shared" si="40"/>
        <v>0</v>
      </c>
      <c r="J138" s="84">
        <f t="shared" si="40"/>
        <v>0</v>
      </c>
      <c r="K138" s="43">
        <f t="shared" si="41"/>
        <v>0</v>
      </c>
      <c r="L138" s="43">
        <f t="shared" si="42"/>
        <v>0</v>
      </c>
    </row>
    <row r="139" spans="1:12" ht="12.75" hidden="1" customHeight="1" outlineLevel="1">
      <c r="A139" s="61" t="str">
        <f>"      "&amp;Labels!B104</f>
        <v xml:space="preserve">      Product 10</v>
      </c>
      <c r="B139" s="84">
        <f t="shared" si="38"/>
        <v>0</v>
      </c>
      <c r="C139" s="84">
        <f t="shared" si="38"/>
        <v>0</v>
      </c>
      <c r="D139" s="84">
        <f t="shared" si="38"/>
        <v>0</v>
      </c>
      <c r="E139" s="84">
        <f t="shared" si="38"/>
        <v>0</v>
      </c>
      <c r="F139" s="43">
        <f t="shared" si="39"/>
        <v>0</v>
      </c>
      <c r="G139" s="84">
        <f t="shared" si="40"/>
        <v>0</v>
      </c>
      <c r="H139" s="84">
        <f t="shared" si="40"/>
        <v>0</v>
      </c>
      <c r="I139" s="84">
        <f t="shared" si="40"/>
        <v>0</v>
      </c>
      <c r="J139" s="84">
        <f t="shared" si="40"/>
        <v>0</v>
      </c>
      <c r="K139" s="43">
        <f t="shared" si="41"/>
        <v>0</v>
      </c>
      <c r="L139" s="43">
        <f t="shared" si="42"/>
        <v>0</v>
      </c>
    </row>
    <row r="140" spans="1:12" ht="12.75" hidden="1" customHeight="1" outlineLevel="1">
      <c r="A140" s="65" t="str">
        <f>"      "&amp;Labels!C94</f>
        <v xml:space="preserve">      Total</v>
      </c>
      <c r="B140" s="78">
        <f t="shared" si="38"/>
        <v>0</v>
      </c>
      <c r="C140" s="78">
        <f t="shared" si="38"/>
        <v>0</v>
      </c>
      <c r="D140" s="78">
        <f t="shared" si="38"/>
        <v>0</v>
      </c>
      <c r="E140" s="78">
        <f t="shared" si="38"/>
        <v>0</v>
      </c>
      <c r="F140" s="45">
        <f t="shared" si="39"/>
        <v>0</v>
      </c>
      <c r="G140" s="78">
        <f t="shared" si="40"/>
        <v>0</v>
      </c>
      <c r="H140" s="78">
        <f t="shared" si="40"/>
        <v>0</v>
      </c>
      <c r="I140" s="78">
        <f t="shared" si="40"/>
        <v>0</v>
      </c>
      <c r="J140" s="78">
        <f t="shared" si="40"/>
        <v>0</v>
      </c>
      <c r="K140" s="45">
        <f t="shared" si="41"/>
        <v>0</v>
      </c>
      <c r="L140" s="45">
        <f t="shared" si="42"/>
        <v>0</v>
      </c>
    </row>
    <row r="141" spans="1:12" ht="12.75" hidden="1" customHeight="1" outlineLevel="1" collapsed="1"/>
    <row r="142" spans="1:12" ht="12.75" customHeight="1" collapsed="1"/>
    <row r="143" spans="1:12" ht="12.75" customHeight="1">
      <c r="A143" s="168" t="str">
        <f>"Detail by Program Timing"</f>
        <v>Detail by Program Timing</v>
      </c>
      <c r="B143" s="168"/>
    </row>
    <row r="144" spans="1:12" ht="12.75" customHeight="1">
      <c r="A144" s="1" t="str">
        <f>""</f>
        <v/>
      </c>
    </row>
    <row r="145" spans="1:12" ht="12.75" customHeight="1">
      <c r="A145" s="170" t="str">
        <f>"Marketing Programs"</f>
        <v>Marketing Programs</v>
      </c>
      <c r="B145" s="170"/>
    </row>
    <row r="146" spans="1:12" ht="12.75" hidden="1" customHeight="1" outlineLevel="1">
      <c r="A146" s="170" t="str">
        <f>""</f>
        <v/>
      </c>
      <c r="B146" s="170"/>
    </row>
    <row r="147" spans="1:12" ht="12.75" hidden="1" customHeight="1" outlineLevel="1">
      <c r="B147" s="27" t="str">
        <f>"Q1 FY2009"</f>
        <v>Q1 FY2009</v>
      </c>
      <c r="C147" s="28" t="str">
        <f>"Q2 FY2009"</f>
        <v>Q2 FY2009</v>
      </c>
      <c r="D147" s="28" t="str">
        <f>"Q3 FY2009"</f>
        <v>Q3 FY2009</v>
      </c>
      <c r="E147" s="28" t="str">
        <f>"Q4 FY2009"</f>
        <v>Q4 FY2009</v>
      </c>
      <c r="F147" s="39" t="str">
        <f>"FY2009"</f>
        <v>FY2009</v>
      </c>
      <c r="G147" s="28" t="str">
        <f>"Q1 FY2010"</f>
        <v>Q1 FY2010</v>
      </c>
      <c r="H147" s="28" t="str">
        <f>"Q2 FY2010"</f>
        <v>Q2 FY2010</v>
      </c>
      <c r="I147" s="28" t="str">
        <f>"Q3 FY2010"</f>
        <v>Q3 FY2010</v>
      </c>
      <c r="J147" s="28" t="str">
        <f>"Q4 FY2010"</f>
        <v>Q4 FY2010</v>
      </c>
      <c r="K147" s="39" t="str">
        <f>"FY2010"</f>
        <v>FY2010</v>
      </c>
      <c r="L147" s="39" t="s">
        <v>1646</v>
      </c>
    </row>
    <row r="148" spans="1:12" ht="12.75" hidden="1" customHeight="1" outlineLevel="1">
      <c r="A148" s="52" t="str">
        <f>Labels!B28</f>
        <v>Mktg GM Alloc</v>
      </c>
      <c r="B148" s="73"/>
      <c r="C148" s="73"/>
      <c r="D148" s="73"/>
      <c r="E148" s="73"/>
      <c r="F148" s="41"/>
      <c r="G148" s="73"/>
      <c r="H148" s="73"/>
      <c r="I148" s="73"/>
      <c r="J148" s="73"/>
      <c r="K148" s="41"/>
      <c r="L148" s="41"/>
    </row>
    <row r="149" spans="1:12" ht="12.75" hidden="1" customHeight="1" outlineLevel="1">
      <c r="A149" s="55" t="str">
        <f>"   "&amp;Labels!B81</f>
        <v xml:space="preserve">   Website</v>
      </c>
      <c r="B149" s="74"/>
      <c r="C149" s="74"/>
      <c r="D149" s="74"/>
      <c r="E149" s="74"/>
      <c r="F149" s="43"/>
      <c r="G149" s="74"/>
      <c r="H149" s="74"/>
      <c r="I149" s="74"/>
      <c r="J149" s="74"/>
      <c r="K149" s="43"/>
      <c r="L149" s="43"/>
    </row>
    <row r="150" spans="1:12" ht="12.75" hidden="1" customHeight="1" outlineLevel="1">
      <c r="A150" s="61" t="str">
        <f>"      "&amp;Labels!B85</f>
        <v xml:space="preserve">      Q 1</v>
      </c>
      <c r="B150" s="84"/>
      <c r="C150" s="84"/>
      <c r="D150" s="84"/>
      <c r="E150" s="84"/>
      <c r="F150" s="43"/>
      <c r="G150" s="84"/>
      <c r="H150" s="84"/>
      <c r="I150" s="84"/>
      <c r="J150" s="84"/>
      <c r="K150" s="43"/>
      <c r="L150" s="43"/>
    </row>
    <row r="151" spans="1:12" ht="12.75" hidden="1" customHeight="1" outlineLevel="1">
      <c r="A151" s="61" t="str">
        <f>"         "&amp;Labels!B95</f>
        <v xml:space="preserve">         Product 1</v>
      </c>
      <c r="B151" s="76">
        <f>'(Intermediate Computations)'!B592</f>
        <v>0</v>
      </c>
      <c r="C151" s="76">
        <f>'(Intermediate Computations)'!C592</f>
        <v>0</v>
      </c>
      <c r="D151" s="76">
        <f>'(Intermediate Computations)'!D592</f>
        <v>0</v>
      </c>
      <c r="E151" s="76">
        <f>'(Intermediate Computations)'!E592</f>
        <v>0</v>
      </c>
      <c r="F151" s="43">
        <f t="shared" ref="F151:F161" si="43">SUM(B151:E151)</f>
        <v>0</v>
      </c>
      <c r="G151" s="76">
        <f>'(Intermediate Computations)'!G592</f>
        <v>0</v>
      </c>
      <c r="H151" s="76">
        <f>'(Intermediate Computations)'!H592</f>
        <v>0</v>
      </c>
      <c r="I151" s="76">
        <f>'(Intermediate Computations)'!I592</f>
        <v>0</v>
      </c>
      <c r="J151" s="76">
        <f>'(Intermediate Computations)'!J592</f>
        <v>0</v>
      </c>
      <c r="K151" s="43">
        <f t="shared" ref="K151:K161" si="44">SUM(G151:J151)</f>
        <v>0</v>
      </c>
      <c r="L151" s="43">
        <f t="shared" ref="L151:L161" si="45">SUM(B151:E151,G151:J151)</f>
        <v>0</v>
      </c>
    </row>
    <row r="152" spans="1:12" ht="12.75" hidden="1" customHeight="1" outlineLevel="1">
      <c r="A152" s="61" t="str">
        <f>"         "&amp;Labels!B96</f>
        <v xml:space="preserve">         Product 2</v>
      </c>
      <c r="B152" s="76">
        <f>'(Intermediate Computations)'!B920</f>
        <v>0</v>
      </c>
      <c r="C152" s="76">
        <f>'(Intermediate Computations)'!C920</f>
        <v>0</v>
      </c>
      <c r="D152" s="76">
        <f>'(Intermediate Computations)'!D920</f>
        <v>0</v>
      </c>
      <c r="E152" s="76">
        <f>'(Intermediate Computations)'!E920</f>
        <v>0</v>
      </c>
      <c r="F152" s="43">
        <f t="shared" si="43"/>
        <v>0</v>
      </c>
      <c r="G152" s="76">
        <f>'(Intermediate Computations)'!G920</f>
        <v>0</v>
      </c>
      <c r="H152" s="76">
        <f>'(Intermediate Computations)'!H920</f>
        <v>0</v>
      </c>
      <c r="I152" s="76">
        <f>'(Intermediate Computations)'!I920</f>
        <v>0</v>
      </c>
      <c r="J152" s="76">
        <f>'(Intermediate Computations)'!J920</f>
        <v>0</v>
      </c>
      <c r="K152" s="43">
        <f t="shared" si="44"/>
        <v>0</v>
      </c>
      <c r="L152" s="43">
        <f t="shared" si="45"/>
        <v>0</v>
      </c>
    </row>
    <row r="153" spans="1:12" ht="12.75" hidden="1" customHeight="1" outlineLevel="1">
      <c r="A153" s="61" t="str">
        <f>"         "&amp;Labels!B97</f>
        <v xml:space="preserve">         Product 3</v>
      </c>
      <c r="B153" s="76">
        <f>'(Intermediate Computations)'!B1248</f>
        <v>0</v>
      </c>
      <c r="C153" s="76">
        <f>'(Intermediate Computations)'!C1248</f>
        <v>0</v>
      </c>
      <c r="D153" s="76">
        <f>'(Intermediate Computations)'!D1248</f>
        <v>0</v>
      </c>
      <c r="E153" s="76">
        <f>'(Intermediate Computations)'!E1248</f>
        <v>0</v>
      </c>
      <c r="F153" s="43">
        <f t="shared" si="43"/>
        <v>0</v>
      </c>
      <c r="G153" s="76">
        <f>'(Intermediate Computations)'!G1248</f>
        <v>0</v>
      </c>
      <c r="H153" s="76">
        <f>'(Intermediate Computations)'!H1248</f>
        <v>0</v>
      </c>
      <c r="I153" s="76">
        <f>'(Intermediate Computations)'!I1248</f>
        <v>0</v>
      </c>
      <c r="J153" s="76">
        <f>'(Intermediate Computations)'!J1248</f>
        <v>0</v>
      </c>
      <c r="K153" s="43">
        <f t="shared" si="44"/>
        <v>0</v>
      </c>
      <c r="L153" s="43">
        <f t="shared" si="45"/>
        <v>0</v>
      </c>
    </row>
    <row r="154" spans="1:12" ht="12.75" hidden="1" customHeight="1" outlineLevel="1">
      <c r="A154" s="61" t="str">
        <f>"         "&amp;Labels!B98</f>
        <v xml:space="preserve">         Product 4</v>
      </c>
      <c r="B154" s="76">
        <f>'(Intermediate Computations)'!B1576</f>
        <v>0</v>
      </c>
      <c r="C154" s="76">
        <f>'(Intermediate Computations)'!C1576</f>
        <v>0</v>
      </c>
      <c r="D154" s="76">
        <f>'(Intermediate Computations)'!D1576</f>
        <v>0</v>
      </c>
      <c r="E154" s="76">
        <f>'(Intermediate Computations)'!E1576</f>
        <v>0</v>
      </c>
      <c r="F154" s="43">
        <f t="shared" si="43"/>
        <v>0</v>
      </c>
      <c r="G154" s="76">
        <f>'(Intermediate Computations)'!G1576</f>
        <v>0</v>
      </c>
      <c r="H154" s="76">
        <f>'(Intermediate Computations)'!H1576</f>
        <v>0</v>
      </c>
      <c r="I154" s="76">
        <f>'(Intermediate Computations)'!I1576</f>
        <v>0</v>
      </c>
      <c r="J154" s="76">
        <f>'(Intermediate Computations)'!J1576</f>
        <v>0</v>
      </c>
      <c r="K154" s="43">
        <f t="shared" si="44"/>
        <v>0</v>
      </c>
      <c r="L154" s="43">
        <f t="shared" si="45"/>
        <v>0</v>
      </c>
    </row>
    <row r="155" spans="1:12" ht="12.75" hidden="1" customHeight="1" outlineLevel="1">
      <c r="A155" s="61" t="str">
        <f>"         "&amp;Labels!B99</f>
        <v xml:space="preserve">         Product 5</v>
      </c>
      <c r="B155" s="76">
        <f>'(Intermediate Computations)'!B1904</f>
        <v>0</v>
      </c>
      <c r="C155" s="76">
        <f>'(Intermediate Computations)'!C1904</f>
        <v>0</v>
      </c>
      <c r="D155" s="76">
        <f>'(Intermediate Computations)'!D1904</f>
        <v>0</v>
      </c>
      <c r="E155" s="76">
        <f>'(Intermediate Computations)'!E1904</f>
        <v>0</v>
      </c>
      <c r="F155" s="43">
        <f t="shared" si="43"/>
        <v>0</v>
      </c>
      <c r="G155" s="76">
        <f>'(Intermediate Computations)'!G1904</f>
        <v>0</v>
      </c>
      <c r="H155" s="76">
        <f>'(Intermediate Computations)'!H1904</f>
        <v>0</v>
      </c>
      <c r="I155" s="76">
        <f>'(Intermediate Computations)'!I1904</f>
        <v>0</v>
      </c>
      <c r="J155" s="76">
        <f>'(Intermediate Computations)'!J1904</f>
        <v>0</v>
      </c>
      <c r="K155" s="43">
        <f t="shared" si="44"/>
        <v>0</v>
      </c>
      <c r="L155" s="43">
        <f t="shared" si="45"/>
        <v>0</v>
      </c>
    </row>
    <row r="156" spans="1:12" ht="12.75" hidden="1" customHeight="1" outlineLevel="1">
      <c r="A156" s="61" t="str">
        <f>"         "&amp;Labels!B100</f>
        <v xml:space="preserve">         Product 6</v>
      </c>
      <c r="B156" s="76">
        <f>'(Intermediate Computations)'!B2232</f>
        <v>0</v>
      </c>
      <c r="C156" s="76">
        <f>'(Intermediate Computations)'!C2232</f>
        <v>0</v>
      </c>
      <c r="D156" s="76">
        <f>'(Intermediate Computations)'!D2232</f>
        <v>0</v>
      </c>
      <c r="E156" s="76">
        <f>'(Intermediate Computations)'!E2232</f>
        <v>0</v>
      </c>
      <c r="F156" s="43">
        <f t="shared" si="43"/>
        <v>0</v>
      </c>
      <c r="G156" s="76">
        <f>'(Intermediate Computations)'!G2232</f>
        <v>0</v>
      </c>
      <c r="H156" s="76">
        <f>'(Intermediate Computations)'!H2232</f>
        <v>0</v>
      </c>
      <c r="I156" s="76">
        <f>'(Intermediate Computations)'!I2232</f>
        <v>0</v>
      </c>
      <c r="J156" s="76">
        <f>'(Intermediate Computations)'!J2232</f>
        <v>0</v>
      </c>
      <c r="K156" s="43">
        <f t="shared" si="44"/>
        <v>0</v>
      </c>
      <c r="L156" s="43">
        <f t="shared" si="45"/>
        <v>0</v>
      </c>
    </row>
    <row r="157" spans="1:12" ht="12.75" hidden="1" customHeight="1" outlineLevel="1">
      <c r="A157" s="61" t="str">
        <f>"         "&amp;Labels!B101</f>
        <v xml:space="preserve">         Product 7</v>
      </c>
      <c r="B157" s="76">
        <f>'(Intermediate Computations)'!B2560</f>
        <v>0</v>
      </c>
      <c r="C157" s="76">
        <f>'(Intermediate Computations)'!C2560</f>
        <v>0</v>
      </c>
      <c r="D157" s="76">
        <f>'(Intermediate Computations)'!D2560</f>
        <v>0</v>
      </c>
      <c r="E157" s="76">
        <f>'(Intermediate Computations)'!E2560</f>
        <v>0</v>
      </c>
      <c r="F157" s="43">
        <f t="shared" si="43"/>
        <v>0</v>
      </c>
      <c r="G157" s="76">
        <f>'(Intermediate Computations)'!G2560</f>
        <v>0</v>
      </c>
      <c r="H157" s="76">
        <f>'(Intermediate Computations)'!H2560</f>
        <v>0</v>
      </c>
      <c r="I157" s="76">
        <f>'(Intermediate Computations)'!I2560</f>
        <v>0</v>
      </c>
      <c r="J157" s="76">
        <f>'(Intermediate Computations)'!J2560</f>
        <v>0</v>
      </c>
      <c r="K157" s="43">
        <f t="shared" si="44"/>
        <v>0</v>
      </c>
      <c r="L157" s="43">
        <f t="shared" si="45"/>
        <v>0</v>
      </c>
    </row>
    <row r="158" spans="1:12" ht="12.75" hidden="1" customHeight="1" outlineLevel="1">
      <c r="A158" s="61" t="str">
        <f>"         "&amp;Labels!B102</f>
        <v xml:space="preserve">         Product 8</v>
      </c>
      <c r="B158" s="76">
        <f>'(Intermediate Computations)'!B2888</f>
        <v>0</v>
      </c>
      <c r="C158" s="76">
        <f>'(Intermediate Computations)'!C2888</f>
        <v>0</v>
      </c>
      <c r="D158" s="76">
        <f>'(Intermediate Computations)'!D2888</f>
        <v>0</v>
      </c>
      <c r="E158" s="76">
        <f>'(Intermediate Computations)'!E2888</f>
        <v>0</v>
      </c>
      <c r="F158" s="43">
        <f t="shared" si="43"/>
        <v>0</v>
      </c>
      <c r="G158" s="76">
        <f>'(Intermediate Computations)'!G2888</f>
        <v>0</v>
      </c>
      <c r="H158" s="76">
        <f>'(Intermediate Computations)'!H2888</f>
        <v>0</v>
      </c>
      <c r="I158" s="76">
        <f>'(Intermediate Computations)'!I2888</f>
        <v>0</v>
      </c>
      <c r="J158" s="76">
        <f>'(Intermediate Computations)'!J2888</f>
        <v>0</v>
      </c>
      <c r="K158" s="43">
        <f t="shared" si="44"/>
        <v>0</v>
      </c>
      <c r="L158" s="43">
        <f t="shared" si="45"/>
        <v>0</v>
      </c>
    </row>
    <row r="159" spans="1:12" ht="12.75" hidden="1" customHeight="1" outlineLevel="1">
      <c r="A159" s="61" t="str">
        <f>"         "&amp;Labels!B103</f>
        <v xml:space="preserve">         Product 9</v>
      </c>
      <c r="B159" s="76">
        <f>'(Intermediate Computations)'!B3216</f>
        <v>0</v>
      </c>
      <c r="C159" s="76">
        <f>'(Intermediate Computations)'!C3216</f>
        <v>0</v>
      </c>
      <c r="D159" s="76">
        <f>'(Intermediate Computations)'!D3216</f>
        <v>0</v>
      </c>
      <c r="E159" s="76">
        <f>'(Intermediate Computations)'!E3216</f>
        <v>0</v>
      </c>
      <c r="F159" s="43">
        <f t="shared" si="43"/>
        <v>0</v>
      </c>
      <c r="G159" s="76">
        <f>'(Intermediate Computations)'!G3216</f>
        <v>0</v>
      </c>
      <c r="H159" s="76">
        <f>'(Intermediate Computations)'!H3216</f>
        <v>0</v>
      </c>
      <c r="I159" s="76">
        <f>'(Intermediate Computations)'!I3216</f>
        <v>0</v>
      </c>
      <c r="J159" s="76">
        <f>'(Intermediate Computations)'!J3216</f>
        <v>0</v>
      </c>
      <c r="K159" s="43">
        <f t="shared" si="44"/>
        <v>0</v>
      </c>
      <c r="L159" s="43">
        <f t="shared" si="45"/>
        <v>0</v>
      </c>
    </row>
    <row r="160" spans="1:12" ht="12.75" hidden="1" customHeight="1" outlineLevel="1">
      <c r="A160" s="61" t="str">
        <f>"         "&amp;Labels!B104</f>
        <v xml:space="preserve">         Product 10</v>
      </c>
      <c r="B160" s="76">
        <f>'(Intermediate Computations)'!B3544</f>
        <v>0</v>
      </c>
      <c r="C160" s="76">
        <f>'(Intermediate Computations)'!C3544</f>
        <v>0</v>
      </c>
      <c r="D160" s="76">
        <f>'(Intermediate Computations)'!D3544</f>
        <v>0</v>
      </c>
      <c r="E160" s="76">
        <f>'(Intermediate Computations)'!E3544</f>
        <v>0</v>
      </c>
      <c r="F160" s="43">
        <f t="shared" si="43"/>
        <v>0</v>
      </c>
      <c r="G160" s="76">
        <f>'(Intermediate Computations)'!G3544</f>
        <v>0</v>
      </c>
      <c r="H160" s="76">
        <f>'(Intermediate Computations)'!H3544</f>
        <v>0</v>
      </c>
      <c r="I160" s="76">
        <f>'(Intermediate Computations)'!I3544</f>
        <v>0</v>
      </c>
      <c r="J160" s="76">
        <f>'(Intermediate Computations)'!J3544</f>
        <v>0</v>
      </c>
      <c r="K160" s="43">
        <f t="shared" si="44"/>
        <v>0</v>
      </c>
      <c r="L160" s="43">
        <f t="shared" si="45"/>
        <v>0</v>
      </c>
    </row>
    <row r="161" spans="1:12" ht="12.75" hidden="1" customHeight="1" outlineLevel="1">
      <c r="A161" s="61" t="str">
        <f>"         "&amp;Labels!C94</f>
        <v xml:space="preserve">         Total</v>
      </c>
      <c r="B161" s="84">
        <f>SUM(B151:B160)</f>
        <v>0</v>
      </c>
      <c r="C161" s="84">
        <f>SUM(C151:C160)</f>
        <v>0</v>
      </c>
      <c r="D161" s="84">
        <f>SUM(D151:D160)</f>
        <v>0</v>
      </c>
      <c r="E161" s="84">
        <f>SUM(E151:E160)</f>
        <v>0</v>
      </c>
      <c r="F161" s="43">
        <f t="shared" si="43"/>
        <v>0</v>
      </c>
      <c r="G161" s="84">
        <f>SUM(G151:G160)</f>
        <v>0</v>
      </c>
      <c r="H161" s="84">
        <f>SUM(H151:H160)</f>
        <v>0</v>
      </c>
      <c r="I161" s="84">
        <f>SUM(I151:I160)</f>
        <v>0</v>
      </c>
      <c r="J161" s="84">
        <f>SUM(J151:J160)</f>
        <v>0</v>
      </c>
      <c r="K161" s="43">
        <f t="shared" si="44"/>
        <v>0</v>
      </c>
      <c r="L161" s="43">
        <f t="shared" si="45"/>
        <v>0</v>
      </c>
    </row>
    <row r="162" spans="1:12" ht="12.75" hidden="1" customHeight="1" outlineLevel="1">
      <c r="A162" s="61" t="str">
        <f>"      "&amp;Labels!B86</f>
        <v xml:space="preserve">      Q 2</v>
      </c>
      <c r="B162" s="84"/>
      <c r="C162" s="84"/>
      <c r="D162" s="84"/>
      <c r="E162" s="84"/>
      <c r="F162" s="43"/>
      <c r="G162" s="84"/>
      <c r="H162" s="84"/>
      <c r="I162" s="84"/>
      <c r="J162" s="84"/>
      <c r="K162" s="43"/>
      <c r="L162" s="43"/>
    </row>
    <row r="163" spans="1:12" ht="12.75" hidden="1" customHeight="1" outlineLevel="1">
      <c r="A163" s="61" t="str">
        <f>"         "&amp;Labels!B95</f>
        <v xml:space="preserve">         Product 1</v>
      </c>
      <c r="B163" s="76">
        <f>'(Intermediate Computations)'!B604</f>
        <v>0</v>
      </c>
      <c r="C163" s="76">
        <f>'(Intermediate Computations)'!C604</f>
        <v>0</v>
      </c>
      <c r="D163" s="76">
        <f>'(Intermediate Computations)'!D604</f>
        <v>0</v>
      </c>
      <c r="E163" s="76">
        <f>'(Intermediate Computations)'!E604</f>
        <v>0</v>
      </c>
      <c r="F163" s="43">
        <f t="shared" ref="F163:F173" si="46">SUM(B163:E163)</f>
        <v>0</v>
      </c>
      <c r="G163" s="76">
        <f>'(Intermediate Computations)'!G604</f>
        <v>0</v>
      </c>
      <c r="H163" s="76">
        <f>'(Intermediate Computations)'!H604</f>
        <v>0</v>
      </c>
      <c r="I163" s="76">
        <f>'(Intermediate Computations)'!I604</f>
        <v>0</v>
      </c>
      <c r="J163" s="76">
        <f>'(Intermediate Computations)'!J604</f>
        <v>0</v>
      </c>
      <c r="K163" s="43">
        <f t="shared" ref="K163:K173" si="47">SUM(G163:J163)</f>
        <v>0</v>
      </c>
      <c r="L163" s="43">
        <f t="shared" ref="L163:L173" si="48">SUM(B163:E163,G163:J163)</f>
        <v>0</v>
      </c>
    </row>
    <row r="164" spans="1:12" ht="12.75" hidden="1" customHeight="1" outlineLevel="1">
      <c r="A164" s="61" t="str">
        <f>"         "&amp;Labels!B96</f>
        <v xml:space="preserve">         Product 2</v>
      </c>
      <c r="B164" s="76">
        <f>'(Intermediate Computations)'!B932</f>
        <v>0</v>
      </c>
      <c r="C164" s="76">
        <f>'(Intermediate Computations)'!C932</f>
        <v>0</v>
      </c>
      <c r="D164" s="76">
        <f>'(Intermediate Computations)'!D932</f>
        <v>0</v>
      </c>
      <c r="E164" s="76">
        <f>'(Intermediate Computations)'!E932</f>
        <v>0</v>
      </c>
      <c r="F164" s="43">
        <f t="shared" si="46"/>
        <v>0</v>
      </c>
      <c r="G164" s="76">
        <f>'(Intermediate Computations)'!G932</f>
        <v>0</v>
      </c>
      <c r="H164" s="76">
        <f>'(Intermediate Computations)'!H932</f>
        <v>0</v>
      </c>
      <c r="I164" s="76">
        <f>'(Intermediate Computations)'!I932</f>
        <v>0</v>
      </c>
      <c r="J164" s="76">
        <f>'(Intermediate Computations)'!J932</f>
        <v>0</v>
      </c>
      <c r="K164" s="43">
        <f t="shared" si="47"/>
        <v>0</v>
      </c>
      <c r="L164" s="43">
        <f t="shared" si="48"/>
        <v>0</v>
      </c>
    </row>
    <row r="165" spans="1:12" ht="12.75" hidden="1" customHeight="1" outlineLevel="1">
      <c r="A165" s="61" t="str">
        <f>"         "&amp;Labels!B97</f>
        <v xml:space="preserve">         Product 3</v>
      </c>
      <c r="B165" s="76">
        <f>'(Intermediate Computations)'!B1260</f>
        <v>0</v>
      </c>
      <c r="C165" s="76">
        <f>'(Intermediate Computations)'!C1260</f>
        <v>0</v>
      </c>
      <c r="D165" s="76">
        <f>'(Intermediate Computations)'!D1260</f>
        <v>0</v>
      </c>
      <c r="E165" s="76">
        <f>'(Intermediate Computations)'!E1260</f>
        <v>0</v>
      </c>
      <c r="F165" s="43">
        <f t="shared" si="46"/>
        <v>0</v>
      </c>
      <c r="G165" s="76">
        <f>'(Intermediate Computations)'!G1260</f>
        <v>0</v>
      </c>
      <c r="H165" s="76">
        <f>'(Intermediate Computations)'!H1260</f>
        <v>0</v>
      </c>
      <c r="I165" s="76">
        <f>'(Intermediate Computations)'!I1260</f>
        <v>0</v>
      </c>
      <c r="J165" s="76">
        <f>'(Intermediate Computations)'!J1260</f>
        <v>0</v>
      </c>
      <c r="K165" s="43">
        <f t="shared" si="47"/>
        <v>0</v>
      </c>
      <c r="L165" s="43">
        <f t="shared" si="48"/>
        <v>0</v>
      </c>
    </row>
    <row r="166" spans="1:12" ht="12.75" hidden="1" customHeight="1" outlineLevel="1">
      <c r="A166" s="61" t="str">
        <f>"         "&amp;Labels!B98</f>
        <v xml:space="preserve">         Product 4</v>
      </c>
      <c r="B166" s="76">
        <f>'(Intermediate Computations)'!B1588</f>
        <v>0</v>
      </c>
      <c r="C166" s="76">
        <f>'(Intermediate Computations)'!C1588</f>
        <v>0</v>
      </c>
      <c r="D166" s="76">
        <f>'(Intermediate Computations)'!D1588</f>
        <v>0</v>
      </c>
      <c r="E166" s="76">
        <f>'(Intermediate Computations)'!E1588</f>
        <v>0</v>
      </c>
      <c r="F166" s="43">
        <f t="shared" si="46"/>
        <v>0</v>
      </c>
      <c r="G166" s="76">
        <f>'(Intermediate Computations)'!G1588</f>
        <v>0</v>
      </c>
      <c r="H166" s="76">
        <f>'(Intermediate Computations)'!H1588</f>
        <v>0</v>
      </c>
      <c r="I166" s="76">
        <f>'(Intermediate Computations)'!I1588</f>
        <v>0</v>
      </c>
      <c r="J166" s="76">
        <f>'(Intermediate Computations)'!J1588</f>
        <v>0</v>
      </c>
      <c r="K166" s="43">
        <f t="shared" si="47"/>
        <v>0</v>
      </c>
      <c r="L166" s="43">
        <f t="shared" si="48"/>
        <v>0</v>
      </c>
    </row>
    <row r="167" spans="1:12" ht="12.75" hidden="1" customHeight="1" outlineLevel="1">
      <c r="A167" s="61" t="str">
        <f>"         "&amp;Labels!B99</f>
        <v xml:space="preserve">         Product 5</v>
      </c>
      <c r="B167" s="76">
        <f>'(Intermediate Computations)'!B1916</f>
        <v>0</v>
      </c>
      <c r="C167" s="76">
        <f>'(Intermediate Computations)'!C1916</f>
        <v>0</v>
      </c>
      <c r="D167" s="76">
        <f>'(Intermediate Computations)'!D1916</f>
        <v>0</v>
      </c>
      <c r="E167" s="76">
        <f>'(Intermediate Computations)'!E1916</f>
        <v>0</v>
      </c>
      <c r="F167" s="43">
        <f t="shared" si="46"/>
        <v>0</v>
      </c>
      <c r="G167" s="76">
        <f>'(Intermediate Computations)'!G1916</f>
        <v>0</v>
      </c>
      <c r="H167" s="76">
        <f>'(Intermediate Computations)'!H1916</f>
        <v>0</v>
      </c>
      <c r="I167" s="76">
        <f>'(Intermediate Computations)'!I1916</f>
        <v>0</v>
      </c>
      <c r="J167" s="76">
        <f>'(Intermediate Computations)'!J1916</f>
        <v>0</v>
      </c>
      <c r="K167" s="43">
        <f t="shared" si="47"/>
        <v>0</v>
      </c>
      <c r="L167" s="43">
        <f t="shared" si="48"/>
        <v>0</v>
      </c>
    </row>
    <row r="168" spans="1:12" ht="12.75" hidden="1" customHeight="1" outlineLevel="1">
      <c r="A168" s="61" t="str">
        <f>"         "&amp;Labels!B100</f>
        <v xml:space="preserve">         Product 6</v>
      </c>
      <c r="B168" s="76">
        <f>'(Intermediate Computations)'!B2244</f>
        <v>0</v>
      </c>
      <c r="C168" s="76">
        <f>'(Intermediate Computations)'!C2244</f>
        <v>0</v>
      </c>
      <c r="D168" s="76">
        <f>'(Intermediate Computations)'!D2244</f>
        <v>0</v>
      </c>
      <c r="E168" s="76">
        <f>'(Intermediate Computations)'!E2244</f>
        <v>0</v>
      </c>
      <c r="F168" s="43">
        <f t="shared" si="46"/>
        <v>0</v>
      </c>
      <c r="G168" s="76">
        <f>'(Intermediate Computations)'!G2244</f>
        <v>0</v>
      </c>
      <c r="H168" s="76">
        <f>'(Intermediate Computations)'!H2244</f>
        <v>0</v>
      </c>
      <c r="I168" s="76">
        <f>'(Intermediate Computations)'!I2244</f>
        <v>0</v>
      </c>
      <c r="J168" s="76">
        <f>'(Intermediate Computations)'!J2244</f>
        <v>0</v>
      </c>
      <c r="K168" s="43">
        <f t="shared" si="47"/>
        <v>0</v>
      </c>
      <c r="L168" s="43">
        <f t="shared" si="48"/>
        <v>0</v>
      </c>
    </row>
    <row r="169" spans="1:12" ht="12.75" hidden="1" customHeight="1" outlineLevel="1">
      <c r="A169" s="61" t="str">
        <f>"         "&amp;Labels!B101</f>
        <v xml:space="preserve">         Product 7</v>
      </c>
      <c r="B169" s="76">
        <f>'(Intermediate Computations)'!B2572</f>
        <v>0</v>
      </c>
      <c r="C169" s="76">
        <f>'(Intermediate Computations)'!C2572</f>
        <v>0</v>
      </c>
      <c r="D169" s="76">
        <f>'(Intermediate Computations)'!D2572</f>
        <v>0</v>
      </c>
      <c r="E169" s="76">
        <f>'(Intermediate Computations)'!E2572</f>
        <v>0</v>
      </c>
      <c r="F169" s="43">
        <f t="shared" si="46"/>
        <v>0</v>
      </c>
      <c r="G169" s="76">
        <f>'(Intermediate Computations)'!G2572</f>
        <v>0</v>
      </c>
      <c r="H169" s="76">
        <f>'(Intermediate Computations)'!H2572</f>
        <v>0</v>
      </c>
      <c r="I169" s="76">
        <f>'(Intermediate Computations)'!I2572</f>
        <v>0</v>
      </c>
      <c r="J169" s="76">
        <f>'(Intermediate Computations)'!J2572</f>
        <v>0</v>
      </c>
      <c r="K169" s="43">
        <f t="shared" si="47"/>
        <v>0</v>
      </c>
      <c r="L169" s="43">
        <f t="shared" si="48"/>
        <v>0</v>
      </c>
    </row>
    <row r="170" spans="1:12" ht="12.75" hidden="1" customHeight="1" outlineLevel="1">
      <c r="A170" s="61" t="str">
        <f>"         "&amp;Labels!B102</f>
        <v xml:space="preserve">         Product 8</v>
      </c>
      <c r="B170" s="76">
        <f>'(Intermediate Computations)'!B2900</f>
        <v>0</v>
      </c>
      <c r="C170" s="76">
        <f>'(Intermediate Computations)'!C2900</f>
        <v>0</v>
      </c>
      <c r="D170" s="76">
        <f>'(Intermediate Computations)'!D2900</f>
        <v>0</v>
      </c>
      <c r="E170" s="76">
        <f>'(Intermediate Computations)'!E2900</f>
        <v>0</v>
      </c>
      <c r="F170" s="43">
        <f t="shared" si="46"/>
        <v>0</v>
      </c>
      <c r="G170" s="76">
        <f>'(Intermediate Computations)'!G2900</f>
        <v>0</v>
      </c>
      <c r="H170" s="76">
        <f>'(Intermediate Computations)'!H2900</f>
        <v>0</v>
      </c>
      <c r="I170" s="76">
        <f>'(Intermediate Computations)'!I2900</f>
        <v>0</v>
      </c>
      <c r="J170" s="76">
        <f>'(Intermediate Computations)'!J2900</f>
        <v>0</v>
      </c>
      <c r="K170" s="43">
        <f t="shared" si="47"/>
        <v>0</v>
      </c>
      <c r="L170" s="43">
        <f t="shared" si="48"/>
        <v>0</v>
      </c>
    </row>
    <row r="171" spans="1:12" ht="12.75" hidden="1" customHeight="1" outlineLevel="1">
      <c r="A171" s="61" t="str">
        <f>"         "&amp;Labels!B103</f>
        <v xml:space="preserve">         Product 9</v>
      </c>
      <c r="B171" s="76">
        <f>'(Intermediate Computations)'!B3228</f>
        <v>0</v>
      </c>
      <c r="C171" s="76">
        <f>'(Intermediate Computations)'!C3228</f>
        <v>0</v>
      </c>
      <c r="D171" s="76">
        <f>'(Intermediate Computations)'!D3228</f>
        <v>0</v>
      </c>
      <c r="E171" s="76">
        <f>'(Intermediate Computations)'!E3228</f>
        <v>0</v>
      </c>
      <c r="F171" s="43">
        <f t="shared" si="46"/>
        <v>0</v>
      </c>
      <c r="G171" s="76">
        <f>'(Intermediate Computations)'!G3228</f>
        <v>0</v>
      </c>
      <c r="H171" s="76">
        <f>'(Intermediate Computations)'!H3228</f>
        <v>0</v>
      </c>
      <c r="I171" s="76">
        <f>'(Intermediate Computations)'!I3228</f>
        <v>0</v>
      </c>
      <c r="J171" s="76">
        <f>'(Intermediate Computations)'!J3228</f>
        <v>0</v>
      </c>
      <c r="K171" s="43">
        <f t="shared" si="47"/>
        <v>0</v>
      </c>
      <c r="L171" s="43">
        <f t="shared" si="48"/>
        <v>0</v>
      </c>
    </row>
    <row r="172" spans="1:12" ht="12.75" hidden="1" customHeight="1" outlineLevel="1">
      <c r="A172" s="61" t="str">
        <f>"         "&amp;Labels!B104</f>
        <v xml:space="preserve">         Product 10</v>
      </c>
      <c r="B172" s="76">
        <f>'(Intermediate Computations)'!B3556</f>
        <v>0</v>
      </c>
      <c r="C172" s="76">
        <f>'(Intermediate Computations)'!C3556</f>
        <v>0</v>
      </c>
      <c r="D172" s="76">
        <f>'(Intermediate Computations)'!D3556</f>
        <v>0</v>
      </c>
      <c r="E172" s="76">
        <f>'(Intermediate Computations)'!E3556</f>
        <v>0</v>
      </c>
      <c r="F172" s="43">
        <f t="shared" si="46"/>
        <v>0</v>
      </c>
      <c r="G172" s="76">
        <f>'(Intermediate Computations)'!G3556</f>
        <v>0</v>
      </c>
      <c r="H172" s="76">
        <f>'(Intermediate Computations)'!H3556</f>
        <v>0</v>
      </c>
      <c r="I172" s="76">
        <f>'(Intermediate Computations)'!I3556</f>
        <v>0</v>
      </c>
      <c r="J172" s="76">
        <f>'(Intermediate Computations)'!J3556</f>
        <v>0</v>
      </c>
      <c r="K172" s="43">
        <f t="shared" si="47"/>
        <v>0</v>
      </c>
      <c r="L172" s="43">
        <f t="shared" si="48"/>
        <v>0</v>
      </c>
    </row>
    <row r="173" spans="1:12" ht="12.75" hidden="1" customHeight="1" outlineLevel="1">
      <c r="A173" s="61" t="str">
        <f>"         "&amp;Labels!C94</f>
        <v xml:space="preserve">         Total</v>
      </c>
      <c r="B173" s="84">
        <f>SUM(B163:B172)</f>
        <v>0</v>
      </c>
      <c r="C173" s="84">
        <f>SUM(C163:C172)</f>
        <v>0</v>
      </c>
      <c r="D173" s="84">
        <f>SUM(D163:D172)</f>
        <v>0</v>
      </c>
      <c r="E173" s="84">
        <f>SUM(E163:E172)</f>
        <v>0</v>
      </c>
      <c r="F173" s="43">
        <f t="shared" si="46"/>
        <v>0</v>
      </c>
      <c r="G173" s="84">
        <f>SUM(G163:G172)</f>
        <v>0</v>
      </c>
      <c r="H173" s="84">
        <f>SUM(H163:H172)</f>
        <v>0</v>
      </c>
      <c r="I173" s="84">
        <f>SUM(I163:I172)</f>
        <v>0</v>
      </c>
      <c r="J173" s="84">
        <f>SUM(J163:J172)</f>
        <v>0</v>
      </c>
      <c r="K173" s="43">
        <f t="shared" si="47"/>
        <v>0</v>
      </c>
      <c r="L173" s="43">
        <f t="shared" si="48"/>
        <v>0</v>
      </c>
    </row>
    <row r="174" spans="1:12" ht="12.75" hidden="1" customHeight="1" outlineLevel="1">
      <c r="A174" s="61" t="str">
        <f>"      "&amp;Labels!B87</f>
        <v xml:space="preserve">      Q 3</v>
      </c>
      <c r="B174" s="84"/>
      <c r="C174" s="84"/>
      <c r="D174" s="84"/>
      <c r="E174" s="84"/>
      <c r="F174" s="43"/>
      <c r="G174" s="84"/>
      <c r="H174" s="84"/>
      <c r="I174" s="84"/>
      <c r="J174" s="84"/>
      <c r="K174" s="43"/>
      <c r="L174" s="43"/>
    </row>
    <row r="175" spans="1:12" ht="12.75" hidden="1" customHeight="1" outlineLevel="1">
      <c r="A175" s="61" t="str">
        <f>"         "&amp;Labels!B95</f>
        <v xml:space="preserve">         Product 1</v>
      </c>
      <c r="B175" s="76">
        <f>'(Intermediate Computations)'!B616</f>
        <v>0</v>
      </c>
      <c r="C175" s="76">
        <f>'(Intermediate Computations)'!C616</f>
        <v>0</v>
      </c>
      <c r="D175" s="76">
        <f>'(Intermediate Computations)'!D616</f>
        <v>0</v>
      </c>
      <c r="E175" s="76">
        <f>'(Intermediate Computations)'!E616</f>
        <v>0</v>
      </c>
      <c r="F175" s="43">
        <f t="shared" ref="F175:F185" si="49">SUM(B175:E175)</f>
        <v>0</v>
      </c>
      <c r="G175" s="76">
        <f>'(Intermediate Computations)'!G616</f>
        <v>0</v>
      </c>
      <c r="H175" s="76">
        <f>'(Intermediate Computations)'!H616</f>
        <v>0</v>
      </c>
      <c r="I175" s="76">
        <f>'(Intermediate Computations)'!I616</f>
        <v>0</v>
      </c>
      <c r="J175" s="76">
        <f>'(Intermediate Computations)'!J616</f>
        <v>0</v>
      </c>
      <c r="K175" s="43">
        <f t="shared" ref="K175:K185" si="50">SUM(G175:J175)</f>
        <v>0</v>
      </c>
      <c r="L175" s="43">
        <f t="shared" ref="L175:L185" si="51">SUM(B175:E175,G175:J175)</f>
        <v>0</v>
      </c>
    </row>
    <row r="176" spans="1:12" ht="12.75" hidden="1" customHeight="1" outlineLevel="1">
      <c r="A176" s="61" t="str">
        <f>"         "&amp;Labels!B96</f>
        <v xml:space="preserve">         Product 2</v>
      </c>
      <c r="B176" s="76">
        <f>'(Intermediate Computations)'!B944</f>
        <v>0</v>
      </c>
      <c r="C176" s="76">
        <f>'(Intermediate Computations)'!C944</f>
        <v>0</v>
      </c>
      <c r="D176" s="76">
        <f>'(Intermediate Computations)'!D944</f>
        <v>0</v>
      </c>
      <c r="E176" s="76">
        <f>'(Intermediate Computations)'!E944</f>
        <v>0</v>
      </c>
      <c r="F176" s="43">
        <f t="shared" si="49"/>
        <v>0</v>
      </c>
      <c r="G176" s="76">
        <f>'(Intermediate Computations)'!G944</f>
        <v>0</v>
      </c>
      <c r="H176" s="76">
        <f>'(Intermediate Computations)'!H944</f>
        <v>0</v>
      </c>
      <c r="I176" s="76">
        <f>'(Intermediate Computations)'!I944</f>
        <v>0</v>
      </c>
      <c r="J176" s="76">
        <f>'(Intermediate Computations)'!J944</f>
        <v>0</v>
      </c>
      <c r="K176" s="43">
        <f t="shared" si="50"/>
        <v>0</v>
      </c>
      <c r="L176" s="43">
        <f t="shared" si="51"/>
        <v>0</v>
      </c>
    </row>
    <row r="177" spans="1:12" ht="12.75" hidden="1" customHeight="1" outlineLevel="1">
      <c r="A177" s="61" t="str">
        <f>"         "&amp;Labels!B97</f>
        <v xml:space="preserve">         Product 3</v>
      </c>
      <c r="B177" s="76">
        <f>'(Intermediate Computations)'!B1272</f>
        <v>0</v>
      </c>
      <c r="C177" s="76">
        <f>'(Intermediate Computations)'!C1272</f>
        <v>0</v>
      </c>
      <c r="D177" s="76">
        <f>'(Intermediate Computations)'!D1272</f>
        <v>0</v>
      </c>
      <c r="E177" s="76">
        <f>'(Intermediate Computations)'!E1272</f>
        <v>0</v>
      </c>
      <c r="F177" s="43">
        <f t="shared" si="49"/>
        <v>0</v>
      </c>
      <c r="G177" s="76">
        <f>'(Intermediate Computations)'!G1272</f>
        <v>0</v>
      </c>
      <c r="H177" s="76">
        <f>'(Intermediate Computations)'!H1272</f>
        <v>0</v>
      </c>
      <c r="I177" s="76">
        <f>'(Intermediate Computations)'!I1272</f>
        <v>0</v>
      </c>
      <c r="J177" s="76">
        <f>'(Intermediate Computations)'!J1272</f>
        <v>0</v>
      </c>
      <c r="K177" s="43">
        <f t="shared" si="50"/>
        <v>0</v>
      </c>
      <c r="L177" s="43">
        <f t="shared" si="51"/>
        <v>0</v>
      </c>
    </row>
    <row r="178" spans="1:12" ht="12.75" hidden="1" customHeight="1" outlineLevel="1">
      <c r="A178" s="61" t="str">
        <f>"         "&amp;Labels!B98</f>
        <v xml:space="preserve">         Product 4</v>
      </c>
      <c r="B178" s="76">
        <f>'(Intermediate Computations)'!B1600</f>
        <v>0</v>
      </c>
      <c r="C178" s="76">
        <f>'(Intermediate Computations)'!C1600</f>
        <v>0</v>
      </c>
      <c r="D178" s="76">
        <f>'(Intermediate Computations)'!D1600</f>
        <v>0</v>
      </c>
      <c r="E178" s="76">
        <f>'(Intermediate Computations)'!E1600</f>
        <v>0</v>
      </c>
      <c r="F178" s="43">
        <f t="shared" si="49"/>
        <v>0</v>
      </c>
      <c r="G178" s="76">
        <f>'(Intermediate Computations)'!G1600</f>
        <v>0</v>
      </c>
      <c r="H178" s="76">
        <f>'(Intermediate Computations)'!H1600</f>
        <v>0</v>
      </c>
      <c r="I178" s="76">
        <f>'(Intermediate Computations)'!I1600</f>
        <v>0</v>
      </c>
      <c r="J178" s="76">
        <f>'(Intermediate Computations)'!J1600</f>
        <v>0</v>
      </c>
      <c r="K178" s="43">
        <f t="shared" si="50"/>
        <v>0</v>
      </c>
      <c r="L178" s="43">
        <f t="shared" si="51"/>
        <v>0</v>
      </c>
    </row>
    <row r="179" spans="1:12" ht="12.75" hidden="1" customHeight="1" outlineLevel="1">
      <c r="A179" s="61" t="str">
        <f>"         "&amp;Labels!B99</f>
        <v xml:space="preserve">         Product 5</v>
      </c>
      <c r="B179" s="76">
        <f>'(Intermediate Computations)'!B1928</f>
        <v>0</v>
      </c>
      <c r="C179" s="76">
        <f>'(Intermediate Computations)'!C1928</f>
        <v>0</v>
      </c>
      <c r="D179" s="76">
        <f>'(Intermediate Computations)'!D1928</f>
        <v>0</v>
      </c>
      <c r="E179" s="76">
        <f>'(Intermediate Computations)'!E1928</f>
        <v>0</v>
      </c>
      <c r="F179" s="43">
        <f t="shared" si="49"/>
        <v>0</v>
      </c>
      <c r="G179" s="76">
        <f>'(Intermediate Computations)'!G1928</f>
        <v>0</v>
      </c>
      <c r="H179" s="76">
        <f>'(Intermediate Computations)'!H1928</f>
        <v>0</v>
      </c>
      <c r="I179" s="76">
        <f>'(Intermediate Computations)'!I1928</f>
        <v>0</v>
      </c>
      <c r="J179" s="76">
        <f>'(Intermediate Computations)'!J1928</f>
        <v>0</v>
      </c>
      <c r="K179" s="43">
        <f t="shared" si="50"/>
        <v>0</v>
      </c>
      <c r="L179" s="43">
        <f t="shared" si="51"/>
        <v>0</v>
      </c>
    </row>
    <row r="180" spans="1:12" ht="12.75" hidden="1" customHeight="1" outlineLevel="1">
      <c r="A180" s="61" t="str">
        <f>"         "&amp;Labels!B100</f>
        <v xml:space="preserve">         Product 6</v>
      </c>
      <c r="B180" s="76">
        <f>'(Intermediate Computations)'!B2256</f>
        <v>0</v>
      </c>
      <c r="C180" s="76">
        <f>'(Intermediate Computations)'!C2256</f>
        <v>0</v>
      </c>
      <c r="D180" s="76">
        <f>'(Intermediate Computations)'!D2256</f>
        <v>0</v>
      </c>
      <c r="E180" s="76">
        <f>'(Intermediate Computations)'!E2256</f>
        <v>0</v>
      </c>
      <c r="F180" s="43">
        <f t="shared" si="49"/>
        <v>0</v>
      </c>
      <c r="G180" s="76">
        <f>'(Intermediate Computations)'!G2256</f>
        <v>0</v>
      </c>
      <c r="H180" s="76">
        <f>'(Intermediate Computations)'!H2256</f>
        <v>0</v>
      </c>
      <c r="I180" s="76">
        <f>'(Intermediate Computations)'!I2256</f>
        <v>0</v>
      </c>
      <c r="J180" s="76">
        <f>'(Intermediate Computations)'!J2256</f>
        <v>0</v>
      </c>
      <c r="K180" s="43">
        <f t="shared" si="50"/>
        <v>0</v>
      </c>
      <c r="L180" s="43">
        <f t="shared" si="51"/>
        <v>0</v>
      </c>
    </row>
    <row r="181" spans="1:12" ht="12.75" hidden="1" customHeight="1" outlineLevel="1">
      <c r="A181" s="61" t="str">
        <f>"         "&amp;Labels!B101</f>
        <v xml:space="preserve">         Product 7</v>
      </c>
      <c r="B181" s="76">
        <f>'(Intermediate Computations)'!B2584</f>
        <v>0</v>
      </c>
      <c r="C181" s="76">
        <f>'(Intermediate Computations)'!C2584</f>
        <v>0</v>
      </c>
      <c r="D181" s="76">
        <f>'(Intermediate Computations)'!D2584</f>
        <v>0</v>
      </c>
      <c r="E181" s="76">
        <f>'(Intermediate Computations)'!E2584</f>
        <v>0</v>
      </c>
      <c r="F181" s="43">
        <f t="shared" si="49"/>
        <v>0</v>
      </c>
      <c r="G181" s="76">
        <f>'(Intermediate Computations)'!G2584</f>
        <v>0</v>
      </c>
      <c r="H181" s="76">
        <f>'(Intermediate Computations)'!H2584</f>
        <v>0</v>
      </c>
      <c r="I181" s="76">
        <f>'(Intermediate Computations)'!I2584</f>
        <v>0</v>
      </c>
      <c r="J181" s="76">
        <f>'(Intermediate Computations)'!J2584</f>
        <v>0</v>
      </c>
      <c r="K181" s="43">
        <f t="shared" si="50"/>
        <v>0</v>
      </c>
      <c r="L181" s="43">
        <f t="shared" si="51"/>
        <v>0</v>
      </c>
    </row>
    <row r="182" spans="1:12" ht="12.75" hidden="1" customHeight="1" outlineLevel="1">
      <c r="A182" s="61" t="str">
        <f>"         "&amp;Labels!B102</f>
        <v xml:space="preserve">         Product 8</v>
      </c>
      <c r="B182" s="76">
        <f>'(Intermediate Computations)'!B2912</f>
        <v>0</v>
      </c>
      <c r="C182" s="76">
        <f>'(Intermediate Computations)'!C2912</f>
        <v>0</v>
      </c>
      <c r="D182" s="76">
        <f>'(Intermediate Computations)'!D2912</f>
        <v>0</v>
      </c>
      <c r="E182" s="76">
        <f>'(Intermediate Computations)'!E2912</f>
        <v>0</v>
      </c>
      <c r="F182" s="43">
        <f t="shared" si="49"/>
        <v>0</v>
      </c>
      <c r="G182" s="76">
        <f>'(Intermediate Computations)'!G2912</f>
        <v>0</v>
      </c>
      <c r="H182" s="76">
        <f>'(Intermediate Computations)'!H2912</f>
        <v>0</v>
      </c>
      <c r="I182" s="76">
        <f>'(Intermediate Computations)'!I2912</f>
        <v>0</v>
      </c>
      <c r="J182" s="76">
        <f>'(Intermediate Computations)'!J2912</f>
        <v>0</v>
      </c>
      <c r="K182" s="43">
        <f t="shared" si="50"/>
        <v>0</v>
      </c>
      <c r="L182" s="43">
        <f t="shared" si="51"/>
        <v>0</v>
      </c>
    </row>
    <row r="183" spans="1:12" ht="12.75" hidden="1" customHeight="1" outlineLevel="1">
      <c r="A183" s="61" t="str">
        <f>"         "&amp;Labels!B103</f>
        <v xml:space="preserve">         Product 9</v>
      </c>
      <c r="B183" s="76">
        <f>'(Intermediate Computations)'!B3240</f>
        <v>0</v>
      </c>
      <c r="C183" s="76">
        <f>'(Intermediate Computations)'!C3240</f>
        <v>0</v>
      </c>
      <c r="D183" s="76">
        <f>'(Intermediate Computations)'!D3240</f>
        <v>0</v>
      </c>
      <c r="E183" s="76">
        <f>'(Intermediate Computations)'!E3240</f>
        <v>0</v>
      </c>
      <c r="F183" s="43">
        <f t="shared" si="49"/>
        <v>0</v>
      </c>
      <c r="G183" s="76">
        <f>'(Intermediate Computations)'!G3240</f>
        <v>0</v>
      </c>
      <c r="H183" s="76">
        <f>'(Intermediate Computations)'!H3240</f>
        <v>0</v>
      </c>
      <c r="I183" s="76">
        <f>'(Intermediate Computations)'!I3240</f>
        <v>0</v>
      </c>
      <c r="J183" s="76">
        <f>'(Intermediate Computations)'!J3240</f>
        <v>0</v>
      </c>
      <c r="K183" s="43">
        <f t="shared" si="50"/>
        <v>0</v>
      </c>
      <c r="L183" s="43">
        <f t="shared" si="51"/>
        <v>0</v>
      </c>
    </row>
    <row r="184" spans="1:12" ht="12.75" hidden="1" customHeight="1" outlineLevel="1">
      <c r="A184" s="61" t="str">
        <f>"         "&amp;Labels!B104</f>
        <v xml:space="preserve">         Product 10</v>
      </c>
      <c r="B184" s="76">
        <f>'(Intermediate Computations)'!B3568</f>
        <v>0</v>
      </c>
      <c r="C184" s="76">
        <f>'(Intermediate Computations)'!C3568</f>
        <v>0</v>
      </c>
      <c r="D184" s="76">
        <f>'(Intermediate Computations)'!D3568</f>
        <v>0</v>
      </c>
      <c r="E184" s="76">
        <f>'(Intermediate Computations)'!E3568</f>
        <v>0</v>
      </c>
      <c r="F184" s="43">
        <f t="shared" si="49"/>
        <v>0</v>
      </c>
      <c r="G184" s="76">
        <f>'(Intermediate Computations)'!G3568</f>
        <v>0</v>
      </c>
      <c r="H184" s="76">
        <f>'(Intermediate Computations)'!H3568</f>
        <v>0</v>
      </c>
      <c r="I184" s="76">
        <f>'(Intermediate Computations)'!I3568</f>
        <v>0</v>
      </c>
      <c r="J184" s="76">
        <f>'(Intermediate Computations)'!J3568</f>
        <v>0</v>
      </c>
      <c r="K184" s="43">
        <f t="shared" si="50"/>
        <v>0</v>
      </c>
      <c r="L184" s="43">
        <f t="shared" si="51"/>
        <v>0</v>
      </c>
    </row>
    <row r="185" spans="1:12" ht="12.75" hidden="1" customHeight="1" outlineLevel="1">
      <c r="A185" s="61" t="str">
        <f>"         "&amp;Labels!C94</f>
        <v xml:space="preserve">         Total</v>
      </c>
      <c r="B185" s="84">
        <f>SUM(B175:B184)</f>
        <v>0</v>
      </c>
      <c r="C185" s="84">
        <f>SUM(C175:C184)</f>
        <v>0</v>
      </c>
      <c r="D185" s="84">
        <f>SUM(D175:D184)</f>
        <v>0</v>
      </c>
      <c r="E185" s="84">
        <f>SUM(E175:E184)</f>
        <v>0</v>
      </c>
      <c r="F185" s="43">
        <f t="shared" si="49"/>
        <v>0</v>
      </c>
      <c r="G185" s="84">
        <f>SUM(G175:G184)</f>
        <v>0</v>
      </c>
      <c r="H185" s="84">
        <f>SUM(H175:H184)</f>
        <v>0</v>
      </c>
      <c r="I185" s="84">
        <f>SUM(I175:I184)</f>
        <v>0</v>
      </c>
      <c r="J185" s="84">
        <f>SUM(J175:J184)</f>
        <v>0</v>
      </c>
      <c r="K185" s="43">
        <f t="shared" si="50"/>
        <v>0</v>
      </c>
      <c r="L185" s="43">
        <f t="shared" si="51"/>
        <v>0</v>
      </c>
    </row>
    <row r="186" spans="1:12" ht="12.75" hidden="1" customHeight="1" outlineLevel="1">
      <c r="A186" s="61" t="str">
        <f>"      "&amp;Labels!B88</f>
        <v xml:space="preserve">      Q 4</v>
      </c>
      <c r="B186" s="84"/>
      <c r="C186" s="84"/>
      <c r="D186" s="84"/>
      <c r="E186" s="84"/>
      <c r="F186" s="43"/>
      <c r="G186" s="84"/>
      <c r="H186" s="84"/>
      <c r="I186" s="84"/>
      <c r="J186" s="84"/>
      <c r="K186" s="43"/>
      <c r="L186" s="43"/>
    </row>
    <row r="187" spans="1:12" ht="12.75" hidden="1" customHeight="1" outlineLevel="1">
      <c r="A187" s="61" t="str">
        <f>"         "&amp;Labels!B95</f>
        <v xml:space="preserve">         Product 1</v>
      </c>
      <c r="B187" s="76">
        <f>'(Intermediate Computations)'!B628</f>
        <v>0</v>
      </c>
      <c r="C187" s="76">
        <f>'(Intermediate Computations)'!C628</f>
        <v>0</v>
      </c>
      <c r="D187" s="76">
        <f>'(Intermediate Computations)'!D628</f>
        <v>0</v>
      </c>
      <c r="E187" s="76">
        <f>'(Intermediate Computations)'!E628</f>
        <v>0</v>
      </c>
      <c r="F187" s="43">
        <f t="shared" ref="F187:F197" si="52">SUM(B187:E187)</f>
        <v>0</v>
      </c>
      <c r="G187" s="76">
        <f>'(Intermediate Computations)'!G628</f>
        <v>0</v>
      </c>
      <c r="H187" s="76">
        <f>'(Intermediate Computations)'!H628</f>
        <v>0</v>
      </c>
      <c r="I187" s="76">
        <f>'(Intermediate Computations)'!I628</f>
        <v>0</v>
      </c>
      <c r="J187" s="76">
        <f>'(Intermediate Computations)'!J628</f>
        <v>0</v>
      </c>
      <c r="K187" s="43">
        <f t="shared" ref="K187:K197" si="53">SUM(G187:J187)</f>
        <v>0</v>
      </c>
      <c r="L187" s="43">
        <f t="shared" ref="L187:L197" si="54">SUM(B187:E187,G187:J187)</f>
        <v>0</v>
      </c>
    </row>
    <row r="188" spans="1:12" ht="12.75" hidden="1" customHeight="1" outlineLevel="1">
      <c r="A188" s="61" t="str">
        <f>"         "&amp;Labels!B96</f>
        <v xml:space="preserve">         Product 2</v>
      </c>
      <c r="B188" s="76">
        <f>'(Intermediate Computations)'!B956</f>
        <v>0</v>
      </c>
      <c r="C188" s="76">
        <f>'(Intermediate Computations)'!C956</f>
        <v>0</v>
      </c>
      <c r="D188" s="76">
        <f>'(Intermediate Computations)'!D956</f>
        <v>0</v>
      </c>
      <c r="E188" s="76">
        <f>'(Intermediate Computations)'!E956</f>
        <v>0</v>
      </c>
      <c r="F188" s="43">
        <f t="shared" si="52"/>
        <v>0</v>
      </c>
      <c r="G188" s="76">
        <f>'(Intermediate Computations)'!G956</f>
        <v>0</v>
      </c>
      <c r="H188" s="76">
        <f>'(Intermediate Computations)'!H956</f>
        <v>0</v>
      </c>
      <c r="I188" s="76">
        <f>'(Intermediate Computations)'!I956</f>
        <v>0</v>
      </c>
      <c r="J188" s="76">
        <f>'(Intermediate Computations)'!J956</f>
        <v>0</v>
      </c>
      <c r="K188" s="43">
        <f t="shared" si="53"/>
        <v>0</v>
      </c>
      <c r="L188" s="43">
        <f t="shared" si="54"/>
        <v>0</v>
      </c>
    </row>
    <row r="189" spans="1:12" ht="12.75" hidden="1" customHeight="1" outlineLevel="1">
      <c r="A189" s="61" t="str">
        <f>"         "&amp;Labels!B97</f>
        <v xml:space="preserve">         Product 3</v>
      </c>
      <c r="B189" s="76">
        <f>'(Intermediate Computations)'!B1284</f>
        <v>0</v>
      </c>
      <c r="C189" s="76">
        <f>'(Intermediate Computations)'!C1284</f>
        <v>0</v>
      </c>
      <c r="D189" s="76">
        <f>'(Intermediate Computations)'!D1284</f>
        <v>0</v>
      </c>
      <c r="E189" s="76">
        <f>'(Intermediate Computations)'!E1284</f>
        <v>0</v>
      </c>
      <c r="F189" s="43">
        <f t="shared" si="52"/>
        <v>0</v>
      </c>
      <c r="G189" s="76">
        <f>'(Intermediate Computations)'!G1284</f>
        <v>0</v>
      </c>
      <c r="H189" s="76">
        <f>'(Intermediate Computations)'!H1284</f>
        <v>0</v>
      </c>
      <c r="I189" s="76">
        <f>'(Intermediate Computations)'!I1284</f>
        <v>0</v>
      </c>
      <c r="J189" s="76">
        <f>'(Intermediate Computations)'!J1284</f>
        <v>0</v>
      </c>
      <c r="K189" s="43">
        <f t="shared" si="53"/>
        <v>0</v>
      </c>
      <c r="L189" s="43">
        <f t="shared" si="54"/>
        <v>0</v>
      </c>
    </row>
    <row r="190" spans="1:12" ht="12.75" hidden="1" customHeight="1" outlineLevel="1">
      <c r="A190" s="61" t="str">
        <f>"         "&amp;Labels!B98</f>
        <v xml:space="preserve">         Product 4</v>
      </c>
      <c r="B190" s="76">
        <f>'(Intermediate Computations)'!B1612</f>
        <v>0</v>
      </c>
      <c r="C190" s="76">
        <f>'(Intermediate Computations)'!C1612</f>
        <v>0</v>
      </c>
      <c r="D190" s="76">
        <f>'(Intermediate Computations)'!D1612</f>
        <v>0</v>
      </c>
      <c r="E190" s="76">
        <f>'(Intermediate Computations)'!E1612</f>
        <v>0</v>
      </c>
      <c r="F190" s="43">
        <f t="shared" si="52"/>
        <v>0</v>
      </c>
      <c r="G190" s="76">
        <f>'(Intermediate Computations)'!G1612</f>
        <v>0</v>
      </c>
      <c r="H190" s="76">
        <f>'(Intermediate Computations)'!H1612</f>
        <v>0</v>
      </c>
      <c r="I190" s="76">
        <f>'(Intermediate Computations)'!I1612</f>
        <v>0</v>
      </c>
      <c r="J190" s="76">
        <f>'(Intermediate Computations)'!J1612</f>
        <v>0</v>
      </c>
      <c r="K190" s="43">
        <f t="shared" si="53"/>
        <v>0</v>
      </c>
      <c r="L190" s="43">
        <f t="shared" si="54"/>
        <v>0</v>
      </c>
    </row>
    <row r="191" spans="1:12" ht="12.75" hidden="1" customHeight="1" outlineLevel="1">
      <c r="A191" s="61" t="str">
        <f>"         "&amp;Labels!B99</f>
        <v xml:space="preserve">         Product 5</v>
      </c>
      <c r="B191" s="76">
        <f>'(Intermediate Computations)'!B1940</f>
        <v>0</v>
      </c>
      <c r="C191" s="76">
        <f>'(Intermediate Computations)'!C1940</f>
        <v>0</v>
      </c>
      <c r="D191" s="76">
        <f>'(Intermediate Computations)'!D1940</f>
        <v>0</v>
      </c>
      <c r="E191" s="76">
        <f>'(Intermediate Computations)'!E1940</f>
        <v>0</v>
      </c>
      <c r="F191" s="43">
        <f t="shared" si="52"/>
        <v>0</v>
      </c>
      <c r="G191" s="76">
        <f>'(Intermediate Computations)'!G1940</f>
        <v>0</v>
      </c>
      <c r="H191" s="76">
        <f>'(Intermediate Computations)'!H1940</f>
        <v>0</v>
      </c>
      <c r="I191" s="76">
        <f>'(Intermediate Computations)'!I1940</f>
        <v>0</v>
      </c>
      <c r="J191" s="76">
        <f>'(Intermediate Computations)'!J1940</f>
        <v>0</v>
      </c>
      <c r="K191" s="43">
        <f t="shared" si="53"/>
        <v>0</v>
      </c>
      <c r="L191" s="43">
        <f t="shared" si="54"/>
        <v>0</v>
      </c>
    </row>
    <row r="192" spans="1:12" ht="12.75" hidden="1" customHeight="1" outlineLevel="1">
      <c r="A192" s="61" t="str">
        <f>"         "&amp;Labels!B100</f>
        <v xml:space="preserve">         Product 6</v>
      </c>
      <c r="B192" s="76">
        <f>'(Intermediate Computations)'!B2268</f>
        <v>0</v>
      </c>
      <c r="C192" s="76">
        <f>'(Intermediate Computations)'!C2268</f>
        <v>0</v>
      </c>
      <c r="D192" s="76">
        <f>'(Intermediate Computations)'!D2268</f>
        <v>0</v>
      </c>
      <c r="E192" s="76">
        <f>'(Intermediate Computations)'!E2268</f>
        <v>0</v>
      </c>
      <c r="F192" s="43">
        <f t="shared" si="52"/>
        <v>0</v>
      </c>
      <c r="G192" s="76">
        <f>'(Intermediate Computations)'!G2268</f>
        <v>0</v>
      </c>
      <c r="H192" s="76">
        <f>'(Intermediate Computations)'!H2268</f>
        <v>0</v>
      </c>
      <c r="I192" s="76">
        <f>'(Intermediate Computations)'!I2268</f>
        <v>0</v>
      </c>
      <c r="J192" s="76">
        <f>'(Intermediate Computations)'!J2268</f>
        <v>0</v>
      </c>
      <c r="K192" s="43">
        <f t="shared" si="53"/>
        <v>0</v>
      </c>
      <c r="L192" s="43">
        <f t="shared" si="54"/>
        <v>0</v>
      </c>
    </row>
    <row r="193" spans="1:12" ht="12.75" hidden="1" customHeight="1" outlineLevel="1">
      <c r="A193" s="61" t="str">
        <f>"         "&amp;Labels!B101</f>
        <v xml:space="preserve">         Product 7</v>
      </c>
      <c r="B193" s="76">
        <f>'(Intermediate Computations)'!B2596</f>
        <v>0</v>
      </c>
      <c r="C193" s="76">
        <f>'(Intermediate Computations)'!C2596</f>
        <v>0</v>
      </c>
      <c r="D193" s="76">
        <f>'(Intermediate Computations)'!D2596</f>
        <v>0</v>
      </c>
      <c r="E193" s="76">
        <f>'(Intermediate Computations)'!E2596</f>
        <v>0</v>
      </c>
      <c r="F193" s="43">
        <f t="shared" si="52"/>
        <v>0</v>
      </c>
      <c r="G193" s="76">
        <f>'(Intermediate Computations)'!G2596</f>
        <v>0</v>
      </c>
      <c r="H193" s="76">
        <f>'(Intermediate Computations)'!H2596</f>
        <v>0</v>
      </c>
      <c r="I193" s="76">
        <f>'(Intermediate Computations)'!I2596</f>
        <v>0</v>
      </c>
      <c r="J193" s="76">
        <f>'(Intermediate Computations)'!J2596</f>
        <v>0</v>
      </c>
      <c r="K193" s="43">
        <f t="shared" si="53"/>
        <v>0</v>
      </c>
      <c r="L193" s="43">
        <f t="shared" si="54"/>
        <v>0</v>
      </c>
    </row>
    <row r="194" spans="1:12" ht="12.75" hidden="1" customHeight="1" outlineLevel="1">
      <c r="A194" s="61" t="str">
        <f>"         "&amp;Labels!B102</f>
        <v xml:space="preserve">         Product 8</v>
      </c>
      <c r="B194" s="76">
        <f>'(Intermediate Computations)'!B2924</f>
        <v>0</v>
      </c>
      <c r="C194" s="76">
        <f>'(Intermediate Computations)'!C2924</f>
        <v>0</v>
      </c>
      <c r="D194" s="76">
        <f>'(Intermediate Computations)'!D2924</f>
        <v>0</v>
      </c>
      <c r="E194" s="76">
        <f>'(Intermediate Computations)'!E2924</f>
        <v>0</v>
      </c>
      <c r="F194" s="43">
        <f t="shared" si="52"/>
        <v>0</v>
      </c>
      <c r="G194" s="76">
        <f>'(Intermediate Computations)'!G2924</f>
        <v>0</v>
      </c>
      <c r="H194" s="76">
        <f>'(Intermediate Computations)'!H2924</f>
        <v>0</v>
      </c>
      <c r="I194" s="76">
        <f>'(Intermediate Computations)'!I2924</f>
        <v>0</v>
      </c>
      <c r="J194" s="76">
        <f>'(Intermediate Computations)'!J2924</f>
        <v>0</v>
      </c>
      <c r="K194" s="43">
        <f t="shared" si="53"/>
        <v>0</v>
      </c>
      <c r="L194" s="43">
        <f t="shared" si="54"/>
        <v>0</v>
      </c>
    </row>
    <row r="195" spans="1:12" ht="12.75" hidden="1" customHeight="1" outlineLevel="1">
      <c r="A195" s="61" t="str">
        <f>"         "&amp;Labels!B103</f>
        <v xml:space="preserve">         Product 9</v>
      </c>
      <c r="B195" s="76">
        <f>'(Intermediate Computations)'!B3252</f>
        <v>0</v>
      </c>
      <c r="C195" s="76">
        <f>'(Intermediate Computations)'!C3252</f>
        <v>0</v>
      </c>
      <c r="D195" s="76">
        <f>'(Intermediate Computations)'!D3252</f>
        <v>0</v>
      </c>
      <c r="E195" s="76">
        <f>'(Intermediate Computations)'!E3252</f>
        <v>0</v>
      </c>
      <c r="F195" s="43">
        <f t="shared" si="52"/>
        <v>0</v>
      </c>
      <c r="G195" s="76">
        <f>'(Intermediate Computations)'!G3252</f>
        <v>0</v>
      </c>
      <c r="H195" s="76">
        <f>'(Intermediate Computations)'!H3252</f>
        <v>0</v>
      </c>
      <c r="I195" s="76">
        <f>'(Intermediate Computations)'!I3252</f>
        <v>0</v>
      </c>
      <c r="J195" s="76">
        <f>'(Intermediate Computations)'!J3252</f>
        <v>0</v>
      </c>
      <c r="K195" s="43">
        <f t="shared" si="53"/>
        <v>0</v>
      </c>
      <c r="L195" s="43">
        <f t="shared" si="54"/>
        <v>0</v>
      </c>
    </row>
    <row r="196" spans="1:12" ht="12.75" hidden="1" customHeight="1" outlineLevel="1">
      <c r="A196" s="61" t="str">
        <f>"         "&amp;Labels!B104</f>
        <v xml:space="preserve">         Product 10</v>
      </c>
      <c r="B196" s="76">
        <f>'(Intermediate Computations)'!B3580</f>
        <v>0</v>
      </c>
      <c r="C196" s="76">
        <f>'(Intermediate Computations)'!C3580</f>
        <v>0</v>
      </c>
      <c r="D196" s="76">
        <f>'(Intermediate Computations)'!D3580</f>
        <v>0</v>
      </c>
      <c r="E196" s="76">
        <f>'(Intermediate Computations)'!E3580</f>
        <v>0</v>
      </c>
      <c r="F196" s="43">
        <f t="shared" si="52"/>
        <v>0</v>
      </c>
      <c r="G196" s="76">
        <f>'(Intermediate Computations)'!G3580</f>
        <v>0</v>
      </c>
      <c r="H196" s="76">
        <f>'(Intermediate Computations)'!H3580</f>
        <v>0</v>
      </c>
      <c r="I196" s="76">
        <f>'(Intermediate Computations)'!I3580</f>
        <v>0</v>
      </c>
      <c r="J196" s="76">
        <f>'(Intermediate Computations)'!J3580</f>
        <v>0</v>
      </c>
      <c r="K196" s="43">
        <f t="shared" si="53"/>
        <v>0</v>
      </c>
      <c r="L196" s="43">
        <f t="shared" si="54"/>
        <v>0</v>
      </c>
    </row>
    <row r="197" spans="1:12" ht="12.75" hidden="1" customHeight="1" outlineLevel="1">
      <c r="A197" s="61" t="str">
        <f>"         "&amp;Labels!C94</f>
        <v xml:space="preserve">         Total</v>
      </c>
      <c r="B197" s="84">
        <f>SUM(B187:B196)</f>
        <v>0</v>
      </c>
      <c r="C197" s="84">
        <f>SUM(C187:C196)</f>
        <v>0</v>
      </c>
      <c r="D197" s="84">
        <f>SUM(D187:D196)</f>
        <v>0</v>
      </c>
      <c r="E197" s="84">
        <f>SUM(E187:E196)</f>
        <v>0</v>
      </c>
      <c r="F197" s="43">
        <f t="shared" si="52"/>
        <v>0</v>
      </c>
      <c r="G197" s="84">
        <f>SUM(G187:G196)</f>
        <v>0</v>
      </c>
      <c r="H197" s="84">
        <f>SUM(H187:H196)</f>
        <v>0</v>
      </c>
      <c r="I197" s="84">
        <f>SUM(I187:I196)</f>
        <v>0</v>
      </c>
      <c r="J197" s="84">
        <f>SUM(J187:J196)</f>
        <v>0</v>
      </c>
      <c r="K197" s="43">
        <f t="shared" si="53"/>
        <v>0</v>
      </c>
      <c r="L197" s="43">
        <f t="shared" si="54"/>
        <v>0</v>
      </c>
    </row>
    <row r="198" spans="1:12" ht="12.75" hidden="1" customHeight="1" outlineLevel="1">
      <c r="A198" s="61" t="str">
        <f>"      "&amp;Labels!B89</f>
        <v xml:space="preserve">      Q 5</v>
      </c>
      <c r="B198" s="84"/>
      <c r="C198" s="84"/>
      <c r="D198" s="84"/>
      <c r="E198" s="84"/>
      <c r="F198" s="43"/>
      <c r="G198" s="84"/>
      <c r="H198" s="84"/>
      <c r="I198" s="84"/>
      <c r="J198" s="84"/>
      <c r="K198" s="43"/>
      <c r="L198" s="43"/>
    </row>
    <row r="199" spans="1:12" ht="12.75" hidden="1" customHeight="1" outlineLevel="1">
      <c r="A199" s="61" t="str">
        <f>"         "&amp;Labels!B95</f>
        <v xml:space="preserve">         Product 1</v>
      </c>
      <c r="B199" s="76">
        <f>'(Intermediate Computations)'!B640</f>
        <v>0</v>
      </c>
      <c r="C199" s="76">
        <f>'(Intermediate Computations)'!C640</f>
        <v>0</v>
      </c>
      <c r="D199" s="76">
        <f>'(Intermediate Computations)'!D640</f>
        <v>0</v>
      </c>
      <c r="E199" s="76">
        <f>'(Intermediate Computations)'!E640</f>
        <v>0</v>
      </c>
      <c r="F199" s="43">
        <f t="shared" ref="F199:F209" si="55">SUM(B199:E199)</f>
        <v>0</v>
      </c>
      <c r="G199" s="76">
        <f>'(Intermediate Computations)'!G640</f>
        <v>0</v>
      </c>
      <c r="H199" s="76">
        <f>'(Intermediate Computations)'!H640</f>
        <v>0</v>
      </c>
      <c r="I199" s="76">
        <f>'(Intermediate Computations)'!I640</f>
        <v>0</v>
      </c>
      <c r="J199" s="76">
        <f>'(Intermediate Computations)'!J640</f>
        <v>0</v>
      </c>
      <c r="K199" s="43">
        <f t="shared" ref="K199:K209" si="56">SUM(G199:J199)</f>
        <v>0</v>
      </c>
      <c r="L199" s="43">
        <f t="shared" ref="L199:L209" si="57">SUM(B199:E199,G199:J199)</f>
        <v>0</v>
      </c>
    </row>
    <row r="200" spans="1:12" ht="12.75" hidden="1" customHeight="1" outlineLevel="1">
      <c r="A200" s="61" t="str">
        <f>"         "&amp;Labels!B96</f>
        <v xml:space="preserve">         Product 2</v>
      </c>
      <c r="B200" s="76">
        <f>'(Intermediate Computations)'!B968</f>
        <v>0</v>
      </c>
      <c r="C200" s="76">
        <f>'(Intermediate Computations)'!C968</f>
        <v>0</v>
      </c>
      <c r="D200" s="76">
        <f>'(Intermediate Computations)'!D968</f>
        <v>0</v>
      </c>
      <c r="E200" s="76">
        <f>'(Intermediate Computations)'!E968</f>
        <v>0</v>
      </c>
      <c r="F200" s="43">
        <f t="shared" si="55"/>
        <v>0</v>
      </c>
      <c r="G200" s="76">
        <f>'(Intermediate Computations)'!G968</f>
        <v>0</v>
      </c>
      <c r="H200" s="76">
        <f>'(Intermediate Computations)'!H968</f>
        <v>0</v>
      </c>
      <c r="I200" s="76">
        <f>'(Intermediate Computations)'!I968</f>
        <v>0</v>
      </c>
      <c r="J200" s="76">
        <f>'(Intermediate Computations)'!J968</f>
        <v>0</v>
      </c>
      <c r="K200" s="43">
        <f t="shared" si="56"/>
        <v>0</v>
      </c>
      <c r="L200" s="43">
        <f t="shared" si="57"/>
        <v>0</v>
      </c>
    </row>
    <row r="201" spans="1:12" ht="12.75" hidden="1" customHeight="1" outlineLevel="1">
      <c r="A201" s="61" t="str">
        <f>"         "&amp;Labels!B97</f>
        <v xml:space="preserve">         Product 3</v>
      </c>
      <c r="B201" s="76">
        <f>'(Intermediate Computations)'!B1296</f>
        <v>0</v>
      </c>
      <c r="C201" s="76">
        <f>'(Intermediate Computations)'!C1296</f>
        <v>0</v>
      </c>
      <c r="D201" s="76">
        <f>'(Intermediate Computations)'!D1296</f>
        <v>0</v>
      </c>
      <c r="E201" s="76">
        <f>'(Intermediate Computations)'!E1296</f>
        <v>0</v>
      </c>
      <c r="F201" s="43">
        <f t="shared" si="55"/>
        <v>0</v>
      </c>
      <c r="G201" s="76">
        <f>'(Intermediate Computations)'!G1296</f>
        <v>0</v>
      </c>
      <c r="H201" s="76">
        <f>'(Intermediate Computations)'!H1296</f>
        <v>0</v>
      </c>
      <c r="I201" s="76">
        <f>'(Intermediate Computations)'!I1296</f>
        <v>0</v>
      </c>
      <c r="J201" s="76">
        <f>'(Intermediate Computations)'!J1296</f>
        <v>0</v>
      </c>
      <c r="K201" s="43">
        <f t="shared" si="56"/>
        <v>0</v>
      </c>
      <c r="L201" s="43">
        <f t="shared" si="57"/>
        <v>0</v>
      </c>
    </row>
    <row r="202" spans="1:12" ht="12.75" hidden="1" customHeight="1" outlineLevel="1">
      <c r="A202" s="61" t="str">
        <f>"         "&amp;Labels!B98</f>
        <v xml:space="preserve">         Product 4</v>
      </c>
      <c r="B202" s="76">
        <f>'(Intermediate Computations)'!B1624</f>
        <v>0</v>
      </c>
      <c r="C202" s="76">
        <f>'(Intermediate Computations)'!C1624</f>
        <v>0</v>
      </c>
      <c r="D202" s="76">
        <f>'(Intermediate Computations)'!D1624</f>
        <v>0</v>
      </c>
      <c r="E202" s="76">
        <f>'(Intermediate Computations)'!E1624</f>
        <v>0</v>
      </c>
      <c r="F202" s="43">
        <f t="shared" si="55"/>
        <v>0</v>
      </c>
      <c r="G202" s="76">
        <f>'(Intermediate Computations)'!G1624</f>
        <v>0</v>
      </c>
      <c r="H202" s="76">
        <f>'(Intermediate Computations)'!H1624</f>
        <v>0</v>
      </c>
      <c r="I202" s="76">
        <f>'(Intermediate Computations)'!I1624</f>
        <v>0</v>
      </c>
      <c r="J202" s="76">
        <f>'(Intermediate Computations)'!J1624</f>
        <v>0</v>
      </c>
      <c r="K202" s="43">
        <f t="shared" si="56"/>
        <v>0</v>
      </c>
      <c r="L202" s="43">
        <f t="shared" si="57"/>
        <v>0</v>
      </c>
    </row>
    <row r="203" spans="1:12" ht="12.75" hidden="1" customHeight="1" outlineLevel="1">
      <c r="A203" s="61" t="str">
        <f>"         "&amp;Labels!B99</f>
        <v xml:space="preserve">         Product 5</v>
      </c>
      <c r="B203" s="76">
        <f>'(Intermediate Computations)'!B1952</f>
        <v>0</v>
      </c>
      <c r="C203" s="76">
        <f>'(Intermediate Computations)'!C1952</f>
        <v>0</v>
      </c>
      <c r="D203" s="76">
        <f>'(Intermediate Computations)'!D1952</f>
        <v>0</v>
      </c>
      <c r="E203" s="76">
        <f>'(Intermediate Computations)'!E1952</f>
        <v>0</v>
      </c>
      <c r="F203" s="43">
        <f t="shared" si="55"/>
        <v>0</v>
      </c>
      <c r="G203" s="76">
        <f>'(Intermediate Computations)'!G1952</f>
        <v>0</v>
      </c>
      <c r="H203" s="76">
        <f>'(Intermediate Computations)'!H1952</f>
        <v>0</v>
      </c>
      <c r="I203" s="76">
        <f>'(Intermediate Computations)'!I1952</f>
        <v>0</v>
      </c>
      <c r="J203" s="76">
        <f>'(Intermediate Computations)'!J1952</f>
        <v>0</v>
      </c>
      <c r="K203" s="43">
        <f t="shared" si="56"/>
        <v>0</v>
      </c>
      <c r="L203" s="43">
        <f t="shared" si="57"/>
        <v>0</v>
      </c>
    </row>
    <row r="204" spans="1:12" ht="12.75" hidden="1" customHeight="1" outlineLevel="1">
      <c r="A204" s="61" t="str">
        <f>"         "&amp;Labels!B100</f>
        <v xml:space="preserve">         Product 6</v>
      </c>
      <c r="B204" s="76">
        <f>'(Intermediate Computations)'!B2280</f>
        <v>0</v>
      </c>
      <c r="C204" s="76">
        <f>'(Intermediate Computations)'!C2280</f>
        <v>0</v>
      </c>
      <c r="D204" s="76">
        <f>'(Intermediate Computations)'!D2280</f>
        <v>0</v>
      </c>
      <c r="E204" s="76">
        <f>'(Intermediate Computations)'!E2280</f>
        <v>0</v>
      </c>
      <c r="F204" s="43">
        <f t="shared" si="55"/>
        <v>0</v>
      </c>
      <c r="G204" s="76">
        <f>'(Intermediate Computations)'!G2280</f>
        <v>0</v>
      </c>
      <c r="H204" s="76">
        <f>'(Intermediate Computations)'!H2280</f>
        <v>0</v>
      </c>
      <c r="I204" s="76">
        <f>'(Intermediate Computations)'!I2280</f>
        <v>0</v>
      </c>
      <c r="J204" s="76">
        <f>'(Intermediate Computations)'!J2280</f>
        <v>0</v>
      </c>
      <c r="K204" s="43">
        <f t="shared" si="56"/>
        <v>0</v>
      </c>
      <c r="L204" s="43">
        <f t="shared" si="57"/>
        <v>0</v>
      </c>
    </row>
    <row r="205" spans="1:12" ht="12.75" hidden="1" customHeight="1" outlineLevel="1">
      <c r="A205" s="61" t="str">
        <f>"         "&amp;Labels!B101</f>
        <v xml:space="preserve">         Product 7</v>
      </c>
      <c r="B205" s="76">
        <f>'(Intermediate Computations)'!B2608</f>
        <v>0</v>
      </c>
      <c r="C205" s="76">
        <f>'(Intermediate Computations)'!C2608</f>
        <v>0</v>
      </c>
      <c r="D205" s="76">
        <f>'(Intermediate Computations)'!D2608</f>
        <v>0</v>
      </c>
      <c r="E205" s="76">
        <f>'(Intermediate Computations)'!E2608</f>
        <v>0</v>
      </c>
      <c r="F205" s="43">
        <f t="shared" si="55"/>
        <v>0</v>
      </c>
      <c r="G205" s="76">
        <f>'(Intermediate Computations)'!G2608</f>
        <v>0</v>
      </c>
      <c r="H205" s="76">
        <f>'(Intermediate Computations)'!H2608</f>
        <v>0</v>
      </c>
      <c r="I205" s="76">
        <f>'(Intermediate Computations)'!I2608</f>
        <v>0</v>
      </c>
      <c r="J205" s="76">
        <f>'(Intermediate Computations)'!J2608</f>
        <v>0</v>
      </c>
      <c r="K205" s="43">
        <f t="shared" si="56"/>
        <v>0</v>
      </c>
      <c r="L205" s="43">
        <f t="shared" si="57"/>
        <v>0</v>
      </c>
    </row>
    <row r="206" spans="1:12" ht="12.75" hidden="1" customHeight="1" outlineLevel="1">
      <c r="A206" s="61" t="str">
        <f>"         "&amp;Labels!B102</f>
        <v xml:space="preserve">         Product 8</v>
      </c>
      <c r="B206" s="76">
        <f>'(Intermediate Computations)'!B2936</f>
        <v>0</v>
      </c>
      <c r="C206" s="76">
        <f>'(Intermediate Computations)'!C2936</f>
        <v>0</v>
      </c>
      <c r="D206" s="76">
        <f>'(Intermediate Computations)'!D2936</f>
        <v>0</v>
      </c>
      <c r="E206" s="76">
        <f>'(Intermediate Computations)'!E2936</f>
        <v>0</v>
      </c>
      <c r="F206" s="43">
        <f t="shared" si="55"/>
        <v>0</v>
      </c>
      <c r="G206" s="76">
        <f>'(Intermediate Computations)'!G2936</f>
        <v>0</v>
      </c>
      <c r="H206" s="76">
        <f>'(Intermediate Computations)'!H2936</f>
        <v>0</v>
      </c>
      <c r="I206" s="76">
        <f>'(Intermediate Computations)'!I2936</f>
        <v>0</v>
      </c>
      <c r="J206" s="76">
        <f>'(Intermediate Computations)'!J2936</f>
        <v>0</v>
      </c>
      <c r="K206" s="43">
        <f t="shared" si="56"/>
        <v>0</v>
      </c>
      <c r="L206" s="43">
        <f t="shared" si="57"/>
        <v>0</v>
      </c>
    </row>
    <row r="207" spans="1:12" ht="12.75" hidden="1" customHeight="1" outlineLevel="1">
      <c r="A207" s="61" t="str">
        <f>"         "&amp;Labels!B103</f>
        <v xml:space="preserve">         Product 9</v>
      </c>
      <c r="B207" s="76">
        <f>'(Intermediate Computations)'!B3264</f>
        <v>0</v>
      </c>
      <c r="C207" s="76">
        <f>'(Intermediate Computations)'!C3264</f>
        <v>0</v>
      </c>
      <c r="D207" s="76">
        <f>'(Intermediate Computations)'!D3264</f>
        <v>0</v>
      </c>
      <c r="E207" s="76">
        <f>'(Intermediate Computations)'!E3264</f>
        <v>0</v>
      </c>
      <c r="F207" s="43">
        <f t="shared" si="55"/>
        <v>0</v>
      </c>
      <c r="G207" s="76">
        <f>'(Intermediate Computations)'!G3264</f>
        <v>0</v>
      </c>
      <c r="H207" s="76">
        <f>'(Intermediate Computations)'!H3264</f>
        <v>0</v>
      </c>
      <c r="I207" s="76">
        <f>'(Intermediate Computations)'!I3264</f>
        <v>0</v>
      </c>
      <c r="J207" s="76">
        <f>'(Intermediate Computations)'!J3264</f>
        <v>0</v>
      </c>
      <c r="K207" s="43">
        <f t="shared" si="56"/>
        <v>0</v>
      </c>
      <c r="L207" s="43">
        <f t="shared" si="57"/>
        <v>0</v>
      </c>
    </row>
    <row r="208" spans="1:12" ht="12.75" hidden="1" customHeight="1" outlineLevel="1">
      <c r="A208" s="61" t="str">
        <f>"         "&amp;Labels!B104</f>
        <v xml:space="preserve">         Product 10</v>
      </c>
      <c r="B208" s="76">
        <f>'(Intermediate Computations)'!B3592</f>
        <v>0</v>
      </c>
      <c r="C208" s="76">
        <f>'(Intermediate Computations)'!C3592</f>
        <v>0</v>
      </c>
      <c r="D208" s="76">
        <f>'(Intermediate Computations)'!D3592</f>
        <v>0</v>
      </c>
      <c r="E208" s="76">
        <f>'(Intermediate Computations)'!E3592</f>
        <v>0</v>
      </c>
      <c r="F208" s="43">
        <f t="shared" si="55"/>
        <v>0</v>
      </c>
      <c r="G208" s="76">
        <f>'(Intermediate Computations)'!G3592</f>
        <v>0</v>
      </c>
      <c r="H208" s="76">
        <f>'(Intermediate Computations)'!H3592</f>
        <v>0</v>
      </c>
      <c r="I208" s="76">
        <f>'(Intermediate Computations)'!I3592</f>
        <v>0</v>
      </c>
      <c r="J208" s="76">
        <f>'(Intermediate Computations)'!J3592</f>
        <v>0</v>
      </c>
      <c r="K208" s="43">
        <f t="shared" si="56"/>
        <v>0</v>
      </c>
      <c r="L208" s="43">
        <f t="shared" si="57"/>
        <v>0</v>
      </c>
    </row>
    <row r="209" spans="1:12" ht="12.75" hidden="1" customHeight="1" outlineLevel="1">
      <c r="A209" s="61" t="str">
        <f>"         "&amp;Labels!C94</f>
        <v xml:space="preserve">         Total</v>
      </c>
      <c r="B209" s="84">
        <f>SUM(B199:B208)</f>
        <v>0</v>
      </c>
      <c r="C209" s="84">
        <f>SUM(C199:C208)</f>
        <v>0</v>
      </c>
      <c r="D209" s="84">
        <f>SUM(D199:D208)</f>
        <v>0</v>
      </c>
      <c r="E209" s="84">
        <f>SUM(E199:E208)</f>
        <v>0</v>
      </c>
      <c r="F209" s="43">
        <f t="shared" si="55"/>
        <v>0</v>
      </c>
      <c r="G209" s="84">
        <f>SUM(G199:G208)</f>
        <v>0</v>
      </c>
      <c r="H209" s="84">
        <f>SUM(H199:H208)</f>
        <v>0</v>
      </c>
      <c r="I209" s="84">
        <f>SUM(I199:I208)</f>
        <v>0</v>
      </c>
      <c r="J209" s="84">
        <f>SUM(J199:J208)</f>
        <v>0</v>
      </c>
      <c r="K209" s="43">
        <f t="shared" si="56"/>
        <v>0</v>
      </c>
      <c r="L209" s="43">
        <f t="shared" si="57"/>
        <v>0</v>
      </c>
    </row>
    <row r="210" spans="1:12" ht="12.75" hidden="1" customHeight="1" outlineLevel="1">
      <c r="A210" s="61" t="str">
        <f>"      "&amp;Labels!B90</f>
        <v xml:space="preserve">      Q 6</v>
      </c>
      <c r="B210" s="84"/>
      <c r="C210" s="84"/>
      <c r="D210" s="84"/>
      <c r="E210" s="84"/>
      <c r="F210" s="43"/>
      <c r="G210" s="84"/>
      <c r="H210" s="84"/>
      <c r="I210" s="84"/>
      <c r="J210" s="84"/>
      <c r="K210" s="43"/>
      <c r="L210" s="43"/>
    </row>
    <row r="211" spans="1:12" ht="12.75" hidden="1" customHeight="1" outlineLevel="1">
      <c r="A211" s="61" t="str">
        <f>"         "&amp;Labels!B95</f>
        <v xml:space="preserve">         Product 1</v>
      </c>
      <c r="B211" s="76">
        <f>'(Intermediate Computations)'!B652</f>
        <v>0</v>
      </c>
      <c r="C211" s="76">
        <f>'(Intermediate Computations)'!C652</f>
        <v>0</v>
      </c>
      <c r="D211" s="76">
        <f>'(Intermediate Computations)'!D652</f>
        <v>0</v>
      </c>
      <c r="E211" s="76">
        <f>'(Intermediate Computations)'!E652</f>
        <v>0</v>
      </c>
      <c r="F211" s="43">
        <f t="shared" ref="F211:F221" si="58">SUM(B211:E211)</f>
        <v>0</v>
      </c>
      <c r="G211" s="76">
        <f>'(Intermediate Computations)'!G652</f>
        <v>0</v>
      </c>
      <c r="H211" s="76">
        <f>'(Intermediate Computations)'!H652</f>
        <v>0</v>
      </c>
      <c r="I211" s="76">
        <f>'(Intermediate Computations)'!I652</f>
        <v>0</v>
      </c>
      <c r="J211" s="76">
        <f>'(Intermediate Computations)'!J652</f>
        <v>0</v>
      </c>
      <c r="K211" s="43">
        <f t="shared" ref="K211:K221" si="59">SUM(G211:J211)</f>
        <v>0</v>
      </c>
      <c r="L211" s="43">
        <f t="shared" ref="L211:L221" si="60">SUM(B211:E211,G211:J211)</f>
        <v>0</v>
      </c>
    </row>
    <row r="212" spans="1:12" ht="12.75" hidden="1" customHeight="1" outlineLevel="1">
      <c r="A212" s="61" t="str">
        <f>"         "&amp;Labels!B96</f>
        <v xml:space="preserve">         Product 2</v>
      </c>
      <c r="B212" s="76">
        <f>'(Intermediate Computations)'!B980</f>
        <v>0</v>
      </c>
      <c r="C212" s="76">
        <f>'(Intermediate Computations)'!C980</f>
        <v>0</v>
      </c>
      <c r="D212" s="76">
        <f>'(Intermediate Computations)'!D980</f>
        <v>0</v>
      </c>
      <c r="E212" s="76">
        <f>'(Intermediate Computations)'!E980</f>
        <v>0</v>
      </c>
      <c r="F212" s="43">
        <f t="shared" si="58"/>
        <v>0</v>
      </c>
      <c r="G212" s="76">
        <f>'(Intermediate Computations)'!G980</f>
        <v>0</v>
      </c>
      <c r="H212" s="76">
        <f>'(Intermediate Computations)'!H980</f>
        <v>0</v>
      </c>
      <c r="I212" s="76">
        <f>'(Intermediate Computations)'!I980</f>
        <v>0</v>
      </c>
      <c r="J212" s="76">
        <f>'(Intermediate Computations)'!J980</f>
        <v>0</v>
      </c>
      <c r="K212" s="43">
        <f t="shared" si="59"/>
        <v>0</v>
      </c>
      <c r="L212" s="43">
        <f t="shared" si="60"/>
        <v>0</v>
      </c>
    </row>
    <row r="213" spans="1:12" ht="12.75" hidden="1" customHeight="1" outlineLevel="1">
      <c r="A213" s="61" t="str">
        <f>"         "&amp;Labels!B97</f>
        <v xml:space="preserve">         Product 3</v>
      </c>
      <c r="B213" s="76">
        <f>'(Intermediate Computations)'!B1308</f>
        <v>0</v>
      </c>
      <c r="C213" s="76">
        <f>'(Intermediate Computations)'!C1308</f>
        <v>0</v>
      </c>
      <c r="D213" s="76">
        <f>'(Intermediate Computations)'!D1308</f>
        <v>0</v>
      </c>
      <c r="E213" s="76">
        <f>'(Intermediate Computations)'!E1308</f>
        <v>0</v>
      </c>
      <c r="F213" s="43">
        <f t="shared" si="58"/>
        <v>0</v>
      </c>
      <c r="G213" s="76">
        <f>'(Intermediate Computations)'!G1308</f>
        <v>0</v>
      </c>
      <c r="H213" s="76">
        <f>'(Intermediate Computations)'!H1308</f>
        <v>0</v>
      </c>
      <c r="I213" s="76">
        <f>'(Intermediate Computations)'!I1308</f>
        <v>0</v>
      </c>
      <c r="J213" s="76">
        <f>'(Intermediate Computations)'!J1308</f>
        <v>0</v>
      </c>
      <c r="K213" s="43">
        <f t="shared" si="59"/>
        <v>0</v>
      </c>
      <c r="L213" s="43">
        <f t="shared" si="60"/>
        <v>0</v>
      </c>
    </row>
    <row r="214" spans="1:12" ht="12.75" hidden="1" customHeight="1" outlineLevel="1">
      <c r="A214" s="61" t="str">
        <f>"         "&amp;Labels!B98</f>
        <v xml:space="preserve">         Product 4</v>
      </c>
      <c r="B214" s="76">
        <f>'(Intermediate Computations)'!B1636</f>
        <v>0</v>
      </c>
      <c r="C214" s="76">
        <f>'(Intermediate Computations)'!C1636</f>
        <v>0</v>
      </c>
      <c r="D214" s="76">
        <f>'(Intermediate Computations)'!D1636</f>
        <v>0</v>
      </c>
      <c r="E214" s="76">
        <f>'(Intermediate Computations)'!E1636</f>
        <v>0</v>
      </c>
      <c r="F214" s="43">
        <f t="shared" si="58"/>
        <v>0</v>
      </c>
      <c r="G214" s="76">
        <f>'(Intermediate Computations)'!G1636</f>
        <v>0</v>
      </c>
      <c r="H214" s="76">
        <f>'(Intermediate Computations)'!H1636</f>
        <v>0</v>
      </c>
      <c r="I214" s="76">
        <f>'(Intermediate Computations)'!I1636</f>
        <v>0</v>
      </c>
      <c r="J214" s="76">
        <f>'(Intermediate Computations)'!J1636</f>
        <v>0</v>
      </c>
      <c r="K214" s="43">
        <f t="shared" si="59"/>
        <v>0</v>
      </c>
      <c r="L214" s="43">
        <f t="shared" si="60"/>
        <v>0</v>
      </c>
    </row>
    <row r="215" spans="1:12" ht="12.75" hidden="1" customHeight="1" outlineLevel="1">
      <c r="A215" s="61" t="str">
        <f>"         "&amp;Labels!B99</f>
        <v xml:space="preserve">         Product 5</v>
      </c>
      <c r="B215" s="76">
        <f>'(Intermediate Computations)'!B1964</f>
        <v>0</v>
      </c>
      <c r="C215" s="76">
        <f>'(Intermediate Computations)'!C1964</f>
        <v>0</v>
      </c>
      <c r="D215" s="76">
        <f>'(Intermediate Computations)'!D1964</f>
        <v>0</v>
      </c>
      <c r="E215" s="76">
        <f>'(Intermediate Computations)'!E1964</f>
        <v>0</v>
      </c>
      <c r="F215" s="43">
        <f t="shared" si="58"/>
        <v>0</v>
      </c>
      <c r="G215" s="76">
        <f>'(Intermediate Computations)'!G1964</f>
        <v>0</v>
      </c>
      <c r="H215" s="76">
        <f>'(Intermediate Computations)'!H1964</f>
        <v>0</v>
      </c>
      <c r="I215" s="76">
        <f>'(Intermediate Computations)'!I1964</f>
        <v>0</v>
      </c>
      <c r="J215" s="76">
        <f>'(Intermediate Computations)'!J1964</f>
        <v>0</v>
      </c>
      <c r="K215" s="43">
        <f t="shared" si="59"/>
        <v>0</v>
      </c>
      <c r="L215" s="43">
        <f t="shared" si="60"/>
        <v>0</v>
      </c>
    </row>
    <row r="216" spans="1:12" ht="12.75" hidden="1" customHeight="1" outlineLevel="1">
      <c r="A216" s="61" t="str">
        <f>"         "&amp;Labels!B100</f>
        <v xml:space="preserve">         Product 6</v>
      </c>
      <c r="B216" s="76">
        <f>'(Intermediate Computations)'!B2292</f>
        <v>0</v>
      </c>
      <c r="C216" s="76">
        <f>'(Intermediate Computations)'!C2292</f>
        <v>0</v>
      </c>
      <c r="D216" s="76">
        <f>'(Intermediate Computations)'!D2292</f>
        <v>0</v>
      </c>
      <c r="E216" s="76">
        <f>'(Intermediate Computations)'!E2292</f>
        <v>0</v>
      </c>
      <c r="F216" s="43">
        <f t="shared" si="58"/>
        <v>0</v>
      </c>
      <c r="G216" s="76">
        <f>'(Intermediate Computations)'!G2292</f>
        <v>0</v>
      </c>
      <c r="H216" s="76">
        <f>'(Intermediate Computations)'!H2292</f>
        <v>0</v>
      </c>
      <c r="I216" s="76">
        <f>'(Intermediate Computations)'!I2292</f>
        <v>0</v>
      </c>
      <c r="J216" s="76">
        <f>'(Intermediate Computations)'!J2292</f>
        <v>0</v>
      </c>
      <c r="K216" s="43">
        <f t="shared" si="59"/>
        <v>0</v>
      </c>
      <c r="L216" s="43">
        <f t="shared" si="60"/>
        <v>0</v>
      </c>
    </row>
    <row r="217" spans="1:12" ht="12.75" hidden="1" customHeight="1" outlineLevel="1">
      <c r="A217" s="61" t="str">
        <f>"         "&amp;Labels!B101</f>
        <v xml:space="preserve">         Product 7</v>
      </c>
      <c r="B217" s="76">
        <f>'(Intermediate Computations)'!B2620</f>
        <v>0</v>
      </c>
      <c r="C217" s="76">
        <f>'(Intermediate Computations)'!C2620</f>
        <v>0</v>
      </c>
      <c r="D217" s="76">
        <f>'(Intermediate Computations)'!D2620</f>
        <v>0</v>
      </c>
      <c r="E217" s="76">
        <f>'(Intermediate Computations)'!E2620</f>
        <v>0</v>
      </c>
      <c r="F217" s="43">
        <f t="shared" si="58"/>
        <v>0</v>
      </c>
      <c r="G217" s="76">
        <f>'(Intermediate Computations)'!G2620</f>
        <v>0</v>
      </c>
      <c r="H217" s="76">
        <f>'(Intermediate Computations)'!H2620</f>
        <v>0</v>
      </c>
      <c r="I217" s="76">
        <f>'(Intermediate Computations)'!I2620</f>
        <v>0</v>
      </c>
      <c r="J217" s="76">
        <f>'(Intermediate Computations)'!J2620</f>
        <v>0</v>
      </c>
      <c r="K217" s="43">
        <f t="shared" si="59"/>
        <v>0</v>
      </c>
      <c r="L217" s="43">
        <f t="shared" si="60"/>
        <v>0</v>
      </c>
    </row>
    <row r="218" spans="1:12" ht="12.75" hidden="1" customHeight="1" outlineLevel="1">
      <c r="A218" s="61" t="str">
        <f>"         "&amp;Labels!B102</f>
        <v xml:space="preserve">         Product 8</v>
      </c>
      <c r="B218" s="76">
        <f>'(Intermediate Computations)'!B2948</f>
        <v>0</v>
      </c>
      <c r="C218" s="76">
        <f>'(Intermediate Computations)'!C2948</f>
        <v>0</v>
      </c>
      <c r="D218" s="76">
        <f>'(Intermediate Computations)'!D2948</f>
        <v>0</v>
      </c>
      <c r="E218" s="76">
        <f>'(Intermediate Computations)'!E2948</f>
        <v>0</v>
      </c>
      <c r="F218" s="43">
        <f t="shared" si="58"/>
        <v>0</v>
      </c>
      <c r="G218" s="76">
        <f>'(Intermediate Computations)'!G2948</f>
        <v>0</v>
      </c>
      <c r="H218" s="76">
        <f>'(Intermediate Computations)'!H2948</f>
        <v>0</v>
      </c>
      <c r="I218" s="76">
        <f>'(Intermediate Computations)'!I2948</f>
        <v>0</v>
      </c>
      <c r="J218" s="76">
        <f>'(Intermediate Computations)'!J2948</f>
        <v>0</v>
      </c>
      <c r="K218" s="43">
        <f t="shared" si="59"/>
        <v>0</v>
      </c>
      <c r="L218" s="43">
        <f t="shared" si="60"/>
        <v>0</v>
      </c>
    </row>
    <row r="219" spans="1:12" ht="12.75" hidden="1" customHeight="1" outlineLevel="1">
      <c r="A219" s="61" t="str">
        <f>"         "&amp;Labels!B103</f>
        <v xml:space="preserve">         Product 9</v>
      </c>
      <c r="B219" s="76">
        <f>'(Intermediate Computations)'!B3276</f>
        <v>0</v>
      </c>
      <c r="C219" s="76">
        <f>'(Intermediate Computations)'!C3276</f>
        <v>0</v>
      </c>
      <c r="D219" s="76">
        <f>'(Intermediate Computations)'!D3276</f>
        <v>0</v>
      </c>
      <c r="E219" s="76">
        <f>'(Intermediate Computations)'!E3276</f>
        <v>0</v>
      </c>
      <c r="F219" s="43">
        <f t="shared" si="58"/>
        <v>0</v>
      </c>
      <c r="G219" s="76">
        <f>'(Intermediate Computations)'!G3276</f>
        <v>0</v>
      </c>
      <c r="H219" s="76">
        <f>'(Intermediate Computations)'!H3276</f>
        <v>0</v>
      </c>
      <c r="I219" s="76">
        <f>'(Intermediate Computations)'!I3276</f>
        <v>0</v>
      </c>
      <c r="J219" s="76">
        <f>'(Intermediate Computations)'!J3276</f>
        <v>0</v>
      </c>
      <c r="K219" s="43">
        <f t="shared" si="59"/>
        <v>0</v>
      </c>
      <c r="L219" s="43">
        <f t="shared" si="60"/>
        <v>0</v>
      </c>
    </row>
    <row r="220" spans="1:12" ht="12.75" hidden="1" customHeight="1" outlineLevel="1">
      <c r="A220" s="61" t="str">
        <f>"         "&amp;Labels!B104</f>
        <v xml:space="preserve">         Product 10</v>
      </c>
      <c r="B220" s="76">
        <f>'(Intermediate Computations)'!B3604</f>
        <v>0</v>
      </c>
      <c r="C220" s="76">
        <f>'(Intermediate Computations)'!C3604</f>
        <v>0</v>
      </c>
      <c r="D220" s="76">
        <f>'(Intermediate Computations)'!D3604</f>
        <v>0</v>
      </c>
      <c r="E220" s="76">
        <f>'(Intermediate Computations)'!E3604</f>
        <v>0</v>
      </c>
      <c r="F220" s="43">
        <f t="shared" si="58"/>
        <v>0</v>
      </c>
      <c r="G220" s="76">
        <f>'(Intermediate Computations)'!G3604</f>
        <v>0</v>
      </c>
      <c r="H220" s="76">
        <f>'(Intermediate Computations)'!H3604</f>
        <v>0</v>
      </c>
      <c r="I220" s="76">
        <f>'(Intermediate Computations)'!I3604</f>
        <v>0</v>
      </c>
      <c r="J220" s="76">
        <f>'(Intermediate Computations)'!J3604</f>
        <v>0</v>
      </c>
      <c r="K220" s="43">
        <f t="shared" si="59"/>
        <v>0</v>
      </c>
      <c r="L220" s="43">
        <f t="shared" si="60"/>
        <v>0</v>
      </c>
    </row>
    <row r="221" spans="1:12" ht="12.75" hidden="1" customHeight="1" outlineLevel="1">
      <c r="A221" s="61" t="str">
        <f>"         "&amp;Labels!C94</f>
        <v xml:space="preserve">         Total</v>
      </c>
      <c r="B221" s="84">
        <f>SUM(B211:B220)</f>
        <v>0</v>
      </c>
      <c r="C221" s="84">
        <f>SUM(C211:C220)</f>
        <v>0</v>
      </c>
      <c r="D221" s="84">
        <f>SUM(D211:D220)</f>
        <v>0</v>
      </c>
      <c r="E221" s="84">
        <f>SUM(E211:E220)</f>
        <v>0</v>
      </c>
      <c r="F221" s="43">
        <f t="shared" si="58"/>
        <v>0</v>
      </c>
      <c r="G221" s="84">
        <f>SUM(G211:G220)</f>
        <v>0</v>
      </c>
      <c r="H221" s="84">
        <f>SUM(H211:H220)</f>
        <v>0</v>
      </c>
      <c r="I221" s="84">
        <f>SUM(I211:I220)</f>
        <v>0</v>
      </c>
      <c r="J221" s="84">
        <f>SUM(J211:J220)</f>
        <v>0</v>
      </c>
      <c r="K221" s="43">
        <f t="shared" si="59"/>
        <v>0</v>
      </c>
      <c r="L221" s="43">
        <f t="shared" si="60"/>
        <v>0</v>
      </c>
    </row>
    <row r="222" spans="1:12" ht="12.75" hidden="1" customHeight="1" outlineLevel="1">
      <c r="A222" s="61" t="str">
        <f>"      "&amp;Labels!B91</f>
        <v xml:space="preserve">      Q 7</v>
      </c>
      <c r="B222" s="84"/>
      <c r="C222" s="84"/>
      <c r="D222" s="84"/>
      <c r="E222" s="84"/>
      <c r="F222" s="43"/>
      <c r="G222" s="84"/>
      <c r="H222" s="84"/>
      <c r="I222" s="84"/>
      <c r="J222" s="84"/>
      <c r="K222" s="43"/>
      <c r="L222" s="43"/>
    </row>
    <row r="223" spans="1:12" ht="12.75" hidden="1" customHeight="1" outlineLevel="1">
      <c r="A223" s="61" t="str">
        <f>"         "&amp;Labels!B95</f>
        <v xml:space="preserve">         Product 1</v>
      </c>
      <c r="B223" s="76">
        <f>'(Intermediate Computations)'!B664</f>
        <v>0</v>
      </c>
      <c r="C223" s="76">
        <f>'(Intermediate Computations)'!C664</f>
        <v>0</v>
      </c>
      <c r="D223" s="76">
        <f>'(Intermediate Computations)'!D664</f>
        <v>0</v>
      </c>
      <c r="E223" s="76">
        <f>'(Intermediate Computations)'!E664</f>
        <v>0</v>
      </c>
      <c r="F223" s="43">
        <f t="shared" ref="F223:F233" si="61">SUM(B223:E223)</f>
        <v>0</v>
      </c>
      <c r="G223" s="76">
        <f>'(Intermediate Computations)'!G664</f>
        <v>0</v>
      </c>
      <c r="H223" s="76">
        <f>'(Intermediate Computations)'!H664</f>
        <v>0</v>
      </c>
      <c r="I223" s="76">
        <f>'(Intermediate Computations)'!I664</f>
        <v>0</v>
      </c>
      <c r="J223" s="76">
        <f>'(Intermediate Computations)'!J664</f>
        <v>0</v>
      </c>
      <c r="K223" s="43">
        <f t="shared" ref="K223:K233" si="62">SUM(G223:J223)</f>
        <v>0</v>
      </c>
      <c r="L223" s="43">
        <f t="shared" ref="L223:L233" si="63">SUM(B223:E223,G223:J223)</f>
        <v>0</v>
      </c>
    </row>
    <row r="224" spans="1:12" ht="12.75" hidden="1" customHeight="1" outlineLevel="1">
      <c r="A224" s="61" t="str">
        <f>"         "&amp;Labels!B96</f>
        <v xml:space="preserve">         Product 2</v>
      </c>
      <c r="B224" s="76">
        <f>'(Intermediate Computations)'!B992</f>
        <v>0</v>
      </c>
      <c r="C224" s="76">
        <f>'(Intermediate Computations)'!C992</f>
        <v>0</v>
      </c>
      <c r="D224" s="76">
        <f>'(Intermediate Computations)'!D992</f>
        <v>0</v>
      </c>
      <c r="E224" s="76">
        <f>'(Intermediate Computations)'!E992</f>
        <v>0</v>
      </c>
      <c r="F224" s="43">
        <f t="shared" si="61"/>
        <v>0</v>
      </c>
      <c r="G224" s="76">
        <f>'(Intermediate Computations)'!G992</f>
        <v>0</v>
      </c>
      <c r="H224" s="76">
        <f>'(Intermediate Computations)'!H992</f>
        <v>0</v>
      </c>
      <c r="I224" s="76">
        <f>'(Intermediate Computations)'!I992</f>
        <v>0</v>
      </c>
      <c r="J224" s="76">
        <f>'(Intermediate Computations)'!J992</f>
        <v>0</v>
      </c>
      <c r="K224" s="43">
        <f t="shared" si="62"/>
        <v>0</v>
      </c>
      <c r="L224" s="43">
        <f t="shared" si="63"/>
        <v>0</v>
      </c>
    </row>
    <row r="225" spans="1:12" ht="12.75" hidden="1" customHeight="1" outlineLevel="1">
      <c r="A225" s="61" t="str">
        <f>"         "&amp;Labels!B97</f>
        <v xml:space="preserve">         Product 3</v>
      </c>
      <c r="B225" s="76">
        <f>'(Intermediate Computations)'!B1320</f>
        <v>0</v>
      </c>
      <c r="C225" s="76">
        <f>'(Intermediate Computations)'!C1320</f>
        <v>0</v>
      </c>
      <c r="D225" s="76">
        <f>'(Intermediate Computations)'!D1320</f>
        <v>0</v>
      </c>
      <c r="E225" s="76">
        <f>'(Intermediate Computations)'!E1320</f>
        <v>0</v>
      </c>
      <c r="F225" s="43">
        <f t="shared" si="61"/>
        <v>0</v>
      </c>
      <c r="G225" s="76">
        <f>'(Intermediate Computations)'!G1320</f>
        <v>0</v>
      </c>
      <c r="H225" s="76">
        <f>'(Intermediate Computations)'!H1320</f>
        <v>0</v>
      </c>
      <c r="I225" s="76">
        <f>'(Intermediate Computations)'!I1320</f>
        <v>0</v>
      </c>
      <c r="J225" s="76">
        <f>'(Intermediate Computations)'!J1320</f>
        <v>0</v>
      </c>
      <c r="K225" s="43">
        <f t="shared" si="62"/>
        <v>0</v>
      </c>
      <c r="L225" s="43">
        <f t="shared" si="63"/>
        <v>0</v>
      </c>
    </row>
    <row r="226" spans="1:12" ht="12.75" hidden="1" customHeight="1" outlineLevel="1">
      <c r="A226" s="61" t="str">
        <f>"         "&amp;Labels!B98</f>
        <v xml:space="preserve">         Product 4</v>
      </c>
      <c r="B226" s="76">
        <f>'(Intermediate Computations)'!B1648</f>
        <v>0</v>
      </c>
      <c r="C226" s="76">
        <f>'(Intermediate Computations)'!C1648</f>
        <v>0</v>
      </c>
      <c r="D226" s="76">
        <f>'(Intermediate Computations)'!D1648</f>
        <v>0</v>
      </c>
      <c r="E226" s="76">
        <f>'(Intermediate Computations)'!E1648</f>
        <v>0</v>
      </c>
      <c r="F226" s="43">
        <f t="shared" si="61"/>
        <v>0</v>
      </c>
      <c r="G226" s="76">
        <f>'(Intermediate Computations)'!G1648</f>
        <v>0</v>
      </c>
      <c r="H226" s="76">
        <f>'(Intermediate Computations)'!H1648</f>
        <v>0</v>
      </c>
      <c r="I226" s="76">
        <f>'(Intermediate Computations)'!I1648</f>
        <v>0</v>
      </c>
      <c r="J226" s="76">
        <f>'(Intermediate Computations)'!J1648</f>
        <v>0</v>
      </c>
      <c r="K226" s="43">
        <f t="shared" si="62"/>
        <v>0</v>
      </c>
      <c r="L226" s="43">
        <f t="shared" si="63"/>
        <v>0</v>
      </c>
    </row>
    <row r="227" spans="1:12" ht="12.75" hidden="1" customHeight="1" outlineLevel="1">
      <c r="A227" s="61" t="str">
        <f>"         "&amp;Labels!B99</f>
        <v xml:space="preserve">         Product 5</v>
      </c>
      <c r="B227" s="76">
        <f>'(Intermediate Computations)'!B1976</f>
        <v>0</v>
      </c>
      <c r="C227" s="76">
        <f>'(Intermediate Computations)'!C1976</f>
        <v>0</v>
      </c>
      <c r="D227" s="76">
        <f>'(Intermediate Computations)'!D1976</f>
        <v>0</v>
      </c>
      <c r="E227" s="76">
        <f>'(Intermediate Computations)'!E1976</f>
        <v>0</v>
      </c>
      <c r="F227" s="43">
        <f t="shared" si="61"/>
        <v>0</v>
      </c>
      <c r="G227" s="76">
        <f>'(Intermediate Computations)'!G1976</f>
        <v>0</v>
      </c>
      <c r="H227" s="76">
        <f>'(Intermediate Computations)'!H1976</f>
        <v>0</v>
      </c>
      <c r="I227" s="76">
        <f>'(Intermediate Computations)'!I1976</f>
        <v>0</v>
      </c>
      <c r="J227" s="76">
        <f>'(Intermediate Computations)'!J1976</f>
        <v>0</v>
      </c>
      <c r="K227" s="43">
        <f t="shared" si="62"/>
        <v>0</v>
      </c>
      <c r="L227" s="43">
        <f t="shared" si="63"/>
        <v>0</v>
      </c>
    </row>
    <row r="228" spans="1:12" ht="12.75" hidden="1" customHeight="1" outlineLevel="1">
      <c r="A228" s="61" t="str">
        <f>"         "&amp;Labels!B100</f>
        <v xml:space="preserve">         Product 6</v>
      </c>
      <c r="B228" s="76">
        <f>'(Intermediate Computations)'!B2304</f>
        <v>0</v>
      </c>
      <c r="C228" s="76">
        <f>'(Intermediate Computations)'!C2304</f>
        <v>0</v>
      </c>
      <c r="D228" s="76">
        <f>'(Intermediate Computations)'!D2304</f>
        <v>0</v>
      </c>
      <c r="E228" s="76">
        <f>'(Intermediate Computations)'!E2304</f>
        <v>0</v>
      </c>
      <c r="F228" s="43">
        <f t="shared" si="61"/>
        <v>0</v>
      </c>
      <c r="G228" s="76">
        <f>'(Intermediate Computations)'!G2304</f>
        <v>0</v>
      </c>
      <c r="H228" s="76">
        <f>'(Intermediate Computations)'!H2304</f>
        <v>0</v>
      </c>
      <c r="I228" s="76">
        <f>'(Intermediate Computations)'!I2304</f>
        <v>0</v>
      </c>
      <c r="J228" s="76">
        <f>'(Intermediate Computations)'!J2304</f>
        <v>0</v>
      </c>
      <c r="K228" s="43">
        <f t="shared" si="62"/>
        <v>0</v>
      </c>
      <c r="L228" s="43">
        <f t="shared" si="63"/>
        <v>0</v>
      </c>
    </row>
    <row r="229" spans="1:12" ht="12.75" hidden="1" customHeight="1" outlineLevel="1">
      <c r="A229" s="61" t="str">
        <f>"         "&amp;Labels!B101</f>
        <v xml:space="preserve">         Product 7</v>
      </c>
      <c r="B229" s="76">
        <f>'(Intermediate Computations)'!B2632</f>
        <v>0</v>
      </c>
      <c r="C229" s="76">
        <f>'(Intermediate Computations)'!C2632</f>
        <v>0</v>
      </c>
      <c r="D229" s="76">
        <f>'(Intermediate Computations)'!D2632</f>
        <v>0</v>
      </c>
      <c r="E229" s="76">
        <f>'(Intermediate Computations)'!E2632</f>
        <v>0</v>
      </c>
      <c r="F229" s="43">
        <f t="shared" si="61"/>
        <v>0</v>
      </c>
      <c r="G229" s="76">
        <f>'(Intermediate Computations)'!G2632</f>
        <v>0</v>
      </c>
      <c r="H229" s="76">
        <f>'(Intermediate Computations)'!H2632</f>
        <v>0</v>
      </c>
      <c r="I229" s="76">
        <f>'(Intermediate Computations)'!I2632</f>
        <v>0</v>
      </c>
      <c r="J229" s="76">
        <f>'(Intermediate Computations)'!J2632</f>
        <v>0</v>
      </c>
      <c r="K229" s="43">
        <f t="shared" si="62"/>
        <v>0</v>
      </c>
      <c r="L229" s="43">
        <f t="shared" si="63"/>
        <v>0</v>
      </c>
    </row>
    <row r="230" spans="1:12" ht="12.75" hidden="1" customHeight="1" outlineLevel="1">
      <c r="A230" s="61" t="str">
        <f>"         "&amp;Labels!B102</f>
        <v xml:space="preserve">         Product 8</v>
      </c>
      <c r="B230" s="76">
        <f>'(Intermediate Computations)'!B2960</f>
        <v>0</v>
      </c>
      <c r="C230" s="76">
        <f>'(Intermediate Computations)'!C2960</f>
        <v>0</v>
      </c>
      <c r="D230" s="76">
        <f>'(Intermediate Computations)'!D2960</f>
        <v>0</v>
      </c>
      <c r="E230" s="76">
        <f>'(Intermediate Computations)'!E2960</f>
        <v>0</v>
      </c>
      <c r="F230" s="43">
        <f t="shared" si="61"/>
        <v>0</v>
      </c>
      <c r="G230" s="76">
        <f>'(Intermediate Computations)'!G2960</f>
        <v>0</v>
      </c>
      <c r="H230" s="76">
        <f>'(Intermediate Computations)'!H2960</f>
        <v>0</v>
      </c>
      <c r="I230" s="76">
        <f>'(Intermediate Computations)'!I2960</f>
        <v>0</v>
      </c>
      <c r="J230" s="76">
        <f>'(Intermediate Computations)'!J2960</f>
        <v>0</v>
      </c>
      <c r="K230" s="43">
        <f t="shared" si="62"/>
        <v>0</v>
      </c>
      <c r="L230" s="43">
        <f t="shared" si="63"/>
        <v>0</v>
      </c>
    </row>
    <row r="231" spans="1:12" ht="12.75" hidden="1" customHeight="1" outlineLevel="1">
      <c r="A231" s="61" t="str">
        <f>"         "&amp;Labels!B103</f>
        <v xml:space="preserve">         Product 9</v>
      </c>
      <c r="B231" s="76">
        <f>'(Intermediate Computations)'!B3288</f>
        <v>0</v>
      </c>
      <c r="C231" s="76">
        <f>'(Intermediate Computations)'!C3288</f>
        <v>0</v>
      </c>
      <c r="D231" s="76">
        <f>'(Intermediate Computations)'!D3288</f>
        <v>0</v>
      </c>
      <c r="E231" s="76">
        <f>'(Intermediate Computations)'!E3288</f>
        <v>0</v>
      </c>
      <c r="F231" s="43">
        <f t="shared" si="61"/>
        <v>0</v>
      </c>
      <c r="G231" s="76">
        <f>'(Intermediate Computations)'!G3288</f>
        <v>0</v>
      </c>
      <c r="H231" s="76">
        <f>'(Intermediate Computations)'!H3288</f>
        <v>0</v>
      </c>
      <c r="I231" s="76">
        <f>'(Intermediate Computations)'!I3288</f>
        <v>0</v>
      </c>
      <c r="J231" s="76">
        <f>'(Intermediate Computations)'!J3288</f>
        <v>0</v>
      </c>
      <c r="K231" s="43">
        <f t="shared" si="62"/>
        <v>0</v>
      </c>
      <c r="L231" s="43">
        <f t="shared" si="63"/>
        <v>0</v>
      </c>
    </row>
    <row r="232" spans="1:12" ht="12.75" hidden="1" customHeight="1" outlineLevel="1">
      <c r="A232" s="61" t="str">
        <f>"         "&amp;Labels!B104</f>
        <v xml:space="preserve">         Product 10</v>
      </c>
      <c r="B232" s="76">
        <f>'(Intermediate Computations)'!B3616</f>
        <v>0</v>
      </c>
      <c r="C232" s="76">
        <f>'(Intermediate Computations)'!C3616</f>
        <v>0</v>
      </c>
      <c r="D232" s="76">
        <f>'(Intermediate Computations)'!D3616</f>
        <v>0</v>
      </c>
      <c r="E232" s="76">
        <f>'(Intermediate Computations)'!E3616</f>
        <v>0</v>
      </c>
      <c r="F232" s="43">
        <f t="shared" si="61"/>
        <v>0</v>
      </c>
      <c r="G232" s="76">
        <f>'(Intermediate Computations)'!G3616</f>
        <v>0</v>
      </c>
      <c r="H232" s="76">
        <f>'(Intermediate Computations)'!H3616</f>
        <v>0</v>
      </c>
      <c r="I232" s="76">
        <f>'(Intermediate Computations)'!I3616</f>
        <v>0</v>
      </c>
      <c r="J232" s="76">
        <f>'(Intermediate Computations)'!J3616</f>
        <v>0</v>
      </c>
      <c r="K232" s="43">
        <f t="shared" si="62"/>
        <v>0</v>
      </c>
      <c r="L232" s="43">
        <f t="shared" si="63"/>
        <v>0</v>
      </c>
    </row>
    <row r="233" spans="1:12" ht="12.75" hidden="1" customHeight="1" outlineLevel="1">
      <c r="A233" s="61" t="str">
        <f>"         "&amp;Labels!C94</f>
        <v xml:space="preserve">         Total</v>
      </c>
      <c r="B233" s="84">
        <f>SUM(B223:B232)</f>
        <v>0</v>
      </c>
      <c r="C233" s="84">
        <f>SUM(C223:C232)</f>
        <v>0</v>
      </c>
      <c r="D233" s="84">
        <f>SUM(D223:D232)</f>
        <v>0</v>
      </c>
      <c r="E233" s="84">
        <f>SUM(E223:E232)</f>
        <v>0</v>
      </c>
      <c r="F233" s="43">
        <f t="shared" si="61"/>
        <v>0</v>
      </c>
      <c r="G233" s="84">
        <f>SUM(G223:G232)</f>
        <v>0</v>
      </c>
      <c r="H233" s="84">
        <f>SUM(H223:H232)</f>
        <v>0</v>
      </c>
      <c r="I233" s="84">
        <f>SUM(I223:I232)</f>
        <v>0</v>
      </c>
      <c r="J233" s="84">
        <f>SUM(J223:J232)</f>
        <v>0</v>
      </c>
      <c r="K233" s="43">
        <f t="shared" si="62"/>
        <v>0</v>
      </c>
      <c r="L233" s="43">
        <f t="shared" si="63"/>
        <v>0</v>
      </c>
    </row>
    <row r="234" spans="1:12" ht="12.75" hidden="1" customHeight="1" outlineLevel="1">
      <c r="A234" s="61" t="str">
        <f>"      "&amp;Labels!B92</f>
        <v xml:space="preserve">      Q 8</v>
      </c>
      <c r="B234" s="84"/>
      <c r="C234" s="84"/>
      <c r="D234" s="84"/>
      <c r="E234" s="84"/>
      <c r="F234" s="43"/>
      <c r="G234" s="84"/>
      <c r="H234" s="84"/>
      <c r="I234" s="84"/>
      <c r="J234" s="84"/>
      <c r="K234" s="43"/>
      <c r="L234" s="43"/>
    </row>
    <row r="235" spans="1:12" ht="12.75" hidden="1" customHeight="1" outlineLevel="1">
      <c r="A235" s="61" t="str">
        <f>"         "&amp;Labels!B95</f>
        <v xml:space="preserve">         Product 1</v>
      </c>
      <c r="B235" s="76">
        <f>'(Intermediate Computations)'!B676</f>
        <v>0</v>
      </c>
      <c r="C235" s="76">
        <f>'(Intermediate Computations)'!C676</f>
        <v>0</v>
      </c>
      <c r="D235" s="76">
        <f>'(Intermediate Computations)'!D676</f>
        <v>0</v>
      </c>
      <c r="E235" s="76">
        <f>'(Intermediate Computations)'!E676</f>
        <v>0</v>
      </c>
      <c r="F235" s="43">
        <f t="shared" ref="F235:F245" si="64">SUM(B235:E235)</f>
        <v>0</v>
      </c>
      <c r="G235" s="76">
        <f>'(Intermediate Computations)'!G676</f>
        <v>0</v>
      </c>
      <c r="H235" s="76">
        <f>'(Intermediate Computations)'!H676</f>
        <v>0</v>
      </c>
      <c r="I235" s="76">
        <f>'(Intermediate Computations)'!I676</f>
        <v>0</v>
      </c>
      <c r="J235" s="76">
        <f>'(Intermediate Computations)'!J676</f>
        <v>0</v>
      </c>
      <c r="K235" s="43">
        <f t="shared" ref="K235:K245" si="65">SUM(G235:J235)</f>
        <v>0</v>
      </c>
      <c r="L235" s="43">
        <f t="shared" ref="L235:L245" si="66">SUM(B235:E235,G235:J235)</f>
        <v>0</v>
      </c>
    </row>
    <row r="236" spans="1:12" ht="12.75" hidden="1" customHeight="1" outlineLevel="1">
      <c r="A236" s="61" t="str">
        <f>"         "&amp;Labels!B96</f>
        <v xml:space="preserve">         Product 2</v>
      </c>
      <c r="B236" s="76">
        <f>'(Intermediate Computations)'!B1004</f>
        <v>0</v>
      </c>
      <c r="C236" s="76">
        <f>'(Intermediate Computations)'!C1004</f>
        <v>0</v>
      </c>
      <c r="D236" s="76">
        <f>'(Intermediate Computations)'!D1004</f>
        <v>0</v>
      </c>
      <c r="E236" s="76">
        <f>'(Intermediate Computations)'!E1004</f>
        <v>0</v>
      </c>
      <c r="F236" s="43">
        <f t="shared" si="64"/>
        <v>0</v>
      </c>
      <c r="G236" s="76">
        <f>'(Intermediate Computations)'!G1004</f>
        <v>0</v>
      </c>
      <c r="H236" s="76">
        <f>'(Intermediate Computations)'!H1004</f>
        <v>0</v>
      </c>
      <c r="I236" s="76">
        <f>'(Intermediate Computations)'!I1004</f>
        <v>0</v>
      </c>
      <c r="J236" s="76">
        <f>'(Intermediate Computations)'!J1004</f>
        <v>0</v>
      </c>
      <c r="K236" s="43">
        <f t="shared" si="65"/>
        <v>0</v>
      </c>
      <c r="L236" s="43">
        <f t="shared" si="66"/>
        <v>0</v>
      </c>
    </row>
    <row r="237" spans="1:12" ht="12.75" hidden="1" customHeight="1" outlineLevel="1">
      <c r="A237" s="61" t="str">
        <f>"         "&amp;Labels!B97</f>
        <v xml:space="preserve">         Product 3</v>
      </c>
      <c r="B237" s="76">
        <f>'(Intermediate Computations)'!B1332</f>
        <v>0</v>
      </c>
      <c r="C237" s="76">
        <f>'(Intermediate Computations)'!C1332</f>
        <v>0</v>
      </c>
      <c r="D237" s="76">
        <f>'(Intermediate Computations)'!D1332</f>
        <v>0</v>
      </c>
      <c r="E237" s="76">
        <f>'(Intermediate Computations)'!E1332</f>
        <v>0</v>
      </c>
      <c r="F237" s="43">
        <f t="shared" si="64"/>
        <v>0</v>
      </c>
      <c r="G237" s="76">
        <f>'(Intermediate Computations)'!G1332</f>
        <v>0</v>
      </c>
      <c r="H237" s="76">
        <f>'(Intermediate Computations)'!H1332</f>
        <v>0</v>
      </c>
      <c r="I237" s="76">
        <f>'(Intermediate Computations)'!I1332</f>
        <v>0</v>
      </c>
      <c r="J237" s="76">
        <f>'(Intermediate Computations)'!J1332</f>
        <v>0</v>
      </c>
      <c r="K237" s="43">
        <f t="shared" si="65"/>
        <v>0</v>
      </c>
      <c r="L237" s="43">
        <f t="shared" si="66"/>
        <v>0</v>
      </c>
    </row>
    <row r="238" spans="1:12" ht="12.75" hidden="1" customHeight="1" outlineLevel="1">
      <c r="A238" s="61" t="str">
        <f>"         "&amp;Labels!B98</f>
        <v xml:space="preserve">         Product 4</v>
      </c>
      <c r="B238" s="76">
        <f>'(Intermediate Computations)'!B1660</f>
        <v>0</v>
      </c>
      <c r="C238" s="76">
        <f>'(Intermediate Computations)'!C1660</f>
        <v>0</v>
      </c>
      <c r="D238" s="76">
        <f>'(Intermediate Computations)'!D1660</f>
        <v>0</v>
      </c>
      <c r="E238" s="76">
        <f>'(Intermediate Computations)'!E1660</f>
        <v>0</v>
      </c>
      <c r="F238" s="43">
        <f t="shared" si="64"/>
        <v>0</v>
      </c>
      <c r="G238" s="76">
        <f>'(Intermediate Computations)'!G1660</f>
        <v>0</v>
      </c>
      <c r="H238" s="76">
        <f>'(Intermediate Computations)'!H1660</f>
        <v>0</v>
      </c>
      <c r="I238" s="76">
        <f>'(Intermediate Computations)'!I1660</f>
        <v>0</v>
      </c>
      <c r="J238" s="76">
        <f>'(Intermediate Computations)'!J1660</f>
        <v>0</v>
      </c>
      <c r="K238" s="43">
        <f t="shared" si="65"/>
        <v>0</v>
      </c>
      <c r="L238" s="43">
        <f t="shared" si="66"/>
        <v>0</v>
      </c>
    </row>
    <row r="239" spans="1:12" ht="12.75" hidden="1" customHeight="1" outlineLevel="1">
      <c r="A239" s="61" t="str">
        <f>"         "&amp;Labels!B99</f>
        <v xml:space="preserve">         Product 5</v>
      </c>
      <c r="B239" s="76">
        <f>'(Intermediate Computations)'!B1988</f>
        <v>0</v>
      </c>
      <c r="C239" s="76">
        <f>'(Intermediate Computations)'!C1988</f>
        <v>0</v>
      </c>
      <c r="D239" s="76">
        <f>'(Intermediate Computations)'!D1988</f>
        <v>0</v>
      </c>
      <c r="E239" s="76">
        <f>'(Intermediate Computations)'!E1988</f>
        <v>0</v>
      </c>
      <c r="F239" s="43">
        <f t="shared" si="64"/>
        <v>0</v>
      </c>
      <c r="G239" s="76">
        <f>'(Intermediate Computations)'!G1988</f>
        <v>0</v>
      </c>
      <c r="H239" s="76">
        <f>'(Intermediate Computations)'!H1988</f>
        <v>0</v>
      </c>
      <c r="I239" s="76">
        <f>'(Intermediate Computations)'!I1988</f>
        <v>0</v>
      </c>
      <c r="J239" s="76">
        <f>'(Intermediate Computations)'!J1988</f>
        <v>0</v>
      </c>
      <c r="K239" s="43">
        <f t="shared" si="65"/>
        <v>0</v>
      </c>
      <c r="L239" s="43">
        <f t="shared" si="66"/>
        <v>0</v>
      </c>
    </row>
    <row r="240" spans="1:12" ht="12.75" hidden="1" customHeight="1" outlineLevel="1">
      <c r="A240" s="61" t="str">
        <f>"         "&amp;Labels!B100</f>
        <v xml:space="preserve">         Product 6</v>
      </c>
      <c r="B240" s="76">
        <f>'(Intermediate Computations)'!B2316</f>
        <v>0</v>
      </c>
      <c r="C240" s="76">
        <f>'(Intermediate Computations)'!C2316</f>
        <v>0</v>
      </c>
      <c r="D240" s="76">
        <f>'(Intermediate Computations)'!D2316</f>
        <v>0</v>
      </c>
      <c r="E240" s="76">
        <f>'(Intermediate Computations)'!E2316</f>
        <v>0</v>
      </c>
      <c r="F240" s="43">
        <f t="shared" si="64"/>
        <v>0</v>
      </c>
      <c r="G240" s="76">
        <f>'(Intermediate Computations)'!G2316</f>
        <v>0</v>
      </c>
      <c r="H240" s="76">
        <f>'(Intermediate Computations)'!H2316</f>
        <v>0</v>
      </c>
      <c r="I240" s="76">
        <f>'(Intermediate Computations)'!I2316</f>
        <v>0</v>
      </c>
      <c r="J240" s="76">
        <f>'(Intermediate Computations)'!J2316</f>
        <v>0</v>
      </c>
      <c r="K240" s="43">
        <f t="shared" si="65"/>
        <v>0</v>
      </c>
      <c r="L240" s="43">
        <f t="shared" si="66"/>
        <v>0</v>
      </c>
    </row>
    <row r="241" spans="1:12" ht="12.75" hidden="1" customHeight="1" outlineLevel="1">
      <c r="A241" s="61" t="str">
        <f>"         "&amp;Labels!B101</f>
        <v xml:space="preserve">         Product 7</v>
      </c>
      <c r="B241" s="76">
        <f>'(Intermediate Computations)'!B2644</f>
        <v>0</v>
      </c>
      <c r="C241" s="76">
        <f>'(Intermediate Computations)'!C2644</f>
        <v>0</v>
      </c>
      <c r="D241" s="76">
        <f>'(Intermediate Computations)'!D2644</f>
        <v>0</v>
      </c>
      <c r="E241" s="76">
        <f>'(Intermediate Computations)'!E2644</f>
        <v>0</v>
      </c>
      <c r="F241" s="43">
        <f t="shared" si="64"/>
        <v>0</v>
      </c>
      <c r="G241" s="76">
        <f>'(Intermediate Computations)'!G2644</f>
        <v>0</v>
      </c>
      <c r="H241" s="76">
        <f>'(Intermediate Computations)'!H2644</f>
        <v>0</v>
      </c>
      <c r="I241" s="76">
        <f>'(Intermediate Computations)'!I2644</f>
        <v>0</v>
      </c>
      <c r="J241" s="76">
        <f>'(Intermediate Computations)'!J2644</f>
        <v>0</v>
      </c>
      <c r="K241" s="43">
        <f t="shared" si="65"/>
        <v>0</v>
      </c>
      <c r="L241" s="43">
        <f t="shared" si="66"/>
        <v>0</v>
      </c>
    </row>
    <row r="242" spans="1:12" ht="12.75" hidden="1" customHeight="1" outlineLevel="1">
      <c r="A242" s="61" t="str">
        <f>"         "&amp;Labels!B102</f>
        <v xml:space="preserve">         Product 8</v>
      </c>
      <c r="B242" s="76">
        <f>'(Intermediate Computations)'!B2972</f>
        <v>0</v>
      </c>
      <c r="C242" s="76">
        <f>'(Intermediate Computations)'!C2972</f>
        <v>0</v>
      </c>
      <c r="D242" s="76">
        <f>'(Intermediate Computations)'!D2972</f>
        <v>0</v>
      </c>
      <c r="E242" s="76">
        <f>'(Intermediate Computations)'!E2972</f>
        <v>0</v>
      </c>
      <c r="F242" s="43">
        <f t="shared" si="64"/>
        <v>0</v>
      </c>
      <c r="G242" s="76">
        <f>'(Intermediate Computations)'!G2972</f>
        <v>0</v>
      </c>
      <c r="H242" s="76">
        <f>'(Intermediate Computations)'!H2972</f>
        <v>0</v>
      </c>
      <c r="I242" s="76">
        <f>'(Intermediate Computations)'!I2972</f>
        <v>0</v>
      </c>
      <c r="J242" s="76">
        <f>'(Intermediate Computations)'!J2972</f>
        <v>0</v>
      </c>
      <c r="K242" s="43">
        <f t="shared" si="65"/>
        <v>0</v>
      </c>
      <c r="L242" s="43">
        <f t="shared" si="66"/>
        <v>0</v>
      </c>
    </row>
    <row r="243" spans="1:12" ht="12.75" hidden="1" customHeight="1" outlineLevel="1">
      <c r="A243" s="61" t="str">
        <f>"         "&amp;Labels!B103</f>
        <v xml:space="preserve">         Product 9</v>
      </c>
      <c r="B243" s="76">
        <f>'(Intermediate Computations)'!B3300</f>
        <v>0</v>
      </c>
      <c r="C243" s="76">
        <f>'(Intermediate Computations)'!C3300</f>
        <v>0</v>
      </c>
      <c r="D243" s="76">
        <f>'(Intermediate Computations)'!D3300</f>
        <v>0</v>
      </c>
      <c r="E243" s="76">
        <f>'(Intermediate Computations)'!E3300</f>
        <v>0</v>
      </c>
      <c r="F243" s="43">
        <f t="shared" si="64"/>
        <v>0</v>
      </c>
      <c r="G243" s="76">
        <f>'(Intermediate Computations)'!G3300</f>
        <v>0</v>
      </c>
      <c r="H243" s="76">
        <f>'(Intermediate Computations)'!H3300</f>
        <v>0</v>
      </c>
      <c r="I243" s="76">
        <f>'(Intermediate Computations)'!I3300</f>
        <v>0</v>
      </c>
      <c r="J243" s="76">
        <f>'(Intermediate Computations)'!J3300</f>
        <v>0</v>
      </c>
      <c r="K243" s="43">
        <f t="shared" si="65"/>
        <v>0</v>
      </c>
      <c r="L243" s="43">
        <f t="shared" si="66"/>
        <v>0</v>
      </c>
    </row>
    <row r="244" spans="1:12" ht="12.75" hidden="1" customHeight="1" outlineLevel="1">
      <c r="A244" s="61" t="str">
        <f>"         "&amp;Labels!B104</f>
        <v xml:space="preserve">         Product 10</v>
      </c>
      <c r="B244" s="76">
        <f>'(Intermediate Computations)'!B3628</f>
        <v>0</v>
      </c>
      <c r="C244" s="76">
        <f>'(Intermediate Computations)'!C3628</f>
        <v>0</v>
      </c>
      <c r="D244" s="76">
        <f>'(Intermediate Computations)'!D3628</f>
        <v>0</v>
      </c>
      <c r="E244" s="76">
        <f>'(Intermediate Computations)'!E3628</f>
        <v>0</v>
      </c>
      <c r="F244" s="43">
        <f t="shared" si="64"/>
        <v>0</v>
      </c>
      <c r="G244" s="76">
        <f>'(Intermediate Computations)'!G3628</f>
        <v>0</v>
      </c>
      <c r="H244" s="76">
        <f>'(Intermediate Computations)'!H3628</f>
        <v>0</v>
      </c>
      <c r="I244" s="76">
        <f>'(Intermediate Computations)'!I3628</f>
        <v>0</v>
      </c>
      <c r="J244" s="76">
        <f>'(Intermediate Computations)'!J3628</f>
        <v>0</v>
      </c>
      <c r="K244" s="43">
        <f t="shared" si="65"/>
        <v>0</v>
      </c>
      <c r="L244" s="43">
        <f t="shared" si="66"/>
        <v>0</v>
      </c>
    </row>
    <row r="245" spans="1:12" ht="12.75" hidden="1" customHeight="1" outlineLevel="1">
      <c r="A245" s="61" t="str">
        <f>"         "&amp;Labels!C94</f>
        <v xml:space="preserve">         Total</v>
      </c>
      <c r="B245" s="84">
        <f>SUM(B235:B244)</f>
        <v>0</v>
      </c>
      <c r="C245" s="84">
        <f>SUM(C235:C244)</f>
        <v>0</v>
      </c>
      <c r="D245" s="84">
        <f>SUM(D235:D244)</f>
        <v>0</v>
      </c>
      <c r="E245" s="84">
        <f>SUM(E235:E244)</f>
        <v>0</v>
      </c>
      <c r="F245" s="43">
        <f t="shared" si="64"/>
        <v>0</v>
      </c>
      <c r="G245" s="84">
        <f>SUM(G235:G244)</f>
        <v>0</v>
      </c>
      <c r="H245" s="84">
        <f>SUM(H235:H244)</f>
        <v>0</v>
      </c>
      <c r="I245" s="84">
        <f>SUM(I235:I244)</f>
        <v>0</v>
      </c>
      <c r="J245" s="84">
        <f>SUM(J235:J244)</f>
        <v>0</v>
      </c>
      <c r="K245" s="43">
        <f t="shared" si="65"/>
        <v>0</v>
      </c>
      <c r="L245" s="43">
        <f t="shared" si="66"/>
        <v>0</v>
      </c>
    </row>
    <row r="246" spans="1:12" ht="12.75" hidden="1" customHeight="1" outlineLevel="1">
      <c r="A246" s="55" t="str">
        <f>"      "&amp;Labels!C84</f>
        <v xml:space="preserve">      Total</v>
      </c>
      <c r="B246" s="74">
        <f>B75</f>
        <v>0</v>
      </c>
      <c r="C246" s="74">
        <f>C75</f>
        <v>0</v>
      </c>
      <c r="D246" s="74">
        <f>D75</f>
        <v>0</v>
      </c>
      <c r="E246" s="74">
        <f>E75</f>
        <v>0</v>
      </c>
      <c r="F246" s="43">
        <f>SUM(B75:E75)</f>
        <v>0</v>
      </c>
      <c r="G246" s="74">
        <f>G75</f>
        <v>0</v>
      </c>
      <c r="H246" s="74">
        <f>H75</f>
        <v>0</v>
      </c>
      <c r="I246" s="74">
        <f>I75</f>
        <v>0</v>
      </c>
      <c r="J246" s="74">
        <f>J75</f>
        <v>0</v>
      </c>
      <c r="K246" s="43">
        <f>SUM(G75:J75)</f>
        <v>0</v>
      </c>
      <c r="L246" s="43">
        <f>SUM(B75:E75,G75:J75)</f>
        <v>0</v>
      </c>
    </row>
    <row r="247" spans="1:12" ht="12.75" hidden="1" customHeight="1" outlineLevel="1">
      <c r="A247" s="61" t="str">
        <f>"         "&amp;Labels!B95</f>
        <v xml:space="preserve">         Product 1</v>
      </c>
      <c r="B247" s="76">
        <f t="shared" ref="B247:E257" si="67">B65</f>
        <v>0</v>
      </c>
      <c r="C247" s="76">
        <f t="shared" si="67"/>
        <v>0</v>
      </c>
      <c r="D247" s="76">
        <f t="shared" si="67"/>
        <v>0</v>
      </c>
      <c r="E247" s="76">
        <f t="shared" si="67"/>
        <v>0</v>
      </c>
      <c r="F247" s="43">
        <f t="shared" ref="F247:F257" si="68">SUM(B65:E65)</f>
        <v>0</v>
      </c>
      <c r="G247" s="76">
        <f t="shared" ref="G247:J257" si="69">G65</f>
        <v>0</v>
      </c>
      <c r="H247" s="76">
        <f t="shared" si="69"/>
        <v>0</v>
      </c>
      <c r="I247" s="76">
        <f t="shared" si="69"/>
        <v>0</v>
      </c>
      <c r="J247" s="76">
        <f t="shared" si="69"/>
        <v>0</v>
      </c>
      <c r="K247" s="43">
        <f t="shared" ref="K247:K257" si="70">SUM(G65:J65)</f>
        <v>0</v>
      </c>
      <c r="L247" s="43">
        <f t="shared" ref="L247:L257" si="71">SUM(B65:E65,G65:J65)</f>
        <v>0</v>
      </c>
    </row>
    <row r="248" spans="1:12" ht="12.75" hidden="1" customHeight="1" outlineLevel="1">
      <c r="A248" s="61" t="str">
        <f>"         "&amp;Labels!B96</f>
        <v xml:space="preserve">         Product 2</v>
      </c>
      <c r="B248" s="76">
        <f t="shared" si="67"/>
        <v>0</v>
      </c>
      <c r="C248" s="76">
        <f t="shared" si="67"/>
        <v>0</v>
      </c>
      <c r="D248" s="76">
        <f t="shared" si="67"/>
        <v>0</v>
      </c>
      <c r="E248" s="76">
        <f t="shared" si="67"/>
        <v>0</v>
      </c>
      <c r="F248" s="43">
        <f t="shared" si="68"/>
        <v>0</v>
      </c>
      <c r="G248" s="76">
        <f t="shared" si="69"/>
        <v>0</v>
      </c>
      <c r="H248" s="76">
        <f t="shared" si="69"/>
        <v>0</v>
      </c>
      <c r="I248" s="76">
        <f t="shared" si="69"/>
        <v>0</v>
      </c>
      <c r="J248" s="76">
        <f t="shared" si="69"/>
        <v>0</v>
      </c>
      <c r="K248" s="43">
        <f t="shared" si="70"/>
        <v>0</v>
      </c>
      <c r="L248" s="43">
        <f t="shared" si="71"/>
        <v>0</v>
      </c>
    </row>
    <row r="249" spans="1:12" ht="12.75" hidden="1" customHeight="1" outlineLevel="1">
      <c r="A249" s="61" t="str">
        <f>"         "&amp;Labels!B97</f>
        <v xml:space="preserve">         Product 3</v>
      </c>
      <c r="B249" s="76">
        <f t="shared" si="67"/>
        <v>0</v>
      </c>
      <c r="C249" s="76">
        <f t="shared" si="67"/>
        <v>0</v>
      </c>
      <c r="D249" s="76">
        <f t="shared" si="67"/>
        <v>0</v>
      </c>
      <c r="E249" s="76">
        <f t="shared" si="67"/>
        <v>0</v>
      </c>
      <c r="F249" s="43">
        <f t="shared" si="68"/>
        <v>0</v>
      </c>
      <c r="G249" s="76">
        <f t="shared" si="69"/>
        <v>0</v>
      </c>
      <c r="H249" s="76">
        <f t="shared" si="69"/>
        <v>0</v>
      </c>
      <c r="I249" s="76">
        <f t="shared" si="69"/>
        <v>0</v>
      </c>
      <c r="J249" s="76">
        <f t="shared" si="69"/>
        <v>0</v>
      </c>
      <c r="K249" s="43">
        <f t="shared" si="70"/>
        <v>0</v>
      </c>
      <c r="L249" s="43">
        <f t="shared" si="71"/>
        <v>0</v>
      </c>
    </row>
    <row r="250" spans="1:12" ht="12.75" hidden="1" customHeight="1" outlineLevel="1">
      <c r="A250" s="61" t="str">
        <f>"         "&amp;Labels!B98</f>
        <v xml:space="preserve">         Product 4</v>
      </c>
      <c r="B250" s="76">
        <f t="shared" si="67"/>
        <v>0</v>
      </c>
      <c r="C250" s="76">
        <f t="shared" si="67"/>
        <v>0</v>
      </c>
      <c r="D250" s="76">
        <f t="shared" si="67"/>
        <v>0</v>
      </c>
      <c r="E250" s="76">
        <f t="shared" si="67"/>
        <v>0</v>
      </c>
      <c r="F250" s="43">
        <f t="shared" si="68"/>
        <v>0</v>
      </c>
      <c r="G250" s="76">
        <f t="shared" si="69"/>
        <v>0</v>
      </c>
      <c r="H250" s="76">
        <f t="shared" si="69"/>
        <v>0</v>
      </c>
      <c r="I250" s="76">
        <f t="shared" si="69"/>
        <v>0</v>
      </c>
      <c r="J250" s="76">
        <f t="shared" si="69"/>
        <v>0</v>
      </c>
      <c r="K250" s="43">
        <f t="shared" si="70"/>
        <v>0</v>
      </c>
      <c r="L250" s="43">
        <f t="shared" si="71"/>
        <v>0</v>
      </c>
    </row>
    <row r="251" spans="1:12" ht="12.75" hidden="1" customHeight="1" outlineLevel="1">
      <c r="A251" s="61" t="str">
        <f>"         "&amp;Labels!B99</f>
        <v xml:space="preserve">         Product 5</v>
      </c>
      <c r="B251" s="76">
        <f t="shared" si="67"/>
        <v>0</v>
      </c>
      <c r="C251" s="76">
        <f t="shared" si="67"/>
        <v>0</v>
      </c>
      <c r="D251" s="76">
        <f t="shared" si="67"/>
        <v>0</v>
      </c>
      <c r="E251" s="76">
        <f t="shared" si="67"/>
        <v>0</v>
      </c>
      <c r="F251" s="43">
        <f t="shared" si="68"/>
        <v>0</v>
      </c>
      <c r="G251" s="76">
        <f t="shared" si="69"/>
        <v>0</v>
      </c>
      <c r="H251" s="76">
        <f t="shared" si="69"/>
        <v>0</v>
      </c>
      <c r="I251" s="76">
        <f t="shared" si="69"/>
        <v>0</v>
      </c>
      <c r="J251" s="76">
        <f t="shared" si="69"/>
        <v>0</v>
      </c>
      <c r="K251" s="43">
        <f t="shared" si="70"/>
        <v>0</v>
      </c>
      <c r="L251" s="43">
        <f t="shared" si="71"/>
        <v>0</v>
      </c>
    </row>
    <row r="252" spans="1:12" ht="12.75" hidden="1" customHeight="1" outlineLevel="1">
      <c r="A252" s="61" t="str">
        <f>"         "&amp;Labels!B100</f>
        <v xml:space="preserve">         Product 6</v>
      </c>
      <c r="B252" s="76">
        <f t="shared" si="67"/>
        <v>0</v>
      </c>
      <c r="C252" s="76">
        <f t="shared" si="67"/>
        <v>0</v>
      </c>
      <c r="D252" s="76">
        <f t="shared" si="67"/>
        <v>0</v>
      </c>
      <c r="E252" s="76">
        <f t="shared" si="67"/>
        <v>0</v>
      </c>
      <c r="F252" s="43">
        <f t="shared" si="68"/>
        <v>0</v>
      </c>
      <c r="G252" s="76">
        <f t="shared" si="69"/>
        <v>0</v>
      </c>
      <c r="H252" s="76">
        <f t="shared" si="69"/>
        <v>0</v>
      </c>
      <c r="I252" s="76">
        <f t="shared" si="69"/>
        <v>0</v>
      </c>
      <c r="J252" s="76">
        <f t="shared" si="69"/>
        <v>0</v>
      </c>
      <c r="K252" s="43">
        <f t="shared" si="70"/>
        <v>0</v>
      </c>
      <c r="L252" s="43">
        <f t="shared" si="71"/>
        <v>0</v>
      </c>
    </row>
    <row r="253" spans="1:12" ht="12.75" hidden="1" customHeight="1" outlineLevel="1">
      <c r="A253" s="61" t="str">
        <f>"         "&amp;Labels!B101</f>
        <v xml:space="preserve">         Product 7</v>
      </c>
      <c r="B253" s="76">
        <f t="shared" si="67"/>
        <v>0</v>
      </c>
      <c r="C253" s="76">
        <f t="shared" si="67"/>
        <v>0</v>
      </c>
      <c r="D253" s="76">
        <f t="shared" si="67"/>
        <v>0</v>
      </c>
      <c r="E253" s="76">
        <f t="shared" si="67"/>
        <v>0</v>
      </c>
      <c r="F253" s="43">
        <f t="shared" si="68"/>
        <v>0</v>
      </c>
      <c r="G253" s="76">
        <f t="shared" si="69"/>
        <v>0</v>
      </c>
      <c r="H253" s="76">
        <f t="shared" si="69"/>
        <v>0</v>
      </c>
      <c r="I253" s="76">
        <f t="shared" si="69"/>
        <v>0</v>
      </c>
      <c r="J253" s="76">
        <f t="shared" si="69"/>
        <v>0</v>
      </c>
      <c r="K253" s="43">
        <f t="shared" si="70"/>
        <v>0</v>
      </c>
      <c r="L253" s="43">
        <f t="shared" si="71"/>
        <v>0</v>
      </c>
    </row>
    <row r="254" spans="1:12" ht="12.75" hidden="1" customHeight="1" outlineLevel="1">
      <c r="A254" s="61" t="str">
        <f>"         "&amp;Labels!B102</f>
        <v xml:space="preserve">         Product 8</v>
      </c>
      <c r="B254" s="76">
        <f t="shared" si="67"/>
        <v>0</v>
      </c>
      <c r="C254" s="76">
        <f t="shared" si="67"/>
        <v>0</v>
      </c>
      <c r="D254" s="76">
        <f t="shared" si="67"/>
        <v>0</v>
      </c>
      <c r="E254" s="76">
        <f t="shared" si="67"/>
        <v>0</v>
      </c>
      <c r="F254" s="43">
        <f t="shared" si="68"/>
        <v>0</v>
      </c>
      <c r="G254" s="76">
        <f t="shared" si="69"/>
        <v>0</v>
      </c>
      <c r="H254" s="76">
        <f t="shared" si="69"/>
        <v>0</v>
      </c>
      <c r="I254" s="76">
        <f t="shared" si="69"/>
        <v>0</v>
      </c>
      <c r="J254" s="76">
        <f t="shared" si="69"/>
        <v>0</v>
      </c>
      <c r="K254" s="43">
        <f t="shared" si="70"/>
        <v>0</v>
      </c>
      <c r="L254" s="43">
        <f t="shared" si="71"/>
        <v>0</v>
      </c>
    </row>
    <row r="255" spans="1:12" ht="12.75" hidden="1" customHeight="1" outlineLevel="1">
      <c r="A255" s="61" t="str">
        <f>"         "&amp;Labels!B103</f>
        <v xml:space="preserve">         Product 9</v>
      </c>
      <c r="B255" s="76">
        <f t="shared" si="67"/>
        <v>0</v>
      </c>
      <c r="C255" s="76">
        <f t="shared" si="67"/>
        <v>0</v>
      </c>
      <c r="D255" s="76">
        <f t="shared" si="67"/>
        <v>0</v>
      </c>
      <c r="E255" s="76">
        <f t="shared" si="67"/>
        <v>0</v>
      </c>
      <c r="F255" s="43">
        <f t="shared" si="68"/>
        <v>0</v>
      </c>
      <c r="G255" s="76">
        <f t="shared" si="69"/>
        <v>0</v>
      </c>
      <c r="H255" s="76">
        <f t="shared" si="69"/>
        <v>0</v>
      </c>
      <c r="I255" s="76">
        <f t="shared" si="69"/>
        <v>0</v>
      </c>
      <c r="J255" s="76">
        <f t="shared" si="69"/>
        <v>0</v>
      </c>
      <c r="K255" s="43">
        <f t="shared" si="70"/>
        <v>0</v>
      </c>
      <c r="L255" s="43">
        <f t="shared" si="71"/>
        <v>0</v>
      </c>
    </row>
    <row r="256" spans="1:12" ht="12.75" hidden="1" customHeight="1" outlineLevel="1">
      <c r="A256" s="61" t="str">
        <f>"         "&amp;Labels!B104</f>
        <v xml:space="preserve">         Product 10</v>
      </c>
      <c r="B256" s="76">
        <f t="shared" si="67"/>
        <v>0</v>
      </c>
      <c r="C256" s="76">
        <f t="shared" si="67"/>
        <v>0</v>
      </c>
      <c r="D256" s="76">
        <f t="shared" si="67"/>
        <v>0</v>
      </c>
      <c r="E256" s="76">
        <f t="shared" si="67"/>
        <v>0</v>
      </c>
      <c r="F256" s="43">
        <f t="shared" si="68"/>
        <v>0</v>
      </c>
      <c r="G256" s="76">
        <f t="shared" si="69"/>
        <v>0</v>
      </c>
      <c r="H256" s="76">
        <f t="shared" si="69"/>
        <v>0</v>
      </c>
      <c r="I256" s="76">
        <f t="shared" si="69"/>
        <v>0</v>
      </c>
      <c r="J256" s="76">
        <f t="shared" si="69"/>
        <v>0</v>
      </c>
      <c r="K256" s="43">
        <f t="shared" si="70"/>
        <v>0</v>
      </c>
      <c r="L256" s="43">
        <f t="shared" si="71"/>
        <v>0</v>
      </c>
    </row>
    <row r="257" spans="1:12" ht="12.75" hidden="1" customHeight="1" outlineLevel="1">
      <c r="A257" s="61" t="str">
        <f>"         "&amp;Labels!C94</f>
        <v xml:space="preserve">         Total</v>
      </c>
      <c r="B257" s="84">
        <f t="shared" si="67"/>
        <v>0</v>
      </c>
      <c r="C257" s="84">
        <f t="shared" si="67"/>
        <v>0</v>
      </c>
      <c r="D257" s="84">
        <f t="shared" si="67"/>
        <v>0</v>
      </c>
      <c r="E257" s="84">
        <f t="shared" si="67"/>
        <v>0</v>
      </c>
      <c r="F257" s="43">
        <f t="shared" si="68"/>
        <v>0</v>
      </c>
      <c r="G257" s="84">
        <f t="shared" si="69"/>
        <v>0</v>
      </c>
      <c r="H257" s="84">
        <f t="shared" si="69"/>
        <v>0</v>
      </c>
      <c r="I257" s="84">
        <f t="shared" si="69"/>
        <v>0</v>
      </c>
      <c r="J257" s="84">
        <f t="shared" si="69"/>
        <v>0</v>
      </c>
      <c r="K257" s="43">
        <f t="shared" si="70"/>
        <v>0</v>
      </c>
      <c r="L257" s="43">
        <f t="shared" si="71"/>
        <v>0</v>
      </c>
    </row>
    <row r="258" spans="1:12" ht="12.75" hidden="1" customHeight="1" outlineLevel="1">
      <c r="A258" s="55" t="str">
        <f>"   "&amp;Labels!B82</f>
        <v xml:space="preserve">   Direct email</v>
      </c>
      <c r="B258" s="74"/>
      <c r="C258" s="74"/>
      <c r="D258" s="74"/>
      <c r="E258" s="74"/>
      <c r="F258" s="43"/>
      <c r="G258" s="74"/>
      <c r="H258" s="74"/>
      <c r="I258" s="74"/>
      <c r="J258" s="74"/>
      <c r="K258" s="43"/>
      <c r="L258" s="43"/>
    </row>
    <row r="259" spans="1:12" ht="12.75" hidden="1" customHeight="1" outlineLevel="1">
      <c r="A259" s="61" t="str">
        <f>"      "&amp;Labels!B85</f>
        <v xml:space="preserve">      Q 1</v>
      </c>
      <c r="B259" s="84"/>
      <c r="C259" s="84"/>
      <c r="D259" s="84"/>
      <c r="E259" s="84"/>
      <c r="F259" s="43"/>
      <c r="G259" s="84"/>
      <c r="H259" s="84"/>
      <c r="I259" s="84"/>
      <c r="J259" s="84"/>
      <c r="K259" s="43"/>
      <c r="L259" s="43"/>
    </row>
    <row r="260" spans="1:12" ht="12.75" hidden="1" customHeight="1" outlineLevel="1">
      <c r="A260" s="61" t="str">
        <f>"         "&amp;Labels!B95</f>
        <v xml:space="preserve">         Product 1</v>
      </c>
      <c r="B260" s="76">
        <f>'(Intermediate Computations)'!B701</f>
        <v>0</v>
      </c>
      <c r="C260" s="76">
        <f>'(Intermediate Computations)'!C701</f>
        <v>0</v>
      </c>
      <c r="D260" s="76">
        <f>'(Intermediate Computations)'!D701</f>
        <v>0</v>
      </c>
      <c r="E260" s="76">
        <f>'(Intermediate Computations)'!E701</f>
        <v>0</v>
      </c>
      <c r="F260" s="43">
        <f t="shared" ref="F260:F270" si="72">SUM(B260:E260)</f>
        <v>0</v>
      </c>
      <c r="G260" s="76">
        <f>'(Intermediate Computations)'!G701</f>
        <v>0</v>
      </c>
      <c r="H260" s="76">
        <f>'(Intermediate Computations)'!H701</f>
        <v>0</v>
      </c>
      <c r="I260" s="76">
        <f>'(Intermediate Computations)'!I701</f>
        <v>0</v>
      </c>
      <c r="J260" s="76">
        <f>'(Intermediate Computations)'!J701</f>
        <v>0</v>
      </c>
      <c r="K260" s="43">
        <f t="shared" ref="K260:K270" si="73">SUM(G260:J260)</f>
        <v>0</v>
      </c>
      <c r="L260" s="43">
        <f t="shared" ref="L260:L270" si="74">SUM(B260:E260,G260:J260)</f>
        <v>0</v>
      </c>
    </row>
    <row r="261" spans="1:12" ht="12.75" hidden="1" customHeight="1" outlineLevel="1">
      <c r="A261" s="61" t="str">
        <f>"         "&amp;Labels!B96</f>
        <v xml:space="preserve">         Product 2</v>
      </c>
      <c r="B261" s="76">
        <f>'(Intermediate Computations)'!B1029</f>
        <v>0</v>
      </c>
      <c r="C261" s="76">
        <f>'(Intermediate Computations)'!C1029</f>
        <v>0</v>
      </c>
      <c r="D261" s="76">
        <f>'(Intermediate Computations)'!D1029</f>
        <v>0</v>
      </c>
      <c r="E261" s="76">
        <f>'(Intermediate Computations)'!E1029</f>
        <v>0</v>
      </c>
      <c r="F261" s="43">
        <f t="shared" si="72"/>
        <v>0</v>
      </c>
      <c r="G261" s="76">
        <f>'(Intermediate Computations)'!G1029</f>
        <v>0</v>
      </c>
      <c r="H261" s="76">
        <f>'(Intermediate Computations)'!H1029</f>
        <v>0</v>
      </c>
      <c r="I261" s="76">
        <f>'(Intermediate Computations)'!I1029</f>
        <v>0</v>
      </c>
      <c r="J261" s="76">
        <f>'(Intermediate Computations)'!J1029</f>
        <v>0</v>
      </c>
      <c r="K261" s="43">
        <f t="shared" si="73"/>
        <v>0</v>
      </c>
      <c r="L261" s="43">
        <f t="shared" si="74"/>
        <v>0</v>
      </c>
    </row>
    <row r="262" spans="1:12" ht="12.75" hidden="1" customHeight="1" outlineLevel="1">
      <c r="A262" s="61" t="str">
        <f>"         "&amp;Labels!B97</f>
        <v xml:space="preserve">         Product 3</v>
      </c>
      <c r="B262" s="76">
        <f>'(Intermediate Computations)'!B1357</f>
        <v>0</v>
      </c>
      <c r="C262" s="76">
        <f>'(Intermediate Computations)'!C1357</f>
        <v>0</v>
      </c>
      <c r="D262" s="76">
        <f>'(Intermediate Computations)'!D1357</f>
        <v>0</v>
      </c>
      <c r="E262" s="76">
        <f>'(Intermediate Computations)'!E1357</f>
        <v>0</v>
      </c>
      <c r="F262" s="43">
        <f t="shared" si="72"/>
        <v>0</v>
      </c>
      <c r="G262" s="76">
        <f>'(Intermediate Computations)'!G1357</f>
        <v>0</v>
      </c>
      <c r="H262" s="76">
        <f>'(Intermediate Computations)'!H1357</f>
        <v>0</v>
      </c>
      <c r="I262" s="76">
        <f>'(Intermediate Computations)'!I1357</f>
        <v>0</v>
      </c>
      <c r="J262" s="76">
        <f>'(Intermediate Computations)'!J1357</f>
        <v>0</v>
      </c>
      <c r="K262" s="43">
        <f t="shared" si="73"/>
        <v>0</v>
      </c>
      <c r="L262" s="43">
        <f t="shared" si="74"/>
        <v>0</v>
      </c>
    </row>
    <row r="263" spans="1:12" ht="12.75" hidden="1" customHeight="1" outlineLevel="1">
      <c r="A263" s="61" t="str">
        <f>"         "&amp;Labels!B98</f>
        <v xml:space="preserve">         Product 4</v>
      </c>
      <c r="B263" s="76">
        <f>'(Intermediate Computations)'!B1685</f>
        <v>0</v>
      </c>
      <c r="C263" s="76">
        <f>'(Intermediate Computations)'!C1685</f>
        <v>0</v>
      </c>
      <c r="D263" s="76">
        <f>'(Intermediate Computations)'!D1685</f>
        <v>0</v>
      </c>
      <c r="E263" s="76">
        <f>'(Intermediate Computations)'!E1685</f>
        <v>0</v>
      </c>
      <c r="F263" s="43">
        <f t="shared" si="72"/>
        <v>0</v>
      </c>
      <c r="G263" s="76">
        <f>'(Intermediate Computations)'!G1685</f>
        <v>0</v>
      </c>
      <c r="H263" s="76">
        <f>'(Intermediate Computations)'!H1685</f>
        <v>0</v>
      </c>
      <c r="I263" s="76">
        <f>'(Intermediate Computations)'!I1685</f>
        <v>0</v>
      </c>
      <c r="J263" s="76">
        <f>'(Intermediate Computations)'!J1685</f>
        <v>0</v>
      </c>
      <c r="K263" s="43">
        <f t="shared" si="73"/>
        <v>0</v>
      </c>
      <c r="L263" s="43">
        <f t="shared" si="74"/>
        <v>0</v>
      </c>
    </row>
    <row r="264" spans="1:12" ht="12.75" hidden="1" customHeight="1" outlineLevel="1">
      <c r="A264" s="61" t="str">
        <f>"         "&amp;Labels!B99</f>
        <v xml:space="preserve">         Product 5</v>
      </c>
      <c r="B264" s="76">
        <f>'(Intermediate Computations)'!B2013</f>
        <v>0</v>
      </c>
      <c r="C264" s="76">
        <f>'(Intermediate Computations)'!C2013</f>
        <v>0</v>
      </c>
      <c r="D264" s="76">
        <f>'(Intermediate Computations)'!D2013</f>
        <v>0</v>
      </c>
      <c r="E264" s="76">
        <f>'(Intermediate Computations)'!E2013</f>
        <v>0</v>
      </c>
      <c r="F264" s="43">
        <f t="shared" si="72"/>
        <v>0</v>
      </c>
      <c r="G264" s="76">
        <f>'(Intermediate Computations)'!G2013</f>
        <v>0</v>
      </c>
      <c r="H264" s="76">
        <f>'(Intermediate Computations)'!H2013</f>
        <v>0</v>
      </c>
      <c r="I264" s="76">
        <f>'(Intermediate Computations)'!I2013</f>
        <v>0</v>
      </c>
      <c r="J264" s="76">
        <f>'(Intermediate Computations)'!J2013</f>
        <v>0</v>
      </c>
      <c r="K264" s="43">
        <f t="shared" si="73"/>
        <v>0</v>
      </c>
      <c r="L264" s="43">
        <f t="shared" si="74"/>
        <v>0</v>
      </c>
    </row>
    <row r="265" spans="1:12" ht="12.75" hidden="1" customHeight="1" outlineLevel="1">
      <c r="A265" s="61" t="str">
        <f>"         "&amp;Labels!B100</f>
        <v xml:space="preserve">         Product 6</v>
      </c>
      <c r="B265" s="76">
        <f>'(Intermediate Computations)'!B2341</f>
        <v>0</v>
      </c>
      <c r="C265" s="76">
        <f>'(Intermediate Computations)'!C2341</f>
        <v>0</v>
      </c>
      <c r="D265" s="76">
        <f>'(Intermediate Computations)'!D2341</f>
        <v>0</v>
      </c>
      <c r="E265" s="76">
        <f>'(Intermediate Computations)'!E2341</f>
        <v>0</v>
      </c>
      <c r="F265" s="43">
        <f t="shared" si="72"/>
        <v>0</v>
      </c>
      <c r="G265" s="76">
        <f>'(Intermediate Computations)'!G2341</f>
        <v>0</v>
      </c>
      <c r="H265" s="76">
        <f>'(Intermediate Computations)'!H2341</f>
        <v>0</v>
      </c>
      <c r="I265" s="76">
        <f>'(Intermediate Computations)'!I2341</f>
        <v>0</v>
      </c>
      <c r="J265" s="76">
        <f>'(Intermediate Computations)'!J2341</f>
        <v>0</v>
      </c>
      <c r="K265" s="43">
        <f t="shared" si="73"/>
        <v>0</v>
      </c>
      <c r="L265" s="43">
        <f t="shared" si="74"/>
        <v>0</v>
      </c>
    </row>
    <row r="266" spans="1:12" ht="12.75" hidden="1" customHeight="1" outlineLevel="1">
      <c r="A266" s="61" t="str">
        <f>"         "&amp;Labels!B101</f>
        <v xml:space="preserve">         Product 7</v>
      </c>
      <c r="B266" s="76">
        <f>'(Intermediate Computations)'!B2669</f>
        <v>0</v>
      </c>
      <c r="C266" s="76">
        <f>'(Intermediate Computations)'!C2669</f>
        <v>0</v>
      </c>
      <c r="D266" s="76">
        <f>'(Intermediate Computations)'!D2669</f>
        <v>0</v>
      </c>
      <c r="E266" s="76">
        <f>'(Intermediate Computations)'!E2669</f>
        <v>0</v>
      </c>
      <c r="F266" s="43">
        <f t="shared" si="72"/>
        <v>0</v>
      </c>
      <c r="G266" s="76">
        <f>'(Intermediate Computations)'!G2669</f>
        <v>0</v>
      </c>
      <c r="H266" s="76">
        <f>'(Intermediate Computations)'!H2669</f>
        <v>0</v>
      </c>
      <c r="I266" s="76">
        <f>'(Intermediate Computations)'!I2669</f>
        <v>0</v>
      </c>
      <c r="J266" s="76">
        <f>'(Intermediate Computations)'!J2669</f>
        <v>0</v>
      </c>
      <c r="K266" s="43">
        <f t="shared" si="73"/>
        <v>0</v>
      </c>
      <c r="L266" s="43">
        <f t="shared" si="74"/>
        <v>0</v>
      </c>
    </row>
    <row r="267" spans="1:12" ht="12.75" hidden="1" customHeight="1" outlineLevel="1">
      <c r="A267" s="61" t="str">
        <f>"         "&amp;Labels!B102</f>
        <v xml:space="preserve">         Product 8</v>
      </c>
      <c r="B267" s="76">
        <f>'(Intermediate Computations)'!B2997</f>
        <v>0</v>
      </c>
      <c r="C267" s="76">
        <f>'(Intermediate Computations)'!C2997</f>
        <v>0</v>
      </c>
      <c r="D267" s="76">
        <f>'(Intermediate Computations)'!D2997</f>
        <v>0</v>
      </c>
      <c r="E267" s="76">
        <f>'(Intermediate Computations)'!E2997</f>
        <v>0</v>
      </c>
      <c r="F267" s="43">
        <f t="shared" si="72"/>
        <v>0</v>
      </c>
      <c r="G267" s="76">
        <f>'(Intermediate Computations)'!G2997</f>
        <v>0</v>
      </c>
      <c r="H267" s="76">
        <f>'(Intermediate Computations)'!H2997</f>
        <v>0</v>
      </c>
      <c r="I267" s="76">
        <f>'(Intermediate Computations)'!I2997</f>
        <v>0</v>
      </c>
      <c r="J267" s="76">
        <f>'(Intermediate Computations)'!J2997</f>
        <v>0</v>
      </c>
      <c r="K267" s="43">
        <f t="shared" si="73"/>
        <v>0</v>
      </c>
      <c r="L267" s="43">
        <f t="shared" si="74"/>
        <v>0</v>
      </c>
    </row>
    <row r="268" spans="1:12" ht="12.75" hidden="1" customHeight="1" outlineLevel="1">
      <c r="A268" s="61" t="str">
        <f>"         "&amp;Labels!B103</f>
        <v xml:space="preserve">         Product 9</v>
      </c>
      <c r="B268" s="76">
        <f>'(Intermediate Computations)'!B3325</f>
        <v>0</v>
      </c>
      <c r="C268" s="76">
        <f>'(Intermediate Computations)'!C3325</f>
        <v>0</v>
      </c>
      <c r="D268" s="76">
        <f>'(Intermediate Computations)'!D3325</f>
        <v>0</v>
      </c>
      <c r="E268" s="76">
        <f>'(Intermediate Computations)'!E3325</f>
        <v>0</v>
      </c>
      <c r="F268" s="43">
        <f t="shared" si="72"/>
        <v>0</v>
      </c>
      <c r="G268" s="76">
        <f>'(Intermediate Computations)'!G3325</f>
        <v>0</v>
      </c>
      <c r="H268" s="76">
        <f>'(Intermediate Computations)'!H3325</f>
        <v>0</v>
      </c>
      <c r="I268" s="76">
        <f>'(Intermediate Computations)'!I3325</f>
        <v>0</v>
      </c>
      <c r="J268" s="76">
        <f>'(Intermediate Computations)'!J3325</f>
        <v>0</v>
      </c>
      <c r="K268" s="43">
        <f t="shared" si="73"/>
        <v>0</v>
      </c>
      <c r="L268" s="43">
        <f t="shared" si="74"/>
        <v>0</v>
      </c>
    </row>
    <row r="269" spans="1:12" ht="12.75" hidden="1" customHeight="1" outlineLevel="1">
      <c r="A269" s="61" t="str">
        <f>"         "&amp;Labels!B104</f>
        <v xml:space="preserve">         Product 10</v>
      </c>
      <c r="B269" s="76">
        <f>'(Intermediate Computations)'!B3653</f>
        <v>0</v>
      </c>
      <c r="C269" s="76">
        <f>'(Intermediate Computations)'!C3653</f>
        <v>0</v>
      </c>
      <c r="D269" s="76">
        <f>'(Intermediate Computations)'!D3653</f>
        <v>0</v>
      </c>
      <c r="E269" s="76">
        <f>'(Intermediate Computations)'!E3653</f>
        <v>0</v>
      </c>
      <c r="F269" s="43">
        <f t="shared" si="72"/>
        <v>0</v>
      </c>
      <c r="G269" s="76">
        <f>'(Intermediate Computations)'!G3653</f>
        <v>0</v>
      </c>
      <c r="H269" s="76">
        <f>'(Intermediate Computations)'!H3653</f>
        <v>0</v>
      </c>
      <c r="I269" s="76">
        <f>'(Intermediate Computations)'!I3653</f>
        <v>0</v>
      </c>
      <c r="J269" s="76">
        <f>'(Intermediate Computations)'!J3653</f>
        <v>0</v>
      </c>
      <c r="K269" s="43">
        <f t="shared" si="73"/>
        <v>0</v>
      </c>
      <c r="L269" s="43">
        <f t="shared" si="74"/>
        <v>0</v>
      </c>
    </row>
    <row r="270" spans="1:12" ht="12.75" hidden="1" customHeight="1" outlineLevel="1">
      <c r="A270" s="61" t="str">
        <f>"         "&amp;Labels!C94</f>
        <v xml:space="preserve">         Total</v>
      </c>
      <c r="B270" s="84">
        <f>SUM(B260:B269)</f>
        <v>0</v>
      </c>
      <c r="C270" s="84">
        <f>SUM(C260:C269)</f>
        <v>0</v>
      </c>
      <c r="D270" s="84">
        <f>SUM(D260:D269)</f>
        <v>0</v>
      </c>
      <c r="E270" s="84">
        <f>SUM(E260:E269)</f>
        <v>0</v>
      </c>
      <c r="F270" s="43">
        <f t="shared" si="72"/>
        <v>0</v>
      </c>
      <c r="G270" s="84">
        <f>SUM(G260:G269)</f>
        <v>0</v>
      </c>
      <c r="H270" s="84">
        <f>SUM(H260:H269)</f>
        <v>0</v>
      </c>
      <c r="I270" s="84">
        <f>SUM(I260:I269)</f>
        <v>0</v>
      </c>
      <c r="J270" s="84">
        <f>SUM(J260:J269)</f>
        <v>0</v>
      </c>
      <c r="K270" s="43">
        <f t="shared" si="73"/>
        <v>0</v>
      </c>
      <c r="L270" s="43">
        <f t="shared" si="74"/>
        <v>0</v>
      </c>
    </row>
    <row r="271" spans="1:12" ht="12.75" hidden="1" customHeight="1" outlineLevel="1">
      <c r="A271" s="61" t="str">
        <f>"      "&amp;Labels!B86</f>
        <v xml:space="preserve">      Q 2</v>
      </c>
      <c r="B271" s="84"/>
      <c r="C271" s="84"/>
      <c r="D271" s="84"/>
      <c r="E271" s="84"/>
      <c r="F271" s="43"/>
      <c r="G271" s="84"/>
      <c r="H271" s="84"/>
      <c r="I271" s="84"/>
      <c r="J271" s="84"/>
      <c r="K271" s="43"/>
      <c r="L271" s="43"/>
    </row>
    <row r="272" spans="1:12" ht="12.75" hidden="1" customHeight="1" outlineLevel="1">
      <c r="A272" s="61" t="str">
        <f>"         "&amp;Labels!B95</f>
        <v xml:space="preserve">         Product 1</v>
      </c>
      <c r="B272" s="76">
        <f>'(Intermediate Computations)'!B713</f>
        <v>0</v>
      </c>
      <c r="C272" s="76">
        <f>'(Intermediate Computations)'!C713</f>
        <v>0</v>
      </c>
      <c r="D272" s="76">
        <f>'(Intermediate Computations)'!D713</f>
        <v>0</v>
      </c>
      <c r="E272" s="76">
        <f>'(Intermediate Computations)'!E713</f>
        <v>0</v>
      </c>
      <c r="F272" s="43">
        <f t="shared" ref="F272:F282" si="75">SUM(B272:E272)</f>
        <v>0</v>
      </c>
      <c r="G272" s="76">
        <f>'(Intermediate Computations)'!G713</f>
        <v>0</v>
      </c>
      <c r="H272" s="76">
        <f>'(Intermediate Computations)'!H713</f>
        <v>0</v>
      </c>
      <c r="I272" s="76">
        <f>'(Intermediate Computations)'!I713</f>
        <v>0</v>
      </c>
      <c r="J272" s="76">
        <f>'(Intermediate Computations)'!J713</f>
        <v>0</v>
      </c>
      <c r="K272" s="43">
        <f t="shared" ref="K272:K282" si="76">SUM(G272:J272)</f>
        <v>0</v>
      </c>
      <c r="L272" s="43">
        <f t="shared" ref="L272:L282" si="77">SUM(B272:E272,G272:J272)</f>
        <v>0</v>
      </c>
    </row>
    <row r="273" spans="1:12" ht="12.75" hidden="1" customHeight="1" outlineLevel="1">
      <c r="A273" s="61" t="str">
        <f>"         "&amp;Labels!B96</f>
        <v xml:space="preserve">         Product 2</v>
      </c>
      <c r="B273" s="76">
        <f>'(Intermediate Computations)'!B1041</f>
        <v>0</v>
      </c>
      <c r="C273" s="76">
        <f>'(Intermediate Computations)'!C1041</f>
        <v>0</v>
      </c>
      <c r="D273" s="76">
        <f>'(Intermediate Computations)'!D1041</f>
        <v>0</v>
      </c>
      <c r="E273" s="76">
        <f>'(Intermediate Computations)'!E1041</f>
        <v>0</v>
      </c>
      <c r="F273" s="43">
        <f t="shared" si="75"/>
        <v>0</v>
      </c>
      <c r="G273" s="76">
        <f>'(Intermediate Computations)'!G1041</f>
        <v>0</v>
      </c>
      <c r="H273" s="76">
        <f>'(Intermediate Computations)'!H1041</f>
        <v>0</v>
      </c>
      <c r="I273" s="76">
        <f>'(Intermediate Computations)'!I1041</f>
        <v>0</v>
      </c>
      <c r="J273" s="76">
        <f>'(Intermediate Computations)'!J1041</f>
        <v>0</v>
      </c>
      <c r="K273" s="43">
        <f t="shared" si="76"/>
        <v>0</v>
      </c>
      <c r="L273" s="43">
        <f t="shared" si="77"/>
        <v>0</v>
      </c>
    </row>
    <row r="274" spans="1:12" ht="12.75" hidden="1" customHeight="1" outlineLevel="1">
      <c r="A274" s="61" t="str">
        <f>"         "&amp;Labels!B97</f>
        <v xml:space="preserve">         Product 3</v>
      </c>
      <c r="B274" s="76">
        <f>'(Intermediate Computations)'!B1369</f>
        <v>0</v>
      </c>
      <c r="C274" s="76">
        <f>'(Intermediate Computations)'!C1369</f>
        <v>0</v>
      </c>
      <c r="D274" s="76">
        <f>'(Intermediate Computations)'!D1369</f>
        <v>0</v>
      </c>
      <c r="E274" s="76">
        <f>'(Intermediate Computations)'!E1369</f>
        <v>0</v>
      </c>
      <c r="F274" s="43">
        <f t="shared" si="75"/>
        <v>0</v>
      </c>
      <c r="G274" s="76">
        <f>'(Intermediate Computations)'!G1369</f>
        <v>0</v>
      </c>
      <c r="H274" s="76">
        <f>'(Intermediate Computations)'!H1369</f>
        <v>0</v>
      </c>
      <c r="I274" s="76">
        <f>'(Intermediate Computations)'!I1369</f>
        <v>0</v>
      </c>
      <c r="J274" s="76">
        <f>'(Intermediate Computations)'!J1369</f>
        <v>0</v>
      </c>
      <c r="K274" s="43">
        <f t="shared" si="76"/>
        <v>0</v>
      </c>
      <c r="L274" s="43">
        <f t="shared" si="77"/>
        <v>0</v>
      </c>
    </row>
    <row r="275" spans="1:12" ht="12.75" hidden="1" customHeight="1" outlineLevel="1">
      <c r="A275" s="61" t="str">
        <f>"         "&amp;Labels!B98</f>
        <v xml:space="preserve">         Product 4</v>
      </c>
      <c r="B275" s="76">
        <f>'(Intermediate Computations)'!B1697</f>
        <v>0</v>
      </c>
      <c r="C275" s="76">
        <f>'(Intermediate Computations)'!C1697</f>
        <v>0</v>
      </c>
      <c r="D275" s="76">
        <f>'(Intermediate Computations)'!D1697</f>
        <v>0</v>
      </c>
      <c r="E275" s="76">
        <f>'(Intermediate Computations)'!E1697</f>
        <v>0</v>
      </c>
      <c r="F275" s="43">
        <f t="shared" si="75"/>
        <v>0</v>
      </c>
      <c r="G275" s="76">
        <f>'(Intermediate Computations)'!G1697</f>
        <v>0</v>
      </c>
      <c r="H275" s="76">
        <f>'(Intermediate Computations)'!H1697</f>
        <v>0</v>
      </c>
      <c r="I275" s="76">
        <f>'(Intermediate Computations)'!I1697</f>
        <v>0</v>
      </c>
      <c r="J275" s="76">
        <f>'(Intermediate Computations)'!J1697</f>
        <v>0</v>
      </c>
      <c r="K275" s="43">
        <f t="shared" si="76"/>
        <v>0</v>
      </c>
      <c r="L275" s="43">
        <f t="shared" si="77"/>
        <v>0</v>
      </c>
    </row>
    <row r="276" spans="1:12" ht="12.75" hidden="1" customHeight="1" outlineLevel="1">
      <c r="A276" s="61" t="str">
        <f>"         "&amp;Labels!B99</f>
        <v xml:space="preserve">         Product 5</v>
      </c>
      <c r="B276" s="76">
        <f>'(Intermediate Computations)'!B2025</f>
        <v>0</v>
      </c>
      <c r="C276" s="76">
        <f>'(Intermediate Computations)'!C2025</f>
        <v>0</v>
      </c>
      <c r="D276" s="76">
        <f>'(Intermediate Computations)'!D2025</f>
        <v>0</v>
      </c>
      <c r="E276" s="76">
        <f>'(Intermediate Computations)'!E2025</f>
        <v>0</v>
      </c>
      <c r="F276" s="43">
        <f t="shared" si="75"/>
        <v>0</v>
      </c>
      <c r="G276" s="76">
        <f>'(Intermediate Computations)'!G2025</f>
        <v>0</v>
      </c>
      <c r="H276" s="76">
        <f>'(Intermediate Computations)'!H2025</f>
        <v>0</v>
      </c>
      <c r="I276" s="76">
        <f>'(Intermediate Computations)'!I2025</f>
        <v>0</v>
      </c>
      <c r="J276" s="76">
        <f>'(Intermediate Computations)'!J2025</f>
        <v>0</v>
      </c>
      <c r="K276" s="43">
        <f t="shared" si="76"/>
        <v>0</v>
      </c>
      <c r="L276" s="43">
        <f t="shared" si="77"/>
        <v>0</v>
      </c>
    </row>
    <row r="277" spans="1:12" ht="12.75" hidden="1" customHeight="1" outlineLevel="1">
      <c r="A277" s="61" t="str">
        <f>"         "&amp;Labels!B100</f>
        <v xml:space="preserve">         Product 6</v>
      </c>
      <c r="B277" s="76">
        <f>'(Intermediate Computations)'!B2353</f>
        <v>0</v>
      </c>
      <c r="C277" s="76">
        <f>'(Intermediate Computations)'!C2353</f>
        <v>0</v>
      </c>
      <c r="D277" s="76">
        <f>'(Intermediate Computations)'!D2353</f>
        <v>0</v>
      </c>
      <c r="E277" s="76">
        <f>'(Intermediate Computations)'!E2353</f>
        <v>0</v>
      </c>
      <c r="F277" s="43">
        <f t="shared" si="75"/>
        <v>0</v>
      </c>
      <c r="G277" s="76">
        <f>'(Intermediate Computations)'!G2353</f>
        <v>0</v>
      </c>
      <c r="H277" s="76">
        <f>'(Intermediate Computations)'!H2353</f>
        <v>0</v>
      </c>
      <c r="I277" s="76">
        <f>'(Intermediate Computations)'!I2353</f>
        <v>0</v>
      </c>
      <c r="J277" s="76">
        <f>'(Intermediate Computations)'!J2353</f>
        <v>0</v>
      </c>
      <c r="K277" s="43">
        <f t="shared" si="76"/>
        <v>0</v>
      </c>
      <c r="L277" s="43">
        <f t="shared" si="77"/>
        <v>0</v>
      </c>
    </row>
    <row r="278" spans="1:12" ht="12.75" hidden="1" customHeight="1" outlineLevel="1">
      <c r="A278" s="61" t="str">
        <f>"         "&amp;Labels!B101</f>
        <v xml:space="preserve">         Product 7</v>
      </c>
      <c r="B278" s="76">
        <f>'(Intermediate Computations)'!B2681</f>
        <v>0</v>
      </c>
      <c r="C278" s="76">
        <f>'(Intermediate Computations)'!C2681</f>
        <v>0</v>
      </c>
      <c r="D278" s="76">
        <f>'(Intermediate Computations)'!D2681</f>
        <v>0</v>
      </c>
      <c r="E278" s="76">
        <f>'(Intermediate Computations)'!E2681</f>
        <v>0</v>
      </c>
      <c r="F278" s="43">
        <f t="shared" si="75"/>
        <v>0</v>
      </c>
      <c r="G278" s="76">
        <f>'(Intermediate Computations)'!G2681</f>
        <v>0</v>
      </c>
      <c r="H278" s="76">
        <f>'(Intermediate Computations)'!H2681</f>
        <v>0</v>
      </c>
      <c r="I278" s="76">
        <f>'(Intermediate Computations)'!I2681</f>
        <v>0</v>
      </c>
      <c r="J278" s="76">
        <f>'(Intermediate Computations)'!J2681</f>
        <v>0</v>
      </c>
      <c r="K278" s="43">
        <f t="shared" si="76"/>
        <v>0</v>
      </c>
      <c r="L278" s="43">
        <f t="shared" si="77"/>
        <v>0</v>
      </c>
    </row>
    <row r="279" spans="1:12" ht="12.75" hidden="1" customHeight="1" outlineLevel="1">
      <c r="A279" s="61" t="str">
        <f>"         "&amp;Labels!B102</f>
        <v xml:space="preserve">         Product 8</v>
      </c>
      <c r="B279" s="76">
        <f>'(Intermediate Computations)'!B3009</f>
        <v>0</v>
      </c>
      <c r="C279" s="76">
        <f>'(Intermediate Computations)'!C3009</f>
        <v>0</v>
      </c>
      <c r="D279" s="76">
        <f>'(Intermediate Computations)'!D3009</f>
        <v>0</v>
      </c>
      <c r="E279" s="76">
        <f>'(Intermediate Computations)'!E3009</f>
        <v>0</v>
      </c>
      <c r="F279" s="43">
        <f t="shared" si="75"/>
        <v>0</v>
      </c>
      <c r="G279" s="76">
        <f>'(Intermediate Computations)'!G3009</f>
        <v>0</v>
      </c>
      <c r="H279" s="76">
        <f>'(Intermediate Computations)'!H3009</f>
        <v>0</v>
      </c>
      <c r="I279" s="76">
        <f>'(Intermediate Computations)'!I3009</f>
        <v>0</v>
      </c>
      <c r="J279" s="76">
        <f>'(Intermediate Computations)'!J3009</f>
        <v>0</v>
      </c>
      <c r="K279" s="43">
        <f t="shared" si="76"/>
        <v>0</v>
      </c>
      <c r="L279" s="43">
        <f t="shared" si="77"/>
        <v>0</v>
      </c>
    </row>
    <row r="280" spans="1:12" ht="12.75" hidden="1" customHeight="1" outlineLevel="1">
      <c r="A280" s="61" t="str">
        <f>"         "&amp;Labels!B103</f>
        <v xml:space="preserve">         Product 9</v>
      </c>
      <c r="B280" s="76">
        <f>'(Intermediate Computations)'!B3337</f>
        <v>0</v>
      </c>
      <c r="C280" s="76">
        <f>'(Intermediate Computations)'!C3337</f>
        <v>0</v>
      </c>
      <c r="D280" s="76">
        <f>'(Intermediate Computations)'!D3337</f>
        <v>0</v>
      </c>
      <c r="E280" s="76">
        <f>'(Intermediate Computations)'!E3337</f>
        <v>0</v>
      </c>
      <c r="F280" s="43">
        <f t="shared" si="75"/>
        <v>0</v>
      </c>
      <c r="G280" s="76">
        <f>'(Intermediate Computations)'!G3337</f>
        <v>0</v>
      </c>
      <c r="H280" s="76">
        <f>'(Intermediate Computations)'!H3337</f>
        <v>0</v>
      </c>
      <c r="I280" s="76">
        <f>'(Intermediate Computations)'!I3337</f>
        <v>0</v>
      </c>
      <c r="J280" s="76">
        <f>'(Intermediate Computations)'!J3337</f>
        <v>0</v>
      </c>
      <c r="K280" s="43">
        <f t="shared" si="76"/>
        <v>0</v>
      </c>
      <c r="L280" s="43">
        <f t="shared" si="77"/>
        <v>0</v>
      </c>
    </row>
    <row r="281" spans="1:12" ht="12.75" hidden="1" customHeight="1" outlineLevel="1">
      <c r="A281" s="61" t="str">
        <f>"         "&amp;Labels!B104</f>
        <v xml:space="preserve">         Product 10</v>
      </c>
      <c r="B281" s="76">
        <f>'(Intermediate Computations)'!B3665</f>
        <v>0</v>
      </c>
      <c r="C281" s="76">
        <f>'(Intermediate Computations)'!C3665</f>
        <v>0</v>
      </c>
      <c r="D281" s="76">
        <f>'(Intermediate Computations)'!D3665</f>
        <v>0</v>
      </c>
      <c r="E281" s="76">
        <f>'(Intermediate Computations)'!E3665</f>
        <v>0</v>
      </c>
      <c r="F281" s="43">
        <f t="shared" si="75"/>
        <v>0</v>
      </c>
      <c r="G281" s="76">
        <f>'(Intermediate Computations)'!G3665</f>
        <v>0</v>
      </c>
      <c r="H281" s="76">
        <f>'(Intermediate Computations)'!H3665</f>
        <v>0</v>
      </c>
      <c r="I281" s="76">
        <f>'(Intermediate Computations)'!I3665</f>
        <v>0</v>
      </c>
      <c r="J281" s="76">
        <f>'(Intermediate Computations)'!J3665</f>
        <v>0</v>
      </c>
      <c r="K281" s="43">
        <f t="shared" si="76"/>
        <v>0</v>
      </c>
      <c r="L281" s="43">
        <f t="shared" si="77"/>
        <v>0</v>
      </c>
    </row>
    <row r="282" spans="1:12" ht="12.75" hidden="1" customHeight="1" outlineLevel="1">
      <c r="A282" s="61" t="str">
        <f>"         "&amp;Labels!C94</f>
        <v xml:space="preserve">         Total</v>
      </c>
      <c r="B282" s="84">
        <f>SUM(B272:B281)</f>
        <v>0</v>
      </c>
      <c r="C282" s="84">
        <f>SUM(C272:C281)</f>
        <v>0</v>
      </c>
      <c r="D282" s="84">
        <f>SUM(D272:D281)</f>
        <v>0</v>
      </c>
      <c r="E282" s="84">
        <f>SUM(E272:E281)</f>
        <v>0</v>
      </c>
      <c r="F282" s="43">
        <f t="shared" si="75"/>
        <v>0</v>
      </c>
      <c r="G282" s="84">
        <f>SUM(G272:G281)</f>
        <v>0</v>
      </c>
      <c r="H282" s="84">
        <f>SUM(H272:H281)</f>
        <v>0</v>
      </c>
      <c r="I282" s="84">
        <f>SUM(I272:I281)</f>
        <v>0</v>
      </c>
      <c r="J282" s="84">
        <f>SUM(J272:J281)</f>
        <v>0</v>
      </c>
      <c r="K282" s="43">
        <f t="shared" si="76"/>
        <v>0</v>
      </c>
      <c r="L282" s="43">
        <f t="shared" si="77"/>
        <v>0</v>
      </c>
    </row>
    <row r="283" spans="1:12" ht="12.75" hidden="1" customHeight="1" outlineLevel="1">
      <c r="A283" s="61" t="str">
        <f>"      "&amp;Labels!B87</f>
        <v xml:space="preserve">      Q 3</v>
      </c>
      <c r="B283" s="84"/>
      <c r="C283" s="84"/>
      <c r="D283" s="84"/>
      <c r="E283" s="84"/>
      <c r="F283" s="43"/>
      <c r="G283" s="84"/>
      <c r="H283" s="84"/>
      <c r="I283" s="84"/>
      <c r="J283" s="84"/>
      <c r="K283" s="43"/>
      <c r="L283" s="43"/>
    </row>
    <row r="284" spans="1:12" ht="12.75" hidden="1" customHeight="1" outlineLevel="1">
      <c r="A284" s="61" t="str">
        <f>"         "&amp;Labels!B95</f>
        <v xml:space="preserve">         Product 1</v>
      </c>
      <c r="B284" s="76">
        <f>'(Intermediate Computations)'!B725</f>
        <v>0</v>
      </c>
      <c r="C284" s="76">
        <f>'(Intermediate Computations)'!C725</f>
        <v>0</v>
      </c>
      <c r="D284" s="76">
        <f>'(Intermediate Computations)'!D725</f>
        <v>0</v>
      </c>
      <c r="E284" s="76">
        <f>'(Intermediate Computations)'!E725</f>
        <v>0</v>
      </c>
      <c r="F284" s="43">
        <f t="shared" ref="F284:F294" si="78">SUM(B284:E284)</f>
        <v>0</v>
      </c>
      <c r="G284" s="76">
        <f>'(Intermediate Computations)'!G725</f>
        <v>0</v>
      </c>
      <c r="H284" s="76">
        <f>'(Intermediate Computations)'!H725</f>
        <v>0</v>
      </c>
      <c r="I284" s="76">
        <f>'(Intermediate Computations)'!I725</f>
        <v>0</v>
      </c>
      <c r="J284" s="76">
        <f>'(Intermediate Computations)'!J725</f>
        <v>0</v>
      </c>
      <c r="K284" s="43">
        <f t="shared" ref="K284:K294" si="79">SUM(G284:J284)</f>
        <v>0</v>
      </c>
      <c r="L284" s="43">
        <f t="shared" ref="L284:L294" si="80">SUM(B284:E284,G284:J284)</f>
        <v>0</v>
      </c>
    </row>
    <row r="285" spans="1:12" ht="12.75" hidden="1" customHeight="1" outlineLevel="1">
      <c r="A285" s="61" t="str">
        <f>"         "&amp;Labels!B96</f>
        <v xml:space="preserve">         Product 2</v>
      </c>
      <c r="B285" s="76">
        <f>'(Intermediate Computations)'!B1053</f>
        <v>0</v>
      </c>
      <c r="C285" s="76">
        <f>'(Intermediate Computations)'!C1053</f>
        <v>0</v>
      </c>
      <c r="D285" s="76">
        <f>'(Intermediate Computations)'!D1053</f>
        <v>0</v>
      </c>
      <c r="E285" s="76">
        <f>'(Intermediate Computations)'!E1053</f>
        <v>0</v>
      </c>
      <c r="F285" s="43">
        <f t="shared" si="78"/>
        <v>0</v>
      </c>
      <c r="G285" s="76">
        <f>'(Intermediate Computations)'!G1053</f>
        <v>0</v>
      </c>
      <c r="H285" s="76">
        <f>'(Intermediate Computations)'!H1053</f>
        <v>0</v>
      </c>
      <c r="I285" s="76">
        <f>'(Intermediate Computations)'!I1053</f>
        <v>0</v>
      </c>
      <c r="J285" s="76">
        <f>'(Intermediate Computations)'!J1053</f>
        <v>0</v>
      </c>
      <c r="K285" s="43">
        <f t="shared" si="79"/>
        <v>0</v>
      </c>
      <c r="L285" s="43">
        <f t="shared" si="80"/>
        <v>0</v>
      </c>
    </row>
    <row r="286" spans="1:12" ht="12.75" hidden="1" customHeight="1" outlineLevel="1">
      <c r="A286" s="61" t="str">
        <f>"         "&amp;Labels!B97</f>
        <v xml:space="preserve">         Product 3</v>
      </c>
      <c r="B286" s="76">
        <f>'(Intermediate Computations)'!B1381</f>
        <v>0</v>
      </c>
      <c r="C286" s="76">
        <f>'(Intermediate Computations)'!C1381</f>
        <v>0</v>
      </c>
      <c r="D286" s="76">
        <f>'(Intermediate Computations)'!D1381</f>
        <v>0</v>
      </c>
      <c r="E286" s="76">
        <f>'(Intermediate Computations)'!E1381</f>
        <v>0</v>
      </c>
      <c r="F286" s="43">
        <f t="shared" si="78"/>
        <v>0</v>
      </c>
      <c r="G286" s="76">
        <f>'(Intermediate Computations)'!G1381</f>
        <v>0</v>
      </c>
      <c r="H286" s="76">
        <f>'(Intermediate Computations)'!H1381</f>
        <v>0</v>
      </c>
      <c r="I286" s="76">
        <f>'(Intermediate Computations)'!I1381</f>
        <v>0</v>
      </c>
      <c r="J286" s="76">
        <f>'(Intermediate Computations)'!J1381</f>
        <v>0</v>
      </c>
      <c r="K286" s="43">
        <f t="shared" si="79"/>
        <v>0</v>
      </c>
      <c r="L286" s="43">
        <f t="shared" si="80"/>
        <v>0</v>
      </c>
    </row>
    <row r="287" spans="1:12" ht="12.75" hidden="1" customHeight="1" outlineLevel="1">
      <c r="A287" s="61" t="str">
        <f>"         "&amp;Labels!B98</f>
        <v xml:space="preserve">         Product 4</v>
      </c>
      <c r="B287" s="76">
        <f>'(Intermediate Computations)'!B1709</f>
        <v>0</v>
      </c>
      <c r="C287" s="76">
        <f>'(Intermediate Computations)'!C1709</f>
        <v>0</v>
      </c>
      <c r="D287" s="76">
        <f>'(Intermediate Computations)'!D1709</f>
        <v>0</v>
      </c>
      <c r="E287" s="76">
        <f>'(Intermediate Computations)'!E1709</f>
        <v>0</v>
      </c>
      <c r="F287" s="43">
        <f t="shared" si="78"/>
        <v>0</v>
      </c>
      <c r="G287" s="76">
        <f>'(Intermediate Computations)'!G1709</f>
        <v>0</v>
      </c>
      <c r="H287" s="76">
        <f>'(Intermediate Computations)'!H1709</f>
        <v>0</v>
      </c>
      <c r="I287" s="76">
        <f>'(Intermediate Computations)'!I1709</f>
        <v>0</v>
      </c>
      <c r="J287" s="76">
        <f>'(Intermediate Computations)'!J1709</f>
        <v>0</v>
      </c>
      <c r="K287" s="43">
        <f t="shared" si="79"/>
        <v>0</v>
      </c>
      <c r="L287" s="43">
        <f t="shared" si="80"/>
        <v>0</v>
      </c>
    </row>
    <row r="288" spans="1:12" ht="12.75" hidden="1" customHeight="1" outlineLevel="1">
      <c r="A288" s="61" t="str">
        <f>"         "&amp;Labels!B99</f>
        <v xml:space="preserve">         Product 5</v>
      </c>
      <c r="B288" s="76">
        <f>'(Intermediate Computations)'!B2037</f>
        <v>0</v>
      </c>
      <c r="C288" s="76">
        <f>'(Intermediate Computations)'!C2037</f>
        <v>0</v>
      </c>
      <c r="D288" s="76">
        <f>'(Intermediate Computations)'!D2037</f>
        <v>0</v>
      </c>
      <c r="E288" s="76">
        <f>'(Intermediate Computations)'!E2037</f>
        <v>0</v>
      </c>
      <c r="F288" s="43">
        <f t="shared" si="78"/>
        <v>0</v>
      </c>
      <c r="G288" s="76">
        <f>'(Intermediate Computations)'!G2037</f>
        <v>0</v>
      </c>
      <c r="H288" s="76">
        <f>'(Intermediate Computations)'!H2037</f>
        <v>0</v>
      </c>
      <c r="I288" s="76">
        <f>'(Intermediate Computations)'!I2037</f>
        <v>0</v>
      </c>
      <c r="J288" s="76">
        <f>'(Intermediate Computations)'!J2037</f>
        <v>0</v>
      </c>
      <c r="K288" s="43">
        <f t="shared" si="79"/>
        <v>0</v>
      </c>
      <c r="L288" s="43">
        <f t="shared" si="80"/>
        <v>0</v>
      </c>
    </row>
    <row r="289" spans="1:12" ht="12.75" hidden="1" customHeight="1" outlineLevel="1">
      <c r="A289" s="61" t="str">
        <f>"         "&amp;Labels!B100</f>
        <v xml:space="preserve">         Product 6</v>
      </c>
      <c r="B289" s="76">
        <f>'(Intermediate Computations)'!B2365</f>
        <v>0</v>
      </c>
      <c r="C289" s="76">
        <f>'(Intermediate Computations)'!C2365</f>
        <v>0</v>
      </c>
      <c r="D289" s="76">
        <f>'(Intermediate Computations)'!D2365</f>
        <v>0</v>
      </c>
      <c r="E289" s="76">
        <f>'(Intermediate Computations)'!E2365</f>
        <v>0</v>
      </c>
      <c r="F289" s="43">
        <f t="shared" si="78"/>
        <v>0</v>
      </c>
      <c r="G289" s="76">
        <f>'(Intermediate Computations)'!G2365</f>
        <v>0</v>
      </c>
      <c r="H289" s="76">
        <f>'(Intermediate Computations)'!H2365</f>
        <v>0</v>
      </c>
      <c r="I289" s="76">
        <f>'(Intermediate Computations)'!I2365</f>
        <v>0</v>
      </c>
      <c r="J289" s="76">
        <f>'(Intermediate Computations)'!J2365</f>
        <v>0</v>
      </c>
      <c r="K289" s="43">
        <f t="shared" si="79"/>
        <v>0</v>
      </c>
      <c r="L289" s="43">
        <f t="shared" si="80"/>
        <v>0</v>
      </c>
    </row>
    <row r="290" spans="1:12" ht="12.75" hidden="1" customHeight="1" outlineLevel="1">
      <c r="A290" s="61" t="str">
        <f>"         "&amp;Labels!B101</f>
        <v xml:space="preserve">         Product 7</v>
      </c>
      <c r="B290" s="76">
        <f>'(Intermediate Computations)'!B2693</f>
        <v>0</v>
      </c>
      <c r="C290" s="76">
        <f>'(Intermediate Computations)'!C2693</f>
        <v>0</v>
      </c>
      <c r="D290" s="76">
        <f>'(Intermediate Computations)'!D2693</f>
        <v>0</v>
      </c>
      <c r="E290" s="76">
        <f>'(Intermediate Computations)'!E2693</f>
        <v>0</v>
      </c>
      <c r="F290" s="43">
        <f t="shared" si="78"/>
        <v>0</v>
      </c>
      <c r="G290" s="76">
        <f>'(Intermediate Computations)'!G2693</f>
        <v>0</v>
      </c>
      <c r="H290" s="76">
        <f>'(Intermediate Computations)'!H2693</f>
        <v>0</v>
      </c>
      <c r="I290" s="76">
        <f>'(Intermediate Computations)'!I2693</f>
        <v>0</v>
      </c>
      <c r="J290" s="76">
        <f>'(Intermediate Computations)'!J2693</f>
        <v>0</v>
      </c>
      <c r="K290" s="43">
        <f t="shared" si="79"/>
        <v>0</v>
      </c>
      <c r="L290" s="43">
        <f t="shared" si="80"/>
        <v>0</v>
      </c>
    </row>
    <row r="291" spans="1:12" ht="12.75" hidden="1" customHeight="1" outlineLevel="1">
      <c r="A291" s="61" t="str">
        <f>"         "&amp;Labels!B102</f>
        <v xml:space="preserve">         Product 8</v>
      </c>
      <c r="B291" s="76">
        <f>'(Intermediate Computations)'!B3021</f>
        <v>0</v>
      </c>
      <c r="C291" s="76">
        <f>'(Intermediate Computations)'!C3021</f>
        <v>0</v>
      </c>
      <c r="D291" s="76">
        <f>'(Intermediate Computations)'!D3021</f>
        <v>0</v>
      </c>
      <c r="E291" s="76">
        <f>'(Intermediate Computations)'!E3021</f>
        <v>0</v>
      </c>
      <c r="F291" s="43">
        <f t="shared" si="78"/>
        <v>0</v>
      </c>
      <c r="G291" s="76">
        <f>'(Intermediate Computations)'!G3021</f>
        <v>0</v>
      </c>
      <c r="H291" s="76">
        <f>'(Intermediate Computations)'!H3021</f>
        <v>0</v>
      </c>
      <c r="I291" s="76">
        <f>'(Intermediate Computations)'!I3021</f>
        <v>0</v>
      </c>
      <c r="J291" s="76">
        <f>'(Intermediate Computations)'!J3021</f>
        <v>0</v>
      </c>
      <c r="K291" s="43">
        <f t="shared" si="79"/>
        <v>0</v>
      </c>
      <c r="L291" s="43">
        <f t="shared" si="80"/>
        <v>0</v>
      </c>
    </row>
    <row r="292" spans="1:12" ht="12.75" hidden="1" customHeight="1" outlineLevel="1">
      <c r="A292" s="61" t="str">
        <f>"         "&amp;Labels!B103</f>
        <v xml:space="preserve">         Product 9</v>
      </c>
      <c r="B292" s="76">
        <f>'(Intermediate Computations)'!B3349</f>
        <v>0</v>
      </c>
      <c r="C292" s="76">
        <f>'(Intermediate Computations)'!C3349</f>
        <v>0</v>
      </c>
      <c r="D292" s="76">
        <f>'(Intermediate Computations)'!D3349</f>
        <v>0</v>
      </c>
      <c r="E292" s="76">
        <f>'(Intermediate Computations)'!E3349</f>
        <v>0</v>
      </c>
      <c r="F292" s="43">
        <f t="shared" si="78"/>
        <v>0</v>
      </c>
      <c r="G292" s="76">
        <f>'(Intermediate Computations)'!G3349</f>
        <v>0</v>
      </c>
      <c r="H292" s="76">
        <f>'(Intermediate Computations)'!H3349</f>
        <v>0</v>
      </c>
      <c r="I292" s="76">
        <f>'(Intermediate Computations)'!I3349</f>
        <v>0</v>
      </c>
      <c r="J292" s="76">
        <f>'(Intermediate Computations)'!J3349</f>
        <v>0</v>
      </c>
      <c r="K292" s="43">
        <f t="shared" si="79"/>
        <v>0</v>
      </c>
      <c r="L292" s="43">
        <f t="shared" si="80"/>
        <v>0</v>
      </c>
    </row>
    <row r="293" spans="1:12" ht="12.75" hidden="1" customHeight="1" outlineLevel="1">
      <c r="A293" s="61" t="str">
        <f>"         "&amp;Labels!B104</f>
        <v xml:space="preserve">         Product 10</v>
      </c>
      <c r="B293" s="76">
        <f>'(Intermediate Computations)'!B3677</f>
        <v>0</v>
      </c>
      <c r="C293" s="76">
        <f>'(Intermediate Computations)'!C3677</f>
        <v>0</v>
      </c>
      <c r="D293" s="76">
        <f>'(Intermediate Computations)'!D3677</f>
        <v>0</v>
      </c>
      <c r="E293" s="76">
        <f>'(Intermediate Computations)'!E3677</f>
        <v>0</v>
      </c>
      <c r="F293" s="43">
        <f t="shared" si="78"/>
        <v>0</v>
      </c>
      <c r="G293" s="76">
        <f>'(Intermediate Computations)'!G3677</f>
        <v>0</v>
      </c>
      <c r="H293" s="76">
        <f>'(Intermediate Computations)'!H3677</f>
        <v>0</v>
      </c>
      <c r="I293" s="76">
        <f>'(Intermediate Computations)'!I3677</f>
        <v>0</v>
      </c>
      <c r="J293" s="76">
        <f>'(Intermediate Computations)'!J3677</f>
        <v>0</v>
      </c>
      <c r="K293" s="43">
        <f t="shared" si="79"/>
        <v>0</v>
      </c>
      <c r="L293" s="43">
        <f t="shared" si="80"/>
        <v>0</v>
      </c>
    </row>
    <row r="294" spans="1:12" ht="12.75" hidden="1" customHeight="1" outlineLevel="1">
      <c r="A294" s="61" t="str">
        <f>"         "&amp;Labels!C94</f>
        <v xml:space="preserve">         Total</v>
      </c>
      <c r="B294" s="84">
        <f>SUM(B284:B293)</f>
        <v>0</v>
      </c>
      <c r="C294" s="84">
        <f>SUM(C284:C293)</f>
        <v>0</v>
      </c>
      <c r="D294" s="84">
        <f>SUM(D284:D293)</f>
        <v>0</v>
      </c>
      <c r="E294" s="84">
        <f>SUM(E284:E293)</f>
        <v>0</v>
      </c>
      <c r="F294" s="43">
        <f t="shared" si="78"/>
        <v>0</v>
      </c>
      <c r="G294" s="84">
        <f>SUM(G284:G293)</f>
        <v>0</v>
      </c>
      <c r="H294" s="84">
        <f>SUM(H284:H293)</f>
        <v>0</v>
      </c>
      <c r="I294" s="84">
        <f>SUM(I284:I293)</f>
        <v>0</v>
      </c>
      <c r="J294" s="84">
        <f>SUM(J284:J293)</f>
        <v>0</v>
      </c>
      <c r="K294" s="43">
        <f t="shared" si="79"/>
        <v>0</v>
      </c>
      <c r="L294" s="43">
        <f t="shared" si="80"/>
        <v>0</v>
      </c>
    </row>
    <row r="295" spans="1:12" ht="12.75" hidden="1" customHeight="1" outlineLevel="1">
      <c r="A295" s="61" t="str">
        <f>"      "&amp;Labels!B88</f>
        <v xml:space="preserve">      Q 4</v>
      </c>
      <c r="B295" s="84"/>
      <c r="C295" s="84"/>
      <c r="D295" s="84"/>
      <c r="E295" s="84"/>
      <c r="F295" s="43"/>
      <c r="G295" s="84"/>
      <c r="H295" s="84"/>
      <c r="I295" s="84"/>
      <c r="J295" s="84"/>
      <c r="K295" s="43"/>
      <c r="L295" s="43"/>
    </row>
    <row r="296" spans="1:12" ht="12.75" hidden="1" customHeight="1" outlineLevel="1">
      <c r="A296" s="61" t="str">
        <f>"         "&amp;Labels!B95</f>
        <v xml:space="preserve">         Product 1</v>
      </c>
      <c r="B296" s="76">
        <f>'(Intermediate Computations)'!B737</f>
        <v>0</v>
      </c>
      <c r="C296" s="76">
        <f>'(Intermediate Computations)'!C737</f>
        <v>0</v>
      </c>
      <c r="D296" s="76">
        <f>'(Intermediate Computations)'!D737</f>
        <v>0</v>
      </c>
      <c r="E296" s="76">
        <f>'(Intermediate Computations)'!E737</f>
        <v>0</v>
      </c>
      <c r="F296" s="43">
        <f t="shared" ref="F296:F306" si="81">SUM(B296:E296)</f>
        <v>0</v>
      </c>
      <c r="G296" s="76">
        <f>'(Intermediate Computations)'!G737</f>
        <v>0</v>
      </c>
      <c r="H296" s="76">
        <f>'(Intermediate Computations)'!H737</f>
        <v>0</v>
      </c>
      <c r="I296" s="76">
        <f>'(Intermediate Computations)'!I737</f>
        <v>0</v>
      </c>
      <c r="J296" s="76">
        <f>'(Intermediate Computations)'!J737</f>
        <v>0</v>
      </c>
      <c r="K296" s="43">
        <f t="shared" ref="K296:K306" si="82">SUM(G296:J296)</f>
        <v>0</v>
      </c>
      <c r="L296" s="43">
        <f t="shared" ref="L296:L306" si="83">SUM(B296:E296,G296:J296)</f>
        <v>0</v>
      </c>
    </row>
    <row r="297" spans="1:12" ht="12.75" hidden="1" customHeight="1" outlineLevel="1">
      <c r="A297" s="61" t="str">
        <f>"         "&amp;Labels!B96</f>
        <v xml:space="preserve">         Product 2</v>
      </c>
      <c r="B297" s="76">
        <f>'(Intermediate Computations)'!B1065</f>
        <v>0</v>
      </c>
      <c r="C297" s="76">
        <f>'(Intermediate Computations)'!C1065</f>
        <v>0</v>
      </c>
      <c r="D297" s="76">
        <f>'(Intermediate Computations)'!D1065</f>
        <v>0</v>
      </c>
      <c r="E297" s="76">
        <f>'(Intermediate Computations)'!E1065</f>
        <v>0</v>
      </c>
      <c r="F297" s="43">
        <f t="shared" si="81"/>
        <v>0</v>
      </c>
      <c r="G297" s="76">
        <f>'(Intermediate Computations)'!G1065</f>
        <v>0</v>
      </c>
      <c r="H297" s="76">
        <f>'(Intermediate Computations)'!H1065</f>
        <v>0</v>
      </c>
      <c r="I297" s="76">
        <f>'(Intermediate Computations)'!I1065</f>
        <v>0</v>
      </c>
      <c r="J297" s="76">
        <f>'(Intermediate Computations)'!J1065</f>
        <v>0</v>
      </c>
      <c r="K297" s="43">
        <f t="shared" si="82"/>
        <v>0</v>
      </c>
      <c r="L297" s="43">
        <f t="shared" si="83"/>
        <v>0</v>
      </c>
    </row>
    <row r="298" spans="1:12" ht="12.75" hidden="1" customHeight="1" outlineLevel="1">
      <c r="A298" s="61" t="str">
        <f>"         "&amp;Labels!B97</f>
        <v xml:space="preserve">         Product 3</v>
      </c>
      <c r="B298" s="76">
        <f>'(Intermediate Computations)'!B1393</f>
        <v>0</v>
      </c>
      <c r="C298" s="76">
        <f>'(Intermediate Computations)'!C1393</f>
        <v>0</v>
      </c>
      <c r="D298" s="76">
        <f>'(Intermediate Computations)'!D1393</f>
        <v>0</v>
      </c>
      <c r="E298" s="76">
        <f>'(Intermediate Computations)'!E1393</f>
        <v>0</v>
      </c>
      <c r="F298" s="43">
        <f t="shared" si="81"/>
        <v>0</v>
      </c>
      <c r="G298" s="76">
        <f>'(Intermediate Computations)'!G1393</f>
        <v>0</v>
      </c>
      <c r="H298" s="76">
        <f>'(Intermediate Computations)'!H1393</f>
        <v>0</v>
      </c>
      <c r="I298" s="76">
        <f>'(Intermediate Computations)'!I1393</f>
        <v>0</v>
      </c>
      <c r="J298" s="76">
        <f>'(Intermediate Computations)'!J1393</f>
        <v>0</v>
      </c>
      <c r="K298" s="43">
        <f t="shared" si="82"/>
        <v>0</v>
      </c>
      <c r="L298" s="43">
        <f t="shared" si="83"/>
        <v>0</v>
      </c>
    </row>
    <row r="299" spans="1:12" ht="12.75" hidden="1" customHeight="1" outlineLevel="1">
      <c r="A299" s="61" t="str">
        <f>"         "&amp;Labels!B98</f>
        <v xml:space="preserve">         Product 4</v>
      </c>
      <c r="B299" s="76">
        <f>'(Intermediate Computations)'!B1721</f>
        <v>0</v>
      </c>
      <c r="C299" s="76">
        <f>'(Intermediate Computations)'!C1721</f>
        <v>0</v>
      </c>
      <c r="D299" s="76">
        <f>'(Intermediate Computations)'!D1721</f>
        <v>0</v>
      </c>
      <c r="E299" s="76">
        <f>'(Intermediate Computations)'!E1721</f>
        <v>0</v>
      </c>
      <c r="F299" s="43">
        <f t="shared" si="81"/>
        <v>0</v>
      </c>
      <c r="G299" s="76">
        <f>'(Intermediate Computations)'!G1721</f>
        <v>0</v>
      </c>
      <c r="H299" s="76">
        <f>'(Intermediate Computations)'!H1721</f>
        <v>0</v>
      </c>
      <c r="I299" s="76">
        <f>'(Intermediate Computations)'!I1721</f>
        <v>0</v>
      </c>
      <c r="J299" s="76">
        <f>'(Intermediate Computations)'!J1721</f>
        <v>0</v>
      </c>
      <c r="K299" s="43">
        <f t="shared" si="82"/>
        <v>0</v>
      </c>
      <c r="L299" s="43">
        <f t="shared" si="83"/>
        <v>0</v>
      </c>
    </row>
    <row r="300" spans="1:12" ht="12.75" hidden="1" customHeight="1" outlineLevel="1">
      <c r="A300" s="61" t="str">
        <f>"         "&amp;Labels!B99</f>
        <v xml:space="preserve">         Product 5</v>
      </c>
      <c r="B300" s="76">
        <f>'(Intermediate Computations)'!B2049</f>
        <v>0</v>
      </c>
      <c r="C300" s="76">
        <f>'(Intermediate Computations)'!C2049</f>
        <v>0</v>
      </c>
      <c r="D300" s="76">
        <f>'(Intermediate Computations)'!D2049</f>
        <v>0</v>
      </c>
      <c r="E300" s="76">
        <f>'(Intermediate Computations)'!E2049</f>
        <v>0</v>
      </c>
      <c r="F300" s="43">
        <f t="shared" si="81"/>
        <v>0</v>
      </c>
      <c r="G300" s="76">
        <f>'(Intermediate Computations)'!G2049</f>
        <v>0</v>
      </c>
      <c r="H300" s="76">
        <f>'(Intermediate Computations)'!H2049</f>
        <v>0</v>
      </c>
      <c r="I300" s="76">
        <f>'(Intermediate Computations)'!I2049</f>
        <v>0</v>
      </c>
      <c r="J300" s="76">
        <f>'(Intermediate Computations)'!J2049</f>
        <v>0</v>
      </c>
      <c r="K300" s="43">
        <f t="shared" si="82"/>
        <v>0</v>
      </c>
      <c r="L300" s="43">
        <f t="shared" si="83"/>
        <v>0</v>
      </c>
    </row>
    <row r="301" spans="1:12" ht="12.75" hidden="1" customHeight="1" outlineLevel="1">
      <c r="A301" s="61" t="str">
        <f>"         "&amp;Labels!B100</f>
        <v xml:space="preserve">         Product 6</v>
      </c>
      <c r="B301" s="76">
        <f>'(Intermediate Computations)'!B2377</f>
        <v>0</v>
      </c>
      <c r="C301" s="76">
        <f>'(Intermediate Computations)'!C2377</f>
        <v>0</v>
      </c>
      <c r="D301" s="76">
        <f>'(Intermediate Computations)'!D2377</f>
        <v>0</v>
      </c>
      <c r="E301" s="76">
        <f>'(Intermediate Computations)'!E2377</f>
        <v>0</v>
      </c>
      <c r="F301" s="43">
        <f t="shared" si="81"/>
        <v>0</v>
      </c>
      <c r="G301" s="76">
        <f>'(Intermediate Computations)'!G2377</f>
        <v>0</v>
      </c>
      <c r="H301" s="76">
        <f>'(Intermediate Computations)'!H2377</f>
        <v>0</v>
      </c>
      <c r="I301" s="76">
        <f>'(Intermediate Computations)'!I2377</f>
        <v>0</v>
      </c>
      <c r="J301" s="76">
        <f>'(Intermediate Computations)'!J2377</f>
        <v>0</v>
      </c>
      <c r="K301" s="43">
        <f t="shared" si="82"/>
        <v>0</v>
      </c>
      <c r="L301" s="43">
        <f t="shared" si="83"/>
        <v>0</v>
      </c>
    </row>
    <row r="302" spans="1:12" ht="12.75" hidden="1" customHeight="1" outlineLevel="1">
      <c r="A302" s="61" t="str">
        <f>"         "&amp;Labels!B101</f>
        <v xml:space="preserve">         Product 7</v>
      </c>
      <c r="B302" s="76">
        <f>'(Intermediate Computations)'!B2705</f>
        <v>0</v>
      </c>
      <c r="C302" s="76">
        <f>'(Intermediate Computations)'!C2705</f>
        <v>0</v>
      </c>
      <c r="D302" s="76">
        <f>'(Intermediate Computations)'!D2705</f>
        <v>0</v>
      </c>
      <c r="E302" s="76">
        <f>'(Intermediate Computations)'!E2705</f>
        <v>0</v>
      </c>
      <c r="F302" s="43">
        <f t="shared" si="81"/>
        <v>0</v>
      </c>
      <c r="G302" s="76">
        <f>'(Intermediate Computations)'!G2705</f>
        <v>0</v>
      </c>
      <c r="H302" s="76">
        <f>'(Intermediate Computations)'!H2705</f>
        <v>0</v>
      </c>
      <c r="I302" s="76">
        <f>'(Intermediate Computations)'!I2705</f>
        <v>0</v>
      </c>
      <c r="J302" s="76">
        <f>'(Intermediate Computations)'!J2705</f>
        <v>0</v>
      </c>
      <c r="K302" s="43">
        <f t="shared" si="82"/>
        <v>0</v>
      </c>
      <c r="L302" s="43">
        <f t="shared" si="83"/>
        <v>0</v>
      </c>
    </row>
    <row r="303" spans="1:12" ht="12.75" hidden="1" customHeight="1" outlineLevel="1">
      <c r="A303" s="61" t="str">
        <f>"         "&amp;Labels!B102</f>
        <v xml:space="preserve">         Product 8</v>
      </c>
      <c r="B303" s="76">
        <f>'(Intermediate Computations)'!B3033</f>
        <v>0</v>
      </c>
      <c r="C303" s="76">
        <f>'(Intermediate Computations)'!C3033</f>
        <v>0</v>
      </c>
      <c r="D303" s="76">
        <f>'(Intermediate Computations)'!D3033</f>
        <v>0</v>
      </c>
      <c r="E303" s="76">
        <f>'(Intermediate Computations)'!E3033</f>
        <v>0</v>
      </c>
      <c r="F303" s="43">
        <f t="shared" si="81"/>
        <v>0</v>
      </c>
      <c r="G303" s="76">
        <f>'(Intermediate Computations)'!G3033</f>
        <v>0</v>
      </c>
      <c r="H303" s="76">
        <f>'(Intermediate Computations)'!H3033</f>
        <v>0</v>
      </c>
      <c r="I303" s="76">
        <f>'(Intermediate Computations)'!I3033</f>
        <v>0</v>
      </c>
      <c r="J303" s="76">
        <f>'(Intermediate Computations)'!J3033</f>
        <v>0</v>
      </c>
      <c r="K303" s="43">
        <f t="shared" si="82"/>
        <v>0</v>
      </c>
      <c r="L303" s="43">
        <f t="shared" si="83"/>
        <v>0</v>
      </c>
    </row>
    <row r="304" spans="1:12" ht="12.75" hidden="1" customHeight="1" outlineLevel="1">
      <c r="A304" s="61" t="str">
        <f>"         "&amp;Labels!B103</f>
        <v xml:space="preserve">         Product 9</v>
      </c>
      <c r="B304" s="76">
        <f>'(Intermediate Computations)'!B3361</f>
        <v>0</v>
      </c>
      <c r="C304" s="76">
        <f>'(Intermediate Computations)'!C3361</f>
        <v>0</v>
      </c>
      <c r="D304" s="76">
        <f>'(Intermediate Computations)'!D3361</f>
        <v>0</v>
      </c>
      <c r="E304" s="76">
        <f>'(Intermediate Computations)'!E3361</f>
        <v>0</v>
      </c>
      <c r="F304" s="43">
        <f t="shared" si="81"/>
        <v>0</v>
      </c>
      <c r="G304" s="76">
        <f>'(Intermediate Computations)'!G3361</f>
        <v>0</v>
      </c>
      <c r="H304" s="76">
        <f>'(Intermediate Computations)'!H3361</f>
        <v>0</v>
      </c>
      <c r="I304" s="76">
        <f>'(Intermediate Computations)'!I3361</f>
        <v>0</v>
      </c>
      <c r="J304" s="76">
        <f>'(Intermediate Computations)'!J3361</f>
        <v>0</v>
      </c>
      <c r="K304" s="43">
        <f t="shared" si="82"/>
        <v>0</v>
      </c>
      <c r="L304" s="43">
        <f t="shared" si="83"/>
        <v>0</v>
      </c>
    </row>
    <row r="305" spans="1:12" ht="12.75" hidden="1" customHeight="1" outlineLevel="1">
      <c r="A305" s="61" t="str">
        <f>"         "&amp;Labels!B104</f>
        <v xml:space="preserve">         Product 10</v>
      </c>
      <c r="B305" s="76">
        <f>'(Intermediate Computations)'!B3689</f>
        <v>0</v>
      </c>
      <c r="C305" s="76">
        <f>'(Intermediate Computations)'!C3689</f>
        <v>0</v>
      </c>
      <c r="D305" s="76">
        <f>'(Intermediate Computations)'!D3689</f>
        <v>0</v>
      </c>
      <c r="E305" s="76">
        <f>'(Intermediate Computations)'!E3689</f>
        <v>0</v>
      </c>
      <c r="F305" s="43">
        <f t="shared" si="81"/>
        <v>0</v>
      </c>
      <c r="G305" s="76">
        <f>'(Intermediate Computations)'!G3689</f>
        <v>0</v>
      </c>
      <c r="H305" s="76">
        <f>'(Intermediate Computations)'!H3689</f>
        <v>0</v>
      </c>
      <c r="I305" s="76">
        <f>'(Intermediate Computations)'!I3689</f>
        <v>0</v>
      </c>
      <c r="J305" s="76">
        <f>'(Intermediate Computations)'!J3689</f>
        <v>0</v>
      </c>
      <c r="K305" s="43">
        <f t="shared" si="82"/>
        <v>0</v>
      </c>
      <c r="L305" s="43">
        <f t="shared" si="83"/>
        <v>0</v>
      </c>
    </row>
    <row r="306" spans="1:12" ht="12.75" hidden="1" customHeight="1" outlineLevel="1">
      <c r="A306" s="61" t="str">
        <f>"         "&amp;Labels!C94</f>
        <v xml:space="preserve">         Total</v>
      </c>
      <c r="B306" s="84">
        <f>SUM(B296:B305)</f>
        <v>0</v>
      </c>
      <c r="C306" s="84">
        <f>SUM(C296:C305)</f>
        <v>0</v>
      </c>
      <c r="D306" s="84">
        <f>SUM(D296:D305)</f>
        <v>0</v>
      </c>
      <c r="E306" s="84">
        <f>SUM(E296:E305)</f>
        <v>0</v>
      </c>
      <c r="F306" s="43">
        <f t="shared" si="81"/>
        <v>0</v>
      </c>
      <c r="G306" s="84">
        <f>SUM(G296:G305)</f>
        <v>0</v>
      </c>
      <c r="H306" s="84">
        <f>SUM(H296:H305)</f>
        <v>0</v>
      </c>
      <c r="I306" s="84">
        <f>SUM(I296:I305)</f>
        <v>0</v>
      </c>
      <c r="J306" s="84">
        <f>SUM(J296:J305)</f>
        <v>0</v>
      </c>
      <c r="K306" s="43">
        <f t="shared" si="82"/>
        <v>0</v>
      </c>
      <c r="L306" s="43">
        <f t="shared" si="83"/>
        <v>0</v>
      </c>
    </row>
    <row r="307" spans="1:12" ht="12.75" hidden="1" customHeight="1" outlineLevel="1">
      <c r="A307" s="61" t="str">
        <f>"      "&amp;Labels!B89</f>
        <v xml:space="preserve">      Q 5</v>
      </c>
      <c r="B307" s="84"/>
      <c r="C307" s="84"/>
      <c r="D307" s="84"/>
      <c r="E307" s="84"/>
      <c r="F307" s="43"/>
      <c r="G307" s="84"/>
      <c r="H307" s="84"/>
      <c r="I307" s="84"/>
      <c r="J307" s="84"/>
      <c r="K307" s="43"/>
      <c r="L307" s="43"/>
    </row>
    <row r="308" spans="1:12" ht="12.75" hidden="1" customHeight="1" outlineLevel="1">
      <c r="A308" s="61" t="str">
        <f>"         "&amp;Labels!B95</f>
        <v xml:space="preserve">         Product 1</v>
      </c>
      <c r="B308" s="76">
        <f>'(Intermediate Computations)'!B749</f>
        <v>0</v>
      </c>
      <c r="C308" s="76">
        <f>'(Intermediate Computations)'!C749</f>
        <v>0</v>
      </c>
      <c r="D308" s="76">
        <f>'(Intermediate Computations)'!D749</f>
        <v>0</v>
      </c>
      <c r="E308" s="76">
        <f>'(Intermediate Computations)'!E749</f>
        <v>0</v>
      </c>
      <c r="F308" s="43">
        <f t="shared" ref="F308:F318" si="84">SUM(B308:E308)</f>
        <v>0</v>
      </c>
      <c r="G308" s="76">
        <f>'(Intermediate Computations)'!G749</f>
        <v>0</v>
      </c>
      <c r="H308" s="76">
        <f>'(Intermediate Computations)'!H749</f>
        <v>0</v>
      </c>
      <c r="I308" s="76">
        <f>'(Intermediate Computations)'!I749</f>
        <v>0</v>
      </c>
      <c r="J308" s="76">
        <f>'(Intermediate Computations)'!J749</f>
        <v>0</v>
      </c>
      <c r="K308" s="43">
        <f t="shared" ref="K308:K318" si="85">SUM(G308:J308)</f>
        <v>0</v>
      </c>
      <c r="L308" s="43">
        <f t="shared" ref="L308:L318" si="86">SUM(B308:E308,G308:J308)</f>
        <v>0</v>
      </c>
    </row>
    <row r="309" spans="1:12" ht="12.75" hidden="1" customHeight="1" outlineLevel="1">
      <c r="A309" s="61" t="str">
        <f>"         "&amp;Labels!B96</f>
        <v xml:space="preserve">         Product 2</v>
      </c>
      <c r="B309" s="76">
        <f>'(Intermediate Computations)'!B1077</f>
        <v>0</v>
      </c>
      <c r="C309" s="76">
        <f>'(Intermediate Computations)'!C1077</f>
        <v>0</v>
      </c>
      <c r="D309" s="76">
        <f>'(Intermediate Computations)'!D1077</f>
        <v>0</v>
      </c>
      <c r="E309" s="76">
        <f>'(Intermediate Computations)'!E1077</f>
        <v>0</v>
      </c>
      <c r="F309" s="43">
        <f t="shared" si="84"/>
        <v>0</v>
      </c>
      <c r="G309" s="76">
        <f>'(Intermediate Computations)'!G1077</f>
        <v>0</v>
      </c>
      <c r="H309" s="76">
        <f>'(Intermediate Computations)'!H1077</f>
        <v>0</v>
      </c>
      <c r="I309" s="76">
        <f>'(Intermediate Computations)'!I1077</f>
        <v>0</v>
      </c>
      <c r="J309" s="76">
        <f>'(Intermediate Computations)'!J1077</f>
        <v>0</v>
      </c>
      <c r="K309" s="43">
        <f t="shared" si="85"/>
        <v>0</v>
      </c>
      <c r="L309" s="43">
        <f t="shared" si="86"/>
        <v>0</v>
      </c>
    </row>
    <row r="310" spans="1:12" ht="12.75" hidden="1" customHeight="1" outlineLevel="1">
      <c r="A310" s="61" t="str">
        <f>"         "&amp;Labels!B97</f>
        <v xml:space="preserve">         Product 3</v>
      </c>
      <c r="B310" s="76">
        <f>'(Intermediate Computations)'!B1405</f>
        <v>0</v>
      </c>
      <c r="C310" s="76">
        <f>'(Intermediate Computations)'!C1405</f>
        <v>0</v>
      </c>
      <c r="D310" s="76">
        <f>'(Intermediate Computations)'!D1405</f>
        <v>0</v>
      </c>
      <c r="E310" s="76">
        <f>'(Intermediate Computations)'!E1405</f>
        <v>0</v>
      </c>
      <c r="F310" s="43">
        <f t="shared" si="84"/>
        <v>0</v>
      </c>
      <c r="G310" s="76">
        <f>'(Intermediate Computations)'!G1405</f>
        <v>0</v>
      </c>
      <c r="H310" s="76">
        <f>'(Intermediate Computations)'!H1405</f>
        <v>0</v>
      </c>
      <c r="I310" s="76">
        <f>'(Intermediate Computations)'!I1405</f>
        <v>0</v>
      </c>
      <c r="J310" s="76">
        <f>'(Intermediate Computations)'!J1405</f>
        <v>0</v>
      </c>
      <c r="K310" s="43">
        <f t="shared" si="85"/>
        <v>0</v>
      </c>
      <c r="L310" s="43">
        <f t="shared" si="86"/>
        <v>0</v>
      </c>
    </row>
    <row r="311" spans="1:12" ht="12.75" hidden="1" customHeight="1" outlineLevel="1">
      <c r="A311" s="61" t="str">
        <f>"         "&amp;Labels!B98</f>
        <v xml:space="preserve">         Product 4</v>
      </c>
      <c r="B311" s="76">
        <f>'(Intermediate Computations)'!B1733</f>
        <v>0</v>
      </c>
      <c r="C311" s="76">
        <f>'(Intermediate Computations)'!C1733</f>
        <v>0</v>
      </c>
      <c r="D311" s="76">
        <f>'(Intermediate Computations)'!D1733</f>
        <v>0</v>
      </c>
      <c r="E311" s="76">
        <f>'(Intermediate Computations)'!E1733</f>
        <v>0</v>
      </c>
      <c r="F311" s="43">
        <f t="shared" si="84"/>
        <v>0</v>
      </c>
      <c r="G311" s="76">
        <f>'(Intermediate Computations)'!G1733</f>
        <v>0</v>
      </c>
      <c r="H311" s="76">
        <f>'(Intermediate Computations)'!H1733</f>
        <v>0</v>
      </c>
      <c r="I311" s="76">
        <f>'(Intermediate Computations)'!I1733</f>
        <v>0</v>
      </c>
      <c r="J311" s="76">
        <f>'(Intermediate Computations)'!J1733</f>
        <v>0</v>
      </c>
      <c r="K311" s="43">
        <f t="shared" si="85"/>
        <v>0</v>
      </c>
      <c r="L311" s="43">
        <f t="shared" si="86"/>
        <v>0</v>
      </c>
    </row>
    <row r="312" spans="1:12" ht="12.75" hidden="1" customHeight="1" outlineLevel="1">
      <c r="A312" s="61" t="str">
        <f>"         "&amp;Labels!B99</f>
        <v xml:space="preserve">         Product 5</v>
      </c>
      <c r="B312" s="76">
        <f>'(Intermediate Computations)'!B2061</f>
        <v>0</v>
      </c>
      <c r="C312" s="76">
        <f>'(Intermediate Computations)'!C2061</f>
        <v>0</v>
      </c>
      <c r="D312" s="76">
        <f>'(Intermediate Computations)'!D2061</f>
        <v>0</v>
      </c>
      <c r="E312" s="76">
        <f>'(Intermediate Computations)'!E2061</f>
        <v>0</v>
      </c>
      <c r="F312" s="43">
        <f t="shared" si="84"/>
        <v>0</v>
      </c>
      <c r="G312" s="76">
        <f>'(Intermediate Computations)'!G2061</f>
        <v>0</v>
      </c>
      <c r="H312" s="76">
        <f>'(Intermediate Computations)'!H2061</f>
        <v>0</v>
      </c>
      <c r="I312" s="76">
        <f>'(Intermediate Computations)'!I2061</f>
        <v>0</v>
      </c>
      <c r="J312" s="76">
        <f>'(Intermediate Computations)'!J2061</f>
        <v>0</v>
      </c>
      <c r="K312" s="43">
        <f t="shared" si="85"/>
        <v>0</v>
      </c>
      <c r="L312" s="43">
        <f t="shared" si="86"/>
        <v>0</v>
      </c>
    </row>
    <row r="313" spans="1:12" ht="12.75" hidden="1" customHeight="1" outlineLevel="1">
      <c r="A313" s="61" t="str">
        <f>"         "&amp;Labels!B100</f>
        <v xml:space="preserve">         Product 6</v>
      </c>
      <c r="B313" s="76">
        <f>'(Intermediate Computations)'!B2389</f>
        <v>0</v>
      </c>
      <c r="C313" s="76">
        <f>'(Intermediate Computations)'!C2389</f>
        <v>0</v>
      </c>
      <c r="D313" s="76">
        <f>'(Intermediate Computations)'!D2389</f>
        <v>0</v>
      </c>
      <c r="E313" s="76">
        <f>'(Intermediate Computations)'!E2389</f>
        <v>0</v>
      </c>
      <c r="F313" s="43">
        <f t="shared" si="84"/>
        <v>0</v>
      </c>
      <c r="G313" s="76">
        <f>'(Intermediate Computations)'!G2389</f>
        <v>0</v>
      </c>
      <c r="H313" s="76">
        <f>'(Intermediate Computations)'!H2389</f>
        <v>0</v>
      </c>
      <c r="I313" s="76">
        <f>'(Intermediate Computations)'!I2389</f>
        <v>0</v>
      </c>
      <c r="J313" s="76">
        <f>'(Intermediate Computations)'!J2389</f>
        <v>0</v>
      </c>
      <c r="K313" s="43">
        <f t="shared" si="85"/>
        <v>0</v>
      </c>
      <c r="L313" s="43">
        <f t="shared" si="86"/>
        <v>0</v>
      </c>
    </row>
    <row r="314" spans="1:12" ht="12.75" hidden="1" customHeight="1" outlineLevel="1">
      <c r="A314" s="61" t="str">
        <f>"         "&amp;Labels!B101</f>
        <v xml:space="preserve">         Product 7</v>
      </c>
      <c r="B314" s="76">
        <f>'(Intermediate Computations)'!B2717</f>
        <v>0</v>
      </c>
      <c r="C314" s="76">
        <f>'(Intermediate Computations)'!C2717</f>
        <v>0</v>
      </c>
      <c r="D314" s="76">
        <f>'(Intermediate Computations)'!D2717</f>
        <v>0</v>
      </c>
      <c r="E314" s="76">
        <f>'(Intermediate Computations)'!E2717</f>
        <v>0</v>
      </c>
      <c r="F314" s="43">
        <f t="shared" si="84"/>
        <v>0</v>
      </c>
      <c r="G314" s="76">
        <f>'(Intermediate Computations)'!G2717</f>
        <v>0</v>
      </c>
      <c r="H314" s="76">
        <f>'(Intermediate Computations)'!H2717</f>
        <v>0</v>
      </c>
      <c r="I314" s="76">
        <f>'(Intermediate Computations)'!I2717</f>
        <v>0</v>
      </c>
      <c r="J314" s="76">
        <f>'(Intermediate Computations)'!J2717</f>
        <v>0</v>
      </c>
      <c r="K314" s="43">
        <f t="shared" si="85"/>
        <v>0</v>
      </c>
      <c r="L314" s="43">
        <f t="shared" si="86"/>
        <v>0</v>
      </c>
    </row>
    <row r="315" spans="1:12" ht="12.75" hidden="1" customHeight="1" outlineLevel="1">
      <c r="A315" s="61" t="str">
        <f>"         "&amp;Labels!B102</f>
        <v xml:space="preserve">         Product 8</v>
      </c>
      <c r="B315" s="76">
        <f>'(Intermediate Computations)'!B3045</f>
        <v>0</v>
      </c>
      <c r="C315" s="76">
        <f>'(Intermediate Computations)'!C3045</f>
        <v>0</v>
      </c>
      <c r="D315" s="76">
        <f>'(Intermediate Computations)'!D3045</f>
        <v>0</v>
      </c>
      <c r="E315" s="76">
        <f>'(Intermediate Computations)'!E3045</f>
        <v>0</v>
      </c>
      <c r="F315" s="43">
        <f t="shared" si="84"/>
        <v>0</v>
      </c>
      <c r="G315" s="76">
        <f>'(Intermediate Computations)'!G3045</f>
        <v>0</v>
      </c>
      <c r="H315" s="76">
        <f>'(Intermediate Computations)'!H3045</f>
        <v>0</v>
      </c>
      <c r="I315" s="76">
        <f>'(Intermediate Computations)'!I3045</f>
        <v>0</v>
      </c>
      <c r="J315" s="76">
        <f>'(Intermediate Computations)'!J3045</f>
        <v>0</v>
      </c>
      <c r="K315" s="43">
        <f t="shared" si="85"/>
        <v>0</v>
      </c>
      <c r="L315" s="43">
        <f t="shared" si="86"/>
        <v>0</v>
      </c>
    </row>
    <row r="316" spans="1:12" ht="12.75" hidden="1" customHeight="1" outlineLevel="1">
      <c r="A316" s="61" t="str">
        <f>"         "&amp;Labels!B103</f>
        <v xml:space="preserve">         Product 9</v>
      </c>
      <c r="B316" s="76">
        <f>'(Intermediate Computations)'!B3373</f>
        <v>0</v>
      </c>
      <c r="C316" s="76">
        <f>'(Intermediate Computations)'!C3373</f>
        <v>0</v>
      </c>
      <c r="D316" s="76">
        <f>'(Intermediate Computations)'!D3373</f>
        <v>0</v>
      </c>
      <c r="E316" s="76">
        <f>'(Intermediate Computations)'!E3373</f>
        <v>0</v>
      </c>
      <c r="F316" s="43">
        <f t="shared" si="84"/>
        <v>0</v>
      </c>
      <c r="G316" s="76">
        <f>'(Intermediate Computations)'!G3373</f>
        <v>0</v>
      </c>
      <c r="H316" s="76">
        <f>'(Intermediate Computations)'!H3373</f>
        <v>0</v>
      </c>
      <c r="I316" s="76">
        <f>'(Intermediate Computations)'!I3373</f>
        <v>0</v>
      </c>
      <c r="J316" s="76">
        <f>'(Intermediate Computations)'!J3373</f>
        <v>0</v>
      </c>
      <c r="K316" s="43">
        <f t="shared" si="85"/>
        <v>0</v>
      </c>
      <c r="L316" s="43">
        <f t="shared" si="86"/>
        <v>0</v>
      </c>
    </row>
    <row r="317" spans="1:12" ht="12.75" hidden="1" customHeight="1" outlineLevel="1">
      <c r="A317" s="61" t="str">
        <f>"         "&amp;Labels!B104</f>
        <v xml:space="preserve">         Product 10</v>
      </c>
      <c r="B317" s="76">
        <f>'(Intermediate Computations)'!B3701</f>
        <v>0</v>
      </c>
      <c r="C317" s="76">
        <f>'(Intermediate Computations)'!C3701</f>
        <v>0</v>
      </c>
      <c r="D317" s="76">
        <f>'(Intermediate Computations)'!D3701</f>
        <v>0</v>
      </c>
      <c r="E317" s="76">
        <f>'(Intermediate Computations)'!E3701</f>
        <v>0</v>
      </c>
      <c r="F317" s="43">
        <f t="shared" si="84"/>
        <v>0</v>
      </c>
      <c r="G317" s="76">
        <f>'(Intermediate Computations)'!G3701</f>
        <v>0</v>
      </c>
      <c r="H317" s="76">
        <f>'(Intermediate Computations)'!H3701</f>
        <v>0</v>
      </c>
      <c r="I317" s="76">
        <f>'(Intermediate Computations)'!I3701</f>
        <v>0</v>
      </c>
      <c r="J317" s="76">
        <f>'(Intermediate Computations)'!J3701</f>
        <v>0</v>
      </c>
      <c r="K317" s="43">
        <f t="shared" si="85"/>
        <v>0</v>
      </c>
      <c r="L317" s="43">
        <f t="shared" si="86"/>
        <v>0</v>
      </c>
    </row>
    <row r="318" spans="1:12" ht="12.75" hidden="1" customHeight="1" outlineLevel="1">
      <c r="A318" s="61" t="str">
        <f>"         "&amp;Labels!C94</f>
        <v xml:space="preserve">         Total</v>
      </c>
      <c r="B318" s="84">
        <f>SUM(B308:B317)</f>
        <v>0</v>
      </c>
      <c r="C318" s="84">
        <f>SUM(C308:C317)</f>
        <v>0</v>
      </c>
      <c r="D318" s="84">
        <f>SUM(D308:D317)</f>
        <v>0</v>
      </c>
      <c r="E318" s="84">
        <f>SUM(E308:E317)</f>
        <v>0</v>
      </c>
      <c r="F318" s="43">
        <f t="shared" si="84"/>
        <v>0</v>
      </c>
      <c r="G318" s="84">
        <f>SUM(G308:G317)</f>
        <v>0</v>
      </c>
      <c r="H318" s="84">
        <f>SUM(H308:H317)</f>
        <v>0</v>
      </c>
      <c r="I318" s="84">
        <f>SUM(I308:I317)</f>
        <v>0</v>
      </c>
      <c r="J318" s="84">
        <f>SUM(J308:J317)</f>
        <v>0</v>
      </c>
      <c r="K318" s="43">
        <f t="shared" si="85"/>
        <v>0</v>
      </c>
      <c r="L318" s="43">
        <f t="shared" si="86"/>
        <v>0</v>
      </c>
    </row>
    <row r="319" spans="1:12" ht="12.75" hidden="1" customHeight="1" outlineLevel="1">
      <c r="A319" s="61" t="str">
        <f>"      "&amp;Labels!B90</f>
        <v xml:space="preserve">      Q 6</v>
      </c>
      <c r="B319" s="84"/>
      <c r="C319" s="84"/>
      <c r="D319" s="84"/>
      <c r="E319" s="84"/>
      <c r="F319" s="43"/>
      <c r="G319" s="84"/>
      <c r="H319" s="84"/>
      <c r="I319" s="84"/>
      <c r="J319" s="84"/>
      <c r="K319" s="43"/>
      <c r="L319" s="43"/>
    </row>
    <row r="320" spans="1:12" ht="12.75" hidden="1" customHeight="1" outlineLevel="1">
      <c r="A320" s="61" t="str">
        <f>"         "&amp;Labels!B95</f>
        <v xml:space="preserve">         Product 1</v>
      </c>
      <c r="B320" s="76">
        <f>'(Intermediate Computations)'!B761</f>
        <v>0</v>
      </c>
      <c r="C320" s="76">
        <f>'(Intermediate Computations)'!C761</f>
        <v>0</v>
      </c>
      <c r="D320" s="76">
        <f>'(Intermediate Computations)'!D761</f>
        <v>0</v>
      </c>
      <c r="E320" s="76">
        <f>'(Intermediate Computations)'!E761</f>
        <v>0</v>
      </c>
      <c r="F320" s="43">
        <f t="shared" ref="F320:F330" si="87">SUM(B320:E320)</f>
        <v>0</v>
      </c>
      <c r="G320" s="76">
        <f>'(Intermediate Computations)'!G761</f>
        <v>0</v>
      </c>
      <c r="H320" s="76">
        <f>'(Intermediate Computations)'!H761</f>
        <v>0</v>
      </c>
      <c r="I320" s="76">
        <f>'(Intermediate Computations)'!I761</f>
        <v>0</v>
      </c>
      <c r="J320" s="76">
        <f>'(Intermediate Computations)'!J761</f>
        <v>0</v>
      </c>
      <c r="K320" s="43">
        <f t="shared" ref="K320:K330" si="88">SUM(G320:J320)</f>
        <v>0</v>
      </c>
      <c r="L320" s="43">
        <f t="shared" ref="L320:L330" si="89">SUM(B320:E320,G320:J320)</f>
        <v>0</v>
      </c>
    </row>
    <row r="321" spans="1:12" ht="12.75" hidden="1" customHeight="1" outlineLevel="1">
      <c r="A321" s="61" t="str">
        <f>"         "&amp;Labels!B96</f>
        <v xml:space="preserve">         Product 2</v>
      </c>
      <c r="B321" s="76">
        <f>'(Intermediate Computations)'!B1089</f>
        <v>0</v>
      </c>
      <c r="C321" s="76">
        <f>'(Intermediate Computations)'!C1089</f>
        <v>0</v>
      </c>
      <c r="D321" s="76">
        <f>'(Intermediate Computations)'!D1089</f>
        <v>0</v>
      </c>
      <c r="E321" s="76">
        <f>'(Intermediate Computations)'!E1089</f>
        <v>0</v>
      </c>
      <c r="F321" s="43">
        <f t="shared" si="87"/>
        <v>0</v>
      </c>
      <c r="G321" s="76">
        <f>'(Intermediate Computations)'!G1089</f>
        <v>0</v>
      </c>
      <c r="H321" s="76">
        <f>'(Intermediate Computations)'!H1089</f>
        <v>0</v>
      </c>
      <c r="I321" s="76">
        <f>'(Intermediate Computations)'!I1089</f>
        <v>0</v>
      </c>
      <c r="J321" s="76">
        <f>'(Intermediate Computations)'!J1089</f>
        <v>0</v>
      </c>
      <c r="K321" s="43">
        <f t="shared" si="88"/>
        <v>0</v>
      </c>
      <c r="L321" s="43">
        <f t="shared" si="89"/>
        <v>0</v>
      </c>
    </row>
    <row r="322" spans="1:12" ht="12.75" hidden="1" customHeight="1" outlineLevel="1">
      <c r="A322" s="61" t="str">
        <f>"         "&amp;Labels!B97</f>
        <v xml:space="preserve">         Product 3</v>
      </c>
      <c r="B322" s="76">
        <f>'(Intermediate Computations)'!B1417</f>
        <v>0</v>
      </c>
      <c r="C322" s="76">
        <f>'(Intermediate Computations)'!C1417</f>
        <v>0</v>
      </c>
      <c r="D322" s="76">
        <f>'(Intermediate Computations)'!D1417</f>
        <v>0</v>
      </c>
      <c r="E322" s="76">
        <f>'(Intermediate Computations)'!E1417</f>
        <v>0</v>
      </c>
      <c r="F322" s="43">
        <f t="shared" si="87"/>
        <v>0</v>
      </c>
      <c r="G322" s="76">
        <f>'(Intermediate Computations)'!G1417</f>
        <v>0</v>
      </c>
      <c r="H322" s="76">
        <f>'(Intermediate Computations)'!H1417</f>
        <v>0</v>
      </c>
      <c r="I322" s="76">
        <f>'(Intermediate Computations)'!I1417</f>
        <v>0</v>
      </c>
      <c r="J322" s="76">
        <f>'(Intermediate Computations)'!J1417</f>
        <v>0</v>
      </c>
      <c r="K322" s="43">
        <f t="shared" si="88"/>
        <v>0</v>
      </c>
      <c r="L322" s="43">
        <f t="shared" si="89"/>
        <v>0</v>
      </c>
    </row>
    <row r="323" spans="1:12" ht="12.75" hidden="1" customHeight="1" outlineLevel="1">
      <c r="A323" s="61" t="str">
        <f>"         "&amp;Labels!B98</f>
        <v xml:space="preserve">         Product 4</v>
      </c>
      <c r="B323" s="76">
        <f>'(Intermediate Computations)'!B1745</f>
        <v>0</v>
      </c>
      <c r="C323" s="76">
        <f>'(Intermediate Computations)'!C1745</f>
        <v>0</v>
      </c>
      <c r="D323" s="76">
        <f>'(Intermediate Computations)'!D1745</f>
        <v>0</v>
      </c>
      <c r="E323" s="76">
        <f>'(Intermediate Computations)'!E1745</f>
        <v>0</v>
      </c>
      <c r="F323" s="43">
        <f t="shared" si="87"/>
        <v>0</v>
      </c>
      <c r="G323" s="76">
        <f>'(Intermediate Computations)'!G1745</f>
        <v>0</v>
      </c>
      <c r="H323" s="76">
        <f>'(Intermediate Computations)'!H1745</f>
        <v>0</v>
      </c>
      <c r="I323" s="76">
        <f>'(Intermediate Computations)'!I1745</f>
        <v>0</v>
      </c>
      <c r="J323" s="76">
        <f>'(Intermediate Computations)'!J1745</f>
        <v>0</v>
      </c>
      <c r="K323" s="43">
        <f t="shared" si="88"/>
        <v>0</v>
      </c>
      <c r="L323" s="43">
        <f t="shared" si="89"/>
        <v>0</v>
      </c>
    </row>
    <row r="324" spans="1:12" ht="12.75" hidden="1" customHeight="1" outlineLevel="1">
      <c r="A324" s="61" t="str">
        <f>"         "&amp;Labels!B99</f>
        <v xml:space="preserve">         Product 5</v>
      </c>
      <c r="B324" s="76">
        <f>'(Intermediate Computations)'!B2073</f>
        <v>0</v>
      </c>
      <c r="C324" s="76">
        <f>'(Intermediate Computations)'!C2073</f>
        <v>0</v>
      </c>
      <c r="D324" s="76">
        <f>'(Intermediate Computations)'!D2073</f>
        <v>0</v>
      </c>
      <c r="E324" s="76">
        <f>'(Intermediate Computations)'!E2073</f>
        <v>0</v>
      </c>
      <c r="F324" s="43">
        <f t="shared" si="87"/>
        <v>0</v>
      </c>
      <c r="G324" s="76">
        <f>'(Intermediate Computations)'!G2073</f>
        <v>0</v>
      </c>
      <c r="H324" s="76">
        <f>'(Intermediate Computations)'!H2073</f>
        <v>0</v>
      </c>
      <c r="I324" s="76">
        <f>'(Intermediate Computations)'!I2073</f>
        <v>0</v>
      </c>
      <c r="J324" s="76">
        <f>'(Intermediate Computations)'!J2073</f>
        <v>0</v>
      </c>
      <c r="K324" s="43">
        <f t="shared" si="88"/>
        <v>0</v>
      </c>
      <c r="L324" s="43">
        <f t="shared" si="89"/>
        <v>0</v>
      </c>
    </row>
    <row r="325" spans="1:12" ht="12.75" hidden="1" customHeight="1" outlineLevel="1">
      <c r="A325" s="61" t="str">
        <f>"         "&amp;Labels!B100</f>
        <v xml:space="preserve">         Product 6</v>
      </c>
      <c r="B325" s="76">
        <f>'(Intermediate Computations)'!B2401</f>
        <v>0</v>
      </c>
      <c r="C325" s="76">
        <f>'(Intermediate Computations)'!C2401</f>
        <v>0</v>
      </c>
      <c r="D325" s="76">
        <f>'(Intermediate Computations)'!D2401</f>
        <v>0</v>
      </c>
      <c r="E325" s="76">
        <f>'(Intermediate Computations)'!E2401</f>
        <v>0</v>
      </c>
      <c r="F325" s="43">
        <f t="shared" si="87"/>
        <v>0</v>
      </c>
      <c r="G325" s="76">
        <f>'(Intermediate Computations)'!G2401</f>
        <v>0</v>
      </c>
      <c r="H325" s="76">
        <f>'(Intermediate Computations)'!H2401</f>
        <v>0</v>
      </c>
      <c r="I325" s="76">
        <f>'(Intermediate Computations)'!I2401</f>
        <v>0</v>
      </c>
      <c r="J325" s="76">
        <f>'(Intermediate Computations)'!J2401</f>
        <v>0</v>
      </c>
      <c r="K325" s="43">
        <f t="shared" si="88"/>
        <v>0</v>
      </c>
      <c r="L325" s="43">
        <f t="shared" si="89"/>
        <v>0</v>
      </c>
    </row>
    <row r="326" spans="1:12" ht="12.75" hidden="1" customHeight="1" outlineLevel="1">
      <c r="A326" s="61" t="str">
        <f>"         "&amp;Labels!B101</f>
        <v xml:space="preserve">         Product 7</v>
      </c>
      <c r="B326" s="76">
        <f>'(Intermediate Computations)'!B2729</f>
        <v>0</v>
      </c>
      <c r="C326" s="76">
        <f>'(Intermediate Computations)'!C2729</f>
        <v>0</v>
      </c>
      <c r="D326" s="76">
        <f>'(Intermediate Computations)'!D2729</f>
        <v>0</v>
      </c>
      <c r="E326" s="76">
        <f>'(Intermediate Computations)'!E2729</f>
        <v>0</v>
      </c>
      <c r="F326" s="43">
        <f t="shared" si="87"/>
        <v>0</v>
      </c>
      <c r="G326" s="76">
        <f>'(Intermediate Computations)'!G2729</f>
        <v>0</v>
      </c>
      <c r="H326" s="76">
        <f>'(Intermediate Computations)'!H2729</f>
        <v>0</v>
      </c>
      <c r="I326" s="76">
        <f>'(Intermediate Computations)'!I2729</f>
        <v>0</v>
      </c>
      <c r="J326" s="76">
        <f>'(Intermediate Computations)'!J2729</f>
        <v>0</v>
      </c>
      <c r="K326" s="43">
        <f t="shared" si="88"/>
        <v>0</v>
      </c>
      <c r="L326" s="43">
        <f t="shared" si="89"/>
        <v>0</v>
      </c>
    </row>
    <row r="327" spans="1:12" ht="12.75" hidden="1" customHeight="1" outlineLevel="1">
      <c r="A327" s="61" t="str">
        <f>"         "&amp;Labels!B102</f>
        <v xml:space="preserve">         Product 8</v>
      </c>
      <c r="B327" s="76">
        <f>'(Intermediate Computations)'!B3057</f>
        <v>0</v>
      </c>
      <c r="C327" s="76">
        <f>'(Intermediate Computations)'!C3057</f>
        <v>0</v>
      </c>
      <c r="D327" s="76">
        <f>'(Intermediate Computations)'!D3057</f>
        <v>0</v>
      </c>
      <c r="E327" s="76">
        <f>'(Intermediate Computations)'!E3057</f>
        <v>0</v>
      </c>
      <c r="F327" s="43">
        <f t="shared" si="87"/>
        <v>0</v>
      </c>
      <c r="G327" s="76">
        <f>'(Intermediate Computations)'!G3057</f>
        <v>0</v>
      </c>
      <c r="H327" s="76">
        <f>'(Intermediate Computations)'!H3057</f>
        <v>0</v>
      </c>
      <c r="I327" s="76">
        <f>'(Intermediate Computations)'!I3057</f>
        <v>0</v>
      </c>
      <c r="J327" s="76">
        <f>'(Intermediate Computations)'!J3057</f>
        <v>0</v>
      </c>
      <c r="K327" s="43">
        <f t="shared" si="88"/>
        <v>0</v>
      </c>
      <c r="L327" s="43">
        <f t="shared" si="89"/>
        <v>0</v>
      </c>
    </row>
    <row r="328" spans="1:12" ht="12.75" hidden="1" customHeight="1" outlineLevel="1">
      <c r="A328" s="61" t="str">
        <f>"         "&amp;Labels!B103</f>
        <v xml:space="preserve">         Product 9</v>
      </c>
      <c r="B328" s="76">
        <f>'(Intermediate Computations)'!B3385</f>
        <v>0</v>
      </c>
      <c r="C328" s="76">
        <f>'(Intermediate Computations)'!C3385</f>
        <v>0</v>
      </c>
      <c r="D328" s="76">
        <f>'(Intermediate Computations)'!D3385</f>
        <v>0</v>
      </c>
      <c r="E328" s="76">
        <f>'(Intermediate Computations)'!E3385</f>
        <v>0</v>
      </c>
      <c r="F328" s="43">
        <f t="shared" si="87"/>
        <v>0</v>
      </c>
      <c r="G328" s="76">
        <f>'(Intermediate Computations)'!G3385</f>
        <v>0</v>
      </c>
      <c r="H328" s="76">
        <f>'(Intermediate Computations)'!H3385</f>
        <v>0</v>
      </c>
      <c r="I328" s="76">
        <f>'(Intermediate Computations)'!I3385</f>
        <v>0</v>
      </c>
      <c r="J328" s="76">
        <f>'(Intermediate Computations)'!J3385</f>
        <v>0</v>
      </c>
      <c r="K328" s="43">
        <f t="shared" si="88"/>
        <v>0</v>
      </c>
      <c r="L328" s="43">
        <f t="shared" si="89"/>
        <v>0</v>
      </c>
    </row>
    <row r="329" spans="1:12" ht="12.75" hidden="1" customHeight="1" outlineLevel="1">
      <c r="A329" s="61" t="str">
        <f>"         "&amp;Labels!B104</f>
        <v xml:space="preserve">         Product 10</v>
      </c>
      <c r="B329" s="76">
        <f>'(Intermediate Computations)'!B3713</f>
        <v>0</v>
      </c>
      <c r="C329" s="76">
        <f>'(Intermediate Computations)'!C3713</f>
        <v>0</v>
      </c>
      <c r="D329" s="76">
        <f>'(Intermediate Computations)'!D3713</f>
        <v>0</v>
      </c>
      <c r="E329" s="76">
        <f>'(Intermediate Computations)'!E3713</f>
        <v>0</v>
      </c>
      <c r="F329" s="43">
        <f t="shared" si="87"/>
        <v>0</v>
      </c>
      <c r="G329" s="76">
        <f>'(Intermediate Computations)'!G3713</f>
        <v>0</v>
      </c>
      <c r="H329" s="76">
        <f>'(Intermediate Computations)'!H3713</f>
        <v>0</v>
      </c>
      <c r="I329" s="76">
        <f>'(Intermediate Computations)'!I3713</f>
        <v>0</v>
      </c>
      <c r="J329" s="76">
        <f>'(Intermediate Computations)'!J3713</f>
        <v>0</v>
      </c>
      <c r="K329" s="43">
        <f t="shared" si="88"/>
        <v>0</v>
      </c>
      <c r="L329" s="43">
        <f t="shared" si="89"/>
        <v>0</v>
      </c>
    </row>
    <row r="330" spans="1:12" ht="12.75" hidden="1" customHeight="1" outlineLevel="1">
      <c r="A330" s="61" t="str">
        <f>"         "&amp;Labels!C94</f>
        <v xml:space="preserve">         Total</v>
      </c>
      <c r="B330" s="84">
        <f>SUM(B320:B329)</f>
        <v>0</v>
      </c>
      <c r="C330" s="84">
        <f>SUM(C320:C329)</f>
        <v>0</v>
      </c>
      <c r="D330" s="84">
        <f>SUM(D320:D329)</f>
        <v>0</v>
      </c>
      <c r="E330" s="84">
        <f>SUM(E320:E329)</f>
        <v>0</v>
      </c>
      <c r="F330" s="43">
        <f t="shared" si="87"/>
        <v>0</v>
      </c>
      <c r="G330" s="84">
        <f>SUM(G320:G329)</f>
        <v>0</v>
      </c>
      <c r="H330" s="84">
        <f>SUM(H320:H329)</f>
        <v>0</v>
      </c>
      <c r="I330" s="84">
        <f>SUM(I320:I329)</f>
        <v>0</v>
      </c>
      <c r="J330" s="84">
        <f>SUM(J320:J329)</f>
        <v>0</v>
      </c>
      <c r="K330" s="43">
        <f t="shared" si="88"/>
        <v>0</v>
      </c>
      <c r="L330" s="43">
        <f t="shared" si="89"/>
        <v>0</v>
      </c>
    </row>
    <row r="331" spans="1:12" ht="12.75" hidden="1" customHeight="1" outlineLevel="1">
      <c r="A331" s="61" t="str">
        <f>"      "&amp;Labels!B91</f>
        <v xml:space="preserve">      Q 7</v>
      </c>
      <c r="B331" s="84"/>
      <c r="C331" s="84"/>
      <c r="D331" s="84"/>
      <c r="E331" s="84"/>
      <c r="F331" s="43"/>
      <c r="G331" s="84"/>
      <c r="H331" s="84"/>
      <c r="I331" s="84"/>
      <c r="J331" s="84"/>
      <c r="K331" s="43"/>
      <c r="L331" s="43"/>
    </row>
    <row r="332" spans="1:12" ht="12.75" hidden="1" customHeight="1" outlineLevel="1">
      <c r="A332" s="61" t="str">
        <f>"         "&amp;Labels!B95</f>
        <v xml:space="preserve">         Product 1</v>
      </c>
      <c r="B332" s="76">
        <f>'(Intermediate Computations)'!B773</f>
        <v>0</v>
      </c>
      <c r="C332" s="76">
        <f>'(Intermediate Computations)'!C773</f>
        <v>0</v>
      </c>
      <c r="D332" s="76">
        <f>'(Intermediate Computations)'!D773</f>
        <v>0</v>
      </c>
      <c r="E332" s="76">
        <f>'(Intermediate Computations)'!E773</f>
        <v>0</v>
      </c>
      <c r="F332" s="43">
        <f t="shared" ref="F332:F342" si="90">SUM(B332:E332)</f>
        <v>0</v>
      </c>
      <c r="G332" s="76">
        <f>'(Intermediate Computations)'!G773</f>
        <v>0</v>
      </c>
      <c r="H332" s="76">
        <f>'(Intermediate Computations)'!H773</f>
        <v>0</v>
      </c>
      <c r="I332" s="76">
        <f>'(Intermediate Computations)'!I773</f>
        <v>0</v>
      </c>
      <c r="J332" s="76">
        <f>'(Intermediate Computations)'!J773</f>
        <v>0</v>
      </c>
      <c r="K332" s="43">
        <f t="shared" ref="K332:K342" si="91">SUM(G332:J332)</f>
        <v>0</v>
      </c>
      <c r="L332" s="43">
        <f t="shared" ref="L332:L342" si="92">SUM(B332:E332,G332:J332)</f>
        <v>0</v>
      </c>
    </row>
    <row r="333" spans="1:12" ht="12.75" hidden="1" customHeight="1" outlineLevel="1">
      <c r="A333" s="61" t="str">
        <f>"         "&amp;Labels!B96</f>
        <v xml:space="preserve">         Product 2</v>
      </c>
      <c r="B333" s="76">
        <f>'(Intermediate Computations)'!B1101</f>
        <v>0</v>
      </c>
      <c r="C333" s="76">
        <f>'(Intermediate Computations)'!C1101</f>
        <v>0</v>
      </c>
      <c r="D333" s="76">
        <f>'(Intermediate Computations)'!D1101</f>
        <v>0</v>
      </c>
      <c r="E333" s="76">
        <f>'(Intermediate Computations)'!E1101</f>
        <v>0</v>
      </c>
      <c r="F333" s="43">
        <f t="shared" si="90"/>
        <v>0</v>
      </c>
      <c r="G333" s="76">
        <f>'(Intermediate Computations)'!G1101</f>
        <v>0</v>
      </c>
      <c r="H333" s="76">
        <f>'(Intermediate Computations)'!H1101</f>
        <v>0</v>
      </c>
      <c r="I333" s="76">
        <f>'(Intermediate Computations)'!I1101</f>
        <v>0</v>
      </c>
      <c r="J333" s="76">
        <f>'(Intermediate Computations)'!J1101</f>
        <v>0</v>
      </c>
      <c r="K333" s="43">
        <f t="shared" si="91"/>
        <v>0</v>
      </c>
      <c r="L333" s="43">
        <f t="shared" si="92"/>
        <v>0</v>
      </c>
    </row>
    <row r="334" spans="1:12" ht="12.75" hidden="1" customHeight="1" outlineLevel="1">
      <c r="A334" s="61" t="str">
        <f>"         "&amp;Labels!B97</f>
        <v xml:space="preserve">         Product 3</v>
      </c>
      <c r="B334" s="76">
        <f>'(Intermediate Computations)'!B1429</f>
        <v>0</v>
      </c>
      <c r="C334" s="76">
        <f>'(Intermediate Computations)'!C1429</f>
        <v>0</v>
      </c>
      <c r="D334" s="76">
        <f>'(Intermediate Computations)'!D1429</f>
        <v>0</v>
      </c>
      <c r="E334" s="76">
        <f>'(Intermediate Computations)'!E1429</f>
        <v>0</v>
      </c>
      <c r="F334" s="43">
        <f t="shared" si="90"/>
        <v>0</v>
      </c>
      <c r="G334" s="76">
        <f>'(Intermediate Computations)'!G1429</f>
        <v>0</v>
      </c>
      <c r="H334" s="76">
        <f>'(Intermediate Computations)'!H1429</f>
        <v>0</v>
      </c>
      <c r="I334" s="76">
        <f>'(Intermediate Computations)'!I1429</f>
        <v>0</v>
      </c>
      <c r="J334" s="76">
        <f>'(Intermediate Computations)'!J1429</f>
        <v>0</v>
      </c>
      <c r="K334" s="43">
        <f t="shared" si="91"/>
        <v>0</v>
      </c>
      <c r="L334" s="43">
        <f t="shared" si="92"/>
        <v>0</v>
      </c>
    </row>
    <row r="335" spans="1:12" ht="12.75" hidden="1" customHeight="1" outlineLevel="1">
      <c r="A335" s="61" t="str">
        <f>"         "&amp;Labels!B98</f>
        <v xml:space="preserve">         Product 4</v>
      </c>
      <c r="B335" s="76">
        <f>'(Intermediate Computations)'!B1757</f>
        <v>0</v>
      </c>
      <c r="C335" s="76">
        <f>'(Intermediate Computations)'!C1757</f>
        <v>0</v>
      </c>
      <c r="D335" s="76">
        <f>'(Intermediate Computations)'!D1757</f>
        <v>0</v>
      </c>
      <c r="E335" s="76">
        <f>'(Intermediate Computations)'!E1757</f>
        <v>0</v>
      </c>
      <c r="F335" s="43">
        <f t="shared" si="90"/>
        <v>0</v>
      </c>
      <c r="G335" s="76">
        <f>'(Intermediate Computations)'!G1757</f>
        <v>0</v>
      </c>
      <c r="H335" s="76">
        <f>'(Intermediate Computations)'!H1757</f>
        <v>0</v>
      </c>
      <c r="I335" s="76">
        <f>'(Intermediate Computations)'!I1757</f>
        <v>0</v>
      </c>
      <c r="J335" s="76">
        <f>'(Intermediate Computations)'!J1757</f>
        <v>0</v>
      </c>
      <c r="K335" s="43">
        <f t="shared" si="91"/>
        <v>0</v>
      </c>
      <c r="L335" s="43">
        <f t="shared" si="92"/>
        <v>0</v>
      </c>
    </row>
    <row r="336" spans="1:12" ht="12.75" hidden="1" customHeight="1" outlineLevel="1">
      <c r="A336" s="61" t="str">
        <f>"         "&amp;Labels!B99</f>
        <v xml:space="preserve">         Product 5</v>
      </c>
      <c r="B336" s="76">
        <f>'(Intermediate Computations)'!B2085</f>
        <v>0</v>
      </c>
      <c r="C336" s="76">
        <f>'(Intermediate Computations)'!C2085</f>
        <v>0</v>
      </c>
      <c r="D336" s="76">
        <f>'(Intermediate Computations)'!D2085</f>
        <v>0</v>
      </c>
      <c r="E336" s="76">
        <f>'(Intermediate Computations)'!E2085</f>
        <v>0</v>
      </c>
      <c r="F336" s="43">
        <f t="shared" si="90"/>
        <v>0</v>
      </c>
      <c r="G336" s="76">
        <f>'(Intermediate Computations)'!G2085</f>
        <v>0</v>
      </c>
      <c r="H336" s="76">
        <f>'(Intermediate Computations)'!H2085</f>
        <v>0</v>
      </c>
      <c r="I336" s="76">
        <f>'(Intermediate Computations)'!I2085</f>
        <v>0</v>
      </c>
      <c r="J336" s="76">
        <f>'(Intermediate Computations)'!J2085</f>
        <v>0</v>
      </c>
      <c r="K336" s="43">
        <f t="shared" si="91"/>
        <v>0</v>
      </c>
      <c r="L336" s="43">
        <f t="shared" si="92"/>
        <v>0</v>
      </c>
    </row>
    <row r="337" spans="1:12" ht="12.75" hidden="1" customHeight="1" outlineLevel="1">
      <c r="A337" s="61" t="str">
        <f>"         "&amp;Labels!B100</f>
        <v xml:space="preserve">         Product 6</v>
      </c>
      <c r="B337" s="76">
        <f>'(Intermediate Computations)'!B2413</f>
        <v>0</v>
      </c>
      <c r="C337" s="76">
        <f>'(Intermediate Computations)'!C2413</f>
        <v>0</v>
      </c>
      <c r="D337" s="76">
        <f>'(Intermediate Computations)'!D2413</f>
        <v>0</v>
      </c>
      <c r="E337" s="76">
        <f>'(Intermediate Computations)'!E2413</f>
        <v>0</v>
      </c>
      <c r="F337" s="43">
        <f t="shared" si="90"/>
        <v>0</v>
      </c>
      <c r="G337" s="76">
        <f>'(Intermediate Computations)'!G2413</f>
        <v>0</v>
      </c>
      <c r="H337" s="76">
        <f>'(Intermediate Computations)'!H2413</f>
        <v>0</v>
      </c>
      <c r="I337" s="76">
        <f>'(Intermediate Computations)'!I2413</f>
        <v>0</v>
      </c>
      <c r="J337" s="76">
        <f>'(Intermediate Computations)'!J2413</f>
        <v>0</v>
      </c>
      <c r="K337" s="43">
        <f t="shared" si="91"/>
        <v>0</v>
      </c>
      <c r="L337" s="43">
        <f t="shared" si="92"/>
        <v>0</v>
      </c>
    </row>
    <row r="338" spans="1:12" ht="12.75" hidden="1" customHeight="1" outlineLevel="1">
      <c r="A338" s="61" t="str">
        <f>"         "&amp;Labels!B101</f>
        <v xml:space="preserve">         Product 7</v>
      </c>
      <c r="B338" s="76">
        <f>'(Intermediate Computations)'!B2741</f>
        <v>0</v>
      </c>
      <c r="C338" s="76">
        <f>'(Intermediate Computations)'!C2741</f>
        <v>0</v>
      </c>
      <c r="D338" s="76">
        <f>'(Intermediate Computations)'!D2741</f>
        <v>0</v>
      </c>
      <c r="E338" s="76">
        <f>'(Intermediate Computations)'!E2741</f>
        <v>0</v>
      </c>
      <c r="F338" s="43">
        <f t="shared" si="90"/>
        <v>0</v>
      </c>
      <c r="G338" s="76">
        <f>'(Intermediate Computations)'!G2741</f>
        <v>0</v>
      </c>
      <c r="H338" s="76">
        <f>'(Intermediate Computations)'!H2741</f>
        <v>0</v>
      </c>
      <c r="I338" s="76">
        <f>'(Intermediate Computations)'!I2741</f>
        <v>0</v>
      </c>
      <c r="J338" s="76">
        <f>'(Intermediate Computations)'!J2741</f>
        <v>0</v>
      </c>
      <c r="K338" s="43">
        <f t="shared" si="91"/>
        <v>0</v>
      </c>
      <c r="L338" s="43">
        <f t="shared" si="92"/>
        <v>0</v>
      </c>
    </row>
    <row r="339" spans="1:12" ht="12.75" hidden="1" customHeight="1" outlineLevel="1">
      <c r="A339" s="61" t="str">
        <f>"         "&amp;Labels!B102</f>
        <v xml:space="preserve">         Product 8</v>
      </c>
      <c r="B339" s="76">
        <f>'(Intermediate Computations)'!B3069</f>
        <v>0</v>
      </c>
      <c r="C339" s="76">
        <f>'(Intermediate Computations)'!C3069</f>
        <v>0</v>
      </c>
      <c r="D339" s="76">
        <f>'(Intermediate Computations)'!D3069</f>
        <v>0</v>
      </c>
      <c r="E339" s="76">
        <f>'(Intermediate Computations)'!E3069</f>
        <v>0</v>
      </c>
      <c r="F339" s="43">
        <f t="shared" si="90"/>
        <v>0</v>
      </c>
      <c r="G339" s="76">
        <f>'(Intermediate Computations)'!G3069</f>
        <v>0</v>
      </c>
      <c r="H339" s="76">
        <f>'(Intermediate Computations)'!H3069</f>
        <v>0</v>
      </c>
      <c r="I339" s="76">
        <f>'(Intermediate Computations)'!I3069</f>
        <v>0</v>
      </c>
      <c r="J339" s="76">
        <f>'(Intermediate Computations)'!J3069</f>
        <v>0</v>
      </c>
      <c r="K339" s="43">
        <f t="shared" si="91"/>
        <v>0</v>
      </c>
      <c r="L339" s="43">
        <f t="shared" si="92"/>
        <v>0</v>
      </c>
    </row>
    <row r="340" spans="1:12" ht="12.75" hidden="1" customHeight="1" outlineLevel="1">
      <c r="A340" s="61" t="str">
        <f>"         "&amp;Labels!B103</f>
        <v xml:space="preserve">         Product 9</v>
      </c>
      <c r="B340" s="76">
        <f>'(Intermediate Computations)'!B3397</f>
        <v>0</v>
      </c>
      <c r="C340" s="76">
        <f>'(Intermediate Computations)'!C3397</f>
        <v>0</v>
      </c>
      <c r="D340" s="76">
        <f>'(Intermediate Computations)'!D3397</f>
        <v>0</v>
      </c>
      <c r="E340" s="76">
        <f>'(Intermediate Computations)'!E3397</f>
        <v>0</v>
      </c>
      <c r="F340" s="43">
        <f t="shared" si="90"/>
        <v>0</v>
      </c>
      <c r="G340" s="76">
        <f>'(Intermediate Computations)'!G3397</f>
        <v>0</v>
      </c>
      <c r="H340" s="76">
        <f>'(Intermediate Computations)'!H3397</f>
        <v>0</v>
      </c>
      <c r="I340" s="76">
        <f>'(Intermediate Computations)'!I3397</f>
        <v>0</v>
      </c>
      <c r="J340" s="76">
        <f>'(Intermediate Computations)'!J3397</f>
        <v>0</v>
      </c>
      <c r="K340" s="43">
        <f t="shared" si="91"/>
        <v>0</v>
      </c>
      <c r="L340" s="43">
        <f t="shared" si="92"/>
        <v>0</v>
      </c>
    </row>
    <row r="341" spans="1:12" ht="12.75" hidden="1" customHeight="1" outlineLevel="1">
      <c r="A341" s="61" t="str">
        <f>"         "&amp;Labels!B104</f>
        <v xml:space="preserve">         Product 10</v>
      </c>
      <c r="B341" s="76">
        <f>'(Intermediate Computations)'!B3725</f>
        <v>0</v>
      </c>
      <c r="C341" s="76">
        <f>'(Intermediate Computations)'!C3725</f>
        <v>0</v>
      </c>
      <c r="D341" s="76">
        <f>'(Intermediate Computations)'!D3725</f>
        <v>0</v>
      </c>
      <c r="E341" s="76">
        <f>'(Intermediate Computations)'!E3725</f>
        <v>0</v>
      </c>
      <c r="F341" s="43">
        <f t="shared" si="90"/>
        <v>0</v>
      </c>
      <c r="G341" s="76">
        <f>'(Intermediate Computations)'!G3725</f>
        <v>0</v>
      </c>
      <c r="H341" s="76">
        <f>'(Intermediate Computations)'!H3725</f>
        <v>0</v>
      </c>
      <c r="I341" s="76">
        <f>'(Intermediate Computations)'!I3725</f>
        <v>0</v>
      </c>
      <c r="J341" s="76">
        <f>'(Intermediate Computations)'!J3725</f>
        <v>0</v>
      </c>
      <c r="K341" s="43">
        <f t="shared" si="91"/>
        <v>0</v>
      </c>
      <c r="L341" s="43">
        <f t="shared" si="92"/>
        <v>0</v>
      </c>
    </row>
    <row r="342" spans="1:12" ht="12.75" hidden="1" customHeight="1" outlineLevel="1">
      <c r="A342" s="61" t="str">
        <f>"         "&amp;Labels!C94</f>
        <v xml:space="preserve">         Total</v>
      </c>
      <c r="B342" s="84">
        <f>SUM(B332:B341)</f>
        <v>0</v>
      </c>
      <c r="C342" s="84">
        <f>SUM(C332:C341)</f>
        <v>0</v>
      </c>
      <c r="D342" s="84">
        <f>SUM(D332:D341)</f>
        <v>0</v>
      </c>
      <c r="E342" s="84">
        <f>SUM(E332:E341)</f>
        <v>0</v>
      </c>
      <c r="F342" s="43">
        <f t="shared" si="90"/>
        <v>0</v>
      </c>
      <c r="G342" s="84">
        <f>SUM(G332:G341)</f>
        <v>0</v>
      </c>
      <c r="H342" s="84">
        <f>SUM(H332:H341)</f>
        <v>0</v>
      </c>
      <c r="I342" s="84">
        <f>SUM(I332:I341)</f>
        <v>0</v>
      </c>
      <c r="J342" s="84">
        <f>SUM(J332:J341)</f>
        <v>0</v>
      </c>
      <c r="K342" s="43">
        <f t="shared" si="91"/>
        <v>0</v>
      </c>
      <c r="L342" s="43">
        <f t="shared" si="92"/>
        <v>0</v>
      </c>
    </row>
    <row r="343" spans="1:12" ht="12.75" hidden="1" customHeight="1" outlineLevel="1">
      <c r="A343" s="61" t="str">
        <f>"      "&amp;Labels!B92</f>
        <v xml:space="preserve">      Q 8</v>
      </c>
      <c r="B343" s="84"/>
      <c r="C343" s="84"/>
      <c r="D343" s="84"/>
      <c r="E343" s="84"/>
      <c r="F343" s="43"/>
      <c r="G343" s="84"/>
      <c r="H343" s="84"/>
      <c r="I343" s="84"/>
      <c r="J343" s="84"/>
      <c r="K343" s="43"/>
      <c r="L343" s="43"/>
    </row>
    <row r="344" spans="1:12" ht="12.75" hidden="1" customHeight="1" outlineLevel="1">
      <c r="A344" s="61" t="str">
        <f>"         "&amp;Labels!B95</f>
        <v xml:space="preserve">         Product 1</v>
      </c>
      <c r="B344" s="76">
        <f>'(Intermediate Computations)'!B785</f>
        <v>0</v>
      </c>
      <c r="C344" s="76">
        <f>'(Intermediate Computations)'!C785</f>
        <v>0</v>
      </c>
      <c r="D344" s="76">
        <f>'(Intermediate Computations)'!D785</f>
        <v>0</v>
      </c>
      <c r="E344" s="76">
        <f>'(Intermediate Computations)'!E785</f>
        <v>0</v>
      </c>
      <c r="F344" s="43">
        <f t="shared" ref="F344:F354" si="93">SUM(B344:E344)</f>
        <v>0</v>
      </c>
      <c r="G344" s="76">
        <f>'(Intermediate Computations)'!G785</f>
        <v>0</v>
      </c>
      <c r="H344" s="76">
        <f>'(Intermediate Computations)'!H785</f>
        <v>0</v>
      </c>
      <c r="I344" s="76">
        <f>'(Intermediate Computations)'!I785</f>
        <v>0</v>
      </c>
      <c r="J344" s="76">
        <f>'(Intermediate Computations)'!J785</f>
        <v>0</v>
      </c>
      <c r="K344" s="43">
        <f t="shared" ref="K344:K354" si="94">SUM(G344:J344)</f>
        <v>0</v>
      </c>
      <c r="L344" s="43">
        <f t="shared" ref="L344:L354" si="95">SUM(B344:E344,G344:J344)</f>
        <v>0</v>
      </c>
    </row>
    <row r="345" spans="1:12" ht="12.75" hidden="1" customHeight="1" outlineLevel="1">
      <c r="A345" s="61" t="str">
        <f>"         "&amp;Labels!B96</f>
        <v xml:space="preserve">         Product 2</v>
      </c>
      <c r="B345" s="76">
        <f>'(Intermediate Computations)'!B1113</f>
        <v>0</v>
      </c>
      <c r="C345" s="76">
        <f>'(Intermediate Computations)'!C1113</f>
        <v>0</v>
      </c>
      <c r="D345" s="76">
        <f>'(Intermediate Computations)'!D1113</f>
        <v>0</v>
      </c>
      <c r="E345" s="76">
        <f>'(Intermediate Computations)'!E1113</f>
        <v>0</v>
      </c>
      <c r="F345" s="43">
        <f t="shared" si="93"/>
        <v>0</v>
      </c>
      <c r="G345" s="76">
        <f>'(Intermediate Computations)'!G1113</f>
        <v>0</v>
      </c>
      <c r="H345" s="76">
        <f>'(Intermediate Computations)'!H1113</f>
        <v>0</v>
      </c>
      <c r="I345" s="76">
        <f>'(Intermediate Computations)'!I1113</f>
        <v>0</v>
      </c>
      <c r="J345" s="76">
        <f>'(Intermediate Computations)'!J1113</f>
        <v>0</v>
      </c>
      <c r="K345" s="43">
        <f t="shared" si="94"/>
        <v>0</v>
      </c>
      <c r="L345" s="43">
        <f t="shared" si="95"/>
        <v>0</v>
      </c>
    </row>
    <row r="346" spans="1:12" ht="12.75" hidden="1" customHeight="1" outlineLevel="1">
      <c r="A346" s="61" t="str">
        <f>"         "&amp;Labels!B97</f>
        <v xml:space="preserve">         Product 3</v>
      </c>
      <c r="B346" s="76">
        <f>'(Intermediate Computations)'!B1441</f>
        <v>0</v>
      </c>
      <c r="C346" s="76">
        <f>'(Intermediate Computations)'!C1441</f>
        <v>0</v>
      </c>
      <c r="D346" s="76">
        <f>'(Intermediate Computations)'!D1441</f>
        <v>0</v>
      </c>
      <c r="E346" s="76">
        <f>'(Intermediate Computations)'!E1441</f>
        <v>0</v>
      </c>
      <c r="F346" s="43">
        <f t="shared" si="93"/>
        <v>0</v>
      </c>
      <c r="G346" s="76">
        <f>'(Intermediate Computations)'!G1441</f>
        <v>0</v>
      </c>
      <c r="H346" s="76">
        <f>'(Intermediate Computations)'!H1441</f>
        <v>0</v>
      </c>
      <c r="I346" s="76">
        <f>'(Intermediate Computations)'!I1441</f>
        <v>0</v>
      </c>
      <c r="J346" s="76">
        <f>'(Intermediate Computations)'!J1441</f>
        <v>0</v>
      </c>
      <c r="K346" s="43">
        <f t="shared" si="94"/>
        <v>0</v>
      </c>
      <c r="L346" s="43">
        <f t="shared" si="95"/>
        <v>0</v>
      </c>
    </row>
    <row r="347" spans="1:12" ht="12.75" hidden="1" customHeight="1" outlineLevel="1">
      <c r="A347" s="61" t="str">
        <f>"         "&amp;Labels!B98</f>
        <v xml:space="preserve">         Product 4</v>
      </c>
      <c r="B347" s="76">
        <f>'(Intermediate Computations)'!B1769</f>
        <v>0</v>
      </c>
      <c r="C347" s="76">
        <f>'(Intermediate Computations)'!C1769</f>
        <v>0</v>
      </c>
      <c r="D347" s="76">
        <f>'(Intermediate Computations)'!D1769</f>
        <v>0</v>
      </c>
      <c r="E347" s="76">
        <f>'(Intermediate Computations)'!E1769</f>
        <v>0</v>
      </c>
      <c r="F347" s="43">
        <f t="shared" si="93"/>
        <v>0</v>
      </c>
      <c r="G347" s="76">
        <f>'(Intermediate Computations)'!G1769</f>
        <v>0</v>
      </c>
      <c r="H347" s="76">
        <f>'(Intermediate Computations)'!H1769</f>
        <v>0</v>
      </c>
      <c r="I347" s="76">
        <f>'(Intermediate Computations)'!I1769</f>
        <v>0</v>
      </c>
      <c r="J347" s="76">
        <f>'(Intermediate Computations)'!J1769</f>
        <v>0</v>
      </c>
      <c r="K347" s="43">
        <f t="shared" si="94"/>
        <v>0</v>
      </c>
      <c r="L347" s="43">
        <f t="shared" si="95"/>
        <v>0</v>
      </c>
    </row>
    <row r="348" spans="1:12" ht="12.75" hidden="1" customHeight="1" outlineLevel="1">
      <c r="A348" s="61" t="str">
        <f>"         "&amp;Labels!B99</f>
        <v xml:space="preserve">         Product 5</v>
      </c>
      <c r="B348" s="76">
        <f>'(Intermediate Computations)'!B2097</f>
        <v>0</v>
      </c>
      <c r="C348" s="76">
        <f>'(Intermediate Computations)'!C2097</f>
        <v>0</v>
      </c>
      <c r="D348" s="76">
        <f>'(Intermediate Computations)'!D2097</f>
        <v>0</v>
      </c>
      <c r="E348" s="76">
        <f>'(Intermediate Computations)'!E2097</f>
        <v>0</v>
      </c>
      <c r="F348" s="43">
        <f t="shared" si="93"/>
        <v>0</v>
      </c>
      <c r="G348" s="76">
        <f>'(Intermediate Computations)'!G2097</f>
        <v>0</v>
      </c>
      <c r="H348" s="76">
        <f>'(Intermediate Computations)'!H2097</f>
        <v>0</v>
      </c>
      <c r="I348" s="76">
        <f>'(Intermediate Computations)'!I2097</f>
        <v>0</v>
      </c>
      <c r="J348" s="76">
        <f>'(Intermediate Computations)'!J2097</f>
        <v>0</v>
      </c>
      <c r="K348" s="43">
        <f t="shared" si="94"/>
        <v>0</v>
      </c>
      <c r="L348" s="43">
        <f t="shared" si="95"/>
        <v>0</v>
      </c>
    </row>
    <row r="349" spans="1:12" ht="12.75" hidden="1" customHeight="1" outlineLevel="1">
      <c r="A349" s="61" t="str">
        <f>"         "&amp;Labels!B100</f>
        <v xml:space="preserve">         Product 6</v>
      </c>
      <c r="B349" s="76">
        <f>'(Intermediate Computations)'!B2425</f>
        <v>0</v>
      </c>
      <c r="C349" s="76">
        <f>'(Intermediate Computations)'!C2425</f>
        <v>0</v>
      </c>
      <c r="D349" s="76">
        <f>'(Intermediate Computations)'!D2425</f>
        <v>0</v>
      </c>
      <c r="E349" s="76">
        <f>'(Intermediate Computations)'!E2425</f>
        <v>0</v>
      </c>
      <c r="F349" s="43">
        <f t="shared" si="93"/>
        <v>0</v>
      </c>
      <c r="G349" s="76">
        <f>'(Intermediate Computations)'!G2425</f>
        <v>0</v>
      </c>
      <c r="H349" s="76">
        <f>'(Intermediate Computations)'!H2425</f>
        <v>0</v>
      </c>
      <c r="I349" s="76">
        <f>'(Intermediate Computations)'!I2425</f>
        <v>0</v>
      </c>
      <c r="J349" s="76">
        <f>'(Intermediate Computations)'!J2425</f>
        <v>0</v>
      </c>
      <c r="K349" s="43">
        <f t="shared" si="94"/>
        <v>0</v>
      </c>
      <c r="L349" s="43">
        <f t="shared" si="95"/>
        <v>0</v>
      </c>
    </row>
    <row r="350" spans="1:12" ht="12.75" hidden="1" customHeight="1" outlineLevel="1">
      <c r="A350" s="61" t="str">
        <f>"         "&amp;Labels!B101</f>
        <v xml:space="preserve">         Product 7</v>
      </c>
      <c r="B350" s="76">
        <f>'(Intermediate Computations)'!B2753</f>
        <v>0</v>
      </c>
      <c r="C350" s="76">
        <f>'(Intermediate Computations)'!C2753</f>
        <v>0</v>
      </c>
      <c r="D350" s="76">
        <f>'(Intermediate Computations)'!D2753</f>
        <v>0</v>
      </c>
      <c r="E350" s="76">
        <f>'(Intermediate Computations)'!E2753</f>
        <v>0</v>
      </c>
      <c r="F350" s="43">
        <f t="shared" si="93"/>
        <v>0</v>
      </c>
      <c r="G350" s="76">
        <f>'(Intermediate Computations)'!G2753</f>
        <v>0</v>
      </c>
      <c r="H350" s="76">
        <f>'(Intermediate Computations)'!H2753</f>
        <v>0</v>
      </c>
      <c r="I350" s="76">
        <f>'(Intermediate Computations)'!I2753</f>
        <v>0</v>
      </c>
      <c r="J350" s="76">
        <f>'(Intermediate Computations)'!J2753</f>
        <v>0</v>
      </c>
      <c r="K350" s="43">
        <f t="shared" si="94"/>
        <v>0</v>
      </c>
      <c r="L350" s="43">
        <f t="shared" si="95"/>
        <v>0</v>
      </c>
    </row>
    <row r="351" spans="1:12" ht="12.75" hidden="1" customHeight="1" outlineLevel="1">
      <c r="A351" s="61" t="str">
        <f>"         "&amp;Labels!B102</f>
        <v xml:space="preserve">         Product 8</v>
      </c>
      <c r="B351" s="76">
        <f>'(Intermediate Computations)'!B3081</f>
        <v>0</v>
      </c>
      <c r="C351" s="76">
        <f>'(Intermediate Computations)'!C3081</f>
        <v>0</v>
      </c>
      <c r="D351" s="76">
        <f>'(Intermediate Computations)'!D3081</f>
        <v>0</v>
      </c>
      <c r="E351" s="76">
        <f>'(Intermediate Computations)'!E3081</f>
        <v>0</v>
      </c>
      <c r="F351" s="43">
        <f t="shared" si="93"/>
        <v>0</v>
      </c>
      <c r="G351" s="76">
        <f>'(Intermediate Computations)'!G3081</f>
        <v>0</v>
      </c>
      <c r="H351" s="76">
        <f>'(Intermediate Computations)'!H3081</f>
        <v>0</v>
      </c>
      <c r="I351" s="76">
        <f>'(Intermediate Computations)'!I3081</f>
        <v>0</v>
      </c>
      <c r="J351" s="76">
        <f>'(Intermediate Computations)'!J3081</f>
        <v>0</v>
      </c>
      <c r="K351" s="43">
        <f t="shared" si="94"/>
        <v>0</v>
      </c>
      <c r="L351" s="43">
        <f t="shared" si="95"/>
        <v>0</v>
      </c>
    </row>
    <row r="352" spans="1:12" ht="12.75" hidden="1" customHeight="1" outlineLevel="1">
      <c r="A352" s="61" t="str">
        <f>"         "&amp;Labels!B103</f>
        <v xml:space="preserve">         Product 9</v>
      </c>
      <c r="B352" s="76">
        <f>'(Intermediate Computations)'!B3409</f>
        <v>0</v>
      </c>
      <c r="C352" s="76">
        <f>'(Intermediate Computations)'!C3409</f>
        <v>0</v>
      </c>
      <c r="D352" s="76">
        <f>'(Intermediate Computations)'!D3409</f>
        <v>0</v>
      </c>
      <c r="E352" s="76">
        <f>'(Intermediate Computations)'!E3409</f>
        <v>0</v>
      </c>
      <c r="F352" s="43">
        <f t="shared" si="93"/>
        <v>0</v>
      </c>
      <c r="G352" s="76">
        <f>'(Intermediate Computations)'!G3409</f>
        <v>0</v>
      </c>
      <c r="H352" s="76">
        <f>'(Intermediate Computations)'!H3409</f>
        <v>0</v>
      </c>
      <c r="I352" s="76">
        <f>'(Intermediate Computations)'!I3409</f>
        <v>0</v>
      </c>
      <c r="J352" s="76">
        <f>'(Intermediate Computations)'!J3409</f>
        <v>0</v>
      </c>
      <c r="K352" s="43">
        <f t="shared" si="94"/>
        <v>0</v>
      </c>
      <c r="L352" s="43">
        <f t="shared" si="95"/>
        <v>0</v>
      </c>
    </row>
    <row r="353" spans="1:12" ht="12.75" hidden="1" customHeight="1" outlineLevel="1">
      <c r="A353" s="61" t="str">
        <f>"         "&amp;Labels!B104</f>
        <v xml:space="preserve">         Product 10</v>
      </c>
      <c r="B353" s="76">
        <f>'(Intermediate Computations)'!B3737</f>
        <v>0</v>
      </c>
      <c r="C353" s="76">
        <f>'(Intermediate Computations)'!C3737</f>
        <v>0</v>
      </c>
      <c r="D353" s="76">
        <f>'(Intermediate Computations)'!D3737</f>
        <v>0</v>
      </c>
      <c r="E353" s="76">
        <f>'(Intermediate Computations)'!E3737</f>
        <v>0</v>
      </c>
      <c r="F353" s="43">
        <f t="shared" si="93"/>
        <v>0</v>
      </c>
      <c r="G353" s="76">
        <f>'(Intermediate Computations)'!G3737</f>
        <v>0</v>
      </c>
      <c r="H353" s="76">
        <f>'(Intermediate Computations)'!H3737</f>
        <v>0</v>
      </c>
      <c r="I353" s="76">
        <f>'(Intermediate Computations)'!I3737</f>
        <v>0</v>
      </c>
      <c r="J353" s="76">
        <f>'(Intermediate Computations)'!J3737</f>
        <v>0</v>
      </c>
      <c r="K353" s="43">
        <f t="shared" si="94"/>
        <v>0</v>
      </c>
      <c r="L353" s="43">
        <f t="shared" si="95"/>
        <v>0</v>
      </c>
    </row>
    <row r="354" spans="1:12" ht="12.75" hidden="1" customHeight="1" outlineLevel="1">
      <c r="A354" s="61" t="str">
        <f>"         "&amp;Labels!C94</f>
        <v xml:space="preserve">         Total</v>
      </c>
      <c r="B354" s="84">
        <f>SUM(B344:B353)</f>
        <v>0</v>
      </c>
      <c r="C354" s="84">
        <f>SUM(C344:C353)</f>
        <v>0</v>
      </c>
      <c r="D354" s="84">
        <f>SUM(D344:D353)</f>
        <v>0</v>
      </c>
      <c r="E354" s="84">
        <f>SUM(E344:E353)</f>
        <v>0</v>
      </c>
      <c r="F354" s="43">
        <f t="shared" si="93"/>
        <v>0</v>
      </c>
      <c r="G354" s="84">
        <f>SUM(G344:G353)</f>
        <v>0</v>
      </c>
      <c r="H354" s="84">
        <f>SUM(H344:H353)</f>
        <v>0</v>
      </c>
      <c r="I354" s="84">
        <f>SUM(I344:I353)</f>
        <v>0</v>
      </c>
      <c r="J354" s="84">
        <f>SUM(J344:J353)</f>
        <v>0</v>
      </c>
      <c r="K354" s="43">
        <f t="shared" si="94"/>
        <v>0</v>
      </c>
      <c r="L354" s="43">
        <f t="shared" si="95"/>
        <v>0</v>
      </c>
    </row>
    <row r="355" spans="1:12" ht="12.75" hidden="1" customHeight="1" outlineLevel="1">
      <c r="A355" s="55" t="str">
        <f>"      "&amp;Labels!C84</f>
        <v xml:space="preserve">      Total</v>
      </c>
      <c r="B355" s="74">
        <f>B87</f>
        <v>0</v>
      </c>
      <c r="C355" s="74">
        <f>C87</f>
        <v>0</v>
      </c>
      <c r="D355" s="74">
        <f>D87</f>
        <v>0</v>
      </c>
      <c r="E355" s="74">
        <f>E87</f>
        <v>0</v>
      </c>
      <c r="F355" s="43">
        <f>SUM(B87:E87)</f>
        <v>0</v>
      </c>
      <c r="G355" s="74">
        <f>G87</f>
        <v>0</v>
      </c>
      <c r="H355" s="74">
        <f>H87</f>
        <v>0</v>
      </c>
      <c r="I355" s="74">
        <f>I87</f>
        <v>0</v>
      </c>
      <c r="J355" s="74">
        <f>J87</f>
        <v>0</v>
      </c>
      <c r="K355" s="43">
        <f>SUM(G87:J87)</f>
        <v>0</v>
      </c>
      <c r="L355" s="43">
        <f>SUM(B87:E87,G87:J87)</f>
        <v>0</v>
      </c>
    </row>
    <row r="356" spans="1:12" ht="12.75" hidden="1" customHeight="1" outlineLevel="1">
      <c r="A356" s="61" t="str">
        <f>"         "&amp;Labels!B95</f>
        <v xml:space="preserve">         Product 1</v>
      </c>
      <c r="B356" s="76">
        <f t="shared" ref="B356:E366" si="96">B77</f>
        <v>0</v>
      </c>
      <c r="C356" s="76">
        <f t="shared" si="96"/>
        <v>0</v>
      </c>
      <c r="D356" s="76">
        <f t="shared" si="96"/>
        <v>0</v>
      </c>
      <c r="E356" s="76">
        <f t="shared" si="96"/>
        <v>0</v>
      </c>
      <c r="F356" s="43">
        <f t="shared" ref="F356:F366" si="97">SUM(B77:E77)</f>
        <v>0</v>
      </c>
      <c r="G356" s="76">
        <f t="shared" ref="G356:J366" si="98">G77</f>
        <v>0</v>
      </c>
      <c r="H356" s="76">
        <f t="shared" si="98"/>
        <v>0</v>
      </c>
      <c r="I356" s="76">
        <f t="shared" si="98"/>
        <v>0</v>
      </c>
      <c r="J356" s="76">
        <f t="shared" si="98"/>
        <v>0</v>
      </c>
      <c r="K356" s="43">
        <f t="shared" ref="K356:K366" si="99">SUM(G77:J77)</f>
        <v>0</v>
      </c>
      <c r="L356" s="43">
        <f t="shared" ref="L356:L366" si="100">SUM(B77:E77,G77:J77)</f>
        <v>0</v>
      </c>
    </row>
    <row r="357" spans="1:12" ht="12.75" hidden="1" customHeight="1" outlineLevel="1">
      <c r="A357" s="61" t="str">
        <f>"         "&amp;Labels!B96</f>
        <v xml:space="preserve">         Product 2</v>
      </c>
      <c r="B357" s="76">
        <f t="shared" si="96"/>
        <v>0</v>
      </c>
      <c r="C357" s="76">
        <f t="shared" si="96"/>
        <v>0</v>
      </c>
      <c r="D357" s="76">
        <f t="shared" si="96"/>
        <v>0</v>
      </c>
      <c r="E357" s="76">
        <f t="shared" si="96"/>
        <v>0</v>
      </c>
      <c r="F357" s="43">
        <f t="shared" si="97"/>
        <v>0</v>
      </c>
      <c r="G357" s="76">
        <f t="shared" si="98"/>
        <v>0</v>
      </c>
      <c r="H357" s="76">
        <f t="shared" si="98"/>
        <v>0</v>
      </c>
      <c r="I357" s="76">
        <f t="shared" si="98"/>
        <v>0</v>
      </c>
      <c r="J357" s="76">
        <f t="shared" si="98"/>
        <v>0</v>
      </c>
      <c r="K357" s="43">
        <f t="shared" si="99"/>
        <v>0</v>
      </c>
      <c r="L357" s="43">
        <f t="shared" si="100"/>
        <v>0</v>
      </c>
    </row>
    <row r="358" spans="1:12" ht="12.75" hidden="1" customHeight="1" outlineLevel="1">
      <c r="A358" s="61" t="str">
        <f>"         "&amp;Labels!B97</f>
        <v xml:space="preserve">         Product 3</v>
      </c>
      <c r="B358" s="76">
        <f t="shared" si="96"/>
        <v>0</v>
      </c>
      <c r="C358" s="76">
        <f t="shared" si="96"/>
        <v>0</v>
      </c>
      <c r="D358" s="76">
        <f t="shared" si="96"/>
        <v>0</v>
      </c>
      <c r="E358" s="76">
        <f t="shared" si="96"/>
        <v>0</v>
      </c>
      <c r="F358" s="43">
        <f t="shared" si="97"/>
        <v>0</v>
      </c>
      <c r="G358" s="76">
        <f t="shared" si="98"/>
        <v>0</v>
      </c>
      <c r="H358" s="76">
        <f t="shared" si="98"/>
        <v>0</v>
      </c>
      <c r="I358" s="76">
        <f t="shared" si="98"/>
        <v>0</v>
      </c>
      <c r="J358" s="76">
        <f t="shared" si="98"/>
        <v>0</v>
      </c>
      <c r="K358" s="43">
        <f t="shared" si="99"/>
        <v>0</v>
      </c>
      <c r="L358" s="43">
        <f t="shared" si="100"/>
        <v>0</v>
      </c>
    </row>
    <row r="359" spans="1:12" ht="12.75" hidden="1" customHeight="1" outlineLevel="1">
      <c r="A359" s="61" t="str">
        <f>"         "&amp;Labels!B98</f>
        <v xml:space="preserve">         Product 4</v>
      </c>
      <c r="B359" s="76">
        <f t="shared" si="96"/>
        <v>0</v>
      </c>
      <c r="C359" s="76">
        <f t="shared" si="96"/>
        <v>0</v>
      </c>
      <c r="D359" s="76">
        <f t="shared" si="96"/>
        <v>0</v>
      </c>
      <c r="E359" s="76">
        <f t="shared" si="96"/>
        <v>0</v>
      </c>
      <c r="F359" s="43">
        <f t="shared" si="97"/>
        <v>0</v>
      </c>
      <c r="G359" s="76">
        <f t="shared" si="98"/>
        <v>0</v>
      </c>
      <c r="H359" s="76">
        <f t="shared" si="98"/>
        <v>0</v>
      </c>
      <c r="I359" s="76">
        <f t="shared" si="98"/>
        <v>0</v>
      </c>
      <c r="J359" s="76">
        <f t="shared" si="98"/>
        <v>0</v>
      </c>
      <c r="K359" s="43">
        <f t="shared" si="99"/>
        <v>0</v>
      </c>
      <c r="L359" s="43">
        <f t="shared" si="100"/>
        <v>0</v>
      </c>
    </row>
    <row r="360" spans="1:12" ht="12.75" hidden="1" customHeight="1" outlineLevel="1">
      <c r="A360" s="61" t="str">
        <f>"         "&amp;Labels!B99</f>
        <v xml:space="preserve">         Product 5</v>
      </c>
      <c r="B360" s="76">
        <f t="shared" si="96"/>
        <v>0</v>
      </c>
      <c r="C360" s="76">
        <f t="shared" si="96"/>
        <v>0</v>
      </c>
      <c r="D360" s="76">
        <f t="shared" si="96"/>
        <v>0</v>
      </c>
      <c r="E360" s="76">
        <f t="shared" si="96"/>
        <v>0</v>
      </c>
      <c r="F360" s="43">
        <f t="shared" si="97"/>
        <v>0</v>
      </c>
      <c r="G360" s="76">
        <f t="shared" si="98"/>
        <v>0</v>
      </c>
      <c r="H360" s="76">
        <f t="shared" si="98"/>
        <v>0</v>
      </c>
      <c r="I360" s="76">
        <f t="shared" si="98"/>
        <v>0</v>
      </c>
      <c r="J360" s="76">
        <f t="shared" si="98"/>
        <v>0</v>
      </c>
      <c r="K360" s="43">
        <f t="shared" si="99"/>
        <v>0</v>
      </c>
      <c r="L360" s="43">
        <f t="shared" si="100"/>
        <v>0</v>
      </c>
    </row>
    <row r="361" spans="1:12" ht="12.75" hidden="1" customHeight="1" outlineLevel="1">
      <c r="A361" s="61" t="str">
        <f>"         "&amp;Labels!B100</f>
        <v xml:space="preserve">         Product 6</v>
      </c>
      <c r="B361" s="76">
        <f t="shared" si="96"/>
        <v>0</v>
      </c>
      <c r="C361" s="76">
        <f t="shared" si="96"/>
        <v>0</v>
      </c>
      <c r="D361" s="76">
        <f t="shared" si="96"/>
        <v>0</v>
      </c>
      <c r="E361" s="76">
        <f t="shared" si="96"/>
        <v>0</v>
      </c>
      <c r="F361" s="43">
        <f t="shared" si="97"/>
        <v>0</v>
      </c>
      <c r="G361" s="76">
        <f t="shared" si="98"/>
        <v>0</v>
      </c>
      <c r="H361" s="76">
        <f t="shared" si="98"/>
        <v>0</v>
      </c>
      <c r="I361" s="76">
        <f t="shared" si="98"/>
        <v>0</v>
      </c>
      <c r="J361" s="76">
        <f t="shared" si="98"/>
        <v>0</v>
      </c>
      <c r="K361" s="43">
        <f t="shared" si="99"/>
        <v>0</v>
      </c>
      <c r="L361" s="43">
        <f t="shared" si="100"/>
        <v>0</v>
      </c>
    </row>
    <row r="362" spans="1:12" ht="12.75" hidden="1" customHeight="1" outlineLevel="1">
      <c r="A362" s="61" t="str">
        <f>"         "&amp;Labels!B101</f>
        <v xml:space="preserve">         Product 7</v>
      </c>
      <c r="B362" s="76">
        <f t="shared" si="96"/>
        <v>0</v>
      </c>
      <c r="C362" s="76">
        <f t="shared" si="96"/>
        <v>0</v>
      </c>
      <c r="D362" s="76">
        <f t="shared" si="96"/>
        <v>0</v>
      </c>
      <c r="E362" s="76">
        <f t="shared" si="96"/>
        <v>0</v>
      </c>
      <c r="F362" s="43">
        <f t="shared" si="97"/>
        <v>0</v>
      </c>
      <c r="G362" s="76">
        <f t="shared" si="98"/>
        <v>0</v>
      </c>
      <c r="H362" s="76">
        <f t="shared" si="98"/>
        <v>0</v>
      </c>
      <c r="I362" s="76">
        <f t="shared" si="98"/>
        <v>0</v>
      </c>
      <c r="J362" s="76">
        <f t="shared" si="98"/>
        <v>0</v>
      </c>
      <c r="K362" s="43">
        <f t="shared" si="99"/>
        <v>0</v>
      </c>
      <c r="L362" s="43">
        <f t="shared" si="100"/>
        <v>0</v>
      </c>
    </row>
    <row r="363" spans="1:12" ht="12.75" hidden="1" customHeight="1" outlineLevel="1">
      <c r="A363" s="61" t="str">
        <f>"         "&amp;Labels!B102</f>
        <v xml:space="preserve">         Product 8</v>
      </c>
      <c r="B363" s="76">
        <f t="shared" si="96"/>
        <v>0</v>
      </c>
      <c r="C363" s="76">
        <f t="shared" si="96"/>
        <v>0</v>
      </c>
      <c r="D363" s="76">
        <f t="shared" si="96"/>
        <v>0</v>
      </c>
      <c r="E363" s="76">
        <f t="shared" si="96"/>
        <v>0</v>
      </c>
      <c r="F363" s="43">
        <f t="shared" si="97"/>
        <v>0</v>
      </c>
      <c r="G363" s="76">
        <f t="shared" si="98"/>
        <v>0</v>
      </c>
      <c r="H363" s="76">
        <f t="shared" si="98"/>
        <v>0</v>
      </c>
      <c r="I363" s="76">
        <f t="shared" si="98"/>
        <v>0</v>
      </c>
      <c r="J363" s="76">
        <f t="shared" si="98"/>
        <v>0</v>
      </c>
      <c r="K363" s="43">
        <f t="shared" si="99"/>
        <v>0</v>
      </c>
      <c r="L363" s="43">
        <f t="shared" si="100"/>
        <v>0</v>
      </c>
    </row>
    <row r="364" spans="1:12" ht="12.75" hidden="1" customHeight="1" outlineLevel="1">
      <c r="A364" s="61" t="str">
        <f>"         "&amp;Labels!B103</f>
        <v xml:space="preserve">         Product 9</v>
      </c>
      <c r="B364" s="76">
        <f t="shared" si="96"/>
        <v>0</v>
      </c>
      <c r="C364" s="76">
        <f t="shared" si="96"/>
        <v>0</v>
      </c>
      <c r="D364" s="76">
        <f t="shared" si="96"/>
        <v>0</v>
      </c>
      <c r="E364" s="76">
        <f t="shared" si="96"/>
        <v>0</v>
      </c>
      <c r="F364" s="43">
        <f t="shared" si="97"/>
        <v>0</v>
      </c>
      <c r="G364" s="76">
        <f t="shared" si="98"/>
        <v>0</v>
      </c>
      <c r="H364" s="76">
        <f t="shared" si="98"/>
        <v>0</v>
      </c>
      <c r="I364" s="76">
        <f t="shared" si="98"/>
        <v>0</v>
      </c>
      <c r="J364" s="76">
        <f t="shared" si="98"/>
        <v>0</v>
      </c>
      <c r="K364" s="43">
        <f t="shared" si="99"/>
        <v>0</v>
      </c>
      <c r="L364" s="43">
        <f t="shared" si="100"/>
        <v>0</v>
      </c>
    </row>
    <row r="365" spans="1:12" ht="12.75" hidden="1" customHeight="1" outlineLevel="1">
      <c r="A365" s="61" t="str">
        <f>"         "&amp;Labels!B104</f>
        <v xml:space="preserve">         Product 10</v>
      </c>
      <c r="B365" s="76">
        <f t="shared" si="96"/>
        <v>0</v>
      </c>
      <c r="C365" s="76">
        <f t="shared" si="96"/>
        <v>0</v>
      </c>
      <c r="D365" s="76">
        <f t="shared" si="96"/>
        <v>0</v>
      </c>
      <c r="E365" s="76">
        <f t="shared" si="96"/>
        <v>0</v>
      </c>
      <c r="F365" s="43">
        <f t="shared" si="97"/>
        <v>0</v>
      </c>
      <c r="G365" s="76">
        <f t="shared" si="98"/>
        <v>0</v>
      </c>
      <c r="H365" s="76">
        <f t="shared" si="98"/>
        <v>0</v>
      </c>
      <c r="I365" s="76">
        <f t="shared" si="98"/>
        <v>0</v>
      </c>
      <c r="J365" s="76">
        <f t="shared" si="98"/>
        <v>0</v>
      </c>
      <c r="K365" s="43">
        <f t="shared" si="99"/>
        <v>0</v>
      </c>
      <c r="L365" s="43">
        <f t="shared" si="100"/>
        <v>0</v>
      </c>
    </row>
    <row r="366" spans="1:12" ht="12.75" hidden="1" customHeight="1" outlineLevel="1">
      <c r="A366" s="61" t="str">
        <f>"         "&amp;Labels!C94</f>
        <v xml:space="preserve">         Total</v>
      </c>
      <c r="B366" s="84">
        <f t="shared" si="96"/>
        <v>0</v>
      </c>
      <c r="C366" s="84">
        <f t="shared" si="96"/>
        <v>0</v>
      </c>
      <c r="D366" s="84">
        <f t="shared" si="96"/>
        <v>0</v>
      </c>
      <c r="E366" s="84">
        <f t="shared" si="96"/>
        <v>0</v>
      </c>
      <c r="F366" s="43">
        <f t="shared" si="97"/>
        <v>0</v>
      </c>
      <c r="G366" s="84">
        <f t="shared" si="98"/>
        <v>0</v>
      </c>
      <c r="H366" s="84">
        <f t="shared" si="98"/>
        <v>0</v>
      </c>
      <c r="I366" s="84">
        <f t="shared" si="98"/>
        <v>0</v>
      </c>
      <c r="J366" s="84">
        <f t="shared" si="98"/>
        <v>0</v>
      </c>
      <c r="K366" s="43">
        <f t="shared" si="99"/>
        <v>0</v>
      </c>
      <c r="L366" s="43">
        <f t="shared" si="100"/>
        <v>0</v>
      </c>
    </row>
    <row r="367" spans="1:12" ht="12.75" hidden="1" customHeight="1" outlineLevel="1">
      <c r="A367" s="63" t="str">
        <f>"   "&amp;Labels!C80</f>
        <v xml:space="preserve">   Total</v>
      </c>
      <c r="B367" s="77">
        <f>B19</f>
        <v>0</v>
      </c>
      <c r="C367" s="77">
        <f>C19</f>
        <v>0</v>
      </c>
      <c r="D367" s="77">
        <f>D19</f>
        <v>0</v>
      </c>
      <c r="E367" s="77">
        <f>E19</f>
        <v>0</v>
      </c>
      <c r="F367" s="43">
        <f>SUM(B19:E19)</f>
        <v>0</v>
      </c>
      <c r="G367" s="77">
        <f>G19</f>
        <v>0</v>
      </c>
      <c r="H367" s="77">
        <f>H19</f>
        <v>0</v>
      </c>
      <c r="I367" s="77">
        <f>I19</f>
        <v>0</v>
      </c>
      <c r="J367" s="77">
        <f>J19</f>
        <v>0</v>
      </c>
      <c r="K367" s="43">
        <f>SUM(G19:J19)</f>
        <v>0</v>
      </c>
      <c r="L367" s="43">
        <f>SUM(B19:E19,G19:J19)</f>
        <v>0</v>
      </c>
    </row>
    <row r="368" spans="1:12" ht="12.75" hidden="1" customHeight="1" outlineLevel="1">
      <c r="A368" s="61" t="str">
        <f>"      "&amp;Labels!B85</f>
        <v xml:space="preserve">      Q 1</v>
      </c>
      <c r="B368" s="84"/>
      <c r="C368" s="84"/>
      <c r="D368" s="84"/>
      <c r="E368" s="84"/>
      <c r="F368" s="43"/>
      <c r="G368" s="84"/>
      <c r="H368" s="84"/>
      <c r="I368" s="84"/>
      <c r="J368" s="84"/>
      <c r="K368" s="43"/>
      <c r="L368" s="43"/>
    </row>
    <row r="369" spans="1:12" ht="12.75" hidden="1" customHeight="1" outlineLevel="1">
      <c r="A369" s="61" t="str">
        <f>"         "&amp;Labels!B95</f>
        <v xml:space="preserve">         Product 1</v>
      </c>
      <c r="B369" s="76">
        <f t="shared" ref="B369:E379" si="101">SUM(B151,B260)</f>
        <v>0</v>
      </c>
      <c r="C369" s="76">
        <f t="shared" si="101"/>
        <v>0</v>
      </c>
      <c r="D369" s="76">
        <f t="shared" si="101"/>
        <v>0</v>
      </c>
      <c r="E369" s="76">
        <f t="shared" si="101"/>
        <v>0</v>
      </c>
      <c r="F369" s="43">
        <f t="shared" ref="F369:F379" si="102">SUM(B369:E369)</f>
        <v>0</v>
      </c>
      <c r="G369" s="76">
        <f t="shared" ref="G369:J379" si="103">SUM(G151,G260)</f>
        <v>0</v>
      </c>
      <c r="H369" s="76">
        <f t="shared" si="103"/>
        <v>0</v>
      </c>
      <c r="I369" s="76">
        <f t="shared" si="103"/>
        <v>0</v>
      </c>
      <c r="J369" s="76">
        <f t="shared" si="103"/>
        <v>0</v>
      </c>
      <c r="K369" s="43">
        <f t="shared" ref="K369:K379" si="104">SUM(G369:J369)</f>
        <v>0</v>
      </c>
      <c r="L369" s="43">
        <f t="shared" ref="L369:L379" si="105">SUM(B369:E369,G369:J369)</f>
        <v>0</v>
      </c>
    </row>
    <row r="370" spans="1:12" ht="12.75" hidden="1" customHeight="1" outlineLevel="1">
      <c r="A370" s="61" t="str">
        <f>"         "&amp;Labels!B96</f>
        <v xml:space="preserve">         Product 2</v>
      </c>
      <c r="B370" s="76">
        <f t="shared" si="101"/>
        <v>0</v>
      </c>
      <c r="C370" s="76">
        <f t="shared" si="101"/>
        <v>0</v>
      </c>
      <c r="D370" s="76">
        <f t="shared" si="101"/>
        <v>0</v>
      </c>
      <c r="E370" s="76">
        <f t="shared" si="101"/>
        <v>0</v>
      </c>
      <c r="F370" s="43">
        <f t="shared" si="102"/>
        <v>0</v>
      </c>
      <c r="G370" s="76">
        <f t="shared" si="103"/>
        <v>0</v>
      </c>
      <c r="H370" s="76">
        <f t="shared" si="103"/>
        <v>0</v>
      </c>
      <c r="I370" s="76">
        <f t="shared" si="103"/>
        <v>0</v>
      </c>
      <c r="J370" s="76">
        <f t="shared" si="103"/>
        <v>0</v>
      </c>
      <c r="K370" s="43">
        <f t="shared" si="104"/>
        <v>0</v>
      </c>
      <c r="L370" s="43">
        <f t="shared" si="105"/>
        <v>0</v>
      </c>
    </row>
    <row r="371" spans="1:12" ht="12.75" hidden="1" customHeight="1" outlineLevel="1">
      <c r="A371" s="61" t="str">
        <f>"         "&amp;Labels!B97</f>
        <v xml:space="preserve">         Product 3</v>
      </c>
      <c r="B371" s="76">
        <f t="shared" si="101"/>
        <v>0</v>
      </c>
      <c r="C371" s="76">
        <f t="shared" si="101"/>
        <v>0</v>
      </c>
      <c r="D371" s="76">
        <f t="shared" si="101"/>
        <v>0</v>
      </c>
      <c r="E371" s="76">
        <f t="shared" si="101"/>
        <v>0</v>
      </c>
      <c r="F371" s="43">
        <f t="shared" si="102"/>
        <v>0</v>
      </c>
      <c r="G371" s="76">
        <f t="shared" si="103"/>
        <v>0</v>
      </c>
      <c r="H371" s="76">
        <f t="shared" si="103"/>
        <v>0</v>
      </c>
      <c r="I371" s="76">
        <f t="shared" si="103"/>
        <v>0</v>
      </c>
      <c r="J371" s="76">
        <f t="shared" si="103"/>
        <v>0</v>
      </c>
      <c r="K371" s="43">
        <f t="shared" si="104"/>
        <v>0</v>
      </c>
      <c r="L371" s="43">
        <f t="shared" si="105"/>
        <v>0</v>
      </c>
    </row>
    <row r="372" spans="1:12" ht="12.75" hidden="1" customHeight="1" outlineLevel="1">
      <c r="A372" s="61" t="str">
        <f>"         "&amp;Labels!B98</f>
        <v xml:space="preserve">         Product 4</v>
      </c>
      <c r="B372" s="76">
        <f t="shared" si="101"/>
        <v>0</v>
      </c>
      <c r="C372" s="76">
        <f t="shared" si="101"/>
        <v>0</v>
      </c>
      <c r="D372" s="76">
        <f t="shared" si="101"/>
        <v>0</v>
      </c>
      <c r="E372" s="76">
        <f t="shared" si="101"/>
        <v>0</v>
      </c>
      <c r="F372" s="43">
        <f t="shared" si="102"/>
        <v>0</v>
      </c>
      <c r="G372" s="76">
        <f t="shared" si="103"/>
        <v>0</v>
      </c>
      <c r="H372" s="76">
        <f t="shared" si="103"/>
        <v>0</v>
      </c>
      <c r="I372" s="76">
        <f t="shared" si="103"/>
        <v>0</v>
      </c>
      <c r="J372" s="76">
        <f t="shared" si="103"/>
        <v>0</v>
      </c>
      <c r="K372" s="43">
        <f t="shared" si="104"/>
        <v>0</v>
      </c>
      <c r="L372" s="43">
        <f t="shared" si="105"/>
        <v>0</v>
      </c>
    </row>
    <row r="373" spans="1:12" ht="12.75" hidden="1" customHeight="1" outlineLevel="1">
      <c r="A373" s="61" t="str">
        <f>"         "&amp;Labels!B99</f>
        <v xml:space="preserve">         Product 5</v>
      </c>
      <c r="B373" s="76">
        <f t="shared" si="101"/>
        <v>0</v>
      </c>
      <c r="C373" s="76">
        <f t="shared" si="101"/>
        <v>0</v>
      </c>
      <c r="D373" s="76">
        <f t="shared" si="101"/>
        <v>0</v>
      </c>
      <c r="E373" s="76">
        <f t="shared" si="101"/>
        <v>0</v>
      </c>
      <c r="F373" s="43">
        <f t="shared" si="102"/>
        <v>0</v>
      </c>
      <c r="G373" s="76">
        <f t="shared" si="103"/>
        <v>0</v>
      </c>
      <c r="H373" s="76">
        <f t="shared" si="103"/>
        <v>0</v>
      </c>
      <c r="I373" s="76">
        <f t="shared" si="103"/>
        <v>0</v>
      </c>
      <c r="J373" s="76">
        <f t="shared" si="103"/>
        <v>0</v>
      </c>
      <c r="K373" s="43">
        <f t="shared" si="104"/>
        <v>0</v>
      </c>
      <c r="L373" s="43">
        <f t="shared" si="105"/>
        <v>0</v>
      </c>
    </row>
    <row r="374" spans="1:12" ht="12.75" hidden="1" customHeight="1" outlineLevel="1">
      <c r="A374" s="61" t="str">
        <f>"         "&amp;Labels!B100</f>
        <v xml:space="preserve">         Product 6</v>
      </c>
      <c r="B374" s="76">
        <f t="shared" si="101"/>
        <v>0</v>
      </c>
      <c r="C374" s="76">
        <f t="shared" si="101"/>
        <v>0</v>
      </c>
      <c r="D374" s="76">
        <f t="shared" si="101"/>
        <v>0</v>
      </c>
      <c r="E374" s="76">
        <f t="shared" si="101"/>
        <v>0</v>
      </c>
      <c r="F374" s="43">
        <f t="shared" si="102"/>
        <v>0</v>
      </c>
      <c r="G374" s="76">
        <f t="shared" si="103"/>
        <v>0</v>
      </c>
      <c r="H374" s="76">
        <f t="shared" si="103"/>
        <v>0</v>
      </c>
      <c r="I374" s="76">
        <f t="shared" si="103"/>
        <v>0</v>
      </c>
      <c r="J374" s="76">
        <f t="shared" si="103"/>
        <v>0</v>
      </c>
      <c r="K374" s="43">
        <f t="shared" si="104"/>
        <v>0</v>
      </c>
      <c r="L374" s="43">
        <f t="shared" si="105"/>
        <v>0</v>
      </c>
    </row>
    <row r="375" spans="1:12" ht="12.75" hidden="1" customHeight="1" outlineLevel="1">
      <c r="A375" s="61" t="str">
        <f>"         "&amp;Labels!B101</f>
        <v xml:space="preserve">         Product 7</v>
      </c>
      <c r="B375" s="76">
        <f t="shared" si="101"/>
        <v>0</v>
      </c>
      <c r="C375" s="76">
        <f t="shared" si="101"/>
        <v>0</v>
      </c>
      <c r="D375" s="76">
        <f t="shared" si="101"/>
        <v>0</v>
      </c>
      <c r="E375" s="76">
        <f t="shared" si="101"/>
        <v>0</v>
      </c>
      <c r="F375" s="43">
        <f t="shared" si="102"/>
        <v>0</v>
      </c>
      <c r="G375" s="76">
        <f t="shared" si="103"/>
        <v>0</v>
      </c>
      <c r="H375" s="76">
        <f t="shared" si="103"/>
        <v>0</v>
      </c>
      <c r="I375" s="76">
        <f t="shared" si="103"/>
        <v>0</v>
      </c>
      <c r="J375" s="76">
        <f t="shared" si="103"/>
        <v>0</v>
      </c>
      <c r="K375" s="43">
        <f t="shared" si="104"/>
        <v>0</v>
      </c>
      <c r="L375" s="43">
        <f t="shared" si="105"/>
        <v>0</v>
      </c>
    </row>
    <row r="376" spans="1:12" ht="12.75" hidden="1" customHeight="1" outlineLevel="1">
      <c r="A376" s="61" t="str">
        <f>"         "&amp;Labels!B102</f>
        <v xml:space="preserve">         Product 8</v>
      </c>
      <c r="B376" s="76">
        <f t="shared" si="101"/>
        <v>0</v>
      </c>
      <c r="C376" s="76">
        <f t="shared" si="101"/>
        <v>0</v>
      </c>
      <c r="D376" s="76">
        <f t="shared" si="101"/>
        <v>0</v>
      </c>
      <c r="E376" s="76">
        <f t="shared" si="101"/>
        <v>0</v>
      </c>
      <c r="F376" s="43">
        <f t="shared" si="102"/>
        <v>0</v>
      </c>
      <c r="G376" s="76">
        <f t="shared" si="103"/>
        <v>0</v>
      </c>
      <c r="H376" s="76">
        <f t="shared" si="103"/>
        <v>0</v>
      </c>
      <c r="I376" s="76">
        <f t="shared" si="103"/>
        <v>0</v>
      </c>
      <c r="J376" s="76">
        <f t="shared" si="103"/>
        <v>0</v>
      </c>
      <c r="K376" s="43">
        <f t="shared" si="104"/>
        <v>0</v>
      </c>
      <c r="L376" s="43">
        <f t="shared" si="105"/>
        <v>0</v>
      </c>
    </row>
    <row r="377" spans="1:12" ht="12.75" hidden="1" customHeight="1" outlineLevel="1">
      <c r="A377" s="61" t="str">
        <f>"         "&amp;Labels!B103</f>
        <v xml:space="preserve">         Product 9</v>
      </c>
      <c r="B377" s="76">
        <f t="shared" si="101"/>
        <v>0</v>
      </c>
      <c r="C377" s="76">
        <f t="shared" si="101"/>
        <v>0</v>
      </c>
      <c r="D377" s="76">
        <f t="shared" si="101"/>
        <v>0</v>
      </c>
      <c r="E377" s="76">
        <f t="shared" si="101"/>
        <v>0</v>
      </c>
      <c r="F377" s="43">
        <f t="shared" si="102"/>
        <v>0</v>
      </c>
      <c r="G377" s="76">
        <f t="shared" si="103"/>
        <v>0</v>
      </c>
      <c r="H377" s="76">
        <f t="shared" si="103"/>
        <v>0</v>
      </c>
      <c r="I377" s="76">
        <f t="shared" si="103"/>
        <v>0</v>
      </c>
      <c r="J377" s="76">
        <f t="shared" si="103"/>
        <v>0</v>
      </c>
      <c r="K377" s="43">
        <f t="shared" si="104"/>
        <v>0</v>
      </c>
      <c r="L377" s="43">
        <f t="shared" si="105"/>
        <v>0</v>
      </c>
    </row>
    <row r="378" spans="1:12" ht="12.75" hidden="1" customHeight="1" outlineLevel="1">
      <c r="A378" s="61" t="str">
        <f>"         "&amp;Labels!B104</f>
        <v xml:space="preserve">         Product 10</v>
      </c>
      <c r="B378" s="76">
        <f t="shared" si="101"/>
        <v>0</v>
      </c>
      <c r="C378" s="76">
        <f t="shared" si="101"/>
        <v>0</v>
      </c>
      <c r="D378" s="76">
        <f t="shared" si="101"/>
        <v>0</v>
      </c>
      <c r="E378" s="76">
        <f t="shared" si="101"/>
        <v>0</v>
      </c>
      <c r="F378" s="43">
        <f t="shared" si="102"/>
        <v>0</v>
      </c>
      <c r="G378" s="76">
        <f t="shared" si="103"/>
        <v>0</v>
      </c>
      <c r="H378" s="76">
        <f t="shared" si="103"/>
        <v>0</v>
      </c>
      <c r="I378" s="76">
        <f t="shared" si="103"/>
        <v>0</v>
      </c>
      <c r="J378" s="76">
        <f t="shared" si="103"/>
        <v>0</v>
      </c>
      <c r="K378" s="43">
        <f t="shared" si="104"/>
        <v>0</v>
      </c>
      <c r="L378" s="43">
        <f t="shared" si="105"/>
        <v>0</v>
      </c>
    </row>
    <row r="379" spans="1:12" ht="12.75" hidden="1" customHeight="1" outlineLevel="1">
      <c r="A379" s="61" t="str">
        <f>"         "&amp;Labels!C94</f>
        <v xml:space="preserve">         Total</v>
      </c>
      <c r="B379" s="84">
        <f t="shared" si="101"/>
        <v>0</v>
      </c>
      <c r="C379" s="84">
        <f t="shared" si="101"/>
        <v>0</v>
      </c>
      <c r="D379" s="84">
        <f t="shared" si="101"/>
        <v>0</v>
      </c>
      <c r="E379" s="84">
        <f t="shared" si="101"/>
        <v>0</v>
      </c>
      <c r="F379" s="43">
        <f t="shared" si="102"/>
        <v>0</v>
      </c>
      <c r="G379" s="84">
        <f t="shared" si="103"/>
        <v>0</v>
      </c>
      <c r="H379" s="84">
        <f t="shared" si="103"/>
        <v>0</v>
      </c>
      <c r="I379" s="84">
        <f t="shared" si="103"/>
        <v>0</v>
      </c>
      <c r="J379" s="84">
        <f t="shared" si="103"/>
        <v>0</v>
      </c>
      <c r="K379" s="43">
        <f t="shared" si="104"/>
        <v>0</v>
      </c>
      <c r="L379" s="43">
        <f t="shared" si="105"/>
        <v>0</v>
      </c>
    </row>
    <row r="380" spans="1:12" ht="12.75" hidden="1" customHeight="1" outlineLevel="1">
      <c r="A380" s="61" t="str">
        <f>"      "&amp;Labels!B86</f>
        <v xml:space="preserve">      Q 2</v>
      </c>
      <c r="B380" s="84"/>
      <c r="C380" s="84"/>
      <c r="D380" s="84"/>
      <c r="E380" s="84"/>
      <c r="F380" s="43"/>
      <c r="G380" s="84"/>
      <c r="H380" s="84"/>
      <c r="I380" s="84"/>
      <c r="J380" s="84"/>
      <c r="K380" s="43"/>
      <c r="L380" s="43"/>
    </row>
    <row r="381" spans="1:12" ht="12.75" hidden="1" customHeight="1" outlineLevel="1">
      <c r="A381" s="61" t="str">
        <f>"         "&amp;Labels!B95</f>
        <v xml:space="preserve">         Product 1</v>
      </c>
      <c r="B381" s="76">
        <f t="shared" ref="B381:E391" si="106">SUM(B163,B272)</f>
        <v>0</v>
      </c>
      <c r="C381" s="76">
        <f t="shared" si="106"/>
        <v>0</v>
      </c>
      <c r="D381" s="76">
        <f t="shared" si="106"/>
        <v>0</v>
      </c>
      <c r="E381" s="76">
        <f t="shared" si="106"/>
        <v>0</v>
      </c>
      <c r="F381" s="43">
        <f t="shared" ref="F381:F391" si="107">SUM(B381:E381)</f>
        <v>0</v>
      </c>
      <c r="G381" s="76">
        <f t="shared" ref="G381:J391" si="108">SUM(G163,G272)</f>
        <v>0</v>
      </c>
      <c r="H381" s="76">
        <f t="shared" si="108"/>
        <v>0</v>
      </c>
      <c r="I381" s="76">
        <f t="shared" si="108"/>
        <v>0</v>
      </c>
      <c r="J381" s="76">
        <f t="shared" si="108"/>
        <v>0</v>
      </c>
      <c r="K381" s="43">
        <f t="shared" ref="K381:K391" si="109">SUM(G381:J381)</f>
        <v>0</v>
      </c>
      <c r="L381" s="43">
        <f t="shared" ref="L381:L391" si="110">SUM(B381:E381,G381:J381)</f>
        <v>0</v>
      </c>
    </row>
    <row r="382" spans="1:12" ht="12.75" hidden="1" customHeight="1" outlineLevel="1">
      <c r="A382" s="61" t="str">
        <f>"         "&amp;Labels!B96</f>
        <v xml:space="preserve">         Product 2</v>
      </c>
      <c r="B382" s="76">
        <f t="shared" si="106"/>
        <v>0</v>
      </c>
      <c r="C382" s="76">
        <f t="shared" si="106"/>
        <v>0</v>
      </c>
      <c r="D382" s="76">
        <f t="shared" si="106"/>
        <v>0</v>
      </c>
      <c r="E382" s="76">
        <f t="shared" si="106"/>
        <v>0</v>
      </c>
      <c r="F382" s="43">
        <f t="shared" si="107"/>
        <v>0</v>
      </c>
      <c r="G382" s="76">
        <f t="shared" si="108"/>
        <v>0</v>
      </c>
      <c r="H382" s="76">
        <f t="shared" si="108"/>
        <v>0</v>
      </c>
      <c r="I382" s="76">
        <f t="shared" si="108"/>
        <v>0</v>
      </c>
      <c r="J382" s="76">
        <f t="shared" si="108"/>
        <v>0</v>
      </c>
      <c r="K382" s="43">
        <f t="shared" si="109"/>
        <v>0</v>
      </c>
      <c r="L382" s="43">
        <f t="shared" si="110"/>
        <v>0</v>
      </c>
    </row>
    <row r="383" spans="1:12" ht="12.75" hidden="1" customHeight="1" outlineLevel="1">
      <c r="A383" s="61" t="str">
        <f>"         "&amp;Labels!B97</f>
        <v xml:space="preserve">         Product 3</v>
      </c>
      <c r="B383" s="76">
        <f t="shared" si="106"/>
        <v>0</v>
      </c>
      <c r="C383" s="76">
        <f t="shared" si="106"/>
        <v>0</v>
      </c>
      <c r="D383" s="76">
        <f t="shared" si="106"/>
        <v>0</v>
      </c>
      <c r="E383" s="76">
        <f t="shared" si="106"/>
        <v>0</v>
      </c>
      <c r="F383" s="43">
        <f t="shared" si="107"/>
        <v>0</v>
      </c>
      <c r="G383" s="76">
        <f t="shared" si="108"/>
        <v>0</v>
      </c>
      <c r="H383" s="76">
        <f t="shared" si="108"/>
        <v>0</v>
      </c>
      <c r="I383" s="76">
        <f t="shared" si="108"/>
        <v>0</v>
      </c>
      <c r="J383" s="76">
        <f t="shared" si="108"/>
        <v>0</v>
      </c>
      <c r="K383" s="43">
        <f t="shared" si="109"/>
        <v>0</v>
      </c>
      <c r="L383" s="43">
        <f t="shared" si="110"/>
        <v>0</v>
      </c>
    </row>
    <row r="384" spans="1:12" ht="12.75" hidden="1" customHeight="1" outlineLevel="1">
      <c r="A384" s="61" t="str">
        <f>"         "&amp;Labels!B98</f>
        <v xml:space="preserve">         Product 4</v>
      </c>
      <c r="B384" s="76">
        <f t="shared" si="106"/>
        <v>0</v>
      </c>
      <c r="C384" s="76">
        <f t="shared" si="106"/>
        <v>0</v>
      </c>
      <c r="D384" s="76">
        <f t="shared" si="106"/>
        <v>0</v>
      </c>
      <c r="E384" s="76">
        <f t="shared" si="106"/>
        <v>0</v>
      </c>
      <c r="F384" s="43">
        <f t="shared" si="107"/>
        <v>0</v>
      </c>
      <c r="G384" s="76">
        <f t="shared" si="108"/>
        <v>0</v>
      </c>
      <c r="H384" s="76">
        <f t="shared" si="108"/>
        <v>0</v>
      </c>
      <c r="I384" s="76">
        <f t="shared" si="108"/>
        <v>0</v>
      </c>
      <c r="J384" s="76">
        <f t="shared" si="108"/>
        <v>0</v>
      </c>
      <c r="K384" s="43">
        <f t="shared" si="109"/>
        <v>0</v>
      </c>
      <c r="L384" s="43">
        <f t="shared" si="110"/>
        <v>0</v>
      </c>
    </row>
    <row r="385" spans="1:12" ht="12.75" hidden="1" customHeight="1" outlineLevel="1">
      <c r="A385" s="61" t="str">
        <f>"         "&amp;Labels!B99</f>
        <v xml:space="preserve">         Product 5</v>
      </c>
      <c r="B385" s="76">
        <f t="shared" si="106"/>
        <v>0</v>
      </c>
      <c r="C385" s="76">
        <f t="shared" si="106"/>
        <v>0</v>
      </c>
      <c r="D385" s="76">
        <f t="shared" si="106"/>
        <v>0</v>
      </c>
      <c r="E385" s="76">
        <f t="shared" si="106"/>
        <v>0</v>
      </c>
      <c r="F385" s="43">
        <f t="shared" si="107"/>
        <v>0</v>
      </c>
      <c r="G385" s="76">
        <f t="shared" si="108"/>
        <v>0</v>
      </c>
      <c r="H385" s="76">
        <f t="shared" si="108"/>
        <v>0</v>
      </c>
      <c r="I385" s="76">
        <f t="shared" si="108"/>
        <v>0</v>
      </c>
      <c r="J385" s="76">
        <f t="shared" si="108"/>
        <v>0</v>
      </c>
      <c r="K385" s="43">
        <f t="shared" si="109"/>
        <v>0</v>
      </c>
      <c r="L385" s="43">
        <f t="shared" si="110"/>
        <v>0</v>
      </c>
    </row>
    <row r="386" spans="1:12" ht="12.75" hidden="1" customHeight="1" outlineLevel="1">
      <c r="A386" s="61" t="str">
        <f>"         "&amp;Labels!B100</f>
        <v xml:space="preserve">         Product 6</v>
      </c>
      <c r="B386" s="76">
        <f t="shared" si="106"/>
        <v>0</v>
      </c>
      <c r="C386" s="76">
        <f t="shared" si="106"/>
        <v>0</v>
      </c>
      <c r="D386" s="76">
        <f t="shared" si="106"/>
        <v>0</v>
      </c>
      <c r="E386" s="76">
        <f t="shared" si="106"/>
        <v>0</v>
      </c>
      <c r="F386" s="43">
        <f t="shared" si="107"/>
        <v>0</v>
      </c>
      <c r="G386" s="76">
        <f t="shared" si="108"/>
        <v>0</v>
      </c>
      <c r="H386" s="76">
        <f t="shared" si="108"/>
        <v>0</v>
      </c>
      <c r="I386" s="76">
        <f t="shared" si="108"/>
        <v>0</v>
      </c>
      <c r="J386" s="76">
        <f t="shared" si="108"/>
        <v>0</v>
      </c>
      <c r="K386" s="43">
        <f t="shared" si="109"/>
        <v>0</v>
      </c>
      <c r="L386" s="43">
        <f t="shared" si="110"/>
        <v>0</v>
      </c>
    </row>
    <row r="387" spans="1:12" ht="12.75" hidden="1" customHeight="1" outlineLevel="1">
      <c r="A387" s="61" t="str">
        <f>"         "&amp;Labels!B101</f>
        <v xml:space="preserve">         Product 7</v>
      </c>
      <c r="B387" s="76">
        <f t="shared" si="106"/>
        <v>0</v>
      </c>
      <c r="C387" s="76">
        <f t="shared" si="106"/>
        <v>0</v>
      </c>
      <c r="D387" s="76">
        <f t="shared" si="106"/>
        <v>0</v>
      </c>
      <c r="E387" s="76">
        <f t="shared" si="106"/>
        <v>0</v>
      </c>
      <c r="F387" s="43">
        <f t="shared" si="107"/>
        <v>0</v>
      </c>
      <c r="G387" s="76">
        <f t="shared" si="108"/>
        <v>0</v>
      </c>
      <c r="H387" s="76">
        <f t="shared" si="108"/>
        <v>0</v>
      </c>
      <c r="I387" s="76">
        <f t="shared" si="108"/>
        <v>0</v>
      </c>
      <c r="J387" s="76">
        <f t="shared" si="108"/>
        <v>0</v>
      </c>
      <c r="K387" s="43">
        <f t="shared" si="109"/>
        <v>0</v>
      </c>
      <c r="L387" s="43">
        <f t="shared" si="110"/>
        <v>0</v>
      </c>
    </row>
    <row r="388" spans="1:12" ht="12.75" hidden="1" customHeight="1" outlineLevel="1">
      <c r="A388" s="61" t="str">
        <f>"         "&amp;Labels!B102</f>
        <v xml:space="preserve">         Product 8</v>
      </c>
      <c r="B388" s="76">
        <f t="shared" si="106"/>
        <v>0</v>
      </c>
      <c r="C388" s="76">
        <f t="shared" si="106"/>
        <v>0</v>
      </c>
      <c r="D388" s="76">
        <f t="shared" si="106"/>
        <v>0</v>
      </c>
      <c r="E388" s="76">
        <f t="shared" si="106"/>
        <v>0</v>
      </c>
      <c r="F388" s="43">
        <f t="shared" si="107"/>
        <v>0</v>
      </c>
      <c r="G388" s="76">
        <f t="shared" si="108"/>
        <v>0</v>
      </c>
      <c r="H388" s="76">
        <f t="shared" si="108"/>
        <v>0</v>
      </c>
      <c r="I388" s="76">
        <f t="shared" si="108"/>
        <v>0</v>
      </c>
      <c r="J388" s="76">
        <f t="shared" si="108"/>
        <v>0</v>
      </c>
      <c r="K388" s="43">
        <f t="shared" si="109"/>
        <v>0</v>
      </c>
      <c r="L388" s="43">
        <f t="shared" si="110"/>
        <v>0</v>
      </c>
    </row>
    <row r="389" spans="1:12" ht="12.75" hidden="1" customHeight="1" outlineLevel="1">
      <c r="A389" s="61" t="str">
        <f>"         "&amp;Labels!B103</f>
        <v xml:space="preserve">         Product 9</v>
      </c>
      <c r="B389" s="76">
        <f t="shared" si="106"/>
        <v>0</v>
      </c>
      <c r="C389" s="76">
        <f t="shared" si="106"/>
        <v>0</v>
      </c>
      <c r="D389" s="76">
        <f t="shared" si="106"/>
        <v>0</v>
      </c>
      <c r="E389" s="76">
        <f t="shared" si="106"/>
        <v>0</v>
      </c>
      <c r="F389" s="43">
        <f t="shared" si="107"/>
        <v>0</v>
      </c>
      <c r="G389" s="76">
        <f t="shared" si="108"/>
        <v>0</v>
      </c>
      <c r="H389" s="76">
        <f t="shared" si="108"/>
        <v>0</v>
      </c>
      <c r="I389" s="76">
        <f t="shared" si="108"/>
        <v>0</v>
      </c>
      <c r="J389" s="76">
        <f t="shared" si="108"/>
        <v>0</v>
      </c>
      <c r="K389" s="43">
        <f t="shared" si="109"/>
        <v>0</v>
      </c>
      <c r="L389" s="43">
        <f t="shared" si="110"/>
        <v>0</v>
      </c>
    </row>
    <row r="390" spans="1:12" ht="12.75" hidden="1" customHeight="1" outlineLevel="1">
      <c r="A390" s="61" t="str">
        <f>"         "&amp;Labels!B104</f>
        <v xml:space="preserve">         Product 10</v>
      </c>
      <c r="B390" s="76">
        <f t="shared" si="106"/>
        <v>0</v>
      </c>
      <c r="C390" s="76">
        <f t="shared" si="106"/>
        <v>0</v>
      </c>
      <c r="D390" s="76">
        <f t="shared" si="106"/>
        <v>0</v>
      </c>
      <c r="E390" s="76">
        <f t="shared" si="106"/>
        <v>0</v>
      </c>
      <c r="F390" s="43">
        <f t="shared" si="107"/>
        <v>0</v>
      </c>
      <c r="G390" s="76">
        <f t="shared" si="108"/>
        <v>0</v>
      </c>
      <c r="H390" s="76">
        <f t="shared" si="108"/>
        <v>0</v>
      </c>
      <c r="I390" s="76">
        <f t="shared" si="108"/>
        <v>0</v>
      </c>
      <c r="J390" s="76">
        <f t="shared" si="108"/>
        <v>0</v>
      </c>
      <c r="K390" s="43">
        <f t="shared" si="109"/>
        <v>0</v>
      </c>
      <c r="L390" s="43">
        <f t="shared" si="110"/>
        <v>0</v>
      </c>
    </row>
    <row r="391" spans="1:12" ht="12.75" hidden="1" customHeight="1" outlineLevel="1">
      <c r="A391" s="61" t="str">
        <f>"         "&amp;Labels!C94</f>
        <v xml:space="preserve">         Total</v>
      </c>
      <c r="B391" s="84">
        <f t="shared" si="106"/>
        <v>0</v>
      </c>
      <c r="C391" s="84">
        <f t="shared" si="106"/>
        <v>0</v>
      </c>
      <c r="D391" s="84">
        <f t="shared" si="106"/>
        <v>0</v>
      </c>
      <c r="E391" s="84">
        <f t="shared" si="106"/>
        <v>0</v>
      </c>
      <c r="F391" s="43">
        <f t="shared" si="107"/>
        <v>0</v>
      </c>
      <c r="G391" s="84">
        <f t="shared" si="108"/>
        <v>0</v>
      </c>
      <c r="H391" s="84">
        <f t="shared" si="108"/>
        <v>0</v>
      </c>
      <c r="I391" s="84">
        <f t="shared" si="108"/>
        <v>0</v>
      </c>
      <c r="J391" s="84">
        <f t="shared" si="108"/>
        <v>0</v>
      </c>
      <c r="K391" s="43">
        <f t="shared" si="109"/>
        <v>0</v>
      </c>
      <c r="L391" s="43">
        <f t="shared" si="110"/>
        <v>0</v>
      </c>
    </row>
    <row r="392" spans="1:12" ht="12.75" hidden="1" customHeight="1" outlineLevel="1">
      <c r="A392" s="61" t="str">
        <f>"      "&amp;Labels!B87</f>
        <v xml:space="preserve">      Q 3</v>
      </c>
      <c r="B392" s="84"/>
      <c r="C392" s="84"/>
      <c r="D392" s="84"/>
      <c r="E392" s="84"/>
      <c r="F392" s="43"/>
      <c r="G392" s="84"/>
      <c r="H392" s="84"/>
      <c r="I392" s="84"/>
      <c r="J392" s="84"/>
      <c r="K392" s="43"/>
      <c r="L392" s="43"/>
    </row>
    <row r="393" spans="1:12" ht="12.75" hidden="1" customHeight="1" outlineLevel="1">
      <c r="A393" s="61" t="str">
        <f>"         "&amp;Labels!B95</f>
        <v xml:space="preserve">         Product 1</v>
      </c>
      <c r="B393" s="76">
        <f t="shared" ref="B393:E403" si="111">SUM(B175,B284)</f>
        <v>0</v>
      </c>
      <c r="C393" s="76">
        <f t="shared" si="111"/>
        <v>0</v>
      </c>
      <c r="D393" s="76">
        <f t="shared" si="111"/>
        <v>0</v>
      </c>
      <c r="E393" s="76">
        <f t="shared" si="111"/>
        <v>0</v>
      </c>
      <c r="F393" s="43">
        <f t="shared" ref="F393:F403" si="112">SUM(B393:E393)</f>
        <v>0</v>
      </c>
      <c r="G393" s="76">
        <f t="shared" ref="G393:J403" si="113">SUM(G175,G284)</f>
        <v>0</v>
      </c>
      <c r="H393" s="76">
        <f t="shared" si="113"/>
        <v>0</v>
      </c>
      <c r="I393" s="76">
        <f t="shared" si="113"/>
        <v>0</v>
      </c>
      <c r="J393" s="76">
        <f t="shared" si="113"/>
        <v>0</v>
      </c>
      <c r="K393" s="43">
        <f t="shared" ref="K393:K403" si="114">SUM(G393:J393)</f>
        <v>0</v>
      </c>
      <c r="L393" s="43">
        <f t="shared" ref="L393:L403" si="115">SUM(B393:E393,G393:J393)</f>
        <v>0</v>
      </c>
    </row>
    <row r="394" spans="1:12" ht="12.75" hidden="1" customHeight="1" outlineLevel="1">
      <c r="A394" s="61" t="str">
        <f>"         "&amp;Labels!B96</f>
        <v xml:space="preserve">         Product 2</v>
      </c>
      <c r="B394" s="76">
        <f t="shared" si="111"/>
        <v>0</v>
      </c>
      <c r="C394" s="76">
        <f t="shared" si="111"/>
        <v>0</v>
      </c>
      <c r="D394" s="76">
        <f t="shared" si="111"/>
        <v>0</v>
      </c>
      <c r="E394" s="76">
        <f t="shared" si="111"/>
        <v>0</v>
      </c>
      <c r="F394" s="43">
        <f t="shared" si="112"/>
        <v>0</v>
      </c>
      <c r="G394" s="76">
        <f t="shared" si="113"/>
        <v>0</v>
      </c>
      <c r="H394" s="76">
        <f t="shared" si="113"/>
        <v>0</v>
      </c>
      <c r="I394" s="76">
        <f t="shared" si="113"/>
        <v>0</v>
      </c>
      <c r="J394" s="76">
        <f t="shared" si="113"/>
        <v>0</v>
      </c>
      <c r="K394" s="43">
        <f t="shared" si="114"/>
        <v>0</v>
      </c>
      <c r="L394" s="43">
        <f t="shared" si="115"/>
        <v>0</v>
      </c>
    </row>
    <row r="395" spans="1:12" ht="12.75" hidden="1" customHeight="1" outlineLevel="1">
      <c r="A395" s="61" t="str">
        <f>"         "&amp;Labels!B97</f>
        <v xml:space="preserve">         Product 3</v>
      </c>
      <c r="B395" s="76">
        <f t="shared" si="111"/>
        <v>0</v>
      </c>
      <c r="C395" s="76">
        <f t="shared" si="111"/>
        <v>0</v>
      </c>
      <c r="D395" s="76">
        <f t="shared" si="111"/>
        <v>0</v>
      </c>
      <c r="E395" s="76">
        <f t="shared" si="111"/>
        <v>0</v>
      </c>
      <c r="F395" s="43">
        <f t="shared" si="112"/>
        <v>0</v>
      </c>
      <c r="G395" s="76">
        <f t="shared" si="113"/>
        <v>0</v>
      </c>
      <c r="H395" s="76">
        <f t="shared" si="113"/>
        <v>0</v>
      </c>
      <c r="I395" s="76">
        <f t="shared" si="113"/>
        <v>0</v>
      </c>
      <c r="J395" s="76">
        <f t="shared" si="113"/>
        <v>0</v>
      </c>
      <c r="K395" s="43">
        <f t="shared" si="114"/>
        <v>0</v>
      </c>
      <c r="L395" s="43">
        <f t="shared" si="115"/>
        <v>0</v>
      </c>
    </row>
    <row r="396" spans="1:12" ht="12.75" hidden="1" customHeight="1" outlineLevel="1">
      <c r="A396" s="61" t="str">
        <f>"         "&amp;Labels!B98</f>
        <v xml:space="preserve">         Product 4</v>
      </c>
      <c r="B396" s="76">
        <f t="shared" si="111"/>
        <v>0</v>
      </c>
      <c r="C396" s="76">
        <f t="shared" si="111"/>
        <v>0</v>
      </c>
      <c r="D396" s="76">
        <f t="shared" si="111"/>
        <v>0</v>
      </c>
      <c r="E396" s="76">
        <f t="shared" si="111"/>
        <v>0</v>
      </c>
      <c r="F396" s="43">
        <f t="shared" si="112"/>
        <v>0</v>
      </c>
      <c r="G396" s="76">
        <f t="shared" si="113"/>
        <v>0</v>
      </c>
      <c r="H396" s="76">
        <f t="shared" si="113"/>
        <v>0</v>
      </c>
      <c r="I396" s="76">
        <f t="shared" si="113"/>
        <v>0</v>
      </c>
      <c r="J396" s="76">
        <f t="shared" si="113"/>
        <v>0</v>
      </c>
      <c r="K396" s="43">
        <f t="shared" si="114"/>
        <v>0</v>
      </c>
      <c r="L396" s="43">
        <f t="shared" si="115"/>
        <v>0</v>
      </c>
    </row>
    <row r="397" spans="1:12" ht="12.75" hidden="1" customHeight="1" outlineLevel="1">
      <c r="A397" s="61" t="str">
        <f>"         "&amp;Labels!B99</f>
        <v xml:space="preserve">         Product 5</v>
      </c>
      <c r="B397" s="76">
        <f t="shared" si="111"/>
        <v>0</v>
      </c>
      <c r="C397" s="76">
        <f t="shared" si="111"/>
        <v>0</v>
      </c>
      <c r="D397" s="76">
        <f t="shared" si="111"/>
        <v>0</v>
      </c>
      <c r="E397" s="76">
        <f t="shared" si="111"/>
        <v>0</v>
      </c>
      <c r="F397" s="43">
        <f t="shared" si="112"/>
        <v>0</v>
      </c>
      <c r="G397" s="76">
        <f t="shared" si="113"/>
        <v>0</v>
      </c>
      <c r="H397" s="76">
        <f t="shared" si="113"/>
        <v>0</v>
      </c>
      <c r="I397" s="76">
        <f t="shared" si="113"/>
        <v>0</v>
      </c>
      <c r="J397" s="76">
        <f t="shared" si="113"/>
        <v>0</v>
      </c>
      <c r="K397" s="43">
        <f t="shared" si="114"/>
        <v>0</v>
      </c>
      <c r="L397" s="43">
        <f t="shared" si="115"/>
        <v>0</v>
      </c>
    </row>
    <row r="398" spans="1:12" ht="12.75" hidden="1" customHeight="1" outlineLevel="1">
      <c r="A398" s="61" t="str">
        <f>"         "&amp;Labels!B100</f>
        <v xml:space="preserve">         Product 6</v>
      </c>
      <c r="B398" s="76">
        <f t="shared" si="111"/>
        <v>0</v>
      </c>
      <c r="C398" s="76">
        <f t="shared" si="111"/>
        <v>0</v>
      </c>
      <c r="D398" s="76">
        <f t="shared" si="111"/>
        <v>0</v>
      </c>
      <c r="E398" s="76">
        <f t="shared" si="111"/>
        <v>0</v>
      </c>
      <c r="F398" s="43">
        <f t="shared" si="112"/>
        <v>0</v>
      </c>
      <c r="G398" s="76">
        <f t="shared" si="113"/>
        <v>0</v>
      </c>
      <c r="H398" s="76">
        <f t="shared" si="113"/>
        <v>0</v>
      </c>
      <c r="I398" s="76">
        <f t="shared" si="113"/>
        <v>0</v>
      </c>
      <c r="J398" s="76">
        <f t="shared" si="113"/>
        <v>0</v>
      </c>
      <c r="K398" s="43">
        <f t="shared" si="114"/>
        <v>0</v>
      </c>
      <c r="L398" s="43">
        <f t="shared" si="115"/>
        <v>0</v>
      </c>
    </row>
    <row r="399" spans="1:12" ht="12.75" hidden="1" customHeight="1" outlineLevel="1">
      <c r="A399" s="61" t="str">
        <f>"         "&amp;Labels!B101</f>
        <v xml:space="preserve">         Product 7</v>
      </c>
      <c r="B399" s="76">
        <f t="shared" si="111"/>
        <v>0</v>
      </c>
      <c r="C399" s="76">
        <f t="shared" si="111"/>
        <v>0</v>
      </c>
      <c r="D399" s="76">
        <f t="shared" si="111"/>
        <v>0</v>
      </c>
      <c r="E399" s="76">
        <f t="shared" si="111"/>
        <v>0</v>
      </c>
      <c r="F399" s="43">
        <f t="shared" si="112"/>
        <v>0</v>
      </c>
      <c r="G399" s="76">
        <f t="shared" si="113"/>
        <v>0</v>
      </c>
      <c r="H399" s="76">
        <f t="shared" si="113"/>
        <v>0</v>
      </c>
      <c r="I399" s="76">
        <f t="shared" si="113"/>
        <v>0</v>
      </c>
      <c r="J399" s="76">
        <f t="shared" si="113"/>
        <v>0</v>
      </c>
      <c r="K399" s="43">
        <f t="shared" si="114"/>
        <v>0</v>
      </c>
      <c r="L399" s="43">
        <f t="shared" si="115"/>
        <v>0</v>
      </c>
    </row>
    <row r="400" spans="1:12" ht="12.75" hidden="1" customHeight="1" outlineLevel="1">
      <c r="A400" s="61" t="str">
        <f>"         "&amp;Labels!B102</f>
        <v xml:space="preserve">         Product 8</v>
      </c>
      <c r="B400" s="76">
        <f t="shared" si="111"/>
        <v>0</v>
      </c>
      <c r="C400" s="76">
        <f t="shared" si="111"/>
        <v>0</v>
      </c>
      <c r="D400" s="76">
        <f t="shared" si="111"/>
        <v>0</v>
      </c>
      <c r="E400" s="76">
        <f t="shared" si="111"/>
        <v>0</v>
      </c>
      <c r="F400" s="43">
        <f t="shared" si="112"/>
        <v>0</v>
      </c>
      <c r="G400" s="76">
        <f t="shared" si="113"/>
        <v>0</v>
      </c>
      <c r="H400" s="76">
        <f t="shared" si="113"/>
        <v>0</v>
      </c>
      <c r="I400" s="76">
        <f t="shared" si="113"/>
        <v>0</v>
      </c>
      <c r="J400" s="76">
        <f t="shared" si="113"/>
        <v>0</v>
      </c>
      <c r="K400" s="43">
        <f t="shared" si="114"/>
        <v>0</v>
      </c>
      <c r="L400" s="43">
        <f t="shared" si="115"/>
        <v>0</v>
      </c>
    </row>
    <row r="401" spans="1:12" ht="12.75" hidden="1" customHeight="1" outlineLevel="1">
      <c r="A401" s="61" t="str">
        <f>"         "&amp;Labels!B103</f>
        <v xml:space="preserve">         Product 9</v>
      </c>
      <c r="B401" s="76">
        <f t="shared" si="111"/>
        <v>0</v>
      </c>
      <c r="C401" s="76">
        <f t="shared" si="111"/>
        <v>0</v>
      </c>
      <c r="D401" s="76">
        <f t="shared" si="111"/>
        <v>0</v>
      </c>
      <c r="E401" s="76">
        <f t="shared" si="111"/>
        <v>0</v>
      </c>
      <c r="F401" s="43">
        <f t="shared" si="112"/>
        <v>0</v>
      </c>
      <c r="G401" s="76">
        <f t="shared" si="113"/>
        <v>0</v>
      </c>
      <c r="H401" s="76">
        <f t="shared" si="113"/>
        <v>0</v>
      </c>
      <c r="I401" s="76">
        <f t="shared" si="113"/>
        <v>0</v>
      </c>
      <c r="J401" s="76">
        <f t="shared" si="113"/>
        <v>0</v>
      </c>
      <c r="K401" s="43">
        <f t="shared" si="114"/>
        <v>0</v>
      </c>
      <c r="L401" s="43">
        <f t="shared" si="115"/>
        <v>0</v>
      </c>
    </row>
    <row r="402" spans="1:12" ht="12.75" hidden="1" customHeight="1" outlineLevel="1">
      <c r="A402" s="61" t="str">
        <f>"         "&amp;Labels!B104</f>
        <v xml:space="preserve">         Product 10</v>
      </c>
      <c r="B402" s="76">
        <f t="shared" si="111"/>
        <v>0</v>
      </c>
      <c r="C402" s="76">
        <f t="shared" si="111"/>
        <v>0</v>
      </c>
      <c r="D402" s="76">
        <f t="shared" si="111"/>
        <v>0</v>
      </c>
      <c r="E402" s="76">
        <f t="shared" si="111"/>
        <v>0</v>
      </c>
      <c r="F402" s="43">
        <f t="shared" si="112"/>
        <v>0</v>
      </c>
      <c r="G402" s="76">
        <f t="shared" si="113"/>
        <v>0</v>
      </c>
      <c r="H402" s="76">
        <f t="shared" si="113"/>
        <v>0</v>
      </c>
      <c r="I402" s="76">
        <f t="shared" si="113"/>
        <v>0</v>
      </c>
      <c r="J402" s="76">
        <f t="shared" si="113"/>
        <v>0</v>
      </c>
      <c r="K402" s="43">
        <f t="shared" si="114"/>
        <v>0</v>
      </c>
      <c r="L402" s="43">
        <f t="shared" si="115"/>
        <v>0</v>
      </c>
    </row>
    <row r="403" spans="1:12" ht="12.75" hidden="1" customHeight="1" outlineLevel="1">
      <c r="A403" s="61" t="str">
        <f>"         "&amp;Labels!C94</f>
        <v xml:space="preserve">         Total</v>
      </c>
      <c r="B403" s="84">
        <f t="shared" si="111"/>
        <v>0</v>
      </c>
      <c r="C403" s="84">
        <f t="shared" si="111"/>
        <v>0</v>
      </c>
      <c r="D403" s="84">
        <f t="shared" si="111"/>
        <v>0</v>
      </c>
      <c r="E403" s="84">
        <f t="shared" si="111"/>
        <v>0</v>
      </c>
      <c r="F403" s="43">
        <f t="shared" si="112"/>
        <v>0</v>
      </c>
      <c r="G403" s="84">
        <f t="shared" si="113"/>
        <v>0</v>
      </c>
      <c r="H403" s="84">
        <f t="shared" si="113"/>
        <v>0</v>
      </c>
      <c r="I403" s="84">
        <f t="shared" si="113"/>
        <v>0</v>
      </c>
      <c r="J403" s="84">
        <f t="shared" si="113"/>
        <v>0</v>
      </c>
      <c r="K403" s="43">
        <f t="shared" si="114"/>
        <v>0</v>
      </c>
      <c r="L403" s="43">
        <f t="shared" si="115"/>
        <v>0</v>
      </c>
    </row>
    <row r="404" spans="1:12" ht="12.75" hidden="1" customHeight="1" outlineLevel="1">
      <c r="A404" s="61" t="str">
        <f>"      "&amp;Labels!B88</f>
        <v xml:space="preserve">      Q 4</v>
      </c>
      <c r="B404" s="84"/>
      <c r="C404" s="84"/>
      <c r="D404" s="84"/>
      <c r="E404" s="84"/>
      <c r="F404" s="43"/>
      <c r="G404" s="84"/>
      <c r="H404" s="84"/>
      <c r="I404" s="84"/>
      <c r="J404" s="84"/>
      <c r="K404" s="43"/>
      <c r="L404" s="43"/>
    </row>
    <row r="405" spans="1:12" ht="12.75" hidden="1" customHeight="1" outlineLevel="1">
      <c r="A405" s="61" t="str">
        <f>"         "&amp;Labels!B95</f>
        <v xml:space="preserve">         Product 1</v>
      </c>
      <c r="B405" s="76">
        <f t="shared" ref="B405:E415" si="116">SUM(B187,B296)</f>
        <v>0</v>
      </c>
      <c r="C405" s="76">
        <f t="shared" si="116"/>
        <v>0</v>
      </c>
      <c r="D405" s="76">
        <f t="shared" si="116"/>
        <v>0</v>
      </c>
      <c r="E405" s="76">
        <f t="shared" si="116"/>
        <v>0</v>
      </c>
      <c r="F405" s="43">
        <f t="shared" ref="F405:F415" si="117">SUM(B405:E405)</f>
        <v>0</v>
      </c>
      <c r="G405" s="76">
        <f t="shared" ref="G405:J415" si="118">SUM(G187,G296)</f>
        <v>0</v>
      </c>
      <c r="H405" s="76">
        <f t="shared" si="118"/>
        <v>0</v>
      </c>
      <c r="I405" s="76">
        <f t="shared" si="118"/>
        <v>0</v>
      </c>
      <c r="J405" s="76">
        <f t="shared" si="118"/>
        <v>0</v>
      </c>
      <c r="K405" s="43">
        <f t="shared" ref="K405:K415" si="119">SUM(G405:J405)</f>
        <v>0</v>
      </c>
      <c r="L405" s="43">
        <f t="shared" ref="L405:L415" si="120">SUM(B405:E405,G405:J405)</f>
        <v>0</v>
      </c>
    </row>
    <row r="406" spans="1:12" ht="12.75" hidden="1" customHeight="1" outlineLevel="1">
      <c r="A406" s="61" t="str">
        <f>"         "&amp;Labels!B96</f>
        <v xml:space="preserve">         Product 2</v>
      </c>
      <c r="B406" s="76">
        <f t="shared" si="116"/>
        <v>0</v>
      </c>
      <c r="C406" s="76">
        <f t="shared" si="116"/>
        <v>0</v>
      </c>
      <c r="D406" s="76">
        <f t="shared" si="116"/>
        <v>0</v>
      </c>
      <c r="E406" s="76">
        <f t="shared" si="116"/>
        <v>0</v>
      </c>
      <c r="F406" s="43">
        <f t="shared" si="117"/>
        <v>0</v>
      </c>
      <c r="G406" s="76">
        <f t="shared" si="118"/>
        <v>0</v>
      </c>
      <c r="H406" s="76">
        <f t="shared" si="118"/>
        <v>0</v>
      </c>
      <c r="I406" s="76">
        <f t="shared" si="118"/>
        <v>0</v>
      </c>
      <c r="J406" s="76">
        <f t="shared" si="118"/>
        <v>0</v>
      </c>
      <c r="K406" s="43">
        <f t="shared" si="119"/>
        <v>0</v>
      </c>
      <c r="L406" s="43">
        <f t="shared" si="120"/>
        <v>0</v>
      </c>
    </row>
    <row r="407" spans="1:12" ht="12.75" hidden="1" customHeight="1" outlineLevel="1">
      <c r="A407" s="61" t="str">
        <f>"         "&amp;Labels!B97</f>
        <v xml:space="preserve">         Product 3</v>
      </c>
      <c r="B407" s="76">
        <f t="shared" si="116"/>
        <v>0</v>
      </c>
      <c r="C407" s="76">
        <f t="shared" si="116"/>
        <v>0</v>
      </c>
      <c r="D407" s="76">
        <f t="shared" si="116"/>
        <v>0</v>
      </c>
      <c r="E407" s="76">
        <f t="shared" si="116"/>
        <v>0</v>
      </c>
      <c r="F407" s="43">
        <f t="shared" si="117"/>
        <v>0</v>
      </c>
      <c r="G407" s="76">
        <f t="shared" si="118"/>
        <v>0</v>
      </c>
      <c r="H407" s="76">
        <f t="shared" si="118"/>
        <v>0</v>
      </c>
      <c r="I407" s="76">
        <f t="shared" si="118"/>
        <v>0</v>
      </c>
      <c r="J407" s="76">
        <f t="shared" si="118"/>
        <v>0</v>
      </c>
      <c r="K407" s="43">
        <f t="shared" si="119"/>
        <v>0</v>
      </c>
      <c r="L407" s="43">
        <f t="shared" si="120"/>
        <v>0</v>
      </c>
    </row>
    <row r="408" spans="1:12" ht="12.75" hidden="1" customHeight="1" outlineLevel="1">
      <c r="A408" s="61" t="str">
        <f>"         "&amp;Labels!B98</f>
        <v xml:space="preserve">         Product 4</v>
      </c>
      <c r="B408" s="76">
        <f t="shared" si="116"/>
        <v>0</v>
      </c>
      <c r="C408" s="76">
        <f t="shared" si="116"/>
        <v>0</v>
      </c>
      <c r="D408" s="76">
        <f t="shared" si="116"/>
        <v>0</v>
      </c>
      <c r="E408" s="76">
        <f t="shared" si="116"/>
        <v>0</v>
      </c>
      <c r="F408" s="43">
        <f t="shared" si="117"/>
        <v>0</v>
      </c>
      <c r="G408" s="76">
        <f t="shared" si="118"/>
        <v>0</v>
      </c>
      <c r="H408" s="76">
        <f t="shared" si="118"/>
        <v>0</v>
      </c>
      <c r="I408" s="76">
        <f t="shared" si="118"/>
        <v>0</v>
      </c>
      <c r="J408" s="76">
        <f t="shared" si="118"/>
        <v>0</v>
      </c>
      <c r="K408" s="43">
        <f t="shared" si="119"/>
        <v>0</v>
      </c>
      <c r="L408" s="43">
        <f t="shared" si="120"/>
        <v>0</v>
      </c>
    </row>
    <row r="409" spans="1:12" ht="12.75" hidden="1" customHeight="1" outlineLevel="1">
      <c r="A409" s="61" t="str">
        <f>"         "&amp;Labels!B99</f>
        <v xml:space="preserve">         Product 5</v>
      </c>
      <c r="B409" s="76">
        <f t="shared" si="116"/>
        <v>0</v>
      </c>
      <c r="C409" s="76">
        <f t="shared" si="116"/>
        <v>0</v>
      </c>
      <c r="D409" s="76">
        <f t="shared" si="116"/>
        <v>0</v>
      </c>
      <c r="E409" s="76">
        <f t="shared" si="116"/>
        <v>0</v>
      </c>
      <c r="F409" s="43">
        <f t="shared" si="117"/>
        <v>0</v>
      </c>
      <c r="G409" s="76">
        <f t="shared" si="118"/>
        <v>0</v>
      </c>
      <c r="H409" s="76">
        <f t="shared" si="118"/>
        <v>0</v>
      </c>
      <c r="I409" s="76">
        <f t="shared" si="118"/>
        <v>0</v>
      </c>
      <c r="J409" s="76">
        <f t="shared" si="118"/>
        <v>0</v>
      </c>
      <c r="K409" s="43">
        <f t="shared" si="119"/>
        <v>0</v>
      </c>
      <c r="L409" s="43">
        <f t="shared" si="120"/>
        <v>0</v>
      </c>
    </row>
    <row r="410" spans="1:12" ht="12.75" hidden="1" customHeight="1" outlineLevel="1">
      <c r="A410" s="61" t="str">
        <f>"         "&amp;Labels!B100</f>
        <v xml:space="preserve">         Product 6</v>
      </c>
      <c r="B410" s="76">
        <f t="shared" si="116"/>
        <v>0</v>
      </c>
      <c r="C410" s="76">
        <f t="shared" si="116"/>
        <v>0</v>
      </c>
      <c r="D410" s="76">
        <f t="shared" si="116"/>
        <v>0</v>
      </c>
      <c r="E410" s="76">
        <f t="shared" si="116"/>
        <v>0</v>
      </c>
      <c r="F410" s="43">
        <f t="shared" si="117"/>
        <v>0</v>
      </c>
      <c r="G410" s="76">
        <f t="shared" si="118"/>
        <v>0</v>
      </c>
      <c r="H410" s="76">
        <f t="shared" si="118"/>
        <v>0</v>
      </c>
      <c r="I410" s="76">
        <f t="shared" si="118"/>
        <v>0</v>
      </c>
      <c r="J410" s="76">
        <f t="shared" si="118"/>
        <v>0</v>
      </c>
      <c r="K410" s="43">
        <f t="shared" si="119"/>
        <v>0</v>
      </c>
      <c r="L410" s="43">
        <f t="shared" si="120"/>
        <v>0</v>
      </c>
    </row>
    <row r="411" spans="1:12" ht="12.75" hidden="1" customHeight="1" outlineLevel="1">
      <c r="A411" s="61" t="str">
        <f>"         "&amp;Labels!B101</f>
        <v xml:space="preserve">         Product 7</v>
      </c>
      <c r="B411" s="76">
        <f t="shared" si="116"/>
        <v>0</v>
      </c>
      <c r="C411" s="76">
        <f t="shared" si="116"/>
        <v>0</v>
      </c>
      <c r="D411" s="76">
        <f t="shared" si="116"/>
        <v>0</v>
      </c>
      <c r="E411" s="76">
        <f t="shared" si="116"/>
        <v>0</v>
      </c>
      <c r="F411" s="43">
        <f t="shared" si="117"/>
        <v>0</v>
      </c>
      <c r="G411" s="76">
        <f t="shared" si="118"/>
        <v>0</v>
      </c>
      <c r="H411" s="76">
        <f t="shared" si="118"/>
        <v>0</v>
      </c>
      <c r="I411" s="76">
        <f t="shared" si="118"/>
        <v>0</v>
      </c>
      <c r="J411" s="76">
        <f t="shared" si="118"/>
        <v>0</v>
      </c>
      <c r="K411" s="43">
        <f t="shared" si="119"/>
        <v>0</v>
      </c>
      <c r="L411" s="43">
        <f t="shared" si="120"/>
        <v>0</v>
      </c>
    </row>
    <row r="412" spans="1:12" ht="12.75" hidden="1" customHeight="1" outlineLevel="1">
      <c r="A412" s="61" t="str">
        <f>"         "&amp;Labels!B102</f>
        <v xml:space="preserve">         Product 8</v>
      </c>
      <c r="B412" s="76">
        <f t="shared" si="116"/>
        <v>0</v>
      </c>
      <c r="C412" s="76">
        <f t="shared" si="116"/>
        <v>0</v>
      </c>
      <c r="D412" s="76">
        <f t="shared" si="116"/>
        <v>0</v>
      </c>
      <c r="E412" s="76">
        <f t="shared" si="116"/>
        <v>0</v>
      </c>
      <c r="F412" s="43">
        <f t="shared" si="117"/>
        <v>0</v>
      </c>
      <c r="G412" s="76">
        <f t="shared" si="118"/>
        <v>0</v>
      </c>
      <c r="H412" s="76">
        <f t="shared" si="118"/>
        <v>0</v>
      </c>
      <c r="I412" s="76">
        <f t="shared" si="118"/>
        <v>0</v>
      </c>
      <c r="J412" s="76">
        <f t="shared" si="118"/>
        <v>0</v>
      </c>
      <c r="K412" s="43">
        <f t="shared" si="119"/>
        <v>0</v>
      </c>
      <c r="L412" s="43">
        <f t="shared" si="120"/>
        <v>0</v>
      </c>
    </row>
    <row r="413" spans="1:12" ht="12.75" hidden="1" customHeight="1" outlineLevel="1">
      <c r="A413" s="61" t="str">
        <f>"         "&amp;Labels!B103</f>
        <v xml:space="preserve">         Product 9</v>
      </c>
      <c r="B413" s="76">
        <f t="shared" si="116"/>
        <v>0</v>
      </c>
      <c r="C413" s="76">
        <f t="shared" si="116"/>
        <v>0</v>
      </c>
      <c r="D413" s="76">
        <f t="shared" si="116"/>
        <v>0</v>
      </c>
      <c r="E413" s="76">
        <f t="shared" si="116"/>
        <v>0</v>
      </c>
      <c r="F413" s="43">
        <f t="shared" si="117"/>
        <v>0</v>
      </c>
      <c r="G413" s="76">
        <f t="shared" si="118"/>
        <v>0</v>
      </c>
      <c r="H413" s="76">
        <f t="shared" si="118"/>
        <v>0</v>
      </c>
      <c r="I413" s="76">
        <f t="shared" si="118"/>
        <v>0</v>
      </c>
      <c r="J413" s="76">
        <f t="shared" si="118"/>
        <v>0</v>
      </c>
      <c r="K413" s="43">
        <f t="shared" si="119"/>
        <v>0</v>
      </c>
      <c r="L413" s="43">
        <f t="shared" si="120"/>
        <v>0</v>
      </c>
    </row>
    <row r="414" spans="1:12" ht="12.75" hidden="1" customHeight="1" outlineLevel="1">
      <c r="A414" s="61" t="str">
        <f>"         "&amp;Labels!B104</f>
        <v xml:space="preserve">         Product 10</v>
      </c>
      <c r="B414" s="76">
        <f t="shared" si="116"/>
        <v>0</v>
      </c>
      <c r="C414" s="76">
        <f t="shared" si="116"/>
        <v>0</v>
      </c>
      <c r="D414" s="76">
        <f t="shared" si="116"/>
        <v>0</v>
      </c>
      <c r="E414" s="76">
        <f t="shared" si="116"/>
        <v>0</v>
      </c>
      <c r="F414" s="43">
        <f t="shared" si="117"/>
        <v>0</v>
      </c>
      <c r="G414" s="76">
        <f t="shared" si="118"/>
        <v>0</v>
      </c>
      <c r="H414" s="76">
        <f t="shared" si="118"/>
        <v>0</v>
      </c>
      <c r="I414" s="76">
        <f t="shared" si="118"/>
        <v>0</v>
      </c>
      <c r="J414" s="76">
        <f t="shared" si="118"/>
        <v>0</v>
      </c>
      <c r="K414" s="43">
        <f t="shared" si="119"/>
        <v>0</v>
      </c>
      <c r="L414" s="43">
        <f t="shared" si="120"/>
        <v>0</v>
      </c>
    </row>
    <row r="415" spans="1:12" ht="12.75" hidden="1" customHeight="1" outlineLevel="1">
      <c r="A415" s="61" t="str">
        <f>"         "&amp;Labels!C94</f>
        <v xml:space="preserve">         Total</v>
      </c>
      <c r="B415" s="84">
        <f t="shared" si="116"/>
        <v>0</v>
      </c>
      <c r="C415" s="84">
        <f t="shared" si="116"/>
        <v>0</v>
      </c>
      <c r="D415" s="84">
        <f t="shared" si="116"/>
        <v>0</v>
      </c>
      <c r="E415" s="84">
        <f t="shared" si="116"/>
        <v>0</v>
      </c>
      <c r="F415" s="43">
        <f t="shared" si="117"/>
        <v>0</v>
      </c>
      <c r="G415" s="84">
        <f t="shared" si="118"/>
        <v>0</v>
      </c>
      <c r="H415" s="84">
        <f t="shared" si="118"/>
        <v>0</v>
      </c>
      <c r="I415" s="84">
        <f t="shared" si="118"/>
        <v>0</v>
      </c>
      <c r="J415" s="84">
        <f t="shared" si="118"/>
        <v>0</v>
      </c>
      <c r="K415" s="43">
        <f t="shared" si="119"/>
        <v>0</v>
      </c>
      <c r="L415" s="43">
        <f t="shared" si="120"/>
        <v>0</v>
      </c>
    </row>
    <row r="416" spans="1:12" ht="12.75" hidden="1" customHeight="1" outlineLevel="1">
      <c r="A416" s="61" t="str">
        <f>"      "&amp;Labels!B89</f>
        <v xml:space="preserve">      Q 5</v>
      </c>
      <c r="B416" s="84"/>
      <c r="C416" s="84"/>
      <c r="D416" s="84"/>
      <c r="E416" s="84"/>
      <c r="F416" s="43"/>
      <c r="G416" s="84"/>
      <c r="H416" s="84"/>
      <c r="I416" s="84"/>
      <c r="J416" s="84"/>
      <c r="K416" s="43"/>
      <c r="L416" s="43"/>
    </row>
    <row r="417" spans="1:12" ht="12.75" hidden="1" customHeight="1" outlineLevel="1">
      <c r="A417" s="61" t="str">
        <f>"         "&amp;Labels!B95</f>
        <v xml:space="preserve">         Product 1</v>
      </c>
      <c r="B417" s="76">
        <f t="shared" ref="B417:E427" si="121">SUM(B199,B308)</f>
        <v>0</v>
      </c>
      <c r="C417" s="76">
        <f t="shared" si="121"/>
        <v>0</v>
      </c>
      <c r="D417" s="76">
        <f t="shared" si="121"/>
        <v>0</v>
      </c>
      <c r="E417" s="76">
        <f t="shared" si="121"/>
        <v>0</v>
      </c>
      <c r="F417" s="43">
        <f t="shared" ref="F417:F427" si="122">SUM(B417:E417)</f>
        <v>0</v>
      </c>
      <c r="G417" s="76">
        <f t="shared" ref="G417:J427" si="123">SUM(G199,G308)</f>
        <v>0</v>
      </c>
      <c r="H417" s="76">
        <f t="shared" si="123"/>
        <v>0</v>
      </c>
      <c r="I417" s="76">
        <f t="shared" si="123"/>
        <v>0</v>
      </c>
      <c r="J417" s="76">
        <f t="shared" si="123"/>
        <v>0</v>
      </c>
      <c r="K417" s="43">
        <f t="shared" ref="K417:K427" si="124">SUM(G417:J417)</f>
        <v>0</v>
      </c>
      <c r="L417" s="43">
        <f t="shared" ref="L417:L427" si="125">SUM(B417:E417,G417:J417)</f>
        <v>0</v>
      </c>
    </row>
    <row r="418" spans="1:12" ht="12.75" hidden="1" customHeight="1" outlineLevel="1">
      <c r="A418" s="61" t="str">
        <f>"         "&amp;Labels!B96</f>
        <v xml:space="preserve">         Product 2</v>
      </c>
      <c r="B418" s="76">
        <f t="shared" si="121"/>
        <v>0</v>
      </c>
      <c r="C418" s="76">
        <f t="shared" si="121"/>
        <v>0</v>
      </c>
      <c r="D418" s="76">
        <f t="shared" si="121"/>
        <v>0</v>
      </c>
      <c r="E418" s="76">
        <f t="shared" si="121"/>
        <v>0</v>
      </c>
      <c r="F418" s="43">
        <f t="shared" si="122"/>
        <v>0</v>
      </c>
      <c r="G418" s="76">
        <f t="shared" si="123"/>
        <v>0</v>
      </c>
      <c r="H418" s="76">
        <f t="shared" si="123"/>
        <v>0</v>
      </c>
      <c r="I418" s="76">
        <f t="shared" si="123"/>
        <v>0</v>
      </c>
      <c r="J418" s="76">
        <f t="shared" si="123"/>
        <v>0</v>
      </c>
      <c r="K418" s="43">
        <f t="shared" si="124"/>
        <v>0</v>
      </c>
      <c r="L418" s="43">
        <f t="shared" si="125"/>
        <v>0</v>
      </c>
    </row>
    <row r="419" spans="1:12" ht="12.75" hidden="1" customHeight="1" outlineLevel="1">
      <c r="A419" s="61" t="str">
        <f>"         "&amp;Labels!B97</f>
        <v xml:space="preserve">         Product 3</v>
      </c>
      <c r="B419" s="76">
        <f t="shared" si="121"/>
        <v>0</v>
      </c>
      <c r="C419" s="76">
        <f t="shared" si="121"/>
        <v>0</v>
      </c>
      <c r="D419" s="76">
        <f t="shared" si="121"/>
        <v>0</v>
      </c>
      <c r="E419" s="76">
        <f t="shared" si="121"/>
        <v>0</v>
      </c>
      <c r="F419" s="43">
        <f t="shared" si="122"/>
        <v>0</v>
      </c>
      <c r="G419" s="76">
        <f t="shared" si="123"/>
        <v>0</v>
      </c>
      <c r="H419" s="76">
        <f t="shared" si="123"/>
        <v>0</v>
      </c>
      <c r="I419" s="76">
        <f t="shared" si="123"/>
        <v>0</v>
      </c>
      <c r="J419" s="76">
        <f t="shared" si="123"/>
        <v>0</v>
      </c>
      <c r="K419" s="43">
        <f t="shared" si="124"/>
        <v>0</v>
      </c>
      <c r="L419" s="43">
        <f t="shared" si="125"/>
        <v>0</v>
      </c>
    </row>
    <row r="420" spans="1:12" ht="12.75" hidden="1" customHeight="1" outlineLevel="1">
      <c r="A420" s="61" t="str">
        <f>"         "&amp;Labels!B98</f>
        <v xml:space="preserve">         Product 4</v>
      </c>
      <c r="B420" s="76">
        <f t="shared" si="121"/>
        <v>0</v>
      </c>
      <c r="C420" s="76">
        <f t="shared" si="121"/>
        <v>0</v>
      </c>
      <c r="D420" s="76">
        <f t="shared" si="121"/>
        <v>0</v>
      </c>
      <c r="E420" s="76">
        <f t="shared" si="121"/>
        <v>0</v>
      </c>
      <c r="F420" s="43">
        <f t="shared" si="122"/>
        <v>0</v>
      </c>
      <c r="G420" s="76">
        <f t="shared" si="123"/>
        <v>0</v>
      </c>
      <c r="H420" s="76">
        <f t="shared" si="123"/>
        <v>0</v>
      </c>
      <c r="I420" s="76">
        <f t="shared" si="123"/>
        <v>0</v>
      </c>
      <c r="J420" s="76">
        <f t="shared" si="123"/>
        <v>0</v>
      </c>
      <c r="K420" s="43">
        <f t="shared" si="124"/>
        <v>0</v>
      </c>
      <c r="L420" s="43">
        <f t="shared" si="125"/>
        <v>0</v>
      </c>
    </row>
    <row r="421" spans="1:12" ht="12.75" hidden="1" customHeight="1" outlineLevel="1">
      <c r="A421" s="61" t="str">
        <f>"         "&amp;Labels!B99</f>
        <v xml:space="preserve">         Product 5</v>
      </c>
      <c r="B421" s="76">
        <f t="shared" si="121"/>
        <v>0</v>
      </c>
      <c r="C421" s="76">
        <f t="shared" si="121"/>
        <v>0</v>
      </c>
      <c r="D421" s="76">
        <f t="shared" si="121"/>
        <v>0</v>
      </c>
      <c r="E421" s="76">
        <f t="shared" si="121"/>
        <v>0</v>
      </c>
      <c r="F421" s="43">
        <f t="shared" si="122"/>
        <v>0</v>
      </c>
      <c r="G421" s="76">
        <f t="shared" si="123"/>
        <v>0</v>
      </c>
      <c r="H421" s="76">
        <f t="shared" si="123"/>
        <v>0</v>
      </c>
      <c r="I421" s="76">
        <f t="shared" si="123"/>
        <v>0</v>
      </c>
      <c r="J421" s="76">
        <f t="shared" si="123"/>
        <v>0</v>
      </c>
      <c r="K421" s="43">
        <f t="shared" si="124"/>
        <v>0</v>
      </c>
      <c r="L421" s="43">
        <f t="shared" si="125"/>
        <v>0</v>
      </c>
    </row>
    <row r="422" spans="1:12" ht="12.75" hidden="1" customHeight="1" outlineLevel="1">
      <c r="A422" s="61" t="str">
        <f>"         "&amp;Labels!B100</f>
        <v xml:space="preserve">         Product 6</v>
      </c>
      <c r="B422" s="76">
        <f t="shared" si="121"/>
        <v>0</v>
      </c>
      <c r="C422" s="76">
        <f t="shared" si="121"/>
        <v>0</v>
      </c>
      <c r="D422" s="76">
        <f t="shared" si="121"/>
        <v>0</v>
      </c>
      <c r="E422" s="76">
        <f t="shared" si="121"/>
        <v>0</v>
      </c>
      <c r="F422" s="43">
        <f t="shared" si="122"/>
        <v>0</v>
      </c>
      <c r="G422" s="76">
        <f t="shared" si="123"/>
        <v>0</v>
      </c>
      <c r="H422" s="76">
        <f t="shared" si="123"/>
        <v>0</v>
      </c>
      <c r="I422" s="76">
        <f t="shared" si="123"/>
        <v>0</v>
      </c>
      <c r="J422" s="76">
        <f t="shared" si="123"/>
        <v>0</v>
      </c>
      <c r="K422" s="43">
        <f t="shared" si="124"/>
        <v>0</v>
      </c>
      <c r="L422" s="43">
        <f t="shared" si="125"/>
        <v>0</v>
      </c>
    </row>
    <row r="423" spans="1:12" ht="12.75" hidden="1" customHeight="1" outlineLevel="1">
      <c r="A423" s="61" t="str">
        <f>"         "&amp;Labels!B101</f>
        <v xml:space="preserve">         Product 7</v>
      </c>
      <c r="B423" s="76">
        <f t="shared" si="121"/>
        <v>0</v>
      </c>
      <c r="C423" s="76">
        <f t="shared" si="121"/>
        <v>0</v>
      </c>
      <c r="D423" s="76">
        <f t="shared" si="121"/>
        <v>0</v>
      </c>
      <c r="E423" s="76">
        <f t="shared" si="121"/>
        <v>0</v>
      </c>
      <c r="F423" s="43">
        <f t="shared" si="122"/>
        <v>0</v>
      </c>
      <c r="G423" s="76">
        <f t="shared" si="123"/>
        <v>0</v>
      </c>
      <c r="H423" s="76">
        <f t="shared" si="123"/>
        <v>0</v>
      </c>
      <c r="I423" s="76">
        <f t="shared" si="123"/>
        <v>0</v>
      </c>
      <c r="J423" s="76">
        <f t="shared" si="123"/>
        <v>0</v>
      </c>
      <c r="K423" s="43">
        <f t="shared" si="124"/>
        <v>0</v>
      </c>
      <c r="L423" s="43">
        <f t="shared" si="125"/>
        <v>0</v>
      </c>
    </row>
    <row r="424" spans="1:12" ht="12.75" hidden="1" customHeight="1" outlineLevel="1">
      <c r="A424" s="61" t="str">
        <f>"         "&amp;Labels!B102</f>
        <v xml:space="preserve">         Product 8</v>
      </c>
      <c r="B424" s="76">
        <f t="shared" si="121"/>
        <v>0</v>
      </c>
      <c r="C424" s="76">
        <f t="shared" si="121"/>
        <v>0</v>
      </c>
      <c r="D424" s="76">
        <f t="shared" si="121"/>
        <v>0</v>
      </c>
      <c r="E424" s="76">
        <f t="shared" si="121"/>
        <v>0</v>
      </c>
      <c r="F424" s="43">
        <f t="shared" si="122"/>
        <v>0</v>
      </c>
      <c r="G424" s="76">
        <f t="shared" si="123"/>
        <v>0</v>
      </c>
      <c r="H424" s="76">
        <f t="shared" si="123"/>
        <v>0</v>
      </c>
      <c r="I424" s="76">
        <f t="shared" si="123"/>
        <v>0</v>
      </c>
      <c r="J424" s="76">
        <f t="shared" si="123"/>
        <v>0</v>
      </c>
      <c r="K424" s="43">
        <f t="shared" si="124"/>
        <v>0</v>
      </c>
      <c r="L424" s="43">
        <f t="shared" si="125"/>
        <v>0</v>
      </c>
    </row>
    <row r="425" spans="1:12" ht="12.75" hidden="1" customHeight="1" outlineLevel="1">
      <c r="A425" s="61" t="str">
        <f>"         "&amp;Labels!B103</f>
        <v xml:space="preserve">         Product 9</v>
      </c>
      <c r="B425" s="76">
        <f t="shared" si="121"/>
        <v>0</v>
      </c>
      <c r="C425" s="76">
        <f t="shared" si="121"/>
        <v>0</v>
      </c>
      <c r="D425" s="76">
        <f t="shared" si="121"/>
        <v>0</v>
      </c>
      <c r="E425" s="76">
        <f t="shared" si="121"/>
        <v>0</v>
      </c>
      <c r="F425" s="43">
        <f t="shared" si="122"/>
        <v>0</v>
      </c>
      <c r="G425" s="76">
        <f t="shared" si="123"/>
        <v>0</v>
      </c>
      <c r="H425" s="76">
        <f t="shared" si="123"/>
        <v>0</v>
      </c>
      <c r="I425" s="76">
        <f t="shared" si="123"/>
        <v>0</v>
      </c>
      <c r="J425" s="76">
        <f t="shared" si="123"/>
        <v>0</v>
      </c>
      <c r="K425" s="43">
        <f t="shared" si="124"/>
        <v>0</v>
      </c>
      <c r="L425" s="43">
        <f t="shared" si="125"/>
        <v>0</v>
      </c>
    </row>
    <row r="426" spans="1:12" ht="12.75" hidden="1" customHeight="1" outlineLevel="1">
      <c r="A426" s="61" t="str">
        <f>"         "&amp;Labels!B104</f>
        <v xml:space="preserve">         Product 10</v>
      </c>
      <c r="B426" s="76">
        <f t="shared" si="121"/>
        <v>0</v>
      </c>
      <c r="C426" s="76">
        <f t="shared" si="121"/>
        <v>0</v>
      </c>
      <c r="D426" s="76">
        <f t="shared" si="121"/>
        <v>0</v>
      </c>
      <c r="E426" s="76">
        <f t="shared" si="121"/>
        <v>0</v>
      </c>
      <c r="F426" s="43">
        <f t="shared" si="122"/>
        <v>0</v>
      </c>
      <c r="G426" s="76">
        <f t="shared" si="123"/>
        <v>0</v>
      </c>
      <c r="H426" s="76">
        <f t="shared" si="123"/>
        <v>0</v>
      </c>
      <c r="I426" s="76">
        <f t="shared" si="123"/>
        <v>0</v>
      </c>
      <c r="J426" s="76">
        <f t="shared" si="123"/>
        <v>0</v>
      </c>
      <c r="K426" s="43">
        <f t="shared" si="124"/>
        <v>0</v>
      </c>
      <c r="L426" s="43">
        <f t="shared" si="125"/>
        <v>0</v>
      </c>
    </row>
    <row r="427" spans="1:12" ht="12.75" hidden="1" customHeight="1" outlineLevel="1">
      <c r="A427" s="61" t="str">
        <f>"         "&amp;Labels!C94</f>
        <v xml:space="preserve">         Total</v>
      </c>
      <c r="B427" s="84">
        <f t="shared" si="121"/>
        <v>0</v>
      </c>
      <c r="C427" s="84">
        <f t="shared" si="121"/>
        <v>0</v>
      </c>
      <c r="D427" s="84">
        <f t="shared" si="121"/>
        <v>0</v>
      </c>
      <c r="E427" s="84">
        <f t="shared" si="121"/>
        <v>0</v>
      </c>
      <c r="F427" s="43">
        <f t="shared" si="122"/>
        <v>0</v>
      </c>
      <c r="G427" s="84">
        <f t="shared" si="123"/>
        <v>0</v>
      </c>
      <c r="H427" s="84">
        <f t="shared" si="123"/>
        <v>0</v>
      </c>
      <c r="I427" s="84">
        <f t="shared" si="123"/>
        <v>0</v>
      </c>
      <c r="J427" s="84">
        <f t="shared" si="123"/>
        <v>0</v>
      </c>
      <c r="K427" s="43">
        <f t="shared" si="124"/>
        <v>0</v>
      </c>
      <c r="L427" s="43">
        <f t="shared" si="125"/>
        <v>0</v>
      </c>
    </row>
    <row r="428" spans="1:12" ht="12.75" hidden="1" customHeight="1" outlineLevel="1">
      <c r="A428" s="61" t="str">
        <f>"      "&amp;Labels!B90</f>
        <v xml:space="preserve">      Q 6</v>
      </c>
      <c r="B428" s="84"/>
      <c r="C428" s="84"/>
      <c r="D428" s="84"/>
      <c r="E428" s="84"/>
      <c r="F428" s="43"/>
      <c r="G428" s="84"/>
      <c r="H428" s="84"/>
      <c r="I428" s="84"/>
      <c r="J428" s="84"/>
      <c r="K428" s="43"/>
      <c r="L428" s="43"/>
    </row>
    <row r="429" spans="1:12" ht="12.75" hidden="1" customHeight="1" outlineLevel="1">
      <c r="A429" s="61" t="str">
        <f>"         "&amp;Labels!B95</f>
        <v xml:space="preserve">         Product 1</v>
      </c>
      <c r="B429" s="76">
        <f t="shared" ref="B429:E439" si="126">SUM(B211,B320)</f>
        <v>0</v>
      </c>
      <c r="C429" s="76">
        <f t="shared" si="126"/>
        <v>0</v>
      </c>
      <c r="D429" s="76">
        <f t="shared" si="126"/>
        <v>0</v>
      </c>
      <c r="E429" s="76">
        <f t="shared" si="126"/>
        <v>0</v>
      </c>
      <c r="F429" s="43">
        <f t="shared" ref="F429:F439" si="127">SUM(B429:E429)</f>
        <v>0</v>
      </c>
      <c r="G429" s="76">
        <f t="shared" ref="G429:J439" si="128">SUM(G211,G320)</f>
        <v>0</v>
      </c>
      <c r="H429" s="76">
        <f t="shared" si="128"/>
        <v>0</v>
      </c>
      <c r="I429" s="76">
        <f t="shared" si="128"/>
        <v>0</v>
      </c>
      <c r="J429" s="76">
        <f t="shared" si="128"/>
        <v>0</v>
      </c>
      <c r="K429" s="43">
        <f t="shared" ref="K429:K439" si="129">SUM(G429:J429)</f>
        <v>0</v>
      </c>
      <c r="L429" s="43">
        <f t="shared" ref="L429:L439" si="130">SUM(B429:E429,G429:J429)</f>
        <v>0</v>
      </c>
    </row>
    <row r="430" spans="1:12" ht="12.75" hidden="1" customHeight="1" outlineLevel="1">
      <c r="A430" s="61" t="str">
        <f>"         "&amp;Labels!B96</f>
        <v xml:space="preserve">         Product 2</v>
      </c>
      <c r="B430" s="76">
        <f t="shared" si="126"/>
        <v>0</v>
      </c>
      <c r="C430" s="76">
        <f t="shared" si="126"/>
        <v>0</v>
      </c>
      <c r="D430" s="76">
        <f t="shared" si="126"/>
        <v>0</v>
      </c>
      <c r="E430" s="76">
        <f t="shared" si="126"/>
        <v>0</v>
      </c>
      <c r="F430" s="43">
        <f t="shared" si="127"/>
        <v>0</v>
      </c>
      <c r="G430" s="76">
        <f t="shared" si="128"/>
        <v>0</v>
      </c>
      <c r="H430" s="76">
        <f t="shared" si="128"/>
        <v>0</v>
      </c>
      <c r="I430" s="76">
        <f t="shared" si="128"/>
        <v>0</v>
      </c>
      <c r="J430" s="76">
        <f t="shared" si="128"/>
        <v>0</v>
      </c>
      <c r="K430" s="43">
        <f t="shared" si="129"/>
        <v>0</v>
      </c>
      <c r="L430" s="43">
        <f t="shared" si="130"/>
        <v>0</v>
      </c>
    </row>
    <row r="431" spans="1:12" ht="12.75" hidden="1" customHeight="1" outlineLevel="1">
      <c r="A431" s="61" t="str">
        <f>"         "&amp;Labels!B97</f>
        <v xml:space="preserve">         Product 3</v>
      </c>
      <c r="B431" s="76">
        <f t="shared" si="126"/>
        <v>0</v>
      </c>
      <c r="C431" s="76">
        <f t="shared" si="126"/>
        <v>0</v>
      </c>
      <c r="D431" s="76">
        <f t="shared" si="126"/>
        <v>0</v>
      </c>
      <c r="E431" s="76">
        <f t="shared" si="126"/>
        <v>0</v>
      </c>
      <c r="F431" s="43">
        <f t="shared" si="127"/>
        <v>0</v>
      </c>
      <c r="G431" s="76">
        <f t="shared" si="128"/>
        <v>0</v>
      </c>
      <c r="H431" s="76">
        <f t="shared" si="128"/>
        <v>0</v>
      </c>
      <c r="I431" s="76">
        <f t="shared" si="128"/>
        <v>0</v>
      </c>
      <c r="J431" s="76">
        <f t="shared" si="128"/>
        <v>0</v>
      </c>
      <c r="K431" s="43">
        <f t="shared" si="129"/>
        <v>0</v>
      </c>
      <c r="L431" s="43">
        <f t="shared" si="130"/>
        <v>0</v>
      </c>
    </row>
    <row r="432" spans="1:12" ht="12.75" hidden="1" customHeight="1" outlineLevel="1">
      <c r="A432" s="61" t="str">
        <f>"         "&amp;Labels!B98</f>
        <v xml:space="preserve">         Product 4</v>
      </c>
      <c r="B432" s="76">
        <f t="shared" si="126"/>
        <v>0</v>
      </c>
      <c r="C432" s="76">
        <f t="shared" si="126"/>
        <v>0</v>
      </c>
      <c r="D432" s="76">
        <f t="shared" si="126"/>
        <v>0</v>
      </c>
      <c r="E432" s="76">
        <f t="shared" si="126"/>
        <v>0</v>
      </c>
      <c r="F432" s="43">
        <f t="shared" si="127"/>
        <v>0</v>
      </c>
      <c r="G432" s="76">
        <f t="shared" si="128"/>
        <v>0</v>
      </c>
      <c r="H432" s="76">
        <f t="shared" si="128"/>
        <v>0</v>
      </c>
      <c r="I432" s="76">
        <f t="shared" si="128"/>
        <v>0</v>
      </c>
      <c r="J432" s="76">
        <f t="shared" si="128"/>
        <v>0</v>
      </c>
      <c r="K432" s="43">
        <f t="shared" si="129"/>
        <v>0</v>
      </c>
      <c r="L432" s="43">
        <f t="shared" si="130"/>
        <v>0</v>
      </c>
    </row>
    <row r="433" spans="1:12" ht="12.75" hidden="1" customHeight="1" outlineLevel="1">
      <c r="A433" s="61" t="str">
        <f>"         "&amp;Labels!B99</f>
        <v xml:space="preserve">         Product 5</v>
      </c>
      <c r="B433" s="76">
        <f t="shared" si="126"/>
        <v>0</v>
      </c>
      <c r="C433" s="76">
        <f t="shared" si="126"/>
        <v>0</v>
      </c>
      <c r="D433" s="76">
        <f t="shared" si="126"/>
        <v>0</v>
      </c>
      <c r="E433" s="76">
        <f t="shared" si="126"/>
        <v>0</v>
      </c>
      <c r="F433" s="43">
        <f t="shared" si="127"/>
        <v>0</v>
      </c>
      <c r="G433" s="76">
        <f t="shared" si="128"/>
        <v>0</v>
      </c>
      <c r="H433" s="76">
        <f t="shared" si="128"/>
        <v>0</v>
      </c>
      <c r="I433" s="76">
        <f t="shared" si="128"/>
        <v>0</v>
      </c>
      <c r="J433" s="76">
        <f t="shared" si="128"/>
        <v>0</v>
      </c>
      <c r="K433" s="43">
        <f t="shared" si="129"/>
        <v>0</v>
      </c>
      <c r="L433" s="43">
        <f t="shared" si="130"/>
        <v>0</v>
      </c>
    </row>
    <row r="434" spans="1:12" ht="12.75" hidden="1" customHeight="1" outlineLevel="1">
      <c r="A434" s="61" t="str">
        <f>"         "&amp;Labels!B100</f>
        <v xml:space="preserve">         Product 6</v>
      </c>
      <c r="B434" s="76">
        <f t="shared" si="126"/>
        <v>0</v>
      </c>
      <c r="C434" s="76">
        <f t="shared" si="126"/>
        <v>0</v>
      </c>
      <c r="D434" s="76">
        <f t="shared" si="126"/>
        <v>0</v>
      </c>
      <c r="E434" s="76">
        <f t="shared" si="126"/>
        <v>0</v>
      </c>
      <c r="F434" s="43">
        <f t="shared" si="127"/>
        <v>0</v>
      </c>
      <c r="G434" s="76">
        <f t="shared" si="128"/>
        <v>0</v>
      </c>
      <c r="H434" s="76">
        <f t="shared" si="128"/>
        <v>0</v>
      </c>
      <c r="I434" s="76">
        <f t="shared" si="128"/>
        <v>0</v>
      </c>
      <c r="J434" s="76">
        <f t="shared" si="128"/>
        <v>0</v>
      </c>
      <c r="K434" s="43">
        <f t="shared" si="129"/>
        <v>0</v>
      </c>
      <c r="L434" s="43">
        <f t="shared" si="130"/>
        <v>0</v>
      </c>
    </row>
    <row r="435" spans="1:12" ht="12.75" hidden="1" customHeight="1" outlineLevel="1">
      <c r="A435" s="61" t="str">
        <f>"         "&amp;Labels!B101</f>
        <v xml:space="preserve">         Product 7</v>
      </c>
      <c r="B435" s="76">
        <f t="shared" si="126"/>
        <v>0</v>
      </c>
      <c r="C435" s="76">
        <f t="shared" si="126"/>
        <v>0</v>
      </c>
      <c r="D435" s="76">
        <f t="shared" si="126"/>
        <v>0</v>
      </c>
      <c r="E435" s="76">
        <f t="shared" si="126"/>
        <v>0</v>
      </c>
      <c r="F435" s="43">
        <f t="shared" si="127"/>
        <v>0</v>
      </c>
      <c r="G435" s="76">
        <f t="shared" si="128"/>
        <v>0</v>
      </c>
      <c r="H435" s="76">
        <f t="shared" si="128"/>
        <v>0</v>
      </c>
      <c r="I435" s="76">
        <f t="shared" si="128"/>
        <v>0</v>
      </c>
      <c r="J435" s="76">
        <f t="shared" si="128"/>
        <v>0</v>
      </c>
      <c r="K435" s="43">
        <f t="shared" si="129"/>
        <v>0</v>
      </c>
      <c r="L435" s="43">
        <f t="shared" si="130"/>
        <v>0</v>
      </c>
    </row>
    <row r="436" spans="1:12" ht="12.75" hidden="1" customHeight="1" outlineLevel="1">
      <c r="A436" s="61" t="str">
        <f>"         "&amp;Labels!B102</f>
        <v xml:space="preserve">         Product 8</v>
      </c>
      <c r="B436" s="76">
        <f t="shared" si="126"/>
        <v>0</v>
      </c>
      <c r="C436" s="76">
        <f t="shared" si="126"/>
        <v>0</v>
      </c>
      <c r="D436" s="76">
        <f t="shared" si="126"/>
        <v>0</v>
      </c>
      <c r="E436" s="76">
        <f t="shared" si="126"/>
        <v>0</v>
      </c>
      <c r="F436" s="43">
        <f t="shared" si="127"/>
        <v>0</v>
      </c>
      <c r="G436" s="76">
        <f t="shared" si="128"/>
        <v>0</v>
      </c>
      <c r="H436" s="76">
        <f t="shared" si="128"/>
        <v>0</v>
      </c>
      <c r="I436" s="76">
        <f t="shared" si="128"/>
        <v>0</v>
      </c>
      <c r="J436" s="76">
        <f t="shared" si="128"/>
        <v>0</v>
      </c>
      <c r="K436" s="43">
        <f t="shared" si="129"/>
        <v>0</v>
      </c>
      <c r="L436" s="43">
        <f t="shared" si="130"/>
        <v>0</v>
      </c>
    </row>
    <row r="437" spans="1:12" ht="12.75" hidden="1" customHeight="1" outlineLevel="1">
      <c r="A437" s="61" t="str">
        <f>"         "&amp;Labels!B103</f>
        <v xml:space="preserve">         Product 9</v>
      </c>
      <c r="B437" s="76">
        <f t="shared" si="126"/>
        <v>0</v>
      </c>
      <c r="C437" s="76">
        <f t="shared" si="126"/>
        <v>0</v>
      </c>
      <c r="D437" s="76">
        <f t="shared" si="126"/>
        <v>0</v>
      </c>
      <c r="E437" s="76">
        <f t="shared" si="126"/>
        <v>0</v>
      </c>
      <c r="F437" s="43">
        <f t="shared" si="127"/>
        <v>0</v>
      </c>
      <c r="G437" s="76">
        <f t="shared" si="128"/>
        <v>0</v>
      </c>
      <c r="H437" s="76">
        <f t="shared" si="128"/>
        <v>0</v>
      </c>
      <c r="I437" s="76">
        <f t="shared" si="128"/>
        <v>0</v>
      </c>
      <c r="J437" s="76">
        <f t="shared" si="128"/>
        <v>0</v>
      </c>
      <c r="K437" s="43">
        <f t="shared" si="129"/>
        <v>0</v>
      </c>
      <c r="L437" s="43">
        <f t="shared" si="130"/>
        <v>0</v>
      </c>
    </row>
    <row r="438" spans="1:12" ht="12.75" hidden="1" customHeight="1" outlineLevel="1">
      <c r="A438" s="61" t="str">
        <f>"         "&amp;Labels!B104</f>
        <v xml:space="preserve">         Product 10</v>
      </c>
      <c r="B438" s="76">
        <f t="shared" si="126"/>
        <v>0</v>
      </c>
      <c r="C438" s="76">
        <f t="shared" si="126"/>
        <v>0</v>
      </c>
      <c r="D438" s="76">
        <f t="shared" si="126"/>
        <v>0</v>
      </c>
      <c r="E438" s="76">
        <f t="shared" si="126"/>
        <v>0</v>
      </c>
      <c r="F438" s="43">
        <f t="shared" si="127"/>
        <v>0</v>
      </c>
      <c r="G438" s="76">
        <f t="shared" si="128"/>
        <v>0</v>
      </c>
      <c r="H438" s="76">
        <f t="shared" si="128"/>
        <v>0</v>
      </c>
      <c r="I438" s="76">
        <f t="shared" si="128"/>
        <v>0</v>
      </c>
      <c r="J438" s="76">
        <f t="shared" si="128"/>
        <v>0</v>
      </c>
      <c r="K438" s="43">
        <f t="shared" si="129"/>
        <v>0</v>
      </c>
      <c r="L438" s="43">
        <f t="shared" si="130"/>
        <v>0</v>
      </c>
    </row>
    <row r="439" spans="1:12" ht="12.75" hidden="1" customHeight="1" outlineLevel="1">
      <c r="A439" s="61" t="str">
        <f>"         "&amp;Labels!C94</f>
        <v xml:space="preserve">         Total</v>
      </c>
      <c r="B439" s="84">
        <f t="shared" si="126"/>
        <v>0</v>
      </c>
      <c r="C439" s="84">
        <f t="shared" si="126"/>
        <v>0</v>
      </c>
      <c r="D439" s="84">
        <f t="shared" si="126"/>
        <v>0</v>
      </c>
      <c r="E439" s="84">
        <f t="shared" si="126"/>
        <v>0</v>
      </c>
      <c r="F439" s="43">
        <f t="shared" si="127"/>
        <v>0</v>
      </c>
      <c r="G439" s="84">
        <f t="shared" si="128"/>
        <v>0</v>
      </c>
      <c r="H439" s="84">
        <f t="shared" si="128"/>
        <v>0</v>
      </c>
      <c r="I439" s="84">
        <f t="shared" si="128"/>
        <v>0</v>
      </c>
      <c r="J439" s="84">
        <f t="shared" si="128"/>
        <v>0</v>
      </c>
      <c r="K439" s="43">
        <f t="shared" si="129"/>
        <v>0</v>
      </c>
      <c r="L439" s="43">
        <f t="shared" si="130"/>
        <v>0</v>
      </c>
    </row>
    <row r="440" spans="1:12" ht="12.75" hidden="1" customHeight="1" outlineLevel="1">
      <c r="A440" s="61" t="str">
        <f>"      "&amp;Labels!B91</f>
        <v xml:space="preserve">      Q 7</v>
      </c>
      <c r="B440" s="84"/>
      <c r="C440" s="84"/>
      <c r="D440" s="84"/>
      <c r="E440" s="84"/>
      <c r="F440" s="43"/>
      <c r="G440" s="84"/>
      <c r="H440" s="84"/>
      <c r="I440" s="84"/>
      <c r="J440" s="84"/>
      <c r="K440" s="43"/>
      <c r="L440" s="43"/>
    </row>
    <row r="441" spans="1:12" ht="12.75" hidden="1" customHeight="1" outlineLevel="1">
      <c r="A441" s="61" t="str">
        <f>"         "&amp;Labels!B95</f>
        <v xml:space="preserve">         Product 1</v>
      </c>
      <c r="B441" s="76">
        <f t="shared" ref="B441:E451" si="131">SUM(B223,B332)</f>
        <v>0</v>
      </c>
      <c r="C441" s="76">
        <f t="shared" si="131"/>
        <v>0</v>
      </c>
      <c r="D441" s="76">
        <f t="shared" si="131"/>
        <v>0</v>
      </c>
      <c r="E441" s="76">
        <f t="shared" si="131"/>
        <v>0</v>
      </c>
      <c r="F441" s="43">
        <f t="shared" ref="F441:F451" si="132">SUM(B441:E441)</f>
        <v>0</v>
      </c>
      <c r="G441" s="76">
        <f t="shared" ref="G441:J451" si="133">SUM(G223,G332)</f>
        <v>0</v>
      </c>
      <c r="H441" s="76">
        <f t="shared" si="133"/>
        <v>0</v>
      </c>
      <c r="I441" s="76">
        <f t="shared" si="133"/>
        <v>0</v>
      </c>
      <c r="J441" s="76">
        <f t="shared" si="133"/>
        <v>0</v>
      </c>
      <c r="K441" s="43">
        <f t="shared" ref="K441:K451" si="134">SUM(G441:J441)</f>
        <v>0</v>
      </c>
      <c r="L441" s="43">
        <f t="shared" ref="L441:L451" si="135">SUM(B441:E441,G441:J441)</f>
        <v>0</v>
      </c>
    </row>
    <row r="442" spans="1:12" ht="12.75" hidden="1" customHeight="1" outlineLevel="1">
      <c r="A442" s="61" t="str">
        <f>"         "&amp;Labels!B96</f>
        <v xml:space="preserve">         Product 2</v>
      </c>
      <c r="B442" s="76">
        <f t="shared" si="131"/>
        <v>0</v>
      </c>
      <c r="C442" s="76">
        <f t="shared" si="131"/>
        <v>0</v>
      </c>
      <c r="D442" s="76">
        <f t="shared" si="131"/>
        <v>0</v>
      </c>
      <c r="E442" s="76">
        <f t="shared" si="131"/>
        <v>0</v>
      </c>
      <c r="F442" s="43">
        <f t="shared" si="132"/>
        <v>0</v>
      </c>
      <c r="G442" s="76">
        <f t="shared" si="133"/>
        <v>0</v>
      </c>
      <c r="H442" s="76">
        <f t="shared" si="133"/>
        <v>0</v>
      </c>
      <c r="I442" s="76">
        <f t="shared" si="133"/>
        <v>0</v>
      </c>
      <c r="J442" s="76">
        <f t="shared" si="133"/>
        <v>0</v>
      </c>
      <c r="K442" s="43">
        <f t="shared" si="134"/>
        <v>0</v>
      </c>
      <c r="L442" s="43">
        <f t="shared" si="135"/>
        <v>0</v>
      </c>
    </row>
    <row r="443" spans="1:12" ht="12.75" hidden="1" customHeight="1" outlineLevel="1">
      <c r="A443" s="61" t="str">
        <f>"         "&amp;Labels!B97</f>
        <v xml:space="preserve">         Product 3</v>
      </c>
      <c r="B443" s="76">
        <f t="shared" si="131"/>
        <v>0</v>
      </c>
      <c r="C443" s="76">
        <f t="shared" si="131"/>
        <v>0</v>
      </c>
      <c r="D443" s="76">
        <f t="shared" si="131"/>
        <v>0</v>
      </c>
      <c r="E443" s="76">
        <f t="shared" si="131"/>
        <v>0</v>
      </c>
      <c r="F443" s="43">
        <f t="shared" si="132"/>
        <v>0</v>
      </c>
      <c r="G443" s="76">
        <f t="shared" si="133"/>
        <v>0</v>
      </c>
      <c r="H443" s="76">
        <f t="shared" si="133"/>
        <v>0</v>
      </c>
      <c r="I443" s="76">
        <f t="shared" si="133"/>
        <v>0</v>
      </c>
      <c r="J443" s="76">
        <f t="shared" si="133"/>
        <v>0</v>
      </c>
      <c r="K443" s="43">
        <f t="shared" si="134"/>
        <v>0</v>
      </c>
      <c r="L443" s="43">
        <f t="shared" si="135"/>
        <v>0</v>
      </c>
    </row>
    <row r="444" spans="1:12" ht="12.75" hidden="1" customHeight="1" outlineLevel="1">
      <c r="A444" s="61" t="str">
        <f>"         "&amp;Labels!B98</f>
        <v xml:space="preserve">         Product 4</v>
      </c>
      <c r="B444" s="76">
        <f t="shared" si="131"/>
        <v>0</v>
      </c>
      <c r="C444" s="76">
        <f t="shared" si="131"/>
        <v>0</v>
      </c>
      <c r="D444" s="76">
        <f t="shared" si="131"/>
        <v>0</v>
      </c>
      <c r="E444" s="76">
        <f t="shared" si="131"/>
        <v>0</v>
      </c>
      <c r="F444" s="43">
        <f t="shared" si="132"/>
        <v>0</v>
      </c>
      <c r="G444" s="76">
        <f t="shared" si="133"/>
        <v>0</v>
      </c>
      <c r="H444" s="76">
        <f t="shared" si="133"/>
        <v>0</v>
      </c>
      <c r="I444" s="76">
        <f t="shared" si="133"/>
        <v>0</v>
      </c>
      <c r="J444" s="76">
        <f t="shared" si="133"/>
        <v>0</v>
      </c>
      <c r="K444" s="43">
        <f t="shared" si="134"/>
        <v>0</v>
      </c>
      <c r="L444" s="43">
        <f t="shared" si="135"/>
        <v>0</v>
      </c>
    </row>
    <row r="445" spans="1:12" ht="12.75" hidden="1" customHeight="1" outlineLevel="1">
      <c r="A445" s="61" t="str">
        <f>"         "&amp;Labels!B99</f>
        <v xml:space="preserve">         Product 5</v>
      </c>
      <c r="B445" s="76">
        <f t="shared" si="131"/>
        <v>0</v>
      </c>
      <c r="C445" s="76">
        <f t="shared" si="131"/>
        <v>0</v>
      </c>
      <c r="D445" s="76">
        <f t="shared" si="131"/>
        <v>0</v>
      </c>
      <c r="E445" s="76">
        <f t="shared" si="131"/>
        <v>0</v>
      </c>
      <c r="F445" s="43">
        <f t="shared" si="132"/>
        <v>0</v>
      </c>
      <c r="G445" s="76">
        <f t="shared" si="133"/>
        <v>0</v>
      </c>
      <c r="H445" s="76">
        <f t="shared" si="133"/>
        <v>0</v>
      </c>
      <c r="I445" s="76">
        <f t="shared" si="133"/>
        <v>0</v>
      </c>
      <c r="J445" s="76">
        <f t="shared" si="133"/>
        <v>0</v>
      </c>
      <c r="K445" s="43">
        <f t="shared" si="134"/>
        <v>0</v>
      </c>
      <c r="L445" s="43">
        <f t="shared" si="135"/>
        <v>0</v>
      </c>
    </row>
    <row r="446" spans="1:12" ht="12.75" hidden="1" customHeight="1" outlineLevel="1">
      <c r="A446" s="61" t="str">
        <f>"         "&amp;Labels!B100</f>
        <v xml:space="preserve">         Product 6</v>
      </c>
      <c r="B446" s="76">
        <f t="shared" si="131"/>
        <v>0</v>
      </c>
      <c r="C446" s="76">
        <f t="shared" si="131"/>
        <v>0</v>
      </c>
      <c r="D446" s="76">
        <f t="shared" si="131"/>
        <v>0</v>
      </c>
      <c r="E446" s="76">
        <f t="shared" si="131"/>
        <v>0</v>
      </c>
      <c r="F446" s="43">
        <f t="shared" si="132"/>
        <v>0</v>
      </c>
      <c r="G446" s="76">
        <f t="shared" si="133"/>
        <v>0</v>
      </c>
      <c r="H446" s="76">
        <f t="shared" si="133"/>
        <v>0</v>
      </c>
      <c r="I446" s="76">
        <f t="shared" si="133"/>
        <v>0</v>
      </c>
      <c r="J446" s="76">
        <f t="shared" si="133"/>
        <v>0</v>
      </c>
      <c r="K446" s="43">
        <f t="shared" si="134"/>
        <v>0</v>
      </c>
      <c r="L446" s="43">
        <f t="shared" si="135"/>
        <v>0</v>
      </c>
    </row>
    <row r="447" spans="1:12" ht="12.75" hidden="1" customHeight="1" outlineLevel="1">
      <c r="A447" s="61" t="str">
        <f>"         "&amp;Labels!B101</f>
        <v xml:space="preserve">         Product 7</v>
      </c>
      <c r="B447" s="76">
        <f t="shared" si="131"/>
        <v>0</v>
      </c>
      <c r="C447" s="76">
        <f t="shared" si="131"/>
        <v>0</v>
      </c>
      <c r="D447" s="76">
        <f t="shared" si="131"/>
        <v>0</v>
      </c>
      <c r="E447" s="76">
        <f t="shared" si="131"/>
        <v>0</v>
      </c>
      <c r="F447" s="43">
        <f t="shared" si="132"/>
        <v>0</v>
      </c>
      <c r="G447" s="76">
        <f t="shared" si="133"/>
        <v>0</v>
      </c>
      <c r="H447" s="76">
        <f t="shared" si="133"/>
        <v>0</v>
      </c>
      <c r="I447" s="76">
        <f t="shared" si="133"/>
        <v>0</v>
      </c>
      <c r="J447" s="76">
        <f t="shared" si="133"/>
        <v>0</v>
      </c>
      <c r="K447" s="43">
        <f t="shared" si="134"/>
        <v>0</v>
      </c>
      <c r="L447" s="43">
        <f t="shared" si="135"/>
        <v>0</v>
      </c>
    </row>
    <row r="448" spans="1:12" ht="12.75" hidden="1" customHeight="1" outlineLevel="1">
      <c r="A448" s="61" t="str">
        <f>"         "&amp;Labels!B102</f>
        <v xml:space="preserve">         Product 8</v>
      </c>
      <c r="B448" s="76">
        <f t="shared" si="131"/>
        <v>0</v>
      </c>
      <c r="C448" s="76">
        <f t="shared" si="131"/>
        <v>0</v>
      </c>
      <c r="D448" s="76">
        <f t="shared" si="131"/>
        <v>0</v>
      </c>
      <c r="E448" s="76">
        <f t="shared" si="131"/>
        <v>0</v>
      </c>
      <c r="F448" s="43">
        <f t="shared" si="132"/>
        <v>0</v>
      </c>
      <c r="G448" s="76">
        <f t="shared" si="133"/>
        <v>0</v>
      </c>
      <c r="H448" s="76">
        <f t="shared" si="133"/>
        <v>0</v>
      </c>
      <c r="I448" s="76">
        <f t="shared" si="133"/>
        <v>0</v>
      </c>
      <c r="J448" s="76">
        <f t="shared" si="133"/>
        <v>0</v>
      </c>
      <c r="K448" s="43">
        <f t="shared" si="134"/>
        <v>0</v>
      </c>
      <c r="L448" s="43">
        <f t="shared" si="135"/>
        <v>0</v>
      </c>
    </row>
    <row r="449" spans="1:12" ht="12.75" hidden="1" customHeight="1" outlineLevel="1">
      <c r="A449" s="61" t="str">
        <f>"         "&amp;Labels!B103</f>
        <v xml:space="preserve">         Product 9</v>
      </c>
      <c r="B449" s="76">
        <f t="shared" si="131"/>
        <v>0</v>
      </c>
      <c r="C449" s="76">
        <f t="shared" si="131"/>
        <v>0</v>
      </c>
      <c r="D449" s="76">
        <f t="shared" si="131"/>
        <v>0</v>
      </c>
      <c r="E449" s="76">
        <f t="shared" si="131"/>
        <v>0</v>
      </c>
      <c r="F449" s="43">
        <f t="shared" si="132"/>
        <v>0</v>
      </c>
      <c r="G449" s="76">
        <f t="shared" si="133"/>
        <v>0</v>
      </c>
      <c r="H449" s="76">
        <f t="shared" si="133"/>
        <v>0</v>
      </c>
      <c r="I449" s="76">
        <f t="shared" si="133"/>
        <v>0</v>
      </c>
      <c r="J449" s="76">
        <f t="shared" si="133"/>
        <v>0</v>
      </c>
      <c r="K449" s="43">
        <f t="shared" si="134"/>
        <v>0</v>
      </c>
      <c r="L449" s="43">
        <f t="shared" si="135"/>
        <v>0</v>
      </c>
    </row>
    <row r="450" spans="1:12" ht="12.75" hidden="1" customHeight="1" outlineLevel="1">
      <c r="A450" s="61" t="str">
        <f>"         "&amp;Labels!B104</f>
        <v xml:space="preserve">         Product 10</v>
      </c>
      <c r="B450" s="76">
        <f t="shared" si="131"/>
        <v>0</v>
      </c>
      <c r="C450" s="76">
        <f t="shared" si="131"/>
        <v>0</v>
      </c>
      <c r="D450" s="76">
        <f t="shared" si="131"/>
        <v>0</v>
      </c>
      <c r="E450" s="76">
        <f t="shared" si="131"/>
        <v>0</v>
      </c>
      <c r="F450" s="43">
        <f t="shared" si="132"/>
        <v>0</v>
      </c>
      <c r="G450" s="76">
        <f t="shared" si="133"/>
        <v>0</v>
      </c>
      <c r="H450" s="76">
        <f t="shared" si="133"/>
        <v>0</v>
      </c>
      <c r="I450" s="76">
        <f t="shared" si="133"/>
        <v>0</v>
      </c>
      <c r="J450" s="76">
        <f t="shared" si="133"/>
        <v>0</v>
      </c>
      <c r="K450" s="43">
        <f t="shared" si="134"/>
        <v>0</v>
      </c>
      <c r="L450" s="43">
        <f t="shared" si="135"/>
        <v>0</v>
      </c>
    </row>
    <row r="451" spans="1:12" ht="12.75" hidden="1" customHeight="1" outlineLevel="1">
      <c r="A451" s="61" t="str">
        <f>"         "&amp;Labels!C94</f>
        <v xml:space="preserve">         Total</v>
      </c>
      <c r="B451" s="84">
        <f t="shared" si="131"/>
        <v>0</v>
      </c>
      <c r="C451" s="84">
        <f t="shared" si="131"/>
        <v>0</v>
      </c>
      <c r="D451" s="84">
        <f t="shared" si="131"/>
        <v>0</v>
      </c>
      <c r="E451" s="84">
        <f t="shared" si="131"/>
        <v>0</v>
      </c>
      <c r="F451" s="43">
        <f t="shared" si="132"/>
        <v>0</v>
      </c>
      <c r="G451" s="84">
        <f t="shared" si="133"/>
        <v>0</v>
      </c>
      <c r="H451" s="84">
        <f t="shared" si="133"/>
        <v>0</v>
      </c>
      <c r="I451" s="84">
        <f t="shared" si="133"/>
        <v>0</v>
      </c>
      <c r="J451" s="84">
        <f t="shared" si="133"/>
        <v>0</v>
      </c>
      <c r="K451" s="43">
        <f t="shared" si="134"/>
        <v>0</v>
      </c>
      <c r="L451" s="43">
        <f t="shared" si="135"/>
        <v>0</v>
      </c>
    </row>
    <row r="452" spans="1:12" ht="12.75" hidden="1" customHeight="1" outlineLevel="1">
      <c r="A452" s="61" t="str">
        <f>"      "&amp;Labels!B92</f>
        <v xml:space="preserve">      Q 8</v>
      </c>
      <c r="B452" s="84"/>
      <c r="C452" s="84"/>
      <c r="D452" s="84"/>
      <c r="E452" s="84"/>
      <c r="F452" s="43"/>
      <c r="G452" s="84"/>
      <c r="H452" s="84"/>
      <c r="I452" s="84"/>
      <c r="J452" s="84"/>
      <c r="K452" s="43"/>
      <c r="L452" s="43"/>
    </row>
    <row r="453" spans="1:12" ht="12.75" hidden="1" customHeight="1" outlineLevel="1">
      <c r="A453" s="61" t="str">
        <f>"         "&amp;Labels!B95</f>
        <v xml:space="preserve">         Product 1</v>
      </c>
      <c r="B453" s="76">
        <f t="shared" ref="B453:E463" si="136">SUM(B235,B344)</f>
        <v>0</v>
      </c>
      <c r="C453" s="76">
        <f t="shared" si="136"/>
        <v>0</v>
      </c>
      <c r="D453" s="76">
        <f t="shared" si="136"/>
        <v>0</v>
      </c>
      <c r="E453" s="76">
        <f t="shared" si="136"/>
        <v>0</v>
      </c>
      <c r="F453" s="43">
        <f t="shared" ref="F453:F463" si="137">SUM(B453:E453)</f>
        <v>0</v>
      </c>
      <c r="G453" s="76">
        <f t="shared" ref="G453:J463" si="138">SUM(G235,G344)</f>
        <v>0</v>
      </c>
      <c r="H453" s="76">
        <f t="shared" si="138"/>
        <v>0</v>
      </c>
      <c r="I453" s="76">
        <f t="shared" si="138"/>
        <v>0</v>
      </c>
      <c r="J453" s="76">
        <f t="shared" si="138"/>
        <v>0</v>
      </c>
      <c r="K453" s="43">
        <f t="shared" ref="K453:K463" si="139">SUM(G453:J453)</f>
        <v>0</v>
      </c>
      <c r="L453" s="43">
        <f t="shared" ref="L453:L463" si="140">SUM(B453:E453,G453:J453)</f>
        <v>0</v>
      </c>
    </row>
    <row r="454" spans="1:12" ht="12.75" hidden="1" customHeight="1" outlineLevel="1">
      <c r="A454" s="61" t="str">
        <f>"         "&amp;Labels!B96</f>
        <v xml:space="preserve">         Product 2</v>
      </c>
      <c r="B454" s="76">
        <f t="shared" si="136"/>
        <v>0</v>
      </c>
      <c r="C454" s="76">
        <f t="shared" si="136"/>
        <v>0</v>
      </c>
      <c r="D454" s="76">
        <f t="shared" si="136"/>
        <v>0</v>
      </c>
      <c r="E454" s="76">
        <f t="shared" si="136"/>
        <v>0</v>
      </c>
      <c r="F454" s="43">
        <f t="shared" si="137"/>
        <v>0</v>
      </c>
      <c r="G454" s="76">
        <f t="shared" si="138"/>
        <v>0</v>
      </c>
      <c r="H454" s="76">
        <f t="shared" si="138"/>
        <v>0</v>
      </c>
      <c r="I454" s="76">
        <f t="shared" si="138"/>
        <v>0</v>
      </c>
      <c r="J454" s="76">
        <f t="shared" si="138"/>
        <v>0</v>
      </c>
      <c r="K454" s="43">
        <f t="shared" si="139"/>
        <v>0</v>
      </c>
      <c r="L454" s="43">
        <f t="shared" si="140"/>
        <v>0</v>
      </c>
    </row>
    <row r="455" spans="1:12" ht="12.75" hidden="1" customHeight="1" outlineLevel="1">
      <c r="A455" s="61" t="str">
        <f>"         "&amp;Labels!B97</f>
        <v xml:space="preserve">         Product 3</v>
      </c>
      <c r="B455" s="76">
        <f t="shared" si="136"/>
        <v>0</v>
      </c>
      <c r="C455" s="76">
        <f t="shared" si="136"/>
        <v>0</v>
      </c>
      <c r="D455" s="76">
        <f t="shared" si="136"/>
        <v>0</v>
      </c>
      <c r="E455" s="76">
        <f t="shared" si="136"/>
        <v>0</v>
      </c>
      <c r="F455" s="43">
        <f t="shared" si="137"/>
        <v>0</v>
      </c>
      <c r="G455" s="76">
        <f t="shared" si="138"/>
        <v>0</v>
      </c>
      <c r="H455" s="76">
        <f t="shared" si="138"/>
        <v>0</v>
      </c>
      <c r="I455" s="76">
        <f t="shared" si="138"/>
        <v>0</v>
      </c>
      <c r="J455" s="76">
        <f t="shared" si="138"/>
        <v>0</v>
      </c>
      <c r="K455" s="43">
        <f t="shared" si="139"/>
        <v>0</v>
      </c>
      <c r="L455" s="43">
        <f t="shared" si="140"/>
        <v>0</v>
      </c>
    </row>
    <row r="456" spans="1:12" ht="12.75" hidden="1" customHeight="1" outlineLevel="1">
      <c r="A456" s="61" t="str">
        <f>"         "&amp;Labels!B98</f>
        <v xml:space="preserve">         Product 4</v>
      </c>
      <c r="B456" s="76">
        <f t="shared" si="136"/>
        <v>0</v>
      </c>
      <c r="C456" s="76">
        <f t="shared" si="136"/>
        <v>0</v>
      </c>
      <c r="D456" s="76">
        <f t="shared" si="136"/>
        <v>0</v>
      </c>
      <c r="E456" s="76">
        <f t="shared" si="136"/>
        <v>0</v>
      </c>
      <c r="F456" s="43">
        <f t="shared" si="137"/>
        <v>0</v>
      </c>
      <c r="G456" s="76">
        <f t="shared" si="138"/>
        <v>0</v>
      </c>
      <c r="H456" s="76">
        <f t="shared" si="138"/>
        <v>0</v>
      </c>
      <c r="I456" s="76">
        <f t="shared" si="138"/>
        <v>0</v>
      </c>
      <c r="J456" s="76">
        <f t="shared" si="138"/>
        <v>0</v>
      </c>
      <c r="K456" s="43">
        <f t="shared" si="139"/>
        <v>0</v>
      </c>
      <c r="L456" s="43">
        <f t="shared" si="140"/>
        <v>0</v>
      </c>
    </row>
    <row r="457" spans="1:12" ht="12.75" hidden="1" customHeight="1" outlineLevel="1">
      <c r="A457" s="61" t="str">
        <f>"         "&amp;Labels!B99</f>
        <v xml:space="preserve">         Product 5</v>
      </c>
      <c r="B457" s="76">
        <f t="shared" si="136"/>
        <v>0</v>
      </c>
      <c r="C457" s="76">
        <f t="shared" si="136"/>
        <v>0</v>
      </c>
      <c r="D457" s="76">
        <f t="shared" si="136"/>
        <v>0</v>
      </c>
      <c r="E457" s="76">
        <f t="shared" si="136"/>
        <v>0</v>
      </c>
      <c r="F457" s="43">
        <f t="shared" si="137"/>
        <v>0</v>
      </c>
      <c r="G457" s="76">
        <f t="shared" si="138"/>
        <v>0</v>
      </c>
      <c r="H457" s="76">
        <f t="shared" si="138"/>
        <v>0</v>
      </c>
      <c r="I457" s="76">
        <f t="shared" si="138"/>
        <v>0</v>
      </c>
      <c r="J457" s="76">
        <f t="shared" si="138"/>
        <v>0</v>
      </c>
      <c r="K457" s="43">
        <f t="shared" si="139"/>
        <v>0</v>
      </c>
      <c r="L457" s="43">
        <f t="shared" si="140"/>
        <v>0</v>
      </c>
    </row>
    <row r="458" spans="1:12" ht="12.75" hidden="1" customHeight="1" outlineLevel="1">
      <c r="A458" s="61" t="str">
        <f>"         "&amp;Labels!B100</f>
        <v xml:space="preserve">         Product 6</v>
      </c>
      <c r="B458" s="76">
        <f t="shared" si="136"/>
        <v>0</v>
      </c>
      <c r="C458" s="76">
        <f t="shared" si="136"/>
        <v>0</v>
      </c>
      <c r="D458" s="76">
        <f t="shared" si="136"/>
        <v>0</v>
      </c>
      <c r="E458" s="76">
        <f t="shared" si="136"/>
        <v>0</v>
      </c>
      <c r="F458" s="43">
        <f t="shared" si="137"/>
        <v>0</v>
      </c>
      <c r="G458" s="76">
        <f t="shared" si="138"/>
        <v>0</v>
      </c>
      <c r="H458" s="76">
        <f t="shared" si="138"/>
        <v>0</v>
      </c>
      <c r="I458" s="76">
        <f t="shared" si="138"/>
        <v>0</v>
      </c>
      <c r="J458" s="76">
        <f t="shared" si="138"/>
        <v>0</v>
      </c>
      <c r="K458" s="43">
        <f t="shared" si="139"/>
        <v>0</v>
      </c>
      <c r="L458" s="43">
        <f t="shared" si="140"/>
        <v>0</v>
      </c>
    </row>
    <row r="459" spans="1:12" ht="12.75" hidden="1" customHeight="1" outlineLevel="1">
      <c r="A459" s="61" t="str">
        <f>"         "&amp;Labels!B101</f>
        <v xml:space="preserve">         Product 7</v>
      </c>
      <c r="B459" s="76">
        <f t="shared" si="136"/>
        <v>0</v>
      </c>
      <c r="C459" s="76">
        <f t="shared" si="136"/>
        <v>0</v>
      </c>
      <c r="D459" s="76">
        <f t="shared" si="136"/>
        <v>0</v>
      </c>
      <c r="E459" s="76">
        <f t="shared" si="136"/>
        <v>0</v>
      </c>
      <c r="F459" s="43">
        <f t="shared" si="137"/>
        <v>0</v>
      </c>
      <c r="G459" s="76">
        <f t="shared" si="138"/>
        <v>0</v>
      </c>
      <c r="H459" s="76">
        <f t="shared" si="138"/>
        <v>0</v>
      </c>
      <c r="I459" s="76">
        <f t="shared" si="138"/>
        <v>0</v>
      </c>
      <c r="J459" s="76">
        <f t="shared" si="138"/>
        <v>0</v>
      </c>
      <c r="K459" s="43">
        <f t="shared" si="139"/>
        <v>0</v>
      </c>
      <c r="L459" s="43">
        <f t="shared" si="140"/>
        <v>0</v>
      </c>
    </row>
    <row r="460" spans="1:12" ht="12.75" hidden="1" customHeight="1" outlineLevel="1">
      <c r="A460" s="61" t="str">
        <f>"         "&amp;Labels!B102</f>
        <v xml:space="preserve">         Product 8</v>
      </c>
      <c r="B460" s="76">
        <f t="shared" si="136"/>
        <v>0</v>
      </c>
      <c r="C460" s="76">
        <f t="shared" si="136"/>
        <v>0</v>
      </c>
      <c r="D460" s="76">
        <f t="shared" si="136"/>
        <v>0</v>
      </c>
      <c r="E460" s="76">
        <f t="shared" si="136"/>
        <v>0</v>
      </c>
      <c r="F460" s="43">
        <f t="shared" si="137"/>
        <v>0</v>
      </c>
      <c r="G460" s="76">
        <f t="shared" si="138"/>
        <v>0</v>
      </c>
      <c r="H460" s="76">
        <f t="shared" si="138"/>
        <v>0</v>
      </c>
      <c r="I460" s="76">
        <f t="shared" si="138"/>
        <v>0</v>
      </c>
      <c r="J460" s="76">
        <f t="shared" si="138"/>
        <v>0</v>
      </c>
      <c r="K460" s="43">
        <f t="shared" si="139"/>
        <v>0</v>
      </c>
      <c r="L460" s="43">
        <f t="shared" si="140"/>
        <v>0</v>
      </c>
    </row>
    <row r="461" spans="1:12" ht="12.75" hidden="1" customHeight="1" outlineLevel="1">
      <c r="A461" s="61" t="str">
        <f>"         "&amp;Labels!B103</f>
        <v xml:space="preserve">         Product 9</v>
      </c>
      <c r="B461" s="76">
        <f t="shared" si="136"/>
        <v>0</v>
      </c>
      <c r="C461" s="76">
        <f t="shared" si="136"/>
        <v>0</v>
      </c>
      <c r="D461" s="76">
        <f t="shared" si="136"/>
        <v>0</v>
      </c>
      <c r="E461" s="76">
        <f t="shared" si="136"/>
        <v>0</v>
      </c>
      <c r="F461" s="43">
        <f t="shared" si="137"/>
        <v>0</v>
      </c>
      <c r="G461" s="76">
        <f t="shared" si="138"/>
        <v>0</v>
      </c>
      <c r="H461" s="76">
        <f t="shared" si="138"/>
        <v>0</v>
      </c>
      <c r="I461" s="76">
        <f t="shared" si="138"/>
        <v>0</v>
      </c>
      <c r="J461" s="76">
        <f t="shared" si="138"/>
        <v>0</v>
      </c>
      <c r="K461" s="43">
        <f t="shared" si="139"/>
        <v>0</v>
      </c>
      <c r="L461" s="43">
        <f t="shared" si="140"/>
        <v>0</v>
      </c>
    </row>
    <row r="462" spans="1:12" ht="12.75" hidden="1" customHeight="1" outlineLevel="1">
      <c r="A462" s="61" t="str">
        <f>"         "&amp;Labels!B104</f>
        <v xml:space="preserve">         Product 10</v>
      </c>
      <c r="B462" s="76">
        <f t="shared" si="136"/>
        <v>0</v>
      </c>
      <c r="C462" s="76">
        <f t="shared" si="136"/>
        <v>0</v>
      </c>
      <c r="D462" s="76">
        <f t="shared" si="136"/>
        <v>0</v>
      </c>
      <c r="E462" s="76">
        <f t="shared" si="136"/>
        <v>0</v>
      </c>
      <c r="F462" s="43">
        <f t="shared" si="137"/>
        <v>0</v>
      </c>
      <c r="G462" s="76">
        <f t="shared" si="138"/>
        <v>0</v>
      </c>
      <c r="H462" s="76">
        <f t="shared" si="138"/>
        <v>0</v>
      </c>
      <c r="I462" s="76">
        <f t="shared" si="138"/>
        <v>0</v>
      </c>
      <c r="J462" s="76">
        <f t="shared" si="138"/>
        <v>0</v>
      </c>
      <c r="K462" s="43">
        <f t="shared" si="139"/>
        <v>0</v>
      </c>
      <c r="L462" s="43">
        <f t="shared" si="140"/>
        <v>0</v>
      </c>
    </row>
    <row r="463" spans="1:12" ht="12.75" hidden="1" customHeight="1" outlineLevel="1">
      <c r="A463" s="61" t="str">
        <f>"         "&amp;Labels!C94</f>
        <v xml:space="preserve">         Total</v>
      </c>
      <c r="B463" s="84">
        <f t="shared" si="136"/>
        <v>0</v>
      </c>
      <c r="C463" s="84">
        <f t="shared" si="136"/>
        <v>0</v>
      </c>
      <c r="D463" s="84">
        <f t="shared" si="136"/>
        <v>0</v>
      </c>
      <c r="E463" s="84">
        <f t="shared" si="136"/>
        <v>0</v>
      </c>
      <c r="F463" s="43">
        <f t="shared" si="137"/>
        <v>0</v>
      </c>
      <c r="G463" s="84">
        <f t="shared" si="138"/>
        <v>0</v>
      </c>
      <c r="H463" s="84">
        <f t="shared" si="138"/>
        <v>0</v>
      </c>
      <c r="I463" s="84">
        <f t="shared" si="138"/>
        <v>0</v>
      </c>
      <c r="J463" s="84">
        <f t="shared" si="138"/>
        <v>0</v>
      </c>
      <c r="K463" s="43">
        <f t="shared" si="139"/>
        <v>0</v>
      </c>
      <c r="L463" s="43">
        <f t="shared" si="140"/>
        <v>0</v>
      </c>
    </row>
    <row r="464" spans="1:12" ht="12.75" hidden="1" customHeight="1" outlineLevel="1">
      <c r="A464" s="55" t="str">
        <f>"      "&amp;Labels!C84</f>
        <v xml:space="preserve">      Total</v>
      </c>
      <c r="B464" s="74">
        <f>B19</f>
        <v>0</v>
      </c>
      <c r="C464" s="74">
        <f>C19</f>
        <v>0</v>
      </c>
      <c r="D464" s="74">
        <f>D19</f>
        <v>0</v>
      </c>
      <c r="E464" s="74">
        <f>E19</f>
        <v>0</v>
      </c>
      <c r="F464" s="43">
        <f>SUM(B19:E19)</f>
        <v>0</v>
      </c>
      <c r="G464" s="74">
        <f>G19</f>
        <v>0</v>
      </c>
      <c r="H464" s="74">
        <f>H19</f>
        <v>0</v>
      </c>
      <c r="I464" s="74">
        <f>I19</f>
        <v>0</v>
      </c>
      <c r="J464" s="74">
        <f>J19</f>
        <v>0</v>
      </c>
      <c r="K464" s="43">
        <f>SUM(G19:J19)</f>
        <v>0</v>
      </c>
      <c r="L464" s="43">
        <f>SUM(B19:E19,G19:J19)</f>
        <v>0</v>
      </c>
    </row>
    <row r="465" spans="1:12" ht="12.75" hidden="1" customHeight="1" outlineLevel="1">
      <c r="A465" s="61" t="str">
        <f>"         "&amp;Labels!B95</f>
        <v xml:space="preserve">         Product 1</v>
      </c>
      <c r="B465" s="76">
        <f t="shared" ref="B465:E475" si="141">B9</f>
        <v>0</v>
      </c>
      <c r="C465" s="76">
        <f t="shared" si="141"/>
        <v>0</v>
      </c>
      <c r="D465" s="76">
        <f t="shared" si="141"/>
        <v>0</v>
      </c>
      <c r="E465" s="76">
        <f t="shared" si="141"/>
        <v>0</v>
      </c>
      <c r="F465" s="43">
        <f t="shared" ref="F465:F475" si="142">SUM(B9:E9)</f>
        <v>0</v>
      </c>
      <c r="G465" s="76">
        <f t="shared" ref="G465:J475" si="143">G9</f>
        <v>0</v>
      </c>
      <c r="H465" s="76">
        <f t="shared" si="143"/>
        <v>0</v>
      </c>
      <c r="I465" s="76">
        <f t="shared" si="143"/>
        <v>0</v>
      </c>
      <c r="J465" s="76">
        <f t="shared" si="143"/>
        <v>0</v>
      </c>
      <c r="K465" s="43">
        <f t="shared" ref="K465:K475" si="144">SUM(G9:J9)</f>
        <v>0</v>
      </c>
      <c r="L465" s="43">
        <f t="shared" ref="L465:L475" si="145">SUM(B9:E9,G9:J9)</f>
        <v>0</v>
      </c>
    </row>
    <row r="466" spans="1:12" ht="12.75" hidden="1" customHeight="1" outlineLevel="1">
      <c r="A466" s="61" t="str">
        <f>"         "&amp;Labels!B96</f>
        <v xml:space="preserve">         Product 2</v>
      </c>
      <c r="B466" s="76">
        <f t="shared" si="141"/>
        <v>0</v>
      </c>
      <c r="C466" s="76">
        <f t="shared" si="141"/>
        <v>0</v>
      </c>
      <c r="D466" s="76">
        <f t="shared" si="141"/>
        <v>0</v>
      </c>
      <c r="E466" s="76">
        <f t="shared" si="141"/>
        <v>0</v>
      </c>
      <c r="F466" s="43">
        <f t="shared" si="142"/>
        <v>0</v>
      </c>
      <c r="G466" s="76">
        <f t="shared" si="143"/>
        <v>0</v>
      </c>
      <c r="H466" s="76">
        <f t="shared" si="143"/>
        <v>0</v>
      </c>
      <c r="I466" s="76">
        <f t="shared" si="143"/>
        <v>0</v>
      </c>
      <c r="J466" s="76">
        <f t="shared" si="143"/>
        <v>0</v>
      </c>
      <c r="K466" s="43">
        <f t="shared" si="144"/>
        <v>0</v>
      </c>
      <c r="L466" s="43">
        <f t="shared" si="145"/>
        <v>0</v>
      </c>
    </row>
    <row r="467" spans="1:12" ht="12.75" hidden="1" customHeight="1" outlineLevel="1">
      <c r="A467" s="61" t="str">
        <f>"         "&amp;Labels!B97</f>
        <v xml:space="preserve">         Product 3</v>
      </c>
      <c r="B467" s="76">
        <f t="shared" si="141"/>
        <v>0</v>
      </c>
      <c r="C467" s="76">
        <f t="shared" si="141"/>
        <v>0</v>
      </c>
      <c r="D467" s="76">
        <f t="shared" si="141"/>
        <v>0</v>
      </c>
      <c r="E467" s="76">
        <f t="shared" si="141"/>
        <v>0</v>
      </c>
      <c r="F467" s="43">
        <f t="shared" si="142"/>
        <v>0</v>
      </c>
      <c r="G467" s="76">
        <f t="shared" si="143"/>
        <v>0</v>
      </c>
      <c r="H467" s="76">
        <f t="shared" si="143"/>
        <v>0</v>
      </c>
      <c r="I467" s="76">
        <f t="shared" si="143"/>
        <v>0</v>
      </c>
      <c r="J467" s="76">
        <f t="shared" si="143"/>
        <v>0</v>
      </c>
      <c r="K467" s="43">
        <f t="shared" si="144"/>
        <v>0</v>
      </c>
      <c r="L467" s="43">
        <f t="shared" si="145"/>
        <v>0</v>
      </c>
    </row>
    <row r="468" spans="1:12" ht="12.75" hidden="1" customHeight="1" outlineLevel="1">
      <c r="A468" s="61" t="str">
        <f>"         "&amp;Labels!B98</f>
        <v xml:space="preserve">         Product 4</v>
      </c>
      <c r="B468" s="76">
        <f t="shared" si="141"/>
        <v>0</v>
      </c>
      <c r="C468" s="76">
        <f t="shared" si="141"/>
        <v>0</v>
      </c>
      <c r="D468" s="76">
        <f t="shared" si="141"/>
        <v>0</v>
      </c>
      <c r="E468" s="76">
        <f t="shared" si="141"/>
        <v>0</v>
      </c>
      <c r="F468" s="43">
        <f t="shared" si="142"/>
        <v>0</v>
      </c>
      <c r="G468" s="76">
        <f t="shared" si="143"/>
        <v>0</v>
      </c>
      <c r="H468" s="76">
        <f t="shared" si="143"/>
        <v>0</v>
      </c>
      <c r="I468" s="76">
        <f t="shared" si="143"/>
        <v>0</v>
      </c>
      <c r="J468" s="76">
        <f t="shared" si="143"/>
        <v>0</v>
      </c>
      <c r="K468" s="43">
        <f t="shared" si="144"/>
        <v>0</v>
      </c>
      <c r="L468" s="43">
        <f t="shared" si="145"/>
        <v>0</v>
      </c>
    </row>
    <row r="469" spans="1:12" ht="12.75" hidden="1" customHeight="1" outlineLevel="1">
      <c r="A469" s="61" t="str">
        <f>"         "&amp;Labels!B99</f>
        <v xml:space="preserve">         Product 5</v>
      </c>
      <c r="B469" s="76">
        <f t="shared" si="141"/>
        <v>0</v>
      </c>
      <c r="C469" s="76">
        <f t="shared" si="141"/>
        <v>0</v>
      </c>
      <c r="D469" s="76">
        <f t="shared" si="141"/>
        <v>0</v>
      </c>
      <c r="E469" s="76">
        <f t="shared" si="141"/>
        <v>0</v>
      </c>
      <c r="F469" s="43">
        <f t="shared" si="142"/>
        <v>0</v>
      </c>
      <c r="G469" s="76">
        <f t="shared" si="143"/>
        <v>0</v>
      </c>
      <c r="H469" s="76">
        <f t="shared" si="143"/>
        <v>0</v>
      </c>
      <c r="I469" s="76">
        <f t="shared" si="143"/>
        <v>0</v>
      </c>
      <c r="J469" s="76">
        <f t="shared" si="143"/>
        <v>0</v>
      </c>
      <c r="K469" s="43">
        <f t="shared" si="144"/>
        <v>0</v>
      </c>
      <c r="L469" s="43">
        <f t="shared" si="145"/>
        <v>0</v>
      </c>
    </row>
    <row r="470" spans="1:12" ht="12.75" hidden="1" customHeight="1" outlineLevel="1">
      <c r="A470" s="61" t="str">
        <f>"         "&amp;Labels!B100</f>
        <v xml:space="preserve">         Product 6</v>
      </c>
      <c r="B470" s="76">
        <f t="shared" si="141"/>
        <v>0</v>
      </c>
      <c r="C470" s="76">
        <f t="shared" si="141"/>
        <v>0</v>
      </c>
      <c r="D470" s="76">
        <f t="shared" si="141"/>
        <v>0</v>
      </c>
      <c r="E470" s="76">
        <f t="shared" si="141"/>
        <v>0</v>
      </c>
      <c r="F470" s="43">
        <f t="shared" si="142"/>
        <v>0</v>
      </c>
      <c r="G470" s="76">
        <f t="shared" si="143"/>
        <v>0</v>
      </c>
      <c r="H470" s="76">
        <f t="shared" si="143"/>
        <v>0</v>
      </c>
      <c r="I470" s="76">
        <f t="shared" si="143"/>
        <v>0</v>
      </c>
      <c r="J470" s="76">
        <f t="shared" si="143"/>
        <v>0</v>
      </c>
      <c r="K470" s="43">
        <f t="shared" si="144"/>
        <v>0</v>
      </c>
      <c r="L470" s="43">
        <f t="shared" si="145"/>
        <v>0</v>
      </c>
    </row>
    <row r="471" spans="1:12" ht="12.75" hidden="1" customHeight="1" outlineLevel="1">
      <c r="A471" s="61" t="str">
        <f>"         "&amp;Labels!B101</f>
        <v xml:space="preserve">         Product 7</v>
      </c>
      <c r="B471" s="76">
        <f t="shared" si="141"/>
        <v>0</v>
      </c>
      <c r="C471" s="76">
        <f t="shared" si="141"/>
        <v>0</v>
      </c>
      <c r="D471" s="76">
        <f t="shared" si="141"/>
        <v>0</v>
      </c>
      <c r="E471" s="76">
        <f t="shared" si="141"/>
        <v>0</v>
      </c>
      <c r="F471" s="43">
        <f t="shared" si="142"/>
        <v>0</v>
      </c>
      <c r="G471" s="76">
        <f t="shared" si="143"/>
        <v>0</v>
      </c>
      <c r="H471" s="76">
        <f t="shared" si="143"/>
        <v>0</v>
      </c>
      <c r="I471" s="76">
        <f t="shared" si="143"/>
        <v>0</v>
      </c>
      <c r="J471" s="76">
        <f t="shared" si="143"/>
        <v>0</v>
      </c>
      <c r="K471" s="43">
        <f t="shared" si="144"/>
        <v>0</v>
      </c>
      <c r="L471" s="43">
        <f t="shared" si="145"/>
        <v>0</v>
      </c>
    </row>
    <row r="472" spans="1:12" ht="12.75" hidden="1" customHeight="1" outlineLevel="1">
      <c r="A472" s="61" t="str">
        <f>"         "&amp;Labels!B102</f>
        <v xml:space="preserve">         Product 8</v>
      </c>
      <c r="B472" s="76">
        <f t="shared" si="141"/>
        <v>0</v>
      </c>
      <c r="C472" s="76">
        <f t="shared" si="141"/>
        <v>0</v>
      </c>
      <c r="D472" s="76">
        <f t="shared" si="141"/>
        <v>0</v>
      </c>
      <c r="E472" s="76">
        <f t="shared" si="141"/>
        <v>0</v>
      </c>
      <c r="F472" s="43">
        <f t="shared" si="142"/>
        <v>0</v>
      </c>
      <c r="G472" s="76">
        <f t="shared" si="143"/>
        <v>0</v>
      </c>
      <c r="H472" s="76">
        <f t="shared" si="143"/>
        <v>0</v>
      </c>
      <c r="I472" s="76">
        <f t="shared" si="143"/>
        <v>0</v>
      </c>
      <c r="J472" s="76">
        <f t="shared" si="143"/>
        <v>0</v>
      </c>
      <c r="K472" s="43">
        <f t="shared" si="144"/>
        <v>0</v>
      </c>
      <c r="L472" s="43">
        <f t="shared" si="145"/>
        <v>0</v>
      </c>
    </row>
    <row r="473" spans="1:12" ht="12.75" hidden="1" customHeight="1" outlineLevel="1">
      <c r="A473" s="61" t="str">
        <f>"         "&amp;Labels!B103</f>
        <v xml:space="preserve">         Product 9</v>
      </c>
      <c r="B473" s="76">
        <f t="shared" si="141"/>
        <v>0</v>
      </c>
      <c r="C473" s="76">
        <f t="shared" si="141"/>
        <v>0</v>
      </c>
      <c r="D473" s="76">
        <f t="shared" si="141"/>
        <v>0</v>
      </c>
      <c r="E473" s="76">
        <f t="shared" si="141"/>
        <v>0</v>
      </c>
      <c r="F473" s="43">
        <f t="shared" si="142"/>
        <v>0</v>
      </c>
      <c r="G473" s="76">
        <f t="shared" si="143"/>
        <v>0</v>
      </c>
      <c r="H473" s="76">
        <f t="shared" si="143"/>
        <v>0</v>
      </c>
      <c r="I473" s="76">
        <f t="shared" si="143"/>
        <v>0</v>
      </c>
      <c r="J473" s="76">
        <f t="shared" si="143"/>
        <v>0</v>
      </c>
      <c r="K473" s="43">
        <f t="shared" si="144"/>
        <v>0</v>
      </c>
      <c r="L473" s="43">
        <f t="shared" si="145"/>
        <v>0</v>
      </c>
    </row>
    <row r="474" spans="1:12" ht="12.75" hidden="1" customHeight="1" outlineLevel="1">
      <c r="A474" s="61" t="str">
        <f>"         "&amp;Labels!B104</f>
        <v xml:space="preserve">         Product 10</v>
      </c>
      <c r="B474" s="76">
        <f t="shared" si="141"/>
        <v>0</v>
      </c>
      <c r="C474" s="76">
        <f t="shared" si="141"/>
        <v>0</v>
      </c>
      <c r="D474" s="76">
        <f t="shared" si="141"/>
        <v>0</v>
      </c>
      <c r="E474" s="76">
        <f t="shared" si="141"/>
        <v>0</v>
      </c>
      <c r="F474" s="43">
        <f t="shared" si="142"/>
        <v>0</v>
      </c>
      <c r="G474" s="76">
        <f t="shared" si="143"/>
        <v>0</v>
      </c>
      <c r="H474" s="76">
        <f t="shared" si="143"/>
        <v>0</v>
      </c>
      <c r="I474" s="76">
        <f t="shared" si="143"/>
        <v>0</v>
      </c>
      <c r="J474" s="76">
        <f t="shared" si="143"/>
        <v>0</v>
      </c>
      <c r="K474" s="43">
        <f t="shared" si="144"/>
        <v>0</v>
      </c>
      <c r="L474" s="43">
        <f t="shared" si="145"/>
        <v>0</v>
      </c>
    </row>
    <row r="475" spans="1:12" ht="12.75" hidden="1" customHeight="1" outlineLevel="1">
      <c r="A475" s="85" t="str">
        <f>"         "&amp;Labels!C94</f>
        <v xml:space="preserve">         Total</v>
      </c>
      <c r="B475" s="86">
        <f t="shared" si="141"/>
        <v>0</v>
      </c>
      <c r="C475" s="86">
        <f t="shared" si="141"/>
        <v>0</v>
      </c>
      <c r="D475" s="86">
        <f t="shared" si="141"/>
        <v>0</v>
      </c>
      <c r="E475" s="86">
        <f t="shared" si="141"/>
        <v>0</v>
      </c>
      <c r="F475" s="45">
        <f t="shared" si="142"/>
        <v>0</v>
      </c>
      <c r="G475" s="86">
        <f t="shared" si="143"/>
        <v>0</v>
      </c>
      <c r="H475" s="86">
        <f t="shared" si="143"/>
        <v>0</v>
      </c>
      <c r="I475" s="86">
        <f t="shared" si="143"/>
        <v>0</v>
      </c>
      <c r="J475" s="86">
        <f t="shared" si="143"/>
        <v>0</v>
      </c>
      <c r="K475" s="45">
        <f t="shared" si="144"/>
        <v>0</v>
      </c>
      <c r="L475" s="45">
        <f t="shared" si="145"/>
        <v>0</v>
      </c>
    </row>
    <row r="476" spans="1:12" ht="12.75" hidden="1" customHeight="1" outlineLevel="1" collapsed="1"/>
    <row r="477" spans="1:12" ht="12.75" customHeight="1" collapsed="1">
      <c r="A477" s="170" t="str">
        <f>"Sales Programs"</f>
        <v>Sales Programs</v>
      </c>
      <c r="B477" s="170"/>
    </row>
    <row r="478" spans="1:12" ht="12.75" hidden="1" customHeight="1" outlineLevel="1">
      <c r="A478" s="170" t="str">
        <f>""</f>
        <v/>
      </c>
      <c r="B478" s="170"/>
    </row>
    <row r="479" spans="1:12" ht="12.75" hidden="1" customHeight="1" outlineLevel="1">
      <c r="B479" s="27" t="str">
        <f>"Q1 FY2009"</f>
        <v>Q1 FY2009</v>
      </c>
      <c r="C479" s="28" t="str">
        <f>"Q2 FY2009"</f>
        <v>Q2 FY2009</v>
      </c>
      <c r="D479" s="28" t="str">
        <f>"Q3 FY2009"</f>
        <v>Q3 FY2009</v>
      </c>
      <c r="E479" s="28" t="str">
        <f>"Q4 FY2009"</f>
        <v>Q4 FY2009</v>
      </c>
      <c r="F479" s="39" t="str">
        <f>"FY2009"</f>
        <v>FY2009</v>
      </c>
      <c r="G479" s="28" t="str">
        <f>"Q1 FY2010"</f>
        <v>Q1 FY2010</v>
      </c>
      <c r="H479" s="28" t="str">
        <f>"Q2 FY2010"</f>
        <v>Q2 FY2010</v>
      </c>
      <c r="I479" s="28" t="str">
        <f>"Q3 FY2010"</f>
        <v>Q3 FY2010</v>
      </c>
      <c r="J479" s="28" t="str">
        <f>"Q4 FY2010"</f>
        <v>Q4 FY2010</v>
      </c>
      <c r="K479" s="39" t="str">
        <f>"FY2010"</f>
        <v>FY2010</v>
      </c>
      <c r="L479" s="39" t="s">
        <v>1646</v>
      </c>
    </row>
    <row r="480" spans="1:12" ht="12.75" hidden="1" customHeight="1" outlineLevel="1">
      <c r="A480" s="52" t="str">
        <f>Labels!B53</f>
        <v>Sales GM Alloc</v>
      </c>
      <c r="B480" s="73"/>
      <c r="C480" s="73"/>
      <c r="D480" s="73"/>
      <c r="E480" s="73"/>
      <c r="F480" s="41"/>
      <c r="G480" s="73"/>
      <c r="H480" s="73"/>
      <c r="I480" s="73"/>
      <c r="J480" s="73"/>
      <c r="K480" s="41"/>
      <c r="L480" s="41"/>
    </row>
    <row r="481" spans="1:12" ht="12.75" hidden="1" customHeight="1" outlineLevel="1">
      <c r="A481" s="55" t="str">
        <f>"   "&amp;Labels!B107</f>
        <v xml:space="preserve">   Seminars</v>
      </c>
      <c r="B481" s="74"/>
      <c r="C481" s="74"/>
      <c r="D481" s="74"/>
      <c r="E481" s="74"/>
      <c r="F481" s="43"/>
      <c r="G481" s="74"/>
      <c r="H481" s="74"/>
      <c r="I481" s="74"/>
      <c r="J481" s="74"/>
      <c r="K481" s="43"/>
      <c r="L481" s="43"/>
    </row>
    <row r="482" spans="1:12" ht="12.75" hidden="1" customHeight="1" outlineLevel="1">
      <c r="A482" s="61" t="str">
        <f>"      "&amp;Labels!B85</f>
        <v xml:space="preserve">      Q 1</v>
      </c>
      <c r="B482" s="84"/>
      <c r="C482" s="84"/>
      <c r="D482" s="84"/>
      <c r="E482" s="84"/>
      <c r="F482" s="43"/>
      <c r="G482" s="84"/>
      <c r="H482" s="84"/>
      <c r="I482" s="84"/>
      <c r="J482" s="84"/>
      <c r="K482" s="43"/>
      <c r="L482" s="43"/>
    </row>
    <row r="483" spans="1:12" ht="12.75" hidden="1" customHeight="1" outlineLevel="1">
      <c r="A483" s="61" t="str">
        <f>"         "&amp;Labels!B95</f>
        <v xml:space="preserve">         Product 1</v>
      </c>
      <c r="B483" s="76">
        <f>'(Intermediate Computations)'!B4888</f>
        <v>0</v>
      </c>
      <c r="C483" s="76">
        <f>'(Intermediate Computations)'!C4888</f>
        <v>0</v>
      </c>
      <c r="D483" s="76">
        <f>'(Intermediate Computations)'!D4888</f>
        <v>0</v>
      </c>
      <c r="E483" s="76">
        <f>'(Intermediate Computations)'!E4888</f>
        <v>0</v>
      </c>
      <c r="F483" s="43">
        <f t="shared" ref="F483:F493" si="146">SUM(B483:E483)</f>
        <v>0</v>
      </c>
      <c r="G483" s="76">
        <f>'(Intermediate Computations)'!G4888</f>
        <v>0</v>
      </c>
      <c r="H483" s="76">
        <f>'(Intermediate Computations)'!H4888</f>
        <v>0</v>
      </c>
      <c r="I483" s="76">
        <f>'(Intermediate Computations)'!I4888</f>
        <v>0</v>
      </c>
      <c r="J483" s="76">
        <f>'(Intermediate Computations)'!J4888</f>
        <v>0</v>
      </c>
      <c r="K483" s="43">
        <f t="shared" ref="K483:K493" si="147">SUM(G483:J483)</f>
        <v>0</v>
      </c>
      <c r="L483" s="43">
        <f t="shared" ref="L483:L493" si="148">SUM(B483:E483,G483:J483)</f>
        <v>0</v>
      </c>
    </row>
    <row r="484" spans="1:12" ht="12.75" hidden="1" customHeight="1" outlineLevel="1">
      <c r="A484" s="61" t="str">
        <f>"         "&amp;Labels!B96</f>
        <v xml:space="preserve">         Product 2</v>
      </c>
      <c r="B484" s="76">
        <f>'(Intermediate Computations)'!B5216</f>
        <v>0</v>
      </c>
      <c r="C484" s="76">
        <f>'(Intermediate Computations)'!C5216</f>
        <v>0</v>
      </c>
      <c r="D484" s="76">
        <f>'(Intermediate Computations)'!D5216</f>
        <v>0</v>
      </c>
      <c r="E484" s="76">
        <f>'(Intermediate Computations)'!E5216</f>
        <v>0</v>
      </c>
      <c r="F484" s="43">
        <f t="shared" si="146"/>
        <v>0</v>
      </c>
      <c r="G484" s="76">
        <f>'(Intermediate Computations)'!G5216</f>
        <v>0</v>
      </c>
      <c r="H484" s="76">
        <f>'(Intermediate Computations)'!H5216</f>
        <v>0</v>
      </c>
      <c r="I484" s="76">
        <f>'(Intermediate Computations)'!I5216</f>
        <v>0</v>
      </c>
      <c r="J484" s="76">
        <f>'(Intermediate Computations)'!J5216</f>
        <v>0</v>
      </c>
      <c r="K484" s="43">
        <f t="shared" si="147"/>
        <v>0</v>
      </c>
      <c r="L484" s="43">
        <f t="shared" si="148"/>
        <v>0</v>
      </c>
    </row>
    <row r="485" spans="1:12" ht="12.75" hidden="1" customHeight="1" outlineLevel="1">
      <c r="A485" s="61" t="str">
        <f>"         "&amp;Labels!B97</f>
        <v xml:space="preserve">         Product 3</v>
      </c>
      <c r="B485" s="76">
        <f>'(Intermediate Computations)'!B5544</f>
        <v>0</v>
      </c>
      <c r="C485" s="76">
        <f>'(Intermediate Computations)'!C5544</f>
        <v>0</v>
      </c>
      <c r="D485" s="76">
        <f>'(Intermediate Computations)'!D5544</f>
        <v>0</v>
      </c>
      <c r="E485" s="76">
        <f>'(Intermediate Computations)'!E5544</f>
        <v>0</v>
      </c>
      <c r="F485" s="43">
        <f t="shared" si="146"/>
        <v>0</v>
      </c>
      <c r="G485" s="76">
        <f>'(Intermediate Computations)'!G5544</f>
        <v>0</v>
      </c>
      <c r="H485" s="76">
        <f>'(Intermediate Computations)'!H5544</f>
        <v>0</v>
      </c>
      <c r="I485" s="76">
        <f>'(Intermediate Computations)'!I5544</f>
        <v>0</v>
      </c>
      <c r="J485" s="76">
        <f>'(Intermediate Computations)'!J5544</f>
        <v>0</v>
      </c>
      <c r="K485" s="43">
        <f t="shared" si="147"/>
        <v>0</v>
      </c>
      <c r="L485" s="43">
        <f t="shared" si="148"/>
        <v>0</v>
      </c>
    </row>
    <row r="486" spans="1:12" ht="12.75" hidden="1" customHeight="1" outlineLevel="1">
      <c r="A486" s="61" t="str">
        <f>"         "&amp;Labels!B98</f>
        <v xml:space="preserve">         Product 4</v>
      </c>
      <c r="B486" s="76">
        <f>'(Intermediate Computations)'!B5872</f>
        <v>0</v>
      </c>
      <c r="C486" s="76">
        <f>'(Intermediate Computations)'!C5872</f>
        <v>0</v>
      </c>
      <c r="D486" s="76">
        <f>'(Intermediate Computations)'!D5872</f>
        <v>0</v>
      </c>
      <c r="E486" s="76">
        <f>'(Intermediate Computations)'!E5872</f>
        <v>0</v>
      </c>
      <c r="F486" s="43">
        <f t="shared" si="146"/>
        <v>0</v>
      </c>
      <c r="G486" s="76">
        <f>'(Intermediate Computations)'!G5872</f>
        <v>0</v>
      </c>
      <c r="H486" s="76">
        <f>'(Intermediate Computations)'!H5872</f>
        <v>0</v>
      </c>
      <c r="I486" s="76">
        <f>'(Intermediate Computations)'!I5872</f>
        <v>0</v>
      </c>
      <c r="J486" s="76">
        <f>'(Intermediate Computations)'!J5872</f>
        <v>0</v>
      </c>
      <c r="K486" s="43">
        <f t="shared" si="147"/>
        <v>0</v>
      </c>
      <c r="L486" s="43">
        <f t="shared" si="148"/>
        <v>0</v>
      </c>
    </row>
    <row r="487" spans="1:12" ht="12.75" hidden="1" customHeight="1" outlineLevel="1">
      <c r="A487" s="61" t="str">
        <f>"         "&amp;Labels!B99</f>
        <v xml:space="preserve">         Product 5</v>
      </c>
      <c r="B487" s="76">
        <f>'(Intermediate Computations)'!B6200</f>
        <v>0</v>
      </c>
      <c r="C487" s="76">
        <f>'(Intermediate Computations)'!C6200</f>
        <v>0</v>
      </c>
      <c r="D487" s="76">
        <f>'(Intermediate Computations)'!D6200</f>
        <v>0</v>
      </c>
      <c r="E487" s="76">
        <f>'(Intermediate Computations)'!E6200</f>
        <v>0</v>
      </c>
      <c r="F487" s="43">
        <f t="shared" si="146"/>
        <v>0</v>
      </c>
      <c r="G487" s="76">
        <f>'(Intermediate Computations)'!G6200</f>
        <v>0</v>
      </c>
      <c r="H487" s="76">
        <f>'(Intermediate Computations)'!H6200</f>
        <v>0</v>
      </c>
      <c r="I487" s="76">
        <f>'(Intermediate Computations)'!I6200</f>
        <v>0</v>
      </c>
      <c r="J487" s="76">
        <f>'(Intermediate Computations)'!J6200</f>
        <v>0</v>
      </c>
      <c r="K487" s="43">
        <f t="shared" si="147"/>
        <v>0</v>
      </c>
      <c r="L487" s="43">
        <f t="shared" si="148"/>
        <v>0</v>
      </c>
    </row>
    <row r="488" spans="1:12" ht="12.75" hidden="1" customHeight="1" outlineLevel="1">
      <c r="A488" s="61" t="str">
        <f>"         "&amp;Labels!B100</f>
        <v xml:space="preserve">         Product 6</v>
      </c>
      <c r="B488" s="76">
        <f>'(Intermediate Computations)'!B6528</f>
        <v>0</v>
      </c>
      <c r="C488" s="76">
        <f>'(Intermediate Computations)'!C6528</f>
        <v>0</v>
      </c>
      <c r="D488" s="76">
        <f>'(Intermediate Computations)'!D6528</f>
        <v>0</v>
      </c>
      <c r="E488" s="76">
        <f>'(Intermediate Computations)'!E6528</f>
        <v>0</v>
      </c>
      <c r="F488" s="43">
        <f t="shared" si="146"/>
        <v>0</v>
      </c>
      <c r="G488" s="76">
        <f>'(Intermediate Computations)'!G6528</f>
        <v>0</v>
      </c>
      <c r="H488" s="76">
        <f>'(Intermediate Computations)'!H6528</f>
        <v>0</v>
      </c>
      <c r="I488" s="76">
        <f>'(Intermediate Computations)'!I6528</f>
        <v>0</v>
      </c>
      <c r="J488" s="76">
        <f>'(Intermediate Computations)'!J6528</f>
        <v>0</v>
      </c>
      <c r="K488" s="43">
        <f t="shared" si="147"/>
        <v>0</v>
      </c>
      <c r="L488" s="43">
        <f t="shared" si="148"/>
        <v>0</v>
      </c>
    </row>
    <row r="489" spans="1:12" ht="12.75" hidden="1" customHeight="1" outlineLevel="1">
      <c r="A489" s="61" t="str">
        <f>"         "&amp;Labels!B101</f>
        <v xml:space="preserve">         Product 7</v>
      </c>
      <c r="B489" s="76">
        <f>'(Intermediate Computations)'!B6856</f>
        <v>0</v>
      </c>
      <c r="C489" s="76">
        <f>'(Intermediate Computations)'!C6856</f>
        <v>0</v>
      </c>
      <c r="D489" s="76">
        <f>'(Intermediate Computations)'!D6856</f>
        <v>0</v>
      </c>
      <c r="E489" s="76">
        <f>'(Intermediate Computations)'!E6856</f>
        <v>0</v>
      </c>
      <c r="F489" s="43">
        <f t="shared" si="146"/>
        <v>0</v>
      </c>
      <c r="G489" s="76">
        <f>'(Intermediate Computations)'!G6856</f>
        <v>0</v>
      </c>
      <c r="H489" s="76">
        <f>'(Intermediate Computations)'!H6856</f>
        <v>0</v>
      </c>
      <c r="I489" s="76">
        <f>'(Intermediate Computations)'!I6856</f>
        <v>0</v>
      </c>
      <c r="J489" s="76">
        <f>'(Intermediate Computations)'!J6856</f>
        <v>0</v>
      </c>
      <c r="K489" s="43">
        <f t="shared" si="147"/>
        <v>0</v>
      </c>
      <c r="L489" s="43">
        <f t="shared" si="148"/>
        <v>0</v>
      </c>
    </row>
    <row r="490" spans="1:12" ht="12.75" hidden="1" customHeight="1" outlineLevel="1">
      <c r="A490" s="61" t="str">
        <f>"         "&amp;Labels!B102</f>
        <v xml:space="preserve">         Product 8</v>
      </c>
      <c r="B490" s="76">
        <f>'(Intermediate Computations)'!B7184</f>
        <v>0</v>
      </c>
      <c r="C490" s="76">
        <f>'(Intermediate Computations)'!C7184</f>
        <v>0</v>
      </c>
      <c r="D490" s="76">
        <f>'(Intermediate Computations)'!D7184</f>
        <v>0</v>
      </c>
      <c r="E490" s="76">
        <f>'(Intermediate Computations)'!E7184</f>
        <v>0</v>
      </c>
      <c r="F490" s="43">
        <f t="shared" si="146"/>
        <v>0</v>
      </c>
      <c r="G490" s="76">
        <f>'(Intermediate Computations)'!G7184</f>
        <v>0</v>
      </c>
      <c r="H490" s="76">
        <f>'(Intermediate Computations)'!H7184</f>
        <v>0</v>
      </c>
      <c r="I490" s="76">
        <f>'(Intermediate Computations)'!I7184</f>
        <v>0</v>
      </c>
      <c r="J490" s="76">
        <f>'(Intermediate Computations)'!J7184</f>
        <v>0</v>
      </c>
      <c r="K490" s="43">
        <f t="shared" si="147"/>
        <v>0</v>
      </c>
      <c r="L490" s="43">
        <f t="shared" si="148"/>
        <v>0</v>
      </c>
    </row>
    <row r="491" spans="1:12" ht="12.75" hidden="1" customHeight="1" outlineLevel="1">
      <c r="A491" s="61" t="str">
        <f>"         "&amp;Labels!B103</f>
        <v xml:space="preserve">         Product 9</v>
      </c>
      <c r="B491" s="76">
        <f>'(Intermediate Computations)'!B7512</f>
        <v>0</v>
      </c>
      <c r="C491" s="76">
        <f>'(Intermediate Computations)'!C7512</f>
        <v>0</v>
      </c>
      <c r="D491" s="76">
        <f>'(Intermediate Computations)'!D7512</f>
        <v>0</v>
      </c>
      <c r="E491" s="76">
        <f>'(Intermediate Computations)'!E7512</f>
        <v>0</v>
      </c>
      <c r="F491" s="43">
        <f t="shared" si="146"/>
        <v>0</v>
      </c>
      <c r="G491" s="76">
        <f>'(Intermediate Computations)'!G7512</f>
        <v>0</v>
      </c>
      <c r="H491" s="76">
        <f>'(Intermediate Computations)'!H7512</f>
        <v>0</v>
      </c>
      <c r="I491" s="76">
        <f>'(Intermediate Computations)'!I7512</f>
        <v>0</v>
      </c>
      <c r="J491" s="76">
        <f>'(Intermediate Computations)'!J7512</f>
        <v>0</v>
      </c>
      <c r="K491" s="43">
        <f t="shared" si="147"/>
        <v>0</v>
      </c>
      <c r="L491" s="43">
        <f t="shared" si="148"/>
        <v>0</v>
      </c>
    </row>
    <row r="492" spans="1:12" ht="12.75" hidden="1" customHeight="1" outlineLevel="1">
      <c r="A492" s="61" t="str">
        <f>"         "&amp;Labels!B104</f>
        <v xml:space="preserve">         Product 10</v>
      </c>
      <c r="B492" s="76">
        <f>'(Intermediate Computations)'!B7840</f>
        <v>0</v>
      </c>
      <c r="C492" s="76">
        <f>'(Intermediate Computations)'!C7840</f>
        <v>0</v>
      </c>
      <c r="D492" s="76">
        <f>'(Intermediate Computations)'!D7840</f>
        <v>0</v>
      </c>
      <c r="E492" s="76">
        <f>'(Intermediate Computations)'!E7840</f>
        <v>0</v>
      </c>
      <c r="F492" s="43">
        <f t="shared" si="146"/>
        <v>0</v>
      </c>
      <c r="G492" s="76">
        <f>'(Intermediate Computations)'!G7840</f>
        <v>0</v>
      </c>
      <c r="H492" s="76">
        <f>'(Intermediate Computations)'!H7840</f>
        <v>0</v>
      </c>
      <c r="I492" s="76">
        <f>'(Intermediate Computations)'!I7840</f>
        <v>0</v>
      </c>
      <c r="J492" s="76">
        <f>'(Intermediate Computations)'!J7840</f>
        <v>0</v>
      </c>
      <c r="K492" s="43">
        <f t="shared" si="147"/>
        <v>0</v>
      </c>
      <c r="L492" s="43">
        <f t="shared" si="148"/>
        <v>0</v>
      </c>
    </row>
    <row r="493" spans="1:12" ht="12.75" hidden="1" customHeight="1" outlineLevel="1">
      <c r="A493" s="61" t="str">
        <f>"         "&amp;Labels!C94</f>
        <v xml:space="preserve">         Total</v>
      </c>
      <c r="B493" s="84">
        <f>SUM(B483:B492)</f>
        <v>0</v>
      </c>
      <c r="C493" s="84">
        <f>SUM(C483:C492)</f>
        <v>0</v>
      </c>
      <c r="D493" s="84">
        <f>SUM(D483:D492)</f>
        <v>0</v>
      </c>
      <c r="E493" s="84">
        <f>SUM(E483:E492)</f>
        <v>0</v>
      </c>
      <c r="F493" s="43">
        <f t="shared" si="146"/>
        <v>0</v>
      </c>
      <c r="G493" s="84">
        <f>SUM(G483:G492)</f>
        <v>0</v>
      </c>
      <c r="H493" s="84">
        <f>SUM(H483:H492)</f>
        <v>0</v>
      </c>
      <c r="I493" s="84">
        <f>SUM(I483:I492)</f>
        <v>0</v>
      </c>
      <c r="J493" s="84">
        <f>SUM(J483:J492)</f>
        <v>0</v>
      </c>
      <c r="K493" s="43">
        <f t="shared" si="147"/>
        <v>0</v>
      </c>
      <c r="L493" s="43">
        <f t="shared" si="148"/>
        <v>0</v>
      </c>
    </row>
    <row r="494" spans="1:12" ht="12.75" hidden="1" customHeight="1" outlineLevel="1">
      <c r="A494" s="61" t="str">
        <f>"      "&amp;Labels!B86</f>
        <v xml:space="preserve">      Q 2</v>
      </c>
      <c r="B494" s="84"/>
      <c r="C494" s="84"/>
      <c r="D494" s="84"/>
      <c r="E494" s="84"/>
      <c r="F494" s="43"/>
      <c r="G494" s="84"/>
      <c r="H494" s="84"/>
      <c r="I494" s="84"/>
      <c r="J494" s="84"/>
      <c r="K494" s="43"/>
      <c r="L494" s="43"/>
    </row>
    <row r="495" spans="1:12" ht="12.75" hidden="1" customHeight="1" outlineLevel="1">
      <c r="A495" s="61" t="str">
        <f>"         "&amp;Labels!B95</f>
        <v xml:space="preserve">         Product 1</v>
      </c>
      <c r="B495" s="76">
        <f>'(Intermediate Computations)'!B4900</f>
        <v>0</v>
      </c>
      <c r="C495" s="76">
        <f>'(Intermediate Computations)'!C4900</f>
        <v>0</v>
      </c>
      <c r="D495" s="76">
        <f>'(Intermediate Computations)'!D4900</f>
        <v>0</v>
      </c>
      <c r="E495" s="76">
        <f>'(Intermediate Computations)'!E4900</f>
        <v>0</v>
      </c>
      <c r="F495" s="43">
        <f t="shared" ref="F495:F505" si="149">SUM(B495:E495)</f>
        <v>0</v>
      </c>
      <c r="G495" s="76">
        <f>'(Intermediate Computations)'!G4900</f>
        <v>0</v>
      </c>
      <c r="H495" s="76">
        <f>'(Intermediate Computations)'!H4900</f>
        <v>0</v>
      </c>
      <c r="I495" s="76">
        <f>'(Intermediate Computations)'!I4900</f>
        <v>0</v>
      </c>
      <c r="J495" s="76">
        <f>'(Intermediate Computations)'!J4900</f>
        <v>0</v>
      </c>
      <c r="K495" s="43">
        <f t="shared" ref="K495:K505" si="150">SUM(G495:J495)</f>
        <v>0</v>
      </c>
      <c r="L495" s="43">
        <f t="shared" ref="L495:L505" si="151">SUM(B495:E495,G495:J495)</f>
        <v>0</v>
      </c>
    </row>
    <row r="496" spans="1:12" ht="12.75" hidden="1" customHeight="1" outlineLevel="1">
      <c r="A496" s="61" t="str">
        <f>"         "&amp;Labels!B96</f>
        <v xml:space="preserve">         Product 2</v>
      </c>
      <c r="B496" s="76">
        <f>'(Intermediate Computations)'!B5228</f>
        <v>0</v>
      </c>
      <c r="C496" s="76">
        <f>'(Intermediate Computations)'!C5228</f>
        <v>0</v>
      </c>
      <c r="D496" s="76">
        <f>'(Intermediate Computations)'!D5228</f>
        <v>0</v>
      </c>
      <c r="E496" s="76">
        <f>'(Intermediate Computations)'!E5228</f>
        <v>0</v>
      </c>
      <c r="F496" s="43">
        <f t="shared" si="149"/>
        <v>0</v>
      </c>
      <c r="G496" s="76">
        <f>'(Intermediate Computations)'!G5228</f>
        <v>0</v>
      </c>
      <c r="H496" s="76">
        <f>'(Intermediate Computations)'!H5228</f>
        <v>0</v>
      </c>
      <c r="I496" s="76">
        <f>'(Intermediate Computations)'!I5228</f>
        <v>0</v>
      </c>
      <c r="J496" s="76">
        <f>'(Intermediate Computations)'!J5228</f>
        <v>0</v>
      </c>
      <c r="K496" s="43">
        <f t="shared" si="150"/>
        <v>0</v>
      </c>
      <c r="L496" s="43">
        <f t="shared" si="151"/>
        <v>0</v>
      </c>
    </row>
    <row r="497" spans="1:12" ht="12.75" hidden="1" customHeight="1" outlineLevel="1">
      <c r="A497" s="61" t="str">
        <f>"         "&amp;Labels!B97</f>
        <v xml:space="preserve">         Product 3</v>
      </c>
      <c r="B497" s="76">
        <f>'(Intermediate Computations)'!B5556</f>
        <v>0</v>
      </c>
      <c r="C497" s="76">
        <f>'(Intermediate Computations)'!C5556</f>
        <v>0</v>
      </c>
      <c r="D497" s="76">
        <f>'(Intermediate Computations)'!D5556</f>
        <v>0</v>
      </c>
      <c r="E497" s="76">
        <f>'(Intermediate Computations)'!E5556</f>
        <v>0</v>
      </c>
      <c r="F497" s="43">
        <f t="shared" si="149"/>
        <v>0</v>
      </c>
      <c r="G497" s="76">
        <f>'(Intermediate Computations)'!G5556</f>
        <v>0</v>
      </c>
      <c r="H497" s="76">
        <f>'(Intermediate Computations)'!H5556</f>
        <v>0</v>
      </c>
      <c r="I497" s="76">
        <f>'(Intermediate Computations)'!I5556</f>
        <v>0</v>
      </c>
      <c r="J497" s="76">
        <f>'(Intermediate Computations)'!J5556</f>
        <v>0</v>
      </c>
      <c r="K497" s="43">
        <f t="shared" si="150"/>
        <v>0</v>
      </c>
      <c r="L497" s="43">
        <f t="shared" si="151"/>
        <v>0</v>
      </c>
    </row>
    <row r="498" spans="1:12" ht="12.75" hidden="1" customHeight="1" outlineLevel="1">
      <c r="A498" s="61" t="str">
        <f>"         "&amp;Labels!B98</f>
        <v xml:space="preserve">         Product 4</v>
      </c>
      <c r="B498" s="76">
        <f>'(Intermediate Computations)'!B5884</f>
        <v>0</v>
      </c>
      <c r="C498" s="76">
        <f>'(Intermediate Computations)'!C5884</f>
        <v>0</v>
      </c>
      <c r="D498" s="76">
        <f>'(Intermediate Computations)'!D5884</f>
        <v>0</v>
      </c>
      <c r="E498" s="76">
        <f>'(Intermediate Computations)'!E5884</f>
        <v>0</v>
      </c>
      <c r="F498" s="43">
        <f t="shared" si="149"/>
        <v>0</v>
      </c>
      <c r="G498" s="76">
        <f>'(Intermediate Computations)'!G5884</f>
        <v>0</v>
      </c>
      <c r="H498" s="76">
        <f>'(Intermediate Computations)'!H5884</f>
        <v>0</v>
      </c>
      <c r="I498" s="76">
        <f>'(Intermediate Computations)'!I5884</f>
        <v>0</v>
      </c>
      <c r="J498" s="76">
        <f>'(Intermediate Computations)'!J5884</f>
        <v>0</v>
      </c>
      <c r="K498" s="43">
        <f t="shared" si="150"/>
        <v>0</v>
      </c>
      <c r="L498" s="43">
        <f t="shared" si="151"/>
        <v>0</v>
      </c>
    </row>
    <row r="499" spans="1:12" ht="12.75" hidden="1" customHeight="1" outlineLevel="1">
      <c r="A499" s="61" t="str">
        <f>"         "&amp;Labels!B99</f>
        <v xml:space="preserve">         Product 5</v>
      </c>
      <c r="B499" s="76">
        <f>'(Intermediate Computations)'!B6212</f>
        <v>0</v>
      </c>
      <c r="C499" s="76">
        <f>'(Intermediate Computations)'!C6212</f>
        <v>0</v>
      </c>
      <c r="D499" s="76">
        <f>'(Intermediate Computations)'!D6212</f>
        <v>0</v>
      </c>
      <c r="E499" s="76">
        <f>'(Intermediate Computations)'!E6212</f>
        <v>0</v>
      </c>
      <c r="F499" s="43">
        <f t="shared" si="149"/>
        <v>0</v>
      </c>
      <c r="G499" s="76">
        <f>'(Intermediate Computations)'!G6212</f>
        <v>0</v>
      </c>
      <c r="H499" s="76">
        <f>'(Intermediate Computations)'!H6212</f>
        <v>0</v>
      </c>
      <c r="I499" s="76">
        <f>'(Intermediate Computations)'!I6212</f>
        <v>0</v>
      </c>
      <c r="J499" s="76">
        <f>'(Intermediate Computations)'!J6212</f>
        <v>0</v>
      </c>
      <c r="K499" s="43">
        <f t="shared" si="150"/>
        <v>0</v>
      </c>
      <c r="L499" s="43">
        <f t="shared" si="151"/>
        <v>0</v>
      </c>
    </row>
    <row r="500" spans="1:12" ht="12.75" hidden="1" customHeight="1" outlineLevel="1">
      <c r="A500" s="61" t="str">
        <f>"         "&amp;Labels!B100</f>
        <v xml:space="preserve">         Product 6</v>
      </c>
      <c r="B500" s="76">
        <f>'(Intermediate Computations)'!B6540</f>
        <v>0</v>
      </c>
      <c r="C500" s="76">
        <f>'(Intermediate Computations)'!C6540</f>
        <v>0</v>
      </c>
      <c r="D500" s="76">
        <f>'(Intermediate Computations)'!D6540</f>
        <v>0</v>
      </c>
      <c r="E500" s="76">
        <f>'(Intermediate Computations)'!E6540</f>
        <v>0</v>
      </c>
      <c r="F500" s="43">
        <f t="shared" si="149"/>
        <v>0</v>
      </c>
      <c r="G500" s="76">
        <f>'(Intermediate Computations)'!G6540</f>
        <v>0</v>
      </c>
      <c r="H500" s="76">
        <f>'(Intermediate Computations)'!H6540</f>
        <v>0</v>
      </c>
      <c r="I500" s="76">
        <f>'(Intermediate Computations)'!I6540</f>
        <v>0</v>
      </c>
      <c r="J500" s="76">
        <f>'(Intermediate Computations)'!J6540</f>
        <v>0</v>
      </c>
      <c r="K500" s="43">
        <f t="shared" si="150"/>
        <v>0</v>
      </c>
      <c r="L500" s="43">
        <f t="shared" si="151"/>
        <v>0</v>
      </c>
    </row>
    <row r="501" spans="1:12" ht="12.75" hidden="1" customHeight="1" outlineLevel="1">
      <c r="A501" s="61" t="str">
        <f>"         "&amp;Labels!B101</f>
        <v xml:space="preserve">         Product 7</v>
      </c>
      <c r="B501" s="76">
        <f>'(Intermediate Computations)'!B6868</f>
        <v>0</v>
      </c>
      <c r="C501" s="76">
        <f>'(Intermediate Computations)'!C6868</f>
        <v>0</v>
      </c>
      <c r="D501" s="76">
        <f>'(Intermediate Computations)'!D6868</f>
        <v>0</v>
      </c>
      <c r="E501" s="76">
        <f>'(Intermediate Computations)'!E6868</f>
        <v>0</v>
      </c>
      <c r="F501" s="43">
        <f t="shared" si="149"/>
        <v>0</v>
      </c>
      <c r="G501" s="76">
        <f>'(Intermediate Computations)'!G6868</f>
        <v>0</v>
      </c>
      <c r="H501" s="76">
        <f>'(Intermediate Computations)'!H6868</f>
        <v>0</v>
      </c>
      <c r="I501" s="76">
        <f>'(Intermediate Computations)'!I6868</f>
        <v>0</v>
      </c>
      <c r="J501" s="76">
        <f>'(Intermediate Computations)'!J6868</f>
        <v>0</v>
      </c>
      <c r="K501" s="43">
        <f t="shared" si="150"/>
        <v>0</v>
      </c>
      <c r="L501" s="43">
        <f t="shared" si="151"/>
        <v>0</v>
      </c>
    </row>
    <row r="502" spans="1:12" ht="12.75" hidden="1" customHeight="1" outlineLevel="1">
      <c r="A502" s="61" t="str">
        <f>"         "&amp;Labels!B102</f>
        <v xml:space="preserve">         Product 8</v>
      </c>
      <c r="B502" s="76">
        <f>'(Intermediate Computations)'!B7196</f>
        <v>0</v>
      </c>
      <c r="C502" s="76">
        <f>'(Intermediate Computations)'!C7196</f>
        <v>0</v>
      </c>
      <c r="D502" s="76">
        <f>'(Intermediate Computations)'!D7196</f>
        <v>0</v>
      </c>
      <c r="E502" s="76">
        <f>'(Intermediate Computations)'!E7196</f>
        <v>0</v>
      </c>
      <c r="F502" s="43">
        <f t="shared" si="149"/>
        <v>0</v>
      </c>
      <c r="G502" s="76">
        <f>'(Intermediate Computations)'!G7196</f>
        <v>0</v>
      </c>
      <c r="H502" s="76">
        <f>'(Intermediate Computations)'!H7196</f>
        <v>0</v>
      </c>
      <c r="I502" s="76">
        <f>'(Intermediate Computations)'!I7196</f>
        <v>0</v>
      </c>
      <c r="J502" s="76">
        <f>'(Intermediate Computations)'!J7196</f>
        <v>0</v>
      </c>
      <c r="K502" s="43">
        <f t="shared" si="150"/>
        <v>0</v>
      </c>
      <c r="L502" s="43">
        <f t="shared" si="151"/>
        <v>0</v>
      </c>
    </row>
    <row r="503" spans="1:12" ht="12.75" hidden="1" customHeight="1" outlineLevel="1">
      <c r="A503" s="61" t="str">
        <f>"         "&amp;Labels!B103</f>
        <v xml:space="preserve">         Product 9</v>
      </c>
      <c r="B503" s="76">
        <f>'(Intermediate Computations)'!B7524</f>
        <v>0</v>
      </c>
      <c r="C503" s="76">
        <f>'(Intermediate Computations)'!C7524</f>
        <v>0</v>
      </c>
      <c r="D503" s="76">
        <f>'(Intermediate Computations)'!D7524</f>
        <v>0</v>
      </c>
      <c r="E503" s="76">
        <f>'(Intermediate Computations)'!E7524</f>
        <v>0</v>
      </c>
      <c r="F503" s="43">
        <f t="shared" si="149"/>
        <v>0</v>
      </c>
      <c r="G503" s="76">
        <f>'(Intermediate Computations)'!G7524</f>
        <v>0</v>
      </c>
      <c r="H503" s="76">
        <f>'(Intermediate Computations)'!H7524</f>
        <v>0</v>
      </c>
      <c r="I503" s="76">
        <f>'(Intermediate Computations)'!I7524</f>
        <v>0</v>
      </c>
      <c r="J503" s="76">
        <f>'(Intermediate Computations)'!J7524</f>
        <v>0</v>
      </c>
      <c r="K503" s="43">
        <f t="shared" si="150"/>
        <v>0</v>
      </c>
      <c r="L503" s="43">
        <f t="shared" si="151"/>
        <v>0</v>
      </c>
    </row>
    <row r="504" spans="1:12" ht="12.75" hidden="1" customHeight="1" outlineLevel="1">
      <c r="A504" s="61" t="str">
        <f>"         "&amp;Labels!B104</f>
        <v xml:space="preserve">         Product 10</v>
      </c>
      <c r="B504" s="76">
        <f>'(Intermediate Computations)'!B7852</f>
        <v>0</v>
      </c>
      <c r="C504" s="76">
        <f>'(Intermediate Computations)'!C7852</f>
        <v>0</v>
      </c>
      <c r="D504" s="76">
        <f>'(Intermediate Computations)'!D7852</f>
        <v>0</v>
      </c>
      <c r="E504" s="76">
        <f>'(Intermediate Computations)'!E7852</f>
        <v>0</v>
      </c>
      <c r="F504" s="43">
        <f t="shared" si="149"/>
        <v>0</v>
      </c>
      <c r="G504" s="76">
        <f>'(Intermediate Computations)'!G7852</f>
        <v>0</v>
      </c>
      <c r="H504" s="76">
        <f>'(Intermediate Computations)'!H7852</f>
        <v>0</v>
      </c>
      <c r="I504" s="76">
        <f>'(Intermediate Computations)'!I7852</f>
        <v>0</v>
      </c>
      <c r="J504" s="76">
        <f>'(Intermediate Computations)'!J7852</f>
        <v>0</v>
      </c>
      <c r="K504" s="43">
        <f t="shared" si="150"/>
        <v>0</v>
      </c>
      <c r="L504" s="43">
        <f t="shared" si="151"/>
        <v>0</v>
      </c>
    </row>
    <row r="505" spans="1:12" ht="12.75" hidden="1" customHeight="1" outlineLevel="1">
      <c r="A505" s="61" t="str">
        <f>"         "&amp;Labels!C94</f>
        <v xml:space="preserve">         Total</v>
      </c>
      <c r="B505" s="84">
        <f>SUM(B495:B504)</f>
        <v>0</v>
      </c>
      <c r="C505" s="84">
        <f>SUM(C495:C504)</f>
        <v>0</v>
      </c>
      <c r="D505" s="84">
        <f>SUM(D495:D504)</f>
        <v>0</v>
      </c>
      <c r="E505" s="84">
        <f>SUM(E495:E504)</f>
        <v>0</v>
      </c>
      <c r="F505" s="43">
        <f t="shared" si="149"/>
        <v>0</v>
      </c>
      <c r="G505" s="84">
        <f>SUM(G495:G504)</f>
        <v>0</v>
      </c>
      <c r="H505" s="84">
        <f>SUM(H495:H504)</f>
        <v>0</v>
      </c>
      <c r="I505" s="84">
        <f>SUM(I495:I504)</f>
        <v>0</v>
      </c>
      <c r="J505" s="84">
        <f>SUM(J495:J504)</f>
        <v>0</v>
      </c>
      <c r="K505" s="43">
        <f t="shared" si="150"/>
        <v>0</v>
      </c>
      <c r="L505" s="43">
        <f t="shared" si="151"/>
        <v>0</v>
      </c>
    </row>
    <row r="506" spans="1:12" ht="12.75" hidden="1" customHeight="1" outlineLevel="1">
      <c r="A506" s="61" t="str">
        <f>"      "&amp;Labels!B87</f>
        <v xml:space="preserve">      Q 3</v>
      </c>
      <c r="B506" s="84"/>
      <c r="C506" s="84"/>
      <c r="D506" s="84"/>
      <c r="E506" s="84"/>
      <c r="F506" s="43"/>
      <c r="G506" s="84"/>
      <c r="H506" s="84"/>
      <c r="I506" s="84"/>
      <c r="J506" s="84"/>
      <c r="K506" s="43"/>
      <c r="L506" s="43"/>
    </row>
    <row r="507" spans="1:12" ht="12.75" hidden="1" customHeight="1" outlineLevel="1">
      <c r="A507" s="61" t="str">
        <f>"         "&amp;Labels!B95</f>
        <v xml:space="preserve">         Product 1</v>
      </c>
      <c r="B507" s="76">
        <f>'(Intermediate Computations)'!B4912</f>
        <v>0</v>
      </c>
      <c r="C507" s="76">
        <f>'(Intermediate Computations)'!C4912</f>
        <v>0</v>
      </c>
      <c r="D507" s="76">
        <f>'(Intermediate Computations)'!D4912</f>
        <v>0</v>
      </c>
      <c r="E507" s="76">
        <f>'(Intermediate Computations)'!E4912</f>
        <v>0</v>
      </c>
      <c r="F507" s="43">
        <f t="shared" ref="F507:F517" si="152">SUM(B507:E507)</f>
        <v>0</v>
      </c>
      <c r="G507" s="76">
        <f>'(Intermediate Computations)'!G4912</f>
        <v>0</v>
      </c>
      <c r="H507" s="76">
        <f>'(Intermediate Computations)'!H4912</f>
        <v>0</v>
      </c>
      <c r="I507" s="76">
        <f>'(Intermediate Computations)'!I4912</f>
        <v>0</v>
      </c>
      <c r="J507" s="76">
        <f>'(Intermediate Computations)'!J4912</f>
        <v>0</v>
      </c>
      <c r="K507" s="43">
        <f t="shared" ref="K507:K517" si="153">SUM(G507:J507)</f>
        <v>0</v>
      </c>
      <c r="L507" s="43">
        <f t="shared" ref="L507:L517" si="154">SUM(B507:E507,G507:J507)</f>
        <v>0</v>
      </c>
    </row>
    <row r="508" spans="1:12" ht="12.75" hidden="1" customHeight="1" outlineLevel="1">
      <c r="A508" s="61" t="str">
        <f>"         "&amp;Labels!B96</f>
        <v xml:space="preserve">         Product 2</v>
      </c>
      <c r="B508" s="76">
        <f>'(Intermediate Computations)'!B5240</f>
        <v>0</v>
      </c>
      <c r="C508" s="76">
        <f>'(Intermediate Computations)'!C5240</f>
        <v>0</v>
      </c>
      <c r="D508" s="76">
        <f>'(Intermediate Computations)'!D5240</f>
        <v>0</v>
      </c>
      <c r="E508" s="76">
        <f>'(Intermediate Computations)'!E5240</f>
        <v>0</v>
      </c>
      <c r="F508" s="43">
        <f t="shared" si="152"/>
        <v>0</v>
      </c>
      <c r="G508" s="76">
        <f>'(Intermediate Computations)'!G5240</f>
        <v>0</v>
      </c>
      <c r="H508" s="76">
        <f>'(Intermediate Computations)'!H5240</f>
        <v>0</v>
      </c>
      <c r="I508" s="76">
        <f>'(Intermediate Computations)'!I5240</f>
        <v>0</v>
      </c>
      <c r="J508" s="76">
        <f>'(Intermediate Computations)'!J5240</f>
        <v>0</v>
      </c>
      <c r="K508" s="43">
        <f t="shared" si="153"/>
        <v>0</v>
      </c>
      <c r="L508" s="43">
        <f t="shared" si="154"/>
        <v>0</v>
      </c>
    </row>
    <row r="509" spans="1:12" ht="12.75" hidden="1" customHeight="1" outlineLevel="1">
      <c r="A509" s="61" t="str">
        <f>"         "&amp;Labels!B97</f>
        <v xml:space="preserve">         Product 3</v>
      </c>
      <c r="B509" s="76">
        <f>'(Intermediate Computations)'!B5568</f>
        <v>0</v>
      </c>
      <c r="C509" s="76">
        <f>'(Intermediate Computations)'!C5568</f>
        <v>0</v>
      </c>
      <c r="D509" s="76">
        <f>'(Intermediate Computations)'!D5568</f>
        <v>0</v>
      </c>
      <c r="E509" s="76">
        <f>'(Intermediate Computations)'!E5568</f>
        <v>0</v>
      </c>
      <c r="F509" s="43">
        <f t="shared" si="152"/>
        <v>0</v>
      </c>
      <c r="G509" s="76">
        <f>'(Intermediate Computations)'!G5568</f>
        <v>0</v>
      </c>
      <c r="H509" s="76">
        <f>'(Intermediate Computations)'!H5568</f>
        <v>0</v>
      </c>
      <c r="I509" s="76">
        <f>'(Intermediate Computations)'!I5568</f>
        <v>0</v>
      </c>
      <c r="J509" s="76">
        <f>'(Intermediate Computations)'!J5568</f>
        <v>0</v>
      </c>
      <c r="K509" s="43">
        <f t="shared" si="153"/>
        <v>0</v>
      </c>
      <c r="L509" s="43">
        <f t="shared" si="154"/>
        <v>0</v>
      </c>
    </row>
    <row r="510" spans="1:12" ht="12.75" hidden="1" customHeight="1" outlineLevel="1">
      <c r="A510" s="61" t="str">
        <f>"         "&amp;Labels!B98</f>
        <v xml:space="preserve">         Product 4</v>
      </c>
      <c r="B510" s="76">
        <f>'(Intermediate Computations)'!B5896</f>
        <v>0</v>
      </c>
      <c r="C510" s="76">
        <f>'(Intermediate Computations)'!C5896</f>
        <v>0</v>
      </c>
      <c r="D510" s="76">
        <f>'(Intermediate Computations)'!D5896</f>
        <v>0</v>
      </c>
      <c r="E510" s="76">
        <f>'(Intermediate Computations)'!E5896</f>
        <v>0</v>
      </c>
      <c r="F510" s="43">
        <f t="shared" si="152"/>
        <v>0</v>
      </c>
      <c r="G510" s="76">
        <f>'(Intermediate Computations)'!G5896</f>
        <v>0</v>
      </c>
      <c r="H510" s="76">
        <f>'(Intermediate Computations)'!H5896</f>
        <v>0</v>
      </c>
      <c r="I510" s="76">
        <f>'(Intermediate Computations)'!I5896</f>
        <v>0</v>
      </c>
      <c r="J510" s="76">
        <f>'(Intermediate Computations)'!J5896</f>
        <v>0</v>
      </c>
      <c r="K510" s="43">
        <f t="shared" si="153"/>
        <v>0</v>
      </c>
      <c r="L510" s="43">
        <f t="shared" si="154"/>
        <v>0</v>
      </c>
    </row>
    <row r="511" spans="1:12" ht="12.75" hidden="1" customHeight="1" outlineLevel="1">
      <c r="A511" s="61" t="str">
        <f>"         "&amp;Labels!B99</f>
        <v xml:space="preserve">         Product 5</v>
      </c>
      <c r="B511" s="76">
        <f>'(Intermediate Computations)'!B6224</f>
        <v>0</v>
      </c>
      <c r="C511" s="76">
        <f>'(Intermediate Computations)'!C6224</f>
        <v>0</v>
      </c>
      <c r="D511" s="76">
        <f>'(Intermediate Computations)'!D6224</f>
        <v>0</v>
      </c>
      <c r="E511" s="76">
        <f>'(Intermediate Computations)'!E6224</f>
        <v>0</v>
      </c>
      <c r="F511" s="43">
        <f t="shared" si="152"/>
        <v>0</v>
      </c>
      <c r="G511" s="76">
        <f>'(Intermediate Computations)'!G6224</f>
        <v>0</v>
      </c>
      <c r="H511" s="76">
        <f>'(Intermediate Computations)'!H6224</f>
        <v>0</v>
      </c>
      <c r="I511" s="76">
        <f>'(Intermediate Computations)'!I6224</f>
        <v>0</v>
      </c>
      <c r="J511" s="76">
        <f>'(Intermediate Computations)'!J6224</f>
        <v>0</v>
      </c>
      <c r="K511" s="43">
        <f t="shared" si="153"/>
        <v>0</v>
      </c>
      <c r="L511" s="43">
        <f t="shared" si="154"/>
        <v>0</v>
      </c>
    </row>
    <row r="512" spans="1:12" ht="12.75" hidden="1" customHeight="1" outlineLevel="1">
      <c r="A512" s="61" t="str">
        <f>"         "&amp;Labels!B100</f>
        <v xml:space="preserve">         Product 6</v>
      </c>
      <c r="B512" s="76">
        <f>'(Intermediate Computations)'!B6552</f>
        <v>0</v>
      </c>
      <c r="C512" s="76">
        <f>'(Intermediate Computations)'!C6552</f>
        <v>0</v>
      </c>
      <c r="D512" s="76">
        <f>'(Intermediate Computations)'!D6552</f>
        <v>0</v>
      </c>
      <c r="E512" s="76">
        <f>'(Intermediate Computations)'!E6552</f>
        <v>0</v>
      </c>
      <c r="F512" s="43">
        <f t="shared" si="152"/>
        <v>0</v>
      </c>
      <c r="G512" s="76">
        <f>'(Intermediate Computations)'!G6552</f>
        <v>0</v>
      </c>
      <c r="H512" s="76">
        <f>'(Intermediate Computations)'!H6552</f>
        <v>0</v>
      </c>
      <c r="I512" s="76">
        <f>'(Intermediate Computations)'!I6552</f>
        <v>0</v>
      </c>
      <c r="J512" s="76">
        <f>'(Intermediate Computations)'!J6552</f>
        <v>0</v>
      </c>
      <c r="K512" s="43">
        <f t="shared" si="153"/>
        <v>0</v>
      </c>
      <c r="L512" s="43">
        <f t="shared" si="154"/>
        <v>0</v>
      </c>
    </row>
    <row r="513" spans="1:12" ht="12.75" hidden="1" customHeight="1" outlineLevel="1">
      <c r="A513" s="61" t="str">
        <f>"         "&amp;Labels!B101</f>
        <v xml:space="preserve">         Product 7</v>
      </c>
      <c r="B513" s="76">
        <f>'(Intermediate Computations)'!B6880</f>
        <v>0</v>
      </c>
      <c r="C513" s="76">
        <f>'(Intermediate Computations)'!C6880</f>
        <v>0</v>
      </c>
      <c r="D513" s="76">
        <f>'(Intermediate Computations)'!D6880</f>
        <v>0</v>
      </c>
      <c r="E513" s="76">
        <f>'(Intermediate Computations)'!E6880</f>
        <v>0</v>
      </c>
      <c r="F513" s="43">
        <f t="shared" si="152"/>
        <v>0</v>
      </c>
      <c r="G513" s="76">
        <f>'(Intermediate Computations)'!G6880</f>
        <v>0</v>
      </c>
      <c r="H513" s="76">
        <f>'(Intermediate Computations)'!H6880</f>
        <v>0</v>
      </c>
      <c r="I513" s="76">
        <f>'(Intermediate Computations)'!I6880</f>
        <v>0</v>
      </c>
      <c r="J513" s="76">
        <f>'(Intermediate Computations)'!J6880</f>
        <v>0</v>
      </c>
      <c r="K513" s="43">
        <f t="shared" si="153"/>
        <v>0</v>
      </c>
      <c r="L513" s="43">
        <f t="shared" si="154"/>
        <v>0</v>
      </c>
    </row>
    <row r="514" spans="1:12" ht="12.75" hidden="1" customHeight="1" outlineLevel="1">
      <c r="A514" s="61" t="str">
        <f>"         "&amp;Labels!B102</f>
        <v xml:space="preserve">         Product 8</v>
      </c>
      <c r="B514" s="76">
        <f>'(Intermediate Computations)'!B7208</f>
        <v>0</v>
      </c>
      <c r="C514" s="76">
        <f>'(Intermediate Computations)'!C7208</f>
        <v>0</v>
      </c>
      <c r="D514" s="76">
        <f>'(Intermediate Computations)'!D7208</f>
        <v>0</v>
      </c>
      <c r="E514" s="76">
        <f>'(Intermediate Computations)'!E7208</f>
        <v>0</v>
      </c>
      <c r="F514" s="43">
        <f t="shared" si="152"/>
        <v>0</v>
      </c>
      <c r="G514" s="76">
        <f>'(Intermediate Computations)'!G7208</f>
        <v>0</v>
      </c>
      <c r="H514" s="76">
        <f>'(Intermediate Computations)'!H7208</f>
        <v>0</v>
      </c>
      <c r="I514" s="76">
        <f>'(Intermediate Computations)'!I7208</f>
        <v>0</v>
      </c>
      <c r="J514" s="76">
        <f>'(Intermediate Computations)'!J7208</f>
        <v>0</v>
      </c>
      <c r="K514" s="43">
        <f t="shared" si="153"/>
        <v>0</v>
      </c>
      <c r="L514" s="43">
        <f t="shared" si="154"/>
        <v>0</v>
      </c>
    </row>
    <row r="515" spans="1:12" ht="12.75" hidden="1" customHeight="1" outlineLevel="1">
      <c r="A515" s="61" t="str">
        <f>"         "&amp;Labels!B103</f>
        <v xml:space="preserve">         Product 9</v>
      </c>
      <c r="B515" s="76">
        <f>'(Intermediate Computations)'!B7536</f>
        <v>0</v>
      </c>
      <c r="C515" s="76">
        <f>'(Intermediate Computations)'!C7536</f>
        <v>0</v>
      </c>
      <c r="D515" s="76">
        <f>'(Intermediate Computations)'!D7536</f>
        <v>0</v>
      </c>
      <c r="E515" s="76">
        <f>'(Intermediate Computations)'!E7536</f>
        <v>0</v>
      </c>
      <c r="F515" s="43">
        <f t="shared" si="152"/>
        <v>0</v>
      </c>
      <c r="G515" s="76">
        <f>'(Intermediate Computations)'!G7536</f>
        <v>0</v>
      </c>
      <c r="H515" s="76">
        <f>'(Intermediate Computations)'!H7536</f>
        <v>0</v>
      </c>
      <c r="I515" s="76">
        <f>'(Intermediate Computations)'!I7536</f>
        <v>0</v>
      </c>
      <c r="J515" s="76">
        <f>'(Intermediate Computations)'!J7536</f>
        <v>0</v>
      </c>
      <c r="K515" s="43">
        <f t="shared" si="153"/>
        <v>0</v>
      </c>
      <c r="L515" s="43">
        <f t="shared" si="154"/>
        <v>0</v>
      </c>
    </row>
    <row r="516" spans="1:12" ht="12.75" hidden="1" customHeight="1" outlineLevel="1">
      <c r="A516" s="61" t="str">
        <f>"         "&amp;Labels!B104</f>
        <v xml:space="preserve">         Product 10</v>
      </c>
      <c r="B516" s="76">
        <f>'(Intermediate Computations)'!B7864</f>
        <v>0</v>
      </c>
      <c r="C516" s="76">
        <f>'(Intermediate Computations)'!C7864</f>
        <v>0</v>
      </c>
      <c r="D516" s="76">
        <f>'(Intermediate Computations)'!D7864</f>
        <v>0</v>
      </c>
      <c r="E516" s="76">
        <f>'(Intermediate Computations)'!E7864</f>
        <v>0</v>
      </c>
      <c r="F516" s="43">
        <f t="shared" si="152"/>
        <v>0</v>
      </c>
      <c r="G516" s="76">
        <f>'(Intermediate Computations)'!G7864</f>
        <v>0</v>
      </c>
      <c r="H516" s="76">
        <f>'(Intermediate Computations)'!H7864</f>
        <v>0</v>
      </c>
      <c r="I516" s="76">
        <f>'(Intermediate Computations)'!I7864</f>
        <v>0</v>
      </c>
      <c r="J516" s="76">
        <f>'(Intermediate Computations)'!J7864</f>
        <v>0</v>
      </c>
      <c r="K516" s="43">
        <f t="shared" si="153"/>
        <v>0</v>
      </c>
      <c r="L516" s="43">
        <f t="shared" si="154"/>
        <v>0</v>
      </c>
    </row>
    <row r="517" spans="1:12" ht="12.75" hidden="1" customHeight="1" outlineLevel="1">
      <c r="A517" s="61" t="str">
        <f>"         "&amp;Labels!C94</f>
        <v xml:space="preserve">         Total</v>
      </c>
      <c r="B517" s="84">
        <f>SUM(B507:B516)</f>
        <v>0</v>
      </c>
      <c r="C517" s="84">
        <f>SUM(C507:C516)</f>
        <v>0</v>
      </c>
      <c r="D517" s="84">
        <f>SUM(D507:D516)</f>
        <v>0</v>
      </c>
      <c r="E517" s="84">
        <f>SUM(E507:E516)</f>
        <v>0</v>
      </c>
      <c r="F517" s="43">
        <f t="shared" si="152"/>
        <v>0</v>
      </c>
      <c r="G517" s="84">
        <f>SUM(G507:G516)</f>
        <v>0</v>
      </c>
      <c r="H517" s="84">
        <f>SUM(H507:H516)</f>
        <v>0</v>
      </c>
      <c r="I517" s="84">
        <f>SUM(I507:I516)</f>
        <v>0</v>
      </c>
      <c r="J517" s="84">
        <f>SUM(J507:J516)</f>
        <v>0</v>
      </c>
      <c r="K517" s="43">
        <f t="shared" si="153"/>
        <v>0</v>
      </c>
      <c r="L517" s="43">
        <f t="shared" si="154"/>
        <v>0</v>
      </c>
    </row>
    <row r="518" spans="1:12" ht="12.75" hidden="1" customHeight="1" outlineLevel="1">
      <c r="A518" s="61" t="str">
        <f>"      "&amp;Labels!B88</f>
        <v xml:space="preserve">      Q 4</v>
      </c>
      <c r="B518" s="84"/>
      <c r="C518" s="84"/>
      <c r="D518" s="84"/>
      <c r="E518" s="84"/>
      <c r="F518" s="43"/>
      <c r="G518" s="84"/>
      <c r="H518" s="84"/>
      <c r="I518" s="84"/>
      <c r="J518" s="84"/>
      <c r="K518" s="43"/>
      <c r="L518" s="43"/>
    </row>
    <row r="519" spans="1:12" ht="12.75" hidden="1" customHeight="1" outlineLevel="1">
      <c r="A519" s="61" t="str">
        <f>"         "&amp;Labels!B95</f>
        <v xml:space="preserve">         Product 1</v>
      </c>
      <c r="B519" s="76">
        <f>'(Intermediate Computations)'!B4924</f>
        <v>0</v>
      </c>
      <c r="C519" s="76">
        <f>'(Intermediate Computations)'!C4924</f>
        <v>0</v>
      </c>
      <c r="D519" s="76">
        <f>'(Intermediate Computations)'!D4924</f>
        <v>0</v>
      </c>
      <c r="E519" s="76">
        <f>'(Intermediate Computations)'!E4924</f>
        <v>0</v>
      </c>
      <c r="F519" s="43">
        <f t="shared" ref="F519:F529" si="155">SUM(B519:E519)</f>
        <v>0</v>
      </c>
      <c r="G519" s="76">
        <f>'(Intermediate Computations)'!G4924</f>
        <v>0</v>
      </c>
      <c r="H519" s="76">
        <f>'(Intermediate Computations)'!H4924</f>
        <v>0</v>
      </c>
      <c r="I519" s="76">
        <f>'(Intermediate Computations)'!I4924</f>
        <v>0</v>
      </c>
      <c r="J519" s="76">
        <f>'(Intermediate Computations)'!J4924</f>
        <v>0</v>
      </c>
      <c r="K519" s="43">
        <f t="shared" ref="K519:K529" si="156">SUM(G519:J519)</f>
        <v>0</v>
      </c>
      <c r="L519" s="43">
        <f t="shared" ref="L519:L529" si="157">SUM(B519:E519,G519:J519)</f>
        <v>0</v>
      </c>
    </row>
    <row r="520" spans="1:12" ht="12.75" hidden="1" customHeight="1" outlineLevel="1">
      <c r="A520" s="61" t="str">
        <f>"         "&amp;Labels!B96</f>
        <v xml:space="preserve">         Product 2</v>
      </c>
      <c r="B520" s="76">
        <f>'(Intermediate Computations)'!B5252</f>
        <v>0</v>
      </c>
      <c r="C520" s="76">
        <f>'(Intermediate Computations)'!C5252</f>
        <v>0</v>
      </c>
      <c r="D520" s="76">
        <f>'(Intermediate Computations)'!D5252</f>
        <v>0</v>
      </c>
      <c r="E520" s="76">
        <f>'(Intermediate Computations)'!E5252</f>
        <v>0</v>
      </c>
      <c r="F520" s="43">
        <f t="shared" si="155"/>
        <v>0</v>
      </c>
      <c r="G520" s="76">
        <f>'(Intermediate Computations)'!G5252</f>
        <v>0</v>
      </c>
      <c r="H520" s="76">
        <f>'(Intermediate Computations)'!H5252</f>
        <v>0</v>
      </c>
      <c r="I520" s="76">
        <f>'(Intermediate Computations)'!I5252</f>
        <v>0</v>
      </c>
      <c r="J520" s="76">
        <f>'(Intermediate Computations)'!J5252</f>
        <v>0</v>
      </c>
      <c r="K520" s="43">
        <f t="shared" si="156"/>
        <v>0</v>
      </c>
      <c r="L520" s="43">
        <f t="shared" si="157"/>
        <v>0</v>
      </c>
    </row>
    <row r="521" spans="1:12" ht="12.75" hidden="1" customHeight="1" outlineLevel="1">
      <c r="A521" s="61" t="str">
        <f>"         "&amp;Labels!B97</f>
        <v xml:space="preserve">         Product 3</v>
      </c>
      <c r="B521" s="76">
        <f>'(Intermediate Computations)'!B5580</f>
        <v>0</v>
      </c>
      <c r="C521" s="76">
        <f>'(Intermediate Computations)'!C5580</f>
        <v>0</v>
      </c>
      <c r="D521" s="76">
        <f>'(Intermediate Computations)'!D5580</f>
        <v>0</v>
      </c>
      <c r="E521" s="76">
        <f>'(Intermediate Computations)'!E5580</f>
        <v>0</v>
      </c>
      <c r="F521" s="43">
        <f t="shared" si="155"/>
        <v>0</v>
      </c>
      <c r="G521" s="76">
        <f>'(Intermediate Computations)'!G5580</f>
        <v>0</v>
      </c>
      <c r="H521" s="76">
        <f>'(Intermediate Computations)'!H5580</f>
        <v>0</v>
      </c>
      <c r="I521" s="76">
        <f>'(Intermediate Computations)'!I5580</f>
        <v>0</v>
      </c>
      <c r="J521" s="76">
        <f>'(Intermediate Computations)'!J5580</f>
        <v>0</v>
      </c>
      <c r="K521" s="43">
        <f t="shared" si="156"/>
        <v>0</v>
      </c>
      <c r="L521" s="43">
        <f t="shared" si="157"/>
        <v>0</v>
      </c>
    </row>
    <row r="522" spans="1:12" ht="12.75" hidden="1" customHeight="1" outlineLevel="1">
      <c r="A522" s="61" t="str">
        <f>"         "&amp;Labels!B98</f>
        <v xml:space="preserve">         Product 4</v>
      </c>
      <c r="B522" s="76">
        <f>'(Intermediate Computations)'!B5908</f>
        <v>0</v>
      </c>
      <c r="C522" s="76">
        <f>'(Intermediate Computations)'!C5908</f>
        <v>0</v>
      </c>
      <c r="D522" s="76">
        <f>'(Intermediate Computations)'!D5908</f>
        <v>0</v>
      </c>
      <c r="E522" s="76">
        <f>'(Intermediate Computations)'!E5908</f>
        <v>0</v>
      </c>
      <c r="F522" s="43">
        <f t="shared" si="155"/>
        <v>0</v>
      </c>
      <c r="G522" s="76">
        <f>'(Intermediate Computations)'!G5908</f>
        <v>0</v>
      </c>
      <c r="H522" s="76">
        <f>'(Intermediate Computations)'!H5908</f>
        <v>0</v>
      </c>
      <c r="I522" s="76">
        <f>'(Intermediate Computations)'!I5908</f>
        <v>0</v>
      </c>
      <c r="J522" s="76">
        <f>'(Intermediate Computations)'!J5908</f>
        <v>0</v>
      </c>
      <c r="K522" s="43">
        <f t="shared" si="156"/>
        <v>0</v>
      </c>
      <c r="L522" s="43">
        <f t="shared" si="157"/>
        <v>0</v>
      </c>
    </row>
    <row r="523" spans="1:12" ht="12.75" hidden="1" customHeight="1" outlineLevel="1">
      <c r="A523" s="61" t="str">
        <f>"         "&amp;Labels!B99</f>
        <v xml:space="preserve">         Product 5</v>
      </c>
      <c r="B523" s="76">
        <f>'(Intermediate Computations)'!B6236</f>
        <v>0</v>
      </c>
      <c r="C523" s="76">
        <f>'(Intermediate Computations)'!C6236</f>
        <v>0</v>
      </c>
      <c r="D523" s="76">
        <f>'(Intermediate Computations)'!D6236</f>
        <v>0</v>
      </c>
      <c r="E523" s="76">
        <f>'(Intermediate Computations)'!E6236</f>
        <v>0</v>
      </c>
      <c r="F523" s="43">
        <f t="shared" si="155"/>
        <v>0</v>
      </c>
      <c r="G523" s="76">
        <f>'(Intermediate Computations)'!G6236</f>
        <v>0</v>
      </c>
      <c r="H523" s="76">
        <f>'(Intermediate Computations)'!H6236</f>
        <v>0</v>
      </c>
      <c r="I523" s="76">
        <f>'(Intermediate Computations)'!I6236</f>
        <v>0</v>
      </c>
      <c r="J523" s="76">
        <f>'(Intermediate Computations)'!J6236</f>
        <v>0</v>
      </c>
      <c r="K523" s="43">
        <f t="shared" si="156"/>
        <v>0</v>
      </c>
      <c r="L523" s="43">
        <f t="shared" si="157"/>
        <v>0</v>
      </c>
    </row>
    <row r="524" spans="1:12" ht="12.75" hidden="1" customHeight="1" outlineLevel="1">
      <c r="A524" s="61" t="str">
        <f>"         "&amp;Labels!B100</f>
        <v xml:space="preserve">         Product 6</v>
      </c>
      <c r="B524" s="76">
        <f>'(Intermediate Computations)'!B6564</f>
        <v>0</v>
      </c>
      <c r="C524" s="76">
        <f>'(Intermediate Computations)'!C6564</f>
        <v>0</v>
      </c>
      <c r="D524" s="76">
        <f>'(Intermediate Computations)'!D6564</f>
        <v>0</v>
      </c>
      <c r="E524" s="76">
        <f>'(Intermediate Computations)'!E6564</f>
        <v>0</v>
      </c>
      <c r="F524" s="43">
        <f t="shared" si="155"/>
        <v>0</v>
      </c>
      <c r="G524" s="76">
        <f>'(Intermediate Computations)'!G6564</f>
        <v>0</v>
      </c>
      <c r="H524" s="76">
        <f>'(Intermediate Computations)'!H6564</f>
        <v>0</v>
      </c>
      <c r="I524" s="76">
        <f>'(Intermediate Computations)'!I6564</f>
        <v>0</v>
      </c>
      <c r="J524" s="76">
        <f>'(Intermediate Computations)'!J6564</f>
        <v>0</v>
      </c>
      <c r="K524" s="43">
        <f t="shared" si="156"/>
        <v>0</v>
      </c>
      <c r="L524" s="43">
        <f t="shared" si="157"/>
        <v>0</v>
      </c>
    </row>
    <row r="525" spans="1:12" ht="12.75" hidden="1" customHeight="1" outlineLevel="1">
      <c r="A525" s="61" t="str">
        <f>"         "&amp;Labels!B101</f>
        <v xml:space="preserve">         Product 7</v>
      </c>
      <c r="B525" s="76">
        <f>'(Intermediate Computations)'!B6892</f>
        <v>0</v>
      </c>
      <c r="C525" s="76">
        <f>'(Intermediate Computations)'!C6892</f>
        <v>0</v>
      </c>
      <c r="D525" s="76">
        <f>'(Intermediate Computations)'!D6892</f>
        <v>0</v>
      </c>
      <c r="E525" s="76">
        <f>'(Intermediate Computations)'!E6892</f>
        <v>0</v>
      </c>
      <c r="F525" s="43">
        <f t="shared" si="155"/>
        <v>0</v>
      </c>
      <c r="G525" s="76">
        <f>'(Intermediate Computations)'!G6892</f>
        <v>0</v>
      </c>
      <c r="H525" s="76">
        <f>'(Intermediate Computations)'!H6892</f>
        <v>0</v>
      </c>
      <c r="I525" s="76">
        <f>'(Intermediate Computations)'!I6892</f>
        <v>0</v>
      </c>
      <c r="J525" s="76">
        <f>'(Intermediate Computations)'!J6892</f>
        <v>0</v>
      </c>
      <c r="K525" s="43">
        <f t="shared" si="156"/>
        <v>0</v>
      </c>
      <c r="L525" s="43">
        <f t="shared" si="157"/>
        <v>0</v>
      </c>
    </row>
    <row r="526" spans="1:12" ht="12.75" hidden="1" customHeight="1" outlineLevel="1">
      <c r="A526" s="61" t="str">
        <f>"         "&amp;Labels!B102</f>
        <v xml:space="preserve">         Product 8</v>
      </c>
      <c r="B526" s="76">
        <f>'(Intermediate Computations)'!B7220</f>
        <v>0</v>
      </c>
      <c r="C526" s="76">
        <f>'(Intermediate Computations)'!C7220</f>
        <v>0</v>
      </c>
      <c r="D526" s="76">
        <f>'(Intermediate Computations)'!D7220</f>
        <v>0</v>
      </c>
      <c r="E526" s="76">
        <f>'(Intermediate Computations)'!E7220</f>
        <v>0</v>
      </c>
      <c r="F526" s="43">
        <f t="shared" si="155"/>
        <v>0</v>
      </c>
      <c r="G526" s="76">
        <f>'(Intermediate Computations)'!G7220</f>
        <v>0</v>
      </c>
      <c r="H526" s="76">
        <f>'(Intermediate Computations)'!H7220</f>
        <v>0</v>
      </c>
      <c r="I526" s="76">
        <f>'(Intermediate Computations)'!I7220</f>
        <v>0</v>
      </c>
      <c r="J526" s="76">
        <f>'(Intermediate Computations)'!J7220</f>
        <v>0</v>
      </c>
      <c r="K526" s="43">
        <f t="shared" si="156"/>
        <v>0</v>
      </c>
      <c r="L526" s="43">
        <f t="shared" si="157"/>
        <v>0</v>
      </c>
    </row>
    <row r="527" spans="1:12" ht="12.75" hidden="1" customHeight="1" outlineLevel="1">
      <c r="A527" s="61" t="str">
        <f>"         "&amp;Labels!B103</f>
        <v xml:space="preserve">         Product 9</v>
      </c>
      <c r="B527" s="76">
        <f>'(Intermediate Computations)'!B7548</f>
        <v>0</v>
      </c>
      <c r="C527" s="76">
        <f>'(Intermediate Computations)'!C7548</f>
        <v>0</v>
      </c>
      <c r="D527" s="76">
        <f>'(Intermediate Computations)'!D7548</f>
        <v>0</v>
      </c>
      <c r="E527" s="76">
        <f>'(Intermediate Computations)'!E7548</f>
        <v>0</v>
      </c>
      <c r="F527" s="43">
        <f t="shared" si="155"/>
        <v>0</v>
      </c>
      <c r="G527" s="76">
        <f>'(Intermediate Computations)'!G7548</f>
        <v>0</v>
      </c>
      <c r="H527" s="76">
        <f>'(Intermediate Computations)'!H7548</f>
        <v>0</v>
      </c>
      <c r="I527" s="76">
        <f>'(Intermediate Computations)'!I7548</f>
        <v>0</v>
      </c>
      <c r="J527" s="76">
        <f>'(Intermediate Computations)'!J7548</f>
        <v>0</v>
      </c>
      <c r="K527" s="43">
        <f t="shared" si="156"/>
        <v>0</v>
      </c>
      <c r="L527" s="43">
        <f t="shared" si="157"/>
        <v>0</v>
      </c>
    </row>
    <row r="528" spans="1:12" ht="12.75" hidden="1" customHeight="1" outlineLevel="1">
      <c r="A528" s="61" t="str">
        <f>"         "&amp;Labels!B104</f>
        <v xml:space="preserve">         Product 10</v>
      </c>
      <c r="B528" s="76">
        <f>'(Intermediate Computations)'!B7876</f>
        <v>0</v>
      </c>
      <c r="C528" s="76">
        <f>'(Intermediate Computations)'!C7876</f>
        <v>0</v>
      </c>
      <c r="D528" s="76">
        <f>'(Intermediate Computations)'!D7876</f>
        <v>0</v>
      </c>
      <c r="E528" s="76">
        <f>'(Intermediate Computations)'!E7876</f>
        <v>0</v>
      </c>
      <c r="F528" s="43">
        <f t="shared" si="155"/>
        <v>0</v>
      </c>
      <c r="G528" s="76">
        <f>'(Intermediate Computations)'!G7876</f>
        <v>0</v>
      </c>
      <c r="H528" s="76">
        <f>'(Intermediate Computations)'!H7876</f>
        <v>0</v>
      </c>
      <c r="I528" s="76">
        <f>'(Intermediate Computations)'!I7876</f>
        <v>0</v>
      </c>
      <c r="J528" s="76">
        <f>'(Intermediate Computations)'!J7876</f>
        <v>0</v>
      </c>
      <c r="K528" s="43">
        <f t="shared" si="156"/>
        <v>0</v>
      </c>
      <c r="L528" s="43">
        <f t="shared" si="157"/>
        <v>0</v>
      </c>
    </row>
    <row r="529" spans="1:12" ht="12.75" hidden="1" customHeight="1" outlineLevel="1">
      <c r="A529" s="61" t="str">
        <f>"         "&amp;Labels!C94</f>
        <v xml:space="preserve">         Total</v>
      </c>
      <c r="B529" s="84">
        <f>SUM(B519:B528)</f>
        <v>0</v>
      </c>
      <c r="C529" s="84">
        <f>SUM(C519:C528)</f>
        <v>0</v>
      </c>
      <c r="D529" s="84">
        <f>SUM(D519:D528)</f>
        <v>0</v>
      </c>
      <c r="E529" s="84">
        <f>SUM(E519:E528)</f>
        <v>0</v>
      </c>
      <c r="F529" s="43">
        <f t="shared" si="155"/>
        <v>0</v>
      </c>
      <c r="G529" s="84">
        <f>SUM(G519:G528)</f>
        <v>0</v>
      </c>
      <c r="H529" s="84">
        <f>SUM(H519:H528)</f>
        <v>0</v>
      </c>
      <c r="I529" s="84">
        <f>SUM(I519:I528)</f>
        <v>0</v>
      </c>
      <c r="J529" s="84">
        <f>SUM(J519:J528)</f>
        <v>0</v>
      </c>
      <c r="K529" s="43">
        <f t="shared" si="156"/>
        <v>0</v>
      </c>
      <c r="L529" s="43">
        <f t="shared" si="157"/>
        <v>0</v>
      </c>
    </row>
    <row r="530" spans="1:12" ht="12.75" hidden="1" customHeight="1" outlineLevel="1">
      <c r="A530" s="61" t="str">
        <f>"      "&amp;Labels!B89</f>
        <v xml:space="preserve">      Q 5</v>
      </c>
      <c r="B530" s="84"/>
      <c r="C530" s="84"/>
      <c r="D530" s="84"/>
      <c r="E530" s="84"/>
      <c r="F530" s="43"/>
      <c r="G530" s="84"/>
      <c r="H530" s="84"/>
      <c r="I530" s="84"/>
      <c r="J530" s="84"/>
      <c r="K530" s="43"/>
      <c r="L530" s="43"/>
    </row>
    <row r="531" spans="1:12" ht="12.75" hidden="1" customHeight="1" outlineLevel="1">
      <c r="A531" s="61" t="str">
        <f>"         "&amp;Labels!B95</f>
        <v xml:space="preserve">         Product 1</v>
      </c>
      <c r="B531" s="76">
        <f>'(Intermediate Computations)'!B4936</f>
        <v>0</v>
      </c>
      <c r="C531" s="76">
        <f>'(Intermediate Computations)'!C4936</f>
        <v>0</v>
      </c>
      <c r="D531" s="76">
        <f>'(Intermediate Computations)'!D4936</f>
        <v>0</v>
      </c>
      <c r="E531" s="76">
        <f>'(Intermediate Computations)'!E4936</f>
        <v>0</v>
      </c>
      <c r="F531" s="43">
        <f t="shared" ref="F531:F541" si="158">SUM(B531:E531)</f>
        <v>0</v>
      </c>
      <c r="G531" s="76">
        <f>'(Intermediate Computations)'!G4936</f>
        <v>0</v>
      </c>
      <c r="H531" s="76">
        <f>'(Intermediate Computations)'!H4936</f>
        <v>0</v>
      </c>
      <c r="I531" s="76">
        <f>'(Intermediate Computations)'!I4936</f>
        <v>0</v>
      </c>
      <c r="J531" s="76">
        <f>'(Intermediate Computations)'!J4936</f>
        <v>0</v>
      </c>
      <c r="K531" s="43">
        <f t="shared" ref="K531:K541" si="159">SUM(G531:J531)</f>
        <v>0</v>
      </c>
      <c r="L531" s="43">
        <f t="shared" ref="L531:L541" si="160">SUM(B531:E531,G531:J531)</f>
        <v>0</v>
      </c>
    </row>
    <row r="532" spans="1:12" ht="12.75" hidden="1" customHeight="1" outlineLevel="1">
      <c r="A532" s="61" t="str">
        <f>"         "&amp;Labels!B96</f>
        <v xml:space="preserve">         Product 2</v>
      </c>
      <c r="B532" s="76">
        <f>'(Intermediate Computations)'!B5264</f>
        <v>0</v>
      </c>
      <c r="C532" s="76">
        <f>'(Intermediate Computations)'!C5264</f>
        <v>0</v>
      </c>
      <c r="D532" s="76">
        <f>'(Intermediate Computations)'!D5264</f>
        <v>0</v>
      </c>
      <c r="E532" s="76">
        <f>'(Intermediate Computations)'!E5264</f>
        <v>0</v>
      </c>
      <c r="F532" s="43">
        <f t="shared" si="158"/>
        <v>0</v>
      </c>
      <c r="G532" s="76">
        <f>'(Intermediate Computations)'!G5264</f>
        <v>0</v>
      </c>
      <c r="H532" s="76">
        <f>'(Intermediate Computations)'!H5264</f>
        <v>0</v>
      </c>
      <c r="I532" s="76">
        <f>'(Intermediate Computations)'!I5264</f>
        <v>0</v>
      </c>
      <c r="J532" s="76">
        <f>'(Intermediate Computations)'!J5264</f>
        <v>0</v>
      </c>
      <c r="K532" s="43">
        <f t="shared" si="159"/>
        <v>0</v>
      </c>
      <c r="L532" s="43">
        <f t="shared" si="160"/>
        <v>0</v>
      </c>
    </row>
    <row r="533" spans="1:12" ht="12.75" hidden="1" customHeight="1" outlineLevel="1">
      <c r="A533" s="61" t="str">
        <f>"         "&amp;Labels!B97</f>
        <v xml:space="preserve">         Product 3</v>
      </c>
      <c r="B533" s="76">
        <f>'(Intermediate Computations)'!B5592</f>
        <v>0</v>
      </c>
      <c r="C533" s="76">
        <f>'(Intermediate Computations)'!C5592</f>
        <v>0</v>
      </c>
      <c r="D533" s="76">
        <f>'(Intermediate Computations)'!D5592</f>
        <v>0</v>
      </c>
      <c r="E533" s="76">
        <f>'(Intermediate Computations)'!E5592</f>
        <v>0</v>
      </c>
      <c r="F533" s="43">
        <f t="shared" si="158"/>
        <v>0</v>
      </c>
      <c r="G533" s="76">
        <f>'(Intermediate Computations)'!G5592</f>
        <v>0</v>
      </c>
      <c r="H533" s="76">
        <f>'(Intermediate Computations)'!H5592</f>
        <v>0</v>
      </c>
      <c r="I533" s="76">
        <f>'(Intermediate Computations)'!I5592</f>
        <v>0</v>
      </c>
      <c r="J533" s="76">
        <f>'(Intermediate Computations)'!J5592</f>
        <v>0</v>
      </c>
      <c r="K533" s="43">
        <f t="shared" si="159"/>
        <v>0</v>
      </c>
      <c r="L533" s="43">
        <f t="shared" si="160"/>
        <v>0</v>
      </c>
    </row>
    <row r="534" spans="1:12" ht="12.75" hidden="1" customHeight="1" outlineLevel="1">
      <c r="A534" s="61" t="str">
        <f>"         "&amp;Labels!B98</f>
        <v xml:space="preserve">         Product 4</v>
      </c>
      <c r="B534" s="76">
        <f>'(Intermediate Computations)'!B5920</f>
        <v>0</v>
      </c>
      <c r="C534" s="76">
        <f>'(Intermediate Computations)'!C5920</f>
        <v>0</v>
      </c>
      <c r="D534" s="76">
        <f>'(Intermediate Computations)'!D5920</f>
        <v>0</v>
      </c>
      <c r="E534" s="76">
        <f>'(Intermediate Computations)'!E5920</f>
        <v>0</v>
      </c>
      <c r="F534" s="43">
        <f t="shared" si="158"/>
        <v>0</v>
      </c>
      <c r="G534" s="76">
        <f>'(Intermediate Computations)'!G5920</f>
        <v>0</v>
      </c>
      <c r="H534" s="76">
        <f>'(Intermediate Computations)'!H5920</f>
        <v>0</v>
      </c>
      <c r="I534" s="76">
        <f>'(Intermediate Computations)'!I5920</f>
        <v>0</v>
      </c>
      <c r="J534" s="76">
        <f>'(Intermediate Computations)'!J5920</f>
        <v>0</v>
      </c>
      <c r="K534" s="43">
        <f t="shared" si="159"/>
        <v>0</v>
      </c>
      <c r="L534" s="43">
        <f t="shared" si="160"/>
        <v>0</v>
      </c>
    </row>
    <row r="535" spans="1:12" ht="12.75" hidden="1" customHeight="1" outlineLevel="1">
      <c r="A535" s="61" t="str">
        <f>"         "&amp;Labels!B99</f>
        <v xml:space="preserve">         Product 5</v>
      </c>
      <c r="B535" s="76">
        <f>'(Intermediate Computations)'!B6248</f>
        <v>0</v>
      </c>
      <c r="C535" s="76">
        <f>'(Intermediate Computations)'!C6248</f>
        <v>0</v>
      </c>
      <c r="D535" s="76">
        <f>'(Intermediate Computations)'!D6248</f>
        <v>0</v>
      </c>
      <c r="E535" s="76">
        <f>'(Intermediate Computations)'!E6248</f>
        <v>0</v>
      </c>
      <c r="F535" s="43">
        <f t="shared" si="158"/>
        <v>0</v>
      </c>
      <c r="G535" s="76">
        <f>'(Intermediate Computations)'!G6248</f>
        <v>0</v>
      </c>
      <c r="H535" s="76">
        <f>'(Intermediate Computations)'!H6248</f>
        <v>0</v>
      </c>
      <c r="I535" s="76">
        <f>'(Intermediate Computations)'!I6248</f>
        <v>0</v>
      </c>
      <c r="J535" s="76">
        <f>'(Intermediate Computations)'!J6248</f>
        <v>0</v>
      </c>
      <c r="K535" s="43">
        <f t="shared" si="159"/>
        <v>0</v>
      </c>
      <c r="L535" s="43">
        <f t="shared" si="160"/>
        <v>0</v>
      </c>
    </row>
    <row r="536" spans="1:12" ht="12.75" hidden="1" customHeight="1" outlineLevel="1">
      <c r="A536" s="61" t="str">
        <f>"         "&amp;Labels!B100</f>
        <v xml:space="preserve">         Product 6</v>
      </c>
      <c r="B536" s="76">
        <f>'(Intermediate Computations)'!B6576</f>
        <v>0</v>
      </c>
      <c r="C536" s="76">
        <f>'(Intermediate Computations)'!C6576</f>
        <v>0</v>
      </c>
      <c r="D536" s="76">
        <f>'(Intermediate Computations)'!D6576</f>
        <v>0</v>
      </c>
      <c r="E536" s="76">
        <f>'(Intermediate Computations)'!E6576</f>
        <v>0</v>
      </c>
      <c r="F536" s="43">
        <f t="shared" si="158"/>
        <v>0</v>
      </c>
      <c r="G536" s="76">
        <f>'(Intermediate Computations)'!G6576</f>
        <v>0</v>
      </c>
      <c r="H536" s="76">
        <f>'(Intermediate Computations)'!H6576</f>
        <v>0</v>
      </c>
      <c r="I536" s="76">
        <f>'(Intermediate Computations)'!I6576</f>
        <v>0</v>
      </c>
      <c r="J536" s="76">
        <f>'(Intermediate Computations)'!J6576</f>
        <v>0</v>
      </c>
      <c r="K536" s="43">
        <f t="shared" si="159"/>
        <v>0</v>
      </c>
      <c r="L536" s="43">
        <f t="shared" si="160"/>
        <v>0</v>
      </c>
    </row>
    <row r="537" spans="1:12" ht="12.75" hidden="1" customHeight="1" outlineLevel="1">
      <c r="A537" s="61" t="str">
        <f>"         "&amp;Labels!B101</f>
        <v xml:space="preserve">         Product 7</v>
      </c>
      <c r="B537" s="76">
        <f>'(Intermediate Computations)'!B6904</f>
        <v>0</v>
      </c>
      <c r="C537" s="76">
        <f>'(Intermediate Computations)'!C6904</f>
        <v>0</v>
      </c>
      <c r="D537" s="76">
        <f>'(Intermediate Computations)'!D6904</f>
        <v>0</v>
      </c>
      <c r="E537" s="76">
        <f>'(Intermediate Computations)'!E6904</f>
        <v>0</v>
      </c>
      <c r="F537" s="43">
        <f t="shared" si="158"/>
        <v>0</v>
      </c>
      <c r="G537" s="76">
        <f>'(Intermediate Computations)'!G6904</f>
        <v>0</v>
      </c>
      <c r="H537" s="76">
        <f>'(Intermediate Computations)'!H6904</f>
        <v>0</v>
      </c>
      <c r="I537" s="76">
        <f>'(Intermediate Computations)'!I6904</f>
        <v>0</v>
      </c>
      <c r="J537" s="76">
        <f>'(Intermediate Computations)'!J6904</f>
        <v>0</v>
      </c>
      <c r="K537" s="43">
        <f t="shared" si="159"/>
        <v>0</v>
      </c>
      <c r="L537" s="43">
        <f t="shared" si="160"/>
        <v>0</v>
      </c>
    </row>
    <row r="538" spans="1:12" ht="12.75" hidden="1" customHeight="1" outlineLevel="1">
      <c r="A538" s="61" t="str">
        <f>"         "&amp;Labels!B102</f>
        <v xml:space="preserve">         Product 8</v>
      </c>
      <c r="B538" s="76">
        <f>'(Intermediate Computations)'!B7232</f>
        <v>0</v>
      </c>
      <c r="C538" s="76">
        <f>'(Intermediate Computations)'!C7232</f>
        <v>0</v>
      </c>
      <c r="D538" s="76">
        <f>'(Intermediate Computations)'!D7232</f>
        <v>0</v>
      </c>
      <c r="E538" s="76">
        <f>'(Intermediate Computations)'!E7232</f>
        <v>0</v>
      </c>
      <c r="F538" s="43">
        <f t="shared" si="158"/>
        <v>0</v>
      </c>
      <c r="G538" s="76">
        <f>'(Intermediate Computations)'!G7232</f>
        <v>0</v>
      </c>
      <c r="H538" s="76">
        <f>'(Intermediate Computations)'!H7232</f>
        <v>0</v>
      </c>
      <c r="I538" s="76">
        <f>'(Intermediate Computations)'!I7232</f>
        <v>0</v>
      </c>
      <c r="J538" s="76">
        <f>'(Intermediate Computations)'!J7232</f>
        <v>0</v>
      </c>
      <c r="K538" s="43">
        <f t="shared" si="159"/>
        <v>0</v>
      </c>
      <c r="L538" s="43">
        <f t="shared" si="160"/>
        <v>0</v>
      </c>
    </row>
    <row r="539" spans="1:12" ht="12.75" hidden="1" customHeight="1" outlineLevel="1">
      <c r="A539" s="61" t="str">
        <f>"         "&amp;Labels!B103</f>
        <v xml:space="preserve">         Product 9</v>
      </c>
      <c r="B539" s="76">
        <f>'(Intermediate Computations)'!B7560</f>
        <v>0</v>
      </c>
      <c r="C539" s="76">
        <f>'(Intermediate Computations)'!C7560</f>
        <v>0</v>
      </c>
      <c r="D539" s="76">
        <f>'(Intermediate Computations)'!D7560</f>
        <v>0</v>
      </c>
      <c r="E539" s="76">
        <f>'(Intermediate Computations)'!E7560</f>
        <v>0</v>
      </c>
      <c r="F539" s="43">
        <f t="shared" si="158"/>
        <v>0</v>
      </c>
      <c r="G539" s="76">
        <f>'(Intermediate Computations)'!G7560</f>
        <v>0</v>
      </c>
      <c r="H539" s="76">
        <f>'(Intermediate Computations)'!H7560</f>
        <v>0</v>
      </c>
      <c r="I539" s="76">
        <f>'(Intermediate Computations)'!I7560</f>
        <v>0</v>
      </c>
      <c r="J539" s="76">
        <f>'(Intermediate Computations)'!J7560</f>
        <v>0</v>
      </c>
      <c r="K539" s="43">
        <f t="shared" si="159"/>
        <v>0</v>
      </c>
      <c r="L539" s="43">
        <f t="shared" si="160"/>
        <v>0</v>
      </c>
    </row>
    <row r="540" spans="1:12" ht="12.75" hidden="1" customHeight="1" outlineLevel="1">
      <c r="A540" s="61" t="str">
        <f>"         "&amp;Labels!B104</f>
        <v xml:space="preserve">         Product 10</v>
      </c>
      <c r="B540" s="76">
        <f>'(Intermediate Computations)'!B7888</f>
        <v>0</v>
      </c>
      <c r="C540" s="76">
        <f>'(Intermediate Computations)'!C7888</f>
        <v>0</v>
      </c>
      <c r="D540" s="76">
        <f>'(Intermediate Computations)'!D7888</f>
        <v>0</v>
      </c>
      <c r="E540" s="76">
        <f>'(Intermediate Computations)'!E7888</f>
        <v>0</v>
      </c>
      <c r="F540" s="43">
        <f t="shared" si="158"/>
        <v>0</v>
      </c>
      <c r="G540" s="76">
        <f>'(Intermediate Computations)'!G7888</f>
        <v>0</v>
      </c>
      <c r="H540" s="76">
        <f>'(Intermediate Computations)'!H7888</f>
        <v>0</v>
      </c>
      <c r="I540" s="76">
        <f>'(Intermediate Computations)'!I7888</f>
        <v>0</v>
      </c>
      <c r="J540" s="76">
        <f>'(Intermediate Computations)'!J7888</f>
        <v>0</v>
      </c>
      <c r="K540" s="43">
        <f t="shared" si="159"/>
        <v>0</v>
      </c>
      <c r="L540" s="43">
        <f t="shared" si="160"/>
        <v>0</v>
      </c>
    </row>
    <row r="541" spans="1:12" ht="12.75" hidden="1" customHeight="1" outlineLevel="1">
      <c r="A541" s="61" t="str">
        <f>"         "&amp;Labels!C94</f>
        <v xml:space="preserve">         Total</v>
      </c>
      <c r="B541" s="84">
        <f>SUM(B531:B540)</f>
        <v>0</v>
      </c>
      <c r="C541" s="84">
        <f>SUM(C531:C540)</f>
        <v>0</v>
      </c>
      <c r="D541" s="84">
        <f>SUM(D531:D540)</f>
        <v>0</v>
      </c>
      <c r="E541" s="84">
        <f>SUM(E531:E540)</f>
        <v>0</v>
      </c>
      <c r="F541" s="43">
        <f t="shared" si="158"/>
        <v>0</v>
      </c>
      <c r="G541" s="84">
        <f>SUM(G531:G540)</f>
        <v>0</v>
      </c>
      <c r="H541" s="84">
        <f>SUM(H531:H540)</f>
        <v>0</v>
      </c>
      <c r="I541" s="84">
        <f>SUM(I531:I540)</f>
        <v>0</v>
      </c>
      <c r="J541" s="84">
        <f>SUM(J531:J540)</f>
        <v>0</v>
      </c>
      <c r="K541" s="43">
        <f t="shared" si="159"/>
        <v>0</v>
      </c>
      <c r="L541" s="43">
        <f t="shared" si="160"/>
        <v>0</v>
      </c>
    </row>
    <row r="542" spans="1:12" ht="12.75" hidden="1" customHeight="1" outlineLevel="1">
      <c r="A542" s="61" t="str">
        <f>"      "&amp;Labels!B90</f>
        <v xml:space="preserve">      Q 6</v>
      </c>
      <c r="B542" s="84"/>
      <c r="C542" s="84"/>
      <c r="D542" s="84"/>
      <c r="E542" s="84"/>
      <c r="F542" s="43"/>
      <c r="G542" s="84"/>
      <c r="H542" s="84"/>
      <c r="I542" s="84"/>
      <c r="J542" s="84"/>
      <c r="K542" s="43"/>
      <c r="L542" s="43"/>
    </row>
    <row r="543" spans="1:12" ht="12.75" hidden="1" customHeight="1" outlineLevel="1">
      <c r="A543" s="61" t="str">
        <f>"         "&amp;Labels!B95</f>
        <v xml:space="preserve">         Product 1</v>
      </c>
      <c r="B543" s="76">
        <f>'(Intermediate Computations)'!B4948</f>
        <v>0</v>
      </c>
      <c r="C543" s="76">
        <f>'(Intermediate Computations)'!C4948</f>
        <v>0</v>
      </c>
      <c r="D543" s="76">
        <f>'(Intermediate Computations)'!D4948</f>
        <v>0</v>
      </c>
      <c r="E543" s="76">
        <f>'(Intermediate Computations)'!E4948</f>
        <v>0</v>
      </c>
      <c r="F543" s="43">
        <f t="shared" ref="F543:F553" si="161">SUM(B543:E543)</f>
        <v>0</v>
      </c>
      <c r="G543" s="76">
        <f>'(Intermediate Computations)'!G4948</f>
        <v>0</v>
      </c>
      <c r="H543" s="76">
        <f>'(Intermediate Computations)'!H4948</f>
        <v>0</v>
      </c>
      <c r="I543" s="76">
        <f>'(Intermediate Computations)'!I4948</f>
        <v>0</v>
      </c>
      <c r="J543" s="76">
        <f>'(Intermediate Computations)'!J4948</f>
        <v>0</v>
      </c>
      <c r="K543" s="43">
        <f t="shared" ref="K543:K553" si="162">SUM(G543:J543)</f>
        <v>0</v>
      </c>
      <c r="L543" s="43">
        <f t="shared" ref="L543:L553" si="163">SUM(B543:E543,G543:J543)</f>
        <v>0</v>
      </c>
    </row>
    <row r="544" spans="1:12" ht="12.75" hidden="1" customHeight="1" outlineLevel="1">
      <c r="A544" s="61" t="str">
        <f>"         "&amp;Labels!B96</f>
        <v xml:space="preserve">         Product 2</v>
      </c>
      <c r="B544" s="76">
        <f>'(Intermediate Computations)'!B5276</f>
        <v>0</v>
      </c>
      <c r="C544" s="76">
        <f>'(Intermediate Computations)'!C5276</f>
        <v>0</v>
      </c>
      <c r="D544" s="76">
        <f>'(Intermediate Computations)'!D5276</f>
        <v>0</v>
      </c>
      <c r="E544" s="76">
        <f>'(Intermediate Computations)'!E5276</f>
        <v>0</v>
      </c>
      <c r="F544" s="43">
        <f t="shared" si="161"/>
        <v>0</v>
      </c>
      <c r="G544" s="76">
        <f>'(Intermediate Computations)'!G5276</f>
        <v>0</v>
      </c>
      <c r="H544" s="76">
        <f>'(Intermediate Computations)'!H5276</f>
        <v>0</v>
      </c>
      <c r="I544" s="76">
        <f>'(Intermediate Computations)'!I5276</f>
        <v>0</v>
      </c>
      <c r="J544" s="76">
        <f>'(Intermediate Computations)'!J5276</f>
        <v>0</v>
      </c>
      <c r="K544" s="43">
        <f t="shared" si="162"/>
        <v>0</v>
      </c>
      <c r="L544" s="43">
        <f t="shared" si="163"/>
        <v>0</v>
      </c>
    </row>
    <row r="545" spans="1:12" ht="12.75" hidden="1" customHeight="1" outlineLevel="1">
      <c r="A545" s="61" t="str">
        <f>"         "&amp;Labels!B97</f>
        <v xml:space="preserve">         Product 3</v>
      </c>
      <c r="B545" s="76">
        <f>'(Intermediate Computations)'!B5604</f>
        <v>0</v>
      </c>
      <c r="C545" s="76">
        <f>'(Intermediate Computations)'!C5604</f>
        <v>0</v>
      </c>
      <c r="D545" s="76">
        <f>'(Intermediate Computations)'!D5604</f>
        <v>0</v>
      </c>
      <c r="E545" s="76">
        <f>'(Intermediate Computations)'!E5604</f>
        <v>0</v>
      </c>
      <c r="F545" s="43">
        <f t="shared" si="161"/>
        <v>0</v>
      </c>
      <c r="G545" s="76">
        <f>'(Intermediate Computations)'!G5604</f>
        <v>0</v>
      </c>
      <c r="H545" s="76">
        <f>'(Intermediate Computations)'!H5604</f>
        <v>0</v>
      </c>
      <c r="I545" s="76">
        <f>'(Intermediate Computations)'!I5604</f>
        <v>0</v>
      </c>
      <c r="J545" s="76">
        <f>'(Intermediate Computations)'!J5604</f>
        <v>0</v>
      </c>
      <c r="K545" s="43">
        <f t="shared" si="162"/>
        <v>0</v>
      </c>
      <c r="L545" s="43">
        <f t="shared" si="163"/>
        <v>0</v>
      </c>
    </row>
    <row r="546" spans="1:12" ht="12.75" hidden="1" customHeight="1" outlineLevel="1">
      <c r="A546" s="61" t="str">
        <f>"         "&amp;Labels!B98</f>
        <v xml:space="preserve">         Product 4</v>
      </c>
      <c r="B546" s="76">
        <f>'(Intermediate Computations)'!B5932</f>
        <v>0</v>
      </c>
      <c r="C546" s="76">
        <f>'(Intermediate Computations)'!C5932</f>
        <v>0</v>
      </c>
      <c r="D546" s="76">
        <f>'(Intermediate Computations)'!D5932</f>
        <v>0</v>
      </c>
      <c r="E546" s="76">
        <f>'(Intermediate Computations)'!E5932</f>
        <v>0</v>
      </c>
      <c r="F546" s="43">
        <f t="shared" si="161"/>
        <v>0</v>
      </c>
      <c r="G546" s="76">
        <f>'(Intermediate Computations)'!G5932</f>
        <v>0</v>
      </c>
      <c r="H546" s="76">
        <f>'(Intermediate Computations)'!H5932</f>
        <v>0</v>
      </c>
      <c r="I546" s="76">
        <f>'(Intermediate Computations)'!I5932</f>
        <v>0</v>
      </c>
      <c r="J546" s="76">
        <f>'(Intermediate Computations)'!J5932</f>
        <v>0</v>
      </c>
      <c r="K546" s="43">
        <f t="shared" si="162"/>
        <v>0</v>
      </c>
      <c r="L546" s="43">
        <f t="shared" si="163"/>
        <v>0</v>
      </c>
    </row>
    <row r="547" spans="1:12" ht="12.75" hidden="1" customHeight="1" outlineLevel="1">
      <c r="A547" s="61" t="str">
        <f>"         "&amp;Labels!B99</f>
        <v xml:space="preserve">         Product 5</v>
      </c>
      <c r="B547" s="76">
        <f>'(Intermediate Computations)'!B6260</f>
        <v>0</v>
      </c>
      <c r="C547" s="76">
        <f>'(Intermediate Computations)'!C6260</f>
        <v>0</v>
      </c>
      <c r="D547" s="76">
        <f>'(Intermediate Computations)'!D6260</f>
        <v>0</v>
      </c>
      <c r="E547" s="76">
        <f>'(Intermediate Computations)'!E6260</f>
        <v>0</v>
      </c>
      <c r="F547" s="43">
        <f t="shared" si="161"/>
        <v>0</v>
      </c>
      <c r="G547" s="76">
        <f>'(Intermediate Computations)'!G6260</f>
        <v>0</v>
      </c>
      <c r="H547" s="76">
        <f>'(Intermediate Computations)'!H6260</f>
        <v>0</v>
      </c>
      <c r="I547" s="76">
        <f>'(Intermediate Computations)'!I6260</f>
        <v>0</v>
      </c>
      <c r="J547" s="76">
        <f>'(Intermediate Computations)'!J6260</f>
        <v>0</v>
      </c>
      <c r="K547" s="43">
        <f t="shared" si="162"/>
        <v>0</v>
      </c>
      <c r="L547" s="43">
        <f t="shared" si="163"/>
        <v>0</v>
      </c>
    </row>
    <row r="548" spans="1:12" ht="12.75" hidden="1" customHeight="1" outlineLevel="1">
      <c r="A548" s="61" t="str">
        <f>"         "&amp;Labels!B100</f>
        <v xml:space="preserve">         Product 6</v>
      </c>
      <c r="B548" s="76">
        <f>'(Intermediate Computations)'!B6588</f>
        <v>0</v>
      </c>
      <c r="C548" s="76">
        <f>'(Intermediate Computations)'!C6588</f>
        <v>0</v>
      </c>
      <c r="D548" s="76">
        <f>'(Intermediate Computations)'!D6588</f>
        <v>0</v>
      </c>
      <c r="E548" s="76">
        <f>'(Intermediate Computations)'!E6588</f>
        <v>0</v>
      </c>
      <c r="F548" s="43">
        <f t="shared" si="161"/>
        <v>0</v>
      </c>
      <c r="G548" s="76">
        <f>'(Intermediate Computations)'!G6588</f>
        <v>0</v>
      </c>
      <c r="H548" s="76">
        <f>'(Intermediate Computations)'!H6588</f>
        <v>0</v>
      </c>
      <c r="I548" s="76">
        <f>'(Intermediate Computations)'!I6588</f>
        <v>0</v>
      </c>
      <c r="J548" s="76">
        <f>'(Intermediate Computations)'!J6588</f>
        <v>0</v>
      </c>
      <c r="K548" s="43">
        <f t="shared" si="162"/>
        <v>0</v>
      </c>
      <c r="L548" s="43">
        <f t="shared" si="163"/>
        <v>0</v>
      </c>
    </row>
    <row r="549" spans="1:12" ht="12.75" hidden="1" customHeight="1" outlineLevel="1">
      <c r="A549" s="61" t="str">
        <f>"         "&amp;Labels!B101</f>
        <v xml:space="preserve">         Product 7</v>
      </c>
      <c r="B549" s="76">
        <f>'(Intermediate Computations)'!B6916</f>
        <v>0</v>
      </c>
      <c r="C549" s="76">
        <f>'(Intermediate Computations)'!C6916</f>
        <v>0</v>
      </c>
      <c r="D549" s="76">
        <f>'(Intermediate Computations)'!D6916</f>
        <v>0</v>
      </c>
      <c r="E549" s="76">
        <f>'(Intermediate Computations)'!E6916</f>
        <v>0</v>
      </c>
      <c r="F549" s="43">
        <f t="shared" si="161"/>
        <v>0</v>
      </c>
      <c r="G549" s="76">
        <f>'(Intermediate Computations)'!G6916</f>
        <v>0</v>
      </c>
      <c r="H549" s="76">
        <f>'(Intermediate Computations)'!H6916</f>
        <v>0</v>
      </c>
      <c r="I549" s="76">
        <f>'(Intermediate Computations)'!I6916</f>
        <v>0</v>
      </c>
      <c r="J549" s="76">
        <f>'(Intermediate Computations)'!J6916</f>
        <v>0</v>
      </c>
      <c r="K549" s="43">
        <f t="shared" si="162"/>
        <v>0</v>
      </c>
      <c r="L549" s="43">
        <f t="shared" si="163"/>
        <v>0</v>
      </c>
    </row>
    <row r="550" spans="1:12" ht="12.75" hidden="1" customHeight="1" outlineLevel="1">
      <c r="A550" s="61" t="str">
        <f>"         "&amp;Labels!B102</f>
        <v xml:space="preserve">         Product 8</v>
      </c>
      <c r="B550" s="76">
        <f>'(Intermediate Computations)'!B7244</f>
        <v>0</v>
      </c>
      <c r="C550" s="76">
        <f>'(Intermediate Computations)'!C7244</f>
        <v>0</v>
      </c>
      <c r="D550" s="76">
        <f>'(Intermediate Computations)'!D7244</f>
        <v>0</v>
      </c>
      <c r="E550" s="76">
        <f>'(Intermediate Computations)'!E7244</f>
        <v>0</v>
      </c>
      <c r="F550" s="43">
        <f t="shared" si="161"/>
        <v>0</v>
      </c>
      <c r="G550" s="76">
        <f>'(Intermediate Computations)'!G7244</f>
        <v>0</v>
      </c>
      <c r="H550" s="76">
        <f>'(Intermediate Computations)'!H7244</f>
        <v>0</v>
      </c>
      <c r="I550" s="76">
        <f>'(Intermediate Computations)'!I7244</f>
        <v>0</v>
      </c>
      <c r="J550" s="76">
        <f>'(Intermediate Computations)'!J7244</f>
        <v>0</v>
      </c>
      <c r="K550" s="43">
        <f t="shared" si="162"/>
        <v>0</v>
      </c>
      <c r="L550" s="43">
        <f t="shared" si="163"/>
        <v>0</v>
      </c>
    </row>
    <row r="551" spans="1:12" ht="12.75" hidden="1" customHeight="1" outlineLevel="1">
      <c r="A551" s="61" t="str">
        <f>"         "&amp;Labels!B103</f>
        <v xml:space="preserve">         Product 9</v>
      </c>
      <c r="B551" s="76">
        <f>'(Intermediate Computations)'!B7572</f>
        <v>0</v>
      </c>
      <c r="C551" s="76">
        <f>'(Intermediate Computations)'!C7572</f>
        <v>0</v>
      </c>
      <c r="D551" s="76">
        <f>'(Intermediate Computations)'!D7572</f>
        <v>0</v>
      </c>
      <c r="E551" s="76">
        <f>'(Intermediate Computations)'!E7572</f>
        <v>0</v>
      </c>
      <c r="F551" s="43">
        <f t="shared" si="161"/>
        <v>0</v>
      </c>
      <c r="G551" s="76">
        <f>'(Intermediate Computations)'!G7572</f>
        <v>0</v>
      </c>
      <c r="H551" s="76">
        <f>'(Intermediate Computations)'!H7572</f>
        <v>0</v>
      </c>
      <c r="I551" s="76">
        <f>'(Intermediate Computations)'!I7572</f>
        <v>0</v>
      </c>
      <c r="J551" s="76">
        <f>'(Intermediate Computations)'!J7572</f>
        <v>0</v>
      </c>
      <c r="K551" s="43">
        <f t="shared" si="162"/>
        <v>0</v>
      </c>
      <c r="L551" s="43">
        <f t="shared" si="163"/>
        <v>0</v>
      </c>
    </row>
    <row r="552" spans="1:12" ht="12.75" hidden="1" customHeight="1" outlineLevel="1">
      <c r="A552" s="61" t="str">
        <f>"         "&amp;Labels!B104</f>
        <v xml:space="preserve">         Product 10</v>
      </c>
      <c r="B552" s="76">
        <f>'(Intermediate Computations)'!B7900</f>
        <v>0</v>
      </c>
      <c r="C552" s="76">
        <f>'(Intermediate Computations)'!C7900</f>
        <v>0</v>
      </c>
      <c r="D552" s="76">
        <f>'(Intermediate Computations)'!D7900</f>
        <v>0</v>
      </c>
      <c r="E552" s="76">
        <f>'(Intermediate Computations)'!E7900</f>
        <v>0</v>
      </c>
      <c r="F552" s="43">
        <f t="shared" si="161"/>
        <v>0</v>
      </c>
      <c r="G552" s="76">
        <f>'(Intermediate Computations)'!G7900</f>
        <v>0</v>
      </c>
      <c r="H552" s="76">
        <f>'(Intermediate Computations)'!H7900</f>
        <v>0</v>
      </c>
      <c r="I552" s="76">
        <f>'(Intermediate Computations)'!I7900</f>
        <v>0</v>
      </c>
      <c r="J552" s="76">
        <f>'(Intermediate Computations)'!J7900</f>
        <v>0</v>
      </c>
      <c r="K552" s="43">
        <f t="shared" si="162"/>
        <v>0</v>
      </c>
      <c r="L552" s="43">
        <f t="shared" si="163"/>
        <v>0</v>
      </c>
    </row>
    <row r="553" spans="1:12" ht="12.75" hidden="1" customHeight="1" outlineLevel="1">
      <c r="A553" s="61" t="str">
        <f>"         "&amp;Labels!C94</f>
        <v xml:space="preserve">         Total</v>
      </c>
      <c r="B553" s="84">
        <f>SUM(B543:B552)</f>
        <v>0</v>
      </c>
      <c r="C553" s="84">
        <f>SUM(C543:C552)</f>
        <v>0</v>
      </c>
      <c r="D553" s="84">
        <f>SUM(D543:D552)</f>
        <v>0</v>
      </c>
      <c r="E553" s="84">
        <f>SUM(E543:E552)</f>
        <v>0</v>
      </c>
      <c r="F553" s="43">
        <f t="shared" si="161"/>
        <v>0</v>
      </c>
      <c r="G553" s="84">
        <f>SUM(G543:G552)</f>
        <v>0</v>
      </c>
      <c r="H553" s="84">
        <f>SUM(H543:H552)</f>
        <v>0</v>
      </c>
      <c r="I553" s="84">
        <f>SUM(I543:I552)</f>
        <v>0</v>
      </c>
      <c r="J553" s="84">
        <f>SUM(J543:J552)</f>
        <v>0</v>
      </c>
      <c r="K553" s="43">
        <f t="shared" si="162"/>
        <v>0</v>
      </c>
      <c r="L553" s="43">
        <f t="shared" si="163"/>
        <v>0</v>
      </c>
    </row>
    <row r="554" spans="1:12" ht="12.75" hidden="1" customHeight="1" outlineLevel="1">
      <c r="A554" s="61" t="str">
        <f>"      "&amp;Labels!B91</f>
        <v xml:space="preserve">      Q 7</v>
      </c>
      <c r="B554" s="84"/>
      <c r="C554" s="84"/>
      <c r="D554" s="84"/>
      <c r="E554" s="84"/>
      <c r="F554" s="43"/>
      <c r="G554" s="84"/>
      <c r="H554" s="84"/>
      <c r="I554" s="84"/>
      <c r="J554" s="84"/>
      <c r="K554" s="43"/>
      <c r="L554" s="43"/>
    </row>
    <row r="555" spans="1:12" ht="12.75" hidden="1" customHeight="1" outlineLevel="1">
      <c r="A555" s="61" t="str">
        <f>"         "&amp;Labels!B95</f>
        <v xml:space="preserve">         Product 1</v>
      </c>
      <c r="B555" s="76">
        <f>'(Intermediate Computations)'!B4960</f>
        <v>0</v>
      </c>
      <c r="C555" s="76">
        <f>'(Intermediate Computations)'!C4960</f>
        <v>0</v>
      </c>
      <c r="D555" s="76">
        <f>'(Intermediate Computations)'!D4960</f>
        <v>0</v>
      </c>
      <c r="E555" s="76">
        <f>'(Intermediate Computations)'!E4960</f>
        <v>0</v>
      </c>
      <c r="F555" s="43">
        <f t="shared" ref="F555:F565" si="164">SUM(B555:E555)</f>
        <v>0</v>
      </c>
      <c r="G555" s="76">
        <f>'(Intermediate Computations)'!G4960</f>
        <v>0</v>
      </c>
      <c r="H555" s="76">
        <f>'(Intermediate Computations)'!H4960</f>
        <v>0</v>
      </c>
      <c r="I555" s="76">
        <f>'(Intermediate Computations)'!I4960</f>
        <v>0</v>
      </c>
      <c r="J555" s="76">
        <f>'(Intermediate Computations)'!J4960</f>
        <v>0</v>
      </c>
      <c r="K555" s="43">
        <f t="shared" ref="K555:K565" si="165">SUM(G555:J555)</f>
        <v>0</v>
      </c>
      <c r="L555" s="43">
        <f t="shared" ref="L555:L565" si="166">SUM(B555:E555,G555:J555)</f>
        <v>0</v>
      </c>
    </row>
    <row r="556" spans="1:12" ht="12.75" hidden="1" customHeight="1" outlineLevel="1">
      <c r="A556" s="61" t="str">
        <f>"         "&amp;Labels!B96</f>
        <v xml:space="preserve">         Product 2</v>
      </c>
      <c r="B556" s="76">
        <f>'(Intermediate Computations)'!B5288</f>
        <v>0</v>
      </c>
      <c r="C556" s="76">
        <f>'(Intermediate Computations)'!C5288</f>
        <v>0</v>
      </c>
      <c r="D556" s="76">
        <f>'(Intermediate Computations)'!D5288</f>
        <v>0</v>
      </c>
      <c r="E556" s="76">
        <f>'(Intermediate Computations)'!E5288</f>
        <v>0</v>
      </c>
      <c r="F556" s="43">
        <f t="shared" si="164"/>
        <v>0</v>
      </c>
      <c r="G556" s="76">
        <f>'(Intermediate Computations)'!G5288</f>
        <v>0</v>
      </c>
      <c r="H556" s="76">
        <f>'(Intermediate Computations)'!H5288</f>
        <v>0</v>
      </c>
      <c r="I556" s="76">
        <f>'(Intermediate Computations)'!I5288</f>
        <v>0</v>
      </c>
      <c r="J556" s="76">
        <f>'(Intermediate Computations)'!J5288</f>
        <v>0</v>
      </c>
      <c r="K556" s="43">
        <f t="shared" si="165"/>
        <v>0</v>
      </c>
      <c r="L556" s="43">
        <f t="shared" si="166"/>
        <v>0</v>
      </c>
    </row>
    <row r="557" spans="1:12" ht="12.75" hidden="1" customHeight="1" outlineLevel="1">
      <c r="A557" s="61" t="str">
        <f>"         "&amp;Labels!B97</f>
        <v xml:space="preserve">         Product 3</v>
      </c>
      <c r="B557" s="76">
        <f>'(Intermediate Computations)'!B5616</f>
        <v>0</v>
      </c>
      <c r="C557" s="76">
        <f>'(Intermediate Computations)'!C5616</f>
        <v>0</v>
      </c>
      <c r="D557" s="76">
        <f>'(Intermediate Computations)'!D5616</f>
        <v>0</v>
      </c>
      <c r="E557" s="76">
        <f>'(Intermediate Computations)'!E5616</f>
        <v>0</v>
      </c>
      <c r="F557" s="43">
        <f t="shared" si="164"/>
        <v>0</v>
      </c>
      <c r="G557" s="76">
        <f>'(Intermediate Computations)'!G5616</f>
        <v>0</v>
      </c>
      <c r="H557" s="76">
        <f>'(Intermediate Computations)'!H5616</f>
        <v>0</v>
      </c>
      <c r="I557" s="76">
        <f>'(Intermediate Computations)'!I5616</f>
        <v>0</v>
      </c>
      <c r="J557" s="76">
        <f>'(Intermediate Computations)'!J5616</f>
        <v>0</v>
      </c>
      <c r="K557" s="43">
        <f t="shared" si="165"/>
        <v>0</v>
      </c>
      <c r="L557" s="43">
        <f t="shared" si="166"/>
        <v>0</v>
      </c>
    </row>
    <row r="558" spans="1:12" ht="12.75" hidden="1" customHeight="1" outlineLevel="1">
      <c r="A558" s="61" t="str">
        <f>"         "&amp;Labels!B98</f>
        <v xml:space="preserve">         Product 4</v>
      </c>
      <c r="B558" s="76">
        <f>'(Intermediate Computations)'!B5944</f>
        <v>0</v>
      </c>
      <c r="C558" s="76">
        <f>'(Intermediate Computations)'!C5944</f>
        <v>0</v>
      </c>
      <c r="D558" s="76">
        <f>'(Intermediate Computations)'!D5944</f>
        <v>0</v>
      </c>
      <c r="E558" s="76">
        <f>'(Intermediate Computations)'!E5944</f>
        <v>0</v>
      </c>
      <c r="F558" s="43">
        <f t="shared" si="164"/>
        <v>0</v>
      </c>
      <c r="G558" s="76">
        <f>'(Intermediate Computations)'!G5944</f>
        <v>0</v>
      </c>
      <c r="H558" s="76">
        <f>'(Intermediate Computations)'!H5944</f>
        <v>0</v>
      </c>
      <c r="I558" s="76">
        <f>'(Intermediate Computations)'!I5944</f>
        <v>0</v>
      </c>
      <c r="J558" s="76">
        <f>'(Intermediate Computations)'!J5944</f>
        <v>0</v>
      </c>
      <c r="K558" s="43">
        <f t="shared" si="165"/>
        <v>0</v>
      </c>
      <c r="L558" s="43">
        <f t="shared" si="166"/>
        <v>0</v>
      </c>
    </row>
    <row r="559" spans="1:12" ht="12.75" hidden="1" customHeight="1" outlineLevel="1">
      <c r="A559" s="61" t="str">
        <f>"         "&amp;Labels!B99</f>
        <v xml:space="preserve">         Product 5</v>
      </c>
      <c r="B559" s="76">
        <f>'(Intermediate Computations)'!B6272</f>
        <v>0</v>
      </c>
      <c r="C559" s="76">
        <f>'(Intermediate Computations)'!C6272</f>
        <v>0</v>
      </c>
      <c r="D559" s="76">
        <f>'(Intermediate Computations)'!D6272</f>
        <v>0</v>
      </c>
      <c r="E559" s="76">
        <f>'(Intermediate Computations)'!E6272</f>
        <v>0</v>
      </c>
      <c r="F559" s="43">
        <f t="shared" si="164"/>
        <v>0</v>
      </c>
      <c r="G559" s="76">
        <f>'(Intermediate Computations)'!G6272</f>
        <v>0</v>
      </c>
      <c r="H559" s="76">
        <f>'(Intermediate Computations)'!H6272</f>
        <v>0</v>
      </c>
      <c r="I559" s="76">
        <f>'(Intermediate Computations)'!I6272</f>
        <v>0</v>
      </c>
      <c r="J559" s="76">
        <f>'(Intermediate Computations)'!J6272</f>
        <v>0</v>
      </c>
      <c r="K559" s="43">
        <f t="shared" si="165"/>
        <v>0</v>
      </c>
      <c r="L559" s="43">
        <f t="shared" si="166"/>
        <v>0</v>
      </c>
    </row>
    <row r="560" spans="1:12" ht="12.75" hidden="1" customHeight="1" outlineLevel="1">
      <c r="A560" s="61" t="str">
        <f>"         "&amp;Labels!B100</f>
        <v xml:space="preserve">         Product 6</v>
      </c>
      <c r="B560" s="76">
        <f>'(Intermediate Computations)'!B6600</f>
        <v>0</v>
      </c>
      <c r="C560" s="76">
        <f>'(Intermediate Computations)'!C6600</f>
        <v>0</v>
      </c>
      <c r="D560" s="76">
        <f>'(Intermediate Computations)'!D6600</f>
        <v>0</v>
      </c>
      <c r="E560" s="76">
        <f>'(Intermediate Computations)'!E6600</f>
        <v>0</v>
      </c>
      <c r="F560" s="43">
        <f t="shared" si="164"/>
        <v>0</v>
      </c>
      <c r="G560" s="76">
        <f>'(Intermediate Computations)'!G6600</f>
        <v>0</v>
      </c>
      <c r="H560" s="76">
        <f>'(Intermediate Computations)'!H6600</f>
        <v>0</v>
      </c>
      <c r="I560" s="76">
        <f>'(Intermediate Computations)'!I6600</f>
        <v>0</v>
      </c>
      <c r="J560" s="76">
        <f>'(Intermediate Computations)'!J6600</f>
        <v>0</v>
      </c>
      <c r="K560" s="43">
        <f t="shared" si="165"/>
        <v>0</v>
      </c>
      <c r="L560" s="43">
        <f t="shared" si="166"/>
        <v>0</v>
      </c>
    </row>
    <row r="561" spans="1:12" ht="12.75" hidden="1" customHeight="1" outlineLevel="1">
      <c r="A561" s="61" t="str">
        <f>"         "&amp;Labels!B101</f>
        <v xml:space="preserve">         Product 7</v>
      </c>
      <c r="B561" s="76">
        <f>'(Intermediate Computations)'!B6928</f>
        <v>0</v>
      </c>
      <c r="C561" s="76">
        <f>'(Intermediate Computations)'!C6928</f>
        <v>0</v>
      </c>
      <c r="D561" s="76">
        <f>'(Intermediate Computations)'!D6928</f>
        <v>0</v>
      </c>
      <c r="E561" s="76">
        <f>'(Intermediate Computations)'!E6928</f>
        <v>0</v>
      </c>
      <c r="F561" s="43">
        <f t="shared" si="164"/>
        <v>0</v>
      </c>
      <c r="G561" s="76">
        <f>'(Intermediate Computations)'!G6928</f>
        <v>0</v>
      </c>
      <c r="H561" s="76">
        <f>'(Intermediate Computations)'!H6928</f>
        <v>0</v>
      </c>
      <c r="I561" s="76">
        <f>'(Intermediate Computations)'!I6928</f>
        <v>0</v>
      </c>
      <c r="J561" s="76">
        <f>'(Intermediate Computations)'!J6928</f>
        <v>0</v>
      </c>
      <c r="K561" s="43">
        <f t="shared" si="165"/>
        <v>0</v>
      </c>
      <c r="L561" s="43">
        <f t="shared" si="166"/>
        <v>0</v>
      </c>
    </row>
    <row r="562" spans="1:12" ht="12.75" hidden="1" customHeight="1" outlineLevel="1">
      <c r="A562" s="61" t="str">
        <f>"         "&amp;Labels!B102</f>
        <v xml:space="preserve">         Product 8</v>
      </c>
      <c r="B562" s="76">
        <f>'(Intermediate Computations)'!B7256</f>
        <v>0</v>
      </c>
      <c r="C562" s="76">
        <f>'(Intermediate Computations)'!C7256</f>
        <v>0</v>
      </c>
      <c r="D562" s="76">
        <f>'(Intermediate Computations)'!D7256</f>
        <v>0</v>
      </c>
      <c r="E562" s="76">
        <f>'(Intermediate Computations)'!E7256</f>
        <v>0</v>
      </c>
      <c r="F562" s="43">
        <f t="shared" si="164"/>
        <v>0</v>
      </c>
      <c r="G562" s="76">
        <f>'(Intermediate Computations)'!G7256</f>
        <v>0</v>
      </c>
      <c r="H562" s="76">
        <f>'(Intermediate Computations)'!H7256</f>
        <v>0</v>
      </c>
      <c r="I562" s="76">
        <f>'(Intermediate Computations)'!I7256</f>
        <v>0</v>
      </c>
      <c r="J562" s="76">
        <f>'(Intermediate Computations)'!J7256</f>
        <v>0</v>
      </c>
      <c r="K562" s="43">
        <f t="shared" si="165"/>
        <v>0</v>
      </c>
      <c r="L562" s="43">
        <f t="shared" si="166"/>
        <v>0</v>
      </c>
    </row>
    <row r="563" spans="1:12" ht="12.75" hidden="1" customHeight="1" outlineLevel="1">
      <c r="A563" s="61" t="str">
        <f>"         "&amp;Labels!B103</f>
        <v xml:space="preserve">         Product 9</v>
      </c>
      <c r="B563" s="76">
        <f>'(Intermediate Computations)'!B7584</f>
        <v>0</v>
      </c>
      <c r="C563" s="76">
        <f>'(Intermediate Computations)'!C7584</f>
        <v>0</v>
      </c>
      <c r="D563" s="76">
        <f>'(Intermediate Computations)'!D7584</f>
        <v>0</v>
      </c>
      <c r="E563" s="76">
        <f>'(Intermediate Computations)'!E7584</f>
        <v>0</v>
      </c>
      <c r="F563" s="43">
        <f t="shared" si="164"/>
        <v>0</v>
      </c>
      <c r="G563" s="76">
        <f>'(Intermediate Computations)'!G7584</f>
        <v>0</v>
      </c>
      <c r="H563" s="76">
        <f>'(Intermediate Computations)'!H7584</f>
        <v>0</v>
      </c>
      <c r="I563" s="76">
        <f>'(Intermediate Computations)'!I7584</f>
        <v>0</v>
      </c>
      <c r="J563" s="76">
        <f>'(Intermediate Computations)'!J7584</f>
        <v>0</v>
      </c>
      <c r="K563" s="43">
        <f t="shared" si="165"/>
        <v>0</v>
      </c>
      <c r="L563" s="43">
        <f t="shared" si="166"/>
        <v>0</v>
      </c>
    </row>
    <row r="564" spans="1:12" ht="12.75" hidden="1" customHeight="1" outlineLevel="1">
      <c r="A564" s="61" t="str">
        <f>"         "&amp;Labels!B104</f>
        <v xml:space="preserve">         Product 10</v>
      </c>
      <c r="B564" s="76">
        <f>'(Intermediate Computations)'!B7912</f>
        <v>0</v>
      </c>
      <c r="C564" s="76">
        <f>'(Intermediate Computations)'!C7912</f>
        <v>0</v>
      </c>
      <c r="D564" s="76">
        <f>'(Intermediate Computations)'!D7912</f>
        <v>0</v>
      </c>
      <c r="E564" s="76">
        <f>'(Intermediate Computations)'!E7912</f>
        <v>0</v>
      </c>
      <c r="F564" s="43">
        <f t="shared" si="164"/>
        <v>0</v>
      </c>
      <c r="G564" s="76">
        <f>'(Intermediate Computations)'!G7912</f>
        <v>0</v>
      </c>
      <c r="H564" s="76">
        <f>'(Intermediate Computations)'!H7912</f>
        <v>0</v>
      </c>
      <c r="I564" s="76">
        <f>'(Intermediate Computations)'!I7912</f>
        <v>0</v>
      </c>
      <c r="J564" s="76">
        <f>'(Intermediate Computations)'!J7912</f>
        <v>0</v>
      </c>
      <c r="K564" s="43">
        <f t="shared" si="165"/>
        <v>0</v>
      </c>
      <c r="L564" s="43">
        <f t="shared" si="166"/>
        <v>0</v>
      </c>
    </row>
    <row r="565" spans="1:12" ht="12.75" hidden="1" customHeight="1" outlineLevel="1">
      <c r="A565" s="61" t="str">
        <f>"         "&amp;Labels!C94</f>
        <v xml:space="preserve">         Total</v>
      </c>
      <c r="B565" s="84">
        <f>SUM(B555:B564)</f>
        <v>0</v>
      </c>
      <c r="C565" s="84">
        <f>SUM(C555:C564)</f>
        <v>0</v>
      </c>
      <c r="D565" s="84">
        <f>SUM(D555:D564)</f>
        <v>0</v>
      </c>
      <c r="E565" s="84">
        <f>SUM(E555:E564)</f>
        <v>0</v>
      </c>
      <c r="F565" s="43">
        <f t="shared" si="164"/>
        <v>0</v>
      </c>
      <c r="G565" s="84">
        <f>SUM(G555:G564)</f>
        <v>0</v>
      </c>
      <c r="H565" s="84">
        <f>SUM(H555:H564)</f>
        <v>0</v>
      </c>
      <c r="I565" s="84">
        <f>SUM(I555:I564)</f>
        <v>0</v>
      </c>
      <c r="J565" s="84">
        <f>SUM(J555:J564)</f>
        <v>0</v>
      </c>
      <c r="K565" s="43">
        <f t="shared" si="165"/>
        <v>0</v>
      </c>
      <c r="L565" s="43">
        <f t="shared" si="166"/>
        <v>0</v>
      </c>
    </row>
    <row r="566" spans="1:12" ht="12.75" hidden="1" customHeight="1" outlineLevel="1">
      <c r="A566" s="61" t="str">
        <f>"      "&amp;Labels!B92</f>
        <v xml:space="preserve">      Q 8</v>
      </c>
      <c r="B566" s="84"/>
      <c r="C566" s="84"/>
      <c r="D566" s="84"/>
      <c r="E566" s="84"/>
      <c r="F566" s="43"/>
      <c r="G566" s="84"/>
      <c r="H566" s="84"/>
      <c r="I566" s="84"/>
      <c r="J566" s="84"/>
      <c r="K566" s="43"/>
      <c r="L566" s="43"/>
    </row>
    <row r="567" spans="1:12" ht="12.75" hidden="1" customHeight="1" outlineLevel="1">
      <c r="A567" s="61" t="str">
        <f>"         "&amp;Labels!B95</f>
        <v xml:space="preserve">         Product 1</v>
      </c>
      <c r="B567" s="76">
        <f>'(Intermediate Computations)'!B4972</f>
        <v>0</v>
      </c>
      <c r="C567" s="76">
        <f>'(Intermediate Computations)'!C4972</f>
        <v>0</v>
      </c>
      <c r="D567" s="76">
        <f>'(Intermediate Computations)'!D4972</f>
        <v>0</v>
      </c>
      <c r="E567" s="76">
        <f>'(Intermediate Computations)'!E4972</f>
        <v>0</v>
      </c>
      <c r="F567" s="43">
        <f t="shared" ref="F567:F577" si="167">SUM(B567:E567)</f>
        <v>0</v>
      </c>
      <c r="G567" s="76">
        <f>'(Intermediate Computations)'!G4972</f>
        <v>0</v>
      </c>
      <c r="H567" s="76">
        <f>'(Intermediate Computations)'!H4972</f>
        <v>0</v>
      </c>
      <c r="I567" s="76">
        <f>'(Intermediate Computations)'!I4972</f>
        <v>0</v>
      </c>
      <c r="J567" s="76">
        <f>'(Intermediate Computations)'!J4972</f>
        <v>0</v>
      </c>
      <c r="K567" s="43">
        <f t="shared" ref="K567:K577" si="168">SUM(G567:J567)</f>
        <v>0</v>
      </c>
      <c r="L567" s="43">
        <f t="shared" ref="L567:L577" si="169">SUM(B567:E567,G567:J567)</f>
        <v>0</v>
      </c>
    </row>
    <row r="568" spans="1:12" ht="12.75" hidden="1" customHeight="1" outlineLevel="1">
      <c r="A568" s="61" t="str">
        <f>"         "&amp;Labels!B96</f>
        <v xml:space="preserve">         Product 2</v>
      </c>
      <c r="B568" s="76">
        <f>'(Intermediate Computations)'!B5300</f>
        <v>0</v>
      </c>
      <c r="C568" s="76">
        <f>'(Intermediate Computations)'!C5300</f>
        <v>0</v>
      </c>
      <c r="D568" s="76">
        <f>'(Intermediate Computations)'!D5300</f>
        <v>0</v>
      </c>
      <c r="E568" s="76">
        <f>'(Intermediate Computations)'!E5300</f>
        <v>0</v>
      </c>
      <c r="F568" s="43">
        <f t="shared" si="167"/>
        <v>0</v>
      </c>
      <c r="G568" s="76">
        <f>'(Intermediate Computations)'!G5300</f>
        <v>0</v>
      </c>
      <c r="H568" s="76">
        <f>'(Intermediate Computations)'!H5300</f>
        <v>0</v>
      </c>
      <c r="I568" s="76">
        <f>'(Intermediate Computations)'!I5300</f>
        <v>0</v>
      </c>
      <c r="J568" s="76">
        <f>'(Intermediate Computations)'!J5300</f>
        <v>0</v>
      </c>
      <c r="K568" s="43">
        <f t="shared" si="168"/>
        <v>0</v>
      </c>
      <c r="L568" s="43">
        <f t="shared" si="169"/>
        <v>0</v>
      </c>
    </row>
    <row r="569" spans="1:12" ht="12.75" hidden="1" customHeight="1" outlineLevel="1">
      <c r="A569" s="61" t="str">
        <f>"         "&amp;Labels!B97</f>
        <v xml:space="preserve">         Product 3</v>
      </c>
      <c r="B569" s="76">
        <f>'(Intermediate Computations)'!B5628</f>
        <v>0</v>
      </c>
      <c r="C569" s="76">
        <f>'(Intermediate Computations)'!C5628</f>
        <v>0</v>
      </c>
      <c r="D569" s="76">
        <f>'(Intermediate Computations)'!D5628</f>
        <v>0</v>
      </c>
      <c r="E569" s="76">
        <f>'(Intermediate Computations)'!E5628</f>
        <v>0</v>
      </c>
      <c r="F569" s="43">
        <f t="shared" si="167"/>
        <v>0</v>
      </c>
      <c r="G569" s="76">
        <f>'(Intermediate Computations)'!G5628</f>
        <v>0</v>
      </c>
      <c r="H569" s="76">
        <f>'(Intermediate Computations)'!H5628</f>
        <v>0</v>
      </c>
      <c r="I569" s="76">
        <f>'(Intermediate Computations)'!I5628</f>
        <v>0</v>
      </c>
      <c r="J569" s="76">
        <f>'(Intermediate Computations)'!J5628</f>
        <v>0</v>
      </c>
      <c r="K569" s="43">
        <f t="shared" si="168"/>
        <v>0</v>
      </c>
      <c r="L569" s="43">
        <f t="shared" si="169"/>
        <v>0</v>
      </c>
    </row>
    <row r="570" spans="1:12" ht="12.75" hidden="1" customHeight="1" outlineLevel="1">
      <c r="A570" s="61" t="str">
        <f>"         "&amp;Labels!B98</f>
        <v xml:space="preserve">         Product 4</v>
      </c>
      <c r="B570" s="76">
        <f>'(Intermediate Computations)'!B5956</f>
        <v>0</v>
      </c>
      <c r="C570" s="76">
        <f>'(Intermediate Computations)'!C5956</f>
        <v>0</v>
      </c>
      <c r="D570" s="76">
        <f>'(Intermediate Computations)'!D5956</f>
        <v>0</v>
      </c>
      <c r="E570" s="76">
        <f>'(Intermediate Computations)'!E5956</f>
        <v>0</v>
      </c>
      <c r="F570" s="43">
        <f t="shared" si="167"/>
        <v>0</v>
      </c>
      <c r="G570" s="76">
        <f>'(Intermediate Computations)'!G5956</f>
        <v>0</v>
      </c>
      <c r="H570" s="76">
        <f>'(Intermediate Computations)'!H5956</f>
        <v>0</v>
      </c>
      <c r="I570" s="76">
        <f>'(Intermediate Computations)'!I5956</f>
        <v>0</v>
      </c>
      <c r="J570" s="76">
        <f>'(Intermediate Computations)'!J5956</f>
        <v>0</v>
      </c>
      <c r="K570" s="43">
        <f t="shared" si="168"/>
        <v>0</v>
      </c>
      <c r="L570" s="43">
        <f t="shared" si="169"/>
        <v>0</v>
      </c>
    </row>
    <row r="571" spans="1:12" ht="12.75" hidden="1" customHeight="1" outlineLevel="1">
      <c r="A571" s="61" t="str">
        <f>"         "&amp;Labels!B99</f>
        <v xml:space="preserve">         Product 5</v>
      </c>
      <c r="B571" s="76">
        <f>'(Intermediate Computations)'!B6284</f>
        <v>0</v>
      </c>
      <c r="C571" s="76">
        <f>'(Intermediate Computations)'!C6284</f>
        <v>0</v>
      </c>
      <c r="D571" s="76">
        <f>'(Intermediate Computations)'!D6284</f>
        <v>0</v>
      </c>
      <c r="E571" s="76">
        <f>'(Intermediate Computations)'!E6284</f>
        <v>0</v>
      </c>
      <c r="F571" s="43">
        <f t="shared" si="167"/>
        <v>0</v>
      </c>
      <c r="G571" s="76">
        <f>'(Intermediate Computations)'!G6284</f>
        <v>0</v>
      </c>
      <c r="H571" s="76">
        <f>'(Intermediate Computations)'!H6284</f>
        <v>0</v>
      </c>
      <c r="I571" s="76">
        <f>'(Intermediate Computations)'!I6284</f>
        <v>0</v>
      </c>
      <c r="J571" s="76">
        <f>'(Intermediate Computations)'!J6284</f>
        <v>0</v>
      </c>
      <c r="K571" s="43">
        <f t="shared" si="168"/>
        <v>0</v>
      </c>
      <c r="L571" s="43">
        <f t="shared" si="169"/>
        <v>0</v>
      </c>
    </row>
    <row r="572" spans="1:12" ht="12.75" hidden="1" customHeight="1" outlineLevel="1">
      <c r="A572" s="61" t="str">
        <f>"         "&amp;Labels!B100</f>
        <v xml:space="preserve">         Product 6</v>
      </c>
      <c r="B572" s="76">
        <f>'(Intermediate Computations)'!B6612</f>
        <v>0</v>
      </c>
      <c r="C572" s="76">
        <f>'(Intermediate Computations)'!C6612</f>
        <v>0</v>
      </c>
      <c r="D572" s="76">
        <f>'(Intermediate Computations)'!D6612</f>
        <v>0</v>
      </c>
      <c r="E572" s="76">
        <f>'(Intermediate Computations)'!E6612</f>
        <v>0</v>
      </c>
      <c r="F572" s="43">
        <f t="shared" si="167"/>
        <v>0</v>
      </c>
      <c r="G572" s="76">
        <f>'(Intermediate Computations)'!G6612</f>
        <v>0</v>
      </c>
      <c r="H572" s="76">
        <f>'(Intermediate Computations)'!H6612</f>
        <v>0</v>
      </c>
      <c r="I572" s="76">
        <f>'(Intermediate Computations)'!I6612</f>
        <v>0</v>
      </c>
      <c r="J572" s="76">
        <f>'(Intermediate Computations)'!J6612</f>
        <v>0</v>
      </c>
      <c r="K572" s="43">
        <f t="shared" si="168"/>
        <v>0</v>
      </c>
      <c r="L572" s="43">
        <f t="shared" si="169"/>
        <v>0</v>
      </c>
    </row>
    <row r="573" spans="1:12" ht="12.75" hidden="1" customHeight="1" outlineLevel="1">
      <c r="A573" s="61" t="str">
        <f>"         "&amp;Labels!B101</f>
        <v xml:space="preserve">         Product 7</v>
      </c>
      <c r="B573" s="76">
        <f>'(Intermediate Computations)'!B6940</f>
        <v>0</v>
      </c>
      <c r="C573" s="76">
        <f>'(Intermediate Computations)'!C6940</f>
        <v>0</v>
      </c>
      <c r="D573" s="76">
        <f>'(Intermediate Computations)'!D6940</f>
        <v>0</v>
      </c>
      <c r="E573" s="76">
        <f>'(Intermediate Computations)'!E6940</f>
        <v>0</v>
      </c>
      <c r="F573" s="43">
        <f t="shared" si="167"/>
        <v>0</v>
      </c>
      <c r="G573" s="76">
        <f>'(Intermediate Computations)'!G6940</f>
        <v>0</v>
      </c>
      <c r="H573" s="76">
        <f>'(Intermediate Computations)'!H6940</f>
        <v>0</v>
      </c>
      <c r="I573" s="76">
        <f>'(Intermediate Computations)'!I6940</f>
        <v>0</v>
      </c>
      <c r="J573" s="76">
        <f>'(Intermediate Computations)'!J6940</f>
        <v>0</v>
      </c>
      <c r="K573" s="43">
        <f t="shared" si="168"/>
        <v>0</v>
      </c>
      <c r="L573" s="43">
        <f t="shared" si="169"/>
        <v>0</v>
      </c>
    </row>
    <row r="574" spans="1:12" ht="12.75" hidden="1" customHeight="1" outlineLevel="1">
      <c r="A574" s="61" t="str">
        <f>"         "&amp;Labels!B102</f>
        <v xml:space="preserve">         Product 8</v>
      </c>
      <c r="B574" s="76">
        <f>'(Intermediate Computations)'!B7268</f>
        <v>0</v>
      </c>
      <c r="C574" s="76">
        <f>'(Intermediate Computations)'!C7268</f>
        <v>0</v>
      </c>
      <c r="D574" s="76">
        <f>'(Intermediate Computations)'!D7268</f>
        <v>0</v>
      </c>
      <c r="E574" s="76">
        <f>'(Intermediate Computations)'!E7268</f>
        <v>0</v>
      </c>
      <c r="F574" s="43">
        <f t="shared" si="167"/>
        <v>0</v>
      </c>
      <c r="G574" s="76">
        <f>'(Intermediate Computations)'!G7268</f>
        <v>0</v>
      </c>
      <c r="H574" s="76">
        <f>'(Intermediate Computations)'!H7268</f>
        <v>0</v>
      </c>
      <c r="I574" s="76">
        <f>'(Intermediate Computations)'!I7268</f>
        <v>0</v>
      </c>
      <c r="J574" s="76">
        <f>'(Intermediate Computations)'!J7268</f>
        <v>0</v>
      </c>
      <c r="K574" s="43">
        <f t="shared" si="168"/>
        <v>0</v>
      </c>
      <c r="L574" s="43">
        <f t="shared" si="169"/>
        <v>0</v>
      </c>
    </row>
    <row r="575" spans="1:12" ht="12.75" hidden="1" customHeight="1" outlineLevel="1">
      <c r="A575" s="61" t="str">
        <f>"         "&amp;Labels!B103</f>
        <v xml:space="preserve">         Product 9</v>
      </c>
      <c r="B575" s="76">
        <f>'(Intermediate Computations)'!B7596</f>
        <v>0</v>
      </c>
      <c r="C575" s="76">
        <f>'(Intermediate Computations)'!C7596</f>
        <v>0</v>
      </c>
      <c r="D575" s="76">
        <f>'(Intermediate Computations)'!D7596</f>
        <v>0</v>
      </c>
      <c r="E575" s="76">
        <f>'(Intermediate Computations)'!E7596</f>
        <v>0</v>
      </c>
      <c r="F575" s="43">
        <f t="shared" si="167"/>
        <v>0</v>
      </c>
      <c r="G575" s="76">
        <f>'(Intermediate Computations)'!G7596</f>
        <v>0</v>
      </c>
      <c r="H575" s="76">
        <f>'(Intermediate Computations)'!H7596</f>
        <v>0</v>
      </c>
      <c r="I575" s="76">
        <f>'(Intermediate Computations)'!I7596</f>
        <v>0</v>
      </c>
      <c r="J575" s="76">
        <f>'(Intermediate Computations)'!J7596</f>
        <v>0</v>
      </c>
      <c r="K575" s="43">
        <f t="shared" si="168"/>
        <v>0</v>
      </c>
      <c r="L575" s="43">
        <f t="shared" si="169"/>
        <v>0</v>
      </c>
    </row>
    <row r="576" spans="1:12" ht="12.75" hidden="1" customHeight="1" outlineLevel="1">
      <c r="A576" s="61" t="str">
        <f>"         "&amp;Labels!B104</f>
        <v xml:space="preserve">         Product 10</v>
      </c>
      <c r="B576" s="76">
        <f>'(Intermediate Computations)'!B7924</f>
        <v>0</v>
      </c>
      <c r="C576" s="76">
        <f>'(Intermediate Computations)'!C7924</f>
        <v>0</v>
      </c>
      <c r="D576" s="76">
        <f>'(Intermediate Computations)'!D7924</f>
        <v>0</v>
      </c>
      <c r="E576" s="76">
        <f>'(Intermediate Computations)'!E7924</f>
        <v>0</v>
      </c>
      <c r="F576" s="43">
        <f t="shared" si="167"/>
        <v>0</v>
      </c>
      <c r="G576" s="76">
        <f>'(Intermediate Computations)'!G7924</f>
        <v>0</v>
      </c>
      <c r="H576" s="76">
        <f>'(Intermediate Computations)'!H7924</f>
        <v>0</v>
      </c>
      <c r="I576" s="76">
        <f>'(Intermediate Computations)'!I7924</f>
        <v>0</v>
      </c>
      <c r="J576" s="76">
        <f>'(Intermediate Computations)'!J7924</f>
        <v>0</v>
      </c>
      <c r="K576" s="43">
        <f t="shared" si="168"/>
        <v>0</v>
      </c>
      <c r="L576" s="43">
        <f t="shared" si="169"/>
        <v>0</v>
      </c>
    </row>
    <row r="577" spans="1:12" ht="12.75" hidden="1" customHeight="1" outlineLevel="1">
      <c r="A577" s="61" t="str">
        <f>"         "&amp;Labels!C94</f>
        <v xml:space="preserve">         Total</v>
      </c>
      <c r="B577" s="84">
        <f>SUM(B567:B576)</f>
        <v>0</v>
      </c>
      <c r="C577" s="84">
        <f>SUM(C567:C576)</f>
        <v>0</v>
      </c>
      <c r="D577" s="84">
        <f>SUM(D567:D576)</f>
        <v>0</v>
      </c>
      <c r="E577" s="84">
        <f>SUM(E567:E576)</f>
        <v>0</v>
      </c>
      <c r="F577" s="43">
        <f t="shared" si="167"/>
        <v>0</v>
      </c>
      <c r="G577" s="84">
        <f>SUM(G567:G576)</f>
        <v>0</v>
      </c>
      <c r="H577" s="84">
        <f>SUM(H567:H576)</f>
        <v>0</v>
      </c>
      <c r="I577" s="84">
        <f>SUM(I567:I576)</f>
        <v>0</v>
      </c>
      <c r="J577" s="84">
        <f>SUM(J567:J576)</f>
        <v>0</v>
      </c>
      <c r="K577" s="43">
        <f t="shared" si="168"/>
        <v>0</v>
      </c>
      <c r="L577" s="43">
        <f t="shared" si="169"/>
        <v>0</v>
      </c>
    </row>
    <row r="578" spans="1:12" ht="12.75" hidden="1" customHeight="1" outlineLevel="1">
      <c r="A578" s="55" t="str">
        <f>"      "&amp;Labels!C84</f>
        <v xml:space="preserve">      Total</v>
      </c>
      <c r="B578" s="74">
        <f>B116</f>
        <v>0</v>
      </c>
      <c r="C578" s="74">
        <f>C116</f>
        <v>0</v>
      </c>
      <c r="D578" s="74">
        <f>D116</f>
        <v>0</v>
      </c>
      <c r="E578" s="74">
        <f>E116</f>
        <v>0</v>
      </c>
      <c r="F578" s="43">
        <f>SUM(B116:E116)</f>
        <v>0</v>
      </c>
      <c r="G578" s="74">
        <f>G116</f>
        <v>0</v>
      </c>
      <c r="H578" s="74">
        <f>H116</f>
        <v>0</v>
      </c>
      <c r="I578" s="74">
        <f>I116</f>
        <v>0</v>
      </c>
      <c r="J578" s="74">
        <f>J116</f>
        <v>0</v>
      </c>
      <c r="K578" s="43">
        <f>SUM(G116:J116)</f>
        <v>0</v>
      </c>
      <c r="L578" s="43">
        <f>SUM(B116:E116,G116:J116)</f>
        <v>0</v>
      </c>
    </row>
    <row r="579" spans="1:12" ht="12.75" hidden="1" customHeight="1" outlineLevel="1">
      <c r="A579" s="61" t="str">
        <f>"         "&amp;Labels!B95</f>
        <v xml:space="preserve">         Product 1</v>
      </c>
      <c r="B579" s="76">
        <f t="shared" ref="B579:E589" si="170">B106</f>
        <v>0</v>
      </c>
      <c r="C579" s="76">
        <f t="shared" si="170"/>
        <v>0</v>
      </c>
      <c r="D579" s="76">
        <f t="shared" si="170"/>
        <v>0</v>
      </c>
      <c r="E579" s="76">
        <f t="shared" si="170"/>
        <v>0</v>
      </c>
      <c r="F579" s="43">
        <f t="shared" ref="F579:F589" si="171">SUM(B106:E106)</f>
        <v>0</v>
      </c>
      <c r="G579" s="76">
        <f t="shared" ref="G579:J589" si="172">G106</f>
        <v>0</v>
      </c>
      <c r="H579" s="76">
        <f t="shared" si="172"/>
        <v>0</v>
      </c>
      <c r="I579" s="76">
        <f t="shared" si="172"/>
        <v>0</v>
      </c>
      <c r="J579" s="76">
        <f t="shared" si="172"/>
        <v>0</v>
      </c>
      <c r="K579" s="43">
        <f t="shared" ref="K579:K589" si="173">SUM(G106:J106)</f>
        <v>0</v>
      </c>
      <c r="L579" s="43">
        <f t="shared" ref="L579:L589" si="174">SUM(B106:E106,G106:J106)</f>
        <v>0</v>
      </c>
    </row>
    <row r="580" spans="1:12" ht="12.75" hidden="1" customHeight="1" outlineLevel="1">
      <c r="A580" s="61" t="str">
        <f>"         "&amp;Labels!B96</f>
        <v xml:space="preserve">         Product 2</v>
      </c>
      <c r="B580" s="76">
        <f t="shared" si="170"/>
        <v>0</v>
      </c>
      <c r="C580" s="76">
        <f t="shared" si="170"/>
        <v>0</v>
      </c>
      <c r="D580" s="76">
        <f t="shared" si="170"/>
        <v>0</v>
      </c>
      <c r="E580" s="76">
        <f t="shared" si="170"/>
        <v>0</v>
      </c>
      <c r="F580" s="43">
        <f t="shared" si="171"/>
        <v>0</v>
      </c>
      <c r="G580" s="76">
        <f t="shared" si="172"/>
        <v>0</v>
      </c>
      <c r="H580" s="76">
        <f t="shared" si="172"/>
        <v>0</v>
      </c>
      <c r="I580" s="76">
        <f t="shared" si="172"/>
        <v>0</v>
      </c>
      <c r="J580" s="76">
        <f t="shared" si="172"/>
        <v>0</v>
      </c>
      <c r="K580" s="43">
        <f t="shared" si="173"/>
        <v>0</v>
      </c>
      <c r="L580" s="43">
        <f t="shared" si="174"/>
        <v>0</v>
      </c>
    </row>
    <row r="581" spans="1:12" ht="12.75" hidden="1" customHeight="1" outlineLevel="1">
      <c r="A581" s="61" t="str">
        <f>"         "&amp;Labels!B97</f>
        <v xml:space="preserve">         Product 3</v>
      </c>
      <c r="B581" s="76">
        <f t="shared" si="170"/>
        <v>0</v>
      </c>
      <c r="C581" s="76">
        <f t="shared" si="170"/>
        <v>0</v>
      </c>
      <c r="D581" s="76">
        <f t="shared" si="170"/>
        <v>0</v>
      </c>
      <c r="E581" s="76">
        <f t="shared" si="170"/>
        <v>0</v>
      </c>
      <c r="F581" s="43">
        <f t="shared" si="171"/>
        <v>0</v>
      </c>
      <c r="G581" s="76">
        <f t="shared" si="172"/>
        <v>0</v>
      </c>
      <c r="H581" s="76">
        <f t="shared" si="172"/>
        <v>0</v>
      </c>
      <c r="I581" s="76">
        <f t="shared" si="172"/>
        <v>0</v>
      </c>
      <c r="J581" s="76">
        <f t="shared" si="172"/>
        <v>0</v>
      </c>
      <c r="K581" s="43">
        <f t="shared" si="173"/>
        <v>0</v>
      </c>
      <c r="L581" s="43">
        <f t="shared" si="174"/>
        <v>0</v>
      </c>
    </row>
    <row r="582" spans="1:12" ht="12.75" hidden="1" customHeight="1" outlineLevel="1">
      <c r="A582" s="61" t="str">
        <f>"         "&amp;Labels!B98</f>
        <v xml:space="preserve">         Product 4</v>
      </c>
      <c r="B582" s="76">
        <f t="shared" si="170"/>
        <v>0</v>
      </c>
      <c r="C582" s="76">
        <f t="shared" si="170"/>
        <v>0</v>
      </c>
      <c r="D582" s="76">
        <f t="shared" si="170"/>
        <v>0</v>
      </c>
      <c r="E582" s="76">
        <f t="shared" si="170"/>
        <v>0</v>
      </c>
      <c r="F582" s="43">
        <f t="shared" si="171"/>
        <v>0</v>
      </c>
      <c r="G582" s="76">
        <f t="shared" si="172"/>
        <v>0</v>
      </c>
      <c r="H582" s="76">
        <f t="shared" si="172"/>
        <v>0</v>
      </c>
      <c r="I582" s="76">
        <f t="shared" si="172"/>
        <v>0</v>
      </c>
      <c r="J582" s="76">
        <f t="shared" si="172"/>
        <v>0</v>
      </c>
      <c r="K582" s="43">
        <f t="shared" si="173"/>
        <v>0</v>
      </c>
      <c r="L582" s="43">
        <f t="shared" si="174"/>
        <v>0</v>
      </c>
    </row>
    <row r="583" spans="1:12" ht="12.75" hidden="1" customHeight="1" outlineLevel="1">
      <c r="A583" s="61" t="str">
        <f>"         "&amp;Labels!B99</f>
        <v xml:space="preserve">         Product 5</v>
      </c>
      <c r="B583" s="76">
        <f t="shared" si="170"/>
        <v>0</v>
      </c>
      <c r="C583" s="76">
        <f t="shared" si="170"/>
        <v>0</v>
      </c>
      <c r="D583" s="76">
        <f t="shared" si="170"/>
        <v>0</v>
      </c>
      <c r="E583" s="76">
        <f t="shared" si="170"/>
        <v>0</v>
      </c>
      <c r="F583" s="43">
        <f t="shared" si="171"/>
        <v>0</v>
      </c>
      <c r="G583" s="76">
        <f t="shared" si="172"/>
        <v>0</v>
      </c>
      <c r="H583" s="76">
        <f t="shared" si="172"/>
        <v>0</v>
      </c>
      <c r="I583" s="76">
        <f t="shared" si="172"/>
        <v>0</v>
      </c>
      <c r="J583" s="76">
        <f t="shared" si="172"/>
        <v>0</v>
      </c>
      <c r="K583" s="43">
        <f t="shared" si="173"/>
        <v>0</v>
      </c>
      <c r="L583" s="43">
        <f t="shared" si="174"/>
        <v>0</v>
      </c>
    </row>
    <row r="584" spans="1:12" ht="12.75" hidden="1" customHeight="1" outlineLevel="1">
      <c r="A584" s="61" t="str">
        <f>"         "&amp;Labels!B100</f>
        <v xml:space="preserve">         Product 6</v>
      </c>
      <c r="B584" s="76">
        <f t="shared" si="170"/>
        <v>0</v>
      </c>
      <c r="C584" s="76">
        <f t="shared" si="170"/>
        <v>0</v>
      </c>
      <c r="D584" s="76">
        <f t="shared" si="170"/>
        <v>0</v>
      </c>
      <c r="E584" s="76">
        <f t="shared" si="170"/>
        <v>0</v>
      </c>
      <c r="F584" s="43">
        <f t="shared" si="171"/>
        <v>0</v>
      </c>
      <c r="G584" s="76">
        <f t="shared" si="172"/>
        <v>0</v>
      </c>
      <c r="H584" s="76">
        <f t="shared" si="172"/>
        <v>0</v>
      </c>
      <c r="I584" s="76">
        <f t="shared" si="172"/>
        <v>0</v>
      </c>
      <c r="J584" s="76">
        <f t="shared" si="172"/>
        <v>0</v>
      </c>
      <c r="K584" s="43">
        <f t="shared" si="173"/>
        <v>0</v>
      </c>
      <c r="L584" s="43">
        <f t="shared" si="174"/>
        <v>0</v>
      </c>
    </row>
    <row r="585" spans="1:12" ht="12.75" hidden="1" customHeight="1" outlineLevel="1">
      <c r="A585" s="61" t="str">
        <f>"         "&amp;Labels!B101</f>
        <v xml:space="preserve">         Product 7</v>
      </c>
      <c r="B585" s="76">
        <f t="shared" si="170"/>
        <v>0</v>
      </c>
      <c r="C585" s="76">
        <f t="shared" si="170"/>
        <v>0</v>
      </c>
      <c r="D585" s="76">
        <f t="shared" si="170"/>
        <v>0</v>
      </c>
      <c r="E585" s="76">
        <f t="shared" si="170"/>
        <v>0</v>
      </c>
      <c r="F585" s="43">
        <f t="shared" si="171"/>
        <v>0</v>
      </c>
      <c r="G585" s="76">
        <f t="shared" si="172"/>
        <v>0</v>
      </c>
      <c r="H585" s="76">
        <f t="shared" si="172"/>
        <v>0</v>
      </c>
      <c r="I585" s="76">
        <f t="shared" si="172"/>
        <v>0</v>
      </c>
      <c r="J585" s="76">
        <f t="shared" si="172"/>
        <v>0</v>
      </c>
      <c r="K585" s="43">
        <f t="shared" si="173"/>
        <v>0</v>
      </c>
      <c r="L585" s="43">
        <f t="shared" si="174"/>
        <v>0</v>
      </c>
    </row>
    <row r="586" spans="1:12" ht="12.75" hidden="1" customHeight="1" outlineLevel="1">
      <c r="A586" s="61" t="str">
        <f>"         "&amp;Labels!B102</f>
        <v xml:space="preserve">         Product 8</v>
      </c>
      <c r="B586" s="76">
        <f t="shared" si="170"/>
        <v>0</v>
      </c>
      <c r="C586" s="76">
        <f t="shared" si="170"/>
        <v>0</v>
      </c>
      <c r="D586" s="76">
        <f t="shared" si="170"/>
        <v>0</v>
      </c>
      <c r="E586" s="76">
        <f t="shared" si="170"/>
        <v>0</v>
      </c>
      <c r="F586" s="43">
        <f t="shared" si="171"/>
        <v>0</v>
      </c>
      <c r="G586" s="76">
        <f t="shared" si="172"/>
        <v>0</v>
      </c>
      <c r="H586" s="76">
        <f t="shared" si="172"/>
        <v>0</v>
      </c>
      <c r="I586" s="76">
        <f t="shared" si="172"/>
        <v>0</v>
      </c>
      <c r="J586" s="76">
        <f t="shared" si="172"/>
        <v>0</v>
      </c>
      <c r="K586" s="43">
        <f t="shared" si="173"/>
        <v>0</v>
      </c>
      <c r="L586" s="43">
        <f t="shared" si="174"/>
        <v>0</v>
      </c>
    </row>
    <row r="587" spans="1:12" ht="12.75" hidden="1" customHeight="1" outlineLevel="1">
      <c r="A587" s="61" t="str">
        <f>"         "&amp;Labels!B103</f>
        <v xml:space="preserve">         Product 9</v>
      </c>
      <c r="B587" s="76">
        <f t="shared" si="170"/>
        <v>0</v>
      </c>
      <c r="C587" s="76">
        <f t="shared" si="170"/>
        <v>0</v>
      </c>
      <c r="D587" s="76">
        <f t="shared" si="170"/>
        <v>0</v>
      </c>
      <c r="E587" s="76">
        <f t="shared" si="170"/>
        <v>0</v>
      </c>
      <c r="F587" s="43">
        <f t="shared" si="171"/>
        <v>0</v>
      </c>
      <c r="G587" s="76">
        <f t="shared" si="172"/>
        <v>0</v>
      </c>
      <c r="H587" s="76">
        <f t="shared" si="172"/>
        <v>0</v>
      </c>
      <c r="I587" s="76">
        <f t="shared" si="172"/>
        <v>0</v>
      </c>
      <c r="J587" s="76">
        <f t="shared" si="172"/>
        <v>0</v>
      </c>
      <c r="K587" s="43">
        <f t="shared" si="173"/>
        <v>0</v>
      </c>
      <c r="L587" s="43">
        <f t="shared" si="174"/>
        <v>0</v>
      </c>
    </row>
    <row r="588" spans="1:12" ht="12.75" hidden="1" customHeight="1" outlineLevel="1">
      <c r="A588" s="61" t="str">
        <f>"         "&amp;Labels!B104</f>
        <v xml:space="preserve">         Product 10</v>
      </c>
      <c r="B588" s="76">
        <f t="shared" si="170"/>
        <v>0</v>
      </c>
      <c r="C588" s="76">
        <f t="shared" si="170"/>
        <v>0</v>
      </c>
      <c r="D588" s="76">
        <f t="shared" si="170"/>
        <v>0</v>
      </c>
      <c r="E588" s="76">
        <f t="shared" si="170"/>
        <v>0</v>
      </c>
      <c r="F588" s="43">
        <f t="shared" si="171"/>
        <v>0</v>
      </c>
      <c r="G588" s="76">
        <f t="shared" si="172"/>
        <v>0</v>
      </c>
      <c r="H588" s="76">
        <f t="shared" si="172"/>
        <v>0</v>
      </c>
      <c r="I588" s="76">
        <f t="shared" si="172"/>
        <v>0</v>
      </c>
      <c r="J588" s="76">
        <f t="shared" si="172"/>
        <v>0</v>
      </c>
      <c r="K588" s="43">
        <f t="shared" si="173"/>
        <v>0</v>
      </c>
      <c r="L588" s="43">
        <f t="shared" si="174"/>
        <v>0</v>
      </c>
    </row>
    <row r="589" spans="1:12" ht="12.75" hidden="1" customHeight="1" outlineLevel="1">
      <c r="A589" s="61" t="str">
        <f>"         "&amp;Labels!C94</f>
        <v xml:space="preserve">         Total</v>
      </c>
      <c r="B589" s="84">
        <f t="shared" si="170"/>
        <v>0</v>
      </c>
      <c r="C589" s="84">
        <f t="shared" si="170"/>
        <v>0</v>
      </c>
      <c r="D589" s="84">
        <f t="shared" si="170"/>
        <v>0</v>
      </c>
      <c r="E589" s="84">
        <f t="shared" si="170"/>
        <v>0</v>
      </c>
      <c r="F589" s="43">
        <f t="shared" si="171"/>
        <v>0</v>
      </c>
      <c r="G589" s="84">
        <f t="shared" si="172"/>
        <v>0</v>
      </c>
      <c r="H589" s="84">
        <f t="shared" si="172"/>
        <v>0</v>
      </c>
      <c r="I589" s="84">
        <f t="shared" si="172"/>
        <v>0</v>
      </c>
      <c r="J589" s="84">
        <f t="shared" si="172"/>
        <v>0</v>
      </c>
      <c r="K589" s="43">
        <f t="shared" si="173"/>
        <v>0</v>
      </c>
      <c r="L589" s="43">
        <f t="shared" si="174"/>
        <v>0</v>
      </c>
    </row>
    <row r="590" spans="1:12" ht="12.75" hidden="1" customHeight="1" outlineLevel="1">
      <c r="A590" s="55" t="str">
        <f>"   "&amp;Labels!B108</f>
        <v xml:space="preserve">   Sales visits</v>
      </c>
      <c r="B590" s="74"/>
      <c r="C590" s="74"/>
      <c r="D590" s="74"/>
      <c r="E590" s="74"/>
      <c r="F590" s="43"/>
      <c r="G590" s="74"/>
      <c r="H590" s="74"/>
      <c r="I590" s="74"/>
      <c r="J590" s="74"/>
      <c r="K590" s="43"/>
      <c r="L590" s="43"/>
    </row>
    <row r="591" spans="1:12" ht="12.75" hidden="1" customHeight="1" outlineLevel="1">
      <c r="A591" s="61" t="str">
        <f>"      "&amp;Labels!B85</f>
        <v xml:space="preserve">      Q 1</v>
      </c>
      <c r="B591" s="84"/>
      <c r="C591" s="84"/>
      <c r="D591" s="84"/>
      <c r="E591" s="84"/>
      <c r="F591" s="43"/>
      <c r="G591" s="84"/>
      <c r="H591" s="84"/>
      <c r="I591" s="84"/>
      <c r="J591" s="84"/>
      <c r="K591" s="43"/>
      <c r="L591" s="43"/>
    </row>
    <row r="592" spans="1:12" ht="12.75" hidden="1" customHeight="1" outlineLevel="1">
      <c r="A592" s="61" t="str">
        <f>"         "&amp;Labels!B95</f>
        <v xml:space="preserve">         Product 1</v>
      </c>
      <c r="B592" s="76">
        <f>'(Intermediate Computations)'!B4997</f>
        <v>0</v>
      </c>
      <c r="C592" s="76">
        <f>'(Intermediate Computations)'!C4997</f>
        <v>0</v>
      </c>
      <c r="D592" s="76">
        <f>'(Intermediate Computations)'!D4997</f>
        <v>0</v>
      </c>
      <c r="E592" s="76">
        <f>'(Intermediate Computations)'!E4997</f>
        <v>0</v>
      </c>
      <c r="F592" s="43">
        <f t="shared" ref="F592:F602" si="175">SUM(B592:E592)</f>
        <v>0</v>
      </c>
      <c r="G592" s="76">
        <f>'(Intermediate Computations)'!G4997</f>
        <v>0</v>
      </c>
      <c r="H592" s="76">
        <f>'(Intermediate Computations)'!H4997</f>
        <v>0</v>
      </c>
      <c r="I592" s="76">
        <f>'(Intermediate Computations)'!I4997</f>
        <v>0</v>
      </c>
      <c r="J592" s="76">
        <f>'(Intermediate Computations)'!J4997</f>
        <v>0</v>
      </c>
      <c r="K592" s="43">
        <f t="shared" ref="K592:K602" si="176">SUM(G592:J592)</f>
        <v>0</v>
      </c>
      <c r="L592" s="43">
        <f t="shared" ref="L592:L602" si="177">SUM(B592:E592,G592:J592)</f>
        <v>0</v>
      </c>
    </row>
    <row r="593" spans="1:12" ht="12.75" hidden="1" customHeight="1" outlineLevel="1">
      <c r="A593" s="61" t="str">
        <f>"         "&amp;Labels!B96</f>
        <v xml:space="preserve">         Product 2</v>
      </c>
      <c r="B593" s="76">
        <f>'(Intermediate Computations)'!B5325</f>
        <v>0</v>
      </c>
      <c r="C593" s="76">
        <f>'(Intermediate Computations)'!C5325</f>
        <v>0</v>
      </c>
      <c r="D593" s="76">
        <f>'(Intermediate Computations)'!D5325</f>
        <v>0</v>
      </c>
      <c r="E593" s="76">
        <f>'(Intermediate Computations)'!E5325</f>
        <v>0</v>
      </c>
      <c r="F593" s="43">
        <f t="shared" si="175"/>
        <v>0</v>
      </c>
      <c r="G593" s="76">
        <f>'(Intermediate Computations)'!G5325</f>
        <v>0</v>
      </c>
      <c r="H593" s="76">
        <f>'(Intermediate Computations)'!H5325</f>
        <v>0</v>
      </c>
      <c r="I593" s="76">
        <f>'(Intermediate Computations)'!I5325</f>
        <v>0</v>
      </c>
      <c r="J593" s="76">
        <f>'(Intermediate Computations)'!J5325</f>
        <v>0</v>
      </c>
      <c r="K593" s="43">
        <f t="shared" si="176"/>
        <v>0</v>
      </c>
      <c r="L593" s="43">
        <f t="shared" si="177"/>
        <v>0</v>
      </c>
    </row>
    <row r="594" spans="1:12" ht="12.75" hidden="1" customHeight="1" outlineLevel="1">
      <c r="A594" s="61" t="str">
        <f>"         "&amp;Labels!B97</f>
        <v xml:space="preserve">         Product 3</v>
      </c>
      <c r="B594" s="76">
        <f>'(Intermediate Computations)'!B5653</f>
        <v>0</v>
      </c>
      <c r="C594" s="76">
        <f>'(Intermediate Computations)'!C5653</f>
        <v>0</v>
      </c>
      <c r="D594" s="76">
        <f>'(Intermediate Computations)'!D5653</f>
        <v>0</v>
      </c>
      <c r="E594" s="76">
        <f>'(Intermediate Computations)'!E5653</f>
        <v>0</v>
      </c>
      <c r="F594" s="43">
        <f t="shared" si="175"/>
        <v>0</v>
      </c>
      <c r="G594" s="76">
        <f>'(Intermediate Computations)'!G5653</f>
        <v>0</v>
      </c>
      <c r="H594" s="76">
        <f>'(Intermediate Computations)'!H5653</f>
        <v>0</v>
      </c>
      <c r="I594" s="76">
        <f>'(Intermediate Computations)'!I5653</f>
        <v>0</v>
      </c>
      <c r="J594" s="76">
        <f>'(Intermediate Computations)'!J5653</f>
        <v>0</v>
      </c>
      <c r="K594" s="43">
        <f t="shared" si="176"/>
        <v>0</v>
      </c>
      <c r="L594" s="43">
        <f t="shared" si="177"/>
        <v>0</v>
      </c>
    </row>
    <row r="595" spans="1:12" ht="12.75" hidden="1" customHeight="1" outlineLevel="1">
      <c r="A595" s="61" t="str">
        <f>"         "&amp;Labels!B98</f>
        <v xml:space="preserve">         Product 4</v>
      </c>
      <c r="B595" s="76">
        <f>'(Intermediate Computations)'!B5981</f>
        <v>0</v>
      </c>
      <c r="C595" s="76">
        <f>'(Intermediate Computations)'!C5981</f>
        <v>0</v>
      </c>
      <c r="D595" s="76">
        <f>'(Intermediate Computations)'!D5981</f>
        <v>0</v>
      </c>
      <c r="E595" s="76">
        <f>'(Intermediate Computations)'!E5981</f>
        <v>0</v>
      </c>
      <c r="F595" s="43">
        <f t="shared" si="175"/>
        <v>0</v>
      </c>
      <c r="G595" s="76">
        <f>'(Intermediate Computations)'!G5981</f>
        <v>0</v>
      </c>
      <c r="H595" s="76">
        <f>'(Intermediate Computations)'!H5981</f>
        <v>0</v>
      </c>
      <c r="I595" s="76">
        <f>'(Intermediate Computations)'!I5981</f>
        <v>0</v>
      </c>
      <c r="J595" s="76">
        <f>'(Intermediate Computations)'!J5981</f>
        <v>0</v>
      </c>
      <c r="K595" s="43">
        <f t="shared" si="176"/>
        <v>0</v>
      </c>
      <c r="L595" s="43">
        <f t="shared" si="177"/>
        <v>0</v>
      </c>
    </row>
    <row r="596" spans="1:12" ht="12.75" hidden="1" customHeight="1" outlineLevel="1">
      <c r="A596" s="61" t="str">
        <f>"         "&amp;Labels!B99</f>
        <v xml:space="preserve">         Product 5</v>
      </c>
      <c r="B596" s="76">
        <f>'(Intermediate Computations)'!B6309</f>
        <v>0</v>
      </c>
      <c r="C596" s="76">
        <f>'(Intermediate Computations)'!C6309</f>
        <v>0</v>
      </c>
      <c r="D596" s="76">
        <f>'(Intermediate Computations)'!D6309</f>
        <v>0</v>
      </c>
      <c r="E596" s="76">
        <f>'(Intermediate Computations)'!E6309</f>
        <v>0</v>
      </c>
      <c r="F596" s="43">
        <f t="shared" si="175"/>
        <v>0</v>
      </c>
      <c r="G596" s="76">
        <f>'(Intermediate Computations)'!G6309</f>
        <v>0</v>
      </c>
      <c r="H596" s="76">
        <f>'(Intermediate Computations)'!H6309</f>
        <v>0</v>
      </c>
      <c r="I596" s="76">
        <f>'(Intermediate Computations)'!I6309</f>
        <v>0</v>
      </c>
      <c r="J596" s="76">
        <f>'(Intermediate Computations)'!J6309</f>
        <v>0</v>
      </c>
      <c r="K596" s="43">
        <f t="shared" si="176"/>
        <v>0</v>
      </c>
      <c r="L596" s="43">
        <f t="shared" si="177"/>
        <v>0</v>
      </c>
    </row>
    <row r="597" spans="1:12" ht="12.75" hidden="1" customHeight="1" outlineLevel="1">
      <c r="A597" s="61" t="str">
        <f>"         "&amp;Labels!B100</f>
        <v xml:space="preserve">         Product 6</v>
      </c>
      <c r="B597" s="76">
        <f>'(Intermediate Computations)'!B6637</f>
        <v>0</v>
      </c>
      <c r="C597" s="76">
        <f>'(Intermediate Computations)'!C6637</f>
        <v>0</v>
      </c>
      <c r="D597" s="76">
        <f>'(Intermediate Computations)'!D6637</f>
        <v>0</v>
      </c>
      <c r="E597" s="76">
        <f>'(Intermediate Computations)'!E6637</f>
        <v>0</v>
      </c>
      <c r="F597" s="43">
        <f t="shared" si="175"/>
        <v>0</v>
      </c>
      <c r="G597" s="76">
        <f>'(Intermediate Computations)'!G6637</f>
        <v>0</v>
      </c>
      <c r="H597" s="76">
        <f>'(Intermediate Computations)'!H6637</f>
        <v>0</v>
      </c>
      <c r="I597" s="76">
        <f>'(Intermediate Computations)'!I6637</f>
        <v>0</v>
      </c>
      <c r="J597" s="76">
        <f>'(Intermediate Computations)'!J6637</f>
        <v>0</v>
      </c>
      <c r="K597" s="43">
        <f t="shared" si="176"/>
        <v>0</v>
      </c>
      <c r="L597" s="43">
        <f t="shared" si="177"/>
        <v>0</v>
      </c>
    </row>
    <row r="598" spans="1:12" ht="12.75" hidden="1" customHeight="1" outlineLevel="1">
      <c r="A598" s="61" t="str">
        <f>"         "&amp;Labels!B101</f>
        <v xml:space="preserve">         Product 7</v>
      </c>
      <c r="B598" s="76">
        <f>'(Intermediate Computations)'!B6965</f>
        <v>0</v>
      </c>
      <c r="C598" s="76">
        <f>'(Intermediate Computations)'!C6965</f>
        <v>0</v>
      </c>
      <c r="D598" s="76">
        <f>'(Intermediate Computations)'!D6965</f>
        <v>0</v>
      </c>
      <c r="E598" s="76">
        <f>'(Intermediate Computations)'!E6965</f>
        <v>0</v>
      </c>
      <c r="F598" s="43">
        <f t="shared" si="175"/>
        <v>0</v>
      </c>
      <c r="G598" s="76">
        <f>'(Intermediate Computations)'!G6965</f>
        <v>0</v>
      </c>
      <c r="H598" s="76">
        <f>'(Intermediate Computations)'!H6965</f>
        <v>0</v>
      </c>
      <c r="I598" s="76">
        <f>'(Intermediate Computations)'!I6965</f>
        <v>0</v>
      </c>
      <c r="J598" s="76">
        <f>'(Intermediate Computations)'!J6965</f>
        <v>0</v>
      </c>
      <c r="K598" s="43">
        <f t="shared" si="176"/>
        <v>0</v>
      </c>
      <c r="L598" s="43">
        <f t="shared" si="177"/>
        <v>0</v>
      </c>
    </row>
    <row r="599" spans="1:12" ht="12.75" hidden="1" customHeight="1" outlineLevel="1">
      <c r="A599" s="61" t="str">
        <f>"         "&amp;Labels!B102</f>
        <v xml:space="preserve">         Product 8</v>
      </c>
      <c r="B599" s="76">
        <f>'(Intermediate Computations)'!B7293</f>
        <v>0</v>
      </c>
      <c r="C599" s="76">
        <f>'(Intermediate Computations)'!C7293</f>
        <v>0</v>
      </c>
      <c r="D599" s="76">
        <f>'(Intermediate Computations)'!D7293</f>
        <v>0</v>
      </c>
      <c r="E599" s="76">
        <f>'(Intermediate Computations)'!E7293</f>
        <v>0</v>
      </c>
      <c r="F599" s="43">
        <f t="shared" si="175"/>
        <v>0</v>
      </c>
      <c r="G599" s="76">
        <f>'(Intermediate Computations)'!G7293</f>
        <v>0</v>
      </c>
      <c r="H599" s="76">
        <f>'(Intermediate Computations)'!H7293</f>
        <v>0</v>
      </c>
      <c r="I599" s="76">
        <f>'(Intermediate Computations)'!I7293</f>
        <v>0</v>
      </c>
      <c r="J599" s="76">
        <f>'(Intermediate Computations)'!J7293</f>
        <v>0</v>
      </c>
      <c r="K599" s="43">
        <f t="shared" si="176"/>
        <v>0</v>
      </c>
      <c r="L599" s="43">
        <f t="shared" si="177"/>
        <v>0</v>
      </c>
    </row>
    <row r="600" spans="1:12" ht="12.75" hidden="1" customHeight="1" outlineLevel="1">
      <c r="A600" s="61" t="str">
        <f>"         "&amp;Labels!B103</f>
        <v xml:space="preserve">         Product 9</v>
      </c>
      <c r="B600" s="76">
        <f>'(Intermediate Computations)'!B7621</f>
        <v>0</v>
      </c>
      <c r="C600" s="76">
        <f>'(Intermediate Computations)'!C7621</f>
        <v>0</v>
      </c>
      <c r="D600" s="76">
        <f>'(Intermediate Computations)'!D7621</f>
        <v>0</v>
      </c>
      <c r="E600" s="76">
        <f>'(Intermediate Computations)'!E7621</f>
        <v>0</v>
      </c>
      <c r="F600" s="43">
        <f t="shared" si="175"/>
        <v>0</v>
      </c>
      <c r="G600" s="76">
        <f>'(Intermediate Computations)'!G7621</f>
        <v>0</v>
      </c>
      <c r="H600" s="76">
        <f>'(Intermediate Computations)'!H7621</f>
        <v>0</v>
      </c>
      <c r="I600" s="76">
        <f>'(Intermediate Computations)'!I7621</f>
        <v>0</v>
      </c>
      <c r="J600" s="76">
        <f>'(Intermediate Computations)'!J7621</f>
        <v>0</v>
      </c>
      <c r="K600" s="43">
        <f t="shared" si="176"/>
        <v>0</v>
      </c>
      <c r="L600" s="43">
        <f t="shared" si="177"/>
        <v>0</v>
      </c>
    </row>
    <row r="601" spans="1:12" ht="12.75" hidden="1" customHeight="1" outlineLevel="1">
      <c r="A601" s="61" t="str">
        <f>"         "&amp;Labels!B104</f>
        <v xml:space="preserve">         Product 10</v>
      </c>
      <c r="B601" s="76">
        <f>'(Intermediate Computations)'!B7949</f>
        <v>0</v>
      </c>
      <c r="C601" s="76">
        <f>'(Intermediate Computations)'!C7949</f>
        <v>0</v>
      </c>
      <c r="D601" s="76">
        <f>'(Intermediate Computations)'!D7949</f>
        <v>0</v>
      </c>
      <c r="E601" s="76">
        <f>'(Intermediate Computations)'!E7949</f>
        <v>0</v>
      </c>
      <c r="F601" s="43">
        <f t="shared" si="175"/>
        <v>0</v>
      </c>
      <c r="G601" s="76">
        <f>'(Intermediate Computations)'!G7949</f>
        <v>0</v>
      </c>
      <c r="H601" s="76">
        <f>'(Intermediate Computations)'!H7949</f>
        <v>0</v>
      </c>
      <c r="I601" s="76">
        <f>'(Intermediate Computations)'!I7949</f>
        <v>0</v>
      </c>
      <c r="J601" s="76">
        <f>'(Intermediate Computations)'!J7949</f>
        <v>0</v>
      </c>
      <c r="K601" s="43">
        <f t="shared" si="176"/>
        <v>0</v>
      </c>
      <c r="L601" s="43">
        <f t="shared" si="177"/>
        <v>0</v>
      </c>
    </row>
    <row r="602" spans="1:12" ht="12.75" hidden="1" customHeight="1" outlineLevel="1">
      <c r="A602" s="61" t="str">
        <f>"         "&amp;Labels!C94</f>
        <v xml:space="preserve">         Total</v>
      </c>
      <c r="B602" s="84">
        <f>SUM(B592:B601)</f>
        <v>0</v>
      </c>
      <c r="C602" s="84">
        <f>SUM(C592:C601)</f>
        <v>0</v>
      </c>
      <c r="D602" s="84">
        <f>SUM(D592:D601)</f>
        <v>0</v>
      </c>
      <c r="E602" s="84">
        <f>SUM(E592:E601)</f>
        <v>0</v>
      </c>
      <c r="F602" s="43">
        <f t="shared" si="175"/>
        <v>0</v>
      </c>
      <c r="G602" s="84">
        <f>SUM(G592:G601)</f>
        <v>0</v>
      </c>
      <c r="H602" s="84">
        <f>SUM(H592:H601)</f>
        <v>0</v>
      </c>
      <c r="I602" s="84">
        <f>SUM(I592:I601)</f>
        <v>0</v>
      </c>
      <c r="J602" s="84">
        <f>SUM(J592:J601)</f>
        <v>0</v>
      </c>
      <c r="K602" s="43">
        <f t="shared" si="176"/>
        <v>0</v>
      </c>
      <c r="L602" s="43">
        <f t="shared" si="177"/>
        <v>0</v>
      </c>
    </row>
    <row r="603" spans="1:12" ht="12.75" hidden="1" customHeight="1" outlineLevel="1">
      <c r="A603" s="61" t="str">
        <f>"      "&amp;Labels!B86</f>
        <v xml:space="preserve">      Q 2</v>
      </c>
      <c r="B603" s="84"/>
      <c r="C603" s="84"/>
      <c r="D603" s="84"/>
      <c r="E603" s="84"/>
      <c r="F603" s="43"/>
      <c r="G603" s="84"/>
      <c r="H603" s="84"/>
      <c r="I603" s="84"/>
      <c r="J603" s="84"/>
      <c r="K603" s="43"/>
      <c r="L603" s="43"/>
    </row>
    <row r="604" spans="1:12" ht="12.75" hidden="1" customHeight="1" outlineLevel="1">
      <c r="A604" s="61" t="str">
        <f>"         "&amp;Labels!B95</f>
        <v xml:space="preserve">         Product 1</v>
      </c>
      <c r="B604" s="76">
        <f>'(Intermediate Computations)'!B5009</f>
        <v>0</v>
      </c>
      <c r="C604" s="76">
        <f>'(Intermediate Computations)'!C5009</f>
        <v>0</v>
      </c>
      <c r="D604" s="76">
        <f>'(Intermediate Computations)'!D5009</f>
        <v>0</v>
      </c>
      <c r="E604" s="76">
        <f>'(Intermediate Computations)'!E5009</f>
        <v>0</v>
      </c>
      <c r="F604" s="43">
        <f t="shared" ref="F604:F614" si="178">SUM(B604:E604)</f>
        <v>0</v>
      </c>
      <c r="G604" s="76">
        <f>'(Intermediate Computations)'!G5009</f>
        <v>0</v>
      </c>
      <c r="H604" s="76">
        <f>'(Intermediate Computations)'!H5009</f>
        <v>0</v>
      </c>
      <c r="I604" s="76">
        <f>'(Intermediate Computations)'!I5009</f>
        <v>0</v>
      </c>
      <c r="J604" s="76">
        <f>'(Intermediate Computations)'!J5009</f>
        <v>0</v>
      </c>
      <c r="K604" s="43">
        <f t="shared" ref="K604:K614" si="179">SUM(G604:J604)</f>
        <v>0</v>
      </c>
      <c r="L604" s="43">
        <f t="shared" ref="L604:L614" si="180">SUM(B604:E604,G604:J604)</f>
        <v>0</v>
      </c>
    </row>
    <row r="605" spans="1:12" ht="12.75" hidden="1" customHeight="1" outlineLevel="1">
      <c r="A605" s="61" t="str">
        <f>"         "&amp;Labels!B96</f>
        <v xml:space="preserve">         Product 2</v>
      </c>
      <c r="B605" s="76">
        <f>'(Intermediate Computations)'!B5337</f>
        <v>0</v>
      </c>
      <c r="C605" s="76">
        <f>'(Intermediate Computations)'!C5337</f>
        <v>0</v>
      </c>
      <c r="D605" s="76">
        <f>'(Intermediate Computations)'!D5337</f>
        <v>0</v>
      </c>
      <c r="E605" s="76">
        <f>'(Intermediate Computations)'!E5337</f>
        <v>0</v>
      </c>
      <c r="F605" s="43">
        <f t="shared" si="178"/>
        <v>0</v>
      </c>
      <c r="G605" s="76">
        <f>'(Intermediate Computations)'!G5337</f>
        <v>0</v>
      </c>
      <c r="H605" s="76">
        <f>'(Intermediate Computations)'!H5337</f>
        <v>0</v>
      </c>
      <c r="I605" s="76">
        <f>'(Intermediate Computations)'!I5337</f>
        <v>0</v>
      </c>
      <c r="J605" s="76">
        <f>'(Intermediate Computations)'!J5337</f>
        <v>0</v>
      </c>
      <c r="K605" s="43">
        <f t="shared" si="179"/>
        <v>0</v>
      </c>
      <c r="L605" s="43">
        <f t="shared" si="180"/>
        <v>0</v>
      </c>
    </row>
    <row r="606" spans="1:12" ht="12.75" hidden="1" customHeight="1" outlineLevel="1">
      <c r="A606" s="61" t="str">
        <f>"         "&amp;Labels!B97</f>
        <v xml:space="preserve">         Product 3</v>
      </c>
      <c r="B606" s="76">
        <f>'(Intermediate Computations)'!B5665</f>
        <v>0</v>
      </c>
      <c r="C606" s="76">
        <f>'(Intermediate Computations)'!C5665</f>
        <v>0</v>
      </c>
      <c r="D606" s="76">
        <f>'(Intermediate Computations)'!D5665</f>
        <v>0</v>
      </c>
      <c r="E606" s="76">
        <f>'(Intermediate Computations)'!E5665</f>
        <v>0</v>
      </c>
      <c r="F606" s="43">
        <f t="shared" si="178"/>
        <v>0</v>
      </c>
      <c r="G606" s="76">
        <f>'(Intermediate Computations)'!G5665</f>
        <v>0</v>
      </c>
      <c r="H606" s="76">
        <f>'(Intermediate Computations)'!H5665</f>
        <v>0</v>
      </c>
      <c r="I606" s="76">
        <f>'(Intermediate Computations)'!I5665</f>
        <v>0</v>
      </c>
      <c r="J606" s="76">
        <f>'(Intermediate Computations)'!J5665</f>
        <v>0</v>
      </c>
      <c r="K606" s="43">
        <f t="shared" si="179"/>
        <v>0</v>
      </c>
      <c r="L606" s="43">
        <f t="shared" si="180"/>
        <v>0</v>
      </c>
    </row>
    <row r="607" spans="1:12" ht="12.75" hidden="1" customHeight="1" outlineLevel="1">
      <c r="A607" s="61" t="str">
        <f>"         "&amp;Labels!B98</f>
        <v xml:space="preserve">         Product 4</v>
      </c>
      <c r="B607" s="76">
        <f>'(Intermediate Computations)'!B5993</f>
        <v>0</v>
      </c>
      <c r="C607" s="76">
        <f>'(Intermediate Computations)'!C5993</f>
        <v>0</v>
      </c>
      <c r="D607" s="76">
        <f>'(Intermediate Computations)'!D5993</f>
        <v>0</v>
      </c>
      <c r="E607" s="76">
        <f>'(Intermediate Computations)'!E5993</f>
        <v>0</v>
      </c>
      <c r="F607" s="43">
        <f t="shared" si="178"/>
        <v>0</v>
      </c>
      <c r="G607" s="76">
        <f>'(Intermediate Computations)'!G5993</f>
        <v>0</v>
      </c>
      <c r="H607" s="76">
        <f>'(Intermediate Computations)'!H5993</f>
        <v>0</v>
      </c>
      <c r="I607" s="76">
        <f>'(Intermediate Computations)'!I5993</f>
        <v>0</v>
      </c>
      <c r="J607" s="76">
        <f>'(Intermediate Computations)'!J5993</f>
        <v>0</v>
      </c>
      <c r="K607" s="43">
        <f t="shared" si="179"/>
        <v>0</v>
      </c>
      <c r="L607" s="43">
        <f t="shared" si="180"/>
        <v>0</v>
      </c>
    </row>
    <row r="608" spans="1:12" ht="12.75" hidden="1" customHeight="1" outlineLevel="1">
      <c r="A608" s="61" t="str">
        <f>"         "&amp;Labels!B99</f>
        <v xml:space="preserve">         Product 5</v>
      </c>
      <c r="B608" s="76">
        <f>'(Intermediate Computations)'!B6321</f>
        <v>0</v>
      </c>
      <c r="C608" s="76">
        <f>'(Intermediate Computations)'!C6321</f>
        <v>0</v>
      </c>
      <c r="D608" s="76">
        <f>'(Intermediate Computations)'!D6321</f>
        <v>0</v>
      </c>
      <c r="E608" s="76">
        <f>'(Intermediate Computations)'!E6321</f>
        <v>0</v>
      </c>
      <c r="F608" s="43">
        <f t="shared" si="178"/>
        <v>0</v>
      </c>
      <c r="G608" s="76">
        <f>'(Intermediate Computations)'!G6321</f>
        <v>0</v>
      </c>
      <c r="H608" s="76">
        <f>'(Intermediate Computations)'!H6321</f>
        <v>0</v>
      </c>
      <c r="I608" s="76">
        <f>'(Intermediate Computations)'!I6321</f>
        <v>0</v>
      </c>
      <c r="J608" s="76">
        <f>'(Intermediate Computations)'!J6321</f>
        <v>0</v>
      </c>
      <c r="K608" s="43">
        <f t="shared" si="179"/>
        <v>0</v>
      </c>
      <c r="L608" s="43">
        <f t="shared" si="180"/>
        <v>0</v>
      </c>
    </row>
    <row r="609" spans="1:12" ht="12.75" hidden="1" customHeight="1" outlineLevel="1">
      <c r="A609" s="61" t="str">
        <f>"         "&amp;Labels!B100</f>
        <v xml:space="preserve">         Product 6</v>
      </c>
      <c r="B609" s="76">
        <f>'(Intermediate Computations)'!B6649</f>
        <v>0</v>
      </c>
      <c r="C609" s="76">
        <f>'(Intermediate Computations)'!C6649</f>
        <v>0</v>
      </c>
      <c r="D609" s="76">
        <f>'(Intermediate Computations)'!D6649</f>
        <v>0</v>
      </c>
      <c r="E609" s="76">
        <f>'(Intermediate Computations)'!E6649</f>
        <v>0</v>
      </c>
      <c r="F609" s="43">
        <f t="shared" si="178"/>
        <v>0</v>
      </c>
      <c r="G609" s="76">
        <f>'(Intermediate Computations)'!G6649</f>
        <v>0</v>
      </c>
      <c r="H609" s="76">
        <f>'(Intermediate Computations)'!H6649</f>
        <v>0</v>
      </c>
      <c r="I609" s="76">
        <f>'(Intermediate Computations)'!I6649</f>
        <v>0</v>
      </c>
      <c r="J609" s="76">
        <f>'(Intermediate Computations)'!J6649</f>
        <v>0</v>
      </c>
      <c r="K609" s="43">
        <f t="shared" si="179"/>
        <v>0</v>
      </c>
      <c r="L609" s="43">
        <f t="shared" si="180"/>
        <v>0</v>
      </c>
    </row>
    <row r="610" spans="1:12" ht="12.75" hidden="1" customHeight="1" outlineLevel="1">
      <c r="A610" s="61" t="str">
        <f>"         "&amp;Labels!B101</f>
        <v xml:space="preserve">         Product 7</v>
      </c>
      <c r="B610" s="76">
        <f>'(Intermediate Computations)'!B6977</f>
        <v>0</v>
      </c>
      <c r="C610" s="76">
        <f>'(Intermediate Computations)'!C6977</f>
        <v>0</v>
      </c>
      <c r="D610" s="76">
        <f>'(Intermediate Computations)'!D6977</f>
        <v>0</v>
      </c>
      <c r="E610" s="76">
        <f>'(Intermediate Computations)'!E6977</f>
        <v>0</v>
      </c>
      <c r="F610" s="43">
        <f t="shared" si="178"/>
        <v>0</v>
      </c>
      <c r="G610" s="76">
        <f>'(Intermediate Computations)'!G6977</f>
        <v>0</v>
      </c>
      <c r="H610" s="76">
        <f>'(Intermediate Computations)'!H6977</f>
        <v>0</v>
      </c>
      <c r="I610" s="76">
        <f>'(Intermediate Computations)'!I6977</f>
        <v>0</v>
      </c>
      <c r="J610" s="76">
        <f>'(Intermediate Computations)'!J6977</f>
        <v>0</v>
      </c>
      <c r="K610" s="43">
        <f t="shared" si="179"/>
        <v>0</v>
      </c>
      <c r="L610" s="43">
        <f t="shared" si="180"/>
        <v>0</v>
      </c>
    </row>
    <row r="611" spans="1:12" ht="12.75" hidden="1" customHeight="1" outlineLevel="1">
      <c r="A611" s="61" t="str">
        <f>"         "&amp;Labels!B102</f>
        <v xml:space="preserve">         Product 8</v>
      </c>
      <c r="B611" s="76">
        <f>'(Intermediate Computations)'!B7305</f>
        <v>0</v>
      </c>
      <c r="C611" s="76">
        <f>'(Intermediate Computations)'!C7305</f>
        <v>0</v>
      </c>
      <c r="D611" s="76">
        <f>'(Intermediate Computations)'!D7305</f>
        <v>0</v>
      </c>
      <c r="E611" s="76">
        <f>'(Intermediate Computations)'!E7305</f>
        <v>0</v>
      </c>
      <c r="F611" s="43">
        <f t="shared" si="178"/>
        <v>0</v>
      </c>
      <c r="G611" s="76">
        <f>'(Intermediate Computations)'!G7305</f>
        <v>0</v>
      </c>
      <c r="H611" s="76">
        <f>'(Intermediate Computations)'!H7305</f>
        <v>0</v>
      </c>
      <c r="I611" s="76">
        <f>'(Intermediate Computations)'!I7305</f>
        <v>0</v>
      </c>
      <c r="J611" s="76">
        <f>'(Intermediate Computations)'!J7305</f>
        <v>0</v>
      </c>
      <c r="K611" s="43">
        <f t="shared" si="179"/>
        <v>0</v>
      </c>
      <c r="L611" s="43">
        <f t="shared" si="180"/>
        <v>0</v>
      </c>
    </row>
    <row r="612" spans="1:12" ht="12.75" hidden="1" customHeight="1" outlineLevel="1">
      <c r="A612" s="61" t="str">
        <f>"         "&amp;Labels!B103</f>
        <v xml:space="preserve">         Product 9</v>
      </c>
      <c r="B612" s="76">
        <f>'(Intermediate Computations)'!B7633</f>
        <v>0</v>
      </c>
      <c r="C612" s="76">
        <f>'(Intermediate Computations)'!C7633</f>
        <v>0</v>
      </c>
      <c r="D612" s="76">
        <f>'(Intermediate Computations)'!D7633</f>
        <v>0</v>
      </c>
      <c r="E612" s="76">
        <f>'(Intermediate Computations)'!E7633</f>
        <v>0</v>
      </c>
      <c r="F612" s="43">
        <f t="shared" si="178"/>
        <v>0</v>
      </c>
      <c r="G612" s="76">
        <f>'(Intermediate Computations)'!G7633</f>
        <v>0</v>
      </c>
      <c r="H612" s="76">
        <f>'(Intermediate Computations)'!H7633</f>
        <v>0</v>
      </c>
      <c r="I612" s="76">
        <f>'(Intermediate Computations)'!I7633</f>
        <v>0</v>
      </c>
      <c r="J612" s="76">
        <f>'(Intermediate Computations)'!J7633</f>
        <v>0</v>
      </c>
      <c r="K612" s="43">
        <f t="shared" si="179"/>
        <v>0</v>
      </c>
      <c r="L612" s="43">
        <f t="shared" si="180"/>
        <v>0</v>
      </c>
    </row>
    <row r="613" spans="1:12" ht="12.75" hidden="1" customHeight="1" outlineLevel="1">
      <c r="A613" s="61" t="str">
        <f>"         "&amp;Labels!B104</f>
        <v xml:space="preserve">         Product 10</v>
      </c>
      <c r="B613" s="76">
        <f>'(Intermediate Computations)'!B7961</f>
        <v>0</v>
      </c>
      <c r="C613" s="76">
        <f>'(Intermediate Computations)'!C7961</f>
        <v>0</v>
      </c>
      <c r="D613" s="76">
        <f>'(Intermediate Computations)'!D7961</f>
        <v>0</v>
      </c>
      <c r="E613" s="76">
        <f>'(Intermediate Computations)'!E7961</f>
        <v>0</v>
      </c>
      <c r="F613" s="43">
        <f t="shared" si="178"/>
        <v>0</v>
      </c>
      <c r="G613" s="76">
        <f>'(Intermediate Computations)'!G7961</f>
        <v>0</v>
      </c>
      <c r="H613" s="76">
        <f>'(Intermediate Computations)'!H7961</f>
        <v>0</v>
      </c>
      <c r="I613" s="76">
        <f>'(Intermediate Computations)'!I7961</f>
        <v>0</v>
      </c>
      <c r="J613" s="76">
        <f>'(Intermediate Computations)'!J7961</f>
        <v>0</v>
      </c>
      <c r="K613" s="43">
        <f t="shared" si="179"/>
        <v>0</v>
      </c>
      <c r="L613" s="43">
        <f t="shared" si="180"/>
        <v>0</v>
      </c>
    </row>
    <row r="614" spans="1:12" ht="12.75" hidden="1" customHeight="1" outlineLevel="1">
      <c r="A614" s="61" t="str">
        <f>"         "&amp;Labels!C94</f>
        <v xml:space="preserve">         Total</v>
      </c>
      <c r="B614" s="84">
        <f>SUM(B604:B613)</f>
        <v>0</v>
      </c>
      <c r="C614" s="84">
        <f>SUM(C604:C613)</f>
        <v>0</v>
      </c>
      <c r="D614" s="84">
        <f>SUM(D604:D613)</f>
        <v>0</v>
      </c>
      <c r="E614" s="84">
        <f>SUM(E604:E613)</f>
        <v>0</v>
      </c>
      <c r="F614" s="43">
        <f t="shared" si="178"/>
        <v>0</v>
      </c>
      <c r="G614" s="84">
        <f>SUM(G604:G613)</f>
        <v>0</v>
      </c>
      <c r="H614" s="84">
        <f>SUM(H604:H613)</f>
        <v>0</v>
      </c>
      <c r="I614" s="84">
        <f>SUM(I604:I613)</f>
        <v>0</v>
      </c>
      <c r="J614" s="84">
        <f>SUM(J604:J613)</f>
        <v>0</v>
      </c>
      <c r="K614" s="43">
        <f t="shared" si="179"/>
        <v>0</v>
      </c>
      <c r="L614" s="43">
        <f t="shared" si="180"/>
        <v>0</v>
      </c>
    </row>
    <row r="615" spans="1:12" ht="12.75" hidden="1" customHeight="1" outlineLevel="1">
      <c r="A615" s="61" t="str">
        <f>"      "&amp;Labels!B87</f>
        <v xml:space="preserve">      Q 3</v>
      </c>
      <c r="B615" s="84"/>
      <c r="C615" s="84"/>
      <c r="D615" s="84"/>
      <c r="E615" s="84"/>
      <c r="F615" s="43"/>
      <c r="G615" s="84"/>
      <c r="H615" s="84"/>
      <c r="I615" s="84"/>
      <c r="J615" s="84"/>
      <c r="K615" s="43"/>
      <c r="L615" s="43"/>
    </row>
    <row r="616" spans="1:12" ht="12.75" hidden="1" customHeight="1" outlineLevel="1">
      <c r="A616" s="61" t="str">
        <f>"         "&amp;Labels!B95</f>
        <v xml:space="preserve">         Product 1</v>
      </c>
      <c r="B616" s="76">
        <f>'(Intermediate Computations)'!B5021</f>
        <v>0</v>
      </c>
      <c r="C616" s="76">
        <f>'(Intermediate Computations)'!C5021</f>
        <v>0</v>
      </c>
      <c r="D616" s="76">
        <f>'(Intermediate Computations)'!D5021</f>
        <v>0</v>
      </c>
      <c r="E616" s="76">
        <f>'(Intermediate Computations)'!E5021</f>
        <v>0</v>
      </c>
      <c r="F616" s="43">
        <f t="shared" ref="F616:F626" si="181">SUM(B616:E616)</f>
        <v>0</v>
      </c>
      <c r="G616" s="76">
        <f>'(Intermediate Computations)'!G5021</f>
        <v>0</v>
      </c>
      <c r="H616" s="76">
        <f>'(Intermediate Computations)'!H5021</f>
        <v>0</v>
      </c>
      <c r="I616" s="76">
        <f>'(Intermediate Computations)'!I5021</f>
        <v>0</v>
      </c>
      <c r="J616" s="76">
        <f>'(Intermediate Computations)'!J5021</f>
        <v>0</v>
      </c>
      <c r="K616" s="43">
        <f t="shared" ref="K616:K626" si="182">SUM(G616:J616)</f>
        <v>0</v>
      </c>
      <c r="L616" s="43">
        <f t="shared" ref="L616:L626" si="183">SUM(B616:E616,G616:J616)</f>
        <v>0</v>
      </c>
    </row>
    <row r="617" spans="1:12" ht="12.75" hidden="1" customHeight="1" outlineLevel="1">
      <c r="A617" s="61" t="str">
        <f>"         "&amp;Labels!B96</f>
        <v xml:space="preserve">         Product 2</v>
      </c>
      <c r="B617" s="76">
        <f>'(Intermediate Computations)'!B5349</f>
        <v>0</v>
      </c>
      <c r="C617" s="76">
        <f>'(Intermediate Computations)'!C5349</f>
        <v>0</v>
      </c>
      <c r="D617" s="76">
        <f>'(Intermediate Computations)'!D5349</f>
        <v>0</v>
      </c>
      <c r="E617" s="76">
        <f>'(Intermediate Computations)'!E5349</f>
        <v>0</v>
      </c>
      <c r="F617" s="43">
        <f t="shared" si="181"/>
        <v>0</v>
      </c>
      <c r="G617" s="76">
        <f>'(Intermediate Computations)'!G5349</f>
        <v>0</v>
      </c>
      <c r="H617" s="76">
        <f>'(Intermediate Computations)'!H5349</f>
        <v>0</v>
      </c>
      <c r="I617" s="76">
        <f>'(Intermediate Computations)'!I5349</f>
        <v>0</v>
      </c>
      <c r="J617" s="76">
        <f>'(Intermediate Computations)'!J5349</f>
        <v>0</v>
      </c>
      <c r="K617" s="43">
        <f t="shared" si="182"/>
        <v>0</v>
      </c>
      <c r="L617" s="43">
        <f t="shared" si="183"/>
        <v>0</v>
      </c>
    </row>
    <row r="618" spans="1:12" ht="12.75" hidden="1" customHeight="1" outlineLevel="1">
      <c r="A618" s="61" t="str">
        <f>"         "&amp;Labels!B97</f>
        <v xml:space="preserve">         Product 3</v>
      </c>
      <c r="B618" s="76">
        <f>'(Intermediate Computations)'!B5677</f>
        <v>0</v>
      </c>
      <c r="C618" s="76">
        <f>'(Intermediate Computations)'!C5677</f>
        <v>0</v>
      </c>
      <c r="D618" s="76">
        <f>'(Intermediate Computations)'!D5677</f>
        <v>0</v>
      </c>
      <c r="E618" s="76">
        <f>'(Intermediate Computations)'!E5677</f>
        <v>0</v>
      </c>
      <c r="F618" s="43">
        <f t="shared" si="181"/>
        <v>0</v>
      </c>
      <c r="G618" s="76">
        <f>'(Intermediate Computations)'!G5677</f>
        <v>0</v>
      </c>
      <c r="H618" s="76">
        <f>'(Intermediate Computations)'!H5677</f>
        <v>0</v>
      </c>
      <c r="I618" s="76">
        <f>'(Intermediate Computations)'!I5677</f>
        <v>0</v>
      </c>
      <c r="J618" s="76">
        <f>'(Intermediate Computations)'!J5677</f>
        <v>0</v>
      </c>
      <c r="K618" s="43">
        <f t="shared" si="182"/>
        <v>0</v>
      </c>
      <c r="L618" s="43">
        <f t="shared" si="183"/>
        <v>0</v>
      </c>
    </row>
    <row r="619" spans="1:12" ht="12.75" hidden="1" customHeight="1" outlineLevel="1">
      <c r="A619" s="61" t="str">
        <f>"         "&amp;Labels!B98</f>
        <v xml:space="preserve">         Product 4</v>
      </c>
      <c r="B619" s="76">
        <f>'(Intermediate Computations)'!B6005</f>
        <v>0</v>
      </c>
      <c r="C619" s="76">
        <f>'(Intermediate Computations)'!C6005</f>
        <v>0</v>
      </c>
      <c r="D619" s="76">
        <f>'(Intermediate Computations)'!D6005</f>
        <v>0</v>
      </c>
      <c r="E619" s="76">
        <f>'(Intermediate Computations)'!E6005</f>
        <v>0</v>
      </c>
      <c r="F619" s="43">
        <f t="shared" si="181"/>
        <v>0</v>
      </c>
      <c r="G619" s="76">
        <f>'(Intermediate Computations)'!G6005</f>
        <v>0</v>
      </c>
      <c r="H619" s="76">
        <f>'(Intermediate Computations)'!H6005</f>
        <v>0</v>
      </c>
      <c r="I619" s="76">
        <f>'(Intermediate Computations)'!I6005</f>
        <v>0</v>
      </c>
      <c r="J619" s="76">
        <f>'(Intermediate Computations)'!J6005</f>
        <v>0</v>
      </c>
      <c r="K619" s="43">
        <f t="shared" si="182"/>
        <v>0</v>
      </c>
      <c r="L619" s="43">
        <f t="shared" si="183"/>
        <v>0</v>
      </c>
    </row>
    <row r="620" spans="1:12" ht="12.75" hidden="1" customHeight="1" outlineLevel="1">
      <c r="A620" s="61" t="str">
        <f>"         "&amp;Labels!B99</f>
        <v xml:space="preserve">         Product 5</v>
      </c>
      <c r="B620" s="76">
        <f>'(Intermediate Computations)'!B6333</f>
        <v>0</v>
      </c>
      <c r="C620" s="76">
        <f>'(Intermediate Computations)'!C6333</f>
        <v>0</v>
      </c>
      <c r="D620" s="76">
        <f>'(Intermediate Computations)'!D6333</f>
        <v>0</v>
      </c>
      <c r="E620" s="76">
        <f>'(Intermediate Computations)'!E6333</f>
        <v>0</v>
      </c>
      <c r="F620" s="43">
        <f t="shared" si="181"/>
        <v>0</v>
      </c>
      <c r="G620" s="76">
        <f>'(Intermediate Computations)'!G6333</f>
        <v>0</v>
      </c>
      <c r="H620" s="76">
        <f>'(Intermediate Computations)'!H6333</f>
        <v>0</v>
      </c>
      <c r="I620" s="76">
        <f>'(Intermediate Computations)'!I6333</f>
        <v>0</v>
      </c>
      <c r="J620" s="76">
        <f>'(Intermediate Computations)'!J6333</f>
        <v>0</v>
      </c>
      <c r="K620" s="43">
        <f t="shared" si="182"/>
        <v>0</v>
      </c>
      <c r="L620" s="43">
        <f t="shared" si="183"/>
        <v>0</v>
      </c>
    </row>
    <row r="621" spans="1:12" ht="12.75" hidden="1" customHeight="1" outlineLevel="1">
      <c r="A621" s="61" t="str">
        <f>"         "&amp;Labels!B100</f>
        <v xml:space="preserve">         Product 6</v>
      </c>
      <c r="B621" s="76">
        <f>'(Intermediate Computations)'!B6661</f>
        <v>0</v>
      </c>
      <c r="C621" s="76">
        <f>'(Intermediate Computations)'!C6661</f>
        <v>0</v>
      </c>
      <c r="D621" s="76">
        <f>'(Intermediate Computations)'!D6661</f>
        <v>0</v>
      </c>
      <c r="E621" s="76">
        <f>'(Intermediate Computations)'!E6661</f>
        <v>0</v>
      </c>
      <c r="F621" s="43">
        <f t="shared" si="181"/>
        <v>0</v>
      </c>
      <c r="G621" s="76">
        <f>'(Intermediate Computations)'!G6661</f>
        <v>0</v>
      </c>
      <c r="H621" s="76">
        <f>'(Intermediate Computations)'!H6661</f>
        <v>0</v>
      </c>
      <c r="I621" s="76">
        <f>'(Intermediate Computations)'!I6661</f>
        <v>0</v>
      </c>
      <c r="J621" s="76">
        <f>'(Intermediate Computations)'!J6661</f>
        <v>0</v>
      </c>
      <c r="K621" s="43">
        <f t="shared" si="182"/>
        <v>0</v>
      </c>
      <c r="L621" s="43">
        <f t="shared" si="183"/>
        <v>0</v>
      </c>
    </row>
    <row r="622" spans="1:12" ht="12.75" hidden="1" customHeight="1" outlineLevel="1">
      <c r="A622" s="61" t="str">
        <f>"         "&amp;Labels!B101</f>
        <v xml:space="preserve">         Product 7</v>
      </c>
      <c r="B622" s="76">
        <f>'(Intermediate Computations)'!B6989</f>
        <v>0</v>
      </c>
      <c r="C622" s="76">
        <f>'(Intermediate Computations)'!C6989</f>
        <v>0</v>
      </c>
      <c r="D622" s="76">
        <f>'(Intermediate Computations)'!D6989</f>
        <v>0</v>
      </c>
      <c r="E622" s="76">
        <f>'(Intermediate Computations)'!E6989</f>
        <v>0</v>
      </c>
      <c r="F622" s="43">
        <f t="shared" si="181"/>
        <v>0</v>
      </c>
      <c r="G622" s="76">
        <f>'(Intermediate Computations)'!G6989</f>
        <v>0</v>
      </c>
      <c r="H622" s="76">
        <f>'(Intermediate Computations)'!H6989</f>
        <v>0</v>
      </c>
      <c r="I622" s="76">
        <f>'(Intermediate Computations)'!I6989</f>
        <v>0</v>
      </c>
      <c r="J622" s="76">
        <f>'(Intermediate Computations)'!J6989</f>
        <v>0</v>
      </c>
      <c r="K622" s="43">
        <f t="shared" si="182"/>
        <v>0</v>
      </c>
      <c r="L622" s="43">
        <f t="shared" si="183"/>
        <v>0</v>
      </c>
    </row>
    <row r="623" spans="1:12" ht="12.75" hidden="1" customHeight="1" outlineLevel="1">
      <c r="A623" s="61" t="str">
        <f>"         "&amp;Labels!B102</f>
        <v xml:space="preserve">         Product 8</v>
      </c>
      <c r="B623" s="76">
        <f>'(Intermediate Computations)'!B7317</f>
        <v>0</v>
      </c>
      <c r="C623" s="76">
        <f>'(Intermediate Computations)'!C7317</f>
        <v>0</v>
      </c>
      <c r="D623" s="76">
        <f>'(Intermediate Computations)'!D7317</f>
        <v>0</v>
      </c>
      <c r="E623" s="76">
        <f>'(Intermediate Computations)'!E7317</f>
        <v>0</v>
      </c>
      <c r="F623" s="43">
        <f t="shared" si="181"/>
        <v>0</v>
      </c>
      <c r="G623" s="76">
        <f>'(Intermediate Computations)'!G7317</f>
        <v>0</v>
      </c>
      <c r="H623" s="76">
        <f>'(Intermediate Computations)'!H7317</f>
        <v>0</v>
      </c>
      <c r="I623" s="76">
        <f>'(Intermediate Computations)'!I7317</f>
        <v>0</v>
      </c>
      <c r="J623" s="76">
        <f>'(Intermediate Computations)'!J7317</f>
        <v>0</v>
      </c>
      <c r="K623" s="43">
        <f t="shared" si="182"/>
        <v>0</v>
      </c>
      <c r="L623" s="43">
        <f t="shared" si="183"/>
        <v>0</v>
      </c>
    </row>
    <row r="624" spans="1:12" ht="12.75" hidden="1" customHeight="1" outlineLevel="1">
      <c r="A624" s="61" t="str">
        <f>"         "&amp;Labels!B103</f>
        <v xml:space="preserve">         Product 9</v>
      </c>
      <c r="B624" s="76">
        <f>'(Intermediate Computations)'!B7645</f>
        <v>0</v>
      </c>
      <c r="C624" s="76">
        <f>'(Intermediate Computations)'!C7645</f>
        <v>0</v>
      </c>
      <c r="D624" s="76">
        <f>'(Intermediate Computations)'!D7645</f>
        <v>0</v>
      </c>
      <c r="E624" s="76">
        <f>'(Intermediate Computations)'!E7645</f>
        <v>0</v>
      </c>
      <c r="F624" s="43">
        <f t="shared" si="181"/>
        <v>0</v>
      </c>
      <c r="G624" s="76">
        <f>'(Intermediate Computations)'!G7645</f>
        <v>0</v>
      </c>
      <c r="H624" s="76">
        <f>'(Intermediate Computations)'!H7645</f>
        <v>0</v>
      </c>
      <c r="I624" s="76">
        <f>'(Intermediate Computations)'!I7645</f>
        <v>0</v>
      </c>
      <c r="J624" s="76">
        <f>'(Intermediate Computations)'!J7645</f>
        <v>0</v>
      </c>
      <c r="K624" s="43">
        <f t="shared" si="182"/>
        <v>0</v>
      </c>
      <c r="L624" s="43">
        <f t="shared" si="183"/>
        <v>0</v>
      </c>
    </row>
    <row r="625" spans="1:12" ht="12.75" hidden="1" customHeight="1" outlineLevel="1">
      <c r="A625" s="61" t="str">
        <f>"         "&amp;Labels!B104</f>
        <v xml:space="preserve">         Product 10</v>
      </c>
      <c r="B625" s="76">
        <f>'(Intermediate Computations)'!B7973</f>
        <v>0</v>
      </c>
      <c r="C625" s="76">
        <f>'(Intermediate Computations)'!C7973</f>
        <v>0</v>
      </c>
      <c r="D625" s="76">
        <f>'(Intermediate Computations)'!D7973</f>
        <v>0</v>
      </c>
      <c r="E625" s="76">
        <f>'(Intermediate Computations)'!E7973</f>
        <v>0</v>
      </c>
      <c r="F625" s="43">
        <f t="shared" si="181"/>
        <v>0</v>
      </c>
      <c r="G625" s="76">
        <f>'(Intermediate Computations)'!G7973</f>
        <v>0</v>
      </c>
      <c r="H625" s="76">
        <f>'(Intermediate Computations)'!H7973</f>
        <v>0</v>
      </c>
      <c r="I625" s="76">
        <f>'(Intermediate Computations)'!I7973</f>
        <v>0</v>
      </c>
      <c r="J625" s="76">
        <f>'(Intermediate Computations)'!J7973</f>
        <v>0</v>
      </c>
      <c r="K625" s="43">
        <f t="shared" si="182"/>
        <v>0</v>
      </c>
      <c r="L625" s="43">
        <f t="shared" si="183"/>
        <v>0</v>
      </c>
    </row>
    <row r="626" spans="1:12" ht="12.75" hidden="1" customHeight="1" outlineLevel="1">
      <c r="A626" s="61" t="str">
        <f>"         "&amp;Labels!C94</f>
        <v xml:space="preserve">         Total</v>
      </c>
      <c r="B626" s="84">
        <f>SUM(B616:B625)</f>
        <v>0</v>
      </c>
      <c r="C626" s="84">
        <f>SUM(C616:C625)</f>
        <v>0</v>
      </c>
      <c r="D626" s="84">
        <f>SUM(D616:D625)</f>
        <v>0</v>
      </c>
      <c r="E626" s="84">
        <f>SUM(E616:E625)</f>
        <v>0</v>
      </c>
      <c r="F626" s="43">
        <f t="shared" si="181"/>
        <v>0</v>
      </c>
      <c r="G626" s="84">
        <f>SUM(G616:G625)</f>
        <v>0</v>
      </c>
      <c r="H626" s="84">
        <f>SUM(H616:H625)</f>
        <v>0</v>
      </c>
      <c r="I626" s="84">
        <f>SUM(I616:I625)</f>
        <v>0</v>
      </c>
      <c r="J626" s="84">
        <f>SUM(J616:J625)</f>
        <v>0</v>
      </c>
      <c r="K626" s="43">
        <f t="shared" si="182"/>
        <v>0</v>
      </c>
      <c r="L626" s="43">
        <f t="shared" si="183"/>
        <v>0</v>
      </c>
    </row>
    <row r="627" spans="1:12" ht="12.75" hidden="1" customHeight="1" outlineLevel="1">
      <c r="A627" s="61" t="str">
        <f>"      "&amp;Labels!B88</f>
        <v xml:space="preserve">      Q 4</v>
      </c>
      <c r="B627" s="84"/>
      <c r="C627" s="84"/>
      <c r="D627" s="84"/>
      <c r="E627" s="84"/>
      <c r="F627" s="43"/>
      <c r="G627" s="84"/>
      <c r="H627" s="84"/>
      <c r="I627" s="84"/>
      <c r="J627" s="84"/>
      <c r="K627" s="43"/>
      <c r="L627" s="43"/>
    </row>
    <row r="628" spans="1:12" ht="12.75" hidden="1" customHeight="1" outlineLevel="1">
      <c r="A628" s="61" t="str">
        <f>"         "&amp;Labels!B95</f>
        <v xml:space="preserve">         Product 1</v>
      </c>
      <c r="B628" s="76">
        <f>'(Intermediate Computations)'!B5033</f>
        <v>0</v>
      </c>
      <c r="C628" s="76">
        <f>'(Intermediate Computations)'!C5033</f>
        <v>0</v>
      </c>
      <c r="D628" s="76">
        <f>'(Intermediate Computations)'!D5033</f>
        <v>0</v>
      </c>
      <c r="E628" s="76">
        <f>'(Intermediate Computations)'!E5033</f>
        <v>0</v>
      </c>
      <c r="F628" s="43">
        <f t="shared" ref="F628:F638" si="184">SUM(B628:E628)</f>
        <v>0</v>
      </c>
      <c r="G628" s="76">
        <f>'(Intermediate Computations)'!G5033</f>
        <v>0</v>
      </c>
      <c r="H628" s="76">
        <f>'(Intermediate Computations)'!H5033</f>
        <v>0</v>
      </c>
      <c r="I628" s="76">
        <f>'(Intermediate Computations)'!I5033</f>
        <v>0</v>
      </c>
      <c r="J628" s="76">
        <f>'(Intermediate Computations)'!J5033</f>
        <v>0</v>
      </c>
      <c r="K628" s="43">
        <f t="shared" ref="K628:K638" si="185">SUM(G628:J628)</f>
        <v>0</v>
      </c>
      <c r="L628" s="43">
        <f t="shared" ref="L628:L638" si="186">SUM(B628:E628,G628:J628)</f>
        <v>0</v>
      </c>
    </row>
    <row r="629" spans="1:12" ht="12.75" hidden="1" customHeight="1" outlineLevel="1">
      <c r="A629" s="61" t="str">
        <f>"         "&amp;Labels!B96</f>
        <v xml:space="preserve">         Product 2</v>
      </c>
      <c r="B629" s="76">
        <f>'(Intermediate Computations)'!B5361</f>
        <v>0</v>
      </c>
      <c r="C629" s="76">
        <f>'(Intermediate Computations)'!C5361</f>
        <v>0</v>
      </c>
      <c r="D629" s="76">
        <f>'(Intermediate Computations)'!D5361</f>
        <v>0</v>
      </c>
      <c r="E629" s="76">
        <f>'(Intermediate Computations)'!E5361</f>
        <v>0</v>
      </c>
      <c r="F629" s="43">
        <f t="shared" si="184"/>
        <v>0</v>
      </c>
      <c r="G629" s="76">
        <f>'(Intermediate Computations)'!G5361</f>
        <v>0</v>
      </c>
      <c r="H629" s="76">
        <f>'(Intermediate Computations)'!H5361</f>
        <v>0</v>
      </c>
      <c r="I629" s="76">
        <f>'(Intermediate Computations)'!I5361</f>
        <v>0</v>
      </c>
      <c r="J629" s="76">
        <f>'(Intermediate Computations)'!J5361</f>
        <v>0</v>
      </c>
      <c r="K629" s="43">
        <f t="shared" si="185"/>
        <v>0</v>
      </c>
      <c r="L629" s="43">
        <f t="shared" si="186"/>
        <v>0</v>
      </c>
    </row>
    <row r="630" spans="1:12" ht="12.75" hidden="1" customHeight="1" outlineLevel="1">
      <c r="A630" s="61" t="str">
        <f>"         "&amp;Labels!B97</f>
        <v xml:space="preserve">         Product 3</v>
      </c>
      <c r="B630" s="76">
        <f>'(Intermediate Computations)'!B5689</f>
        <v>0</v>
      </c>
      <c r="C630" s="76">
        <f>'(Intermediate Computations)'!C5689</f>
        <v>0</v>
      </c>
      <c r="D630" s="76">
        <f>'(Intermediate Computations)'!D5689</f>
        <v>0</v>
      </c>
      <c r="E630" s="76">
        <f>'(Intermediate Computations)'!E5689</f>
        <v>0</v>
      </c>
      <c r="F630" s="43">
        <f t="shared" si="184"/>
        <v>0</v>
      </c>
      <c r="G630" s="76">
        <f>'(Intermediate Computations)'!G5689</f>
        <v>0</v>
      </c>
      <c r="H630" s="76">
        <f>'(Intermediate Computations)'!H5689</f>
        <v>0</v>
      </c>
      <c r="I630" s="76">
        <f>'(Intermediate Computations)'!I5689</f>
        <v>0</v>
      </c>
      <c r="J630" s="76">
        <f>'(Intermediate Computations)'!J5689</f>
        <v>0</v>
      </c>
      <c r="K630" s="43">
        <f t="shared" si="185"/>
        <v>0</v>
      </c>
      <c r="L630" s="43">
        <f t="shared" si="186"/>
        <v>0</v>
      </c>
    </row>
    <row r="631" spans="1:12" ht="12.75" hidden="1" customHeight="1" outlineLevel="1">
      <c r="A631" s="61" t="str">
        <f>"         "&amp;Labels!B98</f>
        <v xml:space="preserve">         Product 4</v>
      </c>
      <c r="B631" s="76">
        <f>'(Intermediate Computations)'!B6017</f>
        <v>0</v>
      </c>
      <c r="C631" s="76">
        <f>'(Intermediate Computations)'!C6017</f>
        <v>0</v>
      </c>
      <c r="D631" s="76">
        <f>'(Intermediate Computations)'!D6017</f>
        <v>0</v>
      </c>
      <c r="E631" s="76">
        <f>'(Intermediate Computations)'!E6017</f>
        <v>0</v>
      </c>
      <c r="F631" s="43">
        <f t="shared" si="184"/>
        <v>0</v>
      </c>
      <c r="G631" s="76">
        <f>'(Intermediate Computations)'!G6017</f>
        <v>0</v>
      </c>
      <c r="H631" s="76">
        <f>'(Intermediate Computations)'!H6017</f>
        <v>0</v>
      </c>
      <c r="I631" s="76">
        <f>'(Intermediate Computations)'!I6017</f>
        <v>0</v>
      </c>
      <c r="J631" s="76">
        <f>'(Intermediate Computations)'!J6017</f>
        <v>0</v>
      </c>
      <c r="K631" s="43">
        <f t="shared" si="185"/>
        <v>0</v>
      </c>
      <c r="L631" s="43">
        <f t="shared" si="186"/>
        <v>0</v>
      </c>
    </row>
    <row r="632" spans="1:12" ht="12.75" hidden="1" customHeight="1" outlineLevel="1">
      <c r="A632" s="61" t="str">
        <f>"         "&amp;Labels!B99</f>
        <v xml:space="preserve">         Product 5</v>
      </c>
      <c r="B632" s="76">
        <f>'(Intermediate Computations)'!B6345</f>
        <v>0</v>
      </c>
      <c r="C632" s="76">
        <f>'(Intermediate Computations)'!C6345</f>
        <v>0</v>
      </c>
      <c r="D632" s="76">
        <f>'(Intermediate Computations)'!D6345</f>
        <v>0</v>
      </c>
      <c r="E632" s="76">
        <f>'(Intermediate Computations)'!E6345</f>
        <v>0</v>
      </c>
      <c r="F632" s="43">
        <f t="shared" si="184"/>
        <v>0</v>
      </c>
      <c r="G632" s="76">
        <f>'(Intermediate Computations)'!G6345</f>
        <v>0</v>
      </c>
      <c r="H632" s="76">
        <f>'(Intermediate Computations)'!H6345</f>
        <v>0</v>
      </c>
      <c r="I632" s="76">
        <f>'(Intermediate Computations)'!I6345</f>
        <v>0</v>
      </c>
      <c r="J632" s="76">
        <f>'(Intermediate Computations)'!J6345</f>
        <v>0</v>
      </c>
      <c r="K632" s="43">
        <f t="shared" si="185"/>
        <v>0</v>
      </c>
      <c r="L632" s="43">
        <f t="shared" si="186"/>
        <v>0</v>
      </c>
    </row>
    <row r="633" spans="1:12" ht="12.75" hidden="1" customHeight="1" outlineLevel="1">
      <c r="A633" s="61" t="str">
        <f>"         "&amp;Labels!B100</f>
        <v xml:space="preserve">         Product 6</v>
      </c>
      <c r="B633" s="76">
        <f>'(Intermediate Computations)'!B6673</f>
        <v>0</v>
      </c>
      <c r="C633" s="76">
        <f>'(Intermediate Computations)'!C6673</f>
        <v>0</v>
      </c>
      <c r="D633" s="76">
        <f>'(Intermediate Computations)'!D6673</f>
        <v>0</v>
      </c>
      <c r="E633" s="76">
        <f>'(Intermediate Computations)'!E6673</f>
        <v>0</v>
      </c>
      <c r="F633" s="43">
        <f t="shared" si="184"/>
        <v>0</v>
      </c>
      <c r="G633" s="76">
        <f>'(Intermediate Computations)'!G6673</f>
        <v>0</v>
      </c>
      <c r="H633" s="76">
        <f>'(Intermediate Computations)'!H6673</f>
        <v>0</v>
      </c>
      <c r="I633" s="76">
        <f>'(Intermediate Computations)'!I6673</f>
        <v>0</v>
      </c>
      <c r="J633" s="76">
        <f>'(Intermediate Computations)'!J6673</f>
        <v>0</v>
      </c>
      <c r="K633" s="43">
        <f t="shared" si="185"/>
        <v>0</v>
      </c>
      <c r="L633" s="43">
        <f t="shared" si="186"/>
        <v>0</v>
      </c>
    </row>
    <row r="634" spans="1:12" ht="12.75" hidden="1" customHeight="1" outlineLevel="1">
      <c r="A634" s="61" t="str">
        <f>"         "&amp;Labels!B101</f>
        <v xml:space="preserve">         Product 7</v>
      </c>
      <c r="B634" s="76">
        <f>'(Intermediate Computations)'!B7001</f>
        <v>0</v>
      </c>
      <c r="C634" s="76">
        <f>'(Intermediate Computations)'!C7001</f>
        <v>0</v>
      </c>
      <c r="D634" s="76">
        <f>'(Intermediate Computations)'!D7001</f>
        <v>0</v>
      </c>
      <c r="E634" s="76">
        <f>'(Intermediate Computations)'!E7001</f>
        <v>0</v>
      </c>
      <c r="F634" s="43">
        <f t="shared" si="184"/>
        <v>0</v>
      </c>
      <c r="G634" s="76">
        <f>'(Intermediate Computations)'!G7001</f>
        <v>0</v>
      </c>
      <c r="H634" s="76">
        <f>'(Intermediate Computations)'!H7001</f>
        <v>0</v>
      </c>
      <c r="I634" s="76">
        <f>'(Intermediate Computations)'!I7001</f>
        <v>0</v>
      </c>
      <c r="J634" s="76">
        <f>'(Intermediate Computations)'!J7001</f>
        <v>0</v>
      </c>
      <c r="K634" s="43">
        <f t="shared" si="185"/>
        <v>0</v>
      </c>
      <c r="L634" s="43">
        <f t="shared" si="186"/>
        <v>0</v>
      </c>
    </row>
    <row r="635" spans="1:12" ht="12.75" hidden="1" customHeight="1" outlineLevel="1">
      <c r="A635" s="61" t="str">
        <f>"         "&amp;Labels!B102</f>
        <v xml:space="preserve">         Product 8</v>
      </c>
      <c r="B635" s="76">
        <f>'(Intermediate Computations)'!B7329</f>
        <v>0</v>
      </c>
      <c r="C635" s="76">
        <f>'(Intermediate Computations)'!C7329</f>
        <v>0</v>
      </c>
      <c r="D635" s="76">
        <f>'(Intermediate Computations)'!D7329</f>
        <v>0</v>
      </c>
      <c r="E635" s="76">
        <f>'(Intermediate Computations)'!E7329</f>
        <v>0</v>
      </c>
      <c r="F635" s="43">
        <f t="shared" si="184"/>
        <v>0</v>
      </c>
      <c r="G635" s="76">
        <f>'(Intermediate Computations)'!G7329</f>
        <v>0</v>
      </c>
      <c r="H635" s="76">
        <f>'(Intermediate Computations)'!H7329</f>
        <v>0</v>
      </c>
      <c r="I635" s="76">
        <f>'(Intermediate Computations)'!I7329</f>
        <v>0</v>
      </c>
      <c r="J635" s="76">
        <f>'(Intermediate Computations)'!J7329</f>
        <v>0</v>
      </c>
      <c r="K635" s="43">
        <f t="shared" si="185"/>
        <v>0</v>
      </c>
      <c r="L635" s="43">
        <f t="shared" si="186"/>
        <v>0</v>
      </c>
    </row>
    <row r="636" spans="1:12" ht="12.75" hidden="1" customHeight="1" outlineLevel="1">
      <c r="A636" s="61" t="str">
        <f>"         "&amp;Labels!B103</f>
        <v xml:space="preserve">         Product 9</v>
      </c>
      <c r="B636" s="76">
        <f>'(Intermediate Computations)'!B7657</f>
        <v>0</v>
      </c>
      <c r="C636" s="76">
        <f>'(Intermediate Computations)'!C7657</f>
        <v>0</v>
      </c>
      <c r="D636" s="76">
        <f>'(Intermediate Computations)'!D7657</f>
        <v>0</v>
      </c>
      <c r="E636" s="76">
        <f>'(Intermediate Computations)'!E7657</f>
        <v>0</v>
      </c>
      <c r="F636" s="43">
        <f t="shared" si="184"/>
        <v>0</v>
      </c>
      <c r="G636" s="76">
        <f>'(Intermediate Computations)'!G7657</f>
        <v>0</v>
      </c>
      <c r="H636" s="76">
        <f>'(Intermediate Computations)'!H7657</f>
        <v>0</v>
      </c>
      <c r="I636" s="76">
        <f>'(Intermediate Computations)'!I7657</f>
        <v>0</v>
      </c>
      <c r="J636" s="76">
        <f>'(Intermediate Computations)'!J7657</f>
        <v>0</v>
      </c>
      <c r="K636" s="43">
        <f t="shared" si="185"/>
        <v>0</v>
      </c>
      <c r="L636" s="43">
        <f t="shared" si="186"/>
        <v>0</v>
      </c>
    </row>
    <row r="637" spans="1:12" ht="12.75" hidden="1" customHeight="1" outlineLevel="1">
      <c r="A637" s="61" t="str">
        <f>"         "&amp;Labels!B104</f>
        <v xml:space="preserve">         Product 10</v>
      </c>
      <c r="B637" s="76">
        <f>'(Intermediate Computations)'!B7985</f>
        <v>0</v>
      </c>
      <c r="C637" s="76">
        <f>'(Intermediate Computations)'!C7985</f>
        <v>0</v>
      </c>
      <c r="D637" s="76">
        <f>'(Intermediate Computations)'!D7985</f>
        <v>0</v>
      </c>
      <c r="E637" s="76">
        <f>'(Intermediate Computations)'!E7985</f>
        <v>0</v>
      </c>
      <c r="F637" s="43">
        <f t="shared" si="184"/>
        <v>0</v>
      </c>
      <c r="G637" s="76">
        <f>'(Intermediate Computations)'!G7985</f>
        <v>0</v>
      </c>
      <c r="H637" s="76">
        <f>'(Intermediate Computations)'!H7985</f>
        <v>0</v>
      </c>
      <c r="I637" s="76">
        <f>'(Intermediate Computations)'!I7985</f>
        <v>0</v>
      </c>
      <c r="J637" s="76">
        <f>'(Intermediate Computations)'!J7985</f>
        <v>0</v>
      </c>
      <c r="K637" s="43">
        <f t="shared" si="185"/>
        <v>0</v>
      </c>
      <c r="L637" s="43">
        <f t="shared" si="186"/>
        <v>0</v>
      </c>
    </row>
    <row r="638" spans="1:12" ht="12.75" hidden="1" customHeight="1" outlineLevel="1">
      <c r="A638" s="61" t="str">
        <f>"         "&amp;Labels!C94</f>
        <v xml:space="preserve">         Total</v>
      </c>
      <c r="B638" s="84">
        <f>SUM(B628:B637)</f>
        <v>0</v>
      </c>
      <c r="C638" s="84">
        <f>SUM(C628:C637)</f>
        <v>0</v>
      </c>
      <c r="D638" s="84">
        <f>SUM(D628:D637)</f>
        <v>0</v>
      </c>
      <c r="E638" s="84">
        <f>SUM(E628:E637)</f>
        <v>0</v>
      </c>
      <c r="F638" s="43">
        <f t="shared" si="184"/>
        <v>0</v>
      </c>
      <c r="G638" s="84">
        <f>SUM(G628:G637)</f>
        <v>0</v>
      </c>
      <c r="H638" s="84">
        <f>SUM(H628:H637)</f>
        <v>0</v>
      </c>
      <c r="I638" s="84">
        <f>SUM(I628:I637)</f>
        <v>0</v>
      </c>
      <c r="J638" s="84">
        <f>SUM(J628:J637)</f>
        <v>0</v>
      </c>
      <c r="K638" s="43">
        <f t="shared" si="185"/>
        <v>0</v>
      </c>
      <c r="L638" s="43">
        <f t="shared" si="186"/>
        <v>0</v>
      </c>
    </row>
    <row r="639" spans="1:12" ht="12.75" hidden="1" customHeight="1" outlineLevel="1">
      <c r="A639" s="61" t="str">
        <f>"      "&amp;Labels!B89</f>
        <v xml:space="preserve">      Q 5</v>
      </c>
      <c r="B639" s="84"/>
      <c r="C639" s="84"/>
      <c r="D639" s="84"/>
      <c r="E639" s="84"/>
      <c r="F639" s="43"/>
      <c r="G639" s="84"/>
      <c r="H639" s="84"/>
      <c r="I639" s="84"/>
      <c r="J639" s="84"/>
      <c r="K639" s="43"/>
      <c r="L639" s="43"/>
    </row>
    <row r="640" spans="1:12" ht="12.75" hidden="1" customHeight="1" outlineLevel="1">
      <c r="A640" s="61" t="str">
        <f>"         "&amp;Labels!B95</f>
        <v xml:space="preserve">         Product 1</v>
      </c>
      <c r="B640" s="76">
        <f>'(Intermediate Computations)'!B5045</f>
        <v>0</v>
      </c>
      <c r="C640" s="76">
        <f>'(Intermediate Computations)'!C5045</f>
        <v>0</v>
      </c>
      <c r="D640" s="76">
        <f>'(Intermediate Computations)'!D5045</f>
        <v>0</v>
      </c>
      <c r="E640" s="76">
        <f>'(Intermediate Computations)'!E5045</f>
        <v>0</v>
      </c>
      <c r="F640" s="43">
        <f t="shared" ref="F640:F650" si="187">SUM(B640:E640)</f>
        <v>0</v>
      </c>
      <c r="G640" s="76">
        <f>'(Intermediate Computations)'!G5045</f>
        <v>0</v>
      </c>
      <c r="H640" s="76">
        <f>'(Intermediate Computations)'!H5045</f>
        <v>0</v>
      </c>
      <c r="I640" s="76">
        <f>'(Intermediate Computations)'!I5045</f>
        <v>0</v>
      </c>
      <c r="J640" s="76">
        <f>'(Intermediate Computations)'!J5045</f>
        <v>0</v>
      </c>
      <c r="K640" s="43">
        <f t="shared" ref="K640:K650" si="188">SUM(G640:J640)</f>
        <v>0</v>
      </c>
      <c r="L640" s="43">
        <f t="shared" ref="L640:L650" si="189">SUM(B640:E640,G640:J640)</f>
        <v>0</v>
      </c>
    </row>
    <row r="641" spans="1:12" ht="12.75" hidden="1" customHeight="1" outlineLevel="1">
      <c r="A641" s="61" t="str">
        <f>"         "&amp;Labels!B96</f>
        <v xml:space="preserve">         Product 2</v>
      </c>
      <c r="B641" s="76">
        <f>'(Intermediate Computations)'!B5373</f>
        <v>0</v>
      </c>
      <c r="C641" s="76">
        <f>'(Intermediate Computations)'!C5373</f>
        <v>0</v>
      </c>
      <c r="D641" s="76">
        <f>'(Intermediate Computations)'!D5373</f>
        <v>0</v>
      </c>
      <c r="E641" s="76">
        <f>'(Intermediate Computations)'!E5373</f>
        <v>0</v>
      </c>
      <c r="F641" s="43">
        <f t="shared" si="187"/>
        <v>0</v>
      </c>
      <c r="G641" s="76">
        <f>'(Intermediate Computations)'!G5373</f>
        <v>0</v>
      </c>
      <c r="H641" s="76">
        <f>'(Intermediate Computations)'!H5373</f>
        <v>0</v>
      </c>
      <c r="I641" s="76">
        <f>'(Intermediate Computations)'!I5373</f>
        <v>0</v>
      </c>
      <c r="J641" s="76">
        <f>'(Intermediate Computations)'!J5373</f>
        <v>0</v>
      </c>
      <c r="K641" s="43">
        <f t="shared" si="188"/>
        <v>0</v>
      </c>
      <c r="L641" s="43">
        <f t="shared" si="189"/>
        <v>0</v>
      </c>
    </row>
    <row r="642" spans="1:12" ht="12.75" hidden="1" customHeight="1" outlineLevel="1">
      <c r="A642" s="61" t="str">
        <f>"         "&amp;Labels!B97</f>
        <v xml:space="preserve">         Product 3</v>
      </c>
      <c r="B642" s="76">
        <f>'(Intermediate Computations)'!B5701</f>
        <v>0</v>
      </c>
      <c r="C642" s="76">
        <f>'(Intermediate Computations)'!C5701</f>
        <v>0</v>
      </c>
      <c r="D642" s="76">
        <f>'(Intermediate Computations)'!D5701</f>
        <v>0</v>
      </c>
      <c r="E642" s="76">
        <f>'(Intermediate Computations)'!E5701</f>
        <v>0</v>
      </c>
      <c r="F642" s="43">
        <f t="shared" si="187"/>
        <v>0</v>
      </c>
      <c r="G642" s="76">
        <f>'(Intermediate Computations)'!G5701</f>
        <v>0</v>
      </c>
      <c r="H642" s="76">
        <f>'(Intermediate Computations)'!H5701</f>
        <v>0</v>
      </c>
      <c r="I642" s="76">
        <f>'(Intermediate Computations)'!I5701</f>
        <v>0</v>
      </c>
      <c r="J642" s="76">
        <f>'(Intermediate Computations)'!J5701</f>
        <v>0</v>
      </c>
      <c r="K642" s="43">
        <f t="shared" si="188"/>
        <v>0</v>
      </c>
      <c r="L642" s="43">
        <f t="shared" si="189"/>
        <v>0</v>
      </c>
    </row>
    <row r="643" spans="1:12" ht="12.75" hidden="1" customHeight="1" outlineLevel="1">
      <c r="A643" s="61" t="str">
        <f>"         "&amp;Labels!B98</f>
        <v xml:space="preserve">         Product 4</v>
      </c>
      <c r="B643" s="76">
        <f>'(Intermediate Computations)'!B6029</f>
        <v>0</v>
      </c>
      <c r="C643" s="76">
        <f>'(Intermediate Computations)'!C6029</f>
        <v>0</v>
      </c>
      <c r="D643" s="76">
        <f>'(Intermediate Computations)'!D6029</f>
        <v>0</v>
      </c>
      <c r="E643" s="76">
        <f>'(Intermediate Computations)'!E6029</f>
        <v>0</v>
      </c>
      <c r="F643" s="43">
        <f t="shared" si="187"/>
        <v>0</v>
      </c>
      <c r="G643" s="76">
        <f>'(Intermediate Computations)'!G6029</f>
        <v>0</v>
      </c>
      <c r="H643" s="76">
        <f>'(Intermediate Computations)'!H6029</f>
        <v>0</v>
      </c>
      <c r="I643" s="76">
        <f>'(Intermediate Computations)'!I6029</f>
        <v>0</v>
      </c>
      <c r="J643" s="76">
        <f>'(Intermediate Computations)'!J6029</f>
        <v>0</v>
      </c>
      <c r="K643" s="43">
        <f t="shared" si="188"/>
        <v>0</v>
      </c>
      <c r="L643" s="43">
        <f t="shared" si="189"/>
        <v>0</v>
      </c>
    </row>
    <row r="644" spans="1:12" ht="12.75" hidden="1" customHeight="1" outlineLevel="1">
      <c r="A644" s="61" t="str">
        <f>"         "&amp;Labels!B99</f>
        <v xml:space="preserve">         Product 5</v>
      </c>
      <c r="B644" s="76">
        <f>'(Intermediate Computations)'!B6357</f>
        <v>0</v>
      </c>
      <c r="C644" s="76">
        <f>'(Intermediate Computations)'!C6357</f>
        <v>0</v>
      </c>
      <c r="D644" s="76">
        <f>'(Intermediate Computations)'!D6357</f>
        <v>0</v>
      </c>
      <c r="E644" s="76">
        <f>'(Intermediate Computations)'!E6357</f>
        <v>0</v>
      </c>
      <c r="F644" s="43">
        <f t="shared" si="187"/>
        <v>0</v>
      </c>
      <c r="G644" s="76">
        <f>'(Intermediate Computations)'!G6357</f>
        <v>0</v>
      </c>
      <c r="H644" s="76">
        <f>'(Intermediate Computations)'!H6357</f>
        <v>0</v>
      </c>
      <c r="I644" s="76">
        <f>'(Intermediate Computations)'!I6357</f>
        <v>0</v>
      </c>
      <c r="J644" s="76">
        <f>'(Intermediate Computations)'!J6357</f>
        <v>0</v>
      </c>
      <c r="K644" s="43">
        <f t="shared" si="188"/>
        <v>0</v>
      </c>
      <c r="L644" s="43">
        <f t="shared" si="189"/>
        <v>0</v>
      </c>
    </row>
    <row r="645" spans="1:12" ht="12.75" hidden="1" customHeight="1" outlineLevel="1">
      <c r="A645" s="61" t="str">
        <f>"         "&amp;Labels!B100</f>
        <v xml:space="preserve">         Product 6</v>
      </c>
      <c r="B645" s="76">
        <f>'(Intermediate Computations)'!B6685</f>
        <v>0</v>
      </c>
      <c r="C645" s="76">
        <f>'(Intermediate Computations)'!C6685</f>
        <v>0</v>
      </c>
      <c r="D645" s="76">
        <f>'(Intermediate Computations)'!D6685</f>
        <v>0</v>
      </c>
      <c r="E645" s="76">
        <f>'(Intermediate Computations)'!E6685</f>
        <v>0</v>
      </c>
      <c r="F645" s="43">
        <f t="shared" si="187"/>
        <v>0</v>
      </c>
      <c r="G645" s="76">
        <f>'(Intermediate Computations)'!G6685</f>
        <v>0</v>
      </c>
      <c r="H645" s="76">
        <f>'(Intermediate Computations)'!H6685</f>
        <v>0</v>
      </c>
      <c r="I645" s="76">
        <f>'(Intermediate Computations)'!I6685</f>
        <v>0</v>
      </c>
      <c r="J645" s="76">
        <f>'(Intermediate Computations)'!J6685</f>
        <v>0</v>
      </c>
      <c r="K645" s="43">
        <f t="shared" si="188"/>
        <v>0</v>
      </c>
      <c r="L645" s="43">
        <f t="shared" si="189"/>
        <v>0</v>
      </c>
    </row>
    <row r="646" spans="1:12" ht="12.75" hidden="1" customHeight="1" outlineLevel="1">
      <c r="A646" s="61" t="str">
        <f>"         "&amp;Labels!B101</f>
        <v xml:space="preserve">         Product 7</v>
      </c>
      <c r="B646" s="76">
        <f>'(Intermediate Computations)'!B7013</f>
        <v>0</v>
      </c>
      <c r="C646" s="76">
        <f>'(Intermediate Computations)'!C7013</f>
        <v>0</v>
      </c>
      <c r="D646" s="76">
        <f>'(Intermediate Computations)'!D7013</f>
        <v>0</v>
      </c>
      <c r="E646" s="76">
        <f>'(Intermediate Computations)'!E7013</f>
        <v>0</v>
      </c>
      <c r="F646" s="43">
        <f t="shared" si="187"/>
        <v>0</v>
      </c>
      <c r="G646" s="76">
        <f>'(Intermediate Computations)'!G7013</f>
        <v>0</v>
      </c>
      <c r="H646" s="76">
        <f>'(Intermediate Computations)'!H7013</f>
        <v>0</v>
      </c>
      <c r="I646" s="76">
        <f>'(Intermediate Computations)'!I7013</f>
        <v>0</v>
      </c>
      <c r="J646" s="76">
        <f>'(Intermediate Computations)'!J7013</f>
        <v>0</v>
      </c>
      <c r="K646" s="43">
        <f t="shared" si="188"/>
        <v>0</v>
      </c>
      <c r="L646" s="43">
        <f t="shared" si="189"/>
        <v>0</v>
      </c>
    </row>
    <row r="647" spans="1:12" ht="12.75" hidden="1" customHeight="1" outlineLevel="1">
      <c r="A647" s="61" t="str">
        <f>"         "&amp;Labels!B102</f>
        <v xml:space="preserve">         Product 8</v>
      </c>
      <c r="B647" s="76">
        <f>'(Intermediate Computations)'!B7341</f>
        <v>0</v>
      </c>
      <c r="C647" s="76">
        <f>'(Intermediate Computations)'!C7341</f>
        <v>0</v>
      </c>
      <c r="D647" s="76">
        <f>'(Intermediate Computations)'!D7341</f>
        <v>0</v>
      </c>
      <c r="E647" s="76">
        <f>'(Intermediate Computations)'!E7341</f>
        <v>0</v>
      </c>
      <c r="F647" s="43">
        <f t="shared" si="187"/>
        <v>0</v>
      </c>
      <c r="G647" s="76">
        <f>'(Intermediate Computations)'!G7341</f>
        <v>0</v>
      </c>
      <c r="H647" s="76">
        <f>'(Intermediate Computations)'!H7341</f>
        <v>0</v>
      </c>
      <c r="I647" s="76">
        <f>'(Intermediate Computations)'!I7341</f>
        <v>0</v>
      </c>
      <c r="J647" s="76">
        <f>'(Intermediate Computations)'!J7341</f>
        <v>0</v>
      </c>
      <c r="K647" s="43">
        <f t="shared" si="188"/>
        <v>0</v>
      </c>
      <c r="L647" s="43">
        <f t="shared" si="189"/>
        <v>0</v>
      </c>
    </row>
    <row r="648" spans="1:12" ht="12.75" hidden="1" customHeight="1" outlineLevel="1">
      <c r="A648" s="61" t="str">
        <f>"         "&amp;Labels!B103</f>
        <v xml:space="preserve">         Product 9</v>
      </c>
      <c r="B648" s="76">
        <f>'(Intermediate Computations)'!B7669</f>
        <v>0</v>
      </c>
      <c r="C648" s="76">
        <f>'(Intermediate Computations)'!C7669</f>
        <v>0</v>
      </c>
      <c r="D648" s="76">
        <f>'(Intermediate Computations)'!D7669</f>
        <v>0</v>
      </c>
      <c r="E648" s="76">
        <f>'(Intermediate Computations)'!E7669</f>
        <v>0</v>
      </c>
      <c r="F648" s="43">
        <f t="shared" si="187"/>
        <v>0</v>
      </c>
      <c r="G648" s="76">
        <f>'(Intermediate Computations)'!G7669</f>
        <v>0</v>
      </c>
      <c r="H648" s="76">
        <f>'(Intermediate Computations)'!H7669</f>
        <v>0</v>
      </c>
      <c r="I648" s="76">
        <f>'(Intermediate Computations)'!I7669</f>
        <v>0</v>
      </c>
      <c r="J648" s="76">
        <f>'(Intermediate Computations)'!J7669</f>
        <v>0</v>
      </c>
      <c r="K648" s="43">
        <f t="shared" si="188"/>
        <v>0</v>
      </c>
      <c r="L648" s="43">
        <f t="shared" si="189"/>
        <v>0</v>
      </c>
    </row>
    <row r="649" spans="1:12" ht="12.75" hidden="1" customHeight="1" outlineLevel="1">
      <c r="A649" s="61" t="str">
        <f>"         "&amp;Labels!B104</f>
        <v xml:space="preserve">         Product 10</v>
      </c>
      <c r="B649" s="76">
        <f>'(Intermediate Computations)'!B7997</f>
        <v>0</v>
      </c>
      <c r="C649" s="76">
        <f>'(Intermediate Computations)'!C7997</f>
        <v>0</v>
      </c>
      <c r="D649" s="76">
        <f>'(Intermediate Computations)'!D7997</f>
        <v>0</v>
      </c>
      <c r="E649" s="76">
        <f>'(Intermediate Computations)'!E7997</f>
        <v>0</v>
      </c>
      <c r="F649" s="43">
        <f t="shared" si="187"/>
        <v>0</v>
      </c>
      <c r="G649" s="76">
        <f>'(Intermediate Computations)'!G7997</f>
        <v>0</v>
      </c>
      <c r="H649" s="76">
        <f>'(Intermediate Computations)'!H7997</f>
        <v>0</v>
      </c>
      <c r="I649" s="76">
        <f>'(Intermediate Computations)'!I7997</f>
        <v>0</v>
      </c>
      <c r="J649" s="76">
        <f>'(Intermediate Computations)'!J7997</f>
        <v>0</v>
      </c>
      <c r="K649" s="43">
        <f t="shared" si="188"/>
        <v>0</v>
      </c>
      <c r="L649" s="43">
        <f t="shared" si="189"/>
        <v>0</v>
      </c>
    </row>
    <row r="650" spans="1:12" ht="12.75" hidden="1" customHeight="1" outlineLevel="1">
      <c r="A650" s="61" t="str">
        <f>"         "&amp;Labels!C94</f>
        <v xml:space="preserve">         Total</v>
      </c>
      <c r="B650" s="84">
        <f>SUM(B640:B649)</f>
        <v>0</v>
      </c>
      <c r="C650" s="84">
        <f>SUM(C640:C649)</f>
        <v>0</v>
      </c>
      <c r="D650" s="84">
        <f>SUM(D640:D649)</f>
        <v>0</v>
      </c>
      <c r="E650" s="84">
        <f>SUM(E640:E649)</f>
        <v>0</v>
      </c>
      <c r="F650" s="43">
        <f t="shared" si="187"/>
        <v>0</v>
      </c>
      <c r="G650" s="84">
        <f>SUM(G640:G649)</f>
        <v>0</v>
      </c>
      <c r="H650" s="84">
        <f>SUM(H640:H649)</f>
        <v>0</v>
      </c>
      <c r="I650" s="84">
        <f>SUM(I640:I649)</f>
        <v>0</v>
      </c>
      <c r="J650" s="84">
        <f>SUM(J640:J649)</f>
        <v>0</v>
      </c>
      <c r="K650" s="43">
        <f t="shared" si="188"/>
        <v>0</v>
      </c>
      <c r="L650" s="43">
        <f t="shared" si="189"/>
        <v>0</v>
      </c>
    </row>
    <row r="651" spans="1:12" ht="12.75" hidden="1" customHeight="1" outlineLevel="1">
      <c r="A651" s="61" t="str">
        <f>"      "&amp;Labels!B90</f>
        <v xml:space="preserve">      Q 6</v>
      </c>
      <c r="B651" s="84"/>
      <c r="C651" s="84"/>
      <c r="D651" s="84"/>
      <c r="E651" s="84"/>
      <c r="F651" s="43"/>
      <c r="G651" s="84"/>
      <c r="H651" s="84"/>
      <c r="I651" s="84"/>
      <c r="J651" s="84"/>
      <c r="K651" s="43"/>
      <c r="L651" s="43"/>
    </row>
    <row r="652" spans="1:12" ht="12.75" hidden="1" customHeight="1" outlineLevel="1">
      <c r="A652" s="61" t="str">
        <f>"         "&amp;Labels!B95</f>
        <v xml:space="preserve">         Product 1</v>
      </c>
      <c r="B652" s="76">
        <f>'(Intermediate Computations)'!B5057</f>
        <v>0</v>
      </c>
      <c r="C652" s="76">
        <f>'(Intermediate Computations)'!C5057</f>
        <v>0</v>
      </c>
      <c r="D652" s="76">
        <f>'(Intermediate Computations)'!D5057</f>
        <v>0</v>
      </c>
      <c r="E652" s="76">
        <f>'(Intermediate Computations)'!E5057</f>
        <v>0</v>
      </c>
      <c r="F652" s="43">
        <f t="shared" ref="F652:F662" si="190">SUM(B652:E652)</f>
        <v>0</v>
      </c>
      <c r="G652" s="76">
        <f>'(Intermediate Computations)'!G5057</f>
        <v>0</v>
      </c>
      <c r="H652" s="76">
        <f>'(Intermediate Computations)'!H5057</f>
        <v>0</v>
      </c>
      <c r="I652" s="76">
        <f>'(Intermediate Computations)'!I5057</f>
        <v>0</v>
      </c>
      <c r="J652" s="76">
        <f>'(Intermediate Computations)'!J5057</f>
        <v>0</v>
      </c>
      <c r="K652" s="43">
        <f t="shared" ref="K652:K662" si="191">SUM(G652:J652)</f>
        <v>0</v>
      </c>
      <c r="L652" s="43">
        <f t="shared" ref="L652:L662" si="192">SUM(B652:E652,G652:J652)</f>
        <v>0</v>
      </c>
    </row>
    <row r="653" spans="1:12" ht="12.75" hidden="1" customHeight="1" outlineLevel="1">
      <c r="A653" s="61" t="str">
        <f>"         "&amp;Labels!B96</f>
        <v xml:space="preserve">         Product 2</v>
      </c>
      <c r="B653" s="76">
        <f>'(Intermediate Computations)'!B5385</f>
        <v>0</v>
      </c>
      <c r="C653" s="76">
        <f>'(Intermediate Computations)'!C5385</f>
        <v>0</v>
      </c>
      <c r="D653" s="76">
        <f>'(Intermediate Computations)'!D5385</f>
        <v>0</v>
      </c>
      <c r="E653" s="76">
        <f>'(Intermediate Computations)'!E5385</f>
        <v>0</v>
      </c>
      <c r="F653" s="43">
        <f t="shared" si="190"/>
        <v>0</v>
      </c>
      <c r="G653" s="76">
        <f>'(Intermediate Computations)'!G5385</f>
        <v>0</v>
      </c>
      <c r="H653" s="76">
        <f>'(Intermediate Computations)'!H5385</f>
        <v>0</v>
      </c>
      <c r="I653" s="76">
        <f>'(Intermediate Computations)'!I5385</f>
        <v>0</v>
      </c>
      <c r="J653" s="76">
        <f>'(Intermediate Computations)'!J5385</f>
        <v>0</v>
      </c>
      <c r="K653" s="43">
        <f t="shared" si="191"/>
        <v>0</v>
      </c>
      <c r="L653" s="43">
        <f t="shared" si="192"/>
        <v>0</v>
      </c>
    </row>
    <row r="654" spans="1:12" ht="12.75" hidden="1" customHeight="1" outlineLevel="1">
      <c r="A654" s="61" t="str">
        <f>"         "&amp;Labels!B97</f>
        <v xml:space="preserve">         Product 3</v>
      </c>
      <c r="B654" s="76">
        <f>'(Intermediate Computations)'!B5713</f>
        <v>0</v>
      </c>
      <c r="C654" s="76">
        <f>'(Intermediate Computations)'!C5713</f>
        <v>0</v>
      </c>
      <c r="D654" s="76">
        <f>'(Intermediate Computations)'!D5713</f>
        <v>0</v>
      </c>
      <c r="E654" s="76">
        <f>'(Intermediate Computations)'!E5713</f>
        <v>0</v>
      </c>
      <c r="F654" s="43">
        <f t="shared" si="190"/>
        <v>0</v>
      </c>
      <c r="G654" s="76">
        <f>'(Intermediate Computations)'!G5713</f>
        <v>0</v>
      </c>
      <c r="H654" s="76">
        <f>'(Intermediate Computations)'!H5713</f>
        <v>0</v>
      </c>
      <c r="I654" s="76">
        <f>'(Intermediate Computations)'!I5713</f>
        <v>0</v>
      </c>
      <c r="J654" s="76">
        <f>'(Intermediate Computations)'!J5713</f>
        <v>0</v>
      </c>
      <c r="K654" s="43">
        <f t="shared" si="191"/>
        <v>0</v>
      </c>
      <c r="L654" s="43">
        <f t="shared" si="192"/>
        <v>0</v>
      </c>
    </row>
    <row r="655" spans="1:12" ht="12.75" hidden="1" customHeight="1" outlineLevel="1">
      <c r="A655" s="61" t="str">
        <f>"         "&amp;Labels!B98</f>
        <v xml:space="preserve">         Product 4</v>
      </c>
      <c r="B655" s="76">
        <f>'(Intermediate Computations)'!B6041</f>
        <v>0</v>
      </c>
      <c r="C655" s="76">
        <f>'(Intermediate Computations)'!C6041</f>
        <v>0</v>
      </c>
      <c r="D655" s="76">
        <f>'(Intermediate Computations)'!D6041</f>
        <v>0</v>
      </c>
      <c r="E655" s="76">
        <f>'(Intermediate Computations)'!E6041</f>
        <v>0</v>
      </c>
      <c r="F655" s="43">
        <f t="shared" si="190"/>
        <v>0</v>
      </c>
      <c r="G655" s="76">
        <f>'(Intermediate Computations)'!G6041</f>
        <v>0</v>
      </c>
      <c r="H655" s="76">
        <f>'(Intermediate Computations)'!H6041</f>
        <v>0</v>
      </c>
      <c r="I655" s="76">
        <f>'(Intermediate Computations)'!I6041</f>
        <v>0</v>
      </c>
      <c r="J655" s="76">
        <f>'(Intermediate Computations)'!J6041</f>
        <v>0</v>
      </c>
      <c r="K655" s="43">
        <f t="shared" si="191"/>
        <v>0</v>
      </c>
      <c r="L655" s="43">
        <f t="shared" si="192"/>
        <v>0</v>
      </c>
    </row>
    <row r="656" spans="1:12" ht="12.75" hidden="1" customHeight="1" outlineLevel="1">
      <c r="A656" s="61" t="str">
        <f>"         "&amp;Labels!B99</f>
        <v xml:space="preserve">         Product 5</v>
      </c>
      <c r="B656" s="76">
        <f>'(Intermediate Computations)'!B6369</f>
        <v>0</v>
      </c>
      <c r="C656" s="76">
        <f>'(Intermediate Computations)'!C6369</f>
        <v>0</v>
      </c>
      <c r="D656" s="76">
        <f>'(Intermediate Computations)'!D6369</f>
        <v>0</v>
      </c>
      <c r="E656" s="76">
        <f>'(Intermediate Computations)'!E6369</f>
        <v>0</v>
      </c>
      <c r="F656" s="43">
        <f t="shared" si="190"/>
        <v>0</v>
      </c>
      <c r="G656" s="76">
        <f>'(Intermediate Computations)'!G6369</f>
        <v>0</v>
      </c>
      <c r="H656" s="76">
        <f>'(Intermediate Computations)'!H6369</f>
        <v>0</v>
      </c>
      <c r="I656" s="76">
        <f>'(Intermediate Computations)'!I6369</f>
        <v>0</v>
      </c>
      <c r="J656" s="76">
        <f>'(Intermediate Computations)'!J6369</f>
        <v>0</v>
      </c>
      <c r="K656" s="43">
        <f t="shared" si="191"/>
        <v>0</v>
      </c>
      <c r="L656" s="43">
        <f t="shared" si="192"/>
        <v>0</v>
      </c>
    </row>
    <row r="657" spans="1:12" ht="12.75" hidden="1" customHeight="1" outlineLevel="1">
      <c r="A657" s="61" t="str">
        <f>"         "&amp;Labels!B100</f>
        <v xml:space="preserve">         Product 6</v>
      </c>
      <c r="B657" s="76">
        <f>'(Intermediate Computations)'!B6697</f>
        <v>0</v>
      </c>
      <c r="C657" s="76">
        <f>'(Intermediate Computations)'!C6697</f>
        <v>0</v>
      </c>
      <c r="D657" s="76">
        <f>'(Intermediate Computations)'!D6697</f>
        <v>0</v>
      </c>
      <c r="E657" s="76">
        <f>'(Intermediate Computations)'!E6697</f>
        <v>0</v>
      </c>
      <c r="F657" s="43">
        <f t="shared" si="190"/>
        <v>0</v>
      </c>
      <c r="G657" s="76">
        <f>'(Intermediate Computations)'!G6697</f>
        <v>0</v>
      </c>
      <c r="H657" s="76">
        <f>'(Intermediate Computations)'!H6697</f>
        <v>0</v>
      </c>
      <c r="I657" s="76">
        <f>'(Intermediate Computations)'!I6697</f>
        <v>0</v>
      </c>
      <c r="J657" s="76">
        <f>'(Intermediate Computations)'!J6697</f>
        <v>0</v>
      </c>
      <c r="K657" s="43">
        <f t="shared" si="191"/>
        <v>0</v>
      </c>
      <c r="L657" s="43">
        <f t="shared" si="192"/>
        <v>0</v>
      </c>
    </row>
    <row r="658" spans="1:12" ht="12.75" hidden="1" customHeight="1" outlineLevel="1">
      <c r="A658" s="61" t="str">
        <f>"         "&amp;Labels!B101</f>
        <v xml:space="preserve">         Product 7</v>
      </c>
      <c r="B658" s="76">
        <f>'(Intermediate Computations)'!B7025</f>
        <v>0</v>
      </c>
      <c r="C658" s="76">
        <f>'(Intermediate Computations)'!C7025</f>
        <v>0</v>
      </c>
      <c r="D658" s="76">
        <f>'(Intermediate Computations)'!D7025</f>
        <v>0</v>
      </c>
      <c r="E658" s="76">
        <f>'(Intermediate Computations)'!E7025</f>
        <v>0</v>
      </c>
      <c r="F658" s="43">
        <f t="shared" si="190"/>
        <v>0</v>
      </c>
      <c r="G658" s="76">
        <f>'(Intermediate Computations)'!G7025</f>
        <v>0</v>
      </c>
      <c r="H658" s="76">
        <f>'(Intermediate Computations)'!H7025</f>
        <v>0</v>
      </c>
      <c r="I658" s="76">
        <f>'(Intermediate Computations)'!I7025</f>
        <v>0</v>
      </c>
      <c r="J658" s="76">
        <f>'(Intermediate Computations)'!J7025</f>
        <v>0</v>
      </c>
      <c r="K658" s="43">
        <f t="shared" si="191"/>
        <v>0</v>
      </c>
      <c r="L658" s="43">
        <f t="shared" si="192"/>
        <v>0</v>
      </c>
    </row>
    <row r="659" spans="1:12" ht="12.75" hidden="1" customHeight="1" outlineLevel="1">
      <c r="A659" s="61" t="str">
        <f>"         "&amp;Labels!B102</f>
        <v xml:space="preserve">         Product 8</v>
      </c>
      <c r="B659" s="76">
        <f>'(Intermediate Computations)'!B7353</f>
        <v>0</v>
      </c>
      <c r="C659" s="76">
        <f>'(Intermediate Computations)'!C7353</f>
        <v>0</v>
      </c>
      <c r="D659" s="76">
        <f>'(Intermediate Computations)'!D7353</f>
        <v>0</v>
      </c>
      <c r="E659" s="76">
        <f>'(Intermediate Computations)'!E7353</f>
        <v>0</v>
      </c>
      <c r="F659" s="43">
        <f t="shared" si="190"/>
        <v>0</v>
      </c>
      <c r="G659" s="76">
        <f>'(Intermediate Computations)'!G7353</f>
        <v>0</v>
      </c>
      <c r="H659" s="76">
        <f>'(Intermediate Computations)'!H7353</f>
        <v>0</v>
      </c>
      <c r="I659" s="76">
        <f>'(Intermediate Computations)'!I7353</f>
        <v>0</v>
      </c>
      <c r="J659" s="76">
        <f>'(Intermediate Computations)'!J7353</f>
        <v>0</v>
      </c>
      <c r="K659" s="43">
        <f t="shared" si="191"/>
        <v>0</v>
      </c>
      <c r="L659" s="43">
        <f t="shared" si="192"/>
        <v>0</v>
      </c>
    </row>
    <row r="660" spans="1:12" ht="12.75" hidden="1" customHeight="1" outlineLevel="1">
      <c r="A660" s="61" t="str">
        <f>"         "&amp;Labels!B103</f>
        <v xml:space="preserve">         Product 9</v>
      </c>
      <c r="B660" s="76">
        <f>'(Intermediate Computations)'!B7681</f>
        <v>0</v>
      </c>
      <c r="C660" s="76">
        <f>'(Intermediate Computations)'!C7681</f>
        <v>0</v>
      </c>
      <c r="D660" s="76">
        <f>'(Intermediate Computations)'!D7681</f>
        <v>0</v>
      </c>
      <c r="E660" s="76">
        <f>'(Intermediate Computations)'!E7681</f>
        <v>0</v>
      </c>
      <c r="F660" s="43">
        <f t="shared" si="190"/>
        <v>0</v>
      </c>
      <c r="G660" s="76">
        <f>'(Intermediate Computations)'!G7681</f>
        <v>0</v>
      </c>
      <c r="H660" s="76">
        <f>'(Intermediate Computations)'!H7681</f>
        <v>0</v>
      </c>
      <c r="I660" s="76">
        <f>'(Intermediate Computations)'!I7681</f>
        <v>0</v>
      </c>
      <c r="J660" s="76">
        <f>'(Intermediate Computations)'!J7681</f>
        <v>0</v>
      </c>
      <c r="K660" s="43">
        <f t="shared" si="191"/>
        <v>0</v>
      </c>
      <c r="L660" s="43">
        <f t="shared" si="192"/>
        <v>0</v>
      </c>
    </row>
    <row r="661" spans="1:12" ht="12.75" hidden="1" customHeight="1" outlineLevel="1">
      <c r="A661" s="61" t="str">
        <f>"         "&amp;Labels!B104</f>
        <v xml:space="preserve">         Product 10</v>
      </c>
      <c r="B661" s="76">
        <f>'(Intermediate Computations)'!B8009</f>
        <v>0</v>
      </c>
      <c r="C661" s="76">
        <f>'(Intermediate Computations)'!C8009</f>
        <v>0</v>
      </c>
      <c r="D661" s="76">
        <f>'(Intermediate Computations)'!D8009</f>
        <v>0</v>
      </c>
      <c r="E661" s="76">
        <f>'(Intermediate Computations)'!E8009</f>
        <v>0</v>
      </c>
      <c r="F661" s="43">
        <f t="shared" si="190"/>
        <v>0</v>
      </c>
      <c r="G661" s="76">
        <f>'(Intermediate Computations)'!G8009</f>
        <v>0</v>
      </c>
      <c r="H661" s="76">
        <f>'(Intermediate Computations)'!H8009</f>
        <v>0</v>
      </c>
      <c r="I661" s="76">
        <f>'(Intermediate Computations)'!I8009</f>
        <v>0</v>
      </c>
      <c r="J661" s="76">
        <f>'(Intermediate Computations)'!J8009</f>
        <v>0</v>
      </c>
      <c r="K661" s="43">
        <f t="shared" si="191"/>
        <v>0</v>
      </c>
      <c r="L661" s="43">
        <f t="shared" si="192"/>
        <v>0</v>
      </c>
    </row>
    <row r="662" spans="1:12" ht="12.75" hidden="1" customHeight="1" outlineLevel="1">
      <c r="A662" s="61" t="str">
        <f>"         "&amp;Labels!C94</f>
        <v xml:space="preserve">         Total</v>
      </c>
      <c r="B662" s="84">
        <f>SUM(B652:B661)</f>
        <v>0</v>
      </c>
      <c r="C662" s="84">
        <f>SUM(C652:C661)</f>
        <v>0</v>
      </c>
      <c r="D662" s="84">
        <f>SUM(D652:D661)</f>
        <v>0</v>
      </c>
      <c r="E662" s="84">
        <f>SUM(E652:E661)</f>
        <v>0</v>
      </c>
      <c r="F662" s="43">
        <f t="shared" si="190"/>
        <v>0</v>
      </c>
      <c r="G662" s="84">
        <f>SUM(G652:G661)</f>
        <v>0</v>
      </c>
      <c r="H662" s="84">
        <f>SUM(H652:H661)</f>
        <v>0</v>
      </c>
      <c r="I662" s="84">
        <f>SUM(I652:I661)</f>
        <v>0</v>
      </c>
      <c r="J662" s="84">
        <f>SUM(J652:J661)</f>
        <v>0</v>
      </c>
      <c r="K662" s="43">
        <f t="shared" si="191"/>
        <v>0</v>
      </c>
      <c r="L662" s="43">
        <f t="shared" si="192"/>
        <v>0</v>
      </c>
    </row>
    <row r="663" spans="1:12" ht="12.75" hidden="1" customHeight="1" outlineLevel="1">
      <c r="A663" s="61" t="str">
        <f>"      "&amp;Labels!B91</f>
        <v xml:space="preserve">      Q 7</v>
      </c>
      <c r="B663" s="84"/>
      <c r="C663" s="84"/>
      <c r="D663" s="84"/>
      <c r="E663" s="84"/>
      <c r="F663" s="43"/>
      <c r="G663" s="84"/>
      <c r="H663" s="84"/>
      <c r="I663" s="84"/>
      <c r="J663" s="84"/>
      <c r="K663" s="43"/>
      <c r="L663" s="43"/>
    </row>
    <row r="664" spans="1:12" ht="12.75" hidden="1" customHeight="1" outlineLevel="1">
      <c r="A664" s="61" t="str">
        <f>"         "&amp;Labels!B95</f>
        <v xml:space="preserve">         Product 1</v>
      </c>
      <c r="B664" s="76">
        <f>'(Intermediate Computations)'!B5069</f>
        <v>0</v>
      </c>
      <c r="C664" s="76">
        <f>'(Intermediate Computations)'!C5069</f>
        <v>0</v>
      </c>
      <c r="D664" s="76">
        <f>'(Intermediate Computations)'!D5069</f>
        <v>0</v>
      </c>
      <c r="E664" s="76">
        <f>'(Intermediate Computations)'!E5069</f>
        <v>0</v>
      </c>
      <c r="F664" s="43">
        <f t="shared" ref="F664:F674" si="193">SUM(B664:E664)</f>
        <v>0</v>
      </c>
      <c r="G664" s="76">
        <f>'(Intermediate Computations)'!G5069</f>
        <v>0</v>
      </c>
      <c r="H664" s="76">
        <f>'(Intermediate Computations)'!H5069</f>
        <v>0</v>
      </c>
      <c r="I664" s="76">
        <f>'(Intermediate Computations)'!I5069</f>
        <v>0</v>
      </c>
      <c r="J664" s="76">
        <f>'(Intermediate Computations)'!J5069</f>
        <v>0</v>
      </c>
      <c r="K664" s="43">
        <f t="shared" ref="K664:K674" si="194">SUM(G664:J664)</f>
        <v>0</v>
      </c>
      <c r="L664" s="43">
        <f t="shared" ref="L664:L674" si="195">SUM(B664:E664,G664:J664)</f>
        <v>0</v>
      </c>
    </row>
    <row r="665" spans="1:12" ht="12.75" hidden="1" customHeight="1" outlineLevel="1">
      <c r="A665" s="61" t="str">
        <f>"         "&amp;Labels!B96</f>
        <v xml:space="preserve">         Product 2</v>
      </c>
      <c r="B665" s="76">
        <f>'(Intermediate Computations)'!B5397</f>
        <v>0</v>
      </c>
      <c r="C665" s="76">
        <f>'(Intermediate Computations)'!C5397</f>
        <v>0</v>
      </c>
      <c r="D665" s="76">
        <f>'(Intermediate Computations)'!D5397</f>
        <v>0</v>
      </c>
      <c r="E665" s="76">
        <f>'(Intermediate Computations)'!E5397</f>
        <v>0</v>
      </c>
      <c r="F665" s="43">
        <f t="shared" si="193"/>
        <v>0</v>
      </c>
      <c r="G665" s="76">
        <f>'(Intermediate Computations)'!G5397</f>
        <v>0</v>
      </c>
      <c r="H665" s="76">
        <f>'(Intermediate Computations)'!H5397</f>
        <v>0</v>
      </c>
      <c r="I665" s="76">
        <f>'(Intermediate Computations)'!I5397</f>
        <v>0</v>
      </c>
      <c r="J665" s="76">
        <f>'(Intermediate Computations)'!J5397</f>
        <v>0</v>
      </c>
      <c r="K665" s="43">
        <f t="shared" si="194"/>
        <v>0</v>
      </c>
      <c r="L665" s="43">
        <f t="shared" si="195"/>
        <v>0</v>
      </c>
    </row>
    <row r="666" spans="1:12" ht="12.75" hidden="1" customHeight="1" outlineLevel="1">
      <c r="A666" s="61" t="str">
        <f>"         "&amp;Labels!B97</f>
        <v xml:space="preserve">         Product 3</v>
      </c>
      <c r="B666" s="76">
        <f>'(Intermediate Computations)'!B5725</f>
        <v>0</v>
      </c>
      <c r="C666" s="76">
        <f>'(Intermediate Computations)'!C5725</f>
        <v>0</v>
      </c>
      <c r="D666" s="76">
        <f>'(Intermediate Computations)'!D5725</f>
        <v>0</v>
      </c>
      <c r="E666" s="76">
        <f>'(Intermediate Computations)'!E5725</f>
        <v>0</v>
      </c>
      <c r="F666" s="43">
        <f t="shared" si="193"/>
        <v>0</v>
      </c>
      <c r="G666" s="76">
        <f>'(Intermediate Computations)'!G5725</f>
        <v>0</v>
      </c>
      <c r="H666" s="76">
        <f>'(Intermediate Computations)'!H5725</f>
        <v>0</v>
      </c>
      <c r="I666" s="76">
        <f>'(Intermediate Computations)'!I5725</f>
        <v>0</v>
      </c>
      <c r="J666" s="76">
        <f>'(Intermediate Computations)'!J5725</f>
        <v>0</v>
      </c>
      <c r="K666" s="43">
        <f t="shared" si="194"/>
        <v>0</v>
      </c>
      <c r="L666" s="43">
        <f t="shared" si="195"/>
        <v>0</v>
      </c>
    </row>
    <row r="667" spans="1:12" ht="12.75" hidden="1" customHeight="1" outlineLevel="1">
      <c r="A667" s="61" t="str">
        <f>"         "&amp;Labels!B98</f>
        <v xml:space="preserve">         Product 4</v>
      </c>
      <c r="B667" s="76">
        <f>'(Intermediate Computations)'!B6053</f>
        <v>0</v>
      </c>
      <c r="C667" s="76">
        <f>'(Intermediate Computations)'!C6053</f>
        <v>0</v>
      </c>
      <c r="D667" s="76">
        <f>'(Intermediate Computations)'!D6053</f>
        <v>0</v>
      </c>
      <c r="E667" s="76">
        <f>'(Intermediate Computations)'!E6053</f>
        <v>0</v>
      </c>
      <c r="F667" s="43">
        <f t="shared" si="193"/>
        <v>0</v>
      </c>
      <c r="G667" s="76">
        <f>'(Intermediate Computations)'!G6053</f>
        <v>0</v>
      </c>
      <c r="H667" s="76">
        <f>'(Intermediate Computations)'!H6053</f>
        <v>0</v>
      </c>
      <c r="I667" s="76">
        <f>'(Intermediate Computations)'!I6053</f>
        <v>0</v>
      </c>
      <c r="J667" s="76">
        <f>'(Intermediate Computations)'!J6053</f>
        <v>0</v>
      </c>
      <c r="K667" s="43">
        <f t="shared" si="194"/>
        <v>0</v>
      </c>
      <c r="L667" s="43">
        <f t="shared" si="195"/>
        <v>0</v>
      </c>
    </row>
    <row r="668" spans="1:12" ht="12.75" hidden="1" customHeight="1" outlineLevel="1">
      <c r="A668" s="61" t="str">
        <f>"         "&amp;Labels!B99</f>
        <v xml:space="preserve">         Product 5</v>
      </c>
      <c r="B668" s="76">
        <f>'(Intermediate Computations)'!B6381</f>
        <v>0</v>
      </c>
      <c r="C668" s="76">
        <f>'(Intermediate Computations)'!C6381</f>
        <v>0</v>
      </c>
      <c r="D668" s="76">
        <f>'(Intermediate Computations)'!D6381</f>
        <v>0</v>
      </c>
      <c r="E668" s="76">
        <f>'(Intermediate Computations)'!E6381</f>
        <v>0</v>
      </c>
      <c r="F668" s="43">
        <f t="shared" si="193"/>
        <v>0</v>
      </c>
      <c r="G668" s="76">
        <f>'(Intermediate Computations)'!G6381</f>
        <v>0</v>
      </c>
      <c r="H668" s="76">
        <f>'(Intermediate Computations)'!H6381</f>
        <v>0</v>
      </c>
      <c r="I668" s="76">
        <f>'(Intermediate Computations)'!I6381</f>
        <v>0</v>
      </c>
      <c r="J668" s="76">
        <f>'(Intermediate Computations)'!J6381</f>
        <v>0</v>
      </c>
      <c r="K668" s="43">
        <f t="shared" si="194"/>
        <v>0</v>
      </c>
      <c r="L668" s="43">
        <f t="shared" si="195"/>
        <v>0</v>
      </c>
    </row>
    <row r="669" spans="1:12" ht="12.75" hidden="1" customHeight="1" outlineLevel="1">
      <c r="A669" s="61" t="str">
        <f>"         "&amp;Labels!B100</f>
        <v xml:space="preserve">         Product 6</v>
      </c>
      <c r="B669" s="76">
        <f>'(Intermediate Computations)'!B6709</f>
        <v>0</v>
      </c>
      <c r="C669" s="76">
        <f>'(Intermediate Computations)'!C6709</f>
        <v>0</v>
      </c>
      <c r="D669" s="76">
        <f>'(Intermediate Computations)'!D6709</f>
        <v>0</v>
      </c>
      <c r="E669" s="76">
        <f>'(Intermediate Computations)'!E6709</f>
        <v>0</v>
      </c>
      <c r="F669" s="43">
        <f t="shared" si="193"/>
        <v>0</v>
      </c>
      <c r="G669" s="76">
        <f>'(Intermediate Computations)'!G6709</f>
        <v>0</v>
      </c>
      <c r="H669" s="76">
        <f>'(Intermediate Computations)'!H6709</f>
        <v>0</v>
      </c>
      <c r="I669" s="76">
        <f>'(Intermediate Computations)'!I6709</f>
        <v>0</v>
      </c>
      <c r="J669" s="76">
        <f>'(Intermediate Computations)'!J6709</f>
        <v>0</v>
      </c>
      <c r="K669" s="43">
        <f t="shared" si="194"/>
        <v>0</v>
      </c>
      <c r="L669" s="43">
        <f t="shared" si="195"/>
        <v>0</v>
      </c>
    </row>
    <row r="670" spans="1:12" ht="12.75" hidden="1" customHeight="1" outlineLevel="1">
      <c r="A670" s="61" t="str">
        <f>"         "&amp;Labels!B101</f>
        <v xml:space="preserve">         Product 7</v>
      </c>
      <c r="B670" s="76">
        <f>'(Intermediate Computations)'!B7037</f>
        <v>0</v>
      </c>
      <c r="C670" s="76">
        <f>'(Intermediate Computations)'!C7037</f>
        <v>0</v>
      </c>
      <c r="D670" s="76">
        <f>'(Intermediate Computations)'!D7037</f>
        <v>0</v>
      </c>
      <c r="E670" s="76">
        <f>'(Intermediate Computations)'!E7037</f>
        <v>0</v>
      </c>
      <c r="F670" s="43">
        <f t="shared" si="193"/>
        <v>0</v>
      </c>
      <c r="G670" s="76">
        <f>'(Intermediate Computations)'!G7037</f>
        <v>0</v>
      </c>
      <c r="H670" s="76">
        <f>'(Intermediate Computations)'!H7037</f>
        <v>0</v>
      </c>
      <c r="I670" s="76">
        <f>'(Intermediate Computations)'!I7037</f>
        <v>0</v>
      </c>
      <c r="J670" s="76">
        <f>'(Intermediate Computations)'!J7037</f>
        <v>0</v>
      </c>
      <c r="K670" s="43">
        <f t="shared" si="194"/>
        <v>0</v>
      </c>
      <c r="L670" s="43">
        <f t="shared" si="195"/>
        <v>0</v>
      </c>
    </row>
    <row r="671" spans="1:12" ht="12.75" hidden="1" customHeight="1" outlineLevel="1">
      <c r="A671" s="61" t="str">
        <f>"         "&amp;Labels!B102</f>
        <v xml:space="preserve">         Product 8</v>
      </c>
      <c r="B671" s="76">
        <f>'(Intermediate Computations)'!B7365</f>
        <v>0</v>
      </c>
      <c r="C671" s="76">
        <f>'(Intermediate Computations)'!C7365</f>
        <v>0</v>
      </c>
      <c r="D671" s="76">
        <f>'(Intermediate Computations)'!D7365</f>
        <v>0</v>
      </c>
      <c r="E671" s="76">
        <f>'(Intermediate Computations)'!E7365</f>
        <v>0</v>
      </c>
      <c r="F671" s="43">
        <f t="shared" si="193"/>
        <v>0</v>
      </c>
      <c r="G671" s="76">
        <f>'(Intermediate Computations)'!G7365</f>
        <v>0</v>
      </c>
      <c r="H671" s="76">
        <f>'(Intermediate Computations)'!H7365</f>
        <v>0</v>
      </c>
      <c r="I671" s="76">
        <f>'(Intermediate Computations)'!I7365</f>
        <v>0</v>
      </c>
      <c r="J671" s="76">
        <f>'(Intermediate Computations)'!J7365</f>
        <v>0</v>
      </c>
      <c r="K671" s="43">
        <f t="shared" si="194"/>
        <v>0</v>
      </c>
      <c r="L671" s="43">
        <f t="shared" si="195"/>
        <v>0</v>
      </c>
    </row>
    <row r="672" spans="1:12" ht="12.75" hidden="1" customHeight="1" outlineLevel="1">
      <c r="A672" s="61" t="str">
        <f>"         "&amp;Labels!B103</f>
        <v xml:space="preserve">         Product 9</v>
      </c>
      <c r="B672" s="76">
        <f>'(Intermediate Computations)'!B7693</f>
        <v>0</v>
      </c>
      <c r="C672" s="76">
        <f>'(Intermediate Computations)'!C7693</f>
        <v>0</v>
      </c>
      <c r="D672" s="76">
        <f>'(Intermediate Computations)'!D7693</f>
        <v>0</v>
      </c>
      <c r="E672" s="76">
        <f>'(Intermediate Computations)'!E7693</f>
        <v>0</v>
      </c>
      <c r="F672" s="43">
        <f t="shared" si="193"/>
        <v>0</v>
      </c>
      <c r="G672" s="76">
        <f>'(Intermediate Computations)'!G7693</f>
        <v>0</v>
      </c>
      <c r="H672" s="76">
        <f>'(Intermediate Computations)'!H7693</f>
        <v>0</v>
      </c>
      <c r="I672" s="76">
        <f>'(Intermediate Computations)'!I7693</f>
        <v>0</v>
      </c>
      <c r="J672" s="76">
        <f>'(Intermediate Computations)'!J7693</f>
        <v>0</v>
      </c>
      <c r="K672" s="43">
        <f t="shared" si="194"/>
        <v>0</v>
      </c>
      <c r="L672" s="43">
        <f t="shared" si="195"/>
        <v>0</v>
      </c>
    </row>
    <row r="673" spans="1:12" ht="12.75" hidden="1" customHeight="1" outlineLevel="1">
      <c r="A673" s="61" t="str">
        <f>"         "&amp;Labels!B104</f>
        <v xml:space="preserve">         Product 10</v>
      </c>
      <c r="B673" s="76">
        <f>'(Intermediate Computations)'!B8021</f>
        <v>0</v>
      </c>
      <c r="C673" s="76">
        <f>'(Intermediate Computations)'!C8021</f>
        <v>0</v>
      </c>
      <c r="D673" s="76">
        <f>'(Intermediate Computations)'!D8021</f>
        <v>0</v>
      </c>
      <c r="E673" s="76">
        <f>'(Intermediate Computations)'!E8021</f>
        <v>0</v>
      </c>
      <c r="F673" s="43">
        <f t="shared" si="193"/>
        <v>0</v>
      </c>
      <c r="G673" s="76">
        <f>'(Intermediate Computations)'!G8021</f>
        <v>0</v>
      </c>
      <c r="H673" s="76">
        <f>'(Intermediate Computations)'!H8021</f>
        <v>0</v>
      </c>
      <c r="I673" s="76">
        <f>'(Intermediate Computations)'!I8021</f>
        <v>0</v>
      </c>
      <c r="J673" s="76">
        <f>'(Intermediate Computations)'!J8021</f>
        <v>0</v>
      </c>
      <c r="K673" s="43">
        <f t="shared" si="194"/>
        <v>0</v>
      </c>
      <c r="L673" s="43">
        <f t="shared" si="195"/>
        <v>0</v>
      </c>
    </row>
    <row r="674" spans="1:12" ht="12.75" hidden="1" customHeight="1" outlineLevel="1">
      <c r="A674" s="61" t="str">
        <f>"         "&amp;Labels!C94</f>
        <v xml:space="preserve">         Total</v>
      </c>
      <c r="B674" s="84">
        <f>SUM(B664:B673)</f>
        <v>0</v>
      </c>
      <c r="C674" s="84">
        <f>SUM(C664:C673)</f>
        <v>0</v>
      </c>
      <c r="D674" s="84">
        <f>SUM(D664:D673)</f>
        <v>0</v>
      </c>
      <c r="E674" s="84">
        <f>SUM(E664:E673)</f>
        <v>0</v>
      </c>
      <c r="F674" s="43">
        <f t="shared" si="193"/>
        <v>0</v>
      </c>
      <c r="G674" s="84">
        <f>SUM(G664:G673)</f>
        <v>0</v>
      </c>
      <c r="H674" s="84">
        <f>SUM(H664:H673)</f>
        <v>0</v>
      </c>
      <c r="I674" s="84">
        <f>SUM(I664:I673)</f>
        <v>0</v>
      </c>
      <c r="J674" s="84">
        <f>SUM(J664:J673)</f>
        <v>0</v>
      </c>
      <c r="K674" s="43">
        <f t="shared" si="194"/>
        <v>0</v>
      </c>
      <c r="L674" s="43">
        <f t="shared" si="195"/>
        <v>0</v>
      </c>
    </row>
    <row r="675" spans="1:12" ht="12.75" hidden="1" customHeight="1" outlineLevel="1">
      <c r="A675" s="61" t="str">
        <f>"      "&amp;Labels!B92</f>
        <v xml:space="preserve">      Q 8</v>
      </c>
      <c r="B675" s="84"/>
      <c r="C675" s="84"/>
      <c r="D675" s="84"/>
      <c r="E675" s="84"/>
      <c r="F675" s="43"/>
      <c r="G675" s="84"/>
      <c r="H675" s="84"/>
      <c r="I675" s="84"/>
      <c r="J675" s="84"/>
      <c r="K675" s="43"/>
      <c r="L675" s="43"/>
    </row>
    <row r="676" spans="1:12" ht="12.75" hidden="1" customHeight="1" outlineLevel="1">
      <c r="A676" s="61" t="str">
        <f>"         "&amp;Labels!B95</f>
        <v xml:space="preserve">         Product 1</v>
      </c>
      <c r="B676" s="76">
        <f>'(Intermediate Computations)'!B5081</f>
        <v>0</v>
      </c>
      <c r="C676" s="76">
        <f>'(Intermediate Computations)'!C5081</f>
        <v>0</v>
      </c>
      <c r="D676" s="76">
        <f>'(Intermediate Computations)'!D5081</f>
        <v>0</v>
      </c>
      <c r="E676" s="76">
        <f>'(Intermediate Computations)'!E5081</f>
        <v>0</v>
      </c>
      <c r="F676" s="43">
        <f t="shared" ref="F676:F686" si="196">SUM(B676:E676)</f>
        <v>0</v>
      </c>
      <c r="G676" s="76">
        <f>'(Intermediate Computations)'!G5081</f>
        <v>0</v>
      </c>
      <c r="H676" s="76">
        <f>'(Intermediate Computations)'!H5081</f>
        <v>0</v>
      </c>
      <c r="I676" s="76">
        <f>'(Intermediate Computations)'!I5081</f>
        <v>0</v>
      </c>
      <c r="J676" s="76">
        <f>'(Intermediate Computations)'!J5081</f>
        <v>0</v>
      </c>
      <c r="K676" s="43">
        <f t="shared" ref="K676:K686" si="197">SUM(G676:J676)</f>
        <v>0</v>
      </c>
      <c r="L676" s="43">
        <f t="shared" ref="L676:L686" si="198">SUM(B676:E676,G676:J676)</f>
        <v>0</v>
      </c>
    </row>
    <row r="677" spans="1:12" ht="12.75" hidden="1" customHeight="1" outlineLevel="1">
      <c r="A677" s="61" t="str">
        <f>"         "&amp;Labels!B96</f>
        <v xml:space="preserve">         Product 2</v>
      </c>
      <c r="B677" s="76">
        <f>'(Intermediate Computations)'!B5409</f>
        <v>0</v>
      </c>
      <c r="C677" s="76">
        <f>'(Intermediate Computations)'!C5409</f>
        <v>0</v>
      </c>
      <c r="D677" s="76">
        <f>'(Intermediate Computations)'!D5409</f>
        <v>0</v>
      </c>
      <c r="E677" s="76">
        <f>'(Intermediate Computations)'!E5409</f>
        <v>0</v>
      </c>
      <c r="F677" s="43">
        <f t="shared" si="196"/>
        <v>0</v>
      </c>
      <c r="G677" s="76">
        <f>'(Intermediate Computations)'!G5409</f>
        <v>0</v>
      </c>
      <c r="H677" s="76">
        <f>'(Intermediate Computations)'!H5409</f>
        <v>0</v>
      </c>
      <c r="I677" s="76">
        <f>'(Intermediate Computations)'!I5409</f>
        <v>0</v>
      </c>
      <c r="J677" s="76">
        <f>'(Intermediate Computations)'!J5409</f>
        <v>0</v>
      </c>
      <c r="K677" s="43">
        <f t="shared" si="197"/>
        <v>0</v>
      </c>
      <c r="L677" s="43">
        <f t="shared" si="198"/>
        <v>0</v>
      </c>
    </row>
    <row r="678" spans="1:12" ht="12.75" hidden="1" customHeight="1" outlineLevel="1">
      <c r="A678" s="61" t="str">
        <f>"         "&amp;Labels!B97</f>
        <v xml:space="preserve">         Product 3</v>
      </c>
      <c r="B678" s="76">
        <f>'(Intermediate Computations)'!B5737</f>
        <v>0</v>
      </c>
      <c r="C678" s="76">
        <f>'(Intermediate Computations)'!C5737</f>
        <v>0</v>
      </c>
      <c r="D678" s="76">
        <f>'(Intermediate Computations)'!D5737</f>
        <v>0</v>
      </c>
      <c r="E678" s="76">
        <f>'(Intermediate Computations)'!E5737</f>
        <v>0</v>
      </c>
      <c r="F678" s="43">
        <f t="shared" si="196"/>
        <v>0</v>
      </c>
      <c r="G678" s="76">
        <f>'(Intermediate Computations)'!G5737</f>
        <v>0</v>
      </c>
      <c r="H678" s="76">
        <f>'(Intermediate Computations)'!H5737</f>
        <v>0</v>
      </c>
      <c r="I678" s="76">
        <f>'(Intermediate Computations)'!I5737</f>
        <v>0</v>
      </c>
      <c r="J678" s="76">
        <f>'(Intermediate Computations)'!J5737</f>
        <v>0</v>
      </c>
      <c r="K678" s="43">
        <f t="shared" si="197"/>
        <v>0</v>
      </c>
      <c r="L678" s="43">
        <f t="shared" si="198"/>
        <v>0</v>
      </c>
    </row>
    <row r="679" spans="1:12" ht="12.75" hidden="1" customHeight="1" outlineLevel="1">
      <c r="A679" s="61" t="str">
        <f>"         "&amp;Labels!B98</f>
        <v xml:space="preserve">         Product 4</v>
      </c>
      <c r="B679" s="76">
        <f>'(Intermediate Computations)'!B6065</f>
        <v>0</v>
      </c>
      <c r="C679" s="76">
        <f>'(Intermediate Computations)'!C6065</f>
        <v>0</v>
      </c>
      <c r="D679" s="76">
        <f>'(Intermediate Computations)'!D6065</f>
        <v>0</v>
      </c>
      <c r="E679" s="76">
        <f>'(Intermediate Computations)'!E6065</f>
        <v>0</v>
      </c>
      <c r="F679" s="43">
        <f t="shared" si="196"/>
        <v>0</v>
      </c>
      <c r="G679" s="76">
        <f>'(Intermediate Computations)'!G6065</f>
        <v>0</v>
      </c>
      <c r="H679" s="76">
        <f>'(Intermediate Computations)'!H6065</f>
        <v>0</v>
      </c>
      <c r="I679" s="76">
        <f>'(Intermediate Computations)'!I6065</f>
        <v>0</v>
      </c>
      <c r="J679" s="76">
        <f>'(Intermediate Computations)'!J6065</f>
        <v>0</v>
      </c>
      <c r="K679" s="43">
        <f t="shared" si="197"/>
        <v>0</v>
      </c>
      <c r="L679" s="43">
        <f t="shared" si="198"/>
        <v>0</v>
      </c>
    </row>
    <row r="680" spans="1:12" ht="12.75" hidden="1" customHeight="1" outlineLevel="1">
      <c r="A680" s="61" t="str">
        <f>"         "&amp;Labels!B99</f>
        <v xml:space="preserve">         Product 5</v>
      </c>
      <c r="B680" s="76">
        <f>'(Intermediate Computations)'!B6393</f>
        <v>0</v>
      </c>
      <c r="C680" s="76">
        <f>'(Intermediate Computations)'!C6393</f>
        <v>0</v>
      </c>
      <c r="D680" s="76">
        <f>'(Intermediate Computations)'!D6393</f>
        <v>0</v>
      </c>
      <c r="E680" s="76">
        <f>'(Intermediate Computations)'!E6393</f>
        <v>0</v>
      </c>
      <c r="F680" s="43">
        <f t="shared" si="196"/>
        <v>0</v>
      </c>
      <c r="G680" s="76">
        <f>'(Intermediate Computations)'!G6393</f>
        <v>0</v>
      </c>
      <c r="H680" s="76">
        <f>'(Intermediate Computations)'!H6393</f>
        <v>0</v>
      </c>
      <c r="I680" s="76">
        <f>'(Intermediate Computations)'!I6393</f>
        <v>0</v>
      </c>
      <c r="J680" s="76">
        <f>'(Intermediate Computations)'!J6393</f>
        <v>0</v>
      </c>
      <c r="K680" s="43">
        <f t="shared" si="197"/>
        <v>0</v>
      </c>
      <c r="L680" s="43">
        <f t="shared" si="198"/>
        <v>0</v>
      </c>
    </row>
    <row r="681" spans="1:12" ht="12.75" hidden="1" customHeight="1" outlineLevel="1">
      <c r="A681" s="61" t="str">
        <f>"         "&amp;Labels!B100</f>
        <v xml:space="preserve">         Product 6</v>
      </c>
      <c r="B681" s="76">
        <f>'(Intermediate Computations)'!B6721</f>
        <v>0</v>
      </c>
      <c r="C681" s="76">
        <f>'(Intermediate Computations)'!C6721</f>
        <v>0</v>
      </c>
      <c r="D681" s="76">
        <f>'(Intermediate Computations)'!D6721</f>
        <v>0</v>
      </c>
      <c r="E681" s="76">
        <f>'(Intermediate Computations)'!E6721</f>
        <v>0</v>
      </c>
      <c r="F681" s="43">
        <f t="shared" si="196"/>
        <v>0</v>
      </c>
      <c r="G681" s="76">
        <f>'(Intermediate Computations)'!G6721</f>
        <v>0</v>
      </c>
      <c r="H681" s="76">
        <f>'(Intermediate Computations)'!H6721</f>
        <v>0</v>
      </c>
      <c r="I681" s="76">
        <f>'(Intermediate Computations)'!I6721</f>
        <v>0</v>
      </c>
      <c r="J681" s="76">
        <f>'(Intermediate Computations)'!J6721</f>
        <v>0</v>
      </c>
      <c r="K681" s="43">
        <f t="shared" si="197"/>
        <v>0</v>
      </c>
      <c r="L681" s="43">
        <f t="shared" si="198"/>
        <v>0</v>
      </c>
    </row>
    <row r="682" spans="1:12" ht="12.75" hidden="1" customHeight="1" outlineLevel="1">
      <c r="A682" s="61" t="str">
        <f>"         "&amp;Labels!B101</f>
        <v xml:space="preserve">         Product 7</v>
      </c>
      <c r="B682" s="76">
        <f>'(Intermediate Computations)'!B7049</f>
        <v>0</v>
      </c>
      <c r="C682" s="76">
        <f>'(Intermediate Computations)'!C7049</f>
        <v>0</v>
      </c>
      <c r="D682" s="76">
        <f>'(Intermediate Computations)'!D7049</f>
        <v>0</v>
      </c>
      <c r="E682" s="76">
        <f>'(Intermediate Computations)'!E7049</f>
        <v>0</v>
      </c>
      <c r="F682" s="43">
        <f t="shared" si="196"/>
        <v>0</v>
      </c>
      <c r="G682" s="76">
        <f>'(Intermediate Computations)'!G7049</f>
        <v>0</v>
      </c>
      <c r="H682" s="76">
        <f>'(Intermediate Computations)'!H7049</f>
        <v>0</v>
      </c>
      <c r="I682" s="76">
        <f>'(Intermediate Computations)'!I7049</f>
        <v>0</v>
      </c>
      <c r="J682" s="76">
        <f>'(Intermediate Computations)'!J7049</f>
        <v>0</v>
      </c>
      <c r="K682" s="43">
        <f t="shared" si="197"/>
        <v>0</v>
      </c>
      <c r="L682" s="43">
        <f t="shared" si="198"/>
        <v>0</v>
      </c>
    </row>
    <row r="683" spans="1:12" ht="12.75" hidden="1" customHeight="1" outlineLevel="1">
      <c r="A683" s="61" t="str">
        <f>"         "&amp;Labels!B102</f>
        <v xml:space="preserve">         Product 8</v>
      </c>
      <c r="B683" s="76">
        <f>'(Intermediate Computations)'!B7377</f>
        <v>0</v>
      </c>
      <c r="C683" s="76">
        <f>'(Intermediate Computations)'!C7377</f>
        <v>0</v>
      </c>
      <c r="D683" s="76">
        <f>'(Intermediate Computations)'!D7377</f>
        <v>0</v>
      </c>
      <c r="E683" s="76">
        <f>'(Intermediate Computations)'!E7377</f>
        <v>0</v>
      </c>
      <c r="F683" s="43">
        <f t="shared" si="196"/>
        <v>0</v>
      </c>
      <c r="G683" s="76">
        <f>'(Intermediate Computations)'!G7377</f>
        <v>0</v>
      </c>
      <c r="H683" s="76">
        <f>'(Intermediate Computations)'!H7377</f>
        <v>0</v>
      </c>
      <c r="I683" s="76">
        <f>'(Intermediate Computations)'!I7377</f>
        <v>0</v>
      </c>
      <c r="J683" s="76">
        <f>'(Intermediate Computations)'!J7377</f>
        <v>0</v>
      </c>
      <c r="K683" s="43">
        <f t="shared" si="197"/>
        <v>0</v>
      </c>
      <c r="L683" s="43">
        <f t="shared" si="198"/>
        <v>0</v>
      </c>
    </row>
    <row r="684" spans="1:12" ht="12.75" hidden="1" customHeight="1" outlineLevel="1">
      <c r="A684" s="61" t="str">
        <f>"         "&amp;Labels!B103</f>
        <v xml:space="preserve">         Product 9</v>
      </c>
      <c r="B684" s="76">
        <f>'(Intermediate Computations)'!B7705</f>
        <v>0</v>
      </c>
      <c r="C684" s="76">
        <f>'(Intermediate Computations)'!C7705</f>
        <v>0</v>
      </c>
      <c r="D684" s="76">
        <f>'(Intermediate Computations)'!D7705</f>
        <v>0</v>
      </c>
      <c r="E684" s="76">
        <f>'(Intermediate Computations)'!E7705</f>
        <v>0</v>
      </c>
      <c r="F684" s="43">
        <f t="shared" si="196"/>
        <v>0</v>
      </c>
      <c r="G684" s="76">
        <f>'(Intermediate Computations)'!G7705</f>
        <v>0</v>
      </c>
      <c r="H684" s="76">
        <f>'(Intermediate Computations)'!H7705</f>
        <v>0</v>
      </c>
      <c r="I684" s="76">
        <f>'(Intermediate Computations)'!I7705</f>
        <v>0</v>
      </c>
      <c r="J684" s="76">
        <f>'(Intermediate Computations)'!J7705</f>
        <v>0</v>
      </c>
      <c r="K684" s="43">
        <f t="shared" si="197"/>
        <v>0</v>
      </c>
      <c r="L684" s="43">
        <f t="shared" si="198"/>
        <v>0</v>
      </c>
    </row>
    <row r="685" spans="1:12" ht="12.75" hidden="1" customHeight="1" outlineLevel="1">
      <c r="A685" s="61" t="str">
        <f>"         "&amp;Labels!B104</f>
        <v xml:space="preserve">         Product 10</v>
      </c>
      <c r="B685" s="76">
        <f>'(Intermediate Computations)'!B8033</f>
        <v>0</v>
      </c>
      <c r="C685" s="76">
        <f>'(Intermediate Computations)'!C8033</f>
        <v>0</v>
      </c>
      <c r="D685" s="76">
        <f>'(Intermediate Computations)'!D8033</f>
        <v>0</v>
      </c>
      <c r="E685" s="76">
        <f>'(Intermediate Computations)'!E8033</f>
        <v>0</v>
      </c>
      <c r="F685" s="43">
        <f t="shared" si="196"/>
        <v>0</v>
      </c>
      <c r="G685" s="76">
        <f>'(Intermediate Computations)'!G8033</f>
        <v>0</v>
      </c>
      <c r="H685" s="76">
        <f>'(Intermediate Computations)'!H8033</f>
        <v>0</v>
      </c>
      <c r="I685" s="76">
        <f>'(Intermediate Computations)'!I8033</f>
        <v>0</v>
      </c>
      <c r="J685" s="76">
        <f>'(Intermediate Computations)'!J8033</f>
        <v>0</v>
      </c>
      <c r="K685" s="43">
        <f t="shared" si="197"/>
        <v>0</v>
      </c>
      <c r="L685" s="43">
        <f t="shared" si="198"/>
        <v>0</v>
      </c>
    </row>
    <row r="686" spans="1:12" ht="12.75" hidden="1" customHeight="1" outlineLevel="1">
      <c r="A686" s="61" t="str">
        <f>"         "&amp;Labels!C94</f>
        <v xml:space="preserve">         Total</v>
      </c>
      <c r="B686" s="84">
        <f>SUM(B676:B685)</f>
        <v>0</v>
      </c>
      <c r="C686" s="84">
        <f>SUM(C676:C685)</f>
        <v>0</v>
      </c>
      <c r="D686" s="84">
        <f>SUM(D676:D685)</f>
        <v>0</v>
      </c>
      <c r="E686" s="84">
        <f>SUM(E676:E685)</f>
        <v>0</v>
      </c>
      <c r="F686" s="43">
        <f t="shared" si="196"/>
        <v>0</v>
      </c>
      <c r="G686" s="84">
        <f>SUM(G676:G685)</f>
        <v>0</v>
      </c>
      <c r="H686" s="84">
        <f>SUM(H676:H685)</f>
        <v>0</v>
      </c>
      <c r="I686" s="84">
        <f>SUM(I676:I685)</f>
        <v>0</v>
      </c>
      <c r="J686" s="84">
        <f>SUM(J676:J685)</f>
        <v>0</v>
      </c>
      <c r="K686" s="43">
        <f t="shared" si="197"/>
        <v>0</v>
      </c>
      <c r="L686" s="43">
        <f t="shared" si="198"/>
        <v>0</v>
      </c>
    </row>
    <row r="687" spans="1:12" ht="12.75" hidden="1" customHeight="1" outlineLevel="1">
      <c r="A687" s="55" t="str">
        <f>"      "&amp;Labels!C84</f>
        <v xml:space="preserve">      Total</v>
      </c>
      <c r="B687" s="74">
        <f>B128</f>
        <v>0</v>
      </c>
      <c r="C687" s="74">
        <f>C128</f>
        <v>0</v>
      </c>
      <c r="D687" s="74">
        <f>D128</f>
        <v>0</v>
      </c>
      <c r="E687" s="74">
        <f>E128</f>
        <v>0</v>
      </c>
      <c r="F687" s="43">
        <f>SUM(B128:E128)</f>
        <v>0</v>
      </c>
      <c r="G687" s="74">
        <f>G128</f>
        <v>0</v>
      </c>
      <c r="H687" s="74">
        <f>H128</f>
        <v>0</v>
      </c>
      <c r="I687" s="74">
        <f>I128</f>
        <v>0</v>
      </c>
      <c r="J687" s="74">
        <f>J128</f>
        <v>0</v>
      </c>
      <c r="K687" s="43">
        <f>SUM(G128:J128)</f>
        <v>0</v>
      </c>
      <c r="L687" s="43">
        <f>SUM(B128:E128,G128:J128)</f>
        <v>0</v>
      </c>
    </row>
    <row r="688" spans="1:12" ht="12.75" hidden="1" customHeight="1" outlineLevel="1">
      <c r="A688" s="61" t="str">
        <f>"         "&amp;Labels!B95</f>
        <v xml:space="preserve">         Product 1</v>
      </c>
      <c r="B688" s="76">
        <f t="shared" ref="B688:E698" si="199">B118</f>
        <v>0</v>
      </c>
      <c r="C688" s="76">
        <f t="shared" si="199"/>
        <v>0</v>
      </c>
      <c r="D688" s="76">
        <f t="shared" si="199"/>
        <v>0</v>
      </c>
      <c r="E688" s="76">
        <f t="shared" si="199"/>
        <v>0</v>
      </c>
      <c r="F688" s="43">
        <f t="shared" ref="F688:F698" si="200">SUM(B118:E118)</f>
        <v>0</v>
      </c>
      <c r="G688" s="76">
        <f t="shared" ref="G688:J698" si="201">G118</f>
        <v>0</v>
      </c>
      <c r="H688" s="76">
        <f t="shared" si="201"/>
        <v>0</v>
      </c>
      <c r="I688" s="76">
        <f t="shared" si="201"/>
        <v>0</v>
      </c>
      <c r="J688" s="76">
        <f t="shared" si="201"/>
        <v>0</v>
      </c>
      <c r="K688" s="43">
        <f t="shared" ref="K688:K698" si="202">SUM(G118:J118)</f>
        <v>0</v>
      </c>
      <c r="L688" s="43">
        <f t="shared" ref="L688:L698" si="203">SUM(B118:E118,G118:J118)</f>
        <v>0</v>
      </c>
    </row>
    <row r="689" spans="1:12" ht="12.75" hidden="1" customHeight="1" outlineLevel="1">
      <c r="A689" s="61" t="str">
        <f>"         "&amp;Labels!B96</f>
        <v xml:space="preserve">         Product 2</v>
      </c>
      <c r="B689" s="76">
        <f t="shared" si="199"/>
        <v>0</v>
      </c>
      <c r="C689" s="76">
        <f t="shared" si="199"/>
        <v>0</v>
      </c>
      <c r="D689" s="76">
        <f t="shared" si="199"/>
        <v>0</v>
      </c>
      <c r="E689" s="76">
        <f t="shared" si="199"/>
        <v>0</v>
      </c>
      <c r="F689" s="43">
        <f t="shared" si="200"/>
        <v>0</v>
      </c>
      <c r="G689" s="76">
        <f t="shared" si="201"/>
        <v>0</v>
      </c>
      <c r="H689" s="76">
        <f t="shared" si="201"/>
        <v>0</v>
      </c>
      <c r="I689" s="76">
        <f t="shared" si="201"/>
        <v>0</v>
      </c>
      <c r="J689" s="76">
        <f t="shared" si="201"/>
        <v>0</v>
      </c>
      <c r="K689" s="43">
        <f t="shared" si="202"/>
        <v>0</v>
      </c>
      <c r="L689" s="43">
        <f t="shared" si="203"/>
        <v>0</v>
      </c>
    </row>
    <row r="690" spans="1:12" ht="12.75" hidden="1" customHeight="1" outlineLevel="1">
      <c r="A690" s="61" t="str">
        <f>"         "&amp;Labels!B97</f>
        <v xml:space="preserve">         Product 3</v>
      </c>
      <c r="B690" s="76">
        <f t="shared" si="199"/>
        <v>0</v>
      </c>
      <c r="C690" s="76">
        <f t="shared" si="199"/>
        <v>0</v>
      </c>
      <c r="D690" s="76">
        <f t="shared" si="199"/>
        <v>0</v>
      </c>
      <c r="E690" s="76">
        <f t="shared" si="199"/>
        <v>0</v>
      </c>
      <c r="F690" s="43">
        <f t="shared" si="200"/>
        <v>0</v>
      </c>
      <c r="G690" s="76">
        <f t="shared" si="201"/>
        <v>0</v>
      </c>
      <c r="H690" s="76">
        <f t="shared" si="201"/>
        <v>0</v>
      </c>
      <c r="I690" s="76">
        <f t="shared" si="201"/>
        <v>0</v>
      </c>
      <c r="J690" s="76">
        <f t="shared" si="201"/>
        <v>0</v>
      </c>
      <c r="K690" s="43">
        <f t="shared" si="202"/>
        <v>0</v>
      </c>
      <c r="L690" s="43">
        <f t="shared" si="203"/>
        <v>0</v>
      </c>
    </row>
    <row r="691" spans="1:12" ht="12.75" hidden="1" customHeight="1" outlineLevel="1">
      <c r="A691" s="61" t="str">
        <f>"         "&amp;Labels!B98</f>
        <v xml:space="preserve">         Product 4</v>
      </c>
      <c r="B691" s="76">
        <f t="shared" si="199"/>
        <v>0</v>
      </c>
      <c r="C691" s="76">
        <f t="shared" si="199"/>
        <v>0</v>
      </c>
      <c r="D691" s="76">
        <f t="shared" si="199"/>
        <v>0</v>
      </c>
      <c r="E691" s="76">
        <f t="shared" si="199"/>
        <v>0</v>
      </c>
      <c r="F691" s="43">
        <f t="shared" si="200"/>
        <v>0</v>
      </c>
      <c r="G691" s="76">
        <f t="shared" si="201"/>
        <v>0</v>
      </c>
      <c r="H691" s="76">
        <f t="shared" si="201"/>
        <v>0</v>
      </c>
      <c r="I691" s="76">
        <f t="shared" si="201"/>
        <v>0</v>
      </c>
      <c r="J691" s="76">
        <f t="shared" si="201"/>
        <v>0</v>
      </c>
      <c r="K691" s="43">
        <f t="shared" si="202"/>
        <v>0</v>
      </c>
      <c r="L691" s="43">
        <f t="shared" si="203"/>
        <v>0</v>
      </c>
    </row>
    <row r="692" spans="1:12" ht="12.75" hidden="1" customHeight="1" outlineLevel="1">
      <c r="A692" s="61" t="str">
        <f>"         "&amp;Labels!B99</f>
        <v xml:space="preserve">         Product 5</v>
      </c>
      <c r="B692" s="76">
        <f t="shared" si="199"/>
        <v>0</v>
      </c>
      <c r="C692" s="76">
        <f t="shared" si="199"/>
        <v>0</v>
      </c>
      <c r="D692" s="76">
        <f t="shared" si="199"/>
        <v>0</v>
      </c>
      <c r="E692" s="76">
        <f t="shared" si="199"/>
        <v>0</v>
      </c>
      <c r="F692" s="43">
        <f t="shared" si="200"/>
        <v>0</v>
      </c>
      <c r="G692" s="76">
        <f t="shared" si="201"/>
        <v>0</v>
      </c>
      <c r="H692" s="76">
        <f t="shared" si="201"/>
        <v>0</v>
      </c>
      <c r="I692" s="76">
        <f t="shared" si="201"/>
        <v>0</v>
      </c>
      <c r="J692" s="76">
        <f t="shared" si="201"/>
        <v>0</v>
      </c>
      <c r="K692" s="43">
        <f t="shared" si="202"/>
        <v>0</v>
      </c>
      <c r="L692" s="43">
        <f t="shared" si="203"/>
        <v>0</v>
      </c>
    </row>
    <row r="693" spans="1:12" ht="12.75" hidden="1" customHeight="1" outlineLevel="1">
      <c r="A693" s="61" t="str">
        <f>"         "&amp;Labels!B100</f>
        <v xml:space="preserve">         Product 6</v>
      </c>
      <c r="B693" s="76">
        <f t="shared" si="199"/>
        <v>0</v>
      </c>
      <c r="C693" s="76">
        <f t="shared" si="199"/>
        <v>0</v>
      </c>
      <c r="D693" s="76">
        <f t="shared" si="199"/>
        <v>0</v>
      </c>
      <c r="E693" s="76">
        <f t="shared" si="199"/>
        <v>0</v>
      </c>
      <c r="F693" s="43">
        <f t="shared" si="200"/>
        <v>0</v>
      </c>
      <c r="G693" s="76">
        <f t="shared" si="201"/>
        <v>0</v>
      </c>
      <c r="H693" s="76">
        <f t="shared" si="201"/>
        <v>0</v>
      </c>
      <c r="I693" s="76">
        <f t="shared" si="201"/>
        <v>0</v>
      </c>
      <c r="J693" s="76">
        <f t="shared" si="201"/>
        <v>0</v>
      </c>
      <c r="K693" s="43">
        <f t="shared" si="202"/>
        <v>0</v>
      </c>
      <c r="L693" s="43">
        <f t="shared" si="203"/>
        <v>0</v>
      </c>
    </row>
    <row r="694" spans="1:12" ht="12.75" hidden="1" customHeight="1" outlineLevel="1">
      <c r="A694" s="61" t="str">
        <f>"         "&amp;Labels!B101</f>
        <v xml:space="preserve">         Product 7</v>
      </c>
      <c r="B694" s="76">
        <f t="shared" si="199"/>
        <v>0</v>
      </c>
      <c r="C694" s="76">
        <f t="shared" si="199"/>
        <v>0</v>
      </c>
      <c r="D694" s="76">
        <f t="shared" si="199"/>
        <v>0</v>
      </c>
      <c r="E694" s="76">
        <f t="shared" si="199"/>
        <v>0</v>
      </c>
      <c r="F694" s="43">
        <f t="shared" si="200"/>
        <v>0</v>
      </c>
      <c r="G694" s="76">
        <f t="shared" si="201"/>
        <v>0</v>
      </c>
      <c r="H694" s="76">
        <f t="shared" si="201"/>
        <v>0</v>
      </c>
      <c r="I694" s="76">
        <f t="shared" si="201"/>
        <v>0</v>
      </c>
      <c r="J694" s="76">
        <f t="shared" si="201"/>
        <v>0</v>
      </c>
      <c r="K694" s="43">
        <f t="shared" si="202"/>
        <v>0</v>
      </c>
      <c r="L694" s="43">
        <f t="shared" si="203"/>
        <v>0</v>
      </c>
    </row>
    <row r="695" spans="1:12" ht="12.75" hidden="1" customHeight="1" outlineLevel="1">
      <c r="A695" s="61" t="str">
        <f>"         "&amp;Labels!B102</f>
        <v xml:space="preserve">         Product 8</v>
      </c>
      <c r="B695" s="76">
        <f t="shared" si="199"/>
        <v>0</v>
      </c>
      <c r="C695" s="76">
        <f t="shared" si="199"/>
        <v>0</v>
      </c>
      <c r="D695" s="76">
        <f t="shared" si="199"/>
        <v>0</v>
      </c>
      <c r="E695" s="76">
        <f t="shared" si="199"/>
        <v>0</v>
      </c>
      <c r="F695" s="43">
        <f t="shared" si="200"/>
        <v>0</v>
      </c>
      <c r="G695" s="76">
        <f t="shared" si="201"/>
        <v>0</v>
      </c>
      <c r="H695" s="76">
        <f t="shared" si="201"/>
        <v>0</v>
      </c>
      <c r="I695" s="76">
        <f t="shared" si="201"/>
        <v>0</v>
      </c>
      <c r="J695" s="76">
        <f t="shared" si="201"/>
        <v>0</v>
      </c>
      <c r="K695" s="43">
        <f t="shared" si="202"/>
        <v>0</v>
      </c>
      <c r="L695" s="43">
        <f t="shared" si="203"/>
        <v>0</v>
      </c>
    </row>
    <row r="696" spans="1:12" ht="12.75" hidden="1" customHeight="1" outlineLevel="1">
      <c r="A696" s="61" t="str">
        <f>"         "&amp;Labels!B103</f>
        <v xml:space="preserve">         Product 9</v>
      </c>
      <c r="B696" s="76">
        <f t="shared" si="199"/>
        <v>0</v>
      </c>
      <c r="C696" s="76">
        <f t="shared" si="199"/>
        <v>0</v>
      </c>
      <c r="D696" s="76">
        <f t="shared" si="199"/>
        <v>0</v>
      </c>
      <c r="E696" s="76">
        <f t="shared" si="199"/>
        <v>0</v>
      </c>
      <c r="F696" s="43">
        <f t="shared" si="200"/>
        <v>0</v>
      </c>
      <c r="G696" s="76">
        <f t="shared" si="201"/>
        <v>0</v>
      </c>
      <c r="H696" s="76">
        <f t="shared" si="201"/>
        <v>0</v>
      </c>
      <c r="I696" s="76">
        <f t="shared" si="201"/>
        <v>0</v>
      </c>
      <c r="J696" s="76">
        <f t="shared" si="201"/>
        <v>0</v>
      </c>
      <c r="K696" s="43">
        <f t="shared" si="202"/>
        <v>0</v>
      </c>
      <c r="L696" s="43">
        <f t="shared" si="203"/>
        <v>0</v>
      </c>
    </row>
    <row r="697" spans="1:12" ht="12.75" hidden="1" customHeight="1" outlineLevel="1">
      <c r="A697" s="61" t="str">
        <f>"         "&amp;Labels!B104</f>
        <v xml:space="preserve">         Product 10</v>
      </c>
      <c r="B697" s="76">
        <f t="shared" si="199"/>
        <v>0</v>
      </c>
      <c r="C697" s="76">
        <f t="shared" si="199"/>
        <v>0</v>
      </c>
      <c r="D697" s="76">
        <f t="shared" si="199"/>
        <v>0</v>
      </c>
      <c r="E697" s="76">
        <f t="shared" si="199"/>
        <v>0</v>
      </c>
      <c r="F697" s="43">
        <f t="shared" si="200"/>
        <v>0</v>
      </c>
      <c r="G697" s="76">
        <f t="shared" si="201"/>
        <v>0</v>
      </c>
      <c r="H697" s="76">
        <f t="shared" si="201"/>
        <v>0</v>
      </c>
      <c r="I697" s="76">
        <f t="shared" si="201"/>
        <v>0</v>
      </c>
      <c r="J697" s="76">
        <f t="shared" si="201"/>
        <v>0</v>
      </c>
      <c r="K697" s="43">
        <f t="shared" si="202"/>
        <v>0</v>
      </c>
      <c r="L697" s="43">
        <f t="shared" si="203"/>
        <v>0</v>
      </c>
    </row>
    <row r="698" spans="1:12" ht="12.75" hidden="1" customHeight="1" outlineLevel="1">
      <c r="A698" s="61" t="str">
        <f>"         "&amp;Labels!C94</f>
        <v xml:space="preserve">         Total</v>
      </c>
      <c r="B698" s="84">
        <f t="shared" si="199"/>
        <v>0</v>
      </c>
      <c r="C698" s="84">
        <f t="shared" si="199"/>
        <v>0</v>
      </c>
      <c r="D698" s="84">
        <f t="shared" si="199"/>
        <v>0</v>
      </c>
      <c r="E698" s="84">
        <f t="shared" si="199"/>
        <v>0</v>
      </c>
      <c r="F698" s="43">
        <f t="shared" si="200"/>
        <v>0</v>
      </c>
      <c r="G698" s="84">
        <f t="shared" si="201"/>
        <v>0</v>
      </c>
      <c r="H698" s="84">
        <f t="shared" si="201"/>
        <v>0</v>
      </c>
      <c r="I698" s="84">
        <f t="shared" si="201"/>
        <v>0</v>
      </c>
      <c r="J698" s="84">
        <f t="shared" si="201"/>
        <v>0</v>
      </c>
      <c r="K698" s="43">
        <f t="shared" si="202"/>
        <v>0</v>
      </c>
      <c r="L698" s="43">
        <f t="shared" si="203"/>
        <v>0</v>
      </c>
    </row>
    <row r="699" spans="1:12" ht="12.75" hidden="1" customHeight="1" outlineLevel="1">
      <c r="A699" s="63" t="str">
        <f>"   "&amp;Labels!C106</f>
        <v xml:space="preserve">   Total</v>
      </c>
      <c r="B699" s="77">
        <f>B31</f>
        <v>0</v>
      </c>
      <c r="C699" s="77">
        <f>C31</f>
        <v>0</v>
      </c>
      <c r="D699" s="77">
        <f>D31</f>
        <v>0</v>
      </c>
      <c r="E699" s="77">
        <f>E31</f>
        <v>0</v>
      </c>
      <c r="F699" s="43">
        <f>SUM(B31:E31)</f>
        <v>0</v>
      </c>
      <c r="G699" s="77">
        <f>G31</f>
        <v>0</v>
      </c>
      <c r="H699" s="77">
        <f>H31</f>
        <v>0</v>
      </c>
      <c r="I699" s="77">
        <f>I31</f>
        <v>0</v>
      </c>
      <c r="J699" s="77">
        <f>J31</f>
        <v>0</v>
      </c>
      <c r="K699" s="43">
        <f>SUM(G31:J31)</f>
        <v>0</v>
      </c>
      <c r="L699" s="43">
        <f>SUM(B31:E31,G31:J31)</f>
        <v>0</v>
      </c>
    </row>
    <row r="700" spans="1:12" ht="12.75" hidden="1" customHeight="1" outlineLevel="1">
      <c r="A700" s="61" t="str">
        <f>"      "&amp;Labels!B85</f>
        <v xml:space="preserve">      Q 1</v>
      </c>
      <c r="B700" s="84"/>
      <c r="C700" s="84"/>
      <c r="D700" s="84"/>
      <c r="E700" s="84"/>
      <c r="F700" s="43"/>
      <c r="G700" s="84"/>
      <c r="H700" s="84"/>
      <c r="I700" s="84"/>
      <c r="J700" s="84"/>
      <c r="K700" s="43"/>
      <c r="L700" s="43"/>
    </row>
    <row r="701" spans="1:12" ht="12.75" hidden="1" customHeight="1" outlineLevel="1">
      <c r="A701" s="61" t="str">
        <f>"         "&amp;Labels!B95</f>
        <v xml:space="preserve">         Product 1</v>
      </c>
      <c r="B701" s="76">
        <f t="shared" ref="B701:E711" si="204">SUM(B483,B592)</f>
        <v>0</v>
      </c>
      <c r="C701" s="76">
        <f t="shared" si="204"/>
        <v>0</v>
      </c>
      <c r="D701" s="76">
        <f t="shared" si="204"/>
        <v>0</v>
      </c>
      <c r="E701" s="76">
        <f t="shared" si="204"/>
        <v>0</v>
      </c>
      <c r="F701" s="43">
        <f t="shared" ref="F701:F711" si="205">SUM(B701:E701)</f>
        <v>0</v>
      </c>
      <c r="G701" s="76">
        <f t="shared" ref="G701:J711" si="206">SUM(G483,G592)</f>
        <v>0</v>
      </c>
      <c r="H701" s="76">
        <f t="shared" si="206"/>
        <v>0</v>
      </c>
      <c r="I701" s="76">
        <f t="shared" si="206"/>
        <v>0</v>
      </c>
      <c r="J701" s="76">
        <f t="shared" si="206"/>
        <v>0</v>
      </c>
      <c r="K701" s="43">
        <f t="shared" ref="K701:K711" si="207">SUM(G701:J701)</f>
        <v>0</v>
      </c>
      <c r="L701" s="43">
        <f t="shared" ref="L701:L711" si="208">SUM(B701:E701,G701:J701)</f>
        <v>0</v>
      </c>
    </row>
    <row r="702" spans="1:12" ht="12.75" hidden="1" customHeight="1" outlineLevel="1">
      <c r="A702" s="61" t="str">
        <f>"         "&amp;Labels!B96</f>
        <v xml:space="preserve">         Product 2</v>
      </c>
      <c r="B702" s="76">
        <f t="shared" si="204"/>
        <v>0</v>
      </c>
      <c r="C702" s="76">
        <f t="shared" si="204"/>
        <v>0</v>
      </c>
      <c r="D702" s="76">
        <f t="shared" si="204"/>
        <v>0</v>
      </c>
      <c r="E702" s="76">
        <f t="shared" si="204"/>
        <v>0</v>
      </c>
      <c r="F702" s="43">
        <f t="shared" si="205"/>
        <v>0</v>
      </c>
      <c r="G702" s="76">
        <f t="shared" si="206"/>
        <v>0</v>
      </c>
      <c r="H702" s="76">
        <f t="shared" si="206"/>
        <v>0</v>
      </c>
      <c r="I702" s="76">
        <f t="shared" si="206"/>
        <v>0</v>
      </c>
      <c r="J702" s="76">
        <f t="shared" si="206"/>
        <v>0</v>
      </c>
      <c r="K702" s="43">
        <f t="shared" si="207"/>
        <v>0</v>
      </c>
      <c r="L702" s="43">
        <f t="shared" si="208"/>
        <v>0</v>
      </c>
    </row>
    <row r="703" spans="1:12" ht="12.75" hidden="1" customHeight="1" outlineLevel="1">
      <c r="A703" s="61" t="str">
        <f>"         "&amp;Labels!B97</f>
        <v xml:space="preserve">         Product 3</v>
      </c>
      <c r="B703" s="76">
        <f t="shared" si="204"/>
        <v>0</v>
      </c>
      <c r="C703" s="76">
        <f t="shared" si="204"/>
        <v>0</v>
      </c>
      <c r="D703" s="76">
        <f t="shared" si="204"/>
        <v>0</v>
      </c>
      <c r="E703" s="76">
        <f t="shared" si="204"/>
        <v>0</v>
      </c>
      <c r="F703" s="43">
        <f t="shared" si="205"/>
        <v>0</v>
      </c>
      <c r="G703" s="76">
        <f t="shared" si="206"/>
        <v>0</v>
      </c>
      <c r="H703" s="76">
        <f t="shared" si="206"/>
        <v>0</v>
      </c>
      <c r="I703" s="76">
        <f t="shared" si="206"/>
        <v>0</v>
      </c>
      <c r="J703" s="76">
        <f t="shared" si="206"/>
        <v>0</v>
      </c>
      <c r="K703" s="43">
        <f t="shared" si="207"/>
        <v>0</v>
      </c>
      <c r="L703" s="43">
        <f t="shared" si="208"/>
        <v>0</v>
      </c>
    </row>
    <row r="704" spans="1:12" ht="12.75" hidden="1" customHeight="1" outlineLevel="1">
      <c r="A704" s="61" t="str">
        <f>"         "&amp;Labels!B98</f>
        <v xml:space="preserve">         Product 4</v>
      </c>
      <c r="B704" s="76">
        <f t="shared" si="204"/>
        <v>0</v>
      </c>
      <c r="C704" s="76">
        <f t="shared" si="204"/>
        <v>0</v>
      </c>
      <c r="D704" s="76">
        <f t="shared" si="204"/>
        <v>0</v>
      </c>
      <c r="E704" s="76">
        <f t="shared" si="204"/>
        <v>0</v>
      </c>
      <c r="F704" s="43">
        <f t="shared" si="205"/>
        <v>0</v>
      </c>
      <c r="G704" s="76">
        <f t="shared" si="206"/>
        <v>0</v>
      </c>
      <c r="H704" s="76">
        <f t="shared" si="206"/>
        <v>0</v>
      </c>
      <c r="I704" s="76">
        <f t="shared" si="206"/>
        <v>0</v>
      </c>
      <c r="J704" s="76">
        <f t="shared" si="206"/>
        <v>0</v>
      </c>
      <c r="K704" s="43">
        <f t="shared" si="207"/>
        <v>0</v>
      </c>
      <c r="L704" s="43">
        <f t="shared" si="208"/>
        <v>0</v>
      </c>
    </row>
    <row r="705" spans="1:12" ht="12.75" hidden="1" customHeight="1" outlineLevel="1">
      <c r="A705" s="61" t="str">
        <f>"         "&amp;Labels!B99</f>
        <v xml:space="preserve">         Product 5</v>
      </c>
      <c r="B705" s="76">
        <f t="shared" si="204"/>
        <v>0</v>
      </c>
      <c r="C705" s="76">
        <f t="shared" si="204"/>
        <v>0</v>
      </c>
      <c r="D705" s="76">
        <f t="shared" si="204"/>
        <v>0</v>
      </c>
      <c r="E705" s="76">
        <f t="shared" si="204"/>
        <v>0</v>
      </c>
      <c r="F705" s="43">
        <f t="shared" si="205"/>
        <v>0</v>
      </c>
      <c r="G705" s="76">
        <f t="shared" si="206"/>
        <v>0</v>
      </c>
      <c r="H705" s="76">
        <f t="shared" si="206"/>
        <v>0</v>
      </c>
      <c r="I705" s="76">
        <f t="shared" si="206"/>
        <v>0</v>
      </c>
      <c r="J705" s="76">
        <f t="shared" si="206"/>
        <v>0</v>
      </c>
      <c r="K705" s="43">
        <f t="shared" si="207"/>
        <v>0</v>
      </c>
      <c r="L705" s="43">
        <f t="shared" si="208"/>
        <v>0</v>
      </c>
    </row>
    <row r="706" spans="1:12" ht="12.75" hidden="1" customHeight="1" outlineLevel="1">
      <c r="A706" s="61" t="str">
        <f>"         "&amp;Labels!B100</f>
        <v xml:space="preserve">         Product 6</v>
      </c>
      <c r="B706" s="76">
        <f t="shared" si="204"/>
        <v>0</v>
      </c>
      <c r="C706" s="76">
        <f t="shared" si="204"/>
        <v>0</v>
      </c>
      <c r="D706" s="76">
        <f t="shared" si="204"/>
        <v>0</v>
      </c>
      <c r="E706" s="76">
        <f t="shared" si="204"/>
        <v>0</v>
      </c>
      <c r="F706" s="43">
        <f t="shared" si="205"/>
        <v>0</v>
      </c>
      <c r="G706" s="76">
        <f t="shared" si="206"/>
        <v>0</v>
      </c>
      <c r="H706" s="76">
        <f t="shared" si="206"/>
        <v>0</v>
      </c>
      <c r="I706" s="76">
        <f t="shared" si="206"/>
        <v>0</v>
      </c>
      <c r="J706" s="76">
        <f t="shared" si="206"/>
        <v>0</v>
      </c>
      <c r="K706" s="43">
        <f t="shared" si="207"/>
        <v>0</v>
      </c>
      <c r="L706" s="43">
        <f t="shared" si="208"/>
        <v>0</v>
      </c>
    </row>
    <row r="707" spans="1:12" ht="12.75" hidden="1" customHeight="1" outlineLevel="1">
      <c r="A707" s="61" t="str">
        <f>"         "&amp;Labels!B101</f>
        <v xml:space="preserve">         Product 7</v>
      </c>
      <c r="B707" s="76">
        <f t="shared" si="204"/>
        <v>0</v>
      </c>
      <c r="C707" s="76">
        <f t="shared" si="204"/>
        <v>0</v>
      </c>
      <c r="D707" s="76">
        <f t="shared" si="204"/>
        <v>0</v>
      </c>
      <c r="E707" s="76">
        <f t="shared" si="204"/>
        <v>0</v>
      </c>
      <c r="F707" s="43">
        <f t="shared" si="205"/>
        <v>0</v>
      </c>
      <c r="G707" s="76">
        <f t="shared" si="206"/>
        <v>0</v>
      </c>
      <c r="H707" s="76">
        <f t="shared" si="206"/>
        <v>0</v>
      </c>
      <c r="I707" s="76">
        <f t="shared" si="206"/>
        <v>0</v>
      </c>
      <c r="J707" s="76">
        <f t="shared" si="206"/>
        <v>0</v>
      </c>
      <c r="K707" s="43">
        <f t="shared" si="207"/>
        <v>0</v>
      </c>
      <c r="L707" s="43">
        <f t="shared" si="208"/>
        <v>0</v>
      </c>
    </row>
    <row r="708" spans="1:12" ht="12.75" hidden="1" customHeight="1" outlineLevel="1">
      <c r="A708" s="61" t="str">
        <f>"         "&amp;Labels!B102</f>
        <v xml:space="preserve">         Product 8</v>
      </c>
      <c r="B708" s="76">
        <f t="shared" si="204"/>
        <v>0</v>
      </c>
      <c r="C708" s="76">
        <f t="shared" si="204"/>
        <v>0</v>
      </c>
      <c r="D708" s="76">
        <f t="shared" si="204"/>
        <v>0</v>
      </c>
      <c r="E708" s="76">
        <f t="shared" si="204"/>
        <v>0</v>
      </c>
      <c r="F708" s="43">
        <f t="shared" si="205"/>
        <v>0</v>
      </c>
      <c r="G708" s="76">
        <f t="shared" si="206"/>
        <v>0</v>
      </c>
      <c r="H708" s="76">
        <f t="shared" si="206"/>
        <v>0</v>
      </c>
      <c r="I708" s="76">
        <f t="shared" si="206"/>
        <v>0</v>
      </c>
      <c r="J708" s="76">
        <f t="shared" si="206"/>
        <v>0</v>
      </c>
      <c r="K708" s="43">
        <f t="shared" si="207"/>
        <v>0</v>
      </c>
      <c r="L708" s="43">
        <f t="shared" si="208"/>
        <v>0</v>
      </c>
    </row>
    <row r="709" spans="1:12" ht="12.75" hidden="1" customHeight="1" outlineLevel="1">
      <c r="A709" s="61" t="str">
        <f>"         "&amp;Labels!B103</f>
        <v xml:space="preserve">         Product 9</v>
      </c>
      <c r="B709" s="76">
        <f t="shared" si="204"/>
        <v>0</v>
      </c>
      <c r="C709" s="76">
        <f t="shared" si="204"/>
        <v>0</v>
      </c>
      <c r="D709" s="76">
        <f t="shared" si="204"/>
        <v>0</v>
      </c>
      <c r="E709" s="76">
        <f t="shared" si="204"/>
        <v>0</v>
      </c>
      <c r="F709" s="43">
        <f t="shared" si="205"/>
        <v>0</v>
      </c>
      <c r="G709" s="76">
        <f t="shared" si="206"/>
        <v>0</v>
      </c>
      <c r="H709" s="76">
        <f t="shared" si="206"/>
        <v>0</v>
      </c>
      <c r="I709" s="76">
        <f t="shared" si="206"/>
        <v>0</v>
      </c>
      <c r="J709" s="76">
        <f t="shared" si="206"/>
        <v>0</v>
      </c>
      <c r="K709" s="43">
        <f t="shared" si="207"/>
        <v>0</v>
      </c>
      <c r="L709" s="43">
        <f t="shared" si="208"/>
        <v>0</v>
      </c>
    </row>
    <row r="710" spans="1:12" ht="12.75" hidden="1" customHeight="1" outlineLevel="1">
      <c r="A710" s="61" t="str">
        <f>"         "&amp;Labels!B104</f>
        <v xml:space="preserve">         Product 10</v>
      </c>
      <c r="B710" s="76">
        <f t="shared" si="204"/>
        <v>0</v>
      </c>
      <c r="C710" s="76">
        <f t="shared" si="204"/>
        <v>0</v>
      </c>
      <c r="D710" s="76">
        <f t="shared" si="204"/>
        <v>0</v>
      </c>
      <c r="E710" s="76">
        <f t="shared" si="204"/>
        <v>0</v>
      </c>
      <c r="F710" s="43">
        <f t="shared" si="205"/>
        <v>0</v>
      </c>
      <c r="G710" s="76">
        <f t="shared" si="206"/>
        <v>0</v>
      </c>
      <c r="H710" s="76">
        <f t="shared" si="206"/>
        <v>0</v>
      </c>
      <c r="I710" s="76">
        <f t="shared" si="206"/>
        <v>0</v>
      </c>
      <c r="J710" s="76">
        <f t="shared" si="206"/>
        <v>0</v>
      </c>
      <c r="K710" s="43">
        <f t="shared" si="207"/>
        <v>0</v>
      </c>
      <c r="L710" s="43">
        <f t="shared" si="208"/>
        <v>0</v>
      </c>
    </row>
    <row r="711" spans="1:12" ht="12.75" hidden="1" customHeight="1" outlineLevel="1">
      <c r="A711" s="61" t="str">
        <f>"         "&amp;Labels!C94</f>
        <v xml:space="preserve">         Total</v>
      </c>
      <c r="B711" s="84">
        <f t="shared" si="204"/>
        <v>0</v>
      </c>
      <c r="C711" s="84">
        <f t="shared" si="204"/>
        <v>0</v>
      </c>
      <c r="D711" s="84">
        <f t="shared" si="204"/>
        <v>0</v>
      </c>
      <c r="E711" s="84">
        <f t="shared" si="204"/>
        <v>0</v>
      </c>
      <c r="F711" s="43">
        <f t="shared" si="205"/>
        <v>0</v>
      </c>
      <c r="G711" s="84">
        <f t="shared" si="206"/>
        <v>0</v>
      </c>
      <c r="H711" s="84">
        <f t="shared" si="206"/>
        <v>0</v>
      </c>
      <c r="I711" s="84">
        <f t="shared" si="206"/>
        <v>0</v>
      </c>
      <c r="J711" s="84">
        <f t="shared" si="206"/>
        <v>0</v>
      </c>
      <c r="K711" s="43">
        <f t="shared" si="207"/>
        <v>0</v>
      </c>
      <c r="L711" s="43">
        <f t="shared" si="208"/>
        <v>0</v>
      </c>
    </row>
    <row r="712" spans="1:12" ht="12.75" hidden="1" customHeight="1" outlineLevel="1">
      <c r="A712" s="61" t="str">
        <f>"      "&amp;Labels!B86</f>
        <v xml:space="preserve">      Q 2</v>
      </c>
      <c r="B712" s="84"/>
      <c r="C712" s="84"/>
      <c r="D712" s="84"/>
      <c r="E712" s="84"/>
      <c r="F712" s="43"/>
      <c r="G712" s="84"/>
      <c r="H712" s="84"/>
      <c r="I712" s="84"/>
      <c r="J712" s="84"/>
      <c r="K712" s="43"/>
      <c r="L712" s="43"/>
    </row>
    <row r="713" spans="1:12" ht="12.75" hidden="1" customHeight="1" outlineLevel="1">
      <c r="A713" s="61" t="str">
        <f>"         "&amp;Labels!B95</f>
        <v xml:space="preserve">         Product 1</v>
      </c>
      <c r="B713" s="76">
        <f t="shared" ref="B713:E723" si="209">SUM(B495,B604)</f>
        <v>0</v>
      </c>
      <c r="C713" s="76">
        <f t="shared" si="209"/>
        <v>0</v>
      </c>
      <c r="D713" s="76">
        <f t="shared" si="209"/>
        <v>0</v>
      </c>
      <c r="E713" s="76">
        <f t="shared" si="209"/>
        <v>0</v>
      </c>
      <c r="F713" s="43">
        <f t="shared" ref="F713:F723" si="210">SUM(B713:E713)</f>
        <v>0</v>
      </c>
      <c r="G713" s="76">
        <f t="shared" ref="G713:J723" si="211">SUM(G495,G604)</f>
        <v>0</v>
      </c>
      <c r="H713" s="76">
        <f t="shared" si="211"/>
        <v>0</v>
      </c>
      <c r="I713" s="76">
        <f t="shared" si="211"/>
        <v>0</v>
      </c>
      <c r="J713" s="76">
        <f t="shared" si="211"/>
        <v>0</v>
      </c>
      <c r="K713" s="43">
        <f t="shared" ref="K713:K723" si="212">SUM(G713:J713)</f>
        <v>0</v>
      </c>
      <c r="L713" s="43">
        <f t="shared" ref="L713:L723" si="213">SUM(B713:E713,G713:J713)</f>
        <v>0</v>
      </c>
    </row>
    <row r="714" spans="1:12" ht="12.75" hidden="1" customHeight="1" outlineLevel="1">
      <c r="A714" s="61" t="str">
        <f>"         "&amp;Labels!B96</f>
        <v xml:space="preserve">         Product 2</v>
      </c>
      <c r="B714" s="76">
        <f t="shared" si="209"/>
        <v>0</v>
      </c>
      <c r="C714" s="76">
        <f t="shared" si="209"/>
        <v>0</v>
      </c>
      <c r="D714" s="76">
        <f t="shared" si="209"/>
        <v>0</v>
      </c>
      <c r="E714" s="76">
        <f t="shared" si="209"/>
        <v>0</v>
      </c>
      <c r="F714" s="43">
        <f t="shared" si="210"/>
        <v>0</v>
      </c>
      <c r="G714" s="76">
        <f t="shared" si="211"/>
        <v>0</v>
      </c>
      <c r="H714" s="76">
        <f t="shared" si="211"/>
        <v>0</v>
      </c>
      <c r="I714" s="76">
        <f t="shared" si="211"/>
        <v>0</v>
      </c>
      <c r="J714" s="76">
        <f t="shared" si="211"/>
        <v>0</v>
      </c>
      <c r="K714" s="43">
        <f t="shared" si="212"/>
        <v>0</v>
      </c>
      <c r="L714" s="43">
        <f t="shared" si="213"/>
        <v>0</v>
      </c>
    </row>
    <row r="715" spans="1:12" ht="12.75" hidden="1" customHeight="1" outlineLevel="1">
      <c r="A715" s="61" t="str">
        <f>"         "&amp;Labels!B97</f>
        <v xml:space="preserve">         Product 3</v>
      </c>
      <c r="B715" s="76">
        <f t="shared" si="209"/>
        <v>0</v>
      </c>
      <c r="C715" s="76">
        <f t="shared" si="209"/>
        <v>0</v>
      </c>
      <c r="D715" s="76">
        <f t="shared" si="209"/>
        <v>0</v>
      </c>
      <c r="E715" s="76">
        <f t="shared" si="209"/>
        <v>0</v>
      </c>
      <c r="F715" s="43">
        <f t="shared" si="210"/>
        <v>0</v>
      </c>
      <c r="G715" s="76">
        <f t="shared" si="211"/>
        <v>0</v>
      </c>
      <c r="H715" s="76">
        <f t="shared" si="211"/>
        <v>0</v>
      </c>
      <c r="I715" s="76">
        <f t="shared" si="211"/>
        <v>0</v>
      </c>
      <c r="J715" s="76">
        <f t="shared" si="211"/>
        <v>0</v>
      </c>
      <c r="K715" s="43">
        <f t="shared" si="212"/>
        <v>0</v>
      </c>
      <c r="L715" s="43">
        <f t="shared" si="213"/>
        <v>0</v>
      </c>
    </row>
    <row r="716" spans="1:12" ht="12.75" hidden="1" customHeight="1" outlineLevel="1">
      <c r="A716" s="61" t="str">
        <f>"         "&amp;Labels!B98</f>
        <v xml:space="preserve">         Product 4</v>
      </c>
      <c r="B716" s="76">
        <f t="shared" si="209"/>
        <v>0</v>
      </c>
      <c r="C716" s="76">
        <f t="shared" si="209"/>
        <v>0</v>
      </c>
      <c r="D716" s="76">
        <f t="shared" si="209"/>
        <v>0</v>
      </c>
      <c r="E716" s="76">
        <f t="shared" si="209"/>
        <v>0</v>
      </c>
      <c r="F716" s="43">
        <f t="shared" si="210"/>
        <v>0</v>
      </c>
      <c r="G716" s="76">
        <f t="shared" si="211"/>
        <v>0</v>
      </c>
      <c r="H716" s="76">
        <f t="shared" si="211"/>
        <v>0</v>
      </c>
      <c r="I716" s="76">
        <f t="shared" si="211"/>
        <v>0</v>
      </c>
      <c r="J716" s="76">
        <f t="shared" si="211"/>
        <v>0</v>
      </c>
      <c r="K716" s="43">
        <f t="shared" si="212"/>
        <v>0</v>
      </c>
      <c r="L716" s="43">
        <f t="shared" si="213"/>
        <v>0</v>
      </c>
    </row>
    <row r="717" spans="1:12" ht="12.75" hidden="1" customHeight="1" outlineLevel="1">
      <c r="A717" s="61" t="str">
        <f>"         "&amp;Labels!B99</f>
        <v xml:space="preserve">         Product 5</v>
      </c>
      <c r="B717" s="76">
        <f t="shared" si="209"/>
        <v>0</v>
      </c>
      <c r="C717" s="76">
        <f t="shared" si="209"/>
        <v>0</v>
      </c>
      <c r="D717" s="76">
        <f t="shared" si="209"/>
        <v>0</v>
      </c>
      <c r="E717" s="76">
        <f t="shared" si="209"/>
        <v>0</v>
      </c>
      <c r="F717" s="43">
        <f t="shared" si="210"/>
        <v>0</v>
      </c>
      <c r="G717" s="76">
        <f t="shared" si="211"/>
        <v>0</v>
      </c>
      <c r="H717" s="76">
        <f t="shared" si="211"/>
        <v>0</v>
      </c>
      <c r="I717" s="76">
        <f t="shared" si="211"/>
        <v>0</v>
      </c>
      <c r="J717" s="76">
        <f t="shared" si="211"/>
        <v>0</v>
      </c>
      <c r="K717" s="43">
        <f t="shared" si="212"/>
        <v>0</v>
      </c>
      <c r="L717" s="43">
        <f t="shared" si="213"/>
        <v>0</v>
      </c>
    </row>
    <row r="718" spans="1:12" ht="12.75" hidden="1" customHeight="1" outlineLevel="1">
      <c r="A718" s="61" t="str">
        <f>"         "&amp;Labels!B100</f>
        <v xml:space="preserve">         Product 6</v>
      </c>
      <c r="B718" s="76">
        <f t="shared" si="209"/>
        <v>0</v>
      </c>
      <c r="C718" s="76">
        <f t="shared" si="209"/>
        <v>0</v>
      </c>
      <c r="D718" s="76">
        <f t="shared" si="209"/>
        <v>0</v>
      </c>
      <c r="E718" s="76">
        <f t="shared" si="209"/>
        <v>0</v>
      </c>
      <c r="F718" s="43">
        <f t="shared" si="210"/>
        <v>0</v>
      </c>
      <c r="G718" s="76">
        <f t="shared" si="211"/>
        <v>0</v>
      </c>
      <c r="H718" s="76">
        <f t="shared" si="211"/>
        <v>0</v>
      </c>
      <c r="I718" s="76">
        <f t="shared" si="211"/>
        <v>0</v>
      </c>
      <c r="J718" s="76">
        <f t="shared" si="211"/>
        <v>0</v>
      </c>
      <c r="K718" s="43">
        <f t="shared" si="212"/>
        <v>0</v>
      </c>
      <c r="L718" s="43">
        <f t="shared" si="213"/>
        <v>0</v>
      </c>
    </row>
    <row r="719" spans="1:12" ht="12.75" hidden="1" customHeight="1" outlineLevel="1">
      <c r="A719" s="61" t="str">
        <f>"         "&amp;Labels!B101</f>
        <v xml:space="preserve">         Product 7</v>
      </c>
      <c r="B719" s="76">
        <f t="shared" si="209"/>
        <v>0</v>
      </c>
      <c r="C719" s="76">
        <f t="shared" si="209"/>
        <v>0</v>
      </c>
      <c r="D719" s="76">
        <f t="shared" si="209"/>
        <v>0</v>
      </c>
      <c r="E719" s="76">
        <f t="shared" si="209"/>
        <v>0</v>
      </c>
      <c r="F719" s="43">
        <f t="shared" si="210"/>
        <v>0</v>
      </c>
      <c r="G719" s="76">
        <f t="shared" si="211"/>
        <v>0</v>
      </c>
      <c r="H719" s="76">
        <f t="shared" si="211"/>
        <v>0</v>
      </c>
      <c r="I719" s="76">
        <f t="shared" si="211"/>
        <v>0</v>
      </c>
      <c r="J719" s="76">
        <f t="shared" si="211"/>
        <v>0</v>
      </c>
      <c r="K719" s="43">
        <f t="shared" si="212"/>
        <v>0</v>
      </c>
      <c r="L719" s="43">
        <f t="shared" si="213"/>
        <v>0</v>
      </c>
    </row>
    <row r="720" spans="1:12" ht="12.75" hidden="1" customHeight="1" outlineLevel="1">
      <c r="A720" s="61" t="str">
        <f>"         "&amp;Labels!B102</f>
        <v xml:space="preserve">         Product 8</v>
      </c>
      <c r="B720" s="76">
        <f t="shared" si="209"/>
        <v>0</v>
      </c>
      <c r="C720" s="76">
        <f t="shared" si="209"/>
        <v>0</v>
      </c>
      <c r="D720" s="76">
        <f t="shared" si="209"/>
        <v>0</v>
      </c>
      <c r="E720" s="76">
        <f t="shared" si="209"/>
        <v>0</v>
      </c>
      <c r="F720" s="43">
        <f t="shared" si="210"/>
        <v>0</v>
      </c>
      <c r="G720" s="76">
        <f t="shared" si="211"/>
        <v>0</v>
      </c>
      <c r="H720" s="76">
        <f t="shared" si="211"/>
        <v>0</v>
      </c>
      <c r="I720" s="76">
        <f t="shared" si="211"/>
        <v>0</v>
      </c>
      <c r="J720" s="76">
        <f t="shared" si="211"/>
        <v>0</v>
      </c>
      <c r="K720" s="43">
        <f t="shared" si="212"/>
        <v>0</v>
      </c>
      <c r="L720" s="43">
        <f t="shared" si="213"/>
        <v>0</v>
      </c>
    </row>
    <row r="721" spans="1:12" ht="12.75" hidden="1" customHeight="1" outlineLevel="1">
      <c r="A721" s="61" t="str">
        <f>"         "&amp;Labels!B103</f>
        <v xml:space="preserve">         Product 9</v>
      </c>
      <c r="B721" s="76">
        <f t="shared" si="209"/>
        <v>0</v>
      </c>
      <c r="C721" s="76">
        <f t="shared" si="209"/>
        <v>0</v>
      </c>
      <c r="D721" s="76">
        <f t="shared" si="209"/>
        <v>0</v>
      </c>
      <c r="E721" s="76">
        <f t="shared" si="209"/>
        <v>0</v>
      </c>
      <c r="F721" s="43">
        <f t="shared" si="210"/>
        <v>0</v>
      </c>
      <c r="G721" s="76">
        <f t="shared" si="211"/>
        <v>0</v>
      </c>
      <c r="H721" s="76">
        <f t="shared" si="211"/>
        <v>0</v>
      </c>
      <c r="I721" s="76">
        <f t="shared" si="211"/>
        <v>0</v>
      </c>
      <c r="J721" s="76">
        <f t="shared" si="211"/>
        <v>0</v>
      </c>
      <c r="K721" s="43">
        <f t="shared" si="212"/>
        <v>0</v>
      </c>
      <c r="L721" s="43">
        <f t="shared" si="213"/>
        <v>0</v>
      </c>
    </row>
    <row r="722" spans="1:12" ht="12.75" hidden="1" customHeight="1" outlineLevel="1">
      <c r="A722" s="61" t="str">
        <f>"         "&amp;Labels!B104</f>
        <v xml:space="preserve">         Product 10</v>
      </c>
      <c r="B722" s="76">
        <f t="shared" si="209"/>
        <v>0</v>
      </c>
      <c r="C722" s="76">
        <f t="shared" si="209"/>
        <v>0</v>
      </c>
      <c r="D722" s="76">
        <f t="shared" si="209"/>
        <v>0</v>
      </c>
      <c r="E722" s="76">
        <f t="shared" si="209"/>
        <v>0</v>
      </c>
      <c r="F722" s="43">
        <f t="shared" si="210"/>
        <v>0</v>
      </c>
      <c r="G722" s="76">
        <f t="shared" si="211"/>
        <v>0</v>
      </c>
      <c r="H722" s="76">
        <f t="shared" si="211"/>
        <v>0</v>
      </c>
      <c r="I722" s="76">
        <f t="shared" si="211"/>
        <v>0</v>
      </c>
      <c r="J722" s="76">
        <f t="shared" si="211"/>
        <v>0</v>
      </c>
      <c r="K722" s="43">
        <f t="shared" si="212"/>
        <v>0</v>
      </c>
      <c r="L722" s="43">
        <f t="shared" si="213"/>
        <v>0</v>
      </c>
    </row>
    <row r="723" spans="1:12" ht="12.75" hidden="1" customHeight="1" outlineLevel="1">
      <c r="A723" s="61" t="str">
        <f>"         "&amp;Labels!C94</f>
        <v xml:space="preserve">         Total</v>
      </c>
      <c r="B723" s="84">
        <f t="shared" si="209"/>
        <v>0</v>
      </c>
      <c r="C723" s="84">
        <f t="shared" si="209"/>
        <v>0</v>
      </c>
      <c r="D723" s="84">
        <f t="shared" si="209"/>
        <v>0</v>
      </c>
      <c r="E723" s="84">
        <f t="shared" si="209"/>
        <v>0</v>
      </c>
      <c r="F723" s="43">
        <f t="shared" si="210"/>
        <v>0</v>
      </c>
      <c r="G723" s="84">
        <f t="shared" si="211"/>
        <v>0</v>
      </c>
      <c r="H723" s="84">
        <f t="shared" si="211"/>
        <v>0</v>
      </c>
      <c r="I723" s="84">
        <f t="shared" si="211"/>
        <v>0</v>
      </c>
      <c r="J723" s="84">
        <f t="shared" si="211"/>
        <v>0</v>
      </c>
      <c r="K723" s="43">
        <f t="shared" si="212"/>
        <v>0</v>
      </c>
      <c r="L723" s="43">
        <f t="shared" si="213"/>
        <v>0</v>
      </c>
    </row>
    <row r="724" spans="1:12" ht="12.75" hidden="1" customHeight="1" outlineLevel="1">
      <c r="A724" s="61" t="str">
        <f>"      "&amp;Labels!B87</f>
        <v xml:space="preserve">      Q 3</v>
      </c>
      <c r="B724" s="84"/>
      <c r="C724" s="84"/>
      <c r="D724" s="84"/>
      <c r="E724" s="84"/>
      <c r="F724" s="43"/>
      <c r="G724" s="84"/>
      <c r="H724" s="84"/>
      <c r="I724" s="84"/>
      <c r="J724" s="84"/>
      <c r="K724" s="43"/>
      <c r="L724" s="43"/>
    </row>
    <row r="725" spans="1:12" ht="12.75" hidden="1" customHeight="1" outlineLevel="1">
      <c r="A725" s="61" t="str">
        <f>"         "&amp;Labels!B95</f>
        <v xml:space="preserve">         Product 1</v>
      </c>
      <c r="B725" s="76">
        <f t="shared" ref="B725:E735" si="214">SUM(B507,B616)</f>
        <v>0</v>
      </c>
      <c r="C725" s="76">
        <f t="shared" si="214"/>
        <v>0</v>
      </c>
      <c r="D725" s="76">
        <f t="shared" si="214"/>
        <v>0</v>
      </c>
      <c r="E725" s="76">
        <f t="shared" si="214"/>
        <v>0</v>
      </c>
      <c r="F725" s="43">
        <f t="shared" ref="F725:F735" si="215">SUM(B725:E725)</f>
        <v>0</v>
      </c>
      <c r="G725" s="76">
        <f t="shared" ref="G725:J735" si="216">SUM(G507,G616)</f>
        <v>0</v>
      </c>
      <c r="H725" s="76">
        <f t="shared" si="216"/>
        <v>0</v>
      </c>
      <c r="I725" s="76">
        <f t="shared" si="216"/>
        <v>0</v>
      </c>
      <c r="J725" s="76">
        <f t="shared" si="216"/>
        <v>0</v>
      </c>
      <c r="K725" s="43">
        <f t="shared" ref="K725:K735" si="217">SUM(G725:J725)</f>
        <v>0</v>
      </c>
      <c r="L725" s="43">
        <f t="shared" ref="L725:L735" si="218">SUM(B725:E725,G725:J725)</f>
        <v>0</v>
      </c>
    </row>
    <row r="726" spans="1:12" ht="12.75" hidden="1" customHeight="1" outlineLevel="1">
      <c r="A726" s="61" t="str">
        <f>"         "&amp;Labels!B96</f>
        <v xml:space="preserve">         Product 2</v>
      </c>
      <c r="B726" s="76">
        <f t="shared" si="214"/>
        <v>0</v>
      </c>
      <c r="C726" s="76">
        <f t="shared" si="214"/>
        <v>0</v>
      </c>
      <c r="D726" s="76">
        <f t="shared" si="214"/>
        <v>0</v>
      </c>
      <c r="E726" s="76">
        <f t="shared" si="214"/>
        <v>0</v>
      </c>
      <c r="F726" s="43">
        <f t="shared" si="215"/>
        <v>0</v>
      </c>
      <c r="G726" s="76">
        <f t="shared" si="216"/>
        <v>0</v>
      </c>
      <c r="H726" s="76">
        <f t="shared" si="216"/>
        <v>0</v>
      </c>
      <c r="I726" s="76">
        <f t="shared" si="216"/>
        <v>0</v>
      </c>
      <c r="J726" s="76">
        <f t="shared" si="216"/>
        <v>0</v>
      </c>
      <c r="K726" s="43">
        <f t="shared" si="217"/>
        <v>0</v>
      </c>
      <c r="L726" s="43">
        <f t="shared" si="218"/>
        <v>0</v>
      </c>
    </row>
    <row r="727" spans="1:12" ht="12.75" hidden="1" customHeight="1" outlineLevel="1">
      <c r="A727" s="61" t="str">
        <f>"         "&amp;Labels!B97</f>
        <v xml:space="preserve">         Product 3</v>
      </c>
      <c r="B727" s="76">
        <f t="shared" si="214"/>
        <v>0</v>
      </c>
      <c r="C727" s="76">
        <f t="shared" si="214"/>
        <v>0</v>
      </c>
      <c r="D727" s="76">
        <f t="shared" si="214"/>
        <v>0</v>
      </c>
      <c r="E727" s="76">
        <f t="shared" si="214"/>
        <v>0</v>
      </c>
      <c r="F727" s="43">
        <f t="shared" si="215"/>
        <v>0</v>
      </c>
      <c r="G727" s="76">
        <f t="shared" si="216"/>
        <v>0</v>
      </c>
      <c r="H727" s="76">
        <f t="shared" si="216"/>
        <v>0</v>
      </c>
      <c r="I727" s="76">
        <f t="shared" si="216"/>
        <v>0</v>
      </c>
      <c r="J727" s="76">
        <f t="shared" si="216"/>
        <v>0</v>
      </c>
      <c r="K727" s="43">
        <f t="shared" si="217"/>
        <v>0</v>
      </c>
      <c r="L727" s="43">
        <f t="shared" si="218"/>
        <v>0</v>
      </c>
    </row>
    <row r="728" spans="1:12" ht="12.75" hidden="1" customHeight="1" outlineLevel="1">
      <c r="A728" s="61" t="str">
        <f>"         "&amp;Labels!B98</f>
        <v xml:space="preserve">         Product 4</v>
      </c>
      <c r="B728" s="76">
        <f t="shared" si="214"/>
        <v>0</v>
      </c>
      <c r="C728" s="76">
        <f t="shared" si="214"/>
        <v>0</v>
      </c>
      <c r="D728" s="76">
        <f t="shared" si="214"/>
        <v>0</v>
      </c>
      <c r="E728" s="76">
        <f t="shared" si="214"/>
        <v>0</v>
      </c>
      <c r="F728" s="43">
        <f t="shared" si="215"/>
        <v>0</v>
      </c>
      <c r="G728" s="76">
        <f t="shared" si="216"/>
        <v>0</v>
      </c>
      <c r="H728" s="76">
        <f t="shared" si="216"/>
        <v>0</v>
      </c>
      <c r="I728" s="76">
        <f t="shared" si="216"/>
        <v>0</v>
      </c>
      <c r="J728" s="76">
        <f t="shared" si="216"/>
        <v>0</v>
      </c>
      <c r="K728" s="43">
        <f t="shared" si="217"/>
        <v>0</v>
      </c>
      <c r="L728" s="43">
        <f t="shared" si="218"/>
        <v>0</v>
      </c>
    </row>
    <row r="729" spans="1:12" ht="12.75" hidden="1" customHeight="1" outlineLevel="1">
      <c r="A729" s="61" t="str">
        <f>"         "&amp;Labels!B99</f>
        <v xml:space="preserve">         Product 5</v>
      </c>
      <c r="B729" s="76">
        <f t="shared" si="214"/>
        <v>0</v>
      </c>
      <c r="C729" s="76">
        <f t="shared" si="214"/>
        <v>0</v>
      </c>
      <c r="D729" s="76">
        <f t="shared" si="214"/>
        <v>0</v>
      </c>
      <c r="E729" s="76">
        <f t="shared" si="214"/>
        <v>0</v>
      </c>
      <c r="F729" s="43">
        <f t="shared" si="215"/>
        <v>0</v>
      </c>
      <c r="G729" s="76">
        <f t="shared" si="216"/>
        <v>0</v>
      </c>
      <c r="H729" s="76">
        <f t="shared" si="216"/>
        <v>0</v>
      </c>
      <c r="I729" s="76">
        <f t="shared" si="216"/>
        <v>0</v>
      </c>
      <c r="J729" s="76">
        <f t="shared" si="216"/>
        <v>0</v>
      </c>
      <c r="K729" s="43">
        <f t="shared" si="217"/>
        <v>0</v>
      </c>
      <c r="L729" s="43">
        <f t="shared" si="218"/>
        <v>0</v>
      </c>
    </row>
    <row r="730" spans="1:12" ht="12.75" hidden="1" customHeight="1" outlineLevel="1">
      <c r="A730" s="61" t="str">
        <f>"         "&amp;Labels!B100</f>
        <v xml:space="preserve">         Product 6</v>
      </c>
      <c r="B730" s="76">
        <f t="shared" si="214"/>
        <v>0</v>
      </c>
      <c r="C730" s="76">
        <f t="shared" si="214"/>
        <v>0</v>
      </c>
      <c r="D730" s="76">
        <f t="shared" si="214"/>
        <v>0</v>
      </c>
      <c r="E730" s="76">
        <f t="shared" si="214"/>
        <v>0</v>
      </c>
      <c r="F730" s="43">
        <f t="shared" si="215"/>
        <v>0</v>
      </c>
      <c r="G730" s="76">
        <f t="shared" si="216"/>
        <v>0</v>
      </c>
      <c r="H730" s="76">
        <f t="shared" si="216"/>
        <v>0</v>
      </c>
      <c r="I730" s="76">
        <f t="shared" si="216"/>
        <v>0</v>
      </c>
      <c r="J730" s="76">
        <f t="shared" si="216"/>
        <v>0</v>
      </c>
      <c r="K730" s="43">
        <f t="shared" si="217"/>
        <v>0</v>
      </c>
      <c r="L730" s="43">
        <f t="shared" si="218"/>
        <v>0</v>
      </c>
    </row>
    <row r="731" spans="1:12" ht="12.75" hidden="1" customHeight="1" outlineLevel="1">
      <c r="A731" s="61" t="str">
        <f>"         "&amp;Labels!B101</f>
        <v xml:space="preserve">         Product 7</v>
      </c>
      <c r="B731" s="76">
        <f t="shared" si="214"/>
        <v>0</v>
      </c>
      <c r="C731" s="76">
        <f t="shared" si="214"/>
        <v>0</v>
      </c>
      <c r="D731" s="76">
        <f t="shared" si="214"/>
        <v>0</v>
      </c>
      <c r="E731" s="76">
        <f t="shared" si="214"/>
        <v>0</v>
      </c>
      <c r="F731" s="43">
        <f t="shared" si="215"/>
        <v>0</v>
      </c>
      <c r="G731" s="76">
        <f t="shared" si="216"/>
        <v>0</v>
      </c>
      <c r="H731" s="76">
        <f t="shared" si="216"/>
        <v>0</v>
      </c>
      <c r="I731" s="76">
        <f t="shared" si="216"/>
        <v>0</v>
      </c>
      <c r="J731" s="76">
        <f t="shared" si="216"/>
        <v>0</v>
      </c>
      <c r="K731" s="43">
        <f t="shared" si="217"/>
        <v>0</v>
      </c>
      <c r="L731" s="43">
        <f t="shared" si="218"/>
        <v>0</v>
      </c>
    </row>
    <row r="732" spans="1:12" ht="12.75" hidden="1" customHeight="1" outlineLevel="1">
      <c r="A732" s="61" t="str">
        <f>"         "&amp;Labels!B102</f>
        <v xml:space="preserve">         Product 8</v>
      </c>
      <c r="B732" s="76">
        <f t="shared" si="214"/>
        <v>0</v>
      </c>
      <c r="C732" s="76">
        <f t="shared" si="214"/>
        <v>0</v>
      </c>
      <c r="D732" s="76">
        <f t="shared" si="214"/>
        <v>0</v>
      </c>
      <c r="E732" s="76">
        <f t="shared" si="214"/>
        <v>0</v>
      </c>
      <c r="F732" s="43">
        <f t="shared" si="215"/>
        <v>0</v>
      </c>
      <c r="G732" s="76">
        <f t="shared" si="216"/>
        <v>0</v>
      </c>
      <c r="H732" s="76">
        <f t="shared" si="216"/>
        <v>0</v>
      </c>
      <c r="I732" s="76">
        <f t="shared" si="216"/>
        <v>0</v>
      </c>
      <c r="J732" s="76">
        <f t="shared" si="216"/>
        <v>0</v>
      </c>
      <c r="K732" s="43">
        <f t="shared" si="217"/>
        <v>0</v>
      </c>
      <c r="L732" s="43">
        <f t="shared" si="218"/>
        <v>0</v>
      </c>
    </row>
    <row r="733" spans="1:12" ht="12.75" hidden="1" customHeight="1" outlineLevel="1">
      <c r="A733" s="61" t="str">
        <f>"         "&amp;Labels!B103</f>
        <v xml:space="preserve">         Product 9</v>
      </c>
      <c r="B733" s="76">
        <f t="shared" si="214"/>
        <v>0</v>
      </c>
      <c r="C733" s="76">
        <f t="shared" si="214"/>
        <v>0</v>
      </c>
      <c r="D733" s="76">
        <f t="shared" si="214"/>
        <v>0</v>
      </c>
      <c r="E733" s="76">
        <f t="shared" si="214"/>
        <v>0</v>
      </c>
      <c r="F733" s="43">
        <f t="shared" si="215"/>
        <v>0</v>
      </c>
      <c r="G733" s="76">
        <f t="shared" si="216"/>
        <v>0</v>
      </c>
      <c r="H733" s="76">
        <f t="shared" si="216"/>
        <v>0</v>
      </c>
      <c r="I733" s="76">
        <f t="shared" si="216"/>
        <v>0</v>
      </c>
      <c r="J733" s="76">
        <f t="shared" si="216"/>
        <v>0</v>
      </c>
      <c r="K733" s="43">
        <f t="shared" si="217"/>
        <v>0</v>
      </c>
      <c r="L733" s="43">
        <f t="shared" si="218"/>
        <v>0</v>
      </c>
    </row>
    <row r="734" spans="1:12" ht="12.75" hidden="1" customHeight="1" outlineLevel="1">
      <c r="A734" s="61" t="str">
        <f>"         "&amp;Labels!B104</f>
        <v xml:space="preserve">         Product 10</v>
      </c>
      <c r="B734" s="76">
        <f t="shared" si="214"/>
        <v>0</v>
      </c>
      <c r="C734" s="76">
        <f t="shared" si="214"/>
        <v>0</v>
      </c>
      <c r="D734" s="76">
        <f t="shared" si="214"/>
        <v>0</v>
      </c>
      <c r="E734" s="76">
        <f t="shared" si="214"/>
        <v>0</v>
      </c>
      <c r="F734" s="43">
        <f t="shared" si="215"/>
        <v>0</v>
      </c>
      <c r="G734" s="76">
        <f t="shared" si="216"/>
        <v>0</v>
      </c>
      <c r="H734" s="76">
        <f t="shared" si="216"/>
        <v>0</v>
      </c>
      <c r="I734" s="76">
        <f t="shared" si="216"/>
        <v>0</v>
      </c>
      <c r="J734" s="76">
        <f t="shared" si="216"/>
        <v>0</v>
      </c>
      <c r="K734" s="43">
        <f t="shared" si="217"/>
        <v>0</v>
      </c>
      <c r="L734" s="43">
        <f t="shared" si="218"/>
        <v>0</v>
      </c>
    </row>
    <row r="735" spans="1:12" ht="12.75" hidden="1" customHeight="1" outlineLevel="1">
      <c r="A735" s="61" t="str">
        <f>"         "&amp;Labels!C94</f>
        <v xml:space="preserve">         Total</v>
      </c>
      <c r="B735" s="84">
        <f t="shared" si="214"/>
        <v>0</v>
      </c>
      <c r="C735" s="84">
        <f t="shared" si="214"/>
        <v>0</v>
      </c>
      <c r="D735" s="84">
        <f t="shared" si="214"/>
        <v>0</v>
      </c>
      <c r="E735" s="84">
        <f t="shared" si="214"/>
        <v>0</v>
      </c>
      <c r="F735" s="43">
        <f t="shared" si="215"/>
        <v>0</v>
      </c>
      <c r="G735" s="84">
        <f t="shared" si="216"/>
        <v>0</v>
      </c>
      <c r="H735" s="84">
        <f t="shared" si="216"/>
        <v>0</v>
      </c>
      <c r="I735" s="84">
        <f t="shared" si="216"/>
        <v>0</v>
      </c>
      <c r="J735" s="84">
        <f t="shared" si="216"/>
        <v>0</v>
      </c>
      <c r="K735" s="43">
        <f t="shared" si="217"/>
        <v>0</v>
      </c>
      <c r="L735" s="43">
        <f t="shared" si="218"/>
        <v>0</v>
      </c>
    </row>
    <row r="736" spans="1:12" ht="12.75" hidden="1" customHeight="1" outlineLevel="1">
      <c r="A736" s="61" t="str">
        <f>"      "&amp;Labels!B88</f>
        <v xml:space="preserve">      Q 4</v>
      </c>
      <c r="B736" s="84"/>
      <c r="C736" s="84"/>
      <c r="D736" s="84"/>
      <c r="E736" s="84"/>
      <c r="F736" s="43"/>
      <c r="G736" s="84"/>
      <c r="H736" s="84"/>
      <c r="I736" s="84"/>
      <c r="J736" s="84"/>
      <c r="K736" s="43"/>
      <c r="L736" s="43"/>
    </row>
    <row r="737" spans="1:12" ht="12.75" hidden="1" customHeight="1" outlineLevel="1">
      <c r="A737" s="61" t="str">
        <f>"         "&amp;Labels!B95</f>
        <v xml:space="preserve">         Product 1</v>
      </c>
      <c r="B737" s="76">
        <f t="shared" ref="B737:E747" si="219">SUM(B519,B628)</f>
        <v>0</v>
      </c>
      <c r="C737" s="76">
        <f t="shared" si="219"/>
        <v>0</v>
      </c>
      <c r="D737" s="76">
        <f t="shared" si="219"/>
        <v>0</v>
      </c>
      <c r="E737" s="76">
        <f t="shared" si="219"/>
        <v>0</v>
      </c>
      <c r="F737" s="43">
        <f t="shared" ref="F737:F747" si="220">SUM(B737:E737)</f>
        <v>0</v>
      </c>
      <c r="G737" s="76">
        <f t="shared" ref="G737:J747" si="221">SUM(G519,G628)</f>
        <v>0</v>
      </c>
      <c r="H737" s="76">
        <f t="shared" si="221"/>
        <v>0</v>
      </c>
      <c r="I737" s="76">
        <f t="shared" si="221"/>
        <v>0</v>
      </c>
      <c r="J737" s="76">
        <f t="shared" si="221"/>
        <v>0</v>
      </c>
      <c r="K737" s="43">
        <f t="shared" ref="K737:K747" si="222">SUM(G737:J737)</f>
        <v>0</v>
      </c>
      <c r="L737" s="43">
        <f t="shared" ref="L737:L747" si="223">SUM(B737:E737,G737:J737)</f>
        <v>0</v>
      </c>
    </row>
    <row r="738" spans="1:12" ht="12.75" hidden="1" customHeight="1" outlineLevel="1">
      <c r="A738" s="61" t="str">
        <f>"         "&amp;Labels!B96</f>
        <v xml:space="preserve">         Product 2</v>
      </c>
      <c r="B738" s="76">
        <f t="shared" si="219"/>
        <v>0</v>
      </c>
      <c r="C738" s="76">
        <f t="shared" si="219"/>
        <v>0</v>
      </c>
      <c r="D738" s="76">
        <f t="shared" si="219"/>
        <v>0</v>
      </c>
      <c r="E738" s="76">
        <f t="shared" si="219"/>
        <v>0</v>
      </c>
      <c r="F738" s="43">
        <f t="shared" si="220"/>
        <v>0</v>
      </c>
      <c r="G738" s="76">
        <f t="shared" si="221"/>
        <v>0</v>
      </c>
      <c r="H738" s="76">
        <f t="shared" si="221"/>
        <v>0</v>
      </c>
      <c r="I738" s="76">
        <f t="shared" si="221"/>
        <v>0</v>
      </c>
      <c r="J738" s="76">
        <f t="shared" si="221"/>
        <v>0</v>
      </c>
      <c r="K738" s="43">
        <f t="shared" si="222"/>
        <v>0</v>
      </c>
      <c r="L738" s="43">
        <f t="shared" si="223"/>
        <v>0</v>
      </c>
    </row>
    <row r="739" spans="1:12" ht="12.75" hidden="1" customHeight="1" outlineLevel="1">
      <c r="A739" s="61" t="str">
        <f>"         "&amp;Labels!B97</f>
        <v xml:space="preserve">         Product 3</v>
      </c>
      <c r="B739" s="76">
        <f t="shared" si="219"/>
        <v>0</v>
      </c>
      <c r="C739" s="76">
        <f t="shared" si="219"/>
        <v>0</v>
      </c>
      <c r="D739" s="76">
        <f t="shared" si="219"/>
        <v>0</v>
      </c>
      <c r="E739" s="76">
        <f t="shared" si="219"/>
        <v>0</v>
      </c>
      <c r="F739" s="43">
        <f t="shared" si="220"/>
        <v>0</v>
      </c>
      <c r="G739" s="76">
        <f t="shared" si="221"/>
        <v>0</v>
      </c>
      <c r="H739" s="76">
        <f t="shared" si="221"/>
        <v>0</v>
      </c>
      <c r="I739" s="76">
        <f t="shared" si="221"/>
        <v>0</v>
      </c>
      <c r="J739" s="76">
        <f t="shared" si="221"/>
        <v>0</v>
      </c>
      <c r="K739" s="43">
        <f t="shared" si="222"/>
        <v>0</v>
      </c>
      <c r="L739" s="43">
        <f t="shared" si="223"/>
        <v>0</v>
      </c>
    </row>
    <row r="740" spans="1:12" ht="12.75" hidden="1" customHeight="1" outlineLevel="1">
      <c r="A740" s="61" t="str">
        <f>"         "&amp;Labels!B98</f>
        <v xml:space="preserve">         Product 4</v>
      </c>
      <c r="B740" s="76">
        <f t="shared" si="219"/>
        <v>0</v>
      </c>
      <c r="C740" s="76">
        <f t="shared" si="219"/>
        <v>0</v>
      </c>
      <c r="D740" s="76">
        <f t="shared" si="219"/>
        <v>0</v>
      </c>
      <c r="E740" s="76">
        <f t="shared" si="219"/>
        <v>0</v>
      </c>
      <c r="F740" s="43">
        <f t="shared" si="220"/>
        <v>0</v>
      </c>
      <c r="G740" s="76">
        <f t="shared" si="221"/>
        <v>0</v>
      </c>
      <c r="H740" s="76">
        <f t="shared" si="221"/>
        <v>0</v>
      </c>
      <c r="I740" s="76">
        <f t="shared" si="221"/>
        <v>0</v>
      </c>
      <c r="J740" s="76">
        <f t="shared" si="221"/>
        <v>0</v>
      </c>
      <c r="K740" s="43">
        <f t="shared" si="222"/>
        <v>0</v>
      </c>
      <c r="L740" s="43">
        <f t="shared" si="223"/>
        <v>0</v>
      </c>
    </row>
    <row r="741" spans="1:12" ht="12.75" hidden="1" customHeight="1" outlineLevel="1">
      <c r="A741" s="61" t="str">
        <f>"         "&amp;Labels!B99</f>
        <v xml:space="preserve">         Product 5</v>
      </c>
      <c r="B741" s="76">
        <f t="shared" si="219"/>
        <v>0</v>
      </c>
      <c r="C741" s="76">
        <f t="shared" si="219"/>
        <v>0</v>
      </c>
      <c r="D741" s="76">
        <f t="shared" si="219"/>
        <v>0</v>
      </c>
      <c r="E741" s="76">
        <f t="shared" si="219"/>
        <v>0</v>
      </c>
      <c r="F741" s="43">
        <f t="shared" si="220"/>
        <v>0</v>
      </c>
      <c r="G741" s="76">
        <f t="shared" si="221"/>
        <v>0</v>
      </c>
      <c r="H741" s="76">
        <f t="shared" si="221"/>
        <v>0</v>
      </c>
      <c r="I741" s="76">
        <f t="shared" si="221"/>
        <v>0</v>
      </c>
      <c r="J741" s="76">
        <f t="shared" si="221"/>
        <v>0</v>
      </c>
      <c r="K741" s="43">
        <f t="shared" si="222"/>
        <v>0</v>
      </c>
      <c r="L741" s="43">
        <f t="shared" si="223"/>
        <v>0</v>
      </c>
    </row>
    <row r="742" spans="1:12" ht="12.75" hidden="1" customHeight="1" outlineLevel="1">
      <c r="A742" s="61" t="str">
        <f>"         "&amp;Labels!B100</f>
        <v xml:space="preserve">         Product 6</v>
      </c>
      <c r="B742" s="76">
        <f t="shared" si="219"/>
        <v>0</v>
      </c>
      <c r="C742" s="76">
        <f t="shared" si="219"/>
        <v>0</v>
      </c>
      <c r="D742" s="76">
        <f t="shared" si="219"/>
        <v>0</v>
      </c>
      <c r="E742" s="76">
        <f t="shared" si="219"/>
        <v>0</v>
      </c>
      <c r="F742" s="43">
        <f t="shared" si="220"/>
        <v>0</v>
      </c>
      <c r="G742" s="76">
        <f t="shared" si="221"/>
        <v>0</v>
      </c>
      <c r="H742" s="76">
        <f t="shared" si="221"/>
        <v>0</v>
      </c>
      <c r="I742" s="76">
        <f t="shared" si="221"/>
        <v>0</v>
      </c>
      <c r="J742" s="76">
        <f t="shared" si="221"/>
        <v>0</v>
      </c>
      <c r="K742" s="43">
        <f t="shared" si="222"/>
        <v>0</v>
      </c>
      <c r="L742" s="43">
        <f t="shared" si="223"/>
        <v>0</v>
      </c>
    </row>
    <row r="743" spans="1:12" ht="12.75" hidden="1" customHeight="1" outlineLevel="1">
      <c r="A743" s="61" t="str">
        <f>"         "&amp;Labels!B101</f>
        <v xml:space="preserve">         Product 7</v>
      </c>
      <c r="B743" s="76">
        <f t="shared" si="219"/>
        <v>0</v>
      </c>
      <c r="C743" s="76">
        <f t="shared" si="219"/>
        <v>0</v>
      </c>
      <c r="D743" s="76">
        <f t="shared" si="219"/>
        <v>0</v>
      </c>
      <c r="E743" s="76">
        <f t="shared" si="219"/>
        <v>0</v>
      </c>
      <c r="F743" s="43">
        <f t="shared" si="220"/>
        <v>0</v>
      </c>
      <c r="G743" s="76">
        <f t="shared" si="221"/>
        <v>0</v>
      </c>
      <c r="H743" s="76">
        <f t="shared" si="221"/>
        <v>0</v>
      </c>
      <c r="I743" s="76">
        <f t="shared" si="221"/>
        <v>0</v>
      </c>
      <c r="J743" s="76">
        <f t="shared" si="221"/>
        <v>0</v>
      </c>
      <c r="K743" s="43">
        <f t="shared" si="222"/>
        <v>0</v>
      </c>
      <c r="L743" s="43">
        <f t="shared" si="223"/>
        <v>0</v>
      </c>
    </row>
    <row r="744" spans="1:12" ht="12.75" hidden="1" customHeight="1" outlineLevel="1">
      <c r="A744" s="61" t="str">
        <f>"         "&amp;Labels!B102</f>
        <v xml:space="preserve">         Product 8</v>
      </c>
      <c r="B744" s="76">
        <f t="shared" si="219"/>
        <v>0</v>
      </c>
      <c r="C744" s="76">
        <f t="shared" si="219"/>
        <v>0</v>
      </c>
      <c r="D744" s="76">
        <f t="shared" si="219"/>
        <v>0</v>
      </c>
      <c r="E744" s="76">
        <f t="shared" si="219"/>
        <v>0</v>
      </c>
      <c r="F744" s="43">
        <f t="shared" si="220"/>
        <v>0</v>
      </c>
      <c r="G744" s="76">
        <f t="shared" si="221"/>
        <v>0</v>
      </c>
      <c r="H744" s="76">
        <f t="shared" si="221"/>
        <v>0</v>
      </c>
      <c r="I744" s="76">
        <f t="shared" si="221"/>
        <v>0</v>
      </c>
      <c r="J744" s="76">
        <f t="shared" si="221"/>
        <v>0</v>
      </c>
      <c r="K744" s="43">
        <f t="shared" si="222"/>
        <v>0</v>
      </c>
      <c r="L744" s="43">
        <f t="shared" si="223"/>
        <v>0</v>
      </c>
    </row>
    <row r="745" spans="1:12" ht="12.75" hidden="1" customHeight="1" outlineLevel="1">
      <c r="A745" s="61" t="str">
        <f>"         "&amp;Labels!B103</f>
        <v xml:space="preserve">         Product 9</v>
      </c>
      <c r="B745" s="76">
        <f t="shared" si="219"/>
        <v>0</v>
      </c>
      <c r="C745" s="76">
        <f t="shared" si="219"/>
        <v>0</v>
      </c>
      <c r="D745" s="76">
        <f t="shared" si="219"/>
        <v>0</v>
      </c>
      <c r="E745" s="76">
        <f t="shared" si="219"/>
        <v>0</v>
      </c>
      <c r="F745" s="43">
        <f t="shared" si="220"/>
        <v>0</v>
      </c>
      <c r="G745" s="76">
        <f t="shared" si="221"/>
        <v>0</v>
      </c>
      <c r="H745" s="76">
        <f t="shared" si="221"/>
        <v>0</v>
      </c>
      <c r="I745" s="76">
        <f t="shared" si="221"/>
        <v>0</v>
      </c>
      <c r="J745" s="76">
        <f t="shared" si="221"/>
        <v>0</v>
      </c>
      <c r="K745" s="43">
        <f t="shared" si="222"/>
        <v>0</v>
      </c>
      <c r="L745" s="43">
        <f t="shared" si="223"/>
        <v>0</v>
      </c>
    </row>
    <row r="746" spans="1:12" ht="12.75" hidden="1" customHeight="1" outlineLevel="1">
      <c r="A746" s="61" t="str">
        <f>"         "&amp;Labels!B104</f>
        <v xml:space="preserve">         Product 10</v>
      </c>
      <c r="B746" s="76">
        <f t="shared" si="219"/>
        <v>0</v>
      </c>
      <c r="C746" s="76">
        <f t="shared" si="219"/>
        <v>0</v>
      </c>
      <c r="D746" s="76">
        <f t="shared" si="219"/>
        <v>0</v>
      </c>
      <c r="E746" s="76">
        <f t="shared" si="219"/>
        <v>0</v>
      </c>
      <c r="F746" s="43">
        <f t="shared" si="220"/>
        <v>0</v>
      </c>
      <c r="G746" s="76">
        <f t="shared" si="221"/>
        <v>0</v>
      </c>
      <c r="H746" s="76">
        <f t="shared" si="221"/>
        <v>0</v>
      </c>
      <c r="I746" s="76">
        <f t="shared" si="221"/>
        <v>0</v>
      </c>
      <c r="J746" s="76">
        <f t="shared" si="221"/>
        <v>0</v>
      </c>
      <c r="K746" s="43">
        <f t="shared" si="222"/>
        <v>0</v>
      </c>
      <c r="L746" s="43">
        <f t="shared" si="223"/>
        <v>0</v>
      </c>
    </row>
    <row r="747" spans="1:12" ht="12.75" hidden="1" customHeight="1" outlineLevel="1">
      <c r="A747" s="61" t="str">
        <f>"         "&amp;Labels!C94</f>
        <v xml:space="preserve">         Total</v>
      </c>
      <c r="B747" s="84">
        <f t="shared" si="219"/>
        <v>0</v>
      </c>
      <c r="C747" s="84">
        <f t="shared" si="219"/>
        <v>0</v>
      </c>
      <c r="D747" s="84">
        <f t="shared" si="219"/>
        <v>0</v>
      </c>
      <c r="E747" s="84">
        <f t="shared" si="219"/>
        <v>0</v>
      </c>
      <c r="F747" s="43">
        <f t="shared" si="220"/>
        <v>0</v>
      </c>
      <c r="G747" s="84">
        <f t="shared" si="221"/>
        <v>0</v>
      </c>
      <c r="H747" s="84">
        <f t="shared" si="221"/>
        <v>0</v>
      </c>
      <c r="I747" s="84">
        <f t="shared" si="221"/>
        <v>0</v>
      </c>
      <c r="J747" s="84">
        <f t="shared" si="221"/>
        <v>0</v>
      </c>
      <c r="K747" s="43">
        <f t="shared" si="222"/>
        <v>0</v>
      </c>
      <c r="L747" s="43">
        <f t="shared" si="223"/>
        <v>0</v>
      </c>
    </row>
    <row r="748" spans="1:12" ht="12.75" hidden="1" customHeight="1" outlineLevel="1">
      <c r="A748" s="61" t="str">
        <f>"      "&amp;Labels!B89</f>
        <v xml:space="preserve">      Q 5</v>
      </c>
      <c r="B748" s="84"/>
      <c r="C748" s="84"/>
      <c r="D748" s="84"/>
      <c r="E748" s="84"/>
      <c r="F748" s="43"/>
      <c r="G748" s="84"/>
      <c r="H748" s="84"/>
      <c r="I748" s="84"/>
      <c r="J748" s="84"/>
      <c r="K748" s="43"/>
      <c r="L748" s="43"/>
    </row>
    <row r="749" spans="1:12" ht="12.75" hidden="1" customHeight="1" outlineLevel="1">
      <c r="A749" s="61" t="str">
        <f>"         "&amp;Labels!B95</f>
        <v xml:space="preserve">         Product 1</v>
      </c>
      <c r="B749" s="76">
        <f t="shared" ref="B749:E759" si="224">SUM(B531,B640)</f>
        <v>0</v>
      </c>
      <c r="C749" s="76">
        <f t="shared" si="224"/>
        <v>0</v>
      </c>
      <c r="D749" s="76">
        <f t="shared" si="224"/>
        <v>0</v>
      </c>
      <c r="E749" s="76">
        <f t="shared" si="224"/>
        <v>0</v>
      </c>
      <c r="F749" s="43">
        <f t="shared" ref="F749:F759" si="225">SUM(B749:E749)</f>
        <v>0</v>
      </c>
      <c r="G749" s="76">
        <f t="shared" ref="G749:J759" si="226">SUM(G531,G640)</f>
        <v>0</v>
      </c>
      <c r="H749" s="76">
        <f t="shared" si="226"/>
        <v>0</v>
      </c>
      <c r="I749" s="76">
        <f t="shared" si="226"/>
        <v>0</v>
      </c>
      <c r="J749" s="76">
        <f t="shared" si="226"/>
        <v>0</v>
      </c>
      <c r="K749" s="43">
        <f t="shared" ref="K749:K759" si="227">SUM(G749:J749)</f>
        <v>0</v>
      </c>
      <c r="L749" s="43">
        <f t="shared" ref="L749:L759" si="228">SUM(B749:E749,G749:J749)</f>
        <v>0</v>
      </c>
    </row>
    <row r="750" spans="1:12" ht="12.75" hidden="1" customHeight="1" outlineLevel="1">
      <c r="A750" s="61" t="str">
        <f>"         "&amp;Labels!B96</f>
        <v xml:space="preserve">         Product 2</v>
      </c>
      <c r="B750" s="76">
        <f t="shared" si="224"/>
        <v>0</v>
      </c>
      <c r="C750" s="76">
        <f t="shared" si="224"/>
        <v>0</v>
      </c>
      <c r="D750" s="76">
        <f t="shared" si="224"/>
        <v>0</v>
      </c>
      <c r="E750" s="76">
        <f t="shared" si="224"/>
        <v>0</v>
      </c>
      <c r="F750" s="43">
        <f t="shared" si="225"/>
        <v>0</v>
      </c>
      <c r="G750" s="76">
        <f t="shared" si="226"/>
        <v>0</v>
      </c>
      <c r="H750" s="76">
        <f t="shared" si="226"/>
        <v>0</v>
      </c>
      <c r="I750" s="76">
        <f t="shared" si="226"/>
        <v>0</v>
      </c>
      <c r="J750" s="76">
        <f t="shared" si="226"/>
        <v>0</v>
      </c>
      <c r="K750" s="43">
        <f t="shared" si="227"/>
        <v>0</v>
      </c>
      <c r="L750" s="43">
        <f t="shared" si="228"/>
        <v>0</v>
      </c>
    </row>
    <row r="751" spans="1:12" ht="12.75" hidden="1" customHeight="1" outlineLevel="1">
      <c r="A751" s="61" t="str">
        <f>"         "&amp;Labels!B97</f>
        <v xml:space="preserve">         Product 3</v>
      </c>
      <c r="B751" s="76">
        <f t="shared" si="224"/>
        <v>0</v>
      </c>
      <c r="C751" s="76">
        <f t="shared" si="224"/>
        <v>0</v>
      </c>
      <c r="D751" s="76">
        <f t="shared" si="224"/>
        <v>0</v>
      </c>
      <c r="E751" s="76">
        <f t="shared" si="224"/>
        <v>0</v>
      </c>
      <c r="F751" s="43">
        <f t="shared" si="225"/>
        <v>0</v>
      </c>
      <c r="G751" s="76">
        <f t="shared" si="226"/>
        <v>0</v>
      </c>
      <c r="H751" s="76">
        <f t="shared" si="226"/>
        <v>0</v>
      </c>
      <c r="I751" s="76">
        <f t="shared" si="226"/>
        <v>0</v>
      </c>
      <c r="J751" s="76">
        <f t="shared" si="226"/>
        <v>0</v>
      </c>
      <c r="K751" s="43">
        <f t="shared" si="227"/>
        <v>0</v>
      </c>
      <c r="L751" s="43">
        <f t="shared" si="228"/>
        <v>0</v>
      </c>
    </row>
    <row r="752" spans="1:12" ht="12.75" hidden="1" customHeight="1" outlineLevel="1">
      <c r="A752" s="61" t="str">
        <f>"         "&amp;Labels!B98</f>
        <v xml:space="preserve">         Product 4</v>
      </c>
      <c r="B752" s="76">
        <f t="shared" si="224"/>
        <v>0</v>
      </c>
      <c r="C752" s="76">
        <f t="shared" si="224"/>
        <v>0</v>
      </c>
      <c r="D752" s="76">
        <f t="shared" si="224"/>
        <v>0</v>
      </c>
      <c r="E752" s="76">
        <f t="shared" si="224"/>
        <v>0</v>
      </c>
      <c r="F752" s="43">
        <f t="shared" si="225"/>
        <v>0</v>
      </c>
      <c r="G752" s="76">
        <f t="shared" si="226"/>
        <v>0</v>
      </c>
      <c r="H752" s="76">
        <f t="shared" si="226"/>
        <v>0</v>
      </c>
      <c r="I752" s="76">
        <f t="shared" si="226"/>
        <v>0</v>
      </c>
      <c r="J752" s="76">
        <f t="shared" si="226"/>
        <v>0</v>
      </c>
      <c r="K752" s="43">
        <f t="shared" si="227"/>
        <v>0</v>
      </c>
      <c r="L752" s="43">
        <f t="shared" si="228"/>
        <v>0</v>
      </c>
    </row>
    <row r="753" spans="1:12" ht="12.75" hidden="1" customHeight="1" outlineLevel="1">
      <c r="A753" s="61" t="str">
        <f>"         "&amp;Labels!B99</f>
        <v xml:space="preserve">         Product 5</v>
      </c>
      <c r="B753" s="76">
        <f t="shared" si="224"/>
        <v>0</v>
      </c>
      <c r="C753" s="76">
        <f t="shared" si="224"/>
        <v>0</v>
      </c>
      <c r="D753" s="76">
        <f t="shared" si="224"/>
        <v>0</v>
      </c>
      <c r="E753" s="76">
        <f t="shared" si="224"/>
        <v>0</v>
      </c>
      <c r="F753" s="43">
        <f t="shared" si="225"/>
        <v>0</v>
      </c>
      <c r="G753" s="76">
        <f t="shared" si="226"/>
        <v>0</v>
      </c>
      <c r="H753" s="76">
        <f t="shared" si="226"/>
        <v>0</v>
      </c>
      <c r="I753" s="76">
        <f t="shared" si="226"/>
        <v>0</v>
      </c>
      <c r="J753" s="76">
        <f t="shared" si="226"/>
        <v>0</v>
      </c>
      <c r="K753" s="43">
        <f t="shared" si="227"/>
        <v>0</v>
      </c>
      <c r="L753" s="43">
        <f t="shared" si="228"/>
        <v>0</v>
      </c>
    </row>
    <row r="754" spans="1:12" ht="12.75" hidden="1" customHeight="1" outlineLevel="1">
      <c r="A754" s="61" t="str">
        <f>"         "&amp;Labels!B100</f>
        <v xml:space="preserve">         Product 6</v>
      </c>
      <c r="B754" s="76">
        <f t="shared" si="224"/>
        <v>0</v>
      </c>
      <c r="C754" s="76">
        <f t="shared" si="224"/>
        <v>0</v>
      </c>
      <c r="D754" s="76">
        <f t="shared" si="224"/>
        <v>0</v>
      </c>
      <c r="E754" s="76">
        <f t="shared" si="224"/>
        <v>0</v>
      </c>
      <c r="F754" s="43">
        <f t="shared" si="225"/>
        <v>0</v>
      </c>
      <c r="G754" s="76">
        <f t="shared" si="226"/>
        <v>0</v>
      </c>
      <c r="H754" s="76">
        <f t="shared" si="226"/>
        <v>0</v>
      </c>
      <c r="I754" s="76">
        <f t="shared" si="226"/>
        <v>0</v>
      </c>
      <c r="J754" s="76">
        <f t="shared" si="226"/>
        <v>0</v>
      </c>
      <c r="K754" s="43">
        <f t="shared" si="227"/>
        <v>0</v>
      </c>
      <c r="L754" s="43">
        <f t="shared" si="228"/>
        <v>0</v>
      </c>
    </row>
    <row r="755" spans="1:12" ht="12.75" hidden="1" customHeight="1" outlineLevel="1">
      <c r="A755" s="61" t="str">
        <f>"         "&amp;Labels!B101</f>
        <v xml:space="preserve">         Product 7</v>
      </c>
      <c r="B755" s="76">
        <f t="shared" si="224"/>
        <v>0</v>
      </c>
      <c r="C755" s="76">
        <f t="shared" si="224"/>
        <v>0</v>
      </c>
      <c r="D755" s="76">
        <f t="shared" si="224"/>
        <v>0</v>
      </c>
      <c r="E755" s="76">
        <f t="shared" si="224"/>
        <v>0</v>
      </c>
      <c r="F755" s="43">
        <f t="shared" si="225"/>
        <v>0</v>
      </c>
      <c r="G755" s="76">
        <f t="shared" si="226"/>
        <v>0</v>
      </c>
      <c r="H755" s="76">
        <f t="shared" si="226"/>
        <v>0</v>
      </c>
      <c r="I755" s="76">
        <f t="shared" si="226"/>
        <v>0</v>
      </c>
      <c r="J755" s="76">
        <f t="shared" si="226"/>
        <v>0</v>
      </c>
      <c r="K755" s="43">
        <f t="shared" si="227"/>
        <v>0</v>
      </c>
      <c r="L755" s="43">
        <f t="shared" si="228"/>
        <v>0</v>
      </c>
    </row>
    <row r="756" spans="1:12" ht="12.75" hidden="1" customHeight="1" outlineLevel="1">
      <c r="A756" s="61" t="str">
        <f>"         "&amp;Labels!B102</f>
        <v xml:space="preserve">         Product 8</v>
      </c>
      <c r="B756" s="76">
        <f t="shared" si="224"/>
        <v>0</v>
      </c>
      <c r="C756" s="76">
        <f t="shared" si="224"/>
        <v>0</v>
      </c>
      <c r="D756" s="76">
        <f t="shared" si="224"/>
        <v>0</v>
      </c>
      <c r="E756" s="76">
        <f t="shared" si="224"/>
        <v>0</v>
      </c>
      <c r="F756" s="43">
        <f t="shared" si="225"/>
        <v>0</v>
      </c>
      <c r="G756" s="76">
        <f t="shared" si="226"/>
        <v>0</v>
      </c>
      <c r="H756" s="76">
        <f t="shared" si="226"/>
        <v>0</v>
      </c>
      <c r="I756" s="76">
        <f t="shared" si="226"/>
        <v>0</v>
      </c>
      <c r="J756" s="76">
        <f t="shared" si="226"/>
        <v>0</v>
      </c>
      <c r="K756" s="43">
        <f t="shared" si="227"/>
        <v>0</v>
      </c>
      <c r="L756" s="43">
        <f t="shared" si="228"/>
        <v>0</v>
      </c>
    </row>
    <row r="757" spans="1:12" ht="12.75" hidden="1" customHeight="1" outlineLevel="1">
      <c r="A757" s="61" t="str">
        <f>"         "&amp;Labels!B103</f>
        <v xml:space="preserve">         Product 9</v>
      </c>
      <c r="B757" s="76">
        <f t="shared" si="224"/>
        <v>0</v>
      </c>
      <c r="C757" s="76">
        <f t="shared" si="224"/>
        <v>0</v>
      </c>
      <c r="D757" s="76">
        <f t="shared" si="224"/>
        <v>0</v>
      </c>
      <c r="E757" s="76">
        <f t="shared" si="224"/>
        <v>0</v>
      </c>
      <c r="F757" s="43">
        <f t="shared" si="225"/>
        <v>0</v>
      </c>
      <c r="G757" s="76">
        <f t="shared" si="226"/>
        <v>0</v>
      </c>
      <c r="H757" s="76">
        <f t="shared" si="226"/>
        <v>0</v>
      </c>
      <c r="I757" s="76">
        <f t="shared" si="226"/>
        <v>0</v>
      </c>
      <c r="J757" s="76">
        <f t="shared" si="226"/>
        <v>0</v>
      </c>
      <c r="K757" s="43">
        <f t="shared" si="227"/>
        <v>0</v>
      </c>
      <c r="L757" s="43">
        <f t="shared" si="228"/>
        <v>0</v>
      </c>
    </row>
    <row r="758" spans="1:12" ht="12.75" hidden="1" customHeight="1" outlineLevel="1">
      <c r="A758" s="61" t="str">
        <f>"         "&amp;Labels!B104</f>
        <v xml:space="preserve">         Product 10</v>
      </c>
      <c r="B758" s="76">
        <f t="shared" si="224"/>
        <v>0</v>
      </c>
      <c r="C758" s="76">
        <f t="shared" si="224"/>
        <v>0</v>
      </c>
      <c r="D758" s="76">
        <f t="shared" si="224"/>
        <v>0</v>
      </c>
      <c r="E758" s="76">
        <f t="shared" si="224"/>
        <v>0</v>
      </c>
      <c r="F758" s="43">
        <f t="shared" si="225"/>
        <v>0</v>
      </c>
      <c r="G758" s="76">
        <f t="shared" si="226"/>
        <v>0</v>
      </c>
      <c r="H758" s="76">
        <f t="shared" si="226"/>
        <v>0</v>
      </c>
      <c r="I758" s="76">
        <f t="shared" si="226"/>
        <v>0</v>
      </c>
      <c r="J758" s="76">
        <f t="shared" si="226"/>
        <v>0</v>
      </c>
      <c r="K758" s="43">
        <f t="shared" si="227"/>
        <v>0</v>
      </c>
      <c r="L758" s="43">
        <f t="shared" si="228"/>
        <v>0</v>
      </c>
    </row>
    <row r="759" spans="1:12" ht="12.75" hidden="1" customHeight="1" outlineLevel="1">
      <c r="A759" s="61" t="str">
        <f>"         "&amp;Labels!C94</f>
        <v xml:space="preserve">         Total</v>
      </c>
      <c r="B759" s="84">
        <f t="shared" si="224"/>
        <v>0</v>
      </c>
      <c r="C759" s="84">
        <f t="shared" si="224"/>
        <v>0</v>
      </c>
      <c r="D759" s="84">
        <f t="shared" si="224"/>
        <v>0</v>
      </c>
      <c r="E759" s="84">
        <f t="shared" si="224"/>
        <v>0</v>
      </c>
      <c r="F759" s="43">
        <f t="shared" si="225"/>
        <v>0</v>
      </c>
      <c r="G759" s="84">
        <f t="shared" si="226"/>
        <v>0</v>
      </c>
      <c r="H759" s="84">
        <f t="shared" si="226"/>
        <v>0</v>
      </c>
      <c r="I759" s="84">
        <f t="shared" si="226"/>
        <v>0</v>
      </c>
      <c r="J759" s="84">
        <f t="shared" si="226"/>
        <v>0</v>
      </c>
      <c r="K759" s="43">
        <f t="shared" si="227"/>
        <v>0</v>
      </c>
      <c r="L759" s="43">
        <f t="shared" si="228"/>
        <v>0</v>
      </c>
    </row>
    <row r="760" spans="1:12" ht="12.75" hidden="1" customHeight="1" outlineLevel="1">
      <c r="A760" s="61" t="str">
        <f>"      "&amp;Labels!B90</f>
        <v xml:space="preserve">      Q 6</v>
      </c>
      <c r="B760" s="84"/>
      <c r="C760" s="84"/>
      <c r="D760" s="84"/>
      <c r="E760" s="84"/>
      <c r="F760" s="43"/>
      <c r="G760" s="84"/>
      <c r="H760" s="84"/>
      <c r="I760" s="84"/>
      <c r="J760" s="84"/>
      <c r="K760" s="43"/>
      <c r="L760" s="43"/>
    </row>
    <row r="761" spans="1:12" ht="12.75" hidden="1" customHeight="1" outlineLevel="1">
      <c r="A761" s="61" t="str">
        <f>"         "&amp;Labels!B95</f>
        <v xml:space="preserve">         Product 1</v>
      </c>
      <c r="B761" s="76">
        <f t="shared" ref="B761:E771" si="229">SUM(B543,B652)</f>
        <v>0</v>
      </c>
      <c r="C761" s="76">
        <f t="shared" si="229"/>
        <v>0</v>
      </c>
      <c r="D761" s="76">
        <f t="shared" si="229"/>
        <v>0</v>
      </c>
      <c r="E761" s="76">
        <f t="shared" si="229"/>
        <v>0</v>
      </c>
      <c r="F761" s="43">
        <f t="shared" ref="F761:F771" si="230">SUM(B761:E761)</f>
        <v>0</v>
      </c>
      <c r="G761" s="76">
        <f t="shared" ref="G761:J771" si="231">SUM(G543,G652)</f>
        <v>0</v>
      </c>
      <c r="H761" s="76">
        <f t="shared" si="231"/>
        <v>0</v>
      </c>
      <c r="I761" s="76">
        <f t="shared" si="231"/>
        <v>0</v>
      </c>
      <c r="J761" s="76">
        <f t="shared" si="231"/>
        <v>0</v>
      </c>
      <c r="K761" s="43">
        <f t="shared" ref="K761:K771" si="232">SUM(G761:J761)</f>
        <v>0</v>
      </c>
      <c r="L761" s="43">
        <f t="shared" ref="L761:L771" si="233">SUM(B761:E761,G761:J761)</f>
        <v>0</v>
      </c>
    </row>
    <row r="762" spans="1:12" ht="12.75" hidden="1" customHeight="1" outlineLevel="1">
      <c r="A762" s="61" t="str">
        <f>"         "&amp;Labels!B96</f>
        <v xml:space="preserve">         Product 2</v>
      </c>
      <c r="B762" s="76">
        <f t="shared" si="229"/>
        <v>0</v>
      </c>
      <c r="C762" s="76">
        <f t="shared" si="229"/>
        <v>0</v>
      </c>
      <c r="D762" s="76">
        <f t="shared" si="229"/>
        <v>0</v>
      </c>
      <c r="E762" s="76">
        <f t="shared" si="229"/>
        <v>0</v>
      </c>
      <c r="F762" s="43">
        <f t="shared" si="230"/>
        <v>0</v>
      </c>
      <c r="G762" s="76">
        <f t="shared" si="231"/>
        <v>0</v>
      </c>
      <c r="H762" s="76">
        <f t="shared" si="231"/>
        <v>0</v>
      </c>
      <c r="I762" s="76">
        <f t="shared" si="231"/>
        <v>0</v>
      </c>
      <c r="J762" s="76">
        <f t="shared" si="231"/>
        <v>0</v>
      </c>
      <c r="K762" s="43">
        <f t="shared" si="232"/>
        <v>0</v>
      </c>
      <c r="L762" s="43">
        <f t="shared" si="233"/>
        <v>0</v>
      </c>
    </row>
    <row r="763" spans="1:12" ht="12.75" hidden="1" customHeight="1" outlineLevel="1">
      <c r="A763" s="61" t="str">
        <f>"         "&amp;Labels!B97</f>
        <v xml:space="preserve">         Product 3</v>
      </c>
      <c r="B763" s="76">
        <f t="shared" si="229"/>
        <v>0</v>
      </c>
      <c r="C763" s="76">
        <f t="shared" si="229"/>
        <v>0</v>
      </c>
      <c r="D763" s="76">
        <f t="shared" si="229"/>
        <v>0</v>
      </c>
      <c r="E763" s="76">
        <f t="shared" si="229"/>
        <v>0</v>
      </c>
      <c r="F763" s="43">
        <f t="shared" si="230"/>
        <v>0</v>
      </c>
      <c r="G763" s="76">
        <f t="shared" si="231"/>
        <v>0</v>
      </c>
      <c r="H763" s="76">
        <f t="shared" si="231"/>
        <v>0</v>
      </c>
      <c r="I763" s="76">
        <f t="shared" si="231"/>
        <v>0</v>
      </c>
      <c r="J763" s="76">
        <f t="shared" si="231"/>
        <v>0</v>
      </c>
      <c r="K763" s="43">
        <f t="shared" si="232"/>
        <v>0</v>
      </c>
      <c r="L763" s="43">
        <f t="shared" si="233"/>
        <v>0</v>
      </c>
    </row>
    <row r="764" spans="1:12" ht="12.75" hidden="1" customHeight="1" outlineLevel="1">
      <c r="A764" s="61" t="str">
        <f>"         "&amp;Labels!B98</f>
        <v xml:space="preserve">         Product 4</v>
      </c>
      <c r="B764" s="76">
        <f t="shared" si="229"/>
        <v>0</v>
      </c>
      <c r="C764" s="76">
        <f t="shared" si="229"/>
        <v>0</v>
      </c>
      <c r="D764" s="76">
        <f t="shared" si="229"/>
        <v>0</v>
      </c>
      <c r="E764" s="76">
        <f t="shared" si="229"/>
        <v>0</v>
      </c>
      <c r="F764" s="43">
        <f t="shared" si="230"/>
        <v>0</v>
      </c>
      <c r="G764" s="76">
        <f t="shared" si="231"/>
        <v>0</v>
      </c>
      <c r="H764" s="76">
        <f t="shared" si="231"/>
        <v>0</v>
      </c>
      <c r="I764" s="76">
        <f t="shared" si="231"/>
        <v>0</v>
      </c>
      <c r="J764" s="76">
        <f t="shared" si="231"/>
        <v>0</v>
      </c>
      <c r="K764" s="43">
        <f t="shared" si="232"/>
        <v>0</v>
      </c>
      <c r="L764" s="43">
        <f t="shared" si="233"/>
        <v>0</v>
      </c>
    </row>
    <row r="765" spans="1:12" ht="12.75" hidden="1" customHeight="1" outlineLevel="1">
      <c r="A765" s="61" t="str">
        <f>"         "&amp;Labels!B99</f>
        <v xml:space="preserve">         Product 5</v>
      </c>
      <c r="B765" s="76">
        <f t="shared" si="229"/>
        <v>0</v>
      </c>
      <c r="C765" s="76">
        <f t="shared" si="229"/>
        <v>0</v>
      </c>
      <c r="D765" s="76">
        <f t="shared" si="229"/>
        <v>0</v>
      </c>
      <c r="E765" s="76">
        <f t="shared" si="229"/>
        <v>0</v>
      </c>
      <c r="F765" s="43">
        <f t="shared" si="230"/>
        <v>0</v>
      </c>
      <c r="G765" s="76">
        <f t="shared" si="231"/>
        <v>0</v>
      </c>
      <c r="H765" s="76">
        <f t="shared" si="231"/>
        <v>0</v>
      </c>
      <c r="I765" s="76">
        <f t="shared" si="231"/>
        <v>0</v>
      </c>
      <c r="J765" s="76">
        <f t="shared" si="231"/>
        <v>0</v>
      </c>
      <c r="K765" s="43">
        <f t="shared" si="232"/>
        <v>0</v>
      </c>
      <c r="L765" s="43">
        <f t="shared" si="233"/>
        <v>0</v>
      </c>
    </row>
    <row r="766" spans="1:12" ht="12.75" hidden="1" customHeight="1" outlineLevel="1">
      <c r="A766" s="61" t="str">
        <f>"         "&amp;Labels!B100</f>
        <v xml:space="preserve">         Product 6</v>
      </c>
      <c r="B766" s="76">
        <f t="shared" si="229"/>
        <v>0</v>
      </c>
      <c r="C766" s="76">
        <f t="shared" si="229"/>
        <v>0</v>
      </c>
      <c r="D766" s="76">
        <f t="shared" si="229"/>
        <v>0</v>
      </c>
      <c r="E766" s="76">
        <f t="shared" si="229"/>
        <v>0</v>
      </c>
      <c r="F766" s="43">
        <f t="shared" si="230"/>
        <v>0</v>
      </c>
      <c r="G766" s="76">
        <f t="shared" si="231"/>
        <v>0</v>
      </c>
      <c r="H766" s="76">
        <f t="shared" si="231"/>
        <v>0</v>
      </c>
      <c r="I766" s="76">
        <f t="shared" si="231"/>
        <v>0</v>
      </c>
      <c r="J766" s="76">
        <f t="shared" si="231"/>
        <v>0</v>
      </c>
      <c r="K766" s="43">
        <f t="shared" si="232"/>
        <v>0</v>
      </c>
      <c r="L766" s="43">
        <f t="shared" si="233"/>
        <v>0</v>
      </c>
    </row>
    <row r="767" spans="1:12" ht="12.75" hidden="1" customHeight="1" outlineLevel="1">
      <c r="A767" s="61" t="str">
        <f>"         "&amp;Labels!B101</f>
        <v xml:space="preserve">         Product 7</v>
      </c>
      <c r="B767" s="76">
        <f t="shared" si="229"/>
        <v>0</v>
      </c>
      <c r="C767" s="76">
        <f t="shared" si="229"/>
        <v>0</v>
      </c>
      <c r="D767" s="76">
        <f t="shared" si="229"/>
        <v>0</v>
      </c>
      <c r="E767" s="76">
        <f t="shared" si="229"/>
        <v>0</v>
      </c>
      <c r="F767" s="43">
        <f t="shared" si="230"/>
        <v>0</v>
      </c>
      <c r="G767" s="76">
        <f t="shared" si="231"/>
        <v>0</v>
      </c>
      <c r="H767" s="76">
        <f t="shared" si="231"/>
        <v>0</v>
      </c>
      <c r="I767" s="76">
        <f t="shared" si="231"/>
        <v>0</v>
      </c>
      <c r="J767" s="76">
        <f t="shared" si="231"/>
        <v>0</v>
      </c>
      <c r="K767" s="43">
        <f t="shared" si="232"/>
        <v>0</v>
      </c>
      <c r="L767" s="43">
        <f t="shared" si="233"/>
        <v>0</v>
      </c>
    </row>
    <row r="768" spans="1:12" ht="12.75" hidden="1" customHeight="1" outlineLevel="1">
      <c r="A768" s="61" t="str">
        <f>"         "&amp;Labels!B102</f>
        <v xml:space="preserve">         Product 8</v>
      </c>
      <c r="B768" s="76">
        <f t="shared" si="229"/>
        <v>0</v>
      </c>
      <c r="C768" s="76">
        <f t="shared" si="229"/>
        <v>0</v>
      </c>
      <c r="D768" s="76">
        <f t="shared" si="229"/>
        <v>0</v>
      </c>
      <c r="E768" s="76">
        <f t="shared" si="229"/>
        <v>0</v>
      </c>
      <c r="F768" s="43">
        <f t="shared" si="230"/>
        <v>0</v>
      </c>
      <c r="G768" s="76">
        <f t="shared" si="231"/>
        <v>0</v>
      </c>
      <c r="H768" s="76">
        <f t="shared" si="231"/>
        <v>0</v>
      </c>
      <c r="I768" s="76">
        <f t="shared" si="231"/>
        <v>0</v>
      </c>
      <c r="J768" s="76">
        <f t="shared" si="231"/>
        <v>0</v>
      </c>
      <c r="K768" s="43">
        <f t="shared" si="232"/>
        <v>0</v>
      </c>
      <c r="L768" s="43">
        <f t="shared" si="233"/>
        <v>0</v>
      </c>
    </row>
    <row r="769" spans="1:12" ht="12.75" hidden="1" customHeight="1" outlineLevel="1">
      <c r="A769" s="61" t="str">
        <f>"         "&amp;Labels!B103</f>
        <v xml:space="preserve">         Product 9</v>
      </c>
      <c r="B769" s="76">
        <f t="shared" si="229"/>
        <v>0</v>
      </c>
      <c r="C769" s="76">
        <f t="shared" si="229"/>
        <v>0</v>
      </c>
      <c r="D769" s="76">
        <f t="shared" si="229"/>
        <v>0</v>
      </c>
      <c r="E769" s="76">
        <f t="shared" si="229"/>
        <v>0</v>
      </c>
      <c r="F769" s="43">
        <f t="shared" si="230"/>
        <v>0</v>
      </c>
      <c r="G769" s="76">
        <f t="shared" si="231"/>
        <v>0</v>
      </c>
      <c r="H769" s="76">
        <f t="shared" si="231"/>
        <v>0</v>
      </c>
      <c r="I769" s="76">
        <f t="shared" si="231"/>
        <v>0</v>
      </c>
      <c r="J769" s="76">
        <f t="shared" si="231"/>
        <v>0</v>
      </c>
      <c r="K769" s="43">
        <f t="shared" si="232"/>
        <v>0</v>
      </c>
      <c r="L769" s="43">
        <f t="shared" si="233"/>
        <v>0</v>
      </c>
    </row>
    <row r="770" spans="1:12" ht="12.75" hidden="1" customHeight="1" outlineLevel="1">
      <c r="A770" s="61" t="str">
        <f>"         "&amp;Labels!B104</f>
        <v xml:space="preserve">         Product 10</v>
      </c>
      <c r="B770" s="76">
        <f t="shared" si="229"/>
        <v>0</v>
      </c>
      <c r="C770" s="76">
        <f t="shared" si="229"/>
        <v>0</v>
      </c>
      <c r="D770" s="76">
        <f t="shared" si="229"/>
        <v>0</v>
      </c>
      <c r="E770" s="76">
        <f t="shared" si="229"/>
        <v>0</v>
      </c>
      <c r="F770" s="43">
        <f t="shared" si="230"/>
        <v>0</v>
      </c>
      <c r="G770" s="76">
        <f t="shared" si="231"/>
        <v>0</v>
      </c>
      <c r="H770" s="76">
        <f t="shared" si="231"/>
        <v>0</v>
      </c>
      <c r="I770" s="76">
        <f t="shared" si="231"/>
        <v>0</v>
      </c>
      <c r="J770" s="76">
        <f t="shared" si="231"/>
        <v>0</v>
      </c>
      <c r="K770" s="43">
        <f t="shared" si="232"/>
        <v>0</v>
      </c>
      <c r="L770" s="43">
        <f t="shared" si="233"/>
        <v>0</v>
      </c>
    </row>
    <row r="771" spans="1:12" ht="12.75" hidden="1" customHeight="1" outlineLevel="1">
      <c r="A771" s="61" t="str">
        <f>"         "&amp;Labels!C94</f>
        <v xml:space="preserve">         Total</v>
      </c>
      <c r="B771" s="84">
        <f t="shared" si="229"/>
        <v>0</v>
      </c>
      <c r="C771" s="84">
        <f t="shared" si="229"/>
        <v>0</v>
      </c>
      <c r="D771" s="84">
        <f t="shared" si="229"/>
        <v>0</v>
      </c>
      <c r="E771" s="84">
        <f t="shared" si="229"/>
        <v>0</v>
      </c>
      <c r="F771" s="43">
        <f t="shared" si="230"/>
        <v>0</v>
      </c>
      <c r="G771" s="84">
        <f t="shared" si="231"/>
        <v>0</v>
      </c>
      <c r="H771" s="84">
        <f t="shared" si="231"/>
        <v>0</v>
      </c>
      <c r="I771" s="84">
        <f t="shared" si="231"/>
        <v>0</v>
      </c>
      <c r="J771" s="84">
        <f t="shared" si="231"/>
        <v>0</v>
      </c>
      <c r="K771" s="43">
        <f t="shared" si="232"/>
        <v>0</v>
      </c>
      <c r="L771" s="43">
        <f t="shared" si="233"/>
        <v>0</v>
      </c>
    </row>
    <row r="772" spans="1:12" ht="12.75" hidden="1" customHeight="1" outlineLevel="1">
      <c r="A772" s="61" t="str">
        <f>"      "&amp;Labels!B91</f>
        <v xml:space="preserve">      Q 7</v>
      </c>
      <c r="B772" s="84"/>
      <c r="C772" s="84"/>
      <c r="D772" s="84"/>
      <c r="E772" s="84"/>
      <c r="F772" s="43"/>
      <c r="G772" s="84"/>
      <c r="H772" s="84"/>
      <c r="I772" s="84"/>
      <c r="J772" s="84"/>
      <c r="K772" s="43"/>
      <c r="L772" s="43"/>
    </row>
    <row r="773" spans="1:12" ht="12.75" hidden="1" customHeight="1" outlineLevel="1">
      <c r="A773" s="61" t="str">
        <f>"         "&amp;Labels!B95</f>
        <v xml:space="preserve">         Product 1</v>
      </c>
      <c r="B773" s="76">
        <f t="shared" ref="B773:E783" si="234">SUM(B555,B664)</f>
        <v>0</v>
      </c>
      <c r="C773" s="76">
        <f t="shared" si="234"/>
        <v>0</v>
      </c>
      <c r="D773" s="76">
        <f t="shared" si="234"/>
        <v>0</v>
      </c>
      <c r="E773" s="76">
        <f t="shared" si="234"/>
        <v>0</v>
      </c>
      <c r="F773" s="43">
        <f t="shared" ref="F773:F783" si="235">SUM(B773:E773)</f>
        <v>0</v>
      </c>
      <c r="G773" s="76">
        <f t="shared" ref="G773:J783" si="236">SUM(G555,G664)</f>
        <v>0</v>
      </c>
      <c r="H773" s="76">
        <f t="shared" si="236"/>
        <v>0</v>
      </c>
      <c r="I773" s="76">
        <f t="shared" si="236"/>
        <v>0</v>
      </c>
      <c r="J773" s="76">
        <f t="shared" si="236"/>
        <v>0</v>
      </c>
      <c r="K773" s="43">
        <f t="shared" ref="K773:K783" si="237">SUM(G773:J773)</f>
        <v>0</v>
      </c>
      <c r="L773" s="43">
        <f t="shared" ref="L773:L783" si="238">SUM(B773:E773,G773:J773)</f>
        <v>0</v>
      </c>
    </row>
    <row r="774" spans="1:12" ht="12.75" hidden="1" customHeight="1" outlineLevel="1">
      <c r="A774" s="61" t="str">
        <f>"         "&amp;Labels!B96</f>
        <v xml:space="preserve">         Product 2</v>
      </c>
      <c r="B774" s="76">
        <f t="shared" si="234"/>
        <v>0</v>
      </c>
      <c r="C774" s="76">
        <f t="shared" si="234"/>
        <v>0</v>
      </c>
      <c r="D774" s="76">
        <f t="shared" si="234"/>
        <v>0</v>
      </c>
      <c r="E774" s="76">
        <f t="shared" si="234"/>
        <v>0</v>
      </c>
      <c r="F774" s="43">
        <f t="shared" si="235"/>
        <v>0</v>
      </c>
      <c r="G774" s="76">
        <f t="shared" si="236"/>
        <v>0</v>
      </c>
      <c r="H774" s="76">
        <f t="shared" si="236"/>
        <v>0</v>
      </c>
      <c r="I774" s="76">
        <f t="shared" si="236"/>
        <v>0</v>
      </c>
      <c r="J774" s="76">
        <f t="shared" si="236"/>
        <v>0</v>
      </c>
      <c r="K774" s="43">
        <f t="shared" si="237"/>
        <v>0</v>
      </c>
      <c r="L774" s="43">
        <f t="shared" si="238"/>
        <v>0</v>
      </c>
    </row>
    <row r="775" spans="1:12" ht="12.75" hidden="1" customHeight="1" outlineLevel="1">
      <c r="A775" s="61" t="str">
        <f>"         "&amp;Labels!B97</f>
        <v xml:space="preserve">         Product 3</v>
      </c>
      <c r="B775" s="76">
        <f t="shared" si="234"/>
        <v>0</v>
      </c>
      <c r="C775" s="76">
        <f t="shared" si="234"/>
        <v>0</v>
      </c>
      <c r="D775" s="76">
        <f t="shared" si="234"/>
        <v>0</v>
      </c>
      <c r="E775" s="76">
        <f t="shared" si="234"/>
        <v>0</v>
      </c>
      <c r="F775" s="43">
        <f t="shared" si="235"/>
        <v>0</v>
      </c>
      <c r="G775" s="76">
        <f t="shared" si="236"/>
        <v>0</v>
      </c>
      <c r="H775" s="76">
        <f t="shared" si="236"/>
        <v>0</v>
      </c>
      <c r="I775" s="76">
        <f t="shared" si="236"/>
        <v>0</v>
      </c>
      <c r="J775" s="76">
        <f t="shared" si="236"/>
        <v>0</v>
      </c>
      <c r="K775" s="43">
        <f t="shared" si="237"/>
        <v>0</v>
      </c>
      <c r="L775" s="43">
        <f t="shared" si="238"/>
        <v>0</v>
      </c>
    </row>
    <row r="776" spans="1:12" ht="12.75" hidden="1" customHeight="1" outlineLevel="1">
      <c r="A776" s="61" t="str">
        <f>"         "&amp;Labels!B98</f>
        <v xml:space="preserve">         Product 4</v>
      </c>
      <c r="B776" s="76">
        <f t="shared" si="234"/>
        <v>0</v>
      </c>
      <c r="C776" s="76">
        <f t="shared" si="234"/>
        <v>0</v>
      </c>
      <c r="D776" s="76">
        <f t="shared" si="234"/>
        <v>0</v>
      </c>
      <c r="E776" s="76">
        <f t="shared" si="234"/>
        <v>0</v>
      </c>
      <c r="F776" s="43">
        <f t="shared" si="235"/>
        <v>0</v>
      </c>
      <c r="G776" s="76">
        <f t="shared" si="236"/>
        <v>0</v>
      </c>
      <c r="H776" s="76">
        <f t="shared" si="236"/>
        <v>0</v>
      </c>
      <c r="I776" s="76">
        <f t="shared" si="236"/>
        <v>0</v>
      </c>
      <c r="J776" s="76">
        <f t="shared" si="236"/>
        <v>0</v>
      </c>
      <c r="K776" s="43">
        <f t="shared" si="237"/>
        <v>0</v>
      </c>
      <c r="L776" s="43">
        <f t="shared" si="238"/>
        <v>0</v>
      </c>
    </row>
    <row r="777" spans="1:12" ht="12.75" hidden="1" customHeight="1" outlineLevel="1">
      <c r="A777" s="61" t="str">
        <f>"         "&amp;Labels!B99</f>
        <v xml:space="preserve">         Product 5</v>
      </c>
      <c r="B777" s="76">
        <f t="shared" si="234"/>
        <v>0</v>
      </c>
      <c r="C777" s="76">
        <f t="shared" si="234"/>
        <v>0</v>
      </c>
      <c r="D777" s="76">
        <f t="shared" si="234"/>
        <v>0</v>
      </c>
      <c r="E777" s="76">
        <f t="shared" si="234"/>
        <v>0</v>
      </c>
      <c r="F777" s="43">
        <f t="shared" si="235"/>
        <v>0</v>
      </c>
      <c r="G777" s="76">
        <f t="shared" si="236"/>
        <v>0</v>
      </c>
      <c r="H777" s="76">
        <f t="shared" si="236"/>
        <v>0</v>
      </c>
      <c r="I777" s="76">
        <f t="shared" si="236"/>
        <v>0</v>
      </c>
      <c r="J777" s="76">
        <f t="shared" si="236"/>
        <v>0</v>
      </c>
      <c r="K777" s="43">
        <f t="shared" si="237"/>
        <v>0</v>
      </c>
      <c r="L777" s="43">
        <f t="shared" si="238"/>
        <v>0</v>
      </c>
    </row>
    <row r="778" spans="1:12" ht="12.75" hidden="1" customHeight="1" outlineLevel="1">
      <c r="A778" s="61" t="str">
        <f>"         "&amp;Labels!B100</f>
        <v xml:space="preserve">         Product 6</v>
      </c>
      <c r="B778" s="76">
        <f t="shared" si="234"/>
        <v>0</v>
      </c>
      <c r="C778" s="76">
        <f t="shared" si="234"/>
        <v>0</v>
      </c>
      <c r="D778" s="76">
        <f t="shared" si="234"/>
        <v>0</v>
      </c>
      <c r="E778" s="76">
        <f t="shared" si="234"/>
        <v>0</v>
      </c>
      <c r="F778" s="43">
        <f t="shared" si="235"/>
        <v>0</v>
      </c>
      <c r="G778" s="76">
        <f t="shared" si="236"/>
        <v>0</v>
      </c>
      <c r="H778" s="76">
        <f t="shared" si="236"/>
        <v>0</v>
      </c>
      <c r="I778" s="76">
        <f t="shared" si="236"/>
        <v>0</v>
      </c>
      <c r="J778" s="76">
        <f t="shared" si="236"/>
        <v>0</v>
      </c>
      <c r="K778" s="43">
        <f t="shared" si="237"/>
        <v>0</v>
      </c>
      <c r="L778" s="43">
        <f t="shared" si="238"/>
        <v>0</v>
      </c>
    </row>
    <row r="779" spans="1:12" ht="12.75" hidden="1" customHeight="1" outlineLevel="1">
      <c r="A779" s="61" t="str">
        <f>"         "&amp;Labels!B101</f>
        <v xml:space="preserve">         Product 7</v>
      </c>
      <c r="B779" s="76">
        <f t="shared" si="234"/>
        <v>0</v>
      </c>
      <c r="C779" s="76">
        <f t="shared" si="234"/>
        <v>0</v>
      </c>
      <c r="D779" s="76">
        <f t="shared" si="234"/>
        <v>0</v>
      </c>
      <c r="E779" s="76">
        <f t="shared" si="234"/>
        <v>0</v>
      </c>
      <c r="F779" s="43">
        <f t="shared" si="235"/>
        <v>0</v>
      </c>
      <c r="G779" s="76">
        <f t="shared" si="236"/>
        <v>0</v>
      </c>
      <c r="H779" s="76">
        <f t="shared" si="236"/>
        <v>0</v>
      </c>
      <c r="I779" s="76">
        <f t="shared" si="236"/>
        <v>0</v>
      </c>
      <c r="J779" s="76">
        <f t="shared" si="236"/>
        <v>0</v>
      </c>
      <c r="K779" s="43">
        <f t="shared" si="237"/>
        <v>0</v>
      </c>
      <c r="L779" s="43">
        <f t="shared" si="238"/>
        <v>0</v>
      </c>
    </row>
    <row r="780" spans="1:12" ht="12.75" hidden="1" customHeight="1" outlineLevel="1">
      <c r="A780" s="61" t="str">
        <f>"         "&amp;Labels!B102</f>
        <v xml:space="preserve">         Product 8</v>
      </c>
      <c r="B780" s="76">
        <f t="shared" si="234"/>
        <v>0</v>
      </c>
      <c r="C780" s="76">
        <f t="shared" si="234"/>
        <v>0</v>
      </c>
      <c r="D780" s="76">
        <f t="shared" si="234"/>
        <v>0</v>
      </c>
      <c r="E780" s="76">
        <f t="shared" si="234"/>
        <v>0</v>
      </c>
      <c r="F780" s="43">
        <f t="shared" si="235"/>
        <v>0</v>
      </c>
      <c r="G780" s="76">
        <f t="shared" si="236"/>
        <v>0</v>
      </c>
      <c r="H780" s="76">
        <f t="shared" si="236"/>
        <v>0</v>
      </c>
      <c r="I780" s="76">
        <f t="shared" si="236"/>
        <v>0</v>
      </c>
      <c r="J780" s="76">
        <f t="shared" si="236"/>
        <v>0</v>
      </c>
      <c r="K780" s="43">
        <f t="shared" si="237"/>
        <v>0</v>
      </c>
      <c r="L780" s="43">
        <f t="shared" si="238"/>
        <v>0</v>
      </c>
    </row>
    <row r="781" spans="1:12" ht="12.75" hidden="1" customHeight="1" outlineLevel="1">
      <c r="A781" s="61" t="str">
        <f>"         "&amp;Labels!B103</f>
        <v xml:space="preserve">         Product 9</v>
      </c>
      <c r="B781" s="76">
        <f t="shared" si="234"/>
        <v>0</v>
      </c>
      <c r="C781" s="76">
        <f t="shared" si="234"/>
        <v>0</v>
      </c>
      <c r="D781" s="76">
        <f t="shared" si="234"/>
        <v>0</v>
      </c>
      <c r="E781" s="76">
        <f t="shared" si="234"/>
        <v>0</v>
      </c>
      <c r="F781" s="43">
        <f t="shared" si="235"/>
        <v>0</v>
      </c>
      <c r="G781" s="76">
        <f t="shared" si="236"/>
        <v>0</v>
      </c>
      <c r="H781" s="76">
        <f t="shared" si="236"/>
        <v>0</v>
      </c>
      <c r="I781" s="76">
        <f t="shared" si="236"/>
        <v>0</v>
      </c>
      <c r="J781" s="76">
        <f t="shared" si="236"/>
        <v>0</v>
      </c>
      <c r="K781" s="43">
        <f t="shared" si="237"/>
        <v>0</v>
      </c>
      <c r="L781" s="43">
        <f t="shared" si="238"/>
        <v>0</v>
      </c>
    </row>
    <row r="782" spans="1:12" ht="12.75" hidden="1" customHeight="1" outlineLevel="1">
      <c r="A782" s="61" t="str">
        <f>"         "&amp;Labels!B104</f>
        <v xml:space="preserve">         Product 10</v>
      </c>
      <c r="B782" s="76">
        <f t="shared" si="234"/>
        <v>0</v>
      </c>
      <c r="C782" s="76">
        <f t="shared" si="234"/>
        <v>0</v>
      </c>
      <c r="D782" s="76">
        <f t="shared" si="234"/>
        <v>0</v>
      </c>
      <c r="E782" s="76">
        <f t="shared" si="234"/>
        <v>0</v>
      </c>
      <c r="F782" s="43">
        <f t="shared" si="235"/>
        <v>0</v>
      </c>
      <c r="G782" s="76">
        <f t="shared" si="236"/>
        <v>0</v>
      </c>
      <c r="H782" s="76">
        <f t="shared" si="236"/>
        <v>0</v>
      </c>
      <c r="I782" s="76">
        <f t="shared" si="236"/>
        <v>0</v>
      </c>
      <c r="J782" s="76">
        <f t="shared" si="236"/>
        <v>0</v>
      </c>
      <c r="K782" s="43">
        <f t="shared" si="237"/>
        <v>0</v>
      </c>
      <c r="L782" s="43">
        <f t="shared" si="238"/>
        <v>0</v>
      </c>
    </row>
    <row r="783" spans="1:12" ht="12.75" hidden="1" customHeight="1" outlineLevel="1">
      <c r="A783" s="61" t="str">
        <f>"         "&amp;Labels!C94</f>
        <v xml:space="preserve">         Total</v>
      </c>
      <c r="B783" s="84">
        <f t="shared" si="234"/>
        <v>0</v>
      </c>
      <c r="C783" s="84">
        <f t="shared" si="234"/>
        <v>0</v>
      </c>
      <c r="D783" s="84">
        <f t="shared" si="234"/>
        <v>0</v>
      </c>
      <c r="E783" s="84">
        <f t="shared" si="234"/>
        <v>0</v>
      </c>
      <c r="F783" s="43">
        <f t="shared" si="235"/>
        <v>0</v>
      </c>
      <c r="G783" s="84">
        <f t="shared" si="236"/>
        <v>0</v>
      </c>
      <c r="H783" s="84">
        <f t="shared" si="236"/>
        <v>0</v>
      </c>
      <c r="I783" s="84">
        <f t="shared" si="236"/>
        <v>0</v>
      </c>
      <c r="J783" s="84">
        <f t="shared" si="236"/>
        <v>0</v>
      </c>
      <c r="K783" s="43">
        <f t="shared" si="237"/>
        <v>0</v>
      </c>
      <c r="L783" s="43">
        <f t="shared" si="238"/>
        <v>0</v>
      </c>
    </row>
    <row r="784" spans="1:12" ht="12.75" hidden="1" customHeight="1" outlineLevel="1">
      <c r="A784" s="61" t="str">
        <f>"      "&amp;Labels!B92</f>
        <v xml:space="preserve">      Q 8</v>
      </c>
      <c r="B784" s="84"/>
      <c r="C784" s="84"/>
      <c r="D784" s="84"/>
      <c r="E784" s="84"/>
      <c r="F784" s="43"/>
      <c r="G784" s="84"/>
      <c r="H784" s="84"/>
      <c r="I784" s="84"/>
      <c r="J784" s="84"/>
      <c r="K784" s="43"/>
      <c r="L784" s="43"/>
    </row>
    <row r="785" spans="1:12" ht="12.75" hidden="1" customHeight="1" outlineLevel="1">
      <c r="A785" s="61" t="str">
        <f>"         "&amp;Labels!B95</f>
        <v xml:space="preserve">         Product 1</v>
      </c>
      <c r="B785" s="76">
        <f t="shared" ref="B785:E795" si="239">SUM(B567,B676)</f>
        <v>0</v>
      </c>
      <c r="C785" s="76">
        <f t="shared" si="239"/>
        <v>0</v>
      </c>
      <c r="D785" s="76">
        <f t="shared" si="239"/>
        <v>0</v>
      </c>
      <c r="E785" s="76">
        <f t="shared" si="239"/>
        <v>0</v>
      </c>
      <c r="F785" s="43">
        <f t="shared" ref="F785:F795" si="240">SUM(B785:E785)</f>
        <v>0</v>
      </c>
      <c r="G785" s="76">
        <f t="shared" ref="G785:J795" si="241">SUM(G567,G676)</f>
        <v>0</v>
      </c>
      <c r="H785" s="76">
        <f t="shared" si="241"/>
        <v>0</v>
      </c>
      <c r="I785" s="76">
        <f t="shared" si="241"/>
        <v>0</v>
      </c>
      <c r="J785" s="76">
        <f t="shared" si="241"/>
        <v>0</v>
      </c>
      <c r="K785" s="43">
        <f t="shared" ref="K785:K795" si="242">SUM(G785:J785)</f>
        <v>0</v>
      </c>
      <c r="L785" s="43">
        <f t="shared" ref="L785:L795" si="243">SUM(B785:E785,G785:J785)</f>
        <v>0</v>
      </c>
    </row>
    <row r="786" spans="1:12" ht="12.75" hidden="1" customHeight="1" outlineLevel="1">
      <c r="A786" s="61" t="str">
        <f>"         "&amp;Labels!B96</f>
        <v xml:space="preserve">         Product 2</v>
      </c>
      <c r="B786" s="76">
        <f t="shared" si="239"/>
        <v>0</v>
      </c>
      <c r="C786" s="76">
        <f t="shared" si="239"/>
        <v>0</v>
      </c>
      <c r="D786" s="76">
        <f t="shared" si="239"/>
        <v>0</v>
      </c>
      <c r="E786" s="76">
        <f t="shared" si="239"/>
        <v>0</v>
      </c>
      <c r="F786" s="43">
        <f t="shared" si="240"/>
        <v>0</v>
      </c>
      <c r="G786" s="76">
        <f t="shared" si="241"/>
        <v>0</v>
      </c>
      <c r="H786" s="76">
        <f t="shared" si="241"/>
        <v>0</v>
      </c>
      <c r="I786" s="76">
        <f t="shared" si="241"/>
        <v>0</v>
      </c>
      <c r="J786" s="76">
        <f t="shared" si="241"/>
        <v>0</v>
      </c>
      <c r="K786" s="43">
        <f t="shared" si="242"/>
        <v>0</v>
      </c>
      <c r="L786" s="43">
        <f t="shared" si="243"/>
        <v>0</v>
      </c>
    </row>
    <row r="787" spans="1:12" ht="12.75" hidden="1" customHeight="1" outlineLevel="1">
      <c r="A787" s="61" t="str">
        <f>"         "&amp;Labels!B97</f>
        <v xml:space="preserve">         Product 3</v>
      </c>
      <c r="B787" s="76">
        <f t="shared" si="239"/>
        <v>0</v>
      </c>
      <c r="C787" s="76">
        <f t="shared" si="239"/>
        <v>0</v>
      </c>
      <c r="D787" s="76">
        <f t="shared" si="239"/>
        <v>0</v>
      </c>
      <c r="E787" s="76">
        <f t="shared" si="239"/>
        <v>0</v>
      </c>
      <c r="F787" s="43">
        <f t="shared" si="240"/>
        <v>0</v>
      </c>
      <c r="G787" s="76">
        <f t="shared" si="241"/>
        <v>0</v>
      </c>
      <c r="H787" s="76">
        <f t="shared" si="241"/>
        <v>0</v>
      </c>
      <c r="I787" s="76">
        <f t="shared" si="241"/>
        <v>0</v>
      </c>
      <c r="J787" s="76">
        <f t="shared" si="241"/>
        <v>0</v>
      </c>
      <c r="K787" s="43">
        <f t="shared" si="242"/>
        <v>0</v>
      </c>
      <c r="L787" s="43">
        <f t="shared" si="243"/>
        <v>0</v>
      </c>
    </row>
    <row r="788" spans="1:12" ht="12.75" hidden="1" customHeight="1" outlineLevel="1">
      <c r="A788" s="61" t="str">
        <f>"         "&amp;Labels!B98</f>
        <v xml:space="preserve">         Product 4</v>
      </c>
      <c r="B788" s="76">
        <f t="shared" si="239"/>
        <v>0</v>
      </c>
      <c r="C788" s="76">
        <f t="shared" si="239"/>
        <v>0</v>
      </c>
      <c r="D788" s="76">
        <f t="shared" si="239"/>
        <v>0</v>
      </c>
      <c r="E788" s="76">
        <f t="shared" si="239"/>
        <v>0</v>
      </c>
      <c r="F788" s="43">
        <f t="shared" si="240"/>
        <v>0</v>
      </c>
      <c r="G788" s="76">
        <f t="shared" si="241"/>
        <v>0</v>
      </c>
      <c r="H788" s="76">
        <f t="shared" si="241"/>
        <v>0</v>
      </c>
      <c r="I788" s="76">
        <f t="shared" si="241"/>
        <v>0</v>
      </c>
      <c r="J788" s="76">
        <f t="shared" si="241"/>
        <v>0</v>
      </c>
      <c r="K788" s="43">
        <f t="shared" si="242"/>
        <v>0</v>
      </c>
      <c r="L788" s="43">
        <f t="shared" si="243"/>
        <v>0</v>
      </c>
    </row>
    <row r="789" spans="1:12" ht="12.75" hidden="1" customHeight="1" outlineLevel="1">
      <c r="A789" s="61" t="str">
        <f>"         "&amp;Labels!B99</f>
        <v xml:space="preserve">         Product 5</v>
      </c>
      <c r="B789" s="76">
        <f t="shared" si="239"/>
        <v>0</v>
      </c>
      <c r="C789" s="76">
        <f t="shared" si="239"/>
        <v>0</v>
      </c>
      <c r="D789" s="76">
        <f t="shared" si="239"/>
        <v>0</v>
      </c>
      <c r="E789" s="76">
        <f t="shared" si="239"/>
        <v>0</v>
      </c>
      <c r="F789" s="43">
        <f t="shared" si="240"/>
        <v>0</v>
      </c>
      <c r="G789" s="76">
        <f t="shared" si="241"/>
        <v>0</v>
      </c>
      <c r="H789" s="76">
        <f t="shared" si="241"/>
        <v>0</v>
      </c>
      <c r="I789" s="76">
        <f t="shared" si="241"/>
        <v>0</v>
      </c>
      <c r="J789" s="76">
        <f t="shared" si="241"/>
        <v>0</v>
      </c>
      <c r="K789" s="43">
        <f t="shared" si="242"/>
        <v>0</v>
      </c>
      <c r="L789" s="43">
        <f t="shared" si="243"/>
        <v>0</v>
      </c>
    </row>
    <row r="790" spans="1:12" ht="12.75" hidden="1" customHeight="1" outlineLevel="1">
      <c r="A790" s="61" t="str">
        <f>"         "&amp;Labels!B100</f>
        <v xml:space="preserve">         Product 6</v>
      </c>
      <c r="B790" s="76">
        <f t="shared" si="239"/>
        <v>0</v>
      </c>
      <c r="C790" s="76">
        <f t="shared" si="239"/>
        <v>0</v>
      </c>
      <c r="D790" s="76">
        <f t="shared" si="239"/>
        <v>0</v>
      </c>
      <c r="E790" s="76">
        <f t="shared" si="239"/>
        <v>0</v>
      </c>
      <c r="F790" s="43">
        <f t="shared" si="240"/>
        <v>0</v>
      </c>
      <c r="G790" s="76">
        <f t="shared" si="241"/>
        <v>0</v>
      </c>
      <c r="H790" s="76">
        <f t="shared" si="241"/>
        <v>0</v>
      </c>
      <c r="I790" s="76">
        <f t="shared" si="241"/>
        <v>0</v>
      </c>
      <c r="J790" s="76">
        <f t="shared" si="241"/>
        <v>0</v>
      </c>
      <c r="K790" s="43">
        <f t="shared" si="242"/>
        <v>0</v>
      </c>
      <c r="L790" s="43">
        <f t="shared" si="243"/>
        <v>0</v>
      </c>
    </row>
    <row r="791" spans="1:12" ht="12.75" hidden="1" customHeight="1" outlineLevel="1">
      <c r="A791" s="61" t="str">
        <f>"         "&amp;Labels!B101</f>
        <v xml:space="preserve">         Product 7</v>
      </c>
      <c r="B791" s="76">
        <f t="shared" si="239"/>
        <v>0</v>
      </c>
      <c r="C791" s="76">
        <f t="shared" si="239"/>
        <v>0</v>
      </c>
      <c r="D791" s="76">
        <f t="shared" si="239"/>
        <v>0</v>
      </c>
      <c r="E791" s="76">
        <f t="shared" si="239"/>
        <v>0</v>
      </c>
      <c r="F791" s="43">
        <f t="shared" si="240"/>
        <v>0</v>
      </c>
      <c r="G791" s="76">
        <f t="shared" si="241"/>
        <v>0</v>
      </c>
      <c r="H791" s="76">
        <f t="shared" si="241"/>
        <v>0</v>
      </c>
      <c r="I791" s="76">
        <f t="shared" si="241"/>
        <v>0</v>
      </c>
      <c r="J791" s="76">
        <f t="shared" si="241"/>
        <v>0</v>
      </c>
      <c r="K791" s="43">
        <f t="shared" si="242"/>
        <v>0</v>
      </c>
      <c r="L791" s="43">
        <f t="shared" si="243"/>
        <v>0</v>
      </c>
    </row>
    <row r="792" spans="1:12" ht="12.75" hidden="1" customHeight="1" outlineLevel="1">
      <c r="A792" s="61" t="str">
        <f>"         "&amp;Labels!B102</f>
        <v xml:space="preserve">         Product 8</v>
      </c>
      <c r="B792" s="76">
        <f t="shared" si="239"/>
        <v>0</v>
      </c>
      <c r="C792" s="76">
        <f t="shared" si="239"/>
        <v>0</v>
      </c>
      <c r="D792" s="76">
        <f t="shared" si="239"/>
        <v>0</v>
      </c>
      <c r="E792" s="76">
        <f t="shared" si="239"/>
        <v>0</v>
      </c>
      <c r="F792" s="43">
        <f t="shared" si="240"/>
        <v>0</v>
      </c>
      <c r="G792" s="76">
        <f t="shared" si="241"/>
        <v>0</v>
      </c>
      <c r="H792" s="76">
        <f t="shared" si="241"/>
        <v>0</v>
      </c>
      <c r="I792" s="76">
        <f t="shared" si="241"/>
        <v>0</v>
      </c>
      <c r="J792" s="76">
        <f t="shared" si="241"/>
        <v>0</v>
      </c>
      <c r="K792" s="43">
        <f t="shared" si="242"/>
        <v>0</v>
      </c>
      <c r="L792" s="43">
        <f t="shared" si="243"/>
        <v>0</v>
      </c>
    </row>
    <row r="793" spans="1:12" ht="12.75" hidden="1" customHeight="1" outlineLevel="1">
      <c r="A793" s="61" t="str">
        <f>"         "&amp;Labels!B103</f>
        <v xml:space="preserve">         Product 9</v>
      </c>
      <c r="B793" s="76">
        <f t="shared" si="239"/>
        <v>0</v>
      </c>
      <c r="C793" s="76">
        <f t="shared" si="239"/>
        <v>0</v>
      </c>
      <c r="D793" s="76">
        <f t="shared" si="239"/>
        <v>0</v>
      </c>
      <c r="E793" s="76">
        <f t="shared" si="239"/>
        <v>0</v>
      </c>
      <c r="F793" s="43">
        <f t="shared" si="240"/>
        <v>0</v>
      </c>
      <c r="G793" s="76">
        <f t="shared" si="241"/>
        <v>0</v>
      </c>
      <c r="H793" s="76">
        <f t="shared" si="241"/>
        <v>0</v>
      </c>
      <c r="I793" s="76">
        <f t="shared" si="241"/>
        <v>0</v>
      </c>
      <c r="J793" s="76">
        <f t="shared" si="241"/>
        <v>0</v>
      </c>
      <c r="K793" s="43">
        <f t="shared" si="242"/>
        <v>0</v>
      </c>
      <c r="L793" s="43">
        <f t="shared" si="243"/>
        <v>0</v>
      </c>
    </row>
    <row r="794" spans="1:12" ht="12.75" hidden="1" customHeight="1" outlineLevel="1">
      <c r="A794" s="61" t="str">
        <f>"         "&amp;Labels!B104</f>
        <v xml:space="preserve">         Product 10</v>
      </c>
      <c r="B794" s="76">
        <f t="shared" si="239"/>
        <v>0</v>
      </c>
      <c r="C794" s="76">
        <f t="shared" si="239"/>
        <v>0</v>
      </c>
      <c r="D794" s="76">
        <f t="shared" si="239"/>
        <v>0</v>
      </c>
      <c r="E794" s="76">
        <f t="shared" si="239"/>
        <v>0</v>
      </c>
      <c r="F794" s="43">
        <f t="shared" si="240"/>
        <v>0</v>
      </c>
      <c r="G794" s="76">
        <f t="shared" si="241"/>
        <v>0</v>
      </c>
      <c r="H794" s="76">
        <f t="shared" si="241"/>
        <v>0</v>
      </c>
      <c r="I794" s="76">
        <f t="shared" si="241"/>
        <v>0</v>
      </c>
      <c r="J794" s="76">
        <f t="shared" si="241"/>
        <v>0</v>
      </c>
      <c r="K794" s="43">
        <f t="shared" si="242"/>
        <v>0</v>
      </c>
      <c r="L794" s="43">
        <f t="shared" si="243"/>
        <v>0</v>
      </c>
    </row>
    <row r="795" spans="1:12" ht="12.75" hidden="1" customHeight="1" outlineLevel="1">
      <c r="A795" s="61" t="str">
        <f>"         "&amp;Labels!C94</f>
        <v xml:space="preserve">         Total</v>
      </c>
      <c r="B795" s="84">
        <f t="shared" si="239"/>
        <v>0</v>
      </c>
      <c r="C795" s="84">
        <f t="shared" si="239"/>
        <v>0</v>
      </c>
      <c r="D795" s="84">
        <f t="shared" si="239"/>
        <v>0</v>
      </c>
      <c r="E795" s="84">
        <f t="shared" si="239"/>
        <v>0</v>
      </c>
      <c r="F795" s="43">
        <f t="shared" si="240"/>
        <v>0</v>
      </c>
      <c r="G795" s="84">
        <f t="shared" si="241"/>
        <v>0</v>
      </c>
      <c r="H795" s="84">
        <f t="shared" si="241"/>
        <v>0</v>
      </c>
      <c r="I795" s="84">
        <f t="shared" si="241"/>
        <v>0</v>
      </c>
      <c r="J795" s="84">
        <f t="shared" si="241"/>
        <v>0</v>
      </c>
      <c r="K795" s="43">
        <f t="shared" si="242"/>
        <v>0</v>
      </c>
      <c r="L795" s="43">
        <f t="shared" si="243"/>
        <v>0</v>
      </c>
    </row>
    <row r="796" spans="1:12" ht="12.75" hidden="1" customHeight="1" outlineLevel="1">
      <c r="A796" s="55" t="str">
        <f>"      "&amp;Labels!C84</f>
        <v xml:space="preserve">      Total</v>
      </c>
      <c r="B796" s="74">
        <f>B31</f>
        <v>0</v>
      </c>
      <c r="C796" s="74">
        <f>C31</f>
        <v>0</v>
      </c>
      <c r="D796" s="74">
        <f>D31</f>
        <v>0</v>
      </c>
      <c r="E796" s="74">
        <f>E31</f>
        <v>0</v>
      </c>
      <c r="F796" s="43">
        <f>SUM(B31:E31)</f>
        <v>0</v>
      </c>
      <c r="G796" s="74">
        <f>G31</f>
        <v>0</v>
      </c>
      <c r="H796" s="74">
        <f>H31</f>
        <v>0</v>
      </c>
      <c r="I796" s="74">
        <f>I31</f>
        <v>0</v>
      </c>
      <c r="J796" s="74">
        <f>J31</f>
        <v>0</v>
      </c>
      <c r="K796" s="43">
        <f>SUM(G31:J31)</f>
        <v>0</v>
      </c>
      <c r="L796" s="43">
        <f>SUM(B31:E31,G31:J31)</f>
        <v>0</v>
      </c>
    </row>
    <row r="797" spans="1:12" ht="12.75" hidden="1" customHeight="1" outlineLevel="1">
      <c r="A797" s="61" t="str">
        <f>"         "&amp;Labels!B95</f>
        <v xml:space="preserve">         Product 1</v>
      </c>
      <c r="B797" s="76">
        <f t="shared" ref="B797:E807" si="244">B21</f>
        <v>0</v>
      </c>
      <c r="C797" s="76">
        <f t="shared" si="244"/>
        <v>0</v>
      </c>
      <c r="D797" s="76">
        <f t="shared" si="244"/>
        <v>0</v>
      </c>
      <c r="E797" s="76">
        <f t="shared" si="244"/>
        <v>0</v>
      </c>
      <c r="F797" s="43">
        <f t="shared" ref="F797:F807" si="245">SUM(B21:E21)</f>
        <v>0</v>
      </c>
      <c r="G797" s="76">
        <f t="shared" ref="G797:J807" si="246">G21</f>
        <v>0</v>
      </c>
      <c r="H797" s="76">
        <f t="shared" si="246"/>
        <v>0</v>
      </c>
      <c r="I797" s="76">
        <f t="shared" si="246"/>
        <v>0</v>
      </c>
      <c r="J797" s="76">
        <f t="shared" si="246"/>
        <v>0</v>
      </c>
      <c r="K797" s="43">
        <f t="shared" ref="K797:K807" si="247">SUM(G21:J21)</f>
        <v>0</v>
      </c>
      <c r="L797" s="43">
        <f t="shared" ref="L797:L807" si="248">SUM(B21:E21,G21:J21)</f>
        <v>0</v>
      </c>
    </row>
    <row r="798" spans="1:12" ht="12.75" hidden="1" customHeight="1" outlineLevel="1">
      <c r="A798" s="61" t="str">
        <f>"         "&amp;Labels!B96</f>
        <v xml:space="preserve">         Product 2</v>
      </c>
      <c r="B798" s="76">
        <f t="shared" si="244"/>
        <v>0</v>
      </c>
      <c r="C798" s="76">
        <f t="shared" si="244"/>
        <v>0</v>
      </c>
      <c r="D798" s="76">
        <f t="shared" si="244"/>
        <v>0</v>
      </c>
      <c r="E798" s="76">
        <f t="shared" si="244"/>
        <v>0</v>
      </c>
      <c r="F798" s="43">
        <f t="shared" si="245"/>
        <v>0</v>
      </c>
      <c r="G798" s="76">
        <f t="shared" si="246"/>
        <v>0</v>
      </c>
      <c r="H798" s="76">
        <f t="shared" si="246"/>
        <v>0</v>
      </c>
      <c r="I798" s="76">
        <f t="shared" si="246"/>
        <v>0</v>
      </c>
      <c r="J798" s="76">
        <f t="shared" si="246"/>
        <v>0</v>
      </c>
      <c r="K798" s="43">
        <f t="shared" si="247"/>
        <v>0</v>
      </c>
      <c r="L798" s="43">
        <f t="shared" si="248"/>
        <v>0</v>
      </c>
    </row>
    <row r="799" spans="1:12" ht="12.75" hidden="1" customHeight="1" outlineLevel="1">
      <c r="A799" s="61" t="str">
        <f>"         "&amp;Labels!B97</f>
        <v xml:space="preserve">         Product 3</v>
      </c>
      <c r="B799" s="76">
        <f t="shared" si="244"/>
        <v>0</v>
      </c>
      <c r="C799" s="76">
        <f t="shared" si="244"/>
        <v>0</v>
      </c>
      <c r="D799" s="76">
        <f t="shared" si="244"/>
        <v>0</v>
      </c>
      <c r="E799" s="76">
        <f t="shared" si="244"/>
        <v>0</v>
      </c>
      <c r="F799" s="43">
        <f t="shared" si="245"/>
        <v>0</v>
      </c>
      <c r="G799" s="76">
        <f t="shared" si="246"/>
        <v>0</v>
      </c>
      <c r="H799" s="76">
        <f t="shared" si="246"/>
        <v>0</v>
      </c>
      <c r="I799" s="76">
        <f t="shared" si="246"/>
        <v>0</v>
      </c>
      <c r="J799" s="76">
        <f t="shared" si="246"/>
        <v>0</v>
      </c>
      <c r="K799" s="43">
        <f t="shared" si="247"/>
        <v>0</v>
      </c>
      <c r="L799" s="43">
        <f t="shared" si="248"/>
        <v>0</v>
      </c>
    </row>
    <row r="800" spans="1:12" ht="12.75" hidden="1" customHeight="1" outlineLevel="1">
      <c r="A800" s="61" t="str">
        <f>"         "&amp;Labels!B98</f>
        <v xml:space="preserve">         Product 4</v>
      </c>
      <c r="B800" s="76">
        <f t="shared" si="244"/>
        <v>0</v>
      </c>
      <c r="C800" s="76">
        <f t="shared" si="244"/>
        <v>0</v>
      </c>
      <c r="D800" s="76">
        <f t="shared" si="244"/>
        <v>0</v>
      </c>
      <c r="E800" s="76">
        <f t="shared" si="244"/>
        <v>0</v>
      </c>
      <c r="F800" s="43">
        <f t="shared" si="245"/>
        <v>0</v>
      </c>
      <c r="G800" s="76">
        <f t="shared" si="246"/>
        <v>0</v>
      </c>
      <c r="H800" s="76">
        <f t="shared" si="246"/>
        <v>0</v>
      </c>
      <c r="I800" s="76">
        <f t="shared" si="246"/>
        <v>0</v>
      </c>
      <c r="J800" s="76">
        <f t="shared" si="246"/>
        <v>0</v>
      </c>
      <c r="K800" s="43">
        <f t="shared" si="247"/>
        <v>0</v>
      </c>
      <c r="L800" s="43">
        <f t="shared" si="248"/>
        <v>0</v>
      </c>
    </row>
    <row r="801" spans="1:12" ht="12.75" hidden="1" customHeight="1" outlineLevel="1">
      <c r="A801" s="61" t="str">
        <f>"         "&amp;Labels!B99</f>
        <v xml:space="preserve">         Product 5</v>
      </c>
      <c r="B801" s="76">
        <f t="shared" si="244"/>
        <v>0</v>
      </c>
      <c r="C801" s="76">
        <f t="shared" si="244"/>
        <v>0</v>
      </c>
      <c r="D801" s="76">
        <f t="shared" si="244"/>
        <v>0</v>
      </c>
      <c r="E801" s="76">
        <f t="shared" si="244"/>
        <v>0</v>
      </c>
      <c r="F801" s="43">
        <f t="shared" si="245"/>
        <v>0</v>
      </c>
      <c r="G801" s="76">
        <f t="shared" si="246"/>
        <v>0</v>
      </c>
      <c r="H801" s="76">
        <f t="shared" si="246"/>
        <v>0</v>
      </c>
      <c r="I801" s="76">
        <f t="shared" si="246"/>
        <v>0</v>
      </c>
      <c r="J801" s="76">
        <f t="shared" si="246"/>
        <v>0</v>
      </c>
      <c r="K801" s="43">
        <f t="shared" si="247"/>
        <v>0</v>
      </c>
      <c r="L801" s="43">
        <f t="shared" si="248"/>
        <v>0</v>
      </c>
    </row>
    <row r="802" spans="1:12" ht="12.75" hidden="1" customHeight="1" outlineLevel="1">
      <c r="A802" s="61" t="str">
        <f>"         "&amp;Labels!B100</f>
        <v xml:space="preserve">         Product 6</v>
      </c>
      <c r="B802" s="76">
        <f t="shared" si="244"/>
        <v>0</v>
      </c>
      <c r="C802" s="76">
        <f t="shared" si="244"/>
        <v>0</v>
      </c>
      <c r="D802" s="76">
        <f t="shared" si="244"/>
        <v>0</v>
      </c>
      <c r="E802" s="76">
        <f t="shared" si="244"/>
        <v>0</v>
      </c>
      <c r="F802" s="43">
        <f t="shared" si="245"/>
        <v>0</v>
      </c>
      <c r="G802" s="76">
        <f t="shared" si="246"/>
        <v>0</v>
      </c>
      <c r="H802" s="76">
        <f t="shared" si="246"/>
        <v>0</v>
      </c>
      <c r="I802" s="76">
        <f t="shared" si="246"/>
        <v>0</v>
      </c>
      <c r="J802" s="76">
        <f t="shared" si="246"/>
        <v>0</v>
      </c>
      <c r="K802" s="43">
        <f t="shared" si="247"/>
        <v>0</v>
      </c>
      <c r="L802" s="43">
        <f t="shared" si="248"/>
        <v>0</v>
      </c>
    </row>
    <row r="803" spans="1:12" ht="12.75" hidden="1" customHeight="1" outlineLevel="1">
      <c r="A803" s="61" t="str">
        <f>"         "&amp;Labels!B101</f>
        <v xml:space="preserve">         Product 7</v>
      </c>
      <c r="B803" s="76">
        <f t="shared" si="244"/>
        <v>0</v>
      </c>
      <c r="C803" s="76">
        <f t="shared" si="244"/>
        <v>0</v>
      </c>
      <c r="D803" s="76">
        <f t="shared" si="244"/>
        <v>0</v>
      </c>
      <c r="E803" s="76">
        <f t="shared" si="244"/>
        <v>0</v>
      </c>
      <c r="F803" s="43">
        <f t="shared" si="245"/>
        <v>0</v>
      </c>
      <c r="G803" s="76">
        <f t="shared" si="246"/>
        <v>0</v>
      </c>
      <c r="H803" s="76">
        <f t="shared" si="246"/>
        <v>0</v>
      </c>
      <c r="I803" s="76">
        <f t="shared" si="246"/>
        <v>0</v>
      </c>
      <c r="J803" s="76">
        <f t="shared" si="246"/>
        <v>0</v>
      </c>
      <c r="K803" s="43">
        <f t="shared" si="247"/>
        <v>0</v>
      </c>
      <c r="L803" s="43">
        <f t="shared" si="248"/>
        <v>0</v>
      </c>
    </row>
    <row r="804" spans="1:12" ht="12.75" hidden="1" customHeight="1" outlineLevel="1">
      <c r="A804" s="61" t="str">
        <f>"         "&amp;Labels!B102</f>
        <v xml:space="preserve">         Product 8</v>
      </c>
      <c r="B804" s="76">
        <f t="shared" si="244"/>
        <v>0</v>
      </c>
      <c r="C804" s="76">
        <f t="shared" si="244"/>
        <v>0</v>
      </c>
      <c r="D804" s="76">
        <f t="shared" si="244"/>
        <v>0</v>
      </c>
      <c r="E804" s="76">
        <f t="shared" si="244"/>
        <v>0</v>
      </c>
      <c r="F804" s="43">
        <f t="shared" si="245"/>
        <v>0</v>
      </c>
      <c r="G804" s="76">
        <f t="shared" si="246"/>
        <v>0</v>
      </c>
      <c r="H804" s="76">
        <f t="shared" si="246"/>
        <v>0</v>
      </c>
      <c r="I804" s="76">
        <f t="shared" si="246"/>
        <v>0</v>
      </c>
      <c r="J804" s="76">
        <f t="shared" si="246"/>
        <v>0</v>
      </c>
      <c r="K804" s="43">
        <f t="shared" si="247"/>
        <v>0</v>
      </c>
      <c r="L804" s="43">
        <f t="shared" si="248"/>
        <v>0</v>
      </c>
    </row>
    <row r="805" spans="1:12" ht="12.75" hidden="1" customHeight="1" outlineLevel="1">
      <c r="A805" s="61" t="str">
        <f>"         "&amp;Labels!B103</f>
        <v xml:space="preserve">         Product 9</v>
      </c>
      <c r="B805" s="76">
        <f t="shared" si="244"/>
        <v>0</v>
      </c>
      <c r="C805" s="76">
        <f t="shared" si="244"/>
        <v>0</v>
      </c>
      <c r="D805" s="76">
        <f t="shared" si="244"/>
        <v>0</v>
      </c>
      <c r="E805" s="76">
        <f t="shared" si="244"/>
        <v>0</v>
      </c>
      <c r="F805" s="43">
        <f t="shared" si="245"/>
        <v>0</v>
      </c>
      <c r="G805" s="76">
        <f t="shared" si="246"/>
        <v>0</v>
      </c>
      <c r="H805" s="76">
        <f t="shared" si="246"/>
        <v>0</v>
      </c>
      <c r="I805" s="76">
        <f t="shared" si="246"/>
        <v>0</v>
      </c>
      <c r="J805" s="76">
        <f t="shared" si="246"/>
        <v>0</v>
      </c>
      <c r="K805" s="43">
        <f t="shared" si="247"/>
        <v>0</v>
      </c>
      <c r="L805" s="43">
        <f t="shared" si="248"/>
        <v>0</v>
      </c>
    </row>
    <row r="806" spans="1:12" ht="12.75" hidden="1" customHeight="1" outlineLevel="1">
      <c r="A806" s="61" t="str">
        <f>"         "&amp;Labels!B104</f>
        <v xml:space="preserve">         Product 10</v>
      </c>
      <c r="B806" s="76">
        <f t="shared" si="244"/>
        <v>0</v>
      </c>
      <c r="C806" s="76">
        <f t="shared" si="244"/>
        <v>0</v>
      </c>
      <c r="D806" s="76">
        <f t="shared" si="244"/>
        <v>0</v>
      </c>
      <c r="E806" s="76">
        <f t="shared" si="244"/>
        <v>0</v>
      </c>
      <c r="F806" s="43">
        <f t="shared" si="245"/>
        <v>0</v>
      </c>
      <c r="G806" s="76">
        <f t="shared" si="246"/>
        <v>0</v>
      </c>
      <c r="H806" s="76">
        <f t="shared" si="246"/>
        <v>0</v>
      </c>
      <c r="I806" s="76">
        <f t="shared" si="246"/>
        <v>0</v>
      </c>
      <c r="J806" s="76">
        <f t="shared" si="246"/>
        <v>0</v>
      </c>
      <c r="K806" s="43">
        <f t="shared" si="247"/>
        <v>0</v>
      </c>
      <c r="L806" s="43">
        <f t="shared" si="248"/>
        <v>0</v>
      </c>
    </row>
    <row r="807" spans="1:12" ht="12.75" hidden="1" customHeight="1" outlineLevel="1">
      <c r="A807" s="85" t="str">
        <f>"         "&amp;Labels!C94</f>
        <v xml:space="preserve">         Total</v>
      </c>
      <c r="B807" s="86">
        <f t="shared" si="244"/>
        <v>0</v>
      </c>
      <c r="C807" s="86">
        <f t="shared" si="244"/>
        <v>0</v>
      </c>
      <c r="D807" s="86">
        <f t="shared" si="244"/>
        <v>0</v>
      </c>
      <c r="E807" s="86">
        <f t="shared" si="244"/>
        <v>0</v>
      </c>
      <c r="F807" s="45">
        <f t="shared" si="245"/>
        <v>0</v>
      </c>
      <c r="G807" s="86">
        <f t="shared" si="246"/>
        <v>0</v>
      </c>
      <c r="H807" s="86">
        <f t="shared" si="246"/>
        <v>0</v>
      </c>
      <c r="I807" s="86">
        <f t="shared" si="246"/>
        <v>0</v>
      </c>
      <c r="J807" s="86">
        <f t="shared" si="246"/>
        <v>0</v>
      </c>
      <c r="K807" s="45">
        <f t="shared" si="247"/>
        <v>0</v>
      </c>
      <c r="L807" s="45">
        <f t="shared" si="248"/>
        <v>0</v>
      </c>
    </row>
    <row r="808" spans="1:12" ht="12.75" hidden="1" customHeight="1" outlineLevel="1" collapsed="1"/>
    <row r="809" spans="1:12" ht="12.75" customHeight="1" collapsed="1"/>
  </sheetData>
  <mergeCells count="14">
    <mergeCell ref="A1:F1"/>
    <mergeCell ref="A2:F2"/>
    <mergeCell ref="A3:F3"/>
    <mergeCell ref="A4:F4"/>
    <mergeCell ref="A58:B58"/>
    <mergeCell ref="A60:B60"/>
    <mergeCell ref="A477:B477"/>
    <mergeCell ref="A478:B478"/>
    <mergeCell ref="A61:B61"/>
    <mergeCell ref="A101:B101"/>
    <mergeCell ref="A102:B102"/>
    <mergeCell ref="A143:B143"/>
    <mergeCell ref="A145:B145"/>
    <mergeCell ref="A146:B146"/>
  </mergeCells>
  <pageMargins left="0.25" right="0.25" top="0.5" bottom="0.5" header="0.5" footer="0.5"/>
  <pageSetup paperSize="9" fitToHeight="32767" orientation="landscape" horizontalDpi="0" verticalDpi="0" copies="0"/>
  <headerFooter alignWithMargins="0"/>
  <legacyDrawing r:id="rId1"/>
</worksheet>
</file>

<file path=xl/worksheets/sheet11.xml><?xml version="1.0" encoding="utf-8"?>
<worksheet xmlns="http://schemas.openxmlformats.org/spreadsheetml/2006/main" xmlns:r="http://schemas.openxmlformats.org/officeDocument/2006/relationships">
  <sheetPr>
    <outlinePr summaryBelow="0" summaryRight="0"/>
    <pageSetUpPr fitToPage="1"/>
  </sheetPr>
  <dimension ref="A1:L59"/>
  <sheetViews>
    <sheetView zoomScaleNormal="100" workbookViewId="0">
      <selection sqref="A1:F1"/>
    </sheetView>
  </sheetViews>
  <sheetFormatPr defaultRowHeight="12.75" customHeight="1" outlineLevelRow="1"/>
  <cols>
    <col min="1" max="1" width="17.140625" customWidth="1"/>
    <col min="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"Revenue Allocation Factors"</f>
        <v>Revenue Allocation Factors</v>
      </c>
      <c r="B3" s="169"/>
      <c r="C3" s="169"/>
      <c r="D3" s="169"/>
      <c r="E3" s="169"/>
      <c r="F3" s="169"/>
    </row>
    <row r="4" spans="1:12" ht="12.75" customHeight="1">
      <c r="A4" s="169" t="str">
        <f>""</f>
        <v/>
      </c>
      <c r="B4" s="169"/>
      <c r="C4" s="169"/>
      <c r="D4" s="169"/>
      <c r="E4" s="169"/>
      <c r="F4" s="169"/>
    </row>
    <row r="5" spans="1:12" ht="12.75" customHeight="1" collapsed="1">
      <c r="A5" s="168" t="str">
        <f>"Gross Margin Allocation Factors for Marketing Programs"</f>
        <v>Gross Margin Allocation Factors for Marketing Programs</v>
      </c>
      <c r="B5" s="168"/>
      <c r="C5" s="168"/>
      <c r="D5" s="168"/>
      <c r="E5" s="168"/>
      <c r="F5" s="168"/>
    </row>
    <row r="6" spans="1:12" ht="12.75" hidden="1" customHeight="1" outlineLevel="1">
      <c r="A6" s="1" t="str">
        <f>""</f>
        <v/>
      </c>
    </row>
    <row r="7" spans="1:12" ht="12.75" hidden="1" customHeight="1" outlineLevel="1">
      <c r="B7" s="27" t="str">
        <f>"Q1 FY2009"</f>
        <v>Q1 FY2009</v>
      </c>
      <c r="C7" s="28" t="str">
        <f>"Q2 FY2009"</f>
        <v>Q2 FY2009</v>
      </c>
      <c r="D7" s="28" t="str">
        <f>"Q3 FY2009"</f>
        <v>Q3 FY2009</v>
      </c>
      <c r="E7" s="28" t="str">
        <f>"Q4 FY2009"</f>
        <v>Q4 FY2009</v>
      </c>
      <c r="F7" s="39" t="str">
        <f>"FY2009"</f>
        <v>FY2009</v>
      </c>
      <c r="G7" s="28" t="str">
        <f>"Q1 FY2010"</f>
        <v>Q1 FY2010</v>
      </c>
      <c r="H7" s="28" t="str">
        <f>"Q2 FY2010"</f>
        <v>Q2 FY2010</v>
      </c>
      <c r="I7" s="28" t="str">
        <f>"Q3 FY2010"</f>
        <v>Q3 FY2010</v>
      </c>
      <c r="J7" s="28" t="str">
        <f>"Q4 FY2010"</f>
        <v>Q4 FY2010</v>
      </c>
      <c r="K7" s="39" t="str">
        <f>"FY2010"</f>
        <v>FY2010</v>
      </c>
      <c r="L7" s="39" t="s">
        <v>1646</v>
      </c>
    </row>
    <row r="8" spans="1:12" ht="12.75" hidden="1" customHeight="1" outlineLevel="1">
      <c r="A8" s="52" t="str">
        <f>Labels!B27</f>
        <v>Mktg Ev Age Factor</v>
      </c>
      <c r="B8" s="87"/>
      <c r="C8" s="87"/>
      <c r="D8" s="87"/>
      <c r="E8" s="87"/>
      <c r="F8" s="88"/>
      <c r="G8" s="87"/>
      <c r="H8" s="87"/>
      <c r="I8" s="87"/>
      <c r="J8" s="87"/>
      <c r="K8" s="88"/>
      <c r="L8" s="88"/>
    </row>
    <row r="9" spans="1:12" ht="12.75" hidden="1" customHeight="1" outlineLevel="1">
      <c r="A9" s="55" t="str">
        <f>"   "&amp;Labels!B81</f>
        <v xml:space="preserve">   Website</v>
      </c>
      <c r="B9" s="89"/>
      <c r="C9" s="89"/>
      <c r="D9" s="89"/>
      <c r="E9" s="89"/>
      <c r="F9" s="90"/>
      <c r="G9" s="89"/>
      <c r="H9" s="89"/>
      <c r="I9" s="89"/>
      <c r="J9" s="89"/>
      <c r="K9" s="90"/>
      <c r="L9" s="90"/>
    </row>
    <row r="10" spans="1:12" ht="12.75" hidden="1" customHeight="1" outlineLevel="1">
      <c r="A10" s="61" t="str">
        <f>"      "&amp;Labels!B85</f>
        <v xml:space="preserve">      Q 1</v>
      </c>
      <c r="B10" s="91">
        <f>IF(OR(Inputs!D16=0,'(Other Computations)'!B139&lt;0,'(Other Computations)'!B139&gt;Inputs!D16),0,('(Other Computations)'!B139/Inputs!D16*((16*Inputs!D19-8)*'(Other Computations)'!B139/Inputs!D16-32*Inputs!D19+18)+16*Inputs!D19-11)*('(Other Computations)'!B139/Inputs!D16)^2+1)</f>
        <v>0</v>
      </c>
      <c r="C10" s="91">
        <f>IF(OR(Inputs!D16=0,'(Other Computations)'!C139&lt;0,'(Other Computations)'!C139&gt;Inputs!D16),0,('(Other Computations)'!C139/Inputs!D16*((16*Inputs!D19-8)*'(Other Computations)'!C139/Inputs!D16-32*Inputs!D19+18)+16*Inputs!D19-11)*('(Other Computations)'!C139/Inputs!D16)^2+1)</f>
        <v>0</v>
      </c>
      <c r="D10" s="91">
        <f>IF(OR(Inputs!D16=0,'(Other Computations)'!D139&lt;0,'(Other Computations)'!D139&gt;Inputs!D16),0,('(Other Computations)'!D139/Inputs!D16*((16*Inputs!D19-8)*'(Other Computations)'!D139/Inputs!D16-32*Inputs!D19+18)+16*Inputs!D19-11)*('(Other Computations)'!D139/Inputs!D16)^2+1)</f>
        <v>0</v>
      </c>
      <c r="E10" s="91">
        <f>IF(OR(Inputs!D16=0,'(Other Computations)'!E139&lt;0,'(Other Computations)'!E139&gt;Inputs!D16),0,('(Other Computations)'!E139/Inputs!D16*((16*Inputs!D19-8)*'(Other Computations)'!E139/Inputs!D16-32*Inputs!D19+18)+16*Inputs!D19-11)*('(Other Computations)'!E139/Inputs!D16)^2+1)</f>
        <v>0</v>
      </c>
      <c r="F10" s="90"/>
      <c r="G10" s="91">
        <f>IF(OR(Inputs!D16=0,'(Other Computations)'!G139&lt;0,'(Other Computations)'!G139&gt;Inputs!D16),0,('(Other Computations)'!G139/Inputs!D16*((16*Inputs!D19-8)*'(Other Computations)'!G139/Inputs!D16-32*Inputs!D19+18)+16*Inputs!D19-11)*('(Other Computations)'!G139/Inputs!D16)^2+1)</f>
        <v>0</v>
      </c>
      <c r="H10" s="91">
        <f>IF(OR(Inputs!D16=0,'(Other Computations)'!H139&lt;0,'(Other Computations)'!H139&gt;Inputs!D16),0,('(Other Computations)'!H139/Inputs!D16*((16*Inputs!D19-8)*'(Other Computations)'!H139/Inputs!D16-32*Inputs!D19+18)+16*Inputs!D19-11)*('(Other Computations)'!H139/Inputs!D16)^2+1)</f>
        <v>0</v>
      </c>
      <c r="I10" s="91">
        <f>IF(OR(Inputs!D16=0,'(Other Computations)'!I139&lt;0,'(Other Computations)'!I139&gt;Inputs!D16),0,('(Other Computations)'!I139/Inputs!D16*((16*Inputs!D19-8)*'(Other Computations)'!I139/Inputs!D16-32*Inputs!D19+18)+16*Inputs!D19-11)*('(Other Computations)'!I139/Inputs!D16)^2+1)</f>
        <v>0</v>
      </c>
      <c r="J10" s="91">
        <f>IF(OR(Inputs!D16=0,'(Other Computations)'!J139&lt;0,'(Other Computations)'!J139&gt;Inputs!D16),0,('(Other Computations)'!J139/Inputs!D16*((16*Inputs!D19-8)*'(Other Computations)'!J139/Inputs!D16-32*Inputs!D19+18)+16*Inputs!D19-11)*('(Other Computations)'!J139/Inputs!D16)^2+1)</f>
        <v>0</v>
      </c>
      <c r="K10" s="90"/>
      <c r="L10" s="90"/>
    </row>
    <row r="11" spans="1:12" ht="12.75" hidden="1" customHeight="1" outlineLevel="1">
      <c r="A11" s="61" t="str">
        <f>"      "&amp;Labels!B86</f>
        <v xml:space="preserve">      Q 2</v>
      </c>
      <c r="B11" s="91">
        <f>IF(OR(Inputs!D16=0,'(Other Computations)'!B140&lt;0,'(Other Computations)'!B140&gt;Inputs!D16),0,('(Other Computations)'!B140/Inputs!D16*((16*Inputs!D19-8)*'(Other Computations)'!B140/Inputs!D16-32*Inputs!D19+18)+16*Inputs!D19-11)*('(Other Computations)'!B140/Inputs!D16)^2+1)</f>
        <v>0</v>
      </c>
      <c r="C11" s="91">
        <f>IF(OR(Inputs!D16=0,'(Other Computations)'!C140&lt;0,'(Other Computations)'!C140&gt;Inputs!D16),0,('(Other Computations)'!C140/Inputs!D16*((16*Inputs!D19-8)*'(Other Computations)'!C140/Inputs!D16-32*Inputs!D19+18)+16*Inputs!D19-11)*('(Other Computations)'!C140/Inputs!D16)^2+1)</f>
        <v>0</v>
      </c>
      <c r="D11" s="91">
        <f>IF(OR(Inputs!D16=0,'(Other Computations)'!D140&lt;0,'(Other Computations)'!D140&gt;Inputs!D16),0,('(Other Computations)'!D140/Inputs!D16*((16*Inputs!D19-8)*'(Other Computations)'!D140/Inputs!D16-32*Inputs!D19+18)+16*Inputs!D19-11)*('(Other Computations)'!D140/Inputs!D16)^2+1)</f>
        <v>0</v>
      </c>
      <c r="E11" s="91">
        <f>IF(OR(Inputs!D16=0,'(Other Computations)'!E140&lt;0,'(Other Computations)'!E140&gt;Inputs!D16),0,('(Other Computations)'!E140/Inputs!D16*((16*Inputs!D19-8)*'(Other Computations)'!E140/Inputs!D16-32*Inputs!D19+18)+16*Inputs!D19-11)*('(Other Computations)'!E140/Inputs!D16)^2+1)</f>
        <v>0</v>
      </c>
      <c r="F11" s="90"/>
      <c r="G11" s="91">
        <f>IF(OR(Inputs!D16=0,'(Other Computations)'!G140&lt;0,'(Other Computations)'!G140&gt;Inputs!D16),0,('(Other Computations)'!G140/Inputs!D16*((16*Inputs!D19-8)*'(Other Computations)'!G140/Inputs!D16-32*Inputs!D19+18)+16*Inputs!D19-11)*('(Other Computations)'!G140/Inputs!D16)^2+1)</f>
        <v>0</v>
      </c>
      <c r="H11" s="91">
        <f>IF(OR(Inputs!D16=0,'(Other Computations)'!H140&lt;0,'(Other Computations)'!H140&gt;Inputs!D16),0,('(Other Computations)'!H140/Inputs!D16*((16*Inputs!D19-8)*'(Other Computations)'!H140/Inputs!D16-32*Inputs!D19+18)+16*Inputs!D19-11)*('(Other Computations)'!H140/Inputs!D16)^2+1)</f>
        <v>0</v>
      </c>
      <c r="I11" s="91">
        <f>IF(OR(Inputs!D16=0,'(Other Computations)'!I140&lt;0,'(Other Computations)'!I140&gt;Inputs!D16),0,('(Other Computations)'!I140/Inputs!D16*((16*Inputs!D19-8)*'(Other Computations)'!I140/Inputs!D16-32*Inputs!D19+18)+16*Inputs!D19-11)*('(Other Computations)'!I140/Inputs!D16)^2+1)</f>
        <v>0</v>
      </c>
      <c r="J11" s="91">
        <f>IF(OR(Inputs!D16=0,'(Other Computations)'!J140&lt;0,'(Other Computations)'!J140&gt;Inputs!D16),0,('(Other Computations)'!J140/Inputs!D16*((16*Inputs!D19-8)*'(Other Computations)'!J140/Inputs!D16-32*Inputs!D19+18)+16*Inputs!D19-11)*('(Other Computations)'!J140/Inputs!D16)^2+1)</f>
        <v>0</v>
      </c>
      <c r="K11" s="90"/>
      <c r="L11" s="90"/>
    </row>
    <row r="12" spans="1:12" ht="12.75" hidden="1" customHeight="1" outlineLevel="1">
      <c r="A12" s="61" t="str">
        <f>"      "&amp;Labels!B87</f>
        <v xml:space="preserve">      Q 3</v>
      </c>
      <c r="B12" s="91">
        <f>IF(OR(Inputs!D16=0,'(Other Computations)'!B141&lt;0,'(Other Computations)'!B141&gt;Inputs!D16),0,('(Other Computations)'!B141/Inputs!D16*((16*Inputs!D19-8)*'(Other Computations)'!B141/Inputs!D16-32*Inputs!D19+18)+16*Inputs!D19-11)*('(Other Computations)'!B141/Inputs!D16)^2+1)</f>
        <v>0</v>
      </c>
      <c r="C12" s="91">
        <f>IF(OR(Inputs!D16=0,'(Other Computations)'!C141&lt;0,'(Other Computations)'!C141&gt;Inputs!D16),0,('(Other Computations)'!C141/Inputs!D16*((16*Inputs!D19-8)*'(Other Computations)'!C141/Inputs!D16-32*Inputs!D19+18)+16*Inputs!D19-11)*('(Other Computations)'!C141/Inputs!D16)^2+1)</f>
        <v>0</v>
      </c>
      <c r="D12" s="91">
        <f>IF(OR(Inputs!D16=0,'(Other Computations)'!D141&lt;0,'(Other Computations)'!D141&gt;Inputs!D16),0,('(Other Computations)'!D141/Inputs!D16*((16*Inputs!D19-8)*'(Other Computations)'!D141/Inputs!D16-32*Inputs!D19+18)+16*Inputs!D19-11)*('(Other Computations)'!D141/Inputs!D16)^2+1)</f>
        <v>0</v>
      </c>
      <c r="E12" s="91">
        <f>IF(OR(Inputs!D16=0,'(Other Computations)'!E141&lt;0,'(Other Computations)'!E141&gt;Inputs!D16),0,('(Other Computations)'!E141/Inputs!D16*((16*Inputs!D19-8)*'(Other Computations)'!E141/Inputs!D16-32*Inputs!D19+18)+16*Inputs!D19-11)*('(Other Computations)'!E141/Inputs!D16)^2+1)</f>
        <v>0</v>
      </c>
      <c r="F12" s="90"/>
      <c r="G12" s="91">
        <f>IF(OR(Inputs!D16=0,'(Other Computations)'!G141&lt;0,'(Other Computations)'!G141&gt;Inputs!D16),0,('(Other Computations)'!G141/Inputs!D16*((16*Inputs!D19-8)*'(Other Computations)'!G141/Inputs!D16-32*Inputs!D19+18)+16*Inputs!D19-11)*('(Other Computations)'!G141/Inputs!D16)^2+1)</f>
        <v>0</v>
      </c>
      <c r="H12" s="91">
        <f>IF(OR(Inputs!D16=0,'(Other Computations)'!H141&lt;0,'(Other Computations)'!H141&gt;Inputs!D16),0,('(Other Computations)'!H141/Inputs!D16*((16*Inputs!D19-8)*'(Other Computations)'!H141/Inputs!D16-32*Inputs!D19+18)+16*Inputs!D19-11)*('(Other Computations)'!H141/Inputs!D16)^2+1)</f>
        <v>0</v>
      </c>
      <c r="I12" s="91">
        <f>IF(OR(Inputs!D16=0,'(Other Computations)'!I141&lt;0,'(Other Computations)'!I141&gt;Inputs!D16),0,('(Other Computations)'!I141/Inputs!D16*((16*Inputs!D19-8)*'(Other Computations)'!I141/Inputs!D16-32*Inputs!D19+18)+16*Inputs!D19-11)*('(Other Computations)'!I141/Inputs!D16)^2+1)</f>
        <v>0</v>
      </c>
      <c r="J12" s="91">
        <f>IF(OR(Inputs!D16=0,'(Other Computations)'!J141&lt;0,'(Other Computations)'!J141&gt;Inputs!D16),0,('(Other Computations)'!J141/Inputs!D16*((16*Inputs!D19-8)*'(Other Computations)'!J141/Inputs!D16-32*Inputs!D19+18)+16*Inputs!D19-11)*('(Other Computations)'!J141/Inputs!D16)^2+1)</f>
        <v>0</v>
      </c>
      <c r="K12" s="90"/>
      <c r="L12" s="90"/>
    </row>
    <row r="13" spans="1:12" ht="12.75" hidden="1" customHeight="1" outlineLevel="1">
      <c r="A13" s="61" t="str">
        <f>"      "&amp;Labels!B88</f>
        <v xml:space="preserve">      Q 4</v>
      </c>
      <c r="B13" s="91">
        <f>IF(OR(Inputs!D16=0,'(Other Computations)'!B142&lt;0,'(Other Computations)'!B142&gt;Inputs!D16),0,('(Other Computations)'!B142/Inputs!D16*((16*Inputs!D19-8)*'(Other Computations)'!B142/Inputs!D16-32*Inputs!D19+18)+16*Inputs!D19-11)*('(Other Computations)'!B142/Inputs!D16)^2+1)</f>
        <v>0</v>
      </c>
      <c r="C13" s="91">
        <f>IF(OR(Inputs!D16=0,'(Other Computations)'!C142&lt;0,'(Other Computations)'!C142&gt;Inputs!D16),0,('(Other Computations)'!C142/Inputs!D16*((16*Inputs!D19-8)*'(Other Computations)'!C142/Inputs!D16-32*Inputs!D19+18)+16*Inputs!D19-11)*('(Other Computations)'!C142/Inputs!D16)^2+1)</f>
        <v>0</v>
      </c>
      <c r="D13" s="91">
        <f>IF(OR(Inputs!D16=0,'(Other Computations)'!D142&lt;0,'(Other Computations)'!D142&gt;Inputs!D16),0,('(Other Computations)'!D142/Inputs!D16*((16*Inputs!D19-8)*'(Other Computations)'!D142/Inputs!D16-32*Inputs!D19+18)+16*Inputs!D19-11)*('(Other Computations)'!D142/Inputs!D16)^2+1)</f>
        <v>0</v>
      </c>
      <c r="E13" s="91">
        <f>IF(OR(Inputs!D16=0,'(Other Computations)'!E142&lt;0,'(Other Computations)'!E142&gt;Inputs!D16),0,('(Other Computations)'!E142/Inputs!D16*((16*Inputs!D19-8)*'(Other Computations)'!E142/Inputs!D16-32*Inputs!D19+18)+16*Inputs!D19-11)*('(Other Computations)'!E142/Inputs!D16)^2+1)</f>
        <v>0</v>
      </c>
      <c r="F13" s="90"/>
      <c r="G13" s="91">
        <f>IF(OR(Inputs!D16=0,'(Other Computations)'!G142&lt;0,'(Other Computations)'!G142&gt;Inputs!D16),0,('(Other Computations)'!G142/Inputs!D16*((16*Inputs!D19-8)*'(Other Computations)'!G142/Inputs!D16-32*Inputs!D19+18)+16*Inputs!D19-11)*('(Other Computations)'!G142/Inputs!D16)^2+1)</f>
        <v>0</v>
      </c>
      <c r="H13" s="91">
        <f>IF(OR(Inputs!D16=0,'(Other Computations)'!H142&lt;0,'(Other Computations)'!H142&gt;Inputs!D16),0,('(Other Computations)'!H142/Inputs!D16*((16*Inputs!D19-8)*'(Other Computations)'!H142/Inputs!D16-32*Inputs!D19+18)+16*Inputs!D19-11)*('(Other Computations)'!H142/Inputs!D16)^2+1)</f>
        <v>0</v>
      </c>
      <c r="I13" s="91">
        <f>IF(OR(Inputs!D16=0,'(Other Computations)'!I142&lt;0,'(Other Computations)'!I142&gt;Inputs!D16),0,('(Other Computations)'!I142/Inputs!D16*((16*Inputs!D19-8)*'(Other Computations)'!I142/Inputs!D16-32*Inputs!D19+18)+16*Inputs!D19-11)*('(Other Computations)'!I142/Inputs!D16)^2+1)</f>
        <v>0</v>
      </c>
      <c r="J13" s="91">
        <f>IF(OR(Inputs!D16=0,'(Other Computations)'!J142&lt;0,'(Other Computations)'!J142&gt;Inputs!D16),0,('(Other Computations)'!J142/Inputs!D16*((16*Inputs!D19-8)*'(Other Computations)'!J142/Inputs!D16-32*Inputs!D19+18)+16*Inputs!D19-11)*('(Other Computations)'!J142/Inputs!D16)^2+1)</f>
        <v>0</v>
      </c>
      <c r="K13" s="90"/>
      <c r="L13" s="90"/>
    </row>
    <row r="14" spans="1:12" ht="12.75" hidden="1" customHeight="1" outlineLevel="1">
      <c r="A14" s="61" t="str">
        <f>"      "&amp;Labels!B89</f>
        <v xml:space="preserve">      Q 5</v>
      </c>
      <c r="B14" s="91">
        <f>IF(OR(Inputs!D16=0,'(Other Computations)'!B143&lt;0,'(Other Computations)'!B143&gt;Inputs!D16),0,('(Other Computations)'!B143/Inputs!D16*((16*Inputs!D19-8)*'(Other Computations)'!B143/Inputs!D16-32*Inputs!D19+18)+16*Inputs!D19-11)*('(Other Computations)'!B143/Inputs!D16)^2+1)</f>
        <v>0</v>
      </c>
      <c r="C14" s="91">
        <f>IF(OR(Inputs!D16=0,'(Other Computations)'!C143&lt;0,'(Other Computations)'!C143&gt;Inputs!D16),0,('(Other Computations)'!C143/Inputs!D16*((16*Inputs!D19-8)*'(Other Computations)'!C143/Inputs!D16-32*Inputs!D19+18)+16*Inputs!D19-11)*('(Other Computations)'!C143/Inputs!D16)^2+1)</f>
        <v>0</v>
      </c>
      <c r="D14" s="91">
        <f>IF(OR(Inputs!D16=0,'(Other Computations)'!D143&lt;0,'(Other Computations)'!D143&gt;Inputs!D16),0,('(Other Computations)'!D143/Inputs!D16*((16*Inputs!D19-8)*'(Other Computations)'!D143/Inputs!D16-32*Inputs!D19+18)+16*Inputs!D19-11)*('(Other Computations)'!D143/Inputs!D16)^2+1)</f>
        <v>0</v>
      </c>
      <c r="E14" s="91">
        <f>IF(OR(Inputs!D16=0,'(Other Computations)'!E143&lt;0,'(Other Computations)'!E143&gt;Inputs!D16),0,('(Other Computations)'!E143/Inputs!D16*((16*Inputs!D19-8)*'(Other Computations)'!E143/Inputs!D16-32*Inputs!D19+18)+16*Inputs!D19-11)*('(Other Computations)'!E143/Inputs!D16)^2+1)</f>
        <v>0</v>
      </c>
      <c r="F14" s="90"/>
      <c r="G14" s="91">
        <f>IF(OR(Inputs!D16=0,'(Other Computations)'!G143&lt;0,'(Other Computations)'!G143&gt;Inputs!D16),0,('(Other Computations)'!G143/Inputs!D16*((16*Inputs!D19-8)*'(Other Computations)'!G143/Inputs!D16-32*Inputs!D19+18)+16*Inputs!D19-11)*('(Other Computations)'!G143/Inputs!D16)^2+1)</f>
        <v>0</v>
      </c>
      <c r="H14" s="91">
        <f>IF(OR(Inputs!D16=0,'(Other Computations)'!H143&lt;0,'(Other Computations)'!H143&gt;Inputs!D16),0,('(Other Computations)'!H143/Inputs!D16*((16*Inputs!D19-8)*'(Other Computations)'!H143/Inputs!D16-32*Inputs!D19+18)+16*Inputs!D19-11)*('(Other Computations)'!H143/Inputs!D16)^2+1)</f>
        <v>0</v>
      </c>
      <c r="I14" s="91">
        <f>IF(OR(Inputs!D16=0,'(Other Computations)'!I143&lt;0,'(Other Computations)'!I143&gt;Inputs!D16),0,('(Other Computations)'!I143/Inputs!D16*((16*Inputs!D19-8)*'(Other Computations)'!I143/Inputs!D16-32*Inputs!D19+18)+16*Inputs!D19-11)*('(Other Computations)'!I143/Inputs!D16)^2+1)</f>
        <v>0</v>
      </c>
      <c r="J14" s="91">
        <f>IF(OR(Inputs!D16=0,'(Other Computations)'!J143&lt;0,'(Other Computations)'!J143&gt;Inputs!D16),0,('(Other Computations)'!J143/Inputs!D16*((16*Inputs!D19-8)*'(Other Computations)'!J143/Inputs!D16-32*Inputs!D19+18)+16*Inputs!D19-11)*('(Other Computations)'!J143/Inputs!D16)^2+1)</f>
        <v>0</v>
      </c>
      <c r="K14" s="90"/>
      <c r="L14" s="90"/>
    </row>
    <row r="15" spans="1:12" ht="12.75" hidden="1" customHeight="1" outlineLevel="1">
      <c r="A15" s="61" t="str">
        <f>"      "&amp;Labels!B90</f>
        <v xml:space="preserve">      Q 6</v>
      </c>
      <c r="B15" s="91">
        <f>IF(OR(Inputs!D16=0,'(Other Computations)'!B144&lt;0,'(Other Computations)'!B144&gt;Inputs!D16),0,('(Other Computations)'!B144/Inputs!D16*((16*Inputs!D19-8)*'(Other Computations)'!B144/Inputs!D16-32*Inputs!D19+18)+16*Inputs!D19-11)*('(Other Computations)'!B144/Inputs!D16)^2+1)</f>
        <v>0</v>
      </c>
      <c r="C15" s="91">
        <f>IF(OR(Inputs!D16=0,'(Other Computations)'!C144&lt;0,'(Other Computations)'!C144&gt;Inputs!D16),0,('(Other Computations)'!C144/Inputs!D16*((16*Inputs!D19-8)*'(Other Computations)'!C144/Inputs!D16-32*Inputs!D19+18)+16*Inputs!D19-11)*('(Other Computations)'!C144/Inputs!D16)^2+1)</f>
        <v>0</v>
      </c>
      <c r="D15" s="91">
        <f>IF(OR(Inputs!D16=0,'(Other Computations)'!D144&lt;0,'(Other Computations)'!D144&gt;Inputs!D16),0,('(Other Computations)'!D144/Inputs!D16*((16*Inputs!D19-8)*'(Other Computations)'!D144/Inputs!D16-32*Inputs!D19+18)+16*Inputs!D19-11)*('(Other Computations)'!D144/Inputs!D16)^2+1)</f>
        <v>0</v>
      </c>
      <c r="E15" s="91">
        <f>IF(OR(Inputs!D16=0,'(Other Computations)'!E144&lt;0,'(Other Computations)'!E144&gt;Inputs!D16),0,('(Other Computations)'!E144/Inputs!D16*((16*Inputs!D19-8)*'(Other Computations)'!E144/Inputs!D16-32*Inputs!D19+18)+16*Inputs!D19-11)*('(Other Computations)'!E144/Inputs!D16)^2+1)</f>
        <v>0</v>
      </c>
      <c r="F15" s="90"/>
      <c r="G15" s="91">
        <f>IF(OR(Inputs!D16=0,'(Other Computations)'!G144&lt;0,'(Other Computations)'!G144&gt;Inputs!D16),0,('(Other Computations)'!G144/Inputs!D16*((16*Inputs!D19-8)*'(Other Computations)'!G144/Inputs!D16-32*Inputs!D19+18)+16*Inputs!D19-11)*('(Other Computations)'!G144/Inputs!D16)^2+1)</f>
        <v>0</v>
      </c>
      <c r="H15" s="91">
        <f>IF(OR(Inputs!D16=0,'(Other Computations)'!H144&lt;0,'(Other Computations)'!H144&gt;Inputs!D16),0,('(Other Computations)'!H144/Inputs!D16*((16*Inputs!D19-8)*'(Other Computations)'!H144/Inputs!D16-32*Inputs!D19+18)+16*Inputs!D19-11)*('(Other Computations)'!H144/Inputs!D16)^2+1)</f>
        <v>0</v>
      </c>
      <c r="I15" s="91">
        <f>IF(OR(Inputs!D16=0,'(Other Computations)'!I144&lt;0,'(Other Computations)'!I144&gt;Inputs!D16),0,('(Other Computations)'!I144/Inputs!D16*((16*Inputs!D19-8)*'(Other Computations)'!I144/Inputs!D16-32*Inputs!D19+18)+16*Inputs!D19-11)*('(Other Computations)'!I144/Inputs!D16)^2+1)</f>
        <v>0</v>
      </c>
      <c r="J15" s="91">
        <f>IF(OR(Inputs!D16=0,'(Other Computations)'!J144&lt;0,'(Other Computations)'!J144&gt;Inputs!D16),0,('(Other Computations)'!J144/Inputs!D16*((16*Inputs!D19-8)*'(Other Computations)'!J144/Inputs!D16-32*Inputs!D19+18)+16*Inputs!D19-11)*('(Other Computations)'!J144/Inputs!D16)^2+1)</f>
        <v>0</v>
      </c>
      <c r="K15" s="90"/>
      <c r="L15" s="90"/>
    </row>
    <row r="16" spans="1:12" ht="12.75" hidden="1" customHeight="1" outlineLevel="1">
      <c r="A16" s="61" t="str">
        <f>"      "&amp;Labels!B91</f>
        <v xml:space="preserve">      Q 7</v>
      </c>
      <c r="B16" s="91">
        <f>IF(OR(Inputs!D16=0,'(Other Computations)'!B145&lt;0,'(Other Computations)'!B145&gt;Inputs!D16),0,('(Other Computations)'!B145/Inputs!D16*((16*Inputs!D19-8)*'(Other Computations)'!B145/Inputs!D16-32*Inputs!D19+18)+16*Inputs!D19-11)*('(Other Computations)'!B145/Inputs!D16)^2+1)</f>
        <v>0</v>
      </c>
      <c r="C16" s="91">
        <f>IF(OR(Inputs!D16=0,'(Other Computations)'!C145&lt;0,'(Other Computations)'!C145&gt;Inputs!D16),0,('(Other Computations)'!C145/Inputs!D16*((16*Inputs!D19-8)*'(Other Computations)'!C145/Inputs!D16-32*Inputs!D19+18)+16*Inputs!D19-11)*('(Other Computations)'!C145/Inputs!D16)^2+1)</f>
        <v>0</v>
      </c>
      <c r="D16" s="91">
        <f>IF(OR(Inputs!D16=0,'(Other Computations)'!D145&lt;0,'(Other Computations)'!D145&gt;Inputs!D16),0,('(Other Computations)'!D145/Inputs!D16*((16*Inputs!D19-8)*'(Other Computations)'!D145/Inputs!D16-32*Inputs!D19+18)+16*Inputs!D19-11)*('(Other Computations)'!D145/Inputs!D16)^2+1)</f>
        <v>0</v>
      </c>
      <c r="E16" s="91">
        <f>IF(OR(Inputs!D16=0,'(Other Computations)'!E145&lt;0,'(Other Computations)'!E145&gt;Inputs!D16),0,('(Other Computations)'!E145/Inputs!D16*((16*Inputs!D19-8)*'(Other Computations)'!E145/Inputs!D16-32*Inputs!D19+18)+16*Inputs!D19-11)*('(Other Computations)'!E145/Inputs!D16)^2+1)</f>
        <v>0</v>
      </c>
      <c r="F16" s="90"/>
      <c r="G16" s="91">
        <f>IF(OR(Inputs!D16=0,'(Other Computations)'!G145&lt;0,'(Other Computations)'!G145&gt;Inputs!D16),0,('(Other Computations)'!G145/Inputs!D16*((16*Inputs!D19-8)*'(Other Computations)'!G145/Inputs!D16-32*Inputs!D19+18)+16*Inputs!D19-11)*('(Other Computations)'!G145/Inputs!D16)^2+1)</f>
        <v>0</v>
      </c>
      <c r="H16" s="91">
        <f>IF(OR(Inputs!D16=0,'(Other Computations)'!H145&lt;0,'(Other Computations)'!H145&gt;Inputs!D16),0,('(Other Computations)'!H145/Inputs!D16*((16*Inputs!D19-8)*'(Other Computations)'!H145/Inputs!D16-32*Inputs!D19+18)+16*Inputs!D19-11)*('(Other Computations)'!H145/Inputs!D16)^2+1)</f>
        <v>0</v>
      </c>
      <c r="I16" s="91">
        <f>IF(OR(Inputs!D16=0,'(Other Computations)'!I145&lt;0,'(Other Computations)'!I145&gt;Inputs!D16),0,('(Other Computations)'!I145/Inputs!D16*((16*Inputs!D19-8)*'(Other Computations)'!I145/Inputs!D16-32*Inputs!D19+18)+16*Inputs!D19-11)*('(Other Computations)'!I145/Inputs!D16)^2+1)</f>
        <v>0</v>
      </c>
      <c r="J16" s="91">
        <f>IF(OR(Inputs!D16=0,'(Other Computations)'!J145&lt;0,'(Other Computations)'!J145&gt;Inputs!D16),0,('(Other Computations)'!J145/Inputs!D16*((16*Inputs!D19-8)*'(Other Computations)'!J145/Inputs!D16-32*Inputs!D19+18)+16*Inputs!D19-11)*('(Other Computations)'!J145/Inputs!D16)^2+1)</f>
        <v>0</v>
      </c>
      <c r="K16" s="90"/>
      <c r="L16" s="90"/>
    </row>
    <row r="17" spans="1:12" ht="12.75" hidden="1" customHeight="1" outlineLevel="1">
      <c r="A17" s="61" t="str">
        <f>"      "&amp;Labels!B92</f>
        <v xml:space="preserve">      Q 8</v>
      </c>
      <c r="B17" s="91">
        <f>IF(OR(Inputs!D16=0,'(Other Computations)'!B146&lt;0,'(Other Computations)'!B146&gt;Inputs!D16),0,('(Other Computations)'!B146/Inputs!D16*((16*Inputs!D19-8)*'(Other Computations)'!B146/Inputs!D16-32*Inputs!D19+18)+16*Inputs!D19-11)*('(Other Computations)'!B146/Inputs!D16)^2+1)</f>
        <v>0</v>
      </c>
      <c r="C17" s="91">
        <f>IF(OR(Inputs!D16=0,'(Other Computations)'!C146&lt;0,'(Other Computations)'!C146&gt;Inputs!D16),0,('(Other Computations)'!C146/Inputs!D16*((16*Inputs!D19-8)*'(Other Computations)'!C146/Inputs!D16-32*Inputs!D19+18)+16*Inputs!D19-11)*('(Other Computations)'!C146/Inputs!D16)^2+1)</f>
        <v>0</v>
      </c>
      <c r="D17" s="91">
        <f>IF(OR(Inputs!D16=0,'(Other Computations)'!D146&lt;0,'(Other Computations)'!D146&gt;Inputs!D16),0,('(Other Computations)'!D146/Inputs!D16*((16*Inputs!D19-8)*'(Other Computations)'!D146/Inputs!D16-32*Inputs!D19+18)+16*Inputs!D19-11)*('(Other Computations)'!D146/Inputs!D16)^2+1)</f>
        <v>0</v>
      </c>
      <c r="E17" s="91">
        <f>IF(OR(Inputs!D16=0,'(Other Computations)'!E146&lt;0,'(Other Computations)'!E146&gt;Inputs!D16),0,('(Other Computations)'!E146/Inputs!D16*((16*Inputs!D19-8)*'(Other Computations)'!E146/Inputs!D16-32*Inputs!D19+18)+16*Inputs!D19-11)*('(Other Computations)'!E146/Inputs!D16)^2+1)</f>
        <v>0</v>
      </c>
      <c r="F17" s="90"/>
      <c r="G17" s="91">
        <f>IF(OR(Inputs!D16=0,'(Other Computations)'!G146&lt;0,'(Other Computations)'!G146&gt;Inputs!D16),0,('(Other Computations)'!G146/Inputs!D16*((16*Inputs!D19-8)*'(Other Computations)'!G146/Inputs!D16-32*Inputs!D19+18)+16*Inputs!D19-11)*('(Other Computations)'!G146/Inputs!D16)^2+1)</f>
        <v>0</v>
      </c>
      <c r="H17" s="91">
        <f>IF(OR(Inputs!D16=0,'(Other Computations)'!H146&lt;0,'(Other Computations)'!H146&gt;Inputs!D16),0,('(Other Computations)'!H146/Inputs!D16*((16*Inputs!D19-8)*'(Other Computations)'!H146/Inputs!D16-32*Inputs!D19+18)+16*Inputs!D19-11)*('(Other Computations)'!H146/Inputs!D16)^2+1)</f>
        <v>0</v>
      </c>
      <c r="I17" s="91">
        <f>IF(OR(Inputs!D16=0,'(Other Computations)'!I146&lt;0,'(Other Computations)'!I146&gt;Inputs!D16),0,('(Other Computations)'!I146/Inputs!D16*((16*Inputs!D19-8)*'(Other Computations)'!I146/Inputs!D16-32*Inputs!D19+18)+16*Inputs!D19-11)*('(Other Computations)'!I146/Inputs!D16)^2+1)</f>
        <v>0</v>
      </c>
      <c r="J17" s="91">
        <f>IF(OR(Inputs!D16=0,'(Other Computations)'!J146&lt;0,'(Other Computations)'!J146&gt;Inputs!D16),0,('(Other Computations)'!J146/Inputs!D16*((16*Inputs!D19-8)*'(Other Computations)'!J146/Inputs!D16-32*Inputs!D19+18)+16*Inputs!D19-11)*('(Other Computations)'!J146/Inputs!D16)^2+1)</f>
        <v>0</v>
      </c>
      <c r="K17" s="90"/>
      <c r="L17" s="90"/>
    </row>
    <row r="18" spans="1:12" ht="12.75" hidden="1" customHeight="1" outlineLevel="1">
      <c r="A18" s="55" t="str">
        <f>"   "&amp;Labels!B82</f>
        <v xml:space="preserve">   Direct email</v>
      </c>
      <c r="B18" s="89"/>
      <c r="C18" s="89"/>
      <c r="D18" s="89"/>
      <c r="E18" s="89"/>
      <c r="F18" s="90"/>
      <c r="G18" s="89"/>
      <c r="H18" s="89"/>
      <c r="I18" s="89"/>
      <c r="J18" s="89"/>
      <c r="K18" s="90"/>
      <c r="L18" s="90"/>
    </row>
    <row r="19" spans="1:12" ht="12.75" hidden="1" customHeight="1" outlineLevel="1">
      <c r="A19" s="61" t="str">
        <f>"      "&amp;Labels!B85</f>
        <v xml:space="preserve">      Q 1</v>
      </c>
      <c r="B19" s="91">
        <f>IF(OR(Inputs!D17=0,'(Other Computations)'!B139&lt;0,'(Other Computations)'!B139&gt;Inputs!D17),0,('(Other Computations)'!B139/Inputs!D17*((16*Inputs!D20-8)*'(Other Computations)'!B139/Inputs!D17-32*Inputs!D20+18)+16*Inputs!D20-11)*('(Other Computations)'!B139/Inputs!D17)^2+1)</f>
        <v>0</v>
      </c>
      <c r="C19" s="91">
        <f>IF(OR(Inputs!D17=0,'(Other Computations)'!C139&lt;0,'(Other Computations)'!C139&gt;Inputs!D17),0,('(Other Computations)'!C139/Inputs!D17*((16*Inputs!D20-8)*'(Other Computations)'!C139/Inputs!D17-32*Inputs!D20+18)+16*Inputs!D20-11)*('(Other Computations)'!C139/Inputs!D17)^2+1)</f>
        <v>0</v>
      </c>
      <c r="D19" s="91">
        <f>IF(OR(Inputs!D17=0,'(Other Computations)'!D139&lt;0,'(Other Computations)'!D139&gt;Inputs!D17),0,('(Other Computations)'!D139/Inputs!D17*((16*Inputs!D20-8)*'(Other Computations)'!D139/Inputs!D17-32*Inputs!D20+18)+16*Inputs!D20-11)*('(Other Computations)'!D139/Inputs!D17)^2+1)</f>
        <v>0</v>
      </c>
      <c r="E19" s="91">
        <f>IF(OR(Inputs!D17=0,'(Other Computations)'!E139&lt;0,'(Other Computations)'!E139&gt;Inputs!D17),0,('(Other Computations)'!E139/Inputs!D17*((16*Inputs!D20-8)*'(Other Computations)'!E139/Inputs!D17-32*Inputs!D20+18)+16*Inputs!D20-11)*('(Other Computations)'!E139/Inputs!D17)^2+1)</f>
        <v>0</v>
      </c>
      <c r="F19" s="90"/>
      <c r="G19" s="91">
        <f>IF(OR(Inputs!D17=0,'(Other Computations)'!G139&lt;0,'(Other Computations)'!G139&gt;Inputs!D17),0,('(Other Computations)'!G139/Inputs!D17*((16*Inputs!D20-8)*'(Other Computations)'!G139/Inputs!D17-32*Inputs!D20+18)+16*Inputs!D20-11)*('(Other Computations)'!G139/Inputs!D17)^2+1)</f>
        <v>0</v>
      </c>
      <c r="H19" s="91">
        <f>IF(OR(Inputs!D17=0,'(Other Computations)'!H139&lt;0,'(Other Computations)'!H139&gt;Inputs!D17),0,('(Other Computations)'!H139/Inputs!D17*((16*Inputs!D20-8)*'(Other Computations)'!H139/Inputs!D17-32*Inputs!D20+18)+16*Inputs!D20-11)*('(Other Computations)'!H139/Inputs!D17)^2+1)</f>
        <v>0</v>
      </c>
      <c r="I19" s="91">
        <f>IF(OR(Inputs!D17=0,'(Other Computations)'!I139&lt;0,'(Other Computations)'!I139&gt;Inputs!D17),0,('(Other Computations)'!I139/Inputs!D17*((16*Inputs!D20-8)*'(Other Computations)'!I139/Inputs!D17-32*Inputs!D20+18)+16*Inputs!D20-11)*('(Other Computations)'!I139/Inputs!D17)^2+1)</f>
        <v>0</v>
      </c>
      <c r="J19" s="91">
        <f>IF(OR(Inputs!D17=0,'(Other Computations)'!J139&lt;0,'(Other Computations)'!J139&gt;Inputs!D17),0,('(Other Computations)'!J139/Inputs!D17*((16*Inputs!D20-8)*'(Other Computations)'!J139/Inputs!D17-32*Inputs!D20+18)+16*Inputs!D20-11)*('(Other Computations)'!J139/Inputs!D17)^2+1)</f>
        <v>0</v>
      </c>
      <c r="K19" s="90"/>
      <c r="L19" s="90"/>
    </row>
    <row r="20" spans="1:12" ht="12.75" hidden="1" customHeight="1" outlineLevel="1">
      <c r="A20" s="61" t="str">
        <f>"      "&amp;Labels!B86</f>
        <v xml:space="preserve">      Q 2</v>
      </c>
      <c r="B20" s="91">
        <f>IF(OR(Inputs!D17=0,'(Other Computations)'!B140&lt;0,'(Other Computations)'!B140&gt;Inputs!D17),0,('(Other Computations)'!B140/Inputs!D17*((16*Inputs!D20-8)*'(Other Computations)'!B140/Inputs!D17-32*Inputs!D20+18)+16*Inputs!D20-11)*('(Other Computations)'!B140/Inputs!D17)^2+1)</f>
        <v>0</v>
      </c>
      <c r="C20" s="91">
        <f>IF(OR(Inputs!D17=0,'(Other Computations)'!C140&lt;0,'(Other Computations)'!C140&gt;Inputs!D17),0,('(Other Computations)'!C140/Inputs!D17*((16*Inputs!D20-8)*'(Other Computations)'!C140/Inputs!D17-32*Inputs!D20+18)+16*Inputs!D20-11)*('(Other Computations)'!C140/Inputs!D17)^2+1)</f>
        <v>0</v>
      </c>
      <c r="D20" s="91">
        <f>IF(OR(Inputs!D17=0,'(Other Computations)'!D140&lt;0,'(Other Computations)'!D140&gt;Inputs!D17),0,('(Other Computations)'!D140/Inputs!D17*((16*Inputs!D20-8)*'(Other Computations)'!D140/Inputs!D17-32*Inputs!D20+18)+16*Inputs!D20-11)*('(Other Computations)'!D140/Inputs!D17)^2+1)</f>
        <v>0</v>
      </c>
      <c r="E20" s="91">
        <f>IF(OR(Inputs!D17=0,'(Other Computations)'!E140&lt;0,'(Other Computations)'!E140&gt;Inputs!D17),0,('(Other Computations)'!E140/Inputs!D17*((16*Inputs!D20-8)*'(Other Computations)'!E140/Inputs!D17-32*Inputs!D20+18)+16*Inputs!D20-11)*('(Other Computations)'!E140/Inputs!D17)^2+1)</f>
        <v>0</v>
      </c>
      <c r="F20" s="90"/>
      <c r="G20" s="91">
        <f>IF(OR(Inputs!D17=0,'(Other Computations)'!G140&lt;0,'(Other Computations)'!G140&gt;Inputs!D17),0,('(Other Computations)'!G140/Inputs!D17*((16*Inputs!D20-8)*'(Other Computations)'!G140/Inputs!D17-32*Inputs!D20+18)+16*Inputs!D20-11)*('(Other Computations)'!G140/Inputs!D17)^2+1)</f>
        <v>0</v>
      </c>
      <c r="H20" s="91">
        <f>IF(OR(Inputs!D17=0,'(Other Computations)'!H140&lt;0,'(Other Computations)'!H140&gt;Inputs!D17),0,('(Other Computations)'!H140/Inputs!D17*((16*Inputs!D20-8)*'(Other Computations)'!H140/Inputs!D17-32*Inputs!D20+18)+16*Inputs!D20-11)*('(Other Computations)'!H140/Inputs!D17)^2+1)</f>
        <v>0</v>
      </c>
      <c r="I20" s="91">
        <f>IF(OR(Inputs!D17=0,'(Other Computations)'!I140&lt;0,'(Other Computations)'!I140&gt;Inputs!D17),0,('(Other Computations)'!I140/Inputs!D17*((16*Inputs!D20-8)*'(Other Computations)'!I140/Inputs!D17-32*Inputs!D20+18)+16*Inputs!D20-11)*('(Other Computations)'!I140/Inputs!D17)^2+1)</f>
        <v>0</v>
      </c>
      <c r="J20" s="91">
        <f>IF(OR(Inputs!D17=0,'(Other Computations)'!J140&lt;0,'(Other Computations)'!J140&gt;Inputs!D17),0,('(Other Computations)'!J140/Inputs!D17*((16*Inputs!D20-8)*'(Other Computations)'!J140/Inputs!D17-32*Inputs!D20+18)+16*Inputs!D20-11)*('(Other Computations)'!J140/Inputs!D17)^2+1)</f>
        <v>0</v>
      </c>
      <c r="K20" s="90"/>
      <c r="L20" s="90"/>
    </row>
    <row r="21" spans="1:12" ht="12.75" hidden="1" customHeight="1" outlineLevel="1">
      <c r="A21" s="61" t="str">
        <f>"      "&amp;Labels!B87</f>
        <v xml:space="preserve">      Q 3</v>
      </c>
      <c r="B21" s="91">
        <f>IF(OR(Inputs!D17=0,'(Other Computations)'!B141&lt;0,'(Other Computations)'!B141&gt;Inputs!D17),0,('(Other Computations)'!B141/Inputs!D17*((16*Inputs!D20-8)*'(Other Computations)'!B141/Inputs!D17-32*Inputs!D20+18)+16*Inputs!D20-11)*('(Other Computations)'!B141/Inputs!D17)^2+1)</f>
        <v>0</v>
      </c>
      <c r="C21" s="91">
        <f>IF(OR(Inputs!D17=0,'(Other Computations)'!C141&lt;0,'(Other Computations)'!C141&gt;Inputs!D17),0,('(Other Computations)'!C141/Inputs!D17*((16*Inputs!D20-8)*'(Other Computations)'!C141/Inputs!D17-32*Inputs!D20+18)+16*Inputs!D20-11)*('(Other Computations)'!C141/Inputs!D17)^2+1)</f>
        <v>0</v>
      </c>
      <c r="D21" s="91">
        <f>IF(OR(Inputs!D17=0,'(Other Computations)'!D141&lt;0,'(Other Computations)'!D141&gt;Inputs!D17),0,('(Other Computations)'!D141/Inputs!D17*((16*Inputs!D20-8)*'(Other Computations)'!D141/Inputs!D17-32*Inputs!D20+18)+16*Inputs!D20-11)*('(Other Computations)'!D141/Inputs!D17)^2+1)</f>
        <v>0</v>
      </c>
      <c r="E21" s="91">
        <f>IF(OR(Inputs!D17=0,'(Other Computations)'!E141&lt;0,'(Other Computations)'!E141&gt;Inputs!D17),0,('(Other Computations)'!E141/Inputs!D17*((16*Inputs!D20-8)*'(Other Computations)'!E141/Inputs!D17-32*Inputs!D20+18)+16*Inputs!D20-11)*('(Other Computations)'!E141/Inputs!D17)^2+1)</f>
        <v>0</v>
      </c>
      <c r="F21" s="90"/>
      <c r="G21" s="91">
        <f>IF(OR(Inputs!D17=0,'(Other Computations)'!G141&lt;0,'(Other Computations)'!G141&gt;Inputs!D17),0,('(Other Computations)'!G141/Inputs!D17*((16*Inputs!D20-8)*'(Other Computations)'!G141/Inputs!D17-32*Inputs!D20+18)+16*Inputs!D20-11)*('(Other Computations)'!G141/Inputs!D17)^2+1)</f>
        <v>0</v>
      </c>
      <c r="H21" s="91">
        <f>IF(OR(Inputs!D17=0,'(Other Computations)'!H141&lt;0,'(Other Computations)'!H141&gt;Inputs!D17),0,('(Other Computations)'!H141/Inputs!D17*((16*Inputs!D20-8)*'(Other Computations)'!H141/Inputs!D17-32*Inputs!D20+18)+16*Inputs!D20-11)*('(Other Computations)'!H141/Inputs!D17)^2+1)</f>
        <v>0</v>
      </c>
      <c r="I21" s="91">
        <f>IF(OR(Inputs!D17=0,'(Other Computations)'!I141&lt;0,'(Other Computations)'!I141&gt;Inputs!D17),0,('(Other Computations)'!I141/Inputs!D17*((16*Inputs!D20-8)*'(Other Computations)'!I141/Inputs!D17-32*Inputs!D20+18)+16*Inputs!D20-11)*('(Other Computations)'!I141/Inputs!D17)^2+1)</f>
        <v>0</v>
      </c>
      <c r="J21" s="91">
        <f>IF(OR(Inputs!D17=0,'(Other Computations)'!J141&lt;0,'(Other Computations)'!J141&gt;Inputs!D17),0,('(Other Computations)'!J141/Inputs!D17*((16*Inputs!D20-8)*'(Other Computations)'!J141/Inputs!D17-32*Inputs!D20+18)+16*Inputs!D20-11)*('(Other Computations)'!J141/Inputs!D17)^2+1)</f>
        <v>0</v>
      </c>
      <c r="K21" s="90"/>
      <c r="L21" s="90"/>
    </row>
    <row r="22" spans="1:12" ht="12.75" hidden="1" customHeight="1" outlineLevel="1">
      <c r="A22" s="61" t="str">
        <f>"      "&amp;Labels!B88</f>
        <v xml:space="preserve">      Q 4</v>
      </c>
      <c r="B22" s="91">
        <f>IF(OR(Inputs!D17=0,'(Other Computations)'!B142&lt;0,'(Other Computations)'!B142&gt;Inputs!D17),0,('(Other Computations)'!B142/Inputs!D17*((16*Inputs!D20-8)*'(Other Computations)'!B142/Inputs!D17-32*Inputs!D20+18)+16*Inputs!D20-11)*('(Other Computations)'!B142/Inputs!D17)^2+1)</f>
        <v>0</v>
      </c>
      <c r="C22" s="91">
        <f>IF(OR(Inputs!D17=0,'(Other Computations)'!C142&lt;0,'(Other Computations)'!C142&gt;Inputs!D17),0,('(Other Computations)'!C142/Inputs!D17*((16*Inputs!D20-8)*'(Other Computations)'!C142/Inputs!D17-32*Inputs!D20+18)+16*Inputs!D20-11)*('(Other Computations)'!C142/Inputs!D17)^2+1)</f>
        <v>0</v>
      </c>
      <c r="D22" s="91">
        <f>IF(OR(Inputs!D17=0,'(Other Computations)'!D142&lt;0,'(Other Computations)'!D142&gt;Inputs!D17),0,('(Other Computations)'!D142/Inputs!D17*((16*Inputs!D20-8)*'(Other Computations)'!D142/Inputs!D17-32*Inputs!D20+18)+16*Inputs!D20-11)*('(Other Computations)'!D142/Inputs!D17)^2+1)</f>
        <v>0</v>
      </c>
      <c r="E22" s="91">
        <f>IF(OR(Inputs!D17=0,'(Other Computations)'!E142&lt;0,'(Other Computations)'!E142&gt;Inputs!D17),0,('(Other Computations)'!E142/Inputs!D17*((16*Inputs!D20-8)*'(Other Computations)'!E142/Inputs!D17-32*Inputs!D20+18)+16*Inputs!D20-11)*('(Other Computations)'!E142/Inputs!D17)^2+1)</f>
        <v>0</v>
      </c>
      <c r="F22" s="90"/>
      <c r="G22" s="91">
        <f>IF(OR(Inputs!D17=0,'(Other Computations)'!G142&lt;0,'(Other Computations)'!G142&gt;Inputs!D17),0,('(Other Computations)'!G142/Inputs!D17*((16*Inputs!D20-8)*'(Other Computations)'!G142/Inputs!D17-32*Inputs!D20+18)+16*Inputs!D20-11)*('(Other Computations)'!G142/Inputs!D17)^2+1)</f>
        <v>0</v>
      </c>
      <c r="H22" s="91">
        <f>IF(OR(Inputs!D17=0,'(Other Computations)'!H142&lt;0,'(Other Computations)'!H142&gt;Inputs!D17),0,('(Other Computations)'!H142/Inputs!D17*((16*Inputs!D20-8)*'(Other Computations)'!H142/Inputs!D17-32*Inputs!D20+18)+16*Inputs!D20-11)*('(Other Computations)'!H142/Inputs!D17)^2+1)</f>
        <v>0</v>
      </c>
      <c r="I22" s="91">
        <f>IF(OR(Inputs!D17=0,'(Other Computations)'!I142&lt;0,'(Other Computations)'!I142&gt;Inputs!D17),0,('(Other Computations)'!I142/Inputs!D17*((16*Inputs!D20-8)*'(Other Computations)'!I142/Inputs!D17-32*Inputs!D20+18)+16*Inputs!D20-11)*('(Other Computations)'!I142/Inputs!D17)^2+1)</f>
        <v>0</v>
      </c>
      <c r="J22" s="91">
        <f>IF(OR(Inputs!D17=0,'(Other Computations)'!J142&lt;0,'(Other Computations)'!J142&gt;Inputs!D17),0,('(Other Computations)'!J142/Inputs!D17*((16*Inputs!D20-8)*'(Other Computations)'!J142/Inputs!D17-32*Inputs!D20+18)+16*Inputs!D20-11)*('(Other Computations)'!J142/Inputs!D17)^2+1)</f>
        <v>0</v>
      </c>
      <c r="K22" s="90"/>
      <c r="L22" s="90"/>
    </row>
    <row r="23" spans="1:12" ht="12.75" hidden="1" customHeight="1" outlineLevel="1">
      <c r="A23" s="61" t="str">
        <f>"      "&amp;Labels!B89</f>
        <v xml:space="preserve">      Q 5</v>
      </c>
      <c r="B23" s="91">
        <f>IF(OR(Inputs!D17=0,'(Other Computations)'!B143&lt;0,'(Other Computations)'!B143&gt;Inputs!D17),0,('(Other Computations)'!B143/Inputs!D17*((16*Inputs!D20-8)*'(Other Computations)'!B143/Inputs!D17-32*Inputs!D20+18)+16*Inputs!D20-11)*('(Other Computations)'!B143/Inputs!D17)^2+1)</f>
        <v>0</v>
      </c>
      <c r="C23" s="91">
        <f>IF(OR(Inputs!D17=0,'(Other Computations)'!C143&lt;0,'(Other Computations)'!C143&gt;Inputs!D17),0,('(Other Computations)'!C143/Inputs!D17*((16*Inputs!D20-8)*'(Other Computations)'!C143/Inputs!D17-32*Inputs!D20+18)+16*Inputs!D20-11)*('(Other Computations)'!C143/Inputs!D17)^2+1)</f>
        <v>0</v>
      </c>
      <c r="D23" s="91">
        <f>IF(OR(Inputs!D17=0,'(Other Computations)'!D143&lt;0,'(Other Computations)'!D143&gt;Inputs!D17),0,('(Other Computations)'!D143/Inputs!D17*((16*Inputs!D20-8)*'(Other Computations)'!D143/Inputs!D17-32*Inputs!D20+18)+16*Inputs!D20-11)*('(Other Computations)'!D143/Inputs!D17)^2+1)</f>
        <v>0</v>
      </c>
      <c r="E23" s="91">
        <f>IF(OR(Inputs!D17=0,'(Other Computations)'!E143&lt;0,'(Other Computations)'!E143&gt;Inputs!D17),0,('(Other Computations)'!E143/Inputs!D17*((16*Inputs!D20-8)*'(Other Computations)'!E143/Inputs!D17-32*Inputs!D20+18)+16*Inputs!D20-11)*('(Other Computations)'!E143/Inputs!D17)^2+1)</f>
        <v>0</v>
      </c>
      <c r="F23" s="90"/>
      <c r="G23" s="91">
        <f>IF(OR(Inputs!D17=0,'(Other Computations)'!G143&lt;0,'(Other Computations)'!G143&gt;Inputs!D17),0,('(Other Computations)'!G143/Inputs!D17*((16*Inputs!D20-8)*'(Other Computations)'!G143/Inputs!D17-32*Inputs!D20+18)+16*Inputs!D20-11)*('(Other Computations)'!G143/Inputs!D17)^2+1)</f>
        <v>0</v>
      </c>
      <c r="H23" s="91">
        <f>IF(OR(Inputs!D17=0,'(Other Computations)'!H143&lt;0,'(Other Computations)'!H143&gt;Inputs!D17),0,('(Other Computations)'!H143/Inputs!D17*((16*Inputs!D20-8)*'(Other Computations)'!H143/Inputs!D17-32*Inputs!D20+18)+16*Inputs!D20-11)*('(Other Computations)'!H143/Inputs!D17)^2+1)</f>
        <v>0</v>
      </c>
      <c r="I23" s="91">
        <f>IF(OR(Inputs!D17=0,'(Other Computations)'!I143&lt;0,'(Other Computations)'!I143&gt;Inputs!D17),0,('(Other Computations)'!I143/Inputs!D17*((16*Inputs!D20-8)*'(Other Computations)'!I143/Inputs!D17-32*Inputs!D20+18)+16*Inputs!D20-11)*('(Other Computations)'!I143/Inputs!D17)^2+1)</f>
        <v>0</v>
      </c>
      <c r="J23" s="91">
        <f>IF(OR(Inputs!D17=0,'(Other Computations)'!J143&lt;0,'(Other Computations)'!J143&gt;Inputs!D17),0,('(Other Computations)'!J143/Inputs!D17*((16*Inputs!D20-8)*'(Other Computations)'!J143/Inputs!D17-32*Inputs!D20+18)+16*Inputs!D20-11)*('(Other Computations)'!J143/Inputs!D17)^2+1)</f>
        <v>0</v>
      </c>
      <c r="K23" s="90"/>
      <c r="L23" s="90"/>
    </row>
    <row r="24" spans="1:12" ht="12.75" hidden="1" customHeight="1" outlineLevel="1">
      <c r="A24" s="61" t="str">
        <f>"      "&amp;Labels!B90</f>
        <v xml:space="preserve">      Q 6</v>
      </c>
      <c r="B24" s="91">
        <f>IF(OR(Inputs!D17=0,'(Other Computations)'!B144&lt;0,'(Other Computations)'!B144&gt;Inputs!D17),0,('(Other Computations)'!B144/Inputs!D17*((16*Inputs!D20-8)*'(Other Computations)'!B144/Inputs!D17-32*Inputs!D20+18)+16*Inputs!D20-11)*('(Other Computations)'!B144/Inputs!D17)^2+1)</f>
        <v>0</v>
      </c>
      <c r="C24" s="91">
        <f>IF(OR(Inputs!D17=0,'(Other Computations)'!C144&lt;0,'(Other Computations)'!C144&gt;Inputs!D17),0,('(Other Computations)'!C144/Inputs!D17*((16*Inputs!D20-8)*'(Other Computations)'!C144/Inputs!D17-32*Inputs!D20+18)+16*Inputs!D20-11)*('(Other Computations)'!C144/Inputs!D17)^2+1)</f>
        <v>0</v>
      </c>
      <c r="D24" s="91">
        <f>IF(OR(Inputs!D17=0,'(Other Computations)'!D144&lt;0,'(Other Computations)'!D144&gt;Inputs!D17),0,('(Other Computations)'!D144/Inputs!D17*((16*Inputs!D20-8)*'(Other Computations)'!D144/Inputs!D17-32*Inputs!D20+18)+16*Inputs!D20-11)*('(Other Computations)'!D144/Inputs!D17)^2+1)</f>
        <v>0</v>
      </c>
      <c r="E24" s="91">
        <f>IF(OR(Inputs!D17=0,'(Other Computations)'!E144&lt;0,'(Other Computations)'!E144&gt;Inputs!D17),0,('(Other Computations)'!E144/Inputs!D17*((16*Inputs!D20-8)*'(Other Computations)'!E144/Inputs!D17-32*Inputs!D20+18)+16*Inputs!D20-11)*('(Other Computations)'!E144/Inputs!D17)^2+1)</f>
        <v>0</v>
      </c>
      <c r="F24" s="90"/>
      <c r="G24" s="91">
        <f>IF(OR(Inputs!D17=0,'(Other Computations)'!G144&lt;0,'(Other Computations)'!G144&gt;Inputs!D17),0,('(Other Computations)'!G144/Inputs!D17*((16*Inputs!D20-8)*'(Other Computations)'!G144/Inputs!D17-32*Inputs!D20+18)+16*Inputs!D20-11)*('(Other Computations)'!G144/Inputs!D17)^2+1)</f>
        <v>0</v>
      </c>
      <c r="H24" s="91">
        <f>IF(OR(Inputs!D17=0,'(Other Computations)'!H144&lt;0,'(Other Computations)'!H144&gt;Inputs!D17),0,('(Other Computations)'!H144/Inputs!D17*((16*Inputs!D20-8)*'(Other Computations)'!H144/Inputs!D17-32*Inputs!D20+18)+16*Inputs!D20-11)*('(Other Computations)'!H144/Inputs!D17)^2+1)</f>
        <v>0</v>
      </c>
      <c r="I24" s="91">
        <f>IF(OR(Inputs!D17=0,'(Other Computations)'!I144&lt;0,'(Other Computations)'!I144&gt;Inputs!D17),0,('(Other Computations)'!I144/Inputs!D17*((16*Inputs!D20-8)*'(Other Computations)'!I144/Inputs!D17-32*Inputs!D20+18)+16*Inputs!D20-11)*('(Other Computations)'!I144/Inputs!D17)^2+1)</f>
        <v>0</v>
      </c>
      <c r="J24" s="91">
        <f>IF(OR(Inputs!D17=0,'(Other Computations)'!J144&lt;0,'(Other Computations)'!J144&gt;Inputs!D17),0,('(Other Computations)'!J144/Inputs!D17*((16*Inputs!D20-8)*'(Other Computations)'!J144/Inputs!D17-32*Inputs!D20+18)+16*Inputs!D20-11)*('(Other Computations)'!J144/Inputs!D17)^2+1)</f>
        <v>0</v>
      </c>
      <c r="K24" s="90"/>
      <c r="L24" s="90"/>
    </row>
    <row r="25" spans="1:12" ht="12.75" hidden="1" customHeight="1" outlineLevel="1">
      <c r="A25" s="61" t="str">
        <f>"      "&amp;Labels!B91</f>
        <v xml:space="preserve">      Q 7</v>
      </c>
      <c r="B25" s="91">
        <f>IF(OR(Inputs!D17=0,'(Other Computations)'!B145&lt;0,'(Other Computations)'!B145&gt;Inputs!D17),0,('(Other Computations)'!B145/Inputs!D17*((16*Inputs!D20-8)*'(Other Computations)'!B145/Inputs!D17-32*Inputs!D20+18)+16*Inputs!D20-11)*('(Other Computations)'!B145/Inputs!D17)^2+1)</f>
        <v>0</v>
      </c>
      <c r="C25" s="91">
        <f>IF(OR(Inputs!D17=0,'(Other Computations)'!C145&lt;0,'(Other Computations)'!C145&gt;Inputs!D17),0,('(Other Computations)'!C145/Inputs!D17*((16*Inputs!D20-8)*'(Other Computations)'!C145/Inputs!D17-32*Inputs!D20+18)+16*Inputs!D20-11)*('(Other Computations)'!C145/Inputs!D17)^2+1)</f>
        <v>0</v>
      </c>
      <c r="D25" s="91">
        <f>IF(OR(Inputs!D17=0,'(Other Computations)'!D145&lt;0,'(Other Computations)'!D145&gt;Inputs!D17),0,('(Other Computations)'!D145/Inputs!D17*((16*Inputs!D20-8)*'(Other Computations)'!D145/Inputs!D17-32*Inputs!D20+18)+16*Inputs!D20-11)*('(Other Computations)'!D145/Inputs!D17)^2+1)</f>
        <v>0</v>
      </c>
      <c r="E25" s="91">
        <f>IF(OR(Inputs!D17=0,'(Other Computations)'!E145&lt;0,'(Other Computations)'!E145&gt;Inputs!D17),0,('(Other Computations)'!E145/Inputs!D17*((16*Inputs!D20-8)*'(Other Computations)'!E145/Inputs!D17-32*Inputs!D20+18)+16*Inputs!D20-11)*('(Other Computations)'!E145/Inputs!D17)^2+1)</f>
        <v>0</v>
      </c>
      <c r="F25" s="90"/>
      <c r="G25" s="91">
        <f>IF(OR(Inputs!D17=0,'(Other Computations)'!G145&lt;0,'(Other Computations)'!G145&gt;Inputs!D17),0,('(Other Computations)'!G145/Inputs!D17*((16*Inputs!D20-8)*'(Other Computations)'!G145/Inputs!D17-32*Inputs!D20+18)+16*Inputs!D20-11)*('(Other Computations)'!G145/Inputs!D17)^2+1)</f>
        <v>0</v>
      </c>
      <c r="H25" s="91">
        <f>IF(OR(Inputs!D17=0,'(Other Computations)'!H145&lt;0,'(Other Computations)'!H145&gt;Inputs!D17),0,('(Other Computations)'!H145/Inputs!D17*((16*Inputs!D20-8)*'(Other Computations)'!H145/Inputs!D17-32*Inputs!D20+18)+16*Inputs!D20-11)*('(Other Computations)'!H145/Inputs!D17)^2+1)</f>
        <v>0</v>
      </c>
      <c r="I25" s="91">
        <f>IF(OR(Inputs!D17=0,'(Other Computations)'!I145&lt;0,'(Other Computations)'!I145&gt;Inputs!D17),0,('(Other Computations)'!I145/Inputs!D17*((16*Inputs!D20-8)*'(Other Computations)'!I145/Inputs!D17-32*Inputs!D20+18)+16*Inputs!D20-11)*('(Other Computations)'!I145/Inputs!D17)^2+1)</f>
        <v>0</v>
      </c>
      <c r="J25" s="91">
        <f>IF(OR(Inputs!D17=0,'(Other Computations)'!J145&lt;0,'(Other Computations)'!J145&gt;Inputs!D17),0,('(Other Computations)'!J145/Inputs!D17*((16*Inputs!D20-8)*'(Other Computations)'!J145/Inputs!D17-32*Inputs!D20+18)+16*Inputs!D20-11)*('(Other Computations)'!J145/Inputs!D17)^2+1)</f>
        <v>0</v>
      </c>
      <c r="K25" s="90"/>
      <c r="L25" s="90"/>
    </row>
    <row r="26" spans="1:12" ht="12.75" hidden="1" customHeight="1" outlineLevel="1">
      <c r="A26" s="85" t="str">
        <f>"      "&amp;Labels!B92</f>
        <v xml:space="preserve">      Q 8</v>
      </c>
      <c r="B26" s="92">
        <f>IF(OR(Inputs!D17=0,'(Other Computations)'!B146&lt;0,'(Other Computations)'!B146&gt;Inputs!D17),0,('(Other Computations)'!B146/Inputs!D17*((16*Inputs!D20-8)*'(Other Computations)'!B146/Inputs!D17-32*Inputs!D20+18)+16*Inputs!D20-11)*('(Other Computations)'!B146/Inputs!D17)^2+1)</f>
        <v>0</v>
      </c>
      <c r="C26" s="92">
        <f>IF(OR(Inputs!D17=0,'(Other Computations)'!C146&lt;0,'(Other Computations)'!C146&gt;Inputs!D17),0,('(Other Computations)'!C146/Inputs!D17*((16*Inputs!D20-8)*'(Other Computations)'!C146/Inputs!D17-32*Inputs!D20+18)+16*Inputs!D20-11)*('(Other Computations)'!C146/Inputs!D17)^2+1)</f>
        <v>0</v>
      </c>
      <c r="D26" s="92">
        <f>IF(OR(Inputs!D17=0,'(Other Computations)'!D146&lt;0,'(Other Computations)'!D146&gt;Inputs!D17),0,('(Other Computations)'!D146/Inputs!D17*((16*Inputs!D20-8)*'(Other Computations)'!D146/Inputs!D17-32*Inputs!D20+18)+16*Inputs!D20-11)*('(Other Computations)'!D146/Inputs!D17)^2+1)</f>
        <v>0</v>
      </c>
      <c r="E26" s="92">
        <f>IF(OR(Inputs!D17=0,'(Other Computations)'!E146&lt;0,'(Other Computations)'!E146&gt;Inputs!D17),0,('(Other Computations)'!E146/Inputs!D17*((16*Inputs!D20-8)*'(Other Computations)'!E146/Inputs!D17-32*Inputs!D20+18)+16*Inputs!D20-11)*('(Other Computations)'!E146/Inputs!D17)^2+1)</f>
        <v>0</v>
      </c>
      <c r="F26" s="93"/>
      <c r="G26" s="92">
        <f>IF(OR(Inputs!D17=0,'(Other Computations)'!G146&lt;0,'(Other Computations)'!G146&gt;Inputs!D17),0,('(Other Computations)'!G146/Inputs!D17*((16*Inputs!D20-8)*'(Other Computations)'!G146/Inputs!D17-32*Inputs!D20+18)+16*Inputs!D20-11)*('(Other Computations)'!G146/Inputs!D17)^2+1)</f>
        <v>0</v>
      </c>
      <c r="H26" s="92">
        <f>IF(OR(Inputs!D17=0,'(Other Computations)'!H146&lt;0,'(Other Computations)'!H146&gt;Inputs!D17),0,('(Other Computations)'!H146/Inputs!D17*((16*Inputs!D20-8)*'(Other Computations)'!H146/Inputs!D17-32*Inputs!D20+18)+16*Inputs!D20-11)*('(Other Computations)'!H146/Inputs!D17)^2+1)</f>
        <v>0</v>
      </c>
      <c r="I26" s="92">
        <f>IF(OR(Inputs!D17=0,'(Other Computations)'!I146&lt;0,'(Other Computations)'!I146&gt;Inputs!D17),0,('(Other Computations)'!I146/Inputs!D17*((16*Inputs!D20-8)*'(Other Computations)'!I146/Inputs!D17-32*Inputs!D20+18)+16*Inputs!D20-11)*('(Other Computations)'!I146/Inputs!D17)^2+1)</f>
        <v>0</v>
      </c>
      <c r="J26" s="92">
        <f>IF(OR(Inputs!D17=0,'(Other Computations)'!J146&lt;0,'(Other Computations)'!J146&gt;Inputs!D17),0,('(Other Computations)'!J146/Inputs!D17*((16*Inputs!D20-8)*'(Other Computations)'!J146/Inputs!D17-32*Inputs!D20+18)+16*Inputs!D20-11)*('(Other Computations)'!J146/Inputs!D17)^2+1)</f>
        <v>0</v>
      </c>
      <c r="K26" s="93"/>
      <c r="L26" s="93"/>
    </row>
    <row r="27" spans="1:12" ht="12.75" hidden="1" customHeight="1" outlineLevel="1"/>
    <row r="28" spans="1:12" ht="12.75" hidden="1" customHeight="1" outlineLevel="1" collapsed="1">
      <c r="A28" s="1" t="str">
        <f>""</f>
        <v/>
      </c>
    </row>
    <row r="29" spans="1:12" ht="12.75" customHeight="1" collapsed="1">
      <c r="A29" s="168" t="str">
        <f>"Gross Margin Allocation Factors for Sales Programs"</f>
        <v>Gross Margin Allocation Factors for Sales Programs</v>
      </c>
      <c r="B29" s="168"/>
      <c r="C29" s="168"/>
      <c r="D29" s="168"/>
      <c r="E29" s="168"/>
      <c r="F29" s="168"/>
    </row>
    <row r="30" spans="1:12" ht="12.75" hidden="1" customHeight="1" outlineLevel="1">
      <c r="A30" s="1" t="str">
        <f>""</f>
        <v/>
      </c>
    </row>
    <row r="31" spans="1:12" ht="12.75" hidden="1" customHeight="1" outlineLevel="1">
      <c r="B31" s="27" t="str">
        <f>"Q1 FY2009"</f>
        <v>Q1 FY2009</v>
      </c>
      <c r="C31" s="28" t="str">
        <f>"Q2 FY2009"</f>
        <v>Q2 FY2009</v>
      </c>
      <c r="D31" s="28" t="str">
        <f>"Q3 FY2009"</f>
        <v>Q3 FY2009</v>
      </c>
      <c r="E31" s="28" t="str">
        <f>"Q4 FY2009"</f>
        <v>Q4 FY2009</v>
      </c>
      <c r="F31" s="39" t="str">
        <f>"FY2009"</f>
        <v>FY2009</v>
      </c>
      <c r="G31" s="28" t="str">
        <f>"Q1 FY2010"</f>
        <v>Q1 FY2010</v>
      </c>
      <c r="H31" s="28" t="str">
        <f>"Q2 FY2010"</f>
        <v>Q2 FY2010</v>
      </c>
      <c r="I31" s="28" t="str">
        <f>"Q3 FY2010"</f>
        <v>Q3 FY2010</v>
      </c>
      <c r="J31" s="28" t="str">
        <f>"Q4 FY2010"</f>
        <v>Q4 FY2010</v>
      </c>
      <c r="K31" s="39" t="str">
        <f>"FY2010"</f>
        <v>FY2010</v>
      </c>
      <c r="L31" s="39" t="s">
        <v>1646</v>
      </c>
    </row>
    <row r="32" spans="1:12" ht="12.75" hidden="1" customHeight="1" outlineLevel="1">
      <c r="A32" s="52" t="str">
        <f>Labels!B52</f>
        <v>Sales Ev Age Factor</v>
      </c>
      <c r="B32" s="87"/>
      <c r="C32" s="87"/>
      <c r="D32" s="87"/>
      <c r="E32" s="87"/>
      <c r="F32" s="88"/>
      <c r="G32" s="87"/>
      <c r="H32" s="87"/>
      <c r="I32" s="87"/>
      <c r="J32" s="87"/>
      <c r="K32" s="88"/>
      <c r="L32" s="88"/>
    </row>
    <row r="33" spans="1:12" ht="12.75" hidden="1" customHeight="1" outlineLevel="1">
      <c r="A33" s="55" t="str">
        <f>"   "&amp;Labels!B85</f>
        <v xml:space="preserve">   Q 1</v>
      </c>
      <c r="B33" s="89"/>
      <c r="C33" s="89"/>
      <c r="D33" s="89"/>
      <c r="E33" s="89"/>
      <c r="F33" s="90"/>
      <c r="G33" s="89"/>
      <c r="H33" s="89"/>
      <c r="I33" s="89"/>
      <c r="J33" s="89"/>
      <c r="K33" s="90"/>
      <c r="L33" s="90"/>
    </row>
    <row r="34" spans="1:12" ht="12.75" hidden="1" customHeight="1" outlineLevel="1">
      <c r="A34" s="61" t="str">
        <f>"      "&amp;Labels!B107</f>
        <v xml:space="preserve">      Seminars</v>
      </c>
      <c r="B34" s="91">
        <f>IF(OR(Inputs!D29=0,'(Other Computations)'!B139&lt;0,'(Other Computations)'!B139&gt;Inputs!D29),0,('(Other Computations)'!B139/Inputs!D29*((16*Inputs!D32-8)*'(Other Computations)'!B139/Inputs!D29-32*Inputs!D32+18)+16*Inputs!D32-11)*('(Other Computations)'!B139/Inputs!D29)^2+1)</f>
        <v>0</v>
      </c>
      <c r="C34" s="91">
        <f>IF(OR(Inputs!D29=0,'(Other Computations)'!C139&lt;0,'(Other Computations)'!C139&gt;Inputs!D29),0,('(Other Computations)'!C139/Inputs!D29*((16*Inputs!D32-8)*'(Other Computations)'!C139/Inputs!D29-32*Inputs!D32+18)+16*Inputs!D32-11)*('(Other Computations)'!C139/Inputs!D29)^2+1)</f>
        <v>0</v>
      </c>
      <c r="D34" s="91">
        <f>IF(OR(Inputs!D29=0,'(Other Computations)'!D139&lt;0,'(Other Computations)'!D139&gt;Inputs!D29),0,('(Other Computations)'!D139/Inputs!D29*((16*Inputs!D32-8)*'(Other Computations)'!D139/Inputs!D29-32*Inputs!D32+18)+16*Inputs!D32-11)*('(Other Computations)'!D139/Inputs!D29)^2+1)</f>
        <v>0</v>
      </c>
      <c r="E34" s="91">
        <f>IF(OR(Inputs!D29=0,'(Other Computations)'!E139&lt;0,'(Other Computations)'!E139&gt;Inputs!D29),0,('(Other Computations)'!E139/Inputs!D29*((16*Inputs!D32-8)*'(Other Computations)'!E139/Inputs!D29-32*Inputs!D32+18)+16*Inputs!D32-11)*('(Other Computations)'!E139/Inputs!D29)^2+1)</f>
        <v>0</v>
      </c>
      <c r="F34" s="90"/>
      <c r="G34" s="91">
        <f>IF(OR(Inputs!D29=0,'(Other Computations)'!G139&lt;0,'(Other Computations)'!G139&gt;Inputs!D29),0,('(Other Computations)'!G139/Inputs!D29*((16*Inputs!D32-8)*'(Other Computations)'!G139/Inputs!D29-32*Inputs!D32+18)+16*Inputs!D32-11)*('(Other Computations)'!G139/Inputs!D29)^2+1)</f>
        <v>0</v>
      </c>
      <c r="H34" s="91">
        <f>IF(OR(Inputs!D29=0,'(Other Computations)'!H139&lt;0,'(Other Computations)'!H139&gt;Inputs!D29),0,('(Other Computations)'!H139/Inputs!D29*((16*Inputs!D32-8)*'(Other Computations)'!H139/Inputs!D29-32*Inputs!D32+18)+16*Inputs!D32-11)*('(Other Computations)'!H139/Inputs!D29)^2+1)</f>
        <v>0</v>
      </c>
      <c r="I34" s="91">
        <f>IF(OR(Inputs!D29=0,'(Other Computations)'!I139&lt;0,'(Other Computations)'!I139&gt;Inputs!D29),0,('(Other Computations)'!I139/Inputs!D29*((16*Inputs!D32-8)*'(Other Computations)'!I139/Inputs!D29-32*Inputs!D32+18)+16*Inputs!D32-11)*('(Other Computations)'!I139/Inputs!D29)^2+1)</f>
        <v>0</v>
      </c>
      <c r="J34" s="91">
        <f>IF(OR(Inputs!D29=0,'(Other Computations)'!J139&lt;0,'(Other Computations)'!J139&gt;Inputs!D29),0,('(Other Computations)'!J139/Inputs!D29*((16*Inputs!D32-8)*'(Other Computations)'!J139/Inputs!D29-32*Inputs!D32+18)+16*Inputs!D32-11)*('(Other Computations)'!J139/Inputs!D29)^2+1)</f>
        <v>0</v>
      </c>
      <c r="K34" s="90"/>
      <c r="L34" s="90"/>
    </row>
    <row r="35" spans="1:12" ht="12.75" hidden="1" customHeight="1" outlineLevel="1">
      <c r="A35" s="61" t="str">
        <f>"      "&amp;Labels!B108</f>
        <v xml:space="preserve">      Sales visits</v>
      </c>
      <c r="B35" s="91">
        <f>IF(OR(Inputs!D30=0,'(Other Computations)'!B139&lt;0,'(Other Computations)'!B139&gt;Inputs!D30),0,('(Other Computations)'!B139/Inputs!D30*((16*Inputs!D33-8)*'(Other Computations)'!B139/Inputs!D30-32*Inputs!D33+18)+16*Inputs!D33-11)*('(Other Computations)'!B139/Inputs!D30)^2+1)</f>
        <v>0</v>
      </c>
      <c r="C35" s="91">
        <f>IF(OR(Inputs!D30=0,'(Other Computations)'!C139&lt;0,'(Other Computations)'!C139&gt;Inputs!D30),0,('(Other Computations)'!C139/Inputs!D30*((16*Inputs!D33-8)*'(Other Computations)'!C139/Inputs!D30-32*Inputs!D33+18)+16*Inputs!D33-11)*('(Other Computations)'!C139/Inputs!D30)^2+1)</f>
        <v>0</v>
      </c>
      <c r="D35" s="91">
        <f>IF(OR(Inputs!D30=0,'(Other Computations)'!D139&lt;0,'(Other Computations)'!D139&gt;Inputs!D30),0,('(Other Computations)'!D139/Inputs!D30*((16*Inputs!D33-8)*'(Other Computations)'!D139/Inputs!D30-32*Inputs!D33+18)+16*Inputs!D33-11)*('(Other Computations)'!D139/Inputs!D30)^2+1)</f>
        <v>0</v>
      </c>
      <c r="E35" s="91">
        <f>IF(OR(Inputs!D30=0,'(Other Computations)'!E139&lt;0,'(Other Computations)'!E139&gt;Inputs!D30),0,('(Other Computations)'!E139/Inputs!D30*((16*Inputs!D33-8)*'(Other Computations)'!E139/Inputs!D30-32*Inputs!D33+18)+16*Inputs!D33-11)*('(Other Computations)'!E139/Inputs!D30)^2+1)</f>
        <v>0</v>
      </c>
      <c r="F35" s="90"/>
      <c r="G35" s="91">
        <f>IF(OR(Inputs!D30=0,'(Other Computations)'!G139&lt;0,'(Other Computations)'!G139&gt;Inputs!D30),0,('(Other Computations)'!G139/Inputs!D30*((16*Inputs!D33-8)*'(Other Computations)'!G139/Inputs!D30-32*Inputs!D33+18)+16*Inputs!D33-11)*('(Other Computations)'!G139/Inputs!D30)^2+1)</f>
        <v>0</v>
      </c>
      <c r="H35" s="91">
        <f>IF(OR(Inputs!D30=0,'(Other Computations)'!H139&lt;0,'(Other Computations)'!H139&gt;Inputs!D30),0,('(Other Computations)'!H139/Inputs!D30*((16*Inputs!D33-8)*'(Other Computations)'!H139/Inputs!D30-32*Inputs!D33+18)+16*Inputs!D33-11)*('(Other Computations)'!H139/Inputs!D30)^2+1)</f>
        <v>0</v>
      </c>
      <c r="I35" s="91">
        <f>IF(OR(Inputs!D30=0,'(Other Computations)'!I139&lt;0,'(Other Computations)'!I139&gt;Inputs!D30),0,('(Other Computations)'!I139/Inputs!D30*((16*Inputs!D33-8)*'(Other Computations)'!I139/Inputs!D30-32*Inputs!D33+18)+16*Inputs!D33-11)*('(Other Computations)'!I139/Inputs!D30)^2+1)</f>
        <v>0</v>
      </c>
      <c r="J35" s="91">
        <f>IF(OR(Inputs!D30=0,'(Other Computations)'!J139&lt;0,'(Other Computations)'!J139&gt;Inputs!D30),0,('(Other Computations)'!J139/Inputs!D30*((16*Inputs!D33-8)*'(Other Computations)'!J139/Inputs!D30-32*Inputs!D33+18)+16*Inputs!D33-11)*('(Other Computations)'!J139/Inputs!D30)^2+1)</f>
        <v>0</v>
      </c>
      <c r="K35" s="90"/>
      <c r="L35" s="90"/>
    </row>
    <row r="36" spans="1:12" ht="12.75" hidden="1" customHeight="1" outlineLevel="1">
      <c r="A36" s="55" t="str">
        <f>"   "&amp;Labels!B86</f>
        <v xml:space="preserve">   Q 2</v>
      </c>
      <c r="B36" s="89"/>
      <c r="C36" s="89"/>
      <c r="D36" s="89"/>
      <c r="E36" s="89"/>
      <c r="F36" s="90"/>
      <c r="G36" s="89"/>
      <c r="H36" s="89"/>
      <c r="I36" s="89"/>
      <c r="J36" s="89"/>
      <c r="K36" s="90"/>
      <c r="L36" s="90"/>
    </row>
    <row r="37" spans="1:12" ht="12.75" hidden="1" customHeight="1" outlineLevel="1">
      <c r="A37" s="61" t="str">
        <f>"      "&amp;Labels!B107</f>
        <v xml:space="preserve">      Seminars</v>
      </c>
      <c r="B37" s="91">
        <f>IF(OR(Inputs!D29=0,'(Other Computations)'!B140&lt;0,'(Other Computations)'!B140&gt;Inputs!D29),0,('(Other Computations)'!B140/Inputs!D29*((16*Inputs!D32-8)*'(Other Computations)'!B140/Inputs!D29-32*Inputs!D32+18)+16*Inputs!D32-11)*('(Other Computations)'!B140/Inputs!D29)^2+1)</f>
        <v>0</v>
      </c>
      <c r="C37" s="91">
        <f>IF(OR(Inputs!D29=0,'(Other Computations)'!C140&lt;0,'(Other Computations)'!C140&gt;Inputs!D29),0,('(Other Computations)'!C140/Inputs!D29*((16*Inputs!D32-8)*'(Other Computations)'!C140/Inputs!D29-32*Inputs!D32+18)+16*Inputs!D32-11)*('(Other Computations)'!C140/Inputs!D29)^2+1)</f>
        <v>0</v>
      </c>
      <c r="D37" s="91">
        <f>IF(OR(Inputs!D29=0,'(Other Computations)'!D140&lt;0,'(Other Computations)'!D140&gt;Inputs!D29),0,('(Other Computations)'!D140/Inputs!D29*((16*Inputs!D32-8)*'(Other Computations)'!D140/Inputs!D29-32*Inputs!D32+18)+16*Inputs!D32-11)*('(Other Computations)'!D140/Inputs!D29)^2+1)</f>
        <v>0</v>
      </c>
      <c r="E37" s="91">
        <f>IF(OR(Inputs!D29=0,'(Other Computations)'!E140&lt;0,'(Other Computations)'!E140&gt;Inputs!D29),0,('(Other Computations)'!E140/Inputs!D29*((16*Inputs!D32-8)*'(Other Computations)'!E140/Inputs!D29-32*Inputs!D32+18)+16*Inputs!D32-11)*('(Other Computations)'!E140/Inputs!D29)^2+1)</f>
        <v>0</v>
      </c>
      <c r="F37" s="90"/>
      <c r="G37" s="91">
        <f>IF(OR(Inputs!D29=0,'(Other Computations)'!G140&lt;0,'(Other Computations)'!G140&gt;Inputs!D29),0,('(Other Computations)'!G140/Inputs!D29*((16*Inputs!D32-8)*'(Other Computations)'!G140/Inputs!D29-32*Inputs!D32+18)+16*Inputs!D32-11)*('(Other Computations)'!G140/Inputs!D29)^2+1)</f>
        <v>0</v>
      </c>
      <c r="H37" s="91">
        <f>IF(OR(Inputs!D29=0,'(Other Computations)'!H140&lt;0,'(Other Computations)'!H140&gt;Inputs!D29),0,('(Other Computations)'!H140/Inputs!D29*((16*Inputs!D32-8)*'(Other Computations)'!H140/Inputs!D29-32*Inputs!D32+18)+16*Inputs!D32-11)*('(Other Computations)'!H140/Inputs!D29)^2+1)</f>
        <v>0</v>
      </c>
      <c r="I37" s="91">
        <f>IF(OR(Inputs!D29=0,'(Other Computations)'!I140&lt;0,'(Other Computations)'!I140&gt;Inputs!D29),0,('(Other Computations)'!I140/Inputs!D29*((16*Inputs!D32-8)*'(Other Computations)'!I140/Inputs!D29-32*Inputs!D32+18)+16*Inputs!D32-11)*('(Other Computations)'!I140/Inputs!D29)^2+1)</f>
        <v>0</v>
      </c>
      <c r="J37" s="91">
        <f>IF(OR(Inputs!D29=0,'(Other Computations)'!J140&lt;0,'(Other Computations)'!J140&gt;Inputs!D29),0,('(Other Computations)'!J140/Inputs!D29*((16*Inputs!D32-8)*'(Other Computations)'!J140/Inputs!D29-32*Inputs!D32+18)+16*Inputs!D32-11)*('(Other Computations)'!J140/Inputs!D29)^2+1)</f>
        <v>0</v>
      </c>
      <c r="K37" s="90"/>
      <c r="L37" s="90"/>
    </row>
    <row r="38" spans="1:12" ht="12.75" hidden="1" customHeight="1" outlineLevel="1">
      <c r="A38" s="61" t="str">
        <f>"      "&amp;Labels!B108</f>
        <v xml:space="preserve">      Sales visits</v>
      </c>
      <c r="B38" s="91">
        <f>IF(OR(Inputs!D30=0,'(Other Computations)'!B140&lt;0,'(Other Computations)'!B140&gt;Inputs!D30),0,('(Other Computations)'!B140/Inputs!D30*((16*Inputs!D33-8)*'(Other Computations)'!B140/Inputs!D30-32*Inputs!D33+18)+16*Inputs!D33-11)*('(Other Computations)'!B140/Inputs!D30)^2+1)</f>
        <v>0</v>
      </c>
      <c r="C38" s="91">
        <f>IF(OR(Inputs!D30=0,'(Other Computations)'!C140&lt;0,'(Other Computations)'!C140&gt;Inputs!D30),0,('(Other Computations)'!C140/Inputs!D30*((16*Inputs!D33-8)*'(Other Computations)'!C140/Inputs!D30-32*Inputs!D33+18)+16*Inputs!D33-11)*('(Other Computations)'!C140/Inputs!D30)^2+1)</f>
        <v>0</v>
      </c>
      <c r="D38" s="91">
        <f>IF(OR(Inputs!D30=0,'(Other Computations)'!D140&lt;0,'(Other Computations)'!D140&gt;Inputs!D30),0,('(Other Computations)'!D140/Inputs!D30*((16*Inputs!D33-8)*'(Other Computations)'!D140/Inputs!D30-32*Inputs!D33+18)+16*Inputs!D33-11)*('(Other Computations)'!D140/Inputs!D30)^2+1)</f>
        <v>0</v>
      </c>
      <c r="E38" s="91">
        <f>IF(OR(Inputs!D30=0,'(Other Computations)'!E140&lt;0,'(Other Computations)'!E140&gt;Inputs!D30),0,('(Other Computations)'!E140/Inputs!D30*((16*Inputs!D33-8)*'(Other Computations)'!E140/Inputs!D30-32*Inputs!D33+18)+16*Inputs!D33-11)*('(Other Computations)'!E140/Inputs!D30)^2+1)</f>
        <v>0</v>
      </c>
      <c r="F38" s="90"/>
      <c r="G38" s="91">
        <f>IF(OR(Inputs!D30=0,'(Other Computations)'!G140&lt;0,'(Other Computations)'!G140&gt;Inputs!D30),0,('(Other Computations)'!G140/Inputs!D30*((16*Inputs!D33-8)*'(Other Computations)'!G140/Inputs!D30-32*Inputs!D33+18)+16*Inputs!D33-11)*('(Other Computations)'!G140/Inputs!D30)^2+1)</f>
        <v>0</v>
      </c>
      <c r="H38" s="91">
        <f>IF(OR(Inputs!D30=0,'(Other Computations)'!H140&lt;0,'(Other Computations)'!H140&gt;Inputs!D30),0,('(Other Computations)'!H140/Inputs!D30*((16*Inputs!D33-8)*'(Other Computations)'!H140/Inputs!D30-32*Inputs!D33+18)+16*Inputs!D33-11)*('(Other Computations)'!H140/Inputs!D30)^2+1)</f>
        <v>0</v>
      </c>
      <c r="I38" s="91">
        <f>IF(OR(Inputs!D30=0,'(Other Computations)'!I140&lt;0,'(Other Computations)'!I140&gt;Inputs!D30),0,('(Other Computations)'!I140/Inputs!D30*((16*Inputs!D33-8)*'(Other Computations)'!I140/Inputs!D30-32*Inputs!D33+18)+16*Inputs!D33-11)*('(Other Computations)'!I140/Inputs!D30)^2+1)</f>
        <v>0</v>
      </c>
      <c r="J38" s="91">
        <f>IF(OR(Inputs!D30=0,'(Other Computations)'!J140&lt;0,'(Other Computations)'!J140&gt;Inputs!D30),0,('(Other Computations)'!J140/Inputs!D30*((16*Inputs!D33-8)*'(Other Computations)'!J140/Inputs!D30-32*Inputs!D33+18)+16*Inputs!D33-11)*('(Other Computations)'!J140/Inputs!D30)^2+1)</f>
        <v>0</v>
      </c>
      <c r="K38" s="90"/>
      <c r="L38" s="90"/>
    </row>
    <row r="39" spans="1:12" ht="12.75" hidden="1" customHeight="1" outlineLevel="1">
      <c r="A39" s="55" t="str">
        <f>"   "&amp;Labels!B87</f>
        <v xml:space="preserve">   Q 3</v>
      </c>
      <c r="B39" s="89"/>
      <c r="C39" s="89"/>
      <c r="D39" s="89"/>
      <c r="E39" s="89"/>
      <c r="F39" s="90"/>
      <c r="G39" s="89"/>
      <c r="H39" s="89"/>
      <c r="I39" s="89"/>
      <c r="J39" s="89"/>
      <c r="K39" s="90"/>
      <c r="L39" s="90"/>
    </row>
    <row r="40" spans="1:12" ht="12.75" hidden="1" customHeight="1" outlineLevel="1">
      <c r="A40" s="61" t="str">
        <f>"      "&amp;Labels!B107</f>
        <v xml:space="preserve">      Seminars</v>
      </c>
      <c r="B40" s="91">
        <f>IF(OR(Inputs!D29=0,'(Other Computations)'!B141&lt;0,'(Other Computations)'!B141&gt;Inputs!D29),0,('(Other Computations)'!B141/Inputs!D29*((16*Inputs!D32-8)*'(Other Computations)'!B141/Inputs!D29-32*Inputs!D32+18)+16*Inputs!D32-11)*('(Other Computations)'!B141/Inputs!D29)^2+1)</f>
        <v>0</v>
      </c>
      <c r="C40" s="91">
        <f>IF(OR(Inputs!D29=0,'(Other Computations)'!C141&lt;0,'(Other Computations)'!C141&gt;Inputs!D29),0,('(Other Computations)'!C141/Inputs!D29*((16*Inputs!D32-8)*'(Other Computations)'!C141/Inputs!D29-32*Inputs!D32+18)+16*Inputs!D32-11)*('(Other Computations)'!C141/Inputs!D29)^2+1)</f>
        <v>0</v>
      </c>
      <c r="D40" s="91">
        <f>IF(OR(Inputs!D29=0,'(Other Computations)'!D141&lt;0,'(Other Computations)'!D141&gt;Inputs!D29),0,('(Other Computations)'!D141/Inputs!D29*((16*Inputs!D32-8)*'(Other Computations)'!D141/Inputs!D29-32*Inputs!D32+18)+16*Inputs!D32-11)*('(Other Computations)'!D141/Inputs!D29)^2+1)</f>
        <v>0</v>
      </c>
      <c r="E40" s="91">
        <f>IF(OR(Inputs!D29=0,'(Other Computations)'!E141&lt;0,'(Other Computations)'!E141&gt;Inputs!D29),0,('(Other Computations)'!E141/Inputs!D29*((16*Inputs!D32-8)*'(Other Computations)'!E141/Inputs!D29-32*Inputs!D32+18)+16*Inputs!D32-11)*('(Other Computations)'!E141/Inputs!D29)^2+1)</f>
        <v>0</v>
      </c>
      <c r="F40" s="90"/>
      <c r="G40" s="91">
        <f>IF(OR(Inputs!D29=0,'(Other Computations)'!G141&lt;0,'(Other Computations)'!G141&gt;Inputs!D29),0,('(Other Computations)'!G141/Inputs!D29*((16*Inputs!D32-8)*'(Other Computations)'!G141/Inputs!D29-32*Inputs!D32+18)+16*Inputs!D32-11)*('(Other Computations)'!G141/Inputs!D29)^2+1)</f>
        <v>0</v>
      </c>
      <c r="H40" s="91">
        <f>IF(OR(Inputs!D29=0,'(Other Computations)'!H141&lt;0,'(Other Computations)'!H141&gt;Inputs!D29),0,('(Other Computations)'!H141/Inputs!D29*((16*Inputs!D32-8)*'(Other Computations)'!H141/Inputs!D29-32*Inputs!D32+18)+16*Inputs!D32-11)*('(Other Computations)'!H141/Inputs!D29)^2+1)</f>
        <v>0</v>
      </c>
      <c r="I40" s="91">
        <f>IF(OR(Inputs!D29=0,'(Other Computations)'!I141&lt;0,'(Other Computations)'!I141&gt;Inputs!D29),0,('(Other Computations)'!I141/Inputs!D29*((16*Inputs!D32-8)*'(Other Computations)'!I141/Inputs!D29-32*Inputs!D32+18)+16*Inputs!D32-11)*('(Other Computations)'!I141/Inputs!D29)^2+1)</f>
        <v>0</v>
      </c>
      <c r="J40" s="91">
        <f>IF(OR(Inputs!D29=0,'(Other Computations)'!J141&lt;0,'(Other Computations)'!J141&gt;Inputs!D29),0,('(Other Computations)'!J141/Inputs!D29*((16*Inputs!D32-8)*'(Other Computations)'!J141/Inputs!D29-32*Inputs!D32+18)+16*Inputs!D32-11)*('(Other Computations)'!J141/Inputs!D29)^2+1)</f>
        <v>0</v>
      </c>
      <c r="K40" s="90"/>
      <c r="L40" s="90"/>
    </row>
    <row r="41" spans="1:12" ht="12.75" hidden="1" customHeight="1" outlineLevel="1">
      <c r="A41" s="61" t="str">
        <f>"      "&amp;Labels!B108</f>
        <v xml:space="preserve">      Sales visits</v>
      </c>
      <c r="B41" s="91">
        <f>IF(OR(Inputs!D30=0,'(Other Computations)'!B141&lt;0,'(Other Computations)'!B141&gt;Inputs!D30),0,('(Other Computations)'!B141/Inputs!D30*((16*Inputs!D33-8)*'(Other Computations)'!B141/Inputs!D30-32*Inputs!D33+18)+16*Inputs!D33-11)*('(Other Computations)'!B141/Inputs!D30)^2+1)</f>
        <v>0</v>
      </c>
      <c r="C41" s="91">
        <f>IF(OR(Inputs!D30=0,'(Other Computations)'!C141&lt;0,'(Other Computations)'!C141&gt;Inputs!D30),0,('(Other Computations)'!C141/Inputs!D30*((16*Inputs!D33-8)*'(Other Computations)'!C141/Inputs!D30-32*Inputs!D33+18)+16*Inputs!D33-11)*('(Other Computations)'!C141/Inputs!D30)^2+1)</f>
        <v>0</v>
      </c>
      <c r="D41" s="91">
        <f>IF(OR(Inputs!D30=0,'(Other Computations)'!D141&lt;0,'(Other Computations)'!D141&gt;Inputs!D30),0,('(Other Computations)'!D141/Inputs!D30*((16*Inputs!D33-8)*'(Other Computations)'!D141/Inputs!D30-32*Inputs!D33+18)+16*Inputs!D33-11)*('(Other Computations)'!D141/Inputs!D30)^2+1)</f>
        <v>0</v>
      </c>
      <c r="E41" s="91">
        <f>IF(OR(Inputs!D30=0,'(Other Computations)'!E141&lt;0,'(Other Computations)'!E141&gt;Inputs!D30),0,('(Other Computations)'!E141/Inputs!D30*((16*Inputs!D33-8)*'(Other Computations)'!E141/Inputs!D30-32*Inputs!D33+18)+16*Inputs!D33-11)*('(Other Computations)'!E141/Inputs!D30)^2+1)</f>
        <v>0</v>
      </c>
      <c r="F41" s="90"/>
      <c r="G41" s="91">
        <f>IF(OR(Inputs!D30=0,'(Other Computations)'!G141&lt;0,'(Other Computations)'!G141&gt;Inputs!D30),0,('(Other Computations)'!G141/Inputs!D30*((16*Inputs!D33-8)*'(Other Computations)'!G141/Inputs!D30-32*Inputs!D33+18)+16*Inputs!D33-11)*('(Other Computations)'!G141/Inputs!D30)^2+1)</f>
        <v>0</v>
      </c>
      <c r="H41" s="91">
        <f>IF(OR(Inputs!D30=0,'(Other Computations)'!H141&lt;0,'(Other Computations)'!H141&gt;Inputs!D30),0,('(Other Computations)'!H141/Inputs!D30*((16*Inputs!D33-8)*'(Other Computations)'!H141/Inputs!D30-32*Inputs!D33+18)+16*Inputs!D33-11)*('(Other Computations)'!H141/Inputs!D30)^2+1)</f>
        <v>0</v>
      </c>
      <c r="I41" s="91">
        <f>IF(OR(Inputs!D30=0,'(Other Computations)'!I141&lt;0,'(Other Computations)'!I141&gt;Inputs!D30),0,('(Other Computations)'!I141/Inputs!D30*((16*Inputs!D33-8)*'(Other Computations)'!I141/Inputs!D30-32*Inputs!D33+18)+16*Inputs!D33-11)*('(Other Computations)'!I141/Inputs!D30)^2+1)</f>
        <v>0</v>
      </c>
      <c r="J41" s="91">
        <f>IF(OR(Inputs!D30=0,'(Other Computations)'!J141&lt;0,'(Other Computations)'!J141&gt;Inputs!D30),0,('(Other Computations)'!J141/Inputs!D30*((16*Inputs!D33-8)*'(Other Computations)'!J141/Inputs!D30-32*Inputs!D33+18)+16*Inputs!D33-11)*('(Other Computations)'!J141/Inputs!D30)^2+1)</f>
        <v>0</v>
      </c>
      <c r="K41" s="90"/>
      <c r="L41" s="90"/>
    </row>
    <row r="42" spans="1:12" ht="12.75" hidden="1" customHeight="1" outlineLevel="1">
      <c r="A42" s="55" t="str">
        <f>"   "&amp;Labels!B88</f>
        <v xml:space="preserve">   Q 4</v>
      </c>
      <c r="B42" s="89"/>
      <c r="C42" s="89"/>
      <c r="D42" s="89"/>
      <c r="E42" s="89"/>
      <c r="F42" s="90"/>
      <c r="G42" s="89"/>
      <c r="H42" s="89"/>
      <c r="I42" s="89"/>
      <c r="J42" s="89"/>
      <c r="K42" s="90"/>
      <c r="L42" s="90"/>
    </row>
    <row r="43" spans="1:12" ht="12.75" hidden="1" customHeight="1" outlineLevel="1">
      <c r="A43" s="61" t="str">
        <f>"      "&amp;Labels!B107</f>
        <v xml:space="preserve">      Seminars</v>
      </c>
      <c r="B43" s="91">
        <f>IF(OR(Inputs!D29=0,'(Other Computations)'!B142&lt;0,'(Other Computations)'!B142&gt;Inputs!D29),0,('(Other Computations)'!B142/Inputs!D29*((16*Inputs!D32-8)*'(Other Computations)'!B142/Inputs!D29-32*Inputs!D32+18)+16*Inputs!D32-11)*('(Other Computations)'!B142/Inputs!D29)^2+1)</f>
        <v>0</v>
      </c>
      <c r="C43" s="91">
        <f>IF(OR(Inputs!D29=0,'(Other Computations)'!C142&lt;0,'(Other Computations)'!C142&gt;Inputs!D29),0,('(Other Computations)'!C142/Inputs!D29*((16*Inputs!D32-8)*'(Other Computations)'!C142/Inputs!D29-32*Inputs!D32+18)+16*Inputs!D32-11)*('(Other Computations)'!C142/Inputs!D29)^2+1)</f>
        <v>0</v>
      </c>
      <c r="D43" s="91">
        <f>IF(OR(Inputs!D29=0,'(Other Computations)'!D142&lt;0,'(Other Computations)'!D142&gt;Inputs!D29),0,('(Other Computations)'!D142/Inputs!D29*((16*Inputs!D32-8)*'(Other Computations)'!D142/Inputs!D29-32*Inputs!D32+18)+16*Inputs!D32-11)*('(Other Computations)'!D142/Inputs!D29)^2+1)</f>
        <v>0</v>
      </c>
      <c r="E43" s="91">
        <f>IF(OR(Inputs!D29=0,'(Other Computations)'!E142&lt;0,'(Other Computations)'!E142&gt;Inputs!D29),0,('(Other Computations)'!E142/Inputs!D29*((16*Inputs!D32-8)*'(Other Computations)'!E142/Inputs!D29-32*Inputs!D32+18)+16*Inputs!D32-11)*('(Other Computations)'!E142/Inputs!D29)^2+1)</f>
        <v>0</v>
      </c>
      <c r="F43" s="90"/>
      <c r="G43" s="91">
        <f>IF(OR(Inputs!D29=0,'(Other Computations)'!G142&lt;0,'(Other Computations)'!G142&gt;Inputs!D29),0,('(Other Computations)'!G142/Inputs!D29*((16*Inputs!D32-8)*'(Other Computations)'!G142/Inputs!D29-32*Inputs!D32+18)+16*Inputs!D32-11)*('(Other Computations)'!G142/Inputs!D29)^2+1)</f>
        <v>0</v>
      </c>
      <c r="H43" s="91">
        <f>IF(OR(Inputs!D29=0,'(Other Computations)'!H142&lt;0,'(Other Computations)'!H142&gt;Inputs!D29),0,('(Other Computations)'!H142/Inputs!D29*((16*Inputs!D32-8)*'(Other Computations)'!H142/Inputs!D29-32*Inputs!D32+18)+16*Inputs!D32-11)*('(Other Computations)'!H142/Inputs!D29)^2+1)</f>
        <v>0</v>
      </c>
      <c r="I43" s="91">
        <f>IF(OR(Inputs!D29=0,'(Other Computations)'!I142&lt;0,'(Other Computations)'!I142&gt;Inputs!D29),0,('(Other Computations)'!I142/Inputs!D29*((16*Inputs!D32-8)*'(Other Computations)'!I142/Inputs!D29-32*Inputs!D32+18)+16*Inputs!D32-11)*('(Other Computations)'!I142/Inputs!D29)^2+1)</f>
        <v>0</v>
      </c>
      <c r="J43" s="91">
        <f>IF(OR(Inputs!D29=0,'(Other Computations)'!J142&lt;0,'(Other Computations)'!J142&gt;Inputs!D29),0,('(Other Computations)'!J142/Inputs!D29*((16*Inputs!D32-8)*'(Other Computations)'!J142/Inputs!D29-32*Inputs!D32+18)+16*Inputs!D32-11)*('(Other Computations)'!J142/Inputs!D29)^2+1)</f>
        <v>0</v>
      </c>
      <c r="K43" s="90"/>
      <c r="L43" s="90"/>
    </row>
    <row r="44" spans="1:12" ht="12.75" hidden="1" customHeight="1" outlineLevel="1">
      <c r="A44" s="61" t="str">
        <f>"      "&amp;Labels!B108</f>
        <v xml:space="preserve">      Sales visits</v>
      </c>
      <c r="B44" s="91">
        <f>IF(OR(Inputs!D30=0,'(Other Computations)'!B142&lt;0,'(Other Computations)'!B142&gt;Inputs!D30),0,('(Other Computations)'!B142/Inputs!D30*((16*Inputs!D33-8)*'(Other Computations)'!B142/Inputs!D30-32*Inputs!D33+18)+16*Inputs!D33-11)*('(Other Computations)'!B142/Inputs!D30)^2+1)</f>
        <v>0</v>
      </c>
      <c r="C44" s="91">
        <f>IF(OR(Inputs!D30=0,'(Other Computations)'!C142&lt;0,'(Other Computations)'!C142&gt;Inputs!D30),0,('(Other Computations)'!C142/Inputs!D30*((16*Inputs!D33-8)*'(Other Computations)'!C142/Inputs!D30-32*Inputs!D33+18)+16*Inputs!D33-11)*('(Other Computations)'!C142/Inputs!D30)^2+1)</f>
        <v>0</v>
      </c>
      <c r="D44" s="91">
        <f>IF(OR(Inputs!D30=0,'(Other Computations)'!D142&lt;0,'(Other Computations)'!D142&gt;Inputs!D30),0,('(Other Computations)'!D142/Inputs!D30*((16*Inputs!D33-8)*'(Other Computations)'!D142/Inputs!D30-32*Inputs!D33+18)+16*Inputs!D33-11)*('(Other Computations)'!D142/Inputs!D30)^2+1)</f>
        <v>0</v>
      </c>
      <c r="E44" s="91">
        <f>IF(OR(Inputs!D30=0,'(Other Computations)'!E142&lt;0,'(Other Computations)'!E142&gt;Inputs!D30),0,('(Other Computations)'!E142/Inputs!D30*((16*Inputs!D33-8)*'(Other Computations)'!E142/Inputs!D30-32*Inputs!D33+18)+16*Inputs!D33-11)*('(Other Computations)'!E142/Inputs!D30)^2+1)</f>
        <v>0</v>
      </c>
      <c r="F44" s="90"/>
      <c r="G44" s="91">
        <f>IF(OR(Inputs!D30=0,'(Other Computations)'!G142&lt;0,'(Other Computations)'!G142&gt;Inputs!D30),0,('(Other Computations)'!G142/Inputs!D30*((16*Inputs!D33-8)*'(Other Computations)'!G142/Inputs!D30-32*Inputs!D33+18)+16*Inputs!D33-11)*('(Other Computations)'!G142/Inputs!D30)^2+1)</f>
        <v>0</v>
      </c>
      <c r="H44" s="91">
        <f>IF(OR(Inputs!D30=0,'(Other Computations)'!H142&lt;0,'(Other Computations)'!H142&gt;Inputs!D30),0,('(Other Computations)'!H142/Inputs!D30*((16*Inputs!D33-8)*'(Other Computations)'!H142/Inputs!D30-32*Inputs!D33+18)+16*Inputs!D33-11)*('(Other Computations)'!H142/Inputs!D30)^2+1)</f>
        <v>0</v>
      </c>
      <c r="I44" s="91">
        <f>IF(OR(Inputs!D30=0,'(Other Computations)'!I142&lt;0,'(Other Computations)'!I142&gt;Inputs!D30),0,('(Other Computations)'!I142/Inputs!D30*((16*Inputs!D33-8)*'(Other Computations)'!I142/Inputs!D30-32*Inputs!D33+18)+16*Inputs!D33-11)*('(Other Computations)'!I142/Inputs!D30)^2+1)</f>
        <v>0</v>
      </c>
      <c r="J44" s="91">
        <f>IF(OR(Inputs!D30=0,'(Other Computations)'!J142&lt;0,'(Other Computations)'!J142&gt;Inputs!D30),0,('(Other Computations)'!J142/Inputs!D30*((16*Inputs!D33-8)*'(Other Computations)'!J142/Inputs!D30-32*Inputs!D33+18)+16*Inputs!D33-11)*('(Other Computations)'!J142/Inputs!D30)^2+1)</f>
        <v>0</v>
      </c>
      <c r="K44" s="90"/>
      <c r="L44" s="90"/>
    </row>
    <row r="45" spans="1:12" ht="12.75" hidden="1" customHeight="1" outlineLevel="1">
      <c r="A45" s="55" t="str">
        <f>"   "&amp;Labels!B89</f>
        <v xml:space="preserve">   Q 5</v>
      </c>
      <c r="B45" s="89"/>
      <c r="C45" s="89"/>
      <c r="D45" s="89"/>
      <c r="E45" s="89"/>
      <c r="F45" s="90"/>
      <c r="G45" s="89"/>
      <c r="H45" s="89"/>
      <c r="I45" s="89"/>
      <c r="J45" s="89"/>
      <c r="K45" s="90"/>
      <c r="L45" s="90"/>
    </row>
    <row r="46" spans="1:12" ht="12.75" hidden="1" customHeight="1" outlineLevel="1">
      <c r="A46" s="61" t="str">
        <f>"      "&amp;Labels!B107</f>
        <v xml:space="preserve">      Seminars</v>
      </c>
      <c r="B46" s="91">
        <f>IF(OR(Inputs!D29=0,'(Other Computations)'!B143&lt;0,'(Other Computations)'!B143&gt;Inputs!D29),0,('(Other Computations)'!B143/Inputs!D29*((16*Inputs!D32-8)*'(Other Computations)'!B143/Inputs!D29-32*Inputs!D32+18)+16*Inputs!D32-11)*('(Other Computations)'!B143/Inputs!D29)^2+1)</f>
        <v>0</v>
      </c>
      <c r="C46" s="91">
        <f>IF(OR(Inputs!D29=0,'(Other Computations)'!C143&lt;0,'(Other Computations)'!C143&gt;Inputs!D29),0,('(Other Computations)'!C143/Inputs!D29*((16*Inputs!D32-8)*'(Other Computations)'!C143/Inputs!D29-32*Inputs!D32+18)+16*Inputs!D32-11)*('(Other Computations)'!C143/Inputs!D29)^2+1)</f>
        <v>0</v>
      </c>
      <c r="D46" s="91">
        <f>IF(OR(Inputs!D29=0,'(Other Computations)'!D143&lt;0,'(Other Computations)'!D143&gt;Inputs!D29),0,('(Other Computations)'!D143/Inputs!D29*((16*Inputs!D32-8)*'(Other Computations)'!D143/Inputs!D29-32*Inputs!D32+18)+16*Inputs!D32-11)*('(Other Computations)'!D143/Inputs!D29)^2+1)</f>
        <v>0</v>
      </c>
      <c r="E46" s="91">
        <f>IF(OR(Inputs!D29=0,'(Other Computations)'!E143&lt;0,'(Other Computations)'!E143&gt;Inputs!D29),0,('(Other Computations)'!E143/Inputs!D29*((16*Inputs!D32-8)*'(Other Computations)'!E143/Inputs!D29-32*Inputs!D32+18)+16*Inputs!D32-11)*('(Other Computations)'!E143/Inputs!D29)^2+1)</f>
        <v>0</v>
      </c>
      <c r="F46" s="90"/>
      <c r="G46" s="91">
        <f>IF(OR(Inputs!D29=0,'(Other Computations)'!G143&lt;0,'(Other Computations)'!G143&gt;Inputs!D29),0,('(Other Computations)'!G143/Inputs!D29*((16*Inputs!D32-8)*'(Other Computations)'!G143/Inputs!D29-32*Inputs!D32+18)+16*Inputs!D32-11)*('(Other Computations)'!G143/Inputs!D29)^2+1)</f>
        <v>0</v>
      </c>
      <c r="H46" s="91">
        <f>IF(OR(Inputs!D29=0,'(Other Computations)'!H143&lt;0,'(Other Computations)'!H143&gt;Inputs!D29),0,('(Other Computations)'!H143/Inputs!D29*((16*Inputs!D32-8)*'(Other Computations)'!H143/Inputs!D29-32*Inputs!D32+18)+16*Inputs!D32-11)*('(Other Computations)'!H143/Inputs!D29)^2+1)</f>
        <v>0</v>
      </c>
      <c r="I46" s="91">
        <f>IF(OR(Inputs!D29=0,'(Other Computations)'!I143&lt;0,'(Other Computations)'!I143&gt;Inputs!D29),0,('(Other Computations)'!I143/Inputs!D29*((16*Inputs!D32-8)*'(Other Computations)'!I143/Inputs!D29-32*Inputs!D32+18)+16*Inputs!D32-11)*('(Other Computations)'!I143/Inputs!D29)^2+1)</f>
        <v>0</v>
      </c>
      <c r="J46" s="91">
        <f>IF(OR(Inputs!D29=0,'(Other Computations)'!J143&lt;0,'(Other Computations)'!J143&gt;Inputs!D29),0,('(Other Computations)'!J143/Inputs!D29*((16*Inputs!D32-8)*'(Other Computations)'!J143/Inputs!D29-32*Inputs!D32+18)+16*Inputs!D32-11)*('(Other Computations)'!J143/Inputs!D29)^2+1)</f>
        <v>0</v>
      </c>
      <c r="K46" s="90"/>
      <c r="L46" s="90"/>
    </row>
    <row r="47" spans="1:12" ht="12.75" hidden="1" customHeight="1" outlineLevel="1">
      <c r="A47" s="61" t="str">
        <f>"      "&amp;Labels!B108</f>
        <v xml:space="preserve">      Sales visits</v>
      </c>
      <c r="B47" s="91">
        <f>IF(OR(Inputs!D30=0,'(Other Computations)'!B143&lt;0,'(Other Computations)'!B143&gt;Inputs!D30),0,('(Other Computations)'!B143/Inputs!D30*((16*Inputs!D33-8)*'(Other Computations)'!B143/Inputs!D30-32*Inputs!D33+18)+16*Inputs!D33-11)*('(Other Computations)'!B143/Inputs!D30)^2+1)</f>
        <v>0</v>
      </c>
      <c r="C47" s="91">
        <f>IF(OR(Inputs!D30=0,'(Other Computations)'!C143&lt;0,'(Other Computations)'!C143&gt;Inputs!D30),0,('(Other Computations)'!C143/Inputs!D30*((16*Inputs!D33-8)*'(Other Computations)'!C143/Inputs!D30-32*Inputs!D33+18)+16*Inputs!D33-11)*('(Other Computations)'!C143/Inputs!D30)^2+1)</f>
        <v>0</v>
      </c>
      <c r="D47" s="91">
        <f>IF(OR(Inputs!D30=0,'(Other Computations)'!D143&lt;0,'(Other Computations)'!D143&gt;Inputs!D30),0,('(Other Computations)'!D143/Inputs!D30*((16*Inputs!D33-8)*'(Other Computations)'!D143/Inputs!D30-32*Inputs!D33+18)+16*Inputs!D33-11)*('(Other Computations)'!D143/Inputs!D30)^2+1)</f>
        <v>0</v>
      </c>
      <c r="E47" s="91">
        <f>IF(OR(Inputs!D30=0,'(Other Computations)'!E143&lt;0,'(Other Computations)'!E143&gt;Inputs!D30),0,('(Other Computations)'!E143/Inputs!D30*((16*Inputs!D33-8)*'(Other Computations)'!E143/Inputs!D30-32*Inputs!D33+18)+16*Inputs!D33-11)*('(Other Computations)'!E143/Inputs!D30)^2+1)</f>
        <v>0</v>
      </c>
      <c r="F47" s="90"/>
      <c r="G47" s="91">
        <f>IF(OR(Inputs!D30=0,'(Other Computations)'!G143&lt;0,'(Other Computations)'!G143&gt;Inputs!D30),0,('(Other Computations)'!G143/Inputs!D30*((16*Inputs!D33-8)*'(Other Computations)'!G143/Inputs!D30-32*Inputs!D33+18)+16*Inputs!D33-11)*('(Other Computations)'!G143/Inputs!D30)^2+1)</f>
        <v>0</v>
      </c>
      <c r="H47" s="91">
        <f>IF(OR(Inputs!D30=0,'(Other Computations)'!H143&lt;0,'(Other Computations)'!H143&gt;Inputs!D30),0,('(Other Computations)'!H143/Inputs!D30*((16*Inputs!D33-8)*'(Other Computations)'!H143/Inputs!D30-32*Inputs!D33+18)+16*Inputs!D33-11)*('(Other Computations)'!H143/Inputs!D30)^2+1)</f>
        <v>0</v>
      </c>
      <c r="I47" s="91">
        <f>IF(OR(Inputs!D30=0,'(Other Computations)'!I143&lt;0,'(Other Computations)'!I143&gt;Inputs!D30),0,('(Other Computations)'!I143/Inputs!D30*((16*Inputs!D33-8)*'(Other Computations)'!I143/Inputs!D30-32*Inputs!D33+18)+16*Inputs!D33-11)*('(Other Computations)'!I143/Inputs!D30)^2+1)</f>
        <v>0</v>
      </c>
      <c r="J47" s="91">
        <f>IF(OR(Inputs!D30=0,'(Other Computations)'!J143&lt;0,'(Other Computations)'!J143&gt;Inputs!D30),0,('(Other Computations)'!J143/Inputs!D30*((16*Inputs!D33-8)*'(Other Computations)'!J143/Inputs!D30-32*Inputs!D33+18)+16*Inputs!D33-11)*('(Other Computations)'!J143/Inputs!D30)^2+1)</f>
        <v>0</v>
      </c>
      <c r="K47" s="90"/>
      <c r="L47" s="90"/>
    </row>
    <row r="48" spans="1:12" ht="12.75" hidden="1" customHeight="1" outlineLevel="1">
      <c r="A48" s="55" t="str">
        <f>"   "&amp;Labels!B90</f>
        <v xml:space="preserve">   Q 6</v>
      </c>
      <c r="B48" s="89"/>
      <c r="C48" s="89"/>
      <c r="D48" s="89"/>
      <c r="E48" s="89"/>
      <c r="F48" s="90"/>
      <c r="G48" s="89"/>
      <c r="H48" s="89"/>
      <c r="I48" s="89"/>
      <c r="J48" s="89"/>
      <c r="K48" s="90"/>
      <c r="L48" s="90"/>
    </row>
    <row r="49" spans="1:12" ht="12.75" hidden="1" customHeight="1" outlineLevel="1">
      <c r="A49" s="61" t="str">
        <f>"      "&amp;Labels!B107</f>
        <v xml:space="preserve">      Seminars</v>
      </c>
      <c r="B49" s="91">
        <f>IF(OR(Inputs!D29=0,'(Other Computations)'!B144&lt;0,'(Other Computations)'!B144&gt;Inputs!D29),0,('(Other Computations)'!B144/Inputs!D29*((16*Inputs!D32-8)*'(Other Computations)'!B144/Inputs!D29-32*Inputs!D32+18)+16*Inputs!D32-11)*('(Other Computations)'!B144/Inputs!D29)^2+1)</f>
        <v>0</v>
      </c>
      <c r="C49" s="91">
        <f>IF(OR(Inputs!D29=0,'(Other Computations)'!C144&lt;0,'(Other Computations)'!C144&gt;Inputs!D29),0,('(Other Computations)'!C144/Inputs!D29*((16*Inputs!D32-8)*'(Other Computations)'!C144/Inputs!D29-32*Inputs!D32+18)+16*Inputs!D32-11)*('(Other Computations)'!C144/Inputs!D29)^2+1)</f>
        <v>0</v>
      </c>
      <c r="D49" s="91">
        <f>IF(OR(Inputs!D29=0,'(Other Computations)'!D144&lt;0,'(Other Computations)'!D144&gt;Inputs!D29),0,('(Other Computations)'!D144/Inputs!D29*((16*Inputs!D32-8)*'(Other Computations)'!D144/Inputs!D29-32*Inputs!D32+18)+16*Inputs!D32-11)*('(Other Computations)'!D144/Inputs!D29)^2+1)</f>
        <v>0</v>
      </c>
      <c r="E49" s="91">
        <f>IF(OR(Inputs!D29=0,'(Other Computations)'!E144&lt;0,'(Other Computations)'!E144&gt;Inputs!D29),0,('(Other Computations)'!E144/Inputs!D29*((16*Inputs!D32-8)*'(Other Computations)'!E144/Inputs!D29-32*Inputs!D32+18)+16*Inputs!D32-11)*('(Other Computations)'!E144/Inputs!D29)^2+1)</f>
        <v>0</v>
      </c>
      <c r="F49" s="90"/>
      <c r="G49" s="91">
        <f>IF(OR(Inputs!D29=0,'(Other Computations)'!G144&lt;0,'(Other Computations)'!G144&gt;Inputs!D29),0,('(Other Computations)'!G144/Inputs!D29*((16*Inputs!D32-8)*'(Other Computations)'!G144/Inputs!D29-32*Inputs!D32+18)+16*Inputs!D32-11)*('(Other Computations)'!G144/Inputs!D29)^2+1)</f>
        <v>0</v>
      </c>
      <c r="H49" s="91">
        <f>IF(OR(Inputs!D29=0,'(Other Computations)'!H144&lt;0,'(Other Computations)'!H144&gt;Inputs!D29),0,('(Other Computations)'!H144/Inputs!D29*((16*Inputs!D32-8)*'(Other Computations)'!H144/Inputs!D29-32*Inputs!D32+18)+16*Inputs!D32-11)*('(Other Computations)'!H144/Inputs!D29)^2+1)</f>
        <v>0</v>
      </c>
      <c r="I49" s="91">
        <f>IF(OR(Inputs!D29=0,'(Other Computations)'!I144&lt;0,'(Other Computations)'!I144&gt;Inputs!D29),0,('(Other Computations)'!I144/Inputs!D29*((16*Inputs!D32-8)*'(Other Computations)'!I144/Inputs!D29-32*Inputs!D32+18)+16*Inputs!D32-11)*('(Other Computations)'!I144/Inputs!D29)^2+1)</f>
        <v>0</v>
      </c>
      <c r="J49" s="91">
        <f>IF(OR(Inputs!D29=0,'(Other Computations)'!J144&lt;0,'(Other Computations)'!J144&gt;Inputs!D29),0,('(Other Computations)'!J144/Inputs!D29*((16*Inputs!D32-8)*'(Other Computations)'!J144/Inputs!D29-32*Inputs!D32+18)+16*Inputs!D32-11)*('(Other Computations)'!J144/Inputs!D29)^2+1)</f>
        <v>0</v>
      </c>
      <c r="K49" s="90"/>
      <c r="L49" s="90"/>
    </row>
    <row r="50" spans="1:12" ht="12.75" hidden="1" customHeight="1" outlineLevel="1">
      <c r="A50" s="61" t="str">
        <f>"      "&amp;Labels!B108</f>
        <v xml:space="preserve">      Sales visits</v>
      </c>
      <c r="B50" s="91">
        <f>IF(OR(Inputs!D30=0,'(Other Computations)'!B144&lt;0,'(Other Computations)'!B144&gt;Inputs!D30),0,('(Other Computations)'!B144/Inputs!D30*((16*Inputs!D33-8)*'(Other Computations)'!B144/Inputs!D30-32*Inputs!D33+18)+16*Inputs!D33-11)*('(Other Computations)'!B144/Inputs!D30)^2+1)</f>
        <v>0</v>
      </c>
      <c r="C50" s="91">
        <f>IF(OR(Inputs!D30=0,'(Other Computations)'!C144&lt;0,'(Other Computations)'!C144&gt;Inputs!D30),0,('(Other Computations)'!C144/Inputs!D30*((16*Inputs!D33-8)*'(Other Computations)'!C144/Inputs!D30-32*Inputs!D33+18)+16*Inputs!D33-11)*('(Other Computations)'!C144/Inputs!D30)^2+1)</f>
        <v>0</v>
      </c>
      <c r="D50" s="91">
        <f>IF(OR(Inputs!D30=0,'(Other Computations)'!D144&lt;0,'(Other Computations)'!D144&gt;Inputs!D30),0,('(Other Computations)'!D144/Inputs!D30*((16*Inputs!D33-8)*'(Other Computations)'!D144/Inputs!D30-32*Inputs!D33+18)+16*Inputs!D33-11)*('(Other Computations)'!D144/Inputs!D30)^2+1)</f>
        <v>0</v>
      </c>
      <c r="E50" s="91">
        <f>IF(OR(Inputs!D30=0,'(Other Computations)'!E144&lt;0,'(Other Computations)'!E144&gt;Inputs!D30),0,('(Other Computations)'!E144/Inputs!D30*((16*Inputs!D33-8)*'(Other Computations)'!E144/Inputs!D30-32*Inputs!D33+18)+16*Inputs!D33-11)*('(Other Computations)'!E144/Inputs!D30)^2+1)</f>
        <v>0</v>
      </c>
      <c r="F50" s="90"/>
      <c r="G50" s="91">
        <f>IF(OR(Inputs!D30=0,'(Other Computations)'!G144&lt;0,'(Other Computations)'!G144&gt;Inputs!D30),0,('(Other Computations)'!G144/Inputs!D30*((16*Inputs!D33-8)*'(Other Computations)'!G144/Inputs!D30-32*Inputs!D33+18)+16*Inputs!D33-11)*('(Other Computations)'!G144/Inputs!D30)^2+1)</f>
        <v>0</v>
      </c>
      <c r="H50" s="91">
        <f>IF(OR(Inputs!D30=0,'(Other Computations)'!H144&lt;0,'(Other Computations)'!H144&gt;Inputs!D30),0,('(Other Computations)'!H144/Inputs!D30*((16*Inputs!D33-8)*'(Other Computations)'!H144/Inputs!D30-32*Inputs!D33+18)+16*Inputs!D33-11)*('(Other Computations)'!H144/Inputs!D30)^2+1)</f>
        <v>0</v>
      </c>
      <c r="I50" s="91">
        <f>IF(OR(Inputs!D30=0,'(Other Computations)'!I144&lt;0,'(Other Computations)'!I144&gt;Inputs!D30),0,('(Other Computations)'!I144/Inputs!D30*((16*Inputs!D33-8)*'(Other Computations)'!I144/Inputs!D30-32*Inputs!D33+18)+16*Inputs!D33-11)*('(Other Computations)'!I144/Inputs!D30)^2+1)</f>
        <v>0</v>
      </c>
      <c r="J50" s="91">
        <f>IF(OR(Inputs!D30=0,'(Other Computations)'!J144&lt;0,'(Other Computations)'!J144&gt;Inputs!D30),0,('(Other Computations)'!J144/Inputs!D30*((16*Inputs!D33-8)*'(Other Computations)'!J144/Inputs!D30-32*Inputs!D33+18)+16*Inputs!D33-11)*('(Other Computations)'!J144/Inputs!D30)^2+1)</f>
        <v>0</v>
      </c>
      <c r="K50" s="90"/>
      <c r="L50" s="90"/>
    </row>
    <row r="51" spans="1:12" ht="12.75" hidden="1" customHeight="1" outlineLevel="1">
      <c r="A51" s="55" t="str">
        <f>"   "&amp;Labels!B91</f>
        <v xml:space="preserve">   Q 7</v>
      </c>
      <c r="B51" s="89"/>
      <c r="C51" s="89"/>
      <c r="D51" s="89"/>
      <c r="E51" s="89"/>
      <c r="F51" s="90"/>
      <c r="G51" s="89"/>
      <c r="H51" s="89"/>
      <c r="I51" s="89"/>
      <c r="J51" s="89"/>
      <c r="K51" s="90"/>
      <c r="L51" s="90"/>
    </row>
    <row r="52" spans="1:12" ht="12.75" hidden="1" customHeight="1" outlineLevel="1">
      <c r="A52" s="61" t="str">
        <f>"      "&amp;Labels!B107</f>
        <v xml:space="preserve">      Seminars</v>
      </c>
      <c r="B52" s="91">
        <f>IF(OR(Inputs!D29=0,'(Other Computations)'!B145&lt;0,'(Other Computations)'!B145&gt;Inputs!D29),0,('(Other Computations)'!B145/Inputs!D29*((16*Inputs!D32-8)*'(Other Computations)'!B145/Inputs!D29-32*Inputs!D32+18)+16*Inputs!D32-11)*('(Other Computations)'!B145/Inputs!D29)^2+1)</f>
        <v>0</v>
      </c>
      <c r="C52" s="91">
        <f>IF(OR(Inputs!D29=0,'(Other Computations)'!C145&lt;0,'(Other Computations)'!C145&gt;Inputs!D29),0,('(Other Computations)'!C145/Inputs!D29*((16*Inputs!D32-8)*'(Other Computations)'!C145/Inputs!D29-32*Inputs!D32+18)+16*Inputs!D32-11)*('(Other Computations)'!C145/Inputs!D29)^2+1)</f>
        <v>0</v>
      </c>
      <c r="D52" s="91">
        <f>IF(OR(Inputs!D29=0,'(Other Computations)'!D145&lt;0,'(Other Computations)'!D145&gt;Inputs!D29),0,('(Other Computations)'!D145/Inputs!D29*((16*Inputs!D32-8)*'(Other Computations)'!D145/Inputs!D29-32*Inputs!D32+18)+16*Inputs!D32-11)*('(Other Computations)'!D145/Inputs!D29)^2+1)</f>
        <v>0</v>
      </c>
      <c r="E52" s="91">
        <f>IF(OR(Inputs!D29=0,'(Other Computations)'!E145&lt;0,'(Other Computations)'!E145&gt;Inputs!D29),0,('(Other Computations)'!E145/Inputs!D29*((16*Inputs!D32-8)*'(Other Computations)'!E145/Inputs!D29-32*Inputs!D32+18)+16*Inputs!D32-11)*('(Other Computations)'!E145/Inputs!D29)^2+1)</f>
        <v>0</v>
      </c>
      <c r="F52" s="90"/>
      <c r="G52" s="91">
        <f>IF(OR(Inputs!D29=0,'(Other Computations)'!G145&lt;0,'(Other Computations)'!G145&gt;Inputs!D29),0,('(Other Computations)'!G145/Inputs!D29*((16*Inputs!D32-8)*'(Other Computations)'!G145/Inputs!D29-32*Inputs!D32+18)+16*Inputs!D32-11)*('(Other Computations)'!G145/Inputs!D29)^2+1)</f>
        <v>0</v>
      </c>
      <c r="H52" s="91">
        <f>IF(OR(Inputs!D29=0,'(Other Computations)'!H145&lt;0,'(Other Computations)'!H145&gt;Inputs!D29),0,('(Other Computations)'!H145/Inputs!D29*((16*Inputs!D32-8)*'(Other Computations)'!H145/Inputs!D29-32*Inputs!D32+18)+16*Inputs!D32-11)*('(Other Computations)'!H145/Inputs!D29)^2+1)</f>
        <v>0</v>
      </c>
      <c r="I52" s="91">
        <f>IF(OR(Inputs!D29=0,'(Other Computations)'!I145&lt;0,'(Other Computations)'!I145&gt;Inputs!D29),0,('(Other Computations)'!I145/Inputs!D29*((16*Inputs!D32-8)*'(Other Computations)'!I145/Inputs!D29-32*Inputs!D32+18)+16*Inputs!D32-11)*('(Other Computations)'!I145/Inputs!D29)^2+1)</f>
        <v>0</v>
      </c>
      <c r="J52" s="91">
        <f>IF(OR(Inputs!D29=0,'(Other Computations)'!J145&lt;0,'(Other Computations)'!J145&gt;Inputs!D29),0,('(Other Computations)'!J145/Inputs!D29*((16*Inputs!D32-8)*'(Other Computations)'!J145/Inputs!D29-32*Inputs!D32+18)+16*Inputs!D32-11)*('(Other Computations)'!J145/Inputs!D29)^2+1)</f>
        <v>0</v>
      </c>
      <c r="K52" s="90"/>
      <c r="L52" s="90"/>
    </row>
    <row r="53" spans="1:12" ht="12.75" hidden="1" customHeight="1" outlineLevel="1">
      <c r="A53" s="61" t="str">
        <f>"      "&amp;Labels!B108</f>
        <v xml:space="preserve">      Sales visits</v>
      </c>
      <c r="B53" s="91">
        <f>IF(OR(Inputs!D30=0,'(Other Computations)'!B145&lt;0,'(Other Computations)'!B145&gt;Inputs!D30),0,('(Other Computations)'!B145/Inputs!D30*((16*Inputs!D33-8)*'(Other Computations)'!B145/Inputs!D30-32*Inputs!D33+18)+16*Inputs!D33-11)*('(Other Computations)'!B145/Inputs!D30)^2+1)</f>
        <v>0</v>
      </c>
      <c r="C53" s="91">
        <f>IF(OR(Inputs!D30=0,'(Other Computations)'!C145&lt;0,'(Other Computations)'!C145&gt;Inputs!D30),0,('(Other Computations)'!C145/Inputs!D30*((16*Inputs!D33-8)*'(Other Computations)'!C145/Inputs!D30-32*Inputs!D33+18)+16*Inputs!D33-11)*('(Other Computations)'!C145/Inputs!D30)^2+1)</f>
        <v>0</v>
      </c>
      <c r="D53" s="91">
        <f>IF(OR(Inputs!D30=0,'(Other Computations)'!D145&lt;0,'(Other Computations)'!D145&gt;Inputs!D30),0,('(Other Computations)'!D145/Inputs!D30*((16*Inputs!D33-8)*'(Other Computations)'!D145/Inputs!D30-32*Inputs!D33+18)+16*Inputs!D33-11)*('(Other Computations)'!D145/Inputs!D30)^2+1)</f>
        <v>0</v>
      </c>
      <c r="E53" s="91">
        <f>IF(OR(Inputs!D30=0,'(Other Computations)'!E145&lt;0,'(Other Computations)'!E145&gt;Inputs!D30),0,('(Other Computations)'!E145/Inputs!D30*((16*Inputs!D33-8)*'(Other Computations)'!E145/Inputs!D30-32*Inputs!D33+18)+16*Inputs!D33-11)*('(Other Computations)'!E145/Inputs!D30)^2+1)</f>
        <v>0</v>
      </c>
      <c r="F53" s="90"/>
      <c r="G53" s="91">
        <f>IF(OR(Inputs!D30=0,'(Other Computations)'!G145&lt;0,'(Other Computations)'!G145&gt;Inputs!D30),0,('(Other Computations)'!G145/Inputs!D30*((16*Inputs!D33-8)*'(Other Computations)'!G145/Inputs!D30-32*Inputs!D33+18)+16*Inputs!D33-11)*('(Other Computations)'!G145/Inputs!D30)^2+1)</f>
        <v>0</v>
      </c>
      <c r="H53" s="91">
        <f>IF(OR(Inputs!D30=0,'(Other Computations)'!H145&lt;0,'(Other Computations)'!H145&gt;Inputs!D30),0,('(Other Computations)'!H145/Inputs!D30*((16*Inputs!D33-8)*'(Other Computations)'!H145/Inputs!D30-32*Inputs!D33+18)+16*Inputs!D33-11)*('(Other Computations)'!H145/Inputs!D30)^2+1)</f>
        <v>0</v>
      </c>
      <c r="I53" s="91">
        <f>IF(OR(Inputs!D30=0,'(Other Computations)'!I145&lt;0,'(Other Computations)'!I145&gt;Inputs!D30),0,('(Other Computations)'!I145/Inputs!D30*((16*Inputs!D33-8)*'(Other Computations)'!I145/Inputs!D30-32*Inputs!D33+18)+16*Inputs!D33-11)*('(Other Computations)'!I145/Inputs!D30)^2+1)</f>
        <v>0</v>
      </c>
      <c r="J53" s="91">
        <f>IF(OR(Inputs!D30=0,'(Other Computations)'!J145&lt;0,'(Other Computations)'!J145&gt;Inputs!D30),0,('(Other Computations)'!J145/Inputs!D30*((16*Inputs!D33-8)*'(Other Computations)'!J145/Inputs!D30-32*Inputs!D33+18)+16*Inputs!D33-11)*('(Other Computations)'!J145/Inputs!D30)^2+1)</f>
        <v>0</v>
      </c>
      <c r="K53" s="90"/>
      <c r="L53" s="90"/>
    </row>
    <row r="54" spans="1:12" ht="12.75" hidden="1" customHeight="1" outlineLevel="1">
      <c r="A54" s="55" t="str">
        <f>"   "&amp;Labels!B92</f>
        <v xml:space="preserve">   Q 8</v>
      </c>
      <c r="B54" s="89"/>
      <c r="C54" s="89"/>
      <c r="D54" s="89"/>
      <c r="E54" s="89"/>
      <c r="F54" s="90"/>
      <c r="G54" s="89"/>
      <c r="H54" s="89"/>
      <c r="I54" s="89"/>
      <c r="J54" s="89"/>
      <c r="K54" s="90"/>
      <c r="L54" s="90"/>
    </row>
    <row r="55" spans="1:12" ht="12.75" hidden="1" customHeight="1" outlineLevel="1">
      <c r="A55" s="61" t="str">
        <f>"      "&amp;Labels!B107</f>
        <v xml:space="preserve">      Seminars</v>
      </c>
      <c r="B55" s="91">
        <f>IF(OR(Inputs!D29=0,'(Other Computations)'!B146&lt;0,'(Other Computations)'!B146&gt;Inputs!D29),0,('(Other Computations)'!B146/Inputs!D29*((16*Inputs!D32-8)*'(Other Computations)'!B146/Inputs!D29-32*Inputs!D32+18)+16*Inputs!D32-11)*('(Other Computations)'!B146/Inputs!D29)^2+1)</f>
        <v>0</v>
      </c>
      <c r="C55" s="91">
        <f>IF(OR(Inputs!D29=0,'(Other Computations)'!C146&lt;0,'(Other Computations)'!C146&gt;Inputs!D29),0,('(Other Computations)'!C146/Inputs!D29*((16*Inputs!D32-8)*'(Other Computations)'!C146/Inputs!D29-32*Inputs!D32+18)+16*Inputs!D32-11)*('(Other Computations)'!C146/Inputs!D29)^2+1)</f>
        <v>0</v>
      </c>
      <c r="D55" s="91">
        <f>IF(OR(Inputs!D29=0,'(Other Computations)'!D146&lt;0,'(Other Computations)'!D146&gt;Inputs!D29),0,('(Other Computations)'!D146/Inputs!D29*((16*Inputs!D32-8)*'(Other Computations)'!D146/Inputs!D29-32*Inputs!D32+18)+16*Inputs!D32-11)*('(Other Computations)'!D146/Inputs!D29)^2+1)</f>
        <v>0</v>
      </c>
      <c r="E55" s="91">
        <f>IF(OR(Inputs!D29=0,'(Other Computations)'!E146&lt;0,'(Other Computations)'!E146&gt;Inputs!D29),0,('(Other Computations)'!E146/Inputs!D29*((16*Inputs!D32-8)*'(Other Computations)'!E146/Inputs!D29-32*Inputs!D32+18)+16*Inputs!D32-11)*('(Other Computations)'!E146/Inputs!D29)^2+1)</f>
        <v>0</v>
      </c>
      <c r="F55" s="90"/>
      <c r="G55" s="91">
        <f>IF(OR(Inputs!D29=0,'(Other Computations)'!G146&lt;0,'(Other Computations)'!G146&gt;Inputs!D29),0,('(Other Computations)'!G146/Inputs!D29*((16*Inputs!D32-8)*'(Other Computations)'!G146/Inputs!D29-32*Inputs!D32+18)+16*Inputs!D32-11)*('(Other Computations)'!G146/Inputs!D29)^2+1)</f>
        <v>0</v>
      </c>
      <c r="H55" s="91">
        <f>IF(OR(Inputs!D29=0,'(Other Computations)'!H146&lt;0,'(Other Computations)'!H146&gt;Inputs!D29),0,('(Other Computations)'!H146/Inputs!D29*((16*Inputs!D32-8)*'(Other Computations)'!H146/Inputs!D29-32*Inputs!D32+18)+16*Inputs!D32-11)*('(Other Computations)'!H146/Inputs!D29)^2+1)</f>
        <v>0</v>
      </c>
      <c r="I55" s="91">
        <f>IF(OR(Inputs!D29=0,'(Other Computations)'!I146&lt;0,'(Other Computations)'!I146&gt;Inputs!D29),0,('(Other Computations)'!I146/Inputs!D29*((16*Inputs!D32-8)*'(Other Computations)'!I146/Inputs!D29-32*Inputs!D32+18)+16*Inputs!D32-11)*('(Other Computations)'!I146/Inputs!D29)^2+1)</f>
        <v>0</v>
      </c>
      <c r="J55" s="91">
        <f>IF(OR(Inputs!D29=0,'(Other Computations)'!J146&lt;0,'(Other Computations)'!J146&gt;Inputs!D29),0,('(Other Computations)'!J146/Inputs!D29*((16*Inputs!D32-8)*'(Other Computations)'!J146/Inputs!D29-32*Inputs!D32+18)+16*Inputs!D32-11)*('(Other Computations)'!J146/Inputs!D29)^2+1)</f>
        <v>0</v>
      </c>
      <c r="K55" s="90"/>
      <c r="L55" s="90"/>
    </row>
    <row r="56" spans="1:12" ht="12.75" hidden="1" customHeight="1" outlineLevel="1">
      <c r="A56" s="85" t="str">
        <f>"      "&amp;Labels!B108</f>
        <v xml:space="preserve">      Sales visits</v>
      </c>
      <c r="B56" s="92">
        <f>IF(OR(Inputs!D30=0,'(Other Computations)'!B146&lt;0,'(Other Computations)'!B146&gt;Inputs!D30),0,('(Other Computations)'!B146/Inputs!D30*((16*Inputs!D33-8)*'(Other Computations)'!B146/Inputs!D30-32*Inputs!D33+18)+16*Inputs!D33-11)*('(Other Computations)'!B146/Inputs!D30)^2+1)</f>
        <v>0</v>
      </c>
      <c r="C56" s="92">
        <f>IF(OR(Inputs!D30=0,'(Other Computations)'!C146&lt;0,'(Other Computations)'!C146&gt;Inputs!D30),0,('(Other Computations)'!C146/Inputs!D30*((16*Inputs!D33-8)*'(Other Computations)'!C146/Inputs!D30-32*Inputs!D33+18)+16*Inputs!D33-11)*('(Other Computations)'!C146/Inputs!D30)^2+1)</f>
        <v>0</v>
      </c>
      <c r="D56" s="92">
        <f>IF(OR(Inputs!D30=0,'(Other Computations)'!D146&lt;0,'(Other Computations)'!D146&gt;Inputs!D30),0,('(Other Computations)'!D146/Inputs!D30*((16*Inputs!D33-8)*'(Other Computations)'!D146/Inputs!D30-32*Inputs!D33+18)+16*Inputs!D33-11)*('(Other Computations)'!D146/Inputs!D30)^2+1)</f>
        <v>0</v>
      </c>
      <c r="E56" s="92">
        <f>IF(OR(Inputs!D30=0,'(Other Computations)'!E146&lt;0,'(Other Computations)'!E146&gt;Inputs!D30),0,('(Other Computations)'!E146/Inputs!D30*((16*Inputs!D33-8)*'(Other Computations)'!E146/Inputs!D30-32*Inputs!D33+18)+16*Inputs!D33-11)*('(Other Computations)'!E146/Inputs!D30)^2+1)</f>
        <v>0</v>
      </c>
      <c r="F56" s="93"/>
      <c r="G56" s="92">
        <f>IF(OR(Inputs!D30=0,'(Other Computations)'!G146&lt;0,'(Other Computations)'!G146&gt;Inputs!D30),0,('(Other Computations)'!G146/Inputs!D30*((16*Inputs!D33-8)*'(Other Computations)'!G146/Inputs!D30-32*Inputs!D33+18)+16*Inputs!D33-11)*('(Other Computations)'!G146/Inputs!D30)^2+1)</f>
        <v>0</v>
      </c>
      <c r="H56" s="92">
        <f>IF(OR(Inputs!D30=0,'(Other Computations)'!H146&lt;0,'(Other Computations)'!H146&gt;Inputs!D30),0,('(Other Computations)'!H146/Inputs!D30*((16*Inputs!D33-8)*'(Other Computations)'!H146/Inputs!D30-32*Inputs!D33+18)+16*Inputs!D33-11)*('(Other Computations)'!H146/Inputs!D30)^2+1)</f>
        <v>0</v>
      </c>
      <c r="I56" s="92">
        <f>IF(OR(Inputs!D30=0,'(Other Computations)'!I146&lt;0,'(Other Computations)'!I146&gt;Inputs!D30),0,('(Other Computations)'!I146/Inputs!D30*((16*Inputs!D33-8)*'(Other Computations)'!I146/Inputs!D30-32*Inputs!D33+18)+16*Inputs!D33-11)*('(Other Computations)'!I146/Inputs!D30)^2+1)</f>
        <v>0</v>
      </c>
      <c r="J56" s="92">
        <f>IF(OR(Inputs!D30=0,'(Other Computations)'!J146&lt;0,'(Other Computations)'!J146&gt;Inputs!D30),0,('(Other Computations)'!J146/Inputs!D30*((16*Inputs!D33-8)*'(Other Computations)'!J146/Inputs!D30-32*Inputs!D33+18)+16*Inputs!D33-11)*('(Other Computations)'!J146/Inputs!D30)^2+1)</f>
        <v>0</v>
      </c>
      <c r="K56" s="93"/>
      <c r="L56" s="93"/>
    </row>
    <row r="57" spans="1:12" ht="12.75" hidden="1" customHeight="1" outlineLevel="1"/>
    <row r="58" spans="1:12" ht="12.75" hidden="1" customHeight="1" outlineLevel="1" collapsed="1"/>
    <row r="59" spans="1:12" ht="12.75" customHeight="1" collapsed="1"/>
  </sheetData>
  <mergeCells count="6">
    <mergeCell ref="A29:F29"/>
    <mergeCell ref="A1:F1"/>
    <mergeCell ref="A2:F2"/>
    <mergeCell ref="A3:F3"/>
    <mergeCell ref="A4:F4"/>
    <mergeCell ref="A5:F5"/>
  </mergeCells>
  <pageMargins left="0.25" right="0.25" top="0.5" bottom="0.5" header="0.5" footer="0.5"/>
  <pageSetup paperSize="9" fitToHeight="32767" orientation="landscape" horizontalDpi="0" verticalDpi="0" copies="0"/>
  <headerFooter alignWithMargins="0"/>
  <legacyDrawing r:id="rId1"/>
</worksheet>
</file>

<file path=xl/worksheets/sheet12.xml><?xml version="1.0" encoding="utf-8"?>
<worksheet xmlns="http://schemas.openxmlformats.org/spreadsheetml/2006/main" xmlns:r="http://schemas.openxmlformats.org/officeDocument/2006/relationships">
  <sheetPr>
    <outlinePr summaryBelow="0" summaryRight="0"/>
    <pageSetUpPr fitToPage="1"/>
  </sheetPr>
  <dimension ref="A1:F126"/>
  <sheetViews>
    <sheetView zoomScaleNormal="100" workbookViewId="0">
      <selection sqref="A1:F1"/>
    </sheetView>
  </sheetViews>
  <sheetFormatPr defaultRowHeight="12.75" customHeight="1"/>
  <cols>
    <col min="1" max="1" width="22" customWidth="1"/>
    <col min="2" max="2" width="21" customWidth="1"/>
    <col min="3" max="3" width="27.28515625" customWidth="1"/>
    <col min="4" max="4" width="12.42578125" customWidth="1"/>
    <col min="5" max="5" width="209.85546875" customWidth="1"/>
    <col min="6" max="6" width="12.42578125" customWidth="1"/>
  </cols>
  <sheetData>
    <row r="1" spans="1:6" ht="12.75" customHeight="1">
      <c r="A1" s="169" t="str">
        <f>Inputs!D7</f>
        <v>ABC Corp.</v>
      </c>
      <c r="B1" s="169"/>
      <c r="C1" s="169"/>
      <c r="D1" s="169"/>
      <c r="E1" s="169"/>
      <c r="F1" s="169"/>
    </row>
    <row r="2" spans="1:6" ht="12.75" customHeight="1">
      <c r="A2" s="169" t="str">
        <f>"Marketing &amp; Sales"&amp;" Program Margins"</f>
        <v>Marketing &amp; Sales Program Margins</v>
      </c>
      <c r="B2" s="169"/>
      <c r="C2" s="169"/>
      <c r="D2" s="169"/>
      <c r="E2" s="169"/>
      <c r="F2" s="169"/>
    </row>
    <row r="3" spans="1:6" ht="12.75" customHeight="1">
      <c r="A3" s="94" t="s">
        <v>2130</v>
      </c>
      <c r="B3" s="94" t="s">
        <v>417</v>
      </c>
      <c r="C3" s="94" t="s">
        <v>2603</v>
      </c>
      <c r="D3" s="94"/>
      <c r="E3" s="94" t="s">
        <v>1403</v>
      </c>
    </row>
    <row r="4" spans="1:6" ht="12.75" customHeight="1">
      <c r="A4" s="95" t="s">
        <v>2226</v>
      </c>
      <c r="B4" s="95" t="str">
        <f>Labels!B4</f>
        <v>Expense</v>
      </c>
      <c r="C4" s="96" t="s">
        <v>1588</v>
      </c>
      <c r="D4" s="97" t="s">
        <v>1447</v>
      </c>
      <c r="E4" s="98" t="s">
        <v>154</v>
      </c>
    </row>
    <row r="5" spans="1:6" ht="12.75" customHeight="1">
      <c r="A5" s="4"/>
      <c r="B5" s="4"/>
      <c r="C5" s="99"/>
      <c r="D5" s="100"/>
      <c r="E5" s="4"/>
    </row>
    <row r="6" spans="1:6" ht="12.75" customHeight="1">
      <c r="A6" s="95" t="s">
        <v>2478</v>
      </c>
      <c r="B6" s="95" t="str">
        <f>Labels!B5</f>
        <v>Bluebird CM</v>
      </c>
      <c r="C6" s="96" t="s">
        <v>1588</v>
      </c>
      <c r="D6" s="97" t="s">
        <v>1447</v>
      </c>
      <c r="E6" s="98" t="s">
        <v>2301</v>
      </c>
    </row>
    <row r="7" spans="1:6" ht="12.75" customHeight="1">
      <c r="A7" s="4"/>
      <c r="B7" s="4"/>
      <c r="C7" s="99"/>
      <c r="D7" s="100"/>
      <c r="E7" s="4"/>
    </row>
    <row r="8" spans="1:6" ht="12.75" customHeight="1">
      <c r="A8" s="95" t="s">
        <v>2149</v>
      </c>
      <c r="B8" s="95" t="str">
        <f>Labels!B6</f>
        <v>Bluebird CM %</v>
      </c>
      <c r="C8" s="96" t="s">
        <v>1588</v>
      </c>
      <c r="D8" s="97" t="s">
        <v>1447</v>
      </c>
      <c r="E8" s="98" t="s">
        <v>2177</v>
      </c>
    </row>
    <row r="9" spans="1:6" ht="12.75" customHeight="1">
      <c r="A9" s="4"/>
      <c r="B9" s="4"/>
      <c r="C9" s="99"/>
      <c r="D9" s="100"/>
      <c r="E9" s="4"/>
    </row>
    <row r="10" spans="1:6" ht="12.75" customHeight="1">
      <c r="A10" s="95" t="s">
        <v>2582</v>
      </c>
      <c r="B10" s="95" t="str">
        <f>Labels!B7</f>
        <v>Bluebird Expense</v>
      </c>
      <c r="C10" s="96"/>
      <c r="D10" s="97"/>
      <c r="E10" s="98"/>
    </row>
    <row r="11" spans="1:6" ht="12.75" customHeight="1">
      <c r="A11" s="4"/>
      <c r="B11" s="4"/>
      <c r="C11" s="99"/>
      <c r="D11" s="100"/>
      <c r="E11" s="4"/>
    </row>
    <row r="12" spans="1:6" ht="12.75" customHeight="1">
      <c r="A12" s="95" t="s">
        <v>2222</v>
      </c>
      <c r="B12" s="95" t="str">
        <f>Labels!B8</f>
        <v>Bluebird GM</v>
      </c>
      <c r="C12" s="96" t="s">
        <v>1384</v>
      </c>
      <c r="D12" s="97" t="s">
        <v>1447</v>
      </c>
      <c r="E12" s="98" t="s">
        <v>781</v>
      </c>
    </row>
    <row r="13" spans="1:6" ht="12.75" customHeight="1">
      <c r="A13" s="4"/>
      <c r="B13" s="4"/>
      <c r="C13" s="99"/>
      <c r="D13" s="100"/>
      <c r="E13" s="4"/>
    </row>
    <row r="14" spans="1:6" ht="12.75" customHeight="1">
      <c r="A14" s="95" t="s">
        <v>1023</v>
      </c>
      <c r="B14" s="95" t="str">
        <f>Labels!B9</f>
        <v>Bluebird GM %</v>
      </c>
      <c r="C14" s="96" t="s">
        <v>1384</v>
      </c>
      <c r="D14" s="97" t="s">
        <v>1284</v>
      </c>
      <c r="E14" s="98" t="s">
        <v>2078</v>
      </c>
    </row>
    <row r="15" spans="1:6" ht="12.75" customHeight="1">
      <c r="A15" s="4"/>
      <c r="B15" s="4"/>
      <c r="C15" s="99"/>
      <c r="D15" s="100"/>
      <c r="E15" s="4"/>
    </row>
    <row r="16" spans="1:6" ht="12.75" customHeight="1">
      <c r="A16" s="95" t="s">
        <v>380</v>
      </c>
      <c r="B16" s="95" t="str">
        <f>Labels!B10</f>
        <v>Bluebird Gross Margin</v>
      </c>
      <c r="C16" s="96" t="s">
        <v>1384</v>
      </c>
      <c r="D16" s="97" t="s">
        <v>1447</v>
      </c>
      <c r="E16" s="98" t="s">
        <v>2222</v>
      </c>
    </row>
    <row r="17" spans="1:5" ht="12.75" customHeight="1">
      <c r="A17" s="4"/>
      <c r="B17" s="4"/>
      <c r="C17" s="99"/>
      <c r="D17" s="100"/>
      <c r="E17" s="4"/>
    </row>
    <row r="18" spans="1:5" ht="12.75" customHeight="1">
      <c r="A18" s="95" t="s">
        <v>1654</v>
      </c>
      <c r="B18" s="95" t="str">
        <f>Labels!B11</f>
        <v>Bluebird Revenue</v>
      </c>
      <c r="C18" s="96" t="s">
        <v>1384</v>
      </c>
      <c r="D18" s="97" t="s">
        <v>1447</v>
      </c>
      <c r="E18" s="98" t="s">
        <v>502</v>
      </c>
    </row>
    <row r="19" spans="1:5" ht="12.75" customHeight="1">
      <c r="A19" s="4"/>
      <c r="B19" s="4"/>
      <c r="C19" s="99"/>
      <c r="D19" s="100"/>
      <c r="E19" s="4"/>
    </row>
    <row r="20" spans="1:5" ht="12.75" customHeight="1">
      <c r="A20" s="95" t="s">
        <v>1189</v>
      </c>
      <c r="B20" s="95" t="str">
        <f>Labels!B12</f>
        <v>Bluebird Revenue %</v>
      </c>
      <c r="C20" s="96" t="s">
        <v>1384</v>
      </c>
      <c r="D20" s="97" t="s">
        <v>1447</v>
      </c>
      <c r="E20" s="98" t="s">
        <v>879</v>
      </c>
    </row>
    <row r="21" spans="1:5" ht="12.75" customHeight="1">
      <c r="A21" s="4"/>
      <c r="B21" s="4"/>
      <c r="C21" s="99"/>
      <c r="D21" s="100"/>
      <c r="E21" s="4"/>
    </row>
    <row r="22" spans="1:5" ht="12.75" customHeight="1">
      <c r="A22" s="95" t="s">
        <v>1680</v>
      </c>
      <c r="B22" s="95" t="str">
        <f>Labels!B13</f>
        <v>Company Name</v>
      </c>
      <c r="C22" s="96"/>
      <c r="D22" s="97"/>
      <c r="E22" s="98"/>
    </row>
    <row r="23" spans="1:5" ht="12.75" customHeight="1">
      <c r="A23" s="4"/>
      <c r="B23" s="4"/>
      <c r="C23" s="99"/>
      <c r="D23" s="100"/>
      <c r="E23" s="4"/>
    </row>
    <row r="24" spans="1:5" ht="12.75" customHeight="1">
      <c r="A24" s="95" t="s">
        <v>372</v>
      </c>
      <c r="B24" s="95" t="str">
        <f>Labels!B14</f>
        <v>Contrib Margin</v>
      </c>
      <c r="C24" s="96" t="s">
        <v>1588</v>
      </c>
      <c r="D24" s="97" t="s">
        <v>1447</v>
      </c>
      <c r="E24" s="98" t="s">
        <v>1240</v>
      </c>
    </row>
    <row r="25" spans="1:5" ht="12.75" customHeight="1">
      <c r="A25" s="4"/>
      <c r="B25" s="4"/>
      <c r="C25" s="99"/>
      <c r="D25" s="100"/>
      <c r="E25" s="4"/>
    </row>
    <row r="26" spans="1:5" ht="12.75" customHeight="1">
      <c r="A26" s="95" t="s">
        <v>33</v>
      </c>
      <c r="B26" s="95" t="str">
        <f>Labels!B15</f>
        <v>Contrib Margin %</v>
      </c>
      <c r="C26" s="96" t="s">
        <v>1588</v>
      </c>
      <c r="D26" s="97" t="s">
        <v>1447</v>
      </c>
      <c r="E26" s="98" t="s">
        <v>2</v>
      </c>
    </row>
    <row r="27" spans="1:5" ht="12.75" customHeight="1">
      <c r="A27" s="4"/>
      <c r="B27" s="4"/>
      <c r="C27" s="99"/>
      <c r="D27" s="100"/>
      <c r="E27" s="4"/>
    </row>
    <row r="28" spans="1:5" ht="12.75" customHeight="1">
      <c r="A28" s="95" t="s">
        <v>1180</v>
      </c>
      <c r="B28" s="95" t="str">
        <f>Labels!B16</f>
        <v>Delta Time</v>
      </c>
      <c r="C28" s="96" t="s">
        <v>2270</v>
      </c>
      <c r="D28" s="97" t="s">
        <v>1447</v>
      </c>
      <c r="E28" s="98" t="s">
        <v>1052</v>
      </c>
    </row>
    <row r="29" spans="1:5" ht="12.75" customHeight="1">
      <c r="A29" s="4"/>
      <c r="B29" s="4"/>
      <c r="C29" s="99"/>
      <c r="D29" s="100"/>
      <c r="E29" s="4"/>
    </row>
    <row r="30" spans="1:5" ht="12.75" customHeight="1">
      <c r="A30" s="95" t="s">
        <v>1749</v>
      </c>
      <c r="B30" s="95" t="str">
        <f>Labels!B17</f>
        <v>Gross Margin</v>
      </c>
      <c r="C30" s="96" t="s">
        <v>678</v>
      </c>
      <c r="D30" s="97" t="s">
        <v>1447</v>
      </c>
      <c r="E30" s="98" t="s">
        <v>59</v>
      </c>
    </row>
    <row r="31" spans="1:5" ht="12.75" customHeight="1">
      <c r="A31" s="4"/>
      <c r="B31" s="4"/>
      <c r="C31" s="99"/>
      <c r="D31" s="100"/>
      <c r="E31" s="4"/>
    </row>
    <row r="32" spans="1:5" ht="12.75" customHeight="1">
      <c r="A32" s="95" t="s">
        <v>336</v>
      </c>
      <c r="B32" s="95" t="str">
        <f>Labels!B18</f>
        <v>Gross Margin %</v>
      </c>
      <c r="C32" s="96" t="s">
        <v>678</v>
      </c>
      <c r="D32" s="97" t="s">
        <v>1447</v>
      </c>
      <c r="E32" s="98" t="s">
        <v>2114</v>
      </c>
    </row>
    <row r="33" spans="1:5" ht="12.75" customHeight="1">
      <c r="A33" s="4"/>
      <c r="B33" s="4"/>
      <c r="C33" s="99"/>
      <c r="D33" s="100"/>
      <c r="E33" s="4"/>
    </row>
    <row r="34" spans="1:5" ht="12.75" customHeight="1">
      <c r="A34" s="95" t="s">
        <v>1087</v>
      </c>
      <c r="B34" s="95" t="str">
        <f>Labels!B19</f>
        <v>Gross Margin %</v>
      </c>
      <c r="C34" s="96" t="s">
        <v>678</v>
      </c>
      <c r="D34" s="97" t="s">
        <v>1447</v>
      </c>
      <c r="E34" s="98" t="s">
        <v>2266</v>
      </c>
    </row>
    <row r="35" spans="1:5" ht="12.75" customHeight="1">
      <c r="A35" s="4"/>
      <c r="B35" s="4"/>
      <c r="C35" s="99"/>
      <c r="D35" s="100"/>
      <c r="E35" s="4"/>
    </row>
    <row r="36" spans="1:5" ht="12.75" customHeight="1">
      <c r="A36" s="95" t="s">
        <v>71</v>
      </c>
      <c r="B36" s="95" t="str">
        <f>Labels!B20</f>
        <v>Gross Margin</v>
      </c>
      <c r="C36" s="96" t="s">
        <v>678</v>
      </c>
      <c r="D36" s="97" t="s">
        <v>1447</v>
      </c>
      <c r="E36" s="98" t="s">
        <v>1749</v>
      </c>
    </row>
    <row r="37" spans="1:5" ht="12.75" customHeight="1">
      <c r="A37" s="4"/>
      <c r="B37" s="4"/>
      <c r="C37" s="99"/>
      <c r="D37" s="100"/>
      <c r="E37" s="4"/>
    </row>
    <row r="38" spans="1:5" ht="12.75" customHeight="1">
      <c r="A38" s="95" t="s">
        <v>1246</v>
      </c>
      <c r="B38" s="95" t="str">
        <f>Labels!B21</f>
        <v>Mktg CM Alloc %</v>
      </c>
      <c r="C38" s="96" t="s">
        <v>2213</v>
      </c>
      <c r="D38" s="97" t="s">
        <v>1284</v>
      </c>
      <c r="E38" s="98" t="s">
        <v>393</v>
      </c>
    </row>
    <row r="39" spans="1:5" ht="12.75" customHeight="1">
      <c r="A39" s="4"/>
      <c r="B39" s="4"/>
      <c r="C39" s="99"/>
      <c r="D39" s="100"/>
      <c r="E39" s="4"/>
    </row>
    <row r="40" spans="1:5" ht="12.75" customHeight="1">
      <c r="A40" s="95" t="s">
        <v>775</v>
      </c>
      <c r="B40" s="95" t="str">
        <f>Labels!B22</f>
        <v>Mktg CM Alloc %</v>
      </c>
      <c r="C40" s="96" t="s">
        <v>1936</v>
      </c>
      <c r="D40" s="97" t="s">
        <v>1284</v>
      </c>
      <c r="E40" s="98" t="s">
        <v>1246</v>
      </c>
    </row>
    <row r="41" spans="1:5" ht="12.75" customHeight="1">
      <c r="A41" s="4"/>
      <c r="B41" s="4"/>
      <c r="C41" s="99"/>
      <c r="D41" s="100"/>
      <c r="E41" s="4"/>
    </row>
    <row r="42" spans="1:5" ht="12.75" customHeight="1">
      <c r="A42" s="95" t="s">
        <v>265</v>
      </c>
      <c r="B42" s="95" t="str">
        <f>Labels!B23</f>
        <v>Mktg CM %</v>
      </c>
      <c r="C42" s="96" t="s">
        <v>2213</v>
      </c>
      <c r="D42" s="97" t="s">
        <v>1284</v>
      </c>
      <c r="E42" s="98" t="s">
        <v>755</v>
      </c>
    </row>
    <row r="43" spans="1:5" ht="12.75" customHeight="1">
      <c r="A43" s="4"/>
      <c r="B43" s="4"/>
      <c r="C43" s="99"/>
      <c r="D43" s="100"/>
      <c r="E43" s="4"/>
    </row>
    <row r="44" spans="1:5" ht="12.75" customHeight="1">
      <c r="A44" s="95" t="s">
        <v>768</v>
      </c>
      <c r="B44" s="95" t="str">
        <f>Labels!B24</f>
        <v>Mktg CM % Plot</v>
      </c>
      <c r="C44" s="96" t="s">
        <v>1936</v>
      </c>
      <c r="D44" s="97" t="s">
        <v>1284</v>
      </c>
      <c r="E44" s="98" t="s">
        <v>265</v>
      </c>
    </row>
    <row r="45" spans="1:5" ht="12.75" customHeight="1">
      <c r="A45" s="4"/>
      <c r="B45" s="4"/>
      <c r="C45" s="99"/>
      <c r="D45" s="100"/>
      <c r="E45" s="4"/>
    </row>
    <row r="46" spans="1:5" ht="12.75" customHeight="1">
      <c r="A46" s="95" t="s">
        <v>2404</v>
      </c>
      <c r="B46" s="95" t="str">
        <f>Labels!B25</f>
        <v>Mktg Contrib Margin</v>
      </c>
      <c r="C46" s="96" t="s">
        <v>1936</v>
      </c>
      <c r="D46" s="97" t="s">
        <v>1447</v>
      </c>
      <c r="E46" s="98" t="s">
        <v>153</v>
      </c>
    </row>
    <row r="47" spans="1:5" ht="12.75" customHeight="1">
      <c r="A47" s="4"/>
      <c r="B47" s="4"/>
      <c r="C47" s="99"/>
      <c r="D47" s="100"/>
      <c r="E47" s="4"/>
    </row>
    <row r="48" spans="1:5" ht="12.75" customHeight="1">
      <c r="A48" s="95" t="s">
        <v>153</v>
      </c>
      <c r="B48" s="95" t="str">
        <f>Labels!B26</f>
        <v>Mktg Contrib Margin</v>
      </c>
      <c r="C48" s="96" t="s">
        <v>2213</v>
      </c>
      <c r="D48" s="97" t="s">
        <v>1447</v>
      </c>
      <c r="E48" s="98" t="s">
        <v>1046</v>
      </c>
    </row>
    <row r="49" spans="1:5" ht="12.75" customHeight="1">
      <c r="A49" s="4"/>
      <c r="B49" s="4"/>
      <c r="C49" s="99"/>
      <c r="D49" s="100"/>
      <c r="E49" s="4"/>
    </row>
    <row r="50" spans="1:5" ht="12.75" customHeight="1">
      <c r="A50" s="95" t="s">
        <v>2476</v>
      </c>
      <c r="B50" s="95" t="str">
        <f>Labels!B27</f>
        <v>Mktg Ev Age Factor</v>
      </c>
      <c r="C50" s="96" t="s">
        <v>875</v>
      </c>
      <c r="D50" s="97" t="s">
        <v>1447</v>
      </c>
      <c r="E50" s="98" t="s">
        <v>2079</v>
      </c>
    </row>
    <row r="51" spans="1:5" ht="12.75" customHeight="1">
      <c r="A51" s="4"/>
      <c r="B51" s="4"/>
      <c r="C51" s="99"/>
      <c r="D51" s="100"/>
      <c r="E51" s="4"/>
    </row>
    <row r="52" spans="1:5" ht="12.75" customHeight="1">
      <c r="A52" s="95" t="s">
        <v>2185</v>
      </c>
      <c r="B52" s="95" t="str">
        <f>Labels!B28</f>
        <v>Mktg GM Alloc</v>
      </c>
      <c r="C52" s="96" t="s">
        <v>1391</v>
      </c>
      <c r="D52" s="97" t="s">
        <v>1447</v>
      </c>
      <c r="E52" s="98" t="s">
        <v>404</v>
      </c>
    </row>
    <row r="53" spans="1:5" ht="12.75" customHeight="1">
      <c r="A53" s="4"/>
      <c r="B53" s="4"/>
      <c r="C53" s="99"/>
      <c r="D53" s="100"/>
      <c r="E53" s="4"/>
    </row>
    <row r="54" spans="1:5" ht="12.75" customHeight="1">
      <c r="A54" s="95" t="s">
        <v>799</v>
      </c>
      <c r="B54" s="95" t="str">
        <f>Labels!B29</f>
        <v>Mktg GM Alloc Denom</v>
      </c>
      <c r="C54" s="96" t="s">
        <v>633</v>
      </c>
      <c r="D54" s="97" t="s">
        <v>1447</v>
      </c>
      <c r="E54" s="98" t="s">
        <v>2520</v>
      </c>
    </row>
    <row r="55" spans="1:5" ht="12.75" customHeight="1">
      <c r="A55" s="4"/>
      <c r="B55" s="4"/>
      <c r="C55" s="99"/>
      <c r="D55" s="100"/>
      <c r="E55" s="4"/>
    </row>
    <row r="56" spans="1:5" ht="12.75" customHeight="1">
      <c r="A56" s="95" t="s">
        <v>532</v>
      </c>
      <c r="B56" s="95" t="str">
        <f>Labels!B30</f>
        <v>Mktg GM Alloc %</v>
      </c>
      <c r="C56" s="96" t="s">
        <v>2213</v>
      </c>
      <c r="D56" s="97" t="s">
        <v>1447</v>
      </c>
      <c r="E56" s="98" t="s">
        <v>760</v>
      </c>
    </row>
    <row r="57" spans="1:5" ht="12.75" customHeight="1">
      <c r="A57" s="4"/>
      <c r="B57" s="4"/>
      <c r="C57" s="99"/>
      <c r="D57" s="100"/>
      <c r="E57" s="4"/>
    </row>
    <row r="58" spans="1:5" ht="12.75" customHeight="1">
      <c r="A58" s="95" t="s">
        <v>241</v>
      </c>
      <c r="B58" s="95" t="str">
        <f>Labels!B31</f>
        <v>Mktg GM Alloc</v>
      </c>
      <c r="C58" s="96" t="s">
        <v>1936</v>
      </c>
      <c r="D58" s="97" t="s">
        <v>1447</v>
      </c>
      <c r="E58" s="98" t="s">
        <v>1767</v>
      </c>
    </row>
    <row r="59" spans="1:5" ht="12.75" customHeight="1">
      <c r="A59" s="4"/>
      <c r="B59" s="4"/>
      <c r="C59" s="99"/>
      <c r="D59" s="100"/>
      <c r="E59" s="4"/>
    </row>
    <row r="60" spans="1:5" ht="12.75" customHeight="1">
      <c r="A60" s="95" t="s">
        <v>1767</v>
      </c>
      <c r="B60" s="95" t="str">
        <f>Labels!B32</f>
        <v>Mktg Gross Margin Alloc</v>
      </c>
      <c r="C60" s="96" t="s">
        <v>2142</v>
      </c>
      <c r="D60" s="97" t="s">
        <v>1447</v>
      </c>
      <c r="E60" s="98" t="s">
        <v>2185</v>
      </c>
    </row>
    <row r="61" spans="1:5" ht="12.75" customHeight="1">
      <c r="A61" s="4"/>
      <c r="B61" s="4"/>
      <c r="C61" s="99"/>
      <c r="D61" s="100"/>
      <c r="E61" s="4"/>
    </row>
    <row r="62" spans="1:5" ht="12.75" customHeight="1">
      <c r="A62" s="95" t="s">
        <v>308</v>
      </c>
      <c r="B62" s="95" t="str">
        <f>Labels!B33</f>
        <v>Strength at Half-Life</v>
      </c>
      <c r="C62" s="96"/>
      <c r="D62" s="97"/>
      <c r="E62" s="98"/>
    </row>
    <row r="63" spans="1:5" ht="12.75" customHeight="1">
      <c r="A63" s="4"/>
      <c r="B63" s="4"/>
      <c r="C63" s="99"/>
      <c r="D63" s="100"/>
      <c r="E63" s="4"/>
    </row>
    <row r="64" spans="1:5" ht="12.75" customHeight="1">
      <c r="A64" s="95" t="s">
        <v>997</v>
      </c>
      <c r="B64" s="95" t="str">
        <f>Labels!B34</f>
        <v>Marketing Lead Events</v>
      </c>
      <c r="C64" s="96" t="s">
        <v>2460</v>
      </c>
      <c r="D64" s="97" t="s">
        <v>1447</v>
      </c>
      <c r="E64" s="98" t="s">
        <v>2040</v>
      </c>
    </row>
    <row r="65" spans="1:5" ht="12.75" customHeight="1">
      <c r="A65" s="4"/>
      <c r="B65" s="4"/>
      <c r="C65" s="99"/>
      <c r="D65" s="100"/>
      <c r="E65" s="4"/>
    </row>
    <row r="66" spans="1:5" ht="12.75" customHeight="1">
      <c r="A66" s="95" t="s">
        <v>49</v>
      </c>
      <c r="B66" s="95" t="str">
        <f>Labels!B35</f>
        <v>Program Expense</v>
      </c>
      <c r="C66" s="96" t="s">
        <v>875</v>
      </c>
      <c r="D66" s="97" t="s">
        <v>1447</v>
      </c>
      <c r="E66" s="98" t="s">
        <v>680</v>
      </c>
    </row>
    <row r="67" spans="1:5" ht="12.75" customHeight="1">
      <c r="A67" s="4"/>
      <c r="B67" s="4"/>
      <c r="C67" s="99"/>
      <c r="D67" s="100"/>
      <c r="E67" s="4"/>
    </row>
    <row r="68" spans="1:5" ht="12.75" customHeight="1">
      <c r="A68" s="95" t="s">
        <v>332</v>
      </c>
      <c r="B68" s="95" t="str">
        <f>Labels!B36</f>
        <v>Pgm Expense Accrual</v>
      </c>
      <c r="C68" s="96" t="s">
        <v>1391</v>
      </c>
      <c r="D68" s="97" t="s">
        <v>1447</v>
      </c>
      <c r="E68" s="98" t="s">
        <v>880</v>
      </c>
    </row>
    <row r="69" spans="1:5" ht="12.75" customHeight="1">
      <c r="A69" s="4"/>
      <c r="B69" s="4"/>
      <c r="C69" s="99"/>
      <c r="D69" s="100"/>
      <c r="E69" s="4"/>
    </row>
    <row r="70" spans="1:5" ht="12.75" customHeight="1">
      <c r="A70" s="95" t="s">
        <v>2200</v>
      </c>
      <c r="B70" s="95" t="str">
        <f>Labels!B37</f>
        <v>Pgm Expense Accrual</v>
      </c>
      <c r="C70" s="96" t="s">
        <v>1936</v>
      </c>
      <c r="D70" s="97" t="s">
        <v>1447</v>
      </c>
      <c r="E70" s="98" t="s">
        <v>332</v>
      </c>
    </row>
    <row r="71" spans="1:5" ht="12.75" customHeight="1">
      <c r="A71" s="4"/>
      <c r="B71" s="4"/>
      <c r="C71" s="99"/>
      <c r="D71" s="100"/>
      <c r="E71" s="4"/>
    </row>
    <row r="72" spans="1:5" ht="12.75" customHeight="1">
      <c r="A72" s="95" t="s">
        <v>1660</v>
      </c>
      <c r="B72" s="95" t="str">
        <f>Labels!B38</f>
        <v>Fixed Exp</v>
      </c>
      <c r="C72" s="96"/>
      <c r="D72" s="97"/>
      <c r="E72" s="98"/>
    </row>
    <row r="73" spans="1:5" ht="12.75" customHeight="1">
      <c r="A73" s="4"/>
      <c r="B73" s="4"/>
      <c r="C73" s="99"/>
      <c r="D73" s="100"/>
      <c r="E73" s="4"/>
    </row>
    <row r="74" spans="1:5" ht="12.75" customHeight="1">
      <c r="A74" s="95" t="s">
        <v>142</v>
      </c>
      <c r="B74" s="95" t="str">
        <f>Labels!B39</f>
        <v>Program Life (Days)</v>
      </c>
      <c r="C74" s="96"/>
      <c r="D74" s="97"/>
      <c r="E74" s="98"/>
    </row>
    <row r="75" spans="1:5" ht="12.75" customHeight="1">
      <c r="A75" s="4"/>
      <c r="B75" s="4"/>
      <c r="C75" s="99"/>
      <c r="D75" s="100"/>
      <c r="E75" s="4"/>
    </row>
    <row r="76" spans="1:5" ht="12.75" customHeight="1">
      <c r="A76" s="95" t="s">
        <v>1565</v>
      </c>
      <c r="B76" s="95" t="str">
        <f>Labels!B40</f>
        <v>Var Exp</v>
      </c>
      <c r="C76" s="96"/>
      <c r="D76" s="97"/>
      <c r="E76" s="98"/>
    </row>
    <row r="77" spans="1:5" ht="12.75" customHeight="1">
      <c r="A77" s="4"/>
      <c r="B77" s="4"/>
      <c r="C77" s="99"/>
      <c r="D77" s="100"/>
      <c r="E77" s="4"/>
    </row>
    <row r="78" spans="1:5" ht="12.75" customHeight="1">
      <c r="A78" s="95" t="s">
        <v>595</v>
      </c>
      <c r="B78" s="95" t="str">
        <f>Labels!B41</f>
        <v>Program Weight</v>
      </c>
      <c r="C78" s="96"/>
      <c r="D78" s="97"/>
      <c r="E78" s="98"/>
    </row>
    <row r="79" spans="1:5" ht="12.75" customHeight="1">
      <c r="A79" s="4"/>
      <c r="B79" s="4"/>
      <c r="C79" s="99"/>
      <c r="D79" s="100"/>
      <c r="E79" s="4"/>
    </row>
    <row r="80" spans="1:5" ht="12.75" customHeight="1">
      <c r="A80" s="95" t="s">
        <v>2084</v>
      </c>
      <c r="B80" s="95" t="str">
        <f>Labels!B42</f>
        <v>Order Time</v>
      </c>
      <c r="C80" s="96" t="s">
        <v>1588</v>
      </c>
      <c r="D80" s="97" t="s">
        <v>1447</v>
      </c>
      <c r="E80" s="98" t="s">
        <v>601</v>
      </c>
    </row>
    <row r="81" spans="1:5" ht="12.75" customHeight="1">
      <c r="A81" s="4"/>
      <c r="B81" s="4"/>
      <c r="C81" s="99"/>
      <c r="D81" s="100"/>
      <c r="E81" s="4"/>
    </row>
    <row r="82" spans="1:5" ht="12.75" customHeight="1">
      <c r="A82" s="95" t="s">
        <v>2424</v>
      </c>
      <c r="B82" s="95" t="str">
        <f>Labels!B43</f>
        <v>Prog Time</v>
      </c>
      <c r="C82" s="96" t="s">
        <v>2270</v>
      </c>
      <c r="D82" s="97" t="s">
        <v>1447</v>
      </c>
      <c r="E82" s="98" t="s">
        <v>1685</v>
      </c>
    </row>
    <row r="83" spans="1:5" ht="12.75" customHeight="1">
      <c r="A83" s="4"/>
      <c r="B83" s="4"/>
      <c r="C83" s="99"/>
      <c r="D83" s="100"/>
      <c r="E83" s="4"/>
    </row>
    <row r="84" spans="1:5" ht="12.75" customHeight="1">
      <c r="A84" s="95" t="s">
        <v>1794</v>
      </c>
      <c r="B84" s="95" t="str">
        <f>Labels!B44</f>
        <v>Revenue</v>
      </c>
      <c r="C84" s="96"/>
      <c r="D84" s="97"/>
      <c r="E84" s="98"/>
    </row>
    <row r="85" spans="1:5" ht="12.75" customHeight="1">
      <c r="A85" s="4"/>
      <c r="B85" s="4"/>
      <c r="C85" s="99"/>
      <c r="D85" s="100"/>
      <c r="E85" s="4"/>
    </row>
    <row r="86" spans="1:5" ht="12.75" customHeight="1">
      <c r="A86" s="95" t="s">
        <v>1461</v>
      </c>
      <c r="B86" s="95" t="str">
        <f>Labels!B45</f>
        <v>Revenue</v>
      </c>
      <c r="C86" s="96" t="s">
        <v>1384</v>
      </c>
      <c r="D86" s="97" t="s">
        <v>1447</v>
      </c>
      <c r="E86" s="98" t="s">
        <v>1794</v>
      </c>
    </row>
    <row r="87" spans="1:5" ht="12.75" customHeight="1">
      <c r="A87" s="4"/>
      <c r="B87" s="4"/>
      <c r="C87" s="99"/>
      <c r="D87" s="100"/>
      <c r="E87" s="4"/>
    </row>
    <row r="88" spans="1:5" ht="12.75" customHeight="1">
      <c r="A88" s="95" t="s">
        <v>876</v>
      </c>
      <c r="B88" s="95" t="str">
        <f>Labels!B46</f>
        <v>Sales CM Alloc %</v>
      </c>
      <c r="C88" s="96" t="s">
        <v>1924</v>
      </c>
      <c r="D88" s="97" t="s">
        <v>1284</v>
      </c>
      <c r="E88" s="98" t="s">
        <v>2339</v>
      </c>
    </row>
    <row r="89" spans="1:5" ht="12.75" customHeight="1">
      <c r="A89" s="4"/>
      <c r="B89" s="4"/>
      <c r="C89" s="99"/>
      <c r="D89" s="100"/>
      <c r="E89" s="4"/>
    </row>
    <row r="90" spans="1:5" ht="12.75" customHeight="1">
      <c r="A90" s="95" t="s">
        <v>2467</v>
      </c>
      <c r="B90" s="95" t="str">
        <f>Labels!B47</f>
        <v>Sales CM Alloc %</v>
      </c>
      <c r="C90" s="96" t="s">
        <v>2568</v>
      </c>
      <c r="D90" s="97" t="s">
        <v>1284</v>
      </c>
      <c r="E90" s="98" t="s">
        <v>876</v>
      </c>
    </row>
    <row r="91" spans="1:5" ht="12.75" customHeight="1">
      <c r="A91" s="4"/>
      <c r="B91" s="4"/>
      <c r="C91" s="99"/>
      <c r="D91" s="100"/>
      <c r="E91" s="4"/>
    </row>
    <row r="92" spans="1:5" ht="12.75" customHeight="1">
      <c r="A92" s="95" t="s">
        <v>314</v>
      </c>
      <c r="B92" s="95" t="str">
        <f>Labels!B48</f>
        <v>Sales CM %</v>
      </c>
      <c r="C92" s="96" t="s">
        <v>1999</v>
      </c>
      <c r="D92" s="97" t="s">
        <v>1284</v>
      </c>
      <c r="E92" s="98" t="s">
        <v>227</v>
      </c>
    </row>
    <row r="93" spans="1:5" ht="12.75" customHeight="1">
      <c r="A93" s="4"/>
      <c r="B93" s="4"/>
      <c r="C93" s="99"/>
      <c r="D93" s="100"/>
      <c r="E93" s="4"/>
    </row>
    <row r="94" spans="1:5" ht="12.75" customHeight="1">
      <c r="A94" s="95" t="s">
        <v>2453</v>
      </c>
      <c r="B94" s="95" t="str">
        <f>Labels!B49</f>
        <v>Sales CM % Plot</v>
      </c>
      <c r="C94" s="96" t="s">
        <v>2568</v>
      </c>
      <c r="D94" s="97" t="s">
        <v>1284</v>
      </c>
      <c r="E94" s="98" t="s">
        <v>314</v>
      </c>
    </row>
    <row r="95" spans="1:5" ht="12.75" customHeight="1">
      <c r="A95" s="4"/>
      <c r="B95" s="4"/>
      <c r="C95" s="99"/>
      <c r="D95" s="100"/>
      <c r="E95" s="4"/>
    </row>
    <row r="96" spans="1:5" ht="12.75" customHeight="1">
      <c r="A96" s="95" t="s">
        <v>1351</v>
      </c>
      <c r="B96" s="95" t="str">
        <f>Labels!B50</f>
        <v>Sales Contrib Margin</v>
      </c>
      <c r="C96" s="96" t="s">
        <v>2568</v>
      </c>
      <c r="D96" s="97" t="s">
        <v>1447</v>
      </c>
      <c r="E96" s="98" t="s">
        <v>1199</v>
      </c>
    </row>
    <row r="97" spans="1:5" ht="12.75" customHeight="1">
      <c r="A97" s="4"/>
      <c r="B97" s="4"/>
      <c r="C97" s="99"/>
      <c r="D97" s="100"/>
      <c r="E97" s="4"/>
    </row>
    <row r="98" spans="1:5" ht="12.75" customHeight="1">
      <c r="A98" s="95" t="s">
        <v>1199</v>
      </c>
      <c r="B98" s="95" t="str">
        <f>Labels!B51</f>
        <v>Sales Contrib Margin</v>
      </c>
      <c r="C98" s="96" t="s">
        <v>1924</v>
      </c>
      <c r="D98" s="97" t="s">
        <v>1447</v>
      </c>
      <c r="E98" s="98" t="s">
        <v>2255</v>
      </c>
    </row>
    <row r="99" spans="1:5" ht="12.75" customHeight="1">
      <c r="A99" s="4"/>
      <c r="B99" s="4"/>
      <c r="C99" s="99"/>
      <c r="D99" s="100"/>
      <c r="E99" s="4"/>
    </row>
    <row r="100" spans="1:5" ht="12.75" customHeight="1">
      <c r="A100" s="95" t="s">
        <v>1401</v>
      </c>
      <c r="B100" s="95" t="str">
        <f>Labels!B52</f>
        <v>Sales Ev Age Factor</v>
      </c>
      <c r="C100" s="96" t="s">
        <v>931</v>
      </c>
      <c r="D100" s="97" t="s">
        <v>1447</v>
      </c>
      <c r="E100" s="98" t="s">
        <v>2095</v>
      </c>
    </row>
    <row r="101" spans="1:5" ht="12.75" customHeight="1">
      <c r="A101" s="4"/>
      <c r="B101" s="4"/>
      <c r="C101" s="99"/>
      <c r="D101" s="100"/>
      <c r="E101" s="4"/>
    </row>
    <row r="102" spans="1:5" ht="12.75" customHeight="1">
      <c r="A102" s="95" t="s">
        <v>2401</v>
      </c>
      <c r="B102" s="95" t="str">
        <f>Labels!B53</f>
        <v>Sales GM Alloc</v>
      </c>
      <c r="C102" s="96" t="s">
        <v>908</v>
      </c>
      <c r="D102" s="97" t="s">
        <v>1447</v>
      </c>
      <c r="E102" s="98" t="s">
        <v>1601</v>
      </c>
    </row>
    <row r="103" spans="1:5" ht="12.75" customHeight="1">
      <c r="A103" s="4"/>
      <c r="B103" s="4"/>
      <c r="C103" s="99"/>
      <c r="D103" s="100"/>
      <c r="E103" s="4"/>
    </row>
    <row r="104" spans="1:5" ht="12.75" customHeight="1">
      <c r="A104" s="95" t="s">
        <v>379</v>
      </c>
      <c r="B104" s="95" t="str">
        <f>Labels!B54</f>
        <v>Sales GM Alloc</v>
      </c>
      <c r="C104" s="96" t="s">
        <v>2568</v>
      </c>
      <c r="D104" s="97" t="s">
        <v>1447</v>
      </c>
      <c r="E104" s="98" t="s">
        <v>2401</v>
      </c>
    </row>
    <row r="105" spans="1:5" ht="12.75" customHeight="1">
      <c r="A105" s="4"/>
      <c r="B105" s="4"/>
      <c r="C105" s="99"/>
      <c r="D105" s="100"/>
      <c r="E105" s="4"/>
    </row>
    <row r="106" spans="1:5" ht="12.75" customHeight="1">
      <c r="A106" s="95" t="s">
        <v>2245</v>
      </c>
      <c r="B106" s="95" t="str">
        <f>Labels!B55</f>
        <v>Sales Gross Margin Alloc</v>
      </c>
      <c r="C106" s="96" t="s">
        <v>908</v>
      </c>
      <c r="D106" s="97" t="s">
        <v>1447</v>
      </c>
      <c r="E106" s="98" t="s">
        <v>2401</v>
      </c>
    </row>
    <row r="107" spans="1:5" ht="12.75" customHeight="1">
      <c r="A107" s="4"/>
      <c r="B107" s="4"/>
      <c r="C107" s="99"/>
      <c r="D107" s="100"/>
      <c r="E107" s="4"/>
    </row>
    <row r="108" spans="1:5" ht="12.75" customHeight="1">
      <c r="A108" s="95" t="s">
        <v>1092</v>
      </c>
      <c r="B108" s="95" t="str">
        <f>Labels!B56</f>
        <v>Strength at Half-Life</v>
      </c>
      <c r="C108" s="96"/>
      <c r="D108" s="97"/>
      <c r="E108" s="98"/>
    </row>
    <row r="109" spans="1:5" ht="12.75" customHeight="1">
      <c r="A109" s="4"/>
      <c r="B109" s="4"/>
      <c r="C109" s="99"/>
      <c r="D109" s="100"/>
      <c r="E109" s="4"/>
    </row>
    <row r="110" spans="1:5" ht="12.75" customHeight="1">
      <c r="A110" s="95" t="s">
        <v>63</v>
      </c>
      <c r="B110" s="95" t="str">
        <f>Labels!B57</f>
        <v>Sales Lead Events</v>
      </c>
      <c r="C110" s="96"/>
      <c r="D110" s="97"/>
      <c r="E110" s="98"/>
    </row>
    <row r="111" spans="1:5" ht="12.75" customHeight="1">
      <c r="A111" s="4"/>
      <c r="B111" s="4"/>
      <c r="C111" s="99"/>
      <c r="D111" s="100"/>
      <c r="E111" s="4"/>
    </row>
    <row r="112" spans="1:5" ht="12.75" customHeight="1">
      <c r="A112" s="95" t="s">
        <v>1146</v>
      </c>
      <c r="B112" s="95" t="str">
        <f>Labels!B58</f>
        <v>Program Expense</v>
      </c>
      <c r="C112" s="96" t="s">
        <v>931</v>
      </c>
      <c r="D112" s="97" t="s">
        <v>1447</v>
      </c>
      <c r="E112" s="98" t="s">
        <v>1404</v>
      </c>
    </row>
    <row r="113" spans="1:5" ht="12.75" customHeight="1">
      <c r="A113" s="4"/>
      <c r="B113" s="4"/>
      <c r="C113" s="99"/>
      <c r="D113" s="100"/>
      <c r="E113" s="4"/>
    </row>
    <row r="114" spans="1:5" ht="12.75" customHeight="1">
      <c r="A114" s="95" t="s">
        <v>2435</v>
      </c>
      <c r="B114" s="95" t="str">
        <f>Labels!B59</f>
        <v>Pgm Expense Accrual</v>
      </c>
      <c r="C114" s="96" t="s">
        <v>908</v>
      </c>
      <c r="D114" s="97" t="s">
        <v>1447</v>
      </c>
      <c r="E114" s="98" t="s">
        <v>489</v>
      </c>
    </row>
    <row r="115" spans="1:5" ht="12.75" customHeight="1">
      <c r="A115" s="4"/>
      <c r="B115" s="4"/>
      <c r="C115" s="99"/>
      <c r="D115" s="100"/>
      <c r="E115" s="4"/>
    </row>
    <row r="116" spans="1:5" ht="12.75" customHeight="1">
      <c r="A116" s="95" t="s">
        <v>2171</v>
      </c>
      <c r="B116" s="95" t="str">
        <f>Labels!B60</f>
        <v>Pgm Expense Accrual</v>
      </c>
      <c r="C116" s="96" t="s">
        <v>2568</v>
      </c>
      <c r="D116" s="97" t="s">
        <v>1447</v>
      </c>
      <c r="E116" s="98" t="s">
        <v>2435</v>
      </c>
    </row>
    <row r="117" spans="1:5" ht="12.75" customHeight="1">
      <c r="A117" s="4"/>
      <c r="B117" s="4"/>
      <c r="C117" s="99"/>
      <c r="D117" s="100"/>
      <c r="E117" s="4"/>
    </row>
    <row r="118" spans="1:5" ht="12.75" customHeight="1">
      <c r="A118" s="95" t="s">
        <v>2090</v>
      </c>
      <c r="B118" s="95" t="str">
        <f>Labels!B61</f>
        <v>Fixed Exp</v>
      </c>
      <c r="C118" s="96"/>
      <c r="D118" s="97"/>
      <c r="E118" s="98"/>
    </row>
    <row r="119" spans="1:5" ht="12.75" customHeight="1">
      <c r="A119" s="4"/>
      <c r="B119" s="4"/>
      <c r="C119" s="99"/>
      <c r="D119" s="100"/>
      <c r="E119" s="4"/>
    </row>
    <row r="120" spans="1:5" ht="12.75" customHeight="1">
      <c r="A120" s="95" t="s">
        <v>116</v>
      </c>
      <c r="B120" s="95" t="str">
        <f>Labels!B62</f>
        <v>Program Life (Days)</v>
      </c>
      <c r="C120" s="96"/>
      <c r="D120" s="97"/>
      <c r="E120" s="98"/>
    </row>
    <row r="121" spans="1:5" ht="12.75" customHeight="1">
      <c r="A121" s="4"/>
      <c r="B121" s="4"/>
      <c r="C121" s="99"/>
      <c r="D121" s="100"/>
      <c r="E121" s="4"/>
    </row>
    <row r="122" spans="1:5" ht="12.75" customHeight="1">
      <c r="A122" s="95" t="s">
        <v>1350</v>
      </c>
      <c r="B122" s="95" t="str">
        <f>Labels!B63</f>
        <v>Var Exp</v>
      </c>
      <c r="C122" s="96"/>
      <c r="D122" s="97"/>
      <c r="E122" s="98"/>
    </row>
    <row r="123" spans="1:5" ht="12.75" customHeight="1">
      <c r="A123" s="4"/>
      <c r="B123" s="4"/>
      <c r="C123" s="99"/>
      <c r="D123" s="100"/>
      <c r="E123" s="4"/>
    </row>
    <row r="124" spans="1:5" ht="12.75" customHeight="1">
      <c r="A124" s="95" t="s">
        <v>1110</v>
      </c>
      <c r="B124" s="95" t="str">
        <f>Labels!B64</f>
        <v>Program Weight</v>
      </c>
      <c r="C124" s="96"/>
      <c r="D124" s="97"/>
      <c r="E124" s="98"/>
    </row>
    <row r="125" spans="1:5" ht="12.75" customHeight="1">
      <c r="A125" s="4"/>
      <c r="B125" s="4"/>
      <c r="C125" s="99"/>
      <c r="D125" s="100"/>
      <c r="E125" s="4"/>
    </row>
    <row r="126" spans="1:5" ht="12.75" customHeight="1">
      <c r="A126" s="95" t="s">
        <v>498</v>
      </c>
      <c r="B126" s="95" t="str">
        <f>Labels!B65</f>
        <v>Sales Rev Alloc Denom</v>
      </c>
      <c r="C126" s="96" t="s">
        <v>633</v>
      </c>
      <c r="D126" s="97" t="s">
        <v>1447</v>
      </c>
      <c r="E126" s="98" t="s">
        <v>1797</v>
      </c>
    </row>
  </sheetData>
  <mergeCells count="2">
    <mergeCell ref="A1:F1"/>
    <mergeCell ref="A2:F2"/>
  </mergeCells>
  <pageMargins left="0.25" right="0.25" top="0.5" bottom="0.5" header="0.5" footer="0.5"/>
  <pageSetup paperSize="9" fitToHeight="32767" orientation="landscape" horizontalDpi="0" verticalDpi="0" copies="0"/>
  <headerFooter alignWithMargins="0"/>
  <legacyDrawing r:id="rId1"/>
</worksheet>
</file>

<file path=xl/worksheets/sheet13.xml><?xml version="1.0" encoding="utf-8"?>
<worksheet xmlns="http://schemas.openxmlformats.org/spreadsheetml/2006/main" xmlns:r="http://schemas.openxmlformats.org/officeDocument/2006/relationships">
  <sheetPr>
    <outlinePr summaryBelow="0" summaryRight="0"/>
    <pageSetUpPr fitToPage="1"/>
  </sheetPr>
  <dimension ref="A1:F51"/>
  <sheetViews>
    <sheetView zoomScaleNormal="100" workbookViewId="0"/>
  </sheetViews>
  <sheetFormatPr defaultRowHeight="12.75" customHeight="1"/>
  <cols>
    <col min="1" max="1" width="18.5703125" customWidth="1"/>
    <col min="2" max="6" width="12.42578125" customWidth="1"/>
  </cols>
  <sheetData>
    <row r="1" spans="1:6" ht="12.75" customHeight="1">
      <c r="A1" s="169" t="str">
        <f>Inputs!D7</f>
        <v>ABC Corp.</v>
      </c>
      <c r="B1" s="169"/>
      <c r="C1" s="169"/>
      <c r="D1" s="169"/>
      <c r="E1" s="169"/>
      <c r="F1" s="169"/>
    </row>
    <row r="2" spans="1:6" ht="12.75" customHeight="1">
      <c r="A2" s="169" t="str">
        <f>"Marketing &amp; Sales"&amp;" Program Margins"</f>
        <v>Marketing &amp; Sales Program Margins</v>
      </c>
      <c r="B2" s="169"/>
      <c r="C2" s="169"/>
      <c r="D2" s="169"/>
      <c r="E2" s="169"/>
      <c r="F2" s="169"/>
    </row>
    <row r="3" spans="1:6" ht="12.75" customHeight="1">
      <c r="A3" s="52" t="str">
        <f>Labels!B22</f>
        <v>Mktg CM Alloc %</v>
      </c>
      <c r="B3" s="79"/>
    </row>
    <row r="4" spans="1:6" ht="12.75" customHeight="1">
      <c r="A4" s="55" t="str">
        <f>"   "&amp;Labels!B81</f>
        <v xml:space="preserve">   Website</v>
      </c>
      <c r="B4" s="83" t="e">
        <f>'Contrib Margin'!L12</f>
        <v>#DIV/0!</v>
      </c>
    </row>
    <row r="5" spans="1:6" ht="12.75" customHeight="1">
      <c r="A5" s="55" t="str">
        <f>"   "&amp;Labels!B82</f>
        <v xml:space="preserve">   Direct email</v>
      </c>
      <c r="B5" s="83" t="e">
        <f>'Contrib Margin'!L13</f>
        <v>#DIV/0!</v>
      </c>
    </row>
    <row r="6" spans="1:6" ht="12.75" customHeight="1">
      <c r="A6" s="63" t="str">
        <f>"   "&amp;Labels!C80</f>
        <v xml:space="preserve">   Total</v>
      </c>
      <c r="B6" s="83" t="e">
        <f>'Contrib Margin'!L14</f>
        <v>#DIV/0!</v>
      </c>
    </row>
    <row r="7" spans="1:6" ht="12.75" customHeight="1">
      <c r="A7" s="17"/>
      <c r="B7" s="17"/>
    </row>
    <row r="8" spans="1:6" ht="12.75" customHeight="1">
      <c r="A8" s="63" t="str">
        <f>Labels!B47</f>
        <v>Sales CM Alloc %</v>
      </c>
      <c r="B8" s="83"/>
    </row>
    <row r="9" spans="1:6" ht="12.75" customHeight="1">
      <c r="A9" s="55" t="str">
        <f>"   "&amp;Labels!B107</f>
        <v xml:space="preserve">   Seminars</v>
      </c>
      <c r="B9" s="83" t="e">
        <f>'Contrib Margin'!D17</f>
        <v>#DIV/0!</v>
      </c>
    </row>
    <row r="10" spans="1:6" ht="12.75" customHeight="1">
      <c r="A10" s="55" t="str">
        <f>"   "&amp;Labels!B108</f>
        <v xml:space="preserve">   Sales visits</v>
      </c>
      <c r="B10" s="83" t="e">
        <f>'Contrib Margin'!D18</f>
        <v>#DIV/0!</v>
      </c>
    </row>
    <row r="11" spans="1:6" ht="12.75" customHeight="1">
      <c r="A11" s="63" t="str">
        <f>"   "&amp;Labels!C106</f>
        <v xml:space="preserve">   Total</v>
      </c>
      <c r="B11" s="83" t="e">
        <f>'Contrib Margin'!D19</f>
        <v>#DIV/0!</v>
      </c>
    </row>
    <row r="12" spans="1:6" ht="12.75" customHeight="1">
      <c r="A12" s="17"/>
      <c r="B12" s="17"/>
    </row>
    <row r="13" spans="1:6" ht="12.75" customHeight="1">
      <c r="A13" s="63" t="str">
        <f>Labels!B24</f>
        <v>Mktg CM % Plot</v>
      </c>
      <c r="B13" s="83"/>
    </row>
    <row r="14" spans="1:6" ht="12.75" customHeight="1">
      <c r="A14" s="55" t="str">
        <f>"   "&amp;Labels!B81</f>
        <v xml:space="preserve">   Website</v>
      </c>
      <c r="B14" s="83">
        <f>'Contrib Margin'!J12</f>
        <v>0</v>
      </c>
    </row>
    <row r="15" spans="1:6" ht="12.75" customHeight="1">
      <c r="A15" s="55" t="str">
        <f>"   "&amp;Labels!B82</f>
        <v xml:space="preserve">   Direct email</v>
      </c>
      <c r="B15" s="83">
        <f>'Contrib Margin'!J13</f>
        <v>0</v>
      </c>
    </row>
    <row r="16" spans="1:6" ht="12.75" customHeight="1">
      <c r="A16" s="63" t="str">
        <f>"   "&amp;Labels!C80</f>
        <v xml:space="preserve">   Total</v>
      </c>
      <c r="B16" s="83">
        <f>'Contrib Margin'!J14</f>
        <v>0</v>
      </c>
    </row>
    <row r="17" spans="1:2" ht="12.75" customHeight="1">
      <c r="A17" s="17"/>
      <c r="B17" s="17"/>
    </row>
    <row r="18" spans="1:2" ht="12.75" customHeight="1">
      <c r="A18" s="63" t="str">
        <f>Labels!B25</f>
        <v>Mktg Contrib Margin</v>
      </c>
      <c r="B18" s="43"/>
    </row>
    <row r="19" spans="1:2" ht="12.75" customHeight="1">
      <c r="A19" s="55" t="str">
        <f>"   "&amp;Labels!B81</f>
        <v xml:space="preserve">   Website</v>
      </c>
      <c r="B19" s="43">
        <f>'Contrib Margin'!H12</f>
        <v>0</v>
      </c>
    </row>
    <row r="20" spans="1:2" ht="12.75" customHeight="1">
      <c r="A20" s="55" t="str">
        <f>"   "&amp;Labels!B82</f>
        <v xml:space="preserve">   Direct email</v>
      </c>
      <c r="B20" s="43">
        <f>'Contrib Margin'!H13</f>
        <v>0</v>
      </c>
    </row>
    <row r="21" spans="1:2" ht="12.75" customHeight="1">
      <c r="A21" s="63" t="str">
        <f>"   "&amp;Labels!C80</f>
        <v xml:space="preserve">   Total</v>
      </c>
      <c r="B21" s="43">
        <f>SUM(B19:B20)</f>
        <v>0</v>
      </c>
    </row>
    <row r="22" spans="1:2" ht="12.75" customHeight="1">
      <c r="A22" s="17"/>
      <c r="B22" s="17"/>
    </row>
    <row r="23" spans="1:2" ht="12.75" customHeight="1">
      <c r="A23" s="63" t="str">
        <f>Labels!B50</f>
        <v>Sales Contrib Margin</v>
      </c>
      <c r="B23" s="43"/>
    </row>
    <row r="24" spans="1:2" ht="12.75" customHeight="1">
      <c r="A24" s="55" t="str">
        <f>"   "&amp;Labels!B107</f>
        <v xml:space="preserve">   Seminars</v>
      </c>
      <c r="B24" s="43">
        <f>'Contrib Margin'!H17</f>
        <v>0</v>
      </c>
    </row>
    <row r="25" spans="1:2" ht="12.75" customHeight="1">
      <c r="A25" s="55" t="str">
        <f>"   "&amp;Labels!B108</f>
        <v xml:space="preserve">   Sales visits</v>
      </c>
      <c r="B25" s="43">
        <f>'Contrib Margin'!H18</f>
        <v>0</v>
      </c>
    </row>
    <row r="26" spans="1:2" ht="12.75" customHeight="1">
      <c r="A26" s="63" t="str">
        <f>"   "&amp;Labels!C106</f>
        <v xml:space="preserve">   Total</v>
      </c>
      <c r="B26" s="43">
        <f>SUM(B24:B25)</f>
        <v>0</v>
      </c>
    </row>
    <row r="27" spans="1:2" ht="12.75" customHeight="1">
      <c r="A27" s="17"/>
      <c r="B27" s="17"/>
    </row>
    <row r="28" spans="1:2" ht="12.75" customHeight="1">
      <c r="A28" s="63" t="str">
        <f>Labels!B49</f>
        <v>Sales CM % Plot</v>
      </c>
      <c r="B28" s="83"/>
    </row>
    <row r="29" spans="1:2" ht="12.75" customHeight="1">
      <c r="A29" s="55" t="str">
        <f>"   "&amp;Labels!B107</f>
        <v xml:space="preserve">   Seminars</v>
      </c>
      <c r="B29" s="83">
        <f>'Contrib Margin'!J17</f>
        <v>0</v>
      </c>
    </row>
    <row r="30" spans="1:2" ht="12.75" customHeight="1">
      <c r="A30" s="55" t="str">
        <f>"   "&amp;Labels!B108</f>
        <v xml:space="preserve">   Sales visits</v>
      </c>
      <c r="B30" s="83">
        <f>'Contrib Margin'!J18</f>
        <v>0</v>
      </c>
    </row>
    <row r="31" spans="1:2" ht="12.75" customHeight="1">
      <c r="A31" s="63" t="str">
        <f>"   "&amp;Labels!C106</f>
        <v xml:space="preserve">   Total</v>
      </c>
      <c r="B31" s="83">
        <f>'Contrib Margin'!J19</f>
        <v>0</v>
      </c>
    </row>
    <row r="32" spans="1:2" ht="12.75" customHeight="1">
      <c r="A32" s="17"/>
      <c r="B32" s="17"/>
    </row>
    <row r="33" spans="1:2" ht="12.75" customHeight="1">
      <c r="A33" s="63" t="str">
        <f>Labels!B31</f>
        <v>Mktg GM Alloc</v>
      </c>
      <c r="B33" s="43"/>
    </row>
    <row r="34" spans="1:2" ht="12.75" customHeight="1">
      <c r="A34" s="55" t="str">
        <f>"   "&amp;Labels!B81</f>
        <v xml:space="preserve">   Website</v>
      </c>
      <c r="B34" s="43">
        <f>'Contrib Margin'!B12</f>
        <v>0</v>
      </c>
    </row>
    <row r="35" spans="1:2" ht="12.75" customHeight="1">
      <c r="A35" s="55" t="str">
        <f>"   "&amp;Labels!B82</f>
        <v xml:space="preserve">   Direct email</v>
      </c>
      <c r="B35" s="43">
        <f>'Contrib Margin'!B13</f>
        <v>0</v>
      </c>
    </row>
    <row r="36" spans="1:2" ht="12.75" customHeight="1">
      <c r="A36" s="63" t="str">
        <f>"   "&amp;Labels!C80</f>
        <v xml:space="preserve">   Total</v>
      </c>
      <c r="B36" s="43">
        <f>SUM(B34:B35)</f>
        <v>0</v>
      </c>
    </row>
    <row r="37" spans="1:2" ht="12.75" customHeight="1">
      <c r="A37" s="17"/>
      <c r="B37" s="17"/>
    </row>
    <row r="38" spans="1:2" ht="12.75" customHeight="1">
      <c r="A38" s="63" t="str">
        <f>Labels!B54</f>
        <v>Sales GM Alloc</v>
      </c>
      <c r="B38" s="43"/>
    </row>
    <row r="39" spans="1:2" ht="12.75" customHeight="1">
      <c r="A39" s="55" t="str">
        <f>"   "&amp;Labels!B107</f>
        <v xml:space="preserve">   Seminars</v>
      </c>
      <c r="B39" s="43">
        <f>SUM('GM Allocation'!B116:E116,'GM Allocation'!G116:J116)</f>
        <v>0</v>
      </c>
    </row>
    <row r="40" spans="1:2" ht="12.75" customHeight="1">
      <c r="A40" s="55" t="str">
        <f>"   "&amp;Labels!B108</f>
        <v xml:space="preserve">   Sales visits</v>
      </c>
      <c r="B40" s="43">
        <f>SUM('GM Allocation'!B128:E128,'GM Allocation'!G128:J128)</f>
        <v>0</v>
      </c>
    </row>
    <row r="41" spans="1:2" ht="12.75" customHeight="1">
      <c r="A41" s="63" t="str">
        <f>"   "&amp;Labels!C106</f>
        <v xml:space="preserve">   Total</v>
      </c>
      <c r="B41" s="43">
        <f>SUM(B39:B40)</f>
        <v>0</v>
      </c>
    </row>
    <row r="42" spans="1:2" ht="12.75" customHeight="1">
      <c r="A42" s="17"/>
      <c r="B42" s="17"/>
    </row>
    <row r="43" spans="1:2" ht="12.75" customHeight="1">
      <c r="A43" s="63" t="str">
        <f>Labels!B37</f>
        <v>Pgm Expense Accrual</v>
      </c>
      <c r="B43" s="43"/>
    </row>
    <row r="44" spans="1:2" ht="12.75" customHeight="1">
      <c r="A44" s="55" t="str">
        <f>"   "&amp;Labels!B81</f>
        <v xml:space="preserve">   Website</v>
      </c>
      <c r="B44" s="43">
        <f>'Mtg Pgms'!L8</f>
        <v>0</v>
      </c>
    </row>
    <row r="45" spans="1:2" ht="12.75" customHeight="1">
      <c r="A45" s="55" t="str">
        <f>"   "&amp;Labels!B82</f>
        <v xml:space="preserve">   Direct email</v>
      </c>
      <c r="B45" s="43">
        <f>'Mtg Pgms'!L9</f>
        <v>0</v>
      </c>
    </row>
    <row r="46" spans="1:2" ht="12.75" customHeight="1">
      <c r="A46" s="63" t="str">
        <f>"   "&amp;Labels!C80</f>
        <v xml:space="preserve">   Total</v>
      </c>
      <c r="B46" s="43">
        <f>SUM(B44:B45)</f>
        <v>0</v>
      </c>
    </row>
    <row r="47" spans="1:2" ht="12.75" customHeight="1">
      <c r="A47" s="17"/>
      <c r="B47" s="17"/>
    </row>
    <row r="48" spans="1:2" ht="12.75" customHeight="1">
      <c r="A48" s="63" t="str">
        <f>Labels!B60</f>
        <v>Pgm Expense Accrual</v>
      </c>
      <c r="B48" s="43"/>
    </row>
    <row r="49" spans="1:2" ht="12.75" customHeight="1">
      <c r="A49" s="55" t="str">
        <f>"   "&amp;Labels!B107</f>
        <v xml:space="preserve">   Seminars</v>
      </c>
      <c r="B49" s="43">
        <f>'Sls Pgms'!L7</f>
        <v>0</v>
      </c>
    </row>
    <row r="50" spans="1:2" ht="12.75" customHeight="1">
      <c r="A50" s="55" t="str">
        <f>"   "&amp;Labels!B108</f>
        <v xml:space="preserve">   Sales visits</v>
      </c>
      <c r="B50" s="43">
        <f>'Sls Pgms'!L8</f>
        <v>0</v>
      </c>
    </row>
    <row r="51" spans="1:2" ht="12.75" customHeight="1">
      <c r="A51" s="58" t="str">
        <f>"   "&amp;Labels!C106</f>
        <v xml:space="preserve">   Total</v>
      </c>
      <c r="B51" s="45">
        <f>SUM(B49:B50)</f>
        <v>0</v>
      </c>
    </row>
  </sheetData>
  <mergeCells count="2">
    <mergeCell ref="A1:F1"/>
    <mergeCell ref="A2:F2"/>
  </mergeCells>
  <pageMargins left="0.25" right="0.25" top="0.5" bottom="0.5" header="0.5" footer="0.5"/>
  <pageSetup paperSize="9" fitToHeight="32767" orientation="landscape" horizontalDpi="0" verticalDpi="0" copies="0"/>
  <headerFooter alignWithMargins="0"/>
  <legacyDrawing r:id="rId1"/>
</worksheet>
</file>

<file path=xl/worksheets/sheet14.xml><?xml version="1.0" encoding="utf-8"?>
<worksheet xmlns="http://schemas.openxmlformats.org/spreadsheetml/2006/main" xmlns:r="http://schemas.openxmlformats.org/officeDocument/2006/relationships">
  <sheetPr>
    <outlinePr summaryBelow="0" summaryRight="0"/>
    <pageSetUpPr fitToPage="1"/>
  </sheetPr>
  <dimension ref="A1:K9150"/>
  <sheetViews>
    <sheetView zoomScaleNormal="100" workbookViewId="0"/>
  </sheetViews>
  <sheetFormatPr defaultRowHeight="12.75" customHeight="1"/>
  <sheetData>
    <row r="1" spans="1:6" ht="12.75" customHeight="1">
      <c r="A1" s="169" t="str">
        <f>Inputs!D7</f>
        <v>ABC Corp.</v>
      </c>
      <c r="B1" s="169"/>
      <c r="C1" s="169"/>
      <c r="D1" s="169"/>
      <c r="E1" s="169"/>
      <c r="F1" s="169"/>
    </row>
    <row r="2" spans="1:6" ht="12.75" customHeight="1">
      <c r="A2" s="169" t="str">
        <f>"Marketing &amp; Sales"&amp;" Program Margins"</f>
        <v>Marketing &amp; Sales Program Margins</v>
      </c>
      <c r="B2" s="169"/>
      <c r="C2" s="169"/>
      <c r="D2" s="169"/>
      <c r="E2" s="169"/>
      <c r="F2" s="169"/>
    </row>
    <row r="3" spans="1:6" ht="12.75" customHeight="1">
      <c r="A3" s="1" t="str">
        <f>"Mktg_Pgm_Exp_1"</f>
        <v>Mktg_Pgm_Exp_1</v>
      </c>
    </row>
    <row r="4" spans="1:6" ht="12.75" customHeight="1">
      <c r="A4" s="3" t="str">
        <f>Labels!D85</f>
        <v>ProgTime</v>
      </c>
      <c r="B4" s="27" t="str">
        <f>Labels!B81</f>
        <v>Website</v>
      </c>
      <c r="C4" s="28" t="str">
        <f>Labels!B82</f>
        <v>Direct email</v>
      </c>
      <c r="D4" s="39" t="str">
        <f>Labels!C80</f>
        <v>Total</v>
      </c>
    </row>
    <row r="5" spans="1:6" ht="12.75" customHeight="1">
      <c r="A5" s="52" t="str">
        <f>Labels!B85</f>
        <v>Q 1</v>
      </c>
      <c r="B5" s="73"/>
      <c r="C5" s="73"/>
      <c r="D5" s="41"/>
    </row>
    <row r="6" spans="1:6" ht="12.75" customHeight="1">
      <c r="A6" s="55" t="str">
        <f>"   "&amp;Labels!B69</f>
        <v xml:space="preserve">   Customer 1</v>
      </c>
      <c r="B6" s="74">
        <f>IF(Inputs!D40=0,0,Inputs!H13/8/10)</f>
        <v>0</v>
      </c>
      <c r="C6" s="74">
        <f>IF(Inputs!D50=0,0,Inputs!H14/8/10)</f>
        <v>0</v>
      </c>
      <c r="D6" s="43">
        <f t="shared" ref="D6:D15" si="0">SUM(B6:C6)</f>
        <v>0</v>
      </c>
    </row>
    <row r="7" spans="1:6" ht="12.75" customHeight="1">
      <c r="A7" s="55" t="str">
        <f>"   "&amp;Labels!B70</f>
        <v xml:space="preserve">   Customer 2</v>
      </c>
      <c r="B7" s="74">
        <f>IF(Inputs!D41=0,0,Inputs!H13/8/10)</f>
        <v>0</v>
      </c>
      <c r="C7" s="74">
        <f>IF(Inputs!D51=0,0,Inputs!H14/8/10)</f>
        <v>0</v>
      </c>
      <c r="D7" s="43">
        <f t="shared" si="0"/>
        <v>0</v>
      </c>
    </row>
    <row r="8" spans="1:6" ht="12.75" customHeight="1">
      <c r="A8" s="55" t="str">
        <f>"   "&amp;Labels!B71</f>
        <v xml:space="preserve">   Customer 3</v>
      </c>
      <c r="B8" s="74">
        <f>IF(Inputs!D42=0,0,Inputs!H13/8/10)</f>
        <v>0</v>
      </c>
      <c r="C8" s="74">
        <f>IF(Inputs!D52=0,0,Inputs!H14/8/10)</f>
        <v>0</v>
      </c>
      <c r="D8" s="43">
        <f t="shared" si="0"/>
        <v>0</v>
      </c>
    </row>
    <row r="9" spans="1:6" ht="12.75" customHeight="1">
      <c r="A9" s="55" t="str">
        <f>"   "&amp;Labels!B72</f>
        <v xml:space="preserve">   Customer 4</v>
      </c>
      <c r="B9" s="74">
        <f>IF(Inputs!D43=0,0,Inputs!H13/8/10)</f>
        <v>0</v>
      </c>
      <c r="C9" s="74">
        <f>IF(Inputs!D53=0,0,Inputs!H14/8/10)</f>
        <v>0</v>
      </c>
      <c r="D9" s="43">
        <f t="shared" si="0"/>
        <v>0</v>
      </c>
    </row>
    <row r="10" spans="1:6" ht="12.75" customHeight="1">
      <c r="A10" s="55" t="str">
        <f>"   "&amp;Labels!B73</f>
        <v xml:space="preserve">   Customer 5</v>
      </c>
      <c r="B10" s="74">
        <f>IF(Inputs!D44=0,0,Inputs!H13/8/10)</f>
        <v>0</v>
      </c>
      <c r="C10" s="74">
        <f>IF(Inputs!D54=0,0,Inputs!H14/8/10)</f>
        <v>0</v>
      </c>
      <c r="D10" s="43">
        <f t="shared" si="0"/>
        <v>0</v>
      </c>
    </row>
    <row r="11" spans="1:6" ht="12.75" customHeight="1">
      <c r="A11" s="55" t="str">
        <f>"   "&amp;Labels!B74</f>
        <v xml:space="preserve">   Customer 6</v>
      </c>
      <c r="B11" s="74">
        <f>IF(Inputs!D45=0,0,Inputs!H13/8/10)</f>
        <v>0</v>
      </c>
      <c r="C11" s="74">
        <f>IF(Inputs!D55=0,0,Inputs!H14/8/10)</f>
        <v>0</v>
      </c>
      <c r="D11" s="43">
        <f t="shared" si="0"/>
        <v>0</v>
      </c>
    </row>
    <row r="12" spans="1:6" ht="12.75" customHeight="1">
      <c r="A12" s="55" t="str">
        <f>"   "&amp;Labels!B75</f>
        <v xml:space="preserve">   Customer 7</v>
      </c>
      <c r="B12" s="74">
        <f>IF(Inputs!D46=0,0,Inputs!H13/8/10)</f>
        <v>0</v>
      </c>
      <c r="C12" s="74">
        <f>IF(Inputs!D56=0,0,Inputs!H14/8/10)</f>
        <v>0</v>
      </c>
      <c r="D12" s="43">
        <f t="shared" si="0"/>
        <v>0</v>
      </c>
    </row>
    <row r="13" spans="1:6" ht="12.75" customHeight="1">
      <c r="A13" s="55" t="str">
        <f>"   "&amp;Labels!B76</f>
        <v xml:space="preserve">   Customer 8</v>
      </c>
      <c r="B13" s="74">
        <f>IF(Inputs!D47=0,0,Inputs!H13/8/10)</f>
        <v>0</v>
      </c>
      <c r="C13" s="74">
        <f>IF(Inputs!D57=0,0,Inputs!H14/8/10)</f>
        <v>0</v>
      </c>
      <c r="D13" s="43">
        <f t="shared" si="0"/>
        <v>0</v>
      </c>
    </row>
    <row r="14" spans="1:6" ht="12.75" customHeight="1">
      <c r="A14" s="55" t="str">
        <f>"   "&amp;Labels!B77</f>
        <v xml:space="preserve">   Customer 9</v>
      </c>
      <c r="B14" s="74">
        <f>IF(Inputs!D48=0,0,Inputs!H13/8/10)</f>
        <v>0</v>
      </c>
      <c r="C14" s="74">
        <f>IF(Inputs!D58=0,0,Inputs!H14/8/10)</f>
        <v>0</v>
      </c>
      <c r="D14" s="43">
        <f t="shared" si="0"/>
        <v>0</v>
      </c>
    </row>
    <row r="15" spans="1:6" ht="12.75" customHeight="1">
      <c r="A15" s="55" t="str">
        <f>"   "&amp;Labels!B78</f>
        <v xml:space="preserve">   Customer 10</v>
      </c>
      <c r="B15" s="74">
        <f>IF(Inputs!D49=0,0,Inputs!H13/8/10)</f>
        <v>0</v>
      </c>
      <c r="C15" s="74">
        <f>IF(Inputs!D59=0,0,Inputs!H14/8/10)</f>
        <v>0</v>
      </c>
      <c r="D15" s="43">
        <f t="shared" si="0"/>
        <v>0</v>
      </c>
    </row>
    <row r="16" spans="1:6" ht="12.75" customHeight="1">
      <c r="A16" s="63" t="str">
        <f>"   "&amp;Labels!C68</f>
        <v xml:space="preserve">   Total</v>
      </c>
      <c r="B16" s="77">
        <f>SUM(B6:B15)</f>
        <v>0</v>
      </c>
      <c r="C16" s="77">
        <f>SUM(C6:C15)</f>
        <v>0</v>
      </c>
      <c r="D16" s="43">
        <f>SUM(D6:D15)</f>
        <v>0</v>
      </c>
    </row>
    <row r="17" spans="1:4" ht="12.75" customHeight="1">
      <c r="A17" s="63" t="str">
        <f>Labels!B86</f>
        <v>Q 2</v>
      </c>
      <c r="B17" s="77"/>
      <c r="C17" s="77"/>
      <c r="D17" s="43"/>
    </row>
    <row r="18" spans="1:4" ht="12.75" customHeight="1">
      <c r="A18" s="55" t="str">
        <f>"   "&amp;Labels!B69</f>
        <v xml:space="preserve">   Customer 1</v>
      </c>
      <c r="B18" s="74">
        <f>IF(Inputs!E40=0,0,Inputs!H13/8/10)</f>
        <v>0</v>
      </c>
      <c r="C18" s="74">
        <f>IF(Inputs!E50=0,0,Inputs!H14/8/10)</f>
        <v>0</v>
      </c>
      <c r="D18" s="43">
        <f t="shared" ref="D18:D27" si="1">SUM(B18:C18)</f>
        <v>0</v>
      </c>
    </row>
    <row r="19" spans="1:4" ht="12.75" customHeight="1">
      <c r="A19" s="55" t="str">
        <f>"   "&amp;Labels!B70</f>
        <v xml:space="preserve">   Customer 2</v>
      </c>
      <c r="B19" s="74">
        <f>IF(Inputs!E41=0,0,Inputs!H13/8/10)</f>
        <v>0</v>
      </c>
      <c r="C19" s="74">
        <f>IF(Inputs!E51=0,0,Inputs!H14/8/10)</f>
        <v>0</v>
      </c>
      <c r="D19" s="43">
        <f t="shared" si="1"/>
        <v>0</v>
      </c>
    </row>
    <row r="20" spans="1:4" ht="12.75" customHeight="1">
      <c r="A20" s="55" t="str">
        <f>"   "&amp;Labels!B71</f>
        <v xml:space="preserve">   Customer 3</v>
      </c>
      <c r="B20" s="74">
        <f>IF(Inputs!E42=0,0,Inputs!H13/8/10)</f>
        <v>0</v>
      </c>
      <c r="C20" s="74">
        <f>IF(Inputs!E52=0,0,Inputs!H14/8/10)</f>
        <v>0</v>
      </c>
      <c r="D20" s="43">
        <f t="shared" si="1"/>
        <v>0</v>
      </c>
    </row>
    <row r="21" spans="1:4" ht="12.75" customHeight="1">
      <c r="A21" s="55" t="str">
        <f>"   "&amp;Labels!B72</f>
        <v xml:space="preserve">   Customer 4</v>
      </c>
      <c r="B21" s="74">
        <f>IF(Inputs!E43=0,0,Inputs!H13/8/10)</f>
        <v>0</v>
      </c>
      <c r="C21" s="74">
        <f>IF(Inputs!E53=0,0,Inputs!H14/8/10)</f>
        <v>0</v>
      </c>
      <c r="D21" s="43">
        <f t="shared" si="1"/>
        <v>0</v>
      </c>
    </row>
    <row r="22" spans="1:4" ht="12.75" customHeight="1">
      <c r="A22" s="55" t="str">
        <f>"   "&amp;Labels!B73</f>
        <v xml:space="preserve">   Customer 5</v>
      </c>
      <c r="B22" s="74">
        <f>IF(Inputs!E44=0,0,Inputs!H13/8/10)</f>
        <v>0</v>
      </c>
      <c r="C22" s="74">
        <f>IF(Inputs!E54=0,0,Inputs!H14/8/10)</f>
        <v>0</v>
      </c>
      <c r="D22" s="43">
        <f t="shared" si="1"/>
        <v>0</v>
      </c>
    </row>
    <row r="23" spans="1:4" ht="12.75" customHeight="1">
      <c r="A23" s="55" t="str">
        <f>"   "&amp;Labels!B74</f>
        <v xml:space="preserve">   Customer 6</v>
      </c>
      <c r="B23" s="74">
        <f>IF(Inputs!E45=0,0,Inputs!H13/8/10)</f>
        <v>0</v>
      </c>
      <c r="C23" s="74">
        <f>IF(Inputs!E55=0,0,Inputs!H14/8/10)</f>
        <v>0</v>
      </c>
      <c r="D23" s="43">
        <f t="shared" si="1"/>
        <v>0</v>
      </c>
    </row>
    <row r="24" spans="1:4" ht="12.75" customHeight="1">
      <c r="A24" s="55" t="str">
        <f>"   "&amp;Labels!B75</f>
        <v xml:space="preserve">   Customer 7</v>
      </c>
      <c r="B24" s="74">
        <f>IF(Inputs!E46=0,0,Inputs!H13/8/10)</f>
        <v>0</v>
      </c>
      <c r="C24" s="74">
        <f>IF(Inputs!E56=0,0,Inputs!H14/8/10)</f>
        <v>0</v>
      </c>
      <c r="D24" s="43">
        <f t="shared" si="1"/>
        <v>0</v>
      </c>
    </row>
    <row r="25" spans="1:4" ht="12.75" customHeight="1">
      <c r="A25" s="55" t="str">
        <f>"   "&amp;Labels!B76</f>
        <v xml:space="preserve">   Customer 8</v>
      </c>
      <c r="B25" s="74">
        <f>IF(Inputs!E47=0,0,Inputs!H13/8/10)</f>
        <v>0</v>
      </c>
      <c r="C25" s="74">
        <f>IF(Inputs!E57=0,0,Inputs!H14/8/10)</f>
        <v>0</v>
      </c>
      <c r="D25" s="43">
        <f t="shared" si="1"/>
        <v>0</v>
      </c>
    </row>
    <row r="26" spans="1:4" ht="12.75" customHeight="1">
      <c r="A26" s="55" t="str">
        <f>"   "&amp;Labels!B77</f>
        <v xml:space="preserve">   Customer 9</v>
      </c>
      <c r="B26" s="74">
        <f>IF(Inputs!E48=0,0,Inputs!H13/8/10)</f>
        <v>0</v>
      </c>
      <c r="C26" s="74">
        <f>IF(Inputs!E58=0,0,Inputs!H14/8/10)</f>
        <v>0</v>
      </c>
      <c r="D26" s="43">
        <f t="shared" si="1"/>
        <v>0</v>
      </c>
    </row>
    <row r="27" spans="1:4" ht="12.75" customHeight="1">
      <c r="A27" s="55" t="str">
        <f>"   "&amp;Labels!B78</f>
        <v xml:space="preserve">   Customer 10</v>
      </c>
      <c r="B27" s="74">
        <f>IF(Inputs!E49=0,0,Inputs!H13/8/10)</f>
        <v>0</v>
      </c>
      <c r="C27" s="74">
        <f>IF(Inputs!E59=0,0,Inputs!H14/8/10)</f>
        <v>0</v>
      </c>
      <c r="D27" s="43">
        <f t="shared" si="1"/>
        <v>0</v>
      </c>
    </row>
    <row r="28" spans="1:4" ht="12.75" customHeight="1">
      <c r="A28" s="63" t="str">
        <f>"   "&amp;Labels!C68</f>
        <v xml:space="preserve">   Total</v>
      </c>
      <c r="B28" s="77">
        <f>SUM(B18:B27)</f>
        <v>0</v>
      </c>
      <c r="C28" s="77">
        <f>SUM(C18:C27)</f>
        <v>0</v>
      </c>
      <c r="D28" s="43">
        <f>SUM(D18:D27)</f>
        <v>0</v>
      </c>
    </row>
    <row r="29" spans="1:4" ht="12.75" customHeight="1">
      <c r="A29" s="63" t="str">
        <f>Labels!B87</f>
        <v>Q 3</v>
      </c>
      <c r="B29" s="77"/>
      <c r="C29" s="77"/>
      <c r="D29" s="43"/>
    </row>
    <row r="30" spans="1:4" ht="12.75" customHeight="1">
      <c r="A30" s="55" t="str">
        <f>"   "&amp;Labels!B69</f>
        <v xml:space="preserve">   Customer 1</v>
      </c>
      <c r="B30" s="74">
        <f>IF(Inputs!F40=0,0,Inputs!H13/8/10)</f>
        <v>0</v>
      </c>
      <c r="C30" s="74">
        <f>IF(Inputs!F50=0,0,Inputs!H14/8/10)</f>
        <v>0</v>
      </c>
      <c r="D30" s="43">
        <f t="shared" ref="D30:D39" si="2">SUM(B30:C30)</f>
        <v>0</v>
      </c>
    </row>
    <row r="31" spans="1:4" ht="12.75" customHeight="1">
      <c r="A31" s="55" t="str">
        <f>"   "&amp;Labels!B70</f>
        <v xml:space="preserve">   Customer 2</v>
      </c>
      <c r="B31" s="74">
        <f>IF(Inputs!F41=0,0,Inputs!H13/8/10)</f>
        <v>0</v>
      </c>
      <c r="C31" s="74">
        <f>IF(Inputs!F51=0,0,Inputs!H14/8/10)</f>
        <v>0</v>
      </c>
      <c r="D31" s="43">
        <f t="shared" si="2"/>
        <v>0</v>
      </c>
    </row>
    <row r="32" spans="1:4" ht="12.75" customHeight="1">
      <c r="A32" s="55" t="str">
        <f>"   "&amp;Labels!B71</f>
        <v xml:space="preserve">   Customer 3</v>
      </c>
      <c r="B32" s="74">
        <f>IF(Inputs!F42=0,0,Inputs!H13/8/10)</f>
        <v>0</v>
      </c>
      <c r="C32" s="74">
        <f>IF(Inputs!F52=0,0,Inputs!H14/8/10)</f>
        <v>0</v>
      </c>
      <c r="D32" s="43">
        <f t="shared" si="2"/>
        <v>0</v>
      </c>
    </row>
    <row r="33" spans="1:4" ht="12.75" customHeight="1">
      <c r="A33" s="55" t="str">
        <f>"   "&amp;Labels!B72</f>
        <v xml:space="preserve">   Customer 4</v>
      </c>
      <c r="B33" s="74">
        <f>IF(Inputs!F43=0,0,Inputs!H13/8/10)</f>
        <v>0</v>
      </c>
      <c r="C33" s="74">
        <f>IF(Inputs!F53=0,0,Inputs!H14/8/10)</f>
        <v>0</v>
      </c>
      <c r="D33" s="43">
        <f t="shared" si="2"/>
        <v>0</v>
      </c>
    </row>
    <row r="34" spans="1:4" ht="12.75" customHeight="1">
      <c r="A34" s="55" t="str">
        <f>"   "&amp;Labels!B73</f>
        <v xml:space="preserve">   Customer 5</v>
      </c>
      <c r="B34" s="74">
        <f>IF(Inputs!F44=0,0,Inputs!H13/8/10)</f>
        <v>0</v>
      </c>
      <c r="C34" s="74">
        <f>IF(Inputs!F54=0,0,Inputs!H14/8/10)</f>
        <v>0</v>
      </c>
      <c r="D34" s="43">
        <f t="shared" si="2"/>
        <v>0</v>
      </c>
    </row>
    <row r="35" spans="1:4" ht="12.75" customHeight="1">
      <c r="A35" s="55" t="str">
        <f>"   "&amp;Labels!B74</f>
        <v xml:space="preserve">   Customer 6</v>
      </c>
      <c r="B35" s="74">
        <f>IF(Inputs!F45=0,0,Inputs!H13/8/10)</f>
        <v>0</v>
      </c>
      <c r="C35" s="74">
        <f>IF(Inputs!F55=0,0,Inputs!H14/8/10)</f>
        <v>0</v>
      </c>
      <c r="D35" s="43">
        <f t="shared" si="2"/>
        <v>0</v>
      </c>
    </row>
    <row r="36" spans="1:4" ht="12.75" customHeight="1">
      <c r="A36" s="55" t="str">
        <f>"   "&amp;Labels!B75</f>
        <v xml:space="preserve">   Customer 7</v>
      </c>
      <c r="B36" s="74">
        <f>IF(Inputs!F46=0,0,Inputs!H13/8/10)</f>
        <v>0</v>
      </c>
      <c r="C36" s="74">
        <f>IF(Inputs!F56=0,0,Inputs!H14/8/10)</f>
        <v>0</v>
      </c>
      <c r="D36" s="43">
        <f t="shared" si="2"/>
        <v>0</v>
      </c>
    </row>
    <row r="37" spans="1:4" ht="12.75" customHeight="1">
      <c r="A37" s="55" t="str">
        <f>"   "&amp;Labels!B76</f>
        <v xml:space="preserve">   Customer 8</v>
      </c>
      <c r="B37" s="74">
        <f>IF(Inputs!F47=0,0,Inputs!H13/8/10)</f>
        <v>0</v>
      </c>
      <c r="C37" s="74">
        <f>IF(Inputs!F57=0,0,Inputs!H14/8/10)</f>
        <v>0</v>
      </c>
      <c r="D37" s="43">
        <f t="shared" si="2"/>
        <v>0</v>
      </c>
    </row>
    <row r="38" spans="1:4" ht="12.75" customHeight="1">
      <c r="A38" s="55" t="str">
        <f>"   "&amp;Labels!B77</f>
        <v xml:space="preserve">   Customer 9</v>
      </c>
      <c r="B38" s="74">
        <f>IF(Inputs!F48=0,0,Inputs!H13/8/10)</f>
        <v>0</v>
      </c>
      <c r="C38" s="74">
        <f>IF(Inputs!F58=0,0,Inputs!H14/8/10)</f>
        <v>0</v>
      </c>
      <c r="D38" s="43">
        <f t="shared" si="2"/>
        <v>0</v>
      </c>
    </row>
    <row r="39" spans="1:4" ht="12.75" customHeight="1">
      <c r="A39" s="55" t="str">
        <f>"   "&amp;Labels!B78</f>
        <v xml:space="preserve">   Customer 10</v>
      </c>
      <c r="B39" s="74">
        <f>IF(Inputs!F49=0,0,Inputs!H13/8/10)</f>
        <v>0</v>
      </c>
      <c r="C39" s="74">
        <f>IF(Inputs!F59=0,0,Inputs!H14/8/10)</f>
        <v>0</v>
      </c>
      <c r="D39" s="43">
        <f t="shared" si="2"/>
        <v>0</v>
      </c>
    </row>
    <row r="40" spans="1:4" ht="12.75" customHeight="1">
      <c r="A40" s="63" t="str">
        <f>"   "&amp;Labels!C68</f>
        <v xml:space="preserve">   Total</v>
      </c>
      <c r="B40" s="77">
        <f>SUM(B30:B39)</f>
        <v>0</v>
      </c>
      <c r="C40" s="77">
        <f>SUM(C30:C39)</f>
        <v>0</v>
      </c>
      <c r="D40" s="43">
        <f>SUM(D30:D39)</f>
        <v>0</v>
      </c>
    </row>
    <row r="41" spans="1:4" ht="12.75" customHeight="1">
      <c r="A41" s="63" t="str">
        <f>Labels!B88</f>
        <v>Q 4</v>
      </c>
      <c r="B41" s="77"/>
      <c r="C41" s="77"/>
      <c r="D41" s="43"/>
    </row>
    <row r="42" spans="1:4" ht="12.75" customHeight="1">
      <c r="A42" s="55" t="str">
        <f>"   "&amp;Labels!B69</f>
        <v xml:space="preserve">   Customer 1</v>
      </c>
      <c r="B42" s="74">
        <f>IF(Inputs!G40=0,0,Inputs!H13/8/10)</f>
        <v>0</v>
      </c>
      <c r="C42" s="74">
        <f>IF(Inputs!G50=0,0,Inputs!H14/8/10)</f>
        <v>0</v>
      </c>
      <c r="D42" s="43">
        <f t="shared" ref="D42:D51" si="3">SUM(B42:C42)</f>
        <v>0</v>
      </c>
    </row>
    <row r="43" spans="1:4" ht="12.75" customHeight="1">
      <c r="A43" s="55" t="str">
        <f>"   "&amp;Labels!B70</f>
        <v xml:space="preserve">   Customer 2</v>
      </c>
      <c r="B43" s="74">
        <f>IF(Inputs!G41=0,0,Inputs!H13/8/10)</f>
        <v>0</v>
      </c>
      <c r="C43" s="74">
        <f>IF(Inputs!G51=0,0,Inputs!H14/8/10)</f>
        <v>0</v>
      </c>
      <c r="D43" s="43">
        <f t="shared" si="3"/>
        <v>0</v>
      </c>
    </row>
    <row r="44" spans="1:4" ht="12.75" customHeight="1">
      <c r="A44" s="55" t="str">
        <f>"   "&amp;Labels!B71</f>
        <v xml:space="preserve">   Customer 3</v>
      </c>
      <c r="B44" s="74">
        <f>IF(Inputs!G42=0,0,Inputs!H13/8/10)</f>
        <v>0</v>
      </c>
      <c r="C44" s="74">
        <f>IF(Inputs!G52=0,0,Inputs!H14/8/10)</f>
        <v>0</v>
      </c>
      <c r="D44" s="43">
        <f t="shared" si="3"/>
        <v>0</v>
      </c>
    </row>
    <row r="45" spans="1:4" ht="12.75" customHeight="1">
      <c r="A45" s="55" t="str">
        <f>"   "&amp;Labels!B72</f>
        <v xml:space="preserve">   Customer 4</v>
      </c>
      <c r="B45" s="74">
        <f>IF(Inputs!G43=0,0,Inputs!H13/8/10)</f>
        <v>0</v>
      </c>
      <c r="C45" s="74">
        <f>IF(Inputs!G53=0,0,Inputs!H14/8/10)</f>
        <v>0</v>
      </c>
      <c r="D45" s="43">
        <f t="shared" si="3"/>
        <v>0</v>
      </c>
    </row>
    <row r="46" spans="1:4" ht="12.75" customHeight="1">
      <c r="A46" s="55" t="str">
        <f>"   "&amp;Labels!B73</f>
        <v xml:space="preserve">   Customer 5</v>
      </c>
      <c r="B46" s="74">
        <f>IF(Inputs!G44=0,0,Inputs!H13/8/10)</f>
        <v>0</v>
      </c>
      <c r="C46" s="74">
        <f>IF(Inputs!G54=0,0,Inputs!H14/8/10)</f>
        <v>0</v>
      </c>
      <c r="D46" s="43">
        <f t="shared" si="3"/>
        <v>0</v>
      </c>
    </row>
    <row r="47" spans="1:4" ht="12.75" customHeight="1">
      <c r="A47" s="55" t="str">
        <f>"   "&amp;Labels!B74</f>
        <v xml:space="preserve">   Customer 6</v>
      </c>
      <c r="B47" s="74">
        <f>IF(Inputs!G45=0,0,Inputs!H13/8/10)</f>
        <v>0</v>
      </c>
      <c r="C47" s="74">
        <f>IF(Inputs!G55=0,0,Inputs!H14/8/10)</f>
        <v>0</v>
      </c>
      <c r="D47" s="43">
        <f t="shared" si="3"/>
        <v>0</v>
      </c>
    </row>
    <row r="48" spans="1:4" ht="12.75" customHeight="1">
      <c r="A48" s="55" t="str">
        <f>"   "&amp;Labels!B75</f>
        <v xml:space="preserve">   Customer 7</v>
      </c>
      <c r="B48" s="74">
        <f>IF(Inputs!G46=0,0,Inputs!H13/8/10)</f>
        <v>0</v>
      </c>
      <c r="C48" s="74">
        <f>IF(Inputs!G56=0,0,Inputs!H14/8/10)</f>
        <v>0</v>
      </c>
      <c r="D48" s="43">
        <f t="shared" si="3"/>
        <v>0</v>
      </c>
    </row>
    <row r="49" spans="1:4" ht="12.75" customHeight="1">
      <c r="A49" s="55" t="str">
        <f>"   "&amp;Labels!B76</f>
        <v xml:space="preserve">   Customer 8</v>
      </c>
      <c r="B49" s="74">
        <f>IF(Inputs!G47=0,0,Inputs!H13/8/10)</f>
        <v>0</v>
      </c>
      <c r="C49" s="74">
        <f>IF(Inputs!G57=0,0,Inputs!H14/8/10)</f>
        <v>0</v>
      </c>
      <c r="D49" s="43">
        <f t="shared" si="3"/>
        <v>0</v>
      </c>
    </row>
    <row r="50" spans="1:4" ht="12.75" customHeight="1">
      <c r="A50" s="55" t="str">
        <f>"   "&amp;Labels!B77</f>
        <v xml:space="preserve">   Customer 9</v>
      </c>
      <c r="B50" s="74">
        <f>IF(Inputs!G48=0,0,Inputs!H13/8/10)</f>
        <v>0</v>
      </c>
      <c r="C50" s="74">
        <f>IF(Inputs!G58=0,0,Inputs!H14/8/10)</f>
        <v>0</v>
      </c>
      <c r="D50" s="43">
        <f t="shared" si="3"/>
        <v>0</v>
      </c>
    </row>
    <row r="51" spans="1:4" ht="12.75" customHeight="1">
      <c r="A51" s="55" t="str">
        <f>"   "&amp;Labels!B78</f>
        <v xml:space="preserve">   Customer 10</v>
      </c>
      <c r="B51" s="74">
        <f>IF(Inputs!G49=0,0,Inputs!H13/8/10)</f>
        <v>0</v>
      </c>
      <c r="C51" s="74">
        <f>IF(Inputs!G59=0,0,Inputs!H14/8/10)</f>
        <v>0</v>
      </c>
      <c r="D51" s="43">
        <f t="shared" si="3"/>
        <v>0</v>
      </c>
    </row>
    <row r="52" spans="1:4" ht="12.75" customHeight="1">
      <c r="A52" s="63" t="str">
        <f>"   "&amp;Labels!C68</f>
        <v xml:space="preserve">   Total</v>
      </c>
      <c r="B52" s="77">
        <f>SUM(B42:B51)</f>
        <v>0</v>
      </c>
      <c r="C52" s="77">
        <f>SUM(C42:C51)</f>
        <v>0</v>
      </c>
      <c r="D52" s="43">
        <f>SUM(D42:D51)</f>
        <v>0</v>
      </c>
    </row>
    <row r="53" spans="1:4" ht="12.75" customHeight="1">
      <c r="A53" s="63" t="str">
        <f>Labels!B89</f>
        <v>Q 5</v>
      </c>
      <c r="B53" s="77"/>
      <c r="C53" s="77"/>
      <c r="D53" s="43"/>
    </row>
    <row r="54" spans="1:4" ht="12.75" customHeight="1">
      <c r="A54" s="55" t="str">
        <f>"   "&amp;Labels!B69</f>
        <v xml:space="preserve">   Customer 1</v>
      </c>
      <c r="B54" s="74">
        <f>IF(Inputs!H40=0,0,Inputs!H13/8/10)</f>
        <v>0</v>
      </c>
      <c r="C54" s="74">
        <f>IF(Inputs!H50=0,0,Inputs!H14/8/10)</f>
        <v>0</v>
      </c>
      <c r="D54" s="43">
        <f t="shared" ref="D54:D63" si="4">SUM(B54:C54)</f>
        <v>0</v>
      </c>
    </row>
    <row r="55" spans="1:4" ht="12.75" customHeight="1">
      <c r="A55" s="55" t="str">
        <f>"   "&amp;Labels!B70</f>
        <v xml:space="preserve">   Customer 2</v>
      </c>
      <c r="B55" s="74">
        <f>IF(Inputs!H41=0,0,Inputs!H13/8/10)</f>
        <v>0</v>
      </c>
      <c r="C55" s="74">
        <f>IF(Inputs!H51=0,0,Inputs!H14/8/10)</f>
        <v>0</v>
      </c>
      <c r="D55" s="43">
        <f t="shared" si="4"/>
        <v>0</v>
      </c>
    </row>
    <row r="56" spans="1:4" ht="12.75" customHeight="1">
      <c r="A56" s="55" t="str">
        <f>"   "&amp;Labels!B71</f>
        <v xml:space="preserve">   Customer 3</v>
      </c>
      <c r="B56" s="74">
        <f>IF(Inputs!H42=0,0,Inputs!H13/8/10)</f>
        <v>0</v>
      </c>
      <c r="C56" s="74">
        <f>IF(Inputs!H52=0,0,Inputs!H14/8/10)</f>
        <v>0</v>
      </c>
      <c r="D56" s="43">
        <f t="shared" si="4"/>
        <v>0</v>
      </c>
    </row>
    <row r="57" spans="1:4" ht="12.75" customHeight="1">
      <c r="A57" s="55" t="str">
        <f>"   "&amp;Labels!B72</f>
        <v xml:space="preserve">   Customer 4</v>
      </c>
      <c r="B57" s="74">
        <f>IF(Inputs!H43=0,0,Inputs!H13/8/10)</f>
        <v>0</v>
      </c>
      <c r="C57" s="74">
        <f>IF(Inputs!H53=0,0,Inputs!H14/8/10)</f>
        <v>0</v>
      </c>
      <c r="D57" s="43">
        <f t="shared" si="4"/>
        <v>0</v>
      </c>
    </row>
    <row r="58" spans="1:4" ht="12.75" customHeight="1">
      <c r="A58" s="55" t="str">
        <f>"   "&amp;Labels!B73</f>
        <v xml:space="preserve">   Customer 5</v>
      </c>
      <c r="B58" s="74">
        <f>IF(Inputs!H44=0,0,Inputs!H13/8/10)</f>
        <v>0</v>
      </c>
      <c r="C58" s="74">
        <f>IF(Inputs!H54=0,0,Inputs!H14/8/10)</f>
        <v>0</v>
      </c>
      <c r="D58" s="43">
        <f t="shared" si="4"/>
        <v>0</v>
      </c>
    </row>
    <row r="59" spans="1:4" ht="12.75" customHeight="1">
      <c r="A59" s="55" t="str">
        <f>"   "&amp;Labels!B74</f>
        <v xml:space="preserve">   Customer 6</v>
      </c>
      <c r="B59" s="74">
        <f>IF(Inputs!H45=0,0,Inputs!H13/8/10)</f>
        <v>0</v>
      </c>
      <c r="C59" s="74">
        <f>IF(Inputs!H55=0,0,Inputs!H14/8/10)</f>
        <v>0</v>
      </c>
      <c r="D59" s="43">
        <f t="shared" si="4"/>
        <v>0</v>
      </c>
    </row>
    <row r="60" spans="1:4" ht="12.75" customHeight="1">
      <c r="A60" s="55" t="str">
        <f>"   "&amp;Labels!B75</f>
        <v xml:space="preserve">   Customer 7</v>
      </c>
      <c r="B60" s="74">
        <f>IF(Inputs!H46=0,0,Inputs!H13/8/10)</f>
        <v>0</v>
      </c>
      <c r="C60" s="74">
        <f>IF(Inputs!H56=0,0,Inputs!H14/8/10)</f>
        <v>0</v>
      </c>
      <c r="D60" s="43">
        <f t="shared" si="4"/>
        <v>0</v>
      </c>
    </row>
    <row r="61" spans="1:4" ht="12.75" customHeight="1">
      <c r="A61" s="55" t="str">
        <f>"   "&amp;Labels!B76</f>
        <v xml:space="preserve">   Customer 8</v>
      </c>
      <c r="B61" s="74">
        <f>IF(Inputs!H47=0,0,Inputs!H13/8/10)</f>
        <v>0</v>
      </c>
      <c r="C61" s="74">
        <f>IF(Inputs!H57=0,0,Inputs!H14/8/10)</f>
        <v>0</v>
      </c>
      <c r="D61" s="43">
        <f t="shared" si="4"/>
        <v>0</v>
      </c>
    </row>
    <row r="62" spans="1:4" ht="12.75" customHeight="1">
      <c r="A62" s="55" t="str">
        <f>"   "&amp;Labels!B77</f>
        <v xml:space="preserve">   Customer 9</v>
      </c>
      <c r="B62" s="74">
        <f>IF(Inputs!H48=0,0,Inputs!H13/8/10)</f>
        <v>0</v>
      </c>
      <c r="C62" s="74">
        <f>IF(Inputs!H58=0,0,Inputs!H14/8/10)</f>
        <v>0</v>
      </c>
      <c r="D62" s="43">
        <f t="shared" si="4"/>
        <v>0</v>
      </c>
    </row>
    <row r="63" spans="1:4" ht="12.75" customHeight="1">
      <c r="A63" s="55" t="str">
        <f>"   "&amp;Labels!B78</f>
        <v xml:space="preserve">   Customer 10</v>
      </c>
      <c r="B63" s="74">
        <f>IF(Inputs!H49=0,0,Inputs!H13/8/10)</f>
        <v>0</v>
      </c>
      <c r="C63" s="74">
        <f>IF(Inputs!H59=0,0,Inputs!H14/8/10)</f>
        <v>0</v>
      </c>
      <c r="D63" s="43">
        <f t="shared" si="4"/>
        <v>0</v>
      </c>
    </row>
    <row r="64" spans="1:4" ht="12.75" customHeight="1">
      <c r="A64" s="63" t="str">
        <f>"   "&amp;Labels!C68</f>
        <v xml:space="preserve">   Total</v>
      </c>
      <c r="B64" s="77">
        <f>SUM(B54:B63)</f>
        <v>0</v>
      </c>
      <c r="C64" s="77">
        <f>SUM(C54:C63)</f>
        <v>0</v>
      </c>
      <c r="D64" s="43">
        <f>SUM(D54:D63)</f>
        <v>0</v>
      </c>
    </row>
    <row r="65" spans="1:4" ht="12.75" customHeight="1">
      <c r="A65" s="63" t="str">
        <f>Labels!B90</f>
        <v>Q 6</v>
      </c>
      <c r="B65" s="77"/>
      <c r="C65" s="77"/>
      <c r="D65" s="43"/>
    </row>
    <row r="66" spans="1:4" ht="12.75" customHeight="1">
      <c r="A66" s="55" t="str">
        <f>"   "&amp;Labels!B69</f>
        <v xml:space="preserve">   Customer 1</v>
      </c>
      <c r="B66" s="74">
        <f>IF(Inputs!I40=0,0,Inputs!H13/8/10)</f>
        <v>0</v>
      </c>
      <c r="C66" s="74">
        <f>IF(Inputs!I50=0,0,Inputs!H14/8/10)</f>
        <v>0</v>
      </c>
      <c r="D66" s="43">
        <f t="shared" ref="D66:D75" si="5">SUM(B66:C66)</f>
        <v>0</v>
      </c>
    </row>
    <row r="67" spans="1:4" ht="12.75" customHeight="1">
      <c r="A67" s="55" t="str">
        <f>"   "&amp;Labels!B70</f>
        <v xml:space="preserve">   Customer 2</v>
      </c>
      <c r="B67" s="74">
        <f>IF(Inputs!I41=0,0,Inputs!H13/8/10)</f>
        <v>0</v>
      </c>
      <c r="C67" s="74">
        <f>IF(Inputs!I51=0,0,Inputs!H14/8/10)</f>
        <v>0</v>
      </c>
      <c r="D67" s="43">
        <f t="shared" si="5"/>
        <v>0</v>
      </c>
    </row>
    <row r="68" spans="1:4" ht="12.75" customHeight="1">
      <c r="A68" s="55" t="str">
        <f>"   "&amp;Labels!B71</f>
        <v xml:space="preserve">   Customer 3</v>
      </c>
      <c r="B68" s="74">
        <f>IF(Inputs!I42=0,0,Inputs!H13/8/10)</f>
        <v>0</v>
      </c>
      <c r="C68" s="74">
        <f>IF(Inputs!I52=0,0,Inputs!H14/8/10)</f>
        <v>0</v>
      </c>
      <c r="D68" s="43">
        <f t="shared" si="5"/>
        <v>0</v>
      </c>
    </row>
    <row r="69" spans="1:4" ht="12.75" customHeight="1">
      <c r="A69" s="55" t="str">
        <f>"   "&amp;Labels!B72</f>
        <v xml:space="preserve">   Customer 4</v>
      </c>
      <c r="B69" s="74">
        <f>IF(Inputs!I43=0,0,Inputs!H13/8/10)</f>
        <v>0</v>
      </c>
      <c r="C69" s="74">
        <f>IF(Inputs!I53=0,0,Inputs!H14/8/10)</f>
        <v>0</v>
      </c>
      <c r="D69" s="43">
        <f t="shared" si="5"/>
        <v>0</v>
      </c>
    </row>
    <row r="70" spans="1:4" ht="12.75" customHeight="1">
      <c r="A70" s="55" t="str">
        <f>"   "&amp;Labels!B73</f>
        <v xml:space="preserve">   Customer 5</v>
      </c>
      <c r="B70" s="74">
        <f>IF(Inputs!I44=0,0,Inputs!H13/8/10)</f>
        <v>0</v>
      </c>
      <c r="C70" s="74">
        <f>IF(Inputs!I54=0,0,Inputs!H14/8/10)</f>
        <v>0</v>
      </c>
      <c r="D70" s="43">
        <f t="shared" si="5"/>
        <v>0</v>
      </c>
    </row>
    <row r="71" spans="1:4" ht="12.75" customHeight="1">
      <c r="A71" s="55" t="str">
        <f>"   "&amp;Labels!B74</f>
        <v xml:space="preserve">   Customer 6</v>
      </c>
      <c r="B71" s="74">
        <f>IF(Inputs!I45=0,0,Inputs!H13/8/10)</f>
        <v>0</v>
      </c>
      <c r="C71" s="74">
        <f>IF(Inputs!I55=0,0,Inputs!H14/8/10)</f>
        <v>0</v>
      </c>
      <c r="D71" s="43">
        <f t="shared" si="5"/>
        <v>0</v>
      </c>
    </row>
    <row r="72" spans="1:4" ht="12.75" customHeight="1">
      <c r="A72" s="55" t="str">
        <f>"   "&amp;Labels!B75</f>
        <v xml:space="preserve">   Customer 7</v>
      </c>
      <c r="B72" s="74">
        <f>IF(Inputs!I46=0,0,Inputs!H13/8/10)</f>
        <v>0</v>
      </c>
      <c r="C72" s="74">
        <f>IF(Inputs!I56=0,0,Inputs!H14/8/10)</f>
        <v>0</v>
      </c>
      <c r="D72" s="43">
        <f t="shared" si="5"/>
        <v>0</v>
      </c>
    </row>
    <row r="73" spans="1:4" ht="12.75" customHeight="1">
      <c r="A73" s="55" t="str">
        <f>"   "&amp;Labels!B76</f>
        <v xml:space="preserve">   Customer 8</v>
      </c>
      <c r="B73" s="74">
        <f>IF(Inputs!I47=0,0,Inputs!H13/8/10)</f>
        <v>0</v>
      </c>
      <c r="C73" s="74">
        <f>IF(Inputs!I57=0,0,Inputs!H14/8/10)</f>
        <v>0</v>
      </c>
      <c r="D73" s="43">
        <f t="shared" si="5"/>
        <v>0</v>
      </c>
    </row>
    <row r="74" spans="1:4" ht="12.75" customHeight="1">
      <c r="A74" s="55" t="str">
        <f>"   "&amp;Labels!B77</f>
        <v xml:space="preserve">   Customer 9</v>
      </c>
      <c r="B74" s="74">
        <f>IF(Inputs!I48=0,0,Inputs!H13/8/10)</f>
        <v>0</v>
      </c>
      <c r="C74" s="74">
        <f>IF(Inputs!I58=0,0,Inputs!H14/8/10)</f>
        <v>0</v>
      </c>
      <c r="D74" s="43">
        <f t="shared" si="5"/>
        <v>0</v>
      </c>
    </row>
    <row r="75" spans="1:4" ht="12.75" customHeight="1">
      <c r="A75" s="55" t="str">
        <f>"   "&amp;Labels!B78</f>
        <v xml:space="preserve">   Customer 10</v>
      </c>
      <c r="B75" s="74">
        <f>IF(Inputs!I49=0,0,Inputs!H13/8/10)</f>
        <v>0</v>
      </c>
      <c r="C75" s="74">
        <f>IF(Inputs!I59=0,0,Inputs!H14/8/10)</f>
        <v>0</v>
      </c>
      <c r="D75" s="43">
        <f t="shared" si="5"/>
        <v>0</v>
      </c>
    </row>
    <row r="76" spans="1:4" ht="12.75" customHeight="1">
      <c r="A76" s="63" t="str">
        <f>"   "&amp;Labels!C68</f>
        <v xml:space="preserve">   Total</v>
      </c>
      <c r="B76" s="77">
        <f>SUM(B66:B75)</f>
        <v>0</v>
      </c>
      <c r="C76" s="77">
        <f>SUM(C66:C75)</f>
        <v>0</v>
      </c>
      <c r="D76" s="43">
        <f>SUM(D66:D75)</f>
        <v>0</v>
      </c>
    </row>
    <row r="77" spans="1:4" ht="12.75" customHeight="1">
      <c r="A77" s="63" t="str">
        <f>Labels!B91</f>
        <v>Q 7</v>
      </c>
      <c r="B77" s="77"/>
      <c r="C77" s="77"/>
      <c r="D77" s="43"/>
    </row>
    <row r="78" spans="1:4" ht="12.75" customHeight="1">
      <c r="A78" s="55" t="str">
        <f>"   "&amp;Labels!B69</f>
        <v xml:space="preserve">   Customer 1</v>
      </c>
      <c r="B78" s="74">
        <f>IF(Inputs!J40=0,0,Inputs!H13/8/10)</f>
        <v>0</v>
      </c>
      <c r="C78" s="74">
        <f>IF(Inputs!J50=0,0,Inputs!H14/8/10)</f>
        <v>0</v>
      </c>
      <c r="D78" s="43">
        <f t="shared" ref="D78:D87" si="6">SUM(B78:C78)</f>
        <v>0</v>
      </c>
    </row>
    <row r="79" spans="1:4" ht="12.75" customHeight="1">
      <c r="A79" s="55" t="str">
        <f>"   "&amp;Labels!B70</f>
        <v xml:space="preserve">   Customer 2</v>
      </c>
      <c r="B79" s="74">
        <f>IF(Inputs!J41=0,0,Inputs!H13/8/10)</f>
        <v>0</v>
      </c>
      <c r="C79" s="74">
        <f>IF(Inputs!J51=0,0,Inputs!H14/8/10)</f>
        <v>0</v>
      </c>
      <c r="D79" s="43">
        <f t="shared" si="6"/>
        <v>0</v>
      </c>
    </row>
    <row r="80" spans="1:4" ht="12.75" customHeight="1">
      <c r="A80" s="55" t="str">
        <f>"   "&amp;Labels!B71</f>
        <v xml:space="preserve">   Customer 3</v>
      </c>
      <c r="B80" s="74">
        <f>IF(Inputs!J42=0,0,Inputs!H13/8/10)</f>
        <v>0</v>
      </c>
      <c r="C80" s="74">
        <f>IF(Inputs!J52=0,0,Inputs!H14/8/10)</f>
        <v>0</v>
      </c>
      <c r="D80" s="43">
        <f t="shared" si="6"/>
        <v>0</v>
      </c>
    </row>
    <row r="81" spans="1:4" ht="12.75" customHeight="1">
      <c r="A81" s="55" t="str">
        <f>"   "&amp;Labels!B72</f>
        <v xml:space="preserve">   Customer 4</v>
      </c>
      <c r="B81" s="74">
        <f>IF(Inputs!J43=0,0,Inputs!H13/8/10)</f>
        <v>0</v>
      </c>
      <c r="C81" s="74">
        <f>IF(Inputs!J53=0,0,Inputs!H14/8/10)</f>
        <v>0</v>
      </c>
      <c r="D81" s="43">
        <f t="shared" si="6"/>
        <v>0</v>
      </c>
    </row>
    <row r="82" spans="1:4" ht="12.75" customHeight="1">
      <c r="A82" s="55" t="str">
        <f>"   "&amp;Labels!B73</f>
        <v xml:space="preserve">   Customer 5</v>
      </c>
      <c r="B82" s="74">
        <f>IF(Inputs!J44=0,0,Inputs!H13/8/10)</f>
        <v>0</v>
      </c>
      <c r="C82" s="74">
        <f>IF(Inputs!J54=0,0,Inputs!H14/8/10)</f>
        <v>0</v>
      </c>
      <c r="D82" s="43">
        <f t="shared" si="6"/>
        <v>0</v>
      </c>
    </row>
    <row r="83" spans="1:4" ht="12.75" customHeight="1">
      <c r="A83" s="55" t="str">
        <f>"   "&amp;Labels!B74</f>
        <v xml:space="preserve">   Customer 6</v>
      </c>
      <c r="B83" s="74">
        <f>IF(Inputs!J45=0,0,Inputs!H13/8/10)</f>
        <v>0</v>
      </c>
      <c r="C83" s="74">
        <f>IF(Inputs!J55=0,0,Inputs!H14/8/10)</f>
        <v>0</v>
      </c>
      <c r="D83" s="43">
        <f t="shared" si="6"/>
        <v>0</v>
      </c>
    </row>
    <row r="84" spans="1:4" ht="12.75" customHeight="1">
      <c r="A84" s="55" t="str">
        <f>"   "&amp;Labels!B75</f>
        <v xml:space="preserve">   Customer 7</v>
      </c>
      <c r="B84" s="74">
        <f>IF(Inputs!J46=0,0,Inputs!H13/8/10)</f>
        <v>0</v>
      </c>
      <c r="C84" s="74">
        <f>IF(Inputs!J56=0,0,Inputs!H14/8/10)</f>
        <v>0</v>
      </c>
      <c r="D84" s="43">
        <f t="shared" si="6"/>
        <v>0</v>
      </c>
    </row>
    <row r="85" spans="1:4" ht="12.75" customHeight="1">
      <c r="A85" s="55" t="str">
        <f>"   "&amp;Labels!B76</f>
        <v xml:space="preserve">   Customer 8</v>
      </c>
      <c r="B85" s="74">
        <f>IF(Inputs!J47=0,0,Inputs!H13/8/10)</f>
        <v>0</v>
      </c>
      <c r="C85" s="74">
        <f>IF(Inputs!J57=0,0,Inputs!H14/8/10)</f>
        <v>0</v>
      </c>
      <c r="D85" s="43">
        <f t="shared" si="6"/>
        <v>0</v>
      </c>
    </row>
    <row r="86" spans="1:4" ht="12.75" customHeight="1">
      <c r="A86" s="55" t="str">
        <f>"   "&amp;Labels!B77</f>
        <v xml:space="preserve">   Customer 9</v>
      </c>
      <c r="B86" s="74">
        <f>IF(Inputs!J48=0,0,Inputs!H13/8/10)</f>
        <v>0</v>
      </c>
      <c r="C86" s="74">
        <f>IF(Inputs!J58=0,0,Inputs!H14/8/10)</f>
        <v>0</v>
      </c>
      <c r="D86" s="43">
        <f t="shared" si="6"/>
        <v>0</v>
      </c>
    </row>
    <row r="87" spans="1:4" ht="12.75" customHeight="1">
      <c r="A87" s="55" t="str">
        <f>"   "&amp;Labels!B78</f>
        <v xml:space="preserve">   Customer 10</v>
      </c>
      <c r="B87" s="74">
        <f>IF(Inputs!J49=0,0,Inputs!H13/8/10)</f>
        <v>0</v>
      </c>
      <c r="C87" s="74">
        <f>IF(Inputs!J59=0,0,Inputs!H14/8/10)</f>
        <v>0</v>
      </c>
      <c r="D87" s="43">
        <f t="shared" si="6"/>
        <v>0</v>
      </c>
    </row>
    <row r="88" spans="1:4" ht="12.75" customHeight="1">
      <c r="A88" s="63" t="str">
        <f>"   "&amp;Labels!C68</f>
        <v xml:space="preserve">   Total</v>
      </c>
      <c r="B88" s="77">
        <f>SUM(B78:B87)</f>
        <v>0</v>
      </c>
      <c r="C88" s="77">
        <f>SUM(C78:C87)</f>
        <v>0</v>
      </c>
      <c r="D88" s="43">
        <f>SUM(D78:D87)</f>
        <v>0</v>
      </c>
    </row>
    <row r="89" spans="1:4" ht="12.75" customHeight="1">
      <c r="A89" s="63" t="str">
        <f>Labels!B92</f>
        <v>Q 8</v>
      </c>
      <c r="B89" s="77"/>
      <c r="C89" s="77"/>
      <c r="D89" s="43"/>
    </row>
    <row r="90" spans="1:4" ht="12.75" customHeight="1">
      <c r="A90" s="55" t="str">
        <f>"   "&amp;Labels!B69</f>
        <v xml:space="preserve">   Customer 1</v>
      </c>
      <c r="B90" s="74">
        <f>IF(Inputs!K40=0,0,Inputs!H13/8/10)</f>
        <v>0</v>
      </c>
      <c r="C90" s="74">
        <f>IF(Inputs!K50=0,0,Inputs!H14/8/10)</f>
        <v>0</v>
      </c>
      <c r="D90" s="43">
        <f t="shared" ref="D90:D99" si="7">SUM(B90:C90)</f>
        <v>0</v>
      </c>
    </row>
    <row r="91" spans="1:4" ht="12.75" customHeight="1">
      <c r="A91" s="55" t="str">
        <f>"   "&amp;Labels!B70</f>
        <v xml:space="preserve">   Customer 2</v>
      </c>
      <c r="B91" s="74">
        <f>IF(Inputs!K41=0,0,Inputs!H13/8/10)</f>
        <v>0</v>
      </c>
      <c r="C91" s="74">
        <f>IF(Inputs!K51=0,0,Inputs!H14/8/10)</f>
        <v>0</v>
      </c>
      <c r="D91" s="43">
        <f t="shared" si="7"/>
        <v>0</v>
      </c>
    </row>
    <row r="92" spans="1:4" ht="12.75" customHeight="1">
      <c r="A92" s="55" t="str">
        <f>"   "&amp;Labels!B71</f>
        <v xml:space="preserve">   Customer 3</v>
      </c>
      <c r="B92" s="74">
        <f>IF(Inputs!K42=0,0,Inputs!H13/8/10)</f>
        <v>0</v>
      </c>
      <c r="C92" s="74">
        <f>IF(Inputs!K52=0,0,Inputs!H14/8/10)</f>
        <v>0</v>
      </c>
      <c r="D92" s="43">
        <f t="shared" si="7"/>
        <v>0</v>
      </c>
    </row>
    <row r="93" spans="1:4" ht="12.75" customHeight="1">
      <c r="A93" s="55" t="str">
        <f>"   "&amp;Labels!B72</f>
        <v xml:space="preserve">   Customer 4</v>
      </c>
      <c r="B93" s="74">
        <f>IF(Inputs!K43=0,0,Inputs!H13/8/10)</f>
        <v>0</v>
      </c>
      <c r="C93" s="74">
        <f>IF(Inputs!K53=0,0,Inputs!H14/8/10)</f>
        <v>0</v>
      </c>
      <c r="D93" s="43">
        <f t="shared" si="7"/>
        <v>0</v>
      </c>
    </row>
    <row r="94" spans="1:4" ht="12.75" customHeight="1">
      <c r="A94" s="55" t="str">
        <f>"   "&amp;Labels!B73</f>
        <v xml:space="preserve">   Customer 5</v>
      </c>
      <c r="B94" s="74">
        <f>IF(Inputs!K44=0,0,Inputs!H13/8/10)</f>
        <v>0</v>
      </c>
      <c r="C94" s="74">
        <f>IF(Inputs!K54=0,0,Inputs!H14/8/10)</f>
        <v>0</v>
      </c>
      <c r="D94" s="43">
        <f t="shared" si="7"/>
        <v>0</v>
      </c>
    </row>
    <row r="95" spans="1:4" ht="12.75" customHeight="1">
      <c r="A95" s="55" t="str">
        <f>"   "&amp;Labels!B74</f>
        <v xml:space="preserve">   Customer 6</v>
      </c>
      <c r="B95" s="74">
        <f>IF(Inputs!K45=0,0,Inputs!H13/8/10)</f>
        <v>0</v>
      </c>
      <c r="C95" s="74">
        <f>IF(Inputs!K55=0,0,Inputs!H14/8/10)</f>
        <v>0</v>
      </c>
      <c r="D95" s="43">
        <f t="shared" si="7"/>
        <v>0</v>
      </c>
    </row>
    <row r="96" spans="1:4" ht="12.75" customHeight="1">
      <c r="A96" s="55" t="str">
        <f>"   "&amp;Labels!B75</f>
        <v xml:space="preserve">   Customer 7</v>
      </c>
      <c r="B96" s="74">
        <f>IF(Inputs!K46=0,0,Inputs!H13/8/10)</f>
        <v>0</v>
      </c>
      <c r="C96" s="74">
        <f>IF(Inputs!K56=0,0,Inputs!H14/8/10)</f>
        <v>0</v>
      </c>
      <c r="D96" s="43">
        <f t="shared" si="7"/>
        <v>0</v>
      </c>
    </row>
    <row r="97" spans="1:4" ht="12.75" customHeight="1">
      <c r="A97" s="55" t="str">
        <f>"   "&amp;Labels!B76</f>
        <v xml:space="preserve">   Customer 8</v>
      </c>
      <c r="B97" s="74">
        <f>IF(Inputs!K47=0,0,Inputs!H13/8/10)</f>
        <v>0</v>
      </c>
      <c r="C97" s="74">
        <f>IF(Inputs!K57=0,0,Inputs!H14/8/10)</f>
        <v>0</v>
      </c>
      <c r="D97" s="43">
        <f t="shared" si="7"/>
        <v>0</v>
      </c>
    </row>
    <row r="98" spans="1:4" ht="12.75" customHeight="1">
      <c r="A98" s="55" t="str">
        <f>"   "&amp;Labels!B77</f>
        <v xml:space="preserve">   Customer 9</v>
      </c>
      <c r="B98" s="74">
        <f>IF(Inputs!K48=0,0,Inputs!H13/8/10)</f>
        <v>0</v>
      </c>
      <c r="C98" s="74">
        <f>IF(Inputs!K58=0,0,Inputs!H14/8/10)</f>
        <v>0</v>
      </c>
      <c r="D98" s="43">
        <f t="shared" si="7"/>
        <v>0</v>
      </c>
    </row>
    <row r="99" spans="1:4" ht="12.75" customHeight="1">
      <c r="A99" s="55" t="str">
        <f>"   "&amp;Labels!B78</f>
        <v xml:space="preserve">   Customer 10</v>
      </c>
      <c r="B99" s="74">
        <f>IF(Inputs!K49=0,0,Inputs!H13/8/10)</f>
        <v>0</v>
      </c>
      <c r="C99" s="74">
        <f>IF(Inputs!K59=0,0,Inputs!H14/8/10)</f>
        <v>0</v>
      </c>
      <c r="D99" s="43">
        <f t="shared" si="7"/>
        <v>0</v>
      </c>
    </row>
    <row r="100" spans="1:4" ht="12.75" customHeight="1">
      <c r="A100" s="63" t="str">
        <f>"   "&amp;Labels!C68</f>
        <v xml:space="preserve">   Total</v>
      </c>
      <c r="B100" s="77">
        <f>SUM(B90:B99)</f>
        <v>0</v>
      </c>
      <c r="C100" s="77">
        <f>SUM(C90:C99)</f>
        <v>0</v>
      </c>
      <c r="D100" s="43">
        <f>SUM(D90:D99)</f>
        <v>0</v>
      </c>
    </row>
    <row r="101" spans="1:4" ht="12.75" customHeight="1">
      <c r="A101" s="17" t="str">
        <f>Labels!C84</f>
        <v>Total</v>
      </c>
      <c r="B101" s="101">
        <f>SUM(B16,B28,B40,B52,B64,B76,B88,B100)</f>
        <v>0</v>
      </c>
      <c r="C101" s="101">
        <f>SUM(C16,C28,C40,C52,C64,C76,C88,C100)</f>
        <v>0</v>
      </c>
      <c r="D101" s="80">
        <f>SUM(D16,D28,D40,D52,D64,D76,D88,D100)</f>
        <v>0</v>
      </c>
    </row>
    <row r="102" spans="1:4" ht="12.75" customHeight="1">
      <c r="A102" s="55" t="str">
        <f>"   "&amp;Labels!B69</f>
        <v xml:space="preserve">   Customer 1</v>
      </c>
      <c r="B102" s="74">
        <f t="shared" ref="B102:D111" si="8">SUM(B6,B18,B30,B42,B54,B66,B78,B90)</f>
        <v>0</v>
      </c>
      <c r="C102" s="74">
        <f t="shared" si="8"/>
        <v>0</v>
      </c>
      <c r="D102" s="43">
        <f t="shared" si="8"/>
        <v>0</v>
      </c>
    </row>
    <row r="103" spans="1:4" ht="12.75" customHeight="1">
      <c r="A103" s="55" t="str">
        <f>"   "&amp;Labels!B70</f>
        <v xml:space="preserve">   Customer 2</v>
      </c>
      <c r="B103" s="74">
        <f t="shared" si="8"/>
        <v>0</v>
      </c>
      <c r="C103" s="74">
        <f t="shared" si="8"/>
        <v>0</v>
      </c>
      <c r="D103" s="43">
        <f t="shared" si="8"/>
        <v>0</v>
      </c>
    </row>
    <row r="104" spans="1:4" ht="12.75" customHeight="1">
      <c r="A104" s="55" t="str">
        <f>"   "&amp;Labels!B71</f>
        <v xml:space="preserve">   Customer 3</v>
      </c>
      <c r="B104" s="74">
        <f t="shared" si="8"/>
        <v>0</v>
      </c>
      <c r="C104" s="74">
        <f t="shared" si="8"/>
        <v>0</v>
      </c>
      <c r="D104" s="43">
        <f t="shared" si="8"/>
        <v>0</v>
      </c>
    </row>
    <row r="105" spans="1:4" ht="12.75" customHeight="1">
      <c r="A105" s="55" t="str">
        <f>"   "&amp;Labels!B72</f>
        <v xml:space="preserve">   Customer 4</v>
      </c>
      <c r="B105" s="74">
        <f t="shared" si="8"/>
        <v>0</v>
      </c>
      <c r="C105" s="74">
        <f t="shared" si="8"/>
        <v>0</v>
      </c>
      <c r="D105" s="43">
        <f t="shared" si="8"/>
        <v>0</v>
      </c>
    </row>
    <row r="106" spans="1:4" ht="12.75" customHeight="1">
      <c r="A106" s="55" t="str">
        <f>"   "&amp;Labels!B73</f>
        <v xml:space="preserve">   Customer 5</v>
      </c>
      <c r="B106" s="74">
        <f t="shared" si="8"/>
        <v>0</v>
      </c>
      <c r="C106" s="74">
        <f t="shared" si="8"/>
        <v>0</v>
      </c>
      <c r="D106" s="43">
        <f t="shared" si="8"/>
        <v>0</v>
      </c>
    </row>
    <row r="107" spans="1:4" ht="12.75" customHeight="1">
      <c r="A107" s="55" t="str">
        <f>"   "&amp;Labels!B74</f>
        <v xml:space="preserve">   Customer 6</v>
      </c>
      <c r="B107" s="74">
        <f t="shared" si="8"/>
        <v>0</v>
      </c>
      <c r="C107" s="74">
        <f t="shared" si="8"/>
        <v>0</v>
      </c>
      <c r="D107" s="43">
        <f t="shared" si="8"/>
        <v>0</v>
      </c>
    </row>
    <row r="108" spans="1:4" ht="12.75" customHeight="1">
      <c r="A108" s="55" t="str">
        <f>"   "&amp;Labels!B75</f>
        <v xml:space="preserve">   Customer 7</v>
      </c>
      <c r="B108" s="74">
        <f t="shared" si="8"/>
        <v>0</v>
      </c>
      <c r="C108" s="74">
        <f t="shared" si="8"/>
        <v>0</v>
      </c>
      <c r="D108" s="43">
        <f t="shared" si="8"/>
        <v>0</v>
      </c>
    </row>
    <row r="109" spans="1:4" ht="12.75" customHeight="1">
      <c r="A109" s="55" t="str">
        <f>"   "&amp;Labels!B76</f>
        <v xml:space="preserve">   Customer 8</v>
      </c>
      <c r="B109" s="74">
        <f t="shared" si="8"/>
        <v>0</v>
      </c>
      <c r="C109" s="74">
        <f t="shared" si="8"/>
        <v>0</v>
      </c>
      <c r="D109" s="43">
        <f t="shared" si="8"/>
        <v>0</v>
      </c>
    </row>
    <row r="110" spans="1:4" ht="12.75" customHeight="1">
      <c r="A110" s="55" t="str">
        <f>"   "&amp;Labels!B77</f>
        <v xml:space="preserve">   Customer 9</v>
      </c>
      <c r="B110" s="74">
        <f t="shared" si="8"/>
        <v>0</v>
      </c>
      <c r="C110" s="74">
        <f t="shared" si="8"/>
        <v>0</v>
      </c>
      <c r="D110" s="43">
        <f t="shared" si="8"/>
        <v>0</v>
      </c>
    </row>
    <row r="111" spans="1:4" ht="12.75" customHeight="1">
      <c r="A111" s="55" t="str">
        <f>"   "&amp;Labels!B78</f>
        <v xml:space="preserve">   Customer 10</v>
      </c>
      <c r="B111" s="74">
        <f t="shared" si="8"/>
        <v>0</v>
      </c>
      <c r="C111" s="74">
        <f t="shared" si="8"/>
        <v>0</v>
      </c>
      <c r="D111" s="43">
        <f t="shared" si="8"/>
        <v>0</v>
      </c>
    </row>
    <row r="112" spans="1:4" ht="12.75" customHeight="1">
      <c r="A112" s="58" t="str">
        <f>"   "&amp;Labels!C68</f>
        <v xml:space="preserve">   Total</v>
      </c>
      <c r="B112" s="75">
        <f>B101</f>
        <v>0</v>
      </c>
      <c r="C112" s="75">
        <f>C101</f>
        <v>0</v>
      </c>
      <c r="D112" s="45">
        <f>D101</f>
        <v>0</v>
      </c>
    </row>
    <row r="113" spans="1:4" ht="12.75" customHeight="1">
      <c r="A113" s="1" t="str">
        <f>"Mktg_Pgm_Exp_2"</f>
        <v>Mktg_Pgm_Exp_2</v>
      </c>
    </row>
    <row r="114" spans="1:4" ht="12.75" customHeight="1">
      <c r="A114" s="3" t="str">
        <f>Labels!D85</f>
        <v>ProgTime</v>
      </c>
      <c r="B114" s="27" t="str">
        <f>Labels!B81</f>
        <v>Website</v>
      </c>
      <c r="C114" s="28" t="str">
        <f>Labels!B82</f>
        <v>Direct email</v>
      </c>
      <c r="D114" s="39" t="str">
        <f>Labels!C80</f>
        <v>Total</v>
      </c>
    </row>
    <row r="115" spans="1:4" ht="12.75" customHeight="1">
      <c r="A115" s="52" t="str">
        <f>Labels!B85</f>
        <v>Q 1</v>
      </c>
      <c r="B115" s="73"/>
      <c r="C115" s="73"/>
      <c r="D115" s="41"/>
    </row>
    <row r="116" spans="1:4" ht="12.75" customHeight="1">
      <c r="A116" s="55" t="str">
        <f>"   "&amp;Labels!B69</f>
        <v xml:space="preserve">   Customer 1</v>
      </c>
      <c r="B116" s="74">
        <f>Inputs!D40*Inputs!H16</f>
        <v>0</v>
      </c>
      <c r="C116" s="74">
        <f>Inputs!D50*Inputs!H17</f>
        <v>0</v>
      </c>
      <c r="D116" s="43">
        <f t="shared" ref="D116:D125" si="9">SUM(B116:C116)</f>
        <v>0</v>
      </c>
    </row>
    <row r="117" spans="1:4" ht="12.75" customHeight="1">
      <c r="A117" s="55" t="str">
        <f>"   "&amp;Labels!B70</f>
        <v xml:space="preserve">   Customer 2</v>
      </c>
      <c r="B117" s="74">
        <f>Inputs!D41*Inputs!H16</f>
        <v>0</v>
      </c>
      <c r="C117" s="74">
        <f>Inputs!D51*Inputs!H17</f>
        <v>0</v>
      </c>
      <c r="D117" s="43">
        <f t="shared" si="9"/>
        <v>0</v>
      </c>
    </row>
    <row r="118" spans="1:4" ht="12.75" customHeight="1">
      <c r="A118" s="55" t="str">
        <f>"   "&amp;Labels!B71</f>
        <v xml:space="preserve">   Customer 3</v>
      </c>
      <c r="B118" s="74">
        <f>Inputs!D42*Inputs!H16</f>
        <v>0</v>
      </c>
      <c r="C118" s="74">
        <f>Inputs!D52*Inputs!H17</f>
        <v>0</v>
      </c>
      <c r="D118" s="43">
        <f t="shared" si="9"/>
        <v>0</v>
      </c>
    </row>
    <row r="119" spans="1:4" ht="12.75" customHeight="1">
      <c r="A119" s="55" t="str">
        <f>"   "&amp;Labels!B72</f>
        <v xml:space="preserve">   Customer 4</v>
      </c>
      <c r="B119" s="74">
        <f>Inputs!D43*Inputs!H16</f>
        <v>0</v>
      </c>
      <c r="C119" s="74">
        <f>Inputs!D53*Inputs!H17</f>
        <v>0</v>
      </c>
      <c r="D119" s="43">
        <f t="shared" si="9"/>
        <v>0</v>
      </c>
    </row>
    <row r="120" spans="1:4" ht="12.75" customHeight="1">
      <c r="A120" s="55" t="str">
        <f>"   "&amp;Labels!B73</f>
        <v xml:space="preserve">   Customer 5</v>
      </c>
      <c r="B120" s="74">
        <f>Inputs!D44*Inputs!H16</f>
        <v>0</v>
      </c>
      <c r="C120" s="74">
        <f>Inputs!D54*Inputs!H17</f>
        <v>0</v>
      </c>
      <c r="D120" s="43">
        <f t="shared" si="9"/>
        <v>0</v>
      </c>
    </row>
    <row r="121" spans="1:4" ht="12.75" customHeight="1">
      <c r="A121" s="55" t="str">
        <f>"   "&amp;Labels!B74</f>
        <v xml:space="preserve">   Customer 6</v>
      </c>
      <c r="B121" s="74">
        <f>Inputs!D45*Inputs!H16</f>
        <v>0</v>
      </c>
      <c r="C121" s="74">
        <f>Inputs!D55*Inputs!H17</f>
        <v>0</v>
      </c>
      <c r="D121" s="43">
        <f t="shared" si="9"/>
        <v>0</v>
      </c>
    </row>
    <row r="122" spans="1:4" ht="12.75" customHeight="1">
      <c r="A122" s="55" t="str">
        <f>"   "&amp;Labels!B75</f>
        <v xml:space="preserve">   Customer 7</v>
      </c>
      <c r="B122" s="74">
        <f>Inputs!D46*Inputs!H16</f>
        <v>0</v>
      </c>
      <c r="C122" s="74">
        <f>Inputs!D56*Inputs!H17</f>
        <v>0</v>
      </c>
      <c r="D122" s="43">
        <f t="shared" si="9"/>
        <v>0</v>
      </c>
    </row>
    <row r="123" spans="1:4" ht="12.75" customHeight="1">
      <c r="A123" s="55" t="str">
        <f>"   "&amp;Labels!B76</f>
        <v xml:space="preserve">   Customer 8</v>
      </c>
      <c r="B123" s="74">
        <f>Inputs!D47*Inputs!H16</f>
        <v>0</v>
      </c>
      <c r="C123" s="74">
        <f>Inputs!D57*Inputs!H17</f>
        <v>0</v>
      </c>
      <c r="D123" s="43">
        <f t="shared" si="9"/>
        <v>0</v>
      </c>
    </row>
    <row r="124" spans="1:4" ht="12.75" customHeight="1">
      <c r="A124" s="55" t="str">
        <f>"   "&amp;Labels!B77</f>
        <v xml:space="preserve">   Customer 9</v>
      </c>
      <c r="B124" s="74">
        <f>Inputs!D48*Inputs!H16</f>
        <v>0</v>
      </c>
      <c r="C124" s="74">
        <f>Inputs!D58*Inputs!H17</f>
        <v>0</v>
      </c>
      <c r="D124" s="43">
        <f t="shared" si="9"/>
        <v>0</v>
      </c>
    </row>
    <row r="125" spans="1:4" ht="12.75" customHeight="1">
      <c r="A125" s="55" t="str">
        <f>"   "&amp;Labels!B78</f>
        <v xml:space="preserve">   Customer 10</v>
      </c>
      <c r="B125" s="74">
        <f>Inputs!D49*Inputs!H16</f>
        <v>0</v>
      </c>
      <c r="C125" s="74">
        <f>Inputs!D59*Inputs!H17</f>
        <v>0</v>
      </c>
      <c r="D125" s="43">
        <f t="shared" si="9"/>
        <v>0</v>
      </c>
    </row>
    <row r="126" spans="1:4" ht="12.75" customHeight="1">
      <c r="A126" s="63" t="str">
        <f>"   "&amp;Labels!C68</f>
        <v xml:space="preserve">   Total</v>
      </c>
      <c r="B126" s="77">
        <f>SUM(B116:B125)</f>
        <v>0</v>
      </c>
      <c r="C126" s="77">
        <f>SUM(C116:C125)</f>
        <v>0</v>
      </c>
      <c r="D126" s="43">
        <f>SUM(D116:D125)</f>
        <v>0</v>
      </c>
    </row>
    <row r="127" spans="1:4" ht="12.75" customHeight="1">
      <c r="A127" s="63" t="str">
        <f>Labels!B86</f>
        <v>Q 2</v>
      </c>
      <c r="B127" s="77"/>
      <c r="C127" s="77"/>
      <c r="D127" s="43"/>
    </row>
    <row r="128" spans="1:4" ht="12.75" customHeight="1">
      <c r="A128" s="55" t="str">
        <f>"   "&amp;Labels!B69</f>
        <v xml:space="preserve">   Customer 1</v>
      </c>
      <c r="B128" s="74">
        <f>Inputs!E40*Inputs!H16</f>
        <v>0</v>
      </c>
      <c r="C128" s="74">
        <f>Inputs!E50*Inputs!H17</f>
        <v>0</v>
      </c>
      <c r="D128" s="43">
        <f t="shared" ref="D128:D137" si="10">SUM(B128:C128)</f>
        <v>0</v>
      </c>
    </row>
    <row r="129" spans="1:4" ht="12.75" customHeight="1">
      <c r="A129" s="55" t="str">
        <f>"   "&amp;Labels!B70</f>
        <v xml:space="preserve">   Customer 2</v>
      </c>
      <c r="B129" s="74">
        <f>Inputs!E41*Inputs!H16</f>
        <v>0</v>
      </c>
      <c r="C129" s="74">
        <f>Inputs!E51*Inputs!H17</f>
        <v>0</v>
      </c>
      <c r="D129" s="43">
        <f t="shared" si="10"/>
        <v>0</v>
      </c>
    </row>
    <row r="130" spans="1:4" ht="12.75" customHeight="1">
      <c r="A130" s="55" t="str">
        <f>"   "&amp;Labels!B71</f>
        <v xml:space="preserve">   Customer 3</v>
      </c>
      <c r="B130" s="74">
        <f>Inputs!E42*Inputs!H16</f>
        <v>0</v>
      </c>
      <c r="C130" s="74">
        <f>Inputs!E52*Inputs!H17</f>
        <v>0</v>
      </c>
      <c r="D130" s="43">
        <f t="shared" si="10"/>
        <v>0</v>
      </c>
    </row>
    <row r="131" spans="1:4" ht="12.75" customHeight="1">
      <c r="A131" s="55" t="str">
        <f>"   "&amp;Labels!B72</f>
        <v xml:space="preserve">   Customer 4</v>
      </c>
      <c r="B131" s="74">
        <f>Inputs!E43*Inputs!H16</f>
        <v>0</v>
      </c>
      <c r="C131" s="74">
        <f>Inputs!E53*Inputs!H17</f>
        <v>0</v>
      </c>
      <c r="D131" s="43">
        <f t="shared" si="10"/>
        <v>0</v>
      </c>
    </row>
    <row r="132" spans="1:4" ht="12.75" customHeight="1">
      <c r="A132" s="55" t="str">
        <f>"   "&amp;Labels!B73</f>
        <v xml:space="preserve">   Customer 5</v>
      </c>
      <c r="B132" s="74">
        <f>Inputs!E44*Inputs!H16</f>
        <v>0</v>
      </c>
      <c r="C132" s="74">
        <f>Inputs!E54*Inputs!H17</f>
        <v>0</v>
      </c>
      <c r="D132" s="43">
        <f t="shared" si="10"/>
        <v>0</v>
      </c>
    </row>
    <row r="133" spans="1:4" ht="12.75" customHeight="1">
      <c r="A133" s="55" t="str">
        <f>"   "&amp;Labels!B74</f>
        <v xml:space="preserve">   Customer 6</v>
      </c>
      <c r="B133" s="74">
        <f>Inputs!E45*Inputs!H16</f>
        <v>0</v>
      </c>
      <c r="C133" s="74">
        <f>Inputs!E55*Inputs!H17</f>
        <v>0</v>
      </c>
      <c r="D133" s="43">
        <f t="shared" si="10"/>
        <v>0</v>
      </c>
    </row>
    <row r="134" spans="1:4" ht="12.75" customHeight="1">
      <c r="A134" s="55" t="str">
        <f>"   "&amp;Labels!B75</f>
        <v xml:space="preserve">   Customer 7</v>
      </c>
      <c r="B134" s="74">
        <f>Inputs!E46*Inputs!H16</f>
        <v>0</v>
      </c>
      <c r="C134" s="74">
        <f>Inputs!E56*Inputs!H17</f>
        <v>0</v>
      </c>
      <c r="D134" s="43">
        <f t="shared" si="10"/>
        <v>0</v>
      </c>
    </row>
    <row r="135" spans="1:4" ht="12.75" customHeight="1">
      <c r="A135" s="55" t="str">
        <f>"   "&amp;Labels!B76</f>
        <v xml:space="preserve">   Customer 8</v>
      </c>
      <c r="B135" s="74">
        <f>Inputs!E47*Inputs!H16</f>
        <v>0</v>
      </c>
      <c r="C135" s="74">
        <f>Inputs!E57*Inputs!H17</f>
        <v>0</v>
      </c>
      <c r="D135" s="43">
        <f t="shared" si="10"/>
        <v>0</v>
      </c>
    </row>
    <row r="136" spans="1:4" ht="12.75" customHeight="1">
      <c r="A136" s="55" t="str">
        <f>"   "&amp;Labels!B77</f>
        <v xml:space="preserve">   Customer 9</v>
      </c>
      <c r="B136" s="74">
        <f>Inputs!E48*Inputs!H16</f>
        <v>0</v>
      </c>
      <c r="C136" s="74">
        <f>Inputs!E58*Inputs!H17</f>
        <v>0</v>
      </c>
      <c r="D136" s="43">
        <f t="shared" si="10"/>
        <v>0</v>
      </c>
    </row>
    <row r="137" spans="1:4" ht="12.75" customHeight="1">
      <c r="A137" s="55" t="str">
        <f>"   "&amp;Labels!B78</f>
        <v xml:space="preserve">   Customer 10</v>
      </c>
      <c r="B137" s="74">
        <f>Inputs!E49*Inputs!H16</f>
        <v>0</v>
      </c>
      <c r="C137" s="74">
        <f>Inputs!E59*Inputs!H17</f>
        <v>0</v>
      </c>
      <c r="D137" s="43">
        <f t="shared" si="10"/>
        <v>0</v>
      </c>
    </row>
    <row r="138" spans="1:4" ht="12.75" customHeight="1">
      <c r="A138" s="63" t="str">
        <f>"   "&amp;Labels!C68</f>
        <v xml:space="preserve">   Total</v>
      </c>
      <c r="B138" s="77">
        <f>SUM(B128:B137)</f>
        <v>0</v>
      </c>
      <c r="C138" s="77">
        <f>SUM(C128:C137)</f>
        <v>0</v>
      </c>
      <c r="D138" s="43">
        <f>SUM(D128:D137)</f>
        <v>0</v>
      </c>
    </row>
    <row r="139" spans="1:4" ht="12.75" customHeight="1">
      <c r="A139" s="63" t="str">
        <f>Labels!B87</f>
        <v>Q 3</v>
      </c>
      <c r="B139" s="77"/>
      <c r="C139" s="77"/>
      <c r="D139" s="43"/>
    </row>
    <row r="140" spans="1:4" ht="12.75" customHeight="1">
      <c r="A140" s="55" t="str">
        <f>"   "&amp;Labels!B69</f>
        <v xml:space="preserve">   Customer 1</v>
      </c>
      <c r="B140" s="74">
        <f>Inputs!F40*Inputs!H16</f>
        <v>0</v>
      </c>
      <c r="C140" s="74">
        <f>Inputs!F50*Inputs!H17</f>
        <v>0</v>
      </c>
      <c r="D140" s="43">
        <f t="shared" ref="D140:D149" si="11">SUM(B140:C140)</f>
        <v>0</v>
      </c>
    </row>
    <row r="141" spans="1:4" ht="12.75" customHeight="1">
      <c r="A141" s="55" t="str">
        <f>"   "&amp;Labels!B70</f>
        <v xml:space="preserve">   Customer 2</v>
      </c>
      <c r="B141" s="74">
        <f>Inputs!F41*Inputs!H16</f>
        <v>0</v>
      </c>
      <c r="C141" s="74">
        <f>Inputs!F51*Inputs!H17</f>
        <v>0</v>
      </c>
      <c r="D141" s="43">
        <f t="shared" si="11"/>
        <v>0</v>
      </c>
    </row>
    <row r="142" spans="1:4" ht="12.75" customHeight="1">
      <c r="A142" s="55" t="str">
        <f>"   "&amp;Labels!B71</f>
        <v xml:space="preserve">   Customer 3</v>
      </c>
      <c r="B142" s="74">
        <f>Inputs!F42*Inputs!H16</f>
        <v>0</v>
      </c>
      <c r="C142" s="74">
        <f>Inputs!F52*Inputs!H17</f>
        <v>0</v>
      </c>
      <c r="D142" s="43">
        <f t="shared" si="11"/>
        <v>0</v>
      </c>
    </row>
    <row r="143" spans="1:4" ht="12.75" customHeight="1">
      <c r="A143" s="55" t="str">
        <f>"   "&amp;Labels!B72</f>
        <v xml:space="preserve">   Customer 4</v>
      </c>
      <c r="B143" s="74">
        <f>Inputs!F43*Inputs!H16</f>
        <v>0</v>
      </c>
      <c r="C143" s="74">
        <f>Inputs!F53*Inputs!H17</f>
        <v>0</v>
      </c>
      <c r="D143" s="43">
        <f t="shared" si="11"/>
        <v>0</v>
      </c>
    </row>
    <row r="144" spans="1:4" ht="12.75" customHeight="1">
      <c r="A144" s="55" t="str">
        <f>"   "&amp;Labels!B73</f>
        <v xml:space="preserve">   Customer 5</v>
      </c>
      <c r="B144" s="74">
        <f>Inputs!F44*Inputs!H16</f>
        <v>0</v>
      </c>
      <c r="C144" s="74">
        <f>Inputs!F54*Inputs!H17</f>
        <v>0</v>
      </c>
      <c r="D144" s="43">
        <f t="shared" si="11"/>
        <v>0</v>
      </c>
    </row>
    <row r="145" spans="1:4" ht="12.75" customHeight="1">
      <c r="A145" s="55" t="str">
        <f>"   "&amp;Labels!B74</f>
        <v xml:space="preserve">   Customer 6</v>
      </c>
      <c r="B145" s="74">
        <f>Inputs!F45*Inputs!H16</f>
        <v>0</v>
      </c>
      <c r="C145" s="74">
        <f>Inputs!F55*Inputs!H17</f>
        <v>0</v>
      </c>
      <c r="D145" s="43">
        <f t="shared" si="11"/>
        <v>0</v>
      </c>
    </row>
    <row r="146" spans="1:4" ht="12.75" customHeight="1">
      <c r="A146" s="55" t="str">
        <f>"   "&amp;Labels!B75</f>
        <v xml:space="preserve">   Customer 7</v>
      </c>
      <c r="B146" s="74">
        <f>Inputs!F46*Inputs!H16</f>
        <v>0</v>
      </c>
      <c r="C146" s="74">
        <f>Inputs!F56*Inputs!H17</f>
        <v>0</v>
      </c>
      <c r="D146" s="43">
        <f t="shared" si="11"/>
        <v>0</v>
      </c>
    </row>
    <row r="147" spans="1:4" ht="12.75" customHeight="1">
      <c r="A147" s="55" t="str">
        <f>"   "&amp;Labels!B76</f>
        <v xml:space="preserve">   Customer 8</v>
      </c>
      <c r="B147" s="74">
        <f>Inputs!F47*Inputs!H16</f>
        <v>0</v>
      </c>
      <c r="C147" s="74">
        <f>Inputs!F57*Inputs!H17</f>
        <v>0</v>
      </c>
      <c r="D147" s="43">
        <f t="shared" si="11"/>
        <v>0</v>
      </c>
    </row>
    <row r="148" spans="1:4" ht="12.75" customHeight="1">
      <c r="A148" s="55" t="str">
        <f>"   "&amp;Labels!B77</f>
        <v xml:space="preserve">   Customer 9</v>
      </c>
      <c r="B148" s="74">
        <f>Inputs!F48*Inputs!H16</f>
        <v>0</v>
      </c>
      <c r="C148" s="74">
        <f>Inputs!F58*Inputs!H17</f>
        <v>0</v>
      </c>
      <c r="D148" s="43">
        <f t="shared" si="11"/>
        <v>0</v>
      </c>
    </row>
    <row r="149" spans="1:4" ht="12.75" customHeight="1">
      <c r="A149" s="55" t="str">
        <f>"   "&amp;Labels!B78</f>
        <v xml:space="preserve">   Customer 10</v>
      </c>
      <c r="B149" s="74">
        <f>Inputs!F49*Inputs!H16</f>
        <v>0</v>
      </c>
      <c r="C149" s="74">
        <f>Inputs!F59*Inputs!H17</f>
        <v>0</v>
      </c>
      <c r="D149" s="43">
        <f t="shared" si="11"/>
        <v>0</v>
      </c>
    </row>
    <row r="150" spans="1:4" ht="12.75" customHeight="1">
      <c r="A150" s="63" t="str">
        <f>"   "&amp;Labels!C68</f>
        <v xml:space="preserve">   Total</v>
      </c>
      <c r="B150" s="77">
        <f>SUM(B140:B149)</f>
        <v>0</v>
      </c>
      <c r="C150" s="77">
        <f>SUM(C140:C149)</f>
        <v>0</v>
      </c>
      <c r="D150" s="43">
        <f>SUM(D140:D149)</f>
        <v>0</v>
      </c>
    </row>
    <row r="151" spans="1:4" ht="12.75" customHeight="1">
      <c r="A151" s="63" t="str">
        <f>Labels!B88</f>
        <v>Q 4</v>
      </c>
      <c r="B151" s="77"/>
      <c r="C151" s="77"/>
      <c r="D151" s="43"/>
    </row>
    <row r="152" spans="1:4" ht="12.75" customHeight="1">
      <c r="A152" s="55" t="str">
        <f>"   "&amp;Labels!B69</f>
        <v xml:space="preserve">   Customer 1</v>
      </c>
      <c r="B152" s="74">
        <f>Inputs!G40*Inputs!H16</f>
        <v>0</v>
      </c>
      <c r="C152" s="74">
        <f>Inputs!G50*Inputs!H17</f>
        <v>0</v>
      </c>
      <c r="D152" s="43">
        <f t="shared" ref="D152:D161" si="12">SUM(B152:C152)</f>
        <v>0</v>
      </c>
    </row>
    <row r="153" spans="1:4" ht="12.75" customHeight="1">
      <c r="A153" s="55" t="str">
        <f>"   "&amp;Labels!B70</f>
        <v xml:space="preserve">   Customer 2</v>
      </c>
      <c r="B153" s="74">
        <f>Inputs!G41*Inputs!H16</f>
        <v>0</v>
      </c>
      <c r="C153" s="74">
        <f>Inputs!G51*Inputs!H17</f>
        <v>0</v>
      </c>
      <c r="D153" s="43">
        <f t="shared" si="12"/>
        <v>0</v>
      </c>
    </row>
    <row r="154" spans="1:4" ht="12.75" customHeight="1">
      <c r="A154" s="55" t="str">
        <f>"   "&amp;Labels!B71</f>
        <v xml:space="preserve">   Customer 3</v>
      </c>
      <c r="B154" s="74">
        <f>Inputs!G42*Inputs!H16</f>
        <v>0</v>
      </c>
      <c r="C154" s="74">
        <f>Inputs!G52*Inputs!H17</f>
        <v>0</v>
      </c>
      <c r="D154" s="43">
        <f t="shared" si="12"/>
        <v>0</v>
      </c>
    </row>
    <row r="155" spans="1:4" ht="12.75" customHeight="1">
      <c r="A155" s="55" t="str">
        <f>"   "&amp;Labels!B72</f>
        <v xml:space="preserve">   Customer 4</v>
      </c>
      <c r="B155" s="74">
        <f>Inputs!G43*Inputs!H16</f>
        <v>0</v>
      </c>
      <c r="C155" s="74">
        <f>Inputs!G53*Inputs!H17</f>
        <v>0</v>
      </c>
      <c r="D155" s="43">
        <f t="shared" si="12"/>
        <v>0</v>
      </c>
    </row>
    <row r="156" spans="1:4" ht="12.75" customHeight="1">
      <c r="A156" s="55" t="str">
        <f>"   "&amp;Labels!B73</f>
        <v xml:space="preserve">   Customer 5</v>
      </c>
      <c r="B156" s="74">
        <f>Inputs!G44*Inputs!H16</f>
        <v>0</v>
      </c>
      <c r="C156" s="74">
        <f>Inputs!G54*Inputs!H17</f>
        <v>0</v>
      </c>
      <c r="D156" s="43">
        <f t="shared" si="12"/>
        <v>0</v>
      </c>
    </row>
    <row r="157" spans="1:4" ht="12.75" customHeight="1">
      <c r="A157" s="55" t="str">
        <f>"   "&amp;Labels!B74</f>
        <v xml:space="preserve">   Customer 6</v>
      </c>
      <c r="B157" s="74">
        <f>Inputs!G45*Inputs!H16</f>
        <v>0</v>
      </c>
      <c r="C157" s="74">
        <f>Inputs!G55*Inputs!H17</f>
        <v>0</v>
      </c>
      <c r="D157" s="43">
        <f t="shared" si="12"/>
        <v>0</v>
      </c>
    </row>
    <row r="158" spans="1:4" ht="12.75" customHeight="1">
      <c r="A158" s="55" t="str">
        <f>"   "&amp;Labels!B75</f>
        <v xml:space="preserve">   Customer 7</v>
      </c>
      <c r="B158" s="74">
        <f>Inputs!G46*Inputs!H16</f>
        <v>0</v>
      </c>
      <c r="C158" s="74">
        <f>Inputs!G56*Inputs!H17</f>
        <v>0</v>
      </c>
      <c r="D158" s="43">
        <f t="shared" si="12"/>
        <v>0</v>
      </c>
    </row>
    <row r="159" spans="1:4" ht="12.75" customHeight="1">
      <c r="A159" s="55" t="str">
        <f>"   "&amp;Labels!B76</f>
        <v xml:space="preserve">   Customer 8</v>
      </c>
      <c r="B159" s="74">
        <f>Inputs!G47*Inputs!H16</f>
        <v>0</v>
      </c>
      <c r="C159" s="74">
        <f>Inputs!G57*Inputs!H17</f>
        <v>0</v>
      </c>
      <c r="D159" s="43">
        <f t="shared" si="12"/>
        <v>0</v>
      </c>
    </row>
    <row r="160" spans="1:4" ht="12.75" customHeight="1">
      <c r="A160" s="55" t="str">
        <f>"   "&amp;Labels!B77</f>
        <v xml:space="preserve">   Customer 9</v>
      </c>
      <c r="B160" s="74">
        <f>Inputs!G48*Inputs!H16</f>
        <v>0</v>
      </c>
      <c r="C160" s="74">
        <f>Inputs!G58*Inputs!H17</f>
        <v>0</v>
      </c>
      <c r="D160" s="43">
        <f t="shared" si="12"/>
        <v>0</v>
      </c>
    </row>
    <row r="161" spans="1:4" ht="12.75" customHeight="1">
      <c r="A161" s="55" t="str">
        <f>"   "&amp;Labels!B78</f>
        <v xml:space="preserve">   Customer 10</v>
      </c>
      <c r="B161" s="74">
        <f>Inputs!G49*Inputs!H16</f>
        <v>0</v>
      </c>
      <c r="C161" s="74">
        <f>Inputs!G59*Inputs!H17</f>
        <v>0</v>
      </c>
      <c r="D161" s="43">
        <f t="shared" si="12"/>
        <v>0</v>
      </c>
    </row>
    <row r="162" spans="1:4" ht="12.75" customHeight="1">
      <c r="A162" s="63" t="str">
        <f>"   "&amp;Labels!C68</f>
        <v xml:space="preserve">   Total</v>
      </c>
      <c r="B162" s="77">
        <f>SUM(B152:B161)</f>
        <v>0</v>
      </c>
      <c r="C162" s="77">
        <f>SUM(C152:C161)</f>
        <v>0</v>
      </c>
      <c r="D162" s="43">
        <f>SUM(D152:D161)</f>
        <v>0</v>
      </c>
    </row>
    <row r="163" spans="1:4" ht="12.75" customHeight="1">
      <c r="A163" s="63" t="str">
        <f>Labels!B89</f>
        <v>Q 5</v>
      </c>
      <c r="B163" s="77"/>
      <c r="C163" s="77"/>
      <c r="D163" s="43"/>
    </row>
    <row r="164" spans="1:4" ht="12.75" customHeight="1">
      <c r="A164" s="55" t="str">
        <f>"   "&amp;Labels!B69</f>
        <v xml:space="preserve">   Customer 1</v>
      </c>
      <c r="B164" s="74">
        <f>Inputs!H40*Inputs!H16</f>
        <v>0</v>
      </c>
      <c r="C164" s="74">
        <f>Inputs!H50*Inputs!H17</f>
        <v>0</v>
      </c>
      <c r="D164" s="43">
        <f t="shared" ref="D164:D173" si="13">SUM(B164:C164)</f>
        <v>0</v>
      </c>
    </row>
    <row r="165" spans="1:4" ht="12.75" customHeight="1">
      <c r="A165" s="55" t="str">
        <f>"   "&amp;Labels!B70</f>
        <v xml:space="preserve">   Customer 2</v>
      </c>
      <c r="B165" s="74">
        <f>Inputs!H41*Inputs!H16</f>
        <v>0</v>
      </c>
      <c r="C165" s="74">
        <f>Inputs!H51*Inputs!H17</f>
        <v>0</v>
      </c>
      <c r="D165" s="43">
        <f t="shared" si="13"/>
        <v>0</v>
      </c>
    </row>
    <row r="166" spans="1:4" ht="12.75" customHeight="1">
      <c r="A166" s="55" t="str">
        <f>"   "&amp;Labels!B71</f>
        <v xml:space="preserve">   Customer 3</v>
      </c>
      <c r="B166" s="74">
        <f>Inputs!H42*Inputs!H16</f>
        <v>0</v>
      </c>
      <c r="C166" s="74">
        <f>Inputs!H52*Inputs!H17</f>
        <v>0</v>
      </c>
      <c r="D166" s="43">
        <f t="shared" si="13"/>
        <v>0</v>
      </c>
    </row>
    <row r="167" spans="1:4" ht="12.75" customHeight="1">
      <c r="A167" s="55" t="str">
        <f>"   "&amp;Labels!B72</f>
        <v xml:space="preserve">   Customer 4</v>
      </c>
      <c r="B167" s="74">
        <f>Inputs!H43*Inputs!H16</f>
        <v>0</v>
      </c>
      <c r="C167" s="74">
        <f>Inputs!H53*Inputs!H17</f>
        <v>0</v>
      </c>
      <c r="D167" s="43">
        <f t="shared" si="13"/>
        <v>0</v>
      </c>
    </row>
    <row r="168" spans="1:4" ht="12.75" customHeight="1">
      <c r="A168" s="55" t="str">
        <f>"   "&amp;Labels!B73</f>
        <v xml:space="preserve">   Customer 5</v>
      </c>
      <c r="B168" s="74">
        <f>Inputs!H44*Inputs!H16</f>
        <v>0</v>
      </c>
      <c r="C168" s="74">
        <f>Inputs!H54*Inputs!H17</f>
        <v>0</v>
      </c>
      <c r="D168" s="43">
        <f t="shared" si="13"/>
        <v>0</v>
      </c>
    </row>
    <row r="169" spans="1:4" ht="12.75" customHeight="1">
      <c r="A169" s="55" t="str">
        <f>"   "&amp;Labels!B74</f>
        <v xml:space="preserve">   Customer 6</v>
      </c>
      <c r="B169" s="74">
        <f>Inputs!H45*Inputs!H16</f>
        <v>0</v>
      </c>
      <c r="C169" s="74">
        <f>Inputs!H55*Inputs!H17</f>
        <v>0</v>
      </c>
      <c r="D169" s="43">
        <f t="shared" si="13"/>
        <v>0</v>
      </c>
    </row>
    <row r="170" spans="1:4" ht="12.75" customHeight="1">
      <c r="A170" s="55" t="str">
        <f>"   "&amp;Labels!B75</f>
        <v xml:space="preserve">   Customer 7</v>
      </c>
      <c r="B170" s="74">
        <f>Inputs!H46*Inputs!H16</f>
        <v>0</v>
      </c>
      <c r="C170" s="74">
        <f>Inputs!H56*Inputs!H17</f>
        <v>0</v>
      </c>
      <c r="D170" s="43">
        <f t="shared" si="13"/>
        <v>0</v>
      </c>
    </row>
    <row r="171" spans="1:4" ht="12.75" customHeight="1">
      <c r="A171" s="55" t="str">
        <f>"   "&amp;Labels!B76</f>
        <v xml:space="preserve">   Customer 8</v>
      </c>
      <c r="B171" s="74">
        <f>Inputs!H47*Inputs!H16</f>
        <v>0</v>
      </c>
      <c r="C171" s="74">
        <f>Inputs!H57*Inputs!H17</f>
        <v>0</v>
      </c>
      <c r="D171" s="43">
        <f t="shared" si="13"/>
        <v>0</v>
      </c>
    </row>
    <row r="172" spans="1:4" ht="12.75" customHeight="1">
      <c r="A172" s="55" t="str">
        <f>"   "&amp;Labels!B77</f>
        <v xml:space="preserve">   Customer 9</v>
      </c>
      <c r="B172" s="74">
        <f>Inputs!H48*Inputs!H16</f>
        <v>0</v>
      </c>
      <c r="C172" s="74">
        <f>Inputs!H58*Inputs!H17</f>
        <v>0</v>
      </c>
      <c r="D172" s="43">
        <f t="shared" si="13"/>
        <v>0</v>
      </c>
    </row>
    <row r="173" spans="1:4" ht="12.75" customHeight="1">
      <c r="A173" s="55" t="str">
        <f>"   "&amp;Labels!B78</f>
        <v xml:space="preserve">   Customer 10</v>
      </c>
      <c r="B173" s="74">
        <f>Inputs!H49*Inputs!H16</f>
        <v>0</v>
      </c>
      <c r="C173" s="74">
        <f>Inputs!H59*Inputs!H17</f>
        <v>0</v>
      </c>
      <c r="D173" s="43">
        <f t="shared" si="13"/>
        <v>0</v>
      </c>
    </row>
    <row r="174" spans="1:4" ht="12.75" customHeight="1">
      <c r="A174" s="63" t="str">
        <f>"   "&amp;Labels!C68</f>
        <v xml:space="preserve">   Total</v>
      </c>
      <c r="B174" s="77">
        <f>SUM(B164:B173)</f>
        <v>0</v>
      </c>
      <c r="C174" s="77">
        <f>SUM(C164:C173)</f>
        <v>0</v>
      </c>
      <c r="D174" s="43">
        <f>SUM(D164:D173)</f>
        <v>0</v>
      </c>
    </row>
    <row r="175" spans="1:4" ht="12.75" customHeight="1">
      <c r="A175" s="63" t="str">
        <f>Labels!B90</f>
        <v>Q 6</v>
      </c>
      <c r="B175" s="77"/>
      <c r="C175" s="77"/>
      <c r="D175" s="43"/>
    </row>
    <row r="176" spans="1:4" ht="12.75" customHeight="1">
      <c r="A176" s="55" t="str">
        <f>"   "&amp;Labels!B69</f>
        <v xml:space="preserve">   Customer 1</v>
      </c>
      <c r="B176" s="74">
        <f>Inputs!I40*Inputs!H16</f>
        <v>0</v>
      </c>
      <c r="C176" s="74">
        <f>Inputs!I50*Inputs!H17</f>
        <v>0</v>
      </c>
      <c r="D176" s="43">
        <f t="shared" ref="D176:D185" si="14">SUM(B176:C176)</f>
        <v>0</v>
      </c>
    </row>
    <row r="177" spans="1:4" ht="12.75" customHeight="1">
      <c r="A177" s="55" t="str">
        <f>"   "&amp;Labels!B70</f>
        <v xml:space="preserve">   Customer 2</v>
      </c>
      <c r="B177" s="74">
        <f>Inputs!I41*Inputs!H16</f>
        <v>0</v>
      </c>
      <c r="C177" s="74">
        <f>Inputs!I51*Inputs!H17</f>
        <v>0</v>
      </c>
      <c r="D177" s="43">
        <f t="shared" si="14"/>
        <v>0</v>
      </c>
    </row>
    <row r="178" spans="1:4" ht="12.75" customHeight="1">
      <c r="A178" s="55" t="str">
        <f>"   "&amp;Labels!B71</f>
        <v xml:space="preserve">   Customer 3</v>
      </c>
      <c r="B178" s="74">
        <f>Inputs!I42*Inputs!H16</f>
        <v>0</v>
      </c>
      <c r="C178" s="74">
        <f>Inputs!I52*Inputs!H17</f>
        <v>0</v>
      </c>
      <c r="D178" s="43">
        <f t="shared" si="14"/>
        <v>0</v>
      </c>
    </row>
    <row r="179" spans="1:4" ht="12.75" customHeight="1">
      <c r="A179" s="55" t="str">
        <f>"   "&amp;Labels!B72</f>
        <v xml:space="preserve">   Customer 4</v>
      </c>
      <c r="B179" s="74">
        <f>Inputs!I43*Inputs!H16</f>
        <v>0</v>
      </c>
      <c r="C179" s="74">
        <f>Inputs!I53*Inputs!H17</f>
        <v>0</v>
      </c>
      <c r="D179" s="43">
        <f t="shared" si="14"/>
        <v>0</v>
      </c>
    </row>
    <row r="180" spans="1:4" ht="12.75" customHeight="1">
      <c r="A180" s="55" t="str">
        <f>"   "&amp;Labels!B73</f>
        <v xml:space="preserve">   Customer 5</v>
      </c>
      <c r="B180" s="74">
        <f>Inputs!I44*Inputs!H16</f>
        <v>0</v>
      </c>
      <c r="C180" s="74">
        <f>Inputs!I54*Inputs!H17</f>
        <v>0</v>
      </c>
      <c r="D180" s="43">
        <f t="shared" si="14"/>
        <v>0</v>
      </c>
    </row>
    <row r="181" spans="1:4" ht="12.75" customHeight="1">
      <c r="A181" s="55" t="str">
        <f>"   "&amp;Labels!B74</f>
        <v xml:space="preserve">   Customer 6</v>
      </c>
      <c r="B181" s="74">
        <f>Inputs!I45*Inputs!H16</f>
        <v>0</v>
      </c>
      <c r="C181" s="74">
        <f>Inputs!I55*Inputs!H17</f>
        <v>0</v>
      </c>
      <c r="D181" s="43">
        <f t="shared" si="14"/>
        <v>0</v>
      </c>
    </row>
    <row r="182" spans="1:4" ht="12.75" customHeight="1">
      <c r="A182" s="55" t="str">
        <f>"   "&amp;Labels!B75</f>
        <v xml:space="preserve">   Customer 7</v>
      </c>
      <c r="B182" s="74">
        <f>Inputs!I46*Inputs!H16</f>
        <v>0</v>
      </c>
      <c r="C182" s="74">
        <f>Inputs!I56*Inputs!H17</f>
        <v>0</v>
      </c>
      <c r="D182" s="43">
        <f t="shared" si="14"/>
        <v>0</v>
      </c>
    </row>
    <row r="183" spans="1:4" ht="12.75" customHeight="1">
      <c r="A183" s="55" t="str">
        <f>"   "&amp;Labels!B76</f>
        <v xml:space="preserve">   Customer 8</v>
      </c>
      <c r="B183" s="74">
        <f>Inputs!I47*Inputs!H16</f>
        <v>0</v>
      </c>
      <c r="C183" s="74">
        <f>Inputs!I57*Inputs!H17</f>
        <v>0</v>
      </c>
      <c r="D183" s="43">
        <f t="shared" si="14"/>
        <v>0</v>
      </c>
    </row>
    <row r="184" spans="1:4" ht="12.75" customHeight="1">
      <c r="A184" s="55" t="str">
        <f>"   "&amp;Labels!B77</f>
        <v xml:space="preserve">   Customer 9</v>
      </c>
      <c r="B184" s="74">
        <f>Inputs!I48*Inputs!H16</f>
        <v>0</v>
      </c>
      <c r="C184" s="74">
        <f>Inputs!I58*Inputs!H17</f>
        <v>0</v>
      </c>
      <c r="D184" s="43">
        <f t="shared" si="14"/>
        <v>0</v>
      </c>
    </row>
    <row r="185" spans="1:4" ht="12.75" customHeight="1">
      <c r="A185" s="55" t="str">
        <f>"   "&amp;Labels!B78</f>
        <v xml:space="preserve">   Customer 10</v>
      </c>
      <c r="B185" s="74">
        <f>Inputs!I49*Inputs!H16</f>
        <v>0</v>
      </c>
      <c r="C185" s="74">
        <f>Inputs!I59*Inputs!H17</f>
        <v>0</v>
      </c>
      <c r="D185" s="43">
        <f t="shared" si="14"/>
        <v>0</v>
      </c>
    </row>
    <row r="186" spans="1:4" ht="12.75" customHeight="1">
      <c r="A186" s="63" t="str">
        <f>"   "&amp;Labels!C68</f>
        <v xml:space="preserve">   Total</v>
      </c>
      <c r="B186" s="77">
        <f>SUM(B176:B185)</f>
        <v>0</v>
      </c>
      <c r="C186" s="77">
        <f>SUM(C176:C185)</f>
        <v>0</v>
      </c>
      <c r="D186" s="43">
        <f>SUM(D176:D185)</f>
        <v>0</v>
      </c>
    </row>
    <row r="187" spans="1:4" ht="12.75" customHeight="1">
      <c r="A187" s="63" t="str">
        <f>Labels!B91</f>
        <v>Q 7</v>
      </c>
      <c r="B187" s="77"/>
      <c r="C187" s="77"/>
      <c r="D187" s="43"/>
    </row>
    <row r="188" spans="1:4" ht="12.75" customHeight="1">
      <c r="A188" s="55" t="str">
        <f>"   "&amp;Labels!B69</f>
        <v xml:space="preserve">   Customer 1</v>
      </c>
      <c r="B188" s="74">
        <f>Inputs!J40*Inputs!H16</f>
        <v>0</v>
      </c>
      <c r="C188" s="74">
        <f>Inputs!J50*Inputs!H17</f>
        <v>0</v>
      </c>
      <c r="D188" s="43">
        <f t="shared" ref="D188:D197" si="15">SUM(B188:C188)</f>
        <v>0</v>
      </c>
    </row>
    <row r="189" spans="1:4" ht="12.75" customHeight="1">
      <c r="A189" s="55" t="str">
        <f>"   "&amp;Labels!B70</f>
        <v xml:space="preserve">   Customer 2</v>
      </c>
      <c r="B189" s="74">
        <f>Inputs!J41*Inputs!H16</f>
        <v>0</v>
      </c>
      <c r="C189" s="74">
        <f>Inputs!J51*Inputs!H17</f>
        <v>0</v>
      </c>
      <c r="D189" s="43">
        <f t="shared" si="15"/>
        <v>0</v>
      </c>
    </row>
    <row r="190" spans="1:4" ht="12.75" customHeight="1">
      <c r="A190" s="55" t="str">
        <f>"   "&amp;Labels!B71</f>
        <v xml:space="preserve">   Customer 3</v>
      </c>
      <c r="B190" s="74">
        <f>Inputs!J42*Inputs!H16</f>
        <v>0</v>
      </c>
      <c r="C190" s="74">
        <f>Inputs!J52*Inputs!H17</f>
        <v>0</v>
      </c>
      <c r="D190" s="43">
        <f t="shared" si="15"/>
        <v>0</v>
      </c>
    </row>
    <row r="191" spans="1:4" ht="12.75" customHeight="1">
      <c r="A191" s="55" t="str">
        <f>"   "&amp;Labels!B72</f>
        <v xml:space="preserve">   Customer 4</v>
      </c>
      <c r="B191" s="74">
        <f>Inputs!J43*Inputs!H16</f>
        <v>0</v>
      </c>
      <c r="C191" s="74">
        <f>Inputs!J53*Inputs!H17</f>
        <v>0</v>
      </c>
      <c r="D191" s="43">
        <f t="shared" si="15"/>
        <v>0</v>
      </c>
    </row>
    <row r="192" spans="1:4" ht="12.75" customHeight="1">
      <c r="A192" s="55" t="str">
        <f>"   "&amp;Labels!B73</f>
        <v xml:space="preserve">   Customer 5</v>
      </c>
      <c r="B192" s="74">
        <f>Inputs!J44*Inputs!H16</f>
        <v>0</v>
      </c>
      <c r="C192" s="74">
        <f>Inputs!J54*Inputs!H17</f>
        <v>0</v>
      </c>
      <c r="D192" s="43">
        <f t="shared" si="15"/>
        <v>0</v>
      </c>
    </row>
    <row r="193" spans="1:4" ht="12.75" customHeight="1">
      <c r="A193" s="55" t="str">
        <f>"   "&amp;Labels!B74</f>
        <v xml:space="preserve">   Customer 6</v>
      </c>
      <c r="B193" s="74">
        <f>Inputs!J45*Inputs!H16</f>
        <v>0</v>
      </c>
      <c r="C193" s="74">
        <f>Inputs!J55*Inputs!H17</f>
        <v>0</v>
      </c>
      <c r="D193" s="43">
        <f t="shared" si="15"/>
        <v>0</v>
      </c>
    </row>
    <row r="194" spans="1:4" ht="12.75" customHeight="1">
      <c r="A194" s="55" t="str">
        <f>"   "&amp;Labels!B75</f>
        <v xml:space="preserve">   Customer 7</v>
      </c>
      <c r="B194" s="74">
        <f>Inputs!J46*Inputs!H16</f>
        <v>0</v>
      </c>
      <c r="C194" s="74">
        <f>Inputs!J56*Inputs!H17</f>
        <v>0</v>
      </c>
      <c r="D194" s="43">
        <f t="shared" si="15"/>
        <v>0</v>
      </c>
    </row>
    <row r="195" spans="1:4" ht="12.75" customHeight="1">
      <c r="A195" s="55" t="str">
        <f>"   "&amp;Labels!B76</f>
        <v xml:space="preserve">   Customer 8</v>
      </c>
      <c r="B195" s="74">
        <f>Inputs!J47*Inputs!H16</f>
        <v>0</v>
      </c>
      <c r="C195" s="74">
        <f>Inputs!J57*Inputs!H17</f>
        <v>0</v>
      </c>
      <c r="D195" s="43">
        <f t="shared" si="15"/>
        <v>0</v>
      </c>
    </row>
    <row r="196" spans="1:4" ht="12.75" customHeight="1">
      <c r="A196" s="55" t="str">
        <f>"   "&amp;Labels!B77</f>
        <v xml:space="preserve">   Customer 9</v>
      </c>
      <c r="B196" s="74">
        <f>Inputs!J48*Inputs!H16</f>
        <v>0</v>
      </c>
      <c r="C196" s="74">
        <f>Inputs!J58*Inputs!H17</f>
        <v>0</v>
      </c>
      <c r="D196" s="43">
        <f t="shared" si="15"/>
        <v>0</v>
      </c>
    </row>
    <row r="197" spans="1:4" ht="12.75" customHeight="1">
      <c r="A197" s="55" t="str">
        <f>"   "&amp;Labels!B78</f>
        <v xml:space="preserve">   Customer 10</v>
      </c>
      <c r="B197" s="74">
        <f>Inputs!J49*Inputs!H16</f>
        <v>0</v>
      </c>
      <c r="C197" s="74">
        <f>Inputs!J59*Inputs!H17</f>
        <v>0</v>
      </c>
      <c r="D197" s="43">
        <f t="shared" si="15"/>
        <v>0</v>
      </c>
    </row>
    <row r="198" spans="1:4" ht="12.75" customHeight="1">
      <c r="A198" s="63" t="str">
        <f>"   "&amp;Labels!C68</f>
        <v xml:space="preserve">   Total</v>
      </c>
      <c r="B198" s="77">
        <f>SUM(B188:B197)</f>
        <v>0</v>
      </c>
      <c r="C198" s="77">
        <f>SUM(C188:C197)</f>
        <v>0</v>
      </c>
      <c r="D198" s="43">
        <f>SUM(D188:D197)</f>
        <v>0</v>
      </c>
    </row>
    <row r="199" spans="1:4" ht="12.75" customHeight="1">
      <c r="A199" s="63" t="str">
        <f>Labels!B92</f>
        <v>Q 8</v>
      </c>
      <c r="B199" s="77"/>
      <c r="C199" s="77"/>
      <c r="D199" s="43"/>
    </row>
    <row r="200" spans="1:4" ht="12.75" customHeight="1">
      <c r="A200" s="55" t="str">
        <f>"   "&amp;Labels!B69</f>
        <v xml:space="preserve">   Customer 1</v>
      </c>
      <c r="B200" s="74">
        <f>Inputs!K40*Inputs!H16</f>
        <v>0</v>
      </c>
      <c r="C200" s="74">
        <f>Inputs!K50*Inputs!H17</f>
        <v>0</v>
      </c>
      <c r="D200" s="43">
        <f t="shared" ref="D200:D209" si="16">SUM(B200:C200)</f>
        <v>0</v>
      </c>
    </row>
    <row r="201" spans="1:4" ht="12.75" customHeight="1">
      <c r="A201" s="55" t="str">
        <f>"   "&amp;Labels!B70</f>
        <v xml:space="preserve">   Customer 2</v>
      </c>
      <c r="B201" s="74">
        <f>Inputs!K41*Inputs!H16</f>
        <v>0</v>
      </c>
      <c r="C201" s="74">
        <f>Inputs!K51*Inputs!H17</f>
        <v>0</v>
      </c>
      <c r="D201" s="43">
        <f t="shared" si="16"/>
        <v>0</v>
      </c>
    </row>
    <row r="202" spans="1:4" ht="12.75" customHeight="1">
      <c r="A202" s="55" t="str">
        <f>"   "&amp;Labels!B71</f>
        <v xml:space="preserve">   Customer 3</v>
      </c>
      <c r="B202" s="74">
        <f>Inputs!K42*Inputs!H16</f>
        <v>0</v>
      </c>
      <c r="C202" s="74">
        <f>Inputs!K52*Inputs!H17</f>
        <v>0</v>
      </c>
      <c r="D202" s="43">
        <f t="shared" si="16"/>
        <v>0</v>
      </c>
    </row>
    <row r="203" spans="1:4" ht="12.75" customHeight="1">
      <c r="A203" s="55" t="str">
        <f>"   "&amp;Labels!B72</f>
        <v xml:space="preserve">   Customer 4</v>
      </c>
      <c r="B203" s="74">
        <f>Inputs!K43*Inputs!H16</f>
        <v>0</v>
      </c>
      <c r="C203" s="74">
        <f>Inputs!K53*Inputs!H17</f>
        <v>0</v>
      </c>
      <c r="D203" s="43">
        <f t="shared" si="16"/>
        <v>0</v>
      </c>
    </row>
    <row r="204" spans="1:4" ht="12.75" customHeight="1">
      <c r="A204" s="55" t="str">
        <f>"   "&amp;Labels!B73</f>
        <v xml:space="preserve">   Customer 5</v>
      </c>
      <c r="B204" s="74">
        <f>Inputs!K44*Inputs!H16</f>
        <v>0</v>
      </c>
      <c r="C204" s="74">
        <f>Inputs!K54*Inputs!H17</f>
        <v>0</v>
      </c>
      <c r="D204" s="43">
        <f t="shared" si="16"/>
        <v>0</v>
      </c>
    </row>
    <row r="205" spans="1:4" ht="12.75" customHeight="1">
      <c r="A205" s="55" t="str">
        <f>"   "&amp;Labels!B74</f>
        <v xml:space="preserve">   Customer 6</v>
      </c>
      <c r="B205" s="74">
        <f>Inputs!K45*Inputs!H16</f>
        <v>0</v>
      </c>
      <c r="C205" s="74">
        <f>Inputs!K55*Inputs!H17</f>
        <v>0</v>
      </c>
      <c r="D205" s="43">
        <f t="shared" si="16"/>
        <v>0</v>
      </c>
    </row>
    <row r="206" spans="1:4" ht="12.75" customHeight="1">
      <c r="A206" s="55" t="str">
        <f>"   "&amp;Labels!B75</f>
        <v xml:space="preserve">   Customer 7</v>
      </c>
      <c r="B206" s="74">
        <f>Inputs!K46*Inputs!H16</f>
        <v>0</v>
      </c>
      <c r="C206" s="74">
        <f>Inputs!K56*Inputs!H17</f>
        <v>0</v>
      </c>
      <c r="D206" s="43">
        <f t="shared" si="16"/>
        <v>0</v>
      </c>
    </row>
    <row r="207" spans="1:4" ht="12.75" customHeight="1">
      <c r="A207" s="55" t="str">
        <f>"   "&amp;Labels!B76</f>
        <v xml:space="preserve">   Customer 8</v>
      </c>
      <c r="B207" s="74">
        <f>Inputs!K47*Inputs!H16</f>
        <v>0</v>
      </c>
      <c r="C207" s="74">
        <f>Inputs!K57*Inputs!H17</f>
        <v>0</v>
      </c>
      <c r="D207" s="43">
        <f t="shared" si="16"/>
        <v>0</v>
      </c>
    </row>
    <row r="208" spans="1:4" ht="12.75" customHeight="1">
      <c r="A208" s="55" t="str">
        <f>"   "&amp;Labels!B77</f>
        <v xml:space="preserve">   Customer 9</v>
      </c>
      <c r="B208" s="74">
        <f>Inputs!K48*Inputs!H16</f>
        <v>0</v>
      </c>
      <c r="C208" s="74">
        <f>Inputs!K58*Inputs!H17</f>
        <v>0</v>
      </c>
      <c r="D208" s="43">
        <f t="shared" si="16"/>
        <v>0</v>
      </c>
    </row>
    <row r="209" spans="1:4" ht="12.75" customHeight="1">
      <c r="A209" s="55" t="str">
        <f>"   "&amp;Labels!B78</f>
        <v xml:space="preserve">   Customer 10</v>
      </c>
      <c r="B209" s="74">
        <f>Inputs!K49*Inputs!H16</f>
        <v>0</v>
      </c>
      <c r="C209" s="74">
        <f>Inputs!K59*Inputs!H17</f>
        <v>0</v>
      </c>
      <c r="D209" s="43">
        <f t="shared" si="16"/>
        <v>0</v>
      </c>
    </row>
    <row r="210" spans="1:4" ht="12.75" customHeight="1">
      <c r="A210" s="63" t="str">
        <f>"   "&amp;Labels!C68</f>
        <v xml:space="preserve">   Total</v>
      </c>
      <c r="B210" s="77">
        <f>SUM(B200:B209)</f>
        <v>0</v>
      </c>
      <c r="C210" s="77">
        <f>SUM(C200:C209)</f>
        <v>0</v>
      </c>
      <c r="D210" s="43">
        <f>SUM(D200:D209)</f>
        <v>0</v>
      </c>
    </row>
    <row r="211" spans="1:4" ht="12.75" customHeight="1">
      <c r="A211" s="17" t="str">
        <f>Labels!C84</f>
        <v>Total</v>
      </c>
      <c r="B211" s="101">
        <f>SUM(B126,B138,B150,B162,B174,B186,B198,B210)</f>
        <v>0</v>
      </c>
      <c r="C211" s="101">
        <f>SUM(C126,C138,C150,C162,C174,C186,C198,C210)</f>
        <v>0</v>
      </c>
      <c r="D211" s="80">
        <f>SUM(D126,D138,D150,D162,D174,D186,D198,D210)</f>
        <v>0</v>
      </c>
    </row>
    <row r="212" spans="1:4" ht="12.75" customHeight="1">
      <c r="A212" s="55" t="str">
        <f>"   "&amp;Labels!B69</f>
        <v xml:space="preserve">   Customer 1</v>
      </c>
      <c r="B212" s="74">
        <f t="shared" ref="B212:D221" si="17">SUM(B116,B128,B140,B152,B164,B176,B188,B200)</f>
        <v>0</v>
      </c>
      <c r="C212" s="74">
        <f t="shared" si="17"/>
        <v>0</v>
      </c>
      <c r="D212" s="43">
        <f t="shared" si="17"/>
        <v>0</v>
      </c>
    </row>
    <row r="213" spans="1:4" ht="12.75" customHeight="1">
      <c r="A213" s="55" t="str">
        <f>"   "&amp;Labels!B70</f>
        <v xml:space="preserve">   Customer 2</v>
      </c>
      <c r="B213" s="74">
        <f t="shared" si="17"/>
        <v>0</v>
      </c>
      <c r="C213" s="74">
        <f t="shared" si="17"/>
        <v>0</v>
      </c>
      <c r="D213" s="43">
        <f t="shared" si="17"/>
        <v>0</v>
      </c>
    </row>
    <row r="214" spans="1:4" ht="12.75" customHeight="1">
      <c r="A214" s="55" t="str">
        <f>"   "&amp;Labels!B71</f>
        <v xml:space="preserve">   Customer 3</v>
      </c>
      <c r="B214" s="74">
        <f t="shared" si="17"/>
        <v>0</v>
      </c>
      <c r="C214" s="74">
        <f t="shared" si="17"/>
        <v>0</v>
      </c>
      <c r="D214" s="43">
        <f t="shared" si="17"/>
        <v>0</v>
      </c>
    </row>
    <row r="215" spans="1:4" ht="12.75" customHeight="1">
      <c r="A215" s="55" t="str">
        <f>"   "&amp;Labels!B72</f>
        <v xml:space="preserve">   Customer 4</v>
      </c>
      <c r="B215" s="74">
        <f t="shared" si="17"/>
        <v>0</v>
      </c>
      <c r="C215" s="74">
        <f t="shared" si="17"/>
        <v>0</v>
      </c>
      <c r="D215" s="43">
        <f t="shared" si="17"/>
        <v>0</v>
      </c>
    </row>
    <row r="216" spans="1:4" ht="12.75" customHeight="1">
      <c r="A216" s="55" t="str">
        <f>"   "&amp;Labels!B73</f>
        <v xml:space="preserve">   Customer 5</v>
      </c>
      <c r="B216" s="74">
        <f t="shared" si="17"/>
        <v>0</v>
      </c>
      <c r="C216" s="74">
        <f t="shared" si="17"/>
        <v>0</v>
      </c>
      <c r="D216" s="43">
        <f t="shared" si="17"/>
        <v>0</v>
      </c>
    </row>
    <row r="217" spans="1:4" ht="12.75" customHeight="1">
      <c r="A217" s="55" t="str">
        <f>"   "&amp;Labels!B74</f>
        <v xml:space="preserve">   Customer 6</v>
      </c>
      <c r="B217" s="74">
        <f t="shared" si="17"/>
        <v>0</v>
      </c>
      <c r="C217" s="74">
        <f t="shared" si="17"/>
        <v>0</v>
      </c>
      <c r="D217" s="43">
        <f t="shared" si="17"/>
        <v>0</v>
      </c>
    </row>
    <row r="218" spans="1:4" ht="12.75" customHeight="1">
      <c r="A218" s="55" t="str">
        <f>"   "&amp;Labels!B75</f>
        <v xml:space="preserve">   Customer 7</v>
      </c>
      <c r="B218" s="74">
        <f t="shared" si="17"/>
        <v>0</v>
      </c>
      <c r="C218" s="74">
        <f t="shared" si="17"/>
        <v>0</v>
      </c>
      <c r="D218" s="43">
        <f t="shared" si="17"/>
        <v>0</v>
      </c>
    </row>
    <row r="219" spans="1:4" ht="12.75" customHeight="1">
      <c r="A219" s="55" t="str">
        <f>"   "&amp;Labels!B76</f>
        <v xml:space="preserve">   Customer 8</v>
      </c>
      <c r="B219" s="74">
        <f t="shared" si="17"/>
        <v>0</v>
      </c>
      <c r="C219" s="74">
        <f t="shared" si="17"/>
        <v>0</v>
      </c>
      <c r="D219" s="43">
        <f t="shared" si="17"/>
        <v>0</v>
      </c>
    </row>
    <row r="220" spans="1:4" ht="12.75" customHeight="1">
      <c r="A220" s="55" t="str">
        <f>"   "&amp;Labels!B77</f>
        <v xml:space="preserve">   Customer 9</v>
      </c>
      <c r="B220" s="74">
        <f t="shared" si="17"/>
        <v>0</v>
      </c>
      <c r="C220" s="74">
        <f t="shared" si="17"/>
        <v>0</v>
      </c>
      <c r="D220" s="43">
        <f t="shared" si="17"/>
        <v>0</v>
      </c>
    </row>
    <row r="221" spans="1:4" ht="12.75" customHeight="1">
      <c r="A221" s="55" t="str">
        <f>"   "&amp;Labels!B78</f>
        <v xml:space="preserve">   Customer 10</v>
      </c>
      <c r="B221" s="74">
        <f t="shared" si="17"/>
        <v>0</v>
      </c>
      <c r="C221" s="74">
        <f t="shared" si="17"/>
        <v>0</v>
      </c>
      <c r="D221" s="43">
        <f t="shared" si="17"/>
        <v>0</v>
      </c>
    </row>
    <row r="222" spans="1:4" ht="12.75" customHeight="1">
      <c r="A222" s="58" t="str">
        <f>"   "&amp;Labels!C68</f>
        <v xml:space="preserve">   Total</v>
      </c>
      <c r="B222" s="75">
        <f>B211</f>
        <v>0</v>
      </c>
      <c r="C222" s="75">
        <f>C211</f>
        <v>0</v>
      </c>
      <c r="D222" s="45">
        <f>D211</f>
        <v>0</v>
      </c>
    </row>
    <row r="223" spans="1:4" ht="12.75" customHeight="1">
      <c r="A223" s="1" t="str">
        <f>"Sls_Pgm_Exp_1"</f>
        <v>Sls_Pgm_Exp_1</v>
      </c>
    </row>
    <row r="224" spans="1:4" ht="12.75" customHeight="1">
      <c r="A224" s="3" t="str">
        <f>Labels!D85</f>
        <v>ProgTime</v>
      </c>
      <c r="B224" s="27" t="str">
        <f>Labels!B107</f>
        <v>Seminars</v>
      </c>
      <c r="C224" s="28" t="str">
        <f>Labels!B108</f>
        <v>Sales visits</v>
      </c>
      <c r="D224" s="39" t="str">
        <f>Labels!C106</f>
        <v>Total</v>
      </c>
    </row>
    <row r="225" spans="1:4" ht="12.75" customHeight="1">
      <c r="A225" s="52" t="str">
        <f>Labels!B85</f>
        <v>Q 1</v>
      </c>
      <c r="B225" s="73"/>
      <c r="C225" s="73"/>
      <c r="D225" s="41"/>
    </row>
    <row r="226" spans="1:4" ht="12.75" customHeight="1">
      <c r="A226" s="55" t="str">
        <f>"   "&amp;Labels!B69</f>
        <v xml:space="preserve">   Customer 1</v>
      </c>
      <c r="B226" s="74">
        <f>IF(Inputs!D67=0,0,Inputs!H26/8/10)</f>
        <v>0</v>
      </c>
      <c r="C226" s="74">
        <f>IF(Inputs!D77=0,0,Inputs!H27/8/10)</f>
        <v>0</v>
      </c>
      <c r="D226" s="43">
        <f t="shared" ref="D226:D235" si="18">SUM(B226:C226)</f>
        <v>0</v>
      </c>
    </row>
    <row r="227" spans="1:4" ht="12.75" customHeight="1">
      <c r="A227" s="55" t="str">
        <f>"   "&amp;Labels!B70</f>
        <v xml:space="preserve">   Customer 2</v>
      </c>
      <c r="B227" s="74">
        <f>IF(Inputs!D68=0,0,Inputs!H26/8/10)</f>
        <v>0</v>
      </c>
      <c r="C227" s="74">
        <f>IF(Inputs!D78=0,0,Inputs!H27/8/10)</f>
        <v>0</v>
      </c>
      <c r="D227" s="43">
        <f t="shared" si="18"/>
        <v>0</v>
      </c>
    </row>
    <row r="228" spans="1:4" ht="12.75" customHeight="1">
      <c r="A228" s="55" t="str">
        <f>"   "&amp;Labels!B71</f>
        <v xml:space="preserve">   Customer 3</v>
      </c>
      <c r="B228" s="74">
        <f>IF(Inputs!D69=0,0,Inputs!H26/8/10)</f>
        <v>0</v>
      </c>
      <c r="C228" s="74">
        <f>IF(Inputs!D79=0,0,Inputs!H27/8/10)</f>
        <v>0</v>
      </c>
      <c r="D228" s="43">
        <f t="shared" si="18"/>
        <v>0</v>
      </c>
    </row>
    <row r="229" spans="1:4" ht="12.75" customHeight="1">
      <c r="A229" s="55" t="str">
        <f>"   "&amp;Labels!B72</f>
        <v xml:space="preserve">   Customer 4</v>
      </c>
      <c r="B229" s="74">
        <f>IF(Inputs!D70=0,0,Inputs!H26/8/10)</f>
        <v>0</v>
      </c>
      <c r="C229" s="74">
        <f>IF(Inputs!D80=0,0,Inputs!H27/8/10)</f>
        <v>0</v>
      </c>
      <c r="D229" s="43">
        <f t="shared" si="18"/>
        <v>0</v>
      </c>
    </row>
    <row r="230" spans="1:4" ht="12.75" customHeight="1">
      <c r="A230" s="55" t="str">
        <f>"   "&amp;Labels!B73</f>
        <v xml:space="preserve">   Customer 5</v>
      </c>
      <c r="B230" s="74">
        <f>IF(Inputs!D71=0,0,Inputs!H26/8/10)</f>
        <v>0</v>
      </c>
      <c r="C230" s="74">
        <f>IF(Inputs!D81=0,0,Inputs!H27/8/10)</f>
        <v>0</v>
      </c>
      <c r="D230" s="43">
        <f t="shared" si="18"/>
        <v>0</v>
      </c>
    </row>
    <row r="231" spans="1:4" ht="12.75" customHeight="1">
      <c r="A231" s="55" t="str">
        <f>"   "&amp;Labels!B74</f>
        <v xml:space="preserve">   Customer 6</v>
      </c>
      <c r="B231" s="74">
        <f>IF(Inputs!D72=0,0,Inputs!H26/8/10)</f>
        <v>0</v>
      </c>
      <c r="C231" s="74">
        <f>IF(Inputs!D82=0,0,Inputs!H27/8/10)</f>
        <v>0</v>
      </c>
      <c r="D231" s="43">
        <f t="shared" si="18"/>
        <v>0</v>
      </c>
    </row>
    <row r="232" spans="1:4" ht="12.75" customHeight="1">
      <c r="A232" s="55" t="str">
        <f>"   "&amp;Labels!B75</f>
        <v xml:space="preserve">   Customer 7</v>
      </c>
      <c r="B232" s="74">
        <f>IF(Inputs!D73=0,0,Inputs!H26/8/10)</f>
        <v>0</v>
      </c>
      <c r="C232" s="74">
        <f>IF(Inputs!D83=0,0,Inputs!H27/8/10)</f>
        <v>0</v>
      </c>
      <c r="D232" s="43">
        <f t="shared" si="18"/>
        <v>0</v>
      </c>
    </row>
    <row r="233" spans="1:4" ht="12.75" customHeight="1">
      <c r="A233" s="55" t="str">
        <f>"   "&amp;Labels!B76</f>
        <v xml:space="preserve">   Customer 8</v>
      </c>
      <c r="B233" s="74">
        <f>IF(Inputs!D74=0,0,Inputs!H26/8/10)</f>
        <v>0</v>
      </c>
      <c r="C233" s="74">
        <f>IF(Inputs!D84=0,0,Inputs!H27/8/10)</f>
        <v>0</v>
      </c>
      <c r="D233" s="43">
        <f t="shared" si="18"/>
        <v>0</v>
      </c>
    </row>
    <row r="234" spans="1:4" ht="12.75" customHeight="1">
      <c r="A234" s="55" t="str">
        <f>"   "&amp;Labels!B77</f>
        <v xml:space="preserve">   Customer 9</v>
      </c>
      <c r="B234" s="74">
        <f>IF(Inputs!D75=0,0,Inputs!H26/8/10)</f>
        <v>0</v>
      </c>
      <c r="C234" s="74">
        <f>IF(Inputs!D85=0,0,Inputs!H27/8/10)</f>
        <v>0</v>
      </c>
      <c r="D234" s="43">
        <f t="shared" si="18"/>
        <v>0</v>
      </c>
    </row>
    <row r="235" spans="1:4" ht="12.75" customHeight="1">
      <c r="A235" s="55" t="str">
        <f>"   "&amp;Labels!B78</f>
        <v xml:space="preserve">   Customer 10</v>
      </c>
      <c r="B235" s="74">
        <f>IF(Inputs!D76=0,0,Inputs!H26/8/10)</f>
        <v>0</v>
      </c>
      <c r="C235" s="74">
        <f>IF(Inputs!D86=0,0,Inputs!H27/8/10)</f>
        <v>0</v>
      </c>
      <c r="D235" s="43">
        <f t="shared" si="18"/>
        <v>0</v>
      </c>
    </row>
    <row r="236" spans="1:4" ht="12.75" customHeight="1">
      <c r="A236" s="63" t="str">
        <f>"   "&amp;Labels!C68</f>
        <v xml:space="preserve">   Total</v>
      </c>
      <c r="B236" s="77">
        <f>SUM(B226:B235)</f>
        <v>0</v>
      </c>
      <c r="C236" s="77">
        <f>SUM(C226:C235)</f>
        <v>0</v>
      </c>
      <c r="D236" s="43">
        <f>SUM(D226:D235)</f>
        <v>0</v>
      </c>
    </row>
    <row r="237" spans="1:4" ht="12.75" customHeight="1">
      <c r="A237" s="63" t="str">
        <f>Labels!B86</f>
        <v>Q 2</v>
      </c>
      <c r="B237" s="77"/>
      <c r="C237" s="77"/>
      <c r="D237" s="43"/>
    </row>
    <row r="238" spans="1:4" ht="12.75" customHeight="1">
      <c r="A238" s="55" t="str">
        <f>"   "&amp;Labels!B69</f>
        <v xml:space="preserve">   Customer 1</v>
      </c>
      <c r="B238" s="74">
        <f>IF(Inputs!E67=0,0,Inputs!H26/8/10)</f>
        <v>0</v>
      </c>
      <c r="C238" s="74">
        <f>IF(Inputs!E77=0,0,Inputs!H27/8/10)</f>
        <v>0</v>
      </c>
      <c r="D238" s="43">
        <f t="shared" ref="D238:D247" si="19">SUM(B238:C238)</f>
        <v>0</v>
      </c>
    </row>
    <row r="239" spans="1:4" ht="12.75" customHeight="1">
      <c r="A239" s="55" t="str">
        <f>"   "&amp;Labels!B70</f>
        <v xml:space="preserve">   Customer 2</v>
      </c>
      <c r="B239" s="74">
        <f>IF(Inputs!E68=0,0,Inputs!H26/8/10)</f>
        <v>0</v>
      </c>
      <c r="C239" s="74">
        <f>IF(Inputs!E78=0,0,Inputs!H27/8/10)</f>
        <v>0</v>
      </c>
      <c r="D239" s="43">
        <f t="shared" si="19"/>
        <v>0</v>
      </c>
    </row>
    <row r="240" spans="1:4" ht="12.75" customHeight="1">
      <c r="A240" s="55" t="str">
        <f>"   "&amp;Labels!B71</f>
        <v xml:space="preserve">   Customer 3</v>
      </c>
      <c r="B240" s="74">
        <f>IF(Inputs!E69=0,0,Inputs!H26/8/10)</f>
        <v>0</v>
      </c>
      <c r="C240" s="74">
        <f>IF(Inputs!E79=0,0,Inputs!H27/8/10)</f>
        <v>0</v>
      </c>
      <c r="D240" s="43">
        <f t="shared" si="19"/>
        <v>0</v>
      </c>
    </row>
    <row r="241" spans="1:4" ht="12.75" customHeight="1">
      <c r="A241" s="55" t="str">
        <f>"   "&amp;Labels!B72</f>
        <v xml:space="preserve">   Customer 4</v>
      </c>
      <c r="B241" s="74">
        <f>IF(Inputs!E70=0,0,Inputs!H26/8/10)</f>
        <v>0</v>
      </c>
      <c r="C241" s="74">
        <f>IF(Inputs!E80=0,0,Inputs!H27/8/10)</f>
        <v>0</v>
      </c>
      <c r="D241" s="43">
        <f t="shared" si="19"/>
        <v>0</v>
      </c>
    </row>
    <row r="242" spans="1:4" ht="12.75" customHeight="1">
      <c r="A242" s="55" t="str">
        <f>"   "&amp;Labels!B73</f>
        <v xml:space="preserve">   Customer 5</v>
      </c>
      <c r="B242" s="74">
        <f>IF(Inputs!E71=0,0,Inputs!H26/8/10)</f>
        <v>0</v>
      </c>
      <c r="C242" s="74">
        <f>IF(Inputs!E81=0,0,Inputs!H27/8/10)</f>
        <v>0</v>
      </c>
      <c r="D242" s="43">
        <f t="shared" si="19"/>
        <v>0</v>
      </c>
    </row>
    <row r="243" spans="1:4" ht="12.75" customHeight="1">
      <c r="A243" s="55" t="str">
        <f>"   "&amp;Labels!B74</f>
        <v xml:space="preserve">   Customer 6</v>
      </c>
      <c r="B243" s="74">
        <f>IF(Inputs!E72=0,0,Inputs!H26/8/10)</f>
        <v>0</v>
      </c>
      <c r="C243" s="74">
        <f>IF(Inputs!E82=0,0,Inputs!H27/8/10)</f>
        <v>0</v>
      </c>
      <c r="D243" s="43">
        <f t="shared" si="19"/>
        <v>0</v>
      </c>
    </row>
    <row r="244" spans="1:4" ht="12.75" customHeight="1">
      <c r="A244" s="55" t="str">
        <f>"   "&amp;Labels!B75</f>
        <v xml:space="preserve">   Customer 7</v>
      </c>
      <c r="B244" s="74">
        <f>IF(Inputs!E73=0,0,Inputs!H26/8/10)</f>
        <v>0</v>
      </c>
      <c r="C244" s="74">
        <f>IF(Inputs!E83=0,0,Inputs!H27/8/10)</f>
        <v>0</v>
      </c>
      <c r="D244" s="43">
        <f t="shared" si="19"/>
        <v>0</v>
      </c>
    </row>
    <row r="245" spans="1:4" ht="12.75" customHeight="1">
      <c r="A245" s="55" t="str">
        <f>"   "&amp;Labels!B76</f>
        <v xml:space="preserve">   Customer 8</v>
      </c>
      <c r="B245" s="74">
        <f>IF(Inputs!E74=0,0,Inputs!H26/8/10)</f>
        <v>0</v>
      </c>
      <c r="C245" s="74">
        <f>IF(Inputs!E84=0,0,Inputs!H27/8/10)</f>
        <v>0</v>
      </c>
      <c r="D245" s="43">
        <f t="shared" si="19"/>
        <v>0</v>
      </c>
    </row>
    <row r="246" spans="1:4" ht="12.75" customHeight="1">
      <c r="A246" s="55" t="str">
        <f>"   "&amp;Labels!B77</f>
        <v xml:space="preserve">   Customer 9</v>
      </c>
      <c r="B246" s="74">
        <f>IF(Inputs!E75=0,0,Inputs!H26/8/10)</f>
        <v>0</v>
      </c>
      <c r="C246" s="74">
        <f>IF(Inputs!E85=0,0,Inputs!H27/8/10)</f>
        <v>0</v>
      </c>
      <c r="D246" s="43">
        <f t="shared" si="19"/>
        <v>0</v>
      </c>
    </row>
    <row r="247" spans="1:4" ht="12.75" customHeight="1">
      <c r="A247" s="55" t="str">
        <f>"   "&amp;Labels!B78</f>
        <v xml:space="preserve">   Customer 10</v>
      </c>
      <c r="B247" s="74">
        <f>IF(Inputs!E76=0,0,Inputs!H26/8/10)</f>
        <v>0</v>
      </c>
      <c r="C247" s="74">
        <f>IF(Inputs!E86=0,0,Inputs!H27/8/10)</f>
        <v>0</v>
      </c>
      <c r="D247" s="43">
        <f t="shared" si="19"/>
        <v>0</v>
      </c>
    </row>
    <row r="248" spans="1:4" ht="12.75" customHeight="1">
      <c r="A248" s="63" t="str">
        <f>"   "&amp;Labels!C68</f>
        <v xml:space="preserve">   Total</v>
      </c>
      <c r="B248" s="77">
        <f>SUM(B238:B247)</f>
        <v>0</v>
      </c>
      <c r="C248" s="77">
        <f>SUM(C238:C247)</f>
        <v>0</v>
      </c>
      <c r="D248" s="43">
        <f>SUM(D238:D247)</f>
        <v>0</v>
      </c>
    </row>
    <row r="249" spans="1:4" ht="12.75" customHeight="1">
      <c r="A249" s="63" t="str">
        <f>Labels!B87</f>
        <v>Q 3</v>
      </c>
      <c r="B249" s="77"/>
      <c r="C249" s="77"/>
      <c r="D249" s="43"/>
    </row>
    <row r="250" spans="1:4" ht="12.75" customHeight="1">
      <c r="A250" s="55" t="str">
        <f>"   "&amp;Labels!B69</f>
        <v xml:space="preserve">   Customer 1</v>
      </c>
      <c r="B250" s="74">
        <f>IF(Inputs!F67=0,0,Inputs!H26/8/10)</f>
        <v>0</v>
      </c>
      <c r="C250" s="74">
        <f>IF(Inputs!F77=0,0,Inputs!H27/8/10)</f>
        <v>0</v>
      </c>
      <c r="D250" s="43">
        <f t="shared" ref="D250:D259" si="20">SUM(B250:C250)</f>
        <v>0</v>
      </c>
    </row>
    <row r="251" spans="1:4" ht="12.75" customHeight="1">
      <c r="A251" s="55" t="str">
        <f>"   "&amp;Labels!B70</f>
        <v xml:space="preserve">   Customer 2</v>
      </c>
      <c r="B251" s="74">
        <f>IF(Inputs!F68=0,0,Inputs!H26/8/10)</f>
        <v>0</v>
      </c>
      <c r="C251" s="74">
        <f>IF(Inputs!F78=0,0,Inputs!H27/8/10)</f>
        <v>0</v>
      </c>
      <c r="D251" s="43">
        <f t="shared" si="20"/>
        <v>0</v>
      </c>
    </row>
    <row r="252" spans="1:4" ht="12.75" customHeight="1">
      <c r="A252" s="55" t="str">
        <f>"   "&amp;Labels!B71</f>
        <v xml:space="preserve">   Customer 3</v>
      </c>
      <c r="B252" s="74">
        <f>IF(Inputs!F69=0,0,Inputs!H26/8/10)</f>
        <v>0</v>
      </c>
      <c r="C252" s="74">
        <f>IF(Inputs!F79=0,0,Inputs!H27/8/10)</f>
        <v>0</v>
      </c>
      <c r="D252" s="43">
        <f t="shared" si="20"/>
        <v>0</v>
      </c>
    </row>
    <row r="253" spans="1:4" ht="12.75" customHeight="1">
      <c r="A253" s="55" t="str">
        <f>"   "&amp;Labels!B72</f>
        <v xml:space="preserve">   Customer 4</v>
      </c>
      <c r="B253" s="74">
        <f>IF(Inputs!F70=0,0,Inputs!H26/8/10)</f>
        <v>0</v>
      </c>
      <c r="C253" s="74">
        <f>IF(Inputs!F80=0,0,Inputs!H27/8/10)</f>
        <v>0</v>
      </c>
      <c r="D253" s="43">
        <f t="shared" si="20"/>
        <v>0</v>
      </c>
    </row>
    <row r="254" spans="1:4" ht="12.75" customHeight="1">
      <c r="A254" s="55" t="str">
        <f>"   "&amp;Labels!B73</f>
        <v xml:space="preserve">   Customer 5</v>
      </c>
      <c r="B254" s="74">
        <f>IF(Inputs!F71=0,0,Inputs!H26/8/10)</f>
        <v>0</v>
      </c>
      <c r="C254" s="74">
        <f>IF(Inputs!F81=0,0,Inputs!H27/8/10)</f>
        <v>0</v>
      </c>
      <c r="D254" s="43">
        <f t="shared" si="20"/>
        <v>0</v>
      </c>
    </row>
    <row r="255" spans="1:4" ht="12.75" customHeight="1">
      <c r="A255" s="55" t="str">
        <f>"   "&amp;Labels!B74</f>
        <v xml:space="preserve">   Customer 6</v>
      </c>
      <c r="B255" s="74">
        <f>IF(Inputs!F72=0,0,Inputs!H26/8/10)</f>
        <v>0</v>
      </c>
      <c r="C255" s="74">
        <f>IF(Inputs!F82=0,0,Inputs!H27/8/10)</f>
        <v>0</v>
      </c>
      <c r="D255" s="43">
        <f t="shared" si="20"/>
        <v>0</v>
      </c>
    </row>
    <row r="256" spans="1:4" ht="12.75" customHeight="1">
      <c r="A256" s="55" t="str">
        <f>"   "&amp;Labels!B75</f>
        <v xml:space="preserve">   Customer 7</v>
      </c>
      <c r="B256" s="74">
        <f>IF(Inputs!F73=0,0,Inputs!H26/8/10)</f>
        <v>0</v>
      </c>
      <c r="C256" s="74">
        <f>IF(Inputs!F83=0,0,Inputs!H27/8/10)</f>
        <v>0</v>
      </c>
      <c r="D256" s="43">
        <f t="shared" si="20"/>
        <v>0</v>
      </c>
    </row>
    <row r="257" spans="1:4" ht="12.75" customHeight="1">
      <c r="A257" s="55" t="str">
        <f>"   "&amp;Labels!B76</f>
        <v xml:space="preserve">   Customer 8</v>
      </c>
      <c r="B257" s="74">
        <f>IF(Inputs!F74=0,0,Inputs!H26/8/10)</f>
        <v>0</v>
      </c>
      <c r="C257" s="74">
        <f>IF(Inputs!F84=0,0,Inputs!H27/8/10)</f>
        <v>0</v>
      </c>
      <c r="D257" s="43">
        <f t="shared" si="20"/>
        <v>0</v>
      </c>
    </row>
    <row r="258" spans="1:4" ht="12.75" customHeight="1">
      <c r="A258" s="55" t="str">
        <f>"   "&amp;Labels!B77</f>
        <v xml:space="preserve">   Customer 9</v>
      </c>
      <c r="B258" s="74">
        <f>IF(Inputs!F75=0,0,Inputs!H26/8/10)</f>
        <v>0</v>
      </c>
      <c r="C258" s="74">
        <f>IF(Inputs!F85=0,0,Inputs!H27/8/10)</f>
        <v>0</v>
      </c>
      <c r="D258" s="43">
        <f t="shared" si="20"/>
        <v>0</v>
      </c>
    </row>
    <row r="259" spans="1:4" ht="12.75" customHeight="1">
      <c r="A259" s="55" t="str">
        <f>"   "&amp;Labels!B78</f>
        <v xml:space="preserve">   Customer 10</v>
      </c>
      <c r="B259" s="74">
        <f>IF(Inputs!F76=0,0,Inputs!H26/8/10)</f>
        <v>0</v>
      </c>
      <c r="C259" s="74">
        <f>IF(Inputs!F86=0,0,Inputs!H27/8/10)</f>
        <v>0</v>
      </c>
      <c r="D259" s="43">
        <f t="shared" si="20"/>
        <v>0</v>
      </c>
    </row>
    <row r="260" spans="1:4" ht="12.75" customHeight="1">
      <c r="A260" s="63" t="str">
        <f>"   "&amp;Labels!C68</f>
        <v xml:space="preserve">   Total</v>
      </c>
      <c r="B260" s="77">
        <f>SUM(B250:B259)</f>
        <v>0</v>
      </c>
      <c r="C260" s="77">
        <f>SUM(C250:C259)</f>
        <v>0</v>
      </c>
      <c r="D260" s="43">
        <f>SUM(D250:D259)</f>
        <v>0</v>
      </c>
    </row>
    <row r="261" spans="1:4" ht="12.75" customHeight="1">
      <c r="A261" s="63" t="str">
        <f>Labels!B88</f>
        <v>Q 4</v>
      </c>
      <c r="B261" s="77"/>
      <c r="C261" s="77"/>
      <c r="D261" s="43"/>
    </row>
    <row r="262" spans="1:4" ht="12.75" customHeight="1">
      <c r="A262" s="55" t="str">
        <f>"   "&amp;Labels!B69</f>
        <v xml:space="preserve">   Customer 1</v>
      </c>
      <c r="B262" s="74">
        <f>IF(Inputs!G67=0,0,Inputs!H26/8/10)</f>
        <v>0</v>
      </c>
      <c r="C262" s="74">
        <f>IF(Inputs!G77=0,0,Inputs!H27/8/10)</f>
        <v>0</v>
      </c>
      <c r="D262" s="43">
        <f t="shared" ref="D262:D271" si="21">SUM(B262:C262)</f>
        <v>0</v>
      </c>
    </row>
    <row r="263" spans="1:4" ht="12.75" customHeight="1">
      <c r="A263" s="55" t="str">
        <f>"   "&amp;Labels!B70</f>
        <v xml:space="preserve">   Customer 2</v>
      </c>
      <c r="B263" s="74">
        <f>IF(Inputs!G68=0,0,Inputs!H26/8/10)</f>
        <v>0</v>
      </c>
      <c r="C263" s="74">
        <f>IF(Inputs!G78=0,0,Inputs!H27/8/10)</f>
        <v>0</v>
      </c>
      <c r="D263" s="43">
        <f t="shared" si="21"/>
        <v>0</v>
      </c>
    </row>
    <row r="264" spans="1:4" ht="12.75" customHeight="1">
      <c r="A264" s="55" t="str">
        <f>"   "&amp;Labels!B71</f>
        <v xml:space="preserve">   Customer 3</v>
      </c>
      <c r="B264" s="74">
        <f>IF(Inputs!G69=0,0,Inputs!H26/8/10)</f>
        <v>0</v>
      </c>
      <c r="C264" s="74">
        <f>IF(Inputs!G79=0,0,Inputs!H27/8/10)</f>
        <v>0</v>
      </c>
      <c r="D264" s="43">
        <f t="shared" si="21"/>
        <v>0</v>
      </c>
    </row>
    <row r="265" spans="1:4" ht="12.75" customHeight="1">
      <c r="A265" s="55" t="str">
        <f>"   "&amp;Labels!B72</f>
        <v xml:space="preserve">   Customer 4</v>
      </c>
      <c r="B265" s="74">
        <f>IF(Inputs!G70=0,0,Inputs!H26/8/10)</f>
        <v>0</v>
      </c>
      <c r="C265" s="74">
        <f>IF(Inputs!G80=0,0,Inputs!H27/8/10)</f>
        <v>0</v>
      </c>
      <c r="D265" s="43">
        <f t="shared" si="21"/>
        <v>0</v>
      </c>
    </row>
    <row r="266" spans="1:4" ht="12.75" customHeight="1">
      <c r="A266" s="55" t="str">
        <f>"   "&amp;Labels!B73</f>
        <v xml:space="preserve">   Customer 5</v>
      </c>
      <c r="B266" s="74">
        <f>IF(Inputs!G71=0,0,Inputs!H26/8/10)</f>
        <v>0</v>
      </c>
      <c r="C266" s="74">
        <f>IF(Inputs!G81=0,0,Inputs!H27/8/10)</f>
        <v>0</v>
      </c>
      <c r="D266" s="43">
        <f t="shared" si="21"/>
        <v>0</v>
      </c>
    </row>
    <row r="267" spans="1:4" ht="12.75" customHeight="1">
      <c r="A267" s="55" t="str">
        <f>"   "&amp;Labels!B74</f>
        <v xml:space="preserve">   Customer 6</v>
      </c>
      <c r="B267" s="74">
        <f>IF(Inputs!G72=0,0,Inputs!H26/8/10)</f>
        <v>0</v>
      </c>
      <c r="C267" s="74">
        <f>IF(Inputs!G82=0,0,Inputs!H27/8/10)</f>
        <v>0</v>
      </c>
      <c r="D267" s="43">
        <f t="shared" si="21"/>
        <v>0</v>
      </c>
    </row>
    <row r="268" spans="1:4" ht="12.75" customHeight="1">
      <c r="A268" s="55" t="str">
        <f>"   "&amp;Labels!B75</f>
        <v xml:space="preserve">   Customer 7</v>
      </c>
      <c r="B268" s="74">
        <f>IF(Inputs!G73=0,0,Inputs!H26/8/10)</f>
        <v>0</v>
      </c>
      <c r="C268" s="74">
        <f>IF(Inputs!G83=0,0,Inputs!H27/8/10)</f>
        <v>0</v>
      </c>
      <c r="D268" s="43">
        <f t="shared" si="21"/>
        <v>0</v>
      </c>
    </row>
    <row r="269" spans="1:4" ht="12.75" customHeight="1">
      <c r="A269" s="55" t="str">
        <f>"   "&amp;Labels!B76</f>
        <v xml:space="preserve">   Customer 8</v>
      </c>
      <c r="B269" s="74">
        <f>IF(Inputs!G74=0,0,Inputs!H26/8/10)</f>
        <v>0</v>
      </c>
      <c r="C269" s="74">
        <f>IF(Inputs!G84=0,0,Inputs!H27/8/10)</f>
        <v>0</v>
      </c>
      <c r="D269" s="43">
        <f t="shared" si="21"/>
        <v>0</v>
      </c>
    </row>
    <row r="270" spans="1:4" ht="12.75" customHeight="1">
      <c r="A270" s="55" t="str">
        <f>"   "&amp;Labels!B77</f>
        <v xml:space="preserve">   Customer 9</v>
      </c>
      <c r="B270" s="74">
        <f>IF(Inputs!G75=0,0,Inputs!H26/8/10)</f>
        <v>0</v>
      </c>
      <c r="C270" s="74">
        <f>IF(Inputs!G85=0,0,Inputs!H27/8/10)</f>
        <v>0</v>
      </c>
      <c r="D270" s="43">
        <f t="shared" si="21"/>
        <v>0</v>
      </c>
    </row>
    <row r="271" spans="1:4" ht="12.75" customHeight="1">
      <c r="A271" s="55" t="str">
        <f>"   "&amp;Labels!B78</f>
        <v xml:space="preserve">   Customer 10</v>
      </c>
      <c r="B271" s="74">
        <f>IF(Inputs!G76=0,0,Inputs!H26/8/10)</f>
        <v>0</v>
      </c>
      <c r="C271" s="74">
        <f>IF(Inputs!G86=0,0,Inputs!H27/8/10)</f>
        <v>0</v>
      </c>
      <c r="D271" s="43">
        <f t="shared" si="21"/>
        <v>0</v>
      </c>
    </row>
    <row r="272" spans="1:4" ht="12.75" customHeight="1">
      <c r="A272" s="63" t="str">
        <f>"   "&amp;Labels!C68</f>
        <v xml:space="preserve">   Total</v>
      </c>
      <c r="B272" s="77">
        <f>SUM(B262:B271)</f>
        <v>0</v>
      </c>
      <c r="C272" s="77">
        <f>SUM(C262:C271)</f>
        <v>0</v>
      </c>
      <c r="D272" s="43">
        <f>SUM(D262:D271)</f>
        <v>0</v>
      </c>
    </row>
    <row r="273" spans="1:4" ht="12.75" customHeight="1">
      <c r="A273" s="63" t="str">
        <f>Labels!B89</f>
        <v>Q 5</v>
      </c>
      <c r="B273" s="77"/>
      <c r="C273" s="77"/>
      <c r="D273" s="43"/>
    </row>
    <row r="274" spans="1:4" ht="12.75" customHeight="1">
      <c r="A274" s="55" t="str">
        <f>"   "&amp;Labels!B69</f>
        <v xml:space="preserve">   Customer 1</v>
      </c>
      <c r="B274" s="74">
        <f>IF(Inputs!H67=0,0,Inputs!H26/8/10)</f>
        <v>0</v>
      </c>
      <c r="C274" s="74">
        <f>IF(Inputs!H77=0,0,Inputs!H27/8/10)</f>
        <v>0</v>
      </c>
      <c r="D274" s="43">
        <f t="shared" ref="D274:D283" si="22">SUM(B274:C274)</f>
        <v>0</v>
      </c>
    </row>
    <row r="275" spans="1:4" ht="12.75" customHeight="1">
      <c r="A275" s="55" t="str">
        <f>"   "&amp;Labels!B70</f>
        <v xml:space="preserve">   Customer 2</v>
      </c>
      <c r="B275" s="74">
        <f>IF(Inputs!H68=0,0,Inputs!H26/8/10)</f>
        <v>0</v>
      </c>
      <c r="C275" s="74">
        <f>IF(Inputs!H78=0,0,Inputs!H27/8/10)</f>
        <v>0</v>
      </c>
      <c r="D275" s="43">
        <f t="shared" si="22"/>
        <v>0</v>
      </c>
    </row>
    <row r="276" spans="1:4" ht="12.75" customHeight="1">
      <c r="A276" s="55" t="str">
        <f>"   "&amp;Labels!B71</f>
        <v xml:space="preserve">   Customer 3</v>
      </c>
      <c r="B276" s="74">
        <f>IF(Inputs!H69=0,0,Inputs!H26/8/10)</f>
        <v>0</v>
      </c>
      <c r="C276" s="74">
        <f>IF(Inputs!H79=0,0,Inputs!H27/8/10)</f>
        <v>0</v>
      </c>
      <c r="D276" s="43">
        <f t="shared" si="22"/>
        <v>0</v>
      </c>
    </row>
    <row r="277" spans="1:4" ht="12.75" customHeight="1">
      <c r="A277" s="55" t="str">
        <f>"   "&amp;Labels!B72</f>
        <v xml:space="preserve">   Customer 4</v>
      </c>
      <c r="B277" s="74">
        <f>IF(Inputs!H70=0,0,Inputs!H26/8/10)</f>
        <v>0</v>
      </c>
      <c r="C277" s="74">
        <f>IF(Inputs!H80=0,0,Inputs!H27/8/10)</f>
        <v>0</v>
      </c>
      <c r="D277" s="43">
        <f t="shared" si="22"/>
        <v>0</v>
      </c>
    </row>
    <row r="278" spans="1:4" ht="12.75" customHeight="1">
      <c r="A278" s="55" t="str">
        <f>"   "&amp;Labels!B73</f>
        <v xml:space="preserve">   Customer 5</v>
      </c>
      <c r="B278" s="74">
        <f>IF(Inputs!H71=0,0,Inputs!H26/8/10)</f>
        <v>0</v>
      </c>
      <c r="C278" s="74">
        <f>IF(Inputs!H81=0,0,Inputs!H27/8/10)</f>
        <v>0</v>
      </c>
      <c r="D278" s="43">
        <f t="shared" si="22"/>
        <v>0</v>
      </c>
    </row>
    <row r="279" spans="1:4" ht="12.75" customHeight="1">
      <c r="A279" s="55" t="str">
        <f>"   "&amp;Labels!B74</f>
        <v xml:space="preserve">   Customer 6</v>
      </c>
      <c r="B279" s="74">
        <f>IF(Inputs!H72=0,0,Inputs!H26/8/10)</f>
        <v>0</v>
      </c>
      <c r="C279" s="74">
        <f>IF(Inputs!H82=0,0,Inputs!H27/8/10)</f>
        <v>0</v>
      </c>
      <c r="D279" s="43">
        <f t="shared" si="22"/>
        <v>0</v>
      </c>
    </row>
    <row r="280" spans="1:4" ht="12.75" customHeight="1">
      <c r="A280" s="55" t="str">
        <f>"   "&amp;Labels!B75</f>
        <v xml:space="preserve">   Customer 7</v>
      </c>
      <c r="B280" s="74">
        <f>IF(Inputs!H73=0,0,Inputs!H26/8/10)</f>
        <v>0</v>
      </c>
      <c r="C280" s="74">
        <f>IF(Inputs!H83=0,0,Inputs!H27/8/10)</f>
        <v>0</v>
      </c>
      <c r="D280" s="43">
        <f t="shared" si="22"/>
        <v>0</v>
      </c>
    </row>
    <row r="281" spans="1:4" ht="12.75" customHeight="1">
      <c r="A281" s="55" t="str">
        <f>"   "&amp;Labels!B76</f>
        <v xml:space="preserve">   Customer 8</v>
      </c>
      <c r="B281" s="74">
        <f>IF(Inputs!H74=0,0,Inputs!H26/8/10)</f>
        <v>0</v>
      </c>
      <c r="C281" s="74">
        <f>IF(Inputs!H84=0,0,Inputs!H27/8/10)</f>
        <v>0</v>
      </c>
      <c r="D281" s="43">
        <f t="shared" si="22"/>
        <v>0</v>
      </c>
    </row>
    <row r="282" spans="1:4" ht="12.75" customHeight="1">
      <c r="A282" s="55" t="str">
        <f>"   "&amp;Labels!B77</f>
        <v xml:space="preserve">   Customer 9</v>
      </c>
      <c r="B282" s="74">
        <f>IF(Inputs!H75=0,0,Inputs!H26/8/10)</f>
        <v>0</v>
      </c>
      <c r="C282" s="74">
        <f>IF(Inputs!H85=0,0,Inputs!H27/8/10)</f>
        <v>0</v>
      </c>
      <c r="D282" s="43">
        <f t="shared" si="22"/>
        <v>0</v>
      </c>
    </row>
    <row r="283" spans="1:4" ht="12.75" customHeight="1">
      <c r="A283" s="55" t="str">
        <f>"   "&amp;Labels!B78</f>
        <v xml:space="preserve">   Customer 10</v>
      </c>
      <c r="B283" s="74">
        <f>IF(Inputs!H76=0,0,Inputs!H26/8/10)</f>
        <v>0</v>
      </c>
      <c r="C283" s="74">
        <f>IF(Inputs!H86=0,0,Inputs!H27/8/10)</f>
        <v>0</v>
      </c>
      <c r="D283" s="43">
        <f t="shared" si="22"/>
        <v>0</v>
      </c>
    </row>
    <row r="284" spans="1:4" ht="12.75" customHeight="1">
      <c r="A284" s="63" t="str">
        <f>"   "&amp;Labels!C68</f>
        <v xml:space="preserve">   Total</v>
      </c>
      <c r="B284" s="77">
        <f>SUM(B274:B283)</f>
        <v>0</v>
      </c>
      <c r="C284" s="77">
        <f>SUM(C274:C283)</f>
        <v>0</v>
      </c>
      <c r="D284" s="43">
        <f>SUM(D274:D283)</f>
        <v>0</v>
      </c>
    </row>
    <row r="285" spans="1:4" ht="12.75" customHeight="1">
      <c r="A285" s="63" t="str">
        <f>Labels!B90</f>
        <v>Q 6</v>
      </c>
      <c r="B285" s="77"/>
      <c r="C285" s="77"/>
      <c r="D285" s="43"/>
    </row>
    <row r="286" spans="1:4" ht="12.75" customHeight="1">
      <c r="A286" s="55" t="str">
        <f>"   "&amp;Labels!B69</f>
        <v xml:space="preserve">   Customer 1</v>
      </c>
      <c r="B286" s="74">
        <f>IF(Inputs!I67=0,0,Inputs!H26/8/10)</f>
        <v>0</v>
      </c>
      <c r="C286" s="74">
        <f>IF(Inputs!I77=0,0,Inputs!H27/8/10)</f>
        <v>0</v>
      </c>
      <c r="D286" s="43">
        <f t="shared" ref="D286:D295" si="23">SUM(B286:C286)</f>
        <v>0</v>
      </c>
    </row>
    <row r="287" spans="1:4" ht="12.75" customHeight="1">
      <c r="A287" s="55" t="str">
        <f>"   "&amp;Labels!B70</f>
        <v xml:space="preserve">   Customer 2</v>
      </c>
      <c r="B287" s="74">
        <f>IF(Inputs!I68=0,0,Inputs!H26/8/10)</f>
        <v>0</v>
      </c>
      <c r="C287" s="74">
        <f>IF(Inputs!I78=0,0,Inputs!H27/8/10)</f>
        <v>0</v>
      </c>
      <c r="D287" s="43">
        <f t="shared" si="23"/>
        <v>0</v>
      </c>
    </row>
    <row r="288" spans="1:4" ht="12.75" customHeight="1">
      <c r="A288" s="55" t="str">
        <f>"   "&amp;Labels!B71</f>
        <v xml:space="preserve">   Customer 3</v>
      </c>
      <c r="B288" s="74">
        <f>IF(Inputs!I69=0,0,Inputs!H26/8/10)</f>
        <v>0</v>
      </c>
      <c r="C288" s="74">
        <f>IF(Inputs!I79=0,0,Inputs!H27/8/10)</f>
        <v>0</v>
      </c>
      <c r="D288" s="43">
        <f t="shared" si="23"/>
        <v>0</v>
      </c>
    </row>
    <row r="289" spans="1:4" ht="12.75" customHeight="1">
      <c r="A289" s="55" t="str">
        <f>"   "&amp;Labels!B72</f>
        <v xml:space="preserve">   Customer 4</v>
      </c>
      <c r="B289" s="74">
        <f>IF(Inputs!I70=0,0,Inputs!H26/8/10)</f>
        <v>0</v>
      </c>
      <c r="C289" s="74">
        <f>IF(Inputs!I80=0,0,Inputs!H27/8/10)</f>
        <v>0</v>
      </c>
      <c r="D289" s="43">
        <f t="shared" si="23"/>
        <v>0</v>
      </c>
    </row>
    <row r="290" spans="1:4" ht="12.75" customHeight="1">
      <c r="A290" s="55" t="str">
        <f>"   "&amp;Labels!B73</f>
        <v xml:space="preserve">   Customer 5</v>
      </c>
      <c r="B290" s="74">
        <f>IF(Inputs!I71=0,0,Inputs!H26/8/10)</f>
        <v>0</v>
      </c>
      <c r="C290" s="74">
        <f>IF(Inputs!I81=0,0,Inputs!H27/8/10)</f>
        <v>0</v>
      </c>
      <c r="D290" s="43">
        <f t="shared" si="23"/>
        <v>0</v>
      </c>
    </row>
    <row r="291" spans="1:4" ht="12.75" customHeight="1">
      <c r="A291" s="55" t="str">
        <f>"   "&amp;Labels!B74</f>
        <v xml:space="preserve">   Customer 6</v>
      </c>
      <c r="B291" s="74">
        <f>IF(Inputs!I72=0,0,Inputs!H26/8/10)</f>
        <v>0</v>
      </c>
      <c r="C291" s="74">
        <f>IF(Inputs!I82=0,0,Inputs!H27/8/10)</f>
        <v>0</v>
      </c>
      <c r="D291" s="43">
        <f t="shared" si="23"/>
        <v>0</v>
      </c>
    </row>
    <row r="292" spans="1:4" ht="12.75" customHeight="1">
      <c r="A292" s="55" t="str">
        <f>"   "&amp;Labels!B75</f>
        <v xml:space="preserve">   Customer 7</v>
      </c>
      <c r="B292" s="74">
        <f>IF(Inputs!I73=0,0,Inputs!H26/8/10)</f>
        <v>0</v>
      </c>
      <c r="C292" s="74">
        <f>IF(Inputs!I83=0,0,Inputs!H27/8/10)</f>
        <v>0</v>
      </c>
      <c r="D292" s="43">
        <f t="shared" si="23"/>
        <v>0</v>
      </c>
    </row>
    <row r="293" spans="1:4" ht="12.75" customHeight="1">
      <c r="A293" s="55" t="str">
        <f>"   "&amp;Labels!B76</f>
        <v xml:space="preserve">   Customer 8</v>
      </c>
      <c r="B293" s="74">
        <f>IF(Inputs!I74=0,0,Inputs!H26/8/10)</f>
        <v>0</v>
      </c>
      <c r="C293" s="74">
        <f>IF(Inputs!I84=0,0,Inputs!H27/8/10)</f>
        <v>0</v>
      </c>
      <c r="D293" s="43">
        <f t="shared" si="23"/>
        <v>0</v>
      </c>
    </row>
    <row r="294" spans="1:4" ht="12.75" customHeight="1">
      <c r="A294" s="55" t="str">
        <f>"   "&amp;Labels!B77</f>
        <v xml:space="preserve">   Customer 9</v>
      </c>
      <c r="B294" s="74">
        <f>IF(Inputs!I75=0,0,Inputs!H26/8/10)</f>
        <v>0</v>
      </c>
      <c r="C294" s="74">
        <f>IF(Inputs!I85=0,0,Inputs!H27/8/10)</f>
        <v>0</v>
      </c>
      <c r="D294" s="43">
        <f t="shared" si="23"/>
        <v>0</v>
      </c>
    </row>
    <row r="295" spans="1:4" ht="12.75" customHeight="1">
      <c r="A295" s="55" t="str">
        <f>"   "&amp;Labels!B78</f>
        <v xml:space="preserve">   Customer 10</v>
      </c>
      <c r="B295" s="74">
        <f>IF(Inputs!I76=0,0,Inputs!H26/8/10)</f>
        <v>0</v>
      </c>
      <c r="C295" s="74">
        <f>IF(Inputs!I86=0,0,Inputs!H27/8/10)</f>
        <v>0</v>
      </c>
      <c r="D295" s="43">
        <f t="shared" si="23"/>
        <v>0</v>
      </c>
    </row>
    <row r="296" spans="1:4" ht="12.75" customHeight="1">
      <c r="A296" s="63" t="str">
        <f>"   "&amp;Labels!C68</f>
        <v xml:space="preserve">   Total</v>
      </c>
      <c r="B296" s="77">
        <f>SUM(B286:B295)</f>
        <v>0</v>
      </c>
      <c r="C296" s="77">
        <f>SUM(C286:C295)</f>
        <v>0</v>
      </c>
      <c r="D296" s="43">
        <f>SUM(D286:D295)</f>
        <v>0</v>
      </c>
    </row>
    <row r="297" spans="1:4" ht="12.75" customHeight="1">
      <c r="A297" s="63" t="str">
        <f>Labels!B91</f>
        <v>Q 7</v>
      </c>
      <c r="B297" s="77"/>
      <c r="C297" s="77"/>
      <c r="D297" s="43"/>
    </row>
    <row r="298" spans="1:4" ht="12.75" customHeight="1">
      <c r="A298" s="55" t="str">
        <f>"   "&amp;Labels!B69</f>
        <v xml:space="preserve">   Customer 1</v>
      </c>
      <c r="B298" s="74">
        <f>IF(Inputs!J67=0,0,Inputs!H26/8/10)</f>
        <v>0</v>
      </c>
      <c r="C298" s="74">
        <f>IF(Inputs!J77=0,0,Inputs!H27/8/10)</f>
        <v>0</v>
      </c>
      <c r="D298" s="43">
        <f t="shared" ref="D298:D307" si="24">SUM(B298:C298)</f>
        <v>0</v>
      </c>
    </row>
    <row r="299" spans="1:4" ht="12.75" customHeight="1">
      <c r="A299" s="55" t="str">
        <f>"   "&amp;Labels!B70</f>
        <v xml:space="preserve">   Customer 2</v>
      </c>
      <c r="B299" s="74">
        <f>IF(Inputs!J68=0,0,Inputs!H26/8/10)</f>
        <v>0</v>
      </c>
      <c r="C299" s="74">
        <f>IF(Inputs!J78=0,0,Inputs!H27/8/10)</f>
        <v>0</v>
      </c>
      <c r="D299" s="43">
        <f t="shared" si="24"/>
        <v>0</v>
      </c>
    </row>
    <row r="300" spans="1:4" ht="12.75" customHeight="1">
      <c r="A300" s="55" t="str">
        <f>"   "&amp;Labels!B71</f>
        <v xml:space="preserve">   Customer 3</v>
      </c>
      <c r="B300" s="74">
        <f>IF(Inputs!J69=0,0,Inputs!H26/8/10)</f>
        <v>0</v>
      </c>
      <c r="C300" s="74">
        <f>IF(Inputs!J79=0,0,Inputs!H27/8/10)</f>
        <v>0</v>
      </c>
      <c r="D300" s="43">
        <f t="shared" si="24"/>
        <v>0</v>
      </c>
    </row>
    <row r="301" spans="1:4" ht="12.75" customHeight="1">
      <c r="A301" s="55" t="str">
        <f>"   "&amp;Labels!B72</f>
        <v xml:space="preserve">   Customer 4</v>
      </c>
      <c r="B301" s="74">
        <f>IF(Inputs!J70=0,0,Inputs!H26/8/10)</f>
        <v>0</v>
      </c>
      <c r="C301" s="74">
        <f>IF(Inputs!J80=0,0,Inputs!H27/8/10)</f>
        <v>0</v>
      </c>
      <c r="D301" s="43">
        <f t="shared" si="24"/>
        <v>0</v>
      </c>
    </row>
    <row r="302" spans="1:4" ht="12.75" customHeight="1">
      <c r="A302" s="55" t="str">
        <f>"   "&amp;Labels!B73</f>
        <v xml:space="preserve">   Customer 5</v>
      </c>
      <c r="B302" s="74">
        <f>IF(Inputs!J71=0,0,Inputs!H26/8/10)</f>
        <v>0</v>
      </c>
      <c r="C302" s="74">
        <f>IF(Inputs!J81=0,0,Inputs!H27/8/10)</f>
        <v>0</v>
      </c>
      <c r="D302" s="43">
        <f t="shared" si="24"/>
        <v>0</v>
      </c>
    </row>
    <row r="303" spans="1:4" ht="12.75" customHeight="1">
      <c r="A303" s="55" t="str">
        <f>"   "&amp;Labels!B74</f>
        <v xml:space="preserve">   Customer 6</v>
      </c>
      <c r="B303" s="74">
        <f>IF(Inputs!J72=0,0,Inputs!H26/8/10)</f>
        <v>0</v>
      </c>
      <c r="C303" s="74">
        <f>IF(Inputs!J82=0,0,Inputs!H27/8/10)</f>
        <v>0</v>
      </c>
      <c r="D303" s="43">
        <f t="shared" si="24"/>
        <v>0</v>
      </c>
    </row>
    <row r="304" spans="1:4" ht="12.75" customHeight="1">
      <c r="A304" s="55" t="str">
        <f>"   "&amp;Labels!B75</f>
        <v xml:space="preserve">   Customer 7</v>
      </c>
      <c r="B304" s="74">
        <f>IF(Inputs!J73=0,0,Inputs!H26/8/10)</f>
        <v>0</v>
      </c>
      <c r="C304" s="74">
        <f>IF(Inputs!J83=0,0,Inputs!H27/8/10)</f>
        <v>0</v>
      </c>
      <c r="D304" s="43">
        <f t="shared" si="24"/>
        <v>0</v>
      </c>
    </row>
    <row r="305" spans="1:4" ht="12.75" customHeight="1">
      <c r="A305" s="55" t="str">
        <f>"   "&amp;Labels!B76</f>
        <v xml:space="preserve">   Customer 8</v>
      </c>
      <c r="B305" s="74">
        <f>IF(Inputs!J74=0,0,Inputs!H26/8/10)</f>
        <v>0</v>
      </c>
      <c r="C305" s="74">
        <f>IF(Inputs!J84=0,0,Inputs!H27/8/10)</f>
        <v>0</v>
      </c>
      <c r="D305" s="43">
        <f t="shared" si="24"/>
        <v>0</v>
      </c>
    </row>
    <row r="306" spans="1:4" ht="12.75" customHeight="1">
      <c r="A306" s="55" t="str">
        <f>"   "&amp;Labels!B77</f>
        <v xml:space="preserve">   Customer 9</v>
      </c>
      <c r="B306" s="74">
        <f>IF(Inputs!J75=0,0,Inputs!H26/8/10)</f>
        <v>0</v>
      </c>
      <c r="C306" s="74">
        <f>IF(Inputs!J85=0,0,Inputs!H27/8/10)</f>
        <v>0</v>
      </c>
      <c r="D306" s="43">
        <f t="shared" si="24"/>
        <v>0</v>
      </c>
    </row>
    <row r="307" spans="1:4" ht="12.75" customHeight="1">
      <c r="A307" s="55" t="str">
        <f>"   "&amp;Labels!B78</f>
        <v xml:space="preserve">   Customer 10</v>
      </c>
      <c r="B307" s="74">
        <f>IF(Inputs!J76=0,0,Inputs!H26/8/10)</f>
        <v>0</v>
      </c>
      <c r="C307" s="74">
        <f>IF(Inputs!J86=0,0,Inputs!H27/8/10)</f>
        <v>0</v>
      </c>
      <c r="D307" s="43">
        <f t="shared" si="24"/>
        <v>0</v>
      </c>
    </row>
    <row r="308" spans="1:4" ht="12.75" customHeight="1">
      <c r="A308" s="63" t="str">
        <f>"   "&amp;Labels!C68</f>
        <v xml:space="preserve">   Total</v>
      </c>
      <c r="B308" s="77">
        <f>SUM(B298:B307)</f>
        <v>0</v>
      </c>
      <c r="C308" s="77">
        <f>SUM(C298:C307)</f>
        <v>0</v>
      </c>
      <c r="D308" s="43">
        <f>SUM(D298:D307)</f>
        <v>0</v>
      </c>
    </row>
    <row r="309" spans="1:4" ht="12.75" customHeight="1">
      <c r="A309" s="63" t="str">
        <f>Labels!B92</f>
        <v>Q 8</v>
      </c>
      <c r="B309" s="77"/>
      <c r="C309" s="77"/>
      <c r="D309" s="43"/>
    </row>
    <row r="310" spans="1:4" ht="12.75" customHeight="1">
      <c r="A310" s="55" t="str">
        <f>"   "&amp;Labels!B69</f>
        <v xml:space="preserve">   Customer 1</v>
      </c>
      <c r="B310" s="74">
        <f>IF(Inputs!K67=0,0,Inputs!H26/8/10)</f>
        <v>0</v>
      </c>
      <c r="C310" s="74">
        <f>IF(Inputs!K77=0,0,Inputs!H27/8/10)</f>
        <v>0</v>
      </c>
      <c r="D310" s="43">
        <f t="shared" ref="D310:D319" si="25">SUM(B310:C310)</f>
        <v>0</v>
      </c>
    </row>
    <row r="311" spans="1:4" ht="12.75" customHeight="1">
      <c r="A311" s="55" t="str">
        <f>"   "&amp;Labels!B70</f>
        <v xml:space="preserve">   Customer 2</v>
      </c>
      <c r="B311" s="74">
        <f>IF(Inputs!K68=0,0,Inputs!H26/8/10)</f>
        <v>0</v>
      </c>
      <c r="C311" s="74">
        <f>IF(Inputs!K78=0,0,Inputs!H27/8/10)</f>
        <v>0</v>
      </c>
      <c r="D311" s="43">
        <f t="shared" si="25"/>
        <v>0</v>
      </c>
    </row>
    <row r="312" spans="1:4" ht="12.75" customHeight="1">
      <c r="A312" s="55" t="str">
        <f>"   "&amp;Labels!B71</f>
        <v xml:space="preserve">   Customer 3</v>
      </c>
      <c r="B312" s="74">
        <f>IF(Inputs!K69=0,0,Inputs!H26/8/10)</f>
        <v>0</v>
      </c>
      <c r="C312" s="74">
        <f>IF(Inputs!K79=0,0,Inputs!H27/8/10)</f>
        <v>0</v>
      </c>
      <c r="D312" s="43">
        <f t="shared" si="25"/>
        <v>0</v>
      </c>
    </row>
    <row r="313" spans="1:4" ht="12.75" customHeight="1">
      <c r="A313" s="55" t="str">
        <f>"   "&amp;Labels!B72</f>
        <v xml:space="preserve">   Customer 4</v>
      </c>
      <c r="B313" s="74">
        <f>IF(Inputs!K70=0,0,Inputs!H26/8/10)</f>
        <v>0</v>
      </c>
      <c r="C313" s="74">
        <f>IF(Inputs!K80=0,0,Inputs!H27/8/10)</f>
        <v>0</v>
      </c>
      <c r="D313" s="43">
        <f t="shared" si="25"/>
        <v>0</v>
      </c>
    </row>
    <row r="314" spans="1:4" ht="12.75" customHeight="1">
      <c r="A314" s="55" t="str">
        <f>"   "&amp;Labels!B73</f>
        <v xml:space="preserve">   Customer 5</v>
      </c>
      <c r="B314" s="74">
        <f>IF(Inputs!K71=0,0,Inputs!H26/8/10)</f>
        <v>0</v>
      </c>
      <c r="C314" s="74">
        <f>IF(Inputs!K81=0,0,Inputs!H27/8/10)</f>
        <v>0</v>
      </c>
      <c r="D314" s="43">
        <f t="shared" si="25"/>
        <v>0</v>
      </c>
    </row>
    <row r="315" spans="1:4" ht="12.75" customHeight="1">
      <c r="A315" s="55" t="str">
        <f>"   "&amp;Labels!B74</f>
        <v xml:space="preserve">   Customer 6</v>
      </c>
      <c r="B315" s="74">
        <f>IF(Inputs!K72=0,0,Inputs!H26/8/10)</f>
        <v>0</v>
      </c>
      <c r="C315" s="74">
        <f>IF(Inputs!K82=0,0,Inputs!H27/8/10)</f>
        <v>0</v>
      </c>
      <c r="D315" s="43">
        <f t="shared" si="25"/>
        <v>0</v>
      </c>
    </row>
    <row r="316" spans="1:4" ht="12.75" customHeight="1">
      <c r="A316" s="55" t="str">
        <f>"   "&amp;Labels!B75</f>
        <v xml:space="preserve">   Customer 7</v>
      </c>
      <c r="B316" s="74">
        <f>IF(Inputs!K73=0,0,Inputs!H26/8/10)</f>
        <v>0</v>
      </c>
      <c r="C316" s="74">
        <f>IF(Inputs!K83=0,0,Inputs!H27/8/10)</f>
        <v>0</v>
      </c>
      <c r="D316" s="43">
        <f t="shared" si="25"/>
        <v>0</v>
      </c>
    </row>
    <row r="317" spans="1:4" ht="12.75" customHeight="1">
      <c r="A317" s="55" t="str">
        <f>"   "&amp;Labels!B76</f>
        <v xml:space="preserve">   Customer 8</v>
      </c>
      <c r="B317" s="74">
        <f>IF(Inputs!K74=0,0,Inputs!H26/8/10)</f>
        <v>0</v>
      </c>
      <c r="C317" s="74">
        <f>IF(Inputs!K84=0,0,Inputs!H27/8/10)</f>
        <v>0</v>
      </c>
      <c r="D317" s="43">
        <f t="shared" si="25"/>
        <v>0</v>
      </c>
    </row>
    <row r="318" spans="1:4" ht="12.75" customHeight="1">
      <c r="A318" s="55" t="str">
        <f>"   "&amp;Labels!B77</f>
        <v xml:space="preserve">   Customer 9</v>
      </c>
      <c r="B318" s="74">
        <f>IF(Inputs!K75=0,0,Inputs!H26/8/10)</f>
        <v>0</v>
      </c>
      <c r="C318" s="74">
        <f>IF(Inputs!K85=0,0,Inputs!H27/8/10)</f>
        <v>0</v>
      </c>
      <c r="D318" s="43">
        <f t="shared" si="25"/>
        <v>0</v>
      </c>
    </row>
    <row r="319" spans="1:4" ht="12.75" customHeight="1">
      <c r="A319" s="55" t="str">
        <f>"   "&amp;Labels!B78</f>
        <v xml:space="preserve">   Customer 10</v>
      </c>
      <c r="B319" s="74">
        <f>IF(Inputs!K76=0,0,Inputs!H26/8/10)</f>
        <v>0</v>
      </c>
      <c r="C319" s="74">
        <f>IF(Inputs!K86=0,0,Inputs!H27/8/10)</f>
        <v>0</v>
      </c>
      <c r="D319" s="43">
        <f t="shared" si="25"/>
        <v>0</v>
      </c>
    </row>
    <row r="320" spans="1:4" ht="12.75" customHeight="1">
      <c r="A320" s="63" t="str">
        <f>"   "&amp;Labels!C68</f>
        <v xml:space="preserve">   Total</v>
      </c>
      <c r="B320" s="77">
        <f>SUM(B310:B319)</f>
        <v>0</v>
      </c>
      <c r="C320" s="77">
        <f>SUM(C310:C319)</f>
        <v>0</v>
      </c>
      <c r="D320" s="43">
        <f>SUM(D310:D319)</f>
        <v>0</v>
      </c>
    </row>
    <row r="321" spans="1:4" ht="12.75" customHeight="1">
      <c r="A321" s="17" t="str">
        <f>Labels!C84</f>
        <v>Total</v>
      </c>
      <c r="B321" s="101">
        <f>SUM(B236,B248,B260,B272,B284,B296,B308,B320)</f>
        <v>0</v>
      </c>
      <c r="C321" s="101">
        <f>SUM(C236,C248,C260,C272,C284,C296,C308,C320)</f>
        <v>0</v>
      </c>
      <c r="D321" s="80">
        <f>SUM(D236,D248,D260,D272,D284,D296,D308,D320)</f>
        <v>0</v>
      </c>
    </row>
    <row r="322" spans="1:4" ht="12.75" customHeight="1">
      <c r="A322" s="55" t="str">
        <f>"   "&amp;Labels!B69</f>
        <v xml:space="preserve">   Customer 1</v>
      </c>
      <c r="B322" s="74">
        <f t="shared" ref="B322:D331" si="26">SUM(B226,B238,B250,B262,B274,B286,B298,B310)</f>
        <v>0</v>
      </c>
      <c r="C322" s="74">
        <f t="shared" si="26"/>
        <v>0</v>
      </c>
      <c r="D322" s="43">
        <f t="shared" si="26"/>
        <v>0</v>
      </c>
    </row>
    <row r="323" spans="1:4" ht="12.75" customHeight="1">
      <c r="A323" s="55" t="str">
        <f>"   "&amp;Labels!B70</f>
        <v xml:space="preserve">   Customer 2</v>
      </c>
      <c r="B323" s="74">
        <f t="shared" si="26"/>
        <v>0</v>
      </c>
      <c r="C323" s="74">
        <f t="shared" si="26"/>
        <v>0</v>
      </c>
      <c r="D323" s="43">
        <f t="shared" si="26"/>
        <v>0</v>
      </c>
    </row>
    <row r="324" spans="1:4" ht="12.75" customHeight="1">
      <c r="A324" s="55" t="str">
        <f>"   "&amp;Labels!B71</f>
        <v xml:space="preserve">   Customer 3</v>
      </c>
      <c r="B324" s="74">
        <f t="shared" si="26"/>
        <v>0</v>
      </c>
      <c r="C324" s="74">
        <f t="shared" si="26"/>
        <v>0</v>
      </c>
      <c r="D324" s="43">
        <f t="shared" si="26"/>
        <v>0</v>
      </c>
    </row>
    <row r="325" spans="1:4" ht="12.75" customHeight="1">
      <c r="A325" s="55" t="str">
        <f>"   "&amp;Labels!B72</f>
        <v xml:space="preserve">   Customer 4</v>
      </c>
      <c r="B325" s="74">
        <f t="shared" si="26"/>
        <v>0</v>
      </c>
      <c r="C325" s="74">
        <f t="shared" si="26"/>
        <v>0</v>
      </c>
      <c r="D325" s="43">
        <f t="shared" si="26"/>
        <v>0</v>
      </c>
    </row>
    <row r="326" spans="1:4" ht="12.75" customHeight="1">
      <c r="A326" s="55" t="str">
        <f>"   "&amp;Labels!B73</f>
        <v xml:space="preserve">   Customer 5</v>
      </c>
      <c r="B326" s="74">
        <f t="shared" si="26"/>
        <v>0</v>
      </c>
      <c r="C326" s="74">
        <f t="shared" si="26"/>
        <v>0</v>
      </c>
      <c r="D326" s="43">
        <f t="shared" si="26"/>
        <v>0</v>
      </c>
    </row>
    <row r="327" spans="1:4" ht="12.75" customHeight="1">
      <c r="A327" s="55" t="str">
        <f>"   "&amp;Labels!B74</f>
        <v xml:space="preserve">   Customer 6</v>
      </c>
      <c r="B327" s="74">
        <f t="shared" si="26"/>
        <v>0</v>
      </c>
      <c r="C327" s="74">
        <f t="shared" si="26"/>
        <v>0</v>
      </c>
      <c r="D327" s="43">
        <f t="shared" si="26"/>
        <v>0</v>
      </c>
    </row>
    <row r="328" spans="1:4" ht="12.75" customHeight="1">
      <c r="A328" s="55" t="str">
        <f>"   "&amp;Labels!B75</f>
        <v xml:space="preserve">   Customer 7</v>
      </c>
      <c r="B328" s="74">
        <f t="shared" si="26"/>
        <v>0</v>
      </c>
      <c r="C328" s="74">
        <f t="shared" si="26"/>
        <v>0</v>
      </c>
      <c r="D328" s="43">
        <f t="shared" si="26"/>
        <v>0</v>
      </c>
    </row>
    <row r="329" spans="1:4" ht="12.75" customHeight="1">
      <c r="A329" s="55" t="str">
        <f>"   "&amp;Labels!B76</f>
        <v xml:space="preserve">   Customer 8</v>
      </c>
      <c r="B329" s="74">
        <f t="shared" si="26"/>
        <v>0</v>
      </c>
      <c r="C329" s="74">
        <f t="shared" si="26"/>
        <v>0</v>
      </c>
      <c r="D329" s="43">
        <f t="shared" si="26"/>
        <v>0</v>
      </c>
    </row>
    <row r="330" spans="1:4" ht="12.75" customHeight="1">
      <c r="A330" s="55" t="str">
        <f>"   "&amp;Labels!B77</f>
        <v xml:space="preserve">   Customer 9</v>
      </c>
      <c r="B330" s="74">
        <f t="shared" si="26"/>
        <v>0</v>
      </c>
      <c r="C330" s="74">
        <f t="shared" si="26"/>
        <v>0</v>
      </c>
      <c r="D330" s="43">
        <f t="shared" si="26"/>
        <v>0</v>
      </c>
    </row>
    <row r="331" spans="1:4" ht="12.75" customHeight="1">
      <c r="A331" s="55" t="str">
        <f>"   "&amp;Labels!B78</f>
        <v xml:space="preserve">   Customer 10</v>
      </c>
      <c r="B331" s="74">
        <f t="shared" si="26"/>
        <v>0</v>
      </c>
      <c r="C331" s="74">
        <f t="shared" si="26"/>
        <v>0</v>
      </c>
      <c r="D331" s="43">
        <f t="shared" si="26"/>
        <v>0</v>
      </c>
    </row>
    <row r="332" spans="1:4" ht="12.75" customHeight="1">
      <c r="A332" s="58" t="str">
        <f>"   "&amp;Labels!C68</f>
        <v xml:space="preserve">   Total</v>
      </c>
      <c r="B332" s="75">
        <f>B321</f>
        <v>0</v>
      </c>
      <c r="C332" s="75">
        <f>C321</f>
        <v>0</v>
      </c>
      <c r="D332" s="45">
        <f>D321</f>
        <v>0</v>
      </c>
    </row>
    <row r="333" spans="1:4" ht="12.75" customHeight="1">
      <c r="A333" s="1" t="str">
        <f>"Sls_Pgm_Exp_2"</f>
        <v>Sls_Pgm_Exp_2</v>
      </c>
    </row>
    <row r="334" spans="1:4" ht="12.75" customHeight="1">
      <c r="A334" s="3" t="str">
        <f>Labels!D85</f>
        <v>ProgTime</v>
      </c>
      <c r="B334" s="27" t="str">
        <f>Labels!B107</f>
        <v>Seminars</v>
      </c>
      <c r="C334" s="28" t="str">
        <f>Labels!B108</f>
        <v>Sales visits</v>
      </c>
      <c r="D334" s="39" t="str">
        <f>Labels!C106</f>
        <v>Total</v>
      </c>
    </row>
    <row r="335" spans="1:4" ht="12.75" customHeight="1">
      <c r="A335" s="52" t="str">
        <f>Labels!B85</f>
        <v>Q 1</v>
      </c>
      <c r="B335" s="73"/>
      <c r="C335" s="73"/>
      <c r="D335" s="41"/>
    </row>
    <row r="336" spans="1:4" ht="12.75" customHeight="1">
      <c r="A336" s="55" t="str">
        <f>"   "&amp;Labels!B69</f>
        <v xml:space="preserve">   Customer 1</v>
      </c>
      <c r="B336" s="74">
        <f>Inputs!D67*Inputs!H29</f>
        <v>0</v>
      </c>
      <c r="C336" s="74">
        <f>Inputs!D77*Inputs!H30</f>
        <v>0</v>
      </c>
      <c r="D336" s="43">
        <f t="shared" ref="D336:D345" si="27">SUM(B336:C336)</f>
        <v>0</v>
      </c>
    </row>
    <row r="337" spans="1:4" ht="12.75" customHeight="1">
      <c r="A337" s="55" t="str">
        <f>"   "&amp;Labels!B70</f>
        <v xml:space="preserve">   Customer 2</v>
      </c>
      <c r="B337" s="74">
        <f>Inputs!D68*Inputs!H29</f>
        <v>0</v>
      </c>
      <c r="C337" s="74">
        <f>Inputs!D78*Inputs!H30</f>
        <v>0</v>
      </c>
      <c r="D337" s="43">
        <f t="shared" si="27"/>
        <v>0</v>
      </c>
    </row>
    <row r="338" spans="1:4" ht="12.75" customHeight="1">
      <c r="A338" s="55" t="str">
        <f>"   "&amp;Labels!B71</f>
        <v xml:space="preserve">   Customer 3</v>
      </c>
      <c r="B338" s="74">
        <f>Inputs!D69*Inputs!H29</f>
        <v>0</v>
      </c>
      <c r="C338" s="74">
        <f>Inputs!D79*Inputs!H30</f>
        <v>0</v>
      </c>
      <c r="D338" s="43">
        <f t="shared" si="27"/>
        <v>0</v>
      </c>
    </row>
    <row r="339" spans="1:4" ht="12.75" customHeight="1">
      <c r="A339" s="55" t="str">
        <f>"   "&amp;Labels!B72</f>
        <v xml:space="preserve">   Customer 4</v>
      </c>
      <c r="B339" s="74">
        <f>Inputs!D70*Inputs!H29</f>
        <v>0</v>
      </c>
      <c r="C339" s="74">
        <f>Inputs!D80*Inputs!H30</f>
        <v>0</v>
      </c>
      <c r="D339" s="43">
        <f t="shared" si="27"/>
        <v>0</v>
      </c>
    </row>
    <row r="340" spans="1:4" ht="12.75" customHeight="1">
      <c r="A340" s="55" t="str">
        <f>"   "&amp;Labels!B73</f>
        <v xml:space="preserve">   Customer 5</v>
      </c>
      <c r="B340" s="74">
        <f>Inputs!D71*Inputs!H29</f>
        <v>0</v>
      </c>
      <c r="C340" s="74">
        <f>Inputs!D81*Inputs!H30</f>
        <v>0</v>
      </c>
      <c r="D340" s="43">
        <f t="shared" si="27"/>
        <v>0</v>
      </c>
    </row>
    <row r="341" spans="1:4" ht="12.75" customHeight="1">
      <c r="A341" s="55" t="str">
        <f>"   "&amp;Labels!B74</f>
        <v xml:space="preserve">   Customer 6</v>
      </c>
      <c r="B341" s="74">
        <f>Inputs!D72*Inputs!H29</f>
        <v>0</v>
      </c>
      <c r="C341" s="74">
        <f>Inputs!D82*Inputs!H30</f>
        <v>0</v>
      </c>
      <c r="D341" s="43">
        <f t="shared" si="27"/>
        <v>0</v>
      </c>
    </row>
    <row r="342" spans="1:4" ht="12.75" customHeight="1">
      <c r="A342" s="55" t="str">
        <f>"   "&amp;Labels!B75</f>
        <v xml:space="preserve">   Customer 7</v>
      </c>
      <c r="B342" s="74">
        <f>Inputs!D73*Inputs!H29</f>
        <v>0</v>
      </c>
      <c r="C342" s="74">
        <f>Inputs!D83*Inputs!H30</f>
        <v>0</v>
      </c>
      <c r="D342" s="43">
        <f t="shared" si="27"/>
        <v>0</v>
      </c>
    </row>
    <row r="343" spans="1:4" ht="12.75" customHeight="1">
      <c r="A343" s="55" t="str">
        <f>"   "&amp;Labels!B76</f>
        <v xml:space="preserve">   Customer 8</v>
      </c>
      <c r="B343" s="74">
        <f>Inputs!D74*Inputs!H29</f>
        <v>0</v>
      </c>
      <c r="C343" s="74">
        <f>Inputs!D84*Inputs!H30</f>
        <v>0</v>
      </c>
      <c r="D343" s="43">
        <f t="shared" si="27"/>
        <v>0</v>
      </c>
    </row>
    <row r="344" spans="1:4" ht="12.75" customHeight="1">
      <c r="A344" s="55" t="str">
        <f>"   "&amp;Labels!B77</f>
        <v xml:space="preserve">   Customer 9</v>
      </c>
      <c r="B344" s="74">
        <f>Inputs!D75*Inputs!H29</f>
        <v>0</v>
      </c>
      <c r="C344" s="74">
        <f>Inputs!D85*Inputs!H30</f>
        <v>0</v>
      </c>
      <c r="D344" s="43">
        <f t="shared" si="27"/>
        <v>0</v>
      </c>
    </row>
    <row r="345" spans="1:4" ht="12.75" customHeight="1">
      <c r="A345" s="55" t="str">
        <f>"   "&amp;Labels!B78</f>
        <v xml:space="preserve">   Customer 10</v>
      </c>
      <c r="B345" s="74">
        <f>Inputs!D76*Inputs!H29</f>
        <v>0</v>
      </c>
      <c r="C345" s="74">
        <f>Inputs!D86*Inputs!H30</f>
        <v>0</v>
      </c>
      <c r="D345" s="43">
        <f t="shared" si="27"/>
        <v>0</v>
      </c>
    </row>
    <row r="346" spans="1:4" ht="12.75" customHeight="1">
      <c r="A346" s="63" t="str">
        <f>"   "&amp;Labels!C68</f>
        <v xml:space="preserve">   Total</v>
      </c>
      <c r="B346" s="77">
        <f>SUM(B336:B345)</f>
        <v>0</v>
      </c>
      <c r="C346" s="77">
        <f>SUM(C336:C345)</f>
        <v>0</v>
      </c>
      <c r="D346" s="43">
        <f>SUM(D336:D345)</f>
        <v>0</v>
      </c>
    </row>
    <row r="347" spans="1:4" ht="12.75" customHeight="1">
      <c r="A347" s="63" t="str">
        <f>Labels!B86</f>
        <v>Q 2</v>
      </c>
      <c r="B347" s="77"/>
      <c r="C347" s="77"/>
      <c r="D347" s="43"/>
    </row>
    <row r="348" spans="1:4" ht="12.75" customHeight="1">
      <c r="A348" s="55" t="str">
        <f>"   "&amp;Labels!B69</f>
        <v xml:space="preserve">   Customer 1</v>
      </c>
      <c r="B348" s="74">
        <f>Inputs!E67*Inputs!H29</f>
        <v>0</v>
      </c>
      <c r="C348" s="74">
        <f>Inputs!E77*Inputs!H30</f>
        <v>0</v>
      </c>
      <c r="D348" s="43">
        <f t="shared" ref="D348:D357" si="28">SUM(B348:C348)</f>
        <v>0</v>
      </c>
    </row>
    <row r="349" spans="1:4" ht="12.75" customHeight="1">
      <c r="A349" s="55" t="str">
        <f>"   "&amp;Labels!B70</f>
        <v xml:space="preserve">   Customer 2</v>
      </c>
      <c r="B349" s="74">
        <f>Inputs!E68*Inputs!H29</f>
        <v>0</v>
      </c>
      <c r="C349" s="74">
        <f>Inputs!E78*Inputs!H30</f>
        <v>0</v>
      </c>
      <c r="D349" s="43">
        <f t="shared" si="28"/>
        <v>0</v>
      </c>
    </row>
    <row r="350" spans="1:4" ht="12.75" customHeight="1">
      <c r="A350" s="55" t="str">
        <f>"   "&amp;Labels!B71</f>
        <v xml:space="preserve">   Customer 3</v>
      </c>
      <c r="B350" s="74">
        <f>Inputs!E69*Inputs!H29</f>
        <v>0</v>
      </c>
      <c r="C350" s="74">
        <f>Inputs!E79*Inputs!H30</f>
        <v>0</v>
      </c>
      <c r="D350" s="43">
        <f t="shared" si="28"/>
        <v>0</v>
      </c>
    </row>
    <row r="351" spans="1:4" ht="12.75" customHeight="1">
      <c r="A351" s="55" t="str">
        <f>"   "&amp;Labels!B72</f>
        <v xml:space="preserve">   Customer 4</v>
      </c>
      <c r="B351" s="74">
        <f>Inputs!E70*Inputs!H29</f>
        <v>0</v>
      </c>
      <c r="C351" s="74">
        <f>Inputs!E80*Inputs!H30</f>
        <v>0</v>
      </c>
      <c r="D351" s="43">
        <f t="shared" si="28"/>
        <v>0</v>
      </c>
    </row>
    <row r="352" spans="1:4" ht="12.75" customHeight="1">
      <c r="A352" s="55" t="str">
        <f>"   "&amp;Labels!B73</f>
        <v xml:space="preserve">   Customer 5</v>
      </c>
      <c r="B352" s="74">
        <f>Inputs!E71*Inputs!H29</f>
        <v>0</v>
      </c>
      <c r="C352" s="74">
        <f>Inputs!E81*Inputs!H30</f>
        <v>0</v>
      </c>
      <c r="D352" s="43">
        <f t="shared" si="28"/>
        <v>0</v>
      </c>
    </row>
    <row r="353" spans="1:4" ht="12.75" customHeight="1">
      <c r="A353" s="55" t="str">
        <f>"   "&amp;Labels!B74</f>
        <v xml:space="preserve">   Customer 6</v>
      </c>
      <c r="B353" s="74">
        <f>Inputs!E72*Inputs!H29</f>
        <v>0</v>
      </c>
      <c r="C353" s="74">
        <f>Inputs!E82*Inputs!H30</f>
        <v>0</v>
      </c>
      <c r="D353" s="43">
        <f t="shared" si="28"/>
        <v>0</v>
      </c>
    </row>
    <row r="354" spans="1:4" ht="12.75" customHeight="1">
      <c r="A354" s="55" t="str">
        <f>"   "&amp;Labels!B75</f>
        <v xml:space="preserve">   Customer 7</v>
      </c>
      <c r="B354" s="74">
        <f>Inputs!E73*Inputs!H29</f>
        <v>0</v>
      </c>
      <c r="C354" s="74">
        <f>Inputs!E83*Inputs!H30</f>
        <v>0</v>
      </c>
      <c r="D354" s="43">
        <f t="shared" si="28"/>
        <v>0</v>
      </c>
    </row>
    <row r="355" spans="1:4" ht="12.75" customHeight="1">
      <c r="A355" s="55" t="str">
        <f>"   "&amp;Labels!B76</f>
        <v xml:space="preserve">   Customer 8</v>
      </c>
      <c r="B355" s="74">
        <f>Inputs!E74*Inputs!H29</f>
        <v>0</v>
      </c>
      <c r="C355" s="74">
        <f>Inputs!E84*Inputs!H30</f>
        <v>0</v>
      </c>
      <c r="D355" s="43">
        <f t="shared" si="28"/>
        <v>0</v>
      </c>
    </row>
    <row r="356" spans="1:4" ht="12.75" customHeight="1">
      <c r="A356" s="55" t="str">
        <f>"   "&amp;Labels!B77</f>
        <v xml:space="preserve">   Customer 9</v>
      </c>
      <c r="B356" s="74">
        <f>Inputs!E75*Inputs!H29</f>
        <v>0</v>
      </c>
      <c r="C356" s="74">
        <f>Inputs!E85*Inputs!H30</f>
        <v>0</v>
      </c>
      <c r="D356" s="43">
        <f t="shared" si="28"/>
        <v>0</v>
      </c>
    </row>
    <row r="357" spans="1:4" ht="12.75" customHeight="1">
      <c r="A357" s="55" t="str">
        <f>"   "&amp;Labels!B78</f>
        <v xml:space="preserve">   Customer 10</v>
      </c>
      <c r="B357" s="74">
        <f>Inputs!E76*Inputs!H29</f>
        <v>0</v>
      </c>
      <c r="C357" s="74">
        <f>Inputs!E86*Inputs!H30</f>
        <v>0</v>
      </c>
      <c r="D357" s="43">
        <f t="shared" si="28"/>
        <v>0</v>
      </c>
    </row>
    <row r="358" spans="1:4" ht="12.75" customHeight="1">
      <c r="A358" s="63" t="str">
        <f>"   "&amp;Labels!C68</f>
        <v xml:space="preserve">   Total</v>
      </c>
      <c r="B358" s="77">
        <f>SUM(B348:B357)</f>
        <v>0</v>
      </c>
      <c r="C358" s="77">
        <f>SUM(C348:C357)</f>
        <v>0</v>
      </c>
      <c r="D358" s="43">
        <f>SUM(D348:D357)</f>
        <v>0</v>
      </c>
    </row>
    <row r="359" spans="1:4" ht="12.75" customHeight="1">
      <c r="A359" s="63" t="str">
        <f>Labels!B87</f>
        <v>Q 3</v>
      </c>
      <c r="B359" s="77"/>
      <c r="C359" s="77"/>
      <c r="D359" s="43"/>
    </row>
    <row r="360" spans="1:4" ht="12.75" customHeight="1">
      <c r="A360" s="55" t="str">
        <f>"   "&amp;Labels!B69</f>
        <v xml:space="preserve">   Customer 1</v>
      </c>
      <c r="B360" s="74">
        <f>Inputs!F67*Inputs!H29</f>
        <v>0</v>
      </c>
      <c r="C360" s="74">
        <f>Inputs!F77*Inputs!H30</f>
        <v>0</v>
      </c>
      <c r="D360" s="43">
        <f t="shared" ref="D360:D369" si="29">SUM(B360:C360)</f>
        <v>0</v>
      </c>
    </row>
    <row r="361" spans="1:4" ht="12.75" customHeight="1">
      <c r="A361" s="55" t="str">
        <f>"   "&amp;Labels!B70</f>
        <v xml:space="preserve">   Customer 2</v>
      </c>
      <c r="B361" s="74">
        <f>Inputs!F68*Inputs!H29</f>
        <v>0</v>
      </c>
      <c r="C361" s="74">
        <f>Inputs!F78*Inputs!H30</f>
        <v>0</v>
      </c>
      <c r="D361" s="43">
        <f t="shared" si="29"/>
        <v>0</v>
      </c>
    </row>
    <row r="362" spans="1:4" ht="12.75" customHeight="1">
      <c r="A362" s="55" t="str">
        <f>"   "&amp;Labels!B71</f>
        <v xml:space="preserve">   Customer 3</v>
      </c>
      <c r="B362" s="74">
        <f>Inputs!F69*Inputs!H29</f>
        <v>0</v>
      </c>
      <c r="C362" s="74">
        <f>Inputs!F79*Inputs!H30</f>
        <v>0</v>
      </c>
      <c r="D362" s="43">
        <f t="shared" si="29"/>
        <v>0</v>
      </c>
    </row>
    <row r="363" spans="1:4" ht="12.75" customHeight="1">
      <c r="A363" s="55" t="str">
        <f>"   "&amp;Labels!B72</f>
        <v xml:space="preserve">   Customer 4</v>
      </c>
      <c r="B363" s="74">
        <f>Inputs!F70*Inputs!H29</f>
        <v>0</v>
      </c>
      <c r="C363" s="74">
        <f>Inputs!F80*Inputs!H30</f>
        <v>0</v>
      </c>
      <c r="D363" s="43">
        <f t="shared" si="29"/>
        <v>0</v>
      </c>
    </row>
    <row r="364" spans="1:4" ht="12.75" customHeight="1">
      <c r="A364" s="55" t="str">
        <f>"   "&amp;Labels!B73</f>
        <v xml:space="preserve">   Customer 5</v>
      </c>
      <c r="B364" s="74">
        <f>Inputs!F71*Inputs!H29</f>
        <v>0</v>
      </c>
      <c r="C364" s="74">
        <f>Inputs!F81*Inputs!H30</f>
        <v>0</v>
      </c>
      <c r="D364" s="43">
        <f t="shared" si="29"/>
        <v>0</v>
      </c>
    </row>
    <row r="365" spans="1:4" ht="12.75" customHeight="1">
      <c r="A365" s="55" t="str">
        <f>"   "&amp;Labels!B74</f>
        <v xml:space="preserve">   Customer 6</v>
      </c>
      <c r="B365" s="74">
        <f>Inputs!F72*Inputs!H29</f>
        <v>0</v>
      </c>
      <c r="C365" s="74">
        <f>Inputs!F82*Inputs!H30</f>
        <v>0</v>
      </c>
      <c r="D365" s="43">
        <f t="shared" si="29"/>
        <v>0</v>
      </c>
    </row>
    <row r="366" spans="1:4" ht="12.75" customHeight="1">
      <c r="A366" s="55" t="str">
        <f>"   "&amp;Labels!B75</f>
        <v xml:space="preserve">   Customer 7</v>
      </c>
      <c r="B366" s="74">
        <f>Inputs!F73*Inputs!H29</f>
        <v>0</v>
      </c>
      <c r="C366" s="74">
        <f>Inputs!F83*Inputs!H30</f>
        <v>0</v>
      </c>
      <c r="D366" s="43">
        <f t="shared" si="29"/>
        <v>0</v>
      </c>
    </row>
    <row r="367" spans="1:4" ht="12.75" customHeight="1">
      <c r="A367" s="55" t="str">
        <f>"   "&amp;Labels!B76</f>
        <v xml:space="preserve">   Customer 8</v>
      </c>
      <c r="B367" s="74">
        <f>Inputs!F74*Inputs!H29</f>
        <v>0</v>
      </c>
      <c r="C367" s="74">
        <f>Inputs!F84*Inputs!H30</f>
        <v>0</v>
      </c>
      <c r="D367" s="43">
        <f t="shared" si="29"/>
        <v>0</v>
      </c>
    </row>
    <row r="368" spans="1:4" ht="12.75" customHeight="1">
      <c r="A368" s="55" t="str">
        <f>"   "&amp;Labels!B77</f>
        <v xml:space="preserve">   Customer 9</v>
      </c>
      <c r="B368" s="74">
        <f>Inputs!F75*Inputs!H29</f>
        <v>0</v>
      </c>
      <c r="C368" s="74">
        <f>Inputs!F85*Inputs!H30</f>
        <v>0</v>
      </c>
      <c r="D368" s="43">
        <f t="shared" si="29"/>
        <v>0</v>
      </c>
    </row>
    <row r="369" spans="1:4" ht="12.75" customHeight="1">
      <c r="A369" s="55" t="str">
        <f>"   "&amp;Labels!B78</f>
        <v xml:space="preserve">   Customer 10</v>
      </c>
      <c r="B369" s="74">
        <f>Inputs!F76*Inputs!H29</f>
        <v>0</v>
      </c>
      <c r="C369" s="74">
        <f>Inputs!F86*Inputs!H30</f>
        <v>0</v>
      </c>
      <c r="D369" s="43">
        <f t="shared" si="29"/>
        <v>0</v>
      </c>
    </row>
    <row r="370" spans="1:4" ht="12.75" customHeight="1">
      <c r="A370" s="63" t="str">
        <f>"   "&amp;Labels!C68</f>
        <v xml:space="preserve">   Total</v>
      </c>
      <c r="B370" s="77">
        <f>SUM(B360:B369)</f>
        <v>0</v>
      </c>
      <c r="C370" s="77">
        <f>SUM(C360:C369)</f>
        <v>0</v>
      </c>
      <c r="D370" s="43">
        <f>SUM(D360:D369)</f>
        <v>0</v>
      </c>
    </row>
    <row r="371" spans="1:4" ht="12.75" customHeight="1">
      <c r="A371" s="63" t="str">
        <f>Labels!B88</f>
        <v>Q 4</v>
      </c>
      <c r="B371" s="77"/>
      <c r="C371" s="77"/>
      <c r="D371" s="43"/>
    </row>
    <row r="372" spans="1:4" ht="12.75" customHeight="1">
      <c r="A372" s="55" t="str">
        <f>"   "&amp;Labels!B69</f>
        <v xml:space="preserve">   Customer 1</v>
      </c>
      <c r="B372" s="74">
        <f>Inputs!G67*Inputs!H29</f>
        <v>0</v>
      </c>
      <c r="C372" s="74">
        <f>Inputs!G77*Inputs!H30</f>
        <v>0</v>
      </c>
      <c r="D372" s="43">
        <f t="shared" ref="D372:D381" si="30">SUM(B372:C372)</f>
        <v>0</v>
      </c>
    </row>
    <row r="373" spans="1:4" ht="12.75" customHeight="1">
      <c r="A373" s="55" t="str">
        <f>"   "&amp;Labels!B70</f>
        <v xml:space="preserve">   Customer 2</v>
      </c>
      <c r="B373" s="74">
        <f>Inputs!G68*Inputs!H29</f>
        <v>0</v>
      </c>
      <c r="C373" s="74">
        <f>Inputs!G78*Inputs!H30</f>
        <v>0</v>
      </c>
      <c r="D373" s="43">
        <f t="shared" si="30"/>
        <v>0</v>
      </c>
    </row>
    <row r="374" spans="1:4" ht="12.75" customHeight="1">
      <c r="A374" s="55" t="str">
        <f>"   "&amp;Labels!B71</f>
        <v xml:space="preserve">   Customer 3</v>
      </c>
      <c r="B374" s="74">
        <f>Inputs!G69*Inputs!H29</f>
        <v>0</v>
      </c>
      <c r="C374" s="74">
        <f>Inputs!G79*Inputs!H30</f>
        <v>0</v>
      </c>
      <c r="D374" s="43">
        <f t="shared" si="30"/>
        <v>0</v>
      </c>
    </row>
    <row r="375" spans="1:4" ht="12.75" customHeight="1">
      <c r="A375" s="55" t="str">
        <f>"   "&amp;Labels!B72</f>
        <v xml:space="preserve">   Customer 4</v>
      </c>
      <c r="B375" s="74">
        <f>Inputs!G70*Inputs!H29</f>
        <v>0</v>
      </c>
      <c r="C375" s="74">
        <f>Inputs!G80*Inputs!H30</f>
        <v>0</v>
      </c>
      <c r="D375" s="43">
        <f t="shared" si="30"/>
        <v>0</v>
      </c>
    </row>
    <row r="376" spans="1:4" ht="12.75" customHeight="1">
      <c r="A376" s="55" t="str">
        <f>"   "&amp;Labels!B73</f>
        <v xml:space="preserve">   Customer 5</v>
      </c>
      <c r="B376" s="74">
        <f>Inputs!G71*Inputs!H29</f>
        <v>0</v>
      </c>
      <c r="C376" s="74">
        <f>Inputs!G81*Inputs!H30</f>
        <v>0</v>
      </c>
      <c r="D376" s="43">
        <f t="shared" si="30"/>
        <v>0</v>
      </c>
    </row>
    <row r="377" spans="1:4" ht="12.75" customHeight="1">
      <c r="A377" s="55" t="str">
        <f>"   "&amp;Labels!B74</f>
        <v xml:space="preserve">   Customer 6</v>
      </c>
      <c r="B377" s="74">
        <f>Inputs!G72*Inputs!H29</f>
        <v>0</v>
      </c>
      <c r="C377" s="74">
        <f>Inputs!G82*Inputs!H30</f>
        <v>0</v>
      </c>
      <c r="D377" s="43">
        <f t="shared" si="30"/>
        <v>0</v>
      </c>
    </row>
    <row r="378" spans="1:4" ht="12.75" customHeight="1">
      <c r="A378" s="55" t="str">
        <f>"   "&amp;Labels!B75</f>
        <v xml:space="preserve">   Customer 7</v>
      </c>
      <c r="B378" s="74">
        <f>Inputs!G73*Inputs!H29</f>
        <v>0</v>
      </c>
      <c r="C378" s="74">
        <f>Inputs!G83*Inputs!H30</f>
        <v>0</v>
      </c>
      <c r="D378" s="43">
        <f t="shared" si="30"/>
        <v>0</v>
      </c>
    </row>
    <row r="379" spans="1:4" ht="12.75" customHeight="1">
      <c r="A379" s="55" t="str">
        <f>"   "&amp;Labels!B76</f>
        <v xml:space="preserve">   Customer 8</v>
      </c>
      <c r="B379" s="74">
        <f>Inputs!G74*Inputs!H29</f>
        <v>0</v>
      </c>
      <c r="C379" s="74">
        <f>Inputs!G84*Inputs!H30</f>
        <v>0</v>
      </c>
      <c r="D379" s="43">
        <f t="shared" si="30"/>
        <v>0</v>
      </c>
    </row>
    <row r="380" spans="1:4" ht="12.75" customHeight="1">
      <c r="A380" s="55" t="str">
        <f>"   "&amp;Labels!B77</f>
        <v xml:space="preserve">   Customer 9</v>
      </c>
      <c r="B380" s="74">
        <f>Inputs!G75*Inputs!H29</f>
        <v>0</v>
      </c>
      <c r="C380" s="74">
        <f>Inputs!G85*Inputs!H30</f>
        <v>0</v>
      </c>
      <c r="D380" s="43">
        <f t="shared" si="30"/>
        <v>0</v>
      </c>
    </row>
    <row r="381" spans="1:4" ht="12.75" customHeight="1">
      <c r="A381" s="55" t="str">
        <f>"   "&amp;Labels!B78</f>
        <v xml:space="preserve">   Customer 10</v>
      </c>
      <c r="B381" s="74">
        <f>Inputs!G76*Inputs!H29</f>
        <v>0</v>
      </c>
      <c r="C381" s="74">
        <f>Inputs!G86*Inputs!H30</f>
        <v>0</v>
      </c>
      <c r="D381" s="43">
        <f t="shared" si="30"/>
        <v>0</v>
      </c>
    </row>
    <row r="382" spans="1:4" ht="12.75" customHeight="1">
      <c r="A382" s="63" t="str">
        <f>"   "&amp;Labels!C68</f>
        <v xml:space="preserve">   Total</v>
      </c>
      <c r="B382" s="77">
        <f>SUM(B372:B381)</f>
        <v>0</v>
      </c>
      <c r="C382" s="77">
        <f>SUM(C372:C381)</f>
        <v>0</v>
      </c>
      <c r="D382" s="43">
        <f>SUM(D372:D381)</f>
        <v>0</v>
      </c>
    </row>
    <row r="383" spans="1:4" ht="12.75" customHeight="1">
      <c r="A383" s="63" t="str">
        <f>Labels!B89</f>
        <v>Q 5</v>
      </c>
      <c r="B383" s="77"/>
      <c r="C383" s="77"/>
      <c r="D383" s="43"/>
    </row>
    <row r="384" spans="1:4" ht="12.75" customHeight="1">
      <c r="A384" s="55" t="str">
        <f>"   "&amp;Labels!B69</f>
        <v xml:space="preserve">   Customer 1</v>
      </c>
      <c r="B384" s="74">
        <f>Inputs!H67*Inputs!H29</f>
        <v>0</v>
      </c>
      <c r="C384" s="74">
        <f>Inputs!H77*Inputs!H30</f>
        <v>0</v>
      </c>
      <c r="D384" s="43">
        <f t="shared" ref="D384:D393" si="31">SUM(B384:C384)</f>
        <v>0</v>
      </c>
    </row>
    <row r="385" spans="1:4" ht="12.75" customHeight="1">
      <c r="A385" s="55" t="str">
        <f>"   "&amp;Labels!B70</f>
        <v xml:space="preserve">   Customer 2</v>
      </c>
      <c r="B385" s="74">
        <f>Inputs!H68*Inputs!H29</f>
        <v>0</v>
      </c>
      <c r="C385" s="74">
        <f>Inputs!H78*Inputs!H30</f>
        <v>0</v>
      </c>
      <c r="D385" s="43">
        <f t="shared" si="31"/>
        <v>0</v>
      </c>
    </row>
    <row r="386" spans="1:4" ht="12.75" customHeight="1">
      <c r="A386" s="55" t="str">
        <f>"   "&amp;Labels!B71</f>
        <v xml:space="preserve">   Customer 3</v>
      </c>
      <c r="B386" s="74">
        <f>Inputs!H69*Inputs!H29</f>
        <v>0</v>
      </c>
      <c r="C386" s="74">
        <f>Inputs!H79*Inputs!H30</f>
        <v>0</v>
      </c>
      <c r="D386" s="43">
        <f t="shared" si="31"/>
        <v>0</v>
      </c>
    </row>
    <row r="387" spans="1:4" ht="12.75" customHeight="1">
      <c r="A387" s="55" t="str">
        <f>"   "&amp;Labels!B72</f>
        <v xml:space="preserve">   Customer 4</v>
      </c>
      <c r="B387" s="74">
        <f>Inputs!H70*Inputs!H29</f>
        <v>0</v>
      </c>
      <c r="C387" s="74">
        <f>Inputs!H80*Inputs!H30</f>
        <v>0</v>
      </c>
      <c r="D387" s="43">
        <f t="shared" si="31"/>
        <v>0</v>
      </c>
    </row>
    <row r="388" spans="1:4" ht="12.75" customHeight="1">
      <c r="A388" s="55" t="str">
        <f>"   "&amp;Labels!B73</f>
        <v xml:space="preserve">   Customer 5</v>
      </c>
      <c r="B388" s="74">
        <f>Inputs!H71*Inputs!H29</f>
        <v>0</v>
      </c>
      <c r="C388" s="74">
        <f>Inputs!H81*Inputs!H30</f>
        <v>0</v>
      </c>
      <c r="D388" s="43">
        <f t="shared" si="31"/>
        <v>0</v>
      </c>
    </row>
    <row r="389" spans="1:4" ht="12.75" customHeight="1">
      <c r="A389" s="55" t="str">
        <f>"   "&amp;Labels!B74</f>
        <v xml:space="preserve">   Customer 6</v>
      </c>
      <c r="B389" s="74">
        <f>Inputs!H72*Inputs!H29</f>
        <v>0</v>
      </c>
      <c r="C389" s="74">
        <f>Inputs!H82*Inputs!H30</f>
        <v>0</v>
      </c>
      <c r="D389" s="43">
        <f t="shared" si="31"/>
        <v>0</v>
      </c>
    </row>
    <row r="390" spans="1:4" ht="12.75" customHeight="1">
      <c r="A390" s="55" t="str">
        <f>"   "&amp;Labels!B75</f>
        <v xml:space="preserve">   Customer 7</v>
      </c>
      <c r="B390" s="74">
        <f>Inputs!H73*Inputs!H29</f>
        <v>0</v>
      </c>
      <c r="C390" s="74">
        <f>Inputs!H83*Inputs!H30</f>
        <v>0</v>
      </c>
      <c r="D390" s="43">
        <f t="shared" si="31"/>
        <v>0</v>
      </c>
    </row>
    <row r="391" spans="1:4" ht="12.75" customHeight="1">
      <c r="A391" s="55" t="str">
        <f>"   "&amp;Labels!B76</f>
        <v xml:space="preserve">   Customer 8</v>
      </c>
      <c r="B391" s="74">
        <f>Inputs!H74*Inputs!H29</f>
        <v>0</v>
      </c>
      <c r="C391" s="74">
        <f>Inputs!H84*Inputs!H30</f>
        <v>0</v>
      </c>
      <c r="D391" s="43">
        <f t="shared" si="31"/>
        <v>0</v>
      </c>
    </row>
    <row r="392" spans="1:4" ht="12.75" customHeight="1">
      <c r="A392" s="55" t="str">
        <f>"   "&amp;Labels!B77</f>
        <v xml:space="preserve">   Customer 9</v>
      </c>
      <c r="B392" s="74">
        <f>Inputs!H75*Inputs!H29</f>
        <v>0</v>
      </c>
      <c r="C392" s="74">
        <f>Inputs!H85*Inputs!H30</f>
        <v>0</v>
      </c>
      <c r="D392" s="43">
        <f t="shared" si="31"/>
        <v>0</v>
      </c>
    </row>
    <row r="393" spans="1:4" ht="12.75" customHeight="1">
      <c r="A393" s="55" t="str">
        <f>"   "&amp;Labels!B78</f>
        <v xml:space="preserve">   Customer 10</v>
      </c>
      <c r="B393" s="74">
        <f>Inputs!H76*Inputs!H29</f>
        <v>0</v>
      </c>
      <c r="C393" s="74">
        <f>Inputs!H86*Inputs!H30</f>
        <v>0</v>
      </c>
      <c r="D393" s="43">
        <f t="shared" si="31"/>
        <v>0</v>
      </c>
    </row>
    <row r="394" spans="1:4" ht="12.75" customHeight="1">
      <c r="A394" s="63" t="str">
        <f>"   "&amp;Labels!C68</f>
        <v xml:space="preserve">   Total</v>
      </c>
      <c r="B394" s="77">
        <f>SUM(B384:B393)</f>
        <v>0</v>
      </c>
      <c r="C394" s="77">
        <f>SUM(C384:C393)</f>
        <v>0</v>
      </c>
      <c r="D394" s="43">
        <f>SUM(D384:D393)</f>
        <v>0</v>
      </c>
    </row>
    <row r="395" spans="1:4" ht="12.75" customHeight="1">
      <c r="A395" s="63" t="str">
        <f>Labels!B90</f>
        <v>Q 6</v>
      </c>
      <c r="B395" s="77"/>
      <c r="C395" s="77"/>
      <c r="D395" s="43"/>
    </row>
    <row r="396" spans="1:4" ht="12.75" customHeight="1">
      <c r="A396" s="55" t="str">
        <f>"   "&amp;Labels!B69</f>
        <v xml:space="preserve">   Customer 1</v>
      </c>
      <c r="B396" s="74">
        <f>Inputs!I67*Inputs!H29</f>
        <v>0</v>
      </c>
      <c r="C396" s="74">
        <f>Inputs!I77*Inputs!H30</f>
        <v>0</v>
      </c>
      <c r="D396" s="43">
        <f t="shared" ref="D396:D405" si="32">SUM(B396:C396)</f>
        <v>0</v>
      </c>
    </row>
    <row r="397" spans="1:4" ht="12.75" customHeight="1">
      <c r="A397" s="55" t="str">
        <f>"   "&amp;Labels!B70</f>
        <v xml:space="preserve">   Customer 2</v>
      </c>
      <c r="B397" s="74">
        <f>Inputs!I68*Inputs!H29</f>
        <v>0</v>
      </c>
      <c r="C397" s="74">
        <f>Inputs!I78*Inputs!H30</f>
        <v>0</v>
      </c>
      <c r="D397" s="43">
        <f t="shared" si="32"/>
        <v>0</v>
      </c>
    </row>
    <row r="398" spans="1:4" ht="12.75" customHeight="1">
      <c r="A398" s="55" t="str">
        <f>"   "&amp;Labels!B71</f>
        <v xml:space="preserve">   Customer 3</v>
      </c>
      <c r="B398" s="74">
        <f>Inputs!I69*Inputs!H29</f>
        <v>0</v>
      </c>
      <c r="C398" s="74">
        <f>Inputs!I79*Inputs!H30</f>
        <v>0</v>
      </c>
      <c r="D398" s="43">
        <f t="shared" si="32"/>
        <v>0</v>
      </c>
    </row>
    <row r="399" spans="1:4" ht="12.75" customHeight="1">
      <c r="A399" s="55" t="str">
        <f>"   "&amp;Labels!B72</f>
        <v xml:space="preserve">   Customer 4</v>
      </c>
      <c r="B399" s="74">
        <f>Inputs!I70*Inputs!H29</f>
        <v>0</v>
      </c>
      <c r="C399" s="74">
        <f>Inputs!I80*Inputs!H30</f>
        <v>0</v>
      </c>
      <c r="D399" s="43">
        <f t="shared" si="32"/>
        <v>0</v>
      </c>
    </row>
    <row r="400" spans="1:4" ht="12.75" customHeight="1">
      <c r="A400" s="55" t="str">
        <f>"   "&amp;Labels!B73</f>
        <v xml:space="preserve">   Customer 5</v>
      </c>
      <c r="B400" s="74">
        <f>Inputs!I71*Inputs!H29</f>
        <v>0</v>
      </c>
      <c r="C400" s="74">
        <f>Inputs!I81*Inputs!H30</f>
        <v>0</v>
      </c>
      <c r="D400" s="43">
        <f t="shared" si="32"/>
        <v>0</v>
      </c>
    </row>
    <row r="401" spans="1:4" ht="12.75" customHeight="1">
      <c r="A401" s="55" t="str">
        <f>"   "&amp;Labels!B74</f>
        <v xml:space="preserve">   Customer 6</v>
      </c>
      <c r="B401" s="74">
        <f>Inputs!I72*Inputs!H29</f>
        <v>0</v>
      </c>
      <c r="C401" s="74">
        <f>Inputs!I82*Inputs!H30</f>
        <v>0</v>
      </c>
      <c r="D401" s="43">
        <f t="shared" si="32"/>
        <v>0</v>
      </c>
    </row>
    <row r="402" spans="1:4" ht="12.75" customHeight="1">
      <c r="A402" s="55" t="str">
        <f>"   "&amp;Labels!B75</f>
        <v xml:space="preserve">   Customer 7</v>
      </c>
      <c r="B402" s="74">
        <f>Inputs!I73*Inputs!H29</f>
        <v>0</v>
      </c>
      <c r="C402" s="74">
        <f>Inputs!I83*Inputs!H30</f>
        <v>0</v>
      </c>
      <c r="D402" s="43">
        <f t="shared" si="32"/>
        <v>0</v>
      </c>
    </row>
    <row r="403" spans="1:4" ht="12.75" customHeight="1">
      <c r="A403" s="55" t="str">
        <f>"   "&amp;Labels!B76</f>
        <v xml:space="preserve">   Customer 8</v>
      </c>
      <c r="B403" s="74">
        <f>Inputs!I74*Inputs!H29</f>
        <v>0</v>
      </c>
      <c r="C403" s="74">
        <f>Inputs!I84*Inputs!H30</f>
        <v>0</v>
      </c>
      <c r="D403" s="43">
        <f t="shared" si="32"/>
        <v>0</v>
      </c>
    </row>
    <row r="404" spans="1:4" ht="12.75" customHeight="1">
      <c r="A404" s="55" t="str">
        <f>"   "&amp;Labels!B77</f>
        <v xml:space="preserve">   Customer 9</v>
      </c>
      <c r="B404" s="74">
        <f>Inputs!I75*Inputs!H29</f>
        <v>0</v>
      </c>
      <c r="C404" s="74">
        <f>Inputs!I85*Inputs!H30</f>
        <v>0</v>
      </c>
      <c r="D404" s="43">
        <f t="shared" si="32"/>
        <v>0</v>
      </c>
    </row>
    <row r="405" spans="1:4" ht="12.75" customHeight="1">
      <c r="A405" s="55" t="str">
        <f>"   "&amp;Labels!B78</f>
        <v xml:space="preserve">   Customer 10</v>
      </c>
      <c r="B405" s="74">
        <f>Inputs!I76*Inputs!H29</f>
        <v>0</v>
      </c>
      <c r="C405" s="74">
        <f>Inputs!I86*Inputs!H30</f>
        <v>0</v>
      </c>
      <c r="D405" s="43">
        <f t="shared" si="32"/>
        <v>0</v>
      </c>
    </row>
    <row r="406" spans="1:4" ht="12.75" customHeight="1">
      <c r="A406" s="63" t="str">
        <f>"   "&amp;Labels!C68</f>
        <v xml:space="preserve">   Total</v>
      </c>
      <c r="B406" s="77">
        <f>SUM(B396:B405)</f>
        <v>0</v>
      </c>
      <c r="C406" s="77">
        <f>SUM(C396:C405)</f>
        <v>0</v>
      </c>
      <c r="D406" s="43">
        <f>SUM(D396:D405)</f>
        <v>0</v>
      </c>
    </row>
    <row r="407" spans="1:4" ht="12.75" customHeight="1">
      <c r="A407" s="63" t="str">
        <f>Labels!B91</f>
        <v>Q 7</v>
      </c>
      <c r="B407" s="77"/>
      <c r="C407" s="77"/>
      <c r="D407" s="43"/>
    </row>
    <row r="408" spans="1:4" ht="12.75" customHeight="1">
      <c r="A408" s="55" t="str">
        <f>"   "&amp;Labels!B69</f>
        <v xml:space="preserve">   Customer 1</v>
      </c>
      <c r="B408" s="74">
        <f>Inputs!J67*Inputs!H29</f>
        <v>0</v>
      </c>
      <c r="C408" s="74">
        <f>Inputs!J77*Inputs!H30</f>
        <v>0</v>
      </c>
      <c r="D408" s="43">
        <f t="shared" ref="D408:D417" si="33">SUM(B408:C408)</f>
        <v>0</v>
      </c>
    </row>
    <row r="409" spans="1:4" ht="12.75" customHeight="1">
      <c r="A409" s="55" t="str">
        <f>"   "&amp;Labels!B70</f>
        <v xml:space="preserve">   Customer 2</v>
      </c>
      <c r="B409" s="74">
        <f>Inputs!J68*Inputs!H29</f>
        <v>0</v>
      </c>
      <c r="C409" s="74">
        <f>Inputs!J78*Inputs!H30</f>
        <v>0</v>
      </c>
      <c r="D409" s="43">
        <f t="shared" si="33"/>
        <v>0</v>
      </c>
    </row>
    <row r="410" spans="1:4" ht="12.75" customHeight="1">
      <c r="A410" s="55" t="str">
        <f>"   "&amp;Labels!B71</f>
        <v xml:space="preserve">   Customer 3</v>
      </c>
      <c r="B410" s="74">
        <f>Inputs!J69*Inputs!H29</f>
        <v>0</v>
      </c>
      <c r="C410" s="74">
        <f>Inputs!J79*Inputs!H30</f>
        <v>0</v>
      </c>
      <c r="D410" s="43">
        <f t="shared" si="33"/>
        <v>0</v>
      </c>
    </row>
    <row r="411" spans="1:4" ht="12.75" customHeight="1">
      <c r="A411" s="55" t="str">
        <f>"   "&amp;Labels!B72</f>
        <v xml:space="preserve">   Customer 4</v>
      </c>
      <c r="B411" s="74">
        <f>Inputs!J70*Inputs!H29</f>
        <v>0</v>
      </c>
      <c r="C411" s="74">
        <f>Inputs!J80*Inputs!H30</f>
        <v>0</v>
      </c>
      <c r="D411" s="43">
        <f t="shared" si="33"/>
        <v>0</v>
      </c>
    </row>
    <row r="412" spans="1:4" ht="12.75" customHeight="1">
      <c r="A412" s="55" t="str">
        <f>"   "&amp;Labels!B73</f>
        <v xml:space="preserve">   Customer 5</v>
      </c>
      <c r="B412" s="74">
        <f>Inputs!J71*Inputs!H29</f>
        <v>0</v>
      </c>
      <c r="C412" s="74">
        <f>Inputs!J81*Inputs!H30</f>
        <v>0</v>
      </c>
      <c r="D412" s="43">
        <f t="shared" si="33"/>
        <v>0</v>
      </c>
    </row>
    <row r="413" spans="1:4" ht="12.75" customHeight="1">
      <c r="A413" s="55" t="str">
        <f>"   "&amp;Labels!B74</f>
        <v xml:space="preserve">   Customer 6</v>
      </c>
      <c r="B413" s="74">
        <f>Inputs!J72*Inputs!H29</f>
        <v>0</v>
      </c>
      <c r="C413" s="74">
        <f>Inputs!J82*Inputs!H30</f>
        <v>0</v>
      </c>
      <c r="D413" s="43">
        <f t="shared" si="33"/>
        <v>0</v>
      </c>
    </row>
    <row r="414" spans="1:4" ht="12.75" customHeight="1">
      <c r="A414" s="55" t="str">
        <f>"   "&amp;Labels!B75</f>
        <v xml:space="preserve">   Customer 7</v>
      </c>
      <c r="B414" s="74">
        <f>Inputs!J73*Inputs!H29</f>
        <v>0</v>
      </c>
      <c r="C414" s="74">
        <f>Inputs!J83*Inputs!H30</f>
        <v>0</v>
      </c>
      <c r="D414" s="43">
        <f t="shared" si="33"/>
        <v>0</v>
      </c>
    </row>
    <row r="415" spans="1:4" ht="12.75" customHeight="1">
      <c r="A415" s="55" t="str">
        <f>"   "&amp;Labels!B76</f>
        <v xml:space="preserve">   Customer 8</v>
      </c>
      <c r="B415" s="74">
        <f>Inputs!J74*Inputs!H29</f>
        <v>0</v>
      </c>
      <c r="C415" s="74">
        <f>Inputs!J84*Inputs!H30</f>
        <v>0</v>
      </c>
      <c r="D415" s="43">
        <f t="shared" si="33"/>
        <v>0</v>
      </c>
    </row>
    <row r="416" spans="1:4" ht="12.75" customHeight="1">
      <c r="A416" s="55" t="str">
        <f>"   "&amp;Labels!B77</f>
        <v xml:space="preserve">   Customer 9</v>
      </c>
      <c r="B416" s="74">
        <f>Inputs!J75*Inputs!H29</f>
        <v>0</v>
      </c>
      <c r="C416" s="74">
        <f>Inputs!J85*Inputs!H30</f>
        <v>0</v>
      </c>
      <c r="D416" s="43">
        <f t="shared" si="33"/>
        <v>0</v>
      </c>
    </row>
    <row r="417" spans="1:4" ht="12.75" customHeight="1">
      <c r="A417" s="55" t="str">
        <f>"   "&amp;Labels!B78</f>
        <v xml:space="preserve">   Customer 10</v>
      </c>
      <c r="B417" s="74">
        <f>Inputs!J76*Inputs!H29</f>
        <v>0</v>
      </c>
      <c r="C417" s="74">
        <f>Inputs!J86*Inputs!H30</f>
        <v>0</v>
      </c>
      <c r="D417" s="43">
        <f t="shared" si="33"/>
        <v>0</v>
      </c>
    </row>
    <row r="418" spans="1:4" ht="12.75" customHeight="1">
      <c r="A418" s="63" t="str">
        <f>"   "&amp;Labels!C68</f>
        <v xml:space="preserve">   Total</v>
      </c>
      <c r="B418" s="77">
        <f>SUM(B408:B417)</f>
        <v>0</v>
      </c>
      <c r="C418" s="77">
        <f>SUM(C408:C417)</f>
        <v>0</v>
      </c>
      <c r="D418" s="43">
        <f>SUM(D408:D417)</f>
        <v>0</v>
      </c>
    </row>
    <row r="419" spans="1:4" ht="12.75" customHeight="1">
      <c r="A419" s="63" t="str">
        <f>Labels!B92</f>
        <v>Q 8</v>
      </c>
      <c r="B419" s="77"/>
      <c r="C419" s="77"/>
      <c r="D419" s="43"/>
    </row>
    <row r="420" spans="1:4" ht="12.75" customHeight="1">
      <c r="A420" s="55" t="str">
        <f>"   "&amp;Labels!B69</f>
        <v xml:space="preserve">   Customer 1</v>
      </c>
      <c r="B420" s="74">
        <f>Inputs!K67*Inputs!H29</f>
        <v>0</v>
      </c>
      <c r="C420" s="74">
        <f>Inputs!K77*Inputs!H30</f>
        <v>0</v>
      </c>
      <c r="D420" s="43">
        <f t="shared" ref="D420:D429" si="34">SUM(B420:C420)</f>
        <v>0</v>
      </c>
    </row>
    <row r="421" spans="1:4" ht="12.75" customHeight="1">
      <c r="A421" s="55" t="str">
        <f>"   "&amp;Labels!B70</f>
        <v xml:space="preserve">   Customer 2</v>
      </c>
      <c r="B421" s="74">
        <f>Inputs!K68*Inputs!H29</f>
        <v>0</v>
      </c>
      <c r="C421" s="74">
        <f>Inputs!K78*Inputs!H30</f>
        <v>0</v>
      </c>
      <c r="D421" s="43">
        <f t="shared" si="34"/>
        <v>0</v>
      </c>
    </row>
    <row r="422" spans="1:4" ht="12.75" customHeight="1">
      <c r="A422" s="55" t="str">
        <f>"   "&amp;Labels!B71</f>
        <v xml:space="preserve">   Customer 3</v>
      </c>
      <c r="B422" s="74">
        <f>Inputs!K69*Inputs!H29</f>
        <v>0</v>
      </c>
      <c r="C422" s="74">
        <f>Inputs!K79*Inputs!H30</f>
        <v>0</v>
      </c>
      <c r="D422" s="43">
        <f t="shared" si="34"/>
        <v>0</v>
      </c>
    </row>
    <row r="423" spans="1:4" ht="12.75" customHeight="1">
      <c r="A423" s="55" t="str">
        <f>"   "&amp;Labels!B72</f>
        <v xml:space="preserve">   Customer 4</v>
      </c>
      <c r="B423" s="74">
        <f>Inputs!K70*Inputs!H29</f>
        <v>0</v>
      </c>
      <c r="C423" s="74">
        <f>Inputs!K80*Inputs!H30</f>
        <v>0</v>
      </c>
      <c r="D423" s="43">
        <f t="shared" si="34"/>
        <v>0</v>
      </c>
    </row>
    <row r="424" spans="1:4" ht="12.75" customHeight="1">
      <c r="A424" s="55" t="str">
        <f>"   "&amp;Labels!B73</f>
        <v xml:space="preserve">   Customer 5</v>
      </c>
      <c r="B424" s="74">
        <f>Inputs!K71*Inputs!H29</f>
        <v>0</v>
      </c>
      <c r="C424" s="74">
        <f>Inputs!K81*Inputs!H30</f>
        <v>0</v>
      </c>
      <c r="D424" s="43">
        <f t="shared" si="34"/>
        <v>0</v>
      </c>
    </row>
    <row r="425" spans="1:4" ht="12.75" customHeight="1">
      <c r="A425" s="55" t="str">
        <f>"   "&amp;Labels!B74</f>
        <v xml:space="preserve">   Customer 6</v>
      </c>
      <c r="B425" s="74">
        <f>Inputs!K72*Inputs!H29</f>
        <v>0</v>
      </c>
      <c r="C425" s="74">
        <f>Inputs!K82*Inputs!H30</f>
        <v>0</v>
      </c>
      <c r="D425" s="43">
        <f t="shared" si="34"/>
        <v>0</v>
      </c>
    </row>
    <row r="426" spans="1:4" ht="12.75" customHeight="1">
      <c r="A426" s="55" t="str">
        <f>"   "&amp;Labels!B75</f>
        <v xml:space="preserve">   Customer 7</v>
      </c>
      <c r="B426" s="74">
        <f>Inputs!K73*Inputs!H29</f>
        <v>0</v>
      </c>
      <c r="C426" s="74">
        <f>Inputs!K83*Inputs!H30</f>
        <v>0</v>
      </c>
      <c r="D426" s="43">
        <f t="shared" si="34"/>
        <v>0</v>
      </c>
    </row>
    <row r="427" spans="1:4" ht="12.75" customHeight="1">
      <c r="A427" s="55" t="str">
        <f>"   "&amp;Labels!B76</f>
        <v xml:space="preserve">   Customer 8</v>
      </c>
      <c r="B427" s="74">
        <f>Inputs!K74*Inputs!H29</f>
        <v>0</v>
      </c>
      <c r="C427" s="74">
        <f>Inputs!K84*Inputs!H30</f>
        <v>0</v>
      </c>
      <c r="D427" s="43">
        <f t="shared" si="34"/>
        <v>0</v>
      </c>
    </row>
    <row r="428" spans="1:4" ht="12.75" customHeight="1">
      <c r="A428" s="55" t="str">
        <f>"   "&amp;Labels!B77</f>
        <v xml:space="preserve">   Customer 9</v>
      </c>
      <c r="B428" s="74">
        <f>Inputs!K75*Inputs!H29</f>
        <v>0</v>
      </c>
      <c r="C428" s="74">
        <f>Inputs!K85*Inputs!H30</f>
        <v>0</v>
      </c>
      <c r="D428" s="43">
        <f t="shared" si="34"/>
        <v>0</v>
      </c>
    </row>
    <row r="429" spans="1:4" ht="12.75" customHeight="1">
      <c r="A429" s="55" t="str">
        <f>"   "&amp;Labels!B78</f>
        <v xml:space="preserve">   Customer 10</v>
      </c>
      <c r="B429" s="74">
        <f>Inputs!K76*Inputs!H29</f>
        <v>0</v>
      </c>
      <c r="C429" s="74">
        <f>Inputs!K86*Inputs!H30</f>
        <v>0</v>
      </c>
      <c r="D429" s="43">
        <f t="shared" si="34"/>
        <v>0</v>
      </c>
    </row>
    <row r="430" spans="1:4" ht="12.75" customHeight="1">
      <c r="A430" s="63" t="str">
        <f>"   "&amp;Labels!C68</f>
        <v xml:space="preserve">   Total</v>
      </c>
      <c r="B430" s="77">
        <f>SUM(B420:B429)</f>
        <v>0</v>
      </c>
      <c r="C430" s="77">
        <f>SUM(C420:C429)</f>
        <v>0</v>
      </c>
      <c r="D430" s="43">
        <f>SUM(D420:D429)</f>
        <v>0</v>
      </c>
    </row>
    <row r="431" spans="1:4" ht="12.75" customHeight="1">
      <c r="A431" s="17" t="str">
        <f>Labels!C84</f>
        <v>Total</v>
      </c>
      <c r="B431" s="101">
        <f>SUM(B346,B358,B370,B382,B394,B406,B418,B430)</f>
        <v>0</v>
      </c>
      <c r="C431" s="101">
        <f>SUM(C346,C358,C370,C382,C394,C406,C418,C430)</f>
        <v>0</v>
      </c>
      <c r="D431" s="80">
        <f>SUM(D346,D358,D370,D382,D394,D406,D418,D430)</f>
        <v>0</v>
      </c>
    </row>
    <row r="432" spans="1:4" ht="12.75" customHeight="1">
      <c r="A432" s="55" t="str">
        <f>"   "&amp;Labels!B69</f>
        <v xml:space="preserve">   Customer 1</v>
      </c>
      <c r="B432" s="74">
        <f t="shared" ref="B432:D441" si="35">SUM(B336,B348,B360,B372,B384,B396,B408,B420)</f>
        <v>0</v>
      </c>
      <c r="C432" s="74">
        <f t="shared" si="35"/>
        <v>0</v>
      </c>
      <c r="D432" s="43">
        <f t="shared" si="35"/>
        <v>0</v>
      </c>
    </row>
    <row r="433" spans="1:11" ht="12.75" customHeight="1">
      <c r="A433" s="55" t="str">
        <f>"   "&amp;Labels!B70</f>
        <v xml:space="preserve">   Customer 2</v>
      </c>
      <c r="B433" s="74">
        <f t="shared" si="35"/>
        <v>0</v>
      </c>
      <c r="C433" s="74">
        <f t="shared" si="35"/>
        <v>0</v>
      </c>
      <c r="D433" s="43">
        <f t="shared" si="35"/>
        <v>0</v>
      </c>
    </row>
    <row r="434" spans="1:11" ht="12.75" customHeight="1">
      <c r="A434" s="55" t="str">
        <f>"   "&amp;Labels!B71</f>
        <v xml:space="preserve">   Customer 3</v>
      </c>
      <c r="B434" s="74">
        <f t="shared" si="35"/>
        <v>0</v>
      </c>
      <c r="C434" s="74">
        <f t="shared" si="35"/>
        <v>0</v>
      </c>
      <c r="D434" s="43">
        <f t="shared" si="35"/>
        <v>0</v>
      </c>
    </row>
    <row r="435" spans="1:11" ht="12.75" customHeight="1">
      <c r="A435" s="55" t="str">
        <f>"   "&amp;Labels!B72</f>
        <v xml:space="preserve">   Customer 4</v>
      </c>
      <c r="B435" s="74">
        <f t="shared" si="35"/>
        <v>0</v>
      </c>
      <c r="C435" s="74">
        <f t="shared" si="35"/>
        <v>0</v>
      </c>
      <c r="D435" s="43">
        <f t="shared" si="35"/>
        <v>0</v>
      </c>
    </row>
    <row r="436" spans="1:11" ht="12.75" customHeight="1">
      <c r="A436" s="55" t="str">
        <f>"   "&amp;Labels!B73</f>
        <v xml:space="preserve">   Customer 5</v>
      </c>
      <c r="B436" s="74">
        <f t="shared" si="35"/>
        <v>0</v>
      </c>
      <c r="C436" s="74">
        <f t="shared" si="35"/>
        <v>0</v>
      </c>
      <c r="D436" s="43">
        <f t="shared" si="35"/>
        <v>0</v>
      </c>
    </row>
    <row r="437" spans="1:11" ht="12.75" customHeight="1">
      <c r="A437" s="55" t="str">
        <f>"   "&amp;Labels!B74</f>
        <v xml:space="preserve">   Customer 6</v>
      </c>
      <c r="B437" s="74">
        <f t="shared" si="35"/>
        <v>0</v>
      </c>
      <c r="C437" s="74">
        <f t="shared" si="35"/>
        <v>0</v>
      </c>
      <c r="D437" s="43">
        <f t="shared" si="35"/>
        <v>0</v>
      </c>
    </row>
    <row r="438" spans="1:11" ht="12.75" customHeight="1">
      <c r="A438" s="55" t="str">
        <f>"   "&amp;Labels!B75</f>
        <v xml:space="preserve">   Customer 7</v>
      </c>
      <c r="B438" s="74">
        <f t="shared" si="35"/>
        <v>0</v>
      </c>
      <c r="C438" s="74">
        <f t="shared" si="35"/>
        <v>0</v>
      </c>
      <c r="D438" s="43">
        <f t="shared" si="35"/>
        <v>0</v>
      </c>
    </row>
    <row r="439" spans="1:11" ht="12.75" customHeight="1">
      <c r="A439" s="55" t="str">
        <f>"   "&amp;Labels!B76</f>
        <v xml:space="preserve">   Customer 8</v>
      </c>
      <c r="B439" s="74">
        <f t="shared" si="35"/>
        <v>0</v>
      </c>
      <c r="C439" s="74">
        <f t="shared" si="35"/>
        <v>0</v>
      </c>
      <c r="D439" s="43">
        <f t="shared" si="35"/>
        <v>0</v>
      </c>
    </row>
    <row r="440" spans="1:11" ht="12.75" customHeight="1">
      <c r="A440" s="55" t="str">
        <f>"   "&amp;Labels!B77</f>
        <v xml:space="preserve">   Customer 9</v>
      </c>
      <c r="B440" s="74">
        <f t="shared" si="35"/>
        <v>0</v>
      </c>
      <c r="C440" s="74">
        <f t="shared" si="35"/>
        <v>0</v>
      </c>
      <c r="D440" s="43">
        <f t="shared" si="35"/>
        <v>0</v>
      </c>
    </row>
    <row r="441" spans="1:11" ht="12.75" customHeight="1">
      <c r="A441" s="55" t="str">
        <f>"   "&amp;Labels!B78</f>
        <v xml:space="preserve">   Customer 10</v>
      </c>
      <c r="B441" s="74">
        <f t="shared" si="35"/>
        <v>0</v>
      </c>
      <c r="C441" s="74">
        <f t="shared" si="35"/>
        <v>0</v>
      </c>
      <c r="D441" s="43">
        <f t="shared" si="35"/>
        <v>0</v>
      </c>
    </row>
    <row r="442" spans="1:11" ht="12.75" customHeight="1">
      <c r="A442" s="58" t="str">
        <f>"   "&amp;Labels!C68</f>
        <v xml:space="preserve">   Total</v>
      </c>
      <c r="B442" s="75">
        <f>B431</f>
        <v>0</v>
      </c>
      <c r="C442" s="75">
        <f>C431</f>
        <v>0</v>
      </c>
      <c r="D442" s="45">
        <f>D431</f>
        <v>0</v>
      </c>
    </row>
    <row r="443" spans="1:11" ht="12.75" customHeight="1">
      <c r="A443" s="1" t="str">
        <f>"Bluebird_GM_1"</f>
        <v>Bluebird_GM_1</v>
      </c>
    </row>
    <row r="444" spans="1:11" ht="12.75" customHeight="1">
      <c r="A444" s="3" t="str">
        <f>Labels!D95</f>
        <v>Products</v>
      </c>
      <c r="B444" s="27" t="str">
        <f>"Q1 FY2009"</f>
        <v>Q1 FY2009</v>
      </c>
      <c r="C444" s="28" t="str">
        <f>"Q2 FY2009"</f>
        <v>Q2 FY2009</v>
      </c>
      <c r="D444" s="28" t="str">
        <f>"Q3 FY2009"</f>
        <v>Q3 FY2009</v>
      </c>
      <c r="E444" s="28" t="str">
        <f>"Q4 FY2009"</f>
        <v>Q4 FY2009</v>
      </c>
      <c r="F444" s="39" t="str">
        <f>"FY2009"</f>
        <v>FY2009</v>
      </c>
      <c r="G444" s="28" t="str">
        <f>"Q1 FY2010"</f>
        <v>Q1 FY2010</v>
      </c>
      <c r="H444" s="28" t="str">
        <f>"Q2 FY2010"</f>
        <v>Q2 FY2010</v>
      </c>
      <c r="I444" s="28" t="str">
        <f>"Q3 FY2010"</f>
        <v>Q3 FY2010</v>
      </c>
      <c r="J444" s="28" t="str">
        <f>"Q4 FY2010"</f>
        <v>Q4 FY2010</v>
      </c>
      <c r="K444" s="39" t="str">
        <f>"FY2010"</f>
        <v>FY2010</v>
      </c>
    </row>
    <row r="445" spans="1:11" ht="12.75" customHeight="1">
      <c r="A445" s="52" t="str">
        <f>Labels!B95</f>
        <v>Product 1</v>
      </c>
      <c r="B445" s="73"/>
      <c r="C445" s="73"/>
      <c r="D445" s="73"/>
      <c r="E445" s="73"/>
      <c r="F445" s="41"/>
      <c r="G445" s="73"/>
      <c r="H445" s="73"/>
      <c r="I445" s="73"/>
      <c r="J445" s="73"/>
      <c r="K445" s="41"/>
    </row>
    <row r="446" spans="1:11" ht="12.75" customHeight="1">
      <c r="A446" s="55" t="str">
        <f>"   "&amp;Labels!B69</f>
        <v xml:space="preserve">   Customer 1</v>
      </c>
      <c r="B446" s="74">
        <f>Inputs!D94*Inputs!D201</f>
        <v>0</v>
      </c>
      <c r="C446" s="74">
        <f>Inputs!E94*Inputs!E201</f>
        <v>0</v>
      </c>
      <c r="D446" s="74">
        <f>Inputs!F94*Inputs!F201</f>
        <v>0</v>
      </c>
      <c r="E446" s="74">
        <f>Inputs!G94*Inputs!G201</f>
        <v>0</v>
      </c>
      <c r="F446" s="43">
        <f t="shared" ref="F446:F456" si="36">SUM(B446:E446)</f>
        <v>0</v>
      </c>
      <c r="G446" s="74">
        <f>Inputs!I94*Inputs!I201</f>
        <v>0</v>
      </c>
      <c r="H446" s="74">
        <f>Inputs!J94*Inputs!J201</f>
        <v>0</v>
      </c>
      <c r="I446" s="74">
        <f>Inputs!K94*Inputs!K201</f>
        <v>0</v>
      </c>
      <c r="J446" s="74">
        <f>Inputs!L94*Inputs!L201</f>
        <v>0</v>
      </c>
      <c r="K446" s="43">
        <f t="shared" ref="K446:K456" si="37">SUM(G446:J446)</f>
        <v>0</v>
      </c>
    </row>
    <row r="447" spans="1:11" ht="12.75" customHeight="1">
      <c r="A447" s="55" t="str">
        <f>"   "&amp;Labels!B70</f>
        <v xml:space="preserve">   Customer 2</v>
      </c>
      <c r="B447" s="74">
        <f>Inputs!D95*Inputs!D202</f>
        <v>0</v>
      </c>
      <c r="C447" s="74">
        <f>Inputs!E95*Inputs!E202</f>
        <v>0</v>
      </c>
      <c r="D447" s="74">
        <f>Inputs!F95*Inputs!F202</f>
        <v>0</v>
      </c>
      <c r="E447" s="74">
        <f>Inputs!G95*Inputs!G202</f>
        <v>0</v>
      </c>
      <c r="F447" s="43">
        <f t="shared" si="36"/>
        <v>0</v>
      </c>
      <c r="G447" s="74">
        <f>Inputs!I95*Inputs!I202</f>
        <v>0</v>
      </c>
      <c r="H447" s="74">
        <f>Inputs!J95*Inputs!J202</f>
        <v>0</v>
      </c>
      <c r="I447" s="74">
        <f>Inputs!K95*Inputs!K202</f>
        <v>0</v>
      </c>
      <c r="J447" s="74">
        <f>Inputs!L95*Inputs!L202</f>
        <v>0</v>
      </c>
      <c r="K447" s="43">
        <f t="shared" si="37"/>
        <v>0</v>
      </c>
    </row>
    <row r="448" spans="1:11" ht="12.75" customHeight="1">
      <c r="A448" s="55" t="str">
        <f>"   "&amp;Labels!B71</f>
        <v xml:space="preserve">   Customer 3</v>
      </c>
      <c r="B448" s="74">
        <f>Inputs!D96*Inputs!D203</f>
        <v>0</v>
      </c>
      <c r="C448" s="74">
        <f>Inputs!E96*Inputs!E203</f>
        <v>0</v>
      </c>
      <c r="D448" s="74">
        <f>Inputs!F96*Inputs!F203</f>
        <v>0</v>
      </c>
      <c r="E448" s="74">
        <f>Inputs!G96*Inputs!G203</f>
        <v>0</v>
      </c>
      <c r="F448" s="43">
        <f t="shared" si="36"/>
        <v>0</v>
      </c>
      <c r="G448" s="74">
        <f>Inputs!I96*Inputs!I203</f>
        <v>0</v>
      </c>
      <c r="H448" s="74">
        <f>Inputs!J96*Inputs!J203</f>
        <v>0</v>
      </c>
      <c r="I448" s="74">
        <f>Inputs!K96*Inputs!K203</f>
        <v>0</v>
      </c>
      <c r="J448" s="74">
        <f>Inputs!L96*Inputs!L203</f>
        <v>0</v>
      </c>
      <c r="K448" s="43">
        <f t="shared" si="37"/>
        <v>0</v>
      </c>
    </row>
    <row r="449" spans="1:11" ht="12.75" customHeight="1">
      <c r="A449" s="55" t="str">
        <f>"   "&amp;Labels!B72</f>
        <v xml:space="preserve">   Customer 4</v>
      </c>
      <c r="B449" s="74">
        <f>Inputs!D97*Inputs!D204</f>
        <v>0</v>
      </c>
      <c r="C449" s="74">
        <f>Inputs!E97*Inputs!E204</f>
        <v>0</v>
      </c>
      <c r="D449" s="74">
        <f>Inputs!F97*Inputs!F204</f>
        <v>0</v>
      </c>
      <c r="E449" s="74">
        <f>Inputs!G97*Inputs!G204</f>
        <v>0</v>
      </c>
      <c r="F449" s="43">
        <f t="shared" si="36"/>
        <v>0</v>
      </c>
      <c r="G449" s="74">
        <f>Inputs!I97*Inputs!I204</f>
        <v>0</v>
      </c>
      <c r="H449" s="74">
        <f>Inputs!J97*Inputs!J204</f>
        <v>0</v>
      </c>
      <c r="I449" s="74">
        <f>Inputs!K97*Inputs!K204</f>
        <v>0</v>
      </c>
      <c r="J449" s="74">
        <f>Inputs!L97*Inputs!L204</f>
        <v>0</v>
      </c>
      <c r="K449" s="43">
        <f t="shared" si="37"/>
        <v>0</v>
      </c>
    </row>
    <row r="450" spans="1:11" ht="12.75" customHeight="1">
      <c r="A450" s="55" t="str">
        <f>"   "&amp;Labels!B73</f>
        <v xml:space="preserve">   Customer 5</v>
      </c>
      <c r="B450" s="74">
        <f>Inputs!D98*Inputs!D205</f>
        <v>0</v>
      </c>
      <c r="C450" s="74">
        <f>Inputs!E98*Inputs!E205</f>
        <v>0</v>
      </c>
      <c r="D450" s="74">
        <f>Inputs!F98*Inputs!F205</f>
        <v>0</v>
      </c>
      <c r="E450" s="74">
        <f>Inputs!G98*Inputs!G205</f>
        <v>0</v>
      </c>
      <c r="F450" s="43">
        <f t="shared" si="36"/>
        <v>0</v>
      </c>
      <c r="G450" s="74">
        <f>Inputs!I98*Inputs!I205</f>
        <v>0</v>
      </c>
      <c r="H450" s="74">
        <f>Inputs!J98*Inputs!J205</f>
        <v>0</v>
      </c>
      <c r="I450" s="74">
        <f>Inputs!K98*Inputs!K205</f>
        <v>0</v>
      </c>
      <c r="J450" s="74">
        <f>Inputs!L98*Inputs!L205</f>
        <v>0</v>
      </c>
      <c r="K450" s="43">
        <f t="shared" si="37"/>
        <v>0</v>
      </c>
    </row>
    <row r="451" spans="1:11" ht="12.75" customHeight="1">
      <c r="A451" s="55" t="str">
        <f>"   "&amp;Labels!B74</f>
        <v xml:space="preserve">   Customer 6</v>
      </c>
      <c r="B451" s="74">
        <f>Inputs!D99*Inputs!D206</f>
        <v>0</v>
      </c>
      <c r="C451" s="74">
        <f>Inputs!E99*Inputs!E206</f>
        <v>0</v>
      </c>
      <c r="D451" s="74">
        <f>Inputs!F99*Inputs!F206</f>
        <v>0</v>
      </c>
      <c r="E451" s="74">
        <f>Inputs!G99*Inputs!G206</f>
        <v>0</v>
      </c>
      <c r="F451" s="43">
        <f t="shared" si="36"/>
        <v>0</v>
      </c>
      <c r="G451" s="74">
        <f>Inputs!I99*Inputs!I206</f>
        <v>0</v>
      </c>
      <c r="H451" s="74">
        <f>Inputs!J99*Inputs!J206</f>
        <v>0</v>
      </c>
      <c r="I451" s="74">
        <f>Inputs!K99*Inputs!K206</f>
        <v>0</v>
      </c>
      <c r="J451" s="74">
        <f>Inputs!L99*Inputs!L206</f>
        <v>0</v>
      </c>
      <c r="K451" s="43">
        <f t="shared" si="37"/>
        <v>0</v>
      </c>
    </row>
    <row r="452" spans="1:11" ht="12.75" customHeight="1">
      <c r="A452" s="55" t="str">
        <f>"   "&amp;Labels!B75</f>
        <v xml:space="preserve">   Customer 7</v>
      </c>
      <c r="B452" s="74">
        <f>Inputs!D100*Inputs!D207</f>
        <v>0</v>
      </c>
      <c r="C452" s="74">
        <f>Inputs!E100*Inputs!E207</f>
        <v>0</v>
      </c>
      <c r="D452" s="74">
        <f>Inputs!F100*Inputs!F207</f>
        <v>0</v>
      </c>
      <c r="E452" s="74">
        <f>Inputs!G100*Inputs!G207</f>
        <v>0</v>
      </c>
      <c r="F452" s="43">
        <f t="shared" si="36"/>
        <v>0</v>
      </c>
      <c r="G452" s="74">
        <f>Inputs!I100*Inputs!I207</f>
        <v>0</v>
      </c>
      <c r="H452" s="74">
        <f>Inputs!J100*Inputs!J207</f>
        <v>0</v>
      </c>
      <c r="I452" s="74">
        <f>Inputs!K100*Inputs!K207</f>
        <v>0</v>
      </c>
      <c r="J452" s="74">
        <f>Inputs!L100*Inputs!L207</f>
        <v>0</v>
      </c>
      <c r="K452" s="43">
        <f t="shared" si="37"/>
        <v>0</v>
      </c>
    </row>
    <row r="453" spans="1:11" ht="12.75" customHeight="1">
      <c r="A453" s="55" t="str">
        <f>"   "&amp;Labels!B76</f>
        <v xml:space="preserve">   Customer 8</v>
      </c>
      <c r="B453" s="74">
        <f>Inputs!D101*Inputs!D208</f>
        <v>0</v>
      </c>
      <c r="C453" s="74">
        <f>Inputs!E101*Inputs!E208</f>
        <v>0</v>
      </c>
      <c r="D453" s="74">
        <f>Inputs!F101*Inputs!F208</f>
        <v>0</v>
      </c>
      <c r="E453" s="74">
        <f>Inputs!G101*Inputs!G208</f>
        <v>0</v>
      </c>
      <c r="F453" s="43">
        <f t="shared" si="36"/>
        <v>0</v>
      </c>
      <c r="G453" s="74">
        <f>Inputs!I101*Inputs!I208</f>
        <v>0</v>
      </c>
      <c r="H453" s="74">
        <f>Inputs!J101*Inputs!J208</f>
        <v>0</v>
      </c>
      <c r="I453" s="74">
        <f>Inputs!K101*Inputs!K208</f>
        <v>0</v>
      </c>
      <c r="J453" s="74">
        <f>Inputs!L101*Inputs!L208</f>
        <v>0</v>
      </c>
      <c r="K453" s="43">
        <f t="shared" si="37"/>
        <v>0</v>
      </c>
    </row>
    <row r="454" spans="1:11" ht="12.75" customHeight="1">
      <c r="A454" s="55" t="str">
        <f>"   "&amp;Labels!B77</f>
        <v xml:space="preserve">   Customer 9</v>
      </c>
      <c r="B454" s="74">
        <f>Inputs!D102*Inputs!D209</f>
        <v>0</v>
      </c>
      <c r="C454" s="74">
        <f>Inputs!E102*Inputs!E209</f>
        <v>0</v>
      </c>
      <c r="D454" s="74">
        <f>Inputs!F102*Inputs!F209</f>
        <v>0</v>
      </c>
      <c r="E454" s="74">
        <f>Inputs!G102*Inputs!G209</f>
        <v>0</v>
      </c>
      <c r="F454" s="43">
        <f t="shared" si="36"/>
        <v>0</v>
      </c>
      <c r="G454" s="74">
        <f>Inputs!I102*Inputs!I209</f>
        <v>0</v>
      </c>
      <c r="H454" s="74">
        <f>Inputs!J102*Inputs!J209</f>
        <v>0</v>
      </c>
      <c r="I454" s="74">
        <f>Inputs!K102*Inputs!K209</f>
        <v>0</v>
      </c>
      <c r="J454" s="74">
        <f>Inputs!L102*Inputs!L209</f>
        <v>0</v>
      </c>
      <c r="K454" s="43">
        <f t="shared" si="37"/>
        <v>0</v>
      </c>
    </row>
    <row r="455" spans="1:11" ht="12.75" customHeight="1">
      <c r="A455" s="55" t="str">
        <f>"   "&amp;Labels!B78</f>
        <v xml:space="preserve">   Customer 10</v>
      </c>
      <c r="B455" s="74">
        <f>Inputs!D103*Inputs!D210</f>
        <v>0</v>
      </c>
      <c r="C455" s="74">
        <f>Inputs!E103*Inputs!E210</f>
        <v>0</v>
      </c>
      <c r="D455" s="74">
        <f>Inputs!F103*Inputs!F210</f>
        <v>0</v>
      </c>
      <c r="E455" s="74">
        <f>Inputs!G103*Inputs!G210</f>
        <v>0</v>
      </c>
      <c r="F455" s="43">
        <f t="shared" si="36"/>
        <v>0</v>
      </c>
      <c r="G455" s="74">
        <f>Inputs!I103*Inputs!I210</f>
        <v>0</v>
      </c>
      <c r="H455" s="74">
        <f>Inputs!J103*Inputs!J210</f>
        <v>0</v>
      </c>
      <c r="I455" s="74">
        <f>Inputs!K103*Inputs!K210</f>
        <v>0</v>
      </c>
      <c r="J455" s="74">
        <f>Inputs!L103*Inputs!L210</f>
        <v>0</v>
      </c>
      <c r="K455" s="43">
        <f t="shared" si="37"/>
        <v>0</v>
      </c>
    </row>
    <row r="456" spans="1:11" ht="12.75" customHeight="1">
      <c r="A456" s="63" t="str">
        <f>"   "&amp;Labels!C68</f>
        <v xml:space="preserve">   Total</v>
      </c>
      <c r="B456" s="77">
        <f>SUM(B446:B455)</f>
        <v>0</v>
      </c>
      <c r="C456" s="77">
        <f>SUM(C446:C455)</f>
        <v>0</v>
      </c>
      <c r="D456" s="77">
        <f>SUM(D446:D455)</f>
        <v>0</v>
      </c>
      <c r="E456" s="77">
        <f>SUM(E446:E455)</f>
        <v>0</v>
      </c>
      <c r="F456" s="43">
        <f t="shared" si="36"/>
        <v>0</v>
      </c>
      <c r="G456" s="77">
        <f>SUM(G446:G455)</f>
        <v>0</v>
      </c>
      <c r="H456" s="77">
        <f>SUM(H446:H455)</f>
        <v>0</v>
      </c>
      <c r="I456" s="77">
        <f>SUM(I446:I455)</f>
        <v>0</v>
      </c>
      <c r="J456" s="77">
        <f>SUM(J446:J455)</f>
        <v>0</v>
      </c>
      <c r="K456" s="43">
        <f t="shared" si="37"/>
        <v>0</v>
      </c>
    </row>
    <row r="457" spans="1:11" ht="12.75" customHeight="1">
      <c r="A457" s="63" t="str">
        <f>Labels!B96</f>
        <v>Product 2</v>
      </c>
      <c r="B457" s="77"/>
      <c r="C457" s="77"/>
      <c r="D457" s="77"/>
      <c r="E457" s="77"/>
      <c r="F457" s="43"/>
      <c r="G457" s="77"/>
      <c r="H457" s="77"/>
      <c r="I457" s="77"/>
      <c r="J457" s="77"/>
      <c r="K457" s="43"/>
    </row>
    <row r="458" spans="1:11" ht="12.75" customHeight="1">
      <c r="A458" s="55" t="str">
        <f>"   "&amp;Labels!B69</f>
        <v xml:space="preserve">   Customer 1</v>
      </c>
      <c r="B458" s="74">
        <f>Inputs!D104*Inputs!D211</f>
        <v>0</v>
      </c>
      <c r="C458" s="74">
        <f>Inputs!E104*Inputs!E211</f>
        <v>0</v>
      </c>
      <c r="D458" s="74">
        <f>Inputs!F104*Inputs!F211</f>
        <v>0</v>
      </c>
      <c r="E458" s="74">
        <f>Inputs!G104*Inputs!G211</f>
        <v>0</v>
      </c>
      <c r="F458" s="43">
        <f t="shared" ref="F458:F468" si="38">SUM(B458:E458)</f>
        <v>0</v>
      </c>
      <c r="G458" s="74">
        <f>Inputs!I104*Inputs!I211</f>
        <v>0</v>
      </c>
      <c r="H458" s="74">
        <f>Inputs!J104*Inputs!J211</f>
        <v>0</v>
      </c>
      <c r="I458" s="74">
        <f>Inputs!K104*Inputs!K211</f>
        <v>0</v>
      </c>
      <c r="J458" s="74">
        <f>Inputs!L104*Inputs!L211</f>
        <v>0</v>
      </c>
      <c r="K458" s="43">
        <f t="shared" ref="K458:K468" si="39">SUM(G458:J458)</f>
        <v>0</v>
      </c>
    </row>
    <row r="459" spans="1:11" ht="12.75" customHeight="1">
      <c r="A459" s="55" t="str">
        <f>"   "&amp;Labels!B70</f>
        <v xml:space="preserve">   Customer 2</v>
      </c>
      <c r="B459" s="74">
        <f>Inputs!D105*Inputs!D212</f>
        <v>0</v>
      </c>
      <c r="C459" s="74">
        <f>Inputs!E105*Inputs!E212</f>
        <v>0</v>
      </c>
      <c r="D459" s="74">
        <f>Inputs!F105*Inputs!F212</f>
        <v>0</v>
      </c>
      <c r="E459" s="74">
        <f>Inputs!G105*Inputs!G212</f>
        <v>0</v>
      </c>
      <c r="F459" s="43">
        <f t="shared" si="38"/>
        <v>0</v>
      </c>
      <c r="G459" s="74">
        <f>Inputs!I105*Inputs!I212</f>
        <v>0</v>
      </c>
      <c r="H459" s="74">
        <f>Inputs!J105*Inputs!J212</f>
        <v>0</v>
      </c>
      <c r="I459" s="74">
        <f>Inputs!K105*Inputs!K212</f>
        <v>0</v>
      </c>
      <c r="J459" s="74">
        <f>Inputs!L105*Inputs!L212</f>
        <v>0</v>
      </c>
      <c r="K459" s="43">
        <f t="shared" si="39"/>
        <v>0</v>
      </c>
    </row>
    <row r="460" spans="1:11" ht="12.75" customHeight="1">
      <c r="A460" s="55" t="str">
        <f>"   "&amp;Labels!B71</f>
        <v xml:space="preserve">   Customer 3</v>
      </c>
      <c r="B460" s="74">
        <f>Inputs!D106*Inputs!D213</f>
        <v>0</v>
      </c>
      <c r="C460" s="74">
        <f>Inputs!E106*Inputs!E213</f>
        <v>0</v>
      </c>
      <c r="D460" s="74">
        <f>Inputs!F106*Inputs!F213</f>
        <v>0</v>
      </c>
      <c r="E460" s="74">
        <f>Inputs!G106*Inputs!G213</f>
        <v>0</v>
      </c>
      <c r="F460" s="43">
        <f t="shared" si="38"/>
        <v>0</v>
      </c>
      <c r="G460" s="74">
        <f>Inputs!I106*Inputs!I213</f>
        <v>0</v>
      </c>
      <c r="H460" s="74">
        <f>Inputs!J106*Inputs!J213</f>
        <v>0</v>
      </c>
      <c r="I460" s="74">
        <f>Inputs!K106*Inputs!K213</f>
        <v>0</v>
      </c>
      <c r="J460" s="74">
        <f>Inputs!L106*Inputs!L213</f>
        <v>0</v>
      </c>
      <c r="K460" s="43">
        <f t="shared" si="39"/>
        <v>0</v>
      </c>
    </row>
    <row r="461" spans="1:11" ht="12.75" customHeight="1">
      <c r="A461" s="55" t="str">
        <f>"   "&amp;Labels!B72</f>
        <v xml:space="preserve">   Customer 4</v>
      </c>
      <c r="B461" s="74">
        <f>Inputs!D107*Inputs!D214</f>
        <v>0</v>
      </c>
      <c r="C461" s="74">
        <f>Inputs!E107*Inputs!E214</f>
        <v>0</v>
      </c>
      <c r="D461" s="74">
        <f>Inputs!F107*Inputs!F214</f>
        <v>0</v>
      </c>
      <c r="E461" s="74">
        <f>Inputs!G107*Inputs!G214</f>
        <v>0</v>
      </c>
      <c r="F461" s="43">
        <f t="shared" si="38"/>
        <v>0</v>
      </c>
      <c r="G461" s="74">
        <f>Inputs!I107*Inputs!I214</f>
        <v>0</v>
      </c>
      <c r="H461" s="74">
        <f>Inputs!J107*Inputs!J214</f>
        <v>0</v>
      </c>
      <c r="I461" s="74">
        <f>Inputs!K107*Inputs!K214</f>
        <v>0</v>
      </c>
      <c r="J461" s="74">
        <f>Inputs!L107*Inputs!L214</f>
        <v>0</v>
      </c>
      <c r="K461" s="43">
        <f t="shared" si="39"/>
        <v>0</v>
      </c>
    </row>
    <row r="462" spans="1:11" ht="12.75" customHeight="1">
      <c r="A462" s="55" t="str">
        <f>"   "&amp;Labels!B73</f>
        <v xml:space="preserve">   Customer 5</v>
      </c>
      <c r="B462" s="74">
        <f>Inputs!D108*Inputs!D215</f>
        <v>0</v>
      </c>
      <c r="C462" s="74">
        <f>Inputs!E108*Inputs!E215</f>
        <v>0</v>
      </c>
      <c r="D462" s="74">
        <f>Inputs!F108*Inputs!F215</f>
        <v>0</v>
      </c>
      <c r="E462" s="74">
        <f>Inputs!G108*Inputs!G215</f>
        <v>0</v>
      </c>
      <c r="F462" s="43">
        <f t="shared" si="38"/>
        <v>0</v>
      </c>
      <c r="G462" s="74">
        <f>Inputs!I108*Inputs!I215</f>
        <v>0</v>
      </c>
      <c r="H462" s="74">
        <f>Inputs!J108*Inputs!J215</f>
        <v>0</v>
      </c>
      <c r="I462" s="74">
        <f>Inputs!K108*Inputs!K215</f>
        <v>0</v>
      </c>
      <c r="J462" s="74">
        <f>Inputs!L108*Inputs!L215</f>
        <v>0</v>
      </c>
      <c r="K462" s="43">
        <f t="shared" si="39"/>
        <v>0</v>
      </c>
    </row>
    <row r="463" spans="1:11" ht="12.75" customHeight="1">
      <c r="A463" s="55" t="str">
        <f>"   "&amp;Labels!B74</f>
        <v xml:space="preserve">   Customer 6</v>
      </c>
      <c r="B463" s="74">
        <f>Inputs!D109*Inputs!D216</f>
        <v>0</v>
      </c>
      <c r="C463" s="74">
        <f>Inputs!E109*Inputs!E216</f>
        <v>0</v>
      </c>
      <c r="D463" s="74">
        <f>Inputs!F109*Inputs!F216</f>
        <v>0</v>
      </c>
      <c r="E463" s="74">
        <f>Inputs!G109*Inputs!G216</f>
        <v>0</v>
      </c>
      <c r="F463" s="43">
        <f t="shared" si="38"/>
        <v>0</v>
      </c>
      <c r="G463" s="74">
        <f>Inputs!I109*Inputs!I216</f>
        <v>0</v>
      </c>
      <c r="H463" s="74">
        <f>Inputs!J109*Inputs!J216</f>
        <v>0</v>
      </c>
      <c r="I463" s="74">
        <f>Inputs!K109*Inputs!K216</f>
        <v>0</v>
      </c>
      <c r="J463" s="74">
        <f>Inputs!L109*Inputs!L216</f>
        <v>0</v>
      </c>
      <c r="K463" s="43">
        <f t="shared" si="39"/>
        <v>0</v>
      </c>
    </row>
    <row r="464" spans="1:11" ht="12.75" customHeight="1">
      <c r="A464" s="55" t="str">
        <f>"   "&amp;Labels!B75</f>
        <v xml:space="preserve">   Customer 7</v>
      </c>
      <c r="B464" s="74">
        <f>Inputs!D110*Inputs!D217</f>
        <v>0</v>
      </c>
      <c r="C464" s="74">
        <f>Inputs!E110*Inputs!E217</f>
        <v>0</v>
      </c>
      <c r="D464" s="74">
        <f>Inputs!F110*Inputs!F217</f>
        <v>0</v>
      </c>
      <c r="E464" s="74">
        <f>Inputs!G110*Inputs!G217</f>
        <v>0</v>
      </c>
      <c r="F464" s="43">
        <f t="shared" si="38"/>
        <v>0</v>
      </c>
      <c r="G464" s="74">
        <f>Inputs!I110*Inputs!I217</f>
        <v>0</v>
      </c>
      <c r="H464" s="74">
        <f>Inputs!J110*Inputs!J217</f>
        <v>0</v>
      </c>
      <c r="I464" s="74">
        <f>Inputs!K110*Inputs!K217</f>
        <v>0</v>
      </c>
      <c r="J464" s="74">
        <f>Inputs!L110*Inputs!L217</f>
        <v>0</v>
      </c>
      <c r="K464" s="43">
        <f t="shared" si="39"/>
        <v>0</v>
      </c>
    </row>
    <row r="465" spans="1:11" ht="12.75" customHeight="1">
      <c r="A465" s="55" t="str">
        <f>"   "&amp;Labels!B76</f>
        <v xml:space="preserve">   Customer 8</v>
      </c>
      <c r="B465" s="74">
        <f>Inputs!D111*Inputs!D218</f>
        <v>0</v>
      </c>
      <c r="C465" s="74">
        <f>Inputs!E111*Inputs!E218</f>
        <v>0</v>
      </c>
      <c r="D465" s="74">
        <f>Inputs!F111*Inputs!F218</f>
        <v>0</v>
      </c>
      <c r="E465" s="74">
        <f>Inputs!G111*Inputs!G218</f>
        <v>0</v>
      </c>
      <c r="F465" s="43">
        <f t="shared" si="38"/>
        <v>0</v>
      </c>
      <c r="G465" s="74">
        <f>Inputs!I111*Inputs!I218</f>
        <v>0</v>
      </c>
      <c r="H465" s="74">
        <f>Inputs!J111*Inputs!J218</f>
        <v>0</v>
      </c>
      <c r="I465" s="74">
        <f>Inputs!K111*Inputs!K218</f>
        <v>0</v>
      </c>
      <c r="J465" s="74">
        <f>Inputs!L111*Inputs!L218</f>
        <v>0</v>
      </c>
      <c r="K465" s="43">
        <f t="shared" si="39"/>
        <v>0</v>
      </c>
    </row>
    <row r="466" spans="1:11" ht="12.75" customHeight="1">
      <c r="A466" s="55" t="str">
        <f>"   "&amp;Labels!B77</f>
        <v xml:space="preserve">   Customer 9</v>
      </c>
      <c r="B466" s="74">
        <f>Inputs!D112*Inputs!D219</f>
        <v>0</v>
      </c>
      <c r="C466" s="74">
        <f>Inputs!E112*Inputs!E219</f>
        <v>0</v>
      </c>
      <c r="D466" s="74">
        <f>Inputs!F112*Inputs!F219</f>
        <v>0</v>
      </c>
      <c r="E466" s="74">
        <f>Inputs!G112*Inputs!G219</f>
        <v>0</v>
      </c>
      <c r="F466" s="43">
        <f t="shared" si="38"/>
        <v>0</v>
      </c>
      <c r="G466" s="74">
        <f>Inputs!I112*Inputs!I219</f>
        <v>0</v>
      </c>
      <c r="H466" s="74">
        <f>Inputs!J112*Inputs!J219</f>
        <v>0</v>
      </c>
      <c r="I466" s="74">
        <f>Inputs!K112*Inputs!K219</f>
        <v>0</v>
      </c>
      <c r="J466" s="74">
        <f>Inputs!L112*Inputs!L219</f>
        <v>0</v>
      </c>
      <c r="K466" s="43">
        <f t="shared" si="39"/>
        <v>0</v>
      </c>
    </row>
    <row r="467" spans="1:11" ht="12.75" customHeight="1">
      <c r="A467" s="55" t="str">
        <f>"   "&amp;Labels!B78</f>
        <v xml:space="preserve">   Customer 10</v>
      </c>
      <c r="B467" s="74">
        <f>Inputs!D113*Inputs!D220</f>
        <v>0</v>
      </c>
      <c r="C467" s="74">
        <f>Inputs!E113*Inputs!E220</f>
        <v>0</v>
      </c>
      <c r="D467" s="74">
        <f>Inputs!F113*Inputs!F220</f>
        <v>0</v>
      </c>
      <c r="E467" s="74">
        <f>Inputs!G113*Inputs!G220</f>
        <v>0</v>
      </c>
      <c r="F467" s="43">
        <f t="shared" si="38"/>
        <v>0</v>
      </c>
      <c r="G467" s="74">
        <f>Inputs!I113*Inputs!I220</f>
        <v>0</v>
      </c>
      <c r="H467" s="74">
        <f>Inputs!J113*Inputs!J220</f>
        <v>0</v>
      </c>
      <c r="I467" s="74">
        <f>Inputs!K113*Inputs!K220</f>
        <v>0</v>
      </c>
      <c r="J467" s="74">
        <f>Inputs!L113*Inputs!L220</f>
        <v>0</v>
      </c>
      <c r="K467" s="43">
        <f t="shared" si="39"/>
        <v>0</v>
      </c>
    </row>
    <row r="468" spans="1:11" ht="12.75" customHeight="1">
      <c r="A468" s="63" t="str">
        <f>"   "&amp;Labels!C68</f>
        <v xml:space="preserve">   Total</v>
      </c>
      <c r="B468" s="77">
        <f>SUM(B458:B467)</f>
        <v>0</v>
      </c>
      <c r="C468" s="77">
        <f>SUM(C458:C467)</f>
        <v>0</v>
      </c>
      <c r="D468" s="77">
        <f>SUM(D458:D467)</f>
        <v>0</v>
      </c>
      <c r="E468" s="77">
        <f>SUM(E458:E467)</f>
        <v>0</v>
      </c>
      <c r="F468" s="43">
        <f t="shared" si="38"/>
        <v>0</v>
      </c>
      <c r="G468" s="77">
        <f>SUM(G458:G467)</f>
        <v>0</v>
      </c>
      <c r="H468" s="77">
        <f>SUM(H458:H467)</f>
        <v>0</v>
      </c>
      <c r="I468" s="77">
        <f>SUM(I458:I467)</f>
        <v>0</v>
      </c>
      <c r="J468" s="77">
        <f>SUM(J458:J467)</f>
        <v>0</v>
      </c>
      <c r="K468" s="43">
        <f t="shared" si="39"/>
        <v>0</v>
      </c>
    </row>
    <row r="469" spans="1:11" ht="12.75" customHeight="1">
      <c r="A469" s="63" t="str">
        <f>Labels!B97</f>
        <v>Product 3</v>
      </c>
      <c r="B469" s="77"/>
      <c r="C469" s="77"/>
      <c r="D469" s="77"/>
      <c r="E469" s="77"/>
      <c r="F469" s="43"/>
      <c r="G469" s="77"/>
      <c r="H469" s="77"/>
      <c r="I469" s="77"/>
      <c r="J469" s="77"/>
      <c r="K469" s="43"/>
    </row>
    <row r="470" spans="1:11" ht="12.75" customHeight="1">
      <c r="A470" s="55" t="str">
        <f>"   "&amp;Labels!B69</f>
        <v xml:space="preserve">   Customer 1</v>
      </c>
      <c r="B470" s="74">
        <f>Inputs!D114*Inputs!D221</f>
        <v>0</v>
      </c>
      <c r="C470" s="74">
        <f>Inputs!E114*Inputs!E221</f>
        <v>0</v>
      </c>
      <c r="D470" s="74">
        <f>Inputs!F114*Inputs!F221</f>
        <v>0</v>
      </c>
      <c r="E470" s="74">
        <f>Inputs!G114*Inputs!G221</f>
        <v>0</v>
      </c>
      <c r="F470" s="43">
        <f t="shared" ref="F470:F480" si="40">SUM(B470:E470)</f>
        <v>0</v>
      </c>
      <c r="G470" s="74">
        <f>Inputs!I114*Inputs!I221</f>
        <v>0</v>
      </c>
      <c r="H470" s="74">
        <f>Inputs!J114*Inputs!J221</f>
        <v>0</v>
      </c>
      <c r="I470" s="74">
        <f>Inputs!K114*Inputs!K221</f>
        <v>0</v>
      </c>
      <c r="J470" s="74">
        <f>Inputs!L114*Inputs!L221</f>
        <v>0</v>
      </c>
      <c r="K470" s="43">
        <f t="shared" ref="K470:K480" si="41">SUM(G470:J470)</f>
        <v>0</v>
      </c>
    </row>
    <row r="471" spans="1:11" ht="12.75" customHeight="1">
      <c r="A471" s="55" t="str">
        <f>"   "&amp;Labels!B70</f>
        <v xml:space="preserve">   Customer 2</v>
      </c>
      <c r="B471" s="74">
        <f>Inputs!D115*Inputs!D222</f>
        <v>0</v>
      </c>
      <c r="C471" s="74">
        <f>Inputs!E115*Inputs!E222</f>
        <v>0</v>
      </c>
      <c r="D471" s="74">
        <f>Inputs!F115*Inputs!F222</f>
        <v>0</v>
      </c>
      <c r="E471" s="74">
        <f>Inputs!G115*Inputs!G222</f>
        <v>0</v>
      </c>
      <c r="F471" s="43">
        <f t="shared" si="40"/>
        <v>0</v>
      </c>
      <c r="G471" s="74">
        <f>Inputs!I115*Inputs!I222</f>
        <v>0</v>
      </c>
      <c r="H471" s="74">
        <f>Inputs!J115*Inputs!J222</f>
        <v>0</v>
      </c>
      <c r="I471" s="74">
        <f>Inputs!K115*Inputs!K222</f>
        <v>0</v>
      </c>
      <c r="J471" s="74">
        <f>Inputs!L115*Inputs!L222</f>
        <v>0</v>
      </c>
      <c r="K471" s="43">
        <f t="shared" si="41"/>
        <v>0</v>
      </c>
    </row>
    <row r="472" spans="1:11" ht="12.75" customHeight="1">
      <c r="A472" s="55" t="str">
        <f>"   "&amp;Labels!B71</f>
        <v xml:space="preserve">   Customer 3</v>
      </c>
      <c r="B472" s="74">
        <f>Inputs!D116*Inputs!D223</f>
        <v>0</v>
      </c>
      <c r="C472" s="74">
        <f>Inputs!E116*Inputs!E223</f>
        <v>0</v>
      </c>
      <c r="D472" s="74">
        <f>Inputs!F116*Inputs!F223</f>
        <v>0</v>
      </c>
      <c r="E472" s="74">
        <f>Inputs!G116*Inputs!G223</f>
        <v>0</v>
      </c>
      <c r="F472" s="43">
        <f t="shared" si="40"/>
        <v>0</v>
      </c>
      <c r="G472" s="74">
        <f>Inputs!I116*Inputs!I223</f>
        <v>0</v>
      </c>
      <c r="H472" s="74">
        <f>Inputs!J116*Inputs!J223</f>
        <v>0</v>
      </c>
      <c r="I472" s="74">
        <f>Inputs!K116*Inputs!K223</f>
        <v>0</v>
      </c>
      <c r="J472" s="74">
        <f>Inputs!L116*Inputs!L223</f>
        <v>0</v>
      </c>
      <c r="K472" s="43">
        <f t="shared" si="41"/>
        <v>0</v>
      </c>
    </row>
    <row r="473" spans="1:11" ht="12.75" customHeight="1">
      <c r="A473" s="55" t="str">
        <f>"   "&amp;Labels!B72</f>
        <v xml:space="preserve">   Customer 4</v>
      </c>
      <c r="B473" s="74">
        <f>Inputs!D117*Inputs!D224</f>
        <v>0</v>
      </c>
      <c r="C473" s="74">
        <f>Inputs!E117*Inputs!E224</f>
        <v>0</v>
      </c>
      <c r="D473" s="74">
        <f>Inputs!F117*Inputs!F224</f>
        <v>0</v>
      </c>
      <c r="E473" s="74">
        <f>Inputs!G117*Inputs!G224</f>
        <v>0</v>
      </c>
      <c r="F473" s="43">
        <f t="shared" si="40"/>
        <v>0</v>
      </c>
      <c r="G473" s="74">
        <f>Inputs!I117*Inputs!I224</f>
        <v>0</v>
      </c>
      <c r="H473" s="74">
        <f>Inputs!J117*Inputs!J224</f>
        <v>0</v>
      </c>
      <c r="I473" s="74">
        <f>Inputs!K117*Inputs!K224</f>
        <v>0</v>
      </c>
      <c r="J473" s="74">
        <f>Inputs!L117*Inputs!L224</f>
        <v>0</v>
      </c>
      <c r="K473" s="43">
        <f t="shared" si="41"/>
        <v>0</v>
      </c>
    </row>
    <row r="474" spans="1:11" ht="12.75" customHeight="1">
      <c r="A474" s="55" t="str">
        <f>"   "&amp;Labels!B73</f>
        <v xml:space="preserve">   Customer 5</v>
      </c>
      <c r="B474" s="74">
        <f>Inputs!D118*Inputs!D225</f>
        <v>0</v>
      </c>
      <c r="C474" s="74">
        <f>Inputs!E118*Inputs!E225</f>
        <v>0</v>
      </c>
      <c r="D474" s="74">
        <f>Inputs!F118*Inputs!F225</f>
        <v>0</v>
      </c>
      <c r="E474" s="74">
        <f>Inputs!G118*Inputs!G225</f>
        <v>0</v>
      </c>
      <c r="F474" s="43">
        <f t="shared" si="40"/>
        <v>0</v>
      </c>
      <c r="G474" s="74">
        <f>Inputs!I118*Inputs!I225</f>
        <v>0</v>
      </c>
      <c r="H474" s="74">
        <f>Inputs!J118*Inputs!J225</f>
        <v>0</v>
      </c>
      <c r="I474" s="74">
        <f>Inputs!K118*Inputs!K225</f>
        <v>0</v>
      </c>
      <c r="J474" s="74">
        <f>Inputs!L118*Inputs!L225</f>
        <v>0</v>
      </c>
      <c r="K474" s="43">
        <f t="shared" si="41"/>
        <v>0</v>
      </c>
    </row>
    <row r="475" spans="1:11" ht="12.75" customHeight="1">
      <c r="A475" s="55" t="str">
        <f>"   "&amp;Labels!B74</f>
        <v xml:space="preserve">   Customer 6</v>
      </c>
      <c r="B475" s="74">
        <f>Inputs!D119*Inputs!D226</f>
        <v>0</v>
      </c>
      <c r="C475" s="74">
        <f>Inputs!E119*Inputs!E226</f>
        <v>0</v>
      </c>
      <c r="D475" s="74">
        <f>Inputs!F119*Inputs!F226</f>
        <v>0</v>
      </c>
      <c r="E475" s="74">
        <f>Inputs!G119*Inputs!G226</f>
        <v>0</v>
      </c>
      <c r="F475" s="43">
        <f t="shared" si="40"/>
        <v>0</v>
      </c>
      <c r="G475" s="74">
        <f>Inputs!I119*Inputs!I226</f>
        <v>0</v>
      </c>
      <c r="H475" s="74">
        <f>Inputs!J119*Inputs!J226</f>
        <v>0</v>
      </c>
      <c r="I475" s="74">
        <f>Inputs!K119*Inputs!K226</f>
        <v>0</v>
      </c>
      <c r="J475" s="74">
        <f>Inputs!L119*Inputs!L226</f>
        <v>0</v>
      </c>
      <c r="K475" s="43">
        <f t="shared" si="41"/>
        <v>0</v>
      </c>
    </row>
    <row r="476" spans="1:11" ht="12.75" customHeight="1">
      <c r="A476" s="55" t="str">
        <f>"   "&amp;Labels!B75</f>
        <v xml:space="preserve">   Customer 7</v>
      </c>
      <c r="B476" s="74">
        <f>Inputs!D120*Inputs!D227</f>
        <v>0</v>
      </c>
      <c r="C476" s="74">
        <f>Inputs!E120*Inputs!E227</f>
        <v>0</v>
      </c>
      <c r="D476" s="74">
        <f>Inputs!F120*Inputs!F227</f>
        <v>0</v>
      </c>
      <c r="E476" s="74">
        <f>Inputs!G120*Inputs!G227</f>
        <v>0</v>
      </c>
      <c r="F476" s="43">
        <f t="shared" si="40"/>
        <v>0</v>
      </c>
      <c r="G476" s="74">
        <f>Inputs!I120*Inputs!I227</f>
        <v>0</v>
      </c>
      <c r="H476" s="74">
        <f>Inputs!J120*Inputs!J227</f>
        <v>0</v>
      </c>
      <c r="I476" s="74">
        <f>Inputs!K120*Inputs!K227</f>
        <v>0</v>
      </c>
      <c r="J476" s="74">
        <f>Inputs!L120*Inputs!L227</f>
        <v>0</v>
      </c>
      <c r="K476" s="43">
        <f t="shared" si="41"/>
        <v>0</v>
      </c>
    </row>
    <row r="477" spans="1:11" ht="12.75" customHeight="1">
      <c r="A477" s="55" t="str">
        <f>"   "&amp;Labels!B76</f>
        <v xml:space="preserve">   Customer 8</v>
      </c>
      <c r="B477" s="74">
        <f>Inputs!D121*Inputs!D228</f>
        <v>0</v>
      </c>
      <c r="C477" s="74">
        <f>Inputs!E121*Inputs!E228</f>
        <v>0</v>
      </c>
      <c r="D477" s="74">
        <f>Inputs!F121*Inputs!F228</f>
        <v>0</v>
      </c>
      <c r="E477" s="74">
        <f>Inputs!G121*Inputs!G228</f>
        <v>0</v>
      </c>
      <c r="F477" s="43">
        <f t="shared" si="40"/>
        <v>0</v>
      </c>
      <c r="G477" s="74">
        <f>Inputs!I121*Inputs!I228</f>
        <v>0</v>
      </c>
      <c r="H477" s="74">
        <f>Inputs!J121*Inputs!J228</f>
        <v>0</v>
      </c>
      <c r="I477" s="74">
        <f>Inputs!K121*Inputs!K228</f>
        <v>0</v>
      </c>
      <c r="J477" s="74">
        <f>Inputs!L121*Inputs!L228</f>
        <v>0</v>
      </c>
      <c r="K477" s="43">
        <f t="shared" si="41"/>
        <v>0</v>
      </c>
    </row>
    <row r="478" spans="1:11" ht="12.75" customHeight="1">
      <c r="A478" s="55" t="str">
        <f>"   "&amp;Labels!B77</f>
        <v xml:space="preserve">   Customer 9</v>
      </c>
      <c r="B478" s="74">
        <f>Inputs!D122*Inputs!D229</f>
        <v>0</v>
      </c>
      <c r="C478" s="74">
        <f>Inputs!E122*Inputs!E229</f>
        <v>0</v>
      </c>
      <c r="D478" s="74">
        <f>Inputs!F122*Inputs!F229</f>
        <v>0</v>
      </c>
      <c r="E478" s="74">
        <f>Inputs!G122*Inputs!G229</f>
        <v>0</v>
      </c>
      <c r="F478" s="43">
        <f t="shared" si="40"/>
        <v>0</v>
      </c>
      <c r="G478" s="74">
        <f>Inputs!I122*Inputs!I229</f>
        <v>0</v>
      </c>
      <c r="H478" s="74">
        <f>Inputs!J122*Inputs!J229</f>
        <v>0</v>
      </c>
      <c r="I478" s="74">
        <f>Inputs!K122*Inputs!K229</f>
        <v>0</v>
      </c>
      <c r="J478" s="74">
        <f>Inputs!L122*Inputs!L229</f>
        <v>0</v>
      </c>
      <c r="K478" s="43">
        <f t="shared" si="41"/>
        <v>0</v>
      </c>
    </row>
    <row r="479" spans="1:11" ht="12.75" customHeight="1">
      <c r="A479" s="55" t="str">
        <f>"   "&amp;Labels!B78</f>
        <v xml:space="preserve">   Customer 10</v>
      </c>
      <c r="B479" s="74">
        <f>Inputs!D123*Inputs!D230</f>
        <v>0</v>
      </c>
      <c r="C479" s="74">
        <f>Inputs!E123*Inputs!E230</f>
        <v>0</v>
      </c>
      <c r="D479" s="74">
        <f>Inputs!F123*Inputs!F230</f>
        <v>0</v>
      </c>
      <c r="E479" s="74">
        <f>Inputs!G123*Inputs!G230</f>
        <v>0</v>
      </c>
      <c r="F479" s="43">
        <f t="shared" si="40"/>
        <v>0</v>
      </c>
      <c r="G479" s="74">
        <f>Inputs!I123*Inputs!I230</f>
        <v>0</v>
      </c>
      <c r="H479" s="74">
        <f>Inputs!J123*Inputs!J230</f>
        <v>0</v>
      </c>
      <c r="I479" s="74">
        <f>Inputs!K123*Inputs!K230</f>
        <v>0</v>
      </c>
      <c r="J479" s="74">
        <f>Inputs!L123*Inputs!L230</f>
        <v>0</v>
      </c>
      <c r="K479" s="43">
        <f t="shared" si="41"/>
        <v>0</v>
      </c>
    </row>
    <row r="480" spans="1:11" ht="12.75" customHeight="1">
      <c r="A480" s="63" t="str">
        <f>"   "&amp;Labels!C68</f>
        <v xml:space="preserve">   Total</v>
      </c>
      <c r="B480" s="77">
        <f>SUM(B470:B479)</f>
        <v>0</v>
      </c>
      <c r="C480" s="77">
        <f>SUM(C470:C479)</f>
        <v>0</v>
      </c>
      <c r="D480" s="77">
        <f>SUM(D470:D479)</f>
        <v>0</v>
      </c>
      <c r="E480" s="77">
        <f>SUM(E470:E479)</f>
        <v>0</v>
      </c>
      <c r="F480" s="43">
        <f t="shared" si="40"/>
        <v>0</v>
      </c>
      <c r="G480" s="77">
        <f>SUM(G470:G479)</f>
        <v>0</v>
      </c>
      <c r="H480" s="77">
        <f>SUM(H470:H479)</f>
        <v>0</v>
      </c>
      <c r="I480" s="77">
        <f>SUM(I470:I479)</f>
        <v>0</v>
      </c>
      <c r="J480" s="77">
        <f>SUM(J470:J479)</f>
        <v>0</v>
      </c>
      <c r="K480" s="43">
        <f t="shared" si="41"/>
        <v>0</v>
      </c>
    </row>
    <row r="481" spans="1:11" ht="12.75" customHeight="1">
      <c r="A481" s="63" t="str">
        <f>Labels!B98</f>
        <v>Product 4</v>
      </c>
      <c r="B481" s="77"/>
      <c r="C481" s="77"/>
      <c r="D481" s="77"/>
      <c r="E481" s="77"/>
      <c r="F481" s="43"/>
      <c r="G481" s="77"/>
      <c r="H481" s="77"/>
      <c r="I481" s="77"/>
      <c r="J481" s="77"/>
      <c r="K481" s="43"/>
    </row>
    <row r="482" spans="1:11" ht="12.75" customHeight="1">
      <c r="A482" s="55" t="str">
        <f>"   "&amp;Labels!B69</f>
        <v xml:space="preserve">   Customer 1</v>
      </c>
      <c r="B482" s="74">
        <f>Inputs!D124*Inputs!D231</f>
        <v>0</v>
      </c>
      <c r="C482" s="74">
        <f>Inputs!E124*Inputs!E231</f>
        <v>0</v>
      </c>
      <c r="D482" s="74">
        <f>Inputs!F124*Inputs!F231</f>
        <v>0</v>
      </c>
      <c r="E482" s="74">
        <f>Inputs!G124*Inputs!G231</f>
        <v>0</v>
      </c>
      <c r="F482" s="43">
        <f t="shared" ref="F482:F492" si="42">SUM(B482:E482)</f>
        <v>0</v>
      </c>
      <c r="G482" s="74">
        <f>Inputs!I124*Inputs!I231</f>
        <v>0</v>
      </c>
      <c r="H482" s="74">
        <f>Inputs!J124*Inputs!J231</f>
        <v>0</v>
      </c>
      <c r="I482" s="74">
        <f>Inputs!K124*Inputs!K231</f>
        <v>0</v>
      </c>
      <c r="J482" s="74">
        <f>Inputs!L124*Inputs!L231</f>
        <v>0</v>
      </c>
      <c r="K482" s="43">
        <f t="shared" ref="K482:K492" si="43">SUM(G482:J482)</f>
        <v>0</v>
      </c>
    </row>
    <row r="483" spans="1:11" ht="12.75" customHeight="1">
      <c r="A483" s="55" t="str">
        <f>"   "&amp;Labels!B70</f>
        <v xml:space="preserve">   Customer 2</v>
      </c>
      <c r="B483" s="74">
        <f>Inputs!D125*Inputs!D232</f>
        <v>0</v>
      </c>
      <c r="C483" s="74">
        <f>Inputs!E125*Inputs!E232</f>
        <v>0</v>
      </c>
      <c r="D483" s="74">
        <f>Inputs!F125*Inputs!F232</f>
        <v>0</v>
      </c>
      <c r="E483" s="74">
        <f>Inputs!G125*Inputs!G232</f>
        <v>0</v>
      </c>
      <c r="F483" s="43">
        <f t="shared" si="42"/>
        <v>0</v>
      </c>
      <c r="G483" s="74">
        <f>Inputs!I125*Inputs!I232</f>
        <v>0</v>
      </c>
      <c r="H483" s="74">
        <f>Inputs!J125*Inputs!J232</f>
        <v>0</v>
      </c>
      <c r="I483" s="74">
        <f>Inputs!K125*Inputs!K232</f>
        <v>0</v>
      </c>
      <c r="J483" s="74">
        <f>Inputs!L125*Inputs!L232</f>
        <v>0</v>
      </c>
      <c r="K483" s="43">
        <f t="shared" si="43"/>
        <v>0</v>
      </c>
    </row>
    <row r="484" spans="1:11" ht="12.75" customHeight="1">
      <c r="A484" s="55" t="str">
        <f>"   "&amp;Labels!B71</f>
        <v xml:space="preserve">   Customer 3</v>
      </c>
      <c r="B484" s="74">
        <f>Inputs!D126*Inputs!D233</f>
        <v>0</v>
      </c>
      <c r="C484" s="74">
        <f>Inputs!E126*Inputs!E233</f>
        <v>0</v>
      </c>
      <c r="D484" s="74">
        <f>Inputs!F126*Inputs!F233</f>
        <v>0</v>
      </c>
      <c r="E484" s="74">
        <f>Inputs!G126*Inputs!G233</f>
        <v>0</v>
      </c>
      <c r="F484" s="43">
        <f t="shared" si="42"/>
        <v>0</v>
      </c>
      <c r="G484" s="74">
        <f>Inputs!I126*Inputs!I233</f>
        <v>0</v>
      </c>
      <c r="H484" s="74">
        <f>Inputs!J126*Inputs!J233</f>
        <v>0</v>
      </c>
      <c r="I484" s="74">
        <f>Inputs!K126*Inputs!K233</f>
        <v>0</v>
      </c>
      <c r="J484" s="74">
        <f>Inputs!L126*Inputs!L233</f>
        <v>0</v>
      </c>
      <c r="K484" s="43">
        <f t="shared" si="43"/>
        <v>0</v>
      </c>
    </row>
    <row r="485" spans="1:11" ht="12.75" customHeight="1">
      <c r="A485" s="55" t="str">
        <f>"   "&amp;Labels!B72</f>
        <v xml:space="preserve">   Customer 4</v>
      </c>
      <c r="B485" s="74">
        <f>Inputs!D127*Inputs!D234</f>
        <v>0</v>
      </c>
      <c r="C485" s="74">
        <f>Inputs!E127*Inputs!E234</f>
        <v>0</v>
      </c>
      <c r="D485" s="74">
        <f>Inputs!F127*Inputs!F234</f>
        <v>0</v>
      </c>
      <c r="E485" s="74">
        <f>Inputs!G127*Inputs!G234</f>
        <v>0</v>
      </c>
      <c r="F485" s="43">
        <f t="shared" si="42"/>
        <v>0</v>
      </c>
      <c r="G485" s="74">
        <f>Inputs!I127*Inputs!I234</f>
        <v>0</v>
      </c>
      <c r="H485" s="74">
        <f>Inputs!J127*Inputs!J234</f>
        <v>0</v>
      </c>
      <c r="I485" s="74">
        <f>Inputs!K127*Inputs!K234</f>
        <v>0</v>
      </c>
      <c r="J485" s="74">
        <f>Inputs!L127*Inputs!L234</f>
        <v>0</v>
      </c>
      <c r="K485" s="43">
        <f t="shared" si="43"/>
        <v>0</v>
      </c>
    </row>
    <row r="486" spans="1:11" ht="12.75" customHeight="1">
      <c r="A486" s="55" t="str">
        <f>"   "&amp;Labels!B73</f>
        <v xml:space="preserve">   Customer 5</v>
      </c>
      <c r="B486" s="74">
        <f>Inputs!D128*Inputs!D235</f>
        <v>0</v>
      </c>
      <c r="C486" s="74">
        <f>Inputs!E128*Inputs!E235</f>
        <v>0</v>
      </c>
      <c r="D486" s="74">
        <f>Inputs!F128*Inputs!F235</f>
        <v>0</v>
      </c>
      <c r="E486" s="74">
        <f>Inputs!G128*Inputs!G235</f>
        <v>0</v>
      </c>
      <c r="F486" s="43">
        <f t="shared" si="42"/>
        <v>0</v>
      </c>
      <c r="G486" s="74">
        <f>Inputs!I128*Inputs!I235</f>
        <v>0</v>
      </c>
      <c r="H486" s="74">
        <f>Inputs!J128*Inputs!J235</f>
        <v>0</v>
      </c>
      <c r="I486" s="74">
        <f>Inputs!K128*Inputs!K235</f>
        <v>0</v>
      </c>
      <c r="J486" s="74">
        <f>Inputs!L128*Inputs!L235</f>
        <v>0</v>
      </c>
      <c r="K486" s="43">
        <f t="shared" si="43"/>
        <v>0</v>
      </c>
    </row>
    <row r="487" spans="1:11" ht="12.75" customHeight="1">
      <c r="A487" s="55" t="str">
        <f>"   "&amp;Labels!B74</f>
        <v xml:space="preserve">   Customer 6</v>
      </c>
      <c r="B487" s="74">
        <f>Inputs!D129*Inputs!D236</f>
        <v>0</v>
      </c>
      <c r="C487" s="74">
        <f>Inputs!E129*Inputs!E236</f>
        <v>0</v>
      </c>
      <c r="D487" s="74">
        <f>Inputs!F129*Inputs!F236</f>
        <v>0</v>
      </c>
      <c r="E487" s="74">
        <f>Inputs!G129*Inputs!G236</f>
        <v>0</v>
      </c>
      <c r="F487" s="43">
        <f t="shared" si="42"/>
        <v>0</v>
      </c>
      <c r="G487" s="74">
        <f>Inputs!I129*Inputs!I236</f>
        <v>0</v>
      </c>
      <c r="H487" s="74">
        <f>Inputs!J129*Inputs!J236</f>
        <v>0</v>
      </c>
      <c r="I487" s="74">
        <f>Inputs!K129*Inputs!K236</f>
        <v>0</v>
      </c>
      <c r="J487" s="74">
        <f>Inputs!L129*Inputs!L236</f>
        <v>0</v>
      </c>
      <c r="K487" s="43">
        <f t="shared" si="43"/>
        <v>0</v>
      </c>
    </row>
    <row r="488" spans="1:11" ht="12.75" customHeight="1">
      <c r="A488" s="55" t="str">
        <f>"   "&amp;Labels!B75</f>
        <v xml:space="preserve">   Customer 7</v>
      </c>
      <c r="B488" s="74">
        <f>Inputs!D130*Inputs!D237</f>
        <v>0</v>
      </c>
      <c r="C488" s="74">
        <f>Inputs!E130*Inputs!E237</f>
        <v>0</v>
      </c>
      <c r="D488" s="74">
        <f>Inputs!F130*Inputs!F237</f>
        <v>0</v>
      </c>
      <c r="E488" s="74">
        <f>Inputs!G130*Inputs!G237</f>
        <v>0</v>
      </c>
      <c r="F488" s="43">
        <f t="shared" si="42"/>
        <v>0</v>
      </c>
      <c r="G488" s="74">
        <f>Inputs!I130*Inputs!I237</f>
        <v>0</v>
      </c>
      <c r="H488" s="74">
        <f>Inputs!J130*Inputs!J237</f>
        <v>0</v>
      </c>
      <c r="I488" s="74">
        <f>Inputs!K130*Inputs!K237</f>
        <v>0</v>
      </c>
      <c r="J488" s="74">
        <f>Inputs!L130*Inputs!L237</f>
        <v>0</v>
      </c>
      <c r="K488" s="43">
        <f t="shared" si="43"/>
        <v>0</v>
      </c>
    </row>
    <row r="489" spans="1:11" ht="12.75" customHeight="1">
      <c r="A489" s="55" t="str">
        <f>"   "&amp;Labels!B76</f>
        <v xml:space="preserve">   Customer 8</v>
      </c>
      <c r="B489" s="74">
        <f>Inputs!D131*Inputs!D238</f>
        <v>0</v>
      </c>
      <c r="C489" s="74">
        <f>Inputs!E131*Inputs!E238</f>
        <v>0</v>
      </c>
      <c r="D489" s="74">
        <f>Inputs!F131*Inputs!F238</f>
        <v>0</v>
      </c>
      <c r="E489" s="74">
        <f>Inputs!G131*Inputs!G238</f>
        <v>0</v>
      </c>
      <c r="F489" s="43">
        <f t="shared" si="42"/>
        <v>0</v>
      </c>
      <c r="G489" s="74">
        <f>Inputs!I131*Inputs!I238</f>
        <v>0</v>
      </c>
      <c r="H489" s="74">
        <f>Inputs!J131*Inputs!J238</f>
        <v>0</v>
      </c>
      <c r="I489" s="74">
        <f>Inputs!K131*Inputs!K238</f>
        <v>0</v>
      </c>
      <c r="J489" s="74">
        <f>Inputs!L131*Inputs!L238</f>
        <v>0</v>
      </c>
      <c r="K489" s="43">
        <f t="shared" si="43"/>
        <v>0</v>
      </c>
    </row>
    <row r="490" spans="1:11" ht="12.75" customHeight="1">
      <c r="A490" s="55" t="str">
        <f>"   "&amp;Labels!B77</f>
        <v xml:space="preserve">   Customer 9</v>
      </c>
      <c r="B490" s="74">
        <f>Inputs!D132*Inputs!D239</f>
        <v>0</v>
      </c>
      <c r="C490" s="74">
        <f>Inputs!E132*Inputs!E239</f>
        <v>0</v>
      </c>
      <c r="D490" s="74">
        <f>Inputs!F132*Inputs!F239</f>
        <v>0</v>
      </c>
      <c r="E490" s="74">
        <f>Inputs!G132*Inputs!G239</f>
        <v>0</v>
      </c>
      <c r="F490" s="43">
        <f t="shared" si="42"/>
        <v>0</v>
      </c>
      <c r="G490" s="74">
        <f>Inputs!I132*Inputs!I239</f>
        <v>0</v>
      </c>
      <c r="H490" s="74">
        <f>Inputs!J132*Inputs!J239</f>
        <v>0</v>
      </c>
      <c r="I490" s="74">
        <f>Inputs!K132*Inputs!K239</f>
        <v>0</v>
      </c>
      <c r="J490" s="74">
        <f>Inputs!L132*Inputs!L239</f>
        <v>0</v>
      </c>
      <c r="K490" s="43">
        <f t="shared" si="43"/>
        <v>0</v>
      </c>
    </row>
    <row r="491" spans="1:11" ht="12.75" customHeight="1">
      <c r="A491" s="55" t="str">
        <f>"   "&amp;Labels!B78</f>
        <v xml:space="preserve">   Customer 10</v>
      </c>
      <c r="B491" s="74">
        <f>Inputs!D133*Inputs!D240</f>
        <v>0</v>
      </c>
      <c r="C491" s="74">
        <f>Inputs!E133*Inputs!E240</f>
        <v>0</v>
      </c>
      <c r="D491" s="74">
        <f>Inputs!F133*Inputs!F240</f>
        <v>0</v>
      </c>
      <c r="E491" s="74">
        <f>Inputs!G133*Inputs!G240</f>
        <v>0</v>
      </c>
      <c r="F491" s="43">
        <f t="shared" si="42"/>
        <v>0</v>
      </c>
      <c r="G491" s="74">
        <f>Inputs!I133*Inputs!I240</f>
        <v>0</v>
      </c>
      <c r="H491" s="74">
        <f>Inputs!J133*Inputs!J240</f>
        <v>0</v>
      </c>
      <c r="I491" s="74">
        <f>Inputs!K133*Inputs!K240</f>
        <v>0</v>
      </c>
      <c r="J491" s="74">
        <f>Inputs!L133*Inputs!L240</f>
        <v>0</v>
      </c>
      <c r="K491" s="43">
        <f t="shared" si="43"/>
        <v>0</v>
      </c>
    </row>
    <row r="492" spans="1:11" ht="12.75" customHeight="1">
      <c r="A492" s="63" t="str">
        <f>"   "&amp;Labels!C68</f>
        <v xml:space="preserve">   Total</v>
      </c>
      <c r="B492" s="77">
        <f>SUM(B482:B491)</f>
        <v>0</v>
      </c>
      <c r="C492" s="77">
        <f>SUM(C482:C491)</f>
        <v>0</v>
      </c>
      <c r="D492" s="77">
        <f>SUM(D482:D491)</f>
        <v>0</v>
      </c>
      <c r="E492" s="77">
        <f>SUM(E482:E491)</f>
        <v>0</v>
      </c>
      <c r="F492" s="43">
        <f t="shared" si="42"/>
        <v>0</v>
      </c>
      <c r="G492" s="77">
        <f>SUM(G482:G491)</f>
        <v>0</v>
      </c>
      <c r="H492" s="77">
        <f>SUM(H482:H491)</f>
        <v>0</v>
      </c>
      <c r="I492" s="77">
        <f>SUM(I482:I491)</f>
        <v>0</v>
      </c>
      <c r="J492" s="77">
        <f>SUM(J482:J491)</f>
        <v>0</v>
      </c>
      <c r="K492" s="43">
        <f t="shared" si="43"/>
        <v>0</v>
      </c>
    </row>
    <row r="493" spans="1:11" ht="12.75" customHeight="1">
      <c r="A493" s="63" t="str">
        <f>Labels!B99</f>
        <v>Product 5</v>
      </c>
      <c r="B493" s="77"/>
      <c r="C493" s="77"/>
      <c r="D493" s="77"/>
      <c r="E493" s="77"/>
      <c r="F493" s="43"/>
      <c r="G493" s="77"/>
      <c r="H493" s="77"/>
      <c r="I493" s="77"/>
      <c r="J493" s="77"/>
      <c r="K493" s="43"/>
    </row>
    <row r="494" spans="1:11" ht="12.75" customHeight="1">
      <c r="A494" s="55" t="str">
        <f>"   "&amp;Labels!B69</f>
        <v xml:space="preserve">   Customer 1</v>
      </c>
      <c r="B494" s="74">
        <f>Inputs!D134*Inputs!D241</f>
        <v>0</v>
      </c>
      <c r="C494" s="74">
        <f>Inputs!E134*Inputs!E241</f>
        <v>0</v>
      </c>
      <c r="D494" s="74">
        <f>Inputs!F134*Inputs!F241</f>
        <v>0</v>
      </c>
      <c r="E494" s="74">
        <f>Inputs!G134*Inputs!G241</f>
        <v>0</v>
      </c>
      <c r="F494" s="43">
        <f t="shared" ref="F494:F504" si="44">SUM(B494:E494)</f>
        <v>0</v>
      </c>
      <c r="G494" s="74">
        <f>Inputs!I134*Inputs!I241</f>
        <v>0</v>
      </c>
      <c r="H494" s="74">
        <f>Inputs!J134*Inputs!J241</f>
        <v>0</v>
      </c>
      <c r="I494" s="74">
        <f>Inputs!K134*Inputs!K241</f>
        <v>0</v>
      </c>
      <c r="J494" s="74">
        <f>Inputs!L134*Inputs!L241</f>
        <v>0</v>
      </c>
      <c r="K494" s="43">
        <f t="shared" ref="K494:K504" si="45">SUM(G494:J494)</f>
        <v>0</v>
      </c>
    </row>
    <row r="495" spans="1:11" ht="12.75" customHeight="1">
      <c r="A495" s="55" t="str">
        <f>"   "&amp;Labels!B70</f>
        <v xml:space="preserve">   Customer 2</v>
      </c>
      <c r="B495" s="74">
        <f>Inputs!D135*Inputs!D242</f>
        <v>0</v>
      </c>
      <c r="C495" s="74">
        <f>Inputs!E135*Inputs!E242</f>
        <v>0</v>
      </c>
      <c r="D495" s="74">
        <f>Inputs!F135*Inputs!F242</f>
        <v>0</v>
      </c>
      <c r="E495" s="74">
        <f>Inputs!G135*Inputs!G242</f>
        <v>0</v>
      </c>
      <c r="F495" s="43">
        <f t="shared" si="44"/>
        <v>0</v>
      </c>
      <c r="G495" s="74">
        <f>Inputs!I135*Inputs!I242</f>
        <v>0</v>
      </c>
      <c r="H495" s="74">
        <f>Inputs!J135*Inputs!J242</f>
        <v>0</v>
      </c>
      <c r="I495" s="74">
        <f>Inputs!K135*Inputs!K242</f>
        <v>0</v>
      </c>
      <c r="J495" s="74">
        <f>Inputs!L135*Inputs!L242</f>
        <v>0</v>
      </c>
      <c r="K495" s="43">
        <f t="shared" si="45"/>
        <v>0</v>
      </c>
    </row>
    <row r="496" spans="1:11" ht="12.75" customHeight="1">
      <c r="A496" s="55" t="str">
        <f>"   "&amp;Labels!B71</f>
        <v xml:space="preserve">   Customer 3</v>
      </c>
      <c r="B496" s="74">
        <f>Inputs!D136*Inputs!D243</f>
        <v>0</v>
      </c>
      <c r="C496" s="74">
        <f>Inputs!E136*Inputs!E243</f>
        <v>0</v>
      </c>
      <c r="D496" s="74">
        <f>Inputs!F136*Inputs!F243</f>
        <v>0</v>
      </c>
      <c r="E496" s="74">
        <f>Inputs!G136*Inputs!G243</f>
        <v>0</v>
      </c>
      <c r="F496" s="43">
        <f t="shared" si="44"/>
        <v>0</v>
      </c>
      <c r="G496" s="74">
        <f>Inputs!I136*Inputs!I243</f>
        <v>0</v>
      </c>
      <c r="H496" s="74">
        <f>Inputs!J136*Inputs!J243</f>
        <v>0</v>
      </c>
      <c r="I496" s="74">
        <f>Inputs!K136*Inputs!K243</f>
        <v>0</v>
      </c>
      <c r="J496" s="74">
        <f>Inputs!L136*Inputs!L243</f>
        <v>0</v>
      </c>
      <c r="K496" s="43">
        <f t="shared" si="45"/>
        <v>0</v>
      </c>
    </row>
    <row r="497" spans="1:11" ht="12.75" customHeight="1">
      <c r="A497" s="55" t="str">
        <f>"   "&amp;Labels!B72</f>
        <v xml:space="preserve">   Customer 4</v>
      </c>
      <c r="B497" s="74">
        <f>Inputs!D137*Inputs!D244</f>
        <v>0</v>
      </c>
      <c r="C497" s="74">
        <f>Inputs!E137*Inputs!E244</f>
        <v>0</v>
      </c>
      <c r="D497" s="74">
        <f>Inputs!F137*Inputs!F244</f>
        <v>0</v>
      </c>
      <c r="E497" s="74">
        <f>Inputs!G137*Inputs!G244</f>
        <v>0</v>
      </c>
      <c r="F497" s="43">
        <f t="shared" si="44"/>
        <v>0</v>
      </c>
      <c r="G497" s="74">
        <f>Inputs!I137*Inputs!I244</f>
        <v>0</v>
      </c>
      <c r="H497" s="74">
        <f>Inputs!J137*Inputs!J244</f>
        <v>0</v>
      </c>
      <c r="I497" s="74">
        <f>Inputs!K137*Inputs!K244</f>
        <v>0</v>
      </c>
      <c r="J497" s="74">
        <f>Inputs!L137*Inputs!L244</f>
        <v>0</v>
      </c>
      <c r="K497" s="43">
        <f t="shared" si="45"/>
        <v>0</v>
      </c>
    </row>
    <row r="498" spans="1:11" ht="12.75" customHeight="1">
      <c r="A498" s="55" t="str">
        <f>"   "&amp;Labels!B73</f>
        <v xml:space="preserve">   Customer 5</v>
      </c>
      <c r="B498" s="74">
        <f>Inputs!D138*Inputs!D245</f>
        <v>0</v>
      </c>
      <c r="C498" s="74">
        <f>Inputs!E138*Inputs!E245</f>
        <v>0</v>
      </c>
      <c r="D498" s="74">
        <f>Inputs!F138*Inputs!F245</f>
        <v>0</v>
      </c>
      <c r="E498" s="74">
        <f>Inputs!G138*Inputs!G245</f>
        <v>0</v>
      </c>
      <c r="F498" s="43">
        <f t="shared" si="44"/>
        <v>0</v>
      </c>
      <c r="G498" s="74">
        <f>Inputs!I138*Inputs!I245</f>
        <v>0</v>
      </c>
      <c r="H498" s="74">
        <f>Inputs!J138*Inputs!J245</f>
        <v>0</v>
      </c>
      <c r="I498" s="74">
        <f>Inputs!K138*Inputs!K245</f>
        <v>0</v>
      </c>
      <c r="J498" s="74">
        <f>Inputs!L138*Inputs!L245</f>
        <v>0</v>
      </c>
      <c r="K498" s="43">
        <f t="shared" si="45"/>
        <v>0</v>
      </c>
    </row>
    <row r="499" spans="1:11" ht="12.75" customHeight="1">
      <c r="A499" s="55" t="str">
        <f>"   "&amp;Labels!B74</f>
        <v xml:space="preserve">   Customer 6</v>
      </c>
      <c r="B499" s="74">
        <f>Inputs!D139*Inputs!D246</f>
        <v>0</v>
      </c>
      <c r="C499" s="74">
        <f>Inputs!E139*Inputs!E246</f>
        <v>0</v>
      </c>
      <c r="D499" s="74">
        <f>Inputs!F139*Inputs!F246</f>
        <v>0</v>
      </c>
      <c r="E499" s="74">
        <f>Inputs!G139*Inputs!G246</f>
        <v>0</v>
      </c>
      <c r="F499" s="43">
        <f t="shared" si="44"/>
        <v>0</v>
      </c>
      <c r="G499" s="74">
        <f>Inputs!I139*Inputs!I246</f>
        <v>0</v>
      </c>
      <c r="H499" s="74">
        <f>Inputs!J139*Inputs!J246</f>
        <v>0</v>
      </c>
      <c r="I499" s="74">
        <f>Inputs!K139*Inputs!K246</f>
        <v>0</v>
      </c>
      <c r="J499" s="74">
        <f>Inputs!L139*Inputs!L246</f>
        <v>0</v>
      </c>
      <c r="K499" s="43">
        <f t="shared" si="45"/>
        <v>0</v>
      </c>
    </row>
    <row r="500" spans="1:11" ht="12.75" customHeight="1">
      <c r="A500" s="55" t="str">
        <f>"   "&amp;Labels!B75</f>
        <v xml:space="preserve">   Customer 7</v>
      </c>
      <c r="B500" s="74">
        <f>Inputs!D140*Inputs!D247</f>
        <v>0</v>
      </c>
      <c r="C500" s="74">
        <f>Inputs!E140*Inputs!E247</f>
        <v>0</v>
      </c>
      <c r="D500" s="74">
        <f>Inputs!F140*Inputs!F247</f>
        <v>0</v>
      </c>
      <c r="E500" s="74">
        <f>Inputs!G140*Inputs!G247</f>
        <v>0</v>
      </c>
      <c r="F500" s="43">
        <f t="shared" si="44"/>
        <v>0</v>
      </c>
      <c r="G500" s="74">
        <f>Inputs!I140*Inputs!I247</f>
        <v>0</v>
      </c>
      <c r="H500" s="74">
        <f>Inputs!J140*Inputs!J247</f>
        <v>0</v>
      </c>
      <c r="I500" s="74">
        <f>Inputs!K140*Inputs!K247</f>
        <v>0</v>
      </c>
      <c r="J500" s="74">
        <f>Inputs!L140*Inputs!L247</f>
        <v>0</v>
      </c>
      <c r="K500" s="43">
        <f t="shared" si="45"/>
        <v>0</v>
      </c>
    </row>
    <row r="501" spans="1:11" ht="12.75" customHeight="1">
      <c r="A501" s="55" t="str">
        <f>"   "&amp;Labels!B76</f>
        <v xml:space="preserve">   Customer 8</v>
      </c>
      <c r="B501" s="74">
        <f>Inputs!D141*Inputs!D248</f>
        <v>0</v>
      </c>
      <c r="C501" s="74">
        <f>Inputs!E141*Inputs!E248</f>
        <v>0</v>
      </c>
      <c r="D501" s="74">
        <f>Inputs!F141*Inputs!F248</f>
        <v>0</v>
      </c>
      <c r="E501" s="74">
        <f>Inputs!G141*Inputs!G248</f>
        <v>0</v>
      </c>
      <c r="F501" s="43">
        <f t="shared" si="44"/>
        <v>0</v>
      </c>
      <c r="G501" s="74">
        <f>Inputs!I141*Inputs!I248</f>
        <v>0</v>
      </c>
      <c r="H501" s="74">
        <f>Inputs!J141*Inputs!J248</f>
        <v>0</v>
      </c>
      <c r="I501" s="74">
        <f>Inputs!K141*Inputs!K248</f>
        <v>0</v>
      </c>
      <c r="J501" s="74">
        <f>Inputs!L141*Inputs!L248</f>
        <v>0</v>
      </c>
      <c r="K501" s="43">
        <f t="shared" si="45"/>
        <v>0</v>
      </c>
    </row>
    <row r="502" spans="1:11" ht="12.75" customHeight="1">
      <c r="A502" s="55" t="str">
        <f>"   "&amp;Labels!B77</f>
        <v xml:space="preserve">   Customer 9</v>
      </c>
      <c r="B502" s="74">
        <f>Inputs!D142*Inputs!D249</f>
        <v>0</v>
      </c>
      <c r="C502" s="74">
        <f>Inputs!E142*Inputs!E249</f>
        <v>0</v>
      </c>
      <c r="D502" s="74">
        <f>Inputs!F142*Inputs!F249</f>
        <v>0</v>
      </c>
      <c r="E502" s="74">
        <f>Inputs!G142*Inputs!G249</f>
        <v>0</v>
      </c>
      <c r="F502" s="43">
        <f t="shared" si="44"/>
        <v>0</v>
      </c>
      <c r="G502" s="74">
        <f>Inputs!I142*Inputs!I249</f>
        <v>0</v>
      </c>
      <c r="H502" s="74">
        <f>Inputs!J142*Inputs!J249</f>
        <v>0</v>
      </c>
      <c r="I502" s="74">
        <f>Inputs!K142*Inputs!K249</f>
        <v>0</v>
      </c>
      <c r="J502" s="74">
        <f>Inputs!L142*Inputs!L249</f>
        <v>0</v>
      </c>
      <c r="K502" s="43">
        <f t="shared" si="45"/>
        <v>0</v>
      </c>
    </row>
    <row r="503" spans="1:11" ht="12.75" customHeight="1">
      <c r="A503" s="55" t="str">
        <f>"   "&amp;Labels!B78</f>
        <v xml:space="preserve">   Customer 10</v>
      </c>
      <c r="B503" s="74">
        <f>Inputs!D143*Inputs!D250</f>
        <v>0</v>
      </c>
      <c r="C503" s="74">
        <f>Inputs!E143*Inputs!E250</f>
        <v>0</v>
      </c>
      <c r="D503" s="74">
        <f>Inputs!F143*Inputs!F250</f>
        <v>0</v>
      </c>
      <c r="E503" s="74">
        <f>Inputs!G143*Inputs!G250</f>
        <v>0</v>
      </c>
      <c r="F503" s="43">
        <f t="shared" si="44"/>
        <v>0</v>
      </c>
      <c r="G503" s="74">
        <f>Inputs!I143*Inputs!I250</f>
        <v>0</v>
      </c>
      <c r="H503" s="74">
        <f>Inputs!J143*Inputs!J250</f>
        <v>0</v>
      </c>
      <c r="I503" s="74">
        <f>Inputs!K143*Inputs!K250</f>
        <v>0</v>
      </c>
      <c r="J503" s="74">
        <f>Inputs!L143*Inputs!L250</f>
        <v>0</v>
      </c>
      <c r="K503" s="43">
        <f t="shared" si="45"/>
        <v>0</v>
      </c>
    </row>
    <row r="504" spans="1:11" ht="12.75" customHeight="1">
      <c r="A504" s="63" t="str">
        <f>"   "&amp;Labels!C68</f>
        <v xml:space="preserve">   Total</v>
      </c>
      <c r="B504" s="77">
        <f>SUM(B494:B503)</f>
        <v>0</v>
      </c>
      <c r="C504" s="77">
        <f>SUM(C494:C503)</f>
        <v>0</v>
      </c>
      <c r="D504" s="77">
        <f>SUM(D494:D503)</f>
        <v>0</v>
      </c>
      <c r="E504" s="77">
        <f>SUM(E494:E503)</f>
        <v>0</v>
      </c>
      <c r="F504" s="43">
        <f t="shared" si="44"/>
        <v>0</v>
      </c>
      <c r="G504" s="77">
        <f>SUM(G494:G503)</f>
        <v>0</v>
      </c>
      <c r="H504" s="77">
        <f>SUM(H494:H503)</f>
        <v>0</v>
      </c>
      <c r="I504" s="77">
        <f>SUM(I494:I503)</f>
        <v>0</v>
      </c>
      <c r="J504" s="77">
        <f>SUM(J494:J503)</f>
        <v>0</v>
      </c>
      <c r="K504" s="43">
        <f t="shared" si="45"/>
        <v>0</v>
      </c>
    </row>
    <row r="505" spans="1:11" ht="12.75" customHeight="1">
      <c r="A505" s="63" t="str">
        <f>Labels!B100</f>
        <v>Product 6</v>
      </c>
      <c r="B505" s="77"/>
      <c r="C505" s="77"/>
      <c r="D505" s="77"/>
      <c r="E505" s="77"/>
      <c r="F505" s="43"/>
      <c r="G505" s="77"/>
      <c r="H505" s="77"/>
      <c r="I505" s="77"/>
      <c r="J505" s="77"/>
      <c r="K505" s="43"/>
    </row>
    <row r="506" spans="1:11" ht="12.75" customHeight="1">
      <c r="A506" s="55" t="str">
        <f>"   "&amp;Labels!B69</f>
        <v xml:space="preserve">   Customer 1</v>
      </c>
      <c r="B506" s="74">
        <f>Inputs!D144*Inputs!D251</f>
        <v>0</v>
      </c>
      <c r="C506" s="74">
        <f>Inputs!E144*Inputs!E251</f>
        <v>0</v>
      </c>
      <c r="D506" s="74">
        <f>Inputs!F144*Inputs!F251</f>
        <v>0</v>
      </c>
      <c r="E506" s="74">
        <f>Inputs!G144*Inputs!G251</f>
        <v>0</v>
      </c>
      <c r="F506" s="43">
        <f t="shared" ref="F506:F516" si="46">SUM(B506:E506)</f>
        <v>0</v>
      </c>
      <c r="G506" s="74">
        <f>Inputs!I144*Inputs!I251</f>
        <v>0</v>
      </c>
      <c r="H506" s="74">
        <f>Inputs!J144*Inputs!J251</f>
        <v>0</v>
      </c>
      <c r="I506" s="74">
        <f>Inputs!K144*Inputs!K251</f>
        <v>0</v>
      </c>
      <c r="J506" s="74">
        <f>Inputs!L144*Inputs!L251</f>
        <v>0</v>
      </c>
      <c r="K506" s="43">
        <f t="shared" ref="K506:K516" si="47">SUM(G506:J506)</f>
        <v>0</v>
      </c>
    </row>
    <row r="507" spans="1:11" ht="12.75" customHeight="1">
      <c r="A507" s="55" t="str">
        <f>"   "&amp;Labels!B70</f>
        <v xml:space="preserve">   Customer 2</v>
      </c>
      <c r="B507" s="74">
        <f>Inputs!D145*Inputs!D252</f>
        <v>0</v>
      </c>
      <c r="C507" s="74">
        <f>Inputs!E145*Inputs!E252</f>
        <v>0</v>
      </c>
      <c r="D507" s="74">
        <f>Inputs!F145*Inputs!F252</f>
        <v>0</v>
      </c>
      <c r="E507" s="74">
        <f>Inputs!G145*Inputs!G252</f>
        <v>0</v>
      </c>
      <c r="F507" s="43">
        <f t="shared" si="46"/>
        <v>0</v>
      </c>
      <c r="G507" s="74">
        <f>Inputs!I145*Inputs!I252</f>
        <v>0</v>
      </c>
      <c r="H507" s="74">
        <f>Inputs!J145*Inputs!J252</f>
        <v>0</v>
      </c>
      <c r="I507" s="74">
        <f>Inputs!K145*Inputs!K252</f>
        <v>0</v>
      </c>
      <c r="J507" s="74">
        <f>Inputs!L145*Inputs!L252</f>
        <v>0</v>
      </c>
      <c r="K507" s="43">
        <f t="shared" si="47"/>
        <v>0</v>
      </c>
    </row>
    <row r="508" spans="1:11" ht="12.75" customHeight="1">
      <c r="A508" s="55" t="str">
        <f>"   "&amp;Labels!B71</f>
        <v xml:space="preserve">   Customer 3</v>
      </c>
      <c r="B508" s="74">
        <f>Inputs!D146*Inputs!D253</f>
        <v>0</v>
      </c>
      <c r="C508" s="74">
        <f>Inputs!E146*Inputs!E253</f>
        <v>0</v>
      </c>
      <c r="D508" s="74">
        <f>Inputs!F146*Inputs!F253</f>
        <v>0</v>
      </c>
      <c r="E508" s="74">
        <f>Inputs!G146*Inputs!G253</f>
        <v>0</v>
      </c>
      <c r="F508" s="43">
        <f t="shared" si="46"/>
        <v>0</v>
      </c>
      <c r="G508" s="74">
        <f>Inputs!I146*Inputs!I253</f>
        <v>0</v>
      </c>
      <c r="H508" s="74">
        <f>Inputs!J146*Inputs!J253</f>
        <v>0</v>
      </c>
      <c r="I508" s="74">
        <f>Inputs!K146*Inputs!K253</f>
        <v>0</v>
      </c>
      <c r="J508" s="74">
        <f>Inputs!L146*Inputs!L253</f>
        <v>0</v>
      </c>
      <c r="K508" s="43">
        <f t="shared" si="47"/>
        <v>0</v>
      </c>
    </row>
    <row r="509" spans="1:11" ht="12.75" customHeight="1">
      <c r="A509" s="55" t="str">
        <f>"   "&amp;Labels!B72</f>
        <v xml:space="preserve">   Customer 4</v>
      </c>
      <c r="B509" s="74">
        <f>Inputs!D147*Inputs!D254</f>
        <v>0</v>
      </c>
      <c r="C509" s="74">
        <f>Inputs!E147*Inputs!E254</f>
        <v>0</v>
      </c>
      <c r="D509" s="74">
        <f>Inputs!F147*Inputs!F254</f>
        <v>0</v>
      </c>
      <c r="E509" s="74">
        <f>Inputs!G147*Inputs!G254</f>
        <v>0</v>
      </c>
      <c r="F509" s="43">
        <f t="shared" si="46"/>
        <v>0</v>
      </c>
      <c r="G509" s="74">
        <f>Inputs!I147*Inputs!I254</f>
        <v>0</v>
      </c>
      <c r="H509" s="74">
        <f>Inputs!J147*Inputs!J254</f>
        <v>0</v>
      </c>
      <c r="I509" s="74">
        <f>Inputs!K147*Inputs!K254</f>
        <v>0</v>
      </c>
      <c r="J509" s="74">
        <f>Inputs!L147*Inputs!L254</f>
        <v>0</v>
      </c>
      <c r="K509" s="43">
        <f t="shared" si="47"/>
        <v>0</v>
      </c>
    </row>
    <row r="510" spans="1:11" ht="12.75" customHeight="1">
      <c r="A510" s="55" t="str">
        <f>"   "&amp;Labels!B73</f>
        <v xml:space="preserve">   Customer 5</v>
      </c>
      <c r="B510" s="74">
        <f>Inputs!D148*Inputs!D255</f>
        <v>0</v>
      </c>
      <c r="C510" s="74">
        <f>Inputs!E148*Inputs!E255</f>
        <v>0</v>
      </c>
      <c r="D510" s="74">
        <f>Inputs!F148*Inputs!F255</f>
        <v>0</v>
      </c>
      <c r="E510" s="74">
        <f>Inputs!G148*Inputs!G255</f>
        <v>0</v>
      </c>
      <c r="F510" s="43">
        <f t="shared" si="46"/>
        <v>0</v>
      </c>
      <c r="G510" s="74">
        <f>Inputs!I148*Inputs!I255</f>
        <v>0</v>
      </c>
      <c r="H510" s="74">
        <f>Inputs!J148*Inputs!J255</f>
        <v>0</v>
      </c>
      <c r="I510" s="74">
        <f>Inputs!K148*Inputs!K255</f>
        <v>0</v>
      </c>
      <c r="J510" s="74">
        <f>Inputs!L148*Inputs!L255</f>
        <v>0</v>
      </c>
      <c r="K510" s="43">
        <f t="shared" si="47"/>
        <v>0</v>
      </c>
    </row>
    <row r="511" spans="1:11" ht="12.75" customHeight="1">
      <c r="A511" s="55" t="str">
        <f>"   "&amp;Labels!B74</f>
        <v xml:space="preserve">   Customer 6</v>
      </c>
      <c r="B511" s="74">
        <f>Inputs!D149*Inputs!D256</f>
        <v>0</v>
      </c>
      <c r="C511" s="74">
        <f>Inputs!E149*Inputs!E256</f>
        <v>0</v>
      </c>
      <c r="D511" s="74">
        <f>Inputs!F149*Inputs!F256</f>
        <v>0</v>
      </c>
      <c r="E511" s="74">
        <f>Inputs!G149*Inputs!G256</f>
        <v>0</v>
      </c>
      <c r="F511" s="43">
        <f t="shared" si="46"/>
        <v>0</v>
      </c>
      <c r="G511" s="74">
        <f>Inputs!I149*Inputs!I256</f>
        <v>0</v>
      </c>
      <c r="H511" s="74">
        <f>Inputs!J149*Inputs!J256</f>
        <v>0</v>
      </c>
      <c r="I511" s="74">
        <f>Inputs!K149*Inputs!K256</f>
        <v>0</v>
      </c>
      <c r="J511" s="74">
        <f>Inputs!L149*Inputs!L256</f>
        <v>0</v>
      </c>
      <c r="K511" s="43">
        <f t="shared" si="47"/>
        <v>0</v>
      </c>
    </row>
    <row r="512" spans="1:11" ht="12.75" customHeight="1">
      <c r="A512" s="55" t="str">
        <f>"   "&amp;Labels!B75</f>
        <v xml:space="preserve">   Customer 7</v>
      </c>
      <c r="B512" s="74">
        <f>Inputs!D150*Inputs!D257</f>
        <v>0</v>
      </c>
      <c r="C512" s="74">
        <f>Inputs!E150*Inputs!E257</f>
        <v>0</v>
      </c>
      <c r="D512" s="74">
        <f>Inputs!F150*Inputs!F257</f>
        <v>0</v>
      </c>
      <c r="E512" s="74">
        <f>Inputs!G150*Inputs!G257</f>
        <v>0</v>
      </c>
      <c r="F512" s="43">
        <f t="shared" si="46"/>
        <v>0</v>
      </c>
      <c r="G512" s="74">
        <f>Inputs!I150*Inputs!I257</f>
        <v>0</v>
      </c>
      <c r="H512" s="74">
        <f>Inputs!J150*Inputs!J257</f>
        <v>0</v>
      </c>
      <c r="I512" s="74">
        <f>Inputs!K150*Inputs!K257</f>
        <v>0</v>
      </c>
      <c r="J512" s="74">
        <f>Inputs!L150*Inputs!L257</f>
        <v>0</v>
      </c>
      <c r="K512" s="43">
        <f t="shared" si="47"/>
        <v>0</v>
      </c>
    </row>
    <row r="513" spans="1:11" ht="12.75" customHeight="1">
      <c r="A513" s="55" t="str">
        <f>"   "&amp;Labels!B76</f>
        <v xml:space="preserve">   Customer 8</v>
      </c>
      <c r="B513" s="74">
        <f>Inputs!D151*Inputs!D258</f>
        <v>0</v>
      </c>
      <c r="C513" s="74">
        <f>Inputs!E151*Inputs!E258</f>
        <v>0</v>
      </c>
      <c r="D513" s="74">
        <f>Inputs!F151*Inputs!F258</f>
        <v>0</v>
      </c>
      <c r="E513" s="74">
        <f>Inputs!G151*Inputs!G258</f>
        <v>0</v>
      </c>
      <c r="F513" s="43">
        <f t="shared" si="46"/>
        <v>0</v>
      </c>
      <c r="G513" s="74">
        <f>Inputs!I151*Inputs!I258</f>
        <v>0</v>
      </c>
      <c r="H513" s="74">
        <f>Inputs!J151*Inputs!J258</f>
        <v>0</v>
      </c>
      <c r="I513" s="74">
        <f>Inputs!K151*Inputs!K258</f>
        <v>0</v>
      </c>
      <c r="J513" s="74">
        <f>Inputs!L151*Inputs!L258</f>
        <v>0</v>
      </c>
      <c r="K513" s="43">
        <f t="shared" si="47"/>
        <v>0</v>
      </c>
    </row>
    <row r="514" spans="1:11" ht="12.75" customHeight="1">
      <c r="A514" s="55" t="str">
        <f>"   "&amp;Labels!B77</f>
        <v xml:space="preserve">   Customer 9</v>
      </c>
      <c r="B514" s="74">
        <f>Inputs!D152*Inputs!D259</f>
        <v>0</v>
      </c>
      <c r="C514" s="74">
        <f>Inputs!E152*Inputs!E259</f>
        <v>0</v>
      </c>
      <c r="D514" s="74">
        <f>Inputs!F152*Inputs!F259</f>
        <v>0</v>
      </c>
      <c r="E514" s="74">
        <f>Inputs!G152*Inputs!G259</f>
        <v>0</v>
      </c>
      <c r="F514" s="43">
        <f t="shared" si="46"/>
        <v>0</v>
      </c>
      <c r="G514" s="74">
        <f>Inputs!I152*Inputs!I259</f>
        <v>0</v>
      </c>
      <c r="H514" s="74">
        <f>Inputs!J152*Inputs!J259</f>
        <v>0</v>
      </c>
      <c r="I514" s="74">
        <f>Inputs!K152*Inputs!K259</f>
        <v>0</v>
      </c>
      <c r="J514" s="74">
        <f>Inputs!L152*Inputs!L259</f>
        <v>0</v>
      </c>
      <c r="K514" s="43">
        <f t="shared" si="47"/>
        <v>0</v>
      </c>
    </row>
    <row r="515" spans="1:11" ht="12.75" customHeight="1">
      <c r="A515" s="55" t="str">
        <f>"   "&amp;Labels!B78</f>
        <v xml:space="preserve">   Customer 10</v>
      </c>
      <c r="B515" s="74">
        <f>Inputs!D153*Inputs!D260</f>
        <v>0</v>
      </c>
      <c r="C515" s="74">
        <f>Inputs!E153*Inputs!E260</f>
        <v>0</v>
      </c>
      <c r="D515" s="74">
        <f>Inputs!F153*Inputs!F260</f>
        <v>0</v>
      </c>
      <c r="E515" s="74">
        <f>Inputs!G153*Inputs!G260</f>
        <v>0</v>
      </c>
      <c r="F515" s="43">
        <f t="shared" si="46"/>
        <v>0</v>
      </c>
      <c r="G515" s="74">
        <f>Inputs!I153*Inputs!I260</f>
        <v>0</v>
      </c>
      <c r="H515" s="74">
        <f>Inputs!J153*Inputs!J260</f>
        <v>0</v>
      </c>
      <c r="I515" s="74">
        <f>Inputs!K153*Inputs!K260</f>
        <v>0</v>
      </c>
      <c r="J515" s="74">
        <f>Inputs!L153*Inputs!L260</f>
        <v>0</v>
      </c>
      <c r="K515" s="43">
        <f t="shared" si="47"/>
        <v>0</v>
      </c>
    </row>
    <row r="516" spans="1:11" ht="12.75" customHeight="1">
      <c r="A516" s="63" t="str">
        <f>"   "&amp;Labels!C68</f>
        <v xml:space="preserve">   Total</v>
      </c>
      <c r="B516" s="77">
        <f>SUM(B506:B515)</f>
        <v>0</v>
      </c>
      <c r="C516" s="77">
        <f>SUM(C506:C515)</f>
        <v>0</v>
      </c>
      <c r="D516" s="77">
        <f>SUM(D506:D515)</f>
        <v>0</v>
      </c>
      <c r="E516" s="77">
        <f>SUM(E506:E515)</f>
        <v>0</v>
      </c>
      <c r="F516" s="43">
        <f t="shared" si="46"/>
        <v>0</v>
      </c>
      <c r="G516" s="77">
        <f>SUM(G506:G515)</f>
        <v>0</v>
      </c>
      <c r="H516" s="77">
        <f>SUM(H506:H515)</f>
        <v>0</v>
      </c>
      <c r="I516" s="77">
        <f>SUM(I506:I515)</f>
        <v>0</v>
      </c>
      <c r="J516" s="77">
        <f>SUM(J506:J515)</f>
        <v>0</v>
      </c>
      <c r="K516" s="43">
        <f t="shared" si="47"/>
        <v>0</v>
      </c>
    </row>
    <row r="517" spans="1:11" ht="12.75" customHeight="1">
      <c r="A517" s="63" t="str">
        <f>Labels!B101</f>
        <v>Product 7</v>
      </c>
      <c r="B517" s="77"/>
      <c r="C517" s="77"/>
      <c r="D517" s="77"/>
      <c r="E517" s="77"/>
      <c r="F517" s="43"/>
      <c r="G517" s="77"/>
      <c r="H517" s="77"/>
      <c r="I517" s="77"/>
      <c r="J517" s="77"/>
      <c r="K517" s="43"/>
    </row>
    <row r="518" spans="1:11" ht="12.75" customHeight="1">
      <c r="A518" s="55" t="str">
        <f>"   "&amp;Labels!B69</f>
        <v xml:space="preserve">   Customer 1</v>
      </c>
      <c r="B518" s="74">
        <f>Inputs!D154*Inputs!D261</f>
        <v>0</v>
      </c>
      <c r="C518" s="74">
        <f>Inputs!E154*Inputs!E261</f>
        <v>0</v>
      </c>
      <c r="D518" s="74">
        <f>Inputs!F154*Inputs!F261</f>
        <v>0</v>
      </c>
      <c r="E518" s="74">
        <f>Inputs!G154*Inputs!G261</f>
        <v>0</v>
      </c>
      <c r="F518" s="43">
        <f t="shared" ref="F518:F528" si="48">SUM(B518:E518)</f>
        <v>0</v>
      </c>
      <c r="G518" s="74">
        <f>Inputs!I154*Inputs!I261</f>
        <v>0</v>
      </c>
      <c r="H518" s="74">
        <f>Inputs!J154*Inputs!J261</f>
        <v>0</v>
      </c>
      <c r="I518" s="74">
        <f>Inputs!K154*Inputs!K261</f>
        <v>0</v>
      </c>
      <c r="J518" s="74">
        <f>Inputs!L154*Inputs!L261</f>
        <v>0</v>
      </c>
      <c r="K518" s="43">
        <f t="shared" ref="K518:K528" si="49">SUM(G518:J518)</f>
        <v>0</v>
      </c>
    </row>
    <row r="519" spans="1:11" ht="12.75" customHeight="1">
      <c r="A519" s="55" t="str">
        <f>"   "&amp;Labels!B70</f>
        <v xml:space="preserve">   Customer 2</v>
      </c>
      <c r="B519" s="74">
        <f>Inputs!D155*Inputs!D262</f>
        <v>0</v>
      </c>
      <c r="C519" s="74">
        <f>Inputs!E155*Inputs!E262</f>
        <v>0</v>
      </c>
      <c r="D519" s="74">
        <f>Inputs!F155*Inputs!F262</f>
        <v>0</v>
      </c>
      <c r="E519" s="74">
        <f>Inputs!G155*Inputs!G262</f>
        <v>0</v>
      </c>
      <c r="F519" s="43">
        <f t="shared" si="48"/>
        <v>0</v>
      </c>
      <c r="G519" s="74">
        <f>Inputs!I155*Inputs!I262</f>
        <v>0</v>
      </c>
      <c r="H519" s="74">
        <f>Inputs!J155*Inputs!J262</f>
        <v>0</v>
      </c>
      <c r="I519" s="74">
        <f>Inputs!K155*Inputs!K262</f>
        <v>0</v>
      </c>
      <c r="J519" s="74">
        <f>Inputs!L155*Inputs!L262</f>
        <v>0</v>
      </c>
      <c r="K519" s="43">
        <f t="shared" si="49"/>
        <v>0</v>
      </c>
    </row>
    <row r="520" spans="1:11" ht="12.75" customHeight="1">
      <c r="A520" s="55" t="str">
        <f>"   "&amp;Labels!B71</f>
        <v xml:space="preserve">   Customer 3</v>
      </c>
      <c r="B520" s="74">
        <f>Inputs!D156*Inputs!D263</f>
        <v>0</v>
      </c>
      <c r="C520" s="74">
        <f>Inputs!E156*Inputs!E263</f>
        <v>0</v>
      </c>
      <c r="D520" s="74">
        <f>Inputs!F156*Inputs!F263</f>
        <v>0</v>
      </c>
      <c r="E520" s="74">
        <f>Inputs!G156*Inputs!G263</f>
        <v>0</v>
      </c>
      <c r="F520" s="43">
        <f t="shared" si="48"/>
        <v>0</v>
      </c>
      <c r="G520" s="74">
        <f>Inputs!I156*Inputs!I263</f>
        <v>0</v>
      </c>
      <c r="H520" s="74">
        <f>Inputs!J156*Inputs!J263</f>
        <v>0</v>
      </c>
      <c r="I520" s="74">
        <f>Inputs!K156*Inputs!K263</f>
        <v>0</v>
      </c>
      <c r="J520" s="74">
        <f>Inputs!L156*Inputs!L263</f>
        <v>0</v>
      </c>
      <c r="K520" s="43">
        <f t="shared" si="49"/>
        <v>0</v>
      </c>
    </row>
    <row r="521" spans="1:11" ht="12.75" customHeight="1">
      <c r="A521" s="55" t="str">
        <f>"   "&amp;Labels!B72</f>
        <v xml:space="preserve">   Customer 4</v>
      </c>
      <c r="B521" s="74">
        <f>Inputs!D157*Inputs!D264</f>
        <v>0</v>
      </c>
      <c r="C521" s="74">
        <f>Inputs!E157*Inputs!E264</f>
        <v>0</v>
      </c>
      <c r="D521" s="74">
        <f>Inputs!F157*Inputs!F264</f>
        <v>0</v>
      </c>
      <c r="E521" s="74">
        <f>Inputs!G157*Inputs!G264</f>
        <v>0</v>
      </c>
      <c r="F521" s="43">
        <f t="shared" si="48"/>
        <v>0</v>
      </c>
      <c r="G521" s="74">
        <f>Inputs!I157*Inputs!I264</f>
        <v>0</v>
      </c>
      <c r="H521" s="74">
        <f>Inputs!J157*Inputs!J264</f>
        <v>0</v>
      </c>
      <c r="I521" s="74">
        <f>Inputs!K157*Inputs!K264</f>
        <v>0</v>
      </c>
      <c r="J521" s="74">
        <f>Inputs!L157*Inputs!L264</f>
        <v>0</v>
      </c>
      <c r="K521" s="43">
        <f t="shared" si="49"/>
        <v>0</v>
      </c>
    </row>
    <row r="522" spans="1:11" ht="12.75" customHeight="1">
      <c r="A522" s="55" t="str">
        <f>"   "&amp;Labels!B73</f>
        <v xml:space="preserve">   Customer 5</v>
      </c>
      <c r="B522" s="74">
        <f>Inputs!D158*Inputs!D265</f>
        <v>0</v>
      </c>
      <c r="C522" s="74">
        <f>Inputs!E158*Inputs!E265</f>
        <v>0</v>
      </c>
      <c r="D522" s="74">
        <f>Inputs!F158*Inputs!F265</f>
        <v>0</v>
      </c>
      <c r="E522" s="74">
        <f>Inputs!G158*Inputs!G265</f>
        <v>0</v>
      </c>
      <c r="F522" s="43">
        <f t="shared" si="48"/>
        <v>0</v>
      </c>
      <c r="G522" s="74">
        <f>Inputs!I158*Inputs!I265</f>
        <v>0</v>
      </c>
      <c r="H522" s="74">
        <f>Inputs!J158*Inputs!J265</f>
        <v>0</v>
      </c>
      <c r="I522" s="74">
        <f>Inputs!K158*Inputs!K265</f>
        <v>0</v>
      </c>
      <c r="J522" s="74">
        <f>Inputs!L158*Inputs!L265</f>
        <v>0</v>
      </c>
      <c r="K522" s="43">
        <f t="shared" si="49"/>
        <v>0</v>
      </c>
    </row>
    <row r="523" spans="1:11" ht="12.75" customHeight="1">
      <c r="A523" s="55" t="str">
        <f>"   "&amp;Labels!B74</f>
        <v xml:space="preserve">   Customer 6</v>
      </c>
      <c r="B523" s="74">
        <f>Inputs!D159*Inputs!D266</f>
        <v>0</v>
      </c>
      <c r="C523" s="74">
        <f>Inputs!E159*Inputs!E266</f>
        <v>0</v>
      </c>
      <c r="D523" s="74">
        <f>Inputs!F159*Inputs!F266</f>
        <v>0</v>
      </c>
      <c r="E523" s="74">
        <f>Inputs!G159*Inputs!G266</f>
        <v>0</v>
      </c>
      <c r="F523" s="43">
        <f t="shared" si="48"/>
        <v>0</v>
      </c>
      <c r="G523" s="74">
        <f>Inputs!I159*Inputs!I266</f>
        <v>0</v>
      </c>
      <c r="H523" s="74">
        <f>Inputs!J159*Inputs!J266</f>
        <v>0</v>
      </c>
      <c r="I523" s="74">
        <f>Inputs!K159*Inputs!K266</f>
        <v>0</v>
      </c>
      <c r="J523" s="74">
        <f>Inputs!L159*Inputs!L266</f>
        <v>0</v>
      </c>
      <c r="K523" s="43">
        <f t="shared" si="49"/>
        <v>0</v>
      </c>
    </row>
    <row r="524" spans="1:11" ht="12.75" customHeight="1">
      <c r="A524" s="55" t="str">
        <f>"   "&amp;Labels!B75</f>
        <v xml:space="preserve">   Customer 7</v>
      </c>
      <c r="B524" s="74">
        <f>Inputs!D160*Inputs!D267</f>
        <v>0</v>
      </c>
      <c r="C524" s="74">
        <f>Inputs!E160*Inputs!E267</f>
        <v>0</v>
      </c>
      <c r="D524" s="74">
        <f>Inputs!F160*Inputs!F267</f>
        <v>0</v>
      </c>
      <c r="E524" s="74">
        <f>Inputs!G160*Inputs!G267</f>
        <v>0</v>
      </c>
      <c r="F524" s="43">
        <f t="shared" si="48"/>
        <v>0</v>
      </c>
      <c r="G524" s="74">
        <f>Inputs!I160*Inputs!I267</f>
        <v>0</v>
      </c>
      <c r="H524" s="74">
        <f>Inputs!J160*Inputs!J267</f>
        <v>0</v>
      </c>
      <c r="I524" s="74">
        <f>Inputs!K160*Inputs!K267</f>
        <v>0</v>
      </c>
      <c r="J524" s="74">
        <f>Inputs!L160*Inputs!L267</f>
        <v>0</v>
      </c>
      <c r="K524" s="43">
        <f t="shared" si="49"/>
        <v>0</v>
      </c>
    </row>
    <row r="525" spans="1:11" ht="12.75" customHeight="1">
      <c r="A525" s="55" t="str">
        <f>"   "&amp;Labels!B76</f>
        <v xml:space="preserve">   Customer 8</v>
      </c>
      <c r="B525" s="74">
        <f>Inputs!D161*Inputs!D268</f>
        <v>0</v>
      </c>
      <c r="C525" s="74">
        <f>Inputs!E161*Inputs!E268</f>
        <v>0</v>
      </c>
      <c r="D525" s="74">
        <f>Inputs!F161*Inputs!F268</f>
        <v>0</v>
      </c>
      <c r="E525" s="74">
        <f>Inputs!G161*Inputs!G268</f>
        <v>0</v>
      </c>
      <c r="F525" s="43">
        <f t="shared" si="48"/>
        <v>0</v>
      </c>
      <c r="G525" s="74">
        <f>Inputs!I161*Inputs!I268</f>
        <v>0</v>
      </c>
      <c r="H525" s="74">
        <f>Inputs!J161*Inputs!J268</f>
        <v>0</v>
      </c>
      <c r="I525" s="74">
        <f>Inputs!K161*Inputs!K268</f>
        <v>0</v>
      </c>
      <c r="J525" s="74">
        <f>Inputs!L161*Inputs!L268</f>
        <v>0</v>
      </c>
      <c r="K525" s="43">
        <f t="shared" si="49"/>
        <v>0</v>
      </c>
    </row>
    <row r="526" spans="1:11" ht="12.75" customHeight="1">
      <c r="A526" s="55" t="str">
        <f>"   "&amp;Labels!B77</f>
        <v xml:space="preserve">   Customer 9</v>
      </c>
      <c r="B526" s="74">
        <f>Inputs!D162*Inputs!D269</f>
        <v>0</v>
      </c>
      <c r="C526" s="74">
        <f>Inputs!E162*Inputs!E269</f>
        <v>0</v>
      </c>
      <c r="D526" s="74">
        <f>Inputs!F162*Inputs!F269</f>
        <v>0</v>
      </c>
      <c r="E526" s="74">
        <f>Inputs!G162*Inputs!G269</f>
        <v>0</v>
      </c>
      <c r="F526" s="43">
        <f t="shared" si="48"/>
        <v>0</v>
      </c>
      <c r="G526" s="74">
        <f>Inputs!I162*Inputs!I269</f>
        <v>0</v>
      </c>
      <c r="H526" s="74">
        <f>Inputs!J162*Inputs!J269</f>
        <v>0</v>
      </c>
      <c r="I526" s="74">
        <f>Inputs!K162*Inputs!K269</f>
        <v>0</v>
      </c>
      <c r="J526" s="74">
        <f>Inputs!L162*Inputs!L269</f>
        <v>0</v>
      </c>
      <c r="K526" s="43">
        <f t="shared" si="49"/>
        <v>0</v>
      </c>
    </row>
    <row r="527" spans="1:11" ht="12.75" customHeight="1">
      <c r="A527" s="55" t="str">
        <f>"   "&amp;Labels!B78</f>
        <v xml:space="preserve">   Customer 10</v>
      </c>
      <c r="B527" s="74">
        <f>Inputs!D163*Inputs!D270</f>
        <v>0</v>
      </c>
      <c r="C527" s="74">
        <f>Inputs!E163*Inputs!E270</f>
        <v>0</v>
      </c>
      <c r="D527" s="74">
        <f>Inputs!F163*Inputs!F270</f>
        <v>0</v>
      </c>
      <c r="E527" s="74">
        <f>Inputs!G163*Inputs!G270</f>
        <v>0</v>
      </c>
      <c r="F527" s="43">
        <f t="shared" si="48"/>
        <v>0</v>
      </c>
      <c r="G527" s="74">
        <f>Inputs!I163*Inputs!I270</f>
        <v>0</v>
      </c>
      <c r="H527" s="74">
        <f>Inputs!J163*Inputs!J270</f>
        <v>0</v>
      </c>
      <c r="I527" s="74">
        <f>Inputs!K163*Inputs!K270</f>
        <v>0</v>
      </c>
      <c r="J527" s="74">
        <f>Inputs!L163*Inputs!L270</f>
        <v>0</v>
      </c>
      <c r="K527" s="43">
        <f t="shared" si="49"/>
        <v>0</v>
      </c>
    </row>
    <row r="528" spans="1:11" ht="12.75" customHeight="1">
      <c r="A528" s="63" t="str">
        <f>"   "&amp;Labels!C68</f>
        <v xml:space="preserve">   Total</v>
      </c>
      <c r="B528" s="77">
        <f>SUM(B518:B527)</f>
        <v>0</v>
      </c>
      <c r="C528" s="77">
        <f>SUM(C518:C527)</f>
        <v>0</v>
      </c>
      <c r="D528" s="77">
        <f>SUM(D518:D527)</f>
        <v>0</v>
      </c>
      <c r="E528" s="77">
        <f>SUM(E518:E527)</f>
        <v>0</v>
      </c>
      <c r="F528" s="43">
        <f t="shared" si="48"/>
        <v>0</v>
      </c>
      <c r="G528" s="77">
        <f>SUM(G518:G527)</f>
        <v>0</v>
      </c>
      <c r="H528" s="77">
        <f>SUM(H518:H527)</f>
        <v>0</v>
      </c>
      <c r="I528" s="77">
        <f>SUM(I518:I527)</f>
        <v>0</v>
      </c>
      <c r="J528" s="77">
        <f>SUM(J518:J527)</f>
        <v>0</v>
      </c>
      <c r="K528" s="43">
        <f t="shared" si="49"/>
        <v>0</v>
      </c>
    </row>
    <row r="529" spans="1:11" ht="12.75" customHeight="1">
      <c r="A529" s="63" t="str">
        <f>Labels!B102</f>
        <v>Product 8</v>
      </c>
      <c r="B529" s="77"/>
      <c r="C529" s="77"/>
      <c r="D529" s="77"/>
      <c r="E529" s="77"/>
      <c r="F529" s="43"/>
      <c r="G529" s="77"/>
      <c r="H529" s="77"/>
      <c r="I529" s="77"/>
      <c r="J529" s="77"/>
      <c r="K529" s="43"/>
    </row>
    <row r="530" spans="1:11" ht="12.75" customHeight="1">
      <c r="A530" s="55" t="str">
        <f>"   "&amp;Labels!B69</f>
        <v xml:space="preserve">   Customer 1</v>
      </c>
      <c r="B530" s="74">
        <f>Inputs!D164*Inputs!D271</f>
        <v>0</v>
      </c>
      <c r="C530" s="74">
        <f>Inputs!E164*Inputs!E271</f>
        <v>0</v>
      </c>
      <c r="D530" s="74">
        <f>Inputs!F164*Inputs!F271</f>
        <v>0</v>
      </c>
      <c r="E530" s="74">
        <f>Inputs!G164*Inputs!G271</f>
        <v>0</v>
      </c>
      <c r="F530" s="43">
        <f t="shared" ref="F530:F540" si="50">SUM(B530:E530)</f>
        <v>0</v>
      </c>
      <c r="G530" s="74">
        <f>Inputs!I164*Inputs!I271</f>
        <v>0</v>
      </c>
      <c r="H530" s="74">
        <f>Inputs!J164*Inputs!J271</f>
        <v>0</v>
      </c>
      <c r="I530" s="74">
        <f>Inputs!K164*Inputs!K271</f>
        <v>0</v>
      </c>
      <c r="J530" s="74">
        <f>Inputs!L164*Inputs!L271</f>
        <v>0</v>
      </c>
      <c r="K530" s="43">
        <f t="shared" ref="K530:K540" si="51">SUM(G530:J530)</f>
        <v>0</v>
      </c>
    </row>
    <row r="531" spans="1:11" ht="12.75" customHeight="1">
      <c r="A531" s="55" t="str">
        <f>"   "&amp;Labels!B70</f>
        <v xml:space="preserve">   Customer 2</v>
      </c>
      <c r="B531" s="74">
        <f>Inputs!D165*Inputs!D272</f>
        <v>0</v>
      </c>
      <c r="C531" s="74">
        <f>Inputs!E165*Inputs!E272</f>
        <v>0</v>
      </c>
      <c r="D531" s="74">
        <f>Inputs!F165*Inputs!F272</f>
        <v>0</v>
      </c>
      <c r="E531" s="74">
        <f>Inputs!G165*Inputs!G272</f>
        <v>0</v>
      </c>
      <c r="F531" s="43">
        <f t="shared" si="50"/>
        <v>0</v>
      </c>
      <c r="G531" s="74">
        <f>Inputs!I165*Inputs!I272</f>
        <v>0</v>
      </c>
      <c r="H531" s="74">
        <f>Inputs!J165*Inputs!J272</f>
        <v>0</v>
      </c>
      <c r="I531" s="74">
        <f>Inputs!K165*Inputs!K272</f>
        <v>0</v>
      </c>
      <c r="J531" s="74">
        <f>Inputs!L165*Inputs!L272</f>
        <v>0</v>
      </c>
      <c r="K531" s="43">
        <f t="shared" si="51"/>
        <v>0</v>
      </c>
    </row>
    <row r="532" spans="1:11" ht="12.75" customHeight="1">
      <c r="A532" s="55" t="str">
        <f>"   "&amp;Labels!B71</f>
        <v xml:space="preserve">   Customer 3</v>
      </c>
      <c r="B532" s="74">
        <f>Inputs!D166*Inputs!D273</f>
        <v>0</v>
      </c>
      <c r="C532" s="74">
        <f>Inputs!E166*Inputs!E273</f>
        <v>0</v>
      </c>
      <c r="D532" s="74">
        <f>Inputs!F166*Inputs!F273</f>
        <v>0</v>
      </c>
      <c r="E532" s="74">
        <f>Inputs!G166*Inputs!G273</f>
        <v>0</v>
      </c>
      <c r="F532" s="43">
        <f t="shared" si="50"/>
        <v>0</v>
      </c>
      <c r="G532" s="74">
        <f>Inputs!I166*Inputs!I273</f>
        <v>0</v>
      </c>
      <c r="H532" s="74">
        <f>Inputs!J166*Inputs!J273</f>
        <v>0</v>
      </c>
      <c r="I532" s="74">
        <f>Inputs!K166*Inputs!K273</f>
        <v>0</v>
      </c>
      <c r="J532" s="74">
        <f>Inputs!L166*Inputs!L273</f>
        <v>0</v>
      </c>
      <c r="K532" s="43">
        <f t="shared" si="51"/>
        <v>0</v>
      </c>
    </row>
    <row r="533" spans="1:11" ht="12.75" customHeight="1">
      <c r="A533" s="55" t="str">
        <f>"   "&amp;Labels!B72</f>
        <v xml:space="preserve">   Customer 4</v>
      </c>
      <c r="B533" s="74">
        <f>Inputs!D167*Inputs!D274</f>
        <v>0</v>
      </c>
      <c r="C533" s="74">
        <f>Inputs!E167*Inputs!E274</f>
        <v>0</v>
      </c>
      <c r="D533" s="74">
        <f>Inputs!F167*Inputs!F274</f>
        <v>0</v>
      </c>
      <c r="E533" s="74">
        <f>Inputs!G167*Inputs!G274</f>
        <v>0</v>
      </c>
      <c r="F533" s="43">
        <f t="shared" si="50"/>
        <v>0</v>
      </c>
      <c r="G533" s="74">
        <f>Inputs!I167*Inputs!I274</f>
        <v>0</v>
      </c>
      <c r="H533" s="74">
        <f>Inputs!J167*Inputs!J274</f>
        <v>0</v>
      </c>
      <c r="I533" s="74">
        <f>Inputs!K167*Inputs!K274</f>
        <v>0</v>
      </c>
      <c r="J533" s="74">
        <f>Inputs!L167*Inputs!L274</f>
        <v>0</v>
      </c>
      <c r="K533" s="43">
        <f t="shared" si="51"/>
        <v>0</v>
      </c>
    </row>
    <row r="534" spans="1:11" ht="12.75" customHeight="1">
      <c r="A534" s="55" t="str">
        <f>"   "&amp;Labels!B73</f>
        <v xml:space="preserve">   Customer 5</v>
      </c>
      <c r="B534" s="74">
        <f>Inputs!D168*Inputs!D275</f>
        <v>0</v>
      </c>
      <c r="C534" s="74">
        <f>Inputs!E168*Inputs!E275</f>
        <v>0</v>
      </c>
      <c r="D534" s="74">
        <f>Inputs!F168*Inputs!F275</f>
        <v>0</v>
      </c>
      <c r="E534" s="74">
        <f>Inputs!G168*Inputs!G275</f>
        <v>0</v>
      </c>
      <c r="F534" s="43">
        <f t="shared" si="50"/>
        <v>0</v>
      </c>
      <c r="G534" s="74">
        <f>Inputs!I168*Inputs!I275</f>
        <v>0</v>
      </c>
      <c r="H534" s="74">
        <f>Inputs!J168*Inputs!J275</f>
        <v>0</v>
      </c>
      <c r="I534" s="74">
        <f>Inputs!K168*Inputs!K275</f>
        <v>0</v>
      </c>
      <c r="J534" s="74">
        <f>Inputs!L168*Inputs!L275</f>
        <v>0</v>
      </c>
      <c r="K534" s="43">
        <f t="shared" si="51"/>
        <v>0</v>
      </c>
    </row>
    <row r="535" spans="1:11" ht="12.75" customHeight="1">
      <c r="A535" s="55" t="str">
        <f>"   "&amp;Labels!B74</f>
        <v xml:space="preserve">   Customer 6</v>
      </c>
      <c r="B535" s="74">
        <f>Inputs!D169*Inputs!D276</f>
        <v>0</v>
      </c>
      <c r="C535" s="74">
        <f>Inputs!E169*Inputs!E276</f>
        <v>0</v>
      </c>
      <c r="D535" s="74">
        <f>Inputs!F169*Inputs!F276</f>
        <v>0</v>
      </c>
      <c r="E535" s="74">
        <f>Inputs!G169*Inputs!G276</f>
        <v>0</v>
      </c>
      <c r="F535" s="43">
        <f t="shared" si="50"/>
        <v>0</v>
      </c>
      <c r="G535" s="74">
        <f>Inputs!I169*Inputs!I276</f>
        <v>0</v>
      </c>
      <c r="H535" s="74">
        <f>Inputs!J169*Inputs!J276</f>
        <v>0</v>
      </c>
      <c r="I535" s="74">
        <f>Inputs!K169*Inputs!K276</f>
        <v>0</v>
      </c>
      <c r="J535" s="74">
        <f>Inputs!L169*Inputs!L276</f>
        <v>0</v>
      </c>
      <c r="K535" s="43">
        <f t="shared" si="51"/>
        <v>0</v>
      </c>
    </row>
    <row r="536" spans="1:11" ht="12.75" customHeight="1">
      <c r="A536" s="55" t="str">
        <f>"   "&amp;Labels!B75</f>
        <v xml:space="preserve">   Customer 7</v>
      </c>
      <c r="B536" s="74">
        <f>Inputs!D170*Inputs!D277</f>
        <v>0</v>
      </c>
      <c r="C536" s="74">
        <f>Inputs!E170*Inputs!E277</f>
        <v>0</v>
      </c>
      <c r="D536" s="74">
        <f>Inputs!F170*Inputs!F277</f>
        <v>0</v>
      </c>
      <c r="E536" s="74">
        <f>Inputs!G170*Inputs!G277</f>
        <v>0</v>
      </c>
      <c r="F536" s="43">
        <f t="shared" si="50"/>
        <v>0</v>
      </c>
      <c r="G536" s="74">
        <f>Inputs!I170*Inputs!I277</f>
        <v>0</v>
      </c>
      <c r="H536" s="74">
        <f>Inputs!J170*Inputs!J277</f>
        <v>0</v>
      </c>
      <c r="I536" s="74">
        <f>Inputs!K170*Inputs!K277</f>
        <v>0</v>
      </c>
      <c r="J536" s="74">
        <f>Inputs!L170*Inputs!L277</f>
        <v>0</v>
      </c>
      <c r="K536" s="43">
        <f t="shared" si="51"/>
        <v>0</v>
      </c>
    </row>
    <row r="537" spans="1:11" ht="12.75" customHeight="1">
      <c r="A537" s="55" t="str">
        <f>"   "&amp;Labels!B76</f>
        <v xml:space="preserve">   Customer 8</v>
      </c>
      <c r="B537" s="74">
        <f>Inputs!D171*Inputs!D278</f>
        <v>0</v>
      </c>
      <c r="C537" s="74">
        <f>Inputs!E171*Inputs!E278</f>
        <v>0</v>
      </c>
      <c r="D537" s="74">
        <f>Inputs!F171*Inputs!F278</f>
        <v>0</v>
      </c>
      <c r="E537" s="74">
        <f>Inputs!G171*Inputs!G278</f>
        <v>0</v>
      </c>
      <c r="F537" s="43">
        <f t="shared" si="50"/>
        <v>0</v>
      </c>
      <c r="G537" s="74">
        <f>Inputs!I171*Inputs!I278</f>
        <v>0</v>
      </c>
      <c r="H537" s="74">
        <f>Inputs!J171*Inputs!J278</f>
        <v>0</v>
      </c>
      <c r="I537" s="74">
        <f>Inputs!K171*Inputs!K278</f>
        <v>0</v>
      </c>
      <c r="J537" s="74">
        <f>Inputs!L171*Inputs!L278</f>
        <v>0</v>
      </c>
      <c r="K537" s="43">
        <f t="shared" si="51"/>
        <v>0</v>
      </c>
    </row>
    <row r="538" spans="1:11" ht="12.75" customHeight="1">
      <c r="A538" s="55" t="str">
        <f>"   "&amp;Labels!B77</f>
        <v xml:space="preserve">   Customer 9</v>
      </c>
      <c r="B538" s="74">
        <f>Inputs!D172*Inputs!D279</f>
        <v>0</v>
      </c>
      <c r="C538" s="74">
        <f>Inputs!E172*Inputs!E279</f>
        <v>0</v>
      </c>
      <c r="D538" s="74">
        <f>Inputs!F172*Inputs!F279</f>
        <v>0</v>
      </c>
      <c r="E538" s="74">
        <f>Inputs!G172*Inputs!G279</f>
        <v>0</v>
      </c>
      <c r="F538" s="43">
        <f t="shared" si="50"/>
        <v>0</v>
      </c>
      <c r="G538" s="74">
        <f>Inputs!I172*Inputs!I279</f>
        <v>0</v>
      </c>
      <c r="H538" s="74">
        <f>Inputs!J172*Inputs!J279</f>
        <v>0</v>
      </c>
      <c r="I538" s="74">
        <f>Inputs!K172*Inputs!K279</f>
        <v>0</v>
      </c>
      <c r="J538" s="74">
        <f>Inputs!L172*Inputs!L279</f>
        <v>0</v>
      </c>
      <c r="K538" s="43">
        <f t="shared" si="51"/>
        <v>0</v>
      </c>
    </row>
    <row r="539" spans="1:11" ht="12.75" customHeight="1">
      <c r="A539" s="55" t="str">
        <f>"   "&amp;Labels!B78</f>
        <v xml:space="preserve">   Customer 10</v>
      </c>
      <c r="B539" s="74">
        <f>Inputs!D173*Inputs!D280</f>
        <v>0</v>
      </c>
      <c r="C539" s="74">
        <f>Inputs!E173*Inputs!E280</f>
        <v>0</v>
      </c>
      <c r="D539" s="74">
        <f>Inputs!F173*Inputs!F280</f>
        <v>0</v>
      </c>
      <c r="E539" s="74">
        <f>Inputs!G173*Inputs!G280</f>
        <v>0</v>
      </c>
      <c r="F539" s="43">
        <f t="shared" si="50"/>
        <v>0</v>
      </c>
      <c r="G539" s="74">
        <f>Inputs!I173*Inputs!I280</f>
        <v>0</v>
      </c>
      <c r="H539" s="74">
        <f>Inputs!J173*Inputs!J280</f>
        <v>0</v>
      </c>
      <c r="I539" s="74">
        <f>Inputs!K173*Inputs!K280</f>
        <v>0</v>
      </c>
      <c r="J539" s="74">
        <f>Inputs!L173*Inputs!L280</f>
        <v>0</v>
      </c>
      <c r="K539" s="43">
        <f t="shared" si="51"/>
        <v>0</v>
      </c>
    </row>
    <row r="540" spans="1:11" ht="12.75" customHeight="1">
      <c r="A540" s="63" t="str">
        <f>"   "&amp;Labels!C68</f>
        <v xml:space="preserve">   Total</v>
      </c>
      <c r="B540" s="77">
        <f>SUM(B530:B539)</f>
        <v>0</v>
      </c>
      <c r="C540" s="77">
        <f>SUM(C530:C539)</f>
        <v>0</v>
      </c>
      <c r="D540" s="77">
        <f>SUM(D530:D539)</f>
        <v>0</v>
      </c>
      <c r="E540" s="77">
        <f>SUM(E530:E539)</f>
        <v>0</v>
      </c>
      <c r="F540" s="43">
        <f t="shared" si="50"/>
        <v>0</v>
      </c>
      <c r="G540" s="77">
        <f>SUM(G530:G539)</f>
        <v>0</v>
      </c>
      <c r="H540" s="77">
        <f>SUM(H530:H539)</f>
        <v>0</v>
      </c>
      <c r="I540" s="77">
        <f>SUM(I530:I539)</f>
        <v>0</v>
      </c>
      <c r="J540" s="77">
        <f>SUM(J530:J539)</f>
        <v>0</v>
      </c>
      <c r="K540" s="43">
        <f t="shared" si="51"/>
        <v>0</v>
      </c>
    </row>
    <row r="541" spans="1:11" ht="12.75" customHeight="1">
      <c r="A541" s="63" t="str">
        <f>Labels!B103</f>
        <v>Product 9</v>
      </c>
      <c r="B541" s="77"/>
      <c r="C541" s="77"/>
      <c r="D541" s="77"/>
      <c r="E541" s="77"/>
      <c r="F541" s="43"/>
      <c r="G541" s="77"/>
      <c r="H541" s="77"/>
      <c r="I541" s="77"/>
      <c r="J541" s="77"/>
      <c r="K541" s="43"/>
    </row>
    <row r="542" spans="1:11" ht="12.75" customHeight="1">
      <c r="A542" s="55" t="str">
        <f>"   "&amp;Labels!B69</f>
        <v xml:space="preserve">   Customer 1</v>
      </c>
      <c r="B542" s="74">
        <f>Inputs!D174*Inputs!D281</f>
        <v>0</v>
      </c>
      <c r="C542" s="74">
        <f>Inputs!E174*Inputs!E281</f>
        <v>0</v>
      </c>
      <c r="D542" s="74">
        <f>Inputs!F174*Inputs!F281</f>
        <v>0</v>
      </c>
      <c r="E542" s="74">
        <f>Inputs!G174*Inputs!G281</f>
        <v>0</v>
      </c>
      <c r="F542" s="43">
        <f t="shared" ref="F542:F552" si="52">SUM(B542:E542)</f>
        <v>0</v>
      </c>
      <c r="G542" s="74">
        <f>Inputs!I174*Inputs!I281</f>
        <v>0</v>
      </c>
      <c r="H542" s="74">
        <f>Inputs!J174*Inputs!J281</f>
        <v>0</v>
      </c>
      <c r="I542" s="74">
        <f>Inputs!K174*Inputs!K281</f>
        <v>0</v>
      </c>
      <c r="J542" s="74">
        <f>Inputs!L174*Inputs!L281</f>
        <v>0</v>
      </c>
      <c r="K542" s="43">
        <f t="shared" ref="K542:K552" si="53">SUM(G542:J542)</f>
        <v>0</v>
      </c>
    </row>
    <row r="543" spans="1:11" ht="12.75" customHeight="1">
      <c r="A543" s="55" t="str">
        <f>"   "&amp;Labels!B70</f>
        <v xml:space="preserve">   Customer 2</v>
      </c>
      <c r="B543" s="74">
        <f>Inputs!D175*Inputs!D282</f>
        <v>0</v>
      </c>
      <c r="C543" s="74">
        <f>Inputs!E175*Inputs!E282</f>
        <v>0</v>
      </c>
      <c r="D543" s="74">
        <f>Inputs!F175*Inputs!F282</f>
        <v>0</v>
      </c>
      <c r="E543" s="74">
        <f>Inputs!G175*Inputs!G282</f>
        <v>0</v>
      </c>
      <c r="F543" s="43">
        <f t="shared" si="52"/>
        <v>0</v>
      </c>
      <c r="G543" s="74">
        <f>Inputs!I175*Inputs!I282</f>
        <v>0</v>
      </c>
      <c r="H543" s="74">
        <f>Inputs!J175*Inputs!J282</f>
        <v>0</v>
      </c>
      <c r="I543" s="74">
        <f>Inputs!K175*Inputs!K282</f>
        <v>0</v>
      </c>
      <c r="J543" s="74">
        <f>Inputs!L175*Inputs!L282</f>
        <v>0</v>
      </c>
      <c r="K543" s="43">
        <f t="shared" si="53"/>
        <v>0</v>
      </c>
    </row>
    <row r="544" spans="1:11" ht="12.75" customHeight="1">
      <c r="A544" s="55" t="str">
        <f>"   "&amp;Labels!B71</f>
        <v xml:space="preserve">   Customer 3</v>
      </c>
      <c r="B544" s="74">
        <f>Inputs!D176*Inputs!D283</f>
        <v>0</v>
      </c>
      <c r="C544" s="74">
        <f>Inputs!E176*Inputs!E283</f>
        <v>0</v>
      </c>
      <c r="D544" s="74">
        <f>Inputs!F176*Inputs!F283</f>
        <v>0</v>
      </c>
      <c r="E544" s="74">
        <f>Inputs!G176*Inputs!G283</f>
        <v>0</v>
      </c>
      <c r="F544" s="43">
        <f t="shared" si="52"/>
        <v>0</v>
      </c>
      <c r="G544" s="74">
        <f>Inputs!I176*Inputs!I283</f>
        <v>0</v>
      </c>
      <c r="H544" s="74">
        <f>Inputs!J176*Inputs!J283</f>
        <v>0</v>
      </c>
      <c r="I544" s="74">
        <f>Inputs!K176*Inputs!K283</f>
        <v>0</v>
      </c>
      <c r="J544" s="74">
        <f>Inputs!L176*Inputs!L283</f>
        <v>0</v>
      </c>
      <c r="K544" s="43">
        <f t="shared" si="53"/>
        <v>0</v>
      </c>
    </row>
    <row r="545" spans="1:11" ht="12.75" customHeight="1">
      <c r="A545" s="55" t="str">
        <f>"   "&amp;Labels!B72</f>
        <v xml:space="preserve">   Customer 4</v>
      </c>
      <c r="B545" s="74">
        <f>Inputs!D177*Inputs!D284</f>
        <v>0</v>
      </c>
      <c r="C545" s="74">
        <f>Inputs!E177*Inputs!E284</f>
        <v>0</v>
      </c>
      <c r="D545" s="74">
        <f>Inputs!F177*Inputs!F284</f>
        <v>0</v>
      </c>
      <c r="E545" s="74">
        <f>Inputs!G177*Inputs!G284</f>
        <v>0</v>
      </c>
      <c r="F545" s="43">
        <f t="shared" si="52"/>
        <v>0</v>
      </c>
      <c r="G545" s="74">
        <f>Inputs!I177*Inputs!I284</f>
        <v>0</v>
      </c>
      <c r="H545" s="74">
        <f>Inputs!J177*Inputs!J284</f>
        <v>0</v>
      </c>
      <c r="I545" s="74">
        <f>Inputs!K177*Inputs!K284</f>
        <v>0</v>
      </c>
      <c r="J545" s="74">
        <f>Inputs!L177*Inputs!L284</f>
        <v>0</v>
      </c>
      <c r="K545" s="43">
        <f t="shared" si="53"/>
        <v>0</v>
      </c>
    </row>
    <row r="546" spans="1:11" ht="12.75" customHeight="1">
      <c r="A546" s="55" t="str">
        <f>"   "&amp;Labels!B73</f>
        <v xml:space="preserve">   Customer 5</v>
      </c>
      <c r="B546" s="74">
        <f>Inputs!D178*Inputs!D285</f>
        <v>0</v>
      </c>
      <c r="C546" s="74">
        <f>Inputs!E178*Inputs!E285</f>
        <v>0</v>
      </c>
      <c r="D546" s="74">
        <f>Inputs!F178*Inputs!F285</f>
        <v>0</v>
      </c>
      <c r="E546" s="74">
        <f>Inputs!G178*Inputs!G285</f>
        <v>0</v>
      </c>
      <c r="F546" s="43">
        <f t="shared" si="52"/>
        <v>0</v>
      </c>
      <c r="G546" s="74">
        <f>Inputs!I178*Inputs!I285</f>
        <v>0</v>
      </c>
      <c r="H546" s="74">
        <f>Inputs!J178*Inputs!J285</f>
        <v>0</v>
      </c>
      <c r="I546" s="74">
        <f>Inputs!K178*Inputs!K285</f>
        <v>0</v>
      </c>
      <c r="J546" s="74">
        <f>Inputs!L178*Inputs!L285</f>
        <v>0</v>
      </c>
      <c r="K546" s="43">
        <f t="shared" si="53"/>
        <v>0</v>
      </c>
    </row>
    <row r="547" spans="1:11" ht="12.75" customHeight="1">
      <c r="A547" s="55" t="str">
        <f>"   "&amp;Labels!B74</f>
        <v xml:space="preserve">   Customer 6</v>
      </c>
      <c r="B547" s="74">
        <f>Inputs!D179*Inputs!D286</f>
        <v>0</v>
      </c>
      <c r="C547" s="74">
        <f>Inputs!E179*Inputs!E286</f>
        <v>0</v>
      </c>
      <c r="D547" s="74">
        <f>Inputs!F179*Inputs!F286</f>
        <v>0</v>
      </c>
      <c r="E547" s="74">
        <f>Inputs!G179*Inputs!G286</f>
        <v>0</v>
      </c>
      <c r="F547" s="43">
        <f t="shared" si="52"/>
        <v>0</v>
      </c>
      <c r="G547" s="74">
        <f>Inputs!I179*Inputs!I286</f>
        <v>0</v>
      </c>
      <c r="H547" s="74">
        <f>Inputs!J179*Inputs!J286</f>
        <v>0</v>
      </c>
      <c r="I547" s="74">
        <f>Inputs!K179*Inputs!K286</f>
        <v>0</v>
      </c>
      <c r="J547" s="74">
        <f>Inputs!L179*Inputs!L286</f>
        <v>0</v>
      </c>
      <c r="K547" s="43">
        <f t="shared" si="53"/>
        <v>0</v>
      </c>
    </row>
    <row r="548" spans="1:11" ht="12.75" customHeight="1">
      <c r="A548" s="55" t="str">
        <f>"   "&amp;Labels!B75</f>
        <v xml:space="preserve">   Customer 7</v>
      </c>
      <c r="B548" s="74">
        <f>Inputs!D180*Inputs!D287</f>
        <v>0</v>
      </c>
      <c r="C548" s="74">
        <f>Inputs!E180*Inputs!E287</f>
        <v>0</v>
      </c>
      <c r="D548" s="74">
        <f>Inputs!F180*Inputs!F287</f>
        <v>0</v>
      </c>
      <c r="E548" s="74">
        <f>Inputs!G180*Inputs!G287</f>
        <v>0</v>
      </c>
      <c r="F548" s="43">
        <f t="shared" si="52"/>
        <v>0</v>
      </c>
      <c r="G548" s="74">
        <f>Inputs!I180*Inputs!I287</f>
        <v>0</v>
      </c>
      <c r="H548" s="74">
        <f>Inputs!J180*Inputs!J287</f>
        <v>0</v>
      </c>
      <c r="I548" s="74">
        <f>Inputs!K180*Inputs!K287</f>
        <v>0</v>
      </c>
      <c r="J548" s="74">
        <f>Inputs!L180*Inputs!L287</f>
        <v>0</v>
      </c>
      <c r="K548" s="43">
        <f t="shared" si="53"/>
        <v>0</v>
      </c>
    </row>
    <row r="549" spans="1:11" ht="12.75" customHeight="1">
      <c r="A549" s="55" t="str">
        <f>"   "&amp;Labels!B76</f>
        <v xml:space="preserve">   Customer 8</v>
      </c>
      <c r="B549" s="74">
        <f>Inputs!D181*Inputs!D288</f>
        <v>0</v>
      </c>
      <c r="C549" s="74">
        <f>Inputs!E181*Inputs!E288</f>
        <v>0</v>
      </c>
      <c r="D549" s="74">
        <f>Inputs!F181*Inputs!F288</f>
        <v>0</v>
      </c>
      <c r="E549" s="74">
        <f>Inputs!G181*Inputs!G288</f>
        <v>0</v>
      </c>
      <c r="F549" s="43">
        <f t="shared" si="52"/>
        <v>0</v>
      </c>
      <c r="G549" s="74">
        <f>Inputs!I181*Inputs!I288</f>
        <v>0</v>
      </c>
      <c r="H549" s="74">
        <f>Inputs!J181*Inputs!J288</f>
        <v>0</v>
      </c>
      <c r="I549" s="74">
        <f>Inputs!K181*Inputs!K288</f>
        <v>0</v>
      </c>
      <c r="J549" s="74">
        <f>Inputs!L181*Inputs!L288</f>
        <v>0</v>
      </c>
      <c r="K549" s="43">
        <f t="shared" si="53"/>
        <v>0</v>
      </c>
    </row>
    <row r="550" spans="1:11" ht="12.75" customHeight="1">
      <c r="A550" s="55" t="str">
        <f>"   "&amp;Labels!B77</f>
        <v xml:space="preserve">   Customer 9</v>
      </c>
      <c r="B550" s="74">
        <f>Inputs!D182*Inputs!D289</f>
        <v>0</v>
      </c>
      <c r="C550" s="74">
        <f>Inputs!E182*Inputs!E289</f>
        <v>0</v>
      </c>
      <c r="D550" s="74">
        <f>Inputs!F182*Inputs!F289</f>
        <v>0</v>
      </c>
      <c r="E550" s="74">
        <f>Inputs!G182*Inputs!G289</f>
        <v>0</v>
      </c>
      <c r="F550" s="43">
        <f t="shared" si="52"/>
        <v>0</v>
      </c>
      <c r="G550" s="74">
        <f>Inputs!I182*Inputs!I289</f>
        <v>0</v>
      </c>
      <c r="H550" s="74">
        <f>Inputs!J182*Inputs!J289</f>
        <v>0</v>
      </c>
      <c r="I550" s="74">
        <f>Inputs!K182*Inputs!K289</f>
        <v>0</v>
      </c>
      <c r="J550" s="74">
        <f>Inputs!L182*Inputs!L289</f>
        <v>0</v>
      </c>
      <c r="K550" s="43">
        <f t="shared" si="53"/>
        <v>0</v>
      </c>
    </row>
    <row r="551" spans="1:11" ht="12.75" customHeight="1">
      <c r="A551" s="55" t="str">
        <f>"   "&amp;Labels!B78</f>
        <v xml:space="preserve">   Customer 10</v>
      </c>
      <c r="B551" s="74">
        <f>Inputs!D183*Inputs!D290</f>
        <v>0</v>
      </c>
      <c r="C551" s="74">
        <f>Inputs!E183*Inputs!E290</f>
        <v>0</v>
      </c>
      <c r="D551" s="74">
        <f>Inputs!F183*Inputs!F290</f>
        <v>0</v>
      </c>
      <c r="E551" s="74">
        <f>Inputs!G183*Inputs!G290</f>
        <v>0</v>
      </c>
      <c r="F551" s="43">
        <f t="shared" si="52"/>
        <v>0</v>
      </c>
      <c r="G551" s="74">
        <f>Inputs!I183*Inputs!I290</f>
        <v>0</v>
      </c>
      <c r="H551" s="74">
        <f>Inputs!J183*Inputs!J290</f>
        <v>0</v>
      </c>
      <c r="I551" s="74">
        <f>Inputs!K183*Inputs!K290</f>
        <v>0</v>
      </c>
      <c r="J551" s="74">
        <f>Inputs!L183*Inputs!L290</f>
        <v>0</v>
      </c>
      <c r="K551" s="43">
        <f t="shared" si="53"/>
        <v>0</v>
      </c>
    </row>
    <row r="552" spans="1:11" ht="12.75" customHeight="1">
      <c r="A552" s="63" t="str">
        <f>"   "&amp;Labels!C68</f>
        <v xml:space="preserve">   Total</v>
      </c>
      <c r="B552" s="77">
        <f>SUM(B542:B551)</f>
        <v>0</v>
      </c>
      <c r="C552" s="77">
        <f>SUM(C542:C551)</f>
        <v>0</v>
      </c>
      <c r="D552" s="77">
        <f>SUM(D542:D551)</f>
        <v>0</v>
      </c>
      <c r="E552" s="77">
        <f>SUM(E542:E551)</f>
        <v>0</v>
      </c>
      <c r="F552" s="43">
        <f t="shared" si="52"/>
        <v>0</v>
      </c>
      <c r="G552" s="77">
        <f>SUM(G542:G551)</f>
        <v>0</v>
      </c>
      <c r="H552" s="77">
        <f>SUM(H542:H551)</f>
        <v>0</v>
      </c>
      <c r="I552" s="77">
        <f>SUM(I542:I551)</f>
        <v>0</v>
      </c>
      <c r="J552" s="77">
        <f>SUM(J542:J551)</f>
        <v>0</v>
      </c>
      <c r="K552" s="43">
        <f t="shared" si="53"/>
        <v>0</v>
      </c>
    </row>
    <row r="553" spans="1:11" ht="12.75" customHeight="1">
      <c r="A553" s="63" t="str">
        <f>Labels!B104</f>
        <v>Product 10</v>
      </c>
      <c r="B553" s="77"/>
      <c r="C553" s="77"/>
      <c r="D553" s="77"/>
      <c r="E553" s="77"/>
      <c r="F553" s="43"/>
      <c r="G553" s="77"/>
      <c r="H553" s="77"/>
      <c r="I553" s="77"/>
      <c r="J553" s="77"/>
      <c r="K553" s="43"/>
    </row>
    <row r="554" spans="1:11" ht="12.75" customHeight="1">
      <c r="A554" s="55" t="str">
        <f>"   "&amp;Labels!B69</f>
        <v xml:space="preserve">   Customer 1</v>
      </c>
      <c r="B554" s="74">
        <f>Inputs!D184*Inputs!D291</f>
        <v>0</v>
      </c>
      <c r="C554" s="74">
        <f>Inputs!E184*Inputs!E291</f>
        <v>0</v>
      </c>
      <c r="D554" s="74">
        <f>Inputs!F184*Inputs!F291</f>
        <v>0</v>
      </c>
      <c r="E554" s="74">
        <f>Inputs!G184*Inputs!G291</f>
        <v>0</v>
      </c>
      <c r="F554" s="43">
        <f t="shared" ref="F554:F575" si="54">SUM(B554:E554)</f>
        <v>0</v>
      </c>
      <c r="G554" s="74">
        <f>Inputs!I184*Inputs!I291</f>
        <v>0</v>
      </c>
      <c r="H554" s="74">
        <f>Inputs!J184*Inputs!J291</f>
        <v>0</v>
      </c>
      <c r="I554" s="74">
        <f>Inputs!K184*Inputs!K291</f>
        <v>0</v>
      </c>
      <c r="J554" s="74">
        <f>Inputs!L184*Inputs!L291</f>
        <v>0</v>
      </c>
      <c r="K554" s="43">
        <f t="shared" ref="K554:K575" si="55">SUM(G554:J554)</f>
        <v>0</v>
      </c>
    </row>
    <row r="555" spans="1:11" ht="12.75" customHeight="1">
      <c r="A555" s="55" t="str">
        <f>"   "&amp;Labels!B70</f>
        <v xml:space="preserve">   Customer 2</v>
      </c>
      <c r="B555" s="74">
        <f>Inputs!D185*Inputs!D292</f>
        <v>0</v>
      </c>
      <c r="C555" s="74">
        <f>Inputs!E185*Inputs!E292</f>
        <v>0</v>
      </c>
      <c r="D555" s="74">
        <f>Inputs!F185*Inputs!F292</f>
        <v>0</v>
      </c>
      <c r="E555" s="74">
        <f>Inputs!G185*Inputs!G292</f>
        <v>0</v>
      </c>
      <c r="F555" s="43">
        <f t="shared" si="54"/>
        <v>0</v>
      </c>
      <c r="G555" s="74">
        <f>Inputs!I185*Inputs!I292</f>
        <v>0</v>
      </c>
      <c r="H555" s="74">
        <f>Inputs!J185*Inputs!J292</f>
        <v>0</v>
      </c>
      <c r="I555" s="74">
        <f>Inputs!K185*Inputs!K292</f>
        <v>0</v>
      </c>
      <c r="J555" s="74">
        <f>Inputs!L185*Inputs!L292</f>
        <v>0</v>
      </c>
      <c r="K555" s="43">
        <f t="shared" si="55"/>
        <v>0</v>
      </c>
    </row>
    <row r="556" spans="1:11" ht="12.75" customHeight="1">
      <c r="A556" s="55" t="str">
        <f>"   "&amp;Labels!B71</f>
        <v xml:space="preserve">   Customer 3</v>
      </c>
      <c r="B556" s="74">
        <f>Inputs!D186*Inputs!D293</f>
        <v>0</v>
      </c>
      <c r="C556" s="74">
        <f>Inputs!E186*Inputs!E293</f>
        <v>0</v>
      </c>
      <c r="D556" s="74">
        <f>Inputs!F186*Inputs!F293</f>
        <v>0</v>
      </c>
      <c r="E556" s="74">
        <f>Inputs!G186*Inputs!G293</f>
        <v>0</v>
      </c>
      <c r="F556" s="43">
        <f t="shared" si="54"/>
        <v>0</v>
      </c>
      <c r="G556" s="74">
        <f>Inputs!I186*Inputs!I293</f>
        <v>0</v>
      </c>
      <c r="H556" s="74">
        <f>Inputs!J186*Inputs!J293</f>
        <v>0</v>
      </c>
      <c r="I556" s="74">
        <f>Inputs!K186*Inputs!K293</f>
        <v>0</v>
      </c>
      <c r="J556" s="74">
        <f>Inputs!L186*Inputs!L293</f>
        <v>0</v>
      </c>
      <c r="K556" s="43">
        <f t="shared" si="55"/>
        <v>0</v>
      </c>
    </row>
    <row r="557" spans="1:11" ht="12.75" customHeight="1">
      <c r="A557" s="55" t="str">
        <f>"   "&amp;Labels!B72</f>
        <v xml:space="preserve">   Customer 4</v>
      </c>
      <c r="B557" s="74">
        <f>Inputs!D187*Inputs!D294</f>
        <v>0</v>
      </c>
      <c r="C557" s="74">
        <f>Inputs!E187*Inputs!E294</f>
        <v>0</v>
      </c>
      <c r="D557" s="74">
        <f>Inputs!F187*Inputs!F294</f>
        <v>0</v>
      </c>
      <c r="E557" s="74">
        <f>Inputs!G187*Inputs!G294</f>
        <v>0</v>
      </c>
      <c r="F557" s="43">
        <f t="shared" si="54"/>
        <v>0</v>
      </c>
      <c r="G557" s="74">
        <f>Inputs!I187*Inputs!I294</f>
        <v>0</v>
      </c>
      <c r="H557" s="74">
        <f>Inputs!J187*Inputs!J294</f>
        <v>0</v>
      </c>
      <c r="I557" s="74">
        <f>Inputs!K187*Inputs!K294</f>
        <v>0</v>
      </c>
      <c r="J557" s="74">
        <f>Inputs!L187*Inputs!L294</f>
        <v>0</v>
      </c>
      <c r="K557" s="43">
        <f t="shared" si="55"/>
        <v>0</v>
      </c>
    </row>
    <row r="558" spans="1:11" ht="12.75" customHeight="1">
      <c r="A558" s="55" t="str">
        <f>"   "&amp;Labels!B73</f>
        <v xml:space="preserve">   Customer 5</v>
      </c>
      <c r="B558" s="74">
        <f>Inputs!D188*Inputs!D295</f>
        <v>0</v>
      </c>
      <c r="C558" s="74">
        <f>Inputs!E188*Inputs!E295</f>
        <v>0</v>
      </c>
      <c r="D558" s="74">
        <f>Inputs!F188*Inputs!F295</f>
        <v>0</v>
      </c>
      <c r="E558" s="74">
        <f>Inputs!G188*Inputs!G295</f>
        <v>0</v>
      </c>
      <c r="F558" s="43">
        <f t="shared" si="54"/>
        <v>0</v>
      </c>
      <c r="G558" s="74">
        <f>Inputs!I188*Inputs!I295</f>
        <v>0</v>
      </c>
      <c r="H558" s="74">
        <f>Inputs!J188*Inputs!J295</f>
        <v>0</v>
      </c>
      <c r="I558" s="74">
        <f>Inputs!K188*Inputs!K295</f>
        <v>0</v>
      </c>
      <c r="J558" s="74">
        <f>Inputs!L188*Inputs!L295</f>
        <v>0</v>
      </c>
      <c r="K558" s="43">
        <f t="shared" si="55"/>
        <v>0</v>
      </c>
    </row>
    <row r="559" spans="1:11" ht="12.75" customHeight="1">
      <c r="A559" s="55" t="str">
        <f>"   "&amp;Labels!B74</f>
        <v xml:space="preserve">   Customer 6</v>
      </c>
      <c r="B559" s="74">
        <f>Inputs!D189*Inputs!D296</f>
        <v>0</v>
      </c>
      <c r="C559" s="74">
        <f>Inputs!E189*Inputs!E296</f>
        <v>0</v>
      </c>
      <c r="D559" s="74">
        <f>Inputs!F189*Inputs!F296</f>
        <v>0</v>
      </c>
      <c r="E559" s="74">
        <f>Inputs!G189*Inputs!G296</f>
        <v>0</v>
      </c>
      <c r="F559" s="43">
        <f t="shared" si="54"/>
        <v>0</v>
      </c>
      <c r="G559" s="74">
        <f>Inputs!I189*Inputs!I296</f>
        <v>0</v>
      </c>
      <c r="H559" s="74">
        <f>Inputs!J189*Inputs!J296</f>
        <v>0</v>
      </c>
      <c r="I559" s="74">
        <f>Inputs!K189*Inputs!K296</f>
        <v>0</v>
      </c>
      <c r="J559" s="74">
        <f>Inputs!L189*Inputs!L296</f>
        <v>0</v>
      </c>
      <c r="K559" s="43">
        <f t="shared" si="55"/>
        <v>0</v>
      </c>
    </row>
    <row r="560" spans="1:11" ht="12.75" customHeight="1">
      <c r="A560" s="55" t="str">
        <f>"   "&amp;Labels!B75</f>
        <v xml:space="preserve">   Customer 7</v>
      </c>
      <c r="B560" s="74">
        <f>Inputs!D190*Inputs!D297</f>
        <v>0</v>
      </c>
      <c r="C560" s="74">
        <f>Inputs!E190*Inputs!E297</f>
        <v>0</v>
      </c>
      <c r="D560" s="74">
        <f>Inputs!F190*Inputs!F297</f>
        <v>0</v>
      </c>
      <c r="E560" s="74">
        <f>Inputs!G190*Inputs!G297</f>
        <v>0</v>
      </c>
      <c r="F560" s="43">
        <f t="shared" si="54"/>
        <v>0</v>
      </c>
      <c r="G560" s="74">
        <f>Inputs!I190*Inputs!I297</f>
        <v>0</v>
      </c>
      <c r="H560" s="74">
        <f>Inputs!J190*Inputs!J297</f>
        <v>0</v>
      </c>
      <c r="I560" s="74">
        <f>Inputs!K190*Inputs!K297</f>
        <v>0</v>
      </c>
      <c r="J560" s="74">
        <f>Inputs!L190*Inputs!L297</f>
        <v>0</v>
      </c>
      <c r="K560" s="43">
        <f t="shared" si="55"/>
        <v>0</v>
      </c>
    </row>
    <row r="561" spans="1:11" ht="12.75" customHeight="1">
      <c r="A561" s="55" t="str">
        <f>"   "&amp;Labels!B76</f>
        <v xml:space="preserve">   Customer 8</v>
      </c>
      <c r="B561" s="74">
        <f>Inputs!D191*Inputs!D298</f>
        <v>0</v>
      </c>
      <c r="C561" s="74">
        <f>Inputs!E191*Inputs!E298</f>
        <v>0</v>
      </c>
      <c r="D561" s="74">
        <f>Inputs!F191*Inputs!F298</f>
        <v>0</v>
      </c>
      <c r="E561" s="74">
        <f>Inputs!G191*Inputs!G298</f>
        <v>0</v>
      </c>
      <c r="F561" s="43">
        <f t="shared" si="54"/>
        <v>0</v>
      </c>
      <c r="G561" s="74">
        <f>Inputs!I191*Inputs!I298</f>
        <v>0</v>
      </c>
      <c r="H561" s="74">
        <f>Inputs!J191*Inputs!J298</f>
        <v>0</v>
      </c>
      <c r="I561" s="74">
        <f>Inputs!K191*Inputs!K298</f>
        <v>0</v>
      </c>
      <c r="J561" s="74">
        <f>Inputs!L191*Inputs!L298</f>
        <v>0</v>
      </c>
      <c r="K561" s="43">
        <f t="shared" si="55"/>
        <v>0</v>
      </c>
    </row>
    <row r="562" spans="1:11" ht="12.75" customHeight="1">
      <c r="A562" s="55" t="str">
        <f>"   "&amp;Labels!B77</f>
        <v xml:space="preserve">   Customer 9</v>
      </c>
      <c r="B562" s="74">
        <f>Inputs!D192*Inputs!D299</f>
        <v>0</v>
      </c>
      <c r="C562" s="74">
        <f>Inputs!E192*Inputs!E299</f>
        <v>0</v>
      </c>
      <c r="D562" s="74">
        <f>Inputs!F192*Inputs!F299</f>
        <v>0</v>
      </c>
      <c r="E562" s="74">
        <f>Inputs!G192*Inputs!G299</f>
        <v>0</v>
      </c>
      <c r="F562" s="43">
        <f t="shared" si="54"/>
        <v>0</v>
      </c>
      <c r="G562" s="74">
        <f>Inputs!I192*Inputs!I299</f>
        <v>0</v>
      </c>
      <c r="H562" s="74">
        <f>Inputs!J192*Inputs!J299</f>
        <v>0</v>
      </c>
      <c r="I562" s="74">
        <f>Inputs!K192*Inputs!K299</f>
        <v>0</v>
      </c>
      <c r="J562" s="74">
        <f>Inputs!L192*Inputs!L299</f>
        <v>0</v>
      </c>
      <c r="K562" s="43">
        <f t="shared" si="55"/>
        <v>0</v>
      </c>
    </row>
    <row r="563" spans="1:11" ht="12.75" customHeight="1">
      <c r="A563" s="55" t="str">
        <f>"   "&amp;Labels!B78</f>
        <v xml:space="preserve">   Customer 10</v>
      </c>
      <c r="B563" s="74">
        <f>Inputs!D193*Inputs!D300</f>
        <v>0</v>
      </c>
      <c r="C563" s="74">
        <f>Inputs!E193*Inputs!E300</f>
        <v>0</v>
      </c>
      <c r="D563" s="74">
        <f>Inputs!F193*Inputs!F300</f>
        <v>0</v>
      </c>
      <c r="E563" s="74">
        <f>Inputs!G193*Inputs!G300</f>
        <v>0</v>
      </c>
      <c r="F563" s="43">
        <f t="shared" si="54"/>
        <v>0</v>
      </c>
      <c r="G563" s="74">
        <f>Inputs!I193*Inputs!I300</f>
        <v>0</v>
      </c>
      <c r="H563" s="74">
        <f>Inputs!J193*Inputs!J300</f>
        <v>0</v>
      </c>
      <c r="I563" s="74">
        <f>Inputs!K193*Inputs!K300</f>
        <v>0</v>
      </c>
      <c r="J563" s="74">
        <f>Inputs!L193*Inputs!L300</f>
        <v>0</v>
      </c>
      <c r="K563" s="43">
        <f t="shared" si="55"/>
        <v>0</v>
      </c>
    </row>
    <row r="564" spans="1:11" ht="12.75" customHeight="1">
      <c r="A564" s="63" t="str">
        <f>"   "&amp;Labels!C68</f>
        <v xml:space="preserve">   Total</v>
      </c>
      <c r="B564" s="77">
        <f>SUM(B554:B563)</f>
        <v>0</v>
      </c>
      <c r="C564" s="77">
        <f>SUM(C554:C563)</f>
        <v>0</v>
      </c>
      <c r="D564" s="77">
        <f>SUM(D554:D563)</f>
        <v>0</v>
      </c>
      <c r="E564" s="77">
        <f>SUM(E554:E563)</f>
        <v>0</v>
      </c>
      <c r="F564" s="43">
        <f t="shared" si="54"/>
        <v>0</v>
      </c>
      <c r="G564" s="77">
        <f>SUM(G554:G563)</f>
        <v>0</v>
      </c>
      <c r="H564" s="77">
        <f>SUM(H554:H563)</f>
        <v>0</v>
      </c>
      <c r="I564" s="77">
        <f>SUM(I554:I563)</f>
        <v>0</v>
      </c>
      <c r="J564" s="77">
        <f>SUM(J554:J563)</f>
        <v>0</v>
      </c>
      <c r="K564" s="43">
        <f t="shared" si="55"/>
        <v>0</v>
      </c>
    </row>
    <row r="565" spans="1:11" ht="12.75" customHeight="1">
      <c r="A565" s="17" t="str">
        <f>Labels!C94</f>
        <v>Total</v>
      </c>
      <c r="B565" s="101">
        <f>SUM(B456,B468,B480,B492,B504,B516,B528,B540,B552,B564)</f>
        <v>0</v>
      </c>
      <c r="C565" s="101">
        <f>SUM(C456,C468,C480,C492,C504,C516,C528,C540,C552,C564)</f>
        <v>0</v>
      </c>
      <c r="D565" s="101">
        <f>SUM(D456,D468,D480,D492,D504,D516,D528,D540,D552,D564)</f>
        <v>0</v>
      </c>
      <c r="E565" s="101">
        <f>SUM(E456,E468,E480,E492,E504,E516,E528,E540,E552,E564)</f>
        <v>0</v>
      </c>
      <c r="F565" s="80">
        <f t="shared" si="54"/>
        <v>0</v>
      </c>
      <c r="G565" s="101">
        <f>SUM(G456,G468,G480,G492,G504,G516,G528,G540,G552,G564)</f>
        <v>0</v>
      </c>
      <c r="H565" s="101">
        <f>SUM(H456,H468,H480,H492,H504,H516,H528,H540,H552,H564)</f>
        <v>0</v>
      </c>
      <c r="I565" s="101">
        <f>SUM(I456,I468,I480,I492,I504,I516,I528,I540,I552,I564)</f>
        <v>0</v>
      </c>
      <c r="J565" s="101">
        <f>SUM(J456,J468,J480,J492,J504,J516,J528,J540,J552,J564)</f>
        <v>0</v>
      </c>
      <c r="K565" s="80">
        <f t="shared" si="55"/>
        <v>0</v>
      </c>
    </row>
    <row r="566" spans="1:11" ht="12.75" customHeight="1">
      <c r="A566" s="55" t="str">
        <f>"   "&amp;Labels!B69</f>
        <v xml:space="preserve">   Customer 1</v>
      </c>
      <c r="B566" s="74">
        <f t="shared" ref="B566:E575" si="56">SUM(B446,B458,B470,B482,B494,B506,B518,B530,B542,B554)</f>
        <v>0</v>
      </c>
      <c r="C566" s="74">
        <f t="shared" si="56"/>
        <v>0</v>
      </c>
      <c r="D566" s="74">
        <f t="shared" si="56"/>
        <v>0</v>
      </c>
      <c r="E566" s="74">
        <f t="shared" si="56"/>
        <v>0</v>
      </c>
      <c r="F566" s="43">
        <f t="shared" si="54"/>
        <v>0</v>
      </c>
      <c r="G566" s="74">
        <f t="shared" ref="G566:J575" si="57">SUM(G446,G458,G470,G482,G494,G506,G518,G530,G542,G554)</f>
        <v>0</v>
      </c>
      <c r="H566" s="74">
        <f t="shared" si="57"/>
        <v>0</v>
      </c>
      <c r="I566" s="74">
        <f t="shared" si="57"/>
        <v>0</v>
      </c>
      <c r="J566" s="74">
        <f t="shared" si="57"/>
        <v>0</v>
      </c>
      <c r="K566" s="43">
        <f t="shared" si="55"/>
        <v>0</v>
      </c>
    </row>
    <row r="567" spans="1:11" ht="12.75" customHeight="1">
      <c r="A567" s="55" t="str">
        <f>"   "&amp;Labels!B70</f>
        <v xml:space="preserve">   Customer 2</v>
      </c>
      <c r="B567" s="74">
        <f t="shared" si="56"/>
        <v>0</v>
      </c>
      <c r="C567" s="74">
        <f t="shared" si="56"/>
        <v>0</v>
      </c>
      <c r="D567" s="74">
        <f t="shared" si="56"/>
        <v>0</v>
      </c>
      <c r="E567" s="74">
        <f t="shared" si="56"/>
        <v>0</v>
      </c>
      <c r="F567" s="43">
        <f t="shared" si="54"/>
        <v>0</v>
      </c>
      <c r="G567" s="74">
        <f t="shared" si="57"/>
        <v>0</v>
      </c>
      <c r="H567" s="74">
        <f t="shared" si="57"/>
        <v>0</v>
      </c>
      <c r="I567" s="74">
        <f t="shared" si="57"/>
        <v>0</v>
      </c>
      <c r="J567" s="74">
        <f t="shared" si="57"/>
        <v>0</v>
      </c>
      <c r="K567" s="43">
        <f t="shared" si="55"/>
        <v>0</v>
      </c>
    </row>
    <row r="568" spans="1:11" ht="12.75" customHeight="1">
      <c r="A568" s="55" t="str">
        <f>"   "&amp;Labels!B71</f>
        <v xml:space="preserve">   Customer 3</v>
      </c>
      <c r="B568" s="74">
        <f t="shared" si="56"/>
        <v>0</v>
      </c>
      <c r="C568" s="74">
        <f t="shared" si="56"/>
        <v>0</v>
      </c>
      <c r="D568" s="74">
        <f t="shared" si="56"/>
        <v>0</v>
      </c>
      <c r="E568" s="74">
        <f t="shared" si="56"/>
        <v>0</v>
      </c>
      <c r="F568" s="43">
        <f t="shared" si="54"/>
        <v>0</v>
      </c>
      <c r="G568" s="74">
        <f t="shared" si="57"/>
        <v>0</v>
      </c>
      <c r="H568" s="74">
        <f t="shared" si="57"/>
        <v>0</v>
      </c>
      <c r="I568" s="74">
        <f t="shared" si="57"/>
        <v>0</v>
      </c>
      <c r="J568" s="74">
        <f t="shared" si="57"/>
        <v>0</v>
      </c>
      <c r="K568" s="43">
        <f t="shared" si="55"/>
        <v>0</v>
      </c>
    </row>
    <row r="569" spans="1:11" ht="12.75" customHeight="1">
      <c r="A569" s="55" t="str">
        <f>"   "&amp;Labels!B72</f>
        <v xml:space="preserve">   Customer 4</v>
      </c>
      <c r="B569" s="74">
        <f t="shared" si="56"/>
        <v>0</v>
      </c>
      <c r="C569" s="74">
        <f t="shared" si="56"/>
        <v>0</v>
      </c>
      <c r="D569" s="74">
        <f t="shared" si="56"/>
        <v>0</v>
      </c>
      <c r="E569" s="74">
        <f t="shared" si="56"/>
        <v>0</v>
      </c>
      <c r="F569" s="43">
        <f t="shared" si="54"/>
        <v>0</v>
      </c>
      <c r="G569" s="74">
        <f t="shared" si="57"/>
        <v>0</v>
      </c>
      <c r="H569" s="74">
        <f t="shared" si="57"/>
        <v>0</v>
      </c>
      <c r="I569" s="74">
        <f t="shared" si="57"/>
        <v>0</v>
      </c>
      <c r="J569" s="74">
        <f t="shared" si="57"/>
        <v>0</v>
      </c>
      <c r="K569" s="43">
        <f t="shared" si="55"/>
        <v>0</v>
      </c>
    </row>
    <row r="570" spans="1:11" ht="12.75" customHeight="1">
      <c r="A570" s="55" t="str">
        <f>"   "&amp;Labels!B73</f>
        <v xml:space="preserve">   Customer 5</v>
      </c>
      <c r="B570" s="74">
        <f t="shared" si="56"/>
        <v>0</v>
      </c>
      <c r="C570" s="74">
        <f t="shared" si="56"/>
        <v>0</v>
      </c>
      <c r="D570" s="74">
        <f t="shared" si="56"/>
        <v>0</v>
      </c>
      <c r="E570" s="74">
        <f t="shared" si="56"/>
        <v>0</v>
      </c>
      <c r="F570" s="43">
        <f t="shared" si="54"/>
        <v>0</v>
      </c>
      <c r="G570" s="74">
        <f t="shared" si="57"/>
        <v>0</v>
      </c>
      <c r="H570" s="74">
        <f t="shared" si="57"/>
        <v>0</v>
      </c>
      <c r="I570" s="74">
        <f t="shared" si="57"/>
        <v>0</v>
      </c>
      <c r="J570" s="74">
        <f t="shared" si="57"/>
        <v>0</v>
      </c>
      <c r="K570" s="43">
        <f t="shared" si="55"/>
        <v>0</v>
      </c>
    </row>
    <row r="571" spans="1:11" ht="12.75" customHeight="1">
      <c r="A571" s="55" t="str">
        <f>"   "&amp;Labels!B74</f>
        <v xml:space="preserve">   Customer 6</v>
      </c>
      <c r="B571" s="74">
        <f t="shared" si="56"/>
        <v>0</v>
      </c>
      <c r="C571" s="74">
        <f t="shared" si="56"/>
        <v>0</v>
      </c>
      <c r="D571" s="74">
        <f t="shared" si="56"/>
        <v>0</v>
      </c>
      <c r="E571" s="74">
        <f t="shared" si="56"/>
        <v>0</v>
      </c>
      <c r="F571" s="43">
        <f t="shared" si="54"/>
        <v>0</v>
      </c>
      <c r="G571" s="74">
        <f t="shared" si="57"/>
        <v>0</v>
      </c>
      <c r="H571" s="74">
        <f t="shared" si="57"/>
        <v>0</v>
      </c>
      <c r="I571" s="74">
        <f t="shared" si="57"/>
        <v>0</v>
      </c>
      <c r="J571" s="74">
        <f t="shared" si="57"/>
        <v>0</v>
      </c>
      <c r="K571" s="43">
        <f t="shared" si="55"/>
        <v>0</v>
      </c>
    </row>
    <row r="572" spans="1:11" ht="12.75" customHeight="1">
      <c r="A572" s="55" t="str">
        <f>"   "&amp;Labels!B75</f>
        <v xml:space="preserve">   Customer 7</v>
      </c>
      <c r="B572" s="74">
        <f t="shared" si="56"/>
        <v>0</v>
      </c>
      <c r="C572" s="74">
        <f t="shared" si="56"/>
        <v>0</v>
      </c>
      <c r="D572" s="74">
        <f t="shared" si="56"/>
        <v>0</v>
      </c>
      <c r="E572" s="74">
        <f t="shared" si="56"/>
        <v>0</v>
      </c>
      <c r="F572" s="43">
        <f t="shared" si="54"/>
        <v>0</v>
      </c>
      <c r="G572" s="74">
        <f t="shared" si="57"/>
        <v>0</v>
      </c>
      <c r="H572" s="74">
        <f t="shared" si="57"/>
        <v>0</v>
      </c>
      <c r="I572" s="74">
        <f t="shared" si="57"/>
        <v>0</v>
      </c>
      <c r="J572" s="74">
        <f t="shared" si="57"/>
        <v>0</v>
      </c>
      <c r="K572" s="43">
        <f t="shared" si="55"/>
        <v>0</v>
      </c>
    </row>
    <row r="573" spans="1:11" ht="12.75" customHeight="1">
      <c r="A573" s="55" t="str">
        <f>"   "&amp;Labels!B76</f>
        <v xml:space="preserve">   Customer 8</v>
      </c>
      <c r="B573" s="74">
        <f t="shared" si="56"/>
        <v>0</v>
      </c>
      <c r="C573" s="74">
        <f t="shared" si="56"/>
        <v>0</v>
      </c>
      <c r="D573" s="74">
        <f t="shared" si="56"/>
        <v>0</v>
      </c>
      <c r="E573" s="74">
        <f t="shared" si="56"/>
        <v>0</v>
      </c>
      <c r="F573" s="43">
        <f t="shared" si="54"/>
        <v>0</v>
      </c>
      <c r="G573" s="74">
        <f t="shared" si="57"/>
        <v>0</v>
      </c>
      <c r="H573" s="74">
        <f t="shared" si="57"/>
        <v>0</v>
      </c>
      <c r="I573" s="74">
        <f t="shared" si="57"/>
        <v>0</v>
      </c>
      <c r="J573" s="74">
        <f t="shared" si="57"/>
        <v>0</v>
      </c>
      <c r="K573" s="43">
        <f t="shared" si="55"/>
        <v>0</v>
      </c>
    </row>
    <row r="574" spans="1:11" ht="12.75" customHeight="1">
      <c r="A574" s="55" t="str">
        <f>"   "&amp;Labels!B77</f>
        <v xml:space="preserve">   Customer 9</v>
      </c>
      <c r="B574" s="74">
        <f t="shared" si="56"/>
        <v>0</v>
      </c>
      <c r="C574" s="74">
        <f t="shared" si="56"/>
        <v>0</v>
      </c>
      <c r="D574" s="74">
        <f t="shared" si="56"/>
        <v>0</v>
      </c>
      <c r="E574" s="74">
        <f t="shared" si="56"/>
        <v>0</v>
      </c>
      <c r="F574" s="43">
        <f t="shared" si="54"/>
        <v>0</v>
      </c>
      <c r="G574" s="74">
        <f t="shared" si="57"/>
        <v>0</v>
      </c>
      <c r="H574" s="74">
        <f t="shared" si="57"/>
        <v>0</v>
      </c>
      <c r="I574" s="74">
        <f t="shared" si="57"/>
        <v>0</v>
      </c>
      <c r="J574" s="74">
        <f t="shared" si="57"/>
        <v>0</v>
      </c>
      <c r="K574" s="43">
        <f t="shared" si="55"/>
        <v>0</v>
      </c>
    </row>
    <row r="575" spans="1:11" ht="12.75" customHeight="1">
      <c r="A575" s="55" t="str">
        <f>"   "&amp;Labels!B78</f>
        <v xml:space="preserve">   Customer 10</v>
      </c>
      <c r="B575" s="74">
        <f t="shared" si="56"/>
        <v>0</v>
      </c>
      <c r="C575" s="74">
        <f t="shared" si="56"/>
        <v>0</v>
      </c>
      <c r="D575" s="74">
        <f t="shared" si="56"/>
        <v>0</v>
      </c>
      <c r="E575" s="74">
        <f t="shared" si="56"/>
        <v>0</v>
      </c>
      <c r="F575" s="43">
        <f t="shared" si="54"/>
        <v>0</v>
      </c>
      <c r="G575" s="74">
        <f t="shared" si="57"/>
        <v>0</v>
      </c>
      <c r="H575" s="74">
        <f t="shared" si="57"/>
        <v>0</v>
      </c>
      <c r="I575" s="74">
        <f t="shared" si="57"/>
        <v>0</v>
      </c>
      <c r="J575" s="74">
        <f t="shared" si="57"/>
        <v>0</v>
      </c>
      <c r="K575" s="43">
        <f t="shared" si="55"/>
        <v>0</v>
      </c>
    </row>
    <row r="576" spans="1:11" ht="12.75" customHeight="1">
      <c r="A576" s="58" t="str">
        <f>"   "&amp;Labels!C68</f>
        <v xml:space="preserve">   Total</v>
      </c>
      <c r="B576" s="75">
        <f>B565</f>
        <v>0</v>
      </c>
      <c r="C576" s="75">
        <f>C565</f>
        <v>0</v>
      </c>
      <c r="D576" s="75">
        <f>D565</f>
        <v>0</v>
      </c>
      <c r="E576" s="75">
        <f>E565</f>
        <v>0</v>
      </c>
      <c r="F576" s="45">
        <f>SUM(B565:E565)</f>
        <v>0</v>
      </c>
      <c r="G576" s="75">
        <f>G565</f>
        <v>0</v>
      </c>
      <c r="H576" s="75">
        <f>H565</f>
        <v>0</v>
      </c>
      <c r="I576" s="75">
        <f>I565</f>
        <v>0</v>
      </c>
      <c r="J576" s="75">
        <f>J565</f>
        <v>0</v>
      </c>
      <c r="K576" s="45">
        <f>SUM(G565:J565)</f>
        <v>0</v>
      </c>
    </row>
    <row r="577" spans="1:11" ht="12.75" customHeight="1">
      <c r="A577" s="1" t="str">
        <f>"Mktg_GM_Alloc_1"</f>
        <v>Mktg_GM_Alloc_1</v>
      </c>
    </row>
    <row r="578" spans="1:11" ht="12.75" customHeight="1">
      <c r="A578" s="3" t="str">
        <f>Labels!D95</f>
        <v>Products</v>
      </c>
      <c r="B578" s="27" t="str">
        <f>"Q1 FY2009"</f>
        <v>Q1 FY2009</v>
      </c>
      <c r="C578" s="28" t="str">
        <f>"Q2 FY2009"</f>
        <v>Q2 FY2009</v>
      </c>
      <c r="D578" s="28" t="str">
        <f>"Q3 FY2009"</f>
        <v>Q3 FY2009</v>
      </c>
      <c r="E578" s="28" t="str">
        <f>"Q4 FY2009"</f>
        <v>Q4 FY2009</v>
      </c>
      <c r="F578" s="39" t="str">
        <f>"FY2009"</f>
        <v>FY2009</v>
      </c>
      <c r="G578" s="28" t="str">
        <f>"Q1 FY2010"</f>
        <v>Q1 FY2010</v>
      </c>
      <c r="H578" s="28" t="str">
        <f>"Q2 FY2010"</f>
        <v>Q2 FY2010</v>
      </c>
      <c r="I578" s="28" t="str">
        <f>"Q3 FY2010"</f>
        <v>Q3 FY2010</v>
      </c>
      <c r="J578" s="28" t="str">
        <f>"Q4 FY2010"</f>
        <v>Q4 FY2010</v>
      </c>
      <c r="K578" s="39" t="str">
        <f>"FY2010"</f>
        <v>FY2010</v>
      </c>
    </row>
    <row r="579" spans="1:11" ht="12.75" customHeight="1">
      <c r="A579" s="52" t="str">
        <f>Labels!B95</f>
        <v>Product 1</v>
      </c>
      <c r="B579" s="73"/>
      <c r="C579" s="73"/>
      <c r="D579" s="73"/>
      <c r="E579" s="73"/>
      <c r="F579" s="41"/>
      <c r="G579" s="73"/>
      <c r="H579" s="73"/>
      <c r="I579" s="73"/>
      <c r="J579" s="73"/>
      <c r="K579" s="41"/>
    </row>
    <row r="580" spans="1:11" ht="12.75" customHeight="1">
      <c r="A580" s="55" t="str">
        <f>"   "&amp;Labels!B81</f>
        <v xml:space="preserve">   Website</v>
      </c>
      <c r="B580" s="74"/>
      <c r="C580" s="74"/>
      <c r="D580" s="74"/>
      <c r="E580" s="74"/>
      <c r="F580" s="43"/>
      <c r="G580" s="74"/>
      <c r="H580" s="74"/>
      <c r="I580" s="74"/>
      <c r="J580" s="74"/>
      <c r="K580" s="43"/>
    </row>
    <row r="581" spans="1:11" ht="12.75" customHeight="1">
      <c r="A581" s="61" t="str">
        <f>"      "&amp;Labels!B85</f>
        <v xml:space="preserve">      Q 1</v>
      </c>
      <c r="B581" s="84"/>
      <c r="C581" s="84"/>
      <c r="D581" s="84"/>
      <c r="E581" s="84"/>
      <c r="F581" s="43"/>
      <c r="G581" s="84"/>
      <c r="H581" s="84"/>
      <c r="I581" s="84"/>
      <c r="J581" s="84"/>
      <c r="K581" s="43"/>
    </row>
    <row r="582" spans="1:11" ht="12.75" customHeight="1">
      <c r="A582" s="61" t="str">
        <f>"         "&amp;Labels!B69</f>
        <v xml:space="preserve">         Customer 1</v>
      </c>
      <c r="B582" s="76">
        <f>IF('(Other Computations)'!B186=0,0,Inputs!D201*Inputs!D94*Inputs!D40*Inputs!D13*'GM Alloc Factors'!B10/('(Other Computations)'!B186+'(Other Computations)'!B199))</f>
        <v>0</v>
      </c>
      <c r="C582" s="76">
        <f>IF('(Other Computations)'!C186=0,0,Inputs!E201*Inputs!E94*Inputs!D40*Inputs!D13*'GM Alloc Factors'!C10/('(Other Computations)'!C186+'(Other Computations)'!C199))</f>
        <v>0</v>
      </c>
      <c r="D582" s="76">
        <f>IF('(Other Computations)'!D186=0,0,Inputs!F201*Inputs!F94*Inputs!D40*Inputs!D13*'GM Alloc Factors'!D10/('(Other Computations)'!D186+'(Other Computations)'!D199))</f>
        <v>0</v>
      </c>
      <c r="E582" s="76">
        <f>IF('(Other Computations)'!E186=0,0,Inputs!G201*Inputs!G94*Inputs!D40*Inputs!D13*'GM Alloc Factors'!E10/('(Other Computations)'!E186+'(Other Computations)'!E199))</f>
        <v>0</v>
      </c>
      <c r="F582" s="43">
        <f t="shared" ref="F582:F592" si="58">SUM(B582:E582)</f>
        <v>0</v>
      </c>
      <c r="G582" s="76">
        <f>IF('(Other Computations)'!G186=0,0,Inputs!I201*Inputs!I94*Inputs!D40*Inputs!D13*'GM Alloc Factors'!G10/('(Other Computations)'!G186+'(Other Computations)'!G199))</f>
        <v>0</v>
      </c>
      <c r="H582" s="76">
        <f>IF('(Other Computations)'!H186=0,0,Inputs!J201*Inputs!J94*Inputs!D40*Inputs!D13*'GM Alloc Factors'!H10/('(Other Computations)'!H186+'(Other Computations)'!H199))</f>
        <v>0</v>
      </c>
      <c r="I582" s="76">
        <f>IF('(Other Computations)'!I186=0,0,Inputs!K201*Inputs!K94*Inputs!D40*Inputs!D13*'GM Alloc Factors'!I10/('(Other Computations)'!I186+'(Other Computations)'!I199))</f>
        <v>0</v>
      </c>
      <c r="J582" s="76">
        <f>IF('(Other Computations)'!J186=0,0,Inputs!L201*Inputs!L94*Inputs!D40*Inputs!D13*'GM Alloc Factors'!J10/('(Other Computations)'!J186+'(Other Computations)'!J199))</f>
        <v>0</v>
      </c>
      <c r="K582" s="43">
        <f t="shared" ref="K582:K592" si="59">SUM(G582:J582)</f>
        <v>0</v>
      </c>
    </row>
    <row r="583" spans="1:11" ht="12.75" customHeight="1">
      <c r="A583" s="61" t="str">
        <f>"         "&amp;Labels!B70</f>
        <v xml:space="preserve">         Customer 2</v>
      </c>
      <c r="B583" s="76">
        <f>IF('(Other Computations)'!B187=0,0,Inputs!D202*Inputs!D95*Inputs!D41*Inputs!D13*'GM Alloc Factors'!B10/('(Other Computations)'!B187+'(Other Computations)'!B200))</f>
        <v>0</v>
      </c>
      <c r="C583" s="76">
        <f>IF('(Other Computations)'!C187=0,0,Inputs!E202*Inputs!E95*Inputs!D41*Inputs!D13*'GM Alloc Factors'!C10/('(Other Computations)'!C187+'(Other Computations)'!C200))</f>
        <v>0</v>
      </c>
      <c r="D583" s="76">
        <f>IF('(Other Computations)'!D187=0,0,Inputs!F202*Inputs!F95*Inputs!D41*Inputs!D13*'GM Alloc Factors'!D10/('(Other Computations)'!D187+'(Other Computations)'!D200))</f>
        <v>0</v>
      </c>
      <c r="E583" s="76">
        <f>IF('(Other Computations)'!E187=0,0,Inputs!G202*Inputs!G95*Inputs!D41*Inputs!D13*'GM Alloc Factors'!E10/('(Other Computations)'!E187+'(Other Computations)'!E200))</f>
        <v>0</v>
      </c>
      <c r="F583" s="43">
        <f t="shared" si="58"/>
        <v>0</v>
      </c>
      <c r="G583" s="76">
        <f>IF('(Other Computations)'!G187=0,0,Inputs!I202*Inputs!I95*Inputs!D41*Inputs!D13*'GM Alloc Factors'!G10/('(Other Computations)'!G187+'(Other Computations)'!G200))</f>
        <v>0</v>
      </c>
      <c r="H583" s="76">
        <f>IF('(Other Computations)'!H187=0,0,Inputs!J202*Inputs!J95*Inputs!D41*Inputs!D13*'GM Alloc Factors'!H10/('(Other Computations)'!H187+'(Other Computations)'!H200))</f>
        <v>0</v>
      </c>
      <c r="I583" s="76">
        <f>IF('(Other Computations)'!I187=0,0,Inputs!K202*Inputs!K95*Inputs!D41*Inputs!D13*'GM Alloc Factors'!I10/('(Other Computations)'!I187+'(Other Computations)'!I200))</f>
        <v>0</v>
      </c>
      <c r="J583" s="76">
        <f>IF('(Other Computations)'!J187=0,0,Inputs!L202*Inputs!L95*Inputs!D41*Inputs!D13*'GM Alloc Factors'!J10/('(Other Computations)'!J187+'(Other Computations)'!J200))</f>
        <v>0</v>
      </c>
      <c r="K583" s="43">
        <f t="shared" si="59"/>
        <v>0</v>
      </c>
    </row>
    <row r="584" spans="1:11" ht="12.75" customHeight="1">
      <c r="A584" s="61" t="str">
        <f>"         "&amp;Labels!B71</f>
        <v xml:space="preserve">         Customer 3</v>
      </c>
      <c r="B584" s="76">
        <f>IF('(Other Computations)'!B188=0,0,Inputs!D203*Inputs!D96*Inputs!D42*Inputs!D13*'GM Alloc Factors'!B10/('(Other Computations)'!B188+'(Other Computations)'!B201))</f>
        <v>0</v>
      </c>
      <c r="C584" s="76">
        <f>IF('(Other Computations)'!C188=0,0,Inputs!E203*Inputs!E96*Inputs!D42*Inputs!D13*'GM Alloc Factors'!C10/('(Other Computations)'!C188+'(Other Computations)'!C201))</f>
        <v>0</v>
      </c>
      <c r="D584" s="76">
        <f>IF('(Other Computations)'!D188=0,0,Inputs!F203*Inputs!F96*Inputs!D42*Inputs!D13*'GM Alloc Factors'!D10/('(Other Computations)'!D188+'(Other Computations)'!D201))</f>
        <v>0</v>
      </c>
      <c r="E584" s="76">
        <f>IF('(Other Computations)'!E188=0,0,Inputs!G203*Inputs!G96*Inputs!D42*Inputs!D13*'GM Alloc Factors'!E10/('(Other Computations)'!E188+'(Other Computations)'!E201))</f>
        <v>0</v>
      </c>
      <c r="F584" s="43">
        <f t="shared" si="58"/>
        <v>0</v>
      </c>
      <c r="G584" s="76">
        <f>IF('(Other Computations)'!G188=0,0,Inputs!I203*Inputs!I96*Inputs!D42*Inputs!D13*'GM Alloc Factors'!G10/('(Other Computations)'!G188+'(Other Computations)'!G201))</f>
        <v>0</v>
      </c>
      <c r="H584" s="76">
        <f>IF('(Other Computations)'!H188=0,0,Inputs!J203*Inputs!J96*Inputs!D42*Inputs!D13*'GM Alloc Factors'!H10/('(Other Computations)'!H188+'(Other Computations)'!H201))</f>
        <v>0</v>
      </c>
      <c r="I584" s="76">
        <f>IF('(Other Computations)'!I188=0,0,Inputs!K203*Inputs!K96*Inputs!D42*Inputs!D13*'GM Alloc Factors'!I10/('(Other Computations)'!I188+'(Other Computations)'!I201))</f>
        <v>0</v>
      </c>
      <c r="J584" s="76">
        <f>IF('(Other Computations)'!J188=0,0,Inputs!L203*Inputs!L96*Inputs!D42*Inputs!D13*'GM Alloc Factors'!J10/('(Other Computations)'!J188+'(Other Computations)'!J201))</f>
        <v>0</v>
      </c>
      <c r="K584" s="43">
        <f t="shared" si="59"/>
        <v>0</v>
      </c>
    </row>
    <row r="585" spans="1:11" ht="12.75" customHeight="1">
      <c r="A585" s="61" t="str">
        <f>"         "&amp;Labels!B72</f>
        <v xml:space="preserve">         Customer 4</v>
      </c>
      <c r="B585" s="76">
        <f>IF('(Other Computations)'!B189=0,0,Inputs!D204*Inputs!D97*Inputs!D43*Inputs!D13*'GM Alloc Factors'!B10/('(Other Computations)'!B189+'(Other Computations)'!B202))</f>
        <v>0</v>
      </c>
      <c r="C585" s="76">
        <f>IF('(Other Computations)'!C189=0,0,Inputs!E204*Inputs!E97*Inputs!D43*Inputs!D13*'GM Alloc Factors'!C10/('(Other Computations)'!C189+'(Other Computations)'!C202))</f>
        <v>0</v>
      </c>
      <c r="D585" s="76">
        <f>IF('(Other Computations)'!D189=0,0,Inputs!F204*Inputs!F97*Inputs!D43*Inputs!D13*'GM Alloc Factors'!D10/('(Other Computations)'!D189+'(Other Computations)'!D202))</f>
        <v>0</v>
      </c>
      <c r="E585" s="76">
        <f>IF('(Other Computations)'!E189=0,0,Inputs!G204*Inputs!G97*Inputs!D43*Inputs!D13*'GM Alloc Factors'!E10/('(Other Computations)'!E189+'(Other Computations)'!E202))</f>
        <v>0</v>
      </c>
      <c r="F585" s="43">
        <f t="shared" si="58"/>
        <v>0</v>
      </c>
      <c r="G585" s="76">
        <f>IF('(Other Computations)'!G189=0,0,Inputs!I204*Inputs!I97*Inputs!D43*Inputs!D13*'GM Alloc Factors'!G10/('(Other Computations)'!G189+'(Other Computations)'!G202))</f>
        <v>0</v>
      </c>
      <c r="H585" s="76">
        <f>IF('(Other Computations)'!H189=0,0,Inputs!J204*Inputs!J97*Inputs!D43*Inputs!D13*'GM Alloc Factors'!H10/('(Other Computations)'!H189+'(Other Computations)'!H202))</f>
        <v>0</v>
      </c>
      <c r="I585" s="76">
        <f>IF('(Other Computations)'!I189=0,0,Inputs!K204*Inputs!K97*Inputs!D43*Inputs!D13*'GM Alloc Factors'!I10/('(Other Computations)'!I189+'(Other Computations)'!I202))</f>
        <v>0</v>
      </c>
      <c r="J585" s="76">
        <f>IF('(Other Computations)'!J189=0,0,Inputs!L204*Inputs!L97*Inputs!D43*Inputs!D13*'GM Alloc Factors'!J10/('(Other Computations)'!J189+'(Other Computations)'!J202))</f>
        <v>0</v>
      </c>
      <c r="K585" s="43">
        <f t="shared" si="59"/>
        <v>0</v>
      </c>
    </row>
    <row r="586" spans="1:11" ht="12.75" customHeight="1">
      <c r="A586" s="61" t="str">
        <f>"         "&amp;Labels!B73</f>
        <v xml:space="preserve">         Customer 5</v>
      </c>
      <c r="B586" s="76">
        <f>IF('(Other Computations)'!B190=0,0,Inputs!D205*Inputs!D98*Inputs!D44*Inputs!D13*'GM Alloc Factors'!B10/('(Other Computations)'!B190+'(Other Computations)'!B203))</f>
        <v>0</v>
      </c>
      <c r="C586" s="76">
        <f>IF('(Other Computations)'!C190=0,0,Inputs!E205*Inputs!E98*Inputs!D44*Inputs!D13*'GM Alloc Factors'!C10/('(Other Computations)'!C190+'(Other Computations)'!C203))</f>
        <v>0</v>
      </c>
      <c r="D586" s="76">
        <f>IF('(Other Computations)'!D190=0,0,Inputs!F205*Inputs!F98*Inputs!D44*Inputs!D13*'GM Alloc Factors'!D10/('(Other Computations)'!D190+'(Other Computations)'!D203))</f>
        <v>0</v>
      </c>
      <c r="E586" s="76">
        <f>IF('(Other Computations)'!E190=0,0,Inputs!G205*Inputs!G98*Inputs!D44*Inputs!D13*'GM Alloc Factors'!E10/('(Other Computations)'!E190+'(Other Computations)'!E203))</f>
        <v>0</v>
      </c>
      <c r="F586" s="43">
        <f t="shared" si="58"/>
        <v>0</v>
      </c>
      <c r="G586" s="76">
        <f>IF('(Other Computations)'!G190=0,0,Inputs!I205*Inputs!I98*Inputs!D44*Inputs!D13*'GM Alloc Factors'!G10/('(Other Computations)'!G190+'(Other Computations)'!G203))</f>
        <v>0</v>
      </c>
      <c r="H586" s="76">
        <f>IF('(Other Computations)'!H190=0,0,Inputs!J205*Inputs!J98*Inputs!D44*Inputs!D13*'GM Alloc Factors'!H10/('(Other Computations)'!H190+'(Other Computations)'!H203))</f>
        <v>0</v>
      </c>
      <c r="I586" s="76">
        <f>IF('(Other Computations)'!I190=0,0,Inputs!K205*Inputs!K98*Inputs!D44*Inputs!D13*'GM Alloc Factors'!I10/('(Other Computations)'!I190+'(Other Computations)'!I203))</f>
        <v>0</v>
      </c>
      <c r="J586" s="76">
        <f>IF('(Other Computations)'!J190=0,0,Inputs!L205*Inputs!L98*Inputs!D44*Inputs!D13*'GM Alloc Factors'!J10/('(Other Computations)'!J190+'(Other Computations)'!J203))</f>
        <v>0</v>
      </c>
      <c r="K586" s="43">
        <f t="shared" si="59"/>
        <v>0</v>
      </c>
    </row>
    <row r="587" spans="1:11" ht="12.75" customHeight="1">
      <c r="A587" s="61" t="str">
        <f>"         "&amp;Labels!B74</f>
        <v xml:space="preserve">         Customer 6</v>
      </c>
      <c r="B587" s="76">
        <f>IF('(Other Computations)'!B191=0,0,Inputs!D206*Inputs!D99*Inputs!D45*Inputs!D13*'GM Alloc Factors'!B10/('(Other Computations)'!B191+'(Other Computations)'!B204))</f>
        <v>0</v>
      </c>
      <c r="C587" s="76">
        <f>IF('(Other Computations)'!C191=0,0,Inputs!E206*Inputs!E99*Inputs!D45*Inputs!D13*'GM Alloc Factors'!C10/('(Other Computations)'!C191+'(Other Computations)'!C204))</f>
        <v>0</v>
      </c>
      <c r="D587" s="76">
        <f>IF('(Other Computations)'!D191=0,0,Inputs!F206*Inputs!F99*Inputs!D45*Inputs!D13*'GM Alloc Factors'!D10/('(Other Computations)'!D191+'(Other Computations)'!D204))</f>
        <v>0</v>
      </c>
      <c r="E587" s="76">
        <f>IF('(Other Computations)'!E191=0,0,Inputs!G206*Inputs!G99*Inputs!D45*Inputs!D13*'GM Alloc Factors'!E10/('(Other Computations)'!E191+'(Other Computations)'!E204))</f>
        <v>0</v>
      </c>
      <c r="F587" s="43">
        <f t="shared" si="58"/>
        <v>0</v>
      </c>
      <c r="G587" s="76">
        <f>IF('(Other Computations)'!G191=0,0,Inputs!I206*Inputs!I99*Inputs!D45*Inputs!D13*'GM Alloc Factors'!G10/('(Other Computations)'!G191+'(Other Computations)'!G204))</f>
        <v>0</v>
      </c>
      <c r="H587" s="76">
        <f>IF('(Other Computations)'!H191=0,0,Inputs!J206*Inputs!J99*Inputs!D45*Inputs!D13*'GM Alloc Factors'!H10/('(Other Computations)'!H191+'(Other Computations)'!H204))</f>
        <v>0</v>
      </c>
      <c r="I587" s="76">
        <f>IF('(Other Computations)'!I191=0,0,Inputs!K206*Inputs!K99*Inputs!D45*Inputs!D13*'GM Alloc Factors'!I10/('(Other Computations)'!I191+'(Other Computations)'!I204))</f>
        <v>0</v>
      </c>
      <c r="J587" s="76">
        <f>IF('(Other Computations)'!J191=0,0,Inputs!L206*Inputs!L99*Inputs!D45*Inputs!D13*'GM Alloc Factors'!J10/('(Other Computations)'!J191+'(Other Computations)'!J204))</f>
        <v>0</v>
      </c>
      <c r="K587" s="43">
        <f t="shared" si="59"/>
        <v>0</v>
      </c>
    </row>
    <row r="588" spans="1:11" ht="12.75" customHeight="1">
      <c r="A588" s="61" t="str">
        <f>"         "&amp;Labels!B75</f>
        <v xml:space="preserve">         Customer 7</v>
      </c>
      <c r="B588" s="76">
        <f>IF('(Other Computations)'!B192=0,0,Inputs!D207*Inputs!D100*Inputs!D46*Inputs!D13*'GM Alloc Factors'!B10/('(Other Computations)'!B192+'(Other Computations)'!B205))</f>
        <v>0</v>
      </c>
      <c r="C588" s="76">
        <f>IF('(Other Computations)'!C192=0,0,Inputs!E207*Inputs!E100*Inputs!D46*Inputs!D13*'GM Alloc Factors'!C10/('(Other Computations)'!C192+'(Other Computations)'!C205))</f>
        <v>0</v>
      </c>
      <c r="D588" s="76">
        <f>IF('(Other Computations)'!D192=0,0,Inputs!F207*Inputs!F100*Inputs!D46*Inputs!D13*'GM Alloc Factors'!D10/('(Other Computations)'!D192+'(Other Computations)'!D205))</f>
        <v>0</v>
      </c>
      <c r="E588" s="76">
        <f>IF('(Other Computations)'!E192=0,0,Inputs!G207*Inputs!G100*Inputs!D46*Inputs!D13*'GM Alloc Factors'!E10/('(Other Computations)'!E192+'(Other Computations)'!E205))</f>
        <v>0</v>
      </c>
      <c r="F588" s="43">
        <f t="shared" si="58"/>
        <v>0</v>
      </c>
      <c r="G588" s="76">
        <f>IF('(Other Computations)'!G192=0,0,Inputs!I207*Inputs!I100*Inputs!D46*Inputs!D13*'GM Alloc Factors'!G10/('(Other Computations)'!G192+'(Other Computations)'!G205))</f>
        <v>0</v>
      </c>
      <c r="H588" s="76">
        <f>IF('(Other Computations)'!H192=0,0,Inputs!J207*Inputs!J100*Inputs!D46*Inputs!D13*'GM Alloc Factors'!H10/('(Other Computations)'!H192+'(Other Computations)'!H205))</f>
        <v>0</v>
      </c>
      <c r="I588" s="76">
        <f>IF('(Other Computations)'!I192=0,0,Inputs!K207*Inputs!K100*Inputs!D46*Inputs!D13*'GM Alloc Factors'!I10/('(Other Computations)'!I192+'(Other Computations)'!I205))</f>
        <v>0</v>
      </c>
      <c r="J588" s="76">
        <f>IF('(Other Computations)'!J192=0,0,Inputs!L207*Inputs!L100*Inputs!D46*Inputs!D13*'GM Alloc Factors'!J10/('(Other Computations)'!J192+'(Other Computations)'!J205))</f>
        <v>0</v>
      </c>
      <c r="K588" s="43">
        <f t="shared" si="59"/>
        <v>0</v>
      </c>
    </row>
    <row r="589" spans="1:11" ht="12.75" customHeight="1">
      <c r="A589" s="61" t="str">
        <f>"         "&amp;Labels!B76</f>
        <v xml:space="preserve">         Customer 8</v>
      </c>
      <c r="B589" s="76">
        <f>IF('(Other Computations)'!B193=0,0,Inputs!D208*Inputs!D101*Inputs!D47*Inputs!D13*'GM Alloc Factors'!B10/('(Other Computations)'!B193+'(Other Computations)'!B206))</f>
        <v>0</v>
      </c>
      <c r="C589" s="76">
        <f>IF('(Other Computations)'!C193=0,0,Inputs!E208*Inputs!E101*Inputs!D47*Inputs!D13*'GM Alloc Factors'!C10/('(Other Computations)'!C193+'(Other Computations)'!C206))</f>
        <v>0</v>
      </c>
      <c r="D589" s="76">
        <f>IF('(Other Computations)'!D193=0,0,Inputs!F208*Inputs!F101*Inputs!D47*Inputs!D13*'GM Alloc Factors'!D10/('(Other Computations)'!D193+'(Other Computations)'!D206))</f>
        <v>0</v>
      </c>
      <c r="E589" s="76">
        <f>IF('(Other Computations)'!E193=0,0,Inputs!G208*Inputs!G101*Inputs!D47*Inputs!D13*'GM Alloc Factors'!E10/('(Other Computations)'!E193+'(Other Computations)'!E206))</f>
        <v>0</v>
      </c>
      <c r="F589" s="43">
        <f t="shared" si="58"/>
        <v>0</v>
      </c>
      <c r="G589" s="76">
        <f>IF('(Other Computations)'!G193=0,0,Inputs!I208*Inputs!I101*Inputs!D47*Inputs!D13*'GM Alloc Factors'!G10/('(Other Computations)'!G193+'(Other Computations)'!G206))</f>
        <v>0</v>
      </c>
      <c r="H589" s="76">
        <f>IF('(Other Computations)'!H193=0,0,Inputs!J208*Inputs!J101*Inputs!D47*Inputs!D13*'GM Alloc Factors'!H10/('(Other Computations)'!H193+'(Other Computations)'!H206))</f>
        <v>0</v>
      </c>
      <c r="I589" s="76">
        <f>IF('(Other Computations)'!I193=0,0,Inputs!K208*Inputs!K101*Inputs!D47*Inputs!D13*'GM Alloc Factors'!I10/('(Other Computations)'!I193+'(Other Computations)'!I206))</f>
        <v>0</v>
      </c>
      <c r="J589" s="76">
        <f>IF('(Other Computations)'!J193=0,0,Inputs!L208*Inputs!L101*Inputs!D47*Inputs!D13*'GM Alloc Factors'!J10/('(Other Computations)'!J193+'(Other Computations)'!J206))</f>
        <v>0</v>
      </c>
      <c r="K589" s="43">
        <f t="shared" si="59"/>
        <v>0</v>
      </c>
    </row>
    <row r="590" spans="1:11" ht="12.75" customHeight="1">
      <c r="A590" s="61" t="str">
        <f>"         "&amp;Labels!B77</f>
        <v xml:space="preserve">         Customer 9</v>
      </c>
      <c r="B590" s="76">
        <f>IF('(Other Computations)'!B194=0,0,Inputs!D209*Inputs!D102*Inputs!D48*Inputs!D13*'GM Alloc Factors'!B10/('(Other Computations)'!B194+'(Other Computations)'!B207))</f>
        <v>0</v>
      </c>
      <c r="C590" s="76">
        <f>IF('(Other Computations)'!C194=0,0,Inputs!E209*Inputs!E102*Inputs!D48*Inputs!D13*'GM Alloc Factors'!C10/('(Other Computations)'!C194+'(Other Computations)'!C207))</f>
        <v>0</v>
      </c>
      <c r="D590" s="76">
        <f>IF('(Other Computations)'!D194=0,0,Inputs!F209*Inputs!F102*Inputs!D48*Inputs!D13*'GM Alloc Factors'!D10/('(Other Computations)'!D194+'(Other Computations)'!D207))</f>
        <v>0</v>
      </c>
      <c r="E590" s="76">
        <f>IF('(Other Computations)'!E194=0,0,Inputs!G209*Inputs!G102*Inputs!D48*Inputs!D13*'GM Alloc Factors'!E10/('(Other Computations)'!E194+'(Other Computations)'!E207))</f>
        <v>0</v>
      </c>
      <c r="F590" s="43">
        <f t="shared" si="58"/>
        <v>0</v>
      </c>
      <c r="G590" s="76">
        <f>IF('(Other Computations)'!G194=0,0,Inputs!I209*Inputs!I102*Inputs!D48*Inputs!D13*'GM Alloc Factors'!G10/('(Other Computations)'!G194+'(Other Computations)'!G207))</f>
        <v>0</v>
      </c>
      <c r="H590" s="76">
        <f>IF('(Other Computations)'!H194=0,0,Inputs!J209*Inputs!J102*Inputs!D48*Inputs!D13*'GM Alloc Factors'!H10/('(Other Computations)'!H194+'(Other Computations)'!H207))</f>
        <v>0</v>
      </c>
      <c r="I590" s="76">
        <f>IF('(Other Computations)'!I194=0,0,Inputs!K209*Inputs!K102*Inputs!D48*Inputs!D13*'GM Alloc Factors'!I10/('(Other Computations)'!I194+'(Other Computations)'!I207))</f>
        <v>0</v>
      </c>
      <c r="J590" s="76">
        <f>IF('(Other Computations)'!J194=0,0,Inputs!L209*Inputs!L102*Inputs!D48*Inputs!D13*'GM Alloc Factors'!J10/('(Other Computations)'!J194+'(Other Computations)'!J207))</f>
        <v>0</v>
      </c>
      <c r="K590" s="43">
        <f t="shared" si="59"/>
        <v>0</v>
      </c>
    </row>
    <row r="591" spans="1:11" ht="12.75" customHeight="1">
      <c r="A591" s="61" t="str">
        <f>"         "&amp;Labels!B78</f>
        <v xml:space="preserve">         Customer 10</v>
      </c>
      <c r="B591" s="76">
        <f>IF('(Other Computations)'!B195=0,0,Inputs!D210*Inputs!D103*Inputs!D49*Inputs!D13*'GM Alloc Factors'!B10/('(Other Computations)'!B195+'(Other Computations)'!B208))</f>
        <v>0</v>
      </c>
      <c r="C591" s="76">
        <f>IF('(Other Computations)'!C195=0,0,Inputs!E210*Inputs!E103*Inputs!D49*Inputs!D13*'GM Alloc Factors'!C10/('(Other Computations)'!C195+'(Other Computations)'!C208))</f>
        <v>0</v>
      </c>
      <c r="D591" s="76">
        <f>IF('(Other Computations)'!D195=0,0,Inputs!F210*Inputs!F103*Inputs!D49*Inputs!D13*'GM Alloc Factors'!D10/('(Other Computations)'!D195+'(Other Computations)'!D208))</f>
        <v>0</v>
      </c>
      <c r="E591" s="76">
        <f>IF('(Other Computations)'!E195=0,0,Inputs!G210*Inputs!G103*Inputs!D49*Inputs!D13*'GM Alloc Factors'!E10/('(Other Computations)'!E195+'(Other Computations)'!E208))</f>
        <v>0</v>
      </c>
      <c r="F591" s="43">
        <f t="shared" si="58"/>
        <v>0</v>
      </c>
      <c r="G591" s="76">
        <f>IF('(Other Computations)'!G195=0,0,Inputs!I210*Inputs!I103*Inputs!D49*Inputs!D13*'GM Alloc Factors'!G10/('(Other Computations)'!G195+'(Other Computations)'!G208))</f>
        <v>0</v>
      </c>
      <c r="H591" s="76">
        <f>IF('(Other Computations)'!H195=0,0,Inputs!J210*Inputs!J103*Inputs!D49*Inputs!D13*'GM Alloc Factors'!H10/('(Other Computations)'!H195+'(Other Computations)'!H208))</f>
        <v>0</v>
      </c>
      <c r="I591" s="76">
        <f>IF('(Other Computations)'!I195=0,0,Inputs!K210*Inputs!K103*Inputs!D49*Inputs!D13*'GM Alloc Factors'!I10/('(Other Computations)'!I195+'(Other Computations)'!I208))</f>
        <v>0</v>
      </c>
      <c r="J591" s="76">
        <f>IF('(Other Computations)'!J195=0,0,Inputs!L210*Inputs!L103*Inputs!D49*Inputs!D13*'GM Alloc Factors'!J10/('(Other Computations)'!J195+'(Other Computations)'!J208))</f>
        <v>0</v>
      </c>
      <c r="K591" s="43">
        <f t="shared" si="59"/>
        <v>0</v>
      </c>
    </row>
    <row r="592" spans="1:11" ht="12.75" customHeight="1">
      <c r="A592" s="61" t="str">
        <f>"         "&amp;Labels!C68</f>
        <v xml:space="preserve">         Total</v>
      </c>
      <c r="B592" s="84">
        <f>SUM(B582:B591)</f>
        <v>0</v>
      </c>
      <c r="C592" s="84">
        <f>SUM(C582:C591)</f>
        <v>0</v>
      </c>
      <c r="D592" s="84">
        <f>SUM(D582:D591)</f>
        <v>0</v>
      </c>
      <c r="E592" s="84">
        <f>SUM(E582:E591)</f>
        <v>0</v>
      </c>
      <c r="F592" s="43">
        <f t="shared" si="58"/>
        <v>0</v>
      </c>
      <c r="G592" s="84">
        <f>SUM(G582:G591)</f>
        <v>0</v>
      </c>
      <c r="H592" s="84">
        <f>SUM(H582:H591)</f>
        <v>0</v>
      </c>
      <c r="I592" s="84">
        <f>SUM(I582:I591)</f>
        <v>0</v>
      </c>
      <c r="J592" s="84">
        <f>SUM(J582:J591)</f>
        <v>0</v>
      </c>
      <c r="K592" s="43">
        <f t="shared" si="59"/>
        <v>0</v>
      </c>
    </row>
    <row r="593" spans="1:11" ht="12.75" customHeight="1">
      <c r="A593" s="61" t="str">
        <f>"      "&amp;Labels!B86</f>
        <v xml:space="preserve">      Q 2</v>
      </c>
      <c r="B593" s="84"/>
      <c r="C593" s="84"/>
      <c r="D593" s="84"/>
      <c r="E593" s="84"/>
      <c r="F593" s="43"/>
      <c r="G593" s="84"/>
      <c r="H593" s="84"/>
      <c r="I593" s="84"/>
      <c r="J593" s="84"/>
      <c r="K593" s="43"/>
    </row>
    <row r="594" spans="1:11" ht="12.75" customHeight="1">
      <c r="A594" s="61" t="str">
        <f>"         "&amp;Labels!B69</f>
        <v xml:space="preserve">         Customer 1</v>
      </c>
      <c r="B594" s="76">
        <f>IF('(Other Computations)'!B186=0,0,Inputs!D201*Inputs!D94*Inputs!E40*Inputs!D13*'GM Alloc Factors'!B11/('(Other Computations)'!B186+'(Other Computations)'!B199))</f>
        <v>0</v>
      </c>
      <c r="C594" s="76">
        <f>IF('(Other Computations)'!C186=0,0,Inputs!E201*Inputs!E94*Inputs!E40*Inputs!D13*'GM Alloc Factors'!C11/('(Other Computations)'!C186+'(Other Computations)'!C199))</f>
        <v>0</v>
      </c>
      <c r="D594" s="76">
        <f>IF('(Other Computations)'!D186=0,0,Inputs!F201*Inputs!F94*Inputs!E40*Inputs!D13*'GM Alloc Factors'!D11/('(Other Computations)'!D186+'(Other Computations)'!D199))</f>
        <v>0</v>
      </c>
      <c r="E594" s="76">
        <f>IF('(Other Computations)'!E186=0,0,Inputs!G201*Inputs!G94*Inputs!E40*Inputs!D13*'GM Alloc Factors'!E11/('(Other Computations)'!E186+'(Other Computations)'!E199))</f>
        <v>0</v>
      </c>
      <c r="F594" s="43">
        <f t="shared" ref="F594:F604" si="60">SUM(B594:E594)</f>
        <v>0</v>
      </c>
      <c r="G594" s="76">
        <f>IF('(Other Computations)'!G186=0,0,Inputs!I201*Inputs!I94*Inputs!E40*Inputs!D13*'GM Alloc Factors'!G11/('(Other Computations)'!G186+'(Other Computations)'!G199))</f>
        <v>0</v>
      </c>
      <c r="H594" s="76">
        <f>IF('(Other Computations)'!H186=0,0,Inputs!J201*Inputs!J94*Inputs!E40*Inputs!D13*'GM Alloc Factors'!H11/('(Other Computations)'!H186+'(Other Computations)'!H199))</f>
        <v>0</v>
      </c>
      <c r="I594" s="76">
        <f>IF('(Other Computations)'!I186=0,0,Inputs!K201*Inputs!K94*Inputs!E40*Inputs!D13*'GM Alloc Factors'!I11/('(Other Computations)'!I186+'(Other Computations)'!I199))</f>
        <v>0</v>
      </c>
      <c r="J594" s="76">
        <f>IF('(Other Computations)'!J186=0,0,Inputs!L201*Inputs!L94*Inputs!E40*Inputs!D13*'GM Alloc Factors'!J11/('(Other Computations)'!J186+'(Other Computations)'!J199))</f>
        <v>0</v>
      </c>
      <c r="K594" s="43">
        <f t="shared" ref="K594:K604" si="61">SUM(G594:J594)</f>
        <v>0</v>
      </c>
    </row>
    <row r="595" spans="1:11" ht="12.75" customHeight="1">
      <c r="A595" s="61" t="str">
        <f>"         "&amp;Labels!B70</f>
        <v xml:space="preserve">         Customer 2</v>
      </c>
      <c r="B595" s="76">
        <f>IF('(Other Computations)'!B187=0,0,Inputs!D202*Inputs!D95*Inputs!E41*Inputs!D13*'GM Alloc Factors'!B11/('(Other Computations)'!B187+'(Other Computations)'!B200))</f>
        <v>0</v>
      </c>
      <c r="C595" s="76">
        <f>IF('(Other Computations)'!C187=0,0,Inputs!E202*Inputs!E95*Inputs!E41*Inputs!D13*'GM Alloc Factors'!C11/('(Other Computations)'!C187+'(Other Computations)'!C200))</f>
        <v>0</v>
      </c>
      <c r="D595" s="76">
        <f>IF('(Other Computations)'!D187=0,0,Inputs!F202*Inputs!F95*Inputs!E41*Inputs!D13*'GM Alloc Factors'!D11/('(Other Computations)'!D187+'(Other Computations)'!D200))</f>
        <v>0</v>
      </c>
      <c r="E595" s="76">
        <f>IF('(Other Computations)'!E187=0,0,Inputs!G202*Inputs!G95*Inputs!E41*Inputs!D13*'GM Alloc Factors'!E11/('(Other Computations)'!E187+'(Other Computations)'!E200))</f>
        <v>0</v>
      </c>
      <c r="F595" s="43">
        <f t="shared" si="60"/>
        <v>0</v>
      </c>
      <c r="G595" s="76">
        <f>IF('(Other Computations)'!G187=0,0,Inputs!I202*Inputs!I95*Inputs!E41*Inputs!D13*'GM Alloc Factors'!G11/('(Other Computations)'!G187+'(Other Computations)'!G200))</f>
        <v>0</v>
      </c>
      <c r="H595" s="76">
        <f>IF('(Other Computations)'!H187=0,0,Inputs!J202*Inputs!J95*Inputs!E41*Inputs!D13*'GM Alloc Factors'!H11/('(Other Computations)'!H187+'(Other Computations)'!H200))</f>
        <v>0</v>
      </c>
      <c r="I595" s="76">
        <f>IF('(Other Computations)'!I187=0,0,Inputs!K202*Inputs!K95*Inputs!E41*Inputs!D13*'GM Alloc Factors'!I11/('(Other Computations)'!I187+'(Other Computations)'!I200))</f>
        <v>0</v>
      </c>
      <c r="J595" s="76">
        <f>IF('(Other Computations)'!J187=0,0,Inputs!L202*Inputs!L95*Inputs!E41*Inputs!D13*'GM Alloc Factors'!J11/('(Other Computations)'!J187+'(Other Computations)'!J200))</f>
        <v>0</v>
      </c>
      <c r="K595" s="43">
        <f t="shared" si="61"/>
        <v>0</v>
      </c>
    </row>
    <row r="596" spans="1:11" ht="12.75" customHeight="1">
      <c r="A596" s="61" t="str">
        <f>"         "&amp;Labels!B71</f>
        <v xml:space="preserve">         Customer 3</v>
      </c>
      <c r="B596" s="76">
        <f>IF('(Other Computations)'!B188=0,0,Inputs!D203*Inputs!D96*Inputs!E42*Inputs!D13*'GM Alloc Factors'!B11/('(Other Computations)'!B188+'(Other Computations)'!B201))</f>
        <v>0</v>
      </c>
      <c r="C596" s="76">
        <f>IF('(Other Computations)'!C188=0,0,Inputs!E203*Inputs!E96*Inputs!E42*Inputs!D13*'GM Alloc Factors'!C11/('(Other Computations)'!C188+'(Other Computations)'!C201))</f>
        <v>0</v>
      </c>
      <c r="D596" s="76">
        <f>IF('(Other Computations)'!D188=0,0,Inputs!F203*Inputs!F96*Inputs!E42*Inputs!D13*'GM Alloc Factors'!D11/('(Other Computations)'!D188+'(Other Computations)'!D201))</f>
        <v>0</v>
      </c>
      <c r="E596" s="76">
        <f>IF('(Other Computations)'!E188=0,0,Inputs!G203*Inputs!G96*Inputs!E42*Inputs!D13*'GM Alloc Factors'!E11/('(Other Computations)'!E188+'(Other Computations)'!E201))</f>
        <v>0</v>
      </c>
      <c r="F596" s="43">
        <f t="shared" si="60"/>
        <v>0</v>
      </c>
      <c r="G596" s="76">
        <f>IF('(Other Computations)'!G188=0,0,Inputs!I203*Inputs!I96*Inputs!E42*Inputs!D13*'GM Alloc Factors'!G11/('(Other Computations)'!G188+'(Other Computations)'!G201))</f>
        <v>0</v>
      </c>
      <c r="H596" s="76">
        <f>IF('(Other Computations)'!H188=0,0,Inputs!J203*Inputs!J96*Inputs!E42*Inputs!D13*'GM Alloc Factors'!H11/('(Other Computations)'!H188+'(Other Computations)'!H201))</f>
        <v>0</v>
      </c>
      <c r="I596" s="76">
        <f>IF('(Other Computations)'!I188=0,0,Inputs!K203*Inputs!K96*Inputs!E42*Inputs!D13*'GM Alloc Factors'!I11/('(Other Computations)'!I188+'(Other Computations)'!I201))</f>
        <v>0</v>
      </c>
      <c r="J596" s="76">
        <f>IF('(Other Computations)'!J188=0,0,Inputs!L203*Inputs!L96*Inputs!E42*Inputs!D13*'GM Alloc Factors'!J11/('(Other Computations)'!J188+'(Other Computations)'!J201))</f>
        <v>0</v>
      </c>
      <c r="K596" s="43">
        <f t="shared" si="61"/>
        <v>0</v>
      </c>
    </row>
    <row r="597" spans="1:11" ht="12.75" customHeight="1">
      <c r="A597" s="61" t="str">
        <f>"         "&amp;Labels!B72</f>
        <v xml:space="preserve">         Customer 4</v>
      </c>
      <c r="B597" s="76">
        <f>IF('(Other Computations)'!B189=0,0,Inputs!D204*Inputs!D97*Inputs!E43*Inputs!D13*'GM Alloc Factors'!B11/('(Other Computations)'!B189+'(Other Computations)'!B202))</f>
        <v>0</v>
      </c>
      <c r="C597" s="76">
        <f>IF('(Other Computations)'!C189=0,0,Inputs!E204*Inputs!E97*Inputs!E43*Inputs!D13*'GM Alloc Factors'!C11/('(Other Computations)'!C189+'(Other Computations)'!C202))</f>
        <v>0</v>
      </c>
      <c r="D597" s="76">
        <f>IF('(Other Computations)'!D189=0,0,Inputs!F204*Inputs!F97*Inputs!E43*Inputs!D13*'GM Alloc Factors'!D11/('(Other Computations)'!D189+'(Other Computations)'!D202))</f>
        <v>0</v>
      </c>
      <c r="E597" s="76">
        <f>IF('(Other Computations)'!E189=0,0,Inputs!G204*Inputs!G97*Inputs!E43*Inputs!D13*'GM Alloc Factors'!E11/('(Other Computations)'!E189+'(Other Computations)'!E202))</f>
        <v>0</v>
      </c>
      <c r="F597" s="43">
        <f t="shared" si="60"/>
        <v>0</v>
      </c>
      <c r="G597" s="76">
        <f>IF('(Other Computations)'!G189=0,0,Inputs!I204*Inputs!I97*Inputs!E43*Inputs!D13*'GM Alloc Factors'!G11/('(Other Computations)'!G189+'(Other Computations)'!G202))</f>
        <v>0</v>
      </c>
      <c r="H597" s="76">
        <f>IF('(Other Computations)'!H189=0,0,Inputs!J204*Inputs!J97*Inputs!E43*Inputs!D13*'GM Alloc Factors'!H11/('(Other Computations)'!H189+'(Other Computations)'!H202))</f>
        <v>0</v>
      </c>
      <c r="I597" s="76">
        <f>IF('(Other Computations)'!I189=0,0,Inputs!K204*Inputs!K97*Inputs!E43*Inputs!D13*'GM Alloc Factors'!I11/('(Other Computations)'!I189+'(Other Computations)'!I202))</f>
        <v>0</v>
      </c>
      <c r="J597" s="76">
        <f>IF('(Other Computations)'!J189=0,0,Inputs!L204*Inputs!L97*Inputs!E43*Inputs!D13*'GM Alloc Factors'!J11/('(Other Computations)'!J189+'(Other Computations)'!J202))</f>
        <v>0</v>
      </c>
      <c r="K597" s="43">
        <f t="shared" si="61"/>
        <v>0</v>
      </c>
    </row>
    <row r="598" spans="1:11" ht="12.75" customHeight="1">
      <c r="A598" s="61" t="str">
        <f>"         "&amp;Labels!B73</f>
        <v xml:space="preserve">         Customer 5</v>
      </c>
      <c r="B598" s="76">
        <f>IF('(Other Computations)'!B190=0,0,Inputs!D205*Inputs!D98*Inputs!E44*Inputs!D13*'GM Alloc Factors'!B11/('(Other Computations)'!B190+'(Other Computations)'!B203))</f>
        <v>0</v>
      </c>
      <c r="C598" s="76">
        <f>IF('(Other Computations)'!C190=0,0,Inputs!E205*Inputs!E98*Inputs!E44*Inputs!D13*'GM Alloc Factors'!C11/('(Other Computations)'!C190+'(Other Computations)'!C203))</f>
        <v>0</v>
      </c>
      <c r="D598" s="76">
        <f>IF('(Other Computations)'!D190=0,0,Inputs!F205*Inputs!F98*Inputs!E44*Inputs!D13*'GM Alloc Factors'!D11/('(Other Computations)'!D190+'(Other Computations)'!D203))</f>
        <v>0</v>
      </c>
      <c r="E598" s="76">
        <f>IF('(Other Computations)'!E190=0,0,Inputs!G205*Inputs!G98*Inputs!E44*Inputs!D13*'GM Alloc Factors'!E11/('(Other Computations)'!E190+'(Other Computations)'!E203))</f>
        <v>0</v>
      </c>
      <c r="F598" s="43">
        <f t="shared" si="60"/>
        <v>0</v>
      </c>
      <c r="G598" s="76">
        <f>IF('(Other Computations)'!G190=0,0,Inputs!I205*Inputs!I98*Inputs!E44*Inputs!D13*'GM Alloc Factors'!G11/('(Other Computations)'!G190+'(Other Computations)'!G203))</f>
        <v>0</v>
      </c>
      <c r="H598" s="76">
        <f>IF('(Other Computations)'!H190=0,0,Inputs!J205*Inputs!J98*Inputs!E44*Inputs!D13*'GM Alloc Factors'!H11/('(Other Computations)'!H190+'(Other Computations)'!H203))</f>
        <v>0</v>
      </c>
      <c r="I598" s="76">
        <f>IF('(Other Computations)'!I190=0,0,Inputs!K205*Inputs!K98*Inputs!E44*Inputs!D13*'GM Alloc Factors'!I11/('(Other Computations)'!I190+'(Other Computations)'!I203))</f>
        <v>0</v>
      </c>
      <c r="J598" s="76">
        <f>IF('(Other Computations)'!J190=0,0,Inputs!L205*Inputs!L98*Inputs!E44*Inputs!D13*'GM Alloc Factors'!J11/('(Other Computations)'!J190+'(Other Computations)'!J203))</f>
        <v>0</v>
      </c>
      <c r="K598" s="43">
        <f t="shared" si="61"/>
        <v>0</v>
      </c>
    </row>
    <row r="599" spans="1:11" ht="12.75" customHeight="1">
      <c r="A599" s="61" t="str">
        <f>"         "&amp;Labels!B74</f>
        <v xml:space="preserve">         Customer 6</v>
      </c>
      <c r="B599" s="76">
        <f>IF('(Other Computations)'!B191=0,0,Inputs!D206*Inputs!D99*Inputs!E45*Inputs!D13*'GM Alloc Factors'!B11/('(Other Computations)'!B191+'(Other Computations)'!B204))</f>
        <v>0</v>
      </c>
      <c r="C599" s="76">
        <f>IF('(Other Computations)'!C191=0,0,Inputs!E206*Inputs!E99*Inputs!E45*Inputs!D13*'GM Alloc Factors'!C11/('(Other Computations)'!C191+'(Other Computations)'!C204))</f>
        <v>0</v>
      </c>
      <c r="D599" s="76">
        <f>IF('(Other Computations)'!D191=0,0,Inputs!F206*Inputs!F99*Inputs!E45*Inputs!D13*'GM Alloc Factors'!D11/('(Other Computations)'!D191+'(Other Computations)'!D204))</f>
        <v>0</v>
      </c>
      <c r="E599" s="76">
        <f>IF('(Other Computations)'!E191=0,0,Inputs!G206*Inputs!G99*Inputs!E45*Inputs!D13*'GM Alloc Factors'!E11/('(Other Computations)'!E191+'(Other Computations)'!E204))</f>
        <v>0</v>
      </c>
      <c r="F599" s="43">
        <f t="shared" si="60"/>
        <v>0</v>
      </c>
      <c r="G599" s="76">
        <f>IF('(Other Computations)'!G191=0,0,Inputs!I206*Inputs!I99*Inputs!E45*Inputs!D13*'GM Alloc Factors'!G11/('(Other Computations)'!G191+'(Other Computations)'!G204))</f>
        <v>0</v>
      </c>
      <c r="H599" s="76">
        <f>IF('(Other Computations)'!H191=0,0,Inputs!J206*Inputs!J99*Inputs!E45*Inputs!D13*'GM Alloc Factors'!H11/('(Other Computations)'!H191+'(Other Computations)'!H204))</f>
        <v>0</v>
      </c>
      <c r="I599" s="76">
        <f>IF('(Other Computations)'!I191=0,0,Inputs!K206*Inputs!K99*Inputs!E45*Inputs!D13*'GM Alloc Factors'!I11/('(Other Computations)'!I191+'(Other Computations)'!I204))</f>
        <v>0</v>
      </c>
      <c r="J599" s="76">
        <f>IF('(Other Computations)'!J191=0,0,Inputs!L206*Inputs!L99*Inputs!E45*Inputs!D13*'GM Alloc Factors'!J11/('(Other Computations)'!J191+'(Other Computations)'!J204))</f>
        <v>0</v>
      </c>
      <c r="K599" s="43">
        <f t="shared" si="61"/>
        <v>0</v>
      </c>
    </row>
    <row r="600" spans="1:11" ht="12.75" customHeight="1">
      <c r="A600" s="61" t="str">
        <f>"         "&amp;Labels!B75</f>
        <v xml:space="preserve">         Customer 7</v>
      </c>
      <c r="B600" s="76">
        <f>IF('(Other Computations)'!B192=0,0,Inputs!D207*Inputs!D100*Inputs!E46*Inputs!D13*'GM Alloc Factors'!B11/('(Other Computations)'!B192+'(Other Computations)'!B205))</f>
        <v>0</v>
      </c>
      <c r="C600" s="76">
        <f>IF('(Other Computations)'!C192=0,0,Inputs!E207*Inputs!E100*Inputs!E46*Inputs!D13*'GM Alloc Factors'!C11/('(Other Computations)'!C192+'(Other Computations)'!C205))</f>
        <v>0</v>
      </c>
      <c r="D600" s="76">
        <f>IF('(Other Computations)'!D192=0,0,Inputs!F207*Inputs!F100*Inputs!E46*Inputs!D13*'GM Alloc Factors'!D11/('(Other Computations)'!D192+'(Other Computations)'!D205))</f>
        <v>0</v>
      </c>
      <c r="E600" s="76">
        <f>IF('(Other Computations)'!E192=0,0,Inputs!G207*Inputs!G100*Inputs!E46*Inputs!D13*'GM Alloc Factors'!E11/('(Other Computations)'!E192+'(Other Computations)'!E205))</f>
        <v>0</v>
      </c>
      <c r="F600" s="43">
        <f t="shared" si="60"/>
        <v>0</v>
      </c>
      <c r="G600" s="76">
        <f>IF('(Other Computations)'!G192=0,0,Inputs!I207*Inputs!I100*Inputs!E46*Inputs!D13*'GM Alloc Factors'!G11/('(Other Computations)'!G192+'(Other Computations)'!G205))</f>
        <v>0</v>
      </c>
      <c r="H600" s="76">
        <f>IF('(Other Computations)'!H192=0,0,Inputs!J207*Inputs!J100*Inputs!E46*Inputs!D13*'GM Alloc Factors'!H11/('(Other Computations)'!H192+'(Other Computations)'!H205))</f>
        <v>0</v>
      </c>
      <c r="I600" s="76">
        <f>IF('(Other Computations)'!I192=0,0,Inputs!K207*Inputs!K100*Inputs!E46*Inputs!D13*'GM Alloc Factors'!I11/('(Other Computations)'!I192+'(Other Computations)'!I205))</f>
        <v>0</v>
      </c>
      <c r="J600" s="76">
        <f>IF('(Other Computations)'!J192=0,0,Inputs!L207*Inputs!L100*Inputs!E46*Inputs!D13*'GM Alloc Factors'!J11/('(Other Computations)'!J192+'(Other Computations)'!J205))</f>
        <v>0</v>
      </c>
      <c r="K600" s="43">
        <f t="shared" si="61"/>
        <v>0</v>
      </c>
    </row>
    <row r="601" spans="1:11" ht="12.75" customHeight="1">
      <c r="A601" s="61" t="str">
        <f>"         "&amp;Labels!B76</f>
        <v xml:space="preserve">         Customer 8</v>
      </c>
      <c r="B601" s="76">
        <f>IF('(Other Computations)'!B193=0,0,Inputs!D208*Inputs!D101*Inputs!E47*Inputs!D13*'GM Alloc Factors'!B11/('(Other Computations)'!B193+'(Other Computations)'!B206))</f>
        <v>0</v>
      </c>
      <c r="C601" s="76">
        <f>IF('(Other Computations)'!C193=0,0,Inputs!E208*Inputs!E101*Inputs!E47*Inputs!D13*'GM Alloc Factors'!C11/('(Other Computations)'!C193+'(Other Computations)'!C206))</f>
        <v>0</v>
      </c>
      <c r="D601" s="76">
        <f>IF('(Other Computations)'!D193=0,0,Inputs!F208*Inputs!F101*Inputs!E47*Inputs!D13*'GM Alloc Factors'!D11/('(Other Computations)'!D193+'(Other Computations)'!D206))</f>
        <v>0</v>
      </c>
      <c r="E601" s="76">
        <f>IF('(Other Computations)'!E193=0,0,Inputs!G208*Inputs!G101*Inputs!E47*Inputs!D13*'GM Alloc Factors'!E11/('(Other Computations)'!E193+'(Other Computations)'!E206))</f>
        <v>0</v>
      </c>
      <c r="F601" s="43">
        <f t="shared" si="60"/>
        <v>0</v>
      </c>
      <c r="G601" s="76">
        <f>IF('(Other Computations)'!G193=0,0,Inputs!I208*Inputs!I101*Inputs!E47*Inputs!D13*'GM Alloc Factors'!G11/('(Other Computations)'!G193+'(Other Computations)'!G206))</f>
        <v>0</v>
      </c>
      <c r="H601" s="76">
        <f>IF('(Other Computations)'!H193=0,0,Inputs!J208*Inputs!J101*Inputs!E47*Inputs!D13*'GM Alloc Factors'!H11/('(Other Computations)'!H193+'(Other Computations)'!H206))</f>
        <v>0</v>
      </c>
      <c r="I601" s="76">
        <f>IF('(Other Computations)'!I193=0,0,Inputs!K208*Inputs!K101*Inputs!E47*Inputs!D13*'GM Alloc Factors'!I11/('(Other Computations)'!I193+'(Other Computations)'!I206))</f>
        <v>0</v>
      </c>
      <c r="J601" s="76">
        <f>IF('(Other Computations)'!J193=0,0,Inputs!L208*Inputs!L101*Inputs!E47*Inputs!D13*'GM Alloc Factors'!J11/('(Other Computations)'!J193+'(Other Computations)'!J206))</f>
        <v>0</v>
      </c>
      <c r="K601" s="43">
        <f t="shared" si="61"/>
        <v>0</v>
      </c>
    </row>
    <row r="602" spans="1:11" ht="12.75" customHeight="1">
      <c r="A602" s="61" t="str">
        <f>"         "&amp;Labels!B77</f>
        <v xml:space="preserve">         Customer 9</v>
      </c>
      <c r="B602" s="76">
        <f>IF('(Other Computations)'!B194=0,0,Inputs!D209*Inputs!D102*Inputs!E48*Inputs!D13*'GM Alloc Factors'!B11/('(Other Computations)'!B194+'(Other Computations)'!B207))</f>
        <v>0</v>
      </c>
      <c r="C602" s="76">
        <f>IF('(Other Computations)'!C194=0,0,Inputs!E209*Inputs!E102*Inputs!E48*Inputs!D13*'GM Alloc Factors'!C11/('(Other Computations)'!C194+'(Other Computations)'!C207))</f>
        <v>0</v>
      </c>
      <c r="D602" s="76">
        <f>IF('(Other Computations)'!D194=0,0,Inputs!F209*Inputs!F102*Inputs!E48*Inputs!D13*'GM Alloc Factors'!D11/('(Other Computations)'!D194+'(Other Computations)'!D207))</f>
        <v>0</v>
      </c>
      <c r="E602" s="76">
        <f>IF('(Other Computations)'!E194=0,0,Inputs!G209*Inputs!G102*Inputs!E48*Inputs!D13*'GM Alloc Factors'!E11/('(Other Computations)'!E194+'(Other Computations)'!E207))</f>
        <v>0</v>
      </c>
      <c r="F602" s="43">
        <f t="shared" si="60"/>
        <v>0</v>
      </c>
      <c r="G602" s="76">
        <f>IF('(Other Computations)'!G194=0,0,Inputs!I209*Inputs!I102*Inputs!E48*Inputs!D13*'GM Alloc Factors'!G11/('(Other Computations)'!G194+'(Other Computations)'!G207))</f>
        <v>0</v>
      </c>
      <c r="H602" s="76">
        <f>IF('(Other Computations)'!H194=0,0,Inputs!J209*Inputs!J102*Inputs!E48*Inputs!D13*'GM Alloc Factors'!H11/('(Other Computations)'!H194+'(Other Computations)'!H207))</f>
        <v>0</v>
      </c>
      <c r="I602" s="76">
        <f>IF('(Other Computations)'!I194=0,0,Inputs!K209*Inputs!K102*Inputs!E48*Inputs!D13*'GM Alloc Factors'!I11/('(Other Computations)'!I194+'(Other Computations)'!I207))</f>
        <v>0</v>
      </c>
      <c r="J602" s="76">
        <f>IF('(Other Computations)'!J194=0,0,Inputs!L209*Inputs!L102*Inputs!E48*Inputs!D13*'GM Alloc Factors'!J11/('(Other Computations)'!J194+'(Other Computations)'!J207))</f>
        <v>0</v>
      </c>
      <c r="K602" s="43">
        <f t="shared" si="61"/>
        <v>0</v>
      </c>
    </row>
    <row r="603" spans="1:11" ht="12.75" customHeight="1">
      <c r="A603" s="61" t="str">
        <f>"         "&amp;Labels!B78</f>
        <v xml:space="preserve">         Customer 10</v>
      </c>
      <c r="B603" s="76">
        <f>IF('(Other Computations)'!B195=0,0,Inputs!D210*Inputs!D103*Inputs!E49*Inputs!D13*'GM Alloc Factors'!B11/('(Other Computations)'!B195+'(Other Computations)'!B208))</f>
        <v>0</v>
      </c>
      <c r="C603" s="76">
        <f>IF('(Other Computations)'!C195=0,0,Inputs!E210*Inputs!E103*Inputs!E49*Inputs!D13*'GM Alloc Factors'!C11/('(Other Computations)'!C195+'(Other Computations)'!C208))</f>
        <v>0</v>
      </c>
      <c r="D603" s="76">
        <f>IF('(Other Computations)'!D195=0,0,Inputs!F210*Inputs!F103*Inputs!E49*Inputs!D13*'GM Alloc Factors'!D11/('(Other Computations)'!D195+'(Other Computations)'!D208))</f>
        <v>0</v>
      </c>
      <c r="E603" s="76">
        <f>IF('(Other Computations)'!E195=0,0,Inputs!G210*Inputs!G103*Inputs!E49*Inputs!D13*'GM Alloc Factors'!E11/('(Other Computations)'!E195+'(Other Computations)'!E208))</f>
        <v>0</v>
      </c>
      <c r="F603" s="43">
        <f t="shared" si="60"/>
        <v>0</v>
      </c>
      <c r="G603" s="76">
        <f>IF('(Other Computations)'!G195=0,0,Inputs!I210*Inputs!I103*Inputs!E49*Inputs!D13*'GM Alloc Factors'!G11/('(Other Computations)'!G195+'(Other Computations)'!G208))</f>
        <v>0</v>
      </c>
      <c r="H603" s="76">
        <f>IF('(Other Computations)'!H195=0,0,Inputs!J210*Inputs!J103*Inputs!E49*Inputs!D13*'GM Alloc Factors'!H11/('(Other Computations)'!H195+'(Other Computations)'!H208))</f>
        <v>0</v>
      </c>
      <c r="I603" s="76">
        <f>IF('(Other Computations)'!I195=0,0,Inputs!K210*Inputs!K103*Inputs!E49*Inputs!D13*'GM Alloc Factors'!I11/('(Other Computations)'!I195+'(Other Computations)'!I208))</f>
        <v>0</v>
      </c>
      <c r="J603" s="76">
        <f>IF('(Other Computations)'!J195=0,0,Inputs!L210*Inputs!L103*Inputs!E49*Inputs!D13*'GM Alloc Factors'!J11/('(Other Computations)'!J195+'(Other Computations)'!J208))</f>
        <v>0</v>
      </c>
      <c r="K603" s="43">
        <f t="shared" si="61"/>
        <v>0</v>
      </c>
    </row>
    <row r="604" spans="1:11" ht="12.75" customHeight="1">
      <c r="A604" s="61" t="str">
        <f>"         "&amp;Labels!C68</f>
        <v xml:space="preserve">         Total</v>
      </c>
      <c r="B604" s="84">
        <f>SUM(B594:B603)</f>
        <v>0</v>
      </c>
      <c r="C604" s="84">
        <f>SUM(C594:C603)</f>
        <v>0</v>
      </c>
      <c r="D604" s="84">
        <f>SUM(D594:D603)</f>
        <v>0</v>
      </c>
      <c r="E604" s="84">
        <f>SUM(E594:E603)</f>
        <v>0</v>
      </c>
      <c r="F604" s="43">
        <f t="shared" si="60"/>
        <v>0</v>
      </c>
      <c r="G604" s="84">
        <f>SUM(G594:G603)</f>
        <v>0</v>
      </c>
      <c r="H604" s="84">
        <f>SUM(H594:H603)</f>
        <v>0</v>
      </c>
      <c r="I604" s="84">
        <f>SUM(I594:I603)</f>
        <v>0</v>
      </c>
      <c r="J604" s="84">
        <f>SUM(J594:J603)</f>
        <v>0</v>
      </c>
      <c r="K604" s="43">
        <f t="shared" si="61"/>
        <v>0</v>
      </c>
    </row>
    <row r="605" spans="1:11" ht="12.75" customHeight="1">
      <c r="A605" s="61" t="str">
        <f>"      "&amp;Labels!B87</f>
        <v xml:space="preserve">      Q 3</v>
      </c>
      <c r="B605" s="84"/>
      <c r="C605" s="84"/>
      <c r="D605" s="84"/>
      <c r="E605" s="84"/>
      <c r="F605" s="43"/>
      <c r="G605" s="84"/>
      <c r="H605" s="84"/>
      <c r="I605" s="84"/>
      <c r="J605" s="84"/>
      <c r="K605" s="43"/>
    </row>
    <row r="606" spans="1:11" ht="12.75" customHeight="1">
      <c r="A606" s="61" t="str">
        <f>"         "&amp;Labels!B69</f>
        <v xml:space="preserve">         Customer 1</v>
      </c>
      <c r="B606" s="76">
        <f>IF('(Other Computations)'!B186=0,0,Inputs!D201*Inputs!D94*Inputs!F40*Inputs!D13*'GM Alloc Factors'!B12/('(Other Computations)'!B186+'(Other Computations)'!B199))</f>
        <v>0</v>
      </c>
      <c r="C606" s="76">
        <f>IF('(Other Computations)'!C186=0,0,Inputs!E201*Inputs!E94*Inputs!F40*Inputs!D13*'GM Alloc Factors'!C12/('(Other Computations)'!C186+'(Other Computations)'!C199))</f>
        <v>0</v>
      </c>
      <c r="D606" s="76">
        <f>IF('(Other Computations)'!D186=0,0,Inputs!F201*Inputs!F94*Inputs!F40*Inputs!D13*'GM Alloc Factors'!D12/('(Other Computations)'!D186+'(Other Computations)'!D199))</f>
        <v>0</v>
      </c>
      <c r="E606" s="76">
        <f>IF('(Other Computations)'!E186=0,0,Inputs!G201*Inputs!G94*Inputs!F40*Inputs!D13*'GM Alloc Factors'!E12/('(Other Computations)'!E186+'(Other Computations)'!E199))</f>
        <v>0</v>
      </c>
      <c r="F606" s="43">
        <f t="shared" ref="F606:F616" si="62">SUM(B606:E606)</f>
        <v>0</v>
      </c>
      <c r="G606" s="76">
        <f>IF('(Other Computations)'!G186=0,0,Inputs!I201*Inputs!I94*Inputs!F40*Inputs!D13*'GM Alloc Factors'!G12/('(Other Computations)'!G186+'(Other Computations)'!G199))</f>
        <v>0</v>
      </c>
      <c r="H606" s="76">
        <f>IF('(Other Computations)'!H186=0,0,Inputs!J201*Inputs!J94*Inputs!F40*Inputs!D13*'GM Alloc Factors'!H12/('(Other Computations)'!H186+'(Other Computations)'!H199))</f>
        <v>0</v>
      </c>
      <c r="I606" s="76">
        <f>IF('(Other Computations)'!I186=0,0,Inputs!K201*Inputs!K94*Inputs!F40*Inputs!D13*'GM Alloc Factors'!I12/('(Other Computations)'!I186+'(Other Computations)'!I199))</f>
        <v>0</v>
      </c>
      <c r="J606" s="76">
        <f>IF('(Other Computations)'!J186=0,0,Inputs!L201*Inputs!L94*Inputs!F40*Inputs!D13*'GM Alloc Factors'!J12/('(Other Computations)'!J186+'(Other Computations)'!J199))</f>
        <v>0</v>
      </c>
      <c r="K606" s="43">
        <f t="shared" ref="K606:K616" si="63">SUM(G606:J606)</f>
        <v>0</v>
      </c>
    </row>
    <row r="607" spans="1:11" ht="12.75" customHeight="1">
      <c r="A607" s="61" t="str">
        <f>"         "&amp;Labels!B70</f>
        <v xml:space="preserve">         Customer 2</v>
      </c>
      <c r="B607" s="76">
        <f>IF('(Other Computations)'!B187=0,0,Inputs!D202*Inputs!D95*Inputs!F41*Inputs!D13*'GM Alloc Factors'!B12/('(Other Computations)'!B187+'(Other Computations)'!B200))</f>
        <v>0</v>
      </c>
      <c r="C607" s="76">
        <f>IF('(Other Computations)'!C187=0,0,Inputs!E202*Inputs!E95*Inputs!F41*Inputs!D13*'GM Alloc Factors'!C12/('(Other Computations)'!C187+'(Other Computations)'!C200))</f>
        <v>0</v>
      </c>
      <c r="D607" s="76">
        <f>IF('(Other Computations)'!D187=0,0,Inputs!F202*Inputs!F95*Inputs!F41*Inputs!D13*'GM Alloc Factors'!D12/('(Other Computations)'!D187+'(Other Computations)'!D200))</f>
        <v>0</v>
      </c>
      <c r="E607" s="76">
        <f>IF('(Other Computations)'!E187=0,0,Inputs!G202*Inputs!G95*Inputs!F41*Inputs!D13*'GM Alloc Factors'!E12/('(Other Computations)'!E187+'(Other Computations)'!E200))</f>
        <v>0</v>
      </c>
      <c r="F607" s="43">
        <f t="shared" si="62"/>
        <v>0</v>
      </c>
      <c r="G607" s="76">
        <f>IF('(Other Computations)'!G187=0,0,Inputs!I202*Inputs!I95*Inputs!F41*Inputs!D13*'GM Alloc Factors'!G12/('(Other Computations)'!G187+'(Other Computations)'!G200))</f>
        <v>0</v>
      </c>
      <c r="H607" s="76">
        <f>IF('(Other Computations)'!H187=0,0,Inputs!J202*Inputs!J95*Inputs!F41*Inputs!D13*'GM Alloc Factors'!H12/('(Other Computations)'!H187+'(Other Computations)'!H200))</f>
        <v>0</v>
      </c>
      <c r="I607" s="76">
        <f>IF('(Other Computations)'!I187=0,0,Inputs!K202*Inputs!K95*Inputs!F41*Inputs!D13*'GM Alloc Factors'!I12/('(Other Computations)'!I187+'(Other Computations)'!I200))</f>
        <v>0</v>
      </c>
      <c r="J607" s="76">
        <f>IF('(Other Computations)'!J187=0,0,Inputs!L202*Inputs!L95*Inputs!F41*Inputs!D13*'GM Alloc Factors'!J12/('(Other Computations)'!J187+'(Other Computations)'!J200))</f>
        <v>0</v>
      </c>
      <c r="K607" s="43">
        <f t="shared" si="63"/>
        <v>0</v>
      </c>
    </row>
    <row r="608" spans="1:11" ht="12.75" customHeight="1">
      <c r="A608" s="61" t="str">
        <f>"         "&amp;Labels!B71</f>
        <v xml:space="preserve">         Customer 3</v>
      </c>
      <c r="B608" s="76">
        <f>IF('(Other Computations)'!B188=0,0,Inputs!D203*Inputs!D96*Inputs!F42*Inputs!D13*'GM Alloc Factors'!B12/('(Other Computations)'!B188+'(Other Computations)'!B201))</f>
        <v>0</v>
      </c>
      <c r="C608" s="76">
        <f>IF('(Other Computations)'!C188=0,0,Inputs!E203*Inputs!E96*Inputs!F42*Inputs!D13*'GM Alloc Factors'!C12/('(Other Computations)'!C188+'(Other Computations)'!C201))</f>
        <v>0</v>
      </c>
      <c r="D608" s="76">
        <f>IF('(Other Computations)'!D188=0,0,Inputs!F203*Inputs!F96*Inputs!F42*Inputs!D13*'GM Alloc Factors'!D12/('(Other Computations)'!D188+'(Other Computations)'!D201))</f>
        <v>0</v>
      </c>
      <c r="E608" s="76">
        <f>IF('(Other Computations)'!E188=0,0,Inputs!G203*Inputs!G96*Inputs!F42*Inputs!D13*'GM Alloc Factors'!E12/('(Other Computations)'!E188+'(Other Computations)'!E201))</f>
        <v>0</v>
      </c>
      <c r="F608" s="43">
        <f t="shared" si="62"/>
        <v>0</v>
      </c>
      <c r="G608" s="76">
        <f>IF('(Other Computations)'!G188=0,0,Inputs!I203*Inputs!I96*Inputs!F42*Inputs!D13*'GM Alloc Factors'!G12/('(Other Computations)'!G188+'(Other Computations)'!G201))</f>
        <v>0</v>
      </c>
      <c r="H608" s="76">
        <f>IF('(Other Computations)'!H188=0,0,Inputs!J203*Inputs!J96*Inputs!F42*Inputs!D13*'GM Alloc Factors'!H12/('(Other Computations)'!H188+'(Other Computations)'!H201))</f>
        <v>0</v>
      </c>
      <c r="I608" s="76">
        <f>IF('(Other Computations)'!I188=0,0,Inputs!K203*Inputs!K96*Inputs!F42*Inputs!D13*'GM Alloc Factors'!I12/('(Other Computations)'!I188+'(Other Computations)'!I201))</f>
        <v>0</v>
      </c>
      <c r="J608" s="76">
        <f>IF('(Other Computations)'!J188=0,0,Inputs!L203*Inputs!L96*Inputs!F42*Inputs!D13*'GM Alloc Factors'!J12/('(Other Computations)'!J188+'(Other Computations)'!J201))</f>
        <v>0</v>
      </c>
      <c r="K608" s="43">
        <f t="shared" si="63"/>
        <v>0</v>
      </c>
    </row>
    <row r="609" spans="1:11" ht="12.75" customHeight="1">
      <c r="A609" s="61" t="str">
        <f>"         "&amp;Labels!B72</f>
        <v xml:space="preserve">         Customer 4</v>
      </c>
      <c r="B609" s="76">
        <f>IF('(Other Computations)'!B189=0,0,Inputs!D204*Inputs!D97*Inputs!F43*Inputs!D13*'GM Alloc Factors'!B12/('(Other Computations)'!B189+'(Other Computations)'!B202))</f>
        <v>0</v>
      </c>
      <c r="C609" s="76">
        <f>IF('(Other Computations)'!C189=0,0,Inputs!E204*Inputs!E97*Inputs!F43*Inputs!D13*'GM Alloc Factors'!C12/('(Other Computations)'!C189+'(Other Computations)'!C202))</f>
        <v>0</v>
      </c>
      <c r="D609" s="76">
        <f>IF('(Other Computations)'!D189=0,0,Inputs!F204*Inputs!F97*Inputs!F43*Inputs!D13*'GM Alloc Factors'!D12/('(Other Computations)'!D189+'(Other Computations)'!D202))</f>
        <v>0</v>
      </c>
      <c r="E609" s="76">
        <f>IF('(Other Computations)'!E189=0,0,Inputs!G204*Inputs!G97*Inputs!F43*Inputs!D13*'GM Alloc Factors'!E12/('(Other Computations)'!E189+'(Other Computations)'!E202))</f>
        <v>0</v>
      </c>
      <c r="F609" s="43">
        <f t="shared" si="62"/>
        <v>0</v>
      </c>
      <c r="G609" s="76">
        <f>IF('(Other Computations)'!G189=0,0,Inputs!I204*Inputs!I97*Inputs!F43*Inputs!D13*'GM Alloc Factors'!G12/('(Other Computations)'!G189+'(Other Computations)'!G202))</f>
        <v>0</v>
      </c>
      <c r="H609" s="76">
        <f>IF('(Other Computations)'!H189=0,0,Inputs!J204*Inputs!J97*Inputs!F43*Inputs!D13*'GM Alloc Factors'!H12/('(Other Computations)'!H189+'(Other Computations)'!H202))</f>
        <v>0</v>
      </c>
      <c r="I609" s="76">
        <f>IF('(Other Computations)'!I189=0,0,Inputs!K204*Inputs!K97*Inputs!F43*Inputs!D13*'GM Alloc Factors'!I12/('(Other Computations)'!I189+'(Other Computations)'!I202))</f>
        <v>0</v>
      </c>
      <c r="J609" s="76">
        <f>IF('(Other Computations)'!J189=0,0,Inputs!L204*Inputs!L97*Inputs!F43*Inputs!D13*'GM Alloc Factors'!J12/('(Other Computations)'!J189+'(Other Computations)'!J202))</f>
        <v>0</v>
      </c>
      <c r="K609" s="43">
        <f t="shared" si="63"/>
        <v>0</v>
      </c>
    </row>
    <row r="610" spans="1:11" ht="12.75" customHeight="1">
      <c r="A610" s="61" t="str">
        <f>"         "&amp;Labels!B73</f>
        <v xml:space="preserve">         Customer 5</v>
      </c>
      <c r="B610" s="76">
        <f>IF('(Other Computations)'!B190=0,0,Inputs!D205*Inputs!D98*Inputs!F44*Inputs!D13*'GM Alloc Factors'!B12/('(Other Computations)'!B190+'(Other Computations)'!B203))</f>
        <v>0</v>
      </c>
      <c r="C610" s="76">
        <f>IF('(Other Computations)'!C190=0,0,Inputs!E205*Inputs!E98*Inputs!F44*Inputs!D13*'GM Alloc Factors'!C12/('(Other Computations)'!C190+'(Other Computations)'!C203))</f>
        <v>0</v>
      </c>
      <c r="D610" s="76">
        <f>IF('(Other Computations)'!D190=0,0,Inputs!F205*Inputs!F98*Inputs!F44*Inputs!D13*'GM Alloc Factors'!D12/('(Other Computations)'!D190+'(Other Computations)'!D203))</f>
        <v>0</v>
      </c>
      <c r="E610" s="76">
        <f>IF('(Other Computations)'!E190=0,0,Inputs!G205*Inputs!G98*Inputs!F44*Inputs!D13*'GM Alloc Factors'!E12/('(Other Computations)'!E190+'(Other Computations)'!E203))</f>
        <v>0</v>
      </c>
      <c r="F610" s="43">
        <f t="shared" si="62"/>
        <v>0</v>
      </c>
      <c r="G610" s="76">
        <f>IF('(Other Computations)'!G190=0,0,Inputs!I205*Inputs!I98*Inputs!F44*Inputs!D13*'GM Alloc Factors'!G12/('(Other Computations)'!G190+'(Other Computations)'!G203))</f>
        <v>0</v>
      </c>
      <c r="H610" s="76">
        <f>IF('(Other Computations)'!H190=0,0,Inputs!J205*Inputs!J98*Inputs!F44*Inputs!D13*'GM Alloc Factors'!H12/('(Other Computations)'!H190+'(Other Computations)'!H203))</f>
        <v>0</v>
      </c>
      <c r="I610" s="76">
        <f>IF('(Other Computations)'!I190=0,0,Inputs!K205*Inputs!K98*Inputs!F44*Inputs!D13*'GM Alloc Factors'!I12/('(Other Computations)'!I190+'(Other Computations)'!I203))</f>
        <v>0</v>
      </c>
      <c r="J610" s="76">
        <f>IF('(Other Computations)'!J190=0,0,Inputs!L205*Inputs!L98*Inputs!F44*Inputs!D13*'GM Alloc Factors'!J12/('(Other Computations)'!J190+'(Other Computations)'!J203))</f>
        <v>0</v>
      </c>
      <c r="K610" s="43">
        <f t="shared" si="63"/>
        <v>0</v>
      </c>
    </row>
    <row r="611" spans="1:11" ht="12.75" customHeight="1">
      <c r="A611" s="61" t="str">
        <f>"         "&amp;Labels!B74</f>
        <v xml:space="preserve">         Customer 6</v>
      </c>
      <c r="B611" s="76">
        <f>IF('(Other Computations)'!B191=0,0,Inputs!D206*Inputs!D99*Inputs!F45*Inputs!D13*'GM Alloc Factors'!B12/('(Other Computations)'!B191+'(Other Computations)'!B204))</f>
        <v>0</v>
      </c>
      <c r="C611" s="76">
        <f>IF('(Other Computations)'!C191=0,0,Inputs!E206*Inputs!E99*Inputs!F45*Inputs!D13*'GM Alloc Factors'!C12/('(Other Computations)'!C191+'(Other Computations)'!C204))</f>
        <v>0</v>
      </c>
      <c r="D611" s="76">
        <f>IF('(Other Computations)'!D191=0,0,Inputs!F206*Inputs!F99*Inputs!F45*Inputs!D13*'GM Alloc Factors'!D12/('(Other Computations)'!D191+'(Other Computations)'!D204))</f>
        <v>0</v>
      </c>
      <c r="E611" s="76">
        <f>IF('(Other Computations)'!E191=0,0,Inputs!G206*Inputs!G99*Inputs!F45*Inputs!D13*'GM Alloc Factors'!E12/('(Other Computations)'!E191+'(Other Computations)'!E204))</f>
        <v>0</v>
      </c>
      <c r="F611" s="43">
        <f t="shared" si="62"/>
        <v>0</v>
      </c>
      <c r="G611" s="76">
        <f>IF('(Other Computations)'!G191=0,0,Inputs!I206*Inputs!I99*Inputs!F45*Inputs!D13*'GM Alloc Factors'!G12/('(Other Computations)'!G191+'(Other Computations)'!G204))</f>
        <v>0</v>
      </c>
      <c r="H611" s="76">
        <f>IF('(Other Computations)'!H191=0,0,Inputs!J206*Inputs!J99*Inputs!F45*Inputs!D13*'GM Alloc Factors'!H12/('(Other Computations)'!H191+'(Other Computations)'!H204))</f>
        <v>0</v>
      </c>
      <c r="I611" s="76">
        <f>IF('(Other Computations)'!I191=0,0,Inputs!K206*Inputs!K99*Inputs!F45*Inputs!D13*'GM Alloc Factors'!I12/('(Other Computations)'!I191+'(Other Computations)'!I204))</f>
        <v>0</v>
      </c>
      <c r="J611" s="76">
        <f>IF('(Other Computations)'!J191=0,0,Inputs!L206*Inputs!L99*Inputs!F45*Inputs!D13*'GM Alloc Factors'!J12/('(Other Computations)'!J191+'(Other Computations)'!J204))</f>
        <v>0</v>
      </c>
      <c r="K611" s="43">
        <f t="shared" si="63"/>
        <v>0</v>
      </c>
    </row>
    <row r="612" spans="1:11" ht="12.75" customHeight="1">
      <c r="A612" s="61" t="str">
        <f>"         "&amp;Labels!B75</f>
        <v xml:space="preserve">         Customer 7</v>
      </c>
      <c r="B612" s="76">
        <f>IF('(Other Computations)'!B192=0,0,Inputs!D207*Inputs!D100*Inputs!F46*Inputs!D13*'GM Alloc Factors'!B12/('(Other Computations)'!B192+'(Other Computations)'!B205))</f>
        <v>0</v>
      </c>
      <c r="C612" s="76">
        <f>IF('(Other Computations)'!C192=0,0,Inputs!E207*Inputs!E100*Inputs!F46*Inputs!D13*'GM Alloc Factors'!C12/('(Other Computations)'!C192+'(Other Computations)'!C205))</f>
        <v>0</v>
      </c>
      <c r="D612" s="76">
        <f>IF('(Other Computations)'!D192=0,0,Inputs!F207*Inputs!F100*Inputs!F46*Inputs!D13*'GM Alloc Factors'!D12/('(Other Computations)'!D192+'(Other Computations)'!D205))</f>
        <v>0</v>
      </c>
      <c r="E612" s="76">
        <f>IF('(Other Computations)'!E192=0,0,Inputs!G207*Inputs!G100*Inputs!F46*Inputs!D13*'GM Alloc Factors'!E12/('(Other Computations)'!E192+'(Other Computations)'!E205))</f>
        <v>0</v>
      </c>
      <c r="F612" s="43">
        <f t="shared" si="62"/>
        <v>0</v>
      </c>
      <c r="G612" s="76">
        <f>IF('(Other Computations)'!G192=0,0,Inputs!I207*Inputs!I100*Inputs!F46*Inputs!D13*'GM Alloc Factors'!G12/('(Other Computations)'!G192+'(Other Computations)'!G205))</f>
        <v>0</v>
      </c>
      <c r="H612" s="76">
        <f>IF('(Other Computations)'!H192=0,0,Inputs!J207*Inputs!J100*Inputs!F46*Inputs!D13*'GM Alloc Factors'!H12/('(Other Computations)'!H192+'(Other Computations)'!H205))</f>
        <v>0</v>
      </c>
      <c r="I612" s="76">
        <f>IF('(Other Computations)'!I192=0,0,Inputs!K207*Inputs!K100*Inputs!F46*Inputs!D13*'GM Alloc Factors'!I12/('(Other Computations)'!I192+'(Other Computations)'!I205))</f>
        <v>0</v>
      </c>
      <c r="J612" s="76">
        <f>IF('(Other Computations)'!J192=0,0,Inputs!L207*Inputs!L100*Inputs!F46*Inputs!D13*'GM Alloc Factors'!J12/('(Other Computations)'!J192+'(Other Computations)'!J205))</f>
        <v>0</v>
      </c>
      <c r="K612" s="43">
        <f t="shared" si="63"/>
        <v>0</v>
      </c>
    </row>
    <row r="613" spans="1:11" ht="12.75" customHeight="1">
      <c r="A613" s="61" t="str">
        <f>"         "&amp;Labels!B76</f>
        <v xml:space="preserve">         Customer 8</v>
      </c>
      <c r="B613" s="76">
        <f>IF('(Other Computations)'!B193=0,0,Inputs!D208*Inputs!D101*Inputs!F47*Inputs!D13*'GM Alloc Factors'!B12/('(Other Computations)'!B193+'(Other Computations)'!B206))</f>
        <v>0</v>
      </c>
      <c r="C613" s="76">
        <f>IF('(Other Computations)'!C193=0,0,Inputs!E208*Inputs!E101*Inputs!F47*Inputs!D13*'GM Alloc Factors'!C12/('(Other Computations)'!C193+'(Other Computations)'!C206))</f>
        <v>0</v>
      </c>
      <c r="D613" s="76">
        <f>IF('(Other Computations)'!D193=0,0,Inputs!F208*Inputs!F101*Inputs!F47*Inputs!D13*'GM Alloc Factors'!D12/('(Other Computations)'!D193+'(Other Computations)'!D206))</f>
        <v>0</v>
      </c>
      <c r="E613" s="76">
        <f>IF('(Other Computations)'!E193=0,0,Inputs!G208*Inputs!G101*Inputs!F47*Inputs!D13*'GM Alloc Factors'!E12/('(Other Computations)'!E193+'(Other Computations)'!E206))</f>
        <v>0</v>
      </c>
      <c r="F613" s="43">
        <f t="shared" si="62"/>
        <v>0</v>
      </c>
      <c r="G613" s="76">
        <f>IF('(Other Computations)'!G193=0,0,Inputs!I208*Inputs!I101*Inputs!F47*Inputs!D13*'GM Alloc Factors'!G12/('(Other Computations)'!G193+'(Other Computations)'!G206))</f>
        <v>0</v>
      </c>
      <c r="H613" s="76">
        <f>IF('(Other Computations)'!H193=0,0,Inputs!J208*Inputs!J101*Inputs!F47*Inputs!D13*'GM Alloc Factors'!H12/('(Other Computations)'!H193+'(Other Computations)'!H206))</f>
        <v>0</v>
      </c>
      <c r="I613" s="76">
        <f>IF('(Other Computations)'!I193=0,0,Inputs!K208*Inputs!K101*Inputs!F47*Inputs!D13*'GM Alloc Factors'!I12/('(Other Computations)'!I193+'(Other Computations)'!I206))</f>
        <v>0</v>
      </c>
      <c r="J613" s="76">
        <f>IF('(Other Computations)'!J193=0,0,Inputs!L208*Inputs!L101*Inputs!F47*Inputs!D13*'GM Alloc Factors'!J12/('(Other Computations)'!J193+'(Other Computations)'!J206))</f>
        <v>0</v>
      </c>
      <c r="K613" s="43">
        <f t="shared" si="63"/>
        <v>0</v>
      </c>
    </row>
    <row r="614" spans="1:11" ht="12.75" customHeight="1">
      <c r="A614" s="61" t="str">
        <f>"         "&amp;Labels!B77</f>
        <v xml:space="preserve">         Customer 9</v>
      </c>
      <c r="B614" s="76">
        <f>IF('(Other Computations)'!B194=0,0,Inputs!D209*Inputs!D102*Inputs!F48*Inputs!D13*'GM Alloc Factors'!B12/('(Other Computations)'!B194+'(Other Computations)'!B207))</f>
        <v>0</v>
      </c>
      <c r="C614" s="76">
        <f>IF('(Other Computations)'!C194=0,0,Inputs!E209*Inputs!E102*Inputs!F48*Inputs!D13*'GM Alloc Factors'!C12/('(Other Computations)'!C194+'(Other Computations)'!C207))</f>
        <v>0</v>
      </c>
      <c r="D614" s="76">
        <f>IF('(Other Computations)'!D194=0,0,Inputs!F209*Inputs!F102*Inputs!F48*Inputs!D13*'GM Alloc Factors'!D12/('(Other Computations)'!D194+'(Other Computations)'!D207))</f>
        <v>0</v>
      </c>
      <c r="E614" s="76">
        <f>IF('(Other Computations)'!E194=0,0,Inputs!G209*Inputs!G102*Inputs!F48*Inputs!D13*'GM Alloc Factors'!E12/('(Other Computations)'!E194+'(Other Computations)'!E207))</f>
        <v>0</v>
      </c>
      <c r="F614" s="43">
        <f t="shared" si="62"/>
        <v>0</v>
      </c>
      <c r="G614" s="76">
        <f>IF('(Other Computations)'!G194=0,0,Inputs!I209*Inputs!I102*Inputs!F48*Inputs!D13*'GM Alloc Factors'!G12/('(Other Computations)'!G194+'(Other Computations)'!G207))</f>
        <v>0</v>
      </c>
      <c r="H614" s="76">
        <f>IF('(Other Computations)'!H194=0,0,Inputs!J209*Inputs!J102*Inputs!F48*Inputs!D13*'GM Alloc Factors'!H12/('(Other Computations)'!H194+'(Other Computations)'!H207))</f>
        <v>0</v>
      </c>
      <c r="I614" s="76">
        <f>IF('(Other Computations)'!I194=0,0,Inputs!K209*Inputs!K102*Inputs!F48*Inputs!D13*'GM Alloc Factors'!I12/('(Other Computations)'!I194+'(Other Computations)'!I207))</f>
        <v>0</v>
      </c>
      <c r="J614" s="76">
        <f>IF('(Other Computations)'!J194=0,0,Inputs!L209*Inputs!L102*Inputs!F48*Inputs!D13*'GM Alloc Factors'!J12/('(Other Computations)'!J194+'(Other Computations)'!J207))</f>
        <v>0</v>
      </c>
      <c r="K614" s="43">
        <f t="shared" si="63"/>
        <v>0</v>
      </c>
    </row>
    <row r="615" spans="1:11" ht="12.75" customHeight="1">
      <c r="A615" s="61" t="str">
        <f>"         "&amp;Labels!B78</f>
        <v xml:space="preserve">         Customer 10</v>
      </c>
      <c r="B615" s="76">
        <f>IF('(Other Computations)'!B195=0,0,Inputs!D210*Inputs!D103*Inputs!F49*Inputs!D13*'GM Alloc Factors'!B12/('(Other Computations)'!B195+'(Other Computations)'!B208))</f>
        <v>0</v>
      </c>
      <c r="C615" s="76">
        <f>IF('(Other Computations)'!C195=0,0,Inputs!E210*Inputs!E103*Inputs!F49*Inputs!D13*'GM Alloc Factors'!C12/('(Other Computations)'!C195+'(Other Computations)'!C208))</f>
        <v>0</v>
      </c>
      <c r="D615" s="76">
        <f>IF('(Other Computations)'!D195=0,0,Inputs!F210*Inputs!F103*Inputs!F49*Inputs!D13*'GM Alloc Factors'!D12/('(Other Computations)'!D195+'(Other Computations)'!D208))</f>
        <v>0</v>
      </c>
      <c r="E615" s="76">
        <f>IF('(Other Computations)'!E195=0,0,Inputs!G210*Inputs!G103*Inputs!F49*Inputs!D13*'GM Alloc Factors'!E12/('(Other Computations)'!E195+'(Other Computations)'!E208))</f>
        <v>0</v>
      </c>
      <c r="F615" s="43">
        <f t="shared" si="62"/>
        <v>0</v>
      </c>
      <c r="G615" s="76">
        <f>IF('(Other Computations)'!G195=0,0,Inputs!I210*Inputs!I103*Inputs!F49*Inputs!D13*'GM Alloc Factors'!G12/('(Other Computations)'!G195+'(Other Computations)'!G208))</f>
        <v>0</v>
      </c>
      <c r="H615" s="76">
        <f>IF('(Other Computations)'!H195=0,0,Inputs!J210*Inputs!J103*Inputs!F49*Inputs!D13*'GM Alloc Factors'!H12/('(Other Computations)'!H195+'(Other Computations)'!H208))</f>
        <v>0</v>
      </c>
      <c r="I615" s="76">
        <f>IF('(Other Computations)'!I195=0,0,Inputs!K210*Inputs!K103*Inputs!F49*Inputs!D13*'GM Alloc Factors'!I12/('(Other Computations)'!I195+'(Other Computations)'!I208))</f>
        <v>0</v>
      </c>
      <c r="J615" s="76">
        <f>IF('(Other Computations)'!J195=0,0,Inputs!L210*Inputs!L103*Inputs!F49*Inputs!D13*'GM Alloc Factors'!J12/('(Other Computations)'!J195+'(Other Computations)'!J208))</f>
        <v>0</v>
      </c>
      <c r="K615" s="43">
        <f t="shared" si="63"/>
        <v>0</v>
      </c>
    </row>
    <row r="616" spans="1:11" ht="12.75" customHeight="1">
      <c r="A616" s="61" t="str">
        <f>"         "&amp;Labels!C68</f>
        <v xml:space="preserve">         Total</v>
      </c>
      <c r="B616" s="84">
        <f>SUM(B606:B615)</f>
        <v>0</v>
      </c>
      <c r="C616" s="84">
        <f>SUM(C606:C615)</f>
        <v>0</v>
      </c>
      <c r="D616" s="84">
        <f>SUM(D606:D615)</f>
        <v>0</v>
      </c>
      <c r="E616" s="84">
        <f>SUM(E606:E615)</f>
        <v>0</v>
      </c>
      <c r="F616" s="43">
        <f t="shared" si="62"/>
        <v>0</v>
      </c>
      <c r="G616" s="84">
        <f>SUM(G606:G615)</f>
        <v>0</v>
      </c>
      <c r="H616" s="84">
        <f>SUM(H606:H615)</f>
        <v>0</v>
      </c>
      <c r="I616" s="84">
        <f>SUM(I606:I615)</f>
        <v>0</v>
      </c>
      <c r="J616" s="84">
        <f>SUM(J606:J615)</f>
        <v>0</v>
      </c>
      <c r="K616" s="43">
        <f t="shared" si="63"/>
        <v>0</v>
      </c>
    </row>
    <row r="617" spans="1:11" ht="12.75" customHeight="1">
      <c r="A617" s="61" t="str">
        <f>"      "&amp;Labels!B88</f>
        <v xml:space="preserve">      Q 4</v>
      </c>
      <c r="B617" s="84"/>
      <c r="C617" s="84"/>
      <c r="D617" s="84"/>
      <c r="E617" s="84"/>
      <c r="F617" s="43"/>
      <c r="G617" s="84"/>
      <c r="H617" s="84"/>
      <c r="I617" s="84"/>
      <c r="J617" s="84"/>
      <c r="K617" s="43"/>
    </row>
    <row r="618" spans="1:11" ht="12.75" customHeight="1">
      <c r="A618" s="61" t="str">
        <f>"         "&amp;Labels!B69</f>
        <v xml:space="preserve">         Customer 1</v>
      </c>
      <c r="B618" s="76">
        <f>IF('(Other Computations)'!B186=0,0,Inputs!D201*Inputs!D94*Inputs!G40*Inputs!D13*'GM Alloc Factors'!B13/('(Other Computations)'!B186+'(Other Computations)'!B199))</f>
        <v>0</v>
      </c>
      <c r="C618" s="76">
        <f>IF('(Other Computations)'!C186=0,0,Inputs!E201*Inputs!E94*Inputs!G40*Inputs!D13*'GM Alloc Factors'!C13/('(Other Computations)'!C186+'(Other Computations)'!C199))</f>
        <v>0</v>
      </c>
      <c r="D618" s="76">
        <f>IF('(Other Computations)'!D186=0,0,Inputs!F201*Inputs!F94*Inputs!G40*Inputs!D13*'GM Alloc Factors'!D13/('(Other Computations)'!D186+'(Other Computations)'!D199))</f>
        <v>0</v>
      </c>
      <c r="E618" s="76">
        <f>IF('(Other Computations)'!E186=0,0,Inputs!G201*Inputs!G94*Inputs!G40*Inputs!D13*'GM Alloc Factors'!E13/('(Other Computations)'!E186+'(Other Computations)'!E199))</f>
        <v>0</v>
      </c>
      <c r="F618" s="43">
        <f t="shared" ref="F618:F628" si="64">SUM(B618:E618)</f>
        <v>0</v>
      </c>
      <c r="G618" s="76">
        <f>IF('(Other Computations)'!G186=0,0,Inputs!I201*Inputs!I94*Inputs!G40*Inputs!D13*'GM Alloc Factors'!G13/('(Other Computations)'!G186+'(Other Computations)'!G199))</f>
        <v>0</v>
      </c>
      <c r="H618" s="76">
        <f>IF('(Other Computations)'!H186=0,0,Inputs!J201*Inputs!J94*Inputs!G40*Inputs!D13*'GM Alloc Factors'!H13/('(Other Computations)'!H186+'(Other Computations)'!H199))</f>
        <v>0</v>
      </c>
      <c r="I618" s="76">
        <f>IF('(Other Computations)'!I186=0,0,Inputs!K201*Inputs!K94*Inputs!G40*Inputs!D13*'GM Alloc Factors'!I13/('(Other Computations)'!I186+'(Other Computations)'!I199))</f>
        <v>0</v>
      </c>
      <c r="J618" s="76">
        <f>IF('(Other Computations)'!J186=0,0,Inputs!L201*Inputs!L94*Inputs!G40*Inputs!D13*'GM Alloc Factors'!J13/('(Other Computations)'!J186+'(Other Computations)'!J199))</f>
        <v>0</v>
      </c>
      <c r="K618" s="43">
        <f t="shared" ref="K618:K628" si="65">SUM(G618:J618)</f>
        <v>0</v>
      </c>
    </row>
    <row r="619" spans="1:11" ht="12.75" customHeight="1">
      <c r="A619" s="61" t="str">
        <f>"         "&amp;Labels!B70</f>
        <v xml:space="preserve">         Customer 2</v>
      </c>
      <c r="B619" s="76">
        <f>IF('(Other Computations)'!B187=0,0,Inputs!D202*Inputs!D95*Inputs!G41*Inputs!D13*'GM Alloc Factors'!B13/('(Other Computations)'!B187+'(Other Computations)'!B200))</f>
        <v>0</v>
      </c>
      <c r="C619" s="76">
        <f>IF('(Other Computations)'!C187=0,0,Inputs!E202*Inputs!E95*Inputs!G41*Inputs!D13*'GM Alloc Factors'!C13/('(Other Computations)'!C187+'(Other Computations)'!C200))</f>
        <v>0</v>
      </c>
      <c r="D619" s="76">
        <f>IF('(Other Computations)'!D187=0,0,Inputs!F202*Inputs!F95*Inputs!G41*Inputs!D13*'GM Alloc Factors'!D13/('(Other Computations)'!D187+'(Other Computations)'!D200))</f>
        <v>0</v>
      </c>
      <c r="E619" s="76">
        <f>IF('(Other Computations)'!E187=0,0,Inputs!G202*Inputs!G95*Inputs!G41*Inputs!D13*'GM Alloc Factors'!E13/('(Other Computations)'!E187+'(Other Computations)'!E200))</f>
        <v>0</v>
      </c>
      <c r="F619" s="43">
        <f t="shared" si="64"/>
        <v>0</v>
      </c>
      <c r="G619" s="76">
        <f>IF('(Other Computations)'!G187=0,0,Inputs!I202*Inputs!I95*Inputs!G41*Inputs!D13*'GM Alloc Factors'!G13/('(Other Computations)'!G187+'(Other Computations)'!G200))</f>
        <v>0</v>
      </c>
      <c r="H619" s="76">
        <f>IF('(Other Computations)'!H187=0,0,Inputs!J202*Inputs!J95*Inputs!G41*Inputs!D13*'GM Alloc Factors'!H13/('(Other Computations)'!H187+'(Other Computations)'!H200))</f>
        <v>0</v>
      </c>
      <c r="I619" s="76">
        <f>IF('(Other Computations)'!I187=0,0,Inputs!K202*Inputs!K95*Inputs!G41*Inputs!D13*'GM Alloc Factors'!I13/('(Other Computations)'!I187+'(Other Computations)'!I200))</f>
        <v>0</v>
      </c>
      <c r="J619" s="76">
        <f>IF('(Other Computations)'!J187=0,0,Inputs!L202*Inputs!L95*Inputs!G41*Inputs!D13*'GM Alloc Factors'!J13/('(Other Computations)'!J187+'(Other Computations)'!J200))</f>
        <v>0</v>
      </c>
      <c r="K619" s="43">
        <f t="shared" si="65"/>
        <v>0</v>
      </c>
    </row>
    <row r="620" spans="1:11" ht="12.75" customHeight="1">
      <c r="A620" s="61" t="str">
        <f>"         "&amp;Labels!B71</f>
        <v xml:space="preserve">         Customer 3</v>
      </c>
      <c r="B620" s="76">
        <f>IF('(Other Computations)'!B188=0,0,Inputs!D203*Inputs!D96*Inputs!G42*Inputs!D13*'GM Alloc Factors'!B13/('(Other Computations)'!B188+'(Other Computations)'!B201))</f>
        <v>0</v>
      </c>
      <c r="C620" s="76">
        <f>IF('(Other Computations)'!C188=0,0,Inputs!E203*Inputs!E96*Inputs!G42*Inputs!D13*'GM Alloc Factors'!C13/('(Other Computations)'!C188+'(Other Computations)'!C201))</f>
        <v>0</v>
      </c>
      <c r="D620" s="76">
        <f>IF('(Other Computations)'!D188=0,0,Inputs!F203*Inputs!F96*Inputs!G42*Inputs!D13*'GM Alloc Factors'!D13/('(Other Computations)'!D188+'(Other Computations)'!D201))</f>
        <v>0</v>
      </c>
      <c r="E620" s="76">
        <f>IF('(Other Computations)'!E188=0,0,Inputs!G203*Inputs!G96*Inputs!G42*Inputs!D13*'GM Alloc Factors'!E13/('(Other Computations)'!E188+'(Other Computations)'!E201))</f>
        <v>0</v>
      </c>
      <c r="F620" s="43">
        <f t="shared" si="64"/>
        <v>0</v>
      </c>
      <c r="G620" s="76">
        <f>IF('(Other Computations)'!G188=0,0,Inputs!I203*Inputs!I96*Inputs!G42*Inputs!D13*'GM Alloc Factors'!G13/('(Other Computations)'!G188+'(Other Computations)'!G201))</f>
        <v>0</v>
      </c>
      <c r="H620" s="76">
        <f>IF('(Other Computations)'!H188=0,0,Inputs!J203*Inputs!J96*Inputs!G42*Inputs!D13*'GM Alloc Factors'!H13/('(Other Computations)'!H188+'(Other Computations)'!H201))</f>
        <v>0</v>
      </c>
      <c r="I620" s="76">
        <f>IF('(Other Computations)'!I188=0,0,Inputs!K203*Inputs!K96*Inputs!G42*Inputs!D13*'GM Alloc Factors'!I13/('(Other Computations)'!I188+'(Other Computations)'!I201))</f>
        <v>0</v>
      </c>
      <c r="J620" s="76">
        <f>IF('(Other Computations)'!J188=0,0,Inputs!L203*Inputs!L96*Inputs!G42*Inputs!D13*'GM Alloc Factors'!J13/('(Other Computations)'!J188+'(Other Computations)'!J201))</f>
        <v>0</v>
      </c>
      <c r="K620" s="43">
        <f t="shared" si="65"/>
        <v>0</v>
      </c>
    </row>
    <row r="621" spans="1:11" ht="12.75" customHeight="1">
      <c r="A621" s="61" t="str">
        <f>"         "&amp;Labels!B72</f>
        <v xml:space="preserve">         Customer 4</v>
      </c>
      <c r="B621" s="76">
        <f>IF('(Other Computations)'!B189=0,0,Inputs!D204*Inputs!D97*Inputs!G43*Inputs!D13*'GM Alloc Factors'!B13/('(Other Computations)'!B189+'(Other Computations)'!B202))</f>
        <v>0</v>
      </c>
      <c r="C621" s="76">
        <f>IF('(Other Computations)'!C189=0,0,Inputs!E204*Inputs!E97*Inputs!G43*Inputs!D13*'GM Alloc Factors'!C13/('(Other Computations)'!C189+'(Other Computations)'!C202))</f>
        <v>0</v>
      </c>
      <c r="D621" s="76">
        <f>IF('(Other Computations)'!D189=0,0,Inputs!F204*Inputs!F97*Inputs!G43*Inputs!D13*'GM Alloc Factors'!D13/('(Other Computations)'!D189+'(Other Computations)'!D202))</f>
        <v>0</v>
      </c>
      <c r="E621" s="76">
        <f>IF('(Other Computations)'!E189=0,0,Inputs!G204*Inputs!G97*Inputs!G43*Inputs!D13*'GM Alloc Factors'!E13/('(Other Computations)'!E189+'(Other Computations)'!E202))</f>
        <v>0</v>
      </c>
      <c r="F621" s="43">
        <f t="shared" si="64"/>
        <v>0</v>
      </c>
      <c r="G621" s="76">
        <f>IF('(Other Computations)'!G189=0,0,Inputs!I204*Inputs!I97*Inputs!G43*Inputs!D13*'GM Alloc Factors'!G13/('(Other Computations)'!G189+'(Other Computations)'!G202))</f>
        <v>0</v>
      </c>
      <c r="H621" s="76">
        <f>IF('(Other Computations)'!H189=0,0,Inputs!J204*Inputs!J97*Inputs!G43*Inputs!D13*'GM Alloc Factors'!H13/('(Other Computations)'!H189+'(Other Computations)'!H202))</f>
        <v>0</v>
      </c>
      <c r="I621" s="76">
        <f>IF('(Other Computations)'!I189=0,0,Inputs!K204*Inputs!K97*Inputs!G43*Inputs!D13*'GM Alloc Factors'!I13/('(Other Computations)'!I189+'(Other Computations)'!I202))</f>
        <v>0</v>
      </c>
      <c r="J621" s="76">
        <f>IF('(Other Computations)'!J189=0,0,Inputs!L204*Inputs!L97*Inputs!G43*Inputs!D13*'GM Alloc Factors'!J13/('(Other Computations)'!J189+'(Other Computations)'!J202))</f>
        <v>0</v>
      </c>
      <c r="K621" s="43">
        <f t="shared" si="65"/>
        <v>0</v>
      </c>
    </row>
    <row r="622" spans="1:11" ht="12.75" customHeight="1">
      <c r="A622" s="61" t="str">
        <f>"         "&amp;Labels!B73</f>
        <v xml:space="preserve">         Customer 5</v>
      </c>
      <c r="B622" s="76">
        <f>IF('(Other Computations)'!B190=0,0,Inputs!D205*Inputs!D98*Inputs!G44*Inputs!D13*'GM Alloc Factors'!B13/('(Other Computations)'!B190+'(Other Computations)'!B203))</f>
        <v>0</v>
      </c>
      <c r="C622" s="76">
        <f>IF('(Other Computations)'!C190=0,0,Inputs!E205*Inputs!E98*Inputs!G44*Inputs!D13*'GM Alloc Factors'!C13/('(Other Computations)'!C190+'(Other Computations)'!C203))</f>
        <v>0</v>
      </c>
      <c r="D622" s="76">
        <f>IF('(Other Computations)'!D190=0,0,Inputs!F205*Inputs!F98*Inputs!G44*Inputs!D13*'GM Alloc Factors'!D13/('(Other Computations)'!D190+'(Other Computations)'!D203))</f>
        <v>0</v>
      </c>
      <c r="E622" s="76">
        <f>IF('(Other Computations)'!E190=0,0,Inputs!G205*Inputs!G98*Inputs!G44*Inputs!D13*'GM Alloc Factors'!E13/('(Other Computations)'!E190+'(Other Computations)'!E203))</f>
        <v>0</v>
      </c>
      <c r="F622" s="43">
        <f t="shared" si="64"/>
        <v>0</v>
      </c>
      <c r="G622" s="76">
        <f>IF('(Other Computations)'!G190=0,0,Inputs!I205*Inputs!I98*Inputs!G44*Inputs!D13*'GM Alloc Factors'!G13/('(Other Computations)'!G190+'(Other Computations)'!G203))</f>
        <v>0</v>
      </c>
      <c r="H622" s="76">
        <f>IF('(Other Computations)'!H190=0,0,Inputs!J205*Inputs!J98*Inputs!G44*Inputs!D13*'GM Alloc Factors'!H13/('(Other Computations)'!H190+'(Other Computations)'!H203))</f>
        <v>0</v>
      </c>
      <c r="I622" s="76">
        <f>IF('(Other Computations)'!I190=0,0,Inputs!K205*Inputs!K98*Inputs!G44*Inputs!D13*'GM Alloc Factors'!I13/('(Other Computations)'!I190+'(Other Computations)'!I203))</f>
        <v>0</v>
      </c>
      <c r="J622" s="76">
        <f>IF('(Other Computations)'!J190=0,0,Inputs!L205*Inputs!L98*Inputs!G44*Inputs!D13*'GM Alloc Factors'!J13/('(Other Computations)'!J190+'(Other Computations)'!J203))</f>
        <v>0</v>
      </c>
      <c r="K622" s="43">
        <f t="shared" si="65"/>
        <v>0</v>
      </c>
    </row>
    <row r="623" spans="1:11" ht="12.75" customHeight="1">
      <c r="A623" s="61" t="str">
        <f>"         "&amp;Labels!B74</f>
        <v xml:space="preserve">         Customer 6</v>
      </c>
      <c r="B623" s="76">
        <f>IF('(Other Computations)'!B191=0,0,Inputs!D206*Inputs!D99*Inputs!G45*Inputs!D13*'GM Alloc Factors'!B13/('(Other Computations)'!B191+'(Other Computations)'!B204))</f>
        <v>0</v>
      </c>
      <c r="C623" s="76">
        <f>IF('(Other Computations)'!C191=0,0,Inputs!E206*Inputs!E99*Inputs!G45*Inputs!D13*'GM Alloc Factors'!C13/('(Other Computations)'!C191+'(Other Computations)'!C204))</f>
        <v>0</v>
      </c>
      <c r="D623" s="76">
        <f>IF('(Other Computations)'!D191=0,0,Inputs!F206*Inputs!F99*Inputs!G45*Inputs!D13*'GM Alloc Factors'!D13/('(Other Computations)'!D191+'(Other Computations)'!D204))</f>
        <v>0</v>
      </c>
      <c r="E623" s="76">
        <f>IF('(Other Computations)'!E191=0,0,Inputs!G206*Inputs!G99*Inputs!G45*Inputs!D13*'GM Alloc Factors'!E13/('(Other Computations)'!E191+'(Other Computations)'!E204))</f>
        <v>0</v>
      </c>
      <c r="F623" s="43">
        <f t="shared" si="64"/>
        <v>0</v>
      </c>
      <c r="G623" s="76">
        <f>IF('(Other Computations)'!G191=0,0,Inputs!I206*Inputs!I99*Inputs!G45*Inputs!D13*'GM Alloc Factors'!G13/('(Other Computations)'!G191+'(Other Computations)'!G204))</f>
        <v>0</v>
      </c>
      <c r="H623" s="76">
        <f>IF('(Other Computations)'!H191=0,0,Inputs!J206*Inputs!J99*Inputs!G45*Inputs!D13*'GM Alloc Factors'!H13/('(Other Computations)'!H191+'(Other Computations)'!H204))</f>
        <v>0</v>
      </c>
      <c r="I623" s="76">
        <f>IF('(Other Computations)'!I191=0,0,Inputs!K206*Inputs!K99*Inputs!G45*Inputs!D13*'GM Alloc Factors'!I13/('(Other Computations)'!I191+'(Other Computations)'!I204))</f>
        <v>0</v>
      </c>
      <c r="J623" s="76">
        <f>IF('(Other Computations)'!J191=0,0,Inputs!L206*Inputs!L99*Inputs!G45*Inputs!D13*'GM Alloc Factors'!J13/('(Other Computations)'!J191+'(Other Computations)'!J204))</f>
        <v>0</v>
      </c>
      <c r="K623" s="43">
        <f t="shared" si="65"/>
        <v>0</v>
      </c>
    </row>
    <row r="624" spans="1:11" ht="12.75" customHeight="1">
      <c r="A624" s="61" t="str">
        <f>"         "&amp;Labels!B75</f>
        <v xml:space="preserve">         Customer 7</v>
      </c>
      <c r="B624" s="76">
        <f>IF('(Other Computations)'!B192=0,0,Inputs!D207*Inputs!D100*Inputs!G46*Inputs!D13*'GM Alloc Factors'!B13/('(Other Computations)'!B192+'(Other Computations)'!B205))</f>
        <v>0</v>
      </c>
      <c r="C624" s="76">
        <f>IF('(Other Computations)'!C192=0,0,Inputs!E207*Inputs!E100*Inputs!G46*Inputs!D13*'GM Alloc Factors'!C13/('(Other Computations)'!C192+'(Other Computations)'!C205))</f>
        <v>0</v>
      </c>
      <c r="D624" s="76">
        <f>IF('(Other Computations)'!D192=0,0,Inputs!F207*Inputs!F100*Inputs!G46*Inputs!D13*'GM Alloc Factors'!D13/('(Other Computations)'!D192+'(Other Computations)'!D205))</f>
        <v>0</v>
      </c>
      <c r="E624" s="76">
        <f>IF('(Other Computations)'!E192=0,0,Inputs!G207*Inputs!G100*Inputs!G46*Inputs!D13*'GM Alloc Factors'!E13/('(Other Computations)'!E192+'(Other Computations)'!E205))</f>
        <v>0</v>
      </c>
      <c r="F624" s="43">
        <f t="shared" si="64"/>
        <v>0</v>
      </c>
      <c r="G624" s="76">
        <f>IF('(Other Computations)'!G192=0,0,Inputs!I207*Inputs!I100*Inputs!G46*Inputs!D13*'GM Alloc Factors'!G13/('(Other Computations)'!G192+'(Other Computations)'!G205))</f>
        <v>0</v>
      </c>
      <c r="H624" s="76">
        <f>IF('(Other Computations)'!H192=0,0,Inputs!J207*Inputs!J100*Inputs!G46*Inputs!D13*'GM Alloc Factors'!H13/('(Other Computations)'!H192+'(Other Computations)'!H205))</f>
        <v>0</v>
      </c>
      <c r="I624" s="76">
        <f>IF('(Other Computations)'!I192=0,0,Inputs!K207*Inputs!K100*Inputs!G46*Inputs!D13*'GM Alloc Factors'!I13/('(Other Computations)'!I192+'(Other Computations)'!I205))</f>
        <v>0</v>
      </c>
      <c r="J624" s="76">
        <f>IF('(Other Computations)'!J192=0,0,Inputs!L207*Inputs!L100*Inputs!G46*Inputs!D13*'GM Alloc Factors'!J13/('(Other Computations)'!J192+'(Other Computations)'!J205))</f>
        <v>0</v>
      </c>
      <c r="K624" s="43">
        <f t="shared" si="65"/>
        <v>0</v>
      </c>
    </row>
    <row r="625" spans="1:11" ht="12.75" customHeight="1">
      <c r="A625" s="61" t="str">
        <f>"         "&amp;Labels!B76</f>
        <v xml:space="preserve">         Customer 8</v>
      </c>
      <c r="B625" s="76">
        <f>IF('(Other Computations)'!B193=0,0,Inputs!D208*Inputs!D101*Inputs!G47*Inputs!D13*'GM Alloc Factors'!B13/('(Other Computations)'!B193+'(Other Computations)'!B206))</f>
        <v>0</v>
      </c>
      <c r="C625" s="76">
        <f>IF('(Other Computations)'!C193=0,0,Inputs!E208*Inputs!E101*Inputs!G47*Inputs!D13*'GM Alloc Factors'!C13/('(Other Computations)'!C193+'(Other Computations)'!C206))</f>
        <v>0</v>
      </c>
      <c r="D625" s="76">
        <f>IF('(Other Computations)'!D193=0,0,Inputs!F208*Inputs!F101*Inputs!G47*Inputs!D13*'GM Alloc Factors'!D13/('(Other Computations)'!D193+'(Other Computations)'!D206))</f>
        <v>0</v>
      </c>
      <c r="E625" s="76">
        <f>IF('(Other Computations)'!E193=0,0,Inputs!G208*Inputs!G101*Inputs!G47*Inputs!D13*'GM Alloc Factors'!E13/('(Other Computations)'!E193+'(Other Computations)'!E206))</f>
        <v>0</v>
      </c>
      <c r="F625" s="43">
        <f t="shared" si="64"/>
        <v>0</v>
      </c>
      <c r="G625" s="76">
        <f>IF('(Other Computations)'!G193=0,0,Inputs!I208*Inputs!I101*Inputs!G47*Inputs!D13*'GM Alloc Factors'!G13/('(Other Computations)'!G193+'(Other Computations)'!G206))</f>
        <v>0</v>
      </c>
      <c r="H625" s="76">
        <f>IF('(Other Computations)'!H193=0,0,Inputs!J208*Inputs!J101*Inputs!G47*Inputs!D13*'GM Alloc Factors'!H13/('(Other Computations)'!H193+'(Other Computations)'!H206))</f>
        <v>0</v>
      </c>
      <c r="I625" s="76">
        <f>IF('(Other Computations)'!I193=0,0,Inputs!K208*Inputs!K101*Inputs!G47*Inputs!D13*'GM Alloc Factors'!I13/('(Other Computations)'!I193+'(Other Computations)'!I206))</f>
        <v>0</v>
      </c>
      <c r="J625" s="76">
        <f>IF('(Other Computations)'!J193=0,0,Inputs!L208*Inputs!L101*Inputs!G47*Inputs!D13*'GM Alloc Factors'!J13/('(Other Computations)'!J193+'(Other Computations)'!J206))</f>
        <v>0</v>
      </c>
      <c r="K625" s="43">
        <f t="shared" si="65"/>
        <v>0</v>
      </c>
    </row>
    <row r="626" spans="1:11" ht="12.75" customHeight="1">
      <c r="A626" s="61" t="str">
        <f>"         "&amp;Labels!B77</f>
        <v xml:space="preserve">         Customer 9</v>
      </c>
      <c r="B626" s="76">
        <f>IF('(Other Computations)'!B194=0,0,Inputs!D209*Inputs!D102*Inputs!G48*Inputs!D13*'GM Alloc Factors'!B13/('(Other Computations)'!B194+'(Other Computations)'!B207))</f>
        <v>0</v>
      </c>
      <c r="C626" s="76">
        <f>IF('(Other Computations)'!C194=0,0,Inputs!E209*Inputs!E102*Inputs!G48*Inputs!D13*'GM Alloc Factors'!C13/('(Other Computations)'!C194+'(Other Computations)'!C207))</f>
        <v>0</v>
      </c>
      <c r="D626" s="76">
        <f>IF('(Other Computations)'!D194=0,0,Inputs!F209*Inputs!F102*Inputs!G48*Inputs!D13*'GM Alloc Factors'!D13/('(Other Computations)'!D194+'(Other Computations)'!D207))</f>
        <v>0</v>
      </c>
      <c r="E626" s="76">
        <f>IF('(Other Computations)'!E194=0,0,Inputs!G209*Inputs!G102*Inputs!G48*Inputs!D13*'GM Alloc Factors'!E13/('(Other Computations)'!E194+'(Other Computations)'!E207))</f>
        <v>0</v>
      </c>
      <c r="F626" s="43">
        <f t="shared" si="64"/>
        <v>0</v>
      </c>
      <c r="G626" s="76">
        <f>IF('(Other Computations)'!G194=0,0,Inputs!I209*Inputs!I102*Inputs!G48*Inputs!D13*'GM Alloc Factors'!G13/('(Other Computations)'!G194+'(Other Computations)'!G207))</f>
        <v>0</v>
      </c>
      <c r="H626" s="76">
        <f>IF('(Other Computations)'!H194=0,0,Inputs!J209*Inputs!J102*Inputs!G48*Inputs!D13*'GM Alloc Factors'!H13/('(Other Computations)'!H194+'(Other Computations)'!H207))</f>
        <v>0</v>
      </c>
      <c r="I626" s="76">
        <f>IF('(Other Computations)'!I194=0,0,Inputs!K209*Inputs!K102*Inputs!G48*Inputs!D13*'GM Alloc Factors'!I13/('(Other Computations)'!I194+'(Other Computations)'!I207))</f>
        <v>0</v>
      </c>
      <c r="J626" s="76">
        <f>IF('(Other Computations)'!J194=0,0,Inputs!L209*Inputs!L102*Inputs!G48*Inputs!D13*'GM Alloc Factors'!J13/('(Other Computations)'!J194+'(Other Computations)'!J207))</f>
        <v>0</v>
      </c>
      <c r="K626" s="43">
        <f t="shared" si="65"/>
        <v>0</v>
      </c>
    </row>
    <row r="627" spans="1:11" ht="12.75" customHeight="1">
      <c r="A627" s="61" t="str">
        <f>"         "&amp;Labels!B78</f>
        <v xml:space="preserve">         Customer 10</v>
      </c>
      <c r="B627" s="76">
        <f>IF('(Other Computations)'!B195=0,0,Inputs!D210*Inputs!D103*Inputs!G49*Inputs!D13*'GM Alloc Factors'!B13/('(Other Computations)'!B195+'(Other Computations)'!B208))</f>
        <v>0</v>
      </c>
      <c r="C627" s="76">
        <f>IF('(Other Computations)'!C195=0,0,Inputs!E210*Inputs!E103*Inputs!G49*Inputs!D13*'GM Alloc Factors'!C13/('(Other Computations)'!C195+'(Other Computations)'!C208))</f>
        <v>0</v>
      </c>
      <c r="D627" s="76">
        <f>IF('(Other Computations)'!D195=0,0,Inputs!F210*Inputs!F103*Inputs!G49*Inputs!D13*'GM Alloc Factors'!D13/('(Other Computations)'!D195+'(Other Computations)'!D208))</f>
        <v>0</v>
      </c>
      <c r="E627" s="76">
        <f>IF('(Other Computations)'!E195=0,0,Inputs!G210*Inputs!G103*Inputs!G49*Inputs!D13*'GM Alloc Factors'!E13/('(Other Computations)'!E195+'(Other Computations)'!E208))</f>
        <v>0</v>
      </c>
      <c r="F627" s="43">
        <f t="shared" si="64"/>
        <v>0</v>
      </c>
      <c r="G627" s="76">
        <f>IF('(Other Computations)'!G195=0,0,Inputs!I210*Inputs!I103*Inputs!G49*Inputs!D13*'GM Alloc Factors'!G13/('(Other Computations)'!G195+'(Other Computations)'!G208))</f>
        <v>0</v>
      </c>
      <c r="H627" s="76">
        <f>IF('(Other Computations)'!H195=0,0,Inputs!J210*Inputs!J103*Inputs!G49*Inputs!D13*'GM Alloc Factors'!H13/('(Other Computations)'!H195+'(Other Computations)'!H208))</f>
        <v>0</v>
      </c>
      <c r="I627" s="76">
        <f>IF('(Other Computations)'!I195=0,0,Inputs!K210*Inputs!K103*Inputs!G49*Inputs!D13*'GM Alloc Factors'!I13/('(Other Computations)'!I195+'(Other Computations)'!I208))</f>
        <v>0</v>
      </c>
      <c r="J627" s="76">
        <f>IF('(Other Computations)'!J195=0,0,Inputs!L210*Inputs!L103*Inputs!G49*Inputs!D13*'GM Alloc Factors'!J13/('(Other Computations)'!J195+'(Other Computations)'!J208))</f>
        <v>0</v>
      </c>
      <c r="K627" s="43">
        <f t="shared" si="65"/>
        <v>0</v>
      </c>
    </row>
    <row r="628" spans="1:11" ht="12.75" customHeight="1">
      <c r="A628" s="61" t="str">
        <f>"         "&amp;Labels!C68</f>
        <v xml:space="preserve">         Total</v>
      </c>
      <c r="B628" s="84">
        <f>SUM(B618:B627)</f>
        <v>0</v>
      </c>
      <c r="C628" s="84">
        <f>SUM(C618:C627)</f>
        <v>0</v>
      </c>
      <c r="D628" s="84">
        <f>SUM(D618:D627)</f>
        <v>0</v>
      </c>
      <c r="E628" s="84">
        <f>SUM(E618:E627)</f>
        <v>0</v>
      </c>
      <c r="F628" s="43">
        <f t="shared" si="64"/>
        <v>0</v>
      </c>
      <c r="G628" s="84">
        <f>SUM(G618:G627)</f>
        <v>0</v>
      </c>
      <c r="H628" s="84">
        <f>SUM(H618:H627)</f>
        <v>0</v>
      </c>
      <c r="I628" s="84">
        <f>SUM(I618:I627)</f>
        <v>0</v>
      </c>
      <c r="J628" s="84">
        <f>SUM(J618:J627)</f>
        <v>0</v>
      </c>
      <c r="K628" s="43">
        <f t="shared" si="65"/>
        <v>0</v>
      </c>
    </row>
    <row r="629" spans="1:11" ht="12.75" customHeight="1">
      <c r="A629" s="61" t="str">
        <f>"      "&amp;Labels!B89</f>
        <v xml:space="preserve">      Q 5</v>
      </c>
      <c r="B629" s="84"/>
      <c r="C629" s="84"/>
      <c r="D629" s="84"/>
      <c r="E629" s="84"/>
      <c r="F629" s="43"/>
      <c r="G629" s="84"/>
      <c r="H629" s="84"/>
      <c r="I629" s="84"/>
      <c r="J629" s="84"/>
      <c r="K629" s="43"/>
    </row>
    <row r="630" spans="1:11" ht="12.75" customHeight="1">
      <c r="A630" s="61" t="str">
        <f>"         "&amp;Labels!B69</f>
        <v xml:space="preserve">         Customer 1</v>
      </c>
      <c r="B630" s="76">
        <f>IF('(Other Computations)'!B186=0,0,Inputs!D201*Inputs!D94*Inputs!H40*Inputs!D13*'GM Alloc Factors'!B14/('(Other Computations)'!B186+'(Other Computations)'!B199))</f>
        <v>0</v>
      </c>
      <c r="C630" s="76">
        <f>IF('(Other Computations)'!C186=0,0,Inputs!E201*Inputs!E94*Inputs!H40*Inputs!D13*'GM Alloc Factors'!C14/('(Other Computations)'!C186+'(Other Computations)'!C199))</f>
        <v>0</v>
      </c>
      <c r="D630" s="76">
        <f>IF('(Other Computations)'!D186=0,0,Inputs!F201*Inputs!F94*Inputs!H40*Inputs!D13*'GM Alloc Factors'!D14/('(Other Computations)'!D186+'(Other Computations)'!D199))</f>
        <v>0</v>
      </c>
      <c r="E630" s="76">
        <f>IF('(Other Computations)'!E186=0,0,Inputs!G201*Inputs!G94*Inputs!H40*Inputs!D13*'GM Alloc Factors'!E14/('(Other Computations)'!E186+'(Other Computations)'!E199))</f>
        <v>0</v>
      </c>
      <c r="F630" s="43">
        <f t="shared" ref="F630:F640" si="66">SUM(B630:E630)</f>
        <v>0</v>
      </c>
      <c r="G630" s="76">
        <f>IF('(Other Computations)'!G186=0,0,Inputs!I201*Inputs!I94*Inputs!H40*Inputs!D13*'GM Alloc Factors'!G14/('(Other Computations)'!G186+'(Other Computations)'!G199))</f>
        <v>0</v>
      </c>
      <c r="H630" s="76">
        <f>IF('(Other Computations)'!H186=0,0,Inputs!J201*Inputs!J94*Inputs!H40*Inputs!D13*'GM Alloc Factors'!H14/('(Other Computations)'!H186+'(Other Computations)'!H199))</f>
        <v>0</v>
      </c>
      <c r="I630" s="76">
        <f>IF('(Other Computations)'!I186=0,0,Inputs!K201*Inputs!K94*Inputs!H40*Inputs!D13*'GM Alloc Factors'!I14/('(Other Computations)'!I186+'(Other Computations)'!I199))</f>
        <v>0</v>
      </c>
      <c r="J630" s="76">
        <f>IF('(Other Computations)'!J186=0,0,Inputs!L201*Inputs!L94*Inputs!H40*Inputs!D13*'GM Alloc Factors'!J14/('(Other Computations)'!J186+'(Other Computations)'!J199))</f>
        <v>0</v>
      </c>
      <c r="K630" s="43">
        <f t="shared" ref="K630:K640" si="67">SUM(G630:J630)</f>
        <v>0</v>
      </c>
    </row>
    <row r="631" spans="1:11" ht="12.75" customHeight="1">
      <c r="A631" s="61" t="str">
        <f>"         "&amp;Labels!B70</f>
        <v xml:space="preserve">         Customer 2</v>
      </c>
      <c r="B631" s="76">
        <f>IF('(Other Computations)'!B187=0,0,Inputs!D202*Inputs!D95*Inputs!H41*Inputs!D13*'GM Alloc Factors'!B14/('(Other Computations)'!B187+'(Other Computations)'!B200))</f>
        <v>0</v>
      </c>
      <c r="C631" s="76">
        <f>IF('(Other Computations)'!C187=0,0,Inputs!E202*Inputs!E95*Inputs!H41*Inputs!D13*'GM Alloc Factors'!C14/('(Other Computations)'!C187+'(Other Computations)'!C200))</f>
        <v>0</v>
      </c>
      <c r="D631" s="76">
        <f>IF('(Other Computations)'!D187=0,0,Inputs!F202*Inputs!F95*Inputs!H41*Inputs!D13*'GM Alloc Factors'!D14/('(Other Computations)'!D187+'(Other Computations)'!D200))</f>
        <v>0</v>
      </c>
      <c r="E631" s="76">
        <f>IF('(Other Computations)'!E187=0,0,Inputs!G202*Inputs!G95*Inputs!H41*Inputs!D13*'GM Alloc Factors'!E14/('(Other Computations)'!E187+'(Other Computations)'!E200))</f>
        <v>0</v>
      </c>
      <c r="F631" s="43">
        <f t="shared" si="66"/>
        <v>0</v>
      </c>
      <c r="G631" s="76">
        <f>IF('(Other Computations)'!G187=0,0,Inputs!I202*Inputs!I95*Inputs!H41*Inputs!D13*'GM Alloc Factors'!G14/('(Other Computations)'!G187+'(Other Computations)'!G200))</f>
        <v>0</v>
      </c>
      <c r="H631" s="76">
        <f>IF('(Other Computations)'!H187=0,0,Inputs!J202*Inputs!J95*Inputs!H41*Inputs!D13*'GM Alloc Factors'!H14/('(Other Computations)'!H187+'(Other Computations)'!H200))</f>
        <v>0</v>
      </c>
      <c r="I631" s="76">
        <f>IF('(Other Computations)'!I187=0,0,Inputs!K202*Inputs!K95*Inputs!H41*Inputs!D13*'GM Alloc Factors'!I14/('(Other Computations)'!I187+'(Other Computations)'!I200))</f>
        <v>0</v>
      </c>
      <c r="J631" s="76">
        <f>IF('(Other Computations)'!J187=0,0,Inputs!L202*Inputs!L95*Inputs!H41*Inputs!D13*'GM Alloc Factors'!J14/('(Other Computations)'!J187+'(Other Computations)'!J200))</f>
        <v>0</v>
      </c>
      <c r="K631" s="43">
        <f t="shared" si="67"/>
        <v>0</v>
      </c>
    </row>
    <row r="632" spans="1:11" ht="12.75" customHeight="1">
      <c r="A632" s="61" t="str">
        <f>"         "&amp;Labels!B71</f>
        <v xml:space="preserve">         Customer 3</v>
      </c>
      <c r="B632" s="76">
        <f>IF('(Other Computations)'!B188=0,0,Inputs!D203*Inputs!D96*Inputs!H42*Inputs!D13*'GM Alloc Factors'!B14/('(Other Computations)'!B188+'(Other Computations)'!B201))</f>
        <v>0</v>
      </c>
      <c r="C632" s="76">
        <f>IF('(Other Computations)'!C188=0,0,Inputs!E203*Inputs!E96*Inputs!H42*Inputs!D13*'GM Alloc Factors'!C14/('(Other Computations)'!C188+'(Other Computations)'!C201))</f>
        <v>0</v>
      </c>
      <c r="D632" s="76">
        <f>IF('(Other Computations)'!D188=0,0,Inputs!F203*Inputs!F96*Inputs!H42*Inputs!D13*'GM Alloc Factors'!D14/('(Other Computations)'!D188+'(Other Computations)'!D201))</f>
        <v>0</v>
      </c>
      <c r="E632" s="76">
        <f>IF('(Other Computations)'!E188=0,0,Inputs!G203*Inputs!G96*Inputs!H42*Inputs!D13*'GM Alloc Factors'!E14/('(Other Computations)'!E188+'(Other Computations)'!E201))</f>
        <v>0</v>
      </c>
      <c r="F632" s="43">
        <f t="shared" si="66"/>
        <v>0</v>
      </c>
      <c r="G632" s="76">
        <f>IF('(Other Computations)'!G188=0,0,Inputs!I203*Inputs!I96*Inputs!H42*Inputs!D13*'GM Alloc Factors'!G14/('(Other Computations)'!G188+'(Other Computations)'!G201))</f>
        <v>0</v>
      </c>
      <c r="H632" s="76">
        <f>IF('(Other Computations)'!H188=0,0,Inputs!J203*Inputs!J96*Inputs!H42*Inputs!D13*'GM Alloc Factors'!H14/('(Other Computations)'!H188+'(Other Computations)'!H201))</f>
        <v>0</v>
      </c>
      <c r="I632" s="76">
        <f>IF('(Other Computations)'!I188=0,0,Inputs!K203*Inputs!K96*Inputs!H42*Inputs!D13*'GM Alloc Factors'!I14/('(Other Computations)'!I188+'(Other Computations)'!I201))</f>
        <v>0</v>
      </c>
      <c r="J632" s="76">
        <f>IF('(Other Computations)'!J188=0,0,Inputs!L203*Inputs!L96*Inputs!H42*Inputs!D13*'GM Alloc Factors'!J14/('(Other Computations)'!J188+'(Other Computations)'!J201))</f>
        <v>0</v>
      </c>
      <c r="K632" s="43">
        <f t="shared" si="67"/>
        <v>0</v>
      </c>
    </row>
    <row r="633" spans="1:11" ht="12.75" customHeight="1">
      <c r="A633" s="61" t="str">
        <f>"         "&amp;Labels!B72</f>
        <v xml:space="preserve">         Customer 4</v>
      </c>
      <c r="B633" s="76">
        <f>IF('(Other Computations)'!B189=0,0,Inputs!D204*Inputs!D97*Inputs!H43*Inputs!D13*'GM Alloc Factors'!B14/('(Other Computations)'!B189+'(Other Computations)'!B202))</f>
        <v>0</v>
      </c>
      <c r="C633" s="76">
        <f>IF('(Other Computations)'!C189=0,0,Inputs!E204*Inputs!E97*Inputs!H43*Inputs!D13*'GM Alloc Factors'!C14/('(Other Computations)'!C189+'(Other Computations)'!C202))</f>
        <v>0</v>
      </c>
      <c r="D633" s="76">
        <f>IF('(Other Computations)'!D189=0,0,Inputs!F204*Inputs!F97*Inputs!H43*Inputs!D13*'GM Alloc Factors'!D14/('(Other Computations)'!D189+'(Other Computations)'!D202))</f>
        <v>0</v>
      </c>
      <c r="E633" s="76">
        <f>IF('(Other Computations)'!E189=0,0,Inputs!G204*Inputs!G97*Inputs!H43*Inputs!D13*'GM Alloc Factors'!E14/('(Other Computations)'!E189+'(Other Computations)'!E202))</f>
        <v>0</v>
      </c>
      <c r="F633" s="43">
        <f t="shared" si="66"/>
        <v>0</v>
      </c>
      <c r="G633" s="76">
        <f>IF('(Other Computations)'!G189=0,0,Inputs!I204*Inputs!I97*Inputs!H43*Inputs!D13*'GM Alloc Factors'!G14/('(Other Computations)'!G189+'(Other Computations)'!G202))</f>
        <v>0</v>
      </c>
      <c r="H633" s="76">
        <f>IF('(Other Computations)'!H189=0,0,Inputs!J204*Inputs!J97*Inputs!H43*Inputs!D13*'GM Alloc Factors'!H14/('(Other Computations)'!H189+'(Other Computations)'!H202))</f>
        <v>0</v>
      </c>
      <c r="I633" s="76">
        <f>IF('(Other Computations)'!I189=0,0,Inputs!K204*Inputs!K97*Inputs!H43*Inputs!D13*'GM Alloc Factors'!I14/('(Other Computations)'!I189+'(Other Computations)'!I202))</f>
        <v>0</v>
      </c>
      <c r="J633" s="76">
        <f>IF('(Other Computations)'!J189=0,0,Inputs!L204*Inputs!L97*Inputs!H43*Inputs!D13*'GM Alloc Factors'!J14/('(Other Computations)'!J189+'(Other Computations)'!J202))</f>
        <v>0</v>
      </c>
      <c r="K633" s="43">
        <f t="shared" si="67"/>
        <v>0</v>
      </c>
    </row>
    <row r="634" spans="1:11" ht="12.75" customHeight="1">
      <c r="A634" s="61" t="str">
        <f>"         "&amp;Labels!B73</f>
        <v xml:space="preserve">         Customer 5</v>
      </c>
      <c r="B634" s="76">
        <f>IF('(Other Computations)'!B190=0,0,Inputs!D205*Inputs!D98*Inputs!H44*Inputs!D13*'GM Alloc Factors'!B14/('(Other Computations)'!B190+'(Other Computations)'!B203))</f>
        <v>0</v>
      </c>
      <c r="C634" s="76">
        <f>IF('(Other Computations)'!C190=0,0,Inputs!E205*Inputs!E98*Inputs!H44*Inputs!D13*'GM Alloc Factors'!C14/('(Other Computations)'!C190+'(Other Computations)'!C203))</f>
        <v>0</v>
      </c>
      <c r="D634" s="76">
        <f>IF('(Other Computations)'!D190=0,0,Inputs!F205*Inputs!F98*Inputs!H44*Inputs!D13*'GM Alloc Factors'!D14/('(Other Computations)'!D190+'(Other Computations)'!D203))</f>
        <v>0</v>
      </c>
      <c r="E634" s="76">
        <f>IF('(Other Computations)'!E190=0,0,Inputs!G205*Inputs!G98*Inputs!H44*Inputs!D13*'GM Alloc Factors'!E14/('(Other Computations)'!E190+'(Other Computations)'!E203))</f>
        <v>0</v>
      </c>
      <c r="F634" s="43">
        <f t="shared" si="66"/>
        <v>0</v>
      </c>
      <c r="G634" s="76">
        <f>IF('(Other Computations)'!G190=0,0,Inputs!I205*Inputs!I98*Inputs!H44*Inputs!D13*'GM Alloc Factors'!G14/('(Other Computations)'!G190+'(Other Computations)'!G203))</f>
        <v>0</v>
      </c>
      <c r="H634" s="76">
        <f>IF('(Other Computations)'!H190=0,0,Inputs!J205*Inputs!J98*Inputs!H44*Inputs!D13*'GM Alloc Factors'!H14/('(Other Computations)'!H190+'(Other Computations)'!H203))</f>
        <v>0</v>
      </c>
      <c r="I634" s="76">
        <f>IF('(Other Computations)'!I190=0,0,Inputs!K205*Inputs!K98*Inputs!H44*Inputs!D13*'GM Alloc Factors'!I14/('(Other Computations)'!I190+'(Other Computations)'!I203))</f>
        <v>0</v>
      </c>
      <c r="J634" s="76">
        <f>IF('(Other Computations)'!J190=0,0,Inputs!L205*Inputs!L98*Inputs!H44*Inputs!D13*'GM Alloc Factors'!J14/('(Other Computations)'!J190+'(Other Computations)'!J203))</f>
        <v>0</v>
      </c>
      <c r="K634" s="43">
        <f t="shared" si="67"/>
        <v>0</v>
      </c>
    </row>
    <row r="635" spans="1:11" ht="12.75" customHeight="1">
      <c r="A635" s="61" t="str">
        <f>"         "&amp;Labels!B74</f>
        <v xml:space="preserve">         Customer 6</v>
      </c>
      <c r="B635" s="76">
        <f>IF('(Other Computations)'!B191=0,0,Inputs!D206*Inputs!D99*Inputs!H45*Inputs!D13*'GM Alloc Factors'!B14/('(Other Computations)'!B191+'(Other Computations)'!B204))</f>
        <v>0</v>
      </c>
      <c r="C635" s="76">
        <f>IF('(Other Computations)'!C191=0,0,Inputs!E206*Inputs!E99*Inputs!H45*Inputs!D13*'GM Alloc Factors'!C14/('(Other Computations)'!C191+'(Other Computations)'!C204))</f>
        <v>0</v>
      </c>
      <c r="D635" s="76">
        <f>IF('(Other Computations)'!D191=0,0,Inputs!F206*Inputs!F99*Inputs!H45*Inputs!D13*'GM Alloc Factors'!D14/('(Other Computations)'!D191+'(Other Computations)'!D204))</f>
        <v>0</v>
      </c>
      <c r="E635" s="76">
        <f>IF('(Other Computations)'!E191=0,0,Inputs!G206*Inputs!G99*Inputs!H45*Inputs!D13*'GM Alloc Factors'!E14/('(Other Computations)'!E191+'(Other Computations)'!E204))</f>
        <v>0</v>
      </c>
      <c r="F635" s="43">
        <f t="shared" si="66"/>
        <v>0</v>
      </c>
      <c r="G635" s="76">
        <f>IF('(Other Computations)'!G191=0,0,Inputs!I206*Inputs!I99*Inputs!H45*Inputs!D13*'GM Alloc Factors'!G14/('(Other Computations)'!G191+'(Other Computations)'!G204))</f>
        <v>0</v>
      </c>
      <c r="H635" s="76">
        <f>IF('(Other Computations)'!H191=0,0,Inputs!J206*Inputs!J99*Inputs!H45*Inputs!D13*'GM Alloc Factors'!H14/('(Other Computations)'!H191+'(Other Computations)'!H204))</f>
        <v>0</v>
      </c>
      <c r="I635" s="76">
        <f>IF('(Other Computations)'!I191=0,0,Inputs!K206*Inputs!K99*Inputs!H45*Inputs!D13*'GM Alloc Factors'!I14/('(Other Computations)'!I191+'(Other Computations)'!I204))</f>
        <v>0</v>
      </c>
      <c r="J635" s="76">
        <f>IF('(Other Computations)'!J191=0,0,Inputs!L206*Inputs!L99*Inputs!H45*Inputs!D13*'GM Alloc Factors'!J14/('(Other Computations)'!J191+'(Other Computations)'!J204))</f>
        <v>0</v>
      </c>
      <c r="K635" s="43">
        <f t="shared" si="67"/>
        <v>0</v>
      </c>
    </row>
    <row r="636" spans="1:11" ht="12.75" customHeight="1">
      <c r="A636" s="61" t="str">
        <f>"         "&amp;Labels!B75</f>
        <v xml:space="preserve">         Customer 7</v>
      </c>
      <c r="B636" s="76">
        <f>IF('(Other Computations)'!B192=0,0,Inputs!D207*Inputs!D100*Inputs!H46*Inputs!D13*'GM Alloc Factors'!B14/('(Other Computations)'!B192+'(Other Computations)'!B205))</f>
        <v>0</v>
      </c>
      <c r="C636" s="76">
        <f>IF('(Other Computations)'!C192=0,0,Inputs!E207*Inputs!E100*Inputs!H46*Inputs!D13*'GM Alloc Factors'!C14/('(Other Computations)'!C192+'(Other Computations)'!C205))</f>
        <v>0</v>
      </c>
      <c r="D636" s="76">
        <f>IF('(Other Computations)'!D192=0,0,Inputs!F207*Inputs!F100*Inputs!H46*Inputs!D13*'GM Alloc Factors'!D14/('(Other Computations)'!D192+'(Other Computations)'!D205))</f>
        <v>0</v>
      </c>
      <c r="E636" s="76">
        <f>IF('(Other Computations)'!E192=0,0,Inputs!G207*Inputs!G100*Inputs!H46*Inputs!D13*'GM Alloc Factors'!E14/('(Other Computations)'!E192+'(Other Computations)'!E205))</f>
        <v>0</v>
      </c>
      <c r="F636" s="43">
        <f t="shared" si="66"/>
        <v>0</v>
      </c>
      <c r="G636" s="76">
        <f>IF('(Other Computations)'!G192=0,0,Inputs!I207*Inputs!I100*Inputs!H46*Inputs!D13*'GM Alloc Factors'!G14/('(Other Computations)'!G192+'(Other Computations)'!G205))</f>
        <v>0</v>
      </c>
      <c r="H636" s="76">
        <f>IF('(Other Computations)'!H192=0,0,Inputs!J207*Inputs!J100*Inputs!H46*Inputs!D13*'GM Alloc Factors'!H14/('(Other Computations)'!H192+'(Other Computations)'!H205))</f>
        <v>0</v>
      </c>
      <c r="I636" s="76">
        <f>IF('(Other Computations)'!I192=0,0,Inputs!K207*Inputs!K100*Inputs!H46*Inputs!D13*'GM Alloc Factors'!I14/('(Other Computations)'!I192+'(Other Computations)'!I205))</f>
        <v>0</v>
      </c>
      <c r="J636" s="76">
        <f>IF('(Other Computations)'!J192=0,0,Inputs!L207*Inputs!L100*Inputs!H46*Inputs!D13*'GM Alloc Factors'!J14/('(Other Computations)'!J192+'(Other Computations)'!J205))</f>
        <v>0</v>
      </c>
      <c r="K636" s="43">
        <f t="shared" si="67"/>
        <v>0</v>
      </c>
    </row>
    <row r="637" spans="1:11" ht="12.75" customHeight="1">
      <c r="A637" s="61" t="str">
        <f>"         "&amp;Labels!B76</f>
        <v xml:space="preserve">         Customer 8</v>
      </c>
      <c r="B637" s="76">
        <f>IF('(Other Computations)'!B193=0,0,Inputs!D208*Inputs!D101*Inputs!H47*Inputs!D13*'GM Alloc Factors'!B14/('(Other Computations)'!B193+'(Other Computations)'!B206))</f>
        <v>0</v>
      </c>
      <c r="C637" s="76">
        <f>IF('(Other Computations)'!C193=0,0,Inputs!E208*Inputs!E101*Inputs!H47*Inputs!D13*'GM Alloc Factors'!C14/('(Other Computations)'!C193+'(Other Computations)'!C206))</f>
        <v>0</v>
      </c>
      <c r="D637" s="76">
        <f>IF('(Other Computations)'!D193=0,0,Inputs!F208*Inputs!F101*Inputs!H47*Inputs!D13*'GM Alloc Factors'!D14/('(Other Computations)'!D193+'(Other Computations)'!D206))</f>
        <v>0</v>
      </c>
      <c r="E637" s="76">
        <f>IF('(Other Computations)'!E193=0,0,Inputs!G208*Inputs!G101*Inputs!H47*Inputs!D13*'GM Alloc Factors'!E14/('(Other Computations)'!E193+'(Other Computations)'!E206))</f>
        <v>0</v>
      </c>
      <c r="F637" s="43">
        <f t="shared" si="66"/>
        <v>0</v>
      </c>
      <c r="G637" s="76">
        <f>IF('(Other Computations)'!G193=0,0,Inputs!I208*Inputs!I101*Inputs!H47*Inputs!D13*'GM Alloc Factors'!G14/('(Other Computations)'!G193+'(Other Computations)'!G206))</f>
        <v>0</v>
      </c>
      <c r="H637" s="76">
        <f>IF('(Other Computations)'!H193=0,0,Inputs!J208*Inputs!J101*Inputs!H47*Inputs!D13*'GM Alloc Factors'!H14/('(Other Computations)'!H193+'(Other Computations)'!H206))</f>
        <v>0</v>
      </c>
      <c r="I637" s="76">
        <f>IF('(Other Computations)'!I193=0,0,Inputs!K208*Inputs!K101*Inputs!H47*Inputs!D13*'GM Alloc Factors'!I14/('(Other Computations)'!I193+'(Other Computations)'!I206))</f>
        <v>0</v>
      </c>
      <c r="J637" s="76">
        <f>IF('(Other Computations)'!J193=0,0,Inputs!L208*Inputs!L101*Inputs!H47*Inputs!D13*'GM Alloc Factors'!J14/('(Other Computations)'!J193+'(Other Computations)'!J206))</f>
        <v>0</v>
      </c>
      <c r="K637" s="43">
        <f t="shared" si="67"/>
        <v>0</v>
      </c>
    </row>
    <row r="638" spans="1:11" ht="12.75" customHeight="1">
      <c r="A638" s="61" t="str">
        <f>"         "&amp;Labels!B77</f>
        <v xml:space="preserve">         Customer 9</v>
      </c>
      <c r="B638" s="76">
        <f>IF('(Other Computations)'!B194=0,0,Inputs!D209*Inputs!D102*Inputs!H48*Inputs!D13*'GM Alloc Factors'!B14/('(Other Computations)'!B194+'(Other Computations)'!B207))</f>
        <v>0</v>
      </c>
      <c r="C638" s="76">
        <f>IF('(Other Computations)'!C194=0,0,Inputs!E209*Inputs!E102*Inputs!H48*Inputs!D13*'GM Alloc Factors'!C14/('(Other Computations)'!C194+'(Other Computations)'!C207))</f>
        <v>0</v>
      </c>
      <c r="D638" s="76">
        <f>IF('(Other Computations)'!D194=0,0,Inputs!F209*Inputs!F102*Inputs!H48*Inputs!D13*'GM Alloc Factors'!D14/('(Other Computations)'!D194+'(Other Computations)'!D207))</f>
        <v>0</v>
      </c>
      <c r="E638" s="76">
        <f>IF('(Other Computations)'!E194=0,0,Inputs!G209*Inputs!G102*Inputs!H48*Inputs!D13*'GM Alloc Factors'!E14/('(Other Computations)'!E194+'(Other Computations)'!E207))</f>
        <v>0</v>
      </c>
      <c r="F638" s="43">
        <f t="shared" si="66"/>
        <v>0</v>
      </c>
      <c r="G638" s="76">
        <f>IF('(Other Computations)'!G194=0,0,Inputs!I209*Inputs!I102*Inputs!H48*Inputs!D13*'GM Alloc Factors'!G14/('(Other Computations)'!G194+'(Other Computations)'!G207))</f>
        <v>0</v>
      </c>
      <c r="H638" s="76">
        <f>IF('(Other Computations)'!H194=0,0,Inputs!J209*Inputs!J102*Inputs!H48*Inputs!D13*'GM Alloc Factors'!H14/('(Other Computations)'!H194+'(Other Computations)'!H207))</f>
        <v>0</v>
      </c>
      <c r="I638" s="76">
        <f>IF('(Other Computations)'!I194=0,0,Inputs!K209*Inputs!K102*Inputs!H48*Inputs!D13*'GM Alloc Factors'!I14/('(Other Computations)'!I194+'(Other Computations)'!I207))</f>
        <v>0</v>
      </c>
      <c r="J638" s="76">
        <f>IF('(Other Computations)'!J194=0,0,Inputs!L209*Inputs!L102*Inputs!H48*Inputs!D13*'GM Alloc Factors'!J14/('(Other Computations)'!J194+'(Other Computations)'!J207))</f>
        <v>0</v>
      </c>
      <c r="K638" s="43">
        <f t="shared" si="67"/>
        <v>0</v>
      </c>
    </row>
    <row r="639" spans="1:11" ht="12.75" customHeight="1">
      <c r="A639" s="61" t="str">
        <f>"         "&amp;Labels!B78</f>
        <v xml:space="preserve">         Customer 10</v>
      </c>
      <c r="B639" s="76">
        <f>IF('(Other Computations)'!B195=0,0,Inputs!D210*Inputs!D103*Inputs!H49*Inputs!D13*'GM Alloc Factors'!B14/('(Other Computations)'!B195+'(Other Computations)'!B208))</f>
        <v>0</v>
      </c>
      <c r="C639" s="76">
        <f>IF('(Other Computations)'!C195=0,0,Inputs!E210*Inputs!E103*Inputs!H49*Inputs!D13*'GM Alloc Factors'!C14/('(Other Computations)'!C195+'(Other Computations)'!C208))</f>
        <v>0</v>
      </c>
      <c r="D639" s="76">
        <f>IF('(Other Computations)'!D195=0,0,Inputs!F210*Inputs!F103*Inputs!H49*Inputs!D13*'GM Alloc Factors'!D14/('(Other Computations)'!D195+'(Other Computations)'!D208))</f>
        <v>0</v>
      </c>
      <c r="E639" s="76">
        <f>IF('(Other Computations)'!E195=0,0,Inputs!G210*Inputs!G103*Inputs!H49*Inputs!D13*'GM Alloc Factors'!E14/('(Other Computations)'!E195+'(Other Computations)'!E208))</f>
        <v>0</v>
      </c>
      <c r="F639" s="43">
        <f t="shared" si="66"/>
        <v>0</v>
      </c>
      <c r="G639" s="76">
        <f>IF('(Other Computations)'!G195=0,0,Inputs!I210*Inputs!I103*Inputs!H49*Inputs!D13*'GM Alloc Factors'!G14/('(Other Computations)'!G195+'(Other Computations)'!G208))</f>
        <v>0</v>
      </c>
      <c r="H639" s="76">
        <f>IF('(Other Computations)'!H195=0,0,Inputs!J210*Inputs!J103*Inputs!H49*Inputs!D13*'GM Alloc Factors'!H14/('(Other Computations)'!H195+'(Other Computations)'!H208))</f>
        <v>0</v>
      </c>
      <c r="I639" s="76">
        <f>IF('(Other Computations)'!I195=0,0,Inputs!K210*Inputs!K103*Inputs!H49*Inputs!D13*'GM Alloc Factors'!I14/('(Other Computations)'!I195+'(Other Computations)'!I208))</f>
        <v>0</v>
      </c>
      <c r="J639" s="76">
        <f>IF('(Other Computations)'!J195=0,0,Inputs!L210*Inputs!L103*Inputs!H49*Inputs!D13*'GM Alloc Factors'!J14/('(Other Computations)'!J195+'(Other Computations)'!J208))</f>
        <v>0</v>
      </c>
      <c r="K639" s="43">
        <f t="shared" si="67"/>
        <v>0</v>
      </c>
    </row>
    <row r="640" spans="1:11" ht="12.75" customHeight="1">
      <c r="A640" s="61" t="str">
        <f>"         "&amp;Labels!C68</f>
        <v xml:space="preserve">         Total</v>
      </c>
      <c r="B640" s="84">
        <f>SUM(B630:B639)</f>
        <v>0</v>
      </c>
      <c r="C640" s="84">
        <f>SUM(C630:C639)</f>
        <v>0</v>
      </c>
      <c r="D640" s="84">
        <f>SUM(D630:D639)</f>
        <v>0</v>
      </c>
      <c r="E640" s="84">
        <f>SUM(E630:E639)</f>
        <v>0</v>
      </c>
      <c r="F640" s="43">
        <f t="shared" si="66"/>
        <v>0</v>
      </c>
      <c r="G640" s="84">
        <f>SUM(G630:G639)</f>
        <v>0</v>
      </c>
      <c r="H640" s="84">
        <f>SUM(H630:H639)</f>
        <v>0</v>
      </c>
      <c r="I640" s="84">
        <f>SUM(I630:I639)</f>
        <v>0</v>
      </c>
      <c r="J640" s="84">
        <f>SUM(J630:J639)</f>
        <v>0</v>
      </c>
      <c r="K640" s="43">
        <f t="shared" si="67"/>
        <v>0</v>
      </c>
    </row>
    <row r="641" spans="1:11" ht="12.75" customHeight="1">
      <c r="A641" s="61" t="str">
        <f>"      "&amp;Labels!B90</f>
        <v xml:space="preserve">      Q 6</v>
      </c>
      <c r="B641" s="84"/>
      <c r="C641" s="84"/>
      <c r="D641" s="84"/>
      <c r="E641" s="84"/>
      <c r="F641" s="43"/>
      <c r="G641" s="84"/>
      <c r="H641" s="84"/>
      <c r="I641" s="84"/>
      <c r="J641" s="84"/>
      <c r="K641" s="43"/>
    </row>
    <row r="642" spans="1:11" ht="12.75" customHeight="1">
      <c r="A642" s="61" t="str">
        <f>"         "&amp;Labels!B69</f>
        <v xml:space="preserve">         Customer 1</v>
      </c>
      <c r="B642" s="76">
        <f>IF('(Other Computations)'!B186=0,0,Inputs!D201*Inputs!D94*Inputs!I40*Inputs!D13*'GM Alloc Factors'!B15/('(Other Computations)'!B186+'(Other Computations)'!B199))</f>
        <v>0</v>
      </c>
      <c r="C642" s="76">
        <f>IF('(Other Computations)'!C186=0,0,Inputs!E201*Inputs!E94*Inputs!I40*Inputs!D13*'GM Alloc Factors'!C15/('(Other Computations)'!C186+'(Other Computations)'!C199))</f>
        <v>0</v>
      </c>
      <c r="D642" s="76">
        <f>IF('(Other Computations)'!D186=0,0,Inputs!F201*Inputs!F94*Inputs!I40*Inputs!D13*'GM Alloc Factors'!D15/('(Other Computations)'!D186+'(Other Computations)'!D199))</f>
        <v>0</v>
      </c>
      <c r="E642" s="76">
        <f>IF('(Other Computations)'!E186=0,0,Inputs!G201*Inputs!G94*Inputs!I40*Inputs!D13*'GM Alloc Factors'!E15/('(Other Computations)'!E186+'(Other Computations)'!E199))</f>
        <v>0</v>
      </c>
      <c r="F642" s="43">
        <f t="shared" ref="F642:F652" si="68">SUM(B642:E642)</f>
        <v>0</v>
      </c>
      <c r="G642" s="76">
        <f>IF('(Other Computations)'!G186=0,0,Inputs!I201*Inputs!I94*Inputs!I40*Inputs!D13*'GM Alloc Factors'!G15/('(Other Computations)'!G186+'(Other Computations)'!G199))</f>
        <v>0</v>
      </c>
      <c r="H642" s="76">
        <f>IF('(Other Computations)'!H186=0,0,Inputs!J201*Inputs!J94*Inputs!I40*Inputs!D13*'GM Alloc Factors'!H15/('(Other Computations)'!H186+'(Other Computations)'!H199))</f>
        <v>0</v>
      </c>
      <c r="I642" s="76">
        <f>IF('(Other Computations)'!I186=0,0,Inputs!K201*Inputs!K94*Inputs!I40*Inputs!D13*'GM Alloc Factors'!I15/('(Other Computations)'!I186+'(Other Computations)'!I199))</f>
        <v>0</v>
      </c>
      <c r="J642" s="76">
        <f>IF('(Other Computations)'!J186=0,0,Inputs!L201*Inputs!L94*Inputs!I40*Inputs!D13*'GM Alloc Factors'!J15/('(Other Computations)'!J186+'(Other Computations)'!J199))</f>
        <v>0</v>
      </c>
      <c r="K642" s="43">
        <f t="shared" ref="K642:K652" si="69">SUM(G642:J642)</f>
        <v>0</v>
      </c>
    </row>
    <row r="643" spans="1:11" ht="12.75" customHeight="1">
      <c r="A643" s="61" t="str">
        <f>"         "&amp;Labels!B70</f>
        <v xml:space="preserve">         Customer 2</v>
      </c>
      <c r="B643" s="76">
        <f>IF('(Other Computations)'!B187=0,0,Inputs!D202*Inputs!D95*Inputs!I41*Inputs!D13*'GM Alloc Factors'!B15/('(Other Computations)'!B187+'(Other Computations)'!B200))</f>
        <v>0</v>
      </c>
      <c r="C643" s="76">
        <f>IF('(Other Computations)'!C187=0,0,Inputs!E202*Inputs!E95*Inputs!I41*Inputs!D13*'GM Alloc Factors'!C15/('(Other Computations)'!C187+'(Other Computations)'!C200))</f>
        <v>0</v>
      </c>
      <c r="D643" s="76">
        <f>IF('(Other Computations)'!D187=0,0,Inputs!F202*Inputs!F95*Inputs!I41*Inputs!D13*'GM Alloc Factors'!D15/('(Other Computations)'!D187+'(Other Computations)'!D200))</f>
        <v>0</v>
      </c>
      <c r="E643" s="76">
        <f>IF('(Other Computations)'!E187=0,0,Inputs!G202*Inputs!G95*Inputs!I41*Inputs!D13*'GM Alloc Factors'!E15/('(Other Computations)'!E187+'(Other Computations)'!E200))</f>
        <v>0</v>
      </c>
      <c r="F643" s="43">
        <f t="shared" si="68"/>
        <v>0</v>
      </c>
      <c r="G643" s="76">
        <f>IF('(Other Computations)'!G187=0,0,Inputs!I202*Inputs!I95*Inputs!I41*Inputs!D13*'GM Alloc Factors'!G15/('(Other Computations)'!G187+'(Other Computations)'!G200))</f>
        <v>0</v>
      </c>
      <c r="H643" s="76">
        <f>IF('(Other Computations)'!H187=0,0,Inputs!J202*Inputs!J95*Inputs!I41*Inputs!D13*'GM Alloc Factors'!H15/('(Other Computations)'!H187+'(Other Computations)'!H200))</f>
        <v>0</v>
      </c>
      <c r="I643" s="76">
        <f>IF('(Other Computations)'!I187=0,0,Inputs!K202*Inputs!K95*Inputs!I41*Inputs!D13*'GM Alloc Factors'!I15/('(Other Computations)'!I187+'(Other Computations)'!I200))</f>
        <v>0</v>
      </c>
      <c r="J643" s="76">
        <f>IF('(Other Computations)'!J187=0,0,Inputs!L202*Inputs!L95*Inputs!I41*Inputs!D13*'GM Alloc Factors'!J15/('(Other Computations)'!J187+'(Other Computations)'!J200))</f>
        <v>0</v>
      </c>
      <c r="K643" s="43">
        <f t="shared" si="69"/>
        <v>0</v>
      </c>
    </row>
    <row r="644" spans="1:11" ht="12.75" customHeight="1">
      <c r="A644" s="61" t="str">
        <f>"         "&amp;Labels!B71</f>
        <v xml:space="preserve">         Customer 3</v>
      </c>
      <c r="B644" s="76">
        <f>IF('(Other Computations)'!B188=0,0,Inputs!D203*Inputs!D96*Inputs!I42*Inputs!D13*'GM Alloc Factors'!B15/('(Other Computations)'!B188+'(Other Computations)'!B201))</f>
        <v>0</v>
      </c>
      <c r="C644" s="76">
        <f>IF('(Other Computations)'!C188=0,0,Inputs!E203*Inputs!E96*Inputs!I42*Inputs!D13*'GM Alloc Factors'!C15/('(Other Computations)'!C188+'(Other Computations)'!C201))</f>
        <v>0</v>
      </c>
      <c r="D644" s="76">
        <f>IF('(Other Computations)'!D188=0,0,Inputs!F203*Inputs!F96*Inputs!I42*Inputs!D13*'GM Alloc Factors'!D15/('(Other Computations)'!D188+'(Other Computations)'!D201))</f>
        <v>0</v>
      </c>
      <c r="E644" s="76">
        <f>IF('(Other Computations)'!E188=0,0,Inputs!G203*Inputs!G96*Inputs!I42*Inputs!D13*'GM Alloc Factors'!E15/('(Other Computations)'!E188+'(Other Computations)'!E201))</f>
        <v>0</v>
      </c>
      <c r="F644" s="43">
        <f t="shared" si="68"/>
        <v>0</v>
      </c>
      <c r="G644" s="76">
        <f>IF('(Other Computations)'!G188=0,0,Inputs!I203*Inputs!I96*Inputs!I42*Inputs!D13*'GM Alloc Factors'!G15/('(Other Computations)'!G188+'(Other Computations)'!G201))</f>
        <v>0</v>
      </c>
      <c r="H644" s="76">
        <f>IF('(Other Computations)'!H188=0,0,Inputs!J203*Inputs!J96*Inputs!I42*Inputs!D13*'GM Alloc Factors'!H15/('(Other Computations)'!H188+'(Other Computations)'!H201))</f>
        <v>0</v>
      </c>
      <c r="I644" s="76">
        <f>IF('(Other Computations)'!I188=0,0,Inputs!K203*Inputs!K96*Inputs!I42*Inputs!D13*'GM Alloc Factors'!I15/('(Other Computations)'!I188+'(Other Computations)'!I201))</f>
        <v>0</v>
      </c>
      <c r="J644" s="76">
        <f>IF('(Other Computations)'!J188=0,0,Inputs!L203*Inputs!L96*Inputs!I42*Inputs!D13*'GM Alloc Factors'!J15/('(Other Computations)'!J188+'(Other Computations)'!J201))</f>
        <v>0</v>
      </c>
      <c r="K644" s="43">
        <f t="shared" si="69"/>
        <v>0</v>
      </c>
    </row>
    <row r="645" spans="1:11" ht="12.75" customHeight="1">
      <c r="A645" s="61" t="str">
        <f>"         "&amp;Labels!B72</f>
        <v xml:space="preserve">         Customer 4</v>
      </c>
      <c r="B645" s="76">
        <f>IF('(Other Computations)'!B189=0,0,Inputs!D204*Inputs!D97*Inputs!I43*Inputs!D13*'GM Alloc Factors'!B15/('(Other Computations)'!B189+'(Other Computations)'!B202))</f>
        <v>0</v>
      </c>
      <c r="C645" s="76">
        <f>IF('(Other Computations)'!C189=0,0,Inputs!E204*Inputs!E97*Inputs!I43*Inputs!D13*'GM Alloc Factors'!C15/('(Other Computations)'!C189+'(Other Computations)'!C202))</f>
        <v>0</v>
      </c>
      <c r="D645" s="76">
        <f>IF('(Other Computations)'!D189=0,0,Inputs!F204*Inputs!F97*Inputs!I43*Inputs!D13*'GM Alloc Factors'!D15/('(Other Computations)'!D189+'(Other Computations)'!D202))</f>
        <v>0</v>
      </c>
      <c r="E645" s="76">
        <f>IF('(Other Computations)'!E189=0,0,Inputs!G204*Inputs!G97*Inputs!I43*Inputs!D13*'GM Alloc Factors'!E15/('(Other Computations)'!E189+'(Other Computations)'!E202))</f>
        <v>0</v>
      </c>
      <c r="F645" s="43">
        <f t="shared" si="68"/>
        <v>0</v>
      </c>
      <c r="G645" s="76">
        <f>IF('(Other Computations)'!G189=0,0,Inputs!I204*Inputs!I97*Inputs!I43*Inputs!D13*'GM Alloc Factors'!G15/('(Other Computations)'!G189+'(Other Computations)'!G202))</f>
        <v>0</v>
      </c>
      <c r="H645" s="76">
        <f>IF('(Other Computations)'!H189=0,0,Inputs!J204*Inputs!J97*Inputs!I43*Inputs!D13*'GM Alloc Factors'!H15/('(Other Computations)'!H189+'(Other Computations)'!H202))</f>
        <v>0</v>
      </c>
      <c r="I645" s="76">
        <f>IF('(Other Computations)'!I189=0,0,Inputs!K204*Inputs!K97*Inputs!I43*Inputs!D13*'GM Alloc Factors'!I15/('(Other Computations)'!I189+'(Other Computations)'!I202))</f>
        <v>0</v>
      </c>
      <c r="J645" s="76">
        <f>IF('(Other Computations)'!J189=0,0,Inputs!L204*Inputs!L97*Inputs!I43*Inputs!D13*'GM Alloc Factors'!J15/('(Other Computations)'!J189+'(Other Computations)'!J202))</f>
        <v>0</v>
      </c>
      <c r="K645" s="43">
        <f t="shared" si="69"/>
        <v>0</v>
      </c>
    </row>
    <row r="646" spans="1:11" ht="12.75" customHeight="1">
      <c r="A646" s="61" t="str">
        <f>"         "&amp;Labels!B73</f>
        <v xml:space="preserve">         Customer 5</v>
      </c>
      <c r="B646" s="76">
        <f>IF('(Other Computations)'!B190=0,0,Inputs!D205*Inputs!D98*Inputs!I44*Inputs!D13*'GM Alloc Factors'!B15/('(Other Computations)'!B190+'(Other Computations)'!B203))</f>
        <v>0</v>
      </c>
      <c r="C646" s="76">
        <f>IF('(Other Computations)'!C190=0,0,Inputs!E205*Inputs!E98*Inputs!I44*Inputs!D13*'GM Alloc Factors'!C15/('(Other Computations)'!C190+'(Other Computations)'!C203))</f>
        <v>0</v>
      </c>
      <c r="D646" s="76">
        <f>IF('(Other Computations)'!D190=0,0,Inputs!F205*Inputs!F98*Inputs!I44*Inputs!D13*'GM Alloc Factors'!D15/('(Other Computations)'!D190+'(Other Computations)'!D203))</f>
        <v>0</v>
      </c>
      <c r="E646" s="76">
        <f>IF('(Other Computations)'!E190=0,0,Inputs!G205*Inputs!G98*Inputs!I44*Inputs!D13*'GM Alloc Factors'!E15/('(Other Computations)'!E190+'(Other Computations)'!E203))</f>
        <v>0</v>
      </c>
      <c r="F646" s="43">
        <f t="shared" si="68"/>
        <v>0</v>
      </c>
      <c r="G646" s="76">
        <f>IF('(Other Computations)'!G190=0,0,Inputs!I205*Inputs!I98*Inputs!I44*Inputs!D13*'GM Alloc Factors'!G15/('(Other Computations)'!G190+'(Other Computations)'!G203))</f>
        <v>0</v>
      </c>
      <c r="H646" s="76">
        <f>IF('(Other Computations)'!H190=0,0,Inputs!J205*Inputs!J98*Inputs!I44*Inputs!D13*'GM Alloc Factors'!H15/('(Other Computations)'!H190+'(Other Computations)'!H203))</f>
        <v>0</v>
      </c>
      <c r="I646" s="76">
        <f>IF('(Other Computations)'!I190=0,0,Inputs!K205*Inputs!K98*Inputs!I44*Inputs!D13*'GM Alloc Factors'!I15/('(Other Computations)'!I190+'(Other Computations)'!I203))</f>
        <v>0</v>
      </c>
      <c r="J646" s="76">
        <f>IF('(Other Computations)'!J190=0,0,Inputs!L205*Inputs!L98*Inputs!I44*Inputs!D13*'GM Alloc Factors'!J15/('(Other Computations)'!J190+'(Other Computations)'!J203))</f>
        <v>0</v>
      </c>
      <c r="K646" s="43">
        <f t="shared" si="69"/>
        <v>0</v>
      </c>
    </row>
    <row r="647" spans="1:11" ht="12.75" customHeight="1">
      <c r="A647" s="61" t="str">
        <f>"         "&amp;Labels!B74</f>
        <v xml:space="preserve">         Customer 6</v>
      </c>
      <c r="B647" s="76">
        <f>IF('(Other Computations)'!B191=0,0,Inputs!D206*Inputs!D99*Inputs!I45*Inputs!D13*'GM Alloc Factors'!B15/('(Other Computations)'!B191+'(Other Computations)'!B204))</f>
        <v>0</v>
      </c>
      <c r="C647" s="76">
        <f>IF('(Other Computations)'!C191=0,0,Inputs!E206*Inputs!E99*Inputs!I45*Inputs!D13*'GM Alloc Factors'!C15/('(Other Computations)'!C191+'(Other Computations)'!C204))</f>
        <v>0</v>
      </c>
      <c r="D647" s="76">
        <f>IF('(Other Computations)'!D191=0,0,Inputs!F206*Inputs!F99*Inputs!I45*Inputs!D13*'GM Alloc Factors'!D15/('(Other Computations)'!D191+'(Other Computations)'!D204))</f>
        <v>0</v>
      </c>
      <c r="E647" s="76">
        <f>IF('(Other Computations)'!E191=0,0,Inputs!G206*Inputs!G99*Inputs!I45*Inputs!D13*'GM Alloc Factors'!E15/('(Other Computations)'!E191+'(Other Computations)'!E204))</f>
        <v>0</v>
      </c>
      <c r="F647" s="43">
        <f t="shared" si="68"/>
        <v>0</v>
      </c>
      <c r="G647" s="76">
        <f>IF('(Other Computations)'!G191=0,0,Inputs!I206*Inputs!I99*Inputs!I45*Inputs!D13*'GM Alloc Factors'!G15/('(Other Computations)'!G191+'(Other Computations)'!G204))</f>
        <v>0</v>
      </c>
      <c r="H647" s="76">
        <f>IF('(Other Computations)'!H191=0,0,Inputs!J206*Inputs!J99*Inputs!I45*Inputs!D13*'GM Alloc Factors'!H15/('(Other Computations)'!H191+'(Other Computations)'!H204))</f>
        <v>0</v>
      </c>
      <c r="I647" s="76">
        <f>IF('(Other Computations)'!I191=0,0,Inputs!K206*Inputs!K99*Inputs!I45*Inputs!D13*'GM Alloc Factors'!I15/('(Other Computations)'!I191+'(Other Computations)'!I204))</f>
        <v>0</v>
      </c>
      <c r="J647" s="76">
        <f>IF('(Other Computations)'!J191=0,0,Inputs!L206*Inputs!L99*Inputs!I45*Inputs!D13*'GM Alloc Factors'!J15/('(Other Computations)'!J191+'(Other Computations)'!J204))</f>
        <v>0</v>
      </c>
      <c r="K647" s="43">
        <f t="shared" si="69"/>
        <v>0</v>
      </c>
    </row>
    <row r="648" spans="1:11" ht="12.75" customHeight="1">
      <c r="A648" s="61" t="str">
        <f>"         "&amp;Labels!B75</f>
        <v xml:space="preserve">         Customer 7</v>
      </c>
      <c r="B648" s="76">
        <f>IF('(Other Computations)'!B192=0,0,Inputs!D207*Inputs!D100*Inputs!I46*Inputs!D13*'GM Alloc Factors'!B15/('(Other Computations)'!B192+'(Other Computations)'!B205))</f>
        <v>0</v>
      </c>
      <c r="C648" s="76">
        <f>IF('(Other Computations)'!C192=0,0,Inputs!E207*Inputs!E100*Inputs!I46*Inputs!D13*'GM Alloc Factors'!C15/('(Other Computations)'!C192+'(Other Computations)'!C205))</f>
        <v>0</v>
      </c>
      <c r="D648" s="76">
        <f>IF('(Other Computations)'!D192=0,0,Inputs!F207*Inputs!F100*Inputs!I46*Inputs!D13*'GM Alloc Factors'!D15/('(Other Computations)'!D192+'(Other Computations)'!D205))</f>
        <v>0</v>
      </c>
      <c r="E648" s="76">
        <f>IF('(Other Computations)'!E192=0,0,Inputs!G207*Inputs!G100*Inputs!I46*Inputs!D13*'GM Alloc Factors'!E15/('(Other Computations)'!E192+'(Other Computations)'!E205))</f>
        <v>0</v>
      </c>
      <c r="F648" s="43">
        <f t="shared" si="68"/>
        <v>0</v>
      </c>
      <c r="G648" s="76">
        <f>IF('(Other Computations)'!G192=0,0,Inputs!I207*Inputs!I100*Inputs!I46*Inputs!D13*'GM Alloc Factors'!G15/('(Other Computations)'!G192+'(Other Computations)'!G205))</f>
        <v>0</v>
      </c>
      <c r="H648" s="76">
        <f>IF('(Other Computations)'!H192=0,0,Inputs!J207*Inputs!J100*Inputs!I46*Inputs!D13*'GM Alloc Factors'!H15/('(Other Computations)'!H192+'(Other Computations)'!H205))</f>
        <v>0</v>
      </c>
      <c r="I648" s="76">
        <f>IF('(Other Computations)'!I192=0,0,Inputs!K207*Inputs!K100*Inputs!I46*Inputs!D13*'GM Alloc Factors'!I15/('(Other Computations)'!I192+'(Other Computations)'!I205))</f>
        <v>0</v>
      </c>
      <c r="J648" s="76">
        <f>IF('(Other Computations)'!J192=0,0,Inputs!L207*Inputs!L100*Inputs!I46*Inputs!D13*'GM Alloc Factors'!J15/('(Other Computations)'!J192+'(Other Computations)'!J205))</f>
        <v>0</v>
      </c>
      <c r="K648" s="43">
        <f t="shared" si="69"/>
        <v>0</v>
      </c>
    </row>
    <row r="649" spans="1:11" ht="12.75" customHeight="1">
      <c r="A649" s="61" t="str">
        <f>"         "&amp;Labels!B76</f>
        <v xml:space="preserve">         Customer 8</v>
      </c>
      <c r="B649" s="76">
        <f>IF('(Other Computations)'!B193=0,0,Inputs!D208*Inputs!D101*Inputs!I47*Inputs!D13*'GM Alloc Factors'!B15/('(Other Computations)'!B193+'(Other Computations)'!B206))</f>
        <v>0</v>
      </c>
      <c r="C649" s="76">
        <f>IF('(Other Computations)'!C193=0,0,Inputs!E208*Inputs!E101*Inputs!I47*Inputs!D13*'GM Alloc Factors'!C15/('(Other Computations)'!C193+'(Other Computations)'!C206))</f>
        <v>0</v>
      </c>
      <c r="D649" s="76">
        <f>IF('(Other Computations)'!D193=0,0,Inputs!F208*Inputs!F101*Inputs!I47*Inputs!D13*'GM Alloc Factors'!D15/('(Other Computations)'!D193+'(Other Computations)'!D206))</f>
        <v>0</v>
      </c>
      <c r="E649" s="76">
        <f>IF('(Other Computations)'!E193=0,0,Inputs!G208*Inputs!G101*Inputs!I47*Inputs!D13*'GM Alloc Factors'!E15/('(Other Computations)'!E193+'(Other Computations)'!E206))</f>
        <v>0</v>
      </c>
      <c r="F649" s="43">
        <f t="shared" si="68"/>
        <v>0</v>
      </c>
      <c r="G649" s="76">
        <f>IF('(Other Computations)'!G193=0,0,Inputs!I208*Inputs!I101*Inputs!I47*Inputs!D13*'GM Alloc Factors'!G15/('(Other Computations)'!G193+'(Other Computations)'!G206))</f>
        <v>0</v>
      </c>
      <c r="H649" s="76">
        <f>IF('(Other Computations)'!H193=0,0,Inputs!J208*Inputs!J101*Inputs!I47*Inputs!D13*'GM Alloc Factors'!H15/('(Other Computations)'!H193+'(Other Computations)'!H206))</f>
        <v>0</v>
      </c>
      <c r="I649" s="76">
        <f>IF('(Other Computations)'!I193=0,0,Inputs!K208*Inputs!K101*Inputs!I47*Inputs!D13*'GM Alloc Factors'!I15/('(Other Computations)'!I193+'(Other Computations)'!I206))</f>
        <v>0</v>
      </c>
      <c r="J649" s="76">
        <f>IF('(Other Computations)'!J193=0,0,Inputs!L208*Inputs!L101*Inputs!I47*Inputs!D13*'GM Alloc Factors'!J15/('(Other Computations)'!J193+'(Other Computations)'!J206))</f>
        <v>0</v>
      </c>
      <c r="K649" s="43">
        <f t="shared" si="69"/>
        <v>0</v>
      </c>
    </row>
    <row r="650" spans="1:11" ht="12.75" customHeight="1">
      <c r="A650" s="61" t="str">
        <f>"         "&amp;Labels!B77</f>
        <v xml:space="preserve">         Customer 9</v>
      </c>
      <c r="B650" s="76">
        <f>IF('(Other Computations)'!B194=0,0,Inputs!D209*Inputs!D102*Inputs!I48*Inputs!D13*'GM Alloc Factors'!B15/('(Other Computations)'!B194+'(Other Computations)'!B207))</f>
        <v>0</v>
      </c>
      <c r="C650" s="76">
        <f>IF('(Other Computations)'!C194=0,0,Inputs!E209*Inputs!E102*Inputs!I48*Inputs!D13*'GM Alloc Factors'!C15/('(Other Computations)'!C194+'(Other Computations)'!C207))</f>
        <v>0</v>
      </c>
      <c r="D650" s="76">
        <f>IF('(Other Computations)'!D194=0,0,Inputs!F209*Inputs!F102*Inputs!I48*Inputs!D13*'GM Alloc Factors'!D15/('(Other Computations)'!D194+'(Other Computations)'!D207))</f>
        <v>0</v>
      </c>
      <c r="E650" s="76">
        <f>IF('(Other Computations)'!E194=0,0,Inputs!G209*Inputs!G102*Inputs!I48*Inputs!D13*'GM Alloc Factors'!E15/('(Other Computations)'!E194+'(Other Computations)'!E207))</f>
        <v>0</v>
      </c>
      <c r="F650" s="43">
        <f t="shared" si="68"/>
        <v>0</v>
      </c>
      <c r="G650" s="76">
        <f>IF('(Other Computations)'!G194=0,0,Inputs!I209*Inputs!I102*Inputs!I48*Inputs!D13*'GM Alloc Factors'!G15/('(Other Computations)'!G194+'(Other Computations)'!G207))</f>
        <v>0</v>
      </c>
      <c r="H650" s="76">
        <f>IF('(Other Computations)'!H194=0,0,Inputs!J209*Inputs!J102*Inputs!I48*Inputs!D13*'GM Alloc Factors'!H15/('(Other Computations)'!H194+'(Other Computations)'!H207))</f>
        <v>0</v>
      </c>
      <c r="I650" s="76">
        <f>IF('(Other Computations)'!I194=0,0,Inputs!K209*Inputs!K102*Inputs!I48*Inputs!D13*'GM Alloc Factors'!I15/('(Other Computations)'!I194+'(Other Computations)'!I207))</f>
        <v>0</v>
      </c>
      <c r="J650" s="76">
        <f>IF('(Other Computations)'!J194=0,0,Inputs!L209*Inputs!L102*Inputs!I48*Inputs!D13*'GM Alloc Factors'!J15/('(Other Computations)'!J194+'(Other Computations)'!J207))</f>
        <v>0</v>
      </c>
      <c r="K650" s="43">
        <f t="shared" si="69"/>
        <v>0</v>
      </c>
    </row>
    <row r="651" spans="1:11" ht="12.75" customHeight="1">
      <c r="A651" s="61" t="str">
        <f>"         "&amp;Labels!B78</f>
        <v xml:space="preserve">         Customer 10</v>
      </c>
      <c r="B651" s="76">
        <f>IF('(Other Computations)'!B195=0,0,Inputs!D210*Inputs!D103*Inputs!I49*Inputs!D13*'GM Alloc Factors'!B15/('(Other Computations)'!B195+'(Other Computations)'!B208))</f>
        <v>0</v>
      </c>
      <c r="C651" s="76">
        <f>IF('(Other Computations)'!C195=0,0,Inputs!E210*Inputs!E103*Inputs!I49*Inputs!D13*'GM Alloc Factors'!C15/('(Other Computations)'!C195+'(Other Computations)'!C208))</f>
        <v>0</v>
      </c>
      <c r="D651" s="76">
        <f>IF('(Other Computations)'!D195=0,0,Inputs!F210*Inputs!F103*Inputs!I49*Inputs!D13*'GM Alloc Factors'!D15/('(Other Computations)'!D195+'(Other Computations)'!D208))</f>
        <v>0</v>
      </c>
      <c r="E651" s="76">
        <f>IF('(Other Computations)'!E195=0,0,Inputs!G210*Inputs!G103*Inputs!I49*Inputs!D13*'GM Alloc Factors'!E15/('(Other Computations)'!E195+'(Other Computations)'!E208))</f>
        <v>0</v>
      </c>
      <c r="F651" s="43">
        <f t="shared" si="68"/>
        <v>0</v>
      </c>
      <c r="G651" s="76">
        <f>IF('(Other Computations)'!G195=0,0,Inputs!I210*Inputs!I103*Inputs!I49*Inputs!D13*'GM Alloc Factors'!G15/('(Other Computations)'!G195+'(Other Computations)'!G208))</f>
        <v>0</v>
      </c>
      <c r="H651" s="76">
        <f>IF('(Other Computations)'!H195=0,0,Inputs!J210*Inputs!J103*Inputs!I49*Inputs!D13*'GM Alloc Factors'!H15/('(Other Computations)'!H195+'(Other Computations)'!H208))</f>
        <v>0</v>
      </c>
      <c r="I651" s="76">
        <f>IF('(Other Computations)'!I195=0,0,Inputs!K210*Inputs!K103*Inputs!I49*Inputs!D13*'GM Alloc Factors'!I15/('(Other Computations)'!I195+'(Other Computations)'!I208))</f>
        <v>0</v>
      </c>
      <c r="J651" s="76">
        <f>IF('(Other Computations)'!J195=0,0,Inputs!L210*Inputs!L103*Inputs!I49*Inputs!D13*'GM Alloc Factors'!J15/('(Other Computations)'!J195+'(Other Computations)'!J208))</f>
        <v>0</v>
      </c>
      <c r="K651" s="43">
        <f t="shared" si="69"/>
        <v>0</v>
      </c>
    </row>
    <row r="652" spans="1:11" ht="12.75" customHeight="1">
      <c r="A652" s="61" t="str">
        <f>"         "&amp;Labels!C68</f>
        <v xml:space="preserve">         Total</v>
      </c>
      <c r="B652" s="84">
        <f>SUM(B642:B651)</f>
        <v>0</v>
      </c>
      <c r="C652" s="84">
        <f>SUM(C642:C651)</f>
        <v>0</v>
      </c>
      <c r="D652" s="84">
        <f>SUM(D642:D651)</f>
        <v>0</v>
      </c>
      <c r="E652" s="84">
        <f>SUM(E642:E651)</f>
        <v>0</v>
      </c>
      <c r="F652" s="43">
        <f t="shared" si="68"/>
        <v>0</v>
      </c>
      <c r="G652" s="84">
        <f>SUM(G642:G651)</f>
        <v>0</v>
      </c>
      <c r="H652" s="84">
        <f>SUM(H642:H651)</f>
        <v>0</v>
      </c>
      <c r="I652" s="84">
        <f>SUM(I642:I651)</f>
        <v>0</v>
      </c>
      <c r="J652" s="84">
        <f>SUM(J642:J651)</f>
        <v>0</v>
      </c>
      <c r="K652" s="43">
        <f t="shared" si="69"/>
        <v>0</v>
      </c>
    </row>
    <row r="653" spans="1:11" ht="12.75" customHeight="1">
      <c r="A653" s="61" t="str">
        <f>"      "&amp;Labels!B91</f>
        <v xml:space="preserve">      Q 7</v>
      </c>
      <c r="B653" s="84"/>
      <c r="C653" s="84"/>
      <c r="D653" s="84"/>
      <c r="E653" s="84"/>
      <c r="F653" s="43"/>
      <c r="G653" s="84"/>
      <c r="H653" s="84"/>
      <c r="I653" s="84"/>
      <c r="J653" s="84"/>
      <c r="K653" s="43"/>
    </row>
    <row r="654" spans="1:11" ht="12.75" customHeight="1">
      <c r="A654" s="61" t="str">
        <f>"         "&amp;Labels!B69</f>
        <v xml:space="preserve">         Customer 1</v>
      </c>
      <c r="B654" s="76">
        <f>IF('(Other Computations)'!B186=0,0,Inputs!D201*Inputs!D94*Inputs!J40*Inputs!D13*'GM Alloc Factors'!B16/('(Other Computations)'!B186+'(Other Computations)'!B199))</f>
        <v>0</v>
      </c>
      <c r="C654" s="76">
        <f>IF('(Other Computations)'!C186=0,0,Inputs!E201*Inputs!E94*Inputs!J40*Inputs!D13*'GM Alloc Factors'!C16/('(Other Computations)'!C186+'(Other Computations)'!C199))</f>
        <v>0</v>
      </c>
      <c r="D654" s="76">
        <f>IF('(Other Computations)'!D186=0,0,Inputs!F201*Inputs!F94*Inputs!J40*Inputs!D13*'GM Alloc Factors'!D16/('(Other Computations)'!D186+'(Other Computations)'!D199))</f>
        <v>0</v>
      </c>
      <c r="E654" s="76">
        <f>IF('(Other Computations)'!E186=0,0,Inputs!G201*Inputs!G94*Inputs!J40*Inputs!D13*'GM Alloc Factors'!E16/('(Other Computations)'!E186+'(Other Computations)'!E199))</f>
        <v>0</v>
      </c>
      <c r="F654" s="43">
        <f t="shared" ref="F654:F664" si="70">SUM(B654:E654)</f>
        <v>0</v>
      </c>
      <c r="G654" s="76">
        <f>IF('(Other Computations)'!G186=0,0,Inputs!I201*Inputs!I94*Inputs!J40*Inputs!D13*'GM Alloc Factors'!G16/('(Other Computations)'!G186+'(Other Computations)'!G199))</f>
        <v>0</v>
      </c>
      <c r="H654" s="76">
        <f>IF('(Other Computations)'!H186=0,0,Inputs!J201*Inputs!J94*Inputs!J40*Inputs!D13*'GM Alloc Factors'!H16/('(Other Computations)'!H186+'(Other Computations)'!H199))</f>
        <v>0</v>
      </c>
      <c r="I654" s="76">
        <f>IF('(Other Computations)'!I186=0,0,Inputs!K201*Inputs!K94*Inputs!J40*Inputs!D13*'GM Alloc Factors'!I16/('(Other Computations)'!I186+'(Other Computations)'!I199))</f>
        <v>0</v>
      </c>
      <c r="J654" s="76">
        <f>IF('(Other Computations)'!J186=0,0,Inputs!L201*Inputs!L94*Inputs!J40*Inputs!D13*'GM Alloc Factors'!J16/('(Other Computations)'!J186+'(Other Computations)'!J199))</f>
        <v>0</v>
      </c>
      <c r="K654" s="43">
        <f t="shared" ref="K654:K664" si="71">SUM(G654:J654)</f>
        <v>0</v>
      </c>
    </row>
    <row r="655" spans="1:11" ht="12.75" customHeight="1">
      <c r="A655" s="61" t="str">
        <f>"         "&amp;Labels!B70</f>
        <v xml:space="preserve">         Customer 2</v>
      </c>
      <c r="B655" s="76">
        <f>IF('(Other Computations)'!B187=0,0,Inputs!D202*Inputs!D95*Inputs!J41*Inputs!D13*'GM Alloc Factors'!B16/('(Other Computations)'!B187+'(Other Computations)'!B200))</f>
        <v>0</v>
      </c>
      <c r="C655" s="76">
        <f>IF('(Other Computations)'!C187=0,0,Inputs!E202*Inputs!E95*Inputs!J41*Inputs!D13*'GM Alloc Factors'!C16/('(Other Computations)'!C187+'(Other Computations)'!C200))</f>
        <v>0</v>
      </c>
      <c r="D655" s="76">
        <f>IF('(Other Computations)'!D187=0,0,Inputs!F202*Inputs!F95*Inputs!J41*Inputs!D13*'GM Alloc Factors'!D16/('(Other Computations)'!D187+'(Other Computations)'!D200))</f>
        <v>0</v>
      </c>
      <c r="E655" s="76">
        <f>IF('(Other Computations)'!E187=0,0,Inputs!G202*Inputs!G95*Inputs!J41*Inputs!D13*'GM Alloc Factors'!E16/('(Other Computations)'!E187+'(Other Computations)'!E200))</f>
        <v>0</v>
      </c>
      <c r="F655" s="43">
        <f t="shared" si="70"/>
        <v>0</v>
      </c>
      <c r="G655" s="76">
        <f>IF('(Other Computations)'!G187=0,0,Inputs!I202*Inputs!I95*Inputs!J41*Inputs!D13*'GM Alloc Factors'!G16/('(Other Computations)'!G187+'(Other Computations)'!G200))</f>
        <v>0</v>
      </c>
      <c r="H655" s="76">
        <f>IF('(Other Computations)'!H187=0,0,Inputs!J202*Inputs!J95*Inputs!J41*Inputs!D13*'GM Alloc Factors'!H16/('(Other Computations)'!H187+'(Other Computations)'!H200))</f>
        <v>0</v>
      </c>
      <c r="I655" s="76">
        <f>IF('(Other Computations)'!I187=0,0,Inputs!K202*Inputs!K95*Inputs!J41*Inputs!D13*'GM Alloc Factors'!I16/('(Other Computations)'!I187+'(Other Computations)'!I200))</f>
        <v>0</v>
      </c>
      <c r="J655" s="76">
        <f>IF('(Other Computations)'!J187=0,0,Inputs!L202*Inputs!L95*Inputs!J41*Inputs!D13*'GM Alloc Factors'!J16/('(Other Computations)'!J187+'(Other Computations)'!J200))</f>
        <v>0</v>
      </c>
      <c r="K655" s="43">
        <f t="shared" si="71"/>
        <v>0</v>
      </c>
    </row>
    <row r="656" spans="1:11" ht="12.75" customHeight="1">
      <c r="A656" s="61" t="str">
        <f>"         "&amp;Labels!B71</f>
        <v xml:space="preserve">         Customer 3</v>
      </c>
      <c r="B656" s="76">
        <f>IF('(Other Computations)'!B188=0,0,Inputs!D203*Inputs!D96*Inputs!J42*Inputs!D13*'GM Alloc Factors'!B16/('(Other Computations)'!B188+'(Other Computations)'!B201))</f>
        <v>0</v>
      </c>
      <c r="C656" s="76">
        <f>IF('(Other Computations)'!C188=0,0,Inputs!E203*Inputs!E96*Inputs!J42*Inputs!D13*'GM Alloc Factors'!C16/('(Other Computations)'!C188+'(Other Computations)'!C201))</f>
        <v>0</v>
      </c>
      <c r="D656" s="76">
        <f>IF('(Other Computations)'!D188=0,0,Inputs!F203*Inputs!F96*Inputs!J42*Inputs!D13*'GM Alloc Factors'!D16/('(Other Computations)'!D188+'(Other Computations)'!D201))</f>
        <v>0</v>
      </c>
      <c r="E656" s="76">
        <f>IF('(Other Computations)'!E188=0,0,Inputs!G203*Inputs!G96*Inputs!J42*Inputs!D13*'GM Alloc Factors'!E16/('(Other Computations)'!E188+'(Other Computations)'!E201))</f>
        <v>0</v>
      </c>
      <c r="F656" s="43">
        <f t="shared" si="70"/>
        <v>0</v>
      </c>
      <c r="G656" s="76">
        <f>IF('(Other Computations)'!G188=0,0,Inputs!I203*Inputs!I96*Inputs!J42*Inputs!D13*'GM Alloc Factors'!G16/('(Other Computations)'!G188+'(Other Computations)'!G201))</f>
        <v>0</v>
      </c>
      <c r="H656" s="76">
        <f>IF('(Other Computations)'!H188=0,0,Inputs!J203*Inputs!J96*Inputs!J42*Inputs!D13*'GM Alloc Factors'!H16/('(Other Computations)'!H188+'(Other Computations)'!H201))</f>
        <v>0</v>
      </c>
      <c r="I656" s="76">
        <f>IF('(Other Computations)'!I188=0,0,Inputs!K203*Inputs!K96*Inputs!J42*Inputs!D13*'GM Alloc Factors'!I16/('(Other Computations)'!I188+'(Other Computations)'!I201))</f>
        <v>0</v>
      </c>
      <c r="J656" s="76">
        <f>IF('(Other Computations)'!J188=0,0,Inputs!L203*Inputs!L96*Inputs!J42*Inputs!D13*'GM Alloc Factors'!J16/('(Other Computations)'!J188+'(Other Computations)'!J201))</f>
        <v>0</v>
      </c>
      <c r="K656" s="43">
        <f t="shared" si="71"/>
        <v>0</v>
      </c>
    </row>
    <row r="657" spans="1:11" ht="12.75" customHeight="1">
      <c r="A657" s="61" t="str">
        <f>"         "&amp;Labels!B72</f>
        <v xml:space="preserve">         Customer 4</v>
      </c>
      <c r="B657" s="76">
        <f>IF('(Other Computations)'!B189=0,0,Inputs!D204*Inputs!D97*Inputs!J43*Inputs!D13*'GM Alloc Factors'!B16/('(Other Computations)'!B189+'(Other Computations)'!B202))</f>
        <v>0</v>
      </c>
      <c r="C657" s="76">
        <f>IF('(Other Computations)'!C189=0,0,Inputs!E204*Inputs!E97*Inputs!J43*Inputs!D13*'GM Alloc Factors'!C16/('(Other Computations)'!C189+'(Other Computations)'!C202))</f>
        <v>0</v>
      </c>
      <c r="D657" s="76">
        <f>IF('(Other Computations)'!D189=0,0,Inputs!F204*Inputs!F97*Inputs!J43*Inputs!D13*'GM Alloc Factors'!D16/('(Other Computations)'!D189+'(Other Computations)'!D202))</f>
        <v>0</v>
      </c>
      <c r="E657" s="76">
        <f>IF('(Other Computations)'!E189=0,0,Inputs!G204*Inputs!G97*Inputs!J43*Inputs!D13*'GM Alloc Factors'!E16/('(Other Computations)'!E189+'(Other Computations)'!E202))</f>
        <v>0</v>
      </c>
      <c r="F657" s="43">
        <f t="shared" si="70"/>
        <v>0</v>
      </c>
      <c r="G657" s="76">
        <f>IF('(Other Computations)'!G189=0,0,Inputs!I204*Inputs!I97*Inputs!J43*Inputs!D13*'GM Alloc Factors'!G16/('(Other Computations)'!G189+'(Other Computations)'!G202))</f>
        <v>0</v>
      </c>
      <c r="H657" s="76">
        <f>IF('(Other Computations)'!H189=0,0,Inputs!J204*Inputs!J97*Inputs!J43*Inputs!D13*'GM Alloc Factors'!H16/('(Other Computations)'!H189+'(Other Computations)'!H202))</f>
        <v>0</v>
      </c>
      <c r="I657" s="76">
        <f>IF('(Other Computations)'!I189=0,0,Inputs!K204*Inputs!K97*Inputs!J43*Inputs!D13*'GM Alloc Factors'!I16/('(Other Computations)'!I189+'(Other Computations)'!I202))</f>
        <v>0</v>
      </c>
      <c r="J657" s="76">
        <f>IF('(Other Computations)'!J189=0,0,Inputs!L204*Inputs!L97*Inputs!J43*Inputs!D13*'GM Alloc Factors'!J16/('(Other Computations)'!J189+'(Other Computations)'!J202))</f>
        <v>0</v>
      </c>
      <c r="K657" s="43">
        <f t="shared" si="71"/>
        <v>0</v>
      </c>
    </row>
    <row r="658" spans="1:11" ht="12.75" customHeight="1">
      <c r="A658" s="61" t="str">
        <f>"         "&amp;Labels!B73</f>
        <v xml:space="preserve">         Customer 5</v>
      </c>
      <c r="B658" s="76">
        <f>IF('(Other Computations)'!B190=0,0,Inputs!D205*Inputs!D98*Inputs!J44*Inputs!D13*'GM Alloc Factors'!B16/('(Other Computations)'!B190+'(Other Computations)'!B203))</f>
        <v>0</v>
      </c>
      <c r="C658" s="76">
        <f>IF('(Other Computations)'!C190=0,0,Inputs!E205*Inputs!E98*Inputs!J44*Inputs!D13*'GM Alloc Factors'!C16/('(Other Computations)'!C190+'(Other Computations)'!C203))</f>
        <v>0</v>
      </c>
      <c r="D658" s="76">
        <f>IF('(Other Computations)'!D190=0,0,Inputs!F205*Inputs!F98*Inputs!J44*Inputs!D13*'GM Alloc Factors'!D16/('(Other Computations)'!D190+'(Other Computations)'!D203))</f>
        <v>0</v>
      </c>
      <c r="E658" s="76">
        <f>IF('(Other Computations)'!E190=0,0,Inputs!G205*Inputs!G98*Inputs!J44*Inputs!D13*'GM Alloc Factors'!E16/('(Other Computations)'!E190+'(Other Computations)'!E203))</f>
        <v>0</v>
      </c>
      <c r="F658" s="43">
        <f t="shared" si="70"/>
        <v>0</v>
      </c>
      <c r="G658" s="76">
        <f>IF('(Other Computations)'!G190=0,0,Inputs!I205*Inputs!I98*Inputs!J44*Inputs!D13*'GM Alloc Factors'!G16/('(Other Computations)'!G190+'(Other Computations)'!G203))</f>
        <v>0</v>
      </c>
      <c r="H658" s="76">
        <f>IF('(Other Computations)'!H190=0,0,Inputs!J205*Inputs!J98*Inputs!J44*Inputs!D13*'GM Alloc Factors'!H16/('(Other Computations)'!H190+'(Other Computations)'!H203))</f>
        <v>0</v>
      </c>
      <c r="I658" s="76">
        <f>IF('(Other Computations)'!I190=0,0,Inputs!K205*Inputs!K98*Inputs!J44*Inputs!D13*'GM Alloc Factors'!I16/('(Other Computations)'!I190+'(Other Computations)'!I203))</f>
        <v>0</v>
      </c>
      <c r="J658" s="76">
        <f>IF('(Other Computations)'!J190=0,0,Inputs!L205*Inputs!L98*Inputs!J44*Inputs!D13*'GM Alloc Factors'!J16/('(Other Computations)'!J190+'(Other Computations)'!J203))</f>
        <v>0</v>
      </c>
      <c r="K658" s="43">
        <f t="shared" si="71"/>
        <v>0</v>
      </c>
    </row>
    <row r="659" spans="1:11" ht="12.75" customHeight="1">
      <c r="A659" s="61" t="str">
        <f>"         "&amp;Labels!B74</f>
        <v xml:space="preserve">         Customer 6</v>
      </c>
      <c r="B659" s="76">
        <f>IF('(Other Computations)'!B191=0,0,Inputs!D206*Inputs!D99*Inputs!J45*Inputs!D13*'GM Alloc Factors'!B16/('(Other Computations)'!B191+'(Other Computations)'!B204))</f>
        <v>0</v>
      </c>
      <c r="C659" s="76">
        <f>IF('(Other Computations)'!C191=0,0,Inputs!E206*Inputs!E99*Inputs!J45*Inputs!D13*'GM Alloc Factors'!C16/('(Other Computations)'!C191+'(Other Computations)'!C204))</f>
        <v>0</v>
      </c>
      <c r="D659" s="76">
        <f>IF('(Other Computations)'!D191=0,0,Inputs!F206*Inputs!F99*Inputs!J45*Inputs!D13*'GM Alloc Factors'!D16/('(Other Computations)'!D191+'(Other Computations)'!D204))</f>
        <v>0</v>
      </c>
      <c r="E659" s="76">
        <f>IF('(Other Computations)'!E191=0,0,Inputs!G206*Inputs!G99*Inputs!J45*Inputs!D13*'GM Alloc Factors'!E16/('(Other Computations)'!E191+'(Other Computations)'!E204))</f>
        <v>0</v>
      </c>
      <c r="F659" s="43">
        <f t="shared" si="70"/>
        <v>0</v>
      </c>
      <c r="G659" s="76">
        <f>IF('(Other Computations)'!G191=0,0,Inputs!I206*Inputs!I99*Inputs!J45*Inputs!D13*'GM Alloc Factors'!G16/('(Other Computations)'!G191+'(Other Computations)'!G204))</f>
        <v>0</v>
      </c>
      <c r="H659" s="76">
        <f>IF('(Other Computations)'!H191=0,0,Inputs!J206*Inputs!J99*Inputs!J45*Inputs!D13*'GM Alloc Factors'!H16/('(Other Computations)'!H191+'(Other Computations)'!H204))</f>
        <v>0</v>
      </c>
      <c r="I659" s="76">
        <f>IF('(Other Computations)'!I191=0,0,Inputs!K206*Inputs!K99*Inputs!J45*Inputs!D13*'GM Alloc Factors'!I16/('(Other Computations)'!I191+'(Other Computations)'!I204))</f>
        <v>0</v>
      </c>
      <c r="J659" s="76">
        <f>IF('(Other Computations)'!J191=0,0,Inputs!L206*Inputs!L99*Inputs!J45*Inputs!D13*'GM Alloc Factors'!J16/('(Other Computations)'!J191+'(Other Computations)'!J204))</f>
        <v>0</v>
      </c>
      <c r="K659" s="43">
        <f t="shared" si="71"/>
        <v>0</v>
      </c>
    </row>
    <row r="660" spans="1:11" ht="12.75" customHeight="1">
      <c r="A660" s="61" t="str">
        <f>"         "&amp;Labels!B75</f>
        <v xml:space="preserve">         Customer 7</v>
      </c>
      <c r="B660" s="76">
        <f>IF('(Other Computations)'!B192=0,0,Inputs!D207*Inputs!D100*Inputs!J46*Inputs!D13*'GM Alloc Factors'!B16/('(Other Computations)'!B192+'(Other Computations)'!B205))</f>
        <v>0</v>
      </c>
      <c r="C660" s="76">
        <f>IF('(Other Computations)'!C192=0,0,Inputs!E207*Inputs!E100*Inputs!J46*Inputs!D13*'GM Alloc Factors'!C16/('(Other Computations)'!C192+'(Other Computations)'!C205))</f>
        <v>0</v>
      </c>
      <c r="D660" s="76">
        <f>IF('(Other Computations)'!D192=0,0,Inputs!F207*Inputs!F100*Inputs!J46*Inputs!D13*'GM Alloc Factors'!D16/('(Other Computations)'!D192+'(Other Computations)'!D205))</f>
        <v>0</v>
      </c>
      <c r="E660" s="76">
        <f>IF('(Other Computations)'!E192=0,0,Inputs!G207*Inputs!G100*Inputs!J46*Inputs!D13*'GM Alloc Factors'!E16/('(Other Computations)'!E192+'(Other Computations)'!E205))</f>
        <v>0</v>
      </c>
      <c r="F660" s="43">
        <f t="shared" si="70"/>
        <v>0</v>
      </c>
      <c r="G660" s="76">
        <f>IF('(Other Computations)'!G192=0,0,Inputs!I207*Inputs!I100*Inputs!J46*Inputs!D13*'GM Alloc Factors'!G16/('(Other Computations)'!G192+'(Other Computations)'!G205))</f>
        <v>0</v>
      </c>
      <c r="H660" s="76">
        <f>IF('(Other Computations)'!H192=0,0,Inputs!J207*Inputs!J100*Inputs!J46*Inputs!D13*'GM Alloc Factors'!H16/('(Other Computations)'!H192+'(Other Computations)'!H205))</f>
        <v>0</v>
      </c>
      <c r="I660" s="76">
        <f>IF('(Other Computations)'!I192=0,0,Inputs!K207*Inputs!K100*Inputs!J46*Inputs!D13*'GM Alloc Factors'!I16/('(Other Computations)'!I192+'(Other Computations)'!I205))</f>
        <v>0</v>
      </c>
      <c r="J660" s="76">
        <f>IF('(Other Computations)'!J192=0,0,Inputs!L207*Inputs!L100*Inputs!J46*Inputs!D13*'GM Alloc Factors'!J16/('(Other Computations)'!J192+'(Other Computations)'!J205))</f>
        <v>0</v>
      </c>
      <c r="K660" s="43">
        <f t="shared" si="71"/>
        <v>0</v>
      </c>
    </row>
    <row r="661" spans="1:11" ht="12.75" customHeight="1">
      <c r="A661" s="61" t="str">
        <f>"         "&amp;Labels!B76</f>
        <v xml:space="preserve">         Customer 8</v>
      </c>
      <c r="B661" s="76">
        <f>IF('(Other Computations)'!B193=0,0,Inputs!D208*Inputs!D101*Inputs!J47*Inputs!D13*'GM Alloc Factors'!B16/('(Other Computations)'!B193+'(Other Computations)'!B206))</f>
        <v>0</v>
      </c>
      <c r="C661" s="76">
        <f>IF('(Other Computations)'!C193=0,0,Inputs!E208*Inputs!E101*Inputs!J47*Inputs!D13*'GM Alloc Factors'!C16/('(Other Computations)'!C193+'(Other Computations)'!C206))</f>
        <v>0</v>
      </c>
      <c r="D661" s="76">
        <f>IF('(Other Computations)'!D193=0,0,Inputs!F208*Inputs!F101*Inputs!J47*Inputs!D13*'GM Alloc Factors'!D16/('(Other Computations)'!D193+'(Other Computations)'!D206))</f>
        <v>0</v>
      </c>
      <c r="E661" s="76">
        <f>IF('(Other Computations)'!E193=0,0,Inputs!G208*Inputs!G101*Inputs!J47*Inputs!D13*'GM Alloc Factors'!E16/('(Other Computations)'!E193+'(Other Computations)'!E206))</f>
        <v>0</v>
      </c>
      <c r="F661" s="43">
        <f t="shared" si="70"/>
        <v>0</v>
      </c>
      <c r="G661" s="76">
        <f>IF('(Other Computations)'!G193=0,0,Inputs!I208*Inputs!I101*Inputs!J47*Inputs!D13*'GM Alloc Factors'!G16/('(Other Computations)'!G193+'(Other Computations)'!G206))</f>
        <v>0</v>
      </c>
      <c r="H661" s="76">
        <f>IF('(Other Computations)'!H193=0,0,Inputs!J208*Inputs!J101*Inputs!J47*Inputs!D13*'GM Alloc Factors'!H16/('(Other Computations)'!H193+'(Other Computations)'!H206))</f>
        <v>0</v>
      </c>
      <c r="I661" s="76">
        <f>IF('(Other Computations)'!I193=0,0,Inputs!K208*Inputs!K101*Inputs!J47*Inputs!D13*'GM Alloc Factors'!I16/('(Other Computations)'!I193+'(Other Computations)'!I206))</f>
        <v>0</v>
      </c>
      <c r="J661" s="76">
        <f>IF('(Other Computations)'!J193=0,0,Inputs!L208*Inputs!L101*Inputs!J47*Inputs!D13*'GM Alloc Factors'!J16/('(Other Computations)'!J193+'(Other Computations)'!J206))</f>
        <v>0</v>
      </c>
      <c r="K661" s="43">
        <f t="shared" si="71"/>
        <v>0</v>
      </c>
    </row>
    <row r="662" spans="1:11" ht="12.75" customHeight="1">
      <c r="A662" s="61" t="str">
        <f>"         "&amp;Labels!B77</f>
        <v xml:space="preserve">         Customer 9</v>
      </c>
      <c r="B662" s="76">
        <f>IF('(Other Computations)'!B194=0,0,Inputs!D209*Inputs!D102*Inputs!J48*Inputs!D13*'GM Alloc Factors'!B16/('(Other Computations)'!B194+'(Other Computations)'!B207))</f>
        <v>0</v>
      </c>
      <c r="C662" s="76">
        <f>IF('(Other Computations)'!C194=0,0,Inputs!E209*Inputs!E102*Inputs!J48*Inputs!D13*'GM Alloc Factors'!C16/('(Other Computations)'!C194+'(Other Computations)'!C207))</f>
        <v>0</v>
      </c>
      <c r="D662" s="76">
        <f>IF('(Other Computations)'!D194=0,0,Inputs!F209*Inputs!F102*Inputs!J48*Inputs!D13*'GM Alloc Factors'!D16/('(Other Computations)'!D194+'(Other Computations)'!D207))</f>
        <v>0</v>
      </c>
      <c r="E662" s="76">
        <f>IF('(Other Computations)'!E194=0,0,Inputs!G209*Inputs!G102*Inputs!J48*Inputs!D13*'GM Alloc Factors'!E16/('(Other Computations)'!E194+'(Other Computations)'!E207))</f>
        <v>0</v>
      </c>
      <c r="F662" s="43">
        <f t="shared" si="70"/>
        <v>0</v>
      </c>
      <c r="G662" s="76">
        <f>IF('(Other Computations)'!G194=0,0,Inputs!I209*Inputs!I102*Inputs!J48*Inputs!D13*'GM Alloc Factors'!G16/('(Other Computations)'!G194+'(Other Computations)'!G207))</f>
        <v>0</v>
      </c>
      <c r="H662" s="76">
        <f>IF('(Other Computations)'!H194=0,0,Inputs!J209*Inputs!J102*Inputs!J48*Inputs!D13*'GM Alloc Factors'!H16/('(Other Computations)'!H194+'(Other Computations)'!H207))</f>
        <v>0</v>
      </c>
      <c r="I662" s="76">
        <f>IF('(Other Computations)'!I194=0,0,Inputs!K209*Inputs!K102*Inputs!J48*Inputs!D13*'GM Alloc Factors'!I16/('(Other Computations)'!I194+'(Other Computations)'!I207))</f>
        <v>0</v>
      </c>
      <c r="J662" s="76">
        <f>IF('(Other Computations)'!J194=0,0,Inputs!L209*Inputs!L102*Inputs!J48*Inputs!D13*'GM Alloc Factors'!J16/('(Other Computations)'!J194+'(Other Computations)'!J207))</f>
        <v>0</v>
      </c>
      <c r="K662" s="43">
        <f t="shared" si="71"/>
        <v>0</v>
      </c>
    </row>
    <row r="663" spans="1:11" ht="12.75" customHeight="1">
      <c r="A663" s="61" t="str">
        <f>"         "&amp;Labels!B78</f>
        <v xml:space="preserve">         Customer 10</v>
      </c>
      <c r="B663" s="76">
        <f>IF('(Other Computations)'!B195=0,0,Inputs!D210*Inputs!D103*Inputs!J49*Inputs!D13*'GM Alloc Factors'!B16/('(Other Computations)'!B195+'(Other Computations)'!B208))</f>
        <v>0</v>
      </c>
      <c r="C663" s="76">
        <f>IF('(Other Computations)'!C195=0,0,Inputs!E210*Inputs!E103*Inputs!J49*Inputs!D13*'GM Alloc Factors'!C16/('(Other Computations)'!C195+'(Other Computations)'!C208))</f>
        <v>0</v>
      </c>
      <c r="D663" s="76">
        <f>IF('(Other Computations)'!D195=0,0,Inputs!F210*Inputs!F103*Inputs!J49*Inputs!D13*'GM Alloc Factors'!D16/('(Other Computations)'!D195+'(Other Computations)'!D208))</f>
        <v>0</v>
      </c>
      <c r="E663" s="76">
        <f>IF('(Other Computations)'!E195=0,0,Inputs!G210*Inputs!G103*Inputs!J49*Inputs!D13*'GM Alloc Factors'!E16/('(Other Computations)'!E195+'(Other Computations)'!E208))</f>
        <v>0</v>
      </c>
      <c r="F663" s="43">
        <f t="shared" si="70"/>
        <v>0</v>
      </c>
      <c r="G663" s="76">
        <f>IF('(Other Computations)'!G195=0,0,Inputs!I210*Inputs!I103*Inputs!J49*Inputs!D13*'GM Alloc Factors'!G16/('(Other Computations)'!G195+'(Other Computations)'!G208))</f>
        <v>0</v>
      </c>
      <c r="H663" s="76">
        <f>IF('(Other Computations)'!H195=0,0,Inputs!J210*Inputs!J103*Inputs!J49*Inputs!D13*'GM Alloc Factors'!H16/('(Other Computations)'!H195+'(Other Computations)'!H208))</f>
        <v>0</v>
      </c>
      <c r="I663" s="76">
        <f>IF('(Other Computations)'!I195=0,0,Inputs!K210*Inputs!K103*Inputs!J49*Inputs!D13*'GM Alloc Factors'!I16/('(Other Computations)'!I195+'(Other Computations)'!I208))</f>
        <v>0</v>
      </c>
      <c r="J663" s="76">
        <f>IF('(Other Computations)'!J195=0,0,Inputs!L210*Inputs!L103*Inputs!J49*Inputs!D13*'GM Alloc Factors'!J16/('(Other Computations)'!J195+'(Other Computations)'!J208))</f>
        <v>0</v>
      </c>
      <c r="K663" s="43">
        <f t="shared" si="71"/>
        <v>0</v>
      </c>
    </row>
    <row r="664" spans="1:11" ht="12.75" customHeight="1">
      <c r="A664" s="61" t="str">
        <f>"         "&amp;Labels!C68</f>
        <v xml:space="preserve">         Total</v>
      </c>
      <c r="B664" s="84">
        <f>SUM(B654:B663)</f>
        <v>0</v>
      </c>
      <c r="C664" s="84">
        <f>SUM(C654:C663)</f>
        <v>0</v>
      </c>
      <c r="D664" s="84">
        <f>SUM(D654:D663)</f>
        <v>0</v>
      </c>
      <c r="E664" s="84">
        <f>SUM(E654:E663)</f>
        <v>0</v>
      </c>
      <c r="F664" s="43">
        <f t="shared" si="70"/>
        <v>0</v>
      </c>
      <c r="G664" s="84">
        <f>SUM(G654:G663)</f>
        <v>0</v>
      </c>
      <c r="H664" s="84">
        <f>SUM(H654:H663)</f>
        <v>0</v>
      </c>
      <c r="I664" s="84">
        <f>SUM(I654:I663)</f>
        <v>0</v>
      </c>
      <c r="J664" s="84">
        <f>SUM(J654:J663)</f>
        <v>0</v>
      </c>
      <c r="K664" s="43">
        <f t="shared" si="71"/>
        <v>0</v>
      </c>
    </row>
    <row r="665" spans="1:11" ht="12.75" customHeight="1">
      <c r="A665" s="61" t="str">
        <f>"      "&amp;Labels!B92</f>
        <v xml:space="preserve">      Q 8</v>
      </c>
      <c r="B665" s="84"/>
      <c r="C665" s="84"/>
      <c r="D665" s="84"/>
      <c r="E665" s="84"/>
      <c r="F665" s="43"/>
      <c r="G665" s="84"/>
      <c r="H665" s="84"/>
      <c r="I665" s="84"/>
      <c r="J665" s="84"/>
      <c r="K665" s="43"/>
    </row>
    <row r="666" spans="1:11" ht="12.75" customHeight="1">
      <c r="A666" s="61" t="str">
        <f>"         "&amp;Labels!B69</f>
        <v xml:space="preserve">         Customer 1</v>
      </c>
      <c r="B666" s="76">
        <f>IF('(Other Computations)'!B186=0,0,Inputs!D201*Inputs!D94*Inputs!K40*Inputs!D13*'GM Alloc Factors'!B17/('(Other Computations)'!B186+'(Other Computations)'!B199))</f>
        <v>0</v>
      </c>
      <c r="C666" s="76">
        <f>IF('(Other Computations)'!C186=0,0,Inputs!E201*Inputs!E94*Inputs!K40*Inputs!D13*'GM Alloc Factors'!C17/('(Other Computations)'!C186+'(Other Computations)'!C199))</f>
        <v>0</v>
      </c>
      <c r="D666" s="76">
        <f>IF('(Other Computations)'!D186=0,0,Inputs!F201*Inputs!F94*Inputs!K40*Inputs!D13*'GM Alloc Factors'!D17/('(Other Computations)'!D186+'(Other Computations)'!D199))</f>
        <v>0</v>
      </c>
      <c r="E666" s="76">
        <f>IF('(Other Computations)'!E186=0,0,Inputs!G201*Inputs!G94*Inputs!K40*Inputs!D13*'GM Alloc Factors'!E17/('(Other Computations)'!E186+'(Other Computations)'!E199))</f>
        <v>0</v>
      </c>
      <c r="F666" s="43">
        <f t="shared" ref="F666:F687" si="72">SUM(B666:E666)</f>
        <v>0</v>
      </c>
      <c r="G666" s="76">
        <f>IF('(Other Computations)'!G186=0,0,Inputs!I201*Inputs!I94*Inputs!K40*Inputs!D13*'GM Alloc Factors'!G17/('(Other Computations)'!G186+'(Other Computations)'!G199))</f>
        <v>0</v>
      </c>
      <c r="H666" s="76">
        <f>IF('(Other Computations)'!H186=0,0,Inputs!J201*Inputs!J94*Inputs!K40*Inputs!D13*'GM Alloc Factors'!H17/('(Other Computations)'!H186+'(Other Computations)'!H199))</f>
        <v>0</v>
      </c>
      <c r="I666" s="76">
        <f>IF('(Other Computations)'!I186=0,0,Inputs!K201*Inputs!K94*Inputs!K40*Inputs!D13*'GM Alloc Factors'!I17/('(Other Computations)'!I186+'(Other Computations)'!I199))</f>
        <v>0</v>
      </c>
      <c r="J666" s="76">
        <f>IF('(Other Computations)'!J186=0,0,Inputs!L201*Inputs!L94*Inputs!K40*Inputs!D13*'GM Alloc Factors'!J17/('(Other Computations)'!J186+'(Other Computations)'!J199))</f>
        <v>0</v>
      </c>
      <c r="K666" s="43">
        <f t="shared" ref="K666:K687" si="73">SUM(G666:J666)</f>
        <v>0</v>
      </c>
    </row>
    <row r="667" spans="1:11" ht="12.75" customHeight="1">
      <c r="A667" s="61" t="str">
        <f>"         "&amp;Labels!B70</f>
        <v xml:space="preserve">         Customer 2</v>
      </c>
      <c r="B667" s="76">
        <f>IF('(Other Computations)'!B187=0,0,Inputs!D202*Inputs!D95*Inputs!K41*Inputs!D13*'GM Alloc Factors'!B17/('(Other Computations)'!B187+'(Other Computations)'!B200))</f>
        <v>0</v>
      </c>
      <c r="C667" s="76">
        <f>IF('(Other Computations)'!C187=0,0,Inputs!E202*Inputs!E95*Inputs!K41*Inputs!D13*'GM Alloc Factors'!C17/('(Other Computations)'!C187+'(Other Computations)'!C200))</f>
        <v>0</v>
      </c>
      <c r="D667" s="76">
        <f>IF('(Other Computations)'!D187=0,0,Inputs!F202*Inputs!F95*Inputs!K41*Inputs!D13*'GM Alloc Factors'!D17/('(Other Computations)'!D187+'(Other Computations)'!D200))</f>
        <v>0</v>
      </c>
      <c r="E667" s="76">
        <f>IF('(Other Computations)'!E187=0,0,Inputs!G202*Inputs!G95*Inputs!K41*Inputs!D13*'GM Alloc Factors'!E17/('(Other Computations)'!E187+'(Other Computations)'!E200))</f>
        <v>0</v>
      </c>
      <c r="F667" s="43">
        <f t="shared" si="72"/>
        <v>0</v>
      </c>
      <c r="G667" s="76">
        <f>IF('(Other Computations)'!G187=0,0,Inputs!I202*Inputs!I95*Inputs!K41*Inputs!D13*'GM Alloc Factors'!G17/('(Other Computations)'!G187+'(Other Computations)'!G200))</f>
        <v>0</v>
      </c>
      <c r="H667" s="76">
        <f>IF('(Other Computations)'!H187=0,0,Inputs!J202*Inputs!J95*Inputs!K41*Inputs!D13*'GM Alloc Factors'!H17/('(Other Computations)'!H187+'(Other Computations)'!H200))</f>
        <v>0</v>
      </c>
      <c r="I667" s="76">
        <f>IF('(Other Computations)'!I187=0,0,Inputs!K202*Inputs!K95*Inputs!K41*Inputs!D13*'GM Alloc Factors'!I17/('(Other Computations)'!I187+'(Other Computations)'!I200))</f>
        <v>0</v>
      </c>
      <c r="J667" s="76">
        <f>IF('(Other Computations)'!J187=0,0,Inputs!L202*Inputs!L95*Inputs!K41*Inputs!D13*'GM Alloc Factors'!J17/('(Other Computations)'!J187+'(Other Computations)'!J200))</f>
        <v>0</v>
      </c>
      <c r="K667" s="43">
        <f t="shared" si="73"/>
        <v>0</v>
      </c>
    </row>
    <row r="668" spans="1:11" ht="12.75" customHeight="1">
      <c r="A668" s="61" t="str">
        <f>"         "&amp;Labels!B71</f>
        <v xml:space="preserve">         Customer 3</v>
      </c>
      <c r="B668" s="76">
        <f>IF('(Other Computations)'!B188=0,0,Inputs!D203*Inputs!D96*Inputs!K42*Inputs!D13*'GM Alloc Factors'!B17/('(Other Computations)'!B188+'(Other Computations)'!B201))</f>
        <v>0</v>
      </c>
      <c r="C668" s="76">
        <f>IF('(Other Computations)'!C188=0,0,Inputs!E203*Inputs!E96*Inputs!K42*Inputs!D13*'GM Alloc Factors'!C17/('(Other Computations)'!C188+'(Other Computations)'!C201))</f>
        <v>0</v>
      </c>
      <c r="D668" s="76">
        <f>IF('(Other Computations)'!D188=0,0,Inputs!F203*Inputs!F96*Inputs!K42*Inputs!D13*'GM Alloc Factors'!D17/('(Other Computations)'!D188+'(Other Computations)'!D201))</f>
        <v>0</v>
      </c>
      <c r="E668" s="76">
        <f>IF('(Other Computations)'!E188=0,0,Inputs!G203*Inputs!G96*Inputs!K42*Inputs!D13*'GM Alloc Factors'!E17/('(Other Computations)'!E188+'(Other Computations)'!E201))</f>
        <v>0</v>
      </c>
      <c r="F668" s="43">
        <f t="shared" si="72"/>
        <v>0</v>
      </c>
      <c r="G668" s="76">
        <f>IF('(Other Computations)'!G188=0,0,Inputs!I203*Inputs!I96*Inputs!K42*Inputs!D13*'GM Alloc Factors'!G17/('(Other Computations)'!G188+'(Other Computations)'!G201))</f>
        <v>0</v>
      </c>
      <c r="H668" s="76">
        <f>IF('(Other Computations)'!H188=0,0,Inputs!J203*Inputs!J96*Inputs!K42*Inputs!D13*'GM Alloc Factors'!H17/('(Other Computations)'!H188+'(Other Computations)'!H201))</f>
        <v>0</v>
      </c>
      <c r="I668" s="76">
        <f>IF('(Other Computations)'!I188=0,0,Inputs!K203*Inputs!K96*Inputs!K42*Inputs!D13*'GM Alloc Factors'!I17/('(Other Computations)'!I188+'(Other Computations)'!I201))</f>
        <v>0</v>
      </c>
      <c r="J668" s="76">
        <f>IF('(Other Computations)'!J188=0,0,Inputs!L203*Inputs!L96*Inputs!K42*Inputs!D13*'GM Alloc Factors'!J17/('(Other Computations)'!J188+'(Other Computations)'!J201))</f>
        <v>0</v>
      </c>
      <c r="K668" s="43">
        <f t="shared" si="73"/>
        <v>0</v>
      </c>
    </row>
    <row r="669" spans="1:11" ht="12.75" customHeight="1">
      <c r="A669" s="61" t="str">
        <f>"         "&amp;Labels!B72</f>
        <v xml:space="preserve">         Customer 4</v>
      </c>
      <c r="B669" s="76">
        <f>IF('(Other Computations)'!B189=0,0,Inputs!D204*Inputs!D97*Inputs!K43*Inputs!D13*'GM Alloc Factors'!B17/('(Other Computations)'!B189+'(Other Computations)'!B202))</f>
        <v>0</v>
      </c>
      <c r="C669" s="76">
        <f>IF('(Other Computations)'!C189=0,0,Inputs!E204*Inputs!E97*Inputs!K43*Inputs!D13*'GM Alloc Factors'!C17/('(Other Computations)'!C189+'(Other Computations)'!C202))</f>
        <v>0</v>
      </c>
      <c r="D669" s="76">
        <f>IF('(Other Computations)'!D189=0,0,Inputs!F204*Inputs!F97*Inputs!K43*Inputs!D13*'GM Alloc Factors'!D17/('(Other Computations)'!D189+'(Other Computations)'!D202))</f>
        <v>0</v>
      </c>
      <c r="E669" s="76">
        <f>IF('(Other Computations)'!E189=0,0,Inputs!G204*Inputs!G97*Inputs!K43*Inputs!D13*'GM Alloc Factors'!E17/('(Other Computations)'!E189+'(Other Computations)'!E202))</f>
        <v>0</v>
      </c>
      <c r="F669" s="43">
        <f t="shared" si="72"/>
        <v>0</v>
      </c>
      <c r="G669" s="76">
        <f>IF('(Other Computations)'!G189=0,0,Inputs!I204*Inputs!I97*Inputs!K43*Inputs!D13*'GM Alloc Factors'!G17/('(Other Computations)'!G189+'(Other Computations)'!G202))</f>
        <v>0</v>
      </c>
      <c r="H669" s="76">
        <f>IF('(Other Computations)'!H189=0,0,Inputs!J204*Inputs!J97*Inputs!K43*Inputs!D13*'GM Alloc Factors'!H17/('(Other Computations)'!H189+'(Other Computations)'!H202))</f>
        <v>0</v>
      </c>
      <c r="I669" s="76">
        <f>IF('(Other Computations)'!I189=0,0,Inputs!K204*Inputs!K97*Inputs!K43*Inputs!D13*'GM Alloc Factors'!I17/('(Other Computations)'!I189+'(Other Computations)'!I202))</f>
        <v>0</v>
      </c>
      <c r="J669" s="76">
        <f>IF('(Other Computations)'!J189=0,0,Inputs!L204*Inputs!L97*Inputs!K43*Inputs!D13*'GM Alloc Factors'!J17/('(Other Computations)'!J189+'(Other Computations)'!J202))</f>
        <v>0</v>
      </c>
      <c r="K669" s="43">
        <f t="shared" si="73"/>
        <v>0</v>
      </c>
    </row>
    <row r="670" spans="1:11" ht="12.75" customHeight="1">
      <c r="A670" s="61" t="str">
        <f>"         "&amp;Labels!B73</f>
        <v xml:space="preserve">         Customer 5</v>
      </c>
      <c r="B670" s="76">
        <f>IF('(Other Computations)'!B190=0,0,Inputs!D205*Inputs!D98*Inputs!K44*Inputs!D13*'GM Alloc Factors'!B17/('(Other Computations)'!B190+'(Other Computations)'!B203))</f>
        <v>0</v>
      </c>
      <c r="C670" s="76">
        <f>IF('(Other Computations)'!C190=0,0,Inputs!E205*Inputs!E98*Inputs!K44*Inputs!D13*'GM Alloc Factors'!C17/('(Other Computations)'!C190+'(Other Computations)'!C203))</f>
        <v>0</v>
      </c>
      <c r="D670" s="76">
        <f>IF('(Other Computations)'!D190=0,0,Inputs!F205*Inputs!F98*Inputs!K44*Inputs!D13*'GM Alloc Factors'!D17/('(Other Computations)'!D190+'(Other Computations)'!D203))</f>
        <v>0</v>
      </c>
      <c r="E670" s="76">
        <f>IF('(Other Computations)'!E190=0,0,Inputs!G205*Inputs!G98*Inputs!K44*Inputs!D13*'GM Alloc Factors'!E17/('(Other Computations)'!E190+'(Other Computations)'!E203))</f>
        <v>0</v>
      </c>
      <c r="F670" s="43">
        <f t="shared" si="72"/>
        <v>0</v>
      </c>
      <c r="G670" s="76">
        <f>IF('(Other Computations)'!G190=0,0,Inputs!I205*Inputs!I98*Inputs!K44*Inputs!D13*'GM Alloc Factors'!G17/('(Other Computations)'!G190+'(Other Computations)'!G203))</f>
        <v>0</v>
      </c>
      <c r="H670" s="76">
        <f>IF('(Other Computations)'!H190=0,0,Inputs!J205*Inputs!J98*Inputs!K44*Inputs!D13*'GM Alloc Factors'!H17/('(Other Computations)'!H190+'(Other Computations)'!H203))</f>
        <v>0</v>
      </c>
      <c r="I670" s="76">
        <f>IF('(Other Computations)'!I190=0,0,Inputs!K205*Inputs!K98*Inputs!K44*Inputs!D13*'GM Alloc Factors'!I17/('(Other Computations)'!I190+'(Other Computations)'!I203))</f>
        <v>0</v>
      </c>
      <c r="J670" s="76">
        <f>IF('(Other Computations)'!J190=0,0,Inputs!L205*Inputs!L98*Inputs!K44*Inputs!D13*'GM Alloc Factors'!J17/('(Other Computations)'!J190+'(Other Computations)'!J203))</f>
        <v>0</v>
      </c>
      <c r="K670" s="43">
        <f t="shared" si="73"/>
        <v>0</v>
      </c>
    </row>
    <row r="671" spans="1:11" ht="12.75" customHeight="1">
      <c r="A671" s="61" t="str">
        <f>"         "&amp;Labels!B74</f>
        <v xml:space="preserve">         Customer 6</v>
      </c>
      <c r="B671" s="76">
        <f>IF('(Other Computations)'!B191=0,0,Inputs!D206*Inputs!D99*Inputs!K45*Inputs!D13*'GM Alloc Factors'!B17/('(Other Computations)'!B191+'(Other Computations)'!B204))</f>
        <v>0</v>
      </c>
      <c r="C671" s="76">
        <f>IF('(Other Computations)'!C191=0,0,Inputs!E206*Inputs!E99*Inputs!K45*Inputs!D13*'GM Alloc Factors'!C17/('(Other Computations)'!C191+'(Other Computations)'!C204))</f>
        <v>0</v>
      </c>
      <c r="D671" s="76">
        <f>IF('(Other Computations)'!D191=0,0,Inputs!F206*Inputs!F99*Inputs!K45*Inputs!D13*'GM Alloc Factors'!D17/('(Other Computations)'!D191+'(Other Computations)'!D204))</f>
        <v>0</v>
      </c>
      <c r="E671" s="76">
        <f>IF('(Other Computations)'!E191=0,0,Inputs!G206*Inputs!G99*Inputs!K45*Inputs!D13*'GM Alloc Factors'!E17/('(Other Computations)'!E191+'(Other Computations)'!E204))</f>
        <v>0</v>
      </c>
      <c r="F671" s="43">
        <f t="shared" si="72"/>
        <v>0</v>
      </c>
      <c r="G671" s="76">
        <f>IF('(Other Computations)'!G191=0,0,Inputs!I206*Inputs!I99*Inputs!K45*Inputs!D13*'GM Alloc Factors'!G17/('(Other Computations)'!G191+'(Other Computations)'!G204))</f>
        <v>0</v>
      </c>
      <c r="H671" s="76">
        <f>IF('(Other Computations)'!H191=0,0,Inputs!J206*Inputs!J99*Inputs!K45*Inputs!D13*'GM Alloc Factors'!H17/('(Other Computations)'!H191+'(Other Computations)'!H204))</f>
        <v>0</v>
      </c>
      <c r="I671" s="76">
        <f>IF('(Other Computations)'!I191=0,0,Inputs!K206*Inputs!K99*Inputs!K45*Inputs!D13*'GM Alloc Factors'!I17/('(Other Computations)'!I191+'(Other Computations)'!I204))</f>
        <v>0</v>
      </c>
      <c r="J671" s="76">
        <f>IF('(Other Computations)'!J191=0,0,Inputs!L206*Inputs!L99*Inputs!K45*Inputs!D13*'GM Alloc Factors'!J17/('(Other Computations)'!J191+'(Other Computations)'!J204))</f>
        <v>0</v>
      </c>
      <c r="K671" s="43">
        <f t="shared" si="73"/>
        <v>0</v>
      </c>
    </row>
    <row r="672" spans="1:11" ht="12.75" customHeight="1">
      <c r="A672" s="61" t="str">
        <f>"         "&amp;Labels!B75</f>
        <v xml:space="preserve">         Customer 7</v>
      </c>
      <c r="B672" s="76">
        <f>IF('(Other Computations)'!B192=0,0,Inputs!D207*Inputs!D100*Inputs!K46*Inputs!D13*'GM Alloc Factors'!B17/('(Other Computations)'!B192+'(Other Computations)'!B205))</f>
        <v>0</v>
      </c>
      <c r="C672" s="76">
        <f>IF('(Other Computations)'!C192=0,0,Inputs!E207*Inputs!E100*Inputs!K46*Inputs!D13*'GM Alloc Factors'!C17/('(Other Computations)'!C192+'(Other Computations)'!C205))</f>
        <v>0</v>
      </c>
      <c r="D672" s="76">
        <f>IF('(Other Computations)'!D192=0,0,Inputs!F207*Inputs!F100*Inputs!K46*Inputs!D13*'GM Alloc Factors'!D17/('(Other Computations)'!D192+'(Other Computations)'!D205))</f>
        <v>0</v>
      </c>
      <c r="E672" s="76">
        <f>IF('(Other Computations)'!E192=0,0,Inputs!G207*Inputs!G100*Inputs!K46*Inputs!D13*'GM Alloc Factors'!E17/('(Other Computations)'!E192+'(Other Computations)'!E205))</f>
        <v>0</v>
      </c>
      <c r="F672" s="43">
        <f t="shared" si="72"/>
        <v>0</v>
      </c>
      <c r="G672" s="76">
        <f>IF('(Other Computations)'!G192=0,0,Inputs!I207*Inputs!I100*Inputs!K46*Inputs!D13*'GM Alloc Factors'!G17/('(Other Computations)'!G192+'(Other Computations)'!G205))</f>
        <v>0</v>
      </c>
      <c r="H672" s="76">
        <f>IF('(Other Computations)'!H192=0,0,Inputs!J207*Inputs!J100*Inputs!K46*Inputs!D13*'GM Alloc Factors'!H17/('(Other Computations)'!H192+'(Other Computations)'!H205))</f>
        <v>0</v>
      </c>
      <c r="I672" s="76">
        <f>IF('(Other Computations)'!I192=0,0,Inputs!K207*Inputs!K100*Inputs!K46*Inputs!D13*'GM Alloc Factors'!I17/('(Other Computations)'!I192+'(Other Computations)'!I205))</f>
        <v>0</v>
      </c>
      <c r="J672" s="76">
        <f>IF('(Other Computations)'!J192=0,0,Inputs!L207*Inputs!L100*Inputs!K46*Inputs!D13*'GM Alloc Factors'!J17/('(Other Computations)'!J192+'(Other Computations)'!J205))</f>
        <v>0</v>
      </c>
      <c r="K672" s="43">
        <f t="shared" si="73"/>
        <v>0</v>
      </c>
    </row>
    <row r="673" spans="1:11" ht="12.75" customHeight="1">
      <c r="A673" s="61" t="str">
        <f>"         "&amp;Labels!B76</f>
        <v xml:space="preserve">         Customer 8</v>
      </c>
      <c r="B673" s="76">
        <f>IF('(Other Computations)'!B193=0,0,Inputs!D208*Inputs!D101*Inputs!K47*Inputs!D13*'GM Alloc Factors'!B17/('(Other Computations)'!B193+'(Other Computations)'!B206))</f>
        <v>0</v>
      </c>
      <c r="C673" s="76">
        <f>IF('(Other Computations)'!C193=0,0,Inputs!E208*Inputs!E101*Inputs!K47*Inputs!D13*'GM Alloc Factors'!C17/('(Other Computations)'!C193+'(Other Computations)'!C206))</f>
        <v>0</v>
      </c>
      <c r="D673" s="76">
        <f>IF('(Other Computations)'!D193=0,0,Inputs!F208*Inputs!F101*Inputs!K47*Inputs!D13*'GM Alloc Factors'!D17/('(Other Computations)'!D193+'(Other Computations)'!D206))</f>
        <v>0</v>
      </c>
      <c r="E673" s="76">
        <f>IF('(Other Computations)'!E193=0,0,Inputs!G208*Inputs!G101*Inputs!K47*Inputs!D13*'GM Alloc Factors'!E17/('(Other Computations)'!E193+'(Other Computations)'!E206))</f>
        <v>0</v>
      </c>
      <c r="F673" s="43">
        <f t="shared" si="72"/>
        <v>0</v>
      </c>
      <c r="G673" s="76">
        <f>IF('(Other Computations)'!G193=0,0,Inputs!I208*Inputs!I101*Inputs!K47*Inputs!D13*'GM Alloc Factors'!G17/('(Other Computations)'!G193+'(Other Computations)'!G206))</f>
        <v>0</v>
      </c>
      <c r="H673" s="76">
        <f>IF('(Other Computations)'!H193=0,0,Inputs!J208*Inputs!J101*Inputs!K47*Inputs!D13*'GM Alloc Factors'!H17/('(Other Computations)'!H193+'(Other Computations)'!H206))</f>
        <v>0</v>
      </c>
      <c r="I673" s="76">
        <f>IF('(Other Computations)'!I193=0,0,Inputs!K208*Inputs!K101*Inputs!K47*Inputs!D13*'GM Alloc Factors'!I17/('(Other Computations)'!I193+'(Other Computations)'!I206))</f>
        <v>0</v>
      </c>
      <c r="J673" s="76">
        <f>IF('(Other Computations)'!J193=0,0,Inputs!L208*Inputs!L101*Inputs!K47*Inputs!D13*'GM Alloc Factors'!J17/('(Other Computations)'!J193+'(Other Computations)'!J206))</f>
        <v>0</v>
      </c>
      <c r="K673" s="43">
        <f t="shared" si="73"/>
        <v>0</v>
      </c>
    </row>
    <row r="674" spans="1:11" ht="12.75" customHeight="1">
      <c r="A674" s="61" t="str">
        <f>"         "&amp;Labels!B77</f>
        <v xml:space="preserve">         Customer 9</v>
      </c>
      <c r="B674" s="76">
        <f>IF('(Other Computations)'!B194=0,0,Inputs!D209*Inputs!D102*Inputs!K48*Inputs!D13*'GM Alloc Factors'!B17/('(Other Computations)'!B194+'(Other Computations)'!B207))</f>
        <v>0</v>
      </c>
      <c r="C674" s="76">
        <f>IF('(Other Computations)'!C194=0,0,Inputs!E209*Inputs!E102*Inputs!K48*Inputs!D13*'GM Alloc Factors'!C17/('(Other Computations)'!C194+'(Other Computations)'!C207))</f>
        <v>0</v>
      </c>
      <c r="D674" s="76">
        <f>IF('(Other Computations)'!D194=0,0,Inputs!F209*Inputs!F102*Inputs!K48*Inputs!D13*'GM Alloc Factors'!D17/('(Other Computations)'!D194+'(Other Computations)'!D207))</f>
        <v>0</v>
      </c>
      <c r="E674" s="76">
        <f>IF('(Other Computations)'!E194=0,0,Inputs!G209*Inputs!G102*Inputs!K48*Inputs!D13*'GM Alloc Factors'!E17/('(Other Computations)'!E194+'(Other Computations)'!E207))</f>
        <v>0</v>
      </c>
      <c r="F674" s="43">
        <f t="shared" si="72"/>
        <v>0</v>
      </c>
      <c r="G674" s="76">
        <f>IF('(Other Computations)'!G194=0,0,Inputs!I209*Inputs!I102*Inputs!K48*Inputs!D13*'GM Alloc Factors'!G17/('(Other Computations)'!G194+'(Other Computations)'!G207))</f>
        <v>0</v>
      </c>
      <c r="H674" s="76">
        <f>IF('(Other Computations)'!H194=0,0,Inputs!J209*Inputs!J102*Inputs!K48*Inputs!D13*'GM Alloc Factors'!H17/('(Other Computations)'!H194+'(Other Computations)'!H207))</f>
        <v>0</v>
      </c>
      <c r="I674" s="76">
        <f>IF('(Other Computations)'!I194=0,0,Inputs!K209*Inputs!K102*Inputs!K48*Inputs!D13*'GM Alloc Factors'!I17/('(Other Computations)'!I194+'(Other Computations)'!I207))</f>
        <v>0</v>
      </c>
      <c r="J674" s="76">
        <f>IF('(Other Computations)'!J194=0,0,Inputs!L209*Inputs!L102*Inputs!K48*Inputs!D13*'GM Alloc Factors'!J17/('(Other Computations)'!J194+'(Other Computations)'!J207))</f>
        <v>0</v>
      </c>
      <c r="K674" s="43">
        <f t="shared" si="73"/>
        <v>0</v>
      </c>
    </row>
    <row r="675" spans="1:11" ht="12.75" customHeight="1">
      <c r="A675" s="61" t="str">
        <f>"         "&amp;Labels!B78</f>
        <v xml:space="preserve">         Customer 10</v>
      </c>
      <c r="B675" s="76">
        <f>IF('(Other Computations)'!B195=0,0,Inputs!D210*Inputs!D103*Inputs!K49*Inputs!D13*'GM Alloc Factors'!B17/('(Other Computations)'!B195+'(Other Computations)'!B208))</f>
        <v>0</v>
      </c>
      <c r="C675" s="76">
        <f>IF('(Other Computations)'!C195=0,0,Inputs!E210*Inputs!E103*Inputs!K49*Inputs!D13*'GM Alloc Factors'!C17/('(Other Computations)'!C195+'(Other Computations)'!C208))</f>
        <v>0</v>
      </c>
      <c r="D675" s="76">
        <f>IF('(Other Computations)'!D195=0,0,Inputs!F210*Inputs!F103*Inputs!K49*Inputs!D13*'GM Alloc Factors'!D17/('(Other Computations)'!D195+'(Other Computations)'!D208))</f>
        <v>0</v>
      </c>
      <c r="E675" s="76">
        <f>IF('(Other Computations)'!E195=0,0,Inputs!G210*Inputs!G103*Inputs!K49*Inputs!D13*'GM Alloc Factors'!E17/('(Other Computations)'!E195+'(Other Computations)'!E208))</f>
        <v>0</v>
      </c>
      <c r="F675" s="43">
        <f t="shared" si="72"/>
        <v>0</v>
      </c>
      <c r="G675" s="76">
        <f>IF('(Other Computations)'!G195=0,0,Inputs!I210*Inputs!I103*Inputs!K49*Inputs!D13*'GM Alloc Factors'!G17/('(Other Computations)'!G195+'(Other Computations)'!G208))</f>
        <v>0</v>
      </c>
      <c r="H675" s="76">
        <f>IF('(Other Computations)'!H195=0,0,Inputs!J210*Inputs!J103*Inputs!K49*Inputs!D13*'GM Alloc Factors'!H17/('(Other Computations)'!H195+'(Other Computations)'!H208))</f>
        <v>0</v>
      </c>
      <c r="I675" s="76">
        <f>IF('(Other Computations)'!I195=0,0,Inputs!K210*Inputs!K103*Inputs!K49*Inputs!D13*'GM Alloc Factors'!I17/('(Other Computations)'!I195+'(Other Computations)'!I208))</f>
        <v>0</v>
      </c>
      <c r="J675" s="76">
        <f>IF('(Other Computations)'!J195=0,0,Inputs!L210*Inputs!L103*Inputs!K49*Inputs!D13*'GM Alloc Factors'!J17/('(Other Computations)'!J195+'(Other Computations)'!J208))</f>
        <v>0</v>
      </c>
      <c r="K675" s="43">
        <f t="shared" si="73"/>
        <v>0</v>
      </c>
    </row>
    <row r="676" spans="1:11" ht="12.75" customHeight="1">
      <c r="A676" s="61" t="str">
        <f>"         "&amp;Labels!C68</f>
        <v xml:space="preserve">         Total</v>
      </c>
      <c r="B676" s="84">
        <f>SUM(B666:B675)</f>
        <v>0</v>
      </c>
      <c r="C676" s="84">
        <f>SUM(C666:C675)</f>
        <v>0</v>
      </c>
      <c r="D676" s="84">
        <f>SUM(D666:D675)</f>
        <v>0</v>
      </c>
      <c r="E676" s="84">
        <f>SUM(E666:E675)</f>
        <v>0</v>
      </c>
      <c r="F676" s="43">
        <f t="shared" si="72"/>
        <v>0</v>
      </c>
      <c r="G676" s="84">
        <f>SUM(G666:G675)</f>
        <v>0</v>
      </c>
      <c r="H676" s="84">
        <f>SUM(H666:H675)</f>
        <v>0</v>
      </c>
      <c r="I676" s="84">
        <f>SUM(I666:I675)</f>
        <v>0</v>
      </c>
      <c r="J676" s="84">
        <f>SUM(J666:J675)</f>
        <v>0</v>
      </c>
      <c r="K676" s="43">
        <f t="shared" si="73"/>
        <v>0</v>
      </c>
    </row>
    <row r="677" spans="1:11" ht="12.75" customHeight="1">
      <c r="A677" s="55" t="str">
        <f>"      "&amp;Labels!C84</f>
        <v xml:space="preserve">      Total</v>
      </c>
      <c r="B677" s="74">
        <f>SUM(B592,B604,B616,B628,B640,B652,B664,B676)</f>
        <v>0</v>
      </c>
      <c r="C677" s="74">
        <f>SUM(C592,C604,C616,C628,C640,C652,C664,C676)</f>
        <v>0</v>
      </c>
      <c r="D677" s="74">
        <f>SUM(D592,D604,D616,D628,D640,D652,D664,D676)</f>
        <v>0</v>
      </c>
      <c r="E677" s="74">
        <f>SUM(E592,E604,E616,E628,E640,E652,E664,E676)</f>
        <v>0</v>
      </c>
      <c r="F677" s="43">
        <f t="shared" si="72"/>
        <v>0</v>
      </c>
      <c r="G677" s="74">
        <f>SUM(G592,G604,G616,G628,G640,G652,G664,G676)</f>
        <v>0</v>
      </c>
      <c r="H677" s="74">
        <f>SUM(H592,H604,H616,H628,H640,H652,H664,H676)</f>
        <v>0</v>
      </c>
      <c r="I677" s="74">
        <f>SUM(I592,I604,I616,I628,I640,I652,I664,I676)</f>
        <v>0</v>
      </c>
      <c r="J677" s="74">
        <f>SUM(J592,J604,J616,J628,J640,J652,J664,J676)</f>
        <v>0</v>
      </c>
      <c r="K677" s="43">
        <f t="shared" si="73"/>
        <v>0</v>
      </c>
    </row>
    <row r="678" spans="1:11" ht="12.75" customHeight="1">
      <c r="A678" s="61" t="str">
        <f>"         "&amp;Labels!B69</f>
        <v xml:space="preserve">         Customer 1</v>
      </c>
      <c r="B678" s="76">
        <f t="shared" ref="B678:E687" si="74">SUM(B582,B594,B606,B618,B630,B642,B654,B666)</f>
        <v>0</v>
      </c>
      <c r="C678" s="76">
        <f t="shared" si="74"/>
        <v>0</v>
      </c>
      <c r="D678" s="76">
        <f t="shared" si="74"/>
        <v>0</v>
      </c>
      <c r="E678" s="76">
        <f t="shared" si="74"/>
        <v>0</v>
      </c>
      <c r="F678" s="43">
        <f t="shared" si="72"/>
        <v>0</v>
      </c>
      <c r="G678" s="76">
        <f t="shared" ref="G678:J687" si="75">SUM(G582,G594,G606,G618,G630,G642,G654,G666)</f>
        <v>0</v>
      </c>
      <c r="H678" s="76">
        <f t="shared" si="75"/>
        <v>0</v>
      </c>
      <c r="I678" s="76">
        <f t="shared" si="75"/>
        <v>0</v>
      </c>
      <c r="J678" s="76">
        <f t="shared" si="75"/>
        <v>0</v>
      </c>
      <c r="K678" s="43">
        <f t="shared" si="73"/>
        <v>0</v>
      </c>
    </row>
    <row r="679" spans="1:11" ht="12.75" customHeight="1">
      <c r="A679" s="61" t="str">
        <f>"         "&amp;Labels!B70</f>
        <v xml:space="preserve">         Customer 2</v>
      </c>
      <c r="B679" s="76">
        <f t="shared" si="74"/>
        <v>0</v>
      </c>
      <c r="C679" s="76">
        <f t="shared" si="74"/>
        <v>0</v>
      </c>
      <c r="D679" s="76">
        <f t="shared" si="74"/>
        <v>0</v>
      </c>
      <c r="E679" s="76">
        <f t="shared" si="74"/>
        <v>0</v>
      </c>
      <c r="F679" s="43">
        <f t="shared" si="72"/>
        <v>0</v>
      </c>
      <c r="G679" s="76">
        <f t="shared" si="75"/>
        <v>0</v>
      </c>
      <c r="H679" s="76">
        <f t="shared" si="75"/>
        <v>0</v>
      </c>
      <c r="I679" s="76">
        <f t="shared" si="75"/>
        <v>0</v>
      </c>
      <c r="J679" s="76">
        <f t="shared" si="75"/>
        <v>0</v>
      </c>
      <c r="K679" s="43">
        <f t="shared" si="73"/>
        <v>0</v>
      </c>
    </row>
    <row r="680" spans="1:11" ht="12.75" customHeight="1">
      <c r="A680" s="61" t="str">
        <f>"         "&amp;Labels!B71</f>
        <v xml:space="preserve">         Customer 3</v>
      </c>
      <c r="B680" s="76">
        <f t="shared" si="74"/>
        <v>0</v>
      </c>
      <c r="C680" s="76">
        <f t="shared" si="74"/>
        <v>0</v>
      </c>
      <c r="D680" s="76">
        <f t="shared" si="74"/>
        <v>0</v>
      </c>
      <c r="E680" s="76">
        <f t="shared" si="74"/>
        <v>0</v>
      </c>
      <c r="F680" s="43">
        <f t="shared" si="72"/>
        <v>0</v>
      </c>
      <c r="G680" s="76">
        <f t="shared" si="75"/>
        <v>0</v>
      </c>
      <c r="H680" s="76">
        <f t="shared" si="75"/>
        <v>0</v>
      </c>
      <c r="I680" s="76">
        <f t="shared" si="75"/>
        <v>0</v>
      </c>
      <c r="J680" s="76">
        <f t="shared" si="75"/>
        <v>0</v>
      </c>
      <c r="K680" s="43">
        <f t="shared" si="73"/>
        <v>0</v>
      </c>
    </row>
    <row r="681" spans="1:11" ht="12.75" customHeight="1">
      <c r="A681" s="61" t="str">
        <f>"         "&amp;Labels!B72</f>
        <v xml:space="preserve">         Customer 4</v>
      </c>
      <c r="B681" s="76">
        <f t="shared" si="74"/>
        <v>0</v>
      </c>
      <c r="C681" s="76">
        <f t="shared" si="74"/>
        <v>0</v>
      </c>
      <c r="D681" s="76">
        <f t="shared" si="74"/>
        <v>0</v>
      </c>
      <c r="E681" s="76">
        <f t="shared" si="74"/>
        <v>0</v>
      </c>
      <c r="F681" s="43">
        <f t="shared" si="72"/>
        <v>0</v>
      </c>
      <c r="G681" s="76">
        <f t="shared" si="75"/>
        <v>0</v>
      </c>
      <c r="H681" s="76">
        <f t="shared" si="75"/>
        <v>0</v>
      </c>
      <c r="I681" s="76">
        <f t="shared" si="75"/>
        <v>0</v>
      </c>
      <c r="J681" s="76">
        <f t="shared" si="75"/>
        <v>0</v>
      </c>
      <c r="K681" s="43">
        <f t="shared" si="73"/>
        <v>0</v>
      </c>
    </row>
    <row r="682" spans="1:11" ht="12.75" customHeight="1">
      <c r="A682" s="61" t="str">
        <f>"         "&amp;Labels!B73</f>
        <v xml:space="preserve">         Customer 5</v>
      </c>
      <c r="B682" s="76">
        <f t="shared" si="74"/>
        <v>0</v>
      </c>
      <c r="C682" s="76">
        <f t="shared" si="74"/>
        <v>0</v>
      </c>
      <c r="D682" s="76">
        <f t="shared" si="74"/>
        <v>0</v>
      </c>
      <c r="E682" s="76">
        <f t="shared" si="74"/>
        <v>0</v>
      </c>
      <c r="F682" s="43">
        <f t="shared" si="72"/>
        <v>0</v>
      </c>
      <c r="G682" s="76">
        <f t="shared" si="75"/>
        <v>0</v>
      </c>
      <c r="H682" s="76">
        <f t="shared" si="75"/>
        <v>0</v>
      </c>
      <c r="I682" s="76">
        <f t="shared" si="75"/>
        <v>0</v>
      </c>
      <c r="J682" s="76">
        <f t="shared" si="75"/>
        <v>0</v>
      </c>
      <c r="K682" s="43">
        <f t="shared" si="73"/>
        <v>0</v>
      </c>
    </row>
    <row r="683" spans="1:11" ht="12.75" customHeight="1">
      <c r="A683" s="61" t="str">
        <f>"         "&amp;Labels!B74</f>
        <v xml:space="preserve">         Customer 6</v>
      </c>
      <c r="B683" s="76">
        <f t="shared" si="74"/>
        <v>0</v>
      </c>
      <c r="C683" s="76">
        <f t="shared" si="74"/>
        <v>0</v>
      </c>
      <c r="D683" s="76">
        <f t="shared" si="74"/>
        <v>0</v>
      </c>
      <c r="E683" s="76">
        <f t="shared" si="74"/>
        <v>0</v>
      </c>
      <c r="F683" s="43">
        <f t="shared" si="72"/>
        <v>0</v>
      </c>
      <c r="G683" s="76">
        <f t="shared" si="75"/>
        <v>0</v>
      </c>
      <c r="H683" s="76">
        <f t="shared" si="75"/>
        <v>0</v>
      </c>
      <c r="I683" s="76">
        <f t="shared" si="75"/>
        <v>0</v>
      </c>
      <c r="J683" s="76">
        <f t="shared" si="75"/>
        <v>0</v>
      </c>
      <c r="K683" s="43">
        <f t="shared" si="73"/>
        <v>0</v>
      </c>
    </row>
    <row r="684" spans="1:11" ht="12.75" customHeight="1">
      <c r="A684" s="61" t="str">
        <f>"         "&amp;Labels!B75</f>
        <v xml:space="preserve">         Customer 7</v>
      </c>
      <c r="B684" s="76">
        <f t="shared" si="74"/>
        <v>0</v>
      </c>
      <c r="C684" s="76">
        <f t="shared" si="74"/>
        <v>0</v>
      </c>
      <c r="D684" s="76">
        <f t="shared" si="74"/>
        <v>0</v>
      </c>
      <c r="E684" s="76">
        <f t="shared" si="74"/>
        <v>0</v>
      </c>
      <c r="F684" s="43">
        <f t="shared" si="72"/>
        <v>0</v>
      </c>
      <c r="G684" s="76">
        <f t="shared" si="75"/>
        <v>0</v>
      </c>
      <c r="H684" s="76">
        <f t="shared" si="75"/>
        <v>0</v>
      </c>
      <c r="I684" s="76">
        <f t="shared" si="75"/>
        <v>0</v>
      </c>
      <c r="J684" s="76">
        <f t="shared" si="75"/>
        <v>0</v>
      </c>
      <c r="K684" s="43">
        <f t="shared" si="73"/>
        <v>0</v>
      </c>
    </row>
    <row r="685" spans="1:11" ht="12.75" customHeight="1">
      <c r="A685" s="61" t="str">
        <f>"         "&amp;Labels!B76</f>
        <v xml:space="preserve">         Customer 8</v>
      </c>
      <c r="B685" s="76">
        <f t="shared" si="74"/>
        <v>0</v>
      </c>
      <c r="C685" s="76">
        <f t="shared" si="74"/>
        <v>0</v>
      </c>
      <c r="D685" s="76">
        <f t="shared" si="74"/>
        <v>0</v>
      </c>
      <c r="E685" s="76">
        <f t="shared" si="74"/>
        <v>0</v>
      </c>
      <c r="F685" s="43">
        <f t="shared" si="72"/>
        <v>0</v>
      </c>
      <c r="G685" s="76">
        <f t="shared" si="75"/>
        <v>0</v>
      </c>
      <c r="H685" s="76">
        <f t="shared" si="75"/>
        <v>0</v>
      </c>
      <c r="I685" s="76">
        <f t="shared" si="75"/>
        <v>0</v>
      </c>
      <c r="J685" s="76">
        <f t="shared" si="75"/>
        <v>0</v>
      </c>
      <c r="K685" s="43">
        <f t="shared" si="73"/>
        <v>0</v>
      </c>
    </row>
    <row r="686" spans="1:11" ht="12.75" customHeight="1">
      <c r="A686" s="61" t="str">
        <f>"         "&amp;Labels!B77</f>
        <v xml:space="preserve">         Customer 9</v>
      </c>
      <c r="B686" s="76">
        <f t="shared" si="74"/>
        <v>0</v>
      </c>
      <c r="C686" s="76">
        <f t="shared" si="74"/>
        <v>0</v>
      </c>
      <c r="D686" s="76">
        <f t="shared" si="74"/>
        <v>0</v>
      </c>
      <c r="E686" s="76">
        <f t="shared" si="74"/>
        <v>0</v>
      </c>
      <c r="F686" s="43">
        <f t="shared" si="72"/>
        <v>0</v>
      </c>
      <c r="G686" s="76">
        <f t="shared" si="75"/>
        <v>0</v>
      </c>
      <c r="H686" s="76">
        <f t="shared" si="75"/>
        <v>0</v>
      </c>
      <c r="I686" s="76">
        <f t="shared" si="75"/>
        <v>0</v>
      </c>
      <c r="J686" s="76">
        <f t="shared" si="75"/>
        <v>0</v>
      </c>
      <c r="K686" s="43">
        <f t="shared" si="73"/>
        <v>0</v>
      </c>
    </row>
    <row r="687" spans="1:11" ht="12.75" customHeight="1">
      <c r="A687" s="61" t="str">
        <f>"         "&amp;Labels!B78</f>
        <v xml:space="preserve">         Customer 10</v>
      </c>
      <c r="B687" s="76">
        <f t="shared" si="74"/>
        <v>0</v>
      </c>
      <c r="C687" s="76">
        <f t="shared" si="74"/>
        <v>0</v>
      </c>
      <c r="D687" s="76">
        <f t="shared" si="74"/>
        <v>0</v>
      </c>
      <c r="E687" s="76">
        <f t="shared" si="74"/>
        <v>0</v>
      </c>
      <c r="F687" s="43">
        <f t="shared" si="72"/>
        <v>0</v>
      </c>
      <c r="G687" s="76">
        <f t="shared" si="75"/>
        <v>0</v>
      </c>
      <c r="H687" s="76">
        <f t="shared" si="75"/>
        <v>0</v>
      </c>
      <c r="I687" s="76">
        <f t="shared" si="75"/>
        <v>0</v>
      </c>
      <c r="J687" s="76">
        <f t="shared" si="75"/>
        <v>0</v>
      </c>
      <c r="K687" s="43">
        <f t="shared" si="73"/>
        <v>0</v>
      </c>
    </row>
    <row r="688" spans="1:11" ht="12.75" customHeight="1">
      <c r="A688" s="61" t="str">
        <f>"         "&amp;Labels!C68</f>
        <v xml:space="preserve">         Total</v>
      </c>
      <c r="B688" s="84">
        <f>B677</f>
        <v>0</v>
      </c>
      <c r="C688" s="84">
        <f>C677</f>
        <v>0</v>
      </c>
      <c r="D688" s="84">
        <f>D677</f>
        <v>0</v>
      </c>
      <c r="E688" s="84">
        <f>E677</f>
        <v>0</v>
      </c>
      <c r="F688" s="43">
        <f>SUM(B677:E677)</f>
        <v>0</v>
      </c>
      <c r="G688" s="84">
        <f>G677</f>
        <v>0</v>
      </c>
      <c r="H688" s="84">
        <f>H677</f>
        <v>0</v>
      </c>
      <c r="I688" s="84">
        <f>I677</f>
        <v>0</v>
      </c>
      <c r="J688" s="84">
        <f>J677</f>
        <v>0</v>
      </c>
      <c r="K688" s="43">
        <f>SUM(G677:J677)</f>
        <v>0</v>
      </c>
    </row>
    <row r="689" spans="1:11" ht="12.75" customHeight="1">
      <c r="A689" s="55" t="str">
        <f>"   "&amp;Labels!B82</f>
        <v xml:space="preserve">   Direct email</v>
      </c>
      <c r="B689" s="74"/>
      <c r="C689" s="74"/>
      <c r="D689" s="74"/>
      <c r="E689" s="74"/>
      <c r="F689" s="43"/>
      <c r="G689" s="74"/>
      <c r="H689" s="74"/>
      <c r="I689" s="74"/>
      <c r="J689" s="74"/>
      <c r="K689" s="43"/>
    </row>
    <row r="690" spans="1:11" ht="12.75" customHeight="1">
      <c r="A690" s="61" t="str">
        <f>"      "&amp;Labels!B85</f>
        <v xml:space="preserve">      Q 1</v>
      </c>
      <c r="B690" s="84"/>
      <c r="C690" s="84"/>
      <c r="D690" s="84"/>
      <c r="E690" s="84"/>
      <c r="F690" s="43"/>
      <c r="G690" s="84"/>
      <c r="H690" s="84"/>
      <c r="I690" s="84"/>
      <c r="J690" s="84"/>
      <c r="K690" s="43"/>
    </row>
    <row r="691" spans="1:11" ht="12.75" customHeight="1">
      <c r="A691" s="61" t="str">
        <f>"         "&amp;Labels!B69</f>
        <v xml:space="preserve">         Customer 1</v>
      </c>
      <c r="B691" s="76">
        <f>IF('(Other Computations)'!B186=0,0,Inputs!D201*Inputs!D94*Inputs!D50*Inputs!D14*'GM Alloc Factors'!B19/('(Other Computations)'!B186+'(Other Computations)'!B199))</f>
        <v>0</v>
      </c>
      <c r="C691" s="76">
        <f>IF('(Other Computations)'!C186=0,0,Inputs!E201*Inputs!E94*Inputs!D50*Inputs!D14*'GM Alloc Factors'!C19/('(Other Computations)'!C186+'(Other Computations)'!C199))</f>
        <v>0</v>
      </c>
      <c r="D691" s="76">
        <f>IF('(Other Computations)'!D186=0,0,Inputs!F201*Inputs!F94*Inputs!D50*Inputs!D14*'GM Alloc Factors'!D19/('(Other Computations)'!D186+'(Other Computations)'!D199))</f>
        <v>0</v>
      </c>
      <c r="E691" s="76">
        <f>IF('(Other Computations)'!E186=0,0,Inputs!G201*Inputs!G94*Inputs!D50*Inputs!D14*'GM Alloc Factors'!E19/('(Other Computations)'!E186+'(Other Computations)'!E199))</f>
        <v>0</v>
      </c>
      <c r="F691" s="43">
        <f t="shared" ref="F691:F701" si="76">SUM(B691:E691)</f>
        <v>0</v>
      </c>
      <c r="G691" s="76">
        <f>IF('(Other Computations)'!G186=0,0,Inputs!I201*Inputs!I94*Inputs!D50*Inputs!D14*'GM Alloc Factors'!G19/('(Other Computations)'!G186+'(Other Computations)'!G199))</f>
        <v>0</v>
      </c>
      <c r="H691" s="76">
        <f>IF('(Other Computations)'!H186=0,0,Inputs!J201*Inputs!J94*Inputs!D50*Inputs!D14*'GM Alloc Factors'!H19/('(Other Computations)'!H186+'(Other Computations)'!H199))</f>
        <v>0</v>
      </c>
      <c r="I691" s="76">
        <f>IF('(Other Computations)'!I186=0,0,Inputs!K201*Inputs!K94*Inputs!D50*Inputs!D14*'GM Alloc Factors'!I19/('(Other Computations)'!I186+'(Other Computations)'!I199))</f>
        <v>0</v>
      </c>
      <c r="J691" s="76">
        <f>IF('(Other Computations)'!J186=0,0,Inputs!L201*Inputs!L94*Inputs!D50*Inputs!D14*'GM Alloc Factors'!J19/('(Other Computations)'!J186+'(Other Computations)'!J199))</f>
        <v>0</v>
      </c>
      <c r="K691" s="43">
        <f t="shared" ref="K691:K701" si="77">SUM(G691:J691)</f>
        <v>0</v>
      </c>
    </row>
    <row r="692" spans="1:11" ht="12.75" customHeight="1">
      <c r="A692" s="61" t="str">
        <f>"         "&amp;Labels!B70</f>
        <v xml:space="preserve">         Customer 2</v>
      </c>
      <c r="B692" s="76">
        <f>IF('(Other Computations)'!B187=0,0,Inputs!D202*Inputs!D95*Inputs!D51*Inputs!D14*'GM Alloc Factors'!B19/('(Other Computations)'!B187+'(Other Computations)'!B200))</f>
        <v>0</v>
      </c>
      <c r="C692" s="76">
        <f>IF('(Other Computations)'!C187=0,0,Inputs!E202*Inputs!E95*Inputs!D51*Inputs!D14*'GM Alloc Factors'!C19/('(Other Computations)'!C187+'(Other Computations)'!C200))</f>
        <v>0</v>
      </c>
      <c r="D692" s="76">
        <f>IF('(Other Computations)'!D187=0,0,Inputs!F202*Inputs!F95*Inputs!D51*Inputs!D14*'GM Alloc Factors'!D19/('(Other Computations)'!D187+'(Other Computations)'!D200))</f>
        <v>0</v>
      </c>
      <c r="E692" s="76">
        <f>IF('(Other Computations)'!E187=0,0,Inputs!G202*Inputs!G95*Inputs!D51*Inputs!D14*'GM Alloc Factors'!E19/('(Other Computations)'!E187+'(Other Computations)'!E200))</f>
        <v>0</v>
      </c>
      <c r="F692" s="43">
        <f t="shared" si="76"/>
        <v>0</v>
      </c>
      <c r="G692" s="76">
        <f>IF('(Other Computations)'!G187=0,0,Inputs!I202*Inputs!I95*Inputs!D51*Inputs!D14*'GM Alloc Factors'!G19/('(Other Computations)'!G187+'(Other Computations)'!G200))</f>
        <v>0</v>
      </c>
      <c r="H692" s="76">
        <f>IF('(Other Computations)'!H187=0,0,Inputs!J202*Inputs!J95*Inputs!D51*Inputs!D14*'GM Alloc Factors'!H19/('(Other Computations)'!H187+'(Other Computations)'!H200))</f>
        <v>0</v>
      </c>
      <c r="I692" s="76">
        <f>IF('(Other Computations)'!I187=0,0,Inputs!K202*Inputs!K95*Inputs!D51*Inputs!D14*'GM Alloc Factors'!I19/('(Other Computations)'!I187+'(Other Computations)'!I200))</f>
        <v>0</v>
      </c>
      <c r="J692" s="76">
        <f>IF('(Other Computations)'!J187=0,0,Inputs!L202*Inputs!L95*Inputs!D51*Inputs!D14*'GM Alloc Factors'!J19/('(Other Computations)'!J187+'(Other Computations)'!J200))</f>
        <v>0</v>
      </c>
      <c r="K692" s="43">
        <f t="shared" si="77"/>
        <v>0</v>
      </c>
    </row>
    <row r="693" spans="1:11" ht="12.75" customHeight="1">
      <c r="A693" s="61" t="str">
        <f>"         "&amp;Labels!B71</f>
        <v xml:space="preserve">         Customer 3</v>
      </c>
      <c r="B693" s="76">
        <f>IF('(Other Computations)'!B188=0,0,Inputs!D203*Inputs!D96*Inputs!D52*Inputs!D14*'GM Alloc Factors'!B19/('(Other Computations)'!B188+'(Other Computations)'!B201))</f>
        <v>0</v>
      </c>
      <c r="C693" s="76">
        <f>IF('(Other Computations)'!C188=0,0,Inputs!E203*Inputs!E96*Inputs!D52*Inputs!D14*'GM Alloc Factors'!C19/('(Other Computations)'!C188+'(Other Computations)'!C201))</f>
        <v>0</v>
      </c>
      <c r="D693" s="76">
        <f>IF('(Other Computations)'!D188=0,0,Inputs!F203*Inputs!F96*Inputs!D52*Inputs!D14*'GM Alloc Factors'!D19/('(Other Computations)'!D188+'(Other Computations)'!D201))</f>
        <v>0</v>
      </c>
      <c r="E693" s="76">
        <f>IF('(Other Computations)'!E188=0,0,Inputs!G203*Inputs!G96*Inputs!D52*Inputs!D14*'GM Alloc Factors'!E19/('(Other Computations)'!E188+'(Other Computations)'!E201))</f>
        <v>0</v>
      </c>
      <c r="F693" s="43">
        <f t="shared" si="76"/>
        <v>0</v>
      </c>
      <c r="G693" s="76">
        <f>IF('(Other Computations)'!G188=0,0,Inputs!I203*Inputs!I96*Inputs!D52*Inputs!D14*'GM Alloc Factors'!G19/('(Other Computations)'!G188+'(Other Computations)'!G201))</f>
        <v>0</v>
      </c>
      <c r="H693" s="76">
        <f>IF('(Other Computations)'!H188=0,0,Inputs!J203*Inputs!J96*Inputs!D52*Inputs!D14*'GM Alloc Factors'!H19/('(Other Computations)'!H188+'(Other Computations)'!H201))</f>
        <v>0</v>
      </c>
      <c r="I693" s="76">
        <f>IF('(Other Computations)'!I188=0,0,Inputs!K203*Inputs!K96*Inputs!D52*Inputs!D14*'GM Alloc Factors'!I19/('(Other Computations)'!I188+'(Other Computations)'!I201))</f>
        <v>0</v>
      </c>
      <c r="J693" s="76">
        <f>IF('(Other Computations)'!J188=0,0,Inputs!L203*Inputs!L96*Inputs!D52*Inputs!D14*'GM Alloc Factors'!J19/('(Other Computations)'!J188+'(Other Computations)'!J201))</f>
        <v>0</v>
      </c>
      <c r="K693" s="43">
        <f t="shared" si="77"/>
        <v>0</v>
      </c>
    </row>
    <row r="694" spans="1:11" ht="12.75" customHeight="1">
      <c r="A694" s="61" t="str">
        <f>"         "&amp;Labels!B72</f>
        <v xml:space="preserve">         Customer 4</v>
      </c>
      <c r="B694" s="76">
        <f>IF('(Other Computations)'!B189=0,0,Inputs!D204*Inputs!D97*Inputs!D53*Inputs!D14*'GM Alloc Factors'!B19/('(Other Computations)'!B189+'(Other Computations)'!B202))</f>
        <v>0</v>
      </c>
      <c r="C694" s="76">
        <f>IF('(Other Computations)'!C189=0,0,Inputs!E204*Inputs!E97*Inputs!D53*Inputs!D14*'GM Alloc Factors'!C19/('(Other Computations)'!C189+'(Other Computations)'!C202))</f>
        <v>0</v>
      </c>
      <c r="D694" s="76">
        <f>IF('(Other Computations)'!D189=0,0,Inputs!F204*Inputs!F97*Inputs!D53*Inputs!D14*'GM Alloc Factors'!D19/('(Other Computations)'!D189+'(Other Computations)'!D202))</f>
        <v>0</v>
      </c>
      <c r="E694" s="76">
        <f>IF('(Other Computations)'!E189=0,0,Inputs!G204*Inputs!G97*Inputs!D53*Inputs!D14*'GM Alloc Factors'!E19/('(Other Computations)'!E189+'(Other Computations)'!E202))</f>
        <v>0</v>
      </c>
      <c r="F694" s="43">
        <f t="shared" si="76"/>
        <v>0</v>
      </c>
      <c r="G694" s="76">
        <f>IF('(Other Computations)'!G189=0,0,Inputs!I204*Inputs!I97*Inputs!D53*Inputs!D14*'GM Alloc Factors'!G19/('(Other Computations)'!G189+'(Other Computations)'!G202))</f>
        <v>0</v>
      </c>
      <c r="H694" s="76">
        <f>IF('(Other Computations)'!H189=0,0,Inputs!J204*Inputs!J97*Inputs!D53*Inputs!D14*'GM Alloc Factors'!H19/('(Other Computations)'!H189+'(Other Computations)'!H202))</f>
        <v>0</v>
      </c>
      <c r="I694" s="76">
        <f>IF('(Other Computations)'!I189=0,0,Inputs!K204*Inputs!K97*Inputs!D53*Inputs!D14*'GM Alloc Factors'!I19/('(Other Computations)'!I189+'(Other Computations)'!I202))</f>
        <v>0</v>
      </c>
      <c r="J694" s="76">
        <f>IF('(Other Computations)'!J189=0,0,Inputs!L204*Inputs!L97*Inputs!D53*Inputs!D14*'GM Alloc Factors'!J19/('(Other Computations)'!J189+'(Other Computations)'!J202))</f>
        <v>0</v>
      </c>
      <c r="K694" s="43">
        <f t="shared" si="77"/>
        <v>0</v>
      </c>
    </row>
    <row r="695" spans="1:11" ht="12.75" customHeight="1">
      <c r="A695" s="61" t="str">
        <f>"         "&amp;Labels!B73</f>
        <v xml:space="preserve">         Customer 5</v>
      </c>
      <c r="B695" s="76">
        <f>IF('(Other Computations)'!B190=0,0,Inputs!D205*Inputs!D98*Inputs!D54*Inputs!D14*'GM Alloc Factors'!B19/('(Other Computations)'!B190+'(Other Computations)'!B203))</f>
        <v>0</v>
      </c>
      <c r="C695" s="76">
        <f>IF('(Other Computations)'!C190=0,0,Inputs!E205*Inputs!E98*Inputs!D54*Inputs!D14*'GM Alloc Factors'!C19/('(Other Computations)'!C190+'(Other Computations)'!C203))</f>
        <v>0</v>
      </c>
      <c r="D695" s="76">
        <f>IF('(Other Computations)'!D190=0,0,Inputs!F205*Inputs!F98*Inputs!D54*Inputs!D14*'GM Alloc Factors'!D19/('(Other Computations)'!D190+'(Other Computations)'!D203))</f>
        <v>0</v>
      </c>
      <c r="E695" s="76">
        <f>IF('(Other Computations)'!E190=0,0,Inputs!G205*Inputs!G98*Inputs!D54*Inputs!D14*'GM Alloc Factors'!E19/('(Other Computations)'!E190+'(Other Computations)'!E203))</f>
        <v>0</v>
      </c>
      <c r="F695" s="43">
        <f t="shared" si="76"/>
        <v>0</v>
      </c>
      <c r="G695" s="76">
        <f>IF('(Other Computations)'!G190=0,0,Inputs!I205*Inputs!I98*Inputs!D54*Inputs!D14*'GM Alloc Factors'!G19/('(Other Computations)'!G190+'(Other Computations)'!G203))</f>
        <v>0</v>
      </c>
      <c r="H695" s="76">
        <f>IF('(Other Computations)'!H190=0,0,Inputs!J205*Inputs!J98*Inputs!D54*Inputs!D14*'GM Alloc Factors'!H19/('(Other Computations)'!H190+'(Other Computations)'!H203))</f>
        <v>0</v>
      </c>
      <c r="I695" s="76">
        <f>IF('(Other Computations)'!I190=0,0,Inputs!K205*Inputs!K98*Inputs!D54*Inputs!D14*'GM Alloc Factors'!I19/('(Other Computations)'!I190+'(Other Computations)'!I203))</f>
        <v>0</v>
      </c>
      <c r="J695" s="76">
        <f>IF('(Other Computations)'!J190=0,0,Inputs!L205*Inputs!L98*Inputs!D54*Inputs!D14*'GM Alloc Factors'!J19/('(Other Computations)'!J190+'(Other Computations)'!J203))</f>
        <v>0</v>
      </c>
      <c r="K695" s="43">
        <f t="shared" si="77"/>
        <v>0</v>
      </c>
    </row>
    <row r="696" spans="1:11" ht="12.75" customHeight="1">
      <c r="A696" s="61" t="str">
        <f>"         "&amp;Labels!B74</f>
        <v xml:space="preserve">         Customer 6</v>
      </c>
      <c r="B696" s="76">
        <f>IF('(Other Computations)'!B191=0,0,Inputs!D206*Inputs!D99*Inputs!D55*Inputs!D14*'GM Alloc Factors'!B19/('(Other Computations)'!B191+'(Other Computations)'!B204))</f>
        <v>0</v>
      </c>
      <c r="C696" s="76">
        <f>IF('(Other Computations)'!C191=0,0,Inputs!E206*Inputs!E99*Inputs!D55*Inputs!D14*'GM Alloc Factors'!C19/('(Other Computations)'!C191+'(Other Computations)'!C204))</f>
        <v>0</v>
      </c>
      <c r="D696" s="76">
        <f>IF('(Other Computations)'!D191=0,0,Inputs!F206*Inputs!F99*Inputs!D55*Inputs!D14*'GM Alloc Factors'!D19/('(Other Computations)'!D191+'(Other Computations)'!D204))</f>
        <v>0</v>
      </c>
      <c r="E696" s="76">
        <f>IF('(Other Computations)'!E191=0,0,Inputs!G206*Inputs!G99*Inputs!D55*Inputs!D14*'GM Alloc Factors'!E19/('(Other Computations)'!E191+'(Other Computations)'!E204))</f>
        <v>0</v>
      </c>
      <c r="F696" s="43">
        <f t="shared" si="76"/>
        <v>0</v>
      </c>
      <c r="G696" s="76">
        <f>IF('(Other Computations)'!G191=0,0,Inputs!I206*Inputs!I99*Inputs!D55*Inputs!D14*'GM Alloc Factors'!G19/('(Other Computations)'!G191+'(Other Computations)'!G204))</f>
        <v>0</v>
      </c>
      <c r="H696" s="76">
        <f>IF('(Other Computations)'!H191=0,0,Inputs!J206*Inputs!J99*Inputs!D55*Inputs!D14*'GM Alloc Factors'!H19/('(Other Computations)'!H191+'(Other Computations)'!H204))</f>
        <v>0</v>
      </c>
      <c r="I696" s="76">
        <f>IF('(Other Computations)'!I191=0,0,Inputs!K206*Inputs!K99*Inputs!D55*Inputs!D14*'GM Alloc Factors'!I19/('(Other Computations)'!I191+'(Other Computations)'!I204))</f>
        <v>0</v>
      </c>
      <c r="J696" s="76">
        <f>IF('(Other Computations)'!J191=0,0,Inputs!L206*Inputs!L99*Inputs!D55*Inputs!D14*'GM Alloc Factors'!J19/('(Other Computations)'!J191+'(Other Computations)'!J204))</f>
        <v>0</v>
      </c>
      <c r="K696" s="43">
        <f t="shared" si="77"/>
        <v>0</v>
      </c>
    </row>
    <row r="697" spans="1:11" ht="12.75" customHeight="1">
      <c r="A697" s="61" t="str">
        <f>"         "&amp;Labels!B75</f>
        <v xml:space="preserve">         Customer 7</v>
      </c>
      <c r="B697" s="76">
        <f>IF('(Other Computations)'!B192=0,0,Inputs!D207*Inputs!D100*Inputs!D56*Inputs!D14*'GM Alloc Factors'!B19/('(Other Computations)'!B192+'(Other Computations)'!B205))</f>
        <v>0</v>
      </c>
      <c r="C697" s="76">
        <f>IF('(Other Computations)'!C192=0,0,Inputs!E207*Inputs!E100*Inputs!D56*Inputs!D14*'GM Alloc Factors'!C19/('(Other Computations)'!C192+'(Other Computations)'!C205))</f>
        <v>0</v>
      </c>
      <c r="D697" s="76">
        <f>IF('(Other Computations)'!D192=0,0,Inputs!F207*Inputs!F100*Inputs!D56*Inputs!D14*'GM Alloc Factors'!D19/('(Other Computations)'!D192+'(Other Computations)'!D205))</f>
        <v>0</v>
      </c>
      <c r="E697" s="76">
        <f>IF('(Other Computations)'!E192=0,0,Inputs!G207*Inputs!G100*Inputs!D56*Inputs!D14*'GM Alloc Factors'!E19/('(Other Computations)'!E192+'(Other Computations)'!E205))</f>
        <v>0</v>
      </c>
      <c r="F697" s="43">
        <f t="shared" si="76"/>
        <v>0</v>
      </c>
      <c r="G697" s="76">
        <f>IF('(Other Computations)'!G192=0,0,Inputs!I207*Inputs!I100*Inputs!D56*Inputs!D14*'GM Alloc Factors'!G19/('(Other Computations)'!G192+'(Other Computations)'!G205))</f>
        <v>0</v>
      </c>
      <c r="H697" s="76">
        <f>IF('(Other Computations)'!H192=0,0,Inputs!J207*Inputs!J100*Inputs!D56*Inputs!D14*'GM Alloc Factors'!H19/('(Other Computations)'!H192+'(Other Computations)'!H205))</f>
        <v>0</v>
      </c>
      <c r="I697" s="76">
        <f>IF('(Other Computations)'!I192=0,0,Inputs!K207*Inputs!K100*Inputs!D56*Inputs!D14*'GM Alloc Factors'!I19/('(Other Computations)'!I192+'(Other Computations)'!I205))</f>
        <v>0</v>
      </c>
      <c r="J697" s="76">
        <f>IF('(Other Computations)'!J192=0,0,Inputs!L207*Inputs!L100*Inputs!D56*Inputs!D14*'GM Alloc Factors'!J19/('(Other Computations)'!J192+'(Other Computations)'!J205))</f>
        <v>0</v>
      </c>
      <c r="K697" s="43">
        <f t="shared" si="77"/>
        <v>0</v>
      </c>
    </row>
    <row r="698" spans="1:11" ht="12.75" customHeight="1">
      <c r="A698" s="61" t="str">
        <f>"         "&amp;Labels!B76</f>
        <v xml:space="preserve">         Customer 8</v>
      </c>
      <c r="B698" s="76">
        <f>IF('(Other Computations)'!B193=0,0,Inputs!D208*Inputs!D101*Inputs!D57*Inputs!D14*'GM Alloc Factors'!B19/('(Other Computations)'!B193+'(Other Computations)'!B206))</f>
        <v>0</v>
      </c>
      <c r="C698" s="76">
        <f>IF('(Other Computations)'!C193=0,0,Inputs!E208*Inputs!E101*Inputs!D57*Inputs!D14*'GM Alloc Factors'!C19/('(Other Computations)'!C193+'(Other Computations)'!C206))</f>
        <v>0</v>
      </c>
      <c r="D698" s="76">
        <f>IF('(Other Computations)'!D193=0,0,Inputs!F208*Inputs!F101*Inputs!D57*Inputs!D14*'GM Alloc Factors'!D19/('(Other Computations)'!D193+'(Other Computations)'!D206))</f>
        <v>0</v>
      </c>
      <c r="E698" s="76">
        <f>IF('(Other Computations)'!E193=0,0,Inputs!G208*Inputs!G101*Inputs!D57*Inputs!D14*'GM Alloc Factors'!E19/('(Other Computations)'!E193+'(Other Computations)'!E206))</f>
        <v>0</v>
      </c>
      <c r="F698" s="43">
        <f t="shared" si="76"/>
        <v>0</v>
      </c>
      <c r="G698" s="76">
        <f>IF('(Other Computations)'!G193=0,0,Inputs!I208*Inputs!I101*Inputs!D57*Inputs!D14*'GM Alloc Factors'!G19/('(Other Computations)'!G193+'(Other Computations)'!G206))</f>
        <v>0</v>
      </c>
      <c r="H698" s="76">
        <f>IF('(Other Computations)'!H193=0,0,Inputs!J208*Inputs!J101*Inputs!D57*Inputs!D14*'GM Alloc Factors'!H19/('(Other Computations)'!H193+'(Other Computations)'!H206))</f>
        <v>0</v>
      </c>
      <c r="I698" s="76">
        <f>IF('(Other Computations)'!I193=0,0,Inputs!K208*Inputs!K101*Inputs!D57*Inputs!D14*'GM Alloc Factors'!I19/('(Other Computations)'!I193+'(Other Computations)'!I206))</f>
        <v>0</v>
      </c>
      <c r="J698" s="76">
        <f>IF('(Other Computations)'!J193=0,0,Inputs!L208*Inputs!L101*Inputs!D57*Inputs!D14*'GM Alloc Factors'!J19/('(Other Computations)'!J193+'(Other Computations)'!J206))</f>
        <v>0</v>
      </c>
      <c r="K698" s="43">
        <f t="shared" si="77"/>
        <v>0</v>
      </c>
    </row>
    <row r="699" spans="1:11" ht="12.75" customHeight="1">
      <c r="A699" s="61" t="str">
        <f>"         "&amp;Labels!B77</f>
        <v xml:space="preserve">         Customer 9</v>
      </c>
      <c r="B699" s="76">
        <f>IF('(Other Computations)'!B194=0,0,Inputs!D209*Inputs!D102*Inputs!D58*Inputs!D14*'GM Alloc Factors'!B19/('(Other Computations)'!B194+'(Other Computations)'!B207))</f>
        <v>0</v>
      </c>
      <c r="C699" s="76">
        <f>IF('(Other Computations)'!C194=0,0,Inputs!E209*Inputs!E102*Inputs!D58*Inputs!D14*'GM Alloc Factors'!C19/('(Other Computations)'!C194+'(Other Computations)'!C207))</f>
        <v>0</v>
      </c>
      <c r="D699" s="76">
        <f>IF('(Other Computations)'!D194=0,0,Inputs!F209*Inputs!F102*Inputs!D58*Inputs!D14*'GM Alloc Factors'!D19/('(Other Computations)'!D194+'(Other Computations)'!D207))</f>
        <v>0</v>
      </c>
      <c r="E699" s="76">
        <f>IF('(Other Computations)'!E194=0,0,Inputs!G209*Inputs!G102*Inputs!D58*Inputs!D14*'GM Alloc Factors'!E19/('(Other Computations)'!E194+'(Other Computations)'!E207))</f>
        <v>0</v>
      </c>
      <c r="F699" s="43">
        <f t="shared" si="76"/>
        <v>0</v>
      </c>
      <c r="G699" s="76">
        <f>IF('(Other Computations)'!G194=0,0,Inputs!I209*Inputs!I102*Inputs!D58*Inputs!D14*'GM Alloc Factors'!G19/('(Other Computations)'!G194+'(Other Computations)'!G207))</f>
        <v>0</v>
      </c>
      <c r="H699" s="76">
        <f>IF('(Other Computations)'!H194=0,0,Inputs!J209*Inputs!J102*Inputs!D58*Inputs!D14*'GM Alloc Factors'!H19/('(Other Computations)'!H194+'(Other Computations)'!H207))</f>
        <v>0</v>
      </c>
      <c r="I699" s="76">
        <f>IF('(Other Computations)'!I194=0,0,Inputs!K209*Inputs!K102*Inputs!D58*Inputs!D14*'GM Alloc Factors'!I19/('(Other Computations)'!I194+'(Other Computations)'!I207))</f>
        <v>0</v>
      </c>
      <c r="J699" s="76">
        <f>IF('(Other Computations)'!J194=0,0,Inputs!L209*Inputs!L102*Inputs!D58*Inputs!D14*'GM Alloc Factors'!J19/('(Other Computations)'!J194+'(Other Computations)'!J207))</f>
        <v>0</v>
      </c>
      <c r="K699" s="43">
        <f t="shared" si="77"/>
        <v>0</v>
      </c>
    </row>
    <row r="700" spans="1:11" ht="12.75" customHeight="1">
      <c r="A700" s="61" t="str">
        <f>"         "&amp;Labels!B78</f>
        <v xml:space="preserve">         Customer 10</v>
      </c>
      <c r="B700" s="76">
        <f>IF('(Other Computations)'!B195=0,0,Inputs!D210*Inputs!D103*Inputs!D59*Inputs!D14*'GM Alloc Factors'!B19/('(Other Computations)'!B195+'(Other Computations)'!B208))</f>
        <v>0</v>
      </c>
      <c r="C700" s="76">
        <f>IF('(Other Computations)'!C195=0,0,Inputs!E210*Inputs!E103*Inputs!D59*Inputs!D14*'GM Alloc Factors'!C19/('(Other Computations)'!C195+'(Other Computations)'!C208))</f>
        <v>0</v>
      </c>
      <c r="D700" s="76">
        <f>IF('(Other Computations)'!D195=0,0,Inputs!F210*Inputs!F103*Inputs!D59*Inputs!D14*'GM Alloc Factors'!D19/('(Other Computations)'!D195+'(Other Computations)'!D208))</f>
        <v>0</v>
      </c>
      <c r="E700" s="76">
        <f>IF('(Other Computations)'!E195=0,0,Inputs!G210*Inputs!G103*Inputs!D59*Inputs!D14*'GM Alloc Factors'!E19/('(Other Computations)'!E195+'(Other Computations)'!E208))</f>
        <v>0</v>
      </c>
      <c r="F700" s="43">
        <f t="shared" si="76"/>
        <v>0</v>
      </c>
      <c r="G700" s="76">
        <f>IF('(Other Computations)'!G195=0,0,Inputs!I210*Inputs!I103*Inputs!D59*Inputs!D14*'GM Alloc Factors'!G19/('(Other Computations)'!G195+'(Other Computations)'!G208))</f>
        <v>0</v>
      </c>
      <c r="H700" s="76">
        <f>IF('(Other Computations)'!H195=0,0,Inputs!J210*Inputs!J103*Inputs!D59*Inputs!D14*'GM Alloc Factors'!H19/('(Other Computations)'!H195+'(Other Computations)'!H208))</f>
        <v>0</v>
      </c>
      <c r="I700" s="76">
        <f>IF('(Other Computations)'!I195=0,0,Inputs!K210*Inputs!K103*Inputs!D59*Inputs!D14*'GM Alloc Factors'!I19/('(Other Computations)'!I195+'(Other Computations)'!I208))</f>
        <v>0</v>
      </c>
      <c r="J700" s="76">
        <f>IF('(Other Computations)'!J195=0,0,Inputs!L210*Inputs!L103*Inputs!D59*Inputs!D14*'GM Alloc Factors'!J19/('(Other Computations)'!J195+'(Other Computations)'!J208))</f>
        <v>0</v>
      </c>
      <c r="K700" s="43">
        <f t="shared" si="77"/>
        <v>0</v>
      </c>
    </row>
    <row r="701" spans="1:11" ht="12.75" customHeight="1">
      <c r="A701" s="61" t="str">
        <f>"         "&amp;Labels!C68</f>
        <v xml:space="preserve">         Total</v>
      </c>
      <c r="B701" s="84">
        <f>SUM(B691:B700)</f>
        <v>0</v>
      </c>
      <c r="C701" s="84">
        <f>SUM(C691:C700)</f>
        <v>0</v>
      </c>
      <c r="D701" s="84">
        <f>SUM(D691:D700)</f>
        <v>0</v>
      </c>
      <c r="E701" s="84">
        <f>SUM(E691:E700)</f>
        <v>0</v>
      </c>
      <c r="F701" s="43">
        <f t="shared" si="76"/>
        <v>0</v>
      </c>
      <c r="G701" s="84">
        <f>SUM(G691:G700)</f>
        <v>0</v>
      </c>
      <c r="H701" s="84">
        <f>SUM(H691:H700)</f>
        <v>0</v>
      </c>
      <c r="I701" s="84">
        <f>SUM(I691:I700)</f>
        <v>0</v>
      </c>
      <c r="J701" s="84">
        <f>SUM(J691:J700)</f>
        <v>0</v>
      </c>
      <c r="K701" s="43">
        <f t="shared" si="77"/>
        <v>0</v>
      </c>
    </row>
    <row r="702" spans="1:11" ht="12.75" customHeight="1">
      <c r="A702" s="61" t="str">
        <f>"      "&amp;Labels!B86</f>
        <v xml:space="preserve">      Q 2</v>
      </c>
      <c r="B702" s="84"/>
      <c r="C702" s="84"/>
      <c r="D702" s="84"/>
      <c r="E702" s="84"/>
      <c r="F702" s="43"/>
      <c r="G702" s="84"/>
      <c r="H702" s="84"/>
      <c r="I702" s="84"/>
      <c r="J702" s="84"/>
      <c r="K702" s="43"/>
    </row>
    <row r="703" spans="1:11" ht="12.75" customHeight="1">
      <c r="A703" s="61" t="str">
        <f>"         "&amp;Labels!B69</f>
        <v xml:space="preserve">         Customer 1</v>
      </c>
      <c r="B703" s="76">
        <f>IF('(Other Computations)'!B186=0,0,Inputs!D201*Inputs!D94*Inputs!E50*Inputs!D14*'GM Alloc Factors'!B20/('(Other Computations)'!B186+'(Other Computations)'!B199))</f>
        <v>0</v>
      </c>
      <c r="C703" s="76">
        <f>IF('(Other Computations)'!C186=0,0,Inputs!E201*Inputs!E94*Inputs!E50*Inputs!D14*'GM Alloc Factors'!C20/('(Other Computations)'!C186+'(Other Computations)'!C199))</f>
        <v>0</v>
      </c>
      <c r="D703" s="76">
        <f>IF('(Other Computations)'!D186=0,0,Inputs!F201*Inputs!F94*Inputs!E50*Inputs!D14*'GM Alloc Factors'!D20/('(Other Computations)'!D186+'(Other Computations)'!D199))</f>
        <v>0</v>
      </c>
      <c r="E703" s="76">
        <f>IF('(Other Computations)'!E186=0,0,Inputs!G201*Inputs!G94*Inputs!E50*Inputs!D14*'GM Alloc Factors'!E20/('(Other Computations)'!E186+'(Other Computations)'!E199))</f>
        <v>0</v>
      </c>
      <c r="F703" s="43">
        <f t="shared" ref="F703:F713" si="78">SUM(B703:E703)</f>
        <v>0</v>
      </c>
      <c r="G703" s="76">
        <f>IF('(Other Computations)'!G186=0,0,Inputs!I201*Inputs!I94*Inputs!E50*Inputs!D14*'GM Alloc Factors'!G20/('(Other Computations)'!G186+'(Other Computations)'!G199))</f>
        <v>0</v>
      </c>
      <c r="H703" s="76">
        <f>IF('(Other Computations)'!H186=0,0,Inputs!J201*Inputs!J94*Inputs!E50*Inputs!D14*'GM Alloc Factors'!H20/('(Other Computations)'!H186+'(Other Computations)'!H199))</f>
        <v>0</v>
      </c>
      <c r="I703" s="76">
        <f>IF('(Other Computations)'!I186=0,0,Inputs!K201*Inputs!K94*Inputs!E50*Inputs!D14*'GM Alloc Factors'!I20/('(Other Computations)'!I186+'(Other Computations)'!I199))</f>
        <v>0</v>
      </c>
      <c r="J703" s="76">
        <f>IF('(Other Computations)'!J186=0,0,Inputs!L201*Inputs!L94*Inputs!E50*Inputs!D14*'GM Alloc Factors'!J20/('(Other Computations)'!J186+'(Other Computations)'!J199))</f>
        <v>0</v>
      </c>
      <c r="K703" s="43">
        <f t="shared" ref="K703:K713" si="79">SUM(G703:J703)</f>
        <v>0</v>
      </c>
    </row>
    <row r="704" spans="1:11" ht="12.75" customHeight="1">
      <c r="A704" s="61" t="str">
        <f>"         "&amp;Labels!B70</f>
        <v xml:space="preserve">         Customer 2</v>
      </c>
      <c r="B704" s="76">
        <f>IF('(Other Computations)'!B187=0,0,Inputs!D202*Inputs!D95*Inputs!E51*Inputs!D14*'GM Alloc Factors'!B20/('(Other Computations)'!B187+'(Other Computations)'!B200))</f>
        <v>0</v>
      </c>
      <c r="C704" s="76">
        <f>IF('(Other Computations)'!C187=0,0,Inputs!E202*Inputs!E95*Inputs!E51*Inputs!D14*'GM Alloc Factors'!C20/('(Other Computations)'!C187+'(Other Computations)'!C200))</f>
        <v>0</v>
      </c>
      <c r="D704" s="76">
        <f>IF('(Other Computations)'!D187=0,0,Inputs!F202*Inputs!F95*Inputs!E51*Inputs!D14*'GM Alloc Factors'!D20/('(Other Computations)'!D187+'(Other Computations)'!D200))</f>
        <v>0</v>
      </c>
      <c r="E704" s="76">
        <f>IF('(Other Computations)'!E187=0,0,Inputs!G202*Inputs!G95*Inputs!E51*Inputs!D14*'GM Alloc Factors'!E20/('(Other Computations)'!E187+'(Other Computations)'!E200))</f>
        <v>0</v>
      </c>
      <c r="F704" s="43">
        <f t="shared" si="78"/>
        <v>0</v>
      </c>
      <c r="G704" s="76">
        <f>IF('(Other Computations)'!G187=0,0,Inputs!I202*Inputs!I95*Inputs!E51*Inputs!D14*'GM Alloc Factors'!G20/('(Other Computations)'!G187+'(Other Computations)'!G200))</f>
        <v>0</v>
      </c>
      <c r="H704" s="76">
        <f>IF('(Other Computations)'!H187=0,0,Inputs!J202*Inputs!J95*Inputs!E51*Inputs!D14*'GM Alloc Factors'!H20/('(Other Computations)'!H187+'(Other Computations)'!H200))</f>
        <v>0</v>
      </c>
      <c r="I704" s="76">
        <f>IF('(Other Computations)'!I187=0,0,Inputs!K202*Inputs!K95*Inputs!E51*Inputs!D14*'GM Alloc Factors'!I20/('(Other Computations)'!I187+'(Other Computations)'!I200))</f>
        <v>0</v>
      </c>
      <c r="J704" s="76">
        <f>IF('(Other Computations)'!J187=0,0,Inputs!L202*Inputs!L95*Inputs!E51*Inputs!D14*'GM Alloc Factors'!J20/('(Other Computations)'!J187+'(Other Computations)'!J200))</f>
        <v>0</v>
      </c>
      <c r="K704" s="43">
        <f t="shared" si="79"/>
        <v>0</v>
      </c>
    </row>
    <row r="705" spans="1:11" ht="12.75" customHeight="1">
      <c r="A705" s="61" t="str">
        <f>"         "&amp;Labels!B71</f>
        <v xml:space="preserve">         Customer 3</v>
      </c>
      <c r="B705" s="76">
        <f>IF('(Other Computations)'!B188=0,0,Inputs!D203*Inputs!D96*Inputs!E52*Inputs!D14*'GM Alloc Factors'!B20/('(Other Computations)'!B188+'(Other Computations)'!B201))</f>
        <v>0</v>
      </c>
      <c r="C705" s="76">
        <f>IF('(Other Computations)'!C188=0,0,Inputs!E203*Inputs!E96*Inputs!E52*Inputs!D14*'GM Alloc Factors'!C20/('(Other Computations)'!C188+'(Other Computations)'!C201))</f>
        <v>0</v>
      </c>
      <c r="D705" s="76">
        <f>IF('(Other Computations)'!D188=0,0,Inputs!F203*Inputs!F96*Inputs!E52*Inputs!D14*'GM Alloc Factors'!D20/('(Other Computations)'!D188+'(Other Computations)'!D201))</f>
        <v>0</v>
      </c>
      <c r="E705" s="76">
        <f>IF('(Other Computations)'!E188=0,0,Inputs!G203*Inputs!G96*Inputs!E52*Inputs!D14*'GM Alloc Factors'!E20/('(Other Computations)'!E188+'(Other Computations)'!E201))</f>
        <v>0</v>
      </c>
      <c r="F705" s="43">
        <f t="shared" si="78"/>
        <v>0</v>
      </c>
      <c r="G705" s="76">
        <f>IF('(Other Computations)'!G188=0,0,Inputs!I203*Inputs!I96*Inputs!E52*Inputs!D14*'GM Alloc Factors'!G20/('(Other Computations)'!G188+'(Other Computations)'!G201))</f>
        <v>0</v>
      </c>
      <c r="H705" s="76">
        <f>IF('(Other Computations)'!H188=0,0,Inputs!J203*Inputs!J96*Inputs!E52*Inputs!D14*'GM Alloc Factors'!H20/('(Other Computations)'!H188+'(Other Computations)'!H201))</f>
        <v>0</v>
      </c>
      <c r="I705" s="76">
        <f>IF('(Other Computations)'!I188=0,0,Inputs!K203*Inputs!K96*Inputs!E52*Inputs!D14*'GM Alloc Factors'!I20/('(Other Computations)'!I188+'(Other Computations)'!I201))</f>
        <v>0</v>
      </c>
      <c r="J705" s="76">
        <f>IF('(Other Computations)'!J188=0,0,Inputs!L203*Inputs!L96*Inputs!E52*Inputs!D14*'GM Alloc Factors'!J20/('(Other Computations)'!J188+'(Other Computations)'!J201))</f>
        <v>0</v>
      </c>
      <c r="K705" s="43">
        <f t="shared" si="79"/>
        <v>0</v>
      </c>
    </row>
    <row r="706" spans="1:11" ht="12.75" customHeight="1">
      <c r="A706" s="61" t="str">
        <f>"         "&amp;Labels!B72</f>
        <v xml:space="preserve">         Customer 4</v>
      </c>
      <c r="B706" s="76">
        <f>IF('(Other Computations)'!B189=0,0,Inputs!D204*Inputs!D97*Inputs!E53*Inputs!D14*'GM Alloc Factors'!B20/('(Other Computations)'!B189+'(Other Computations)'!B202))</f>
        <v>0</v>
      </c>
      <c r="C706" s="76">
        <f>IF('(Other Computations)'!C189=0,0,Inputs!E204*Inputs!E97*Inputs!E53*Inputs!D14*'GM Alloc Factors'!C20/('(Other Computations)'!C189+'(Other Computations)'!C202))</f>
        <v>0</v>
      </c>
      <c r="D706" s="76">
        <f>IF('(Other Computations)'!D189=0,0,Inputs!F204*Inputs!F97*Inputs!E53*Inputs!D14*'GM Alloc Factors'!D20/('(Other Computations)'!D189+'(Other Computations)'!D202))</f>
        <v>0</v>
      </c>
      <c r="E706" s="76">
        <f>IF('(Other Computations)'!E189=0,0,Inputs!G204*Inputs!G97*Inputs!E53*Inputs!D14*'GM Alloc Factors'!E20/('(Other Computations)'!E189+'(Other Computations)'!E202))</f>
        <v>0</v>
      </c>
      <c r="F706" s="43">
        <f t="shared" si="78"/>
        <v>0</v>
      </c>
      <c r="G706" s="76">
        <f>IF('(Other Computations)'!G189=0,0,Inputs!I204*Inputs!I97*Inputs!E53*Inputs!D14*'GM Alloc Factors'!G20/('(Other Computations)'!G189+'(Other Computations)'!G202))</f>
        <v>0</v>
      </c>
      <c r="H706" s="76">
        <f>IF('(Other Computations)'!H189=0,0,Inputs!J204*Inputs!J97*Inputs!E53*Inputs!D14*'GM Alloc Factors'!H20/('(Other Computations)'!H189+'(Other Computations)'!H202))</f>
        <v>0</v>
      </c>
      <c r="I706" s="76">
        <f>IF('(Other Computations)'!I189=0,0,Inputs!K204*Inputs!K97*Inputs!E53*Inputs!D14*'GM Alloc Factors'!I20/('(Other Computations)'!I189+'(Other Computations)'!I202))</f>
        <v>0</v>
      </c>
      <c r="J706" s="76">
        <f>IF('(Other Computations)'!J189=0,0,Inputs!L204*Inputs!L97*Inputs!E53*Inputs!D14*'GM Alloc Factors'!J20/('(Other Computations)'!J189+'(Other Computations)'!J202))</f>
        <v>0</v>
      </c>
      <c r="K706" s="43">
        <f t="shared" si="79"/>
        <v>0</v>
      </c>
    </row>
    <row r="707" spans="1:11" ht="12.75" customHeight="1">
      <c r="A707" s="61" t="str">
        <f>"         "&amp;Labels!B73</f>
        <v xml:space="preserve">         Customer 5</v>
      </c>
      <c r="B707" s="76">
        <f>IF('(Other Computations)'!B190=0,0,Inputs!D205*Inputs!D98*Inputs!E54*Inputs!D14*'GM Alloc Factors'!B20/('(Other Computations)'!B190+'(Other Computations)'!B203))</f>
        <v>0</v>
      </c>
      <c r="C707" s="76">
        <f>IF('(Other Computations)'!C190=0,0,Inputs!E205*Inputs!E98*Inputs!E54*Inputs!D14*'GM Alloc Factors'!C20/('(Other Computations)'!C190+'(Other Computations)'!C203))</f>
        <v>0</v>
      </c>
      <c r="D707" s="76">
        <f>IF('(Other Computations)'!D190=0,0,Inputs!F205*Inputs!F98*Inputs!E54*Inputs!D14*'GM Alloc Factors'!D20/('(Other Computations)'!D190+'(Other Computations)'!D203))</f>
        <v>0</v>
      </c>
      <c r="E707" s="76">
        <f>IF('(Other Computations)'!E190=0,0,Inputs!G205*Inputs!G98*Inputs!E54*Inputs!D14*'GM Alloc Factors'!E20/('(Other Computations)'!E190+'(Other Computations)'!E203))</f>
        <v>0</v>
      </c>
      <c r="F707" s="43">
        <f t="shared" si="78"/>
        <v>0</v>
      </c>
      <c r="G707" s="76">
        <f>IF('(Other Computations)'!G190=0,0,Inputs!I205*Inputs!I98*Inputs!E54*Inputs!D14*'GM Alloc Factors'!G20/('(Other Computations)'!G190+'(Other Computations)'!G203))</f>
        <v>0</v>
      </c>
      <c r="H707" s="76">
        <f>IF('(Other Computations)'!H190=0,0,Inputs!J205*Inputs!J98*Inputs!E54*Inputs!D14*'GM Alloc Factors'!H20/('(Other Computations)'!H190+'(Other Computations)'!H203))</f>
        <v>0</v>
      </c>
      <c r="I707" s="76">
        <f>IF('(Other Computations)'!I190=0,0,Inputs!K205*Inputs!K98*Inputs!E54*Inputs!D14*'GM Alloc Factors'!I20/('(Other Computations)'!I190+'(Other Computations)'!I203))</f>
        <v>0</v>
      </c>
      <c r="J707" s="76">
        <f>IF('(Other Computations)'!J190=0,0,Inputs!L205*Inputs!L98*Inputs!E54*Inputs!D14*'GM Alloc Factors'!J20/('(Other Computations)'!J190+'(Other Computations)'!J203))</f>
        <v>0</v>
      </c>
      <c r="K707" s="43">
        <f t="shared" si="79"/>
        <v>0</v>
      </c>
    </row>
    <row r="708" spans="1:11" ht="12.75" customHeight="1">
      <c r="A708" s="61" t="str">
        <f>"         "&amp;Labels!B74</f>
        <v xml:space="preserve">         Customer 6</v>
      </c>
      <c r="B708" s="76">
        <f>IF('(Other Computations)'!B191=0,0,Inputs!D206*Inputs!D99*Inputs!E55*Inputs!D14*'GM Alloc Factors'!B20/('(Other Computations)'!B191+'(Other Computations)'!B204))</f>
        <v>0</v>
      </c>
      <c r="C708" s="76">
        <f>IF('(Other Computations)'!C191=0,0,Inputs!E206*Inputs!E99*Inputs!E55*Inputs!D14*'GM Alloc Factors'!C20/('(Other Computations)'!C191+'(Other Computations)'!C204))</f>
        <v>0</v>
      </c>
      <c r="D708" s="76">
        <f>IF('(Other Computations)'!D191=0,0,Inputs!F206*Inputs!F99*Inputs!E55*Inputs!D14*'GM Alloc Factors'!D20/('(Other Computations)'!D191+'(Other Computations)'!D204))</f>
        <v>0</v>
      </c>
      <c r="E708" s="76">
        <f>IF('(Other Computations)'!E191=0,0,Inputs!G206*Inputs!G99*Inputs!E55*Inputs!D14*'GM Alloc Factors'!E20/('(Other Computations)'!E191+'(Other Computations)'!E204))</f>
        <v>0</v>
      </c>
      <c r="F708" s="43">
        <f t="shared" si="78"/>
        <v>0</v>
      </c>
      <c r="G708" s="76">
        <f>IF('(Other Computations)'!G191=0,0,Inputs!I206*Inputs!I99*Inputs!E55*Inputs!D14*'GM Alloc Factors'!G20/('(Other Computations)'!G191+'(Other Computations)'!G204))</f>
        <v>0</v>
      </c>
      <c r="H708" s="76">
        <f>IF('(Other Computations)'!H191=0,0,Inputs!J206*Inputs!J99*Inputs!E55*Inputs!D14*'GM Alloc Factors'!H20/('(Other Computations)'!H191+'(Other Computations)'!H204))</f>
        <v>0</v>
      </c>
      <c r="I708" s="76">
        <f>IF('(Other Computations)'!I191=0,0,Inputs!K206*Inputs!K99*Inputs!E55*Inputs!D14*'GM Alloc Factors'!I20/('(Other Computations)'!I191+'(Other Computations)'!I204))</f>
        <v>0</v>
      </c>
      <c r="J708" s="76">
        <f>IF('(Other Computations)'!J191=0,0,Inputs!L206*Inputs!L99*Inputs!E55*Inputs!D14*'GM Alloc Factors'!J20/('(Other Computations)'!J191+'(Other Computations)'!J204))</f>
        <v>0</v>
      </c>
      <c r="K708" s="43">
        <f t="shared" si="79"/>
        <v>0</v>
      </c>
    </row>
    <row r="709" spans="1:11" ht="12.75" customHeight="1">
      <c r="A709" s="61" t="str">
        <f>"         "&amp;Labels!B75</f>
        <v xml:space="preserve">         Customer 7</v>
      </c>
      <c r="B709" s="76">
        <f>IF('(Other Computations)'!B192=0,0,Inputs!D207*Inputs!D100*Inputs!E56*Inputs!D14*'GM Alloc Factors'!B20/('(Other Computations)'!B192+'(Other Computations)'!B205))</f>
        <v>0</v>
      </c>
      <c r="C709" s="76">
        <f>IF('(Other Computations)'!C192=0,0,Inputs!E207*Inputs!E100*Inputs!E56*Inputs!D14*'GM Alloc Factors'!C20/('(Other Computations)'!C192+'(Other Computations)'!C205))</f>
        <v>0</v>
      </c>
      <c r="D709" s="76">
        <f>IF('(Other Computations)'!D192=0,0,Inputs!F207*Inputs!F100*Inputs!E56*Inputs!D14*'GM Alloc Factors'!D20/('(Other Computations)'!D192+'(Other Computations)'!D205))</f>
        <v>0</v>
      </c>
      <c r="E709" s="76">
        <f>IF('(Other Computations)'!E192=0,0,Inputs!G207*Inputs!G100*Inputs!E56*Inputs!D14*'GM Alloc Factors'!E20/('(Other Computations)'!E192+'(Other Computations)'!E205))</f>
        <v>0</v>
      </c>
      <c r="F709" s="43">
        <f t="shared" si="78"/>
        <v>0</v>
      </c>
      <c r="G709" s="76">
        <f>IF('(Other Computations)'!G192=0,0,Inputs!I207*Inputs!I100*Inputs!E56*Inputs!D14*'GM Alloc Factors'!G20/('(Other Computations)'!G192+'(Other Computations)'!G205))</f>
        <v>0</v>
      </c>
      <c r="H709" s="76">
        <f>IF('(Other Computations)'!H192=0,0,Inputs!J207*Inputs!J100*Inputs!E56*Inputs!D14*'GM Alloc Factors'!H20/('(Other Computations)'!H192+'(Other Computations)'!H205))</f>
        <v>0</v>
      </c>
      <c r="I709" s="76">
        <f>IF('(Other Computations)'!I192=0,0,Inputs!K207*Inputs!K100*Inputs!E56*Inputs!D14*'GM Alloc Factors'!I20/('(Other Computations)'!I192+'(Other Computations)'!I205))</f>
        <v>0</v>
      </c>
      <c r="J709" s="76">
        <f>IF('(Other Computations)'!J192=0,0,Inputs!L207*Inputs!L100*Inputs!E56*Inputs!D14*'GM Alloc Factors'!J20/('(Other Computations)'!J192+'(Other Computations)'!J205))</f>
        <v>0</v>
      </c>
      <c r="K709" s="43">
        <f t="shared" si="79"/>
        <v>0</v>
      </c>
    </row>
    <row r="710" spans="1:11" ht="12.75" customHeight="1">
      <c r="A710" s="61" t="str">
        <f>"         "&amp;Labels!B76</f>
        <v xml:space="preserve">         Customer 8</v>
      </c>
      <c r="B710" s="76">
        <f>IF('(Other Computations)'!B193=0,0,Inputs!D208*Inputs!D101*Inputs!E57*Inputs!D14*'GM Alloc Factors'!B20/('(Other Computations)'!B193+'(Other Computations)'!B206))</f>
        <v>0</v>
      </c>
      <c r="C710" s="76">
        <f>IF('(Other Computations)'!C193=0,0,Inputs!E208*Inputs!E101*Inputs!E57*Inputs!D14*'GM Alloc Factors'!C20/('(Other Computations)'!C193+'(Other Computations)'!C206))</f>
        <v>0</v>
      </c>
      <c r="D710" s="76">
        <f>IF('(Other Computations)'!D193=0,0,Inputs!F208*Inputs!F101*Inputs!E57*Inputs!D14*'GM Alloc Factors'!D20/('(Other Computations)'!D193+'(Other Computations)'!D206))</f>
        <v>0</v>
      </c>
      <c r="E710" s="76">
        <f>IF('(Other Computations)'!E193=0,0,Inputs!G208*Inputs!G101*Inputs!E57*Inputs!D14*'GM Alloc Factors'!E20/('(Other Computations)'!E193+'(Other Computations)'!E206))</f>
        <v>0</v>
      </c>
      <c r="F710" s="43">
        <f t="shared" si="78"/>
        <v>0</v>
      </c>
      <c r="G710" s="76">
        <f>IF('(Other Computations)'!G193=0,0,Inputs!I208*Inputs!I101*Inputs!E57*Inputs!D14*'GM Alloc Factors'!G20/('(Other Computations)'!G193+'(Other Computations)'!G206))</f>
        <v>0</v>
      </c>
      <c r="H710" s="76">
        <f>IF('(Other Computations)'!H193=0,0,Inputs!J208*Inputs!J101*Inputs!E57*Inputs!D14*'GM Alloc Factors'!H20/('(Other Computations)'!H193+'(Other Computations)'!H206))</f>
        <v>0</v>
      </c>
      <c r="I710" s="76">
        <f>IF('(Other Computations)'!I193=0,0,Inputs!K208*Inputs!K101*Inputs!E57*Inputs!D14*'GM Alloc Factors'!I20/('(Other Computations)'!I193+'(Other Computations)'!I206))</f>
        <v>0</v>
      </c>
      <c r="J710" s="76">
        <f>IF('(Other Computations)'!J193=0,0,Inputs!L208*Inputs!L101*Inputs!E57*Inputs!D14*'GM Alloc Factors'!J20/('(Other Computations)'!J193+'(Other Computations)'!J206))</f>
        <v>0</v>
      </c>
      <c r="K710" s="43">
        <f t="shared" si="79"/>
        <v>0</v>
      </c>
    </row>
    <row r="711" spans="1:11" ht="12.75" customHeight="1">
      <c r="A711" s="61" t="str">
        <f>"         "&amp;Labels!B77</f>
        <v xml:space="preserve">         Customer 9</v>
      </c>
      <c r="B711" s="76">
        <f>IF('(Other Computations)'!B194=0,0,Inputs!D209*Inputs!D102*Inputs!E58*Inputs!D14*'GM Alloc Factors'!B20/('(Other Computations)'!B194+'(Other Computations)'!B207))</f>
        <v>0</v>
      </c>
      <c r="C711" s="76">
        <f>IF('(Other Computations)'!C194=0,0,Inputs!E209*Inputs!E102*Inputs!E58*Inputs!D14*'GM Alloc Factors'!C20/('(Other Computations)'!C194+'(Other Computations)'!C207))</f>
        <v>0</v>
      </c>
      <c r="D711" s="76">
        <f>IF('(Other Computations)'!D194=0,0,Inputs!F209*Inputs!F102*Inputs!E58*Inputs!D14*'GM Alloc Factors'!D20/('(Other Computations)'!D194+'(Other Computations)'!D207))</f>
        <v>0</v>
      </c>
      <c r="E711" s="76">
        <f>IF('(Other Computations)'!E194=0,0,Inputs!G209*Inputs!G102*Inputs!E58*Inputs!D14*'GM Alloc Factors'!E20/('(Other Computations)'!E194+'(Other Computations)'!E207))</f>
        <v>0</v>
      </c>
      <c r="F711" s="43">
        <f t="shared" si="78"/>
        <v>0</v>
      </c>
      <c r="G711" s="76">
        <f>IF('(Other Computations)'!G194=0,0,Inputs!I209*Inputs!I102*Inputs!E58*Inputs!D14*'GM Alloc Factors'!G20/('(Other Computations)'!G194+'(Other Computations)'!G207))</f>
        <v>0</v>
      </c>
      <c r="H711" s="76">
        <f>IF('(Other Computations)'!H194=0,0,Inputs!J209*Inputs!J102*Inputs!E58*Inputs!D14*'GM Alloc Factors'!H20/('(Other Computations)'!H194+'(Other Computations)'!H207))</f>
        <v>0</v>
      </c>
      <c r="I711" s="76">
        <f>IF('(Other Computations)'!I194=0,0,Inputs!K209*Inputs!K102*Inputs!E58*Inputs!D14*'GM Alloc Factors'!I20/('(Other Computations)'!I194+'(Other Computations)'!I207))</f>
        <v>0</v>
      </c>
      <c r="J711" s="76">
        <f>IF('(Other Computations)'!J194=0,0,Inputs!L209*Inputs!L102*Inputs!E58*Inputs!D14*'GM Alloc Factors'!J20/('(Other Computations)'!J194+'(Other Computations)'!J207))</f>
        <v>0</v>
      </c>
      <c r="K711" s="43">
        <f t="shared" si="79"/>
        <v>0</v>
      </c>
    </row>
    <row r="712" spans="1:11" ht="12.75" customHeight="1">
      <c r="A712" s="61" t="str">
        <f>"         "&amp;Labels!B78</f>
        <v xml:space="preserve">         Customer 10</v>
      </c>
      <c r="B712" s="76">
        <f>IF('(Other Computations)'!B195=0,0,Inputs!D210*Inputs!D103*Inputs!E59*Inputs!D14*'GM Alloc Factors'!B20/('(Other Computations)'!B195+'(Other Computations)'!B208))</f>
        <v>0</v>
      </c>
      <c r="C712" s="76">
        <f>IF('(Other Computations)'!C195=0,0,Inputs!E210*Inputs!E103*Inputs!E59*Inputs!D14*'GM Alloc Factors'!C20/('(Other Computations)'!C195+'(Other Computations)'!C208))</f>
        <v>0</v>
      </c>
      <c r="D712" s="76">
        <f>IF('(Other Computations)'!D195=0,0,Inputs!F210*Inputs!F103*Inputs!E59*Inputs!D14*'GM Alloc Factors'!D20/('(Other Computations)'!D195+'(Other Computations)'!D208))</f>
        <v>0</v>
      </c>
      <c r="E712" s="76">
        <f>IF('(Other Computations)'!E195=0,0,Inputs!G210*Inputs!G103*Inputs!E59*Inputs!D14*'GM Alloc Factors'!E20/('(Other Computations)'!E195+'(Other Computations)'!E208))</f>
        <v>0</v>
      </c>
      <c r="F712" s="43">
        <f t="shared" si="78"/>
        <v>0</v>
      </c>
      <c r="G712" s="76">
        <f>IF('(Other Computations)'!G195=0,0,Inputs!I210*Inputs!I103*Inputs!E59*Inputs!D14*'GM Alloc Factors'!G20/('(Other Computations)'!G195+'(Other Computations)'!G208))</f>
        <v>0</v>
      </c>
      <c r="H712" s="76">
        <f>IF('(Other Computations)'!H195=0,0,Inputs!J210*Inputs!J103*Inputs!E59*Inputs!D14*'GM Alloc Factors'!H20/('(Other Computations)'!H195+'(Other Computations)'!H208))</f>
        <v>0</v>
      </c>
      <c r="I712" s="76">
        <f>IF('(Other Computations)'!I195=0,0,Inputs!K210*Inputs!K103*Inputs!E59*Inputs!D14*'GM Alloc Factors'!I20/('(Other Computations)'!I195+'(Other Computations)'!I208))</f>
        <v>0</v>
      </c>
      <c r="J712" s="76">
        <f>IF('(Other Computations)'!J195=0,0,Inputs!L210*Inputs!L103*Inputs!E59*Inputs!D14*'GM Alloc Factors'!J20/('(Other Computations)'!J195+'(Other Computations)'!J208))</f>
        <v>0</v>
      </c>
      <c r="K712" s="43">
        <f t="shared" si="79"/>
        <v>0</v>
      </c>
    </row>
    <row r="713" spans="1:11" ht="12.75" customHeight="1">
      <c r="A713" s="61" t="str">
        <f>"         "&amp;Labels!C68</f>
        <v xml:space="preserve">         Total</v>
      </c>
      <c r="B713" s="84">
        <f>SUM(B703:B712)</f>
        <v>0</v>
      </c>
      <c r="C713" s="84">
        <f>SUM(C703:C712)</f>
        <v>0</v>
      </c>
      <c r="D713" s="84">
        <f>SUM(D703:D712)</f>
        <v>0</v>
      </c>
      <c r="E713" s="84">
        <f>SUM(E703:E712)</f>
        <v>0</v>
      </c>
      <c r="F713" s="43">
        <f t="shared" si="78"/>
        <v>0</v>
      </c>
      <c r="G713" s="84">
        <f>SUM(G703:G712)</f>
        <v>0</v>
      </c>
      <c r="H713" s="84">
        <f>SUM(H703:H712)</f>
        <v>0</v>
      </c>
      <c r="I713" s="84">
        <f>SUM(I703:I712)</f>
        <v>0</v>
      </c>
      <c r="J713" s="84">
        <f>SUM(J703:J712)</f>
        <v>0</v>
      </c>
      <c r="K713" s="43">
        <f t="shared" si="79"/>
        <v>0</v>
      </c>
    </row>
    <row r="714" spans="1:11" ht="12.75" customHeight="1">
      <c r="A714" s="61" t="str">
        <f>"      "&amp;Labels!B87</f>
        <v xml:space="preserve">      Q 3</v>
      </c>
      <c r="B714" s="84"/>
      <c r="C714" s="84"/>
      <c r="D714" s="84"/>
      <c r="E714" s="84"/>
      <c r="F714" s="43"/>
      <c r="G714" s="84"/>
      <c r="H714" s="84"/>
      <c r="I714" s="84"/>
      <c r="J714" s="84"/>
      <c r="K714" s="43"/>
    </row>
    <row r="715" spans="1:11" ht="12.75" customHeight="1">
      <c r="A715" s="61" t="str">
        <f>"         "&amp;Labels!B69</f>
        <v xml:space="preserve">         Customer 1</v>
      </c>
      <c r="B715" s="76">
        <f>IF('(Other Computations)'!B186=0,0,Inputs!D201*Inputs!D94*Inputs!F50*Inputs!D14*'GM Alloc Factors'!B21/('(Other Computations)'!B186+'(Other Computations)'!B199))</f>
        <v>0</v>
      </c>
      <c r="C715" s="76">
        <f>IF('(Other Computations)'!C186=0,0,Inputs!E201*Inputs!E94*Inputs!F50*Inputs!D14*'GM Alloc Factors'!C21/('(Other Computations)'!C186+'(Other Computations)'!C199))</f>
        <v>0</v>
      </c>
      <c r="D715" s="76">
        <f>IF('(Other Computations)'!D186=0,0,Inputs!F201*Inputs!F94*Inputs!F50*Inputs!D14*'GM Alloc Factors'!D21/('(Other Computations)'!D186+'(Other Computations)'!D199))</f>
        <v>0</v>
      </c>
      <c r="E715" s="76">
        <f>IF('(Other Computations)'!E186=0,0,Inputs!G201*Inputs!G94*Inputs!F50*Inputs!D14*'GM Alloc Factors'!E21/('(Other Computations)'!E186+'(Other Computations)'!E199))</f>
        <v>0</v>
      </c>
      <c r="F715" s="43">
        <f t="shared" ref="F715:F725" si="80">SUM(B715:E715)</f>
        <v>0</v>
      </c>
      <c r="G715" s="76">
        <f>IF('(Other Computations)'!G186=0,0,Inputs!I201*Inputs!I94*Inputs!F50*Inputs!D14*'GM Alloc Factors'!G21/('(Other Computations)'!G186+'(Other Computations)'!G199))</f>
        <v>0</v>
      </c>
      <c r="H715" s="76">
        <f>IF('(Other Computations)'!H186=0,0,Inputs!J201*Inputs!J94*Inputs!F50*Inputs!D14*'GM Alloc Factors'!H21/('(Other Computations)'!H186+'(Other Computations)'!H199))</f>
        <v>0</v>
      </c>
      <c r="I715" s="76">
        <f>IF('(Other Computations)'!I186=0,0,Inputs!K201*Inputs!K94*Inputs!F50*Inputs!D14*'GM Alloc Factors'!I21/('(Other Computations)'!I186+'(Other Computations)'!I199))</f>
        <v>0</v>
      </c>
      <c r="J715" s="76">
        <f>IF('(Other Computations)'!J186=0,0,Inputs!L201*Inputs!L94*Inputs!F50*Inputs!D14*'GM Alloc Factors'!J21/('(Other Computations)'!J186+'(Other Computations)'!J199))</f>
        <v>0</v>
      </c>
      <c r="K715" s="43">
        <f t="shared" ref="K715:K725" si="81">SUM(G715:J715)</f>
        <v>0</v>
      </c>
    </row>
    <row r="716" spans="1:11" ht="12.75" customHeight="1">
      <c r="A716" s="61" t="str">
        <f>"         "&amp;Labels!B70</f>
        <v xml:space="preserve">         Customer 2</v>
      </c>
      <c r="B716" s="76">
        <f>IF('(Other Computations)'!B187=0,0,Inputs!D202*Inputs!D95*Inputs!F51*Inputs!D14*'GM Alloc Factors'!B21/('(Other Computations)'!B187+'(Other Computations)'!B200))</f>
        <v>0</v>
      </c>
      <c r="C716" s="76">
        <f>IF('(Other Computations)'!C187=0,0,Inputs!E202*Inputs!E95*Inputs!F51*Inputs!D14*'GM Alloc Factors'!C21/('(Other Computations)'!C187+'(Other Computations)'!C200))</f>
        <v>0</v>
      </c>
      <c r="D716" s="76">
        <f>IF('(Other Computations)'!D187=0,0,Inputs!F202*Inputs!F95*Inputs!F51*Inputs!D14*'GM Alloc Factors'!D21/('(Other Computations)'!D187+'(Other Computations)'!D200))</f>
        <v>0</v>
      </c>
      <c r="E716" s="76">
        <f>IF('(Other Computations)'!E187=0,0,Inputs!G202*Inputs!G95*Inputs!F51*Inputs!D14*'GM Alloc Factors'!E21/('(Other Computations)'!E187+'(Other Computations)'!E200))</f>
        <v>0</v>
      </c>
      <c r="F716" s="43">
        <f t="shared" si="80"/>
        <v>0</v>
      </c>
      <c r="G716" s="76">
        <f>IF('(Other Computations)'!G187=0,0,Inputs!I202*Inputs!I95*Inputs!F51*Inputs!D14*'GM Alloc Factors'!G21/('(Other Computations)'!G187+'(Other Computations)'!G200))</f>
        <v>0</v>
      </c>
      <c r="H716" s="76">
        <f>IF('(Other Computations)'!H187=0,0,Inputs!J202*Inputs!J95*Inputs!F51*Inputs!D14*'GM Alloc Factors'!H21/('(Other Computations)'!H187+'(Other Computations)'!H200))</f>
        <v>0</v>
      </c>
      <c r="I716" s="76">
        <f>IF('(Other Computations)'!I187=0,0,Inputs!K202*Inputs!K95*Inputs!F51*Inputs!D14*'GM Alloc Factors'!I21/('(Other Computations)'!I187+'(Other Computations)'!I200))</f>
        <v>0</v>
      </c>
      <c r="J716" s="76">
        <f>IF('(Other Computations)'!J187=0,0,Inputs!L202*Inputs!L95*Inputs!F51*Inputs!D14*'GM Alloc Factors'!J21/('(Other Computations)'!J187+'(Other Computations)'!J200))</f>
        <v>0</v>
      </c>
      <c r="K716" s="43">
        <f t="shared" si="81"/>
        <v>0</v>
      </c>
    </row>
    <row r="717" spans="1:11" ht="12.75" customHeight="1">
      <c r="A717" s="61" t="str">
        <f>"         "&amp;Labels!B71</f>
        <v xml:space="preserve">         Customer 3</v>
      </c>
      <c r="B717" s="76">
        <f>IF('(Other Computations)'!B188=0,0,Inputs!D203*Inputs!D96*Inputs!F52*Inputs!D14*'GM Alloc Factors'!B21/('(Other Computations)'!B188+'(Other Computations)'!B201))</f>
        <v>0</v>
      </c>
      <c r="C717" s="76">
        <f>IF('(Other Computations)'!C188=0,0,Inputs!E203*Inputs!E96*Inputs!F52*Inputs!D14*'GM Alloc Factors'!C21/('(Other Computations)'!C188+'(Other Computations)'!C201))</f>
        <v>0</v>
      </c>
      <c r="D717" s="76">
        <f>IF('(Other Computations)'!D188=0,0,Inputs!F203*Inputs!F96*Inputs!F52*Inputs!D14*'GM Alloc Factors'!D21/('(Other Computations)'!D188+'(Other Computations)'!D201))</f>
        <v>0</v>
      </c>
      <c r="E717" s="76">
        <f>IF('(Other Computations)'!E188=0,0,Inputs!G203*Inputs!G96*Inputs!F52*Inputs!D14*'GM Alloc Factors'!E21/('(Other Computations)'!E188+'(Other Computations)'!E201))</f>
        <v>0</v>
      </c>
      <c r="F717" s="43">
        <f t="shared" si="80"/>
        <v>0</v>
      </c>
      <c r="G717" s="76">
        <f>IF('(Other Computations)'!G188=0,0,Inputs!I203*Inputs!I96*Inputs!F52*Inputs!D14*'GM Alloc Factors'!G21/('(Other Computations)'!G188+'(Other Computations)'!G201))</f>
        <v>0</v>
      </c>
      <c r="H717" s="76">
        <f>IF('(Other Computations)'!H188=0,0,Inputs!J203*Inputs!J96*Inputs!F52*Inputs!D14*'GM Alloc Factors'!H21/('(Other Computations)'!H188+'(Other Computations)'!H201))</f>
        <v>0</v>
      </c>
      <c r="I717" s="76">
        <f>IF('(Other Computations)'!I188=0,0,Inputs!K203*Inputs!K96*Inputs!F52*Inputs!D14*'GM Alloc Factors'!I21/('(Other Computations)'!I188+'(Other Computations)'!I201))</f>
        <v>0</v>
      </c>
      <c r="J717" s="76">
        <f>IF('(Other Computations)'!J188=0,0,Inputs!L203*Inputs!L96*Inputs!F52*Inputs!D14*'GM Alloc Factors'!J21/('(Other Computations)'!J188+'(Other Computations)'!J201))</f>
        <v>0</v>
      </c>
      <c r="K717" s="43">
        <f t="shared" si="81"/>
        <v>0</v>
      </c>
    </row>
    <row r="718" spans="1:11" ht="12.75" customHeight="1">
      <c r="A718" s="61" t="str">
        <f>"         "&amp;Labels!B72</f>
        <v xml:space="preserve">         Customer 4</v>
      </c>
      <c r="B718" s="76">
        <f>IF('(Other Computations)'!B189=0,0,Inputs!D204*Inputs!D97*Inputs!F53*Inputs!D14*'GM Alloc Factors'!B21/('(Other Computations)'!B189+'(Other Computations)'!B202))</f>
        <v>0</v>
      </c>
      <c r="C718" s="76">
        <f>IF('(Other Computations)'!C189=0,0,Inputs!E204*Inputs!E97*Inputs!F53*Inputs!D14*'GM Alloc Factors'!C21/('(Other Computations)'!C189+'(Other Computations)'!C202))</f>
        <v>0</v>
      </c>
      <c r="D718" s="76">
        <f>IF('(Other Computations)'!D189=0,0,Inputs!F204*Inputs!F97*Inputs!F53*Inputs!D14*'GM Alloc Factors'!D21/('(Other Computations)'!D189+'(Other Computations)'!D202))</f>
        <v>0</v>
      </c>
      <c r="E718" s="76">
        <f>IF('(Other Computations)'!E189=0,0,Inputs!G204*Inputs!G97*Inputs!F53*Inputs!D14*'GM Alloc Factors'!E21/('(Other Computations)'!E189+'(Other Computations)'!E202))</f>
        <v>0</v>
      </c>
      <c r="F718" s="43">
        <f t="shared" si="80"/>
        <v>0</v>
      </c>
      <c r="G718" s="76">
        <f>IF('(Other Computations)'!G189=0,0,Inputs!I204*Inputs!I97*Inputs!F53*Inputs!D14*'GM Alloc Factors'!G21/('(Other Computations)'!G189+'(Other Computations)'!G202))</f>
        <v>0</v>
      </c>
      <c r="H718" s="76">
        <f>IF('(Other Computations)'!H189=0,0,Inputs!J204*Inputs!J97*Inputs!F53*Inputs!D14*'GM Alloc Factors'!H21/('(Other Computations)'!H189+'(Other Computations)'!H202))</f>
        <v>0</v>
      </c>
      <c r="I718" s="76">
        <f>IF('(Other Computations)'!I189=0,0,Inputs!K204*Inputs!K97*Inputs!F53*Inputs!D14*'GM Alloc Factors'!I21/('(Other Computations)'!I189+'(Other Computations)'!I202))</f>
        <v>0</v>
      </c>
      <c r="J718" s="76">
        <f>IF('(Other Computations)'!J189=0,0,Inputs!L204*Inputs!L97*Inputs!F53*Inputs!D14*'GM Alloc Factors'!J21/('(Other Computations)'!J189+'(Other Computations)'!J202))</f>
        <v>0</v>
      </c>
      <c r="K718" s="43">
        <f t="shared" si="81"/>
        <v>0</v>
      </c>
    </row>
    <row r="719" spans="1:11" ht="12.75" customHeight="1">
      <c r="A719" s="61" t="str">
        <f>"         "&amp;Labels!B73</f>
        <v xml:space="preserve">         Customer 5</v>
      </c>
      <c r="B719" s="76">
        <f>IF('(Other Computations)'!B190=0,0,Inputs!D205*Inputs!D98*Inputs!F54*Inputs!D14*'GM Alloc Factors'!B21/('(Other Computations)'!B190+'(Other Computations)'!B203))</f>
        <v>0</v>
      </c>
      <c r="C719" s="76">
        <f>IF('(Other Computations)'!C190=0,0,Inputs!E205*Inputs!E98*Inputs!F54*Inputs!D14*'GM Alloc Factors'!C21/('(Other Computations)'!C190+'(Other Computations)'!C203))</f>
        <v>0</v>
      </c>
      <c r="D719" s="76">
        <f>IF('(Other Computations)'!D190=0,0,Inputs!F205*Inputs!F98*Inputs!F54*Inputs!D14*'GM Alloc Factors'!D21/('(Other Computations)'!D190+'(Other Computations)'!D203))</f>
        <v>0</v>
      </c>
      <c r="E719" s="76">
        <f>IF('(Other Computations)'!E190=0,0,Inputs!G205*Inputs!G98*Inputs!F54*Inputs!D14*'GM Alloc Factors'!E21/('(Other Computations)'!E190+'(Other Computations)'!E203))</f>
        <v>0</v>
      </c>
      <c r="F719" s="43">
        <f t="shared" si="80"/>
        <v>0</v>
      </c>
      <c r="G719" s="76">
        <f>IF('(Other Computations)'!G190=0,0,Inputs!I205*Inputs!I98*Inputs!F54*Inputs!D14*'GM Alloc Factors'!G21/('(Other Computations)'!G190+'(Other Computations)'!G203))</f>
        <v>0</v>
      </c>
      <c r="H719" s="76">
        <f>IF('(Other Computations)'!H190=0,0,Inputs!J205*Inputs!J98*Inputs!F54*Inputs!D14*'GM Alloc Factors'!H21/('(Other Computations)'!H190+'(Other Computations)'!H203))</f>
        <v>0</v>
      </c>
      <c r="I719" s="76">
        <f>IF('(Other Computations)'!I190=0,0,Inputs!K205*Inputs!K98*Inputs!F54*Inputs!D14*'GM Alloc Factors'!I21/('(Other Computations)'!I190+'(Other Computations)'!I203))</f>
        <v>0</v>
      </c>
      <c r="J719" s="76">
        <f>IF('(Other Computations)'!J190=0,0,Inputs!L205*Inputs!L98*Inputs!F54*Inputs!D14*'GM Alloc Factors'!J21/('(Other Computations)'!J190+'(Other Computations)'!J203))</f>
        <v>0</v>
      </c>
      <c r="K719" s="43">
        <f t="shared" si="81"/>
        <v>0</v>
      </c>
    </row>
    <row r="720" spans="1:11" ht="12.75" customHeight="1">
      <c r="A720" s="61" t="str">
        <f>"         "&amp;Labels!B74</f>
        <v xml:space="preserve">         Customer 6</v>
      </c>
      <c r="B720" s="76">
        <f>IF('(Other Computations)'!B191=0,0,Inputs!D206*Inputs!D99*Inputs!F55*Inputs!D14*'GM Alloc Factors'!B21/('(Other Computations)'!B191+'(Other Computations)'!B204))</f>
        <v>0</v>
      </c>
      <c r="C720" s="76">
        <f>IF('(Other Computations)'!C191=0,0,Inputs!E206*Inputs!E99*Inputs!F55*Inputs!D14*'GM Alloc Factors'!C21/('(Other Computations)'!C191+'(Other Computations)'!C204))</f>
        <v>0</v>
      </c>
      <c r="D720" s="76">
        <f>IF('(Other Computations)'!D191=0,0,Inputs!F206*Inputs!F99*Inputs!F55*Inputs!D14*'GM Alloc Factors'!D21/('(Other Computations)'!D191+'(Other Computations)'!D204))</f>
        <v>0</v>
      </c>
      <c r="E720" s="76">
        <f>IF('(Other Computations)'!E191=0,0,Inputs!G206*Inputs!G99*Inputs!F55*Inputs!D14*'GM Alloc Factors'!E21/('(Other Computations)'!E191+'(Other Computations)'!E204))</f>
        <v>0</v>
      </c>
      <c r="F720" s="43">
        <f t="shared" si="80"/>
        <v>0</v>
      </c>
      <c r="G720" s="76">
        <f>IF('(Other Computations)'!G191=0,0,Inputs!I206*Inputs!I99*Inputs!F55*Inputs!D14*'GM Alloc Factors'!G21/('(Other Computations)'!G191+'(Other Computations)'!G204))</f>
        <v>0</v>
      </c>
      <c r="H720" s="76">
        <f>IF('(Other Computations)'!H191=0,0,Inputs!J206*Inputs!J99*Inputs!F55*Inputs!D14*'GM Alloc Factors'!H21/('(Other Computations)'!H191+'(Other Computations)'!H204))</f>
        <v>0</v>
      </c>
      <c r="I720" s="76">
        <f>IF('(Other Computations)'!I191=0,0,Inputs!K206*Inputs!K99*Inputs!F55*Inputs!D14*'GM Alloc Factors'!I21/('(Other Computations)'!I191+'(Other Computations)'!I204))</f>
        <v>0</v>
      </c>
      <c r="J720" s="76">
        <f>IF('(Other Computations)'!J191=0,0,Inputs!L206*Inputs!L99*Inputs!F55*Inputs!D14*'GM Alloc Factors'!J21/('(Other Computations)'!J191+'(Other Computations)'!J204))</f>
        <v>0</v>
      </c>
      <c r="K720" s="43">
        <f t="shared" si="81"/>
        <v>0</v>
      </c>
    </row>
    <row r="721" spans="1:11" ht="12.75" customHeight="1">
      <c r="A721" s="61" t="str">
        <f>"         "&amp;Labels!B75</f>
        <v xml:space="preserve">         Customer 7</v>
      </c>
      <c r="B721" s="76">
        <f>IF('(Other Computations)'!B192=0,0,Inputs!D207*Inputs!D100*Inputs!F56*Inputs!D14*'GM Alloc Factors'!B21/('(Other Computations)'!B192+'(Other Computations)'!B205))</f>
        <v>0</v>
      </c>
      <c r="C721" s="76">
        <f>IF('(Other Computations)'!C192=0,0,Inputs!E207*Inputs!E100*Inputs!F56*Inputs!D14*'GM Alloc Factors'!C21/('(Other Computations)'!C192+'(Other Computations)'!C205))</f>
        <v>0</v>
      </c>
      <c r="D721" s="76">
        <f>IF('(Other Computations)'!D192=0,0,Inputs!F207*Inputs!F100*Inputs!F56*Inputs!D14*'GM Alloc Factors'!D21/('(Other Computations)'!D192+'(Other Computations)'!D205))</f>
        <v>0</v>
      </c>
      <c r="E721" s="76">
        <f>IF('(Other Computations)'!E192=0,0,Inputs!G207*Inputs!G100*Inputs!F56*Inputs!D14*'GM Alloc Factors'!E21/('(Other Computations)'!E192+'(Other Computations)'!E205))</f>
        <v>0</v>
      </c>
      <c r="F721" s="43">
        <f t="shared" si="80"/>
        <v>0</v>
      </c>
      <c r="G721" s="76">
        <f>IF('(Other Computations)'!G192=0,0,Inputs!I207*Inputs!I100*Inputs!F56*Inputs!D14*'GM Alloc Factors'!G21/('(Other Computations)'!G192+'(Other Computations)'!G205))</f>
        <v>0</v>
      </c>
      <c r="H721" s="76">
        <f>IF('(Other Computations)'!H192=0,0,Inputs!J207*Inputs!J100*Inputs!F56*Inputs!D14*'GM Alloc Factors'!H21/('(Other Computations)'!H192+'(Other Computations)'!H205))</f>
        <v>0</v>
      </c>
      <c r="I721" s="76">
        <f>IF('(Other Computations)'!I192=0,0,Inputs!K207*Inputs!K100*Inputs!F56*Inputs!D14*'GM Alloc Factors'!I21/('(Other Computations)'!I192+'(Other Computations)'!I205))</f>
        <v>0</v>
      </c>
      <c r="J721" s="76">
        <f>IF('(Other Computations)'!J192=0,0,Inputs!L207*Inputs!L100*Inputs!F56*Inputs!D14*'GM Alloc Factors'!J21/('(Other Computations)'!J192+'(Other Computations)'!J205))</f>
        <v>0</v>
      </c>
      <c r="K721" s="43">
        <f t="shared" si="81"/>
        <v>0</v>
      </c>
    </row>
    <row r="722" spans="1:11" ht="12.75" customHeight="1">
      <c r="A722" s="61" t="str">
        <f>"         "&amp;Labels!B76</f>
        <v xml:space="preserve">         Customer 8</v>
      </c>
      <c r="B722" s="76">
        <f>IF('(Other Computations)'!B193=0,0,Inputs!D208*Inputs!D101*Inputs!F57*Inputs!D14*'GM Alloc Factors'!B21/('(Other Computations)'!B193+'(Other Computations)'!B206))</f>
        <v>0</v>
      </c>
      <c r="C722" s="76">
        <f>IF('(Other Computations)'!C193=0,0,Inputs!E208*Inputs!E101*Inputs!F57*Inputs!D14*'GM Alloc Factors'!C21/('(Other Computations)'!C193+'(Other Computations)'!C206))</f>
        <v>0</v>
      </c>
      <c r="D722" s="76">
        <f>IF('(Other Computations)'!D193=0,0,Inputs!F208*Inputs!F101*Inputs!F57*Inputs!D14*'GM Alloc Factors'!D21/('(Other Computations)'!D193+'(Other Computations)'!D206))</f>
        <v>0</v>
      </c>
      <c r="E722" s="76">
        <f>IF('(Other Computations)'!E193=0,0,Inputs!G208*Inputs!G101*Inputs!F57*Inputs!D14*'GM Alloc Factors'!E21/('(Other Computations)'!E193+'(Other Computations)'!E206))</f>
        <v>0</v>
      </c>
      <c r="F722" s="43">
        <f t="shared" si="80"/>
        <v>0</v>
      </c>
      <c r="G722" s="76">
        <f>IF('(Other Computations)'!G193=0,0,Inputs!I208*Inputs!I101*Inputs!F57*Inputs!D14*'GM Alloc Factors'!G21/('(Other Computations)'!G193+'(Other Computations)'!G206))</f>
        <v>0</v>
      </c>
      <c r="H722" s="76">
        <f>IF('(Other Computations)'!H193=0,0,Inputs!J208*Inputs!J101*Inputs!F57*Inputs!D14*'GM Alloc Factors'!H21/('(Other Computations)'!H193+'(Other Computations)'!H206))</f>
        <v>0</v>
      </c>
      <c r="I722" s="76">
        <f>IF('(Other Computations)'!I193=0,0,Inputs!K208*Inputs!K101*Inputs!F57*Inputs!D14*'GM Alloc Factors'!I21/('(Other Computations)'!I193+'(Other Computations)'!I206))</f>
        <v>0</v>
      </c>
      <c r="J722" s="76">
        <f>IF('(Other Computations)'!J193=0,0,Inputs!L208*Inputs!L101*Inputs!F57*Inputs!D14*'GM Alloc Factors'!J21/('(Other Computations)'!J193+'(Other Computations)'!J206))</f>
        <v>0</v>
      </c>
      <c r="K722" s="43">
        <f t="shared" si="81"/>
        <v>0</v>
      </c>
    </row>
    <row r="723" spans="1:11" ht="12.75" customHeight="1">
      <c r="A723" s="61" t="str">
        <f>"         "&amp;Labels!B77</f>
        <v xml:space="preserve">         Customer 9</v>
      </c>
      <c r="B723" s="76">
        <f>IF('(Other Computations)'!B194=0,0,Inputs!D209*Inputs!D102*Inputs!F58*Inputs!D14*'GM Alloc Factors'!B21/('(Other Computations)'!B194+'(Other Computations)'!B207))</f>
        <v>0</v>
      </c>
      <c r="C723" s="76">
        <f>IF('(Other Computations)'!C194=0,0,Inputs!E209*Inputs!E102*Inputs!F58*Inputs!D14*'GM Alloc Factors'!C21/('(Other Computations)'!C194+'(Other Computations)'!C207))</f>
        <v>0</v>
      </c>
      <c r="D723" s="76">
        <f>IF('(Other Computations)'!D194=0,0,Inputs!F209*Inputs!F102*Inputs!F58*Inputs!D14*'GM Alloc Factors'!D21/('(Other Computations)'!D194+'(Other Computations)'!D207))</f>
        <v>0</v>
      </c>
      <c r="E723" s="76">
        <f>IF('(Other Computations)'!E194=0,0,Inputs!G209*Inputs!G102*Inputs!F58*Inputs!D14*'GM Alloc Factors'!E21/('(Other Computations)'!E194+'(Other Computations)'!E207))</f>
        <v>0</v>
      </c>
      <c r="F723" s="43">
        <f t="shared" si="80"/>
        <v>0</v>
      </c>
      <c r="G723" s="76">
        <f>IF('(Other Computations)'!G194=0,0,Inputs!I209*Inputs!I102*Inputs!F58*Inputs!D14*'GM Alloc Factors'!G21/('(Other Computations)'!G194+'(Other Computations)'!G207))</f>
        <v>0</v>
      </c>
      <c r="H723" s="76">
        <f>IF('(Other Computations)'!H194=0,0,Inputs!J209*Inputs!J102*Inputs!F58*Inputs!D14*'GM Alloc Factors'!H21/('(Other Computations)'!H194+'(Other Computations)'!H207))</f>
        <v>0</v>
      </c>
      <c r="I723" s="76">
        <f>IF('(Other Computations)'!I194=0,0,Inputs!K209*Inputs!K102*Inputs!F58*Inputs!D14*'GM Alloc Factors'!I21/('(Other Computations)'!I194+'(Other Computations)'!I207))</f>
        <v>0</v>
      </c>
      <c r="J723" s="76">
        <f>IF('(Other Computations)'!J194=0,0,Inputs!L209*Inputs!L102*Inputs!F58*Inputs!D14*'GM Alloc Factors'!J21/('(Other Computations)'!J194+'(Other Computations)'!J207))</f>
        <v>0</v>
      </c>
      <c r="K723" s="43">
        <f t="shared" si="81"/>
        <v>0</v>
      </c>
    </row>
    <row r="724" spans="1:11" ht="12.75" customHeight="1">
      <c r="A724" s="61" t="str">
        <f>"         "&amp;Labels!B78</f>
        <v xml:space="preserve">         Customer 10</v>
      </c>
      <c r="B724" s="76">
        <f>IF('(Other Computations)'!B195=0,0,Inputs!D210*Inputs!D103*Inputs!F59*Inputs!D14*'GM Alloc Factors'!B21/('(Other Computations)'!B195+'(Other Computations)'!B208))</f>
        <v>0</v>
      </c>
      <c r="C724" s="76">
        <f>IF('(Other Computations)'!C195=0,0,Inputs!E210*Inputs!E103*Inputs!F59*Inputs!D14*'GM Alloc Factors'!C21/('(Other Computations)'!C195+'(Other Computations)'!C208))</f>
        <v>0</v>
      </c>
      <c r="D724" s="76">
        <f>IF('(Other Computations)'!D195=0,0,Inputs!F210*Inputs!F103*Inputs!F59*Inputs!D14*'GM Alloc Factors'!D21/('(Other Computations)'!D195+'(Other Computations)'!D208))</f>
        <v>0</v>
      </c>
      <c r="E724" s="76">
        <f>IF('(Other Computations)'!E195=0,0,Inputs!G210*Inputs!G103*Inputs!F59*Inputs!D14*'GM Alloc Factors'!E21/('(Other Computations)'!E195+'(Other Computations)'!E208))</f>
        <v>0</v>
      </c>
      <c r="F724" s="43">
        <f t="shared" si="80"/>
        <v>0</v>
      </c>
      <c r="G724" s="76">
        <f>IF('(Other Computations)'!G195=0,0,Inputs!I210*Inputs!I103*Inputs!F59*Inputs!D14*'GM Alloc Factors'!G21/('(Other Computations)'!G195+'(Other Computations)'!G208))</f>
        <v>0</v>
      </c>
      <c r="H724" s="76">
        <f>IF('(Other Computations)'!H195=0,0,Inputs!J210*Inputs!J103*Inputs!F59*Inputs!D14*'GM Alloc Factors'!H21/('(Other Computations)'!H195+'(Other Computations)'!H208))</f>
        <v>0</v>
      </c>
      <c r="I724" s="76">
        <f>IF('(Other Computations)'!I195=0,0,Inputs!K210*Inputs!K103*Inputs!F59*Inputs!D14*'GM Alloc Factors'!I21/('(Other Computations)'!I195+'(Other Computations)'!I208))</f>
        <v>0</v>
      </c>
      <c r="J724" s="76">
        <f>IF('(Other Computations)'!J195=0,0,Inputs!L210*Inputs!L103*Inputs!F59*Inputs!D14*'GM Alloc Factors'!J21/('(Other Computations)'!J195+'(Other Computations)'!J208))</f>
        <v>0</v>
      </c>
      <c r="K724" s="43">
        <f t="shared" si="81"/>
        <v>0</v>
      </c>
    </row>
    <row r="725" spans="1:11" ht="12.75" customHeight="1">
      <c r="A725" s="61" t="str">
        <f>"         "&amp;Labels!C68</f>
        <v xml:space="preserve">         Total</v>
      </c>
      <c r="B725" s="84">
        <f>SUM(B715:B724)</f>
        <v>0</v>
      </c>
      <c r="C725" s="84">
        <f>SUM(C715:C724)</f>
        <v>0</v>
      </c>
      <c r="D725" s="84">
        <f>SUM(D715:D724)</f>
        <v>0</v>
      </c>
      <c r="E725" s="84">
        <f>SUM(E715:E724)</f>
        <v>0</v>
      </c>
      <c r="F725" s="43">
        <f t="shared" si="80"/>
        <v>0</v>
      </c>
      <c r="G725" s="84">
        <f>SUM(G715:G724)</f>
        <v>0</v>
      </c>
      <c r="H725" s="84">
        <f>SUM(H715:H724)</f>
        <v>0</v>
      </c>
      <c r="I725" s="84">
        <f>SUM(I715:I724)</f>
        <v>0</v>
      </c>
      <c r="J725" s="84">
        <f>SUM(J715:J724)</f>
        <v>0</v>
      </c>
      <c r="K725" s="43">
        <f t="shared" si="81"/>
        <v>0</v>
      </c>
    </row>
    <row r="726" spans="1:11" ht="12.75" customHeight="1">
      <c r="A726" s="61" t="str">
        <f>"      "&amp;Labels!B88</f>
        <v xml:space="preserve">      Q 4</v>
      </c>
      <c r="B726" s="84"/>
      <c r="C726" s="84"/>
      <c r="D726" s="84"/>
      <c r="E726" s="84"/>
      <c r="F726" s="43"/>
      <c r="G726" s="84"/>
      <c r="H726" s="84"/>
      <c r="I726" s="84"/>
      <c r="J726" s="84"/>
      <c r="K726" s="43"/>
    </row>
    <row r="727" spans="1:11" ht="12.75" customHeight="1">
      <c r="A727" s="61" t="str">
        <f>"         "&amp;Labels!B69</f>
        <v xml:space="preserve">         Customer 1</v>
      </c>
      <c r="B727" s="76">
        <f>IF('(Other Computations)'!B186=0,0,Inputs!D201*Inputs!D94*Inputs!G50*Inputs!D14*'GM Alloc Factors'!B22/('(Other Computations)'!B186+'(Other Computations)'!B199))</f>
        <v>0</v>
      </c>
      <c r="C727" s="76">
        <f>IF('(Other Computations)'!C186=0,0,Inputs!E201*Inputs!E94*Inputs!G50*Inputs!D14*'GM Alloc Factors'!C22/('(Other Computations)'!C186+'(Other Computations)'!C199))</f>
        <v>0</v>
      </c>
      <c r="D727" s="76">
        <f>IF('(Other Computations)'!D186=0,0,Inputs!F201*Inputs!F94*Inputs!G50*Inputs!D14*'GM Alloc Factors'!D22/('(Other Computations)'!D186+'(Other Computations)'!D199))</f>
        <v>0</v>
      </c>
      <c r="E727" s="76">
        <f>IF('(Other Computations)'!E186=0,0,Inputs!G201*Inputs!G94*Inputs!G50*Inputs!D14*'GM Alloc Factors'!E22/('(Other Computations)'!E186+'(Other Computations)'!E199))</f>
        <v>0</v>
      </c>
      <c r="F727" s="43">
        <f t="shared" ref="F727:F737" si="82">SUM(B727:E727)</f>
        <v>0</v>
      </c>
      <c r="G727" s="76">
        <f>IF('(Other Computations)'!G186=0,0,Inputs!I201*Inputs!I94*Inputs!G50*Inputs!D14*'GM Alloc Factors'!G22/('(Other Computations)'!G186+'(Other Computations)'!G199))</f>
        <v>0</v>
      </c>
      <c r="H727" s="76">
        <f>IF('(Other Computations)'!H186=0,0,Inputs!J201*Inputs!J94*Inputs!G50*Inputs!D14*'GM Alloc Factors'!H22/('(Other Computations)'!H186+'(Other Computations)'!H199))</f>
        <v>0</v>
      </c>
      <c r="I727" s="76">
        <f>IF('(Other Computations)'!I186=0,0,Inputs!K201*Inputs!K94*Inputs!G50*Inputs!D14*'GM Alloc Factors'!I22/('(Other Computations)'!I186+'(Other Computations)'!I199))</f>
        <v>0</v>
      </c>
      <c r="J727" s="76">
        <f>IF('(Other Computations)'!J186=0,0,Inputs!L201*Inputs!L94*Inputs!G50*Inputs!D14*'GM Alloc Factors'!J22/('(Other Computations)'!J186+'(Other Computations)'!J199))</f>
        <v>0</v>
      </c>
      <c r="K727" s="43">
        <f t="shared" ref="K727:K737" si="83">SUM(G727:J727)</f>
        <v>0</v>
      </c>
    </row>
    <row r="728" spans="1:11" ht="12.75" customHeight="1">
      <c r="A728" s="61" t="str">
        <f>"         "&amp;Labels!B70</f>
        <v xml:space="preserve">         Customer 2</v>
      </c>
      <c r="B728" s="76">
        <f>IF('(Other Computations)'!B187=0,0,Inputs!D202*Inputs!D95*Inputs!G51*Inputs!D14*'GM Alloc Factors'!B22/('(Other Computations)'!B187+'(Other Computations)'!B200))</f>
        <v>0</v>
      </c>
      <c r="C728" s="76">
        <f>IF('(Other Computations)'!C187=0,0,Inputs!E202*Inputs!E95*Inputs!G51*Inputs!D14*'GM Alloc Factors'!C22/('(Other Computations)'!C187+'(Other Computations)'!C200))</f>
        <v>0</v>
      </c>
      <c r="D728" s="76">
        <f>IF('(Other Computations)'!D187=0,0,Inputs!F202*Inputs!F95*Inputs!G51*Inputs!D14*'GM Alloc Factors'!D22/('(Other Computations)'!D187+'(Other Computations)'!D200))</f>
        <v>0</v>
      </c>
      <c r="E728" s="76">
        <f>IF('(Other Computations)'!E187=0,0,Inputs!G202*Inputs!G95*Inputs!G51*Inputs!D14*'GM Alloc Factors'!E22/('(Other Computations)'!E187+'(Other Computations)'!E200))</f>
        <v>0</v>
      </c>
      <c r="F728" s="43">
        <f t="shared" si="82"/>
        <v>0</v>
      </c>
      <c r="G728" s="76">
        <f>IF('(Other Computations)'!G187=0,0,Inputs!I202*Inputs!I95*Inputs!G51*Inputs!D14*'GM Alloc Factors'!G22/('(Other Computations)'!G187+'(Other Computations)'!G200))</f>
        <v>0</v>
      </c>
      <c r="H728" s="76">
        <f>IF('(Other Computations)'!H187=0,0,Inputs!J202*Inputs!J95*Inputs!G51*Inputs!D14*'GM Alloc Factors'!H22/('(Other Computations)'!H187+'(Other Computations)'!H200))</f>
        <v>0</v>
      </c>
      <c r="I728" s="76">
        <f>IF('(Other Computations)'!I187=0,0,Inputs!K202*Inputs!K95*Inputs!G51*Inputs!D14*'GM Alloc Factors'!I22/('(Other Computations)'!I187+'(Other Computations)'!I200))</f>
        <v>0</v>
      </c>
      <c r="J728" s="76">
        <f>IF('(Other Computations)'!J187=0,0,Inputs!L202*Inputs!L95*Inputs!G51*Inputs!D14*'GM Alloc Factors'!J22/('(Other Computations)'!J187+'(Other Computations)'!J200))</f>
        <v>0</v>
      </c>
      <c r="K728" s="43">
        <f t="shared" si="83"/>
        <v>0</v>
      </c>
    </row>
    <row r="729" spans="1:11" ht="12.75" customHeight="1">
      <c r="A729" s="61" t="str">
        <f>"         "&amp;Labels!B71</f>
        <v xml:space="preserve">         Customer 3</v>
      </c>
      <c r="B729" s="76">
        <f>IF('(Other Computations)'!B188=0,0,Inputs!D203*Inputs!D96*Inputs!G52*Inputs!D14*'GM Alloc Factors'!B22/('(Other Computations)'!B188+'(Other Computations)'!B201))</f>
        <v>0</v>
      </c>
      <c r="C729" s="76">
        <f>IF('(Other Computations)'!C188=0,0,Inputs!E203*Inputs!E96*Inputs!G52*Inputs!D14*'GM Alloc Factors'!C22/('(Other Computations)'!C188+'(Other Computations)'!C201))</f>
        <v>0</v>
      </c>
      <c r="D729" s="76">
        <f>IF('(Other Computations)'!D188=0,0,Inputs!F203*Inputs!F96*Inputs!G52*Inputs!D14*'GM Alloc Factors'!D22/('(Other Computations)'!D188+'(Other Computations)'!D201))</f>
        <v>0</v>
      </c>
      <c r="E729" s="76">
        <f>IF('(Other Computations)'!E188=0,0,Inputs!G203*Inputs!G96*Inputs!G52*Inputs!D14*'GM Alloc Factors'!E22/('(Other Computations)'!E188+'(Other Computations)'!E201))</f>
        <v>0</v>
      </c>
      <c r="F729" s="43">
        <f t="shared" si="82"/>
        <v>0</v>
      </c>
      <c r="G729" s="76">
        <f>IF('(Other Computations)'!G188=0,0,Inputs!I203*Inputs!I96*Inputs!G52*Inputs!D14*'GM Alloc Factors'!G22/('(Other Computations)'!G188+'(Other Computations)'!G201))</f>
        <v>0</v>
      </c>
      <c r="H729" s="76">
        <f>IF('(Other Computations)'!H188=0,0,Inputs!J203*Inputs!J96*Inputs!G52*Inputs!D14*'GM Alloc Factors'!H22/('(Other Computations)'!H188+'(Other Computations)'!H201))</f>
        <v>0</v>
      </c>
      <c r="I729" s="76">
        <f>IF('(Other Computations)'!I188=0,0,Inputs!K203*Inputs!K96*Inputs!G52*Inputs!D14*'GM Alloc Factors'!I22/('(Other Computations)'!I188+'(Other Computations)'!I201))</f>
        <v>0</v>
      </c>
      <c r="J729" s="76">
        <f>IF('(Other Computations)'!J188=0,0,Inputs!L203*Inputs!L96*Inputs!G52*Inputs!D14*'GM Alloc Factors'!J22/('(Other Computations)'!J188+'(Other Computations)'!J201))</f>
        <v>0</v>
      </c>
      <c r="K729" s="43">
        <f t="shared" si="83"/>
        <v>0</v>
      </c>
    </row>
    <row r="730" spans="1:11" ht="12.75" customHeight="1">
      <c r="A730" s="61" t="str">
        <f>"         "&amp;Labels!B72</f>
        <v xml:space="preserve">         Customer 4</v>
      </c>
      <c r="B730" s="76">
        <f>IF('(Other Computations)'!B189=0,0,Inputs!D204*Inputs!D97*Inputs!G53*Inputs!D14*'GM Alloc Factors'!B22/('(Other Computations)'!B189+'(Other Computations)'!B202))</f>
        <v>0</v>
      </c>
      <c r="C730" s="76">
        <f>IF('(Other Computations)'!C189=0,0,Inputs!E204*Inputs!E97*Inputs!G53*Inputs!D14*'GM Alloc Factors'!C22/('(Other Computations)'!C189+'(Other Computations)'!C202))</f>
        <v>0</v>
      </c>
      <c r="D730" s="76">
        <f>IF('(Other Computations)'!D189=0,0,Inputs!F204*Inputs!F97*Inputs!G53*Inputs!D14*'GM Alloc Factors'!D22/('(Other Computations)'!D189+'(Other Computations)'!D202))</f>
        <v>0</v>
      </c>
      <c r="E730" s="76">
        <f>IF('(Other Computations)'!E189=0,0,Inputs!G204*Inputs!G97*Inputs!G53*Inputs!D14*'GM Alloc Factors'!E22/('(Other Computations)'!E189+'(Other Computations)'!E202))</f>
        <v>0</v>
      </c>
      <c r="F730" s="43">
        <f t="shared" si="82"/>
        <v>0</v>
      </c>
      <c r="G730" s="76">
        <f>IF('(Other Computations)'!G189=0,0,Inputs!I204*Inputs!I97*Inputs!G53*Inputs!D14*'GM Alloc Factors'!G22/('(Other Computations)'!G189+'(Other Computations)'!G202))</f>
        <v>0</v>
      </c>
      <c r="H730" s="76">
        <f>IF('(Other Computations)'!H189=0,0,Inputs!J204*Inputs!J97*Inputs!G53*Inputs!D14*'GM Alloc Factors'!H22/('(Other Computations)'!H189+'(Other Computations)'!H202))</f>
        <v>0</v>
      </c>
      <c r="I730" s="76">
        <f>IF('(Other Computations)'!I189=0,0,Inputs!K204*Inputs!K97*Inputs!G53*Inputs!D14*'GM Alloc Factors'!I22/('(Other Computations)'!I189+'(Other Computations)'!I202))</f>
        <v>0</v>
      </c>
      <c r="J730" s="76">
        <f>IF('(Other Computations)'!J189=0,0,Inputs!L204*Inputs!L97*Inputs!G53*Inputs!D14*'GM Alloc Factors'!J22/('(Other Computations)'!J189+'(Other Computations)'!J202))</f>
        <v>0</v>
      </c>
      <c r="K730" s="43">
        <f t="shared" si="83"/>
        <v>0</v>
      </c>
    </row>
    <row r="731" spans="1:11" ht="12.75" customHeight="1">
      <c r="A731" s="61" t="str">
        <f>"         "&amp;Labels!B73</f>
        <v xml:space="preserve">         Customer 5</v>
      </c>
      <c r="B731" s="76">
        <f>IF('(Other Computations)'!B190=0,0,Inputs!D205*Inputs!D98*Inputs!G54*Inputs!D14*'GM Alloc Factors'!B22/('(Other Computations)'!B190+'(Other Computations)'!B203))</f>
        <v>0</v>
      </c>
      <c r="C731" s="76">
        <f>IF('(Other Computations)'!C190=0,0,Inputs!E205*Inputs!E98*Inputs!G54*Inputs!D14*'GM Alloc Factors'!C22/('(Other Computations)'!C190+'(Other Computations)'!C203))</f>
        <v>0</v>
      </c>
      <c r="D731" s="76">
        <f>IF('(Other Computations)'!D190=0,0,Inputs!F205*Inputs!F98*Inputs!G54*Inputs!D14*'GM Alloc Factors'!D22/('(Other Computations)'!D190+'(Other Computations)'!D203))</f>
        <v>0</v>
      </c>
      <c r="E731" s="76">
        <f>IF('(Other Computations)'!E190=0,0,Inputs!G205*Inputs!G98*Inputs!G54*Inputs!D14*'GM Alloc Factors'!E22/('(Other Computations)'!E190+'(Other Computations)'!E203))</f>
        <v>0</v>
      </c>
      <c r="F731" s="43">
        <f t="shared" si="82"/>
        <v>0</v>
      </c>
      <c r="G731" s="76">
        <f>IF('(Other Computations)'!G190=0,0,Inputs!I205*Inputs!I98*Inputs!G54*Inputs!D14*'GM Alloc Factors'!G22/('(Other Computations)'!G190+'(Other Computations)'!G203))</f>
        <v>0</v>
      </c>
      <c r="H731" s="76">
        <f>IF('(Other Computations)'!H190=0,0,Inputs!J205*Inputs!J98*Inputs!G54*Inputs!D14*'GM Alloc Factors'!H22/('(Other Computations)'!H190+'(Other Computations)'!H203))</f>
        <v>0</v>
      </c>
      <c r="I731" s="76">
        <f>IF('(Other Computations)'!I190=0,0,Inputs!K205*Inputs!K98*Inputs!G54*Inputs!D14*'GM Alloc Factors'!I22/('(Other Computations)'!I190+'(Other Computations)'!I203))</f>
        <v>0</v>
      </c>
      <c r="J731" s="76">
        <f>IF('(Other Computations)'!J190=0,0,Inputs!L205*Inputs!L98*Inputs!G54*Inputs!D14*'GM Alloc Factors'!J22/('(Other Computations)'!J190+'(Other Computations)'!J203))</f>
        <v>0</v>
      </c>
      <c r="K731" s="43">
        <f t="shared" si="83"/>
        <v>0</v>
      </c>
    </row>
    <row r="732" spans="1:11" ht="12.75" customHeight="1">
      <c r="A732" s="61" t="str">
        <f>"         "&amp;Labels!B74</f>
        <v xml:space="preserve">         Customer 6</v>
      </c>
      <c r="B732" s="76">
        <f>IF('(Other Computations)'!B191=0,0,Inputs!D206*Inputs!D99*Inputs!G55*Inputs!D14*'GM Alloc Factors'!B22/('(Other Computations)'!B191+'(Other Computations)'!B204))</f>
        <v>0</v>
      </c>
      <c r="C732" s="76">
        <f>IF('(Other Computations)'!C191=0,0,Inputs!E206*Inputs!E99*Inputs!G55*Inputs!D14*'GM Alloc Factors'!C22/('(Other Computations)'!C191+'(Other Computations)'!C204))</f>
        <v>0</v>
      </c>
      <c r="D732" s="76">
        <f>IF('(Other Computations)'!D191=0,0,Inputs!F206*Inputs!F99*Inputs!G55*Inputs!D14*'GM Alloc Factors'!D22/('(Other Computations)'!D191+'(Other Computations)'!D204))</f>
        <v>0</v>
      </c>
      <c r="E732" s="76">
        <f>IF('(Other Computations)'!E191=0,0,Inputs!G206*Inputs!G99*Inputs!G55*Inputs!D14*'GM Alloc Factors'!E22/('(Other Computations)'!E191+'(Other Computations)'!E204))</f>
        <v>0</v>
      </c>
      <c r="F732" s="43">
        <f t="shared" si="82"/>
        <v>0</v>
      </c>
      <c r="G732" s="76">
        <f>IF('(Other Computations)'!G191=0,0,Inputs!I206*Inputs!I99*Inputs!G55*Inputs!D14*'GM Alloc Factors'!G22/('(Other Computations)'!G191+'(Other Computations)'!G204))</f>
        <v>0</v>
      </c>
      <c r="H732" s="76">
        <f>IF('(Other Computations)'!H191=0,0,Inputs!J206*Inputs!J99*Inputs!G55*Inputs!D14*'GM Alloc Factors'!H22/('(Other Computations)'!H191+'(Other Computations)'!H204))</f>
        <v>0</v>
      </c>
      <c r="I732" s="76">
        <f>IF('(Other Computations)'!I191=0,0,Inputs!K206*Inputs!K99*Inputs!G55*Inputs!D14*'GM Alloc Factors'!I22/('(Other Computations)'!I191+'(Other Computations)'!I204))</f>
        <v>0</v>
      </c>
      <c r="J732" s="76">
        <f>IF('(Other Computations)'!J191=0,0,Inputs!L206*Inputs!L99*Inputs!G55*Inputs!D14*'GM Alloc Factors'!J22/('(Other Computations)'!J191+'(Other Computations)'!J204))</f>
        <v>0</v>
      </c>
      <c r="K732" s="43">
        <f t="shared" si="83"/>
        <v>0</v>
      </c>
    </row>
    <row r="733" spans="1:11" ht="12.75" customHeight="1">
      <c r="A733" s="61" t="str">
        <f>"         "&amp;Labels!B75</f>
        <v xml:space="preserve">         Customer 7</v>
      </c>
      <c r="B733" s="76">
        <f>IF('(Other Computations)'!B192=0,0,Inputs!D207*Inputs!D100*Inputs!G56*Inputs!D14*'GM Alloc Factors'!B22/('(Other Computations)'!B192+'(Other Computations)'!B205))</f>
        <v>0</v>
      </c>
      <c r="C733" s="76">
        <f>IF('(Other Computations)'!C192=0,0,Inputs!E207*Inputs!E100*Inputs!G56*Inputs!D14*'GM Alloc Factors'!C22/('(Other Computations)'!C192+'(Other Computations)'!C205))</f>
        <v>0</v>
      </c>
      <c r="D733" s="76">
        <f>IF('(Other Computations)'!D192=0,0,Inputs!F207*Inputs!F100*Inputs!G56*Inputs!D14*'GM Alloc Factors'!D22/('(Other Computations)'!D192+'(Other Computations)'!D205))</f>
        <v>0</v>
      </c>
      <c r="E733" s="76">
        <f>IF('(Other Computations)'!E192=0,0,Inputs!G207*Inputs!G100*Inputs!G56*Inputs!D14*'GM Alloc Factors'!E22/('(Other Computations)'!E192+'(Other Computations)'!E205))</f>
        <v>0</v>
      </c>
      <c r="F733" s="43">
        <f t="shared" si="82"/>
        <v>0</v>
      </c>
      <c r="G733" s="76">
        <f>IF('(Other Computations)'!G192=0,0,Inputs!I207*Inputs!I100*Inputs!G56*Inputs!D14*'GM Alloc Factors'!G22/('(Other Computations)'!G192+'(Other Computations)'!G205))</f>
        <v>0</v>
      </c>
      <c r="H733" s="76">
        <f>IF('(Other Computations)'!H192=0,0,Inputs!J207*Inputs!J100*Inputs!G56*Inputs!D14*'GM Alloc Factors'!H22/('(Other Computations)'!H192+'(Other Computations)'!H205))</f>
        <v>0</v>
      </c>
      <c r="I733" s="76">
        <f>IF('(Other Computations)'!I192=0,0,Inputs!K207*Inputs!K100*Inputs!G56*Inputs!D14*'GM Alloc Factors'!I22/('(Other Computations)'!I192+'(Other Computations)'!I205))</f>
        <v>0</v>
      </c>
      <c r="J733" s="76">
        <f>IF('(Other Computations)'!J192=0,0,Inputs!L207*Inputs!L100*Inputs!G56*Inputs!D14*'GM Alloc Factors'!J22/('(Other Computations)'!J192+'(Other Computations)'!J205))</f>
        <v>0</v>
      </c>
      <c r="K733" s="43">
        <f t="shared" si="83"/>
        <v>0</v>
      </c>
    </row>
    <row r="734" spans="1:11" ht="12.75" customHeight="1">
      <c r="A734" s="61" t="str">
        <f>"         "&amp;Labels!B76</f>
        <v xml:space="preserve">         Customer 8</v>
      </c>
      <c r="B734" s="76">
        <f>IF('(Other Computations)'!B193=0,0,Inputs!D208*Inputs!D101*Inputs!G57*Inputs!D14*'GM Alloc Factors'!B22/('(Other Computations)'!B193+'(Other Computations)'!B206))</f>
        <v>0</v>
      </c>
      <c r="C734" s="76">
        <f>IF('(Other Computations)'!C193=0,0,Inputs!E208*Inputs!E101*Inputs!G57*Inputs!D14*'GM Alloc Factors'!C22/('(Other Computations)'!C193+'(Other Computations)'!C206))</f>
        <v>0</v>
      </c>
      <c r="D734" s="76">
        <f>IF('(Other Computations)'!D193=0,0,Inputs!F208*Inputs!F101*Inputs!G57*Inputs!D14*'GM Alloc Factors'!D22/('(Other Computations)'!D193+'(Other Computations)'!D206))</f>
        <v>0</v>
      </c>
      <c r="E734" s="76">
        <f>IF('(Other Computations)'!E193=0,0,Inputs!G208*Inputs!G101*Inputs!G57*Inputs!D14*'GM Alloc Factors'!E22/('(Other Computations)'!E193+'(Other Computations)'!E206))</f>
        <v>0</v>
      </c>
      <c r="F734" s="43">
        <f t="shared" si="82"/>
        <v>0</v>
      </c>
      <c r="G734" s="76">
        <f>IF('(Other Computations)'!G193=0,0,Inputs!I208*Inputs!I101*Inputs!G57*Inputs!D14*'GM Alloc Factors'!G22/('(Other Computations)'!G193+'(Other Computations)'!G206))</f>
        <v>0</v>
      </c>
      <c r="H734" s="76">
        <f>IF('(Other Computations)'!H193=0,0,Inputs!J208*Inputs!J101*Inputs!G57*Inputs!D14*'GM Alloc Factors'!H22/('(Other Computations)'!H193+'(Other Computations)'!H206))</f>
        <v>0</v>
      </c>
      <c r="I734" s="76">
        <f>IF('(Other Computations)'!I193=0,0,Inputs!K208*Inputs!K101*Inputs!G57*Inputs!D14*'GM Alloc Factors'!I22/('(Other Computations)'!I193+'(Other Computations)'!I206))</f>
        <v>0</v>
      </c>
      <c r="J734" s="76">
        <f>IF('(Other Computations)'!J193=0,0,Inputs!L208*Inputs!L101*Inputs!G57*Inputs!D14*'GM Alloc Factors'!J22/('(Other Computations)'!J193+'(Other Computations)'!J206))</f>
        <v>0</v>
      </c>
      <c r="K734" s="43">
        <f t="shared" si="83"/>
        <v>0</v>
      </c>
    </row>
    <row r="735" spans="1:11" ht="12.75" customHeight="1">
      <c r="A735" s="61" t="str">
        <f>"         "&amp;Labels!B77</f>
        <v xml:space="preserve">         Customer 9</v>
      </c>
      <c r="B735" s="76">
        <f>IF('(Other Computations)'!B194=0,0,Inputs!D209*Inputs!D102*Inputs!G58*Inputs!D14*'GM Alloc Factors'!B22/('(Other Computations)'!B194+'(Other Computations)'!B207))</f>
        <v>0</v>
      </c>
      <c r="C735" s="76">
        <f>IF('(Other Computations)'!C194=0,0,Inputs!E209*Inputs!E102*Inputs!G58*Inputs!D14*'GM Alloc Factors'!C22/('(Other Computations)'!C194+'(Other Computations)'!C207))</f>
        <v>0</v>
      </c>
      <c r="D735" s="76">
        <f>IF('(Other Computations)'!D194=0,0,Inputs!F209*Inputs!F102*Inputs!G58*Inputs!D14*'GM Alloc Factors'!D22/('(Other Computations)'!D194+'(Other Computations)'!D207))</f>
        <v>0</v>
      </c>
      <c r="E735" s="76">
        <f>IF('(Other Computations)'!E194=0,0,Inputs!G209*Inputs!G102*Inputs!G58*Inputs!D14*'GM Alloc Factors'!E22/('(Other Computations)'!E194+'(Other Computations)'!E207))</f>
        <v>0</v>
      </c>
      <c r="F735" s="43">
        <f t="shared" si="82"/>
        <v>0</v>
      </c>
      <c r="G735" s="76">
        <f>IF('(Other Computations)'!G194=0,0,Inputs!I209*Inputs!I102*Inputs!G58*Inputs!D14*'GM Alloc Factors'!G22/('(Other Computations)'!G194+'(Other Computations)'!G207))</f>
        <v>0</v>
      </c>
      <c r="H735" s="76">
        <f>IF('(Other Computations)'!H194=0,0,Inputs!J209*Inputs!J102*Inputs!G58*Inputs!D14*'GM Alloc Factors'!H22/('(Other Computations)'!H194+'(Other Computations)'!H207))</f>
        <v>0</v>
      </c>
      <c r="I735" s="76">
        <f>IF('(Other Computations)'!I194=0,0,Inputs!K209*Inputs!K102*Inputs!G58*Inputs!D14*'GM Alloc Factors'!I22/('(Other Computations)'!I194+'(Other Computations)'!I207))</f>
        <v>0</v>
      </c>
      <c r="J735" s="76">
        <f>IF('(Other Computations)'!J194=0,0,Inputs!L209*Inputs!L102*Inputs!G58*Inputs!D14*'GM Alloc Factors'!J22/('(Other Computations)'!J194+'(Other Computations)'!J207))</f>
        <v>0</v>
      </c>
      <c r="K735" s="43">
        <f t="shared" si="83"/>
        <v>0</v>
      </c>
    </row>
    <row r="736" spans="1:11" ht="12.75" customHeight="1">
      <c r="A736" s="61" t="str">
        <f>"         "&amp;Labels!B78</f>
        <v xml:space="preserve">         Customer 10</v>
      </c>
      <c r="B736" s="76">
        <f>IF('(Other Computations)'!B195=0,0,Inputs!D210*Inputs!D103*Inputs!G59*Inputs!D14*'GM Alloc Factors'!B22/('(Other Computations)'!B195+'(Other Computations)'!B208))</f>
        <v>0</v>
      </c>
      <c r="C736" s="76">
        <f>IF('(Other Computations)'!C195=0,0,Inputs!E210*Inputs!E103*Inputs!G59*Inputs!D14*'GM Alloc Factors'!C22/('(Other Computations)'!C195+'(Other Computations)'!C208))</f>
        <v>0</v>
      </c>
      <c r="D736" s="76">
        <f>IF('(Other Computations)'!D195=0,0,Inputs!F210*Inputs!F103*Inputs!G59*Inputs!D14*'GM Alloc Factors'!D22/('(Other Computations)'!D195+'(Other Computations)'!D208))</f>
        <v>0</v>
      </c>
      <c r="E736" s="76">
        <f>IF('(Other Computations)'!E195=0,0,Inputs!G210*Inputs!G103*Inputs!G59*Inputs!D14*'GM Alloc Factors'!E22/('(Other Computations)'!E195+'(Other Computations)'!E208))</f>
        <v>0</v>
      </c>
      <c r="F736" s="43">
        <f t="shared" si="82"/>
        <v>0</v>
      </c>
      <c r="G736" s="76">
        <f>IF('(Other Computations)'!G195=0,0,Inputs!I210*Inputs!I103*Inputs!G59*Inputs!D14*'GM Alloc Factors'!G22/('(Other Computations)'!G195+'(Other Computations)'!G208))</f>
        <v>0</v>
      </c>
      <c r="H736" s="76">
        <f>IF('(Other Computations)'!H195=0,0,Inputs!J210*Inputs!J103*Inputs!G59*Inputs!D14*'GM Alloc Factors'!H22/('(Other Computations)'!H195+'(Other Computations)'!H208))</f>
        <v>0</v>
      </c>
      <c r="I736" s="76">
        <f>IF('(Other Computations)'!I195=0,0,Inputs!K210*Inputs!K103*Inputs!G59*Inputs!D14*'GM Alloc Factors'!I22/('(Other Computations)'!I195+'(Other Computations)'!I208))</f>
        <v>0</v>
      </c>
      <c r="J736" s="76">
        <f>IF('(Other Computations)'!J195=0,0,Inputs!L210*Inputs!L103*Inputs!G59*Inputs!D14*'GM Alloc Factors'!J22/('(Other Computations)'!J195+'(Other Computations)'!J208))</f>
        <v>0</v>
      </c>
      <c r="K736" s="43">
        <f t="shared" si="83"/>
        <v>0</v>
      </c>
    </row>
    <row r="737" spans="1:11" ht="12.75" customHeight="1">
      <c r="A737" s="61" t="str">
        <f>"         "&amp;Labels!C68</f>
        <v xml:space="preserve">         Total</v>
      </c>
      <c r="B737" s="84">
        <f>SUM(B727:B736)</f>
        <v>0</v>
      </c>
      <c r="C737" s="84">
        <f>SUM(C727:C736)</f>
        <v>0</v>
      </c>
      <c r="D737" s="84">
        <f>SUM(D727:D736)</f>
        <v>0</v>
      </c>
      <c r="E737" s="84">
        <f>SUM(E727:E736)</f>
        <v>0</v>
      </c>
      <c r="F737" s="43">
        <f t="shared" si="82"/>
        <v>0</v>
      </c>
      <c r="G737" s="84">
        <f>SUM(G727:G736)</f>
        <v>0</v>
      </c>
      <c r="H737" s="84">
        <f>SUM(H727:H736)</f>
        <v>0</v>
      </c>
      <c r="I737" s="84">
        <f>SUM(I727:I736)</f>
        <v>0</v>
      </c>
      <c r="J737" s="84">
        <f>SUM(J727:J736)</f>
        <v>0</v>
      </c>
      <c r="K737" s="43">
        <f t="shared" si="83"/>
        <v>0</v>
      </c>
    </row>
    <row r="738" spans="1:11" ht="12.75" customHeight="1">
      <c r="A738" s="61" t="str">
        <f>"      "&amp;Labels!B89</f>
        <v xml:space="preserve">      Q 5</v>
      </c>
      <c r="B738" s="84"/>
      <c r="C738" s="84"/>
      <c r="D738" s="84"/>
      <c r="E738" s="84"/>
      <c r="F738" s="43"/>
      <c r="G738" s="84"/>
      <c r="H738" s="84"/>
      <c r="I738" s="84"/>
      <c r="J738" s="84"/>
      <c r="K738" s="43"/>
    </row>
    <row r="739" spans="1:11" ht="12.75" customHeight="1">
      <c r="A739" s="61" t="str">
        <f>"         "&amp;Labels!B69</f>
        <v xml:space="preserve">         Customer 1</v>
      </c>
      <c r="B739" s="76">
        <f>IF('(Other Computations)'!B186=0,0,Inputs!D201*Inputs!D94*Inputs!H50*Inputs!D14*'GM Alloc Factors'!B23/('(Other Computations)'!B186+'(Other Computations)'!B199))</f>
        <v>0</v>
      </c>
      <c r="C739" s="76">
        <f>IF('(Other Computations)'!C186=0,0,Inputs!E201*Inputs!E94*Inputs!H50*Inputs!D14*'GM Alloc Factors'!C23/('(Other Computations)'!C186+'(Other Computations)'!C199))</f>
        <v>0</v>
      </c>
      <c r="D739" s="76">
        <f>IF('(Other Computations)'!D186=0,0,Inputs!F201*Inputs!F94*Inputs!H50*Inputs!D14*'GM Alloc Factors'!D23/('(Other Computations)'!D186+'(Other Computations)'!D199))</f>
        <v>0</v>
      </c>
      <c r="E739" s="76">
        <f>IF('(Other Computations)'!E186=0,0,Inputs!G201*Inputs!G94*Inputs!H50*Inputs!D14*'GM Alloc Factors'!E23/('(Other Computations)'!E186+'(Other Computations)'!E199))</f>
        <v>0</v>
      </c>
      <c r="F739" s="43">
        <f t="shared" ref="F739:F749" si="84">SUM(B739:E739)</f>
        <v>0</v>
      </c>
      <c r="G739" s="76">
        <f>IF('(Other Computations)'!G186=0,0,Inputs!I201*Inputs!I94*Inputs!H50*Inputs!D14*'GM Alloc Factors'!G23/('(Other Computations)'!G186+'(Other Computations)'!G199))</f>
        <v>0</v>
      </c>
      <c r="H739" s="76">
        <f>IF('(Other Computations)'!H186=0,0,Inputs!J201*Inputs!J94*Inputs!H50*Inputs!D14*'GM Alloc Factors'!H23/('(Other Computations)'!H186+'(Other Computations)'!H199))</f>
        <v>0</v>
      </c>
      <c r="I739" s="76">
        <f>IF('(Other Computations)'!I186=0,0,Inputs!K201*Inputs!K94*Inputs!H50*Inputs!D14*'GM Alloc Factors'!I23/('(Other Computations)'!I186+'(Other Computations)'!I199))</f>
        <v>0</v>
      </c>
      <c r="J739" s="76">
        <f>IF('(Other Computations)'!J186=0,0,Inputs!L201*Inputs!L94*Inputs!H50*Inputs!D14*'GM Alloc Factors'!J23/('(Other Computations)'!J186+'(Other Computations)'!J199))</f>
        <v>0</v>
      </c>
      <c r="K739" s="43">
        <f t="shared" ref="K739:K749" si="85">SUM(G739:J739)</f>
        <v>0</v>
      </c>
    </row>
    <row r="740" spans="1:11" ht="12.75" customHeight="1">
      <c r="A740" s="61" t="str">
        <f>"         "&amp;Labels!B70</f>
        <v xml:space="preserve">         Customer 2</v>
      </c>
      <c r="B740" s="76">
        <f>IF('(Other Computations)'!B187=0,0,Inputs!D202*Inputs!D95*Inputs!H51*Inputs!D14*'GM Alloc Factors'!B23/('(Other Computations)'!B187+'(Other Computations)'!B200))</f>
        <v>0</v>
      </c>
      <c r="C740" s="76">
        <f>IF('(Other Computations)'!C187=0,0,Inputs!E202*Inputs!E95*Inputs!H51*Inputs!D14*'GM Alloc Factors'!C23/('(Other Computations)'!C187+'(Other Computations)'!C200))</f>
        <v>0</v>
      </c>
      <c r="D740" s="76">
        <f>IF('(Other Computations)'!D187=0,0,Inputs!F202*Inputs!F95*Inputs!H51*Inputs!D14*'GM Alloc Factors'!D23/('(Other Computations)'!D187+'(Other Computations)'!D200))</f>
        <v>0</v>
      </c>
      <c r="E740" s="76">
        <f>IF('(Other Computations)'!E187=0,0,Inputs!G202*Inputs!G95*Inputs!H51*Inputs!D14*'GM Alloc Factors'!E23/('(Other Computations)'!E187+'(Other Computations)'!E200))</f>
        <v>0</v>
      </c>
      <c r="F740" s="43">
        <f t="shared" si="84"/>
        <v>0</v>
      </c>
      <c r="G740" s="76">
        <f>IF('(Other Computations)'!G187=0,0,Inputs!I202*Inputs!I95*Inputs!H51*Inputs!D14*'GM Alloc Factors'!G23/('(Other Computations)'!G187+'(Other Computations)'!G200))</f>
        <v>0</v>
      </c>
      <c r="H740" s="76">
        <f>IF('(Other Computations)'!H187=0,0,Inputs!J202*Inputs!J95*Inputs!H51*Inputs!D14*'GM Alloc Factors'!H23/('(Other Computations)'!H187+'(Other Computations)'!H200))</f>
        <v>0</v>
      </c>
      <c r="I740" s="76">
        <f>IF('(Other Computations)'!I187=0,0,Inputs!K202*Inputs!K95*Inputs!H51*Inputs!D14*'GM Alloc Factors'!I23/('(Other Computations)'!I187+'(Other Computations)'!I200))</f>
        <v>0</v>
      </c>
      <c r="J740" s="76">
        <f>IF('(Other Computations)'!J187=0,0,Inputs!L202*Inputs!L95*Inputs!H51*Inputs!D14*'GM Alloc Factors'!J23/('(Other Computations)'!J187+'(Other Computations)'!J200))</f>
        <v>0</v>
      </c>
      <c r="K740" s="43">
        <f t="shared" si="85"/>
        <v>0</v>
      </c>
    </row>
    <row r="741" spans="1:11" ht="12.75" customHeight="1">
      <c r="A741" s="61" t="str">
        <f>"         "&amp;Labels!B71</f>
        <v xml:space="preserve">         Customer 3</v>
      </c>
      <c r="B741" s="76">
        <f>IF('(Other Computations)'!B188=0,0,Inputs!D203*Inputs!D96*Inputs!H52*Inputs!D14*'GM Alloc Factors'!B23/('(Other Computations)'!B188+'(Other Computations)'!B201))</f>
        <v>0</v>
      </c>
      <c r="C741" s="76">
        <f>IF('(Other Computations)'!C188=0,0,Inputs!E203*Inputs!E96*Inputs!H52*Inputs!D14*'GM Alloc Factors'!C23/('(Other Computations)'!C188+'(Other Computations)'!C201))</f>
        <v>0</v>
      </c>
      <c r="D741" s="76">
        <f>IF('(Other Computations)'!D188=0,0,Inputs!F203*Inputs!F96*Inputs!H52*Inputs!D14*'GM Alloc Factors'!D23/('(Other Computations)'!D188+'(Other Computations)'!D201))</f>
        <v>0</v>
      </c>
      <c r="E741" s="76">
        <f>IF('(Other Computations)'!E188=0,0,Inputs!G203*Inputs!G96*Inputs!H52*Inputs!D14*'GM Alloc Factors'!E23/('(Other Computations)'!E188+'(Other Computations)'!E201))</f>
        <v>0</v>
      </c>
      <c r="F741" s="43">
        <f t="shared" si="84"/>
        <v>0</v>
      </c>
      <c r="G741" s="76">
        <f>IF('(Other Computations)'!G188=0,0,Inputs!I203*Inputs!I96*Inputs!H52*Inputs!D14*'GM Alloc Factors'!G23/('(Other Computations)'!G188+'(Other Computations)'!G201))</f>
        <v>0</v>
      </c>
      <c r="H741" s="76">
        <f>IF('(Other Computations)'!H188=0,0,Inputs!J203*Inputs!J96*Inputs!H52*Inputs!D14*'GM Alloc Factors'!H23/('(Other Computations)'!H188+'(Other Computations)'!H201))</f>
        <v>0</v>
      </c>
      <c r="I741" s="76">
        <f>IF('(Other Computations)'!I188=0,0,Inputs!K203*Inputs!K96*Inputs!H52*Inputs!D14*'GM Alloc Factors'!I23/('(Other Computations)'!I188+'(Other Computations)'!I201))</f>
        <v>0</v>
      </c>
      <c r="J741" s="76">
        <f>IF('(Other Computations)'!J188=0,0,Inputs!L203*Inputs!L96*Inputs!H52*Inputs!D14*'GM Alloc Factors'!J23/('(Other Computations)'!J188+'(Other Computations)'!J201))</f>
        <v>0</v>
      </c>
      <c r="K741" s="43">
        <f t="shared" si="85"/>
        <v>0</v>
      </c>
    </row>
    <row r="742" spans="1:11" ht="12.75" customHeight="1">
      <c r="A742" s="61" t="str">
        <f>"         "&amp;Labels!B72</f>
        <v xml:space="preserve">         Customer 4</v>
      </c>
      <c r="B742" s="76">
        <f>IF('(Other Computations)'!B189=0,0,Inputs!D204*Inputs!D97*Inputs!H53*Inputs!D14*'GM Alloc Factors'!B23/('(Other Computations)'!B189+'(Other Computations)'!B202))</f>
        <v>0</v>
      </c>
      <c r="C742" s="76">
        <f>IF('(Other Computations)'!C189=0,0,Inputs!E204*Inputs!E97*Inputs!H53*Inputs!D14*'GM Alloc Factors'!C23/('(Other Computations)'!C189+'(Other Computations)'!C202))</f>
        <v>0</v>
      </c>
      <c r="D742" s="76">
        <f>IF('(Other Computations)'!D189=0,0,Inputs!F204*Inputs!F97*Inputs!H53*Inputs!D14*'GM Alloc Factors'!D23/('(Other Computations)'!D189+'(Other Computations)'!D202))</f>
        <v>0</v>
      </c>
      <c r="E742" s="76">
        <f>IF('(Other Computations)'!E189=0,0,Inputs!G204*Inputs!G97*Inputs!H53*Inputs!D14*'GM Alloc Factors'!E23/('(Other Computations)'!E189+'(Other Computations)'!E202))</f>
        <v>0</v>
      </c>
      <c r="F742" s="43">
        <f t="shared" si="84"/>
        <v>0</v>
      </c>
      <c r="G742" s="76">
        <f>IF('(Other Computations)'!G189=0,0,Inputs!I204*Inputs!I97*Inputs!H53*Inputs!D14*'GM Alloc Factors'!G23/('(Other Computations)'!G189+'(Other Computations)'!G202))</f>
        <v>0</v>
      </c>
      <c r="H742" s="76">
        <f>IF('(Other Computations)'!H189=0,0,Inputs!J204*Inputs!J97*Inputs!H53*Inputs!D14*'GM Alloc Factors'!H23/('(Other Computations)'!H189+'(Other Computations)'!H202))</f>
        <v>0</v>
      </c>
      <c r="I742" s="76">
        <f>IF('(Other Computations)'!I189=0,0,Inputs!K204*Inputs!K97*Inputs!H53*Inputs!D14*'GM Alloc Factors'!I23/('(Other Computations)'!I189+'(Other Computations)'!I202))</f>
        <v>0</v>
      </c>
      <c r="J742" s="76">
        <f>IF('(Other Computations)'!J189=0,0,Inputs!L204*Inputs!L97*Inputs!H53*Inputs!D14*'GM Alloc Factors'!J23/('(Other Computations)'!J189+'(Other Computations)'!J202))</f>
        <v>0</v>
      </c>
      <c r="K742" s="43">
        <f t="shared" si="85"/>
        <v>0</v>
      </c>
    </row>
    <row r="743" spans="1:11" ht="12.75" customHeight="1">
      <c r="A743" s="61" t="str">
        <f>"         "&amp;Labels!B73</f>
        <v xml:space="preserve">         Customer 5</v>
      </c>
      <c r="B743" s="76">
        <f>IF('(Other Computations)'!B190=0,0,Inputs!D205*Inputs!D98*Inputs!H54*Inputs!D14*'GM Alloc Factors'!B23/('(Other Computations)'!B190+'(Other Computations)'!B203))</f>
        <v>0</v>
      </c>
      <c r="C743" s="76">
        <f>IF('(Other Computations)'!C190=0,0,Inputs!E205*Inputs!E98*Inputs!H54*Inputs!D14*'GM Alloc Factors'!C23/('(Other Computations)'!C190+'(Other Computations)'!C203))</f>
        <v>0</v>
      </c>
      <c r="D743" s="76">
        <f>IF('(Other Computations)'!D190=0,0,Inputs!F205*Inputs!F98*Inputs!H54*Inputs!D14*'GM Alloc Factors'!D23/('(Other Computations)'!D190+'(Other Computations)'!D203))</f>
        <v>0</v>
      </c>
      <c r="E743" s="76">
        <f>IF('(Other Computations)'!E190=0,0,Inputs!G205*Inputs!G98*Inputs!H54*Inputs!D14*'GM Alloc Factors'!E23/('(Other Computations)'!E190+'(Other Computations)'!E203))</f>
        <v>0</v>
      </c>
      <c r="F743" s="43">
        <f t="shared" si="84"/>
        <v>0</v>
      </c>
      <c r="G743" s="76">
        <f>IF('(Other Computations)'!G190=0,0,Inputs!I205*Inputs!I98*Inputs!H54*Inputs!D14*'GM Alloc Factors'!G23/('(Other Computations)'!G190+'(Other Computations)'!G203))</f>
        <v>0</v>
      </c>
      <c r="H743" s="76">
        <f>IF('(Other Computations)'!H190=0,0,Inputs!J205*Inputs!J98*Inputs!H54*Inputs!D14*'GM Alloc Factors'!H23/('(Other Computations)'!H190+'(Other Computations)'!H203))</f>
        <v>0</v>
      </c>
      <c r="I743" s="76">
        <f>IF('(Other Computations)'!I190=0,0,Inputs!K205*Inputs!K98*Inputs!H54*Inputs!D14*'GM Alloc Factors'!I23/('(Other Computations)'!I190+'(Other Computations)'!I203))</f>
        <v>0</v>
      </c>
      <c r="J743" s="76">
        <f>IF('(Other Computations)'!J190=0,0,Inputs!L205*Inputs!L98*Inputs!H54*Inputs!D14*'GM Alloc Factors'!J23/('(Other Computations)'!J190+'(Other Computations)'!J203))</f>
        <v>0</v>
      </c>
      <c r="K743" s="43">
        <f t="shared" si="85"/>
        <v>0</v>
      </c>
    </row>
    <row r="744" spans="1:11" ht="12.75" customHeight="1">
      <c r="A744" s="61" t="str">
        <f>"         "&amp;Labels!B74</f>
        <v xml:space="preserve">         Customer 6</v>
      </c>
      <c r="B744" s="76">
        <f>IF('(Other Computations)'!B191=0,0,Inputs!D206*Inputs!D99*Inputs!H55*Inputs!D14*'GM Alloc Factors'!B23/('(Other Computations)'!B191+'(Other Computations)'!B204))</f>
        <v>0</v>
      </c>
      <c r="C744" s="76">
        <f>IF('(Other Computations)'!C191=0,0,Inputs!E206*Inputs!E99*Inputs!H55*Inputs!D14*'GM Alloc Factors'!C23/('(Other Computations)'!C191+'(Other Computations)'!C204))</f>
        <v>0</v>
      </c>
      <c r="D744" s="76">
        <f>IF('(Other Computations)'!D191=0,0,Inputs!F206*Inputs!F99*Inputs!H55*Inputs!D14*'GM Alloc Factors'!D23/('(Other Computations)'!D191+'(Other Computations)'!D204))</f>
        <v>0</v>
      </c>
      <c r="E744" s="76">
        <f>IF('(Other Computations)'!E191=0,0,Inputs!G206*Inputs!G99*Inputs!H55*Inputs!D14*'GM Alloc Factors'!E23/('(Other Computations)'!E191+'(Other Computations)'!E204))</f>
        <v>0</v>
      </c>
      <c r="F744" s="43">
        <f t="shared" si="84"/>
        <v>0</v>
      </c>
      <c r="G744" s="76">
        <f>IF('(Other Computations)'!G191=0,0,Inputs!I206*Inputs!I99*Inputs!H55*Inputs!D14*'GM Alloc Factors'!G23/('(Other Computations)'!G191+'(Other Computations)'!G204))</f>
        <v>0</v>
      </c>
      <c r="H744" s="76">
        <f>IF('(Other Computations)'!H191=0,0,Inputs!J206*Inputs!J99*Inputs!H55*Inputs!D14*'GM Alloc Factors'!H23/('(Other Computations)'!H191+'(Other Computations)'!H204))</f>
        <v>0</v>
      </c>
      <c r="I744" s="76">
        <f>IF('(Other Computations)'!I191=0,0,Inputs!K206*Inputs!K99*Inputs!H55*Inputs!D14*'GM Alloc Factors'!I23/('(Other Computations)'!I191+'(Other Computations)'!I204))</f>
        <v>0</v>
      </c>
      <c r="J744" s="76">
        <f>IF('(Other Computations)'!J191=0,0,Inputs!L206*Inputs!L99*Inputs!H55*Inputs!D14*'GM Alloc Factors'!J23/('(Other Computations)'!J191+'(Other Computations)'!J204))</f>
        <v>0</v>
      </c>
      <c r="K744" s="43">
        <f t="shared" si="85"/>
        <v>0</v>
      </c>
    </row>
    <row r="745" spans="1:11" ht="12.75" customHeight="1">
      <c r="A745" s="61" t="str">
        <f>"         "&amp;Labels!B75</f>
        <v xml:space="preserve">         Customer 7</v>
      </c>
      <c r="B745" s="76">
        <f>IF('(Other Computations)'!B192=0,0,Inputs!D207*Inputs!D100*Inputs!H56*Inputs!D14*'GM Alloc Factors'!B23/('(Other Computations)'!B192+'(Other Computations)'!B205))</f>
        <v>0</v>
      </c>
      <c r="C745" s="76">
        <f>IF('(Other Computations)'!C192=0,0,Inputs!E207*Inputs!E100*Inputs!H56*Inputs!D14*'GM Alloc Factors'!C23/('(Other Computations)'!C192+'(Other Computations)'!C205))</f>
        <v>0</v>
      </c>
      <c r="D745" s="76">
        <f>IF('(Other Computations)'!D192=0,0,Inputs!F207*Inputs!F100*Inputs!H56*Inputs!D14*'GM Alloc Factors'!D23/('(Other Computations)'!D192+'(Other Computations)'!D205))</f>
        <v>0</v>
      </c>
      <c r="E745" s="76">
        <f>IF('(Other Computations)'!E192=0,0,Inputs!G207*Inputs!G100*Inputs!H56*Inputs!D14*'GM Alloc Factors'!E23/('(Other Computations)'!E192+'(Other Computations)'!E205))</f>
        <v>0</v>
      </c>
      <c r="F745" s="43">
        <f t="shared" si="84"/>
        <v>0</v>
      </c>
      <c r="G745" s="76">
        <f>IF('(Other Computations)'!G192=0,0,Inputs!I207*Inputs!I100*Inputs!H56*Inputs!D14*'GM Alloc Factors'!G23/('(Other Computations)'!G192+'(Other Computations)'!G205))</f>
        <v>0</v>
      </c>
      <c r="H745" s="76">
        <f>IF('(Other Computations)'!H192=0,0,Inputs!J207*Inputs!J100*Inputs!H56*Inputs!D14*'GM Alloc Factors'!H23/('(Other Computations)'!H192+'(Other Computations)'!H205))</f>
        <v>0</v>
      </c>
      <c r="I745" s="76">
        <f>IF('(Other Computations)'!I192=0,0,Inputs!K207*Inputs!K100*Inputs!H56*Inputs!D14*'GM Alloc Factors'!I23/('(Other Computations)'!I192+'(Other Computations)'!I205))</f>
        <v>0</v>
      </c>
      <c r="J745" s="76">
        <f>IF('(Other Computations)'!J192=0,0,Inputs!L207*Inputs!L100*Inputs!H56*Inputs!D14*'GM Alloc Factors'!J23/('(Other Computations)'!J192+'(Other Computations)'!J205))</f>
        <v>0</v>
      </c>
      <c r="K745" s="43">
        <f t="shared" si="85"/>
        <v>0</v>
      </c>
    </row>
    <row r="746" spans="1:11" ht="12.75" customHeight="1">
      <c r="A746" s="61" t="str">
        <f>"         "&amp;Labels!B76</f>
        <v xml:space="preserve">         Customer 8</v>
      </c>
      <c r="B746" s="76">
        <f>IF('(Other Computations)'!B193=0,0,Inputs!D208*Inputs!D101*Inputs!H57*Inputs!D14*'GM Alloc Factors'!B23/('(Other Computations)'!B193+'(Other Computations)'!B206))</f>
        <v>0</v>
      </c>
      <c r="C746" s="76">
        <f>IF('(Other Computations)'!C193=0,0,Inputs!E208*Inputs!E101*Inputs!H57*Inputs!D14*'GM Alloc Factors'!C23/('(Other Computations)'!C193+'(Other Computations)'!C206))</f>
        <v>0</v>
      </c>
      <c r="D746" s="76">
        <f>IF('(Other Computations)'!D193=0,0,Inputs!F208*Inputs!F101*Inputs!H57*Inputs!D14*'GM Alloc Factors'!D23/('(Other Computations)'!D193+'(Other Computations)'!D206))</f>
        <v>0</v>
      </c>
      <c r="E746" s="76">
        <f>IF('(Other Computations)'!E193=0,0,Inputs!G208*Inputs!G101*Inputs!H57*Inputs!D14*'GM Alloc Factors'!E23/('(Other Computations)'!E193+'(Other Computations)'!E206))</f>
        <v>0</v>
      </c>
      <c r="F746" s="43">
        <f t="shared" si="84"/>
        <v>0</v>
      </c>
      <c r="G746" s="76">
        <f>IF('(Other Computations)'!G193=0,0,Inputs!I208*Inputs!I101*Inputs!H57*Inputs!D14*'GM Alloc Factors'!G23/('(Other Computations)'!G193+'(Other Computations)'!G206))</f>
        <v>0</v>
      </c>
      <c r="H746" s="76">
        <f>IF('(Other Computations)'!H193=0,0,Inputs!J208*Inputs!J101*Inputs!H57*Inputs!D14*'GM Alloc Factors'!H23/('(Other Computations)'!H193+'(Other Computations)'!H206))</f>
        <v>0</v>
      </c>
      <c r="I746" s="76">
        <f>IF('(Other Computations)'!I193=0,0,Inputs!K208*Inputs!K101*Inputs!H57*Inputs!D14*'GM Alloc Factors'!I23/('(Other Computations)'!I193+'(Other Computations)'!I206))</f>
        <v>0</v>
      </c>
      <c r="J746" s="76">
        <f>IF('(Other Computations)'!J193=0,0,Inputs!L208*Inputs!L101*Inputs!H57*Inputs!D14*'GM Alloc Factors'!J23/('(Other Computations)'!J193+'(Other Computations)'!J206))</f>
        <v>0</v>
      </c>
      <c r="K746" s="43">
        <f t="shared" si="85"/>
        <v>0</v>
      </c>
    </row>
    <row r="747" spans="1:11" ht="12.75" customHeight="1">
      <c r="A747" s="61" t="str">
        <f>"         "&amp;Labels!B77</f>
        <v xml:space="preserve">         Customer 9</v>
      </c>
      <c r="B747" s="76">
        <f>IF('(Other Computations)'!B194=0,0,Inputs!D209*Inputs!D102*Inputs!H58*Inputs!D14*'GM Alloc Factors'!B23/('(Other Computations)'!B194+'(Other Computations)'!B207))</f>
        <v>0</v>
      </c>
      <c r="C747" s="76">
        <f>IF('(Other Computations)'!C194=0,0,Inputs!E209*Inputs!E102*Inputs!H58*Inputs!D14*'GM Alloc Factors'!C23/('(Other Computations)'!C194+'(Other Computations)'!C207))</f>
        <v>0</v>
      </c>
      <c r="D747" s="76">
        <f>IF('(Other Computations)'!D194=0,0,Inputs!F209*Inputs!F102*Inputs!H58*Inputs!D14*'GM Alloc Factors'!D23/('(Other Computations)'!D194+'(Other Computations)'!D207))</f>
        <v>0</v>
      </c>
      <c r="E747" s="76">
        <f>IF('(Other Computations)'!E194=0,0,Inputs!G209*Inputs!G102*Inputs!H58*Inputs!D14*'GM Alloc Factors'!E23/('(Other Computations)'!E194+'(Other Computations)'!E207))</f>
        <v>0</v>
      </c>
      <c r="F747" s="43">
        <f t="shared" si="84"/>
        <v>0</v>
      </c>
      <c r="G747" s="76">
        <f>IF('(Other Computations)'!G194=0,0,Inputs!I209*Inputs!I102*Inputs!H58*Inputs!D14*'GM Alloc Factors'!G23/('(Other Computations)'!G194+'(Other Computations)'!G207))</f>
        <v>0</v>
      </c>
      <c r="H747" s="76">
        <f>IF('(Other Computations)'!H194=0,0,Inputs!J209*Inputs!J102*Inputs!H58*Inputs!D14*'GM Alloc Factors'!H23/('(Other Computations)'!H194+'(Other Computations)'!H207))</f>
        <v>0</v>
      </c>
      <c r="I747" s="76">
        <f>IF('(Other Computations)'!I194=0,0,Inputs!K209*Inputs!K102*Inputs!H58*Inputs!D14*'GM Alloc Factors'!I23/('(Other Computations)'!I194+'(Other Computations)'!I207))</f>
        <v>0</v>
      </c>
      <c r="J747" s="76">
        <f>IF('(Other Computations)'!J194=0,0,Inputs!L209*Inputs!L102*Inputs!H58*Inputs!D14*'GM Alloc Factors'!J23/('(Other Computations)'!J194+'(Other Computations)'!J207))</f>
        <v>0</v>
      </c>
      <c r="K747" s="43">
        <f t="shared" si="85"/>
        <v>0</v>
      </c>
    </row>
    <row r="748" spans="1:11" ht="12.75" customHeight="1">
      <c r="A748" s="61" t="str">
        <f>"         "&amp;Labels!B78</f>
        <v xml:space="preserve">         Customer 10</v>
      </c>
      <c r="B748" s="76">
        <f>IF('(Other Computations)'!B195=0,0,Inputs!D210*Inputs!D103*Inputs!H59*Inputs!D14*'GM Alloc Factors'!B23/('(Other Computations)'!B195+'(Other Computations)'!B208))</f>
        <v>0</v>
      </c>
      <c r="C748" s="76">
        <f>IF('(Other Computations)'!C195=0,0,Inputs!E210*Inputs!E103*Inputs!H59*Inputs!D14*'GM Alloc Factors'!C23/('(Other Computations)'!C195+'(Other Computations)'!C208))</f>
        <v>0</v>
      </c>
      <c r="D748" s="76">
        <f>IF('(Other Computations)'!D195=0,0,Inputs!F210*Inputs!F103*Inputs!H59*Inputs!D14*'GM Alloc Factors'!D23/('(Other Computations)'!D195+'(Other Computations)'!D208))</f>
        <v>0</v>
      </c>
      <c r="E748" s="76">
        <f>IF('(Other Computations)'!E195=0,0,Inputs!G210*Inputs!G103*Inputs!H59*Inputs!D14*'GM Alloc Factors'!E23/('(Other Computations)'!E195+'(Other Computations)'!E208))</f>
        <v>0</v>
      </c>
      <c r="F748" s="43">
        <f t="shared" si="84"/>
        <v>0</v>
      </c>
      <c r="G748" s="76">
        <f>IF('(Other Computations)'!G195=0,0,Inputs!I210*Inputs!I103*Inputs!H59*Inputs!D14*'GM Alloc Factors'!G23/('(Other Computations)'!G195+'(Other Computations)'!G208))</f>
        <v>0</v>
      </c>
      <c r="H748" s="76">
        <f>IF('(Other Computations)'!H195=0,0,Inputs!J210*Inputs!J103*Inputs!H59*Inputs!D14*'GM Alloc Factors'!H23/('(Other Computations)'!H195+'(Other Computations)'!H208))</f>
        <v>0</v>
      </c>
      <c r="I748" s="76">
        <f>IF('(Other Computations)'!I195=0,0,Inputs!K210*Inputs!K103*Inputs!H59*Inputs!D14*'GM Alloc Factors'!I23/('(Other Computations)'!I195+'(Other Computations)'!I208))</f>
        <v>0</v>
      </c>
      <c r="J748" s="76">
        <f>IF('(Other Computations)'!J195=0,0,Inputs!L210*Inputs!L103*Inputs!H59*Inputs!D14*'GM Alloc Factors'!J23/('(Other Computations)'!J195+'(Other Computations)'!J208))</f>
        <v>0</v>
      </c>
      <c r="K748" s="43">
        <f t="shared" si="85"/>
        <v>0</v>
      </c>
    </row>
    <row r="749" spans="1:11" ht="12.75" customHeight="1">
      <c r="A749" s="61" t="str">
        <f>"         "&amp;Labels!C68</f>
        <v xml:space="preserve">         Total</v>
      </c>
      <c r="B749" s="84">
        <f>SUM(B739:B748)</f>
        <v>0</v>
      </c>
      <c r="C749" s="84">
        <f>SUM(C739:C748)</f>
        <v>0</v>
      </c>
      <c r="D749" s="84">
        <f>SUM(D739:D748)</f>
        <v>0</v>
      </c>
      <c r="E749" s="84">
        <f>SUM(E739:E748)</f>
        <v>0</v>
      </c>
      <c r="F749" s="43">
        <f t="shared" si="84"/>
        <v>0</v>
      </c>
      <c r="G749" s="84">
        <f>SUM(G739:G748)</f>
        <v>0</v>
      </c>
      <c r="H749" s="84">
        <f>SUM(H739:H748)</f>
        <v>0</v>
      </c>
      <c r="I749" s="84">
        <f>SUM(I739:I748)</f>
        <v>0</v>
      </c>
      <c r="J749" s="84">
        <f>SUM(J739:J748)</f>
        <v>0</v>
      </c>
      <c r="K749" s="43">
        <f t="shared" si="85"/>
        <v>0</v>
      </c>
    </row>
    <row r="750" spans="1:11" ht="12.75" customHeight="1">
      <c r="A750" s="61" t="str">
        <f>"      "&amp;Labels!B90</f>
        <v xml:space="preserve">      Q 6</v>
      </c>
      <c r="B750" s="84"/>
      <c r="C750" s="84"/>
      <c r="D750" s="84"/>
      <c r="E750" s="84"/>
      <c r="F750" s="43"/>
      <c r="G750" s="84"/>
      <c r="H750" s="84"/>
      <c r="I750" s="84"/>
      <c r="J750" s="84"/>
      <c r="K750" s="43"/>
    </row>
    <row r="751" spans="1:11" ht="12.75" customHeight="1">
      <c r="A751" s="61" t="str">
        <f>"         "&amp;Labels!B69</f>
        <v xml:space="preserve">         Customer 1</v>
      </c>
      <c r="B751" s="76">
        <f>IF('(Other Computations)'!B186=0,0,Inputs!D201*Inputs!D94*Inputs!I50*Inputs!D14*'GM Alloc Factors'!B24/('(Other Computations)'!B186+'(Other Computations)'!B199))</f>
        <v>0</v>
      </c>
      <c r="C751" s="76">
        <f>IF('(Other Computations)'!C186=0,0,Inputs!E201*Inputs!E94*Inputs!I50*Inputs!D14*'GM Alloc Factors'!C24/('(Other Computations)'!C186+'(Other Computations)'!C199))</f>
        <v>0</v>
      </c>
      <c r="D751" s="76">
        <f>IF('(Other Computations)'!D186=0,0,Inputs!F201*Inputs!F94*Inputs!I50*Inputs!D14*'GM Alloc Factors'!D24/('(Other Computations)'!D186+'(Other Computations)'!D199))</f>
        <v>0</v>
      </c>
      <c r="E751" s="76">
        <f>IF('(Other Computations)'!E186=0,0,Inputs!G201*Inputs!G94*Inputs!I50*Inputs!D14*'GM Alloc Factors'!E24/('(Other Computations)'!E186+'(Other Computations)'!E199))</f>
        <v>0</v>
      </c>
      <c r="F751" s="43">
        <f t="shared" ref="F751:F761" si="86">SUM(B751:E751)</f>
        <v>0</v>
      </c>
      <c r="G751" s="76">
        <f>IF('(Other Computations)'!G186=0,0,Inputs!I201*Inputs!I94*Inputs!I50*Inputs!D14*'GM Alloc Factors'!G24/('(Other Computations)'!G186+'(Other Computations)'!G199))</f>
        <v>0</v>
      </c>
      <c r="H751" s="76">
        <f>IF('(Other Computations)'!H186=0,0,Inputs!J201*Inputs!J94*Inputs!I50*Inputs!D14*'GM Alloc Factors'!H24/('(Other Computations)'!H186+'(Other Computations)'!H199))</f>
        <v>0</v>
      </c>
      <c r="I751" s="76">
        <f>IF('(Other Computations)'!I186=0,0,Inputs!K201*Inputs!K94*Inputs!I50*Inputs!D14*'GM Alloc Factors'!I24/('(Other Computations)'!I186+'(Other Computations)'!I199))</f>
        <v>0</v>
      </c>
      <c r="J751" s="76">
        <f>IF('(Other Computations)'!J186=0,0,Inputs!L201*Inputs!L94*Inputs!I50*Inputs!D14*'GM Alloc Factors'!J24/('(Other Computations)'!J186+'(Other Computations)'!J199))</f>
        <v>0</v>
      </c>
      <c r="K751" s="43">
        <f t="shared" ref="K751:K761" si="87">SUM(G751:J751)</f>
        <v>0</v>
      </c>
    </row>
    <row r="752" spans="1:11" ht="12.75" customHeight="1">
      <c r="A752" s="61" t="str">
        <f>"         "&amp;Labels!B70</f>
        <v xml:space="preserve">         Customer 2</v>
      </c>
      <c r="B752" s="76">
        <f>IF('(Other Computations)'!B187=0,0,Inputs!D202*Inputs!D95*Inputs!I51*Inputs!D14*'GM Alloc Factors'!B24/('(Other Computations)'!B187+'(Other Computations)'!B200))</f>
        <v>0</v>
      </c>
      <c r="C752" s="76">
        <f>IF('(Other Computations)'!C187=0,0,Inputs!E202*Inputs!E95*Inputs!I51*Inputs!D14*'GM Alloc Factors'!C24/('(Other Computations)'!C187+'(Other Computations)'!C200))</f>
        <v>0</v>
      </c>
      <c r="D752" s="76">
        <f>IF('(Other Computations)'!D187=0,0,Inputs!F202*Inputs!F95*Inputs!I51*Inputs!D14*'GM Alloc Factors'!D24/('(Other Computations)'!D187+'(Other Computations)'!D200))</f>
        <v>0</v>
      </c>
      <c r="E752" s="76">
        <f>IF('(Other Computations)'!E187=0,0,Inputs!G202*Inputs!G95*Inputs!I51*Inputs!D14*'GM Alloc Factors'!E24/('(Other Computations)'!E187+'(Other Computations)'!E200))</f>
        <v>0</v>
      </c>
      <c r="F752" s="43">
        <f t="shared" si="86"/>
        <v>0</v>
      </c>
      <c r="G752" s="76">
        <f>IF('(Other Computations)'!G187=0,0,Inputs!I202*Inputs!I95*Inputs!I51*Inputs!D14*'GM Alloc Factors'!G24/('(Other Computations)'!G187+'(Other Computations)'!G200))</f>
        <v>0</v>
      </c>
      <c r="H752" s="76">
        <f>IF('(Other Computations)'!H187=0,0,Inputs!J202*Inputs!J95*Inputs!I51*Inputs!D14*'GM Alloc Factors'!H24/('(Other Computations)'!H187+'(Other Computations)'!H200))</f>
        <v>0</v>
      </c>
      <c r="I752" s="76">
        <f>IF('(Other Computations)'!I187=0,0,Inputs!K202*Inputs!K95*Inputs!I51*Inputs!D14*'GM Alloc Factors'!I24/('(Other Computations)'!I187+'(Other Computations)'!I200))</f>
        <v>0</v>
      </c>
      <c r="J752" s="76">
        <f>IF('(Other Computations)'!J187=0,0,Inputs!L202*Inputs!L95*Inputs!I51*Inputs!D14*'GM Alloc Factors'!J24/('(Other Computations)'!J187+'(Other Computations)'!J200))</f>
        <v>0</v>
      </c>
      <c r="K752" s="43">
        <f t="shared" si="87"/>
        <v>0</v>
      </c>
    </row>
    <row r="753" spans="1:11" ht="12.75" customHeight="1">
      <c r="A753" s="61" t="str">
        <f>"         "&amp;Labels!B71</f>
        <v xml:space="preserve">         Customer 3</v>
      </c>
      <c r="B753" s="76">
        <f>IF('(Other Computations)'!B188=0,0,Inputs!D203*Inputs!D96*Inputs!I52*Inputs!D14*'GM Alloc Factors'!B24/('(Other Computations)'!B188+'(Other Computations)'!B201))</f>
        <v>0</v>
      </c>
      <c r="C753" s="76">
        <f>IF('(Other Computations)'!C188=0,0,Inputs!E203*Inputs!E96*Inputs!I52*Inputs!D14*'GM Alloc Factors'!C24/('(Other Computations)'!C188+'(Other Computations)'!C201))</f>
        <v>0</v>
      </c>
      <c r="D753" s="76">
        <f>IF('(Other Computations)'!D188=0,0,Inputs!F203*Inputs!F96*Inputs!I52*Inputs!D14*'GM Alloc Factors'!D24/('(Other Computations)'!D188+'(Other Computations)'!D201))</f>
        <v>0</v>
      </c>
      <c r="E753" s="76">
        <f>IF('(Other Computations)'!E188=0,0,Inputs!G203*Inputs!G96*Inputs!I52*Inputs!D14*'GM Alloc Factors'!E24/('(Other Computations)'!E188+'(Other Computations)'!E201))</f>
        <v>0</v>
      </c>
      <c r="F753" s="43">
        <f t="shared" si="86"/>
        <v>0</v>
      </c>
      <c r="G753" s="76">
        <f>IF('(Other Computations)'!G188=0,0,Inputs!I203*Inputs!I96*Inputs!I52*Inputs!D14*'GM Alloc Factors'!G24/('(Other Computations)'!G188+'(Other Computations)'!G201))</f>
        <v>0</v>
      </c>
      <c r="H753" s="76">
        <f>IF('(Other Computations)'!H188=0,0,Inputs!J203*Inputs!J96*Inputs!I52*Inputs!D14*'GM Alloc Factors'!H24/('(Other Computations)'!H188+'(Other Computations)'!H201))</f>
        <v>0</v>
      </c>
      <c r="I753" s="76">
        <f>IF('(Other Computations)'!I188=0,0,Inputs!K203*Inputs!K96*Inputs!I52*Inputs!D14*'GM Alloc Factors'!I24/('(Other Computations)'!I188+'(Other Computations)'!I201))</f>
        <v>0</v>
      </c>
      <c r="J753" s="76">
        <f>IF('(Other Computations)'!J188=0,0,Inputs!L203*Inputs!L96*Inputs!I52*Inputs!D14*'GM Alloc Factors'!J24/('(Other Computations)'!J188+'(Other Computations)'!J201))</f>
        <v>0</v>
      </c>
      <c r="K753" s="43">
        <f t="shared" si="87"/>
        <v>0</v>
      </c>
    </row>
    <row r="754" spans="1:11" ht="12.75" customHeight="1">
      <c r="A754" s="61" t="str">
        <f>"         "&amp;Labels!B72</f>
        <v xml:space="preserve">         Customer 4</v>
      </c>
      <c r="B754" s="76">
        <f>IF('(Other Computations)'!B189=0,0,Inputs!D204*Inputs!D97*Inputs!I53*Inputs!D14*'GM Alloc Factors'!B24/('(Other Computations)'!B189+'(Other Computations)'!B202))</f>
        <v>0</v>
      </c>
      <c r="C754" s="76">
        <f>IF('(Other Computations)'!C189=0,0,Inputs!E204*Inputs!E97*Inputs!I53*Inputs!D14*'GM Alloc Factors'!C24/('(Other Computations)'!C189+'(Other Computations)'!C202))</f>
        <v>0</v>
      </c>
      <c r="D754" s="76">
        <f>IF('(Other Computations)'!D189=0,0,Inputs!F204*Inputs!F97*Inputs!I53*Inputs!D14*'GM Alloc Factors'!D24/('(Other Computations)'!D189+'(Other Computations)'!D202))</f>
        <v>0</v>
      </c>
      <c r="E754" s="76">
        <f>IF('(Other Computations)'!E189=0,0,Inputs!G204*Inputs!G97*Inputs!I53*Inputs!D14*'GM Alloc Factors'!E24/('(Other Computations)'!E189+'(Other Computations)'!E202))</f>
        <v>0</v>
      </c>
      <c r="F754" s="43">
        <f t="shared" si="86"/>
        <v>0</v>
      </c>
      <c r="G754" s="76">
        <f>IF('(Other Computations)'!G189=0,0,Inputs!I204*Inputs!I97*Inputs!I53*Inputs!D14*'GM Alloc Factors'!G24/('(Other Computations)'!G189+'(Other Computations)'!G202))</f>
        <v>0</v>
      </c>
      <c r="H754" s="76">
        <f>IF('(Other Computations)'!H189=0,0,Inputs!J204*Inputs!J97*Inputs!I53*Inputs!D14*'GM Alloc Factors'!H24/('(Other Computations)'!H189+'(Other Computations)'!H202))</f>
        <v>0</v>
      </c>
      <c r="I754" s="76">
        <f>IF('(Other Computations)'!I189=0,0,Inputs!K204*Inputs!K97*Inputs!I53*Inputs!D14*'GM Alloc Factors'!I24/('(Other Computations)'!I189+'(Other Computations)'!I202))</f>
        <v>0</v>
      </c>
      <c r="J754" s="76">
        <f>IF('(Other Computations)'!J189=0,0,Inputs!L204*Inputs!L97*Inputs!I53*Inputs!D14*'GM Alloc Factors'!J24/('(Other Computations)'!J189+'(Other Computations)'!J202))</f>
        <v>0</v>
      </c>
      <c r="K754" s="43">
        <f t="shared" si="87"/>
        <v>0</v>
      </c>
    </row>
    <row r="755" spans="1:11" ht="12.75" customHeight="1">
      <c r="A755" s="61" t="str">
        <f>"         "&amp;Labels!B73</f>
        <v xml:space="preserve">         Customer 5</v>
      </c>
      <c r="B755" s="76">
        <f>IF('(Other Computations)'!B190=0,0,Inputs!D205*Inputs!D98*Inputs!I54*Inputs!D14*'GM Alloc Factors'!B24/('(Other Computations)'!B190+'(Other Computations)'!B203))</f>
        <v>0</v>
      </c>
      <c r="C755" s="76">
        <f>IF('(Other Computations)'!C190=0,0,Inputs!E205*Inputs!E98*Inputs!I54*Inputs!D14*'GM Alloc Factors'!C24/('(Other Computations)'!C190+'(Other Computations)'!C203))</f>
        <v>0</v>
      </c>
      <c r="D755" s="76">
        <f>IF('(Other Computations)'!D190=0,0,Inputs!F205*Inputs!F98*Inputs!I54*Inputs!D14*'GM Alloc Factors'!D24/('(Other Computations)'!D190+'(Other Computations)'!D203))</f>
        <v>0</v>
      </c>
      <c r="E755" s="76">
        <f>IF('(Other Computations)'!E190=0,0,Inputs!G205*Inputs!G98*Inputs!I54*Inputs!D14*'GM Alloc Factors'!E24/('(Other Computations)'!E190+'(Other Computations)'!E203))</f>
        <v>0</v>
      </c>
      <c r="F755" s="43">
        <f t="shared" si="86"/>
        <v>0</v>
      </c>
      <c r="G755" s="76">
        <f>IF('(Other Computations)'!G190=0,0,Inputs!I205*Inputs!I98*Inputs!I54*Inputs!D14*'GM Alloc Factors'!G24/('(Other Computations)'!G190+'(Other Computations)'!G203))</f>
        <v>0</v>
      </c>
      <c r="H755" s="76">
        <f>IF('(Other Computations)'!H190=0,0,Inputs!J205*Inputs!J98*Inputs!I54*Inputs!D14*'GM Alloc Factors'!H24/('(Other Computations)'!H190+'(Other Computations)'!H203))</f>
        <v>0</v>
      </c>
      <c r="I755" s="76">
        <f>IF('(Other Computations)'!I190=0,0,Inputs!K205*Inputs!K98*Inputs!I54*Inputs!D14*'GM Alloc Factors'!I24/('(Other Computations)'!I190+'(Other Computations)'!I203))</f>
        <v>0</v>
      </c>
      <c r="J755" s="76">
        <f>IF('(Other Computations)'!J190=0,0,Inputs!L205*Inputs!L98*Inputs!I54*Inputs!D14*'GM Alloc Factors'!J24/('(Other Computations)'!J190+'(Other Computations)'!J203))</f>
        <v>0</v>
      </c>
      <c r="K755" s="43">
        <f t="shared" si="87"/>
        <v>0</v>
      </c>
    </row>
    <row r="756" spans="1:11" ht="12.75" customHeight="1">
      <c r="A756" s="61" t="str">
        <f>"         "&amp;Labels!B74</f>
        <v xml:space="preserve">         Customer 6</v>
      </c>
      <c r="B756" s="76">
        <f>IF('(Other Computations)'!B191=0,0,Inputs!D206*Inputs!D99*Inputs!I55*Inputs!D14*'GM Alloc Factors'!B24/('(Other Computations)'!B191+'(Other Computations)'!B204))</f>
        <v>0</v>
      </c>
      <c r="C756" s="76">
        <f>IF('(Other Computations)'!C191=0,0,Inputs!E206*Inputs!E99*Inputs!I55*Inputs!D14*'GM Alloc Factors'!C24/('(Other Computations)'!C191+'(Other Computations)'!C204))</f>
        <v>0</v>
      </c>
      <c r="D756" s="76">
        <f>IF('(Other Computations)'!D191=0,0,Inputs!F206*Inputs!F99*Inputs!I55*Inputs!D14*'GM Alloc Factors'!D24/('(Other Computations)'!D191+'(Other Computations)'!D204))</f>
        <v>0</v>
      </c>
      <c r="E756" s="76">
        <f>IF('(Other Computations)'!E191=0,0,Inputs!G206*Inputs!G99*Inputs!I55*Inputs!D14*'GM Alloc Factors'!E24/('(Other Computations)'!E191+'(Other Computations)'!E204))</f>
        <v>0</v>
      </c>
      <c r="F756" s="43">
        <f t="shared" si="86"/>
        <v>0</v>
      </c>
      <c r="G756" s="76">
        <f>IF('(Other Computations)'!G191=0,0,Inputs!I206*Inputs!I99*Inputs!I55*Inputs!D14*'GM Alloc Factors'!G24/('(Other Computations)'!G191+'(Other Computations)'!G204))</f>
        <v>0</v>
      </c>
      <c r="H756" s="76">
        <f>IF('(Other Computations)'!H191=0,0,Inputs!J206*Inputs!J99*Inputs!I55*Inputs!D14*'GM Alloc Factors'!H24/('(Other Computations)'!H191+'(Other Computations)'!H204))</f>
        <v>0</v>
      </c>
      <c r="I756" s="76">
        <f>IF('(Other Computations)'!I191=0,0,Inputs!K206*Inputs!K99*Inputs!I55*Inputs!D14*'GM Alloc Factors'!I24/('(Other Computations)'!I191+'(Other Computations)'!I204))</f>
        <v>0</v>
      </c>
      <c r="J756" s="76">
        <f>IF('(Other Computations)'!J191=0,0,Inputs!L206*Inputs!L99*Inputs!I55*Inputs!D14*'GM Alloc Factors'!J24/('(Other Computations)'!J191+'(Other Computations)'!J204))</f>
        <v>0</v>
      </c>
      <c r="K756" s="43">
        <f t="shared" si="87"/>
        <v>0</v>
      </c>
    </row>
    <row r="757" spans="1:11" ht="12.75" customHeight="1">
      <c r="A757" s="61" t="str">
        <f>"         "&amp;Labels!B75</f>
        <v xml:space="preserve">         Customer 7</v>
      </c>
      <c r="B757" s="76">
        <f>IF('(Other Computations)'!B192=0,0,Inputs!D207*Inputs!D100*Inputs!I56*Inputs!D14*'GM Alloc Factors'!B24/('(Other Computations)'!B192+'(Other Computations)'!B205))</f>
        <v>0</v>
      </c>
      <c r="C757" s="76">
        <f>IF('(Other Computations)'!C192=0,0,Inputs!E207*Inputs!E100*Inputs!I56*Inputs!D14*'GM Alloc Factors'!C24/('(Other Computations)'!C192+'(Other Computations)'!C205))</f>
        <v>0</v>
      </c>
      <c r="D757" s="76">
        <f>IF('(Other Computations)'!D192=0,0,Inputs!F207*Inputs!F100*Inputs!I56*Inputs!D14*'GM Alloc Factors'!D24/('(Other Computations)'!D192+'(Other Computations)'!D205))</f>
        <v>0</v>
      </c>
      <c r="E757" s="76">
        <f>IF('(Other Computations)'!E192=0,0,Inputs!G207*Inputs!G100*Inputs!I56*Inputs!D14*'GM Alloc Factors'!E24/('(Other Computations)'!E192+'(Other Computations)'!E205))</f>
        <v>0</v>
      </c>
      <c r="F757" s="43">
        <f t="shared" si="86"/>
        <v>0</v>
      </c>
      <c r="G757" s="76">
        <f>IF('(Other Computations)'!G192=0,0,Inputs!I207*Inputs!I100*Inputs!I56*Inputs!D14*'GM Alloc Factors'!G24/('(Other Computations)'!G192+'(Other Computations)'!G205))</f>
        <v>0</v>
      </c>
      <c r="H757" s="76">
        <f>IF('(Other Computations)'!H192=0,0,Inputs!J207*Inputs!J100*Inputs!I56*Inputs!D14*'GM Alloc Factors'!H24/('(Other Computations)'!H192+'(Other Computations)'!H205))</f>
        <v>0</v>
      </c>
      <c r="I757" s="76">
        <f>IF('(Other Computations)'!I192=0,0,Inputs!K207*Inputs!K100*Inputs!I56*Inputs!D14*'GM Alloc Factors'!I24/('(Other Computations)'!I192+'(Other Computations)'!I205))</f>
        <v>0</v>
      </c>
      <c r="J757" s="76">
        <f>IF('(Other Computations)'!J192=0,0,Inputs!L207*Inputs!L100*Inputs!I56*Inputs!D14*'GM Alloc Factors'!J24/('(Other Computations)'!J192+'(Other Computations)'!J205))</f>
        <v>0</v>
      </c>
      <c r="K757" s="43">
        <f t="shared" si="87"/>
        <v>0</v>
      </c>
    </row>
    <row r="758" spans="1:11" ht="12.75" customHeight="1">
      <c r="A758" s="61" t="str">
        <f>"         "&amp;Labels!B76</f>
        <v xml:space="preserve">         Customer 8</v>
      </c>
      <c r="B758" s="76">
        <f>IF('(Other Computations)'!B193=0,0,Inputs!D208*Inputs!D101*Inputs!I57*Inputs!D14*'GM Alloc Factors'!B24/('(Other Computations)'!B193+'(Other Computations)'!B206))</f>
        <v>0</v>
      </c>
      <c r="C758" s="76">
        <f>IF('(Other Computations)'!C193=0,0,Inputs!E208*Inputs!E101*Inputs!I57*Inputs!D14*'GM Alloc Factors'!C24/('(Other Computations)'!C193+'(Other Computations)'!C206))</f>
        <v>0</v>
      </c>
      <c r="D758" s="76">
        <f>IF('(Other Computations)'!D193=0,0,Inputs!F208*Inputs!F101*Inputs!I57*Inputs!D14*'GM Alloc Factors'!D24/('(Other Computations)'!D193+'(Other Computations)'!D206))</f>
        <v>0</v>
      </c>
      <c r="E758" s="76">
        <f>IF('(Other Computations)'!E193=0,0,Inputs!G208*Inputs!G101*Inputs!I57*Inputs!D14*'GM Alloc Factors'!E24/('(Other Computations)'!E193+'(Other Computations)'!E206))</f>
        <v>0</v>
      </c>
      <c r="F758" s="43">
        <f t="shared" si="86"/>
        <v>0</v>
      </c>
      <c r="G758" s="76">
        <f>IF('(Other Computations)'!G193=0,0,Inputs!I208*Inputs!I101*Inputs!I57*Inputs!D14*'GM Alloc Factors'!G24/('(Other Computations)'!G193+'(Other Computations)'!G206))</f>
        <v>0</v>
      </c>
      <c r="H758" s="76">
        <f>IF('(Other Computations)'!H193=0,0,Inputs!J208*Inputs!J101*Inputs!I57*Inputs!D14*'GM Alloc Factors'!H24/('(Other Computations)'!H193+'(Other Computations)'!H206))</f>
        <v>0</v>
      </c>
      <c r="I758" s="76">
        <f>IF('(Other Computations)'!I193=0,0,Inputs!K208*Inputs!K101*Inputs!I57*Inputs!D14*'GM Alloc Factors'!I24/('(Other Computations)'!I193+'(Other Computations)'!I206))</f>
        <v>0</v>
      </c>
      <c r="J758" s="76">
        <f>IF('(Other Computations)'!J193=0,0,Inputs!L208*Inputs!L101*Inputs!I57*Inputs!D14*'GM Alloc Factors'!J24/('(Other Computations)'!J193+'(Other Computations)'!J206))</f>
        <v>0</v>
      </c>
      <c r="K758" s="43">
        <f t="shared" si="87"/>
        <v>0</v>
      </c>
    </row>
    <row r="759" spans="1:11" ht="12.75" customHeight="1">
      <c r="A759" s="61" t="str">
        <f>"         "&amp;Labels!B77</f>
        <v xml:space="preserve">         Customer 9</v>
      </c>
      <c r="B759" s="76">
        <f>IF('(Other Computations)'!B194=0,0,Inputs!D209*Inputs!D102*Inputs!I58*Inputs!D14*'GM Alloc Factors'!B24/('(Other Computations)'!B194+'(Other Computations)'!B207))</f>
        <v>0</v>
      </c>
      <c r="C759" s="76">
        <f>IF('(Other Computations)'!C194=0,0,Inputs!E209*Inputs!E102*Inputs!I58*Inputs!D14*'GM Alloc Factors'!C24/('(Other Computations)'!C194+'(Other Computations)'!C207))</f>
        <v>0</v>
      </c>
      <c r="D759" s="76">
        <f>IF('(Other Computations)'!D194=0,0,Inputs!F209*Inputs!F102*Inputs!I58*Inputs!D14*'GM Alloc Factors'!D24/('(Other Computations)'!D194+'(Other Computations)'!D207))</f>
        <v>0</v>
      </c>
      <c r="E759" s="76">
        <f>IF('(Other Computations)'!E194=0,0,Inputs!G209*Inputs!G102*Inputs!I58*Inputs!D14*'GM Alloc Factors'!E24/('(Other Computations)'!E194+'(Other Computations)'!E207))</f>
        <v>0</v>
      </c>
      <c r="F759" s="43">
        <f t="shared" si="86"/>
        <v>0</v>
      </c>
      <c r="G759" s="76">
        <f>IF('(Other Computations)'!G194=0,0,Inputs!I209*Inputs!I102*Inputs!I58*Inputs!D14*'GM Alloc Factors'!G24/('(Other Computations)'!G194+'(Other Computations)'!G207))</f>
        <v>0</v>
      </c>
      <c r="H759" s="76">
        <f>IF('(Other Computations)'!H194=0,0,Inputs!J209*Inputs!J102*Inputs!I58*Inputs!D14*'GM Alloc Factors'!H24/('(Other Computations)'!H194+'(Other Computations)'!H207))</f>
        <v>0</v>
      </c>
      <c r="I759" s="76">
        <f>IF('(Other Computations)'!I194=0,0,Inputs!K209*Inputs!K102*Inputs!I58*Inputs!D14*'GM Alloc Factors'!I24/('(Other Computations)'!I194+'(Other Computations)'!I207))</f>
        <v>0</v>
      </c>
      <c r="J759" s="76">
        <f>IF('(Other Computations)'!J194=0,0,Inputs!L209*Inputs!L102*Inputs!I58*Inputs!D14*'GM Alloc Factors'!J24/('(Other Computations)'!J194+'(Other Computations)'!J207))</f>
        <v>0</v>
      </c>
      <c r="K759" s="43">
        <f t="shared" si="87"/>
        <v>0</v>
      </c>
    </row>
    <row r="760" spans="1:11" ht="12.75" customHeight="1">
      <c r="A760" s="61" t="str">
        <f>"         "&amp;Labels!B78</f>
        <v xml:space="preserve">         Customer 10</v>
      </c>
      <c r="B760" s="76">
        <f>IF('(Other Computations)'!B195=0,0,Inputs!D210*Inputs!D103*Inputs!I59*Inputs!D14*'GM Alloc Factors'!B24/('(Other Computations)'!B195+'(Other Computations)'!B208))</f>
        <v>0</v>
      </c>
      <c r="C760" s="76">
        <f>IF('(Other Computations)'!C195=0,0,Inputs!E210*Inputs!E103*Inputs!I59*Inputs!D14*'GM Alloc Factors'!C24/('(Other Computations)'!C195+'(Other Computations)'!C208))</f>
        <v>0</v>
      </c>
      <c r="D760" s="76">
        <f>IF('(Other Computations)'!D195=0,0,Inputs!F210*Inputs!F103*Inputs!I59*Inputs!D14*'GM Alloc Factors'!D24/('(Other Computations)'!D195+'(Other Computations)'!D208))</f>
        <v>0</v>
      </c>
      <c r="E760" s="76">
        <f>IF('(Other Computations)'!E195=0,0,Inputs!G210*Inputs!G103*Inputs!I59*Inputs!D14*'GM Alloc Factors'!E24/('(Other Computations)'!E195+'(Other Computations)'!E208))</f>
        <v>0</v>
      </c>
      <c r="F760" s="43">
        <f t="shared" si="86"/>
        <v>0</v>
      </c>
      <c r="G760" s="76">
        <f>IF('(Other Computations)'!G195=0,0,Inputs!I210*Inputs!I103*Inputs!I59*Inputs!D14*'GM Alloc Factors'!G24/('(Other Computations)'!G195+'(Other Computations)'!G208))</f>
        <v>0</v>
      </c>
      <c r="H760" s="76">
        <f>IF('(Other Computations)'!H195=0,0,Inputs!J210*Inputs!J103*Inputs!I59*Inputs!D14*'GM Alloc Factors'!H24/('(Other Computations)'!H195+'(Other Computations)'!H208))</f>
        <v>0</v>
      </c>
      <c r="I760" s="76">
        <f>IF('(Other Computations)'!I195=0,0,Inputs!K210*Inputs!K103*Inputs!I59*Inputs!D14*'GM Alloc Factors'!I24/('(Other Computations)'!I195+'(Other Computations)'!I208))</f>
        <v>0</v>
      </c>
      <c r="J760" s="76">
        <f>IF('(Other Computations)'!J195=0,0,Inputs!L210*Inputs!L103*Inputs!I59*Inputs!D14*'GM Alloc Factors'!J24/('(Other Computations)'!J195+'(Other Computations)'!J208))</f>
        <v>0</v>
      </c>
      <c r="K760" s="43">
        <f t="shared" si="87"/>
        <v>0</v>
      </c>
    </row>
    <row r="761" spans="1:11" ht="12.75" customHeight="1">
      <c r="A761" s="61" t="str">
        <f>"         "&amp;Labels!C68</f>
        <v xml:space="preserve">         Total</v>
      </c>
      <c r="B761" s="84">
        <f>SUM(B751:B760)</f>
        <v>0</v>
      </c>
      <c r="C761" s="84">
        <f>SUM(C751:C760)</f>
        <v>0</v>
      </c>
      <c r="D761" s="84">
        <f>SUM(D751:D760)</f>
        <v>0</v>
      </c>
      <c r="E761" s="84">
        <f>SUM(E751:E760)</f>
        <v>0</v>
      </c>
      <c r="F761" s="43">
        <f t="shared" si="86"/>
        <v>0</v>
      </c>
      <c r="G761" s="84">
        <f>SUM(G751:G760)</f>
        <v>0</v>
      </c>
      <c r="H761" s="84">
        <f>SUM(H751:H760)</f>
        <v>0</v>
      </c>
      <c r="I761" s="84">
        <f>SUM(I751:I760)</f>
        <v>0</v>
      </c>
      <c r="J761" s="84">
        <f>SUM(J751:J760)</f>
        <v>0</v>
      </c>
      <c r="K761" s="43">
        <f t="shared" si="87"/>
        <v>0</v>
      </c>
    </row>
    <row r="762" spans="1:11" ht="12.75" customHeight="1">
      <c r="A762" s="61" t="str">
        <f>"      "&amp;Labels!B91</f>
        <v xml:space="preserve">      Q 7</v>
      </c>
      <c r="B762" s="84"/>
      <c r="C762" s="84"/>
      <c r="D762" s="84"/>
      <c r="E762" s="84"/>
      <c r="F762" s="43"/>
      <c r="G762" s="84"/>
      <c r="H762" s="84"/>
      <c r="I762" s="84"/>
      <c r="J762" s="84"/>
      <c r="K762" s="43"/>
    </row>
    <row r="763" spans="1:11" ht="12.75" customHeight="1">
      <c r="A763" s="61" t="str">
        <f>"         "&amp;Labels!B69</f>
        <v xml:space="preserve">         Customer 1</v>
      </c>
      <c r="B763" s="76">
        <f>IF('(Other Computations)'!B186=0,0,Inputs!D201*Inputs!D94*Inputs!J50*Inputs!D14*'GM Alloc Factors'!B25/('(Other Computations)'!B186+'(Other Computations)'!B199))</f>
        <v>0</v>
      </c>
      <c r="C763" s="76">
        <f>IF('(Other Computations)'!C186=0,0,Inputs!E201*Inputs!E94*Inputs!J50*Inputs!D14*'GM Alloc Factors'!C25/('(Other Computations)'!C186+'(Other Computations)'!C199))</f>
        <v>0</v>
      </c>
      <c r="D763" s="76">
        <f>IF('(Other Computations)'!D186=0,0,Inputs!F201*Inputs!F94*Inputs!J50*Inputs!D14*'GM Alloc Factors'!D25/('(Other Computations)'!D186+'(Other Computations)'!D199))</f>
        <v>0</v>
      </c>
      <c r="E763" s="76">
        <f>IF('(Other Computations)'!E186=0,0,Inputs!G201*Inputs!G94*Inputs!J50*Inputs!D14*'GM Alloc Factors'!E25/('(Other Computations)'!E186+'(Other Computations)'!E199))</f>
        <v>0</v>
      </c>
      <c r="F763" s="43">
        <f t="shared" ref="F763:F773" si="88">SUM(B763:E763)</f>
        <v>0</v>
      </c>
      <c r="G763" s="76">
        <f>IF('(Other Computations)'!G186=0,0,Inputs!I201*Inputs!I94*Inputs!J50*Inputs!D14*'GM Alloc Factors'!G25/('(Other Computations)'!G186+'(Other Computations)'!G199))</f>
        <v>0</v>
      </c>
      <c r="H763" s="76">
        <f>IF('(Other Computations)'!H186=0,0,Inputs!J201*Inputs!J94*Inputs!J50*Inputs!D14*'GM Alloc Factors'!H25/('(Other Computations)'!H186+'(Other Computations)'!H199))</f>
        <v>0</v>
      </c>
      <c r="I763" s="76">
        <f>IF('(Other Computations)'!I186=0,0,Inputs!K201*Inputs!K94*Inputs!J50*Inputs!D14*'GM Alloc Factors'!I25/('(Other Computations)'!I186+'(Other Computations)'!I199))</f>
        <v>0</v>
      </c>
      <c r="J763" s="76">
        <f>IF('(Other Computations)'!J186=0,0,Inputs!L201*Inputs!L94*Inputs!J50*Inputs!D14*'GM Alloc Factors'!J25/('(Other Computations)'!J186+'(Other Computations)'!J199))</f>
        <v>0</v>
      </c>
      <c r="K763" s="43">
        <f t="shared" ref="K763:K773" si="89">SUM(G763:J763)</f>
        <v>0</v>
      </c>
    </row>
    <row r="764" spans="1:11" ht="12.75" customHeight="1">
      <c r="A764" s="61" t="str">
        <f>"         "&amp;Labels!B70</f>
        <v xml:space="preserve">         Customer 2</v>
      </c>
      <c r="B764" s="76">
        <f>IF('(Other Computations)'!B187=0,0,Inputs!D202*Inputs!D95*Inputs!J51*Inputs!D14*'GM Alloc Factors'!B25/('(Other Computations)'!B187+'(Other Computations)'!B200))</f>
        <v>0</v>
      </c>
      <c r="C764" s="76">
        <f>IF('(Other Computations)'!C187=0,0,Inputs!E202*Inputs!E95*Inputs!J51*Inputs!D14*'GM Alloc Factors'!C25/('(Other Computations)'!C187+'(Other Computations)'!C200))</f>
        <v>0</v>
      </c>
      <c r="D764" s="76">
        <f>IF('(Other Computations)'!D187=0,0,Inputs!F202*Inputs!F95*Inputs!J51*Inputs!D14*'GM Alloc Factors'!D25/('(Other Computations)'!D187+'(Other Computations)'!D200))</f>
        <v>0</v>
      </c>
      <c r="E764" s="76">
        <f>IF('(Other Computations)'!E187=0,0,Inputs!G202*Inputs!G95*Inputs!J51*Inputs!D14*'GM Alloc Factors'!E25/('(Other Computations)'!E187+'(Other Computations)'!E200))</f>
        <v>0</v>
      </c>
      <c r="F764" s="43">
        <f t="shared" si="88"/>
        <v>0</v>
      </c>
      <c r="G764" s="76">
        <f>IF('(Other Computations)'!G187=0,0,Inputs!I202*Inputs!I95*Inputs!J51*Inputs!D14*'GM Alloc Factors'!G25/('(Other Computations)'!G187+'(Other Computations)'!G200))</f>
        <v>0</v>
      </c>
      <c r="H764" s="76">
        <f>IF('(Other Computations)'!H187=0,0,Inputs!J202*Inputs!J95*Inputs!J51*Inputs!D14*'GM Alloc Factors'!H25/('(Other Computations)'!H187+'(Other Computations)'!H200))</f>
        <v>0</v>
      </c>
      <c r="I764" s="76">
        <f>IF('(Other Computations)'!I187=0,0,Inputs!K202*Inputs!K95*Inputs!J51*Inputs!D14*'GM Alloc Factors'!I25/('(Other Computations)'!I187+'(Other Computations)'!I200))</f>
        <v>0</v>
      </c>
      <c r="J764" s="76">
        <f>IF('(Other Computations)'!J187=0,0,Inputs!L202*Inputs!L95*Inputs!J51*Inputs!D14*'GM Alloc Factors'!J25/('(Other Computations)'!J187+'(Other Computations)'!J200))</f>
        <v>0</v>
      </c>
      <c r="K764" s="43">
        <f t="shared" si="89"/>
        <v>0</v>
      </c>
    </row>
    <row r="765" spans="1:11" ht="12.75" customHeight="1">
      <c r="A765" s="61" t="str">
        <f>"         "&amp;Labels!B71</f>
        <v xml:space="preserve">         Customer 3</v>
      </c>
      <c r="B765" s="76">
        <f>IF('(Other Computations)'!B188=0,0,Inputs!D203*Inputs!D96*Inputs!J52*Inputs!D14*'GM Alloc Factors'!B25/('(Other Computations)'!B188+'(Other Computations)'!B201))</f>
        <v>0</v>
      </c>
      <c r="C765" s="76">
        <f>IF('(Other Computations)'!C188=0,0,Inputs!E203*Inputs!E96*Inputs!J52*Inputs!D14*'GM Alloc Factors'!C25/('(Other Computations)'!C188+'(Other Computations)'!C201))</f>
        <v>0</v>
      </c>
      <c r="D765" s="76">
        <f>IF('(Other Computations)'!D188=0,0,Inputs!F203*Inputs!F96*Inputs!J52*Inputs!D14*'GM Alloc Factors'!D25/('(Other Computations)'!D188+'(Other Computations)'!D201))</f>
        <v>0</v>
      </c>
      <c r="E765" s="76">
        <f>IF('(Other Computations)'!E188=0,0,Inputs!G203*Inputs!G96*Inputs!J52*Inputs!D14*'GM Alloc Factors'!E25/('(Other Computations)'!E188+'(Other Computations)'!E201))</f>
        <v>0</v>
      </c>
      <c r="F765" s="43">
        <f t="shared" si="88"/>
        <v>0</v>
      </c>
      <c r="G765" s="76">
        <f>IF('(Other Computations)'!G188=0,0,Inputs!I203*Inputs!I96*Inputs!J52*Inputs!D14*'GM Alloc Factors'!G25/('(Other Computations)'!G188+'(Other Computations)'!G201))</f>
        <v>0</v>
      </c>
      <c r="H765" s="76">
        <f>IF('(Other Computations)'!H188=0,0,Inputs!J203*Inputs!J96*Inputs!J52*Inputs!D14*'GM Alloc Factors'!H25/('(Other Computations)'!H188+'(Other Computations)'!H201))</f>
        <v>0</v>
      </c>
      <c r="I765" s="76">
        <f>IF('(Other Computations)'!I188=0,0,Inputs!K203*Inputs!K96*Inputs!J52*Inputs!D14*'GM Alloc Factors'!I25/('(Other Computations)'!I188+'(Other Computations)'!I201))</f>
        <v>0</v>
      </c>
      <c r="J765" s="76">
        <f>IF('(Other Computations)'!J188=0,0,Inputs!L203*Inputs!L96*Inputs!J52*Inputs!D14*'GM Alloc Factors'!J25/('(Other Computations)'!J188+'(Other Computations)'!J201))</f>
        <v>0</v>
      </c>
      <c r="K765" s="43">
        <f t="shared" si="89"/>
        <v>0</v>
      </c>
    </row>
    <row r="766" spans="1:11" ht="12.75" customHeight="1">
      <c r="A766" s="61" t="str">
        <f>"         "&amp;Labels!B72</f>
        <v xml:space="preserve">         Customer 4</v>
      </c>
      <c r="B766" s="76">
        <f>IF('(Other Computations)'!B189=0,0,Inputs!D204*Inputs!D97*Inputs!J53*Inputs!D14*'GM Alloc Factors'!B25/('(Other Computations)'!B189+'(Other Computations)'!B202))</f>
        <v>0</v>
      </c>
      <c r="C766" s="76">
        <f>IF('(Other Computations)'!C189=0,0,Inputs!E204*Inputs!E97*Inputs!J53*Inputs!D14*'GM Alloc Factors'!C25/('(Other Computations)'!C189+'(Other Computations)'!C202))</f>
        <v>0</v>
      </c>
      <c r="D766" s="76">
        <f>IF('(Other Computations)'!D189=0,0,Inputs!F204*Inputs!F97*Inputs!J53*Inputs!D14*'GM Alloc Factors'!D25/('(Other Computations)'!D189+'(Other Computations)'!D202))</f>
        <v>0</v>
      </c>
      <c r="E766" s="76">
        <f>IF('(Other Computations)'!E189=0,0,Inputs!G204*Inputs!G97*Inputs!J53*Inputs!D14*'GM Alloc Factors'!E25/('(Other Computations)'!E189+'(Other Computations)'!E202))</f>
        <v>0</v>
      </c>
      <c r="F766" s="43">
        <f t="shared" si="88"/>
        <v>0</v>
      </c>
      <c r="G766" s="76">
        <f>IF('(Other Computations)'!G189=0,0,Inputs!I204*Inputs!I97*Inputs!J53*Inputs!D14*'GM Alloc Factors'!G25/('(Other Computations)'!G189+'(Other Computations)'!G202))</f>
        <v>0</v>
      </c>
      <c r="H766" s="76">
        <f>IF('(Other Computations)'!H189=0,0,Inputs!J204*Inputs!J97*Inputs!J53*Inputs!D14*'GM Alloc Factors'!H25/('(Other Computations)'!H189+'(Other Computations)'!H202))</f>
        <v>0</v>
      </c>
      <c r="I766" s="76">
        <f>IF('(Other Computations)'!I189=0,0,Inputs!K204*Inputs!K97*Inputs!J53*Inputs!D14*'GM Alloc Factors'!I25/('(Other Computations)'!I189+'(Other Computations)'!I202))</f>
        <v>0</v>
      </c>
      <c r="J766" s="76">
        <f>IF('(Other Computations)'!J189=0,0,Inputs!L204*Inputs!L97*Inputs!J53*Inputs!D14*'GM Alloc Factors'!J25/('(Other Computations)'!J189+'(Other Computations)'!J202))</f>
        <v>0</v>
      </c>
      <c r="K766" s="43">
        <f t="shared" si="89"/>
        <v>0</v>
      </c>
    </row>
    <row r="767" spans="1:11" ht="12.75" customHeight="1">
      <c r="A767" s="61" t="str">
        <f>"         "&amp;Labels!B73</f>
        <v xml:space="preserve">         Customer 5</v>
      </c>
      <c r="B767" s="76">
        <f>IF('(Other Computations)'!B190=0,0,Inputs!D205*Inputs!D98*Inputs!J54*Inputs!D14*'GM Alloc Factors'!B25/('(Other Computations)'!B190+'(Other Computations)'!B203))</f>
        <v>0</v>
      </c>
      <c r="C767" s="76">
        <f>IF('(Other Computations)'!C190=0,0,Inputs!E205*Inputs!E98*Inputs!J54*Inputs!D14*'GM Alloc Factors'!C25/('(Other Computations)'!C190+'(Other Computations)'!C203))</f>
        <v>0</v>
      </c>
      <c r="D767" s="76">
        <f>IF('(Other Computations)'!D190=0,0,Inputs!F205*Inputs!F98*Inputs!J54*Inputs!D14*'GM Alloc Factors'!D25/('(Other Computations)'!D190+'(Other Computations)'!D203))</f>
        <v>0</v>
      </c>
      <c r="E767" s="76">
        <f>IF('(Other Computations)'!E190=0,0,Inputs!G205*Inputs!G98*Inputs!J54*Inputs!D14*'GM Alloc Factors'!E25/('(Other Computations)'!E190+'(Other Computations)'!E203))</f>
        <v>0</v>
      </c>
      <c r="F767" s="43">
        <f t="shared" si="88"/>
        <v>0</v>
      </c>
      <c r="G767" s="76">
        <f>IF('(Other Computations)'!G190=0,0,Inputs!I205*Inputs!I98*Inputs!J54*Inputs!D14*'GM Alloc Factors'!G25/('(Other Computations)'!G190+'(Other Computations)'!G203))</f>
        <v>0</v>
      </c>
      <c r="H767" s="76">
        <f>IF('(Other Computations)'!H190=0,0,Inputs!J205*Inputs!J98*Inputs!J54*Inputs!D14*'GM Alloc Factors'!H25/('(Other Computations)'!H190+'(Other Computations)'!H203))</f>
        <v>0</v>
      </c>
      <c r="I767" s="76">
        <f>IF('(Other Computations)'!I190=0,0,Inputs!K205*Inputs!K98*Inputs!J54*Inputs!D14*'GM Alloc Factors'!I25/('(Other Computations)'!I190+'(Other Computations)'!I203))</f>
        <v>0</v>
      </c>
      <c r="J767" s="76">
        <f>IF('(Other Computations)'!J190=0,0,Inputs!L205*Inputs!L98*Inputs!J54*Inputs!D14*'GM Alloc Factors'!J25/('(Other Computations)'!J190+'(Other Computations)'!J203))</f>
        <v>0</v>
      </c>
      <c r="K767" s="43">
        <f t="shared" si="89"/>
        <v>0</v>
      </c>
    </row>
    <row r="768" spans="1:11" ht="12.75" customHeight="1">
      <c r="A768" s="61" t="str">
        <f>"         "&amp;Labels!B74</f>
        <v xml:space="preserve">         Customer 6</v>
      </c>
      <c r="B768" s="76">
        <f>IF('(Other Computations)'!B191=0,0,Inputs!D206*Inputs!D99*Inputs!J55*Inputs!D14*'GM Alloc Factors'!B25/('(Other Computations)'!B191+'(Other Computations)'!B204))</f>
        <v>0</v>
      </c>
      <c r="C768" s="76">
        <f>IF('(Other Computations)'!C191=0,0,Inputs!E206*Inputs!E99*Inputs!J55*Inputs!D14*'GM Alloc Factors'!C25/('(Other Computations)'!C191+'(Other Computations)'!C204))</f>
        <v>0</v>
      </c>
      <c r="D768" s="76">
        <f>IF('(Other Computations)'!D191=0,0,Inputs!F206*Inputs!F99*Inputs!J55*Inputs!D14*'GM Alloc Factors'!D25/('(Other Computations)'!D191+'(Other Computations)'!D204))</f>
        <v>0</v>
      </c>
      <c r="E768" s="76">
        <f>IF('(Other Computations)'!E191=0,0,Inputs!G206*Inputs!G99*Inputs!J55*Inputs!D14*'GM Alloc Factors'!E25/('(Other Computations)'!E191+'(Other Computations)'!E204))</f>
        <v>0</v>
      </c>
      <c r="F768" s="43">
        <f t="shared" si="88"/>
        <v>0</v>
      </c>
      <c r="G768" s="76">
        <f>IF('(Other Computations)'!G191=0,0,Inputs!I206*Inputs!I99*Inputs!J55*Inputs!D14*'GM Alloc Factors'!G25/('(Other Computations)'!G191+'(Other Computations)'!G204))</f>
        <v>0</v>
      </c>
      <c r="H768" s="76">
        <f>IF('(Other Computations)'!H191=0,0,Inputs!J206*Inputs!J99*Inputs!J55*Inputs!D14*'GM Alloc Factors'!H25/('(Other Computations)'!H191+'(Other Computations)'!H204))</f>
        <v>0</v>
      </c>
      <c r="I768" s="76">
        <f>IF('(Other Computations)'!I191=0,0,Inputs!K206*Inputs!K99*Inputs!J55*Inputs!D14*'GM Alloc Factors'!I25/('(Other Computations)'!I191+'(Other Computations)'!I204))</f>
        <v>0</v>
      </c>
      <c r="J768" s="76">
        <f>IF('(Other Computations)'!J191=0,0,Inputs!L206*Inputs!L99*Inputs!J55*Inputs!D14*'GM Alloc Factors'!J25/('(Other Computations)'!J191+'(Other Computations)'!J204))</f>
        <v>0</v>
      </c>
      <c r="K768" s="43">
        <f t="shared" si="89"/>
        <v>0</v>
      </c>
    </row>
    <row r="769" spans="1:11" ht="12.75" customHeight="1">
      <c r="A769" s="61" t="str">
        <f>"         "&amp;Labels!B75</f>
        <v xml:space="preserve">         Customer 7</v>
      </c>
      <c r="B769" s="76">
        <f>IF('(Other Computations)'!B192=0,0,Inputs!D207*Inputs!D100*Inputs!J56*Inputs!D14*'GM Alloc Factors'!B25/('(Other Computations)'!B192+'(Other Computations)'!B205))</f>
        <v>0</v>
      </c>
      <c r="C769" s="76">
        <f>IF('(Other Computations)'!C192=0,0,Inputs!E207*Inputs!E100*Inputs!J56*Inputs!D14*'GM Alloc Factors'!C25/('(Other Computations)'!C192+'(Other Computations)'!C205))</f>
        <v>0</v>
      </c>
      <c r="D769" s="76">
        <f>IF('(Other Computations)'!D192=0,0,Inputs!F207*Inputs!F100*Inputs!J56*Inputs!D14*'GM Alloc Factors'!D25/('(Other Computations)'!D192+'(Other Computations)'!D205))</f>
        <v>0</v>
      </c>
      <c r="E769" s="76">
        <f>IF('(Other Computations)'!E192=0,0,Inputs!G207*Inputs!G100*Inputs!J56*Inputs!D14*'GM Alloc Factors'!E25/('(Other Computations)'!E192+'(Other Computations)'!E205))</f>
        <v>0</v>
      </c>
      <c r="F769" s="43">
        <f t="shared" si="88"/>
        <v>0</v>
      </c>
      <c r="G769" s="76">
        <f>IF('(Other Computations)'!G192=0,0,Inputs!I207*Inputs!I100*Inputs!J56*Inputs!D14*'GM Alloc Factors'!G25/('(Other Computations)'!G192+'(Other Computations)'!G205))</f>
        <v>0</v>
      </c>
      <c r="H769" s="76">
        <f>IF('(Other Computations)'!H192=0,0,Inputs!J207*Inputs!J100*Inputs!J56*Inputs!D14*'GM Alloc Factors'!H25/('(Other Computations)'!H192+'(Other Computations)'!H205))</f>
        <v>0</v>
      </c>
      <c r="I769" s="76">
        <f>IF('(Other Computations)'!I192=0,0,Inputs!K207*Inputs!K100*Inputs!J56*Inputs!D14*'GM Alloc Factors'!I25/('(Other Computations)'!I192+'(Other Computations)'!I205))</f>
        <v>0</v>
      </c>
      <c r="J769" s="76">
        <f>IF('(Other Computations)'!J192=0,0,Inputs!L207*Inputs!L100*Inputs!J56*Inputs!D14*'GM Alloc Factors'!J25/('(Other Computations)'!J192+'(Other Computations)'!J205))</f>
        <v>0</v>
      </c>
      <c r="K769" s="43">
        <f t="shared" si="89"/>
        <v>0</v>
      </c>
    </row>
    <row r="770" spans="1:11" ht="12.75" customHeight="1">
      <c r="A770" s="61" t="str">
        <f>"         "&amp;Labels!B76</f>
        <v xml:space="preserve">         Customer 8</v>
      </c>
      <c r="B770" s="76">
        <f>IF('(Other Computations)'!B193=0,0,Inputs!D208*Inputs!D101*Inputs!J57*Inputs!D14*'GM Alloc Factors'!B25/('(Other Computations)'!B193+'(Other Computations)'!B206))</f>
        <v>0</v>
      </c>
      <c r="C770" s="76">
        <f>IF('(Other Computations)'!C193=0,0,Inputs!E208*Inputs!E101*Inputs!J57*Inputs!D14*'GM Alloc Factors'!C25/('(Other Computations)'!C193+'(Other Computations)'!C206))</f>
        <v>0</v>
      </c>
      <c r="D770" s="76">
        <f>IF('(Other Computations)'!D193=0,0,Inputs!F208*Inputs!F101*Inputs!J57*Inputs!D14*'GM Alloc Factors'!D25/('(Other Computations)'!D193+'(Other Computations)'!D206))</f>
        <v>0</v>
      </c>
      <c r="E770" s="76">
        <f>IF('(Other Computations)'!E193=0,0,Inputs!G208*Inputs!G101*Inputs!J57*Inputs!D14*'GM Alloc Factors'!E25/('(Other Computations)'!E193+'(Other Computations)'!E206))</f>
        <v>0</v>
      </c>
      <c r="F770" s="43">
        <f t="shared" si="88"/>
        <v>0</v>
      </c>
      <c r="G770" s="76">
        <f>IF('(Other Computations)'!G193=0,0,Inputs!I208*Inputs!I101*Inputs!J57*Inputs!D14*'GM Alloc Factors'!G25/('(Other Computations)'!G193+'(Other Computations)'!G206))</f>
        <v>0</v>
      </c>
      <c r="H770" s="76">
        <f>IF('(Other Computations)'!H193=0,0,Inputs!J208*Inputs!J101*Inputs!J57*Inputs!D14*'GM Alloc Factors'!H25/('(Other Computations)'!H193+'(Other Computations)'!H206))</f>
        <v>0</v>
      </c>
      <c r="I770" s="76">
        <f>IF('(Other Computations)'!I193=0,0,Inputs!K208*Inputs!K101*Inputs!J57*Inputs!D14*'GM Alloc Factors'!I25/('(Other Computations)'!I193+'(Other Computations)'!I206))</f>
        <v>0</v>
      </c>
      <c r="J770" s="76">
        <f>IF('(Other Computations)'!J193=0,0,Inputs!L208*Inputs!L101*Inputs!J57*Inputs!D14*'GM Alloc Factors'!J25/('(Other Computations)'!J193+'(Other Computations)'!J206))</f>
        <v>0</v>
      </c>
      <c r="K770" s="43">
        <f t="shared" si="89"/>
        <v>0</v>
      </c>
    </row>
    <row r="771" spans="1:11" ht="12.75" customHeight="1">
      <c r="A771" s="61" t="str">
        <f>"         "&amp;Labels!B77</f>
        <v xml:space="preserve">         Customer 9</v>
      </c>
      <c r="B771" s="76">
        <f>IF('(Other Computations)'!B194=0,0,Inputs!D209*Inputs!D102*Inputs!J58*Inputs!D14*'GM Alloc Factors'!B25/('(Other Computations)'!B194+'(Other Computations)'!B207))</f>
        <v>0</v>
      </c>
      <c r="C771" s="76">
        <f>IF('(Other Computations)'!C194=0,0,Inputs!E209*Inputs!E102*Inputs!J58*Inputs!D14*'GM Alloc Factors'!C25/('(Other Computations)'!C194+'(Other Computations)'!C207))</f>
        <v>0</v>
      </c>
      <c r="D771" s="76">
        <f>IF('(Other Computations)'!D194=0,0,Inputs!F209*Inputs!F102*Inputs!J58*Inputs!D14*'GM Alloc Factors'!D25/('(Other Computations)'!D194+'(Other Computations)'!D207))</f>
        <v>0</v>
      </c>
      <c r="E771" s="76">
        <f>IF('(Other Computations)'!E194=0,0,Inputs!G209*Inputs!G102*Inputs!J58*Inputs!D14*'GM Alloc Factors'!E25/('(Other Computations)'!E194+'(Other Computations)'!E207))</f>
        <v>0</v>
      </c>
      <c r="F771" s="43">
        <f t="shared" si="88"/>
        <v>0</v>
      </c>
      <c r="G771" s="76">
        <f>IF('(Other Computations)'!G194=0,0,Inputs!I209*Inputs!I102*Inputs!J58*Inputs!D14*'GM Alloc Factors'!G25/('(Other Computations)'!G194+'(Other Computations)'!G207))</f>
        <v>0</v>
      </c>
      <c r="H771" s="76">
        <f>IF('(Other Computations)'!H194=0,0,Inputs!J209*Inputs!J102*Inputs!J58*Inputs!D14*'GM Alloc Factors'!H25/('(Other Computations)'!H194+'(Other Computations)'!H207))</f>
        <v>0</v>
      </c>
      <c r="I771" s="76">
        <f>IF('(Other Computations)'!I194=0,0,Inputs!K209*Inputs!K102*Inputs!J58*Inputs!D14*'GM Alloc Factors'!I25/('(Other Computations)'!I194+'(Other Computations)'!I207))</f>
        <v>0</v>
      </c>
      <c r="J771" s="76">
        <f>IF('(Other Computations)'!J194=0,0,Inputs!L209*Inputs!L102*Inputs!J58*Inputs!D14*'GM Alloc Factors'!J25/('(Other Computations)'!J194+'(Other Computations)'!J207))</f>
        <v>0</v>
      </c>
      <c r="K771" s="43">
        <f t="shared" si="89"/>
        <v>0</v>
      </c>
    </row>
    <row r="772" spans="1:11" ht="12.75" customHeight="1">
      <c r="A772" s="61" t="str">
        <f>"         "&amp;Labels!B78</f>
        <v xml:space="preserve">         Customer 10</v>
      </c>
      <c r="B772" s="76">
        <f>IF('(Other Computations)'!B195=0,0,Inputs!D210*Inputs!D103*Inputs!J59*Inputs!D14*'GM Alloc Factors'!B25/('(Other Computations)'!B195+'(Other Computations)'!B208))</f>
        <v>0</v>
      </c>
      <c r="C772" s="76">
        <f>IF('(Other Computations)'!C195=0,0,Inputs!E210*Inputs!E103*Inputs!J59*Inputs!D14*'GM Alloc Factors'!C25/('(Other Computations)'!C195+'(Other Computations)'!C208))</f>
        <v>0</v>
      </c>
      <c r="D772" s="76">
        <f>IF('(Other Computations)'!D195=0,0,Inputs!F210*Inputs!F103*Inputs!J59*Inputs!D14*'GM Alloc Factors'!D25/('(Other Computations)'!D195+'(Other Computations)'!D208))</f>
        <v>0</v>
      </c>
      <c r="E772" s="76">
        <f>IF('(Other Computations)'!E195=0,0,Inputs!G210*Inputs!G103*Inputs!J59*Inputs!D14*'GM Alloc Factors'!E25/('(Other Computations)'!E195+'(Other Computations)'!E208))</f>
        <v>0</v>
      </c>
      <c r="F772" s="43">
        <f t="shared" si="88"/>
        <v>0</v>
      </c>
      <c r="G772" s="76">
        <f>IF('(Other Computations)'!G195=0,0,Inputs!I210*Inputs!I103*Inputs!J59*Inputs!D14*'GM Alloc Factors'!G25/('(Other Computations)'!G195+'(Other Computations)'!G208))</f>
        <v>0</v>
      </c>
      <c r="H772" s="76">
        <f>IF('(Other Computations)'!H195=0,0,Inputs!J210*Inputs!J103*Inputs!J59*Inputs!D14*'GM Alloc Factors'!H25/('(Other Computations)'!H195+'(Other Computations)'!H208))</f>
        <v>0</v>
      </c>
      <c r="I772" s="76">
        <f>IF('(Other Computations)'!I195=0,0,Inputs!K210*Inputs!K103*Inputs!J59*Inputs!D14*'GM Alloc Factors'!I25/('(Other Computations)'!I195+'(Other Computations)'!I208))</f>
        <v>0</v>
      </c>
      <c r="J772" s="76">
        <f>IF('(Other Computations)'!J195=0,0,Inputs!L210*Inputs!L103*Inputs!J59*Inputs!D14*'GM Alloc Factors'!J25/('(Other Computations)'!J195+'(Other Computations)'!J208))</f>
        <v>0</v>
      </c>
      <c r="K772" s="43">
        <f t="shared" si="89"/>
        <v>0</v>
      </c>
    </row>
    <row r="773" spans="1:11" ht="12.75" customHeight="1">
      <c r="A773" s="61" t="str">
        <f>"         "&amp;Labels!C68</f>
        <v xml:space="preserve">         Total</v>
      </c>
      <c r="B773" s="84">
        <f>SUM(B763:B772)</f>
        <v>0</v>
      </c>
      <c r="C773" s="84">
        <f>SUM(C763:C772)</f>
        <v>0</v>
      </c>
      <c r="D773" s="84">
        <f>SUM(D763:D772)</f>
        <v>0</v>
      </c>
      <c r="E773" s="84">
        <f>SUM(E763:E772)</f>
        <v>0</v>
      </c>
      <c r="F773" s="43">
        <f t="shared" si="88"/>
        <v>0</v>
      </c>
      <c r="G773" s="84">
        <f>SUM(G763:G772)</f>
        <v>0</v>
      </c>
      <c r="H773" s="84">
        <f>SUM(H763:H772)</f>
        <v>0</v>
      </c>
      <c r="I773" s="84">
        <f>SUM(I763:I772)</f>
        <v>0</v>
      </c>
      <c r="J773" s="84">
        <f>SUM(J763:J772)</f>
        <v>0</v>
      </c>
      <c r="K773" s="43">
        <f t="shared" si="89"/>
        <v>0</v>
      </c>
    </row>
    <row r="774" spans="1:11" ht="12.75" customHeight="1">
      <c r="A774" s="61" t="str">
        <f>"      "&amp;Labels!B92</f>
        <v xml:space="preserve">      Q 8</v>
      </c>
      <c r="B774" s="84"/>
      <c r="C774" s="84"/>
      <c r="D774" s="84"/>
      <c r="E774" s="84"/>
      <c r="F774" s="43"/>
      <c r="G774" s="84"/>
      <c r="H774" s="84"/>
      <c r="I774" s="84"/>
      <c r="J774" s="84"/>
      <c r="K774" s="43"/>
    </row>
    <row r="775" spans="1:11" ht="12.75" customHeight="1">
      <c r="A775" s="61" t="str">
        <f>"         "&amp;Labels!B69</f>
        <v xml:space="preserve">         Customer 1</v>
      </c>
      <c r="B775" s="76">
        <f>IF('(Other Computations)'!B186=0,0,Inputs!D201*Inputs!D94*Inputs!K50*Inputs!D14*'GM Alloc Factors'!B26/('(Other Computations)'!B186+'(Other Computations)'!B199))</f>
        <v>0</v>
      </c>
      <c r="C775" s="76">
        <f>IF('(Other Computations)'!C186=0,0,Inputs!E201*Inputs!E94*Inputs!K50*Inputs!D14*'GM Alloc Factors'!C26/('(Other Computations)'!C186+'(Other Computations)'!C199))</f>
        <v>0</v>
      </c>
      <c r="D775" s="76">
        <f>IF('(Other Computations)'!D186=0,0,Inputs!F201*Inputs!F94*Inputs!K50*Inputs!D14*'GM Alloc Factors'!D26/('(Other Computations)'!D186+'(Other Computations)'!D199))</f>
        <v>0</v>
      </c>
      <c r="E775" s="76">
        <f>IF('(Other Computations)'!E186=0,0,Inputs!G201*Inputs!G94*Inputs!K50*Inputs!D14*'GM Alloc Factors'!E26/('(Other Computations)'!E186+'(Other Computations)'!E199))</f>
        <v>0</v>
      </c>
      <c r="F775" s="43">
        <f t="shared" ref="F775:F796" si="90">SUM(B775:E775)</f>
        <v>0</v>
      </c>
      <c r="G775" s="76">
        <f>IF('(Other Computations)'!G186=0,0,Inputs!I201*Inputs!I94*Inputs!K50*Inputs!D14*'GM Alloc Factors'!G26/('(Other Computations)'!G186+'(Other Computations)'!G199))</f>
        <v>0</v>
      </c>
      <c r="H775" s="76">
        <f>IF('(Other Computations)'!H186=0,0,Inputs!J201*Inputs!J94*Inputs!K50*Inputs!D14*'GM Alloc Factors'!H26/('(Other Computations)'!H186+'(Other Computations)'!H199))</f>
        <v>0</v>
      </c>
      <c r="I775" s="76">
        <f>IF('(Other Computations)'!I186=0,0,Inputs!K201*Inputs!K94*Inputs!K50*Inputs!D14*'GM Alloc Factors'!I26/('(Other Computations)'!I186+'(Other Computations)'!I199))</f>
        <v>0</v>
      </c>
      <c r="J775" s="76">
        <f>IF('(Other Computations)'!J186=0,0,Inputs!L201*Inputs!L94*Inputs!K50*Inputs!D14*'GM Alloc Factors'!J26/('(Other Computations)'!J186+'(Other Computations)'!J199))</f>
        <v>0</v>
      </c>
      <c r="K775" s="43">
        <f t="shared" ref="K775:K796" si="91">SUM(G775:J775)</f>
        <v>0</v>
      </c>
    </row>
    <row r="776" spans="1:11" ht="12.75" customHeight="1">
      <c r="A776" s="61" t="str">
        <f>"         "&amp;Labels!B70</f>
        <v xml:space="preserve">         Customer 2</v>
      </c>
      <c r="B776" s="76">
        <f>IF('(Other Computations)'!B187=0,0,Inputs!D202*Inputs!D95*Inputs!K51*Inputs!D14*'GM Alloc Factors'!B26/('(Other Computations)'!B187+'(Other Computations)'!B200))</f>
        <v>0</v>
      </c>
      <c r="C776" s="76">
        <f>IF('(Other Computations)'!C187=0,0,Inputs!E202*Inputs!E95*Inputs!K51*Inputs!D14*'GM Alloc Factors'!C26/('(Other Computations)'!C187+'(Other Computations)'!C200))</f>
        <v>0</v>
      </c>
      <c r="D776" s="76">
        <f>IF('(Other Computations)'!D187=0,0,Inputs!F202*Inputs!F95*Inputs!K51*Inputs!D14*'GM Alloc Factors'!D26/('(Other Computations)'!D187+'(Other Computations)'!D200))</f>
        <v>0</v>
      </c>
      <c r="E776" s="76">
        <f>IF('(Other Computations)'!E187=0,0,Inputs!G202*Inputs!G95*Inputs!K51*Inputs!D14*'GM Alloc Factors'!E26/('(Other Computations)'!E187+'(Other Computations)'!E200))</f>
        <v>0</v>
      </c>
      <c r="F776" s="43">
        <f t="shared" si="90"/>
        <v>0</v>
      </c>
      <c r="G776" s="76">
        <f>IF('(Other Computations)'!G187=0,0,Inputs!I202*Inputs!I95*Inputs!K51*Inputs!D14*'GM Alloc Factors'!G26/('(Other Computations)'!G187+'(Other Computations)'!G200))</f>
        <v>0</v>
      </c>
      <c r="H776" s="76">
        <f>IF('(Other Computations)'!H187=0,0,Inputs!J202*Inputs!J95*Inputs!K51*Inputs!D14*'GM Alloc Factors'!H26/('(Other Computations)'!H187+'(Other Computations)'!H200))</f>
        <v>0</v>
      </c>
      <c r="I776" s="76">
        <f>IF('(Other Computations)'!I187=0,0,Inputs!K202*Inputs!K95*Inputs!K51*Inputs!D14*'GM Alloc Factors'!I26/('(Other Computations)'!I187+'(Other Computations)'!I200))</f>
        <v>0</v>
      </c>
      <c r="J776" s="76">
        <f>IF('(Other Computations)'!J187=0,0,Inputs!L202*Inputs!L95*Inputs!K51*Inputs!D14*'GM Alloc Factors'!J26/('(Other Computations)'!J187+'(Other Computations)'!J200))</f>
        <v>0</v>
      </c>
      <c r="K776" s="43">
        <f t="shared" si="91"/>
        <v>0</v>
      </c>
    </row>
    <row r="777" spans="1:11" ht="12.75" customHeight="1">
      <c r="A777" s="61" t="str">
        <f>"         "&amp;Labels!B71</f>
        <v xml:space="preserve">         Customer 3</v>
      </c>
      <c r="B777" s="76">
        <f>IF('(Other Computations)'!B188=0,0,Inputs!D203*Inputs!D96*Inputs!K52*Inputs!D14*'GM Alloc Factors'!B26/('(Other Computations)'!B188+'(Other Computations)'!B201))</f>
        <v>0</v>
      </c>
      <c r="C777" s="76">
        <f>IF('(Other Computations)'!C188=0,0,Inputs!E203*Inputs!E96*Inputs!K52*Inputs!D14*'GM Alloc Factors'!C26/('(Other Computations)'!C188+'(Other Computations)'!C201))</f>
        <v>0</v>
      </c>
      <c r="D777" s="76">
        <f>IF('(Other Computations)'!D188=0,0,Inputs!F203*Inputs!F96*Inputs!K52*Inputs!D14*'GM Alloc Factors'!D26/('(Other Computations)'!D188+'(Other Computations)'!D201))</f>
        <v>0</v>
      </c>
      <c r="E777" s="76">
        <f>IF('(Other Computations)'!E188=0,0,Inputs!G203*Inputs!G96*Inputs!K52*Inputs!D14*'GM Alloc Factors'!E26/('(Other Computations)'!E188+'(Other Computations)'!E201))</f>
        <v>0</v>
      </c>
      <c r="F777" s="43">
        <f t="shared" si="90"/>
        <v>0</v>
      </c>
      <c r="G777" s="76">
        <f>IF('(Other Computations)'!G188=0,0,Inputs!I203*Inputs!I96*Inputs!K52*Inputs!D14*'GM Alloc Factors'!G26/('(Other Computations)'!G188+'(Other Computations)'!G201))</f>
        <v>0</v>
      </c>
      <c r="H777" s="76">
        <f>IF('(Other Computations)'!H188=0,0,Inputs!J203*Inputs!J96*Inputs!K52*Inputs!D14*'GM Alloc Factors'!H26/('(Other Computations)'!H188+'(Other Computations)'!H201))</f>
        <v>0</v>
      </c>
      <c r="I777" s="76">
        <f>IF('(Other Computations)'!I188=0,0,Inputs!K203*Inputs!K96*Inputs!K52*Inputs!D14*'GM Alloc Factors'!I26/('(Other Computations)'!I188+'(Other Computations)'!I201))</f>
        <v>0</v>
      </c>
      <c r="J777" s="76">
        <f>IF('(Other Computations)'!J188=0,0,Inputs!L203*Inputs!L96*Inputs!K52*Inputs!D14*'GM Alloc Factors'!J26/('(Other Computations)'!J188+'(Other Computations)'!J201))</f>
        <v>0</v>
      </c>
      <c r="K777" s="43">
        <f t="shared" si="91"/>
        <v>0</v>
      </c>
    </row>
    <row r="778" spans="1:11" ht="12.75" customHeight="1">
      <c r="A778" s="61" t="str">
        <f>"         "&amp;Labels!B72</f>
        <v xml:space="preserve">         Customer 4</v>
      </c>
      <c r="B778" s="76">
        <f>IF('(Other Computations)'!B189=0,0,Inputs!D204*Inputs!D97*Inputs!K53*Inputs!D14*'GM Alloc Factors'!B26/('(Other Computations)'!B189+'(Other Computations)'!B202))</f>
        <v>0</v>
      </c>
      <c r="C778" s="76">
        <f>IF('(Other Computations)'!C189=0,0,Inputs!E204*Inputs!E97*Inputs!K53*Inputs!D14*'GM Alloc Factors'!C26/('(Other Computations)'!C189+'(Other Computations)'!C202))</f>
        <v>0</v>
      </c>
      <c r="D778" s="76">
        <f>IF('(Other Computations)'!D189=0,0,Inputs!F204*Inputs!F97*Inputs!K53*Inputs!D14*'GM Alloc Factors'!D26/('(Other Computations)'!D189+'(Other Computations)'!D202))</f>
        <v>0</v>
      </c>
      <c r="E778" s="76">
        <f>IF('(Other Computations)'!E189=0,0,Inputs!G204*Inputs!G97*Inputs!K53*Inputs!D14*'GM Alloc Factors'!E26/('(Other Computations)'!E189+'(Other Computations)'!E202))</f>
        <v>0</v>
      </c>
      <c r="F778" s="43">
        <f t="shared" si="90"/>
        <v>0</v>
      </c>
      <c r="G778" s="76">
        <f>IF('(Other Computations)'!G189=0,0,Inputs!I204*Inputs!I97*Inputs!K53*Inputs!D14*'GM Alloc Factors'!G26/('(Other Computations)'!G189+'(Other Computations)'!G202))</f>
        <v>0</v>
      </c>
      <c r="H778" s="76">
        <f>IF('(Other Computations)'!H189=0,0,Inputs!J204*Inputs!J97*Inputs!K53*Inputs!D14*'GM Alloc Factors'!H26/('(Other Computations)'!H189+'(Other Computations)'!H202))</f>
        <v>0</v>
      </c>
      <c r="I778" s="76">
        <f>IF('(Other Computations)'!I189=0,0,Inputs!K204*Inputs!K97*Inputs!K53*Inputs!D14*'GM Alloc Factors'!I26/('(Other Computations)'!I189+'(Other Computations)'!I202))</f>
        <v>0</v>
      </c>
      <c r="J778" s="76">
        <f>IF('(Other Computations)'!J189=0,0,Inputs!L204*Inputs!L97*Inputs!K53*Inputs!D14*'GM Alloc Factors'!J26/('(Other Computations)'!J189+'(Other Computations)'!J202))</f>
        <v>0</v>
      </c>
      <c r="K778" s="43">
        <f t="shared" si="91"/>
        <v>0</v>
      </c>
    </row>
    <row r="779" spans="1:11" ht="12.75" customHeight="1">
      <c r="A779" s="61" t="str">
        <f>"         "&amp;Labels!B73</f>
        <v xml:space="preserve">         Customer 5</v>
      </c>
      <c r="B779" s="76">
        <f>IF('(Other Computations)'!B190=0,0,Inputs!D205*Inputs!D98*Inputs!K54*Inputs!D14*'GM Alloc Factors'!B26/('(Other Computations)'!B190+'(Other Computations)'!B203))</f>
        <v>0</v>
      </c>
      <c r="C779" s="76">
        <f>IF('(Other Computations)'!C190=0,0,Inputs!E205*Inputs!E98*Inputs!K54*Inputs!D14*'GM Alloc Factors'!C26/('(Other Computations)'!C190+'(Other Computations)'!C203))</f>
        <v>0</v>
      </c>
      <c r="D779" s="76">
        <f>IF('(Other Computations)'!D190=0,0,Inputs!F205*Inputs!F98*Inputs!K54*Inputs!D14*'GM Alloc Factors'!D26/('(Other Computations)'!D190+'(Other Computations)'!D203))</f>
        <v>0</v>
      </c>
      <c r="E779" s="76">
        <f>IF('(Other Computations)'!E190=0,0,Inputs!G205*Inputs!G98*Inputs!K54*Inputs!D14*'GM Alloc Factors'!E26/('(Other Computations)'!E190+'(Other Computations)'!E203))</f>
        <v>0</v>
      </c>
      <c r="F779" s="43">
        <f t="shared" si="90"/>
        <v>0</v>
      </c>
      <c r="G779" s="76">
        <f>IF('(Other Computations)'!G190=0,0,Inputs!I205*Inputs!I98*Inputs!K54*Inputs!D14*'GM Alloc Factors'!G26/('(Other Computations)'!G190+'(Other Computations)'!G203))</f>
        <v>0</v>
      </c>
      <c r="H779" s="76">
        <f>IF('(Other Computations)'!H190=0,0,Inputs!J205*Inputs!J98*Inputs!K54*Inputs!D14*'GM Alloc Factors'!H26/('(Other Computations)'!H190+'(Other Computations)'!H203))</f>
        <v>0</v>
      </c>
      <c r="I779" s="76">
        <f>IF('(Other Computations)'!I190=0,0,Inputs!K205*Inputs!K98*Inputs!K54*Inputs!D14*'GM Alloc Factors'!I26/('(Other Computations)'!I190+'(Other Computations)'!I203))</f>
        <v>0</v>
      </c>
      <c r="J779" s="76">
        <f>IF('(Other Computations)'!J190=0,0,Inputs!L205*Inputs!L98*Inputs!K54*Inputs!D14*'GM Alloc Factors'!J26/('(Other Computations)'!J190+'(Other Computations)'!J203))</f>
        <v>0</v>
      </c>
      <c r="K779" s="43">
        <f t="shared" si="91"/>
        <v>0</v>
      </c>
    </row>
    <row r="780" spans="1:11" ht="12.75" customHeight="1">
      <c r="A780" s="61" t="str">
        <f>"         "&amp;Labels!B74</f>
        <v xml:space="preserve">         Customer 6</v>
      </c>
      <c r="B780" s="76">
        <f>IF('(Other Computations)'!B191=0,0,Inputs!D206*Inputs!D99*Inputs!K55*Inputs!D14*'GM Alloc Factors'!B26/('(Other Computations)'!B191+'(Other Computations)'!B204))</f>
        <v>0</v>
      </c>
      <c r="C780" s="76">
        <f>IF('(Other Computations)'!C191=0,0,Inputs!E206*Inputs!E99*Inputs!K55*Inputs!D14*'GM Alloc Factors'!C26/('(Other Computations)'!C191+'(Other Computations)'!C204))</f>
        <v>0</v>
      </c>
      <c r="D780" s="76">
        <f>IF('(Other Computations)'!D191=0,0,Inputs!F206*Inputs!F99*Inputs!K55*Inputs!D14*'GM Alloc Factors'!D26/('(Other Computations)'!D191+'(Other Computations)'!D204))</f>
        <v>0</v>
      </c>
      <c r="E780" s="76">
        <f>IF('(Other Computations)'!E191=0,0,Inputs!G206*Inputs!G99*Inputs!K55*Inputs!D14*'GM Alloc Factors'!E26/('(Other Computations)'!E191+'(Other Computations)'!E204))</f>
        <v>0</v>
      </c>
      <c r="F780" s="43">
        <f t="shared" si="90"/>
        <v>0</v>
      </c>
      <c r="G780" s="76">
        <f>IF('(Other Computations)'!G191=0,0,Inputs!I206*Inputs!I99*Inputs!K55*Inputs!D14*'GM Alloc Factors'!G26/('(Other Computations)'!G191+'(Other Computations)'!G204))</f>
        <v>0</v>
      </c>
      <c r="H780" s="76">
        <f>IF('(Other Computations)'!H191=0,0,Inputs!J206*Inputs!J99*Inputs!K55*Inputs!D14*'GM Alloc Factors'!H26/('(Other Computations)'!H191+'(Other Computations)'!H204))</f>
        <v>0</v>
      </c>
      <c r="I780" s="76">
        <f>IF('(Other Computations)'!I191=0,0,Inputs!K206*Inputs!K99*Inputs!K55*Inputs!D14*'GM Alloc Factors'!I26/('(Other Computations)'!I191+'(Other Computations)'!I204))</f>
        <v>0</v>
      </c>
      <c r="J780" s="76">
        <f>IF('(Other Computations)'!J191=0,0,Inputs!L206*Inputs!L99*Inputs!K55*Inputs!D14*'GM Alloc Factors'!J26/('(Other Computations)'!J191+'(Other Computations)'!J204))</f>
        <v>0</v>
      </c>
      <c r="K780" s="43">
        <f t="shared" si="91"/>
        <v>0</v>
      </c>
    </row>
    <row r="781" spans="1:11" ht="12.75" customHeight="1">
      <c r="A781" s="61" t="str">
        <f>"         "&amp;Labels!B75</f>
        <v xml:space="preserve">         Customer 7</v>
      </c>
      <c r="B781" s="76">
        <f>IF('(Other Computations)'!B192=0,0,Inputs!D207*Inputs!D100*Inputs!K56*Inputs!D14*'GM Alloc Factors'!B26/('(Other Computations)'!B192+'(Other Computations)'!B205))</f>
        <v>0</v>
      </c>
      <c r="C781" s="76">
        <f>IF('(Other Computations)'!C192=0,0,Inputs!E207*Inputs!E100*Inputs!K56*Inputs!D14*'GM Alloc Factors'!C26/('(Other Computations)'!C192+'(Other Computations)'!C205))</f>
        <v>0</v>
      </c>
      <c r="D781" s="76">
        <f>IF('(Other Computations)'!D192=0,0,Inputs!F207*Inputs!F100*Inputs!K56*Inputs!D14*'GM Alloc Factors'!D26/('(Other Computations)'!D192+'(Other Computations)'!D205))</f>
        <v>0</v>
      </c>
      <c r="E781" s="76">
        <f>IF('(Other Computations)'!E192=0,0,Inputs!G207*Inputs!G100*Inputs!K56*Inputs!D14*'GM Alloc Factors'!E26/('(Other Computations)'!E192+'(Other Computations)'!E205))</f>
        <v>0</v>
      </c>
      <c r="F781" s="43">
        <f t="shared" si="90"/>
        <v>0</v>
      </c>
      <c r="G781" s="76">
        <f>IF('(Other Computations)'!G192=0,0,Inputs!I207*Inputs!I100*Inputs!K56*Inputs!D14*'GM Alloc Factors'!G26/('(Other Computations)'!G192+'(Other Computations)'!G205))</f>
        <v>0</v>
      </c>
      <c r="H781" s="76">
        <f>IF('(Other Computations)'!H192=0,0,Inputs!J207*Inputs!J100*Inputs!K56*Inputs!D14*'GM Alloc Factors'!H26/('(Other Computations)'!H192+'(Other Computations)'!H205))</f>
        <v>0</v>
      </c>
      <c r="I781" s="76">
        <f>IF('(Other Computations)'!I192=0,0,Inputs!K207*Inputs!K100*Inputs!K56*Inputs!D14*'GM Alloc Factors'!I26/('(Other Computations)'!I192+'(Other Computations)'!I205))</f>
        <v>0</v>
      </c>
      <c r="J781" s="76">
        <f>IF('(Other Computations)'!J192=0,0,Inputs!L207*Inputs!L100*Inputs!K56*Inputs!D14*'GM Alloc Factors'!J26/('(Other Computations)'!J192+'(Other Computations)'!J205))</f>
        <v>0</v>
      </c>
      <c r="K781" s="43">
        <f t="shared" si="91"/>
        <v>0</v>
      </c>
    </row>
    <row r="782" spans="1:11" ht="12.75" customHeight="1">
      <c r="A782" s="61" t="str">
        <f>"         "&amp;Labels!B76</f>
        <v xml:space="preserve">         Customer 8</v>
      </c>
      <c r="B782" s="76">
        <f>IF('(Other Computations)'!B193=0,0,Inputs!D208*Inputs!D101*Inputs!K57*Inputs!D14*'GM Alloc Factors'!B26/('(Other Computations)'!B193+'(Other Computations)'!B206))</f>
        <v>0</v>
      </c>
      <c r="C782" s="76">
        <f>IF('(Other Computations)'!C193=0,0,Inputs!E208*Inputs!E101*Inputs!K57*Inputs!D14*'GM Alloc Factors'!C26/('(Other Computations)'!C193+'(Other Computations)'!C206))</f>
        <v>0</v>
      </c>
      <c r="D782" s="76">
        <f>IF('(Other Computations)'!D193=0,0,Inputs!F208*Inputs!F101*Inputs!K57*Inputs!D14*'GM Alloc Factors'!D26/('(Other Computations)'!D193+'(Other Computations)'!D206))</f>
        <v>0</v>
      </c>
      <c r="E782" s="76">
        <f>IF('(Other Computations)'!E193=0,0,Inputs!G208*Inputs!G101*Inputs!K57*Inputs!D14*'GM Alloc Factors'!E26/('(Other Computations)'!E193+'(Other Computations)'!E206))</f>
        <v>0</v>
      </c>
      <c r="F782" s="43">
        <f t="shared" si="90"/>
        <v>0</v>
      </c>
      <c r="G782" s="76">
        <f>IF('(Other Computations)'!G193=0,0,Inputs!I208*Inputs!I101*Inputs!K57*Inputs!D14*'GM Alloc Factors'!G26/('(Other Computations)'!G193+'(Other Computations)'!G206))</f>
        <v>0</v>
      </c>
      <c r="H782" s="76">
        <f>IF('(Other Computations)'!H193=0,0,Inputs!J208*Inputs!J101*Inputs!K57*Inputs!D14*'GM Alloc Factors'!H26/('(Other Computations)'!H193+'(Other Computations)'!H206))</f>
        <v>0</v>
      </c>
      <c r="I782" s="76">
        <f>IF('(Other Computations)'!I193=0,0,Inputs!K208*Inputs!K101*Inputs!K57*Inputs!D14*'GM Alloc Factors'!I26/('(Other Computations)'!I193+'(Other Computations)'!I206))</f>
        <v>0</v>
      </c>
      <c r="J782" s="76">
        <f>IF('(Other Computations)'!J193=0,0,Inputs!L208*Inputs!L101*Inputs!K57*Inputs!D14*'GM Alloc Factors'!J26/('(Other Computations)'!J193+'(Other Computations)'!J206))</f>
        <v>0</v>
      </c>
      <c r="K782" s="43">
        <f t="shared" si="91"/>
        <v>0</v>
      </c>
    </row>
    <row r="783" spans="1:11" ht="12.75" customHeight="1">
      <c r="A783" s="61" t="str">
        <f>"         "&amp;Labels!B77</f>
        <v xml:space="preserve">         Customer 9</v>
      </c>
      <c r="B783" s="76">
        <f>IF('(Other Computations)'!B194=0,0,Inputs!D209*Inputs!D102*Inputs!K58*Inputs!D14*'GM Alloc Factors'!B26/('(Other Computations)'!B194+'(Other Computations)'!B207))</f>
        <v>0</v>
      </c>
      <c r="C783" s="76">
        <f>IF('(Other Computations)'!C194=0,0,Inputs!E209*Inputs!E102*Inputs!K58*Inputs!D14*'GM Alloc Factors'!C26/('(Other Computations)'!C194+'(Other Computations)'!C207))</f>
        <v>0</v>
      </c>
      <c r="D783" s="76">
        <f>IF('(Other Computations)'!D194=0,0,Inputs!F209*Inputs!F102*Inputs!K58*Inputs!D14*'GM Alloc Factors'!D26/('(Other Computations)'!D194+'(Other Computations)'!D207))</f>
        <v>0</v>
      </c>
      <c r="E783" s="76">
        <f>IF('(Other Computations)'!E194=0,0,Inputs!G209*Inputs!G102*Inputs!K58*Inputs!D14*'GM Alloc Factors'!E26/('(Other Computations)'!E194+'(Other Computations)'!E207))</f>
        <v>0</v>
      </c>
      <c r="F783" s="43">
        <f t="shared" si="90"/>
        <v>0</v>
      </c>
      <c r="G783" s="76">
        <f>IF('(Other Computations)'!G194=0,0,Inputs!I209*Inputs!I102*Inputs!K58*Inputs!D14*'GM Alloc Factors'!G26/('(Other Computations)'!G194+'(Other Computations)'!G207))</f>
        <v>0</v>
      </c>
      <c r="H783" s="76">
        <f>IF('(Other Computations)'!H194=0,0,Inputs!J209*Inputs!J102*Inputs!K58*Inputs!D14*'GM Alloc Factors'!H26/('(Other Computations)'!H194+'(Other Computations)'!H207))</f>
        <v>0</v>
      </c>
      <c r="I783" s="76">
        <f>IF('(Other Computations)'!I194=0,0,Inputs!K209*Inputs!K102*Inputs!K58*Inputs!D14*'GM Alloc Factors'!I26/('(Other Computations)'!I194+'(Other Computations)'!I207))</f>
        <v>0</v>
      </c>
      <c r="J783" s="76">
        <f>IF('(Other Computations)'!J194=0,0,Inputs!L209*Inputs!L102*Inputs!K58*Inputs!D14*'GM Alloc Factors'!J26/('(Other Computations)'!J194+'(Other Computations)'!J207))</f>
        <v>0</v>
      </c>
      <c r="K783" s="43">
        <f t="shared" si="91"/>
        <v>0</v>
      </c>
    </row>
    <row r="784" spans="1:11" ht="12.75" customHeight="1">
      <c r="A784" s="61" t="str">
        <f>"         "&amp;Labels!B78</f>
        <v xml:space="preserve">         Customer 10</v>
      </c>
      <c r="B784" s="76">
        <f>IF('(Other Computations)'!B195=0,0,Inputs!D210*Inputs!D103*Inputs!K59*Inputs!D14*'GM Alloc Factors'!B26/('(Other Computations)'!B195+'(Other Computations)'!B208))</f>
        <v>0</v>
      </c>
      <c r="C784" s="76">
        <f>IF('(Other Computations)'!C195=0,0,Inputs!E210*Inputs!E103*Inputs!K59*Inputs!D14*'GM Alloc Factors'!C26/('(Other Computations)'!C195+'(Other Computations)'!C208))</f>
        <v>0</v>
      </c>
      <c r="D784" s="76">
        <f>IF('(Other Computations)'!D195=0,0,Inputs!F210*Inputs!F103*Inputs!K59*Inputs!D14*'GM Alloc Factors'!D26/('(Other Computations)'!D195+'(Other Computations)'!D208))</f>
        <v>0</v>
      </c>
      <c r="E784" s="76">
        <f>IF('(Other Computations)'!E195=0,0,Inputs!G210*Inputs!G103*Inputs!K59*Inputs!D14*'GM Alloc Factors'!E26/('(Other Computations)'!E195+'(Other Computations)'!E208))</f>
        <v>0</v>
      </c>
      <c r="F784" s="43">
        <f t="shared" si="90"/>
        <v>0</v>
      </c>
      <c r="G784" s="76">
        <f>IF('(Other Computations)'!G195=0,0,Inputs!I210*Inputs!I103*Inputs!K59*Inputs!D14*'GM Alloc Factors'!G26/('(Other Computations)'!G195+'(Other Computations)'!G208))</f>
        <v>0</v>
      </c>
      <c r="H784" s="76">
        <f>IF('(Other Computations)'!H195=0,0,Inputs!J210*Inputs!J103*Inputs!K59*Inputs!D14*'GM Alloc Factors'!H26/('(Other Computations)'!H195+'(Other Computations)'!H208))</f>
        <v>0</v>
      </c>
      <c r="I784" s="76">
        <f>IF('(Other Computations)'!I195=0,0,Inputs!K210*Inputs!K103*Inputs!K59*Inputs!D14*'GM Alloc Factors'!I26/('(Other Computations)'!I195+'(Other Computations)'!I208))</f>
        <v>0</v>
      </c>
      <c r="J784" s="76">
        <f>IF('(Other Computations)'!J195=0,0,Inputs!L210*Inputs!L103*Inputs!K59*Inputs!D14*'GM Alloc Factors'!J26/('(Other Computations)'!J195+'(Other Computations)'!J208))</f>
        <v>0</v>
      </c>
      <c r="K784" s="43">
        <f t="shared" si="91"/>
        <v>0</v>
      </c>
    </row>
    <row r="785" spans="1:11" ht="12.75" customHeight="1">
      <c r="A785" s="61" t="str">
        <f>"         "&amp;Labels!C68</f>
        <v xml:space="preserve">         Total</v>
      </c>
      <c r="B785" s="84">
        <f>SUM(B775:B784)</f>
        <v>0</v>
      </c>
      <c r="C785" s="84">
        <f>SUM(C775:C784)</f>
        <v>0</v>
      </c>
      <c r="D785" s="84">
        <f>SUM(D775:D784)</f>
        <v>0</v>
      </c>
      <c r="E785" s="84">
        <f>SUM(E775:E784)</f>
        <v>0</v>
      </c>
      <c r="F785" s="43">
        <f t="shared" si="90"/>
        <v>0</v>
      </c>
      <c r="G785" s="84">
        <f>SUM(G775:G784)</f>
        <v>0</v>
      </c>
      <c r="H785" s="84">
        <f>SUM(H775:H784)</f>
        <v>0</v>
      </c>
      <c r="I785" s="84">
        <f>SUM(I775:I784)</f>
        <v>0</v>
      </c>
      <c r="J785" s="84">
        <f>SUM(J775:J784)</f>
        <v>0</v>
      </c>
      <c r="K785" s="43">
        <f t="shared" si="91"/>
        <v>0</v>
      </c>
    </row>
    <row r="786" spans="1:11" ht="12.75" customHeight="1">
      <c r="A786" s="55" t="str">
        <f>"      "&amp;Labels!C84</f>
        <v xml:space="preserve">      Total</v>
      </c>
      <c r="B786" s="74">
        <f>SUM(B701,B713,B725,B737,B749,B761,B773,B785)</f>
        <v>0</v>
      </c>
      <c r="C786" s="74">
        <f>SUM(C701,C713,C725,C737,C749,C761,C773,C785)</f>
        <v>0</v>
      </c>
      <c r="D786" s="74">
        <f>SUM(D701,D713,D725,D737,D749,D761,D773,D785)</f>
        <v>0</v>
      </c>
      <c r="E786" s="74">
        <f>SUM(E701,E713,E725,E737,E749,E761,E773,E785)</f>
        <v>0</v>
      </c>
      <c r="F786" s="43">
        <f t="shared" si="90"/>
        <v>0</v>
      </c>
      <c r="G786" s="74">
        <f>SUM(G701,G713,G725,G737,G749,G761,G773,G785)</f>
        <v>0</v>
      </c>
      <c r="H786" s="74">
        <f>SUM(H701,H713,H725,H737,H749,H761,H773,H785)</f>
        <v>0</v>
      </c>
      <c r="I786" s="74">
        <f>SUM(I701,I713,I725,I737,I749,I761,I773,I785)</f>
        <v>0</v>
      </c>
      <c r="J786" s="74">
        <f>SUM(J701,J713,J725,J737,J749,J761,J773,J785)</f>
        <v>0</v>
      </c>
      <c r="K786" s="43">
        <f t="shared" si="91"/>
        <v>0</v>
      </c>
    </row>
    <row r="787" spans="1:11" ht="12.75" customHeight="1">
      <c r="A787" s="61" t="str">
        <f>"         "&amp;Labels!B69</f>
        <v xml:space="preserve">         Customer 1</v>
      </c>
      <c r="B787" s="76">
        <f t="shared" ref="B787:E796" si="92">SUM(B691,B703,B715,B727,B739,B751,B763,B775)</f>
        <v>0</v>
      </c>
      <c r="C787" s="76">
        <f t="shared" si="92"/>
        <v>0</v>
      </c>
      <c r="D787" s="76">
        <f t="shared" si="92"/>
        <v>0</v>
      </c>
      <c r="E787" s="76">
        <f t="shared" si="92"/>
        <v>0</v>
      </c>
      <c r="F787" s="43">
        <f t="shared" si="90"/>
        <v>0</v>
      </c>
      <c r="G787" s="76">
        <f t="shared" ref="G787:J796" si="93">SUM(G691,G703,G715,G727,G739,G751,G763,G775)</f>
        <v>0</v>
      </c>
      <c r="H787" s="76">
        <f t="shared" si="93"/>
        <v>0</v>
      </c>
      <c r="I787" s="76">
        <f t="shared" si="93"/>
        <v>0</v>
      </c>
      <c r="J787" s="76">
        <f t="shared" si="93"/>
        <v>0</v>
      </c>
      <c r="K787" s="43">
        <f t="shared" si="91"/>
        <v>0</v>
      </c>
    </row>
    <row r="788" spans="1:11" ht="12.75" customHeight="1">
      <c r="A788" s="61" t="str">
        <f>"         "&amp;Labels!B70</f>
        <v xml:space="preserve">         Customer 2</v>
      </c>
      <c r="B788" s="76">
        <f t="shared" si="92"/>
        <v>0</v>
      </c>
      <c r="C788" s="76">
        <f t="shared" si="92"/>
        <v>0</v>
      </c>
      <c r="D788" s="76">
        <f t="shared" si="92"/>
        <v>0</v>
      </c>
      <c r="E788" s="76">
        <f t="shared" si="92"/>
        <v>0</v>
      </c>
      <c r="F788" s="43">
        <f t="shared" si="90"/>
        <v>0</v>
      </c>
      <c r="G788" s="76">
        <f t="shared" si="93"/>
        <v>0</v>
      </c>
      <c r="H788" s="76">
        <f t="shared" si="93"/>
        <v>0</v>
      </c>
      <c r="I788" s="76">
        <f t="shared" si="93"/>
        <v>0</v>
      </c>
      <c r="J788" s="76">
        <f t="shared" si="93"/>
        <v>0</v>
      </c>
      <c r="K788" s="43">
        <f t="shared" si="91"/>
        <v>0</v>
      </c>
    </row>
    <row r="789" spans="1:11" ht="12.75" customHeight="1">
      <c r="A789" s="61" t="str">
        <f>"         "&amp;Labels!B71</f>
        <v xml:space="preserve">         Customer 3</v>
      </c>
      <c r="B789" s="76">
        <f t="shared" si="92"/>
        <v>0</v>
      </c>
      <c r="C789" s="76">
        <f t="shared" si="92"/>
        <v>0</v>
      </c>
      <c r="D789" s="76">
        <f t="shared" si="92"/>
        <v>0</v>
      </c>
      <c r="E789" s="76">
        <f t="shared" si="92"/>
        <v>0</v>
      </c>
      <c r="F789" s="43">
        <f t="shared" si="90"/>
        <v>0</v>
      </c>
      <c r="G789" s="76">
        <f t="shared" si="93"/>
        <v>0</v>
      </c>
      <c r="H789" s="76">
        <f t="shared" si="93"/>
        <v>0</v>
      </c>
      <c r="I789" s="76">
        <f t="shared" si="93"/>
        <v>0</v>
      </c>
      <c r="J789" s="76">
        <f t="shared" si="93"/>
        <v>0</v>
      </c>
      <c r="K789" s="43">
        <f t="shared" si="91"/>
        <v>0</v>
      </c>
    </row>
    <row r="790" spans="1:11" ht="12.75" customHeight="1">
      <c r="A790" s="61" t="str">
        <f>"         "&amp;Labels!B72</f>
        <v xml:space="preserve">         Customer 4</v>
      </c>
      <c r="B790" s="76">
        <f t="shared" si="92"/>
        <v>0</v>
      </c>
      <c r="C790" s="76">
        <f t="shared" si="92"/>
        <v>0</v>
      </c>
      <c r="D790" s="76">
        <f t="shared" si="92"/>
        <v>0</v>
      </c>
      <c r="E790" s="76">
        <f t="shared" si="92"/>
        <v>0</v>
      </c>
      <c r="F790" s="43">
        <f t="shared" si="90"/>
        <v>0</v>
      </c>
      <c r="G790" s="76">
        <f t="shared" si="93"/>
        <v>0</v>
      </c>
      <c r="H790" s="76">
        <f t="shared" si="93"/>
        <v>0</v>
      </c>
      <c r="I790" s="76">
        <f t="shared" si="93"/>
        <v>0</v>
      </c>
      <c r="J790" s="76">
        <f t="shared" si="93"/>
        <v>0</v>
      </c>
      <c r="K790" s="43">
        <f t="shared" si="91"/>
        <v>0</v>
      </c>
    </row>
    <row r="791" spans="1:11" ht="12.75" customHeight="1">
      <c r="A791" s="61" t="str">
        <f>"         "&amp;Labels!B73</f>
        <v xml:space="preserve">         Customer 5</v>
      </c>
      <c r="B791" s="76">
        <f t="shared" si="92"/>
        <v>0</v>
      </c>
      <c r="C791" s="76">
        <f t="shared" si="92"/>
        <v>0</v>
      </c>
      <c r="D791" s="76">
        <f t="shared" si="92"/>
        <v>0</v>
      </c>
      <c r="E791" s="76">
        <f t="shared" si="92"/>
        <v>0</v>
      </c>
      <c r="F791" s="43">
        <f t="shared" si="90"/>
        <v>0</v>
      </c>
      <c r="G791" s="76">
        <f t="shared" si="93"/>
        <v>0</v>
      </c>
      <c r="H791" s="76">
        <f t="shared" si="93"/>
        <v>0</v>
      </c>
      <c r="I791" s="76">
        <f t="shared" si="93"/>
        <v>0</v>
      </c>
      <c r="J791" s="76">
        <f t="shared" si="93"/>
        <v>0</v>
      </c>
      <c r="K791" s="43">
        <f t="shared" si="91"/>
        <v>0</v>
      </c>
    </row>
    <row r="792" spans="1:11" ht="12.75" customHeight="1">
      <c r="A792" s="61" t="str">
        <f>"         "&amp;Labels!B74</f>
        <v xml:space="preserve">         Customer 6</v>
      </c>
      <c r="B792" s="76">
        <f t="shared" si="92"/>
        <v>0</v>
      </c>
      <c r="C792" s="76">
        <f t="shared" si="92"/>
        <v>0</v>
      </c>
      <c r="D792" s="76">
        <f t="shared" si="92"/>
        <v>0</v>
      </c>
      <c r="E792" s="76">
        <f t="shared" si="92"/>
        <v>0</v>
      </c>
      <c r="F792" s="43">
        <f t="shared" si="90"/>
        <v>0</v>
      </c>
      <c r="G792" s="76">
        <f t="shared" si="93"/>
        <v>0</v>
      </c>
      <c r="H792" s="76">
        <f t="shared" si="93"/>
        <v>0</v>
      </c>
      <c r="I792" s="76">
        <f t="shared" si="93"/>
        <v>0</v>
      </c>
      <c r="J792" s="76">
        <f t="shared" si="93"/>
        <v>0</v>
      </c>
      <c r="K792" s="43">
        <f t="shared" si="91"/>
        <v>0</v>
      </c>
    </row>
    <row r="793" spans="1:11" ht="12.75" customHeight="1">
      <c r="A793" s="61" t="str">
        <f>"         "&amp;Labels!B75</f>
        <v xml:space="preserve">         Customer 7</v>
      </c>
      <c r="B793" s="76">
        <f t="shared" si="92"/>
        <v>0</v>
      </c>
      <c r="C793" s="76">
        <f t="shared" si="92"/>
        <v>0</v>
      </c>
      <c r="D793" s="76">
        <f t="shared" si="92"/>
        <v>0</v>
      </c>
      <c r="E793" s="76">
        <f t="shared" si="92"/>
        <v>0</v>
      </c>
      <c r="F793" s="43">
        <f t="shared" si="90"/>
        <v>0</v>
      </c>
      <c r="G793" s="76">
        <f t="shared" si="93"/>
        <v>0</v>
      </c>
      <c r="H793" s="76">
        <f t="shared" si="93"/>
        <v>0</v>
      </c>
      <c r="I793" s="76">
        <f t="shared" si="93"/>
        <v>0</v>
      </c>
      <c r="J793" s="76">
        <f t="shared" si="93"/>
        <v>0</v>
      </c>
      <c r="K793" s="43">
        <f t="shared" si="91"/>
        <v>0</v>
      </c>
    </row>
    <row r="794" spans="1:11" ht="12.75" customHeight="1">
      <c r="A794" s="61" t="str">
        <f>"         "&amp;Labels!B76</f>
        <v xml:space="preserve">         Customer 8</v>
      </c>
      <c r="B794" s="76">
        <f t="shared" si="92"/>
        <v>0</v>
      </c>
      <c r="C794" s="76">
        <f t="shared" si="92"/>
        <v>0</v>
      </c>
      <c r="D794" s="76">
        <f t="shared" si="92"/>
        <v>0</v>
      </c>
      <c r="E794" s="76">
        <f t="shared" si="92"/>
        <v>0</v>
      </c>
      <c r="F794" s="43">
        <f t="shared" si="90"/>
        <v>0</v>
      </c>
      <c r="G794" s="76">
        <f t="shared" si="93"/>
        <v>0</v>
      </c>
      <c r="H794" s="76">
        <f t="shared" si="93"/>
        <v>0</v>
      </c>
      <c r="I794" s="76">
        <f t="shared" si="93"/>
        <v>0</v>
      </c>
      <c r="J794" s="76">
        <f t="shared" si="93"/>
        <v>0</v>
      </c>
      <c r="K794" s="43">
        <f t="shared" si="91"/>
        <v>0</v>
      </c>
    </row>
    <row r="795" spans="1:11" ht="12.75" customHeight="1">
      <c r="A795" s="61" t="str">
        <f>"         "&amp;Labels!B77</f>
        <v xml:space="preserve">         Customer 9</v>
      </c>
      <c r="B795" s="76">
        <f t="shared" si="92"/>
        <v>0</v>
      </c>
      <c r="C795" s="76">
        <f t="shared" si="92"/>
        <v>0</v>
      </c>
      <c r="D795" s="76">
        <f t="shared" si="92"/>
        <v>0</v>
      </c>
      <c r="E795" s="76">
        <f t="shared" si="92"/>
        <v>0</v>
      </c>
      <c r="F795" s="43">
        <f t="shared" si="90"/>
        <v>0</v>
      </c>
      <c r="G795" s="76">
        <f t="shared" si="93"/>
        <v>0</v>
      </c>
      <c r="H795" s="76">
        <f t="shared" si="93"/>
        <v>0</v>
      </c>
      <c r="I795" s="76">
        <f t="shared" si="93"/>
        <v>0</v>
      </c>
      <c r="J795" s="76">
        <f t="shared" si="93"/>
        <v>0</v>
      </c>
      <c r="K795" s="43">
        <f t="shared" si="91"/>
        <v>0</v>
      </c>
    </row>
    <row r="796" spans="1:11" ht="12.75" customHeight="1">
      <c r="A796" s="61" t="str">
        <f>"         "&amp;Labels!B78</f>
        <v xml:space="preserve">         Customer 10</v>
      </c>
      <c r="B796" s="76">
        <f t="shared" si="92"/>
        <v>0</v>
      </c>
      <c r="C796" s="76">
        <f t="shared" si="92"/>
        <v>0</v>
      </c>
      <c r="D796" s="76">
        <f t="shared" si="92"/>
        <v>0</v>
      </c>
      <c r="E796" s="76">
        <f t="shared" si="92"/>
        <v>0</v>
      </c>
      <c r="F796" s="43">
        <f t="shared" si="90"/>
        <v>0</v>
      </c>
      <c r="G796" s="76">
        <f t="shared" si="93"/>
        <v>0</v>
      </c>
      <c r="H796" s="76">
        <f t="shared" si="93"/>
        <v>0</v>
      </c>
      <c r="I796" s="76">
        <f t="shared" si="93"/>
        <v>0</v>
      </c>
      <c r="J796" s="76">
        <f t="shared" si="93"/>
        <v>0</v>
      </c>
      <c r="K796" s="43">
        <f t="shared" si="91"/>
        <v>0</v>
      </c>
    </row>
    <row r="797" spans="1:11" ht="12.75" customHeight="1">
      <c r="A797" s="61" t="str">
        <f>"         "&amp;Labels!C68</f>
        <v xml:space="preserve">         Total</v>
      </c>
      <c r="B797" s="84">
        <f>B786</f>
        <v>0</v>
      </c>
      <c r="C797" s="84">
        <f>C786</f>
        <v>0</v>
      </c>
      <c r="D797" s="84">
        <f>D786</f>
        <v>0</v>
      </c>
      <c r="E797" s="84">
        <f>E786</f>
        <v>0</v>
      </c>
      <c r="F797" s="43">
        <f>SUM(B786:E786)</f>
        <v>0</v>
      </c>
      <c r="G797" s="84">
        <f>G786</f>
        <v>0</v>
      </c>
      <c r="H797" s="84">
        <f>H786</f>
        <v>0</v>
      </c>
      <c r="I797" s="84">
        <f>I786</f>
        <v>0</v>
      </c>
      <c r="J797" s="84">
        <f>J786</f>
        <v>0</v>
      </c>
      <c r="K797" s="43">
        <f>SUM(G786:J786)</f>
        <v>0</v>
      </c>
    </row>
    <row r="798" spans="1:11" ht="12.75" customHeight="1">
      <c r="A798" s="63" t="str">
        <f>"   "&amp;Labels!C80</f>
        <v xml:space="preserve">   Total</v>
      </c>
      <c r="B798" s="77">
        <f>SUM(B677,B786)</f>
        <v>0</v>
      </c>
      <c r="C798" s="77">
        <f>SUM(C677,C786)</f>
        <v>0</v>
      </c>
      <c r="D798" s="77">
        <f>SUM(D677,D786)</f>
        <v>0</v>
      </c>
      <c r="E798" s="77">
        <f>SUM(E677,E786)</f>
        <v>0</v>
      </c>
      <c r="F798" s="43">
        <f>SUM(B798:E798)</f>
        <v>0</v>
      </c>
      <c r="G798" s="77">
        <f>SUM(G677,G786)</f>
        <v>0</v>
      </c>
      <c r="H798" s="77">
        <f>SUM(H677,H786)</f>
        <v>0</v>
      </c>
      <c r="I798" s="77">
        <f>SUM(I677,I786)</f>
        <v>0</v>
      </c>
      <c r="J798" s="77">
        <f>SUM(J677,J786)</f>
        <v>0</v>
      </c>
      <c r="K798" s="43">
        <f>SUM(G798:J798)</f>
        <v>0</v>
      </c>
    </row>
    <row r="799" spans="1:11" ht="12.75" customHeight="1">
      <c r="A799" s="61" t="str">
        <f>"      "&amp;Labels!B85</f>
        <v xml:space="preserve">      Q 1</v>
      </c>
      <c r="B799" s="84"/>
      <c r="C799" s="84"/>
      <c r="D799" s="84"/>
      <c r="E799" s="84"/>
      <c r="F799" s="43"/>
      <c r="G799" s="84"/>
      <c r="H799" s="84"/>
      <c r="I799" s="84"/>
      <c r="J799" s="84"/>
      <c r="K799" s="43"/>
    </row>
    <row r="800" spans="1:11" ht="12.75" customHeight="1">
      <c r="A800" s="61" t="str">
        <f>"         "&amp;Labels!B69</f>
        <v xml:space="preserve">         Customer 1</v>
      </c>
      <c r="B800" s="76">
        <f t="shared" ref="B800:E810" si="94">SUM(B582,B691)</f>
        <v>0</v>
      </c>
      <c r="C800" s="76">
        <f t="shared" si="94"/>
        <v>0</v>
      </c>
      <c r="D800" s="76">
        <f t="shared" si="94"/>
        <v>0</v>
      </c>
      <c r="E800" s="76">
        <f t="shared" si="94"/>
        <v>0</v>
      </c>
      <c r="F800" s="43">
        <f t="shared" ref="F800:F810" si="95">SUM(B800:E800)</f>
        <v>0</v>
      </c>
      <c r="G800" s="76">
        <f t="shared" ref="G800:J810" si="96">SUM(G582,G691)</f>
        <v>0</v>
      </c>
      <c r="H800" s="76">
        <f t="shared" si="96"/>
        <v>0</v>
      </c>
      <c r="I800" s="76">
        <f t="shared" si="96"/>
        <v>0</v>
      </c>
      <c r="J800" s="76">
        <f t="shared" si="96"/>
        <v>0</v>
      </c>
      <c r="K800" s="43">
        <f t="shared" ref="K800:K810" si="97">SUM(G800:J800)</f>
        <v>0</v>
      </c>
    </row>
    <row r="801" spans="1:11" ht="12.75" customHeight="1">
      <c r="A801" s="61" t="str">
        <f>"         "&amp;Labels!B70</f>
        <v xml:space="preserve">         Customer 2</v>
      </c>
      <c r="B801" s="76">
        <f t="shared" si="94"/>
        <v>0</v>
      </c>
      <c r="C801" s="76">
        <f t="shared" si="94"/>
        <v>0</v>
      </c>
      <c r="D801" s="76">
        <f t="shared" si="94"/>
        <v>0</v>
      </c>
      <c r="E801" s="76">
        <f t="shared" si="94"/>
        <v>0</v>
      </c>
      <c r="F801" s="43">
        <f t="shared" si="95"/>
        <v>0</v>
      </c>
      <c r="G801" s="76">
        <f t="shared" si="96"/>
        <v>0</v>
      </c>
      <c r="H801" s="76">
        <f t="shared" si="96"/>
        <v>0</v>
      </c>
      <c r="I801" s="76">
        <f t="shared" si="96"/>
        <v>0</v>
      </c>
      <c r="J801" s="76">
        <f t="shared" si="96"/>
        <v>0</v>
      </c>
      <c r="K801" s="43">
        <f t="shared" si="97"/>
        <v>0</v>
      </c>
    </row>
    <row r="802" spans="1:11" ht="12.75" customHeight="1">
      <c r="A802" s="61" t="str">
        <f>"         "&amp;Labels!B71</f>
        <v xml:space="preserve">         Customer 3</v>
      </c>
      <c r="B802" s="76">
        <f t="shared" si="94"/>
        <v>0</v>
      </c>
      <c r="C802" s="76">
        <f t="shared" si="94"/>
        <v>0</v>
      </c>
      <c r="D802" s="76">
        <f t="shared" si="94"/>
        <v>0</v>
      </c>
      <c r="E802" s="76">
        <f t="shared" si="94"/>
        <v>0</v>
      </c>
      <c r="F802" s="43">
        <f t="shared" si="95"/>
        <v>0</v>
      </c>
      <c r="G802" s="76">
        <f t="shared" si="96"/>
        <v>0</v>
      </c>
      <c r="H802" s="76">
        <f t="shared" si="96"/>
        <v>0</v>
      </c>
      <c r="I802" s="76">
        <f t="shared" si="96"/>
        <v>0</v>
      </c>
      <c r="J802" s="76">
        <f t="shared" si="96"/>
        <v>0</v>
      </c>
      <c r="K802" s="43">
        <f t="shared" si="97"/>
        <v>0</v>
      </c>
    </row>
    <row r="803" spans="1:11" ht="12.75" customHeight="1">
      <c r="A803" s="61" t="str">
        <f>"         "&amp;Labels!B72</f>
        <v xml:space="preserve">         Customer 4</v>
      </c>
      <c r="B803" s="76">
        <f t="shared" si="94"/>
        <v>0</v>
      </c>
      <c r="C803" s="76">
        <f t="shared" si="94"/>
        <v>0</v>
      </c>
      <c r="D803" s="76">
        <f t="shared" si="94"/>
        <v>0</v>
      </c>
      <c r="E803" s="76">
        <f t="shared" si="94"/>
        <v>0</v>
      </c>
      <c r="F803" s="43">
        <f t="shared" si="95"/>
        <v>0</v>
      </c>
      <c r="G803" s="76">
        <f t="shared" si="96"/>
        <v>0</v>
      </c>
      <c r="H803" s="76">
        <f t="shared" si="96"/>
        <v>0</v>
      </c>
      <c r="I803" s="76">
        <f t="shared" si="96"/>
        <v>0</v>
      </c>
      <c r="J803" s="76">
        <f t="shared" si="96"/>
        <v>0</v>
      </c>
      <c r="K803" s="43">
        <f t="shared" si="97"/>
        <v>0</v>
      </c>
    </row>
    <row r="804" spans="1:11" ht="12.75" customHeight="1">
      <c r="A804" s="61" t="str">
        <f>"         "&amp;Labels!B73</f>
        <v xml:space="preserve">         Customer 5</v>
      </c>
      <c r="B804" s="76">
        <f t="shared" si="94"/>
        <v>0</v>
      </c>
      <c r="C804" s="76">
        <f t="shared" si="94"/>
        <v>0</v>
      </c>
      <c r="D804" s="76">
        <f t="shared" si="94"/>
        <v>0</v>
      </c>
      <c r="E804" s="76">
        <f t="shared" si="94"/>
        <v>0</v>
      </c>
      <c r="F804" s="43">
        <f t="shared" si="95"/>
        <v>0</v>
      </c>
      <c r="G804" s="76">
        <f t="shared" si="96"/>
        <v>0</v>
      </c>
      <c r="H804" s="76">
        <f t="shared" si="96"/>
        <v>0</v>
      </c>
      <c r="I804" s="76">
        <f t="shared" si="96"/>
        <v>0</v>
      </c>
      <c r="J804" s="76">
        <f t="shared" si="96"/>
        <v>0</v>
      </c>
      <c r="K804" s="43">
        <f t="shared" si="97"/>
        <v>0</v>
      </c>
    </row>
    <row r="805" spans="1:11" ht="12.75" customHeight="1">
      <c r="A805" s="61" t="str">
        <f>"         "&amp;Labels!B74</f>
        <v xml:space="preserve">         Customer 6</v>
      </c>
      <c r="B805" s="76">
        <f t="shared" si="94"/>
        <v>0</v>
      </c>
      <c r="C805" s="76">
        <f t="shared" si="94"/>
        <v>0</v>
      </c>
      <c r="D805" s="76">
        <f t="shared" si="94"/>
        <v>0</v>
      </c>
      <c r="E805" s="76">
        <f t="shared" si="94"/>
        <v>0</v>
      </c>
      <c r="F805" s="43">
        <f t="shared" si="95"/>
        <v>0</v>
      </c>
      <c r="G805" s="76">
        <f t="shared" si="96"/>
        <v>0</v>
      </c>
      <c r="H805" s="76">
        <f t="shared" si="96"/>
        <v>0</v>
      </c>
      <c r="I805" s="76">
        <f t="shared" si="96"/>
        <v>0</v>
      </c>
      <c r="J805" s="76">
        <f t="shared" si="96"/>
        <v>0</v>
      </c>
      <c r="K805" s="43">
        <f t="shared" si="97"/>
        <v>0</v>
      </c>
    </row>
    <row r="806" spans="1:11" ht="12.75" customHeight="1">
      <c r="A806" s="61" t="str">
        <f>"         "&amp;Labels!B75</f>
        <v xml:space="preserve">         Customer 7</v>
      </c>
      <c r="B806" s="76">
        <f t="shared" si="94"/>
        <v>0</v>
      </c>
      <c r="C806" s="76">
        <f t="shared" si="94"/>
        <v>0</v>
      </c>
      <c r="D806" s="76">
        <f t="shared" si="94"/>
        <v>0</v>
      </c>
      <c r="E806" s="76">
        <f t="shared" si="94"/>
        <v>0</v>
      </c>
      <c r="F806" s="43">
        <f t="shared" si="95"/>
        <v>0</v>
      </c>
      <c r="G806" s="76">
        <f t="shared" si="96"/>
        <v>0</v>
      </c>
      <c r="H806" s="76">
        <f t="shared" si="96"/>
        <v>0</v>
      </c>
      <c r="I806" s="76">
        <f t="shared" si="96"/>
        <v>0</v>
      </c>
      <c r="J806" s="76">
        <f t="shared" si="96"/>
        <v>0</v>
      </c>
      <c r="K806" s="43">
        <f t="shared" si="97"/>
        <v>0</v>
      </c>
    </row>
    <row r="807" spans="1:11" ht="12.75" customHeight="1">
      <c r="A807" s="61" t="str">
        <f>"         "&amp;Labels!B76</f>
        <v xml:space="preserve">         Customer 8</v>
      </c>
      <c r="B807" s="76">
        <f t="shared" si="94"/>
        <v>0</v>
      </c>
      <c r="C807" s="76">
        <f t="shared" si="94"/>
        <v>0</v>
      </c>
      <c r="D807" s="76">
        <f t="shared" si="94"/>
        <v>0</v>
      </c>
      <c r="E807" s="76">
        <f t="shared" si="94"/>
        <v>0</v>
      </c>
      <c r="F807" s="43">
        <f t="shared" si="95"/>
        <v>0</v>
      </c>
      <c r="G807" s="76">
        <f t="shared" si="96"/>
        <v>0</v>
      </c>
      <c r="H807" s="76">
        <f t="shared" si="96"/>
        <v>0</v>
      </c>
      <c r="I807" s="76">
        <f t="shared" si="96"/>
        <v>0</v>
      </c>
      <c r="J807" s="76">
        <f t="shared" si="96"/>
        <v>0</v>
      </c>
      <c r="K807" s="43">
        <f t="shared" si="97"/>
        <v>0</v>
      </c>
    </row>
    <row r="808" spans="1:11" ht="12.75" customHeight="1">
      <c r="A808" s="61" t="str">
        <f>"         "&amp;Labels!B77</f>
        <v xml:space="preserve">         Customer 9</v>
      </c>
      <c r="B808" s="76">
        <f t="shared" si="94"/>
        <v>0</v>
      </c>
      <c r="C808" s="76">
        <f t="shared" si="94"/>
        <v>0</v>
      </c>
      <c r="D808" s="76">
        <f t="shared" si="94"/>
        <v>0</v>
      </c>
      <c r="E808" s="76">
        <f t="shared" si="94"/>
        <v>0</v>
      </c>
      <c r="F808" s="43">
        <f t="shared" si="95"/>
        <v>0</v>
      </c>
      <c r="G808" s="76">
        <f t="shared" si="96"/>
        <v>0</v>
      </c>
      <c r="H808" s="76">
        <f t="shared" si="96"/>
        <v>0</v>
      </c>
      <c r="I808" s="76">
        <f t="shared" si="96"/>
        <v>0</v>
      </c>
      <c r="J808" s="76">
        <f t="shared" si="96"/>
        <v>0</v>
      </c>
      <c r="K808" s="43">
        <f t="shared" si="97"/>
        <v>0</v>
      </c>
    </row>
    <row r="809" spans="1:11" ht="12.75" customHeight="1">
      <c r="A809" s="61" t="str">
        <f>"         "&amp;Labels!B78</f>
        <v xml:space="preserve">         Customer 10</v>
      </c>
      <c r="B809" s="76">
        <f t="shared" si="94"/>
        <v>0</v>
      </c>
      <c r="C809" s="76">
        <f t="shared" si="94"/>
        <v>0</v>
      </c>
      <c r="D809" s="76">
        <f t="shared" si="94"/>
        <v>0</v>
      </c>
      <c r="E809" s="76">
        <f t="shared" si="94"/>
        <v>0</v>
      </c>
      <c r="F809" s="43">
        <f t="shared" si="95"/>
        <v>0</v>
      </c>
      <c r="G809" s="76">
        <f t="shared" si="96"/>
        <v>0</v>
      </c>
      <c r="H809" s="76">
        <f t="shared" si="96"/>
        <v>0</v>
      </c>
      <c r="I809" s="76">
        <f t="shared" si="96"/>
        <v>0</v>
      </c>
      <c r="J809" s="76">
        <f t="shared" si="96"/>
        <v>0</v>
      </c>
      <c r="K809" s="43">
        <f t="shared" si="97"/>
        <v>0</v>
      </c>
    </row>
    <row r="810" spans="1:11" ht="12.75" customHeight="1">
      <c r="A810" s="61" t="str">
        <f>"         "&amp;Labels!C68</f>
        <v xml:space="preserve">         Total</v>
      </c>
      <c r="B810" s="84">
        <f t="shared" si="94"/>
        <v>0</v>
      </c>
      <c r="C810" s="84">
        <f t="shared" si="94"/>
        <v>0</v>
      </c>
      <c r="D810" s="84">
        <f t="shared" si="94"/>
        <v>0</v>
      </c>
      <c r="E810" s="84">
        <f t="shared" si="94"/>
        <v>0</v>
      </c>
      <c r="F810" s="43">
        <f t="shared" si="95"/>
        <v>0</v>
      </c>
      <c r="G810" s="84">
        <f t="shared" si="96"/>
        <v>0</v>
      </c>
      <c r="H810" s="84">
        <f t="shared" si="96"/>
        <v>0</v>
      </c>
      <c r="I810" s="84">
        <f t="shared" si="96"/>
        <v>0</v>
      </c>
      <c r="J810" s="84">
        <f t="shared" si="96"/>
        <v>0</v>
      </c>
      <c r="K810" s="43">
        <f t="shared" si="97"/>
        <v>0</v>
      </c>
    </row>
    <row r="811" spans="1:11" ht="12.75" customHeight="1">
      <c r="A811" s="61" t="str">
        <f>"      "&amp;Labels!B86</f>
        <v xml:space="preserve">      Q 2</v>
      </c>
      <c r="B811" s="84"/>
      <c r="C811" s="84"/>
      <c r="D811" s="84"/>
      <c r="E811" s="84"/>
      <c r="F811" s="43"/>
      <c r="G811" s="84"/>
      <c r="H811" s="84"/>
      <c r="I811" s="84"/>
      <c r="J811" s="84"/>
      <c r="K811" s="43"/>
    </row>
    <row r="812" spans="1:11" ht="12.75" customHeight="1">
      <c r="A812" s="61" t="str">
        <f>"         "&amp;Labels!B69</f>
        <v xml:space="preserve">         Customer 1</v>
      </c>
      <c r="B812" s="76">
        <f t="shared" ref="B812:E822" si="98">SUM(B594,B703)</f>
        <v>0</v>
      </c>
      <c r="C812" s="76">
        <f t="shared" si="98"/>
        <v>0</v>
      </c>
      <c r="D812" s="76">
        <f t="shared" si="98"/>
        <v>0</v>
      </c>
      <c r="E812" s="76">
        <f t="shared" si="98"/>
        <v>0</v>
      </c>
      <c r="F812" s="43">
        <f t="shared" ref="F812:F822" si="99">SUM(B812:E812)</f>
        <v>0</v>
      </c>
      <c r="G812" s="76">
        <f t="shared" ref="G812:J822" si="100">SUM(G594,G703)</f>
        <v>0</v>
      </c>
      <c r="H812" s="76">
        <f t="shared" si="100"/>
        <v>0</v>
      </c>
      <c r="I812" s="76">
        <f t="shared" si="100"/>
        <v>0</v>
      </c>
      <c r="J812" s="76">
        <f t="shared" si="100"/>
        <v>0</v>
      </c>
      <c r="K812" s="43">
        <f t="shared" ref="K812:K822" si="101">SUM(G812:J812)</f>
        <v>0</v>
      </c>
    </row>
    <row r="813" spans="1:11" ht="12.75" customHeight="1">
      <c r="A813" s="61" t="str">
        <f>"         "&amp;Labels!B70</f>
        <v xml:space="preserve">         Customer 2</v>
      </c>
      <c r="B813" s="76">
        <f t="shared" si="98"/>
        <v>0</v>
      </c>
      <c r="C813" s="76">
        <f t="shared" si="98"/>
        <v>0</v>
      </c>
      <c r="D813" s="76">
        <f t="shared" si="98"/>
        <v>0</v>
      </c>
      <c r="E813" s="76">
        <f t="shared" si="98"/>
        <v>0</v>
      </c>
      <c r="F813" s="43">
        <f t="shared" si="99"/>
        <v>0</v>
      </c>
      <c r="G813" s="76">
        <f t="shared" si="100"/>
        <v>0</v>
      </c>
      <c r="H813" s="76">
        <f t="shared" si="100"/>
        <v>0</v>
      </c>
      <c r="I813" s="76">
        <f t="shared" si="100"/>
        <v>0</v>
      </c>
      <c r="J813" s="76">
        <f t="shared" si="100"/>
        <v>0</v>
      </c>
      <c r="K813" s="43">
        <f t="shared" si="101"/>
        <v>0</v>
      </c>
    </row>
    <row r="814" spans="1:11" ht="12.75" customHeight="1">
      <c r="A814" s="61" t="str">
        <f>"         "&amp;Labels!B71</f>
        <v xml:space="preserve">         Customer 3</v>
      </c>
      <c r="B814" s="76">
        <f t="shared" si="98"/>
        <v>0</v>
      </c>
      <c r="C814" s="76">
        <f t="shared" si="98"/>
        <v>0</v>
      </c>
      <c r="D814" s="76">
        <f t="shared" si="98"/>
        <v>0</v>
      </c>
      <c r="E814" s="76">
        <f t="shared" si="98"/>
        <v>0</v>
      </c>
      <c r="F814" s="43">
        <f t="shared" si="99"/>
        <v>0</v>
      </c>
      <c r="G814" s="76">
        <f t="shared" si="100"/>
        <v>0</v>
      </c>
      <c r="H814" s="76">
        <f t="shared" si="100"/>
        <v>0</v>
      </c>
      <c r="I814" s="76">
        <f t="shared" si="100"/>
        <v>0</v>
      </c>
      <c r="J814" s="76">
        <f t="shared" si="100"/>
        <v>0</v>
      </c>
      <c r="K814" s="43">
        <f t="shared" si="101"/>
        <v>0</v>
      </c>
    </row>
    <row r="815" spans="1:11" ht="12.75" customHeight="1">
      <c r="A815" s="61" t="str">
        <f>"         "&amp;Labels!B72</f>
        <v xml:space="preserve">         Customer 4</v>
      </c>
      <c r="B815" s="76">
        <f t="shared" si="98"/>
        <v>0</v>
      </c>
      <c r="C815" s="76">
        <f t="shared" si="98"/>
        <v>0</v>
      </c>
      <c r="D815" s="76">
        <f t="shared" si="98"/>
        <v>0</v>
      </c>
      <c r="E815" s="76">
        <f t="shared" si="98"/>
        <v>0</v>
      </c>
      <c r="F815" s="43">
        <f t="shared" si="99"/>
        <v>0</v>
      </c>
      <c r="G815" s="76">
        <f t="shared" si="100"/>
        <v>0</v>
      </c>
      <c r="H815" s="76">
        <f t="shared" si="100"/>
        <v>0</v>
      </c>
      <c r="I815" s="76">
        <f t="shared" si="100"/>
        <v>0</v>
      </c>
      <c r="J815" s="76">
        <f t="shared" si="100"/>
        <v>0</v>
      </c>
      <c r="K815" s="43">
        <f t="shared" si="101"/>
        <v>0</v>
      </c>
    </row>
    <row r="816" spans="1:11" ht="12.75" customHeight="1">
      <c r="A816" s="61" t="str">
        <f>"         "&amp;Labels!B73</f>
        <v xml:space="preserve">         Customer 5</v>
      </c>
      <c r="B816" s="76">
        <f t="shared" si="98"/>
        <v>0</v>
      </c>
      <c r="C816" s="76">
        <f t="shared" si="98"/>
        <v>0</v>
      </c>
      <c r="D816" s="76">
        <f t="shared" si="98"/>
        <v>0</v>
      </c>
      <c r="E816" s="76">
        <f t="shared" si="98"/>
        <v>0</v>
      </c>
      <c r="F816" s="43">
        <f t="shared" si="99"/>
        <v>0</v>
      </c>
      <c r="G816" s="76">
        <f t="shared" si="100"/>
        <v>0</v>
      </c>
      <c r="H816" s="76">
        <f t="shared" si="100"/>
        <v>0</v>
      </c>
      <c r="I816" s="76">
        <f t="shared" si="100"/>
        <v>0</v>
      </c>
      <c r="J816" s="76">
        <f t="shared" si="100"/>
        <v>0</v>
      </c>
      <c r="K816" s="43">
        <f t="shared" si="101"/>
        <v>0</v>
      </c>
    </row>
    <row r="817" spans="1:11" ht="12.75" customHeight="1">
      <c r="A817" s="61" t="str">
        <f>"         "&amp;Labels!B74</f>
        <v xml:space="preserve">         Customer 6</v>
      </c>
      <c r="B817" s="76">
        <f t="shared" si="98"/>
        <v>0</v>
      </c>
      <c r="C817" s="76">
        <f t="shared" si="98"/>
        <v>0</v>
      </c>
      <c r="D817" s="76">
        <f t="shared" si="98"/>
        <v>0</v>
      </c>
      <c r="E817" s="76">
        <f t="shared" si="98"/>
        <v>0</v>
      </c>
      <c r="F817" s="43">
        <f t="shared" si="99"/>
        <v>0</v>
      </c>
      <c r="G817" s="76">
        <f t="shared" si="100"/>
        <v>0</v>
      </c>
      <c r="H817" s="76">
        <f t="shared" si="100"/>
        <v>0</v>
      </c>
      <c r="I817" s="76">
        <f t="shared" si="100"/>
        <v>0</v>
      </c>
      <c r="J817" s="76">
        <f t="shared" si="100"/>
        <v>0</v>
      </c>
      <c r="K817" s="43">
        <f t="shared" si="101"/>
        <v>0</v>
      </c>
    </row>
    <row r="818" spans="1:11" ht="12.75" customHeight="1">
      <c r="A818" s="61" t="str">
        <f>"         "&amp;Labels!B75</f>
        <v xml:space="preserve">         Customer 7</v>
      </c>
      <c r="B818" s="76">
        <f t="shared" si="98"/>
        <v>0</v>
      </c>
      <c r="C818" s="76">
        <f t="shared" si="98"/>
        <v>0</v>
      </c>
      <c r="D818" s="76">
        <f t="shared" si="98"/>
        <v>0</v>
      </c>
      <c r="E818" s="76">
        <f t="shared" si="98"/>
        <v>0</v>
      </c>
      <c r="F818" s="43">
        <f t="shared" si="99"/>
        <v>0</v>
      </c>
      <c r="G818" s="76">
        <f t="shared" si="100"/>
        <v>0</v>
      </c>
      <c r="H818" s="76">
        <f t="shared" si="100"/>
        <v>0</v>
      </c>
      <c r="I818" s="76">
        <f t="shared" si="100"/>
        <v>0</v>
      </c>
      <c r="J818" s="76">
        <f t="shared" si="100"/>
        <v>0</v>
      </c>
      <c r="K818" s="43">
        <f t="shared" si="101"/>
        <v>0</v>
      </c>
    </row>
    <row r="819" spans="1:11" ht="12.75" customHeight="1">
      <c r="A819" s="61" t="str">
        <f>"         "&amp;Labels!B76</f>
        <v xml:space="preserve">         Customer 8</v>
      </c>
      <c r="B819" s="76">
        <f t="shared" si="98"/>
        <v>0</v>
      </c>
      <c r="C819" s="76">
        <f t="shared" si="98"/>
        <v>0</v>
      </c>
      <c r="D819" s="76">
        <f t="shared" si="98"/>
        <v>0</v>
      </c>
      <c r="E819" s="76">
        <f t="shared" si="98"/>
        <v>0</v>
      </c>
      <c r="F819" s="43">
        <f t="shared" si="99"/>
        <v>0</v>
      </c>
      <c r="G819" s="76">
        <f t="shared" si="100"/>
        <v>0</v>
      </c>
      <c r="H819" s="76">
        <f t="shared" si="100"/>
        <v>0</v>
      </c>
      <c r="I819" s="76">
        <f t="shared" si="100"/>
        <v>0</v>
      </c>
      <c r="J819" s="76">
        <f t="shared" si="100"/>
        <v>0</v>
      </c>
      <c r="K819" s="43">
        <f t="shared" si="101"/>
        <v>0</v>
      </c>
    </row>
    <row r="820" spans="1:11" ht="12.75" customHeight="1">
      <c r="A820" s="61" t="str">
        <f>"         "&amp;Labels!B77</f>
        <v xml:space="preserve">         Customer 9</v>
      </c>
      <c r="B820" s="76">
        <f t="shared" si="98"/>
        <v>0</v>
      </c>
      <c r="C820" s="76">
        <f t="shared" si="98"/>
        <v>0</v>
      </c>
      <c r="D820" s="76">
        <f t="shared" si="98"/>
        <v>0</v>
      </c>
      <c r="E820" s="76">
        <f t="shared" si="98"/>
        <v>0</v>
      </c>
      <c r="F820" s="43">
        <f t="shared" si="99"/>
        <v>0</v>
      </c>
      <c r="G820" s="76">
        <f t="shared" si="100"/>
        <v>0</v>
      </c>
      <c r="H820" s="76">
        <f t="shared" si="100"/>
        <v>0</v>
      </c>
      <c r="I820" s="76">
        <f t="shared" si="100"/>
        <v>0</v>
      </c>
      <c r="J820" s="76">
        <f t="shared" si="100"/>
        <v>0</v>
      </c>
      <c r="K820" s="43">
        <f t="shared" si="101"/>
        <v>0</v>
      </c>
    </row>
    <row r="821" spans="1:11" ht="12.75" customHeight="1">
      <c r="A821" s="61" t="str">
        <f>"         "&amp;Labels!B78</f>
        <v xml:space="preserve">         Customer 10</v>
      </c>
      <c r="B821" s="76">
        <f t="shared" si="98"/>
        <v>0</v>
      </c>
      <c r="C821" s="76">
        <f t="shared" si="98"/>
        <v>0</v>
      </c>
      <c r="D821" s="76">
        <f t="shared" si="98"/>
        <v>0</v>
      </c>
      <c r="E821" s="76">
        <f t="shared" si="98"/>
        <v>0</v>
      </c>
      <c r="F821" s="43">
        <f t="shared" si="99"/>
        <v>0</v>
      </c>
      <c r="G821" s="76">
        <f t="shared" si="100"/>
        <v>0</v>
      </c>
      <c r="H821" s="76">
        <f t="shared" si="100"/>
        <v>0</v>
      </c>
      <c r="I821" s="76">
        <f t="shared" si="100"/>
        <v>0</v>
      </c>
      <c r="J821" s="76">
        <f t="shared" si="100"/>
        <v>0</v>
      </c>
      <c r="K821" s="43">
        <f t="shared" si="101"/>
        <v>0</v>
      </c>
    </row>
    <row r="822" spans="1:11" ht="12.75" customHeight="1">
      <c r="A822" s="61" t="str">
        <f>"         "&amp;Labels!C68</f>
        <v xml:space="preserve">         Total</v>
      </c>
      <c r="B822" s="84">
        <f t="shared" si="98"/>
        <v>0</v>
      </c>
      <c r="C822" s="84">
        <f t="shared" si="98"/>
        <v>0</v>
      </c>
      <c r="D822" s="84">
        <f t="shared" si="98"/>
        <v>0</v>
      </c>
      <c r="E822" s="84">
        <f t="shared" si="98"/>
        <v>0</v>
      </c>
      <c r="F822" s="43">
        <f t="shared" si="99"/>
        <v>0</v>
      </c>
      <c r="G822" s="84">
        <f t="shared" si="100"/>
        <v>0</v>
      </c>
      <c r="H822" s="84">
        <f t="shared" si="100"/>
        <v>0</v>
      </c>
      <c r="I822" s="84">
        <f t="shared" si="100"/>
        <v>0</v>
      </c>
      <c r="J822" s="84">
        <f t="shared" si="100"/>
        <v>0</v>
      </c>
      <c r="K822" s="43">
        <f t="shared" si="101"/>
        <v>0</v>
      </c>
    </row>
    <row r="823" spans="1:11" ht="12.75" customHeight="1">
      <c r="A823" s="61" t="str">
        <f>"      "&amp;Labels!B87</f>
        <v xml:space="preserve">      Q 3</v>
      </c>
      <c r="B823" s="84"/>
      <c r="C823" s="84"/>
      <c r="D823" s="84"/>
      <c r="E823" s="84"/>
      <c r="F823" s="43"/>
      <c r="G823" s="84"/>
      <c r="H823" s="84"/>
      <c r="I823" s="84"/>
      <c r="J823" s="84"/>
      <c r="K823" s="43"/>
    </row>
    <row r="824" spans="1:11" ht="12.75" customHeight="1">
      <c r="A824" s="61" t="str">
        <f>"         "&amp;Labels!B69</f>
        <v xml:space="preserve">         Customer 1</v>
      </c>
      <c r="B824" s="76">
        <f t="shared" ref="B824:E834" si="102">SUM(B606,B715)</f>
        <v>0</v>
      </c>
      <c r="C824" s="76">
        <f t="shared" si="102"/>
        <v>0</v>
      </c>
      <c r="D824" s="76">
        <f t="shared" si="102"/>
        <v>0</v>
      </c>
      <c r="E824" s="76">
        <f t="shared" si="102"/>
        <v>0</v>
      </c>
      <c r="F824" s="43">
        <f t="shared" ref="F824:F834" si="103">SUM(B824:E824)</f>
        <v>0</v>
      </c>
      <c r="G824" s="76">
        <f t="shared" ref="G824:J834" si="104">SUM(G606,G715)</f>
        <v>0</v>
      </c>
      <c r="H824" s="76">
        <f t="shared" si="104"/>
        <v>0</v>
      </c>
      <c r="I824" s="76">
        <f t="shared" si="104"/>
        <v>0</v>
      </c>
      <c r="J824" s="76">
        <f t="shared" si="104"/>
        <v>0</v>
      </c>
      <c r="K824" s="43">
        <f t="shared" ref="K824:K834" si="105">SUM(G824:J824)</f>
        <v>0</v>
      </c>
    </row>
    <row r="825" spans="1:11" ht="12.75" customHeight="1">
      <c r="A825" s="61" t="str">
        <f>"         "&amp;Labels!B70</f>
        <v xml:space="preserve">         Customer 2</v>
      </c>
      <c r="B825" s="76">
        <f t="shared" si="102"/>
        <v>0</v>
      </c>
      <c r="C825" s="76">
        <f t="shared" si="102"/>
        <v>0</v>
      </c>
      <c r="D825" s="76">
        <f t="shared" si="102"/>
        <v>0</v>
      </c>
      <c r="E825" s="76">
        <f t="shared" si="102"/>
        <v>0</v>
      </c>
      <c r="F825" s="43">
        <f t="shared" si="103"/>
        <v>0</v>
      </c>
      <c r="G825" s="76">
        <f t="shared" si="104"/>
        <v>0</v>
      </c>
      <c r="H825" s="76">
        <f t="shared" si="104"/>
        <v>0</v>
      </c>
      <c r="I825" s="76">
        <f t="shared" si="104"/>
        <v>0</v>
      </c>
      <c r="J825" s="76">
        <f t="shared" si="104"/>
        <v>0</v>
      </c>
      <c r="K825" s="43">
        <f t="shared" si="105"/>
        <v>0</v>
      </c>
    </row>
    <row r="826" spans="1:11" ht="12.75" customHeight="1">
      <c r="A826" s="61" t="str">
        <f>"         "&amp;Labels!B71</f>
        <v xml:space="preserve">         Customer 3</v>
      </c>
      <c r="B826" s="76">
        <f t="shared" si="102"/>
        <v>0</v>
      </c>
      <c r="C826" s="76">
        <f t="shared" si="102"/>
        <v>0</v>
      </c>
      <c r="D826" s="76">
        <f t="shared" si="102"/>
        <v>0</v>
      </c>
      <c r="E826" s="76">
        <f t="shared" si="102"/>
        <v>0</v>
      </c>
      <c r="F826" s="43">
        <f t="shared" si="103"/>
        <v>0</v>
      </c>
      <c r="G826" s="76">
        <f t="shared" si="104"/>
        <v>0</v>
      </c>
      <c r="H826" s="76">
        <f t="shared" si="104"/>
        <v>0</v>
      </c>
      <c r="I826" s="76">
        <f t="shared" si="104"/>
        <v>0</v>
      </c>
      <c r="J826" s="76">
        <f t="shared" si="104"/>
        <v>0</v>
      </c>
      <c r="K826" s="43">
        <f t="shared" si="105"/>
        <v>0</v>
      </c>
    </row>
    <row r="827" spans="1:11" ht="12.75" customHeight="1">
      <c r="A827" s="61" t="str">
        <f>"         "&amp;Labels!B72</f>
        <v xml:space="preserve">         Customer 4</v>
      </c>
      <c r="B827" s="76">
        <f t="shared" si="102"/>
        <v>0</v>
      </c>
      <c r="C827" s="76">
        <f t="shared" si="102"/>
        <v>0</v>
      </c>
      <c r="D827" s="76">
        <f t="shared" si="102"/>
        <v>0</v>
      </c>
      <c r="E827" s="76">
        <f t="shared" si="102"/>
        <v>0</v>
      </c>
      <c r="F827" s="43">
        <f t="shared" si="103"/>
        <v>0</v>
      </c>
      <c r="G827" s="76">
        <f t="shared" si="104"/>
        <v>0</v>
      </c>
      <c r="H827" s="76">
        <f t="shared" si="104"/>
        <v>0</v>
      </c>
      <c r="I827" s="76">
        <f t="shared" si="104"/>
        <v>0</v>
      </c>
      <c r="J827" s="76">
        <f t="shared" si="104"/>
        <v>0</v>
      </c>
      <c r="K827" s="43">
        <f t="shared" si="105"/>
        <v>0</v>
      </c>
    </row>
    <row r="828" spans="1:11" ht="12.75" customHeight="1">
      <c r="A828" s="61" t="str">
        <f>"         "&amp;Labels!B73</f>
        <v xml:space="preserve">         Customer 5</v>
      </c>
      <c r="B828" s="76">
        <f t="shared" si="102"/>
        <v>0</v>
      </c>
      <c r="C828" s="76">
        <f t="shared" si="102"/>
        <v>0</v>
      </c>
      <c r="D828" s="76">
        <f t="shared" si="102"/>
        <v>0</v>
      </c>
      <c r="E828" s="76">
        <f t="shared" si="102"/>
        <v>0</v>
      </c>
      <c r="F828" s="43">
        <f t="shared" si="103"/>
        <v>0</v>
      </c>
      <c r="G828" s="76">
        <f t="shared" si="104"/>
        <v>0</v>
      </c>
      <c r="H828" s="76">
        <f t="shared" si="104"/>
        <v>0</v>
      </c>
      <c r="I828" s="76">
        <f t="shared" si="104"/>
        <v>0</v>
      </c>
      <c r="J828" s="76">
        <f t="shared" si="104"/>
        <v>0</v>
      </c>
      <c r="K828" s="43">
        <f t="shared" si="105"/>
        <v>0</v>
      </c>
    </row>
    <row r="829" spans="1:11" ht="12.75" customHeight="1">
      <c r="A829" s="61" t="str">
        <f>"         "&amp;Labels!B74</f>
        <v xml:space="preserve">         Customer 6</v>
      </c>
      <c r="B829" s="76">
        <f t="shared" si="102"/>
        <v>0</v>
      </c>
      <c r="C829" s="76">
        <f t="shared" si="102"/>
        <v>0</v>
      </c>
      <c r="D829" s="76">
        <f t="shared" si="102"/>
        <v>0</v>
      </c>
      <c r="E829" s="76">
        <f t="shared" si="102"/>
        <v>0</v>
      </c>
      <c r="F829" s="43">
        <f t="shared" si="103"/>
        <v>0</v>
      </c>
      <c r="G829" s="76">
        <f t="shared" si="104"/>
        <v>0</v>
      </c>
      <c r="H829" s="76">
        <f t="shared" si="104"/>
        <v>0</v>
      </c>
      <c r="I829" s="76">
        <f t="shared" si="104"/>
        <v>0</v>
      </c>
      <c r="J829" s="76">
        <f t="shared" si="104"/>
        <v>0</v>
      </c>
      <c r="K829" s="43">
        <f t="shared" si="105"/>
        <v>0</v>
      </c>
    </row>
    <row r="830" spans="1:11" ht="12.75" customHeight="1">
      <c r="A830" s="61" t="str">
        <f>"         "&amp;Labels!B75</f>
        <v xml:space="preserve">         Customer 7</v>
      </c>
      <c r="B830" s="76">
        <f t="shared" si="102"/>
        <v>0</v>
      </c>
      <c r="C830" s="76">
        <f t="shared" si="102"/>
        <v>0</v>
      </c>
      <c r="D830" s="76">
        <f t="shared" si="102"/>
        <v>0</v>
      </c>
      <c r="E830" s="76">
        <f t="shared" si="102"/>
        <v>0</v>
      </c>
      <c r="F830" s="43">
        <f t="shared" si="103"/>
        <v>0</v>
      </c>
      <c r="G830" s="76">
        <f t="shared" si="104"/>
        <v>0</v>
      </c>
      <c r="H830" s="76">
        <f t="shared" si="104"/>
        <v>0</v>
      </c>
      <c r="I830" s="76">
        <f t="shared" si="104"/>
        <v>0</v>
      </c>
      <c r="J830" s="76">
        <f t="shared" si="104"/>
        <v>0</v>
      </c>
      <c r="K830" s="43">
        <f t="shared" si="105"/>
        <v>0</v>
      </c>
    </row>
    <row r="831" spans="1:11" ht="12.75" customHeight="1">
      <c r="A831" s="61" t="str">
        <f>"         "&amp;Labels!B76</f>
        <v xml:space="preserve">         Customer 8</v>
      </c>
      <c r="B831" s="76">
        <f t="shared" si="102"/>
        <v>0</v>
      </c>
      <c r="C831" s="76">
        <f t="shared" si="102"/>
        <v>0</v>
      </c>
      <c r="D831" s="76">
        <f t="shared" si="102"/>
        <v>0</v>
      </c>
      <c r="E831" s="76">
        <f t="shared" si="102"/>
        <v>0</v>
      </c>
      <c r="F831" s="43">
        <f t="shared" si="103"/>
        <v>0</v>
      </c>
      <c r="G831" s="76">
        <f t="shared" si="104"/>
        <v>0</v>
      </c>
      <c r="H831" s="76">
        <f t="shared" si="104"/>
        <v>0</v>
      </c>
      <c r="I831" s="76">
        <f t="shared" si="104"/>
        <v>0</v>
      </c>
      <c r="J831" s="76">
        <f t="shared" si="104"/>
        <v>0</v>
      </c>
      <c r="K831" s="43">
        <f t="shared" si="105"/>
        <v>0</v>
      </c>
    </row>
    <row r="832" spans="1:11" ht="12.75" customHeight="1">
      <c r="A832" s="61" t="str">
        <f>"         "&amp;Labels!B77</f>
        <v xml:space="preserve">         Customer 9</v>
      </c>
      <c r="B832" s="76">
        <f t="shared" si="102"/>
        <v>0</v>
      </c>
      <c r="C832" s="76">
        <f t="shared" si="102"/>
        <v>0</v>
      </c>
      <c r="D832" s="76">
        <f t="shared" si="102"/>
        <v>0</v>
      </c>
      <c r="E832" s="76">
        <f t="shared" si="102"/>
        <v>0</v>
      </c>
      <c r="F832" s="43">
        <f t="shared" si="103"/>
        <v>0</v>
      </c>
      <c r="G832" s="76">
        <f t="shared" si="104"/>
        <v>0</v>
      </c>
      <c r="H832" s="76">
        <f t="shared" si="104"/>
        <v>0</v>
      </c>
      <c r="I832" s="76">
        <f t="shared" si="104"/>
        <v>0</v>
      </c>
      <c r="J832" s="76">
        <f t="shared" si="104"/>
        <v>0</v>
      </c>
      <c r="K832" s="43">
        <f t="shared" si="105"/>
        <v>0</v>
      </c>
    </row>
    <row r="833" spans="1:11" ht="12.75" customHeight="1">
      <c r="A833" s="61" t="str">
        <f>"         "&amp;Labels!B78</f>
        <v xml:space="preserve">         Customer 10</v>
      </c>
      <c r="B833" s="76">
        <f t="shared" si="102"/>
        <v>0</v>
      </c>
      <c r="C833" s="76">
        <f t="shared" si="102"/>
        <v>0</v>
      </c>
      <c r="D833" s="76">
        <f t="shared" si="102"/>
        <v>0</v>
      </c>
      <c r="E833" s="76">
        <f t="shared" si="102"/>
        <v>0</v>
      </c>
      <c r="F833" s="43">
        <f t="shared" si="103"/>
        <v>0</v>
      </c>
      <c r="G833" s="76">
        <f t="shared" si="104"/>
        <v>0</v>
      </c>
      <c r="H833" s="76">
        <f t="shared" si="104"/>
        <v>0</v>
      </c>
      <c r="I833" s="76">
        <f t="shared" si="104"/>
        <v>0</v>
      </c>
      <c r="J833" s="76">
        <f t="shared" si="104"/>
        <v>0</v>
      </c>
      <c r="K833" s="43">
        <f t="shared" si="105"/>
        <v>0</v>
      </c>
    </row>
    <row r="834" spans="1:11" ht="12.75" customHeight="1">
      <c r="A834" s="61" t="str">
        <f>"         "&amp;Labels!C68</f>
        <v xml:space="preserve">         Total</v>
      </c>
      <c r="B834" s="84">
        <f t="shared" si="102"/>
        <v>0</v>
      </c>
      <c r="C834" s="84">
        <f t="shared" si="102"/>
        <v>0</v>
      </c>
      <c r="D834" s="84">
        <f t="shared" si="102"/>
        <v>0</v>
      </c>
      <c r="E834" s="84">
        <f t="shared" si="102"/>
        <v>0</v>
      </c>
      <c r="F834" s="43">
        <f t="shared" si="103"/>
        <v>0</v>
      </c>
      <c r="G834" s="84">
        <f t="shared" si="104"/>
        <v>0</v>
      </c>
      <c r="H834" s="84">
        <f t="shared" si="104"/>
        <v>0</v>
      </c>
      <c r="I834" s="84">
        <f t="shared" si="104"/>
        <v>0</v>
      </c>
      <c r="J834" s="84">
        <f t="shared" si="104"/>
        <v>0</v>
      </c>
      <c r="K834" s="43">
        <f t="shared" si="105"/>
        <v>0</v>
      </c>
    </row>
    <row r="835" spans="1:11" ht="12.75" customHeight="1">
      <c r="A835" s="61" t="str">
        <f>"      "&amp;Labels!B88</f>
        <v xml:space="preserve">      Q 4</v>
      </c>
      <c r="B835" s="84"/>
      <c r="C835" s="84"/>
      <c r="D835" s="84"/>
      <c r="E835" s="84"/>
      <c r="F835" s="43"/>
      <c r="G835" s="84"/>
      <c r="H835" s="84"/>
      <c r="I835" s="84"/>
      <c r="J835" s="84"/>
      <c r="K835" s="43"/>
    </row>
    <row r="836" spans="1:11" ht="12.75" customHeight="1">
      <c r="A836" s="61" t="str">
        <f>"         "&amp;Labels!B69</f>
        <v xml:space="preserve">         Customer 1</v>
      </c>
      <c r="B836" s="76">
        <f t="shared" ref="B836:E846" si="106">SUM(B618,B727)</f>
        <v>0</v>
      </c>
      <c r="C836" s="76">
        <f t="shared" si="106"/>
        <v>0</v>
      </c>
      <c r="D836" s="76">
        <f t="shared" si="106"/>
        <v>0</v>
      </c>
      <c r="E836" s="76">
        <f t="shared" si="106"/>
        <v>0</v>
      </c>
      <c r="F836" s="43">
        <f t="shared" ref="F836:F846" si="107">SUM(B836:E836)</f>
        <v>0</v>
      </c>
      <c r="G836" s="76">
        <f t="shared" ref="G836:J846" si="108">SUM(G618,G727)</f>
        <v>0</v>
      </c>
      <c r="H836" s="76">
        <f t="shared" si="108"/>
        <v>0</v>
      </c>
      <c r="I836" s="76">
        <f t="shared" si="108"/>
        <v>0</v>
      </c>
      <c r="J836" s="76">
        <f t="shared" si="108"/>
        <v>0</v>
      </c>
      <c r="K836" s="43">
        <f t="shared" ref="K836:K846" si="109">SUM(G836:J836)</f>
        <v>0</v>
      </c>
    </row>
    <row r="837" spans="1:11" ht="12.75" customHeight="1">
      <c r="A837" s="61" t="str">
        <f>"         "&amp;Labels!B70</f>
        <v xml:space="preserve">         Customer 2</v>
      </c>
      <c r="B837" s="76">
        <f t="shared" si="106"/>
        <v>0</v>
      </c>
      <c r="C837" s="76">
        <f t="shared" si="106"/>
        <v>0</v>
      </c>
      <c r="D837" s="76">
        <f t="shared" si="106"/>
        <v>0</v>
      </c>
      <c r="E837" s="76">
        <f t="shared" si="106"/>
        <v>0</v>
      </c>
      <c r="F837" s="43">
        <f t="shared" si="107"/>
        <v>0</v>
      </c>
      <c r="G837" s="76">
        <f t="shared" si="108"/>
        <v>0</v>
      </c>
      <c r="H837" s="76">
        <f t="shared" si="108"/>
        <v>0</v>
      </c>
      <c r="I837" s="76">
        <f t="shared" si="108"/>
        <v>0</v>
      </c>
      <c r="J837" s="76">
        <f t="shared" si="108"/>
        <v>0</v>
      </c>
      <c r="K837" s="43">
        <f t="shared" si="109"/>
        <v>0</v>
      </c>
    </row>
    <row r="838" spans="1:11" ht="12.75" customHeight="1">
      <c r="A838" s="61" t="str">
        <f>"         "&amp;Labels!B71</f>
        <v xml:space="preserve">         Customer 3</v>
      </c>
      <c r="B838" s="76">
        <f t="shared" si="106"/>
        <v>0</v>
      </c>
      <c r="C838" s="76">
        <f t="shared" si="106"/>
        <v>0</v>
      </c>
      <c r="D838" s="76">
        <f t="shared" si="106"/>
        <v>0</v>
      </c>
      <c r="E838" s="76">
        <f t="shared" si="106"/>
        <v>0</v>
      </c>
      <c r="F838" s="43">
        <f t="shared" si="107"/>
        <v>0</v>
      </c>
      <c r="G838" s="76">
        <f t="shared" si="108"/>
        <v>0</v>
      </c>
      <c r="H838" s="76">
        <f t="shared" si="108"/>
        <v>0</v>
      </c>
      <c r="I838" s="76">
        <f t="shared" si="108"/>
        <v>0</v>
      </c>
      <c r="J838" s="76">
        <f t="shared" si="108"/>
        <v>0</v>
      </c>
      <c r="K838" s="43">
        <f t="shared" si="109"/>
        <v>0</v>
      </c>
    </row>
    <row r="839" spans="1:11" ht="12.75" customHeight="1">
      <c r="A839" s="61" t="str">
        <f>"         "&amp;Labels!B72</f>
        <v xml:space="preserve">         Customer 4</v>
      </c>
      <c r="B839" s="76">
        <f t="shared" si="106"/>
        <v>0</v>
      </c>
      <c r="C839" s="76">
        <f t="shared" si="106"/>
        <v>0</v>
      </c>
      <c r="D839" s="76">
        <f t="shared" si="106"/>
        <v>0</v>
      </c>
      <c r="E839" s="76">
        <f t="shared" si="106"/>
        <v>0</v>
      </c>
      <c r="F839" s="43">
        <f t="shared" si="107"/>
        <v>0</v>
      </c>
      <c r="G839" s="76">
        <f t="shared" si="108"/>
        <v>0</v>
      </c>
      <c r="H839" s="76">
        <f t="shared" si="108"/>
        <v>0</v>
      </c>
      <c r="I839" s="76">
        <f t="shared" si="108"/>
        <v>0</v>
      </c>
      <c r="J839" s="76">
        <f t="shared" si="108"/>
        <v>0</v>
      </c>
      <c r="K839" s="43">
        <f t="shared" si="109"/>
        <v>0</v>
      </c>
    </row>
    <row r="840" spans="1:11" ht="12.75" customHeight="1">
      <c r="A840" s="61" t="str">
        <f>"         "&amp;Labels!B73</f>
        <v xml:space="preserve">         Customer 5</v>
      </c>
      <c r="B840" s="76">
        <f t="shared" si="106"/>
        <v>0</v>
      </c>
      <c r="C840" s="76">
        <f t="shared" si="106"/>
        <v>0</v>
      </c>
      <c r="D840" s="76">
        <f t="shared" si="106"/>
        <v>0</v>
      </c>
      <c r="E840" s="76">
        <f t="shared" si="106"/>
        <v>0</v>
      </c>
      <c r="F840" s="43">
        <f t="shared" si="107"/>
        <v>0</v>
      </c>
      <c r="G840" s="76">
        <f t="shared" si="108"/>
        <v>0</v>
      </c>
      <c r="H840" s="76">
        <f t="shared" si="108"/>
        <v>0</v>
      </c>
      <c r="I840" s="76">
        <f t="shared" si="108"/>
        <v>0</v>
      </c>
      <c r="J840" s="76">
        <f t="shared" si="108"/>
        <v>0</v>
      </c>
      <c r="K840" s="43">
        <f t="shared" si="109"/>
        <v>0</v>
      </c>
    </row>
    <row r="841" spans="1:11" ht="12.75" customHeight="1">
      <c r="A841" s="61" t="str">
        <f>"         "&amp;Labels!B74</f>
        <v xml:space="preserve">         Customer 6</v>
      </c>
      <c r="B841" s="76">
        <f t="shared" si="106"/>
        <v>0</v>
      </c>
      <c r="C841" s="76">
        <f t="shared" si="106"/>
        <v>0</v>
      </c>
      <c r="D841" s="76">
        <f t="shared" si="106"/>
        <v>0</v>
      </c>
      <c r="E841" s="76">
        <f t="shared" si="106"/>
        <v>0</v>
      </c>
      <c r="F841" s="43">
        <f t="shared" si="107"/>
        <v>0</v>
      </c>
      <c r="G841" s="76">
        <f t="shared" si="108"/>
        <v>0</v>
      </c>
      <c r="H841" s="76">
        <f t="shared" si="108"/>
        <v>0</v>
      </c>
      <c r="I841" s="76">
        <f t="shared" si="108"/>
        <v>0</v>
      </c>
      <c r="J841" s="76">
        <f t="shared" si="108"/>
        <v>0</v>
      </c>
      <c r="K841" s="43">
        <f t="shared" si="109"/>
        <v>0</v>
      </c>
    </row>
    <row r="842" spans="1:11" ht="12.75" customHeight="1">
      <c r="A842" s="61" t="str">
        <f>"         "&amp;Labels!B75</f>
        <v xml:space="preserve">         Customer 7</v>
      </c>
      <c r="B842" s="76">
        <f t="shared" si="106"/>
        <v>0</v>
      </c>
      <c r="C842" s="76">
        <f t="shared" si="106"/>
        <v>0</v>
      </c>
      <c r="D842" s="76">
        <f t="shared" si="106"/>
        <v>0</v>
      </c>
      <c r="E842" s="76">
        <f t="shared" si="106"/>
        <v>0</v>
      </c>
      <c r="F842" s="43">
        <f t="shared" si="107"/>
        <v>0</v>
      </c>
      <c r="G842" s="76">
        <f t="shared" si="108"/>
        <v>0</v>
      </c>
      <c r="H842" s="76">
        <f t="shared" si="108"/>
        <v>0</v>
      </c>
      <c r="I842" s="76">
        <f t="shared" si="108"/>
        <v>0</v>
      </c>
      <c r="J842" s="76">
        <f t="shared" si="108"/>
        <v>0</v>
      </c>
      <c r="K842" s="43">
        <f t="shared" si="109"/>
        <v>0</v>
      </c>
    </row>
    <row r="843" spans="1:11" ht="12.75" customHeight="1">
      <c r="A843" s="61" t="str">
        <f>"         "&amp;Labels!B76</f>
        <v xml:space="preserve">         Customer 8</v>
      </c>
      <c r="B843" s="76">
        <f t="shared" si="106"/>
        <v>0</v>
      </c>
      <c r="C843" s="76">
        <f t="shared" si="106"/>
        <v>0</v>
      </c>
      <c r="D843" s="76">
        <f t="shared" si="106"/>
        <v>0</v>
      </c>
      <c r="E843" s="76">
        <f t="shared" si="106"/>
        <v>0</v>
      </c>
      <c r="F843" s="43">
        <f t="shared" si="107"/>
        <v>0</v>
      </c>
      <c r="G843" s="76">
        <f t="shared" si="108"/>
        <v>0</v>
      </c>
      <c r="H843" s="76">
        <f t="shared" si="108"/>
        <v>0</v>
      </c>
      <c r="I843" s="76">
        <f t="shared" si="108"/>
        <v>0</v>
      </c>
      <c r="J843" s="76">
        <f t="shared" si="108"/>
        <v>0</v>
      </c>
      <c r="K843" s="43">
        <f t="shared" si="109"/>
        <v>0</v>
      </c>
    </row>
    <row r="844" spans="1:11" ht="12.75" customHeight="1">
      <c r="A844" s="61" t="str">
        <f>"         "&amp;Labels!B77</f>
        <v xml:space="preserve">         Customer 9</v>
      </c>
      <c r="B844" s="76">
        <f t="shared" si="106"/>
        <v>0</v>
      </c>
      <c r="C844" s="76">
        <f t="shared" si="106"/>
        <v>0</v>
      </c>
      <c r="D844" s="76">
        <f t="shared" si="106"/>
        <v>0</v>
      </c>
      <c r="E844" s="76">
        <f t="shared" si="106"/>
        <v>0</v>
      </c>
      <c r="F844" s="43">
        <f t="shared" si="107"/>
        <v>0</v>
      </c>
      <c r="G844" s="76">
        <f t="shared" si="108"/>
        <v>0</v>
      </c>
      <c r="H844" s="76">
        <f t="shared" si="108"/>
        <v>0</v>
      </c>
      <c r="I844" s="76">
        <f t="shared" si="108"/>
        <v>0</v>
      </c>
      <c r="J844" s="76">
        <f t="shared" si="108"/>
        <v>0</v>
      </c>
      <c r="K844" s="43">
        <f t="shared" si="109"/>
        <v>0</v>
      </c>
    </row>
    <row r="845" spans="1:11" ht="12.75" customHeight="1">
      <c r="A845" s="61" t="str">
        <f>"         "&amp;Labels!B78</f>
        <v xml:space="preserve">         Customer 10</v>
      </c>
      <c r="B845" s="76">
        <f t="shared" si="106"/>
        <v>0</v>
      </c>
      <c r="C845" s="76">
        <f t="shared" si="106"/>
        <v>0</v>
      </c>
      <c r="D845" s="76">
        <f t="shared" si="106"/>
        <v>0</v>
      </c>
      <c r="E845" s="76">
        <f t="shared" si="106"/>
        <v>0</v>
      </c>
      <c r="F845" s="43">
        <f t="shared" si="107"/>
        <v>0</v>
      </c>
      <c r="G845" s="76">
        <f t="shared" si="108"/>
        <v>0</v>
      </c>
      <c r="H845" s="76">
        <f t="shared" si="108"/>
        <v>0</v>
      </c>
      <c r="I845" s="76">
        <f t="shared" si="108"/>
        <v>0</v>
      </c>
      <c r="J845" s="76">
        <f t="shared" si="108"/>
        <v>0</v>
      </c>
      <c r="K845" s="43">
        <f t="shared" si="109"/>
        <v>0</v>
      </c>
    </row>
    <row r="846" spans="1:11" ht="12.75" customHeight="1">
      <c r="A846" s="61" t="str">
        <f>"         "&amp;Labels!C68</f>
        <v xml:space="preserve">         Total</v>
      </c>
      <c r="B846" s="84">
        <f t="shared" si="106"/>
        <v>0</v>
      </c>
      <c r="C846" s="84">
        <f t="shared" si="106"/>
        <v>0</v>
      </c>
      <c r="D846" s="84">
        <f t="shared" si="106"/>
        <v>0</v>
      </c>
      <c r="E846" s="84">
        <f t="shared" si="106"/>
        <v>0</v>
      </c>
      <c r="F846" s="43">
        <f t="shared" si="107"/>
        <v>0</v>
      </c>
      <c r="G846" s="84">
        <f t="shared" si="108"/>
        <v>0</v>
      </c>
      <c r="H846" s="84">
        <f t="shared" si="108"/>
        <v>0</v>
      </c>
      <c r="I846" s="84">
        <f t="shared" si="108"/>
        <v>0</v>
      </c>
      <c r="J846" s="84">
        <f t="shared" si="108"/>
        <v>0</v>
      </c>
      <c r="K846" s="43">
        <f t="shared" si="109"/>
        <v>0</v>
      </c>
    </row>
    <row r="847" spans="1:11" ht="12.75" customHeight="1">
      <c r="A847" s="61" t="str">
        <f>"      "&amp;Labels!B89</f>
        <v xml:space="preserve">      Q 5</v>
      </c>
      <c r="B847" s="84"/>
      <c r="C847" s="84"/>
      <c r="D847" s="84"/>
      <c r="E847" s="84"/>
      <c r="F847" s="43"/>
      <c r="G847" s="84"/>
      <c r="H847" s="84"/>
      <c r="I847" s="84"/>
      <c r="J847" s="84"/>
      <c r="K847" s="43"/>
    </row>
    <row r="848" spans="1:11" ht="12.75" customHeight="1">
      <c r="A848" s="61" t="str">
        <f>"         "&amp;Labels!B69</f>
        <v xml:space="preserve">         Customer 1</v>
      </c>
      <c r="B848" s="76">
        <f t="shared" ref="B848:E858" si="110">SUM(B630,B739)</f>
        <v>0</v>
      </c>
      <c r="C848" s="76">
        <f t="shared" si="110"/>
        <v>0</v>
      </c>
      <c r="D848" s="76">
        <f t="shared" si="110"/>
        <v>0</v>
      </c>
      <c r="E848" s="76">
        <f t="shared" si="110"/>
        <v>0</v>
      </c>
      <c r="F848" s="43">
        <f t="shared" ref="F848:F858" si="111">SUM(B848:E848)</f>
        <v>0</v>
      </c>
      <c r="G848" s="76">
        <f t="shared" ref="G848:J858" si="112">SUM(G630,G739)</f>
        <v>0</v>
      </c>
      <c r="H848" s="76">
        <f t="shared" si="112"/>
        <v>0</v>
      </c>
      <c r="I848" s="76">
        <f t="shared" si="112"/>
        <v>0</v>
      </c>
      <c r="J848" s="76">
        <f t="shared" si="112"/>
        <v>0</v>
      </c>
      <c r="K848" s="43">
        <f t="shared" ref="K848:K858" si="113">SUM(G848:J848)</f>
        <v>0</v>
      </c>
    </row>
    <row r="849" spans="1:11" ht="12.75" customHeight="1">
      <c r="A849" s="61" t="str">
        <f>"         "&amp;Labels!B70</f>
        <v xml:space="preserve">         Customer 2</v>
      </c>
      <c r="B849" s="76">
        <f t="shared" si="110"/>
        <v>0</v>
      </c>
      <c r="C849" s="76">
        <f t="shared" si="110"/>
        <v>0</v>
      </c>
      <c r="D849" s="76">
        <f t="shared" si="110"/>
        <v>0</v>
      </c>
      <c r="E849" s="76">
        <f t="shared" si="110"/>
        <v>0</v>
      </c>
      <c r="F849" s="43">
        <f t="shared" si="111"/>
        <v>0</v>
      </c>
      <c r="G849" s="76">
        <f t="shared" si="112"/>
        <v>0</v>
      </c>
      <c r="H849" s="76">
        <f t="shared" si="112"/>
        <v>0</v>
      </c>
      <c r="I849" s="76">
        <f t="shared" si="112"/>
        <v>0</v>
      </c>
      <c r="J849" s="76">
        <f t="shared" si="112"/>
        <v>0</v>
      </c>
      <c r="K849" s="43">
        <f t="shared" si="113"/>
        <v>0</v>
      </c>
    </row>
    <row r="850" spans="1:11" ht="12.75" customHeight="1">
      <c r="A850" s="61" t="str">
        <f>"         "&amp;Labels!B71</f>
        <v xml:space="preserve">         Customer 3</v>
      </c>
      <c r="B850" s="76">
        <f t="shared" si="110"/>
        <v>0</v>
      </c>
      <c r="C850" s="76">
        <f t="shared" si="110"/>
        <v>0</v>
      </c>
      <c r="D850" s="76">
        <f t="shared" si="110"/>
        <v>0</v>
      </c>
      <c r="E850" s="76">
        <f t="shared" si="110"/>
        <v>0</v>
      </c>
      <c r="F850" s="43">
        <f t="shared" si="111"/>
        <v>0</v>
      </c>
      <c r="G850" s="76">
        <f t="shared" si="112"/>
        <v>0</v>
      </c>
      <c r="H850" s="76">
        <f t="shared" si="112"/>
        <v>0</v>
      </c>
      <c r="I850" s="76">
        <f t="shared" si="112"/>
        <v>0</v>
      </c>
      <c r="J850" s="76">
        <f t="shared" si="112"/>
        <v>0</v>
      </c>
      <c r="K850" s="43">
        <f t="shared" si="113"/>
        <v>0</v>
      </c>
    </row>
    <row r="851" spans="1:11" ht="12.75" customHeight="1">
      <c r="A851" s="61" t="str">
        <f>"         "&amp;Labels!B72</f>
        <v xml:space="preserve">         Customer 4</v>
      </c>
      <c r="B851" s="76">
        <f t="shared" si="110"/>
        <v>0</v>
      </c>
      <c r="C851" s="76">
        <f t="shared" si="110"/>
        <v>0</v>
      </c>
      <c r="D851" s="76">
        <f t="shared" si="110"/>
        <v>0</v>
      </c>
      <c r="E851" s="76">
        <f t="shared" si="110"/>
        <v>0</v>
      </c>
      <c r="F851" s="43">
        <f t="shared" si="111"/>
        <v>0</v>
      </c>
      <c r="G851" s="76">
        <f t="shared" si="112"/>
        <v>0</v>
      </c>
      <c r="H851" s="76">
        <f t="shared" si="112"/>
        <v>0</v>
      </c>
      <c r="I851" s="76">
        <f t="shared" si="112"/>
        <v>0</v>
      </c>
      <c r="J851" s="76">
        <f t="shared" si="112"/>
        <v>0</v>
      </c>
      <c r="K851" s="43">
        <f t="shared" si="113"/>
        <v>0</v>
      </c>
    </row>
    <row r="852" spans="1:11" ht="12.75" customHeight="1">
      <c r="A852" s="61" t="str">
        <f>"         "&amp;Labels!B73</f>
        <v xml:space="preserve">         Customer 5</v>
      </c>
      <c r="B852" s="76">
        <f t="shared" si="110"/>
        <v>0</v>
      </c>
      <c r="C852" s="76">
        <f t="shared" si="110"/>
        <v>0</v>
      </c>
      <c r="D852" s="76">
        <f t="shared" si="110"/>
        <v>0</v>
      </c>
      <c r="E852" s="76">
        <f t="shared" si="110"/>
        <v>0</v>
      </c>
      <c r="F852" s="43">
        <f t="shared" si="111"/>
        <v>0</v>
      </c>
      <c r="G852" s="76">
        <f t="shared" si="112"/>
        <v>0</v>
      </c>
      <c r="H852" s="76">
        <f t="shared" si="112"/>
        <v>0</v>
      </c>
      <c r="I852" s="76">
        <f t="shared" si="112"/>
        <v>0</v>
      </c>
      <c r="J852" s="76">
        <f t="shared" si="112"/>
        <v>0</v>
      </c>
      <c r="K852" s="43">
        <f t="shared" si="113"/>
        <v>0</v>
      </c>
    </row>
    <row r="853" spans="1:11" ht="12.75" customHeight="1">
      <c r="A853" s="61" t="str">
        <f>"         "&amp;Labels!B74</f>
        <v xml:space="preserve">         Customer 6</v>
      </c>
      <c r="B853" s="76">
        <f t="shared" si="110"/>
        <v>0</v>
      </c>
      <c r="C853" s="76">
        <f t="shared" si="110"/>
        <v>0</v>
      </c>
      <c r="D853" s="76">
        <f t="shared" si="110"/>
        <v>0</v>
      </c>
      <c r="E853" s="76">
        <f t="shared" si="110"/>
        <v>0</v>
      </c>
      <c r="F853" s="43">
        <f t="shared" si="111"/>
        <v>0</v>
      </c>
      <c r="G853" s="76">
        <f t="shared" si="112"/>
        <v>0</v>
      </c>
      <c r="H853" s="76">
        <f t="shared" si="112"/>
        <v>0</v>
      </c>
      <c r="I853" s="76">
        <f t="shared" si="112"/>
        <v>0</v>
      </c>
      <c r="J853" s="76">
        <f t="shared" si="112"/>
        <v>0</v>
      </c>
      <c r="K853" s="43">
        <f t="shared" si="113"/>
        <v>0</v>
      </c>
    </row>
    <row r="854" spans="1:11" ht="12.75" customHeight="1">
      <c r="A854" s="61" t="str">
        <f>"         "&amp;Labels!B75</f>
        <v xml:space="preserve">         Customer 7</v>
      </c>
      <c r="B854" s="76">
        <f t="shared" si="110"/>
        <v>0</v>
      </c>
      <c r="C854" s="76">
        <f t="shared" si="110"/>
        <v>0</v>
      </c>
      <c r="D854" s="76">
        <f t="shared" si="110"/>
        <v>0</v>
      </c>
      <c r="E854" s="76">
        <f t="shared" si="110"/>
        <v>0</v>
      </c>
      <c r="F854" s="43">
        <f t="shared" si="111"/>
        <v>0</v>
      </c>
      <c r="G854" s="76">
        <f t="shared" si="112"/>
        <v>0</v>
      </c>
      <c r="H854" s="76">
        <f t="shared" si="112"/>
        <v>0</v>
      </c>
      <c r="I854" s="76">
        <f t="shared" si="112"/>
        <v>0</v>
      </c>
      <c r="J854" s="76">
        <f t="shared" si="112"/>
        <v>0</v>
      </c>
      <c r="K854" s="43">
        <f t="shared" si="113"/>
        <v>0</v>
      </c>
    </row>
    <row r="855" spans="1:11" ht="12.75" customHeight="1">
      <c r="A855" s="61" t="str">
        <f>"         "&amp;Labels!B76</f>
        <v xml:space="preserve">         Customer 8</v>
      </c>
      <c r="B855" s="76">
        <f t="shared" si="110"/>
        <v>0</v>
      </c>
      <c r="C855" s="76">
        <f t="shared" si="110"/>
        <v>0</v>
      </c>
      <c r="D855" s="76">
        <f t="shared" si="110"/>
        <v>0</v>
      </c>
      <c r="E855" s="76">
        <f t="shared" si="110"/>
        <v>0</v>
      </c>
      <c r="F855" s="43">
        <f t="shared" si="111"/>
        <v>0</v>
      </c>
      <c r="G855" s="76">
        <f t="shared" si="112"/>
        <v>0</v>
      </c>
      <c r="H855" s="76">
        <f t="shared" si="112"/>
        <v>0</v>
      </c>
      <c r="I855" s="76">
        <f t="shared" si="112"/>
        <v>0</v>
      </c>
      <c r="J855" s="76">
        <f t="shared" si="112"/>
        <v>0</v>
      </c>
      <c r="K855" s="43">
        <f t="shared" si="113"/>
        <v>0</v>
      </c>
    </row>
    <row r="856" spans="1:11" ht="12.75" customHeight="1">
      <c r="A856" s="61" t="str">
        <f>"         "&amp;Labels!B77</f>
        <v xml:space="preserve">         Customer 9</v>
      </c>
      <c r="B856" s="76">
        <f t="shared" si="110"/>
        <v>0</v>
      </c>
      <c r="C856" s="76">
        <f t="shared" si="110"/>
        <v>0</v>
      </c>
      <c r="D856" s="76">
        <f t="shared" si="110"/>
        <v>0</v>
      </c>
      <c r="E856" s="76">
        <f t="shared" si="110"/>
        <v>0</v>
      </c>
      <c r="F856" s="43">
        <f t="shared" si="111"/>
        <v>0</v>
      </c>
      <c r="G856" s="76">
        <f t="shared" si="112"/>
        <v>0</v>
      </c>
      <c r="H856" s="76">
        <f t="shared" si="112"/>
        <v>0</v>
      </c>
      <c r="I856" s="76">
        <f t="shared" si="112"/>
        <v>0</v>
      </c>
      <c r="J856" s="76">
        <f t="shared" si="112"/>
        <v>0</v>
      </c>
      <c r="K856" s="43">
        <f t="shared" si="113"/>
        <v>0</v>
      </c>
    </row>
    <row r="857" spans="1:11" ht="12.75" customHeight="1">
      <c r="A857" s="61" t="str">
        <f>"         "&amp;Labels!B78</f>
        <v xml:space="preserve">         Customer 10</v>
      </c>
      <c r="B857" s="76">
        <f t="shared" si="110"/>
        <v>0</v>
      </c>
      <c r="C857" s="76">
        <f t="shared" si="110"/>
        <v>0</v>
      </c>
      <c r="D857" s="76">
        <f t="shared" si="110"/>
        <v>0</v>
      </c>
      <c r="E857" s="76">
        <f t="shared" si="110"/>
        <v>0</v>
      </c>
      <c r="F857" s="43">
        <f t="shared" si="111"/>
        <v>0</v>
      </c>
      <c r="G857" s="76">
        <f t="shared" si="112"/>
        <v>0</v>
      </c>
      <c r="H857" s="76">
        <f t="shared" si="112"/>
        <v>0</v>
      </c>
      <c r="I857" s="76">
        <f t="shared" si="112"/>
        <v>0</v>
      </c>
      <c r="J857" s="76">
        <f t="shared" si="112"/>
        <v>0</v>
      </c>
      <c r="K857" s="43">
        <f t="shared" si="113"/>
        <v>0</v>
      </c>
    </row>
    <row r="858" spans="1:11" ht="12.75" customHeight="1">
      <c r="A858" s="61" t="str">
        <f>"         "&amp;Labels!C68</f>
        <v xml:space="preserve">         Total</v>
      </c>
      <c r="B858" s="84">
        <f t="shared" si="110"/>
        <v>0</v>
      </c>
      <c r="C858" s="84">
        <f t="shared" si="110"/>
        <v>0</v>
      </c>
      <c r="D858" s="84">
        <f t="shared" si="110"/>
        <v>0</v>
      </c>
      <c r="E858" s="84">
        <f t="shared" si="110"/>
        <v>0</v>
      </c>
      <c r="F858" s="43">
        <f t="shared" si="111"/>
        <v>0</v>
      </c>
      <c r="G858" s="84">
        <f t="shared" si="112"/>
        <v>0</v>
      </c>
      <c r="H858" s="84">
        <f t="shared" si="112"/>
        <v>0</v>
      </c>
      <c r="I858" s="84">
        <f t="shared" si="112"/>
        <v>0</v>
      </c>
      <c r="J858" s="84">
        <f t="shared" si="112"/>
        <v>0</v>
      </c>
      <c r="K858" s="43">
        <f t="shared" si="113"/>
        <v>0</v>
      </c>
    </row>
    <row r="859" spans="1:11" ht="12.75" customHeight="1">
      <c r="A859" s="61" t="str">
        <f>"      "&amp;Labels!B90</f>
        <v xml:space="preserve">      Q 6</v>
      </c>
      <c r="B859" s="84"/>
      <c r="C859" s="84"/>
      <c r="D859" s="84"/>
      <c r="E859" s="84"/>
      <c r="F859" s="43"/>
      <c r="G859" s="84"/>
      <c r="H859" s="84"/>
      <c r="I859" s="84"/>
      <c r="J859" s="84"/>
      <c r="K859" s="43"/>
    </row>
    <row r="860" spans="1:11" ht="12.75" customHeight="1">
      <c r="A860" s="61" t="str">
        <f>"         "&amp;Labels!B69</f>
        <v xml:space="preserve">         Customer 1</v>
      </c>
      <c r="B860" s="76">
        <f t="shared" ref="B860:E870" si="114">SUM(B642,B751)</f>
        <v>0</v>
      </c>
      <c r="C860" s="76">
        <f t="shared" si="114"/>
        <v>0</v>
      </c>
      <c r="D860" s="76">
        <f t="shared" si="114"/>
        <v>0</v>
      </c>
      <c r="E860" s="76">
        <f t="shared" si="114"/>
        <v>0</v>
      </c>
      <c r="F860" s="43">
        <f t="shared" ref="F860:F870" si="115">SUM(B860:E860)</f>
        <v>0</v>
      </c>
      <c r="G860" s="76">
        <f t="shared" ref="G860:J870" si="116">SUM(G642,G751)</f>
        <v>0</v>
      </c>
      <c r="H860" s="76">
        <f t="shared" si="116"/>
        <v>0</v>
      </c>
      <c r="I860" s="76">
        <f t="shared" si="116"/>
        <v>0</v>
      </c>
      <c r="J860" s="76">
        <f t="shared" si="116"/>
        <v>0</v>
      </c>
      <c r="K860" s="43">
        <f t="shared" ref="K860:K870" si="117">SUM(G860:J860)</f>
        <v>0</v>
      </c>
    </row>
    <row r="861" spans="1:11" ht="12.75" customHeight="1">
      <c r="A861" s="61" t="str">
        <f>"         "&amp;Labels!B70</f>
        <v xml:space="preserve">         Customer 2</v>
      </c>
      <c r="B861" s="76">
        <f t="shared" si="114"/>
        <v>0</v>
      </c>
      <c r="C861" s="76">
        <f t="shared" si="114"/>
        <v>0</v>
      </c>
      <c r="D861" s="76">
        <f t="shared" si="114"/>
        <v>0</v>
      </c>
      <c r="E861" s="76">
        <f t="shared" si="114"/>
        <v>0</v>
      </c>
      <c r="F861" s="43">
        <f t="shared" si="115"/>
        <v>0</v>
      </c>
      <c r="G861" s="76">
        <f t="shared" si="116"/>
        <v>0</v>
      </c>
      <c r="H861" s="76">
        <f t="shared" si="116"/>
        <v>0</v>
      </c>
      <c r="I861" s="76">
        <f t="shared" si="116"/>
        <v>0</v>
      </c>
      <c r="J861" s="76">
        <f t="shared" si="116"/>
        <v>0</v>
      </c>
      <c r="K861" s="43">
        <f t="shared" si="117"/>
        <v>0</v>
      </c>
    </row>
    <row r="862" spans="1:11" ht="12.75" customHeight="1">
      <c r="A862" s="61" t="str">
        <f>"         "&amp;Labels!B71</f>
        <v xml:space="preserve">         Customer 3</v>
      </c>
      <c r="B862" s="76">
        <f t="shared" si="114"/>
        <v>0</v>
      </c>
      <c r="C862" s="76">
        <f t="shared" si="114"/>
        <v>0</v>
      </c>
      <c r="D862" s="76">
        <f t="shared" si="114"/>
        <v>0</v>
      </c>
      <c r="E862" s="76">
        <f t="shared" si="114"/>
        <v>0</v>
      </c>
      <c r="F862" s="43">
        <f t="shared" si="115"/>
        <v>0</v>
      </c>
      <c r="G862" s="76">
        <f t="shared" si="116"/>
        <v>0</v>
      </c>
      <c r="H862" s="76">
        <f t="shared" si="116"/>
        <v>0</v>
      </c>
      <c r="I862" s="76">
        <f t="shared" si="116"/>
        <v>0</v>
      </c>
      <c r="J862" s="76">
        <f t="shared" si="116"/>
        <v>0</v>
      </c>
      <c r="K862" s="43">
        <f t="shared" si="117"/>
        <v>0</v>
      </c>
    </row>
    <row r="863" spans="1:11" ht="12.75" customHeight="1">
      <c r="A863" s="61" t="str">
        <f>"         "&amp;Labels!B72</f>
        <v xml:space="preserve">         Customer 4</v>
      </c>
      <c r="B863" s="76">
        <f t="shared" si="114"/>
        <v>0</v>
      </c>
      <c r="C863" s="76">
        <f t="shared" si="114"/>
        <v>0</v>
      </c>
      <c r="D863" s="76">
        <f t="shared" si="114"/>
        <v>0</v>
      </c>
      <c r="E863" s="76">
        <f t="shared" si="114"/>
        <v>0</v>
      </c>
      <c r="F863" s="43">
        <f t="shared" si="115"/>
        <v>0</v>
      </c>
      <c r="G863" s="76">
        <f t="shared" si="116"/>
        <v>0</v>
      </c>
      <c r="H863" s="76">
        <f t="shared" si="116"/>
        <v>0</v>
      </c>
      <c r="I863" s="76">
        <f t="shared" si="116"/>
        <v>0</v>
      </c>
      <c r="J863" s="76">
        <f t="shared" si="116"/>
        <v>0</v>
      </c>
      <c r="K863" s="43">
        <f t="shared" si="117"/>
        <v>0</v>
      </c>
    </row>
    <row r="864" spans="1:11" ht="12.75" customHeight="1">
      <c r="A864" s="61" t="str">
        <f>"         "&amp;Labels!B73</f>
        <v xml:space="preserve">         Customer 5</v>
      </c>
      <c r="B864" s="76">
        <f t="shared" si="114"/>
        <v>0</v>
      </c>
      <c r="C864" s="76">
        <f t="shared" si="114"/>
        <v>0</v>
      </c>
      <c r="D864" s="76">
        <f t="shared" si="114"/>
        <v>0</v>
      </c>
      <c r="E864" s="76">
        <f t="shared" si="114"/>
        <v>0</v>
      </c>
      <c r="F864" s="43">
        <f t="shared" si="115"/>
        <v>0</v>
      </c>
      <c r="G864" s="76">
        <f t="shared" si="116"/>
        <v>0</v>
      </c>
      <c r="H864" s="76">
        <f t="shared" si="116"/>
        <v>0</v>
      </c>
      <c r="I864" s="76">
        <f t="shared" si="116"/>
        <v>0</v>
      </c>
      <c r="J864" s="76">
        <f t="shared" si="116"/>
        <v>0</v>
      </c>
      <c r="K864" s="43">
        <f t="shared" si="117"/>
        <v>0</v>
      </c>
    </row>
    <row r="865" spans="1:11" ht="12.75" customHeight="1">
      <c r="A865" s="61" t="str">
        <f>"         "&amp;Labels!B74</f>
        <v xml:space="preserve">         Customer 6</v>
      </c>
      <c r="B865" s="76">
        <f t="shared" si="114"/>
        <v>0</v>
      </c>
      <c r="C865" s="76">
        <f t="shared" si="114"/>
        <v>0</v>
      </c>
      <c r="D865" s="76">
        <f t="shared" si="114"/>
        <v>0</v>
      </c>
      <c r="E865" s="76">
        <f t="shared" si="114"/>
        <v>0</v>
      </c>
      <c r="F865" s="43">
        <f t="shared" si="115"/>
        <v>0</v>
      </c>
      <c r="G865" s="76">
        <f t="shared" si="116"/>
        <v>0</v>
      </c>
      <c r="H865" s="76">
        <f t="shared" si="116"/>
        <v>0</v>
      </c>
      <c r="I865" s="76">
        <f t="shared" si="116"/>
        <v>0</v>
      </c>
      <c r="J865" s="76">
        <f t="shared" si="116"/>
        <v>0</v>
      </c>
      <c r="K865" s="43">
        <f t="shared" si="117"/>
        <v>0</v>
      </c>
    </row>
    <row r="866" spans="1:11" ht="12.75" customHeight="1">
      <c r="A866" s="61" t="str">
        <f>"         "&amp;Labels!B75</f>
        <v xml:space="preserve">         Customer 7</v>
      </c>
      <c r="B866" s="76">
        <f t="shared" si="114"/>
        <v>0</v>
      </c>
      <c r="C866" s="76">
        <f t="shared" si="114"/>
        <v>0</v>
      </c>
      <c r="D866" s="76">
        <f t="shared" si="114"/>
        <v>0</v>
      </c>
      <c r="E866" s="76">
        <f t="shared" si="114"/>
        <v>0</v>
      </c>
      <c r="F866" s="43">
        <f t="shared" si="115"/>
        <v>0</v>
      </c>
      <c r="G866" s="76">
        <f t="shared" si="116"/>
        <v>0</v>
      </c>
      <c r="H866" s="76">
        <f t="shared" si="116"/>
        <v>0</v>
      </c>
      <c r="I866" s="76">
        <f t="shared" si="116"/>
        <v>0</v>
      </c>
      <c r="J866" s="76">
        <f t="shared" si="116"/>
        <v>0</v>
      </c>
      <c r="K866" s="43">
        <f t="shared" si="117"/>
        <v>0</v>
      </c>
    </row>
    <row r="867" spans="1:11" ht="12.75" customHeight="1">
      <c r="A867" s="61" t="str">
        <f>"         "&amp;Labels!B76</f>
        <v xml:space="preserve">         Customer 8</v>
      </c>
      <c r="B867" s="76">
        <f t="shared" si="114"/>
        <v>0</v>
      </c>
      <c r="C867" s="76">
        <f t="shared" si="114"/>
        <v>0</v>
      </c>
      <c r="D867" s="76">
        <f t="shared" si="114"/>
        <v>0</v>
      </c>
      <c r="E867" s="76">
        <f t="shared" si="114"/>
        <v>0</v>
      </c>
      <c r="F867" s="43">
        <f t="shared" si="115"/>
        <v>0</v>
      </c>
      <c r="G867" s="76">
        <f t="shared" si="116"/>
        <v>0</v>
      </c>
      <c r="H867" s="76">
        <f t="shared" si="116"/>
        <v>0</v>
      </c>
      <c r="I867" s="76">
        <f t="shared" si="116"/>
        <v>0</v>
      </c>
      <c r="J867" s="76">
        <f t="shared" si="116"/>
        <v>0</v>
      </c>
      <c r="K867" s="43">
        <f t="shared" si="117"/>
        <v>0</v>
      </c>
    </row>
    <row r="868" spans="1:11" ht="12.75" customHeight="1">
      <c r="A868" s="61" t="str">
        <f>"         "&amp;Labels!B77</f>
        <v xml:space="preserve">         Customer 9</v>
      </c>
      <c r="B868" s="76">
        <f t="shared" si="114"/>
        <v>0</v>
      </c>
      <c r="C868" s="76">
        <f t="shared" si="114"/>
        <v>0</v>
      </c>
      <c r="D868" s="76">
        <f t="shared" si="114"/>
        <v>0</v>
      </c>
      <c r="E868" s="76">
        <f t="shared" si="114"/>
        <v>0</v>
      </c>
      <c r="F868" s="43">
        <f t="shared" si="115"/>
        <v>0</v>
      </c>
      <c r="G868" s="76">
        <f t="shared" si="116"/>
        <v>0</v>
      </c>
      <c r="H868" s="76">
        <f t="shared" si="116"/>
        <v>0</v>
      </c>
      <c r="I868" s="76">
        <f t="shared" si="116"/>
        <v>0</v>
      </c>
      <c r="J868" s="76">
        <f t="shared" si="116"/>
        <v>0</v>
      </c>
      <c r="K868" s="43">
        <f t="shared" si="117"/>
        <v>0</v>
      </c>
    </row>
    <row r="869" spans="1:11" ht="12.75" customHeight="1">
      <c r="A869" s="61" t="str">
        <f>"         "&amp;Labels!B78</f>
        <v xml:space="preserve">         Customer 10</v>
      </c>
      <c r="B869" s="76">
        <f t="shared" si="114"/>
        <v>0</v>
      </c>
      <c r="C869" s="76">
        <f t="shared" si="114"/>
        <v>0</v>
      </c>
      <c r="D869" s="76">
        <f t="shared" si="114"/>
        <v>0</v>
      </c>
      <c r="E869" s="76">
        <f t="shared" si="114"/>
        <v>0</v>
      </c>
      <c r="F869" s="43">
        <f t="shared" si="115"/>
        <v>0</v>
      </c>
      <c r="G869" s="76">
        <f t="shared" si="116"/>
        <v>0</v>
      </c>
      <c r="H869" s="76">
        <f t="shared" si="116"/>
        <v>0</v>
      </c>
      <c r="I869" s="76">
        <f t="shared" si="116"/>
        <v>0</v>
      </c>
      <c r="J869" s="76">
        <f t="shared" si="116"/>
        <v>0</v>
      </c>
      <c r="K869" s="43">
        <f t="shared" si="117"/>
        <v>0</v>
      </c>
    </row>
    <row r="870" spans="1:11" ht="12.75" customHeight="1">
      <c r="A870" s="61" t="str">
        <f>"         "&amp;Labels!C68</f>
        <v xml:space="preserve">         Total</v>
      </c>
      <c r="B870" s="84">
        <f t="shared" si="114"/>
        <v>0</v>
      </c>
      <c r="C870" s="84">
        <f t="shared" si="114"/>
        <v>0</v>
      </c>
      <c r="D870" s="84">
        <f t="shared" si="114"/>
        <v>0</v>
      </c>
      <c r="E870" s="84">
        <f t="shared" si="114"/>
        <v>0</v>
      </c>
      <c r="F870" s="43">
        <f t="shared" si="115"/>
        <v>0</v>
      </c>
      <c r="G870" s="84">
        <f t="shared" si="116"/>
        <v>0</v>
      </c>
      <c r="H870" s="84">
        <f t="shared" si="116"/>
        <v>0</v>
      </c>
      <c r="I870" s="84">
        <f t="shared" si="116"/>
        <v>0</v>
      </c>
      <c r="J870" s="84">
        <f t="shared" si="116"/>
        <v>0</v>
      </c>
      <c r="K870" s="43">
        <f t="shared" si="117"/>
        <v>0</v>
      </c>
    </row>
    <row r="871" spans="1:11" ht="12.75" customHeight="1">
      <c r="A871" s="61" t="str">
        <f>"      "&amp;Labels!B91</f>
        <v xml:space="preserve">      Q 7</v>
      </c>
      <c r="B871" s="84"/>
      <c r="C871" s="84"/>
      <c r="D871" s="84"/>
      <c r="E871" s="84"/>
      <c r="F871" s="43"/>
      <c r="G871" s="84"/>
      <c r="H871" s="84"/>
      <c r="I871" s="84"/>
      <c r="J871" s="84"/>
      <c r="K871" s="43"/>
    </row>
    <row r="872" spans="1:11" ht="12.75" customHeight="1">
      <c r="A872" s="61" t="str">
        <f>"         "&amp;Labels!B69</f>
        <v xml:space="preserve">         Customer 1</v>
      </c>
      <c r="B872" s="76">
        <f t="shared" ref="B872:E882" si="118">SUM(B654,B763)</f>
        <v>0</v>
      </c>
      <c r="C872" s="76">
        <f t="shared" si="118"/>
        <v>0</v>
      </c>
      <c r="D872" s="76">
        <f t="shared" si="118"/>
        <v>0</v>
      </c>
      <c r="E872" s="76">
        <f t="shared" si="118"/>
        <v>0</v>
      </c>
      <c r="F872" s="43">
        <f t="shared" ref="F872:F882" si="119">SUM(B872:E872)</f>
        <v>0</v>
      </c>
      <c r="G872" s="76">
        <f t="shared" ref="G872:J882" si="120">SUM(G654,G763)</f>
        <v>0</v>
      </c>
      <c r="H872" s="76">
        <f t="shared" si="120"/>
        <v>0</v>
      </c>
      <c r="I872" s="76">
        <f t="shared" si="120"/>
        <v>0</v>
      </c>
      <c r="J872" s="76">
        <f t="shared" si="120"/>
        <v>0</v>
      </c>
      <c r="K872" s="43">
        <f t="shared" ref="K872:K882" si="121">SUM(G872:J872)</f>
        <v>0</v>
      </c>
    </row>
    <row r="873" spans="1:11" ht="12.75" customHeight="1">
      <c r="A873" s="61" t="str">
        <f>"         "&amp;Labels!B70</f>
        <v xml:space="preserve">         Customer 2</v>
      </c>
      <c r="B873" s="76">
        <f t="shared" si="118"/>
        <v>0</v>
      </c>
      <c r="C873" s="76">
        <f t="shared" si="118"/>
        <v>0</v>
      </c>
      <c r="D873" s="76">
        <f t="shared" si="118"/>
        <v>0</v>
      </c>
      <c r="E873" s="76">
        <f t="shared" si="118"/>
        <v>0</v>
      </c>
      <c r="F873" s="43">
        <f t="shared" si="119"/>
        <v>0</v>
      </c>
      <c r="G873" s="76">
        <f t="shared" si="120"/>
        <v>0</v>
      </c>
      <c r="H873" s="76">
        <f t="shared" si="120"/>
        <v>0</v>
      </c>
      <c r="I873" s="76">
        <f t="shared" si="120"/>
        <v>0</v>
      </c>
      <c r="J873" s="76">
        <f t="shared" si="120"/>
        <v>0</v>
      </c>
      <c r="K873" s="43">
        <f t="shared" si="121"/>
        <v>0</v>
      </c>
    </row>
    <row r="874" spans="1:11" ht="12.75" customHeight="1">
      <c r="A874" s="61" t="str">
        <f>"         "&amp;Labels!B71</f>
        <v xml:space="preserve">         Customer 3</v>
      </c>
      <c r="B874" s="76">
        <f t="shared" si="118"/>
        <v>0</v>
      </c>
      <c r="C874" s="76">
        <f t="shared" si="118"/>
        <v>0</v>
      </c>
      <c r="D874" s="76">
        <f t="shared" si="118"/>
        <v>0</v>
      </c>
      <c r="E874" s="76">
        <f t="shared" si="118"/>
        <v>0</v>
      </c>
      <c r="F874" s="43">
        <f t="shared" si="119"/>
        <v>0</v>
      </c>
      <c r="G874" s="76">
        <f t="shared" si="120"/>
        <v>0</v>
      </c>
      <c r="H874" s="76">
        <f t="shared" si="120"/>
        <v>0</v>
      </c>
      <c r="I874" s="76">
        <f t="shared" si="120"/>
        <v>0</v>
      </c>
      <c r="J874" s="76">
        <f t="shared" si="120"/>
        <v>0</v>
      </c>
      <c r="K874" s="43">
        <f t="shared" si="121"/>
        <v>0</v>
      </c>
    </row>
    <row r="875" spans="1:11" ht="12.75" customHeight="1">
      <c r="A875" s="61" t="str">
        <f>"         "&amp;Labels!B72</f>
        <v xml:space="preserve">         Customer 4</v>
      </c>
      <c r="B875" s="76">
        <f t="shared" si="118"/>
        <v>0</v>
      </c>
      <c r="C875" s="76">
        <f t="shared" si="118"/>
        <v>0</v>
      </c>
      <c r="D875" s="76">
        <f t="shared" si="118"/>
        <v>0</v>
      </c>
      <c r="E875" s="76">
        <f t="shared" si="118"/>
        <v>0</v>
      </c>
      <c r="F875" s="43">
        <f t="shared" si="119"/>
        <v>0</v>
      </c>
      <c r="G875" s="76">
        <f t="shared" si="120"/>
        <v>0</v>
      </c>
      <c r="H875" s="76">
        <f t="shared" si="120"/>
        <v>0</v>
      </c>
      <c r="I875" s="76">
        <f t="shared" si="120"/>
        <v>0</v>
      </c>
      <c r="J875" s="76">
        <f t="shared" si="120"/>
        <v>0</v>
      </c>
      <c r="K875" s="43">
        <f t="shared" si="121"/>
        <v>0</v>
      </c>
    </row>
    <row r="876" spans="1:11" ht="12.75" customHeight="1">
      <c r="A876" s="61" t="str">
        <f>"         "&amp;Labels!B73</f>
        <v xml:space="preserve">         Customer 5</v>
      </c>
      <c r="B876" s="76">
        <f t="shared" si="118"/>
        <v>0</v>
      </c>
      <c r="C876" s="76">
        <f t="shared" si="118"/>
        <v>0</v>
      </c>
      <c r="D876" s="76">
        <f t="shared" si="118"/>
        <v>0</v>
      </c>
      <c r="E876" s="76">
        <f t="shared" si="118"/>
        <v>0</v>
      </c>
      <c r="F876" s="43">
        <f t="shared" si="119"/>
        <v>0</v>
      </c>
      <c r="G876" s="76">
        <f t="shared" si="120"/>
        <v>0</v>
      </c>
      <c r="H876" s="76">
        <f t="shared" si="120"/>
        <v>0</v>
      </c>
      <c r="I876" s="76">
        <f t="shared" si="120"/>
        <v>0</v>
      </c>
      <c r="J876" s="76">
        <f t="shared" si="120"/>
        <v>0</v>
      </c>
      <c r="K876" s="43">
        <f t="shared" si="121"/>
        <v>0</v>
      </c>
    </row>
    <row r="877" spans="1:11" ht="12.75" customHeight="1">
      <c r="A877" s="61" t="str">
        <f>"         "&amp;Labels!B74</f>
        <v xml:space="preserve">         Customer 6</v>
      </c>
      <c r="B877" s="76">
        <f t="shared" si="118"/>
        <v>0</v>
      </c>
      <c r="C877" s="76">
        <f t="shared" si="118"/>
        <v>0</v>
      </c>
      <c r="D877" s="76">
        <f t="shared" si="118"/>
        <v>0</v>
      </c>
      <c r="E877" s="76">
        <f t="shared" si="118"/>
        <v>0</v>
      </c>
      <c r="F877" s="43">
        <f t="shared" si="119"/>
        <v>0</v>
      </c>
      <c r="G877" s="76">
        <f t="shared" si="120"/>
        <v>0</v>
      </c>
      <c r="H877" s="76">
        <f t="shared" si="120"/>
        <v>0</v>
      </c>
      <c r="I877" s="76">
        <f t="shared" si="120"/>
        <v>0</v>
      </c>
      <c r="J877" s="76">
        <f t="shared" si="120"/>
        <v>0</v>
      </c>
      <c r="K877" s="43">
        <f t="shared" si="121"/>
        <v>0</v>
      </c>
    </row>
    <row r="878" spans="1:11" ht="12.75" customHeight="1">
      <c r="A878" s="61" t="str">
        <f>"         "&amp;Labels!B75</f>
        <v xml:space="preserve">         Customer 7</v>
      </c>
      <c r="B878" s="76">
        <f t="shared" si="118"/>
        <v>0</v>
      </c>
      <c r="C878" s="76">
        <f t="shared" si="118"/>
        <v>0</v>
      </c>
      <c r="D878" s="76">
        <f t="shared" si="118"/>
        <v>0</v>
      </c>
      <c r="E878" s="76">
        <f t="shared" si="118"/>
        <v>0</v>
      </c>
      <c r="F878" s="43">
        <f t="shared" si="119"/>
        <v>0</v>
      </c>
      <c r="G878" s="76">
        <f t="shared" si="120"/>
        <v>0</v>
      </c>
      <c r="H878" s="76">
        <f t="shared" si="120"/>
        <v>0</v>
      </c>
      <c r="I878" s="76">
        <f t="shared" si="120"/>
        <v>0</v>
      </c>
      <c r="J878" s="76">
        <f t="shared" si="120"/>
        <v>0</v>
      </c>
      <c r="K878" s="43">
        <f t="shared" si="121"/>
        <v>0</v>
      </c>
    </row>
    <row r="879" spans="1:11" ht="12.75" customHeight="1">
      <c r="A879" s="61" t="str">
        <f>"         "&amp;Labels!B76</f>
        <v xml:space="preserve">         Customer 8</v>
      </c>
      <c r="B879" s="76">
        <f t="shared" si="118"/>
        <v>0</v>
      </c>
      <c r="C879" s="76">
        <f t="shared" si="118"/>
        <v>0</v>
      </c>
      <c r="D879" s="76">
        <f t="shared" si="118"/>
        <v>0</v>
      </c>
      <c r="E879" s="76">
        <f t="shared" si="118"/>
        <v>0</v>
      </c>
      <c r="F879" s="43">
        <f t="shared" si="119"/>
        <v>0</v>
      </c>
      <c r="G879" s="76">
        <f t="shared" si="120"/>
        <v>0</v>
      </c>
      <c r="H879" s="76">
        <f t="shared" si="120"/>
        <v>0</v>
      </c>
      <c r="I879" s="76">
        <f t="shared" si="120"/>
        <v>0</v>
      </c>
      <c r="J879" s="76">
        <f t="shared" si="120"/>
        <v>0</v>
      </c>
      <c r="K879" s="43">
        <f t="shared" si="121"/>
        <v>0</v>
      </c>
    </row>
    <row r="880" spans="1:11" ht="12.75" customHeight="1">
      <c r="A880" s="61" t="str">
        <f>"         "&amp;Labels!B77</f>
        <v xml:space="preserve">         Customer 9</v>
      </c>
      <c r="B880" s="76">
        <f t="shared" si="118"/>
        <v>0</v>
      </c>
      <c r="C880" s="76">
        <f t="shared" si="118"/>
        <v>0</v>
      </c>
      <c r="D880" s="76">
        <f t="shared" si="118"/>
        <v>0</v>
      </c>
      <c r="E880" s="76">
        <f t="shared" si="118"/>
        <v>0</v>
      </c>
      <c r="F880" s="43">
        <f t="shared" si="119"/>
        <v>0</v>
      </c>
      <c r="G880" s="76">
        <f t="shared" si="120"/>
        <v>0</v>
      </c>
      <c r="H880" s="76">
        <f t="shared" si="120"/>
        <v>0</v>
      </c>
      <c r="I880" s="76">
        <f t="shared" si="120"/>
        <v>0</v>
      </c>
      <c r="J880" s="76">
        <f t="shared" si="120"/>
        <v>0</v>
      </c>
      <c r="K880" s="43">
        <f t="shared" si="121"/>
        <v>0</v>
      </c>
    </row>
    <row r="881" spans="1:11" ht="12.75" customHeight="1">
      <c r="A881" s="61" t="str">
        <f>"         "&amp;Labels!B78</f>
        <v xml:space="preserve">         Customer 10</v>
      </c>
      <c r="B881" s="76">
        <f t="shared" si="118"/>
        <v>0</v>
      </c>
      <c r="C881" s="76">
        <f t="shared" si="118"/>
        <v>0</v>
      </c>
      <c r="D881" s="76">
        <f t="shared" si="118"/>
        <v>0</v>
      </c>
      <c r="E881" s="76">
        <f t="shared" si="118"/>
        <v>0</v>
      </c>
      <c r="F881" s="43">
        <f t="shared" si="119"/>
        <v>0</v>
      </c>
      <c r="G881" s="76">
        <f t="shared" si="120"/>
        <v>0</v>
      </c>
      <c r="H881" s="76">
        <f t="shared" si="120"/>
        <v>0</v>
      </c>
      <c r="I881" s="76">
        <f t="shared" si="120"/>
        <v>0</v>
      </c>
      <c r="J881" s="76">
        <f t="shared" si="120"/>
        <v>0</v>
      </c>
      <c r="K881" s="43">
        <f t="shared" si="121"/>
        <v>0</v>
      </c>
    </row>
    <row r="882" spans="1:11" ht="12.75" customHeight="1">
      <c r="A882" s="61" t="str">
        <f>"         "&amp;Labels!C68</f>
        <v xml:space="preserve">         Total</v>
      </c>
      <c r="B882" s="84">
        <f t="shared" si="118"/>
        <v>0</v>
      </c>
      <c r="C882" s="84">
        <f t="shared" si="118"/>
        <v>0</v>
      </c>
      <c r="D882" s="84">
        <f t="shared" si="118"/>
        <v>0</v>
      </c>
      <c r="E882" s="84">
        <f t="shared" si="118"/>
        <v>0</v>
      </c>
      <c r="F882" s="43">
        <f t="shared" si="119"/>
        <v>0</v>
      </c>
      <c r="G882" s="84">
        <f t="shared" si="120"/>
        <v>0</v>
      </c>
      <c r="H882" s="84">
        <f t="shared" si="120"/>
        <v>0</v>
      </c>
      <c r="I882" s="84">
        <f t="shared" si="120"/>
        <v>0</v>
      </c>
      <c r="J882" s="84">
        <f t="shared" si="120"/>
        <v>0</v>
      </c>
      <c r="K882" s="43">
        <f t="shared" si="121"/>
        <v>0</v>
      </c>
    </row>
    <row r="883" spans="1:11" ht="12.75" customHeight="1">
      <c r="A883" s="61" t="str">
        <f>"      "&amp;Labels!B92</f>
        <v xml:space="preserve">      Q 8</v>
      </c>
      <c r="B883" s="84"/>
      <c r="C883" s="84"/>
      <c r="D883" s="84"/>
      <c r="E883" s="84"/>
      <c r="F883" s="43"/>
      <c r="G883" s="84"/>
      <c r="H883" s="84"/>
      <c r="I883" s="84"/>
      <c r="J883" s="84"/>
      <c r="K883" s="43"/>
    </row>
    <row r="884" spans="1:11" ht="12.75" customHeight="1">
      <c r="A884" s="61" t="str">
        <f>"         "&amp;Labels!B69</f>
        <v xml:space="preserve">         Customer 1</v>
      </c>
      <c r="B884" s="76">
        <f t="shared" ref="B884:E894" si="122">SUM(B666,B775)</f>
        <v>0</v>
      </c>
      <c r="C884" s="76">
        <f t="shared" si="122"/>
        <v>0</v>
      </c>
      <c r="D884" s="76">
        <f t="shared" si="122"/>
        <v>0</v>
      </c>
      <c r="E884" s="76">
        <f t="shared" si="122"/>
        <v>0</v>
      </c>
      <c r="F884" s="43">
        <f t="shared" ref="F884:F894" si="123">SUM(B884:E884)</f>
        <v>0</v>
      </c>
      <c r="G884" s="76">
        <f t="shared" ref="G884:J894" si="124">SUM(G666,G775)</f>
        <v>0</v>
      </c>
      <c r="H884" s="76">
        <f t="shared" si="124"/>
        <v>0</v>
      </c>
      <c r="I884" s="76">
        <f t="shared" si="124"/>
        <v>0</v>
      </c>
      <c r="J884" s="76">
        <f t="shared" si="124"/>
        <v>0</v>
      </c>
      <c r="K884" s="43">
        <f t="shared" ref="K884:K894" si="125">SUM(G884:J884)</f>
        <v>0</v>
      </c>
    </row>
    <row r="885" spans="1:11" ht="12.75" customHeight="1">
      <c r="A885" s="61" t="str">
        <f>"         "&amp;Labels!B70</f>
        <v xml:space="preserve">         Customer 2</v>
      </c>
      <c r="B885" s="76">
        <f t="shared" si="122"/>
        <v>0</v>
      </c>
      <c r="C885" s="76">
        <f t="shared" si="122"/>
        <v>0</v>
      </c>
      <c r="D885" s="76">
        <f t="shared" si="122"/>
        <v>0</v>
      </c>
      <c r="E885" s="76">
        <f t="shared" si="122"/>
        <v>0</v>
      </c>
      <c r="F885" s="43">
        <f t="shared" si="123"/>
        <v>0</v>
      </c>
      <c r="G885" s="76">
        <f t="shared" si="124"/>
        <v>0</v>
      </c>
      <c r="H885" s="76">
        <f t="shared" si="124"/>
        <v>0</v>
      </c>
      <c r="I885" s="76">
        <f t="shared" si="124"/>
        <v>0</v>
      </c>
      <c r="J885" s="76">
        <f t="shared" si="124"/>
        <v>0</v>
      </c>
      <c r="K885" s="43">
        <f t="shared" si="125"/>
        <v>0</v>
      </c>
    </row>
    <row r="886" spans="1:11" ht="12.75" customHeight="1">
      <c r="A886" s="61" t="str">
        <f>"         "&amp;Labels!B71</f>
        <v xml:space="preserve">         Customer 3</v>
      </c>
      <c r="B886" s="76">
        <f t="shared" si="122"/>
        <v>0</v>
      </c>
      <c r="C886" s="76">
        <f t="shared" si="122"/>
        <v>0</v>
      </c>
      <c r="D886" s="76">
        <f t="shared" si="122"/>
        <v>0</v>
      </c>
      <c r="E886" s="76">
        <f t="shared" si="122"/>
        <v>0</v>
      </c>
      <c r="F886" s="43">
        <f t="shared" si="123"/>
        <v>0</v>
      </c>
      <c r="G886" s="76">
        <f t="shared" si="124"/>
        <v>0</v>
      </c>
      <c r="H886" s="76">
        <f t="shared" si="124"/>
        <v>0</v>
      </c>
      <c r="I886" s="76">
        <f t="shared" si="124"/>
        <v>0</v>
      </c>
      <c r="J886" s="76">
        <f t="shared" si="124"/>
        <v>0</v>
      </c>
      <c r="K886" s="43">
        <f t="shared" si="125"/>
        <v>0</v>
      </c>
    </row>
    <row r="887" spans="1:11" ht="12.75" customHeight="1">
      <c r="A887" s="61" t="str">
        <f>"         "&amp;Labels!B72</f>
        <v xml:space="preserve">         Customer 4</v>
      </c>
      <c r="B887" s="76">
        <f t="shared" si="122"/>
        <v>0</v>
      </c>
      <c r="C887" s="76">
        <f t="shared" si="122"/>
        <v>0</v>
      </c>
      <c r="D887" s="76">
        <f t="shared" si="122"/>
        <v>0</v>
      </c>
      <c r="E887" s="76">
        <f t="shared" si="122"/>
        <v>0</v>
      </c>
      <c r="F887" s="43">
        <f t="shared" si="123"/>
        <v>0</v>
      </c>
      <c r="G887" s="76">
        <f t="shared" si="124"/>
        <v>0</v>
      </c>
      <c r="H887" s="76">
        <f t="shared" si="124"/>
        <v>0</v>
      </c>
      <c r="I887" s="76">
        <f t="shared" si="124"/>
        <v>0</v>
      </c>
      <c r="J887" s="76">
        <f t="shared" si="124"/>
        <v>0</v>
      </c>
      <c r="K887" s="43">
        <f t="shared" si="125"/>
        <v>0</v>
      </c>
    </row>
    <row r="888" spans="1:11" ht="12.75" customHeight="1">
      <c r="A888" s="61" t="str">
        <f>"         "&amp;Labels!B73</f>
        <v xml:space="preserve">         Customer 5</v>
      </c>
      <c r="B888" s="76">
        <f t="shared" si="122"/>
        <v>0</v>
      </c>
      <c r="C888" s="76">
        <f t="shared" si="122"/>
        <v>0</v>
      </c>
      <c r="D888" s="76">
        <f t="shared" si="122"/>
        <v>0</v>
      </c>
      <c r="E888" s="76">
        <f t="shared" si="122"/>
        <v>0</v>
      </c>
      <c r="F888" s="43">
        <f t="shared" si="123"/>
        <v>0</v>
      </c>
      <c r="G888" s="76">
        <f t="shared" si="124"/>
        <v>0</v>
      </c>
      <c r="H888" s="76">
        <f t="shared" si="124"/>
        <v>0</v>
      </c>
      <c r="I888" s="76">
        <f t="shared" si="124"/>
        <v>0</v>
      </c>
      <c r="J888" s="76">
        <f t="shared" si="124"/>
        <v>0</v>
      </c>
      <c r="K888" s="43">
        <f t="shared" si="125"/>
        <v>0</v>
      </c>
    </row>
    <row r="889" spans="1:11" ht="12.75" customHeight="1">
      <c r="A889" s="61" t="str">
        <f>"         "&amp;Labels!B74</f>
        <v xml:space="preserve">         Customer 6</v>
      </c>
      <c r="B889" s="76">
        <f t="shared" si="122"/>
        <v>0</v>
      </c>
      <c r="C889" s="76">
        <f t="shared" si="122"/>
        <v>0</v>
      </c>
      <c r="D889" s="76">
        <f t="shared" si="122"/>
        <v>0</v>
      </c>
      <c r="E889" s="76">
        <f t="shared" si="122"/>
        <v>0</v>
      </c>
      <c r="F889" s="43">
        <f t="shared" si="123"/>
        <v>0</v>
      </c>
      <c r="G889" s="76">
        <f t="shared" si="124"/>
        <v>0</v>
      </c>
      <c r="H889" s="76">
        <f t="shared" si="124"/>
        <v>0</v>
      </c>
      <c r="I889" s="76">
        <f t="shared" si="124"/>
        <v>0</v>
      </c>
      <c r="J889" s="76">
        <f t="shared" si="124"/>
        <v>0</v>
      </c>
      <c r="K889" s="43">
        <f t="shared" si="125"/>
        <v>0</v>
      </c>
    </row>
    <row r="890" spans="1:11" ht="12.75" customHeight="1">
      <c r="A890" s="61" t="str">
        <f>"         "&amp;Labels!B75</f>
        <v xml:space="preserve">         Customer 7</v>
      </c>
      <c r="B890" s="76">
        <f t="shared" si="122"/>
        <v>0</v>
      </c>
      <c r="C890" s="76">
        <f t="shared" si="122"/>
        <v>0</v>
      </c>
      <c r="D890" s="76">
        <f t="shared" si="122"/>
        <v>0</v>
      </c>
      <c r="E890" s="76">
        <f t="shared" si="122"/>
        <v>0</v>
      </c>
      <c r="F890" s="43">
        <f t="shared" si="123"/>
        <v>0</v>
      </c>
      <c r="G890" s="76">
        <f t="shared" si="124"/>
        <v>0</v>
      </c>
      <c r="H890" s="76">
        <f t="shared" si="124"/>
        <v>0</v>
      </c>
      <c r="I890" s="76">
        <f t="shared" si="124"/>
        <v>0</v>
      </c>
      <c r="J890" s="76">
        <f t="shared" si="124"/>
        <v>0</v>
      </c>
      <c r="K890" s="43">
        <f t="shared" si="125"/>
        <v>0</v>
      </c>
    </row>
    <row r="891" spans="1:11" ht="12.75" customHeight="1">
      <c r="A891" s="61" t="str">
        <f>"         "&amp;Labels!B76</f>
        <v xml:space="preserve">         Customer 8</v>
      </c>
      <c r="B891" s="76">
        <f t="shared" si="122"/>
        <v>0</v>
      </c>
      <c r="C891" s="76">
        <f t="shared" si="122"/>
        <v>0</v>
      </c>
      <c r="D891" s="76">
        <f t="shared" si="122"/>
        <v>0</v>
      </c>
      <c r="E891" s="76">
        <f t="shared" si="122"/>
        <v>0</v>
      </c>
      <c r="F891" s="43">
        <f t="shared" si="123"/>
        <v>0</v>
      </c>
      <c r="G891" s="76">
        <f t="shared" si="124"/>
        <v>0</v>
      </c>
      <c r="H891" s="76">
        <f t="shared" si="124"/>
        <v>0</v>
      </c>
      <c r="I891" s="76">
        <f t="shared" si="124"/>
        <v>0</v>
      </c>
      <c r="J891" s="76">
        <f t="shared" si="124"/>
        <v>0</v>
      </c>
      <c r="K891" s="43">
        <f t="shared" si="125"/>
        <v>0</v>
      </c>
    </row>
    <row r="892" spans="1:11" ht="12.75" customHeight="1">
      <c r="A892" s="61" t="str">
        <f>"         "&amp;Labels!B77</f>
        <v xml:space="preserve">         Customer 9</v>
      </c>
      <c r="B892" s="76">
        <f t="shared" si="122"/>
        <v>0</v>
      </c>
      <c r="C892" s="76">
        <f t="shared" si="122"/>
        <v>0</v>
      </c>
      <c r="D892" s="76">
        <f t="shared" si="122"/>
        <v>0</v>
      </c>
      <c r="E892" s="76">
        <f t="shared" si="122"/>
        <v>0</v>
      </c>
      <c r="F892" s="43">
        <f t="shared" si="123"/>
        <v>0</v>
      </c>
      <c r="G892" s="76">
        <f t="shared" si="124"/>
        <v>0</v>
      </c>
      <c r="H892" s="76">
        <f t="shared" si="124"/>
        <v>0</v>
      </c>
      <c r="I892" s="76">
        <f t="shared" si="124"/>
        <v>0</v>
      </c>
      <c r="J892" s="76">
        <f t="shared" si="124"/>
        <v>0</v>
      </c>
      <c r="K892" s="43">
        <f t="shared" si="125"/>
        <v>0</v>
      </c>
    </row>
    <row r="893" spans="1:11" ht="12.75" customHeight="1">
      <c r="A893" s="61" t="str">
        <f>"         "&amp;Labels!B78</f>
        <v xml:space="preserve">         Customer 10</v>
      </c>
      <c r="B893" s="76">
        <f t="shared" si="122"/>
        <v>0</v>
      </c>
      <c r="C893" s="76">
        <f t="shared" si="122"/>
        <v>0</v>
      </c>
      <c r="D893" s="76">
        <f t="shared" si="122"/>
        <v>0</v>
      </c>
      <c r="E893" s="76">
        <f t="shared" si="122"/>
        <v>0</v>
      </c>
      <c r="F893" s="43">
        <f t="shared" si="123"/>
        <v>0</v>
      </c>
      <c r="G893" s="76">
        <f t="shared" si="124"/>
        <v>0</v>
      </c>
      <c r="H893" s="76">
        <f t="shared" si="124"/>
        <v>0</v>
      </c>
      <c r="I893" s="76">
        <f t="shared" si="124"/>
        <v>0</v>
      </c>
      <c r="J893" s="76">
        <f t="shared" si="124"/>
        <v>0</v>
      </c>
      <c r="K893" s="43">
        <f t="shared" si="125"/>
        <v>0</v>
      </c>
    </row>
    <row r="894" spans="1:11" ht="12.75" customHeight="1">
      <c r="A894" s="61" t="str">
        <f>"         "&amp;Labels!C68</f>
        <v xml:space="preserve">         Total</v>
      </c>
      <c r="B894" s="84">
        <f t="shared" si="122"/>
        <v>0</v>
      </c>
      <c r="C894" s="84">
        <f t="shared" si="122"/>
        <v>0</v>
      </c>
      <c r="D894" s="84">
        <f t="shared" si="122"/>
        <v>0</v>
      </c>
      <c r="E894" s="84">
        <f t="shared" si="122"/>
        <v>0</v>
      </c>
      <c r="F894" s="43">
        <f t="shared" si="123"/>
        <v>0</v>
      </c>
      <c r="G894" s="84">
        <f t="shared" si="124"/>
        <v>0</v>
      </c>
      <c r="H894" s="84">
        <f t="shared" si="124"/>
        <v>0</v>
      </c>
      <c r="I894" s="84">
        <f t="shared" si="124"/>
        <v>0</v>
      </c>
      <c r="J894" s="84">
        <f t="shared" si="124"/>
        <v>0</v>
      </c>
      <c r="K894" s="43">
        <f t="shared" si="125"/>
        <v>0</v>
      </c>
    </row>
    <row r="895" spans="1:11" ht="12.75" customHeight="1">
      <c r="A895" s="55" t="str">
        <f>"      "&amp;Labels!C84</f>
        <v xml:space="preserve">      Total</v>
      </c>
      <c r="B895" s="74">
        <f>B798</f>
        <v>0</v>
      </c>
      <c r="C895" s="74">
        <f>C798</f>
        <v>0</v>
      </c>
      <c r="D895" s="74">
        <f>D798</f>
        <v>0</v>
      </c>
      <c r="E895" s="74">
        <f>E798</f>
        <v>0</v>
      </c>
      <c r="F895" s="43">
        <f>SUM(B798:E798)</f>
        <v>0</v>
      </c>
      <c r="G895" s="74">
        <f>G798</f>
        <v>0</v>
      </c>
      <c r="H895" s="74">
        <f>H798</f>
        <v>0</v>
      </c>
      <c r="I895" s="74">
        <f>I798</f>
        <v>0</v>
      </c>
      <c r="J895" s="74">
        <f>J798</f>
        <v>0</v>
      </c>
      <c r="K895" s="43">
        <f>SUM(G798:J798)</f>
        <v>0</v>
      </c>
    </row>
    <row r="896" spans="1:11" ht="12.75" customHeight="1">
      <c r="A896" s="61" t="str">
        <f>"         "&amp;Labels!B69</f>
        <v xml:space="preserve">         Customer 1</v>
      </c>
      <c r="B896" s="76">
        <f t="shared" ref="B896:E905" si="126">SUM(B678,B787)</f>
        <v>0</v>
      </c>
      <c r="C896" s="76">
        <f t="shared" si="126"/>
        <v>0</v>
      </c>
      <c r="D896" s="76">
        <f t="shared" si="126"/>
        <v>0</v>
      </c>
      <c r="E896" s="76">
        <f t="shared" si="126"/>
        <v>0</v>
      </c>
      <c r="F896" s="43">
        <f t="shared" ref="F896:F905" si="127">SUM(B896:E896)</f>
        <v>0</v>
      </c>
      <c r="G896" s="76">
        <f t="shared" ref="G896:J905" si="128">SUM(G678,G787)</f>
        <v>0</v>
      </c>
      <c r="H896" s="76">
        <f t="shared" si="128"/>
        <v>0</v>
      </c>
      <c r="I896" s="76">
        <f t="shared" si="128"/>
        <v>0</v>
      </c>
      <c r="J896" s="76">
        <f t="shared" si="128"/>
        <v>0</v>
      </c>
      <c r="K896" s="43">
        <f t="shared" ref="K896:K905" si="129">SUM(G896:J896)</f>
        <v>0</v>
      </c>
    </row>
    <row r="897" spans="1:11" ht="12.75" customHeight="1">
      <c r="A897" s="61" t="str">
        <f>"         "&amp;Labels!B70</f>
        <v xml:space="preserve">         Customer 2</v>
      </c>
      <c r="B897" s="76">
        <f t="shared" si="126"/>
        <v>0</v>
      </c>
      <c r="C897" s="76">
        <f t="shared" si="126"/>
        <v>0</v>
      </c>
      <c r="D897" s="76">
        <f t="shared" si="126"/>
        <v>0</v>
      </c>
      <c r="E897" s="76">
        <f t="shared" si="126"/>
        <v>0</v>
      </c>
      <c r="F897" s="43">
        <f t="shared" si="127"/>
        <v>0</v>
      </c>
      <c r="G897" s="76">
        <f t="shared" si="128"/>
        <v>0</v>
      </c>
      <c r="H897" s="76">
        <f t="shared" si="128"/>
        <v>0</v>
      </c>
      <c r="I897" s="76">
        <f t="shared" si="128"/>
        <v>0</v>
      </c>
      <c r="J897" s="76">
        <f t="shared" si="128"/>
        <v>0</v>
      </c>
      <c r="K897" s="43">
        <f t="shared" si="129"/>
        <v>0</v>
      </c>
    </row>
    <row r="898" spans="1:11" ht="12.75" customHeight="1">
      <c r="A898" s="61" t="str">
        <f>"         "&amp;Labels!B71</f>
        <v xml:space="preserve">         Customer 3</v>
      </c>
      <c r="B898" s="76">
        <f t="shared" si="126"/>
        <v>0</v>
      </c>
      <c r="C898" s="76">
        <f t="shared" si="126"/>
        <v>0</v>
      </c>
      <c r="D898" s="76">
        <f t="shared" si="126"/>
        <v>0</v>
      </c>
      <c r="E898" s="76">
        <f t="shared" si="126"/>
        <v>0</v>
      </c>
      <c r="F898" s="43">
        <f t="shared" si="127"/>
        <v>0</v>
      </c>
      <c r="G898" s="76">
        <f t="shared" si="128"/>
        <v>0</v>
      </c>
      <c r="H898" s="76">
        <f t="shared" si="128"/>
        <v>0</v>
      </c>
      <c r="I898" s="76">
        <f t="shared" si="128"/>
        <v>0</v>
      </c>
      <c r="J898" s="76">
        <f t="shared" si="128"/>
        <v>0</v>
      </c>
      <c r="K898" s="43">
        <f t="shared" si="129"/>
        <v>0</v>
      </c>
    </row>
    <row r="899" spans="1:11" ht="12.75" customHeight="1">
      <c r="A899" s="61" t="str">
        <f>"         "&amp;Labels!B72</f>
        <v xml:space="preserve">         Customer 4</v>
      </c>
      <c r="B899" s="76">
        <f t="shared" si="126"/>
        <v>0</v>
      </c>
      <c r="C899" s="76">
        <f t="shared" si="126"/>
        <v>0</v>
      </c>
      <c r="D899" s="76">
        <f t="shared" si="126"/>
        <v>0</v>
      </c>
      <c r="E899" s="76">
        <f t="shared" si="126"/>
        <v>0</v>
      </c>
      <c r="F899" s="43">
        <f t="shared" si="127"/>
        <v>0</v>
      </c>
      <c r="G899" s="76">
        <f t="shared" si="128"/>
        <v>0</v>
      </c>
      <c r="H899" s="76">
        <f t="shared" si="128"/>
        <v>0</v>
      </c>
      <c r="I899" s="76">
        <f t="shared" si="128"/>
        <v>0</v>
      </c>
      <c r="J899" s="76">
        <f t="shared" si="128"/>
        <v>0</v>
      </c>
      <c r="K899" s="43">
        <f t="shared" si="129"/>
        <v>0</v>
      </c>
    </row>
    <row r="900" spans="1:11" ht="12.75" customHeight="1">
      <c r="A900" s="61" t="str">
        <f>"         "&amp;Labels!B73</f>
        <v xml:space="preserve">         Customer 5</v>
      </c>
      <c r="B900" s="76">
        <f t="shared" si="126"/>
        <v>0</v>
      </c>
      <c r="C900" s="76">
        <f t="shared" si="126"/>
        <v>0</v>
      </c>
      <c r="D900" s="76">
        <f t="shared" si="126"/>
        <v>0</v>
      </c>
      <c r="E900" s="76">
        <f t="shared" si="126"/>
        <v>0</v>
      </c>
      <c r="F900" s="43">
        <f t="shared" si="127"/>
        <v>0</v>
      </c>
      <c r="G900" s="76">
        <f t="shared" si="128"/>
        <v>0</v>
      </c>
      <c r="H900" s="76">
        <f t="shared" si="128"/>
        <v>0</v>
      </c>
      <c r="I900" s="76">
        <f t="shared" si="128"/>
        <v>0</v>
      </c>
      <c r="J900" s="76">
        <f t="shared" si="128"/>
        <v>0</v>
      </c>
      <c r="K900" s="43">
        <f t="shared" si="129"/>
        <v>0</v>
      </c>
    </row>
    <row r="901" spans="1:11" ht="12.75" customHeight="1">
      <c r="A901" s="61" t="str">
        <f>"         "&amp;Labels!B74</f>
        <v xml:space="preserve">         Customer 6</v>
      </c>
      <c r="B901" s="76">
        <f t="shared" si="126"/>
        <v>0</v>
      </c>
      <c r="C901" s="76">
        <f t="shared" si="126"/>
        <v>0</v>
      </c>
      <c r="D901" s="76">
        <f t="shared" si="126"/>
        <v>0</v>
      </c>
      <c r="E901" s="76">
        <f t="shared" si="126"/>
        <v>0</v>
      </c>
      <c r="F901" s="43">
        <f t="shared" si="127"/>
        <v>0</v>
      </c>
      <c r="G901" s="76">
        <f t="shared" si="128"/>
        <v>0</v>
      </c>
      <c r="H901" s="76">
        <f t="shared" si="128"/>
        <v>0</v>
      </c>
      <c r="I901" s="76">
        <f t="shared" si="128"/>
        <v>0</v>
      </c>
      <c r="J901" s="76">
        <f t="shared" si="128"/>
        <v>0</v>
      </c>
      <c r="K901" s="43">
        <f t="shared" si="129"/>
        <v>0</v>
      </c>
    </row>
    <row r="902" spans="1:11" ht="12.75" customHeight="1">
      <c r="A902" s="61" t="str">
        <f>"         "&amp;Labels!B75</f>
        <v xml:space="preserve">         Customer 7</v>
      </c>
      <c r="B902" s="76">
        <f t="shared" si="126"/>
        <v>0</v>
      </c>
      <c r="C902" s="76">
        <f t="shared" si="126"/>
        <v>0</v>
      </c>
      <c r="D902" s="76">
        <f t="shared" si="126"/>
        <v>0</v>
      </c>
      <c r="E902" s="76">
        <f t="shared" si="126"/>
        <v>0</v>
      </c>
      <c r="F902" s="43">
        <f t="shared" si="127"/>
        <v>0</v>
      </c>
      <c r="G902" s="76">
        <f t="shared" si="128"/>
        <v>0</v>
      </c>
      <c r="H902" s="76">
        <f t="shared" si="128"/>
        <v>0</v>
      </c>
      <c r="I902" s="76">
        <f t="shared" si="128"/>
        <v>0</v>
      </c>
      <c r="J902" s="76">
        <f t="shared" si="128"/>
        <v>0</v>
      </c>
      <c r="K902" s="43">
        <f t="shared" si="129"/>
        <v>0</v>
      </c>
    </row>
    <row r="903" spans="1:11" ht="12.75" customHeight="1">
      <c r="A903" s="61" t="str">
        <f>"         "&amp;Labels!B76</f>
        <v xml:space="preserve">         Customer 8</v>
      </c>
      <c r="B903" s="76">
        <f t="shared" si="126"/>
        <v>0</v>
      </c>
      <c r="C903" s="76">
        <f t="shared" si="126"/>
        <v>0</v>
      </c>
      <c r="D903" s="76">
        <f t="shared" si="126"/>
        <v>0</v>
      </c>
      <c r="E903" s="76">
        <f t="shared" si="126"/>
        <v>0</v>
      </c>
      <c r="F903" s="43">
        <f t="shared" si="127"/>
        <v>0</v>
      </c>
      <c r="G903" s="76">
        <f t="shared" si="128"/>
        <v>0</v>
      </c>
      <c r="H903" s="76">
        <f t="shared" si="128"/>
        <v>0</v>
      </c>
      <c r="I903" s="76">
        <f t="shared" si="128"/>
        <v>0</v>
      </c>
      <c r="J903" s="76">
        <f t="shared" si="128"/>
        <v>0</v>
      </c>
      <c r="K903" s="43">
        <f t="shared" si="129"/>
        <v>0</v>
      </c>
    </row>
    <row r="904" spans="1:11" ht="12.75" customHeight="1">
      <c r="A904" s="61" t="str">
        <f>"         "&amp;Labels!B77</f>
        <v xml:space="preserve">         Customer 9</v>
      </c>
      <c r="B904" s="76">
        <f t="shared" si="126"/>
        <v>0</v>
      </c>
      <c r="C904" s="76">
        <f t="shared" si="126"/>
        <v>0</v>
      </c>
      <c r="D904" s="76">
        <f t="shared" si="126"/>
        <v>0</v>
      </c>
      <c r="E904" s="76">
        <f t="shared" si="126"/>
        <v>0</v>
      </c>
      <c r="F904" s="43">
        <f t="shared" si="127"/>
        <v>0</v>
      </c>
      <c r="G904" s="76">
        <f t="shared" si="128"/>
        <v>0</v>
      </c>
      <c r="H904" s="76">
        <f t="shared" si="128"/>
        <v>0</v>
      </c>
      <c r="I904" s="76">
        <f t="shared" si="128"/>
        <v>0</v>
      </c>
      <c r="J904" s="76">
        <f t="shared" si="128"/>
        <v>0</v>
      </c>
      <c r="K904" s="43">
        <f t="shared" si="129"/>
        <v>0</v>
      </c>
    </row>
    <row r="905" spans="1:11" ht="12.75" customHeight="1">
      <c r="A905" s="61" t="str">
        <f>"         "&amp;Labels!B78</f>
        <v xml:space="preserve">         Customer 10</v>
      </c>
      <c r="B905" s="76">
        <f t="shared" si="126"/>
        <v>0</v>
      </c>
      <c r="C905" s="76">
        <f t="shared" si="126"/>
        <v>0</v>
      </c>
      <c r="D905" s="76">
        <f t="shared" si="126"/>
        <v>0</v>
      </c>
      <c r="E905" s="76">
        <f t="shared" si="126"/>
        <v>0</v>
      </c>
      <c r="F905" s="43">
        <f t="shared" si="127"/>
        <v>0</v>
      </c>
      <c r="G905" s="76">
        <f t="shared" si="128"/>
        <v>0</v>
      </c>
      <c r="H905" s="76">
        <f t="shared" si="128"/>
        <v>0</v>
      </c>
      <c r="I905" s="76">
        <f t="shared" si="128"/>
        <v>0</v>
      </c>
      <c r="J905" s="76">
        <f t="shared" si="128"/>
        <v>0</v>
      </c>
      <c r="K905" s="43">
        <f t="shared" si="129"/>
        <v>0</v>
      </c>
    </row>
    <row r="906" spans="1:11" ht="12.75" customHeight="1">
      <c r="A906" s="61" t="str">
        <f>"         "&amp;Labels!C68</f>
        <v xml:space="preserve">         Total</v>
      </c>
      <c r="B906" s="84">
        <f>B798</f>
        <v>0</v>
      </c>
      <c r="C906" s="84">
        <f>C798</f>
        <v>0</v>
      </c>
      <c r="D906" s="84">
        <f>D798</f>
        <v>0</v>
      </c>
      <c r="E906" s="84">
        <f>E798</f>
        <v>0</v>
      </c>
      <c r="F906" s="43">
        <f>SUM(B798:E798)</f>
        <v>0</v>
      </c>
      <c r="G906" s="84">
        <f>G798</f>
        <v>0</v>
      </c>
      <c r="H906" s="84">
        <f>H798</f>
        <v>0</v>
      </c>
      <c r="I906" s="84">
        <f>I798</f>
        <v>0</v>
      </c>
      <c r="J906" s="84">
        <f>J798</f>
        <v>0</v>
      </c>
      <c r="K906" s="43">
        <f>SUM(G798:J798)</f>
        <v>0</v>
      </c>
    </row>
    <row r="907" spans="1:11" ht="12.75" customHeight="1">
      <c r="A907" s="63" t="str">
        <f>Labels!B96</f>
        <v>Product 2</v>
      </c>
      <c r="B907" s="77"/>
      <c r="C907" s="77"/>
      <c r="D907" s="77"/>
      <c r="E907" s="77"/>
      <c r="F907" s="43"/>
      <c r="G907" s="77"/>
      <c r="H907" s="77"/>
      <c r="I907" s="77"/>
      <c r="J907" s="77"/>
      <c r="K907" s="43"/>
    </row>
    <row r="908" spans="1:11" ht="12.75" customHeight="1">
      <c r="A908" s="55" t="str">
        <f>"   "&amp;Labels!B81</f>
        <v xml:space="preserve">   Website</v>
      </c>
      <c r="B908" s="74"/>
      <c r="C908" s="74"/>
      <c r="D908" s="74"/>
      <c r="E908" s="74"/>
      <c r="F908" s="43"/>
      <c r="G908" s="74"/>
      <c r="H908" s="74"/>
      <c r="I908" s="74"/>
      <c r="J908" s="74"/>
      <c r="K908" s="43"/>
    </row>
    <row r="909" spans="1:11" ht="12.75" customHeight="1">
      <c r="A909" s="61" t="str">
        <f>"      "&amp;Labels!B85</f>
        <v xml:space="preserve">      Q 1</v>
      </c>
      <c r="B909" s="84"/>
      <c r="C909" s="84"/>
      <c r="D909" s="84"/>
      <c r="E909" s="84"/>
      <c r="F909" s="43"/>
      <c r="G909" s="84"/>
      <c r="H909" s="84"/>
      <c r="I909" s="84"/>
      <c r="J909" s="84"/>
      <c r="K909" s="43"/>
    </row>
    <row r="910" spans="1:11" ht="12.75" customHeight="1">
      <c r="A910" s="61" t="str">
        <f>"         "&amp;Labels!B69</f>
        <v xml:space="preserve">         Customer 1</v>
      </c>
      <c r="B910" s="76">
        <f>IF('(Other Computations)'!B186=0,0,Inputs!D211*Inputs!D104*Inputs!D40*Inputs!D13*'GM Alloc Factors'!B10/('(Other Computations)'!B186+'(Other Computations)'!B199))</f>
        <v>0</v>
      </c>
      <c r="C910" s="76">
        <f>IF('(Other Computations)'!C186=0,0,Inputs!E211*Inputs!E104*Inputs!D40*Inputs!D13*'GM Alloc Factors'!C10/('(Other Computations)'!C186+'(Other Computations)'!C199))</f>
        <v>0</v>
      </c>
      <c r="D910" s="76">
        <f>IF('(Other Computations)'!D186=0,0,Inputs!F211*Inputs!F104*Inputs!D40*Inputs!D13*'GM Alloc Factors'!D10/('(Other Computations)'!D186+'(Other Computations)'!D199))</f>
        <v>0</v>
      </c>
      <c r="E910" s="76">
        <f>IF('(Other Computations)'!E186=0,0,Inputs!G211*Inputs!G104*Inputs!D40*Inputs!D13*'GM Alloc Factors'!E10/('(Other Computations)'!E186+'(Other Computations)'!E199))</f>
        <v>0</v>
      </c>
      <c r="F910" s="43">
        <f t="shared" ref="F910:F920" si="130">SUM(B910:E910)</f>
        <v>0</v>
      </c>
      <c r="G910" s="76">
        <f>IF('(Other Computations)'!G186=0,0,Inputs!I211*Inputs!I104*Inputs!D40*Inputs!D13*'GM Alloc Factors'!G10/('(Other Computations)'!G186+'(Other Computations)'!G199))</f>
        <v>0</v>
      </c>
      <c r="H910" s="76">
        <f>IF('(Other Computations)'!H186=0,0,Inputs!J211*Inputs!J104*Inputs!D40*Inputs!D13*'GM Alloc Factors'!H10/('(Other Computations)'!H186+'(Other Computations)'!H199))</f>
        <v>0</v>
      </c>
      <c r="I910" s="76">
        <f>IF('(Other Computations)'!I186=0,0,Inputs!K211*Inputs!K104*Inputs!D40*Inputs!D13*'GM Alloc Factors'!I10/('(Other Computations)'!I186+'(Other Computations)'!I199))</f>
        <v>0</v>
      </c>
      <c r="J910" s="76">
        <f>IF('(Other Computations)'!J186=0,0,Inputs!L211*Inputs!L104*Inputs!D40*Inputs!D13*'GM Alloc Factors'!J10/('(Other Computations)'!J186+'(Other Computations)'!J199))</f>
        <v>0</v>
      </c>
      <c r="K910" s="43">
        <f t="shared" ref="K910:K920" si="131">SUM(G910:J910)</f>
        <v>0</v>
      </c>
    </row>
    <row r="911" spans="1:11" ht="12.75" customHeight="1">
      <c r="A911" s="61" t="str">
        <f>"         "&amp;Labels!B70</f>
        <v xml:space="preserve">         Customer 2</v>
      </c>
      <c r="B911" s="76">
        <f>IF('(Other Computations)'!B187=0,0,Inputs!D212*Inputs!D105*Inputs!D41*Inputs!D13*'GM Alloc Factors'!B10/('(Other Computations)'!B187+'(Other Computations)'!B200))</f>
        <v>0</v>
      </c>
      <c r="C911" s="76">
        <f>IF('(Other Computations)'!C187=0,0,Inputs!E212*Inputs!E105*Inputs!D41*Inputs!D13*'GM Alloc Factors'!C10/('(Other Computations)'!C187+'(Other Computations)'!C200))</f>
        <v>0</v>
      </c>
      <c r="D911" s="76">
        <f>IF('(Other Computations)'!D187=0,0,Inputs!F212*Inputs!F105*Inputs!D41*Inputs!D13*'GM Alloc Factors'!D10/('(Other Computations)'!D187+'(Other Computations)'!D200))</f>
        <v>0</v>
      </c>
      <c r="E911" s="76">
        <f>IF('(Other Computations)'!E187=0,0,Inputs!G212*Inputs!G105*Inputs!D41*Inputs!D13*'GM Alloc Factors'!E10/('(Other Computations)'!E187+'(Other Computations)'!E200))</f>
        <v>0</v>
      </c>
      <c r="F911" s="43">
        <f t="shared" si="130"/>
        <v>0</v>
      </c>
      <c r="G911" s="76">
        <f>IF('(Other Computations)'!G187=0,0,Inputs!I212*Inputs!I105*Inputs!D41*Inputs!D13*'GM Alloc Factors'!G10/('(Other Computations)'!G187+'(Other Computations)'!G200))</f>
        <v>0</v>
      </c>
      <c r="H911" s="76">
        <f>IF('(Other Computations)'!H187=0,0,Inputs!J212*Inputs!J105*Inputs!D41*Inputs!D13*'GM Alloc Factors'!H10/('(Other Computations)'!H187+'(Other Computations)'!H200))</f>
        <v>0</v>
      </c>
      <c r="I911" s="76">
        <f>IF('(Other Computations)'!I187=0,0,Inputs!K212*Inputs!K105*Inputs!D41*Inputs!D13*'GM Alloc Factors'!I10/('(Other Computations)'!I187+'(Other Computations)'!I200))</f>
        <v>0</v>
      </c>
      <c r="J911" s="76">
        <f>IF('(Other Computations)'!J187=0,0,Inputs!L212*Inputs!L105*Inputs!D41*Inputs!D13*'GM Alloc Factors'!J10/('(Other Computations)'!J187+'(Other Computations)'!J200))</f>
        <v>0</v>
      </c>
      <c r="K911" s="43">
        <f t="shared" si="131"/>
        <v>0</v>
      </c>
    </row>
    <row r="912" spans="1:11" ht="12.75" customHeight="1">
      <c r="A912" s="61" t="str">
        <f>"         "&amp;Labels!B71</f>
        <v xml:space="preserve">         Customer 3</v>
      </c>
      <c r="B912" s="76">
        <f>IF('(Other Computations)'!B188=0,0,Inputs!D213*Inputs!D106*Inputs!D42*Inputs!D13*'GM Alloc Factors'!B10/('(Other Computations)'!B188+'(Other Computations)'!B201))</f>
        <v>0</v>
      </c>
      <c r="C912" s="76">
        <f>IF('(Other Computations)'!C188=0,0,Inputs!E213*Inputs!E106*Inputs!D42*Inputs!D13*'GM Alloc Factors'!C10/('(Other Computations)'!C188+'(Other Computations)'!C201))</f>
        <v>0</v>
      </c>
      <c r="D912" s="76">
        <f>IF('(Other Computations)'!D188=0,0,Inputs!F213*Inputs!F106*Inputs!D42*Inputs!D13*'GM Alloc Factors'!D10/('(Other Computations)'!D188+'(Other Computations)'!D201))</f>
        <v>0</v>
      </c>
      <c r="E912" s="76">
        <f>IF('(Other Computations)'!E188=0,0,Inputs!G213*Inputs!G106*Inputs!D42*Inputs!D13*'GM Alloc Factors'!E10/('(Other Computations)'!E188+'(Other Computations)'!E201))</f>
        <v>0</v>
      </c>
      <c r="F912" s="43">
        <f t="shared" si="130"/>
        <v>0</v>
      </c>
      <c r="G912" s="76">
        <f>IF('(Other Computations)'!G188=0,0,Inputs!I213*Inputs!I106*Inputs!D42*Inputs!D13*'GM Alloc Factors'!G10/('(Other Computations)'!G188+'(Other Computations)'!G201))</f>
        <v>0</v>
      </c>
      <c r="H912" s="76">
        <f>IF('(Other Computations)'!H188=0,0,Inputs!J213*Inputs!J106*Inputs!D42*Inputs!D13*'GM Alloc Factors'!H10/('(Other Computations)'!H188+'(Other Computations)'!H201))</f>
        <v>0</v>
      </c>
      <c r="I912" s="76">
        <f>IF('(Other Computations)'!I188=0,0,Inputs!K213*Inputs!K106*Inputs!D42*Inputs!D13*'GM Alloc Factors'!I10/('(Other Computations)'!I188+'(Other Computations)'!I201))</f>
        <v>0</v>
      </c>
      <c r="J912" s="76">
        <f>IF('(Other Computations)'!J188=0,0,Inputs!L213*Inputs!L106*Inputs!D42*Inputs!D13*'GM Alloc Factors'!J10/('(Other Computations)'!J188+'(Other Computations)'!J201))</f>
        <v>0</v>
      </c>
      <c r="K912" s="43">
        <f t="shared" si="131"/>
        <v>0</v>
      </c>
    </row>
    <row r="913" spans="1:11" ht="12.75" customHeight="1">
      <c r="A913" s="61" t="str">
        <f>"         "&amp;Labels!B72</f>
        <v xml:space="preserve">         Customer 4</v>
      </c>
      <c r="B913" s="76">
        <f>IF('(Other Computations)'!B189=0,0,Inputs!D214*Inputs!D107*Inputs!D43*Inputs!D13*'GM Alloc Factors'!B10/('(Other Computations)'!B189+'(Other Computations)'!B202))</f>
        <v>0</v>
      </c>
      <c r="C913" s="76">
        <f>IF('(Other Computations)'!C189=0,0,Inputs!E214*Inputs!E107*Inputs!D43*Inputs!D13*'GM Alloc Factors'!C10/('(Other Computations)'!C189+'(Other Computations)'!C202))</f>
        <v>0</v>
      </c>
      <c r="D913" s="76">
        <f>IF('(Other Computations)'!D189=0,0,Inputs!F214*Inputs!F107*Inputs!D43*Inputs!D13*'GM Alloc Factors'!D10/('(Other Computations)'!D189+'(Other Computations)'!D202))</f>
        <v>0</v>
      </c>
      <c r="E913" s="76">
        <f>IF('(Other Computations)'!E189=0,0,Inputs!G214*Inputs!G107*Inputs!D43*Inputs!D13*'GM Alloc Factors'!E10/('(Other Computations)'!E189+'(Other Computations)'!E202))</f>
        <v>0</v>
      </c>
      <c r="F913" s="43">
        <f t="shared" si="130"/>
        <v>0</v>
      </c>
      <c r="G913" s="76">
        <f>IF('(Other Computations)'!G189=0,0,Inputs!I214*Inputs!I107*Inputs!D43*Inputs!D13*'GM Alloc Factors'!G10/('(Other Computations)'!G189+'(Other Computations)'!G202))</f>
        <v>0</v>
      </c>
      <c r="H913" s="76">
        <f>IF('(Other Computations)'!H189=0,0,Inputs!J214*Inputs!J107*Inputs!D43*Inputs!D13*'GM Alloc Factors'!H10/('(Other Computations)'!H189+'(Other Computations)'!H202))</f>
        <v>0</v>
      </c>
      <c r="I913" s="76">
        <f>IF('(Other Computations)'!I189=0,0,Inputs!K214*Inputs!K107*Inputs!D43*Inputs!D13*'GM Alloc Factors'!I10/('(Other Computations)'!I189+'(Other Computations)'!I202))</f>
        <v>0</v>
      </c>
      <c r="J913" s="76">
        <f>IF('(Other Computations)'!J189=0,0,Inputs!L214*Inputs!L107*Inputs!D43*Inputs!D13*'GM Alloc Factors'!J10/('(Other Computations)'!J189+'(Other Computations)'!J202))</f>
        <v>0</v>
      </c>
      <c r="K913" s="43">
        <f t="shared" si="131"/>
        <v>0</v>
      </c>
    </row>
    <row r="914" spans="1:11" ht="12.75" customHeight="1">
      <c r="A914" s="61" t="str">
        <f>"         "&amp;Labels!B73</f>
        <v xml:space="preserve">         Customer 5</v>
      </c>
      <c r="B914" s="76">
        <f>IF('(Other Computations)'!B190=0,0,Inputs!D215*Inputs!D108*Inputs!D44*Inputs!D13*'GM Alloc Factors'!B10/('(Other Computations)'!B190+'(Other Computations)'!B203))</f>
        <v>0</v>
      </c>
      <c r="C914" s="76">
        <f>IF('(Other Computations)'!C190=0,0,Inputs!E215*Inputs!E108*Inputs!D44*Inputs!D13*'GM Alloc Factors'!C10/('(Other Computations)'!C190+'(Other Computations)'!C203))</f>
        <v>0</v>
      </c>
      <c r="D914" s="76">
        <f>IF('(Other Computations)'!D190=0,0,Inputs!F215*Inputs!F108*Inputs!D44*Inputs!D13*'GM Alloc Factors'!D10/('(Other Computations)'!D190+'(Other Computations)'!D203))</f>
        <v>0</v>
      </c>
      <c r="E914" s="76">
        <f>IF('(Other Computations)'!E190=0,0,Inputs!G215*Inputs!G108*Inputs!D44*Inputs!D13*'GM Alloc Factors'!E10/('(Other Computations)'!E190+'(Other Computations)'!E203))</f>
        <v>0</v>
      </c>
      <c r="F914" s="43">
        <f t="shared" si="130"/>
        <v>0</v>
      </c>
      <c r="G914" s="76">
        <f>IF('(Other Computations)'!G190=0,0,Inputs!I215*Inputs!I108*Inputs!D44*Inputs!D13*'GM Alloc Factors'!G10/('(Other Computations)'!G190+'(Other Computations)'!G203))</f>
        <v>0</v>
      </c>
      <c r="H914" s="76">
        <f>IF('(Other Computations)'!H190=0,0,Inputs!J215*Inputs!J108*Inputs!D44*Inputs!D13*'GM Alloc Factors'!H10/('(Other Computations)'!H190+'(Other Computations)'!H203))</f>
        <v>0</v>
      </c>
      <c r="I914" s="76">
        <f>IF('(Other Computations)'!I190=0,0,Inputs!K215*Inputs!K108*Inputs!D44*Inputs!D13*'GM Alloc Factors'!I10/('(Other Computations)'!I190+'(Other Computations)'!I203))</f>
        <v>0</v>
      </c>
      <c r="J914" s="76">
        <f>IF('(Other Computations)'!J190=0,0,Inputs!L215*Inputs!L108*Inputs!D44*Inputs!D13*'GM Alloc Factors'!J10/('(Other Computations)'!J190+'(Other Computations)'!J203))</f>
        <v>0</v>
      </c>
      <c r="K914" s="43">
        <f t="shared" si="131"/>
        <v>0</v>
      </c>
    </row>
    <row r="915" spans="1:11" ht="12.75" customHeight="1">
      <c r="A915" s="61" t="str">
        <f>"         "&amp;Labels!B74</f>
        <v xml:space="preserve">         Customer 6</v>
      </c>
      <c r="B915" s="76">
        <f>IF('(Other Computations)'!B191=0,0,Inputs!D216*Inputs!D109*Inputs!D45*Inputs!D13*'GM Alloc Factors'!B10/('(Other Computations)'!B191+'(Other Computations)'!B204))</f>
        <v>0</v>
      </c>
      <c r="C915" s="76">
        <f>IF('(Other Computations)'!C191=0,0,Inputs!E216*Inputs!E109*Inputs!D45*Inputs!D13*'GM Alloc Factors'!C10/('(Other Computations)'!C191+'(Other Computations)'!C204))</f>
        <v>0</v>
      </c>
      <c r="D915" s="76">
        <f>IF('(Other Computations)'!D191=0,0,Inputs!F216*Inputs!F109*Inputs!D45*Inputs!D13*'GM Alloc Factors'!D10/('(Other Computations)'!D191+'(Other Computations)'!D204))</f>
        <v>0</v>
      </c>
      <c r="E915" s="76">
        <f>IF('(Other Computations)'!E191=0,0,Inputs!G216*Inputs!G109*Inputs!D45*Inputs!D13*'GM Alloc Factors'!E10/('(Other Computations)'!E191+'(Other Computations)'!E204))</f>
        <v>0</v>
      </c>
      <c r="F915" s="43">
        <f t="shared" si="130"/>
        <v>0</v>
      </c>
      <c r="G915" s="76">
        <f>IF('(Other Computations)'!G191=0,0,Inputs!I216*Inputs!I109*Inputs!D45*Inputs!D13*'GM Alloc Factors'!G10/('(Other Computations)'!G191+'(Other Computations)'!G204))</f>
        <v>0</v>
      </c>
      <c r="H915" s="76">
        <f>IF('(Other Computations)'!H191=0,0,Inputs!J216*Inputs!J109*Inputs!D45*Inputs!D13*'GM Alloc Factors'!H10/('(Other Computations)'!H191+'(Other Computations)'!H204))</f>
        <v>0</v>
      </c>
      <c r="I915" s="76">
        <f>IF('(Other Computations)'!I191=0,0,Inputs!K216*Inputs!K109*Inputs!D45*Inputs!D13*'GM Alloc Factors'!I10/('(Other Computations)'!I191+'(Other Computations)'!I204))</f>
        <v>0</v>
      </c>
      <c r="J915" s="76">
        <f>IF('(Other Computations)'!J191=0,0,Inputs!L216*Inputs!L109*Inputs!D45*Inputs!D13*'GM Alloc Factors'!J10/('(Other Computations)'!J191+'(Other Computations)'!J204))</f>
        <v>0</v>
      </c>
      <c r="K915" s="43">
        <f t="shared" si="131"/>
        <v>0</v>
      </c>
    </row>
    <row r="916" spans="1:11" ht="12.75" customHeight="1">
      <c r="A916" s="61" t="str">
        <f>"         "&amp;Labels!B75</f>
        <v xml:space="preserve">         Customer 7</v>
      </c>
      <c r="B916" s="76">
        <f>IF('(Other Computations)'!B192=0,0,Inputs!D217*Inputs!D110*Inputs!D46*Inputs!D13*'GM Alloc Factors'!B10/('(Other Computations)'!B192+'(Other Computations)'!B205))</f>
        <v>0</v>
      </c>
      <c r="C916" s="76">
        <f>IF('(Other Computations)'!C192=0,0,Inputs!E217*Inputs!E110*Inputs!D46*Inputs!D13*'GM Alloc Factors'!C10/('(Other Computations)'!C192+'(Other Computations)'!C205))</f>
        <v>0</v>
      </c>
      <c r="D916" s="76">
        <f>IF('(Other Computations)'!D192=0,0,Inputs!F217*Inputs!F110*Inputs!D46*Inputs!D13*'GM Alloc Factors'!D10/('(Other Computations)'!D192+'(Other Computations)'!D205))</f>
        <v>0</v>
      </c>
      <c r="E916" s="76">
        <f>IF('(Other Computations)'!E192=0,0,Inputs!G217*Inputs!G110*Inputs!D46*Inputs!D13*'GM Alloc Factors'!E10/('(Other Computations)'!E192+'(Other Computations)'!E205))</f>
        <v>0</v>
      </c>
      <c r="F916" s="43">
        <f t="shared" si="130"/>
        <v>0</v>
      </c>
      <c r="G916" s="76">
        <f>IF('(Other Computations)'!G192=0,0,Inputs!I217*Inputs!I110*Inputs!D46*Inputs!D13*'GM Alloc Factors'!G10/('(Other Computations)'!G192+'(Other Computations)'!G205))</f>
        <v>0</v>
      </c>
      <c r="H916" s="76">
        <f>IF('(Other Computations)'!H192=0,0,Inputs!J217*Inputs!J110*Inputs!D46*Inputs!D13*'GM Alloc Factors'!H10/('(Other Computations)'!H192+'(Other Computations)'!H205))</f>
        <v>0</v>
      </c>
      <c r="I916" s="76">
        <f>IF('(Other Computations)'!I192=0,0,Inputs!K217*Inputs!K110*Inputs!D46*Inputs!D13*'GM Alloc Factors'!I10/('(Other Computations)'!I192+'(Other Computations)'!I205))</f>
        <v>0</v>
      </c>
      <c r="J916" s="76">
        <f>IF('(Other Computations)'!J192=0,0,Inputs!L217*Inputs!L110*Inputs!D46*Inputs!D13*'GM Alloc Factors'!J10/('(Other Computations)'!J192+'(Other Computations)'!J205))</f>
        <v>0</v>
      </c>
      <c r="K916" s="43">
        <f t="shared" si="131"/>
        <v>0</v>
      </c>
    </row>
    <row r="917" spans="1:11" ht="12.75" customHeight="1">
      <c r="A917" s="61" t="str">
        <f>"         "&amp;Labels!B76</f>
        <v xml:space="preserve">         Customer 8</v>
      </c>
      <c r="B917" s="76">
        <f>IF('(Other Computations)'!B193=0,0,Inputs!D218*Inputs!D111*Inputs!D47*Inputs!D13*'GM Alloc Factors'!B10/('(Other Computations)'!B193+'(Other Computations)'!B206))</f>
        <v>0</v>
      </c>
      <c r="C917" s="76">
        <f>IF('(Other Computations)'!C193=0,0,Inputs!E218*Inputs!E111*Inputs!D47*Inputs!D13*'GM Alloc Factors'!C10/('(Other Computations)'!C193+'(Other Computations)'!C206))</f>
        <v>0</v>
      </c>
      <c r="D917" s="76">
        <f>IF('(Other Computations)'!D193=0,0,Inputs!F218*Inputs!F111*Inputs!D47*Inputs!D13*'GM Alloc Factors'!D10/('(Other Computations)'!D193+'(Other Computations)'!D206))</f>
        <v>0</v>
      </c>
      <c r="E917" s="76">
        <f>IF('(Other Computations)'!E193=0,0,Inputs!G218*Inputs!G111*Inputs!D47*Inputs!D13*'GM Alloc Factors'!E10/('(Other Computations)'!E193+'(Other Computations)'!E206))</f>
        <v>0</v>
      </c>
      <c r="F917" s="43">
        <f t="shared" si="130"/>
        <v>0</v>
      </c>
      <c r="G917" s="76">
        <f>IF('(Other Computations)'!G193=0,0,Inputs!I218*Inputs!I111*Inputs!D47*Inputs!D13*'GM Alloc Factors'!G10/('(Other Computations)'!G193+'(Other Computations)'!G206))</f>
        <v>0</v>
      </c>
      <c r="H917" s="76">
        <f>IF('(Other Computations)'!H193=0,0,Inputs!J218*Inputs!J111*Inputs!D47*Inputs!D13*'GM Alloc Factors'!H10/('(Other Computations)'!H193+'(Other Computations)'!H206))</f>
        <v>0</v>
      </c>
      <c r="I917" s="76">
        <f>IF('(Other Computations)'!I193=0,0,Inputs!K218*Inputs!K111*Inputs!D47*Inputs!D13*'GM Alloc Factors'!I10/('(Other Computations)'!I193+'(Other Computations)'!I206))</f>
        <v>0</v>
      </c>
      <c r="J917" s="76">
        <f>IF('(Other Computations)'!J193=0,0,Inputs!L218*Inputs!L111*Inputs!D47*Inputs!D13*'GM Alloc Factors'!J10/('(Other Computations)'!J193+'(Other Computations)'!J206))</f>
        <v>0</v>
      </c>
      <c r="K917" s="43">
        <f t="shared" si="131"/>
        <v>0</v>
      </c>
    </row>
    <row r="918" spans="1:11" ht="12.75" customHeight="1">
      <c r="A918" s="61" t="str">
        <f>"         "&amp;Labels!B77</f>
        <v xml:space="preserve">         Customer 9</v>
      </c>
      <c r="B918" s="76">
        <f>IF('(Other Computations)'!B194=0,0,Inputs!D219*Inputs!D112*Inputs!D48*Inputs!D13*'GM Alloc Factors'!B10/('(Other Computations)'!B194+'(Other Computations)'!B207))</f>
        <v>0</v>
      </c>
      <c r="C918" s="76">
        <f>IF('(Other Computations)'!C194=0,0,Inputs!E219*Inputs!E112*Inputs!D48*Inputs!D13*'GM Alloc Factors'!C10/('(Other Computations)'!C194+'(Other Computations)'!C207))</f>
        <v>0</v>
      </c>
      <c r="D918" s="76">
        <f>IF('(Other Computations)'!D194=0,0,Inputs!F219*Inputs!F112*Inputs!D48*Inputs!D13*'GM Alloc Factors'!D10/('(Other Computations)'!D194+'(Other Computations)'!D207))</f>
        <v>0</v>
      </c>
      <c r="E918" s="76">
        <f>IF('(Other Computations)'!E194=0,0,Inputs!G219*Inputs!G112*Inputs!D48*Inputs!D13*'GM Alloc Factors'!E10/('(Other Computations)'!E194+'(Other Computations)'!E207))</f>
        <v>0</v>
      </c>
      <c r="F918" s="43">
        <f t="shared" si="130"/>
        <v>0</v>
      </c>
      <c r="G918" s="76">
        <f>IF('(Other Computations)'!G194=0,0,Inputs!I219*Inputs!I112*Inputs!D48*Inputs!D13*'GM Alloc Factors'!G10/('(Other Computations)'!G194+'(Other Computations)'!G207))</f>
        <v>0</v>
      </c>
      <c r="H918" s="76">
        <f>IF('(Other Computations)'!H194=0,0,Inputs!J219*Inputs!J112*Inputs!D48*Inputs!D13*'GM Alloc Factors'!H10/('(Other Computations)'!H194+'(Other Computations)'!H207))</f>
        <v>0</v>
      </c>
      <c r="I918" s="76">
        <f>IF('(Other Computations)'!I194=0,0,Inputs!K219*Inputs!K112*Inputs!D48*Inputs!D13*'GM Alloc Factors'!I10/('(Other Computations)'!I194+'(Other Computations)'!I207))</f>
        <v>0</v>
      </c>
      <c r="J918" s="76">
        <f>IF('(Other Computations)'!J194=0,0,Inputs!L219*Inputs!L112*Inputs!D48*Inputs!D13*'GM Alloc Factors'!J10/('(Other Computations)'!J194+'(Other Computations)'!J207))</f>
        <v>0</v>
      </c>
      <c r="K918" s="43">
        <f t="shared" si="131"/>
        <v>0</v>
      </c>
    </row>
    <row r="919" spans="1:11" ht="12.75" customHeight="1">
      <c r="A919" s="61" t="str">
        <f>"         "&amp;Labels!B78</f>
        <v xml:space="preserve">         Customer 10</v>
      </c>
      <c r="B919" s="76">
        <f>IF('(Other Computations)'!B195=0,0,Inputs!D220*Inputs!D113*Inputs!D49*Inputs!D13*'GM Alloc Factors'!B10/('(Other Computations)'!B195+'(Other Computations)'!B208))</f>
        <v>0</v>
      </c>
      <c r="C919" s="76">
        <f>IF('(Other Computations)'!C195=0,0,Inputs!E220*Inputs!E113*Inputs!D49*Inputs!D13*'GM Alloc Factors'!C10/('(Other Computations)'!C195+'(Other Computations)'!C208))</f>
        <v>0</v>
      </c>
      <c r="D919" s="76">
        <f>IF('(Other Computations)'!D195=0,0,Inputs!F220*Inputs!F113*Inputs!D49*Inputs!D13*'GM Alloc Factors'!D10/('(Other Computations)'!D195+'(Other Computations)'!D208))</f>
        <v>0</v>
      </c>
      <c r="E919" s="76">
        <f>IF('(Other Computations)'!E195=0,0,Inputs!G220*Inputs!G113*Inputs!D49*Inputs!D13*'GM Alloc Factors'!E10/('(Other Computations)'!E195+'(Other Computations)'!E208))</f>
        <v>0</v>
      </c>
      <c r="F919" s="43">
        <f t="shared" si="130"/>
        <v>0</v>
      </c>
      <c r="G919" s="76">
        <f>IF('(Other Computations)'!G195=0,0,Inputs!I220*Inputs!I113*Inputs!D49*Inputs!D13*'GM Alloc Factors'!G10/('(Other Computations)'!G195+'(Other Computations)'!G208))</f>
        <v>0</v>
      </c>
      <c r="H919" s="76">
        <f>IF('(Other Computations)'!H195=0,0,Inputs!J220*Inputs!J113*Inputs!D49*Inputs!D13*'GM Alloc Factors'!H10/('(Other Computations)'!H195+'(Other Computations)'!H208))</f>
        <v>0</v>
      </c>
      <c r="I919" s="76">
        <f>IF('(Other Computations)'!I195=0,0,Inputs!K220*Inputs!K113*Inputs!D49*Inputs!D13*'GM Alloc Factors'!I10/('(Other Computations)'!I195+'(Other Computations)'!I208))</f>
        <v>0</v>
      </c>
      <c r="J919" s="76">
        <f>IF('(Other Computations)'!J195=0,0,Inputs!L220*Inputs!L113*Inputs!D49*Inputs!D13*'GM Alloc Factors'!J10/('(Other Computations)'!J195+'(Other Computations)'!J208))</f>
        <v>0</v>
      </c>
      <c r="K919" s="43">
        <f t="shared" si="131"/>
        <v>0</v>
      </c>
    </row>
    <row r="920" spans="1:11" ht="12.75" customHeight="1">
      <c r="A920" s="61" t="str">
        <f>"         "&amp;Labels!C68</f>
        <v xml:space="preserve">         Total</v>
      </c>
      <c r="B920" s="84">
        <f>SUM(B910:B919)</f>
        <v>0</v>
      </c>
      <c r="C920" s="84">
        <f>SUM(C910:C919)</f>
        <v>0</v>
      </c>
      <c r="D920" s="84">
        <f>SUM(D910:D919)</f>
        <v>0</v>
      </c>
      <c r="E920" s="84">
        <f>SUM(E910:E919)</f>
        <v>0</v>
      </c>
      <c r="F920" s="43">
        <f t="shared" si="130"/>
        <v>0</v>
      </c>
      <c r="G920" s="84">
        <f>SUM(G910:G919)</f>
        <v>0</v>
      </c>
      <c r="H920" s="84">
        <f>SUM(H910:H919)</f>
        <v>0</v>
      </c>
      <c r="I920" s="84">
        <f>SUM(I910:I919)</f>
        <v>0</v>
      </c>
      <c r="J920" s="84">
        <f>SUM(J910:J919)</f>
        <v>0</v>
      </c>
      <c r="K920" s="43">
        <f t="shared" si="131"/>
        <v>0</v>
      </c>
    </row>
    <row r="921" spans="1:11" ht="12.75" customHeight="1">
      <c r="A921" s="61" t="str">
        <f>"      "&amp;Labels!B86</f>
        <v xml:space="preserve">      Q 2</v>
      </c>
      <c r="B921" s="84"/>
      <c r="C921" s="84"/>
      <c r="D921" s="84"/>
      <c r="E921" s="84"/>
      <c r="F921" s="43"/>
      <c r="G921" s="84"/>
      <c r="H921" s="84"/>
      <c r="I921" s="84"/>
      <c r="J921" s="84"/>
      <c r="K921" s="43"/>
    </row>
    <row r="922" spans="1:11" ht="12.75" customHeight="1">
      <c r="A922" s="61" t="str">
        <f>"         "&amp;Labels!B69</f>
        <v xml:space="preserve">         Customer 1</v>
      </c>
      <c r="B922" s="76">
        <f>IF('(Other Computations)'!B186=0,0,Inputs!D211*Inputs!D104*Inputs!E40*Inputs!D13*'GM Alloc Factors'!B11/('(Other Computations)'!B186+'(Other Computations)'!B199))</f>
        <v>0</v>
      </c>
      <c r="C922" s="76">
        <f>IF('(Other Computations)'!C186=0,0,Inputs!E211*Inputs!E104*Inputs!E40*Inputs!D13*'GM Alloc Factors'!C11/('(Other Computations)'!C186+'(Other Computations)'!C199))</f>
        <v>0</v>
      </c>
      <c r="D922" s="76">
        <f>IF('(Other Computations)'!D186=0,0,Inputs!F211*Inputs!F104*Inputs!E40*Inputs!D13*'GM Alloc Factors'!D11/('(Other Computations)'!D186+'(Other Computations)'!D199))</f>
        <v>0</v>
      </c>
      <c r="E922" s="76">
        <f>IF('(Other Computations)'!E186=0,0,Inputs!G211*Inputs!G104*Inputs!E40*Inputs!D13*'GM Alloc Factors'!E11/('(Other Computations)'!E186+'(Other Computations)'!E199))</f>
        <v>0</v>
      </c>
      <c r="F922" s="43">
        <f t="shared" ref="F922:F932" si="132">SUM(B922:E922)</f>
        <v>0</v>
      </c>
      <c r="G922" s="76">
        <f>IF('(Other Computations)'!G186=0,0,Inputs!I211*Inputs!I104*Inputs!E40*Inputs!D13*'GM Alloc Factors'!G11/('(Other Computations)'!G186+'(Other Computations)'!G199))</f>
        <v>0</v>
      </c>
      <c r="H922" s="76">
        <f>IF('(Other Computations)'!H186=0,0,Inputs!J211*Inputs!J104*Inputs!E40*Inputs!D13*'GM Alloc Factors'!H11/('(Other Computations)'!H186+'(Other Computations)'!H199))</f>
        <v>0</v>
      </c>
      <c r="I922" s="76">
        <f>IF('(Other Computations)'!I186=0,0,Inputs!K211*Inputs!K104*Inputs!E40*Inputs!D13*'GM Alloc Factors'!I11/('(Other Computations)'!I186+'(Other Computations)'!I199))</f>
        <v>0</v>
      </c>
      <c r="J922" s="76">
        <f>IF('(Other Computations)'!J186=0,0,Inputs!L211*Inputs!L104*Inputs!E40*Inputs!D13*'GM Alloc Factors'!J11/('(Other Computations)'!J186+'(Other Computations)'!J199))</f>
        <v>0</v>
      </c>
      <c r="K922" s="43">
        <f t="shared" ref="K922:K932" si="133">SUM(G922:J922)</f>
        <v>0</v>
      </c>
    </row>
    <row r="923" spans="1:11" ht="12.75" customHeight="1">
      <c r="A923" s="61" t="str">
        <f>"         "&amp;Labels!B70</f>
        <v xml:space="preserve">         Customer 2</v>
      </c>
      <c r="B923" s="76">
        <f>IF('(Other Computations)'!B187=0,0,Inputs!D212*Inputs!D105*Inputs!E41*Inputs!D13*'GM Alloc Factors'!B11/('(Other Computations)'!B187+'(Other Computations)'!B200))</f>
        <v>0</v>
      </c>
      <c r="C923" s="76">
        <f>IF('(Other Computations)'!C187=0,0,Inputs!E212*Inputs!E105*Inputs!E41*Inputs!D13*'GM Alloc Factors'!C11/('(Other Computations)'!C187+'(Other Computations)'!C200))</f>
        <v>0</v>
      </c>
      <c r="D923" s="76">
        <f>IF('(Other Computations)'!D187=0,0,Inputs!F212*Inputs!F105*Inputs!E41*Inputs!D13*'GM Alloc Factors'!D11/('(Other Computations)'!D187+'(Other Computations)'!D200))</f>
        <v>0</v>
      </c>
      <c r="E923" s="76">
        <f>IF('(Other Computations)'!E187=0,0,Inputs!G212*Inputs!G105*Inputs!E41*Inputs!D13*'GM Alloc Factors'!E11/('(Other Computations)'!E187+'(Other Computations)'!E200))</f>
        <v>0</v>
      </c>
      <c r="F923" s="43">
        <f t="shared" si="132"/>
        <v>0</v>
      </c>
      <c r="G923" s="76">
        <f>IF('(Other Computations)'!G187=0,0,Inputs!I212*Inputs!I105*Inputs!E41*Inputs!D13*'GM Alloc Factors'!G11/('(Other Computations)'!G187+'(Other Computations)'!G200))</f>
        <v>0</v>
      </c>
      <c r="H923" s="76">
        <f>IF('(Other Computations)'!H187=0,0,Inputs!J212*Inputs!J105*Inputs!E41*Inputs!D13*'GM Alloc Factors'!H11/('(Other Computations)'!H187+'(Other Computations)'!H200))</f>
        <v>0</v>
      </c>
      <c r="I923" s="76">
        <f>IF('(Other Computations)'!I187=0,0,Inputs!K212*Inputs!K105*Inputs!E41*Inputs!D13*'GM Alloc Factors'!I11/('(Other Computations)'!I187+'(Other Computations)'!I200))</f>
        <v>0</v>
      </c>
      <c r="J923" s="76">
        <f>IF('(Other Computations)'!J187=0,0,Inputs!L212*Inputs!L105*Inputs!E41*Inputs!D13*'GM Alloc Factors'!J11/('(Other Computations)'!J187+'(Other Computations)'!J200))</f>
        <v>0</v>
      </c>
      <c r="K923" s="43">
        <f t="shared" si="133"/>
        <v>0</v>
      </c>
    </row>
    <row r="924" spans="1:11" ht="12.75" customHeight="1">
      <c r="A924" s="61" t="str">
        <f>"         "&amp;Labels!B71</f>
        <v xml:space="preserve">         Customer 3</v>
      </c>
      <c r="B924" s="76">
        <f>IF('(Other Computations)'!B188=0,0,Inputs!D213*Inputs!D106*Inputs!E42*Inputs!D13*'GM Alloc Factors'!B11/('(Other Computations)'!B188+'(Other Computations)'!B201))</f>
        <v>0</v>
      </c>
      <c r="C924" s="76">
        <f>IF('(Other Computations)'!C188=0,0,Inputs!E213*Inputs!E106*Inputs!E42*Inputs!D13*'GM Alloc Factors'!C11/('(Other Computations)'!C188+'(Other Computations)'!C201))</f>
        <v>0</v>
      </c>
      <c r="D924" s="76">
        <f>IF('(Other Computations)'!D188=0,0,Inputs!F213*Inputs!F106*Inputs!E42*Inputs!D13*'GM Alloc Factors'!D11/('(Other Computations)'!D188+'(Other Computations)'!D201))</f>
        <v>0</v>
      </c>
      <c r="E924" s="76">
        <f>IF('(Other Computations)'!E188=0,0,Inputs!G213*Inputs!G106*Inputs!E42*Inputs!D13*'GM Alloc Factors'!E11/('(Other Computations)'!E188+'(Other Computations)'!E201))</f>
        <v>0</v>
      </c>
      <c r="F924" s="43">
        <f t="shared" si="132"/>
        <v>0</v>
      </c>
      <c r="G924" s="76">
        <f>IF('(Other Computations)'!G188=0,0,Inputs!I213*Inputs!I106*Inputs!E42*Inputs!D13*'GM Alloc Factors'!G11/('(Other Computations)'!G188+'(Other Computations)'!G201))</f>
        <v>0</v>
      </c>
      <c r="H924" s="76">
        <f>IF('(Other Computations)'!H188=0,0,Inputs!J213*Inputs!J106*Inputs!E42*Inputs!D13*'GM Alloc Factors'!H11/('(Other Computations)'!H188+'(Other Computations)'!H201))</f>
        <v>0</v>
      </c>
      <c r="I924" s="76">
        <f>IF('(Other Computations)'!I188=0,0,Inputs!K213*Inputs!K106*Inputs!E42*Inputs!D13*'GM Alloc Factors'!I11/('(Other Computations)'!I188+'(Other Computations)'!I201))</f>
        <v>0</v>
      </c>
      <c r="J924" s="76">
        <f>IF('(Other Computations)'!J188=0,0,Inputs!L213*Inputs!L106*Inputs!E42*Inputs!D13*'GM Alloc Factors'!J11/('(Other Computations)'!J188+'(Other Computations)'!J201))</f>
        <v>0</v>
      </c>
      <c r="K924" s="43">
        <f t="shared" si="133"/>
        <v>0</v>
      </c>
    </row>
    <row r="925" spans="1:11" ht="12.75" customHeight="1">
      <c r="A925" s="61" t="str">
        <f>"         "&amp;Labels!B72</f>
        <v xml:space="preserve">         Customer 4</v>
      </c>
      <c r="B925" s="76">
        <f>IF('(Other Computations)'!B189=0,0,Inputs!D214*Inputs!D107*Inputs!E43*Inputs!D13*'GM Alloc Factors'!B11/('(Other Computations)'!B189+'(Other Computations)'!B202))</f>
        <v>0</v>
      </c>
      <c r="C925" s="76">
        <f>IF('(Other Computations)'!C189=0,0,Inputs!E214*Inputs!E107*Inputs!E43*Inputs!D13*'GM Alloc Factors'!C11/('(Other Computations)'!C189+'(Other Computations)'!C202))</f>
        <v>0</v>
      </c>
      <c r="D925" s="76">
        <f>IF('(Other Computations)'!D189=0,0,Inputs!F214*Inputs!F107*Inputs!E43*Inputs!D13*'GM Alloc Factors'!D11/('(Other Computations)'!D189+'(Other Computations)'!D202))</f>
        <v>0</v>
      </c>
      <c r="E925" s="76">
        <f>IF('(Other Computations)'!E189=0,0,Inputs!G214*Inputs!G107*Inputs!E43*Inputs!D13*'GM Alloc Factors'!E11/('(Other Computations)'!E189+'(Other Computations)'!E202))</f>
        <v>0</v>
      </c>
      <c r="F925" s="43">
        <f t="shared" si="132"/>
        <v>0</v>
      </c>
      <c r="G925" s="76">
        <f>IF('(Other Computations)'!G189=0,0,Inputs!I214*Inputs!I107*Inputs!E43*Inputs!D13*'GM Alloc Factors'!G11/('(Other Computations)'!G189+'(Other Computations)'!G202))</f>
        <v>0</v>
      </c>
      <c r="H925" s="76">
        <f>IF('(Other Computations)'!H189=0,0,Inputs!J214*Inputs!J107*Inputs!E43*Inputs!D13*'GM Alloc Factors'!H11/('(Other Computations)'!H189+'(Other Computations)'!H202))</f>
        <v>0</v>
      </c>
      <c r="I925" s="76">
        <f>IF('(Other Computations)'!I189=0,0,Inputs!K214*Inputs!K107*Inputs!E43*Inputs!D13*'GM Alloc Factors'!I11/('(Other Computations)'!I189+'(Other Computations)'!I202))</f>
        <v>0</v>
      </c>
      <c r="J925" s="76">
        <f>IF('(Other Computations)'!J189=0,0,Inputs!L214*Inputs!L107*Inputs!E43*Inputs!D13*'GM Alloc Factors'!J11/('(Other Computations)'!J189+'(Other Computations)'!J202))</f>
        <v>0</v>
      </c>
      <c r="K925" s="43">
        <f t="shared" si="133"/>
        <v>0</v>
      </c>
    </row>
    <row r="926" spans="1:11" ht="12.75" customHeight="1">
      <c r="A926" s="61" t="str">
        <f>"         "&amp;Labels!B73</f>
        <v xml:space="preserve">         Customer 5</v>
      </c>
      <c r="B926" s="76">
        <f>IF('(Other Computations)'!B190=0,0,Inputs!D215*Inputs!D108*Inputs!E44*Inputs!D13*'GM Alloc Factors'!B11/('(Other Computations)'!B190+'(Other Computations)'!B203))</f>
        <v>0</v>
      </c>
      <c r="C926" s="76">
        <f>IF('(Other Computations)'!C190=0,0,Inputs!E215*Inputs!E108*Inputs!E44*Inputs!D13*'GM Alloc Factors'!C11/('(Other Computations)'!C190+'(Other Computations)'!C203))</f>
        <v>0</v>
      </c>
      <c r="D926" s="76">
        <f>IF('(Other Computations)'!D190=0,0,Inputs!F215*Inputs!F108*Inputs!E44*Inputs!D13*'GM Alloc Factors'!D11/('(Other Computations)'!D190+'(Other Computations)'!D203))</f>
        <v>0</v>
      </c>
      <c r="E926" s="76">
        <f>IF('(Other Computations)'!E190=0,0,Inputs!G215*Inputs!G108*Inputs!E44*Inputs!D13*'GM Alloc Factors'!E11/('(Other Computations)'!E190+'(Other Computations)'!E203))</f>
        <v>0</v>
      </c>
      <c r="F926" s="43">
        <f t="shared" si="132"/>
        <v>0</v>
      </c>
      <c r="G926" s="76">
        <f>IF('(Other Computations)'!G190=0,0,Inputs!I215*Inputs!I108*Inputs!E44*Inputs!D13*'GM Alloc Factors'!G11/('(Other Computations)'!G190+'(Other Computations)'!G203))</f>
        <v>0</v>
      </c>
      <c r="H926" s="76">
        <f>IF('(Other Computations)'!H190=0,0,Inputs!J215*Inputs!J108*Inputs!E44*Inputs!D13*'GM Alloc Factors'!H11/('(Other Computations)'!H190+'(Other Computations)'!H203))</f>
        <v>0</v>
      </c>
      <c r="I926" s="76">
        <f>IF('(Other Computations)'!I190=0,0,Inputs!K215*Inputs!K108*Inputs!E44*Inputs!D13*'GM Alloc Factors'!I11/('(Other Computations)'!I190+'(Other Computations)'!I203))</f>
        <v>0</v>
      </c>
      <c r="J926" s="76">
        <f>IF('(Other Computations)'!J190=0,0,Inputs!L215*Inputs!L108*Inputs!E44*Inputs!D13*'GM Alloc Factors'!J11/('(Other Computations)'!J190+'(Other Computations)'!J203))</f>
        <v>0</v>
      </c>
      <c r="K926" s="43">
        <f t="shared" si="133"/>
        <v>0</v>
      </c>
    </row>
    <row r="927" spans="1:11" ht="12.75" customHeight="1">
      <c r="A927" s="61" t="str">
        <f>"         "&amp;Labels!B74</f>
        <v xml:space="preserve">         Customer 6</v>
      </c>
      <c r="B927" s="76">
        <f>IF('(Other Computations)'!B191=0,0,Inputs!D216*Inputs!D109*Inputs!E45*Inputs!D13*'GM Alloc Factors'!B11/('(Other Computations)'!B191+'(Other Computations)'!B204))</f>
        <v>0</v>
      </c>
      <c r="C927" s="76">
        <f>IF('(Other Computations)'!C191=0,0,Inputs!E216*Inputs!E109*Inputs!E45*Inputs!D13*'GM Alloc Factors'!C11/('(Other Computations)'!C191+'(Other Computations)'!C204))</f>
        <v>0</v>
      </c>
      <c r="D927" s="76">
        <f>IF('(Other Computations)'!D191=0,0,Inputs!F216*Inputs!F109*Inputs!E45*Inputs!D13*'GM Alloc Factors'!D11/('(Other Computations)'!D191+'(Other Computations)'!D204))</f>
        <v>0</v>
      </c>
      <c r="E927" s="76">
        <f>IF('(Other Computations)'!E191=0,0,Inputs!G216*Inputs!G109*Inputs!E45*Inputs!D13*'GM Alloc Factors'!E11/('(Other Computations)'!E191+'(Other Computations)'!E204))</f>
        <v>0</v>
      </c>
      <c r="F927" s="43">
        <f t="shared" si="132"/>
        <v>0</v>
      </c>
      <c r="G927" s="76">
        <f>IF('(Other Computations)'!G191=0,0,Inputs!I216*Inputs!I109*Inputs!E45*Inputs!D13*'GM Alloc Factors'!G11/('(Other Computations)'!G191+'(Other Computations)'!G204))</f>
        <v>0</v>
      </c>
      <c r="H927" s="76">
        <f>IF('(Other Computations)'!H191=0,0,Inputs!J216*Inputs!J109*Inputs!E45*Inputs!D13*'GM Alloc Factors'!H11/('(Other Computations)'!H191+'(Other Computations)'!H204))</f>
        <v>0</v>
      </c>
      <c r="I927" s="76">
        <f>IF('(Other Computations)'!I191=0,0,Inputs!K216*Inputs!K109*Inputs!E45*Inputs!D13*'GM Alloc Factors'!I11/('(Other Computations)'!I191+'(Other Computations)'!I204))</f>
        <v>0</v>
      </c>
      <c r="J927" s="76">
        <f>IF('(Other Computations)'!J191=0,0,Inputs!L216*Inputs!L109*Inputs!E45*Inputs!D13*'GM Alloc Factors'!J11/('(Other Computations)'!J191+'(Other Computations)'!J204))</f>
        <v>0</v>
      </c>
      <c r="K927" s="43">
        <f t="shared" si="133"/>
        <v>0</v>
      </c>
    </row>
    <row r="928" spans="1:11" ht="12.75" customHeight="1">
      <c r="A928" s="61" t="str">
        <f>"         "&amp;Labels!B75</f>
        <v xml:space="preserve">         Customer 7</v>
      </c>
      <c r="B928" s="76">
        <f>IF('(Other Computations)'!B192=0,0,Inputs!D217*Inputs!D110*Inputs!E46*Inputs!D13*'GM Alloc Factors'!B11/('(Other Computations)'!B192+'(Other Computations)'!B205))</f>
        <v>0</v>
      </c>
      <c r="C928" s="76">
        <f>IF('(Other Computations)'!C192=0,0,Inputs!E217*Inputs!E110*Inputs!E46*Inputs!D13*'GM Alloc Factors'!C11/('(Other Computations)'!C192+'(Other Computations)'!C205))</f>
        <v>0</v>
      </c>
      <c r="D928" s="76">
        <f>IF('(Other Computations)'!D192=0,0,Inputs!F217*Inputs!F110*Inputs!E46*Inputs!D13*'GM Alloc Factors'!D11/('(Other Computations)'!D192+'(Other Computations)'!D205))</f>
        <v>0</v>
      </c>
      <c r="E928" s="76">
        <f>IF('(Other Computations)'!E192=0,0,Inputs!G217*Inputs!G110*Inputs!E46*Inputs!D13*'GM Alloc Factors'!E11/('(Other Computations)'!E192+'(Other Computations)'!E205))</f>
        <v>0</v>
      </c>
      <c r="F928" s="43">
        <f t="shared" si="132"/>
        <v>0</v>
      </c>
      <c r="G928" s="76">
        <f>IF('(Other Computations)'!G192=0,0,Inputs!I217*Inputs!I110*Inputs!E46*Inputs!D13*'GM Alloc Factors'!G11/('(Other Computations)'!G192+'(Other Computations)'!G205))</f>
        <v>0</v>
      </c>
      <c r="H928" s="76">
        <f>IF('(Other Computations)'!H192=0,0,Inputs!J217*Inputs!J110*Inputs!E46*Inputs!D13*'GM Alloc Factors'!H11/('(Other Computations)'!H192+'(Other Computations)'!H205))</f>
        <v>0</v>
      </c>
      <c r="I928" s="76">
        <f>IF('(Other Computations)'!I192=0,0,Inputs!K217*Inputs!K110*Inputs!E46*Inputs!D13*'GM Alloc Factors'!I11/('(Other Computations)'!I192+'(Other Computations)'!I205))</f>
        <v>0</v>
      </c>
      <c r="J928" s="76">
        <f>IF('(Other Computations)'!J192=0,0,Inputs!L217*Inputs!L110*Inputs!E46*Inputs!D13*'GM Alloc Factors'!J11/('(Other Computations)'!J192+'(Other Computations)'!J205))</f>
        <v>0</v>
      </c>
      <c r="K928" s="43">
        <f t="shared" si="133"/>
        <v>0</v>
      </c>
    </row>
    <row r="929" spans="1:11" ht="12.75" customHeight="1">
      <c r="A929" s="61" t="str">
        <f>"         "&amp;Labels!B76</f>
        <v xml:space="preserve">         Customer 8</v>
      </c>
      <c r="B929" s="76">
        <f>IF('(Other Computations)'!B193=0,0,Inputs!D218*Inputs!D111*Inputs!E47*Inputs!D13*'GM Alloc Factors'!B11/('(Other Computations)'!B193+'(Other Computations)'!B206))</f>
        <v>0</v>
      </c>
      <c r="C929" s="76">
        <f>IF('(Other Computations)'!C193=0,0,Inputs!E218*Inputs!E111*Inputs!E47*Inputs!D13*'GM Alloc Factors'!C11/('(Other Computations)'!C193+'(Other Computations)'!C206))</f>
        <v>0</v>
      </c>
      <c r="D929" s="76">
        <f>IF('(Other Computations)'!D193=0,0,Inputs!F218*Inputs!F111*Inputs!E47*Inputs!D13*'GM Alloc Factors'!D11/('(Other Computations)'!D193+'(Other Computations)'!D206))</f>
        <v>0</v>
      </c>
      <c r="E929" s="76">
        <f>IF('(Other Computations)'!E193=0,0,Inputs!G218*Inputs!G111*Inputs!E47*Inputs!D13*'GM Alloc Factors'!E11/('(Other Computations)'!E193+'(Other Computations)'!E206))</f>
        <v>0</v>
      </c>
      <c r="F929" s="43">
        <f t="shared" si="132"/>
        <v>0</v>
      </c>
      <c r="G929" s="76">
        <f>IF('(Other Computations)'!G193=0,0,Inputs!I218*Inputs!I111*Inputs!E47*Inputs!D13*'GM Alloc Factors'!G11/('(Other Computations)'!G193+'(Other Computations)'!G206))</f>
        <v>0</v>
      </c>
      <c r="H929" s="76">
        <f>IF('(Other Computations)'!H193=0,0,Inputs!J218*Inputs!J111*Inputs!E47*Inputs!D13*'GM Alloc Factors'!H11/('(Other Computations)'!H193+'(Other Computations)'!H206))</f>
        <v>0</v>
      </c>
      <c r="I929" s="76">
        <f>IF('(Other Computations)'!I193=0,0,Inputs!K218*Inputs!K111*Inputs!E47*Inputs!D13*'GM Alloc Factors'!I11/('(Other Computations)'!I193+'(Other Computations)'!I206))</f>
        <v>0</v>
      </c>
      <c r="J929" s="76">
        <f>IF('(Other Computations)'!J193=0,0,Inputs!L218*Inputs!L111*Inputs!E47*Inputs!D13*'GM Alloc Factors'!J11/('(Other Computations)'!J193+'(Other Computations)'!J206))</f>
        <v>0</v>
      </c>
      <c r="K929" s="43">
        <f t="shared" si="133"/>
        <v>0</v>
      </c>
    </row>
    <row r="930" spans="1:11" ht="12.75" customHeight="1">
      <c r="A930" s="61" t="str">
        <f>"         "&amp;Labels!B77</f>
        <v xml:space="preserve">         Customer 9</v>
      </c>
      <c r="B930" s="76">
        <f>IF('(Other Computations)'!B194=0,0,Inputs!D219*Inputs!D112*Inputs!E48*Inputs!D13*'GM Alloc Factors'!B11/('(Other Computations)'!B194+'(Other Computations)'!B207))</f>
        <v>0</v>
      </c>
      <c r="C930" s="76">
        <f>IF('(Other Computations)'!C194=0,0,Inputs!E219*Inputs!E112*Inputs!E48*Inputs!D13*'GM Alloc Factors'!C11/('(Other Computations)'!C194+'(Other Computations)'!C207))</f>
        <v>0</v>
      </c>
      <c r="D930" s="76">
        <f>IF('(Other Computations)'!D194=0,0,Inputs!F219*Inputs!F112*Inputs!E48*Inputs!D13*'GM Alloc Factors'!D11/('(Other Computations)'!D194+'(Other Computations)'!D207))</f>
        <v>0</v>
      </c>
      <c r="E930" s="76">
        <f>IF('(Other Computations)'!E194=0,0,Inputs!G219*Inputs!G112*Inputs!E48*Inputs!D13*'GM Alloc Factors'!E11/('(Other Computations)'!E194+'(Other Computations)'!E207))</f>
        <v>0</v>
      </c>
      <c r="F930" s="43">
        <f t="shared" si="132"/>
        <v>0</v>
      </c>
      <c r="G930" s="76">
        <f>IF('(Other Computations)'!G194=0,0,Inputs!I219*Inputs!I112*Inputs!E48*Inputs!D13*'GM Alloc Factors'!G11/('(Other Computations)'!G194+'(Other Computations)'!G207))</f>
        <v>0</v>
      </c>
      <c r="H930" s="76">
        <f>IF('(Other Computations)'!H194=0,0,Inputs!J219*Inputs!J112*Inputs!E48*Inputs!D13*'GM Alloc Factors'!H11/('(Other Computations)'!H194+'(Other Computations)'!H207))</f>
        <v>0</v>
      </c>
      <c r="I930" s="76">
        <f>IF('(Other Computations)'!I194=0,0,Inputs!K219*Inputs!K112*Inputs!E48*Inputs!D13*'GM Alloc Factors'!I11/('(Other Computations)'!I194+'(Other Computations)'!I207))</f>
        <v>0</v>
      </c>
      <c r="J930" s="76">
        <f>IF('(Other Computations)'!J194=0,0,Inputs!L219*Inputs!L112*Inputs!E48*Inputs!D13*'GM Alloc Factors'!J11/('(Other Computations)'!J194+'(Other Computations)'!J207))</f>
        <v>0</v>
      </c>
      <c r="K930" s="43">
        <f t="shared" si="133"/>
        <v>0</v>
      </c>
    </row>
    <row r="931" spans="1:11" ht="12.75" customHeight="1">
      <c r="A931" s="61" t="str">
        <f>"         "&amp;Labels!B78</f>
        <v xml:space="preserve">         Customer 10</v>
      </c>
      <c r="B931" s="76">
        <f>IF('(Other Computations)'!B195=0,0,Inputs!D220*Inputs!D113*Inputs!E49*Inputs!D13*'GM Alloc Factors'!B11/('(Other Computations)'!B195+'(Other Computations)'!B208))</f>
        <v>0</v>
      </c>
      <c r="C931" s="76">
        <f>IF('(Other Computations)'!C195=0,0,Inputs!E220*Inputs!E113*Inputs!E49*Inputs!D13*'GM Alloc Factors'!C11/('(Other Computations)'!C195+'(Other Computations)'!C208))</f>
        <v>0</v>
      </c>
      <c r="D931" s="76">
        <f>IF('(Other Computations)'!D195=0,0,Inputs!F220*Inputs!F113*Inputs!E49*Inputs!D13*'GM Alloc Factors'!D11/('(Other Computations)'!D195+'(Other Computations)'!D208))</f>
        <v>0</v>
      </c>
      <c r="E931" s="76">
        <f>IF('(Other Computations)'!E195=0,0,Inputs!G220*Inputs!G113*Inputs!E49*Inputs!D13*'GM Alloc Factors'!E11/('(Other Computations)'!E195+'(Other Computations)'!E208))</f>
        <v>0</v>
      </c>
      <c r="F931" s="43">
        <f t="shared" si="132"/>
        <v>0</v>
      </c>
      <c r="G931" s="76">
        <f>IF('(Other Computations)'!G195=0,0,Inputs!I220*Inputs!I113*Inputs!E49*Inputs!D13*'GM Alloc Factors'!G11/('(Other Computations)'!G195+'(Other Computations)'!G208))</f>
        <v>0</v>
      </c>
      <c r="H931" s="76">
        <f>IF('(Other Computations)'!H195=0,0,Inputs!J220*Inputs!J113*Inputs!E49*Inputs!D13*'GM Alloc Factors'!H11/('(Other Computations)'!H195+'(Other Computations)'!H208))</f>
        <v>0</v>
      </c>
      <c r="I931" s="76">
        <f>IF('(Other Computations)'!I195=0,0,Inputs!K220*Inputs!K113*Inputs!E49*Inputs!D13*'GM Alloc Factors'!I11/('(Other Computations)'!I195+'(Other Computations)'!I208))</f>
        <v>0</v>
      </c>
      <c r="J931" s="76">
        <f>IF('(Other Computations)'!J195=0,0,Inputs!L220*Inputs!L113*Inputs!E49*Inputs!D13*'GM Alloc Factors'!J11/('(Other Computations)'!J195+'(Other Computations)'!J208))</f>
        <v>0</v>
      </c>
      <c r="K931" s="43">
        <f t="shared" si="133"/>
        <v>0</v>
      </c>
    </row>
    <row r="932" spans="1:11" ht="12.75" customHeight="1">
      <c r="A932" s="61" t="str">
        <f>"         "&amp;Labels!C68</f>
        <v xml:space="preserve">         Total</v>
      </c>
      <c r="B932" s="84">
        <f>SUM(B922:B931)</f>
        <v>0</v>
      </c>
      <c r="C932" s="84">
        <f>SUM(C922:C931)</f>
        <v>0</v>
      </c>
      <c r="D932" s="84">
        <f>SUM(D922:D931)</f>
        <v>0</v>
      </c>
      <c r="E932" s="84">
        <f>SUM(E922:E931)</f>
        <v>0</v>
      </c>
      <c r="F932" s="43">
        <f t="shared" si="132"/>
        <v>0</v>
      </c>
      <c r="G932" s="84">
        <f>SUM(G922:G931)</f>
        <v>0</v>
      </c>
      <c r="H932" s="84">
        <f>SUM(H922:H931)</f>
        <v>0</v>
      </c>
      <c r="I932" s="84">
        <f>SUM(I922:I931)</f>
        <v>0</v>
      </c>
      <c r="J932" s="84">
        <f>SUM(J922:J931)</f>
        <v>0</v>
      </c>
      <c r="K932" s="43">
        <f t="shared" si="133"/>
        <v>0</v>
      </c>
    </row>
    <row r="933" spans="1:11" ht="12.75" customHeight="1">
      <c r="A933" s="61" t="str">
        <f>"      "&amp;Labels!B87</f>
        <v xml:space="preserve">      Q 3</v>
      </c>
      <c r="B933" s="84"/>
      <c r="C933" s="84"/>
      <c r="D933" s="84"/>
      <c r="E933" s="84"/>
      <c r="F933" s="43"/>
      <c r="G933" s="84"/>
      <c r="H933" s="84"/>
      <c r="I933" s="84"/>
      <c r="J933" s="84"/>
      <c r="K933" s="43"/>
    </row>
    <row r="934" spans="1:11" ht="12.75" customHeight="1">
      <c r="A934" s="61" t="str">
        <f>"         "&amp;Labels!B69</f>
        <v xml:space="preserve">         Customer 1</v>
      </c>
      <c r="B934" s="76">
        <f>IF('(Other Computations)'!B186=0,0,Inputs!D211*Inputs!D104*Inputs!F40*Inputs!D13*'GM Alloc Factors'!B12/('(Other Computations)'!B186+'(Other Computations)'!B199))</f>
        <v>0</v>
      </c>
      <c r="C934" s="76">
        <f>IF('(Other Computations)'!C186=0,0,Inputs!E211*Inputs!E104*Inputs!F40*Inputs!D13*'GM Alloc Factors'!C12/('(Other Computations)'!C186+'(Other Computations)'!C199))</f>
        <v>0</v>
      </c>
      <c r="D934" s="76">
        <f>IF('(Other Computations)'!D186=0,0,Inputs!F211*Inputs!F104*Inputs!F40*Inputs!D13*'GM Alloc Factors'!D12/('(Other Computations)'!D186+'(Other Computations)'!D199))</f>
        <v>0</v>
      </c>
      <c r="E934" s="76">
        <f>IF('(Other Computations)'!E186=0,0,Inputs!G211*Inputs!G104*Inputs!F40*Inputs!D13*'GM Alloc Factors'!E12/('(Other Computations)'!E186+'(Other Computations)'!E199))</f>
        <v>0</v>
      </c>
      <c r="F934" s="43">
        <f t="shared" ref="F934:F944" si="134">SUM(B934:E934)</f>
        <v>0</v>
      </c>
      <c r="G934" s="76">
        <f>IF('(Other Computations)'!G186=0,0,Inputs!I211*Inputs!I104*Inputs!F40*Inputs!D13*'GM Alloc Factors'!G12/('(Other Computations)'!G186+'(Other Computations)'!G199))</f>
        <v>0</v>
      </c>
      <c r="H934" s="76">
        <f>IF('(Other Computations)'!H186=0,0,Inputs!J211*Inputs!J104*Inputs!F40*Inputs!D13*'GM Alloc Factors'!H12/('(Other Computations)'!H186+'(Other Computations)'!H199))</f>
        <v>0</v>
      </c>
      <c r="I934" s="76">
        <f>IF('(Other Computations)'!I186=0,0,Inputs!K211*Inputs!K104*Inputs!F40*Inputs!D13*'GM Alloc Factors'!I12/('(Other Computations)'!I186+'(Other Computations)'!I199))</f>
        <v>0</v>
      </c>
      <c r="J934" s="76">
        <f>IF('(Other Computations)'!J186=0,0,Inputs!L211*Inputs!L104*Inputs!F40*Inputs!D13*'GM Alloc Factors'!J12/('(Other Computations)'!J186+'(Other Computations)'!J199))</f>
        <v>0</v>
      </c>
      <c r="K934" s="43">
        <f t="shared" ref="K934:K944" si="135">SUM(G934:J934)</f>
        <v>0</v>
      </c>
    </row>
    <row r="935" spans="1:11" ht="12.75" customHeight="1">
      <c r="A935" s="61" t="str">
        <f>"         "&amp;Labels!B70</f>
        <v xml:space="preserve">         Customer 2</v>
      </c>
      <c r="B935" s="76">
        <f>IF('(Other Computations)'!B187=0,0,Inputs!D212*Inputs!D105*Inputs!F41*Inputs!D13*'GM Alloc Factors'!B12/('(Other Computations)'!B187+'(Other Computations)'!B200))</f>
        <v>0</v>
      </c>
      <c r="C935" s="76">
        <f>IF('(Other Computations)'!C187=0,0,Inputs!E212*Inputs!E105*Inputs!F41*Inputs!D13*'GM Alloc Factors'!C12/('(Other Computations)'!C187+'(Other Computations)'!C200))</f>
        <v>0</v>
      </c>
      <c r="D935" s="76">
        <f>IF('(Other Computations)'!D187=0,0,Inputs!F212*Inputs!F105*Inputs!F41*Inputs!D13*'GM Alloc Factors'!D12/('(Other Computations)'!D187+'(Other Computations)'!D200))</f>
        <v>0</v>
      </c>
      <c r="E935" s="76">
        <f>IF('(Other Computations)'!E187=0,0,Inputs!G212*Inputs!G105*Inputs!F41*Inputs!D13*'GM Alloc Factors'!E12/('(Other Computations)'!E187+'(Other Computations)'!E200))</f>
        <v>0</v>
      </c>
      <c r="F935" s="43">
        <f t="shared" si="134"/>
        <v>0</v>
      </c>
      <c r="G935" s="76">
        <f>IF('(Other Computations)'!G187=0,0,Inputs!I212*Inputs!I105*Inputs!F41*Inputs!D13*'GM Alloc Factors'!G12/('(Other Computations)'!G187+'(Other Computations)'!G200))</f>
        <v>0</v>
      </c>
      <c r="H935" s="76">
        <f>IF('(Other Computations)'!H187=0,0,Inputs!J212*Inputs!J105*Inputs!F41*Inputs!D13*'GM Alloc Factors'!H12/('(Other Computations)'!H187+'(Other Computations)'!H200))</f>
        <v>0</v>
      </c>
      <c r="I935" s="76">
        <f>IF('(Other Computations)'!I187=0,0,Inputs!K212*Inputs!K105*Inputs!F41*Inputs!D13*'GM Alloc Factors'!I12/('(Other Computations)'!I187+'(Other Computations)'!I200))</f>
        <v>0</v>
      </c>
      <c r="J935" s="76">
        <f>IF('(Other Computations)'!J187=0,0,Inputs!L212*Inputs!L105*Inputs!F41*Inputs!D13*'GM Alloc Factors'!J12/('(Other Computations)'!J187+'(Other Computations)'!J200))</f>
        <v>0</v>
      </c>
      <c r="K935" s="43">
        <f t="shared" si="135"/>
        <v>0</v>
      </c>
    </row>
    <row r="936" spans="1:11" ht="12.75" customHeight="1">
      <c r="A936" s="61" t="str">
        <f>"         "&amp;Labels!B71</f>
        <v xml:space="preserve">         Customer 3</v>
      </c>
      <c r="B936" s="76">
        <f>IF('(Other Computations)'!B188=0,0,Inputs!D213*Inputs!D106*Inputs!F42*Inputs!D13*'GM Alloc Factors'!B12/('(Other Computations)'!B188+'(Other Computations)'!B201))</f>
        <v>0</v>
      </c>
      <c r="C936" s="76">
        <f>IF('(Other Computations)'!C188=0,0,Inputs!E213*Inputs!E106*Inputs!F42*Inputs!D13*'GM Alloc Factors'!C12/('(Other Computations)'!C188+'(Other Computations)'!C201))</f>
        <v>0</v>
      </c>
      <c r="D936" s="76">
        <f>IF('(Other Computations)'!D188=0,0,Inputs!F213*Inputs!F106*Inputs!F42*Inputs!D13*'GM Alloc Factors'!D12/('(Other Computations)'!D188+'(Other Computations)'!D201))</f>
        <v>0</v>
      </c>
      <c r="E936" s="76">
        <f>IF('(Other Computations)'!E188=0,0,Inputs!G213*Inputs!G106*Inputs!F42*Inputs!D13*'GM Alloc Factors'!E12/('(Other Computations)'!E188+'(Other Computations)'!E201))</f>
        <v>0</v>
      </c>
      <c r="F936" s="43">
        <f t="shared" si="134"/>
        <v>0</v>
      </c>
      <c r="G936" s="76">
        <f>IF('(Other Computations)'!G188=0,0,Inputs!I213*Inputs!I106*Inputs!F42*Inputs!D13*'GM Alloc Factors'!G12/('(Other Computations)'!G188+'(Other Computations)'!G201))</f>
        <v>0</v>
      </c>
      <c r="H936" s="76">
        <f>IF('(Other Computations)'!H188=0,0,Inputs!J213*Inputs!J106*Inputs!F42*Inputs!D13*'GM Alloc Factors'!H12/('(Other Computations)'!H188+'(Other Computations)'!H201))</f>
        <v>0</v>
      </c>
      <c r="I936" s="76">
        <f>IF('(Other Computations)'!I188=0,0,Inputs!K213*Inputs!K106*Inputs!F42*Inputs!D13*'GM Alloc Factors'!I12/('(Other Computations)'!I188+'(Other Computations)'!I201))</f>
        <v>0</v>
      </c>
      <c r="J936" s="76">
        <f>IF('(Other Computations)'!J188=0,0,Inputs!L213*Inputs!L106*Inputs!F42*Inputs!D13*'GM Alloc Factors'!J12/('(Other Computations)'!J188+'(Other Computations)'!J201))</f>
        <v>0</v>
      </c>
      <c r="K936" s="43">
        <f t="shared" si="135"/>
        <v>0</v>
      </c>
    </row>
    <row r="937" spans="1:11" ht="12.75" customHeight="1">
      <c r="A937" s="61" t="str">
        <f>"         "&amp;Labels!B72</f>
        <v xml:space="preserve">         Customer 4</v>
      </c>
      <c r="B937" s="76">
        <f>IF('(Other Computations)'!B189=0,0,Inputs!D214*Inputs!D107*Inputs!F43*Inputs!D13*'GM Alloc Factors'!B12/('(Other Computations)'!B189+'(Other Computations)'!B202))</f>
        <v>0</v>
      </c>
      <c r="C937" s="76">
        <f>IF('(Other Computations)'!C189=0,0,Inputs!E214*Inputs!E107*Inputs!F43*Inputs!D13*'GM Alloc Factors'!C12/('(Other Computations)'!C189+'(Other Computations)'!C202))</f>
        <v>0</v>
      </c>
      <c r="D937" s="76">
        <f>IF('(Other Computations)'!D189=0,0,Inputs!F214*Inputs!F107*Inputs!F43*Inputs!D13*'GM Alloc Factors'!D12/('(Other Computations)'!D189+'(Other Computations)'!D202))</f>
        <v>0</v>
      </c>
      <c r="E937" s="76">
        <f>IF('(Other Computations)'!E189=0,0,Inputs!G214*Inputs!G107*Inputs!F43*Inputs!D13*'GM Alloc Factors'!E12/('(Other Computations)'!E189+'(Other Computations)'!E202))</f>
        <v>0</v>
      </c>
      <c r="F937" s="43">
        <f t="shared" si="134"/>
        <v>0</v>
      </c>
      <c r="G937" s="76">
        <f>IF('(Other Computations)'!G189=0,0,Inputs!I214*Inputs!I107*Inputs!F43*Inputs!D13*'GM Alloc Factors'!G12/('(Other Computations)'!G189+'(Other Computations)'!G202))</f>
        <v>0</v>
      </c>
      <c r="H937" s="76">
        <f>IF('(Other Computations)'!H189=0,0,Inputs!J214*Inputs!J107*Inputs!F43*Inputs!D13*'GM Alloc Factors'!H12/('(Other Computations)'!H189+'(Other Computations)'!H202))</f>
        <v>0</v>
      </c>
      <c r="I937" s="76">
        <f>IF('(Other Computations)'!I189=0,0,Inputs!K214*Inputs!K107*Inputs!F43*Inputs!D13*'GM Alloc Factors'!I12/('(Other Computations)'!I189+'(Other Computations)'!I202))</f>
        <v>0</v>
      </c>
      <c r="J937" s="76">
        <f>IF('(Other Computations)'!J189=0,0,Inputs!L214*Inputs!L107*Inputs!F43*Inputs!D13*'GM Alloc Factors'!J12/('(Other Computations)'!J189+'(Other Computations)'!J202))</f>
        <v>0</v>
      </c>
      <c r="K937" s="43">
        <f t="shared" si="135"/>
        <v>0</v>
      </c>
    </row>
    <row r="938" spans="1:11" ht="12.75" customHeight="1">
      <c r="A938" s="61" t="str">
        <f>"         "&amp;Labels!B73</f>
        <v xml:space="preserve">         Customer 5</v>
      </c>
      <c r="B938" s="76">
        <f>IF('(Other Computations)'!B190=0,0,Inputs!D215*Inputs!D108*Inputs!F44*Inputs!D13*'GM Alloc Factors'!B12/('(Other Computations)'!B190+'(Other Computations)'!B203))</f>
        <v>0</v>
      </c>
      <c r="C938" s="76">
        <f>IF('(Other Computations)'!C190=0,0,Inputs!E215*Inputs!E108*Inputs!F44*Inputs!D13*'GM Alloc Factors'!C12/('(Other Computations)'!C190+'(Other Computations)'!C203))</f>
        <v>0</v>
      </c>
      <c r="D938" s="76">
        <f>IF('(Other Computations)'!D190=0,0,Inputs!F215*Inputs!F108*Inputs!F44*Inputs!D13*'GM Alloc Factors'!D12/('(Other Computations)'!D190+'(Other Computations)'!D203))</f>
        <v>0</v>
      </c>
      <c r="E938" s="76">
        <f>IF('(Other Computations)'!E190=0,0,Inputs!G215*Inputs!G108*Inputs!F44*Inputs!D13*'GM Alloc Factors'!E12/('(Other Computations)'!E190+'(Other Computations)'!E203))</f>
        <v>0</v>
      </c>
      <c r="F938" s="43">
        <f t="shared" si="134"/>
        <v>0</v>
      </c>
      <c r="G938" s="76">
        <f>IF('(Other Computations)'!G190=0,0,Inputs!I215*Inputs!I108*Inputs!F44*Inputs!D13*'GM Alloc Factors'!G12/('(Other Computations)'!G190+'(Other Computations)'!G203))</f>
        <v>0</v>
      </c>
      <c r="H938" s="76">
        <f>IF('(Other Computations)'!H190=0,0,Inputs!J215*Inputs!J108*Inputs!F44*Inputs!D13*'GM Alloc Factors'!H12/('(Other Computations)'!H190+'(Other Computations)'!H203))</f>
        <v>0</v>
      </c>
      <c r="I938" s="76">
        <f>IF('(Other Computations)'!I190=0,0,Inputs!K215*Inputs!K108*Inputs!F44*Inputs!D13*'GM Alloc Factors'!I12/('(Other Computations)'!I190+'(Other Computations)'!I203))</f>
        <v>0</v>
      </c>
      <c r="J938" s="76">
        <f>IF('(Other Computations)'!J190=0,0,Inputs!L215*Inputs!L108*Inputs!F44*Inputs!D13*'GM Alloc Factors'!J12/('(Other Computations)'!J190+'(Other Computations)'!J203))</f>
        <v>0</v>
      </c>
      <c r="K938" s="43">
        <f t="shared" si="135"/>
        <v>0</v>
      </c>
    </row>
    <row r="939" spans="1:11" ht="12.75" customHeight="1">
      <c r="A939" s="61" t="str">
        <f>"         "&amp;Labels!B74</f>
        <v xml:space="preserve">         Customer 6</v>
      </c>
      <c r="B939" s="76">
        <f>IF('(Other Computations)'!B191=0,0,Inputs!D216*Inputs!D109*Inputs!F45*Inputs!D13*'GM Alloc Factors'!B12/('(Other Computations)'!B191+'(Other Computations)'!B204))</f>
        <v>0</v>
      </c>
      <c r="C939" s="76">
        <f>IF('(Other Computations)'!C191=0,0,Inputs!E216*Inputs!E109*Inputs!F45*Inputs!D13*'GM Alloc Factors'!C12/('(Other Computations)'!C191+'(Other Computations)'!C204))</f>
        <v>0</v>
      </c>
      <c r="D939" s="76">
        <f>IF('(Other Computations)'!D191=0,0,Inputs!F216*Inputs!F109*Inputs!F45*Inputs!D13*'GM Alloc Factors'!D12/('(Other Computations)'!D191+'(Other Computations)'!D204))</f>
        <v>0</v>
      </c>
      <c r="E939" s="76">
        <f>IF('(Other Computations)'!E191=0,0,Inputs!G216*Inputs!G109*Inputs!F45*Inputs!D13*'GM Alloc Factors'!E12/('(Other Computations)'!E191+'(Other Computations)'!E204))</f>
        <v>0</v>
      </c>
      <c r="F939" s="43">
        <f t="shared" si="134"/>
        <v>0</v>
      </c>
      <c r="G939" s="76">
        <f>IF('(Other Computations)'!G191=0,0,Inputs!I216*Inputs!I109*Inputs!F45*Inputs!D13*'GM Alloc Factors'!G12/('(Other Computations)'!G191+'(Other Computations)'!G204))</f>
        <v>0</v>
      </c>
      <c r="H939" s="76">
        <f>IF('(Other Computations)'!H191=0,0,Inputs!J216*Inputs!J109*Inputs!F45*Inputs!D13*'GM Alloc Factors'!H12/('(Other Computations)'!H191+'(Other Computations)'!H204))</f>
        <v>0</v>
      </c>
      <c r="I939" s="76">
        <f>IF('(Other Computations)'!I191=0,0,Inputs!K216*Inputs!K109*Inputs!F45*Inputs!D13*'GM Alloc Factors'!I12/('(Other Computations)'!I191+'(Other Computations)'!I204))</f>
        <v>0</v>
      </c>
      <c r="J939" s="76">
        <f>IF('(Other Computations)'!J191=0,0,Inputs!L216*Inputs!L109*Inputs!F45*Inputs!D13*'GM Alloc Factors'!J12/('(Other Computations)'!J191+'(Other Computations)'!J204))</f>
        <v>0</v>
      </c>
      <c r="K939" s="43">
        <f t="shared" si="135"/>
        <v>0</v>
      </c>
    </row>
    <row r="940" spans="1:11" ht="12.75" customHeight="1">
      <c r="A940" s="61" t="str">
        <f>"         "&amp;Labels!B75</f>
        <v xml:space="preserve">         Customer 7</v>
      </c>
      <c r="B940" s="76">
        <f>IF('(Other Computations)'!B192=0,0,Inputs!D217*Inputs!D110*Inputs!F46*Inputs!D13*'GM Alloc Factors'!B12/('(Other Computations)'!B192+'(Other Computations)'!B205))</f>
        <v>0</v>
      </c>
      <c r="C940" s="76">
        <f>IF('(Other Computations)'!C192=0,0,Inputs!E217*Inputs!E110*Inputs!F46*Inputs!D13*'GM Alloc Factors'!C12/('(Other Computations)'!C192+'(Other Computations)'!C205))</f>
        <v>0</v>
      </c>
      <c r="D940" s="76">
        <f>IF('(Other Computations)'!D192=0,0,Inputs!F217*Inputs!F110*Inputs!F46*Inputs!D13*'GM Alloc Factors'!D12/('(Other Computations)'!D192+'(Other Computations)'!D205))</f>
        <v>0</v>
      </c>
      <c r="E940" s="76">
        <f>IF('(Other Computations)'!E192=0,0,Inputs!G217*Inputs!G110*Inputs!F46*Inputs!D13*'GM Alloc Factors'!E12/('(Other Computations)'!E192+'(Other Computations)'!E205))</f>
        <v>0</v>
      </c>
      <c r="F940" s="43">
        <f t="shared" si="134"/>
        <v>0</v>
      </c>
      <c r="G940" s="76">
        <f>IF('(Other Computations)'!G192=0,0,Inputs!I217*Inputs!I110*Inputs!F46*Inputs!D13*'GM Alloc Factors'!G12/('(Other Computations)'!G192+'(Other Computations)'!G205))</f>
        <v>0</v>
      </c>
      <c r="H940" s="76">
        <f>IF('(Other Computations)'!H192=0,0,Inputs!J217*Inputs!J110*Inputs!F46*Inputs!D13*'GM Alloc Factors'!H12/('(Other Computations)'!H192+'(Other Computations)'!H205))</f>
        <v>0</v>
      </c>
      <c r="I940" s="76">
        <f>IF('(Other Computations)'!I192=0,0,Inputs!K217*Inputs!K110*Inputs!F46*Inputs!D13*'GM Alloc Factors'!I12/('(Other Computations)'!I192+'(Other Computations)'!I205))</f>
        <v>0</v>
      </c>
      <c r="J940" s="76">
        <f>IF('(Other Computations)'!J192=0,0,Inputs!L217*Inputs!L110*Inputs!F46*Inputs!D13*'GM Alloc Factors'!J12/('(Other Computations)'!J192+'(Other Computations)'!J205))</f>
        <v>0</v>
      </c>
      <c r="K940" s="43">
        <f t="shared" si="135"/>
        <v>0</v>
      </c>
    </row>
    <row r="941" spans="1:11" ht="12.75" customHeight="1">
      <c r="A941" s="61" t="str">
        <f>"         "&amp;Labels!B76</f>
        <v xml:space="preserve">         Customer 8</v>
      </c>
      <c r="B941" s="76">
        <f>IF('(Other Computations)'!B193=0,0,Inputs!D218*Inputs!D111*Inputs!F47*Inputs!D13*'GM Alloc Factors'!B12/('(Other Computations)'!B193+'(Other Computations)'!B206))</f>
        <v>0</v>
      </c>
      <c r="C941" s="76">
        <f>IF('(Other Computations)'!C193=0,0,Inputs!E218*Inputs!E111*Inputs!F47*Inputs!D13*'GM Alloc Factors'!C12/('(Other Computations)'!C193+'(Other Computations)'!C206))</f>
        <v>0</v>
      </c>
      <c r="D941" s="76">
        <f>IF('(Other Computations)'!D193=0,0,Inputs!F218*Inputs!F111*Inputs!F47*Inputs!D13*'GM Alloc Factors'!D12/('(Other Computations)'!D193+'(Other Computations)'!D206))</f>
        <v>0</v>
      </c>
      <c r="E941" s="76">
        <f>IF('(Other Computations)'!E193=0,0,Inputs!G218*Inputs!G111*Inputs!F47*Inputs!D13*'GM Alloc Factors'!E12/('(Other Computations)'!E193+'(Other Computations)'!E206))</f>
        <v>0</v>
      </c>
      <c r="F941" s="43">
        <f t="shared" si="134"/>
        <v>0</v>
      </c>
      <c r="G941" s="76">
        <f>IF('(Other Computations)'!G193=0,0,Inputs!I218*Inputs!I111*Inputs!F47*Inputs!D13*'GM Alloc Factors'!G12/('(Other Computations)'!G193+'(Other Computations)'!G206))</f>
        <v>0</v>
      </c>
      <c r="H941" s="76">
        <f>IF('(Other Computations)'!H193=0,0,Inputs!J218*Inputs!J111*Inputs!F47*Inputs!D13*'GM Alloc Factors'!H12/('(Other Computations)'!H193+'(Other Computations)'!H206))</f>
        <v>0</v>
      </c>
      <c r="I941" s="76">
        <f>IF('(Other Computations)'!I193=0,0,Inputs!K218*Inputs!K111*Inputs!F47*Inputs!D13*'GM Alloc Factors'!I12/('(Other Computations)'!I193+'(Other Computations)'!I206))</f>
        <v>0</v>
      </c>
      <c r="J941" s="76">
        <f>IF('(Other Computations)'!J193=0,0,Inputs!L218*Inputs!L111*Inputs!F47*Inputs!D13*'GM Alloc Factors'!J12/('(Other Computations)'!J193+'(Other Computations)'!J206))</f>
        <v>0</v>
      </c>
      <c r="K941" s="43">
        <f t="shared" si="135"/>
        <v>0</v>
      </c>
    </row>
    <row r="942" spans="1:11" ht="12.75" customHeight="1">
      <c r="A942" s="61" t="str">
        <f>"         "&amp;Labels!B77</f>
        <v xml:space="preserve">         Customer 9</v>
      </c>
      <c r="B942" s="76">
        <f>IF('(Other Computations)'!B194=0,0,Inputs!D219*Inputs!D112*Inputs!F48*Inputs!D13*'GM Alloc Factors'!B12/('(Other Computations)'!B194+'(Other Computations)'!B207))</f>
        <v>0</v>
      </c>
      <c r="C942" s="76">
        <f>IF('(Other Computations)'!C194=0,0,Inputs!E219*Inputs!E112*Inputs!F48*Inputs!D13*'GM Alloc Factors'!C12/('(Other Computations)'!C194+'(Other Computations)'!C207))</f>
        <v>0</v>
      </c>
      <c r="D942" s="76">
        <f>IF('(Other Computations)'!D194=0,0,Inputs!F219*Inputs!F112*Inputs!F48*Inputs!D13*'GM Alloc Factors'!D12/('(Other Computations)'!D194+'(Other Computations)'!D207))</f>
        <v>0</v>
      </c>
      <c r="E942" s="76">
        <f>IF('(Other Computations)'!E194=0,0,Inputs!G219*Inputs!G112*Inputs!F48*Inputs!D13*'GM Alloc Factors'!E12/('(Other Computations)'!E194+'(Other Computations)'!E207))</f>
        <v>0</v>
      </c>
      <c r="F942" s="43">
        <f t="shared" si="134"/>
        <v>0</v>
      </c>
      <c r="G942" s="76">
        <f>IF('(Other Computations)'!G194=0,0,Inputs!I219*Inputs!I112*Inputs!F48*Inputs!D13*'GM Alloc Factors'!G12/('(Other Computations)'!G194+'(Other Computations)'!G207))</f>
        <v>0</v>
      </c>
      <c r="H942" s="76">
        <f>IF('(Other Computations)'!H194=0,0,Inputs!J219*Inputs!J112*Inputs!F48*Inputs!D13*'GM Alloc Factors'!H12/('(Other Computations)'!H194+'(Other Computations)'!H207))</f>
        <v>0</v>
      </c>
      <c r="I942" s="76">
        <f>IF('(Other Computations)'!I194=0,0,Inputs!K219*Inputs!K112*Inputs!F48*Inputs!D13*'GM Alloc Factors'!I12/('(Other Computations)'!I194+'(Other Computations)'!I207))</f>
        <v>0</v>
      </c>
      <c r="J942" s="76">
        <f>IF('(Other Computations)'!J194=0,0,Inputs!L219*Inputs!L112*Inputs!F48*Inputs!D13*'GM Alloc Factors'!J12/('(Other Computations)'!J194+'(Other Computations)'!J207))</f>
        <v>0</v>
      </c>
      <c r="K942" s="43">
        <f t="shared" si="135"/>
        <v>0</v>
      </c>
    </row>
    <row r="943" spans="1:11" ht="12.75" customHeight="1">
      <c r="A943" s="61" t="str">
        <f>"         "&amp;Labels!B78</f>
        <v xml:space="preserve">         Customer 10</v>
      </c>
      <c r="B943" s="76">
        <f>IF('(Other Computations)'!B195=0,0,Inputs!D220*Inputs!D113*Inputs!F49*Inputs!D13*'GM Alloc Factors'!B12/('(Other Computations)'!B195+'(Other Computations)'!B208))</f>
        <v>0</v>
      </c>
      <c r="C943" s="76">
        <f>IF('(Other Computations)'!C195=0,0,Inputs!E220*Inputs!E113*Inputs!F49*Inputs!D13*'GM Alloc Factors'!C12/('(Other Computations)'!C195+'(Other Computations)'!C208))</f>
        <v>0</v>
      </c>
      <c r="D943" s="76">
        <f>IF('(Other Computations)'!D195=0,0,Inputs!F220*Inputs!F113*Inputs!F49*Inputs!D13*'GM Alloc Factors'!D12/('(Other Computations)'!D195+'(Other Computations)'!D208))</f>
        <v>0</v>
      </c>
      <c r="E943" s="76">
        <f>IF('(Other Computations)'!E195=0,0,Inputs!G220*Inputs!G113*Inputs!F49*Inputs!D13*'GM Alloc Factors'!E12/('(Other Computations)'!E195+'(Other Computations)'!E208))</f>
        <v>0</v>
      </c>
      <c r="F943" s="43">
        <f t="shared" si="134"/>
        <v>0</v>
      </c>
      <c r="G943" s="76">
        <f>IF('(Other Computations)'!G195=0,0,Inputs!I220*Inputs!I113*Inputs!F49*Inputs!D13*'GM Alloc Factors'!G12/('(Other Computations)'!G195+'(Other Computations)'!G208))</f>
        <v>0</v>
      </c>
      <c r="H943" s="76">
        <f>IF('(Other Computations)'!H195=0,0,Inputs!J220*Inputs!J113*Inputs!F49*Inputs!D13*'GM Alloc Factors'!H12/('(Other Computations)'!H195+'(Other Computations)'!H208))</f>
        <v>0</v>
      </c>
      <c r="I943" s="76">
        <f>IF('(Other Computations)'!I195=0,0,Inputs!K220*Inputs!K113*Inputs!F49*Inputs!D13*'GM Alloc Factors'!I12/('(Other Computations)'!I195+'(Other Computations)'!I208))</f>
        <v>0</v>
      </c>
      <c r="J943" s="76">
        <f>IF('(Other Computations)'!J195=0,0,Inputs!L220*Inputs!L113*Inputs!F49*Inputs!D13*'GM Alloc Factors'!J12/('(Other Computations)'!J195+'(Other Computations)'!J208))</f>
        <v>0</v>
      </c>
      <c r="K943" s="43">
        <f t="shared" si="135"/>
        <v>0</v>
      </c>
    </row>
    <row r="944" spans="1:11" ht="12.75" customHeight="1">
      <c r="A944" s="61" t="str">
        <f>"         "&amp;Labels!C68</f>
        <v xml:space="preserve">         Total</v>
      </c>
      <c r="B944" s="84">
        <f>SUM(B934:B943)</f>
        <v>0</v>
      </c>
      <c r="C944" s="84">
        <f>SUM(C934:C943)</f>
        <v>0</v>
      </c>
      <c r="D944" s="84">
        <f>SUM(D934:D943)</f>
        <v>0</v>
      </c>
      <c r="E944" s="84">
        <f>SUM(E934:E943)</f>
        <v>0</v>
      </c>
      <c r="F944" s="43">
        <f t="shared" si="134"/>
        <v>0</v>
      </c>
      <c r="G944" s="84">
        <f>SUM(G934:G943)</f>
        <v>0</v>
      </c>
      <c r="H944" s="84">
        <f>SUM(H934:H943)</f>
        <v>0</v>
      </c>
      <c r="I944" s="84">
        <f>SUM(I934:I943)</f>
        <v>0</v>
      </c>
      <c r="J944" s="84">
        <f>SUM(J934:J943)</f>
        <v>0</v>
      </c>
      <c r="K944" s="43">
        <f t="shared" si="135"/>
        <v>0</v>
      </c>
    </row>
    <row r="945" spans="1:11" ht="12.75" customHeight="1">
      <c r="A945" s="61" t="str">
        <f>"      "&amp;Labels!B88</f>
        <v xml:space="preserve">      Q 4</v>
      </c>
      <c r="B945" s="84"/>
      <c r="C945" s="84"/>
      <c r="D945" s="84"/>
      <c r="E945" s="84"/>
      <c r="F945" s="43"/>
      <c r="G945" s="84"/>
      <c r="H945" s="84"/>
      <c r="I945" s="84"/>
      <c r="J945" s="84"/>
      <c r="K945" s="43"/>
    </row>
    <row r="946" spans="1:11" ht="12.75" customHeight="1">
      <c r="A946" s="61" t="str">
        <f>"         "&amp;Labels!B69</f>
        <v xml:space="preserve">         Customer 1</v>
      </c>
      <c r="B946" s="76">
        <f>IF('(Other Computations)'!B186=0,0,Inputs!D211*Inputs!D104*Inputs!G40*Inputs!D13*'GM Alloc Factors'!B13/('(Other Computations)'!B186+'(Other Computations)'!B199))</f>
        <v>0</v>
      </c>
      <c r="C946" s="76">
        <f>IF('(Other Computations)'!C186=0,0,Inputs!E211*Inputs!E104*Inputs!G40*Inputs!D13*'GM Alloc Factors'!C13/('(Other Computations)'!C186+'(Other Computations)'!C199))</f>
        <v>0</v>
      </c>
      <c r="D946" s="76">
        <f>IF('(Other Computations)'!D186=0,0,Inputs!F211*Inputs!F104*Inputs!G40*Inputs!D13*'GM Alloc Factors'!D13/('(Other Computations)'!D186+'(Other Computations)'!D199))</f>
        <v>0</v>
      </c>
      <c r="E946" s="76">
        <f>IF('(Other Computations)'!E186=0,0,Inputs!G211*Inputs!G104*Inputs!G40*Inputs!D13*'GM Alloc Factors'!E13/('(Other Computations)'!E186+'(Other Computations)'!E199))</f>
        <v>0</v>
      </c>
      <c r="F946" s="43">
        <f t="shared" ref="F946:F956" si="136">SUM(B946:E946)</f>
        <v>0</v>
      </c>
      <c r="G946" s="76">
        <f>IF('(Other Computations)'!G186=0,0,Inputs!I211*Inputs!I104*Inputs!G40*Inputs!D13*'GM Alloc Factors'!G13/('(Other Computations)'!G186+'(Other Computations)'!G199))</f>
        <v>0</v>
      </c>
      <c r="H946" s="76">
        <f>IF('(Other Computations)'!H186=0,0,Inputs!J211*Inputs!J104*Inputs!G40*Inputs!D13*'GM Alloc Factors'!H13/('(Other Computations)'!H186+'(Other Computations)'!H199))</f>
        <v>0</v>
      </c>
      <c r="I946" s="76">
        <f>IF('(Other Computations)'!I186=0,0,Inputs!K211*Inputs!K104*Inputs!G40*Inputs!D13*'GM Alloc Factors'!I13/('(Other Computations)'!I186+'(Other Computations)'!I199))</f>
        <v>0</v>
      </c>
      <c r="J946" s="76">
        <f>IF('(Other Computations)'!J186=0,0,Inputs!L211*Inputs!L104*Inputs!G40*Inputs!D13*'GM Alloc Factors'!J13/('(Other Computations)'!J186+'(Other Computations)'!J199))</f>
        <v>0</v>
      </c>
      <c r="K946" s="43">
        <f t="shared" ref="K946:K956" si="137">SUM(G946:J946)</f>
        <v>0</v>
      </c>
    </row>
    <row r="947" spans="1:11" ht="12.75" customHeight="1">
      <c r="A947" s="61" t="str">
        <f>"         "&amp;Labels!B70</f>
        <v xml:space="preserve">         Customer 2</v>
      </c>
      <c r="B947" s="76">
        <f>IF('(Other Computations)'!B187=0,0,Inputs!D212*Inputs!D105*Inputs!G41*Inputs!D13*'GM Alloc Factors'!B13/('(Other Computations)'!B187+'(Other Computations)'!B200))</f>
        <v>0</v>
      </c>
      <c r="C947" s="76">
        <f>IF('(Other Computations)'!C187=0,0,Inputs!E212*Inputs!E105*Inputs!G41*Inputs!D13*'GM Alloc Factors'!C13/('(Other Computations)'!C187+'(Other Computations)'!C200))</f>
        <v>0</v>
      </c>
      <c r="D947" s="76">
        <f>IF('(Other Computations)'!D187=0,0,Inputs!F212*Inputs!F105*Inputs!G41*Inputs!D13*'GM Alloc Factors'!D13/('(Other Computations)'!D187+'(Other Computations)'!D200))</f>
        <v>0</v>
      </c>
      <c r="E947" s="76">
        <f>IF('(Other Computations)'!E187=0,0,Inputs!G212*Inputs!G105*Inputs!G41*Inputs!D13*'GM Alloc Factors'!E13/('(Other Computations)'!E187+'(Other Computations)'!E200))</f>
        <v>0</v>
      </c>
      <c r="F947" s="43">
        <f t="shared" si="136"/>
        <v>0</v>
      </c>
      <c r="G947" s="76">
        <f>IF('(Other Computations)'!G187=0,0,Inputs!I212*Inputs!I105*Inputs!G41*Inputs!D13*'GM Alloc Factors'!G13/('(Other Computations)'!G187+'(Other Computations)'!G200))</f>
        <v>0</v>
      </c>
      <c r="H947" s="76">
        <f>IF('(Other Computations)'!H187=0,0,Inputs!J212*Inputs!J105*Inputs!G41*Inputs!D13*'GM Alloc Factors'!H13/('(Other Computations)'!H187+'(Other Computations)'!H200))</f>
        <v>0</v>
      </c>
      <c r="I947" s="76">
        <f>IF('(Other Computations)'!I187=0,0,Inputs!K212*Inputs!K105*Inputs!G41*Inputs!D13*'GM Alloc Factors'!I13/('(Other Computations)'!I187+'(Other Computations)'!I200))</f>
        <v>0</v>
      </c>
      <c r="J947" s="76">
        <f>IF('(Other Computations)'!J187=0,0,Inputs!L212*Inputs!L105*Inputs!G41*Inputs!D13*'GM Alloc Factors'!J13/('(Other Computations)'!J187+'(Other Computations)'!J200))</f>
        <v>0</v>
      </c>
      <c r="K947" s="43">
        <f t="shared" si="137"/>
        <v>0</v>
      </c>
    </row>
    <row r="948" spans="1:11" ht="12.75" customHeight="1">
      <c r="A948" s="61" t="str">
        <f>"         "&amp;Labels!B71</f>
        <v xml:space="preserve">         Customer 3</v>
      </c>
      <c r="B948" s="76">
        <f>IF('(Other Computations)'!B188=0,0,Inputs!D213*Inputs!D106*Inputs!G42*Inputs!D13*'GM Alloc Factors'!B13/('(Other Computations)'!B188+'(Other Computations)'!B201))</f>
        <v>0</v>
      </c>
      <c r="C948" s="76">
        <f>IF('(Other Computations)'!C188=0,0,Inputs!E213*Inputs!E106*Inputs!G42*Inputs!D13*'GM Alloc Factors'!C13/('(Other Computations)'!C188+'(Other Computations)'!C201))</f>
        <v>0</v>
      </c>
      <c r="D948" s="76">
        <f>IF('(Other Computations)'!D188=0,0,Inputs!F213*Inputs!F106*Inputs!G42*Inputs!D13*'GM Alloc Factors'!D13/('(Other Computations)'!D188+'(Other Computations)'!D201))</f>
        <v>0</v>
      </c>
      <c r="E948" s="76">
        <f>IF('(Other Computations)'!E188=0,0,Inputs!G213*Inputs!G106*Inputs!G42*Inputs!D13*'GM Alloc Factors'!E13/('(Other Computations)'!E188+'(Other Computations)'!E201))</f>
        <v>0</v>
      </c>
      <c r="F948" s="43">
        <f t="shared" si="136"/>
        <v>0</v>
      </c>
      <c r="G948" s="76">
        <f>IF('(Other Computations)'!G188=0,0,Inputs!I213*Inputs!I106*Inputs!G42*Inputs!D13*'GM Alloc Factors'!G13/('(Other Computations)'!G188+'(Other Computations)'!G201))</f>
        <v>0</v>
      </c>
      <c r="H948" s="76">
        <f>IF('(Other Computations)'!H188=0,0,Inputs!J213*Inputs!J106*Inputs!G42*Inputs!D13*'GM Alloc Factors'!H13/('(Other Computations)'!H188+'(Other Computations)'!H201))</f>
        <v>0</v>
      </c>
      <c r="I948" s="76">
        <f>IF('(Other Computations)'!I188=0,0,Inputs!K213*Inputs!K106*Inputs!G42*Inputs!D13*'GM Alloc Factors'!I13/('(Other Computations)'!I188+'(Other Computations)'!I201))</f>
        <v>0</v>
      </c>
      <c r="J948" s="76">
        <f>IF('(Other Computations)'!J188=0,0,Inputs!L213*Inputs!L106*Inputs!G42*Inputs!D13*'GM Alloc Factors'!J13/('(Other Computations)'!J188+'(Other Computations)'!J201))</f>
        <v>0</v>
      </c>
      <c r="K948" s="43">
        <f t="shared" si="137"/>
        <v>0</v>
      </c>
    </row>
    <row r="949" spans="1:11" ht="12.75" customHeight="1">
      <c r="A949" s="61" t="str">
        <f>"         "&amp;Labels!B72</f>
        <v xml:space="preserve">         Customer 4</v>
      </c>
      <c r="B949" s="76">
        <f>IF('(Other Computations)'!B189=0,0,Inputs!D214*Inputs!D107*Inputs!G43*Inputs!D13*'GM Alloc Factors'!B13/('(Other Computations)'!B189+'(Other Computations)'!B202))</f>
        <v>0</v>
      </c>
      <c r="C949" s="76">
        <f>IF('(Other Computations)'!C189=0,0,Inputs!E214*Inputs!E107*Inputs!G43*Inputs!D13*'GM Alloc Factors'!C13/('(Other Computations)'!C189+'(Other Computations)'!C202))</f>
        <v>0</v>
      </c>
      <c r="D949" s="76">
        <f>IF('(Other Computations)'!D189=0,0,Inputs!F214*Inputs!F107*Inputs!G43*Inputs!D13*'GM Alloc Factors'!D13/('(Other Computations)'!D189+'(Other Computations)'!D202))</f>
        <v>0</v>
      </c>
      <c r="E949" s="76">
        <f>IF('(Other Computations)'!E189=0,0,Inputs!G214*Inputs!G107*Inputs!G43*Inputs!D13*'GM Alloc Factors'!E13/('(Other Computations)'!E189+'(Other Computations)'!E202))</f>
        <v>0</v>
      </c>
      <c r="F949" s="43">
        <f t="shared" si="136"/>
        <v>0</v>
      </c>
      <c r="G949" s="76">
        <f>IF('(Other Computations)'!G189=0,0,Inputs!I214*Inputs!I107*Inputs!G43*Inputs!D13*'GM Alloc Factors'!G13/('(Other Computations)'!G189+'(Other Computations)'!G202))</f>
        <v>0</v>
      </c>
      <c r="H949" s="76">
        <f>IF('(Other Computations)'!H189=0,0,Inputs!J214*Inputs!J107*Inputs!G43*Inputs!D13*'GM Alloc Factors'!H13/('(Other Computations)'!H189+'(Other Computations)'!H202))</f>
        <v>0</v>
      </c>
      <c r="I949" s="76">
        <f>IF('(Other Computations)'!I189=0,0,Inputs!K214*Inputs!K107*Inputs!G43*Inputs!D13*'GM Alloc Factors'!I13/('(Other Computations)'!I189+'(Other Computations)'!I202))</f>
        <v>0</v>
      </c>
      <c r="J949" s="76">
        <f>IF('(Other Computations)'!J189=0,0,Inputs!L214*Inputs!L107*Inputs!G43*Inputs!D13*'GM Alloc Factors'!J13/('(Other Computations)'!J189+'(Other Computations)'!J202))</f>
        <v>0</v>
      </c>
      <c r="K949" s="43">
        <f t="shared" si="137"/>
        <v>0</v>
      </c>
    </row>
    <row r="950" spans="1:11" ht="12.75" customHeight="1">
      <c r="A950" s="61" t="str">
        <f>"         "&amp;Labels!B73</f>
        <v xml:space="preserve">         Customer 5</v>
      </c>
      <c r="B950" s="76">
        <f>IF('(Other Computations)'!B190=0,0,Inputs!D215*Inputs!D108*Inputs!G44*Inputs!D13*'GM Alloc Factors'!B13/('(Other Computations)'!B190+'(Other Computations)'!B203))</f>
        <v>0</v>
      </c>
      <c r="C950" s="76">
        <f>IF('(Other Computations)'!C190=0,0,Inputs!E215*Inputs!E108*Inputs!G44*Inputs!D13*'GM Alloc Factors'!C13/('(Other Computations)'!C190+'(Other Computations)'!C203))</f>
        <v>0</v>
      </c>
      <c r="D950" s="76">
        <f>IF('(Other Computations)'!D190=0,0,Inputs!F215*Inputs!F108*Inputs!G44*Inputs!D13*'GM Alloc Factors'!D13/('(Other Computations)'!D190+'(Other Computations)'!D203))</f>
        <v>0</v>
      </c>
      <c r="E950" s="76">
        <f>IF('(Other Computations)'!E190=0,0,Inputs!G215*Inputs!G108*Inputs!G44*Inputs!D13*'GM Alloc Factors'!E13/('(Other Computations)'!E190+'(Other Computations)'!E203))</f>
        <v>0</v>
      </c>
      <c r="F950" s="43">
        <f t="shared" si="136"/>
        <v>0</v>
      </c>
      <c r="G950" s="76">
        <f>IF('(Other Computations)'!G190=0,0,Inputs!I215*Inputs!I108*Inputs!G44*Inputs!D13*'GM Alloc Factors'!G13/('(Other Computations)'!G190+'(Other Computations)'!G203))</f>
        <v>0</v>
      </c>
      <c r="H950" s="76">
        <f>IF('(Other Computations)'!H190=0,0,Inputs!J215*Inputs!J108*Inputs!G44*Inputs!D13*'GM Alloc Factors'!H13/('(Other Computations)'!H190+'(Other Computations)'!H203))</f>
        <v>0</v>
      </c>
      <c r="I950" s="76">
        <f>IF('(Other Computations)'!I190=0,0,Inputs!K215*Inputs!K108*Inputs!G44*Inputs!D13*'GM Alloc Factors'!I13/('(Other Computations)'!I190+'(Other Computations)'!I203))</f>
        <v>0</v>
      </c>
      <c r="J950" s="76">
        <f>IF('(Other Computations)'!J190=0,0,Inputs!L215*Inputs!L108*Inputs!G44*Inputs!D13*'GM Alloc Factors'!J13/('(Other Computations)'!J190+'(Other Computations)'!J203))</f>
        <v>0</v>
      </c>
      <c r="K950" s="43">
        <f t="shared" si="137"/>
        <v>0</v>
      </c>
    </row>
    <row r="951" spans="1:11" ht="12.75" customHeight="1">
      <c r="A951" s="61" t="str">
        <f>"         "&amp;Labels!B74</f>
        <v xml:space="preserve">         Customer 6</v>
      </c>
      <c r="B951" s="76">
        <f>IF('(Other Computations)'!B191=0,0,Inputs!D216*Inputs!D109*Inputs!G45*Inputs!D13*'GM Alloc Factors'!B13/('(Other Computations)'!B191+'(Other Computations)'!B204))</f>
        <v>0</v>
      </c>
      <c r="C951" s="76">
        <f>IF('(Other Computations)'!C191=0,0,Inputs!E216*Inputs!E109*Inputs!G45*Inputs!D13*'GM Alloc Factors'!C13/('(Other Computations)'!C191+'(Other Computations)'!C204))</f>
        <v>0</v>
      </c>
      <c r="D951" s="76">
        <f>IF('(Other Computations)'!D191=0,0,Inputs!F216*Inputs!F109*Inputs!G45*Inputs!D13*'GM Alloc Factors'!D13/('(Other Computations)'!D191+'(Other Computations)'!D204))</f>
        <v>0</v>
      </c>
      <c r="E951" s="76">
        <f>IF('(Other Computations)'!E191=0,0,Inputs!G216*Inputs!G109*Inputs!G45*Inputs!D13*'GM Alloc Factors'!E13/('(Other Computations)'!E191+'(Other Computations)'!E204))</f>
        <v>0</v>
      </c>
      <c r="F951" s="43">
        <f t="shared" si="136"/>
        <v>0</v>
      </c>
      <c r="G951" s="76">
        <f>IF('(Other Computations)'!G191=0,0,Inputs!I216*Inputs!I109*Inputs!G45*Inputs!D13*'GM Alloc Factors'!G13/('(Other Computations)'!G191+'(Other Computations)'!G204))</f>
        <v>0</v>
      </c>
      <c r="H951" s="76">
        <f>IF('(Other Computations)'!H191=0,0,Inputs!J216*Inputs!J109*Inputs!G45*Inputs!D13*'GM Alloc Factors'!H13/('(Other Computations)'!H191+'(Other Computations)'!H204))</f>
        <v>0</v>
      </c>
      <c r="I951" s="76">
        <f>IF('(Other Computations)'!I191=0,0,Inputs!K216*Inputs!K109*Inputs!G45*Inputs!D13*'GM Alloc Factors'!I13/('(Other Computations)'!I191+'(Other Computations)'!I204))</f>
        <v>0</v>
      </c>
      <c r="J951" s="76">
        <f>IF('(Other Computations)'!J191=0,0,Inputs!L216*Inputs!L109*Inputs!G45*Inputs!D13*'GM Alloc Factors'!J13/('(Other Computations)'!J191+'(Other Computations)'!J204))</f>
        <v>0</v>
      </c>
      <c r="K951" s="43">
        <f t="shared" si="137"/>
        <v>0</v>
      </c>
    </row>
    <row r="952" spans="1:11" ht="12.75" customHeight="1">
      <c r="A952" s="61" t="str">
        <f>"         "&amp;Labels!B75</f>
        <v xml:space="preserve">         Customer 7</v>
      </c>
      <c r="B952" s="76">
        <f>IF('(Other Computations)'!B192=0,0,Inputs!D217*Inputs!D110*Inputs!G46*Inputs!D13*'GM Alloc Factors'!B13/('(Other Computations)'!B192+'(Other Computations)'!B205))</f>
        <v>0</v>
      </c>
      <c r="C952" s="76">
        <f>IF('(Other Computations)'!C192=0,0,Inputs!E217*Inputs!E110*Inputs!G46*Inputs!D13*'GM Alloc Factors'!C13/('(Other Computations)'!C192+'(Other Computations)'!C205))</f>
        <v>0</v>
      </c>
      <c r="D952" s="76">
        <f>IF('(Other Computations)'!D192=0,0,Inputs!F217*Inputs!F110*Inputs!G46*Inputs!D13*'GM Alloc Factors'!D13/('(Other Computations)'!D192+'(Other Computations)'!D205))</f>
        <v>0</v>
      </c>
      <c r="E952" s="76">
        <f>IF('(Other Computations)'!E192=0,0,Inputs!G217*Inputs!G110*Inputs!G46*Inputs!D13*'GM Alloc Factors'!E13/('(Other Computations)'!E192+'(Other Computations)'!E205))</f>
        <v>0</v>
      </c>
      <c r="F952" s="43">
        <f t="shared" si="136"/>
        <v>0</v>
      </c>
      <c r="G952" s="76">
        <f>IF('(Other Computations)'!G192=0,0,Inputs!I217*Inputs!I110*Inputs!G46*Inputs!D13*'GM Alloc Factors'!G13/('(Other Computations)'!G192+'(Other Computations)'!G205))</f>
        <v>0</v>
      </c>
      <c r="H952" s="76">
        <f>IF('(Other Computations)'!H192=0,0,Inputs!J217*Inputs!J110*Inputs!G46*Inputs!D13*'GM Alloc Factors'!H13/('(Other Computations)'!H192+'(Other Computations)'!H205))</f>
        <v>0</v>
      </c>
      <c r="I952" s="76">
        <f>IF('(Other Computations)'!I192=0,0,Inputs!K217*Inputs!K110*Inputs!G46*Inputs!D13*'GM Alloc Factors'!I13/('(Other Computations)'!I192+'(Other Computations)'!I205))</f>
        <v>0</v>
      </c>
      <c r="J952" s="76">
        <f>IF('(Other Computations)'!J192=0,0,Inputs!L217*Inputs!L110*Inputs!G46*Inputs!D13*'GM Alloc Factors'!J13/('(Other Computations)'!J192+'(Other Computations)'!J205))</f>
        <v>0</v>
      </c>
      <c r="K952" s="43">
        <f t="shared" si="137"/>
        <v>0</v>
      </c>
    </row>
    <row r="953" spans="1:11" ht="12.75" customHeight="1">
      <c r="A953" s="61" t="str">
        <f>"         "&amp;Labels!B76</f>
        <v xml:space="preserve">         Customer 8</v>
      </c>
      <c r="B953" s="76">
        <f>IF('(Other Computations)'!B193=0,0,Inputs!D218*Inputs!D111*Inputs!G47*Inputs!D13*'GM Alloc Factors'!B13/('(Other Computations)'!B193+'(Other Computations)'!B206))</f>
        <v>0</v>
      </c>
      <c r="C953" s="76">
        <f>IF('(Other Computations)'!C193=0,0,Inputs!E218*Inputs!E111*Inputs!G47*Inputs!D13*'GM Alloc Factors'!C13/('(Other Computations)'!C193+'(Other Computations)'!C206))</f>
        <v>0</v>
      </c>
      <c r="D953" s="76">
        <f>IF('(Other Computations)'!D193=0,0,Inputs!F218*Inputs!F111*Inputs!G47*Inputs!D13*'GM Alloc Factors'!D13/('(Other Computations)'!D193+'(Other Computations)'!D206))</f>
        <v>0</v>
      </c>
      <c r="E953" s="76">
        <f>IF('(Other Computations)'!E193=0,0,Inputs!G218*Inputs!G111*Inputs!G47*Inputs!D13*'GM Alloc Factors'!E13/('(Other Computations)'!E193+'(Other Computations)'!E206))</f>
        <v>0</v>
      </c>
      <c r="F953" s="43">
        <f t="shared" si="136"/>
        <v>0</v>
      </c>
      <c r="G953" s="76">
        <f>IF('(Other Computations)'!G193=0,0,Inputs!I218*Inputs!I111*Inputs!G47*Inputs!D13*'GM Alloc Factors'!G13/('(Other Computations)'!G193+'(Other Computations)'!G206))</f>
        <v>0</v>
      </c>
      <c r="H953" s="76">
        <f>IF('(Other Computations)'!H193=0,0,Inputs!J218*Inputs!J111*Inputs!G47*Inputs!D13*'GM Alloc Factors'!H13/('(Other Computations)'!H193+'(Other Computations)'!H206))</f>
        <v>0</v>
      </c>
      <c r="I953" s="76">
        <f>IF('(Other Computations)'!I193=0,0,Inputs!K218*Inputs!K111*Inputs!G47*Inputs!D13*'GM Alloc Factors'!I13/('(Other Computations)'!I193+'(Other Computations)'!I206))</f>
        <v>0</v>
      </c>
      <c r="J953" s="76">
        <f>IF('(Other Computations)'!J193=0,0,Inputs!L218*Inputs!L111*Inputs!G47*Inputs!D13*'GM Alloc Factors'!J13/('(Other Computations)'!J193+'(Other Computations)'!J206))</f>
        <v>0</v>
      </c>
      <c r="K953" s="43">
        <f t="shared" si="137"/>
        <v>0</v>
      </c>
    </row>
    <row r="954" spans="1:11" ht="12.75" customHeight="1">
      <c r="A954" s="61" t="str">
        <f>"         "&amp;Labels!B77</f>
        <v xml:space="preserve">         Customer 9</v>
      </c>
      <c r="B954" s="76">
        <f>IF('(Other Computations)'!B194=0,0,Inputs!D219*Inputs!D112*Inputs!G48*Inputs!D13*'GM Alloc Factors'!B13/('(Other Computations)'!B194+'(Other Computations)'!B207))</f>
        <v>0</v>
      </c>
      <c r="C954" s="76">
        <f>IF('(Other Computations)'!C194=0,0,Inputs!E219*Inputs!E112*Inputs!G48*Inputs!D13*'GM Alloc Factors'!C13/('(Other Computations)'!C194+'(Other Computations)'!C207))</f>
        <v>0</v>
      </c>
      <c r="D954" s="76">
        <f>IF('(Other Computations)'!D194=0,0,Inputs!F219*Inputs!F112*Inputs!G48*Inputs!D13*'GM Alloc Factors'!D13/('(Other Computations)'!D194+'(Other Computations)'!D207))</f>
        <v>0</v>
      </c>
      <c r="E954" s="76">
        <f>IF('(Other Computations)'!E194=0,0,Inputs!G219*Inputs!G112*Inputs!G48*Inputs!D13*'GM Alloc Factors'!E13/('(Other Computations)'!E194+'(Other Computations)'!E207))</f>
        <v>0</v>
      </c>
      <c r="F954" s="43">
        <f t="shared" si="136"/>
        <v>0</v>
      </c>
      <c r="G954" s="76">
        <f>IF('(Other Computations)'!G194=0,0,Inputs!I219*Inputs!I112*Inputs!G48*Inputs!D13*'GM Alloc Factors'!G13/('(Other Computations)'!G194+'(Other Computations)'!G207))</f>
        <v>0</v>
      </c>
      <c r="H954" s="76">
        <f>IF('(Other Computations)'!H194=0,0,Inputs!J219*Inputs!J112*Inputs!G48*Inputs!D13*'GM Alloc Factors'!H13/('(Other Computations)'!H194+'(Other Computations)'!H207))</f>
        <v>0</v>
      </c>
      <c r="I954" s="76">
        <f>IF('(Other Computations)'!I194=0,0,Inputs!K219*Inputs!K112*Inputs!G48*Inputs!D13*'GM Alloc Factors'!I13/('(Other Computations)'!I194+'(Other Computations)'!I207))</f>
        <v>0</v>
      </c>
      <c r="J954" s="76">
        <f>IF('(Other Computations)'!J194=0,0,Inputs!L219*Inputs!L112*Inputs!G48*Inputs!D13*'GM Alloc Factors'!J13/('(Other Computations)'!J194+'(Other Computations)'!J207))</f>
        <v>0</v>
      </c>
      <c r="K954" s="43">
        <f t="shared" si="137"/>
        <v>0</v>
      </c>
    </row>
    <row r="955" spans="1:11" ht="12.75" customHeight="1">
      <c r="A955" s="61" t="str">
        <f>"         "&amp;Labels!B78</f>
        <v xml:space="preserve">         Customer 10</v>
      </c>
      <c r="B955" s="76">
        <f>IF('(Other Computations)'!B195=0,0,Inputs!D220*Inputs!D113*Inputs!G49*Inputs!D13*'GM Alloc Factors'!B13/('(Other Computations)'!B195+'(Other Computations)'!B208))</f>
        <v>0</v>
      </c>
      <c r="C955" s="76">
        <f>IF('(Other Computations)'!C195=0,0,Inputs!E220*Inputs!E113*Inputs!G49*Inputs!D13*'GM Alloc Factors'!C13/('(Other Computations)'!C195+'(Other Computations)'!C208))</f>
        <v>0</v>
      </c>
      <c r="D955" s="76">
        <f>IF('(Other Computations)'!D195=0,0,Inputs!F220*Inputs!F113*Inputs!G49*Inputs!D13*'GM Alloc Factors'!D13/('(Other Computations)'!D195+'(Other Computations)'!D208))</f>
        <v>0</v>
      </c>
      <c r="E955" s="76">
        <f>IF('(Other Computations)'!E195=0,0,Inputs!G220*Inputs!G113*Inputs!G49*Inputs!D13*'GM Alloc Factors'!E13/('(Other Computations)'!E195+'(Other Computations)'!E208))</f>
        <v>0</v>
      </c>
      <c r="F955" s="43">
        <f t="shared" si="136"/>
        <v>0</v>
      </c>
      <c r="G955" s="76">
        <f>IF('(Other Computations)'!G195=0,0,Inputs!I220*Inputs!I113*Inputs!G49*Inputs!D13*'GM Alloc Factors'!G13/('(Other Computations)'!G195+'(Other Computations)'!G208))</f>
        <v>0</v>
      </c>
      <c r="H955" s="76">
        <f>IF('(Other Computations)'!H195=0,0,Inputs!J220*Inputs!J113*Inputs!G49*Inputs!D13*'GM Alloc Factors'!H13/('(Other Computations)'!H195+'(Other Computations)'!H208))</f>
        <v>0</v>
      </c>
      <c r="I955" s="76">
        <f>IF('(Other Computations)'!I195=0,0,Inputs!K220*Inputs!K113*Inputs!G49*Inputs!D13*'GM Alloc Factors'!I13/('(Other Computations)'!I195+'(Other Computations)'!I208))</f>
        <v>0</v>
      </c>
      <c r="J955" s="76">
        <f>IF('(Other Computations)'!J195=0,0,Inputs!L220*Inputs!L113*Inputs!G49*Inputs!D13*'GM Alloc Factors'!J13/('(Other Computations)'!J195+'(Other Computations)'!J208))</f>
        <v>0</v>
      </c>
      <c r="K955" s="43">
        <f t="shared" si="137"/>
        <v>0</v>
      </c>
    </row>
    <row r="956" spans="1:11" ht="12.75" customHeight="1">
      <c r="A956" s="61" t="str">
        <f>"         "&amp;Labels!C68</f>
        <v xml:space="preserve">         Total</v>
      </c>
      <c r="B956" s="84">
        <f>SUM(B946:B955)</f>
        <v>0</v>
      </c>
      <c r="C956" s="84">
        <f>SUM(C946:C955)</f>
        <v>0</v>
      </c>
      <c r="D956" s="84">
        <f>SUM(D946:D955)</f>
        <v>0</v>
      </c>
      <c r="E956" s="84">
        <f>SUM(E946:E955)</f>
        <v>0</v>
      </c>
      <c r="F956" s="43">
        <f t="shared" si="136"/>
        <v>0</v>
      </c>
      <c r="G956" s="84">
        <f>SUM(G946:G955)</f>
        <v>0</v>
      </c>
      <c r="H956" s="84">
        <f>SUM(H946:H955)</f>
        <v>0</v>
      </c>
      <c r="I956" s="84">
        <f>SUM(I946:I955)</f>
        <v>0</v>
      </c>
      <c r="J956" s="84">
        <f>SUM(J946:J955)</f>
        <v>0</v>
      </c>
      <c r="K956" s="43">
        <f t="shared" si="137"/>
        <v>0</v>
      </c>
    </row>
    <row r="957" spans="1:11" ht="12.75" customHeight="1">
      <c r="A957" s="61" t="str">
        <f>"      "&amp;Labels!B89</f>
        <v xml:space="preserve">      Q 5</v>
      </c>
      <c r="B957" s="84"/>
      <c r="C957" s="84"/>
      <c r="D957" s="84"/>
      <c r="E957" s="84"/>
      <c r="F957" s="43"/>
      <c r="G957" s="84"/>
      <c r="H957" s="84"/>
      <c r="I957" s="84"/>
      <c r="J957" s="84"/>
      <c r="K957" s="43"/>
    </row>
    <row r="958" spans="1:11" ht="12.75" customHeight="1">
      <c r="A958" s="61" t="str">
        <f>"         "&amp;Labels!B69</f>
        <v xml:space="preserve">         Customer 1</v>
      </c>
      <c r="B958" s="76">
        <f>IF('(Other Computations)'!B186=0,0,Inputs!D211*Inputs!D104*Inputs!H40*Inputs!D13*'GM Alloc Factors'!B14/('(Other Computations)'!B186+'(Other Computations)'!B199))</f>
        <v>0</v>
      </c>
      <c r="C958" s="76">
        <f>IF('(Other Computations)'!C186=0,0,Inputs!E211*Inputs!E104*Inputs!H40*Inputs!D13*'GM Alloc Factors'!C14/('(Other Computations)'!C186+'(Other Computations)'!C199))</f>
        <v>0</v>
      </c>
      <c r="D958" s="76">
        <f>IF('(Other Computations)'!D186=0,0,Inputs!F211*Inputs!F104*Inputs!H40*Inputs!D13*'GM Alloc Factors'!D14/('(Other Computations)'!D186+'(Other Computations)'!D199))</f>
        <v>0</v>
      </c>
      <c r="E958" s="76">
        <f>IF('(Other Computations)'!E186=0,0,Inputs!G211*Inputs!G104*Inputs!H40*Inputs!D13*'GM Alloc Factors'!E14/('(Other Computations)'!E186+'(Other Computations)'!E199))</f>
        <v>0</v>
      </c>
      <c r="F958" s="43">
        <f t="shared" ref="F958:F968" si="138">SUM(B958:E958)</f>
        <v>0</v>
      </c>
      <c r="G958" s="76">
        <f>IF('(Other Computations)'!G186=0,0,Inputs!I211*Inputs!I104*Inputs!H40*Inputs!D13*'GM Alloc Factors'!G14/('(Other Computations)'!G186+'(Other Computations)'!G199))</f>
        <v>0</v>
      </c>
      <c r="H958" s="76">
        <f>IF('(Other Computations)'!H186=0,0,Inputs!J211*Inputs!J104*Inputs!H40*Inputs!D13*'GM Alloc Factors'!H14/('(Other Computations)'!H186+'(Other Computations)'!H199))</f>
        <v>0</v>
      </c>
      <c r="I958" s="76">
        <f>IF('(Other Computations)'!I186=0,0,Inputs!K211*Inputs!K104*Inputs!H40*Inputs!D13*'GM Alloc Factors'!I14/('(Other Computations)'!I186+'(Other Computations)'!I199))</f>
        <v>0</v>
      </c>
      <c r="J958" s="76">
        <f>IF('(Other Computations)'!J186=0,0,Inputs!L211*Inputs!L104*Inputs!H40*Inputs!D13*'GM Alloc Factors'!J14/('(Other Computations)'!J186+'(Other Computations)'!J199))</f>
        <v>0</v>
      </c>
      <c r="K958" s="43">
        <f t="shared" ref="K958:K968" si="139">SUM(G958:J958)</f>
        <v>0</v>
      </c>
    </row>
    <row r="959" spans="1:11" ht="12.75" customHeight="1">
      <c r="A959" s="61" t="str">
        <f>"         "&amp;Labels!B70</f>
        <v xml:space="preserve">         Customer 2</v>
      </c>
      <c r="B959" s="76">
        <f>IF('(Other Computations)'!B187=0,0,Inputs!D212*Inputs!D105*Inputs!H41*Inputs!D13*'GM Alloc Factors'!B14/('(Other Computations)'!B187+'(Other Computations)'!B200))</f>
        <v>0</v>
      </c>
      <c r="C959" s="76">
        <f>IF('(Other Computations)'!C187=0,0,Inputs!E212*Inputs!E105*Inputs!H41*Inputs!D13*'GM Alloc Factors'!C14/('(Other Computations)'!C187+'(Other Computations)'!C200))</f>
        <v>0</v>
      </c>
      <c r="D959" s="76">
        <f>IF('(Other Computations)'!D187=0,0,Inputs!F212*Inputs!F105*Inputs!H41*Inputs!D13*'GM Alloc Factors'!D14/('(Other Computations)'!D187+'(Other Computations)'!D200))</f>
        <v>0</v>
      </c>
      <c r="E959" s="76">
        <f>IF('(Other Computations)'!E187=0,0,Inputs!G212*Inputs!G105*Inputs!H41*Inputs!D13*'GM Alloc Factors'!E14/('(Other Computations)'!E187+'(Other Computations)'!E200))</f>
        <v>0</v>
      </c>
      <c r="F959" s="43">
        <f t="shared" si="138"/>
        <v>0</v>
      </c>
      <c r="G959" s="76">
        <f>IF('(Other Computations)'!G187=0,0,Inputs!I212*Inputs!I105*Inputs!H41*Inputs!D13*'GM Alloc Factors'!G14/('(Other Computations)'!G187+'(Other Computations)'!G200))</f>
        <v>0</v>
      </c>
      <c r="H959" s="76">
        <f>IF('(Other Computations)'!H187=0,0,Inputs!J212*Inputs!J105*Inputs!H41*Inputs!D13*'GM Alloc Factors'!H14/('(Other Computations)'!H187+'(Other Computations)'!H200))</f>
        <v>0</v>
      </c>
      <c r="I959" s="76">
        <f>IF('(Other Computations)'!I187=0,0,Inputs!K212*Inputs!K105*Inputs!H41*Inputs!D13*'GM Alloc Factors'!I14/('(Other Computations)'!I187+'(Other Computations)'!I200))</f>
        <v>0</v>
      </c>
      <c r="J959" s="76">
        <f>IF('(Other Computations)'!J187=0,0,Inputs!L212*Inputs!L105*Inputs!H41*Inputs!D13*'GM Alloc Factors'!J14/('(Other Computations)'!J187+'(Other Computations)'!J200))</f>
        <v>0</v>
      </c>
      <c r="K959" s="43">
        <f t="shared" si="139"/>
        <v>0</v>
      </c>
    </row>
    <row r="960" spans="1:11" ht="12.75" customHeight="1">
      <c r="A960" s="61" t="str">
        <f>"         "&amp;Labels!B71</f>
        <v xml:space="preserve">         Customer 3</v>
      </c>
      <c r="B960" s="76">
        <f>IF('(Other Computations)'!B188=0,0,Inputs!D213*Inputs!D106*Inputs!H42*Inputs!D13*'GM Alloc Factors'!B14/('(Other Computations)'!B188+'(Other Computations)'!B201))</f>
        <v>0</v>
      </c>
      <c r="C960" s="76">
        <f>IF('(Other Computations)'!C188=0,0,Inputs!E213*Inputs!E106*Inputs!H42*Inputs!D13*'GM Alloc Factors'!C14/('(Other Computations)'!C188+'(Other Computations)'!C201))</f>
        <v>0</v>
      </c>
      <c r="D960" s="76">
        <f>IF('(Other Computations)'!D188=0,0,Inputs!F213*Inputs!F106*Inputs!H42*Inputs!D13*'GM Alloc Factors'!D14/('(Other Computations)'!D188+'(Other Computations)'!D201))</f>
        <v>0</v>
      </c>
      <c r="E960" s="76">
        <f>IF('(Other Computations)'!E188=0,0,Inputs!G213*Inputs!G106*Inputs!H42*Inputs!D13*'GM Alloc Factors'!E14/('(Other Computations)'!E188+'(Other Computations)'!E201))</f>
        <v>0</v>
      </c>
      <c r="F960" s="43">
        <f t="shared" si="138"/>
        <v>0</v>
      </c>
      <c r="G960" s="76">
        <f>IF('(Other Computations)'!G188=0,0,Inputs!I213*Inputs!I106*Inputs!H42*Inputs!D13*'GM Alloc Factors'!G14/('(Other Computations)'!G188+'(Other Computations)'!G201))</f>
        <v>0</v>
      </c>
      <c r="H960" s="76">
        <f>IF('(Other Computations)'!H188=0,0,Inputs!J213*Inputs!J106*Inputs!H42*Inputs!D13*'GM Alloc Factors'!H14/('(Other Computations)'!H188+'(Other Computations)'!H201))</f>
        <v>0</v>
      </c>
      <c r="I960" s="76">
        <f>IF('(Other Computations)'!I188=0,0,Inputs!K213*Inputs!K106*Inputs!H42*Inputs!D13*'GM Alloc Factors'!I14/('(Other Computations)'!I188+'(Other Computations)'!I201))</f>
        <v>0</v>
      </c>
      <c r="J960" s="76">
        <f>IF('(Other Computations)'!J188=0,0,Inputs!L213*Inputs!L106*Inputs!H42*Inputs!D13*'GM Alloc Factors'!J14/('(Other Computations)'!J188+'(Other Computations)'!J201))</f>
        <v>0</v>
      </c>
      <c r="K960" s="43">
        <f t="shared" si="139"/>
        <v>0</v>
      </c>
    </row>
    <row r="961" spans="1:11" ht="12.75" customHeight="1">
      <c r="A961" s="61" t="str">
        <f>"         "&amp;Labels!B72</f>
        <v xml:space="preserve">         Customer 4</v>
      </c>
      <c r="B961" s="76">
        <f>IF('(Other Computations)'!B189=0,0,Inputs!D214*Inputs!D107*Inputs!H43*Inputs!D13*'GM Alloc Factors'!B14/('(Other Computations)'!B189+'(Other Computations)'!B202))</f>
        <v>0</v>
      </c>
      <c r="C961" s="76">
        <f>IF('(Other Computations)'!C189=0,0,Inputs!E214*Inputs!E107*Inputs!H43*Inputs!D13*'GM Alloc Factors'!C14/('(Other Computations)'!C189+'(Other Computations)'!C202))</f>
        <v>0</v>
      </c>
      <c r="D961" s="76">
        <f>IF('(Other Computations)'!D189=0,0,Inputs!F214*Inputs!F107*Inputs!H43*Inputs!D13*'GM Alloc Factors'!D14/('(Other Computations)'!D189+'(Other Computations)'!D202))</f>
        <v>0</v>
      </c>
      <c r="E961" s="76">
        <f>IF('(Other Computations)'!E189=0,0,Inputs!G214*Inputs!G107*Inputs!H43*Inputs!D13*'GM Alloc Factors'!E14/('(Other Computations)'!E189+'(Other Computations)'!E202))</f>
        <v>0</v>
      </c>
      <c r="F961" s="43">
        <f t="shared" si="138"/>
        <v>0</v>
      </c>
      <c r="G961" s="76">
        <f>IF('(Other Computations)'!G189=0,0,Inputs!I214*Inputs!I107*Inputs!H43*Inputs!D13*'GM Alloc Factors'!G14/('(Other Computations)'!G189+'(Other Computations)'!G202))</f>
        <v>0</v>
      </c>
      <c r="H961" s="76">
        <f>IF('(Other Computations)'!H189=0,0,Inputs!J214*Inputs!J107*Inputs!H43*Inputs!D13*'GM Alloc Factors'!H14/('(Other Computations)'!H189+'(Other Computations)'!H202))</f>
        <v>0</v>
      </c>
      <c r="I961" s="76">
        <f>IF('(Other Computations)'!I189=0,0,Inputs!K214*Inputs!K107*Inputs!H43*Inputs!D13*'GM Alloc Factors'!I14/('(Other Computations)'!I189+'(Other Computations)'!I202))</f>
        <v>0</v>
      </c>
      <c r="J961" s="76">
        <f>IF('(Other Computations)'!J189=0,0,Inputs!L214*Inputs!L107*Inputs!H43*Inputs!D13*'GM Alloc Factors'!J14/('(Other Computations)'!J189+'(Other Computations)'!J202))</f>
        <v>0</v>
      </c>
      <c r="K961" s="43">
        <f t="shared" si="139"/>
        <v>0</v>
      </c>
    </row>
    <row r="962" spans="1:11" ht="12.75" customHeight="1">
      <c r="A962" s="61" t="str">
        <f>"         "&amp;Labels!B73</f>
        <v xml:space="preserve">         Customer 5</v>
      </c>
      <c r="B962" s="76">
        <f>IF('(Other Computations)'!B190=0,0,Inputs!D215*Inputs!D108*Inputs!H44*Inputs!D13*'GM Alloc Factors'!B14/('(Other Computations)'!B190+'(Other Computations)'!B203))</f>
        <v>0</v>
      </c>
      <c r="C962" s="76">
        <f>IF('(Other Computations)'!C190=0,0,Inputs!E215*Inputs!E108*Inputs!H44*Inputs!D13*'GM Alloc Factors'!C14/('(Other Computations)'!C190+'(Other Computations)'!C203))</f>
        <v>0</v>
      </c>
      <c r="D962" s="76">
        <f>IF('(Other Computations)'!D190=0,0,Inputs!F215*Inputs!F108*Inputs!H44*Inputs!D13*'GM Alloc Factors'!D14/('(Other Computations)'!D190+'(Other Computations)'!D203))</f>
        <v>0</v>
      </c>
      <c r="E962" s="76">
        <f>IF('(Other Computations)'!E190=0,0,Inputs!G215*Inputs!G108*Inputs!H44*Inputs!D13*'GM Alloc Factors'!E14/('(Other Computations)'!E190+'(Other Computations)'!E203))</f>
        <v>0</v>
      </c>
      <c r="F962" s="43">
        <f t="shared" si="138"/>
        <v>0</v>
      </c>
      <c r="G962" s="76">
        <f>IF('(Other Computations)'!G190=0,0,Inputs!I215*Inputs!I108*Inputs!H44*Inputs!D13*'GM Alloc Factors'!G14/('(Other Computations)'!G190+'(Other Computations)'!G203))</f>
        <v>0</v>
      </c>
      <c r="H962" s="76">
        <f>IF('(Other Computations)'!H190=0,0,Inputs!J215*Inputs!J108*Inputs!H44*Inputs!D13*'GM Alloc Factors'!H14/('(Other Computations)'!H190+'(Other Computations)'!H203))</f>
        <v>0</v>
      </c>
      <c r="I962" s="76">
        <f>IF('(Other Computations)'!I190=0,0,Inputs!K215*Inputs!K108*Inputs!H44*Inputs!D13*'GM Alloc Factors'!I14/('(Other Computations)'!I190+'(Other Computations)'!I203))</f>
        <v>0</v>
      </c>
      <c r="J962" s="76">
        <f>IF('(Other Computations)'!J190=0,0,Inputs!L215*Inputs!L108*Inputs!H44*Inputs!D13*'GM Alloc Factors'!J14/('(Other Computations)'!J190+'(Other Computations)'!J203))</f>
        <v>0</v>
      </c>
      <c r="K962" s="43">
        <f t="shared" si="139"/>
        <v>0</v>
      </c>
    </row>
    <row r="963" spans="1:11" ht="12.75" customHeight="1">
      <c r="A963" s="61" t="str">
        <f>"         "&amp;Labels!B74</f>
        <v xml:space="preserve">         Customer 6</v>
      </c>
      <c r="B963" s="76">
        <f>IF('(Other Computations)'!B191=0,0,Inputs!D216*Inputs!D109*Inputs!H45*Inputs!D13*'GM Alloc Factors'!B14/('(Other Computations)'!B191+'(Other Computations)'!B204))</f>
        <v>0</v>
      </c>
      <c r="C963" s="76">
        <f>IF('(Other Computations)'!C191=0,0,Inputs!E216*Inputs!E109*Inputs!H45*Inputs!D13*'GM Alloc Factors'!C14/('(Other Computations)'!C191+'(Other Computations)'!C204))</f>
        <v>0</v>
      </c>
      <c r="D963" s="76">
        <f>IF('(Other Computations)'!D191=0,0,Inputs!F216*Inputs!F109*Inputs!H45*Inputs!D13*'GM Alloc Factors'!D14/('(Other Computations)'!D191+'(Other Computations)'!D204))</f>
        <v>0</v>
      </c>
      <c r="E963" s="76">
        <f>IF('(Other Computations)'!E191=0,0,Inputs!G216*Inputs!G109*Inputs!H45*Inputs!D13*'GM Alloc Factors'!E14/('(Other Computations)'!E191+'(Other Computations)'!E204))</f>
        <v>0</v>
      </c>
      <c r="F963" s="43">
        <f t="shared" si="138"/>
        <v>0</v>
      </c>
      <c r="G963" s="76">
        <f>IF('(Other Computations)'!G191=0,0,Inputs!I216*Inputs!I109*Inputs!H45*Inputs!D13*'GM Alloc Factors'!G14/('(Other Computations)'!G191+'(Other Computations)'!G204))</f>
        <v>0</v>
      </c>
      <c r="H963" s="76">
        <f>IF('(Other Computations)'!H191=0,0,Inputs!J216*Inputs!J109*Inputs!H45*Inputs!D13*'GM Alloc Factors'!H14/('(Other Computations)'!H191+'(Other Computations)'!H204))</f>
        <v>0</v>
      </c>
      <c r="I963" s="76">
        <f>IF('(Other Computations)'!I191=0,0,Inputs!K216*Inputs!K109*Inputs!H45*Inputs!D13*'GM Alloc Factors'!I14/('(Other Computations)'!I191+'(Other Computations)'!I204))</f>
        <v>0</v>
      </c>
      <c r="J963" s="76">
        <f>IF('(Other Computations)'!J191=0,0,Inputs!L216*Inputs!L109*Inputs!H45*Inputs!D13*'GM Alloc Factors'!J14/('(Other Computations)'!J191+'(Other Computations)'!J204))</f>
        <v>0</v>
      </c>
      <c r="K963" s="43">
        <f t="shared" si="139"/>
        <v>0</v>
      </c>
    </row>
    <row r="964" spans="1:11" ht="12.75" customHeight="1">
      <c r="A964" s="61" t="str">
        <f>"         "&amp;Labels!B75</f>
        <v xml:space="preserve">         Customer 7</v>
      </c>
      <c r="B964" s="76">
        <f>IF('(Other Computations)'!B192=0,0,Inputs!D217*Inputs!D110*Inputs!H46*Inputs!D13*'GM Alloc Factors'!B14/('(Other Computations)'!B192+'(Other Computations)'!B205))</f>
        <v>0</v>
      </c>
      <c r="C964" s="76">
        <f>IF('(Other Computations)'!C192=0,0,Inputs!E217*Inputs!E110*Inputs!H46*Inputs!D13*'GM Alloc Factors'!C14/('(Other Computations)'!C192+'(Other Computations)'!C205))</f>
        <v>0</v>
      </c>
      <c r="D964" s="76">
        <f>IF('(Other Computations)'!D192=0,0,Inputs!F217*Inputs!F110*Inputs!H46*Inputs!D13*'GM Alloc Factors'!D14/('(Other Computations)'!D192+'(Other Computations)'!D205))</f>
        <v>0</v>
      </c>
      <c r="E964" s="76">
        <f>IF('(Other Computations)'!E192=0,0,Inputs!G217*Inputs!G110*Inputs!H46*Inputs!D13*'GM Alloc Factors'!E14/('(Other Computations)'!E192+'(Other Computations)'!E205))</f>
        <v>0</v>
      </c>
      <c r="F964" s="43">
        <f t="shared" si="138"/>
        <v>0</v>
      </c>
      <c r="G964" s="76">
        <f>IF('(Other Computations)'!G192=0,0,Inputs!I217*Inputs!I110*Inputs!H46*Inputs!D13*'GM Alloc Factors'!G14/('(Other Computations)'!G192+'(Other Computations)'!G205))</f>
        <v>0</v>
      </c>
      <c r="H964" s="76">
        <f>IF('(Other Computations)'!H192=0,0,Inputs!J217*Inputs!J110*Inputs!H46*Inputs!D13*'GM Alloc Factors'!H14/('(Other Computations)'!H192+'(Other Computations)'!H205))</f>
        <v>0</v>
      </c>
      <c r="I964" s="76">
        <f>IF('(Other Computations)'!I192=0,0,Inputs!K217*Inputs!K110*Inputs!H46*Inputs!D13*'GM Alloc Factors'!I14/('(Other Computations)'!I192+'(Other Computations)'!I205))</f>
        <v>0</v>
      </c>
      <c r="J964" s="76">
        <f>IF('(Other Computations)'!J192=0,0,Inputs!L217*Inputs!L110*Inputs!H46*Inputs!D13*'GM Alloc Factors'!J14/('(Other Computations)'!J192+'(Other Computations)'!J205))</f>
        <v>0</v>
      </c>
      <c r="K964" s="43">
        <f t="shared" si="139"/>
        <v>0</v>
      </c>
    </row>
    <row r="965" spans="1:11" ht="12.75" customHeight="1">
      <c r="A965" s="61" t="str">
        <f>"         "&amp;Labels!B76</f>
        <v xml:space="preserve">         Customer 8</v>
      </c>
      <c r="B965" s="76">
        <f>IF('(Other Computations)'!B193=0,0,Inputs!D218*Inputs!D111*Inputs!H47*Inputs!D13*'GM Alloc Factors'!B14/('(Other Computations)'!B193+'(Other Computations)'!B206))</f>
        <v>0</v>
      </c>
      <c r="C965" s="76">
        <f>IF('(Other Computations)'!C193=0,0,Inputs!E218*Inputs!E111*Inputs!H47*Inputs!D13*'GM Alloc Factors'!C14/('(Other Computations)'!C193+'(Other Computations)'!C206))</f>
        <v>0</v>
      </c>
      <c r="D965" s="76">
        <f>IF('(Other Computations)'!D193=0,0,Inputs!F218*Inputs!F111*Inputs!H47*Inputs!D13*'GM Alloc Factors'!D14/('(Other Computations)'!D193+'(Other Computations)'!D206))</f>
        <v>0</v>
      </c>
      <c r="E965" s="76">
        <f>IF('(Other Computations)'!E193=0,0,Inputs!G218*Inputs!G111*Inputs!H47*Inputs!D13*'GM Alloc Factors'!E14/('(Other Computations)'!E193+'(Other Computations)'!E206))</f>
        <v>0</v>
      </c>
      <c r="F965" s="43">
        <f t="shared" si="138"/>
        <v>0</v>
      </c>
      <c r="G965" s="76">
        <f>IF('(Other Computations)'!G193=0,0,Inputs!I218*Inputs!I111*Inputs!H47*Inputs!D13*'GM Alloc Factors'!G14/('(Other Computations)'!G193+'(Other Computations)'!G206))</f>
        <v>0</v>
      </c>
      <c r="H965" s="76">
        <f>IF('(Other Computations)'!H193=0,0,Inputs!J218*Inputs!J111*Inputs!H47*Inputs!D13*'GM Alloc Factors'!H14/('(Other Computations)'!H193+'(Other Computations)'!H206))</f>
        <v>0</v>
      </c>
      <c r="I965" s="76">
        <f>IF('(Other Computations)'!I193=0,0,Inputs!K218*Inputs!K111*Inputs!H47*Inputs!D13*'GM Alloc Factors'!I14/('(Other Computations)'!I193+'(Other Computations)'!I206))</f>
        <v>0</v>
      </c>
      <c r="J965" s="76">
        <f>IF('(Other Computations)'!J193=0,0,Inputs!L218*Inputs!L111*Inputs!H47*Inputs!D13*'GM Alloc Factors'!J14/('(Other Computations)'!J193+'(Other Computations)'!J206))</f>
        <v>0</v>
      </c>
      <c r="K965" s="43">
        <f t="shared" si="139"/>
        <v>0</v>
      </c>
    </row>
    <row r="966" spans="1:11" ht="12.75" customHeight="1">
      <c r="A966" s="61" t="str">
        <f>"         "&amp;Labels!B77</f>
        <v xml:space="preserve">         Customer 9</v>
      </c>
      <c r="B966" s="76">
        <f>IF('(Other Computations)'!B194=0,0,Inputs!D219*Inputs!D112*Inputs!H48*Inputs!D13*'GM Alloc Factors'!B14/('(Other Computations)'!B194+'(Other Computations)'!B207))</f>
        <v>0</v>
      </c>
      <c r="C966" s="76">
        <f>IF('(Other Computations)'!C194=0,0,Inputs!E219*Inputs!E112*Inputs!H48*Inputs!D13*'GM Alloc Factors'!C14/('(Other Computations)'!C194+'(Other Computations)'!C207))</f>
        <v>0</v>
      </c>
      <c r="D966" s="76">
        <f>IF('(Other Computations)'!D194=0,0,Inputs!F219*Inputs!F112*Inputs!H48*Inputs!D13*'GM Alloc Factors'!D14/('(Other Computations)'!D194+'(Other Computations)'!D207))</f>
        <v>0</v>
      </c>
      <c r="E966" s="76">
        <f>IF('(Other Computations)'!E194=0,0,Inputs!G219*Inputs!G112*Inputs!H48*Inputs!D13*'GM Alloc Factors'!E14/('(Other Computations)'!E194+'(Other Computations)'!E207))</f>
        <v>0</v>
      </c>
      <c r="F966" s="43">
        <f t="shared" si="138"/>
        <v>0</v>
      </c>
      <c r="G966" s="76">
        <f>IF('(Other Computations)'!G194=0,0,Inputs!I219*Inputs!I112*Inputs!H48*Inputs!D13*'GM Alloc Factors'!G14/('(Other Computations)'!G194+'(Other Computations)'!G207))</f>
        <v>0</v>
      </c>
      <c r="H966" s="76">
        <f>IF('(Other Computations)'!H194=0,0,Inputs!J219*Inputs!J112*Inputs!H48*Inputs!D13*'GM Alloc Factors'!H14/('(Other Computations)'!H194+'(Other Computations)'!H207))</f>
        <v>0</v>
      </c>
      <c r="I966" s="76">
        <f>IF('(Other Computations)'!I194=0,0,Inputs!K219*Inputs!K112*Inputs!H48*Inputs!D13*'GM Alloc Factors'!I14/('(Other Computations)'!I194+'(Other Computations)'!I207))</f>
        <v>0</v>
      </c>
      <c r="J966" s="76">
        <f>IF('(Other Computations)'!J194=0,0,Inputs!L219*Inputs!L112*Inputs!H48*Inputs!D13*'GM Alloc Factors'!J14/('(Other Computations)'!J194+'(Other Computations)'!J207))</f>
        <v>0</v>
      </c>
      <c r="K966" s="43">
        <f t="shared" si="139"/>
        <v>0</v>
      </c>
    </row>
    <row r="967" spans="1:11" ht="12.75" customHeight="1">
      <c r="A967" s="61" t="str">
        <f>"         "&amp;Labels!B78</f>
        <v xml:space="preserve">         Customer 10</v>
      </c>
      <c r="B967" s="76">
        <f>IF('(Other Computations)'!B195=0,0,Inputs!D220*Inputs!D113*Inputs!H49*Inputs!D13*'GM Alloc Factors'!B14/('(Other Computations)'!B195+'(Other Computations)'!B208))</f>
        <v>0</v>
      </c>
      <c r="C967" s="76">
        <f>IF('(Other Computations)'!C195=0,0,Inputs!E220*Inputs!E113*Inputs!H49*Inputs!D13*'GM Alloc Factors'!C14/('(Other Computations)'!C195+'(Other Computations)'!C208))</f>
        <v>0</v>
      </c>
      <c r="D967" s="76">
        <f>IF('(Other Computations)'!D195=0,0,Inputs!F220*Inputs!F113*Inputs!H49*Inputs!D13*'GM Alloc Factors'!D14/('(Other Computations)'!D195+'(Other Computations)'!D208))</f>
        <v>0</v>
      </c>
      <c r="E967" s="76">
        <f>IF('(Other Computations)'!E195=0,0,Inputs!G220*Inputs!G113*Inputs!H49*Inputs!D13*'GM Alloc Factors'!E14/('(Other Computations)'!E195+'(Other Computations)'!E208))</f>
        <v>0</v>
      </c>
      <c r="F967" s="43">
        <f t="shared" si="138"/>
        <v>0</v>
      </c>
      <c r="G967" s="76">
        <f>IF('(Other Computations)'!G195=0,0,Inputs!I220*Inputs!I113*Inputs!H49*Inputs!D13*'GM Alloc Factors'!G14/('(Other Computations)'!G195+'(Other Computations)'!G208))</f>
        <v>0</v>
      </c>
      <c r="H967" s="76">
        <f>IF('(Other Computations)'!H195=0,0,Inputs!J220*Inputs!J113*Inputs!H49*Inputs!D13*'GM Alloc Factors'!H14/('(Other Computations)'!H195+'(Other Computations)'!H208))</f>
        <v>0</v>
      </c>
      <c r="I967" s="76">
        <f>IF('(Other Computations)'!I195=0,0,Inputs!K220*Inputs!K113*Inputs!H49*Inputs!D13*'GM Alloc Factors'!I14/('(Other Computations)'!I195+'(Other Computations)'!I208))</f>
        <v>0</v>
      </c>
      <c r="J967" s="76">
        <f>IF('(Other Computations)'!J195=0,0,Inputs!L220*Inputs!L113*Inputs!H49*Inputs!D13*'GM Alloc Factors'!J14/('(Other Computations)'!J195+'(Other Computations)'!J208))</f>
        <v>0</v>
      </c>
      <c r="K967" s="43">
        <f t="shared" si="139"/>
        <v>0</v>
      </c>
    </row>
    <row r="968" spans="1:11" ht="12.75" customHeight="1">
      <c r="A968" s="61" t="str">
        <f>"         "&amp;Labels!C68</f>
        <v xml:space="preserve">         Total</v>
      </c>
      <c r="B968" s="84">
        <f>SUM(B958:B967)</f>
        <v>0</v>
      </c>
      <c r="C968" s="84">
        <f>SUM(C958:C967)</f>
        <v>0</v>
      </c>
      <c r="D968" s="84">
        <f>SUM(D958:D967)</f>
        <v>0</v>
      </c>
      <c r="E968" s="84">
        <f>SUM(E958:E967)</f>
        <v>0</v>
      </c>
      <c r="F968" s="43">
        <f t="shared" si="138"/>
        <v>0</v>
      </c>
      <c r="G968" s="84">
        <f>SUM(G958:G967)</f>
        <v>0</v>
      </c>
      <c r="H968" s="84">
        <f>SUM(H958:H967)</f>
        <v>0</v>
      </c>
      <c r="I968" s="84">
        <f>SUM(I958:I967)</f>
        <v>0</v>
      </c>
      <c r="J968" s="84">
        <f>SUM(J958:J967)</f>
        <v>0</v>
      </c>
      <c r="K968" s="43">
        <f t="shared" si="139"/>
        <v>0</v>
      </c>
    </row>
    <row r="969" spans="1:11" ht="12.75" customHeight="1">
      <c r="A969" s="61" t="str">
        <f>"      "&amp;Labels!B90</f>
        <v xml:space="preserve">      Q 6</v>
      </c>
      <c r="B969" s="84"/>
      <c r="C969" s="84"/>
      <c r="D969" s="84"/>
      <c r="E969" s="84"/>
      <c r="F969" s="43"/>
      <c r="G969" s="84"/>
      <c r="H969" s="84"/>
      <c r="I969" s="84"/>
      <c r="J969" s="84"/>
      <c r="K969" s="43"/>
    </row>
    <row r="970" spans="1:11" ht="12.75" customHeight="1">
      <c r="A970" s="61" t="str">
        <f>"         "&amp;Labels!B69</f>
        <v xml:space="preserve">         Customer 1</v>
      </c>
      <c r="B970" s="76">
        <f>IF('(Other Computations)'!B186=0,0,Inputs!D211*Inputs!D104*Inputs!I40*Inputs!D13*'GM Alloc Factors'!B15/('(Other Computations)'!B186+'(Other Computations)'!B199))</f>
        <v>0</v>
      </c>
      <c r="C970" s="76">
        <f>IF('(Other Computations)'!C186=0,0,Inputs!E211*Inputs!E104*Inputs!I40*Inputs!D13*'GM Alloc Factors'!C15/('(Other Computations)'!C186+'(Other Computations)'!C199))</f>
        <v>0</v>
      </c>
      <c r="D970" s="76">
        <f>IF('(Other Computations)'!D186=0,0,Inputs!F211*Inputs!F104*Inputs!I40*Inputs!D13*'GM Alloc Factors'!D15/('(Other Computations)'!D186+'(Other Computations)'!D199))</f>
        <v>0</v>
      </c>
      <c r="E970" s="76">
        <f>IF('(Other Computations)'!E186=0,0,Inputs!G211*Inputs!G104*Inputs!I40*Inputs!D13*'GM Alloc Factors'!E15/('(Other Computations)'!E186+'(Other Computations)'!E199))</f>
        <v>0</v>
      </c>
      <c r="F970" s="43">
        <f t="shared" ref="F970:F980" si="140">SUM(B970:E970)</f>
        <v>0</v>
      </c>
      <c r="G970" s="76">
        <f>IF('(Other Computations)'!G186=0,0,Inputs!I211*Inputs!I104*Inputs!I40*Inputs!D13*'GM Alloc Factors'!G15/('(Other Computations)'!G186+'(Other Computations)'!G199))</f>
        <v>0</v>
      </c>
      <c r="H970" s="76">
        <f>IF('(Other Computations)'!H186=0,0,Inputs!J211*Inputs!J104*Inputs!I40*Inputs!D13*'GM Alloc Factors'!H15/('(Other Computations)'!H186+'(Other Computations)'!H199))</f>
        <v>0</v>
      </c>
      <c r="I970" s="76">
        <f>IF('(Other Computations)'!I186=0,0,Inputs!K211*Inputs!K104*Inputs!I40*Inputs!D13*'GM Alloc Factors'!I15/('(Other Computations)'!I186+'(Other Computations)'!I199))</f>
        <v>0</v>
      </c>
      <c r="J970" s="76">
        <f>IF('(Other Computations)'!J186=0,0,Inputs!L211*Inputs!L104*Inputs!I40*Inputs!D13*'GM Alloc Factors'!J15/('(Other Computations)'!J186+'(Other Computations)'!J199))</f>
        <v>0</v>
      </c>
      <c r="K970" s="43">
        <f t="shared" ref="K970:K980" si="141">SUM(G970:J970)</f>
        <v>0</v>
      </c>
    </row>
    <row r="971" spans="1:11" ht="12.75" customHeight="1">
      <c r="A971" s="61" t="str">
        <f>"         "&amp;Labels!B70</f>
        <v xml:space="preserve">         Customer 2</v>
      </c>
      <c r="B971" s="76">
        <f>IF('(Other Computations)'!B187=0,0,Inputs!D212*Inputs!D105*Inputs!I41*Inputs!D13*'GM Alloc Factors'!B15/('(Other Computations)'!B187+'(Other Computations)'!B200))</f>
        <v>0</v>
      </c>
      <c r="C971" s="76">
        <f>IF('(Other Computations)'!C187=0,0,Inputs!E212*Inputs!E105*Inputs!I41*Inputs!D13*'GM Alloc Factors'!C15/('(Other Computations)'!C187+'(Other Computations)'!C200))</f>
        <v>0</v>
      </c>
      <c r="D971" s="76">
        <f>IF('(Other Computations)'!D187=0,0,Inputs!F212*Inputs!F105*Inputs!I41*Inputs!D13*'GM Alloc Factors'!D15/('(Other Computations)'!D187+'(Other Computations)'!D200))</f>
        <v>0</v>
      </c>
      <c r="E971" s="76">
        <f>IF('(Other Computations)'!E187=0,0,Inputs!G212*Inputs!G105*Inputs!I41*Inputs!D13*'GM Alloc Factors'!E15/('(Other Computations)'!E187+'(Other Computations)'!E200))</f>
        <v>0</v>
      </c>
      <c r="F971" s="43">
        <f t="shared" si="140"/>
        <v>0</v>
      </c>
      <c r="G971" s="76">
        <f>IF('(Other Computations)'!G187=0,0,Inputs!I212*Inputs!I105*Inputs!I41*Inputs!D13*'GM Alloc Factors'!G15/('(Other Computations)'!G187+'(Other Computations)'!G200))</f>
        <v>0</v>
      </c>
      <c r="H971" s="76">
        <f>IF('(Other Computations)'!H187=0,0,Inputs!J212*Inputs!J105*Inputs!I41*Inputs!D13*'GM Alloc Factors'!H15/('(Other Computations)'!H187+'(Other Computations)'!H200))</f>
        <v>0</v>
      </c>
      <c r="I971" s="76">
        <f>IF('(Other Computations)'!I187=0,0,Inputs!K212*Inputs!K105*Inputs!I41*Inputs!D13*'GM Alloc Factors'!I15/('(Other Computations)'!I187+'(Other Computations)'!I200))</f>
        <v>0</v>
      </c>
      <c r="J971" s="76">
        <f>IF('(Other Computations)'!J187=0,0,Inputs!L212*Inputs!L105*Inputs!I41*Inputs!D13*'GM Alloc Factors'!J15/('(Other Computations)'!J187+'(Other Computations)'!J200))</f>
        <v>0</v>
      </c>
      <c r="K971" s="43">
        <f t="shared" si="141"/>
        <v>0</v>
      </c>
    </row>
    <row r="972" spans="1:11" ht="12.75" customHeight="1">
      <c r="A972" s="61" t="str">
        <f>"         "&amp;Labels!B71</f>
        <v xml:space="preserve">         Customer 3</v>
      </c>
      <c r="B972" s="76">
        <f>IF('(Other Computations)'!B188=0,0,Inputs!D213*Inputs!D106*Inputs!I42*Inputs!D13*'GM Alloc Factors'!B15/('(Other Computations)'!B188+'(Other Computations)'!B201))</f>
        <v>0</v>
      </c>
      <c r="C972" s="76">
        <f>IF('(Other Computations)'!C188=0,0,Inputs!E213*Inputs!E106*Inputs!I42*Inputs!D13*'GM Alloc Factors'!C15/('(Other Computations)'!C188+'(Other Computations)'!C201))</f>
        <v>0</v>
      </c>
      <c r="D972" s="76">
        <f>IF('(Other Computations)'!D188=0,0,Inputs!F213*Inputs!F106*Inputs!I42*Inputs!D13*'GM Alloc Factors'!D15/('(Other Computations)'!D188+'(Other Computations)'!D201))</f>
        <v>0</v>
      </c>
      <c r="E972" s="76">
        <f>IF('(Other Computations)'!E188=0,0,Inputs!G213*Inputs!G106*Inputs!I42*Inputs!D13*'GM Alloc Factors'!E15/('(Other Computations)'!E188+'(Other Computations)'!E201))</f>
        <v>0</v>
      </c>
      <c r="F972" s="43">
        <f t="shared" si="140"/>
        <v>0</v>
      </c>
      <c r="G972" s="76">
        <f>IF('(Other Computations)'!G188=0,0,Inputs!I213*Inputs!I106*Inputs!I42*Inputs!D13*'GM Alloc Factors'!G15/('(Other Computations)'!G188+'(Other Computations)'!G201))</f>
        <v>0</v>
      </c>
      <c r="H972" s="76">
        <f>IF('(Other Computations)'!H188=0,0,Inputs!J213*Inputs!J106*Inputs!I42*Inputs!D13*'GM Alloc Factors'!H15/('(Other Computations)'!H188+'(Other Computations)'!H201))</f>
        <v>0</v>
      </c>
      <c r="I972" s="76">
        <f>IF('(Other Computations)'!I188=0,0,Inputs!K213*Inputs!K106*Inputs!I42*Inputs!D13*'GM Alloc Factors'!I15/('(Other Computations)'!I188+'(Other Computations)'!I201))</f>
        <v>0</v>
      </c>
      <c r="J972" s="76">
        <f>IF('(Other Computations)'!J188=0,0,Inputs!L213*Inputs!L106*Inputs!I42*Inputs!D13*'GM Alloc Factors'!J15/('(Other Computations)'!J188+'(Other Computations)'!J201))</f>
        <v>0</v>
      </c>
      <c r="K972" s="43">
        <f t="shared" si="141"/>
        <v>0</v>
      </c>
    </row>
    <row r="973" spans="1:11" ht="12.75" customHeight="1">
      <c r="A973" s="61" t="str">
        <f>"         "&amp;Labels!B72</f>
        <v xml:space="preserve">         Customer 4</v>
      </c>
      <c r="B973" s="76">
        <f>IF('(Other Computations)'!B189=0,0,Inputs!D214*Inputs!D107*Inputs!I43*Inputs!D13*'GM Alloc Factors'!B15/('(Other Computations)'!B189+'(Other Computations)'!B202))</f>
        <v>0</v>
      </c>
      <c r="C973" s="76">
        <f>IF('(Other Computations)'!C189=0,0,Inputs!E214*Inputs!E107*Inputs!I43*Inputs!D13*'GM Alloc Factors'!C15/('(Other Computations)'!C189+'(Other Computations)'!C202))</f>
        <v>0</v>
      </c>
      <c r="D973" s="76">
        <f>IF('(Other Computations)'!D189=0,0,Inputs!F214*Inputs!F107*Inputs!I43*Inputs!D13*'GM Alloc Factors'!D15/('(Other Computations)'!D189+'(Other Computations)'!D202))</f>
        <v>0</v>
      </c>
      <c r="E973" s="76">
        <f>IF('(Other Computations)'!E189=0,0,Inputs!G214*Inputs!G107*Inputs!I43*Inputs!D13*'GM Alloc Factors'!E15/('(Other Computations)'!E189+'(Other Computations)'!E202))</f>
        <v>0</v>
      </c>
      <c r="F973" s="43">
        <f t="shared" si="140"/>
        <v>0</v>
      </c>
      <c r="G973" s="76">
        <f>IF('(Other Computations)'!G189=0,0,Inputs!I214*Inputs!I107*Inputs!I43*Inputs!D13*'GM Alloc Factors'!G15/('(Other Computations)'!G189+'(Other Computations)'!G202))</f>
        <v>0</v>
      </c>
      <c r="H973" s="76">
        <f>IF('(Other Computations)'!H189=0,0,Inputs!J214*Inputs!J107*Inputs!I43*Inputs!D13*'GM Alloc Factors'!H15/('(Other Computations)'!H189+'(Other Computations)'!H202))</f>
        <v>0</v>
      </c>
      <c r="I973" s="76">
        <f>IF('(Other Computations)'!I189=0,0,Inputs!K214*Inputs!K107*Inputs!I43*Inputs!D13*'GM Alloc Factors'!I15/('(Other Computations)'!I189+'(Other Computations)'!I202))</f>
        <v>0</v>
      </c>
      <c r="J973" s="76">
        <f>IF('(Other Computations)'!J189=0,0,Inputs!L214*Inputs!L107*Inputs!I43*Inputs!D13*'GM Alloc Factors'!J15/('(Other Computations)'!J189+'(Other Computations)'!J202))</f>
        <v>0</v>
      </c>
      <c r="K973" s="43">
        <f t="shared" si="141"/>
        <v>0</v>
      </c>
    </row>
    <row r="974" spans="1:11" ht="12.75" customHeight="1">
      <c r="A974" s="61" t="str">
        <f>"         "&amp;Labels!B73</f>
        <v xml:space="preserve">         Customer 5</v>
      </c>
      <c r="B974" s="76">
        <f>IF('(Other Computations)'!B190=0,0,Inputs!D215*Inputs!D108*Inputs!I44*Inputs!D13*'GM Alloc Factors'!B15/('(Other Computations)'!B190+'(Other Computations)'!B203))</f>
        <v>0</v>
      </c>
      <c r="C974" s="76">
        <f>IF('(Other Computations)'!C190=0,0,Inputs!E215*Inputs!E108*Inputs!I44*Inputs!D13*'GM Alloc Factors'!C15/('(Other Computations)'!C190+'(Other Computations)'!C203))</f>
        <v>0</v>
      </c>
      <c r="D974" s="76">
        <f>IF('(Other Computations)'!D190=0,0,Inputs!F215*Inputs!F108*Inputs!I44*Inputs!D13*'GM Alloc Factors'!D15/('(Other Computations)'!D190+'(Other Computations)'!D203))</f>
        <v>0</v>
      </c>
      <c r="E974" s="76">
        <f>IF('(Other Computations)'!E190=0,0,Inputs!G215*Inputs!G108*Inputs!I44*Inputs!D13*'GM Alloc Factors'!E15/('(Other Computations)'!E190+'(Other Computations)'!E203))</f>
        <v>0</v>
      </c>
      <c r="F974" s="43">
        <f t="shared" si="140"/>
        <v>0</v>
      </c>
      <c r="G974" s="76">
        <f>IF('(Other Computations)'!G190=0,0,Inputs!I215*Inputs!I108*Inputs!I44*Inputs!D13*'GM Alloc Factors'!G15/('(Other Computations)'!G190+'(Other Computations)'!G203))</f>
        <v>0</v>
      </c>
      <c r="H974" s="76">
        <f>IF('(Other Computations)'!H190=0,0,Inputs!J215*Inputs!J108*Inputs!I44*Inputs!D13*'GM Alloc Factors'!H15/('(Other Computations)'!H190+'(Other Computations)'!H203))</f>
        <v>0</v>
      </c>
      <c r="I974" s="76">
        <f>IF('(Other Computations)'!I190=0,0,Inputs!K215*Inputs!K108*Inputs!I44*Inputs!D13*'GM Alloc Factors'!I15/('(Other Computations)'!I190+'(Other Computations)'!I203))</f>
        <v>0</v>
      </c>
      <c r="J974" s="76">
        <f>IF('(Other Computations)'!J190=0,0,Inputs!L215*Inputs!L108*Inputs!I44*Inputs!D13*'GM Alloc Factors'!J15/('(Other Computations)'!J190+'(Other Computations)'!J203))</f>
        <v>0</v>
      </c>
      <c r="K974" s="43">
        <f t="shared" si="141"/>
        <v>0</v>
      </c>
    </row>
    <row r="975" spans="1:11" ht="12.75" customHeight="1">
      <c r="A975" s="61" t="str">
        <f>"         "&amp;Labels!B74</f>
        <v xml:space="preserve">         Customer 6</v>
      </c>
      <c r="B975" s="76">
        <f>IF('(Other Computations)'!B191=0,0,Inputs!D216*Inputs!D109*Inputs!I45*Inputs!D13*'GM Alloc Factors'!B15/('(Other Computations)'!B191+'(Other Computations)'!B204))</f>
        <v>0</v>
      </c>
      <c r="C975" s="76">
        <f>IF('(Other Computations)'!C191=0,0,Inputs!E216*Inputs!E109*Inputs!I45*Inputs!D13*'GM Alloc Factors'!C15/('(Other Computations)'!C191+'(Other Computations)'!C204))</f>
        <v>0</v>
      </c>
      <c r="D975" s="76">
        <f>IF('(Other Computations)'!D191=0,0,Inputs!F216*Inputs!F109*Inputs!I45*Inputs!D13*'GM Alloc Factors'!D15/('(Other Computations)'!D191+'(Other Computations)'!D204))</f>
        <v>0</v>
      </c>
      <c r="E975" s="76">
        <f>IF('(Other Computations)'!E191=0,0,Inputs!G216*Inputs!G109*Inputs!I45*Inputs!D13*'GM Alloc Factors'!E15/('(Other Computations)'!E191+'(Other Computations)'!E204))</f>
        <v>0</v>
      </c>
      <c r="F975" s="43">
        <f t="shared" si="140"/>
        <v>0</v>
      </c>
      <c r="G975" s="76">
        <f>IF('(Other Computations)'!G191=0,0,Inputs!I216*Inputs!I109*Inputs!I45*Inputs!D13*'GM Alloc Factors'!G15/('(Other Computations)'!G191+'(Other Computations)'!G204))</f>
        <v>0</v>
      </c>
      <c r="H975" s="76">
        <f>IF('(Other Computations)'!H191=0,0,Inputs!J216*Inputs!J109*Inputs!I45*Inputs!D13*'GM Alloc Factors'!H15/('(Other Computations)'!H191+'(Other Computations)'!H204))</f>
        <v>0</v>
      </c>
      <c r="I975" s="76">
        <f>IF('(Other Computations)'!I191=0,0,Inputs!K216*Inputs!K109*Inputs!I45*Inputs!D13*'GM Alloc Factors'!I15/('(Other Computations)'!I191+'(Other Computations)'!I204))</f>
        <v>0</v>
      </c>
      <c r="J975" s="76">
        <f>IF('(Other Computations)'!J191=0,0,Inputs!L216*Inputs!L109*Inputs!I45*Inputs!D13*'GM Alloc Factors'!J15/('(Other Computations)'!J191+'(Other Computations)'!J204))</f>
        <v>0</v>
      </c>
      <c r="K975" s="43">
        <f t="shared" si="141"/>
        <v>0</v>
      </c>
    </row>
    <row r="976" spans="1:11" ht="12.75" customHeight="1">
      <c r="A976" s="61" t="str">
        <f>"         "&amp;Labels!B75</f>
        <v xml:space="preserve">         Customer 7</v>
      </c>
      <c r="B976" s="76">
        <f>IF('(Other Computations)'!B192=0,0,Inputs!D217*Inputs!D110*Inputs!I46*Inputs!D13*'GM Alloc Factors'!B15/('(Other Computations)'!B192+'(Other Computations)'!B205))</f>
        <v>0</v>
      </c>
      <c r="C976" s="76">
        <f>IF('(Other Computations)'!C192=0,0,Inputs!E217*Inputs!E110*Inputs!I46*Inputs!D13*'GM Alloc Factors'!C15/('(Other Computations)'!C192+'(Other Computations)'!C205))</f>
        <v>0</v>
      </c>
      <c r="D976" s="76">
        <f>IF('(Other Computations)'!D192=0,0,Inputs!F217*Inputs!F110*Inputs!I46*Inputs!D13*'GM Alloc Factors'!D15/('(Other Computations)'!D192+'(Other Computations)'!D205))</f>
        <v>0</v>
      </c>
      <c r="E976" s="76">
        <f>IF('(Other Computations)'!E192=0,0,Inputs!G217*Inputs!G110*Inputs!I46*Inputs!D13*'GM Alloc Factors'!E15/('(Other Computations)'!E192+'(Other Computations)'!E205))</f>
        <v>0</v>
      </c>
      <c r="F976" s="43">
        <f t="shared" si="140"/>
        <v>0</v>
      </c>
      <c r="G976" s="76">
        <f>IF('(Other Computations)'!G192=0,0,Inputs!I217*Inputs!I110*Inputs!I46*Inputs!D13*'GM Alloc Factors'!G15/('(Other Computations)'!G192+'(Other Computations)'!G205))</f>
        <v>0</v>
      </c>
      <c r="H976" s="76">
        <f>IF('(Other Computations)'!H192=0,0,Inputs!J217*Inputs!J110*Inputs!I46*Inputs!D13*'GM Alloc Factors'!H15/('(Other Computations)'!H192+'(Other Computations)'!H205))</f>
        <v>0</v>
      </c>
      <c r="I976" s="76">
        <f>IF('(Other Computations)'!I192=0,0,Inputs!K217*Inputs!K110*Inputs!I46*Inputs!D13*'GM Alloc Factors'!I15/('(Other Computations)'!I192+'(Other Computations)'!I205))</f>
        <v>0</v>
      </c>
      <c r="J976" s="76">
        <f>IF('(Other Computations)'!J192=0,0,Inputs!L217*Inputs!L110*Inputs!I46*Inputs!D13*'GM Alloc Factors'!J15/('(Other Computations)'!J192+'(Other Computations)'!J205))</f>
        <v>0</v>
      </c>
      <c r="K976" s="43">
        <f t="shared" si="141"/>
        <v>0</v>
      </c>
    </row>
    <row r="977" spans="1:11" ht="12.75" customHeight="1">
      <c r="A977" s="61" t="str">
        <f>"         "&amp;Labels!B76</f>
        <v xml:space="preserve">         Customer 8</v>
      </c>
      <c r="B977" s="76">
        <f>IF('(Other Computations)'!B193=0,0,Inputs!D218*Inputs!D111*Inputs!I47*Inputs!D13*'GM Alloc Factors'!B15/('(Other Computations)'!B193+'(Other Computations)'!B206))</f>
        <v>0</v>
      </c>
      <c r="C977" s="76">
        <f>IF('(Other Computations)'!C193=0,0,Inputs!E218*Inputs!E111*Inputs!I47*Inputs!D13*'GM Alloc Factors'!C15/('(Other Computations)'!C193+'(Other Computations)'!C206))</f>
        <v>0</v>
      </c>
      <c r="D977" s="76">
        <f>IF('(Other Computations)'!D193=0,0,Inputs!F218*Inputs!F111*Inputs!I47*Inputs!D13*'GM Alloc Factors'!D15/('(Other Computations)'!D193+'(Other Computations)'!D206))</f>
        <v>0</v>
      </c>
      <c r="E977" s="76">
        <f>IF('(Other Computations)'!E193=0,0,Inputs!G218*Inputs!G111*Inputs!I47*Inputs!D13*'GM Alloc Factors'!E15/('(Other Computations)'!E193+'(Other Computations)'!E206))</f>
        <v>0</v>
      </c>
      <c r="F977" s="43">
        <f t="shared" si="140"/>
        <v>0</v>
      </c>
      <c r="G977" s="76">
        <f>IF('(Other Computations)'!G193=0,0,Inputs!I218*Inputs!I111*Inputs!I47*Inputs!D13*'GM Alloc Factors'!G15/('(Other Computations)'!G193+'(Other Computations)'!G206))</f>
        <v>0</v>
      </c>
      <c r="H977" s="76">
        <f>IF('(Other Computations)'!H193=0,0,Inputs!J218*Inputs!J111*Inputs!I47*Inputs!D13*'GM Alloc Factors'!H15/('(Other Computations)'!H193+'(Other Computations)'!H206))</f>
        <v>0</v>
      </c>
      <c r="I977" s="76">
        <f>IF('(Other Computations)'!I193=0,0,Inputs!K218*Inputs!K111*Inputs!I47*Inputs!D13*'GM Alloc Factors'!I15/('(Other Computations)'!I193+'(Other Computations)'!I206))</f>
        <v>0</v>
      </c>
      <c r="J977" s="76">
        <f>IF('(Other Computations)'!J193=0,0,Inputs!L218*Inputs!L111*Inputs!I47*Inputs!D13*'GM Alloc Factors'!J15/('(Other Computations)'!J193+'(Other Computations)'!J206))</f>
        <v>0</v>
      </c>
      <c r="K977" s="43">
        <f t="shared" si="141"/>
        <v>0</v>
      </c>
    </row>
    <row r="978" spans="1:11" ht="12.75" customHeight="1">
      <c r="A978" s="61" t="str">
        <f>"         "&amp;Labels!B77</f>
        <v xml:space="preserve">         Customer 9</v>
      </c>
      <c r="B978" s="76">
        <f>IF('(Other Computations)'!B194=0,0,Inputs!D219*Inputs!D112*Inputs!I48*Inputs!D13*'GM Alloc Factors'!B15/('(Other Computations)'!B194+'(Other Computations)'!B207))</f>
        <v>0</v>
      </c>
      <c r="C978" s="76">
        <f>IF('(Other Computations)'!C194=0,0,Inputs!E219*Inputs!E112*Inputs!I48*Inputs!D13*'GM Alloc Factors'!C15/('(Other Computations)'!C194+'(Other Computations)'!C207))</f>
        <v>0</v>
      </c>
      <c r="D978" s="76">
        <f>IF('(Other Computations)'!D194=0,0,Inputs!F219*Inputs!F112*Inputs!I48*Inputs!D13*'GM Alloc Factors'!D15/('(Other Computations)'!D194+'(Other Computations)'!D207))</f>
        <v>0</v>
      </c>
      <c r="E978" s="76">
        <f>IF('(Other Computations)'!E194=0,0,Inputs!G219*Inputs!G112*Inputs!I48*Inputs!D13*'GM Alloc Factors'!E15/('(Other Computations)'!E194+'(Other Computations)'!E207))</f>
        <v>0</v>
      </c>
      <c r="F978" s="43">
        <f t="shared" si="140"/>
        <v>0</v>
      </c>
      <c r="G978" s="76">
        <f>IF('(Other Computations)'!G194=0,0,Inputs!I219*Inputs!I112*Inputs!I48*Inputs!D13*'GM Alloc Factors'!G15/('(Other Computations)'!G194+'(Other Computations)'!G207))</f>
        <v>0</v>
      </c>
      <c r="H978" s="76">
        <f>IF('(Other Computations)'!H194=0,0,Inputs!J219*Inputs!J112*Inputs!I48*Inputs!D13*'GM Alloc Factors'!H15/('(Other Computations)'!H194+'(Other Computations)'!H207))</f>
        <v>0</v>
      </c>
      <c r="I978" s="76">
        <f>IF('(Other Computations)'!I194=0,0,Inputs!K219*Inputs!K112*Inputs!I48*Inputs!D13*'GM Alloc Factors'!I15/('(Other Computations)'!I194+'(Other Computations)'!I207))</f>
        <v>0</v>
      </c>
      <c r="J978" s="76">
        <f>IF('(Other Computations)'!J194=0,0,Inputs!L219*Inputs!L112*Inputs!I48*Inputs!D13*'GM Alloc Factors'!J15/('(Other Computations)'!J194+'(Other Computations)'!J207))</f>
        <v>0</v>
      </c>
      <c r="K978" s="43">
        <f t="shared" si="141"/>
        <v>0</v>
      </c>
    </row>
    <row r="979" spans="1:11" ht="12.75" customHeight="1">
      <c r="A979" s="61" t="str">
        <f>"         "&amp;Labels!B78</f>
        <v xml:space="preserve">         Customer 10</v>
      </c>
      <c r="B979" s="76">
        <f>IF('(Other Computations)'!B195=0,0,Inputs!D220*Inputs!D113*Inputs!I49*Inputs!D13*'GM Alloc Factors'!B15/('(Other Computations)'!B195+'(Other Computations)'!B208))</f>
        <v>0</v>
      </c>
      <c r="C979" s="76">
        <f>IF('(Other Computations)'!C195=0,0,Inputs!E220*Inputs!E113*Inputs!I49*Inputs!D13*'GM Alloc Factors'!C15/('(Other Computations)'!C195+'(Other Computations)'!C208))</f>
        <v>0</v>
      </c>
      <c r="D979" s="76">
        <f>IF('(Other Computations)'!D195=0,0,Inputs!F220*Inputs!F113*Inputs!I49*Inputs!D13*'GM Alloc Factors'!D15/('(Other Computations)'!D195+'(Other Computations)'!D208))</f>
        <v>0</v>
      </c>
      <c r="E979" s="76">
        <f>IF('(Other Computations)'!E195=0,0,Inputs!G220*Inputs!G113*Inputs!I49*Inputs!D13*'GM Alloc Factors'!E15/('(Other Computations)'!E195+'(Other Computations)'!E208))</f>
        <v>0</v>
      </c>
      <c r="F979" s="43">
        <f t="shared" si="140"/>
        <v>0</v>
      </c>
      <c r="G979" s="76">
        <f>IF('(Other Computations)'!G195=0,0,Inputs!I220*Inputs!I113*Inputs!I49*Inputs!D13*'GM Alloc Factors'!G15/('(Other Computations)'!G195+'(Other Computations)'!G208))</f>
        <v>0</v>
      </c>
      <c r="H979" s="76">
        <f>IF('(Other Computations)'!H195=0,0,Inputs!J220*Inputs!J113*Inputs!I49*Inputs!D13*'GM Alloc Factors'!H15/('(Other Computations)'!H195+'(Other Computations)'!H208))</f>
        <v>0</v>
      </c>
      <c r="I979" s="76">
        <f>IF('(Other Computations)'!I195=0,0,Inputs!K220*Inputs!K113*Inputs!I49*Inputs!D13*'GM Alloc Factors'!I15/('(Other Computations)'!I195+'(Other Computations)'!I208))</f>
        <v>0</v>
      </c>
      <c r="J979" s="76">
        <f>IF('(Other Computations)'!J195=0,0,Inputs!L220*Inputs!L113*Inputs!I49*Inputs!D13*'GM Alloc Factors'!J15/('(Other Computations)'!J195+'(Other Computations)'!J208))</f>
        <v>0</v>
      </c>
      <c r="K979" s="43">
        <f t="shared" si="141"/>
        <v>0</v>
      </c>
    </row>
    <row r="980" spans="1:11" ht="12.75" customHeight="1">
      <c r="A980" s="61" t="str">
        <f>"         "&amp;Labels!C68</f>
        <v xml:space="preserve">         Total</v>
      </c>
      <c r="B980" s="84">
        <f>SUM(B970:B979)</f>
        <v>0</v>
      </c>
      <c r="C980" s="84">
        <f>SUM(C970:C979)</f>
        <v>0</v>
      </c>
      <c r="D980" s="84">
        <f>SUM(D970:D979)</f>
        <v>0</v>
      </c>
      <c r="E980" s="84">
        <f>SUM(E970:E979)</f>
        <v>0</v>
      </c>
      <c r="F980" s="43">
        <f t="shared" si="140"/>
        <v>0</v>
      </c>
      <c r="G980" s="84">
        <f>SUM(G970:G979)</f>
        <v>0</v>
      </c>
      <c r="H980" s="84">
        <f>SUM(H970:H979)</f>
        <v>0</v>
      </c>
      <c r="I980" s="84">
        <f>SUM(I970:I979)</f>
        <v>0</v>
      </c>
      <c r="J980" s="84">
        <f>SUM(J970:J979)</f>
        <v>0</v>
      </c>
      <c r="K980" s="43">
        <f t="shared" si="141"/>
        <v>0</v>
      </c>
    </row>
    <row r="981" spans="1:11" ht="12.75" customHeight="1">
      <c r="A981" s="61" t="str">
        <f>"      "&amp;Labels!B91</f>
        <v xml:space="preserve">      Q 7</v>
      </c>
      <c r="B981" s="84"/>
      <c r="C981" s="84"/>
      <c r="D981" s="84"/>
      <c r="E981" s="84"/>
      <c r="F981" s="43"/>
      <c r="G981" s="84"/>
      <c r="H981" s="84"/>
      <c r="I981" s="84"/>
      <c r="J981" s="84"/>
      <c r="K981" s="43"/>
    </row>
    <row r="982" spans="1:11" ht="12.75" customHeight="1">
      <c r="A982" s="61" t="str">
        <f>"         "&amp;Labels!B69</f>
        <v xml:space="preserve">         Customer 1</v>
      </c>
      <c r="B982" s="76">
        <f>IF('(Other Computations)'!B186=0,0,Inputs!D211*Inputs!D104*Inputs!J40*Inputs!D13*'GM Alloc Factors'!B16/('(Other Computations)'!B186+'(Other Computations)'!B199))</f>
        <v>0</v>
      </c>
      <c r="C982" s="76">
        <f>IF('(Other Computations)'!C186=0,0,Inputs!E211*Inputs!E104*Inputs!J40*Inputs!D13*'GM Alloc Factors'!C16/('(Other Computations)'!C186+'(Other Computations)'!C199))</f>
        <v>0</v>
      </c>
      <c r="D982" s="76">
        <f>IF('(Other Computations)'!D186=0,0,Inputs!F211*Inputs!F104*Inputs!J40*Inputs!D13*'GM Alloc Factors'!D16/('(Other Computations)'!D186+'(Other Computations)'!D199))</f>
        <v>0</v>
      </c>
      <c r="E982" s="76">
        <f>IF('(Other Computations)'!E186=0,0,Inputs!G211*Inputs!G104*Inputs!J40*Inputs!D13*'GM Alloc Factors'!E16/('(Other Computations)'!E186+'(Other Computations)'!E199))</f>
        <v>0</v>
      </c>
      <c r="F982" s="43">
        <f t="shared" ref="F982:F992" si="142">SUM(B982:E982)</f>
        <v>0</v>
      </c>
      <c r="G982" s="76">
        <f>IF('(Other Computations)'!G186=0,0,Inputs!I211*Inputs!I104*Inputs!J40*Inputs!D13*'GM Alloc Factors'!G16/('(Other Computations)'!G186+'(Other Computations)'!G199))</f>
        <v>0</v>
      </c>
      <c r="H982" s="76">
        <f>IF('(Other Computations)'!H186=0,0,Inputs!J211*Inputs!J104*Inputs!J40*Inputs!D13*'GM Alloc Factors'!H16/('(Other Computations)'!H186+'(Other Computations)'!H199))</f>
        <v>0</v>
      </c>
      <c r="I982" s="76">
        <f>IF('(Other Computations)'!I186=0,0,Inputs!K211*Inputs!K104*Inputs!J40*Inputs!D13*'GM Alloc Factors'!I16/('(Other Computations)'!I186+'(Other Computations)'!I199))</f>
        <v>0</v>
      </c>
      <c r="J982" s="76">
        <f>IF('(Other Computations)'!J186=0,0,Inputs!L211*Inputs!L104*Inputs!J40*Inputs!D13*'GM Alloc Factors'!J16/('(Other Computations)'!J186+'(Other Computations)'!J199))</f>
        <v>0</v>
      </c>
      <c r="K982" s="43">
        <f t="shared" ref="K982:K992" si="143">SUM(G982:J982)</f>
        <v>0</v>
      </c>
    </row>
    <row r="983" spans="1:11" ht="12.75" customHeight="1">
      <c r="A983" s="61" t="str">
        <f>"         "&amp;Labels!B70</f>
        <v xml:space="preserve">         Customer 2</v>
      </c>
      <c r="B983" s="76">
        <f>IF('(Other Computations)'!B187=0,0,Inputs!D212*Inputs!D105*Inputs!J41*Inputs!D13*'GM Alloc Factors'!B16/('(Other Computations)'!B187+'(Other Computations)'!B200))</f>
        <v>0</v>
      </c>
      <c r="C983" s="76">
        <f>IF('(Other Computations)'!C187=0,0,Inputs!E212*Inputs!E105*Inputs!J41*Inputs!D13*'GM Alloc Factors'!C16/('(Other Computations)'!C187+'(Other Computations)'!C200))</f>
        <v>0</v>
      </c>
      <c r="D983" s="76">
        <f>IF('(Other Computations)'!D187=0,0,Inputs!F212*Inputs!F105*Inputs!J41*Inputs!D13*'GM Alloc Factors'!D16/('(Other Computations)'!D187+'(Other Computations)'!D200))</f>
        <v>0</v>
      </c>
      <c r="E983" s="76">
        <f>IF('(Other Computations)'!E187=0,0,Inputs!G212*Inputs!G105*Inputs!J41*Inputs!D13*'GM Alloc Factors'!E16/('(Other Computations)'!E187+'(Other Computations)'!E200))</f>
        <v>0</v>
      </c>
      <c r="F983" s="43">
        <f t="shared" si="142"/>
        <v>0</v>
      </c>
      <c r="G983" s="76">
        <f>IF('(Other Computations)'!G187=0,0,Inputs!I212*Inputs!I105*Inputs!J41*Inputs!D13*'GM Alloc Factors'!G16/('(Other Computations)'!G187+'(Other Computations)'!G200))</f>
        <v>0</v>
      </c>
      <c r="H983" s="76">
        <f>IF('(Other Computations)'!H187=0,0,Inputs!J212*Inputs!J105*Inputs!J41*Inputs!D13*'GM Alloc Factors'!H16/('(Other Computations)'!H187+'(Other Computations)'!H200))</f>
        <v>0</v>
      </c>
      <c r="I983" s="76">
        <f>IF('(Other Computations)'!I187=0,0,Inputs!K212*Inputs!K105*Inputs!J41*Inputs!D13*'GM Alloc Factors'!I16/('(Other Computations)'!I187+'(Other Computations)'!I200))</f>
        <v>0</v>
      </c>
      <c r="J983" s="76">
        <f>IF('(Other Computations)'!J187=0,0,Inputs!L212*Inputs!L105*Inputs!J41*Inputs!D13*'GM Alloc Factors'!J16/('(Other Computations)'!J187+'(Other Computations)'!J200))</f>
        <v>0</v>
      </c>
      <c r="K983" s="43">
        <f t="shared" si="143"/>
        <v>0</v>
      </c>
    </row>
    <row r="984" spans="1:11" ht="12.75" customHeight="1">
      <c r="A984" s="61" t="str">
        <f>"         "&amp;Labels!B71</f>
        <v xml:space="preserve">         Customer 3</v>
      </c>
      <c r="B984" s="76">
        <f>IF('(Other Computations)'!B188=0,0,Inputs!D213*Inputs!D106*Inputs!J42*Inputs!D13*'GM Alloc Factors'!B16/('(Other Computations)'!B188+'(Other Computations)'!B201))</f>
        <v>0</v>
      </c>
      <c r="C984" s="76">
        <f>IF('(Other Computations)'!C188=0,0,Inputs!E213*Inputs!E106*Inputs!J42*Inputs!D13*'GM Alloc Factors'!C16/('(Other Computations)'!C188+'(Other Computations)'!C201))</f>
        <v>0</v>
      </c>
      <c r="D984" s="76">
        <f>IF('(Other Computations)'!D188=0,0,Inputs!F213*Inputs!F106*Inputs!J42*Inputs!D13*'GM Alloc Factors'!D16/('(Other Computations)'!D188+'(Other Computations)'!D201))</f>
        <v>0</v>
      </c>
      <c r="E984" s="76">
        <f>IF('(Other Computations)'!E188=0,0,Inputs!G213*Inputs!G106*Inputs!J42*Inputs!D13*'GM Alloc Factors'!E16/('(Other Computations)'!E188+'(Other Computations)'!E201))</f>
        <v>0</v>
      </c>
      <c r="F984" s="43">
        <f t="shared" si="142"/>
        <v>0</v>
      </c>
      <c r="G984" s="76">
        <f>IF('(Other Computations)'!G188=0,0,Inputs!I213*Inputs!I106*Inputs!J42*Inputs!D13*'GM Alloc Factors'!G16/('(Other Computations)'!G188+'(Other Computations)'!G201))</f>
        <v>0</v>
      </c>
      <c r="H984" s="76">
        <f>IF('(Other Computations)'!H188=0,0,Inputs!J213*Inputs!J106*Inputs!J42*Inputs!D13*'GM Alloc Factors'!H16/('(Other Computations)'!H188+'(Other Computations)'!H201))</f>
        <v>0</v>
      </c>
      <c r="I984" s="76">
        <f>IF('(Other Computations)'!I188=0,0,Inputs!K213*Inputs!K106*Inputs!J42*Inputs!D13*'GM Alloc Factors'!I16/('(Other Computations)'!I188+'(Other Computations)'!I201))</f>
        <v>0</v>
      </c>
      <c r="J984" s="76">
        <f>IF('(Other Computations)'!J188=0,0,Inputs!L213*Inputs!L106*Inputs!J42*Inputs!D13*'GM Alloc Factors'!J16/('(Other Computations)'!J188+'(Other Computations)'!J201))</f>
        <v>0</v>
      </c>
      <c r="K984" s="43">
        <f t="shared" si="143"/>
        <v>0</v>
      </c>
    </row>
    <row r="985" spans="1:11" ht="12.75" customHeight="1">
      <c r="A985" s="61" t="str">
        <f>"         "&amp;Labels!B72</f>
        <v xml:space="preserve">         Customer 4</v>
      </c>
      <c r="B985" s="76">
        <f>IF('(Other Computations)'!B189=0,0,Inputs!D214*Inputs!D107*Inputs!J43*Inputs!D13*'GM Alloc Factors'!B16/('(Other Computations)'!B189+'(Other Computations)'!B202))</f>
        <v>0</v>
      </c>
      <c r="C985" s="76">
        <f>IF('(Other Computations)'!C189=0,0,Inputs!E214*Inputs!E107*Inputs!J43*Inputs!D13*'GM Alloc Factors'!C16/('(Other Computations)'!C189+'(Other Computations)'!C202))</f>
        <v>0</v>
      </c>
      <c r="D985" s="76">
        <f>IF('(Other Computations)'!D189=0,0,Inputs!F214*Inputs!F107*Inputs!J43*Inputs!D13*'GM Alloc Factors'!D16/('(Other Computations)'!D189+'(Other Computations)'!D202))</f>
        <v>0</v>
      </c>
      <c r="E985" s="76">
        <f>IF('(Other Computations)'!E189=0,0,Inputs!G214*Inputs!G107*Inputs!J43*Inputs!D13*'GM Alloc Factors'!E16/('(Other Computations)'!E189+'(Other Computations)'!E202))</f>
        <v>0</v>
      </c>
      <c r="F985" s="43">
        <f t="shared" si="142"/>
        <v>0</v>
      </c>
      <c r="G985" s="76">
        <f>IF('(Other Computations)'!G189=0,0,Inputs!I214*Inputs!I107*Inputs!J43*Inputs!D13*'GM Alloc Factors'!G16/('(Other Computations)'!G189+'(Other Computations)'!G202))</f>
        <v>0</v>
      </c>
      <c r="H985" s="76">
        <f>IF('(Other Computations)'!H189=0,0,Inputs!J214*Inputs!J107*Inputs!J43*Inputs!D13*'GM Alloc Factors'!H16/('(Other Computations)'!H189+'(Other Computations)'!H202))</f>
        <v>0</v>
      </c>
      <c r="I985" s="76">
        <f>IF('(Other Computations)'!I189=0,0,Inputs!K214*Inputs!K107*Inputs!J43*Inputs!D13*'GM Alloc Factors'!I16/('(Other Computations)'!I189+'(Other Computations)'!I202))</f>
        <v>0</v>
      </c>
      <c r="J985" s="76">
        <f>IF('(Other Computations)'!J189=0,0,Inputs!L214*Inputs!L107*Inputs!J43*Inputs!D13*'GM Alloc Factors'!J16/('(Other Computations)'!J189+'(Other Computations)'!J202))</f>
        <v>0</v>
      </c>
      <c r="K985" s="43">
        <f t="shared" si="143"/>
        <v>0</v>
      </c>
    </row>
    <row r="986" spans="1:11" ht="12.75" customHeight="1">
      <c r="A986" s="61" t="str">
        <f>"         "&amp;Labels!B73</f>
        <v xml:space="preserve">         Customer 5</v>
      </c>
      <c r="B986" s="76">
        <f>IF('(Other Computations)'!B190=0,0,Inputs!D215*Inputs!D108*Inputs!J44*Inputs!D13*'GM Alloc Factors'!B16/('(Other Computations)'!B190+'(Other Computations)'!B203))</f>
        <v>0</v>
      </c>
      <c r="C986" s="76">
        <f>IF('(Other Computations)'!C190=0,0,Inputs!E215*Inputs!E108*Inputs!J44*Inputs!D13*'GM Alloc Factors'!C16/('(Other Computations)'!C190+'(Other Computations)'!C203))</f>
        <v>0</v>
      </c>
      <c r="D986" s="76">
        <f>IF('(Other Computations)'!D190=0,0,Inputs!F215*Inputs!F108*Inputs!J44*Inputs!D13*'GM Alloc Factors'!D16/('(Other Computations)'!D190+'(Other Computations)'!D203))</f>
        <v>0</v>
      </c>
      <c r="E986" s="76">
        <f>IF('(Other Computations)'!E190=0,0,Inputs!G215*Inputs!G108*Inputs!J44*Inputs!D13*'GM Alloc Factors'!E16/('(Other Computations)'!E190+'(Other Computations)'!E203))</f>
        <v>0</v>
      </c>
      <c r="F986" s="43">
        <f t="shared" si="142"/>
        <v>0</v>
      </c>
      <c r="G986" s="76">
        <f>IF('(Other Computations)'!G190=0,0,Inputs!I215*Inputs!I108*Inputs!J44*Inputs!D13*'GM Alloc Factors'!G16/('(Other Computations)'!G190+'(Other Computations)'!G203))</f>
        <v>0</v>
      </c>
      <c r="H986" s="76">
        <f>IF('(Other Computations)'!H190=0,0,Inputs!J215*Inputs!J108*Inputs!J44*Inputs!D13*'GM Alloc Factors'!H16/('(Other Computations)'!H190+'(Other Computations)'!H203))</f>
        <v>0</v>
      </c>
      <c r="I986" s="76">
        <f>IF('(Other Computations)'!I190=0,0,Inputs!K215*Inputs!K108*Inputs!J44*Inputs!D13*'GM Alloc Factors'!I16/('(Other Computations)'!I190+'(Other Computations)'!I203))</f>
        <v>0</v>
      </c>
      <c r="J986" s="76">
        <f>IF('(Other Computations)'!J190=0,0,Inputs!L215*Inputs!L108*Inputs!J44*Inputs!D13*'GM Alloc Factors'!J16/('(Other Computations)'!J190+'(Other Computations)'!J203))</f>
        <v>0</v>
      </c>
      <c r="K986" s="43">
        <f t="shared" si="143"/>
        <v>0</v>
      </c>
    </row>
    <row r="987" spans="1:11" ht="12.75" customHeight="1">
      <c r="A987" s="61" t="str">
        <f>"         "&amp;Labels!B74</f>
        <v xml:space="preserve">         Customer 6</v>
      </c>
      <c r="B987" s="76">
        <f>IF('(Other Computations)'!B191=0,0,Inputs!D216*Inputs!D109*Inputs!J45*Inputs!D13*'GM Alloc Factors'!B16/('(Other Computations)'!B191+'(Other Computations)'!B204))</f>
        <v>0</v>
      </c>
      <c r="C987" s="76">
        <f>IF('(Other Computations)'!C191=0,0,Inputs!E216*Inputs!E109*Inputs!J45*Inputs!D13*'GM Alloc Factors'!C16/('(Other Computations)'!C191+'(Other Computations)'!C204))</f>
        <v>0</v>
      </c>
      <c r="D987" s="76">
        <f>IF('(Other Computations)'!D191=0,0,Inputs!F216*Inputs!F109*Inputs!J45*Inputs!D13*'GM Alloc Factors'!D16/('(Other Computations)'!D191+'(Other Computations)'!D204))</f>
        <v>0</v>
      </c>
      <c r="E987" s="76">
        <f>IF('(Other Computations)'!E191=0,0,Inputs!G216*Inputs!G109*Inputs!J45*Inputs!D13*'GM Alloc Factors'!E16/('(Other Computations)'!E191+'(Other Computations)'!E204))</f>
        <v>0</v>
      </c>
      <c r="F987" s="43">
        <f t="shared" si="142"/>
        <v>0</v>
      </c>
      <c r="G987" s="76">
        <f>IF('(Other Computations)'!G191=0,0,Inputs!I216*Inputs!I109*Inputs!J45*Inputs!D13*'GM Alloc Factors'!G16/('(Other Computations)'!G191+'(Other Computations)'!G204))</f>
        <v>0</v>
      </c>
      <c r="H987" s="76">
        <f>IF('(Other Computations)'!H191=0,0,Inputs!J216*Inputs!J109*Inputs!J45*Inputs!D13*'GM Alloc Factors'!H16/('(Other Computations)'!H191+'(Other Computations)'!H204))</f>
        <v>0</v>
      </c>
      <c r="I987" s="76">
        <f>IF('(Other Computations)'!I191=0,0,Inputs!K216*Inputs!K109*Inputs!J45*Inputs!D13*'GM Alloc Factors'!I16/('(Other Computations)'!I191+'(Other Computations)'!I204))</f>
        <v>0</v>
      </c>
      <c r="J987" s="76">
        <f>IF('(Other Computations)'!J191=0,0,Inputs!L216*Inputs!L109*Inputs!J45*Inputs!D13*'GM Alloc Factors'!J16/('(Other Computations)'!J191+'(Other Computations)'!J204))</f>
        <v>0</v>
      </c>
      <c r="K987" s="43">
        <f t="shared" si="143"/>
        <v>0</v>
      </c>
    </row>
    <row r="988" spans="1:11" ht="12.75" customHeight="1">
      <c r="A988" s="61" t="str">
        <f>"         "&amp;Labels!B75</f>
        <v xml:space="preserve">         Customer 7</v>
      </c>
      <c r="B988" s="76">
        <f>IF('(Other Computations)'!B192=0,0,Inputs!D217*Inputs!D110*Inputs!J46*Inputs!D13*'GM Alloc Factors'!B16/('(Other Computations)'!B192+'(Other Computations)'!B205))</f>
        <v>0</v>
      </c>
      <c r="C988" s="76">
        <f>IF('(Other Computations)'!C192=0,0,Inputs!E217*Inputs!E110*Inputs!J46*Inputs!D13*'GM Alloc Factors'!C16/('(Other Computations)'!C192+'(Other Computations)'!C205))</f>
        <v>0</v>
      </c>
      <c r="D988" s="76">
        <f>IF('(Other Computations)'!D192=0,0,Inputs!F217*Inputs!F110*Inputs!J46*Inputs!D13*'GM Alloc Factors'!D16/('(Other Computations)'!D192+'(Other Computations)'!D205))</f>
        <v>0</v>
      </c>
      <c r="E988" s="76">
        <f>IF('(Other Computations)'!E192=0,0,Inputs!G217*Inputs!G110*Inputs!J46*Inputs!D13*'GM Alloc Factors'!E16/('(Other Computations)'!E192+'(Other Computations)'!E205))</f>
        <v>0</v>
      </c>
      <c r="F988" s="43">
        <f t="shared" si="142"/>
        <v>0</v>
      </c>
      <c r="G988" s="76">
        <f>IF('(Other Computations)'!G192=0,0,Inputs!I217*Inputs!I110*Inputs!J46*Inputs!D13*'GM Alloc Factors'!G16/('(Other Computations)'!G192+'(Other Computations)'!G205))</f>
        <v>0</v>
      </c>
      <c r="H988" s="76">
        <f>IF('(Other Computations)'!H192=0,0,Inputs!J217*Inputs!J110*Inputs!J46*Inputs!D13*'GM Alloc Factors'!H16/('(Other Computations)'!H192+'(Other Computations)'!H205))</f>
        <v>0</v>
      </c>
      <c r="I988" s="76">
        <f>IF('(Other Computations)'!I192=0,0,Inputs!K217*Inputs!K110*Inputs!J46*Inputs!D13*'GM Alloc Factors'!I16/('(Other Computations)'!I192+'(Other Computations)'!I205))</f>
        <v>0</v>
      </c>
      <c r="J988" s="76">
        <f>IF('(Other Computations)'!J192=0,0,Inputs!L217*Inputs!L110*Inputs!J46*Inputs!D13*'GM Alloc Factors'!J16/('(Other Computations)'!J192+'(Other Computations)'!J205))</f>
        <v>0</v>
      </c>
      <c r="K988" s="43">
        <f t="shared" si="143"/>
        <v>0</v>
      </c>
    </row>
    <row r="989" spans="1:11" ht="12.75" customHeight="1">
      <c r="A989" s="61" t="str">
        <f>"         "&amp;Labels!B76</f>
        <v xml:space="preserve">         Customer 8</v>
      </c>
      <c r="B989" s="76">
        <f>IF('(Other Computations)'!B193=0,0,Inputs!D218*Inputs!D111*Inputs!J47*Inputs!D13*'GM Alloc Factors'!B16/('(Other Computations)'!B193+'(Other Computations)'!B206))</f>
        <v>0</v>
      </c>
      <c r="C989" s="76">
        <f>IF('(Other Computations)'!C193=0,0,Inputs!E218*Inputs!E111*Inputs!J47*Inputs!D13*'GM Alloc Factors'!C16/('(Other Computations)'!C193+'(Other Computations)'!C206))</f>
        <v>0</v>
      </c>
      <c r="D989" s="76">
        <f>IF('(Other Computations)'!D193=0,0,Inputs!F218*Inputs!F111*Inputs!J47*Inputs!D13*'GM Alloc Factors'!D16/('(Other Computations)'!D193+'(Other Computations)'!D206))</f>
        <v>0</v>
      </c>
      <c r="E989" s="76">
        <f>IF('(Other Computations)'!E193=0,0,Inputs!G218*Inputs!G111*Inputs!J47*Inputs!D13*'GM Alloc Factors'!E16/('(Other Computations)'!E193+'(Other Computations)'!E206))</f>
        <v>0</v>
      </c>
      <c r="F989" s="43">
        <f t="shared" si="142"/>
        <v>0</v>
      </c>
      <c r="G989" s="76">
        <f>IF('(Other Computations)'!G193=0,0,Inputs!I218*Inputs!I111*Inputs!J47*Inputs!D13*'GM Alloc Factors'!G16/('(Other Computations)'!G193+'(Other Computations)'!G206))</f>
        <v>0</v>
      </c>
      <c r="H989" s="76">
        <f>IF('(Other Computations)'!H193=0,0,Inputs!J218*Inputs!J111*Inputs!J47*Inputs!D13*'GM Alloc Factors'!H16/('(Other Computations)'!H193+'(Other Computations)'!H206))</f>
        <v>0</v>
      </c>
      <c r="I989" s="76">
        <f>IF('(Other Computations)'!I193=0,0,Inputs!K218*Inputs!K111*Inputs!J47*Inputs!D13*'GM Alloc Factors'!I16/('(Other Computations)'!I193+'(Other Computations)'!I206))</f>
        <v>0</v>
      </c>
      <c r="J989" s="76">
        <f>IF('(Other Computations)'!J193=0,0,Inputs!L218*Inputs!L111*Inputs!J47*Inputs!D13*'GM Alloc Factors'!J16/('(Other Computations)'!J193+'(Other Computations)'!J206))</f>
        <v>0</v>
      </c>
      <c r="K989" s="43">
        <f t="shared" si="143"/>
        <v>0</v>
      </c>
    </row>
    <row r="990" spans="1:11" ht="12.75" customHeight="1">
      <c r="A990" s="61" t="str">
        <f>"         "&amp;Labels!B77</f>
        <v xml:space="preserve">         Customer 9</v>
      </c>
      <c r="B990" s="76">
        <f>IF('(Other Computations)'!B194=0,0,Inputs!D219*Inputs!D112*Inputs!J48*Inputs!D13*'GM Alloc Factors'!B16/('(Other Computations)'!B194+'(Other Computations)'!B207))</f>
        <v>0</v>
      </c>
      <c r="C990" s="76">
        <f>IF('(Other Computations)'!C194=0,0,Inputs!E219*Inputs!E112*Inputs!J48*Inputs!D13*'GM Alloc Factors'!C16/('(Other Computations)'!C194+'(Other Computations)'!C207))</f>
        <v>0</v>
      </c>
      <c r="D990" s="76">
        <f>IF('(Other Computations)'!D194=0,0,Inputs!F219*Inputs!F112*Inputs!J48*Inputs!D13*'GM Alloc Factors'!D16/('(Other Computations)'!D194+'(Other Computations)'!D207))</f>
        <v>0</v>
      </c>
      <c r="E990" s="76">
        <f>IF('(Other Computations)'!E194=0,0,Inputs!G219*Inputs!G112*Inputs!J48*Inputs!D13*'GM Alloc Factors'!E16/('(Other Computations)'!E194+'(Other Computations)'!E207))</f>
        <v>0</v>
      </c>
      <c r="F990" s="43">
        <f t="shared" si="142"/>
        <v>0</v>
      </c>
      <c r="G990" s="76">
        <f>IF('(Other Computations)'!G194=0,0,Inputs!I219*Inputs!I112*Inputs!J48*Inputs!D13*'GM Alloc Factors'!G16/('(Other Computations)'!G194+'(Other Computations)'!G207))</f>
        <v>0</v>
      </c>
      <c r="H990" s="76">
        <f>IF('(Other Computations)'!H194=0,0,Inputs!J219*Inputs!J112*Inputs!J48*Inputs!D13*'GM Alloc Factors'!H16/('(Other Computations)'!H194+'(Other Computations)'!H207))</f>
        <v>0</v>
      </c>
      <c r="I990" s="76">
        <f>IF('(Other Computations)'!I194=0,0,Inputs!K219*Inputs!K112*Inputs!J48*Inputs!D13*'GM Alloc Factors'!I16/('(Other Computations)'!I194+'(Other Computations)'!I207))</f>
        <v>0</v>
      </c>
      <c r="J990" s="76">
        <f>IF('(Other Computations)'!J194=0,0,Inputs!L219*Inputs!L112*Inputs!J48*Inputs!D13*'GM Alloc Factors'!J16/('(Other Computations)'!J194+'(Other Computations)'!J207))</f>
        <v>0</v>
      </c>
      <c r="K990" s="43">
        <f t="shared" si="143"/>
        <v>0</v>
      </c>
    </row>
    <row r="991" spans="1:11" ht="12.75" customHeight="1">
      <c r="A991" s="61" t="str">
        <f>"         "&amp;Labels!B78</f>
        <v xml:space="preserve">         Customer 10</v>
      </c>
      <c r="B991" s="76">
        <f>IF('(Other Computations)'!B195=0,0,Inputs!D220*Inputs!D113*Inputs!J49*Inputs!D13*'GM Alloc Factors'!B16/('(Other Computations)'!B195+'(Other Computations)'!B208))</f>
        <v>0</v>
      </c>
      <c r="C991" s="76">
        <f>IF('(Other Computations)'!C195=0,0,Inputs!E220*Inputs!E113*Inputs!J49*Inputs!D13*'GM Alloc Factors'!C16/('(Other Computations)'!C195+'(Other Computations)'!C208))</f>
        <v>0</v>
      </c>
      <c r="D991" s="76">
        <f>IF('(Other Computations)'!D195=0,0,Inputs!F220*Inputs!F113*Inputs!J49*Inputs!D13*'GM Alloc Factors'!D16/('(Other Computations)'!D195+'(Other Computations)'!D208))</f>
        <v>0</v>
      </c>
      <c r="E991" s="76">
        <f>IF('(Other Computations)'!E195=0,0,Inputs!G220*Inputs!G113*Inputs!J49*Inputs!D13*'GM Alloc Factors'!E16/('(Other Computations)'!E195+'(Other Computations)'!E208))</f>
        <v>0</v>
      </c>
      <c r="F991" s="43">
        <f t="shared" si="142"/>
        <v>0</v>
      </c>
      <c r="G991" s="76">
        <f>IF('(Other Computations)'!G195=0,0,Inputs!I220*Inputs!I113*Inputs!J49*Inputs!D13*'GM Alloc Factors'!G16/('(Other Computations)'!G195+'(Other Computations)'!G208))</f>
        <v>0</v>
      </c>
      <c r="H991" s="76">
        <f>IF('(Other Computations)'!H195=0,0,Inputs!J220*Inputs!J113*Inputs!J49*Inputs!D13*'GM Alloc Factors'!H16/('(Other Computations)'!H195+'(Other Computations)'!H208))</f>
        <v>0</v>
      </c>
      <c r="I991" s="76">
        <f>IF('(Other Computations)'!I195=0,0,Inputs!K220*Inputs!K113*Inputs!J49*Inputs!D13*'GM Alloc Factors'!I16/('(Other Computations)'!I195+'(Other Computations)'!I208))</f>
        <v>0</v>
      </c>
      <c r="J991" s="76">
        <f>IF('(Other Computations)'!J195=0,0,Inputs!L220*Inputs!L113*Inputs!J49*Inputs!D13*'GM Alloc Factors'!J16/('(Other Computations)'!J195+'(Other Computations)'!J208))</f>
        <v>0</v>
      </c>
      <c r="K991" s="43">
        <f t="shared" si="143"/>
        <v>0</v>
      </c>
    </row>
    <row r="992" spans="1:11" ht="12.75" customHeight="1">
      <c r="A992" s="61" t="str">
        <f>"         "&amp;Labels!C68</f>
        <v xml:space="preserve">         Total</v>
      </c>
      <c r="B992" s="84">
        <f>SUM(B982:B991)</f>
        <v>0</v>
      </c>
      <c r="C992" s="84">
        <f>SUM(C982:C991)</f>
        <v>0</v>
      </c>
      <c r="D992" s="84">
        <f>SUM(D982:D991)</f>
        <v>0</v>
      </c>
      <c r="E992" s="84">
        <f>SUM(E982:E991)</f>
        <v>0</v>
      </c>
      <c r="F992" s="43">
        <f t="shared" si="142"/>
        <v>0</v>
      </c>
      <c r="G992" s="84">
        <f>SUM(G982:G991)</f>
        <v>0</v>
      </c>
      <c r="H992" s="84">
        <f>SUM(H982:H991)</f>
        <v>0</v>
      </c>
      <c r="I992" s="84">
        <f>SUM(I982:I991)</f>
        <v>0</v>
      </c>
      <c r="J992" s="84">
        <f>SUM(J982:J991)</f>
        <v>0</v>
      </c>
      <c r="K992" s="43">
        <f t="shared" si="143"/>
        <v>0</v>
      </c>
    </row>
    <row r="993" spans="1:11" ht="12.75" customHeight="1">
      <c r="A993" s="61" t="str">
        <f>"      "&amp;Labels!B92</f>
        <v xml:space="preserve">      Q 8</v>
      </c>
      <c r="B993" s="84"/>
      <c r="C993" s="84"/>
      <c r="D993" s="84"/>
      <c r="E993" s="84"/>
      <c r="F993" s="43"/>
      <c r="G993" s="84"/>
      <c r="H993" s="84"/>
      <c r="I993" s="84"/>
      <c r="J993" s="84"/>
      <c r="K993" s="43"/>
    </row>
    <row r="994" spans="1:11" ht="12.75" customHeight="1">
      <c r="A994" s="61" t="str">
        <f>"         "&amp;Labels!B69</f>
        <v xml:space="preserve">         Customer 1</v>
      </c>
      <c r="B994" s="76">
        <f>IF('(Other Computations)'!B186=0,0,Inputs!D211*Inputs!D104*Inputs!K40*Inputs!D13*'GM Alloc Factors'!B17/('(Other Computations)'!B186+'(Other Computations)'!B199))</f>
        <v>0</v>
      </c>
      <c r="C994" s="76">
        <f>IF('(Other Computations)'!C186=0,0,Inputs!E211*Inputs!E104*Inputs!K40*Inputs!D13*'GM Alloc Factors'!C17/('(Other Computations)'!C186+'(Other Computations)'!C199))</f>
        <v>0</v>
      </c>
      <c r="D994" s="76">
        <f>IF('(Other Computations)'!D186=0,0,Inputs!F211*Inputs!F104*Inputs!K40*Inputs!D13*'GM Alloc Factors'!D17/('(Other Computations)'!D186+'(Other Computations)'!D199))</f>
        <v>0</v>
      </c>
      <c r="E994" s="76">
        <f>IF('(Other Computations)'!E186=0,0,Inputs!G211*Inputs!G104*Inputs!K40*Inputs!D13*'GM Alloc Factors'!E17/('(Other Computations)'!E186+'(Other Computations)'!E199))</f>
        <v>0</v>
      </c>
      <c r="F994" s="43">
        <f t="shared" ref="F994:F1015" si="144">SUM(B994:E994)</f>
        <v>0</v>
      </c>
      <c r="G994" s="76">
        <f>IF('(Other Computations)'!G186=0,0,Inputs!I211*Inputs!I104*Inputs!K40*Inputs!D13*'GM Alloc Factors'!G17/('(Other Computations)'!G186+'(Other Computations)'!G199))</f>
        <v>0</v>
      </c>
      <c r="H994" s="76">
        <f>IF('(Other Computations)'!H186=0,0,Inputs!J211*Inputs!J104*Inputs!K40*Inputs!D13*'GM Alloc Factors'!H17/('(Other Computations)'!H186+'(Other Computations)'!H199))</f>
        <v>0</v>
      </c>
      <c r="I994" s="76">
        <f>IF('(Other Computations)'!I186=0,0,Inputs!K211*Inputs!K104*Inputs!K40*Inputs!D13*'GM Alloc Factors'!I17/('(Other Computations)'!I186+'(Other Computations)'!I199))</f>
        <v>0</v>
      </c>
      <c r="J994" s="76">
        <f>IF('(Other Computations)'!J186=0,0,Inputs!L211*Inputs!L104*Inputs!K40*Inputs!D13*'GM Alloc Factors'!J17/('(Other Computations)'!J186+'(Other Computations)'!J199))</f>
        <v>0</v>
      </c>
      <c r="K994" s="43">
        <f t="shared" ref="K994:K1015" si="145">SUM(G994:J994)</f>
        <v>0</v>
      </c>
    </row>
    <row r="995" spans="1:11" ht="12.75" customHeight="1">
      <c r="A995" s="61" t="str">
        <f>"         "&amp;Labels!B70</f>
        <v xml:space="preserve">         Customer 2</v>
      </c>
      <c r="B995" s="76">
        <f>IF('(Other Computations)'!B187=0,0,Inputs!D212*Inputs!D105*Inputs!K41*Inputs!D13*'GM Alloc Factors'!B17/('(Other Computations)'!B187+'(Other Computations)'!B200))</f>
        <v>0</v>
      </c>
      <c r="C995" s="76">
        <f>IF('(Other Computations)'!C187=0,0,Inputs!E212*Inputs!E105*Inputs!K41*Inputs!D13*'GM Alloc Factors'!C17/('(Other Computations)'!C187+'(Other Computations)'!C200))</f>
        <v>0</v>
      </c>
      <c r="D995" s="76">
        <f>IF('(Other Computations)'!D187=0,0,Inputs!F212*Inputs!F105*Inputs!K41*Inputs!D13*'GM Alloc Factors'!D17/('(Other Computations)'!D187+'(Other Computations)'!D200))</f>
        <v>0</v>
      </c>
      <c r="E995" s="76">
        <f>IF('(Other Computations)'!E187=0,0,Inputs!G212*Inputs!G105*Inputs!K41*Inputs!D13*'GM Alloc Factors'!E17/('(Other Computations)'!E187+'(Other Computations)'!E200))</f>
        <v>0</v>
      </c>
      <c r="F995" s="43">
        <f t="shared" si="144"/>
        <v>0</v>
      </c>
      <c r="G995" s="76">
        <f>IF('(Other Computations)'!G187=0,0,Inputs!I212*Inputs!I105*Inputs!K41*Inputs!D13*'GM Alloc Factors'!G17/('(Other Computations)'!G187+'(Other Computations)'!G200))</f>
        <v>0</v>
      </c>
      <c r="H995" s="76">
        <f>IF('(Other Computations)'!H187=0,0,Inputs!J212*Inputs!J105*Inputs!K41*Inputs!D13*'GM Alloc Factors'!H17/('(Other Computations)'!H187+'(Other Computations)'!H200))</f>
        <v>0</v>
      </c>
      <c r="I995" s="76">
        <f>IF('(Other Computations)'!I187=0,0,Inputs!K212*Inputs!K105*Inputs!K41*Inputs!D13*'GM Alloc Factors'!I17/('(Other Computations)'!I187+'(Other Computations)'!I200))</f>
        <v>0</v>
      </c>
      <c r="J995" s="76">
        <f>IF('(Other Computations)'!J187=0,0,Inputs!L212*Inputs!L105*Inputs!K41*Inputs!D13*'GM Alloc Factors'!J17/('(Other Computations)'!J187+'(Other Computations)'!J200))</f>
        <v>0</v>
      </c>
      <c r="K995" s="43">
        <f t="shared" si="145"/>
        <v>0</v>
      </c>
    </row>
    <row r="996" spans="1:11" ht="12.75" customHeight="1">
      <c r="A996" s="61" t="str">
        <f>"         "&amp;Labels!B71</f>
        <v xml:space="preserve">         Customer 3</v>
      </c>
      <c r="B996" s="76">
        <f>IF('(Other Computations)'!B188=0,0,Inputs!D213*Inputs!D106*Inputs!K42*Inputs!D13*'GM Alloc Factors'!B17/('(Other Computations)'!B188+'(Other Computations)'!B201))</f>
        <v>0</v>
      </c>
      <c r="C996" s="76">
        <f>IF('(Other Computations)'!C188=0,0,Inputs!E213*Inputs!E106*Inputs!K42*Inputs!D13*'GM Alloc Factors'!C17/('(Other Computations)'!C188+'(Other Computations)'!C201))</f>
        <v>0</v>
      </c>
      <c r="D996" s="76">
        <f>IF('(Other Computations)'!D188=0,0,Inputs!F213*Inputs!F106*Inputs!K42*Inputs!D13*'GM Alloc Factors'!D17/('(Other Computations)'!D188+'(Other Computations)'!D201))</f>
        <v>0</v>
      </c>
      <c r="E996" s="76">
        <f>IF('(Other Computations)'!E188=0,0,Inputs!G213*Inputs!G106*Inputs!K42*Inputs!D13*'GM Alloc Factors'!E17/('(Other Computations)'!E188+'(Other Computations)'!E201))</f>
        <v>0</v>
      </c>
      <c r="F996" s="43">
        <f t="shared" si="144"/>
        <v>0</v>
      </c>
      <c r="G996" s="76">
        <f>IF('(Other Computations)'!G188=0,0,Inputs!I213*Inputs!I106*Inputs!K42*Inputs!D13*'GM Alloc Factors'!G17/('(Other Computations)'!G188+'(Other Computations)'!G201))</f>
        <v>0</v>
      </c>
      <c r="H996" s="76">
        <f>IF('(Other Computations)'!H188=0,0,Inputs!J213*Inputs!J106*Inputs!K42*Inputs!D13*'GM Alloc Factors'!H17/('(Other Computations)'!H188+'(Other Computations)'!H201))</f>
        <v>0</v>
      </c>
      <c r="I996" s="76">
        <f>IF('(Other Computations)'!I188=0,0,Inputs!K213*Inputs!K106*Inputs!K42*Inputs!D13*'GM Alloc Factors'!I17/('(Other Computations)'!I188+'(Other Computations)'!I201))</f>
        <v>0</v>
      </c>
      <c r="J996" s="76">
        <f>IF('(Other Computations)'!J188=0,0,Inputs!L213*Inputs!L106*Inputs!K42*Inputs!D13*'GM Alloc Factors'!J17/('(Other Computations)'!J188+'(Other Computations)'!J201))</f>
        <v>0</v>
      </c>
      <c r="K996" s="43">
        <f t="shared" si="145"/>
        <v>0</v>
      </c>
    </row>
    <row r="997" spans="1:11" ht="12.75" customHeight="1">
      <c r="A997" s="61" t="str">
        <f>"         "&amp;Labels!B72</f>
        <v xml:space="preserve">         Customer 4</v>
      </c>
      <c r="B997" s="76">
        <f>IF('(Other Computations)'!B189=0,0,Inputs!D214*Inputs!D107*Inputs!K43*Inputs!D13*'GM Alloc Factors'!B17/('(Other Computations)'!B189+'(Other Computations)'!B202))</f>
        <v>0</v>
      </c>
      <c r="C997" s="76">
        <f>IF('(Other Computations)'!C189=0,0,Inputs!E214*Inputs!E107*Inputs!K43*Inputs!D13*'GM Alloc Factors'!C17/('(Other Computations)'!C189+'(Other Computations)'!C202))</f>
        <v>0</v>
      </c>
      <c r="D997" s="76">
        <f>IF('(Other Computations)'!D189=0,0,Inputs!F214*Inputs!F107*Inputs!K43*Inputs!D13*'GM Alloc Factors'!D17/('(Other Computations)'!D189+'(Other Computations)'!D202))</f>
        <v>0</v>
      </c>
      <c r="E997" s="76">
        <f>IF('(Other Computations)'!E189=0,0,Inputs!G214*Inputs!G107*Inputs!K43*Inputs!D13*'GM Alloc Factors'!E17/('(Other Computations)'!E189+'(Other Computations)'!E202))</f>
        <v>0</v>
      </c>
      <c r="F997" s="43">
        <f t="shared" si="144"/>
        <v>0</v>
      </c>
      <c r="G997" s="76">
        <f>IF('(Other Computations)'!G189=0,0,Inputs!I214*Inputs!I107*Inputs!K43*Inputs!D13*'GM Alloc Factors'!G17/('(Other Computations)'!G189+'(Other Computations)'!G202))</f>
        <v>0</v>
      </c>
      <c r="H997" s="76">
        <f>IF('(Other Computations)'!H189=0,0,Inputs!J214*Inputs!J107*Inputs!K43*Inputs!D13*'GM Alloc Factors'!H17/('(Other Computations)'!H189+'(Other Computations)'!H202))</f>
        <v>0</v>
      </c>
      <c r="I997" s="76">
        <f>IF('(Other Computations)'!I189=0,0,Inputs!K214*Inputs!K107*Inputs!K43*Inputs!D13*'GM Alloc Factors'!I17/('(Other Computations)'!I189+'(Other Computations)'!I202))</f>
        <v>0</v>
      </c>
      <c r="J997" s="76">
        <f>IF('(Other Computations)'!J189=0,0,Inputs!L214*Inputs!L107*Inputs!K43*Inputs!D13*'GM Alloc Factors'!J17/('(Other Computations)'!J189+'(Other Computations)'!J202))</f>
        <v>0</v>
      </c>
      <c r="K997" s="43">
        <f t="shared" si="145"/>
        <v>0</v>
      </c>
    </row>
    <row r="998" spans="1:11" ht="12.75" customHeight="1">
      <c r="A998" s="61" t="str">
        <f>"         "&amp;Labels!B73</f>
        <v xml:space="preserve">         Customer 5</v>
      </c>
      <c r="B998" s="76">
        <f>IF('(Other Computations)'!B190=0,0,Inputs!D215*Inputs!D108*Inputs!K44*Inputs!D13*'GM Alloc Factors'!B17/('(Other Computations)'!B190+'(Other Computations)'!B203))</f>
        <v>0</v>
      </c>
      <c r="C998" s="76">
        <f>IF('(Other Computations)'!C190=0,0,Inputs!E215*Inputs!E108*Inputs!K44*Inputs!D13*'GM Alloc Factors'!C17/('(Other Computations)'!C190+'(Other Computations)'!C203))</f>
        <v>0</v>
      </c>
      <c r="D998" s="76">
        <f>IF('(Other Computations)'!D190=0,0,Inputs!F215*Inputs!F108*Inputs!K44*Inputs!D13*'GM Alloc Factors'!D17/('(Other Computations)'!D190+'(Other Computations)'!D203))</f>
        <v>0</v>
      </c>
      <c r="E998" s="76">
        <f>IF('(Other Computations)'!E190=0,0,Inputs!G215*Inputs!G108*Inputs!K44*Inputs!D13*'GM Alloc Factors'!E17/('(Other Computations)'!E190+'(Other Computations)'!E203))</f>
        <v>0</v>
      </c>
      <c r="F998" s="43">
        <f t="shared" si="144"/>
        <v>0</v>
      </c>
      <c r="G998" s="76">
        <f>IF('(Other Computations)'!G190=0,0,Inputs!I215*Inputs!I108*Inputs!K44*Inputs!D13*'GM Alloc Factors'!G17/('(Other Computations)'!G190+'(Other Computations)'!G203))</f>
        <v>0</v>
      </c>
      <c r="H998" s="76">
        <f>IF('(Other Computations)'!H190=0,0,Inputs!J215*Inputs!J108*Inputs!K44*Inputs!D13*'GM Alloc Factors'!H17/('(Other Computations)'!H190+'(Other Computations)'!H203))</f>
        <v>0</v>
      </c>
      <c r="I998" s="76">
        <f>IF('(Other Computations)'!I190=0,0,Inputs!K215*Inputs!K108*Inputs!K44*Inputs!D13*'GM Alloc Factors'!I17/('(Other Computations)'!I190+'(Other Computations)'!I203))</f>
        <v>0</v>
      </c>
      <c r="J998" s="76">
        <f>IF('(Other Computations)'!J190=0,0,Inputs!L215*Inputs!L108*Inputs!K44*Inputs!D13*'GM Alloc Factors'!J17/('(Other Computations)'!J190+'(Other Computations)'!J203))</f>
        <v>0</v>
      </c>
      <c r="K998" s="43">
        <f t="shared" si="145"/>
        <v>0</v>
      </c>
    </row>
    <row r="999" spans="1:11" ht="12.75" customHeight="1">
      <c r="A999" s="61" t="str">
        <f>"         "&amp;Labels!B74</f>
        <v xml:space="preserve">         Customer 6</v>
      </c>
      <c r="B999" s="76">
        <f>IF('(Other Computations)'!B191=0,0,Inputs!D216*Inputs!D109*Inputs!K45*Inputs!D13*'GM Alloc Factors'!B17/('(Other Computations)'!B191+'(Other Computations)'!B204))</f>
        <v>0</v>
      </c>
      <c r="C999" s="76">
        <f>IF('(Other Computations)'!C191=0,0,Inputs!E216*Inputs!E109*Inputs!K45*Inputs!D13*'GM Alloc Factors'!C17/('(Other Computations)'!C191+'(Other Computations)'!C204))</f>
        <v>0</v>
      </c>
      <c r="D999" s="76">
        <f>IF('(Other Computations)'!D191=0,0,Inputs!F216*Inputs!F109*Inputs!K45*Inputs!D13*'GM Alloc Factors'!D17/('(Other Computations)'!D191+'(Other Computations)'!D204))</f>
        <v>0</v>
      </c>
      <c r="E999" s="76">
        <f>IF('(Other Computations)'!E191=0,0,Inputs!G216*Inputs!G109*Inputs!K45*Inputs!D13*'GM Alloc Factors'!E17/('(Other Computations)'!E191+'(Other Computations)'!E204))</f>
        <v>0</v>
      </c>
      <c r="F999" s="43">
        <f t="shared" si="144"/>
        <v>0</v>
      </c>
      <c r="G999" s="76">
        <f>IF('(Other Computations)'!G191=0,0,Inputs!I216*Inputs!I109*Inputs!K45*Inputs!D13*'GM Alloc Factors'!G17/('(Other Computations)'!G191+'(Other Computations)'!G204))</f>
        <v>0</v>
      </c>
      <c r="H999" s="76">
        <f>IF('(Other Computations)'!H191=0,0,Inputs!J216*Inputs!J109*Inputs!K45*Inputs!D13*'GM Alloc Factors'!H17/('(Other Computations)'!H191+'(Other Computations)'!H204))</f>
        <v>0</v>
      </c>
      <c r="I999" s="76">
        <f>IF('(Other Computations)'!I191=0,0,Inputs!K216*Inputs!K109*Inputs!K45*Inputs!D13*'GM Alloc Factors'!I17/('(Other Computations)'!I191+'(Other Computations)'!I204))</f>
        <v>0</v>
      </c>
      <c r="J999" s="76">
        <f>IF('(Other Computations)'!J191=0,0,Inputs!L216*Inputs!L109*Inputs!K45*Inputs!D13*'GM Alloc Factors'!J17/('(Other Computations)'!J191+'(Other Computations)'!J204))</f>
        <v>0</v>
      </c>
      <c r="K999" s="43">
        <f t="shared" si="145"/>
        <v>0</v>
      </c>
    </row>
    <row r="1000" spans="1:11" ht="12.75" customHeight="1">
      <c r="A1000" s="61" t="str">
        <f>"         "&amp;Labels!B75</f>
        <v xml:space="preserve">         Customer 7</v>
      </c>
      <c r="B1000" s="76">
        <f>IF('(Other Computations)'!B192=0,0,Inputs!D217*Inputs!D110*Inputs!K46*Inputs!D13*'GM Alloc Factors'!B17/('(Other Computations)'!B192+'(Other Computations)'!B205))</f>
        <v>0</v>
      </c>
      <c r="C1000" s="76">
        <f>IF('(Other Computations)'!C192=0,0,Inputs!E217*Inputs!E110*Inputs!K46*Inputs!D13*'GM Alloc Factors'!C17/('(Other Computations)'!C192+'(Other Computations)'!C205))</f>
        <v>0</v>
      </c>
      <c r="D1000" s="76">
        <f>IF('(Other Computations)'!D192=0,0,Inputs!F217*Inputs!F110*Inputs!K46*Inputs!D13*'GM Alloc Factors'!D17/('(Other Computations)'!D192+'(Other Computations)'!D205))</f>
        <v>0</v>
      </c>
      <c r="E1000" s="76">
        <f>IF('(Other Computations)'!E192=0,0,Inputs!G217*Inputs!G110*Inputs!K46*Inputs!D13*'GM Alloc Factors'!E17/('(Other Computations)'!E192+'(Other Computations)'!E205))</f>
        <v>0</v>
      </c>
      <c r="F1000" s="43">
        <f t="shared" si="144"/>
        <v>0</v>
      </c>
      <c r="G1000" s="76">
        <f>IF('(Other Computations)'!G192=0,0,Inputs!I217*Inputs!I110*Inputs!K46*Inputs!D13*'GM Alloc Factors'!G17/('(Other Computations)'!G192+'(Other Computations)'!G205))</f>
        <v>0</v>
      </c>
      <c r="H1000" s="76">
        <f>IF('(Other Computations)'!H192=0,0,Inputs!J217*Inputs!J110*Inputs!K46*Inputs!D13*'GM Alloc Factors'!H17/('(Other Computations)'!H192+'(Other Computations)'!H205))</f>
        <v>0</v>
      </c>
      <c r="I1000" s="76">
        <f>IF('(Other Computations)'!I192=0,0,Inputs!K217*Inputs!K110*Inputs!K46*Inputs!D13*'GM Alloc Factors'!I17/('(Other Computations)'!I192+'(Other Computations)'!I205))</f>
        <v>0</v>
      </c>
      <c r="J1000" s="76">
        <f>IF('(Other Computations)'!J192=0,0,Inputs!L217*Inputs!L110*Inputs!K46*Inputs!D13*'GM Alloc Factors'!J17/('(Other Computations)'!J192+'(Other Computations)'!J205))</f>
        <v>0</v>
      </c>
      <c r="K1000" s="43">
        <f t="shared" si="145"/>
        <v>0</v>
      </c>
    </row>
    <row r="1001" spans="1:11" ht="12.75" customHeight="1">
      <c r="A1001" s="61" t="str">
        <f>"         "&amp;Labels!B76</f>
        <v xml:space="preserve">         Customer 8</v>
      </c>
      <c r="B1001" s="76">
        <f>IF('(Other Computations)'!B193=0,0,Inputs!D218*Inputs!D111*Inputs!K47*Inputs!D13*'GM Alloc Factors'!B17/('(Other Computations)'!B193+'(Other Computations)'!B206))</f>
        <v>0</v>
      </c>
      <c r="C1001" s="76">
        <f>IF('(Other Computations)'!C193=0,0,Inputs!E218*Inputs!E111*Inputs!K47*Inputs!D13*'GM Alloc Factors'!C17/('(Other Computations)'!C193+'(Other Computations)'!C206))</f>
        <v>0</v>
      </c>
      <c r="D1001" s="76">
        <f>IF('(Other Computations)'!D193=0,0,Inputs!F218*Inputs!F111*Inputs!K47*Inputs!D13*'GM Alloc Factors'!D17/('(Other Computations)'!D193+'(Other Computations)'!D206))</f>
        <v>0</v>
      </c>
      <c r="E1001" s="76">
        <f>IF('(Other Computations)'!E193=0,0,Inputs!G218*Inputs!G111*Inputs!K47*Inputs!D13*'GM Alloc Factors'!E17/('(Other Computations)'!E193+'(Other Computations)'!E206))</f>
        <v>0</v>
      </c>
      <c r="F1001" s="43">
        <f t="shared" si="144"/>
        <v>0</v>
      </c>
      <c r="G1001" s="76">
        <f>IF('(Other Computations)'!G193=0,0,Inputs!I218*Inputs!I111*Inputs!K47*Inputs!D13*'GM Alloc Factors'!G17/('(Other Computations)'!G193+'(Other Computations)'!G206))</f>
        <v>0</v>
      </c>
      <c r="H1001" s="76">
        <f>IF('(Other Computations)'!H193=0,0,Inputs!J218*Inputs!J111*Inputs!K47*Inputs!D13*'GM Alloc Factors'!H17/('(Other Computations)'!H193+'(Other Computations)'!H206))</f>
        <v>0</v>
      </c>
      <c r="I1001" s="76">
        <f>IF('(Other Computations)'!I193=0,0,Inputs!K218*Inputs!K111*Inputs!K47*Inputs!D13*'GM Alloc Factors'!I17/('(Other Computations)'!I193+'(Other Computations)'!I206))</f>
        <v>0</v>
      </c>
      <c r="J1001" s="76">
        <f>IF('(Other Computations)'!J193=0,0,Inputs!L218*Inputs!L111*Inputs!K47*Inputs!D13*'GM Alloc Factors'!J17/('(Other Computations)'!J193+'(Other Computations)'!J206))</f>
        <v>0</v>
      </c>
      <c r="K1001" s="43">
        <f t="shared" si="145"/>
        <v>0</v>
      </c>
    </row>
    <row r="1002" spans="1:11" ht="12.75" customHeight="1">
      <c r="A1002" s="61" t="str">
        <f>"         "&amp;Labels!B77</f>
        <v xml:space="preserve">         Customer 9</v>
      </c>
      <c r="B1002" s="76">
        <f>IF('(Other Computations)'!B194=0,0,Inputs!D219*Inputs!D112*Inputs!K48*Inputs!D13*'GM Alloc Factors'!B17/('(Other Computations)'!B194+'(Other Computations)'!B207))</f>
        <v>0</v>
      </c>
      <c r="C1002" s="76">
        <f>IF('(Other Computations)'!C194=0,0,Inputs!E219*Inputs!E112*Inputs!K48*Inputs!D13*'GM Alloc Factors'!C17/('(Other Computations)'!C194+'(Other Computations)'!C207))</f>
        <v>0</v>
      </c>
      <c r="D1002" s="76">
        <f>IF('(Other Computations)'!D194=0,0,Inputs!F219*Inputs!F112*Inputs!K48*Inputs!D13*'GM Alloc Factors'!D17/('(Other Computations)'!D194+'(Other Computations)'!D207))</f>
        <v>0</v>
      </c>
      <c r="E1002" s="76">
        <f>IF('(Other Computations)'!E194=0,0,Inputs!G219*Inputs!G112*Inputs!K48*Inputs!D13*'GM Alloc Factors'!E17/('(Other Computations)'!E194+'(Other Computations)'!E207))</f>
        <v>0</v>
      </c>
      <c r="F1002" s="43">
        <f t="shared" si="144"/>
        <v>0</v>
      </c>
      <c r="G1002" s="76">
        <f>IF('(Other Computations)'!G194=0,0,Inputs!I219*Inputs!I112*Inputs!K48*Inputs!D13*'GM Alloc Factors'!G17/('(Other Computations)'!G194+'(Other Computations)'!G207))</f>
        <v>0</v>
      </c>
      <c r="H1002" s="76">
        <f>IF('(Other Computations)'!H194=0,0,Inputs!J219*Inputs!J112*Inputs!K48*Inputs!D13*'GM Alloc Factors'!H17/('(Other Computations)'!H194+'(Other Computations)'!H207))</f>
        <v>0</v>
      </c>
      <c r="I1002" s="76">
        <f>IF('(Other Computations)'!I194=0,0,Inputs!K219*Inputs!K112*Inputs!K48*Inputs!D13*'GM Alloc Factors'!I17/('(Other Computations)'!I194+'(Other Computations)'!I207))</f>
        <v>0</v>
      </c>
      <c r="J1002" s="76">
        <f>IF('(Other Computations)'!J194=0,0,Inputs!L219*Inputs!L112*Inputs!K48*Inputs!D13*'GM Alloc Factors'!J17/('(Other Computations)'!J194+'(Other Computations)'!J207))</f>
        <v>0</v>
      </c>
      <c r="K1002" s="43">
        <f t="shared" si="145"/>
        <v>0</v>
      </c>
    </row>
    <row r="1003" spans="1:11" ht="12.75" customHeight="1">
      <c r="A1003" s="61" t="str">
        <f>"         "&amp;Labels!B78</f>
        <v xml:space="preserve">         Customer 10</v>
      </c>
      <c r="B1003" s="76">
        <f>IF('(Other Computations)'!B195=0,0,Inputs!D220*Inputs!D113*Inputs!K49*Inputs!D13*'GM Alloc Factors'!B17/('(Other Computations)'!B195+'(Other Computations)'!B208))</f>
        <v>0</v>
      </c>
      <c r="C1003" s="76">
        <f>IF('(Other Computations)'!C195=0,0,Inputs!E220*Inputs!E113*Inputs!K49*Inputs!D13*'GM Alloc Factors'!C17/('(Other Computations)'!C195+'(Other Computations)'!C208))</f>
        <v>0</v>
      </c>
      <c r="D1003" s="76">
        <f>IF('(Other Computations)'!D195=0,0,Inputs!F220*Inputs!F113*Inputs!K49*Inputs!D13*'GM Alloc Factors'!D17/('(Other Computations)'!D195+'(Other Computations)'!D208))</f>
        <v>0</v>
      </c>
      <c r="E1003" s="76">
        <f>IF('(Other Computations)'!E195=0,0,Inputs!G220*Inputs!G113*Inputs!K49*Inputs!D13*'GM Alloc Factors'!E17/('(Other Computations)'!E195+'(Other Computations)'!E208))</f>
        <v>0</v>
      </c>
      <c r="F1003" s="43">
        <f t="shared" si="144"/>
        <v>0</v>
      </c>
      <c r="G1003" s="76">
        <f>IF('(Other Computations)'!G195=0,0,Inputs!I220*Inputs!I113*Inputs!K49*Inputs!D13*'GM Alloc Factors'!G17/('(Other Computations)'!G195+'(Other Computations)'!G208))</f>
        <v>0</v>
      </c>
      <c r="H1003" s="76">
        <f>IF('(Other Computations)'!H195=0,0,Inputs!J220*Inputs!J113*Inputs!K49*Inputs!D13*'GM Alloc Factors'!H17/('(Other Computations)'!H195+'(Other Computations)'!H208))</f>
        <v>0</v>
      </c>
      <c r="I1003" s="76">
        <f>IF('(Other Computations)'!I195=0,0,Inputs!K220*Inputs!K113*Inputs!K49*Inputs!D13*'GM Alloc Factors'!I17/('(Other Computations)'!I195+'(Other Computations)'!I208))</f>
        <v>0</v>
      </c>
      <c r="J1003" s="76">
        <f>IF('(Other Computations)'!J195=0,0,Inputs!L220*Inputs!L113*Inputs!K49*Inputs!D13*'GM Alloc Factors'!J17/('(Other Computations)'!J195+'(Other Computations)'!J208))</f>
        <v>0</v>
      </c>
      <c r="K1003" s="43">
        <f t="shared" si="145"/>
        <v>0</v>
      </c>
    </row>
    <row r="1004" spans="1:11" ht="12.75" customHeight="1">
      <c r="A1004" s="61" t="str">
        <f>"         "&amp;Labels!C68</f>
        <v xml:space="preserve">         Total</v>
      </c>
      <c r="B1004" s="84">
        <f>SUM(B994:B1003)</f>
        <v>0</v>
      </c>
      <c r="C1004" s="84">
        <f>SUM(C994:C1003)</f>
        <v>0</v>
      </c>
      <c r="D1004" s="84">
        <f>SUM(D994:D1003)</f>
        <v>0</v>
      </c>
      <c r="E1004" s="84">
        <f>SUM(E994:E1003)</f>
        <v>0</v>
      </c>
      <c r="F1004" s="43">
        <f t="shared" si="144"/>
        <v>0</v>
      </c>
      <c r="G1004" s="84">
        <f>SUM(G994:G1003)</f>
        <v>0</v>
      </c>
      <c r="H1004" s="84">
        <f>SUM(H994:H1003)</f>
        <v>0</v>
      </c>
      <c r="I1004" s="84">
        <f>SUM(I994:I1003)</f>
        <v>0</v>
      </c>
      <c r="J1004" s="84">
        <f>SUM(J994:J1003)</f>
        <v>0</v>
      </c>
      <c r="K1004" s="43">
        <f t="shared" si="145"/>
        <v>0</v>
      </c>
    </row>
    <row r="1005" spans="1:11" ht="12.75" customHeight="1">
      <c r="A1005" s="55" t="str">
        <f>"      "&amp;Labels!C84</f>
        <v xml:space="preserve">      Total</v>
      </c>
      <c r="B1005" s="74">
        <f>SUM(B920,B932,B944,B956,B968,B980,B992,B1004)</f>
        <v>0</v>
      </c>
      <c r="C1005" s="74">
        <f>SUM(C920,C932,C944,C956,C968,C980,C992,C1004)</f>
        <v>0</v>
      </c>
      <c r="D1005" s="74">
        <f>SUM(D920,D932,D944,D956,D968,D980,D992,D1004)</f>
        <v>0</v>
      </c>
      <c r="E1005" s="74">
        <f>SUM(E920,E932,E944,E956,E968,E980,E992,E1004)</f>
        <v>0</v>
      </c>
      <c r="F1005" s="43">
        <f t="shared" si="144"/>
        <v>0</v>
      </c>
      <c r="G1005" s="74">
        <f>SUM(G920,G932,G944,G956,G968,G980,G992,G1004)</f>
        <v>0</v>
      </c>
      <c r="H1005" s="74">
        <f>SUM(H920,H932,H944,H956,H968,H980,H992,H1004)</f>
        <v>0</v>
      </c>
      <c r="I1005" s="74">
        <f>SUM(I920,I932,I944,I956,I968,I980,I992,I1004)</f>
        <v>0</v>
      </c>
      <c r="J1005" s="74">
        <f>SUM(J920,J932,J944,J956,J968,J980,J992,J1004)</f>
        <v>0</v>
      </c>
      <c r="K1005" s="43">
        <f t="shared" si="145"/>
        <v>0</v>
      </c>
    </row>
    <row r="1006" spans="1:11" ht="12.75" customHeight="1">
      <c r="A1006" s="61" t="str">
        <f>"         "&amp;Labels!B69</f>
        <v xml:space="preserve">         Customer 1</v>
      </c>
      <c r="B1006" s="76">
        <f t="shared" ref="B1006:E1015" si="146">SUM(B910,B922,B934,B946,B958,B970,B982,B994)</f>
        <v>0</v>
      </c>
      <c r="C1006" s="76">
        <f t="shared" si="146"/>
        <v>0</v>
      </c>
      <c r="D1006" s="76">
        <f t="shared" si="146"/>
        <v>0</v>
      </c>
      <c r="E1006" s="76">
        <f t="shared" si="146"/>
        <v>0</v>
      </c>
      <c r="F1006" s="43">
        <f t="shared" si="144"/>
        <v>0</v>
      </c>
      <c r="G1006" s="76">
        <f t="shared" ref="G1006:J1015" si="147">SUM(G910,G922,G934,G946,G958,G970,G982,G994)</f>
        <v>0</v>
      </c>
      <c r="H1006" s="76">
        <f t="shared" si="147"/>
        <v>0</v>
      </c>
      <c r="I1006" s="76">
        <f t="shared" si="147"/>
        <v>0</v>
      </c>
      <c r="J1006" s="76">
        <f t="shared" si="147"/>
        <v>0</v>
      </c>
      <c r="K1006" s="43">
        <f t="shared" si="145"/>
        <v>0</v>
      </c>
    </row>
    <row r="1007" spans="1:11" ht="12.75" customHeight="1">
      <c r="A1007" s="61" t="str">
        <f>"         "&amp;Labels!B70</f>
        <v xml:space="preserve">         Customer 2</v>
      </c>
      <c r="B1007" s="76">
        <f t="shared" si="146"/>
        <v>0</v>
      </c>
      <c r="C1007" s="76">
        <f t="shared" si="146"/>
        <v>0</v>
      </c>
      <c r="D1007" s="76">
        <f t="shared" si="146"/>
        <v>0</v>
      </c>
      <c r="E1007" s="76">
        <f t="shared" si="146"/>
        <v>0</v>
      </c>
      <c r="F1007" s="43">
        <f t="shared" si="144"/>
        <v>0</v>
      </c>
      <c r="G1007" s="76">
        <f t="shared" si="147"/>
        <v>0</v>
      </c>
      <c r="H1007" s="76">
        <f t="shared" si="147"/>
        <v>0</v>
      </c>
      <c r="I1007" s="76">
        <f t="shared" si="147"/>
        <v>0</v>
      </c>
      <c r="J1007" s="76">
        <f t="shared" si="147"/>
        <v>0</v>
      </c>
      <c r="K1007" s="43">
        <f t="shared" si="145"/>
        <v>0</v>
      </c>
    </row>
    <row r="1008" spans="1:11" ht="12.75" customHeight="1">
      <c r="A1008" s="61" t="str">
        <f>"         "&amp;Labels!B71</f>
        <v xml:space="preserve">         Customer 3</v>
      </c>
      <c r="B1008" s="76">
        <f t="shared" si="146"/>
        <v>0</v>
      </c>
      <c r="C1008" s="76">
        <f t="shared" si="146"/>
        <v>0</v>
      </c>
      <c r="D1008" s="76">
        <f t="shared" si="146"/>
        <v>0</v>
      </c>
      <c r="E1008" s="76">
        <f t="shared" si="146"/>
        <v>0</v>
      </c>
      <c r="F1008" s="43">
        <f t="shared" si="144"/>
        <v>0</v>
      </c>
      <c r="G1008" s="76">
        <f t="shared" si="147"/>
        <v>0</v>
      </c>
      <c r="H1008" s="76">
        <f t="shared" si="147"/>
        <v>0</v>
      </c>
      <c r="I1008" s="76">
        <f t="shared" si="147"/>
        <v>0</v>
      </c>
      <c r="J1008" s="76">
        <f t="shared" si="147"/>
        <v>0</v>
      </c>
      <c r="K1008" s="43">
        <f t="shared" si="145"/>
        <v>0</v>
      </c>
    </row>
    <row r="1009" spans="1:11" ht="12.75" customHeight="1">
      <c r="A1009" s="61" t="str">
        <f>"         "&amp;Labels!B72</f>
        <v xml:space="preserve">         Customer 4</v>
      </c>
      <c r="B1009" s="76">
        <f t="shared" si="146"/>
        <v>0</v>
      </c>
      <c r="C1009" s="76">
        <f t="shared" si="146"/>
        <v>0</v>
      </c>
      <c r="D1009" s="76">
        <f t="shared" si="146"/>
        <v>0</v>
      </c>
      <c r="E1009" s="76">
        <f t="shared" si="146"/>
        <v>0</v>
      </c>
      <c r="F1009" s="43">
        <f t="shared" si="144"/>
        <v>0</v>
      </c>
      <c r="G1009" s="76">
        <f t="shared" si="147"/>
        <v>0</v>
      </c>
      <c r="H1009" s="76">
        <f t="shared" si="147"/>
        <v>0</v>
      </c>
      <c r="I1009" s="76">
        <f t="shared" si="147"/>
        <v>0</v>
      </c>
      <c r="J1009" s="76">
        <f t="shared" si="147"/>
        <v>0</v>
      </c>
      <c r="K1009" s="43">
        <f t="shared" si="145"/>
        <v>0</v>
      </c>
    </row>
    <row r="1010" spans="1:11" ht="12.75" customHeight="1">
      <c r="A1010" s="61" t="str">
        <f>"         "&amp;Labels!B73</f>
        <v xml:space="preserve">         Customer 5</v>
      </c>
      <c r="B1010" s="76">
        <f t="shared" si="146"/>
        <v>0</v>
      </c>
      <c r="C1010" s="76">
        <f t="shared" si="146"/>
        <v>0</v>
      </c>
      <c r="D1010" s="76">
        <f t="shared" si="146"/>
        <v>0</v>
      </c>
      <c r="E1010" s="76">
        <f t="shared" si="146"/>
        <v>0</v>
      </c>
      <c r="F1010" s="43">
        <f t="shared" si="144"/>
        <v>0</v>
      </c>
      <c r="G1010" s="76">
        <f t="shared" si="147"/>
        <v>0</v>
      </c>
      <c r="H1010" s="76">
        <f t="shared" si="147"/>
        <v>0</v>
      </c>
      <c r="I1010" s="76">
        <f t="shared" si="147"/>
        <v>0</v>
      </c>
      <c r="J1010" s="76">
        <f t="shared" si="147"/>
        <v>0</v>
      </c>
      <c r="K1010" s="43">
        <f t="shared" si="145"/>
        <v>0</v>
      </c>
    </row>
    <row r="1011" spans="1:11" ht="12.75" customHeight="1">
      <c r="A1011" s="61" t="str">
        <f>"         "&amp;Labels!B74</f>
        <v xml:space="preserve">         Customer 6</v>
      </c>
      <c r="B1011" s="76">
        <f t="shared" si="146"/>
        <v>0</v>
      </c>
      <c r="C1011" s="76">
        <f t="shared" si="146"/>
        <v>0</v>
      </c>
      <c r="D1011" s="76">
        <f t="shared" si="146"/>
        <v>0</v>
      </c>
      <c r="E1011" s="76">
        <f t="shared" si="146"/>
        <v>0</v>
      </c>
      <c r="F1011" s="43">
        <f t="shared" si="144"/>
        <v>0</v>
      </c>
      <c r="G1011" s="76">
        <f t="shared" si="147"/>
        <v>0</v>
      </c>
      <c r="H1011" s="76">
        <f t="shared" si="147"/>
        <v>0</v>
      </c>
      <c r="I1011" s="76">
        <f t="shared" si="147"/>
        <v>0</v>
      </c>
      <c r="J1011" s="76">
        <f t="shared" si="147"/>
        <v>0</v>
      </c>
      <c r="K1011" s="43">
        <f t="shared" si="145"/>
        <v>0</v>
      </c>
    </row>
    <row r="1012" spans="1:11" ht="12.75" customHeight="1">
      <c r="A1012" s="61" t="str">
        <f>"         "&amp;Labels!B75</f>
        <v xml:space="preserve">         Customer 7</v>
      </c>
      <c r="B1012" s="76">
        <f t="shared" si="146"/>
        <v>0</v>
      </c>
      <c r="C1012" s="76">
        <f t="shared" si="146"/>
        <v>0</v>
      </c>
      <c r="D1012" s="76">
        <f t="shared" si="146"/>
        <v>0</v>
      </c>
      <c r="E1012" s="76">
        <f t="shared" si="146"/>
        <v>0</v>
      </c>
      <c r="F1012" s="43">
        <f t="shared" si="144"/>
        <v>0</v>
      </c>
      <c r="G1012" s="76">
        <f t="shared" si="147"/>
        <v>0</v>
      </c>
      <c r="H1012" s="76">
        <f t="shared" si="147"/>
        <v>0</v>
      </c>
      <c r="I1012" s="76">
        <f t="shared" si="147"/>
        <v>0</v>
      </c>
      <c r="J1012" s="76">
        <f t="shared" si="147"/>
        <v>0</v>
      </c>
      <c r="K1012" s="43">
        <f t="shared" si="145"/>
        <v>0</v>
      </c>
    </row>
    <row r="1013" spans="1:11" ht="12.75" customHeight="1">
      <c r="A1013" s="61" t="str">
        <f>"         "&amp;Labels!B76</f>
        <v xml:space="preserve">         Customer 8</v>
      </c>
      <c r="B1013" s="76">
        <f t="shared" si="146"/>
        <v>0</v>
      </c>
      <c r="C1013" s="76">
        <f t="shared" si="146"/>
        <v>0</v>
      </c>
      <c r="D1013" s="76">
        <f t="shared" si="146"/>
        <v>0</v>
      </c>
      <c r="E1013" s="76">
        <f t="shared" si="146"/>
        <v>0</v>
      </c>
      <c r="F1013" s="43">
        <f t="shared" si="144"/>
        <v>0</v>
      </c>
      <c r="G1013" s="76">
        <f t="shared" si="147"/>
        <v>0</v>
      </c>
      <c r="H1013" s="76">
        <f t="shared" si="147"/>
        <v>0</v>
      </c>
      <c r="I1013" s="76">
        <f t="shared" si="147"/>
        <v>0</v>
      </c>
      <c r="J1013" s="76">
        <f t="shared" si="147"/>
        <v>0</v>
      </c>
      <c r="K1013" s="43">
        <f t="shared" si="145"/>
        <v>0</v>
      </c>
    </row>
    <row r="1014" spans="1:11" ht="12.75" customHeight="1">
      <c r="A1014" s="61" t="str">
        <f>"         "&amp;Labels!B77</f>
        <v xml:space="preserve">         Customer 9</v>
      </c>
      <c r="B1014" s="76">
        <f t="shared" si="146"/>
        <v>0</v>
      </c>
      <c r="C1014" s="76">
        <f t="shared" si="146"/>
        <v>0</v>
      </c>
      <c r="D1014" s="76">
        <f t="shared" si="146"/>
        <v>0</v>
      </c>
      <c r="E1014" s="76">
        <f t="shared" si="146"/>
        <v>0</v>
      </c>
      <c r="F1014" s="43">
        <f t="shared" si="144"/>
        <v>0</v>
      </c>
      <c r="G1014" s="76">
        <f t="shared" si="147"/>
        <v>0</v>
      </c>
      <c r="H1014" s="76">
        <f t="shared" si="147"/>
        <v>0</v>
      </c>
      <c r="I1014" s="76">
        <f t="shared" si="147"/>
        <v>0</v>
      </c>
      <c r="J1014" s="76">
        <f t="shared" si="147"/>
        <v>0</v>
      </c>
      <c r="K1014" s="43">
        <f t="shared" si="145"/>
        <v>0</v>
      </c>
    </row>
    <row r="1015" spans="1:11" ht="12.75" customHeight="1">
      <c r="A1015" s="61" t="str">
        <f>"         "&amp;Labels!B78</f>
        <v xml:space="preserve">         Customer 10</v>
      </c>
      <c r="B1015" s="76">
        <f t="shared" si="146"/>
        <v>0</v>
      </c>
      <c r="C1015" s="76">
        <f t="shared" si="146"/>
        <v>0</v>
      </c>
      <c r="D1015" s="76">
        <f t="shared" si="146"/>
        <v>0</v>
      </c>
      <c r="E1015" s="76">
        <f t="shared" si="146"/>
        <v>0</v>
      </c>
      <c r="F1015" s="43">
        <f t="shared" si="144"/>
        <v>0</v>
      </c>
      <c r="G1015" s="76">
        <f t="shared" si="147"/>
        <v>0</v>
      </c>
      <c r="H1015" s="76">
        <f t="shared" si="147"/>
        <v>0</v>
      </c>
      <c r="I1015" s="76">
        <f t="shared" si="147"/>
        <v>0</v>
      </c>
      <c r="J1015" s="76">
        <f t="shared" si="147"/>
        <v>0</v>
      </c>
      <c r="K1015" s="43">
        <f t="shared" si="145"/>
        <v>0</v>
      </c>
    </row>
    <row r="1016" spans="1:11" ht="12.75" customHeight="1">
      <c r="A1016" s="61" t="str">
        <f>"         "&amp;Labels!C68</f>
        <v xml:space="preserve">         Total</v>
      </c>
      <c r="B1016" s="84">
        <f>B1005</f>
        <v>0</v>
      </c>
      <c r="C1016" s="84">
        <f>C1005</f>
        <v>0</v>
      </c>
      <c r="D1016" s="84">
        <f>D1005</f>
        <v>0</v>
      </c>
      <c r="E1016" s="84">
        <f>E1005</f>
        <v>0</v>
      </c>
      <c r="F1016" s="43">
        <f>SUM(B1005:E1005)</f>
        <v>0</v>
      </c>
      <c r="G1016" s="84">
        <f>G1005</f>
        <v>0</v>
      </c>
      <c r="H1016" s="84">
        <f>H1005</f>
        <v>0</v>
      </c>
      <c r="I1016" s="84">
        <f>I1005</f>
        <v>0</v>
      </c>
      <c r="J1016" s="84">
        <f>J1005</f>
        <v>0</v>
      </c>
      <c r="K1016" s="43">
        <f>SUM(G1005:J1005)</f>
        <v>0</v>
      </c>
    </row>
    <row r="1017" spans="1:11" ht="12.75" customHeight="1">
      <c r="A1017" s="55" t="str">
        <f>"   "&amp;Labels!B82</f>
        <v xml:space="preserve">   Direct email</v>
      </c>
      <c r="B1017" s="74"/>
      <c r="C1017" s="74"/>
      <c r="D1017" s="74"/>
      <c r="E1017" s="74"/>
      <c r="F1017" s="43"/>
      <c r="G1017" s="74"/>
      <c r="H1017" s="74"/>
      <c r="I1017" s="74"/>
      <c r="J1017" s="74"/>
      <c r="K1017" s="43"/>
    </row>
    <row r="1018" spans="1:11" ht="12.75" customHeight="1">
      <c r="A1018" s="61" t="str">
        <f>"      "&amp;Labels!B85</f>
        <v xml:space="preserve">      Q 1</v>
      </c>
      <c r="B1018" s="84"/>
      <c r="C1018" s="84"/>
      <c r="D1018" s="84"/>
      <c r="E1018" s="84"/>
      <c r="F1018" s="43"/>
      <c r="G1018" s="84"/>
      <c r="H1018" s="84"/>
      <c r="I1018" s="84"/>
      <c r="J1018" s="84"/>
      <c r="K1018" s="43"/>
    </row>
    <row r="1019" spans="1:11" ht="12.75" customHeight="1">
      <c r="A1019" s="61" t="str">
        <f>"         "&amp;Labels!B69</f>
        <v xml:space="preserve">         Customer 1</v>
      </c>
      <c r="B1019" s="76">
        <f>IF('(Other Computations)'!B186=0,0,Inputs!D211*Inputs!D104*Inputs!D50*Inputs!D14*'GM Alloc Factors'!B19/('(Other Computations)'!B186+'(Other Computations)'!B199))</f>
        <v>0</v>
      </c>
      <c r="C1019" s="76">
        <f>IF('(Other Computations)'!C186=0,0,Inputs!E211*Inputs!E104*Inputs!D50*Inputs!D14*'GM Alloc Factors'!C19/('(Other Computations)'!C186+'(Other Computations)'!C199))</f>
        <v>0</v>
      </c>
      <c r="D1019" s="76">
        <f>IF('(Other Computations)'!D186=0,0,Inputs!F211*Inputs!F104*Inputs!D50*Inputs!D14*'GM Alloc Factors'!D19/('(Other Computations)'!D186+'(Other Computations)'!D199))</f>
        <v>0</v>
      </c>
      <c r="E1019" s="76">
        <f>IF('(Other Computations)'!E186=0,0,Inputs!G211*Inputs!G104*Inputs!D50*Inputs!D14*'GM Alloc Factors'!E19/('(Other Computations)'!E186+'(Other Computations)'!E199))</f>
        <v>0</v>
      </c>
      <c r="F1019" s="43">
        <f t="shared" ref="F1019:F1029" si="148">SUM(B1019:E1019)</f>
        <v>0</v>
      </c>
      <c r="G1019" s="76">
        <f>IF('(Other Computations)'!G186=0,0,Inputs!I211*Inputs!I104*Inputs!D50*Inputs!D14*'GM Alloc Factors'!G19/('(Other Computations)'!G186+'(Other Computations)'!G199))</f>
        <v>0</v>
      </c>
      <c r="H1019" s="76">
        <f>IF('(Other Computations)'!H186=0,0,Inputs!J211*Inputs!J104*Inputs!D50*Inputs!D14*'GM Alloc Factors'!H19/('(Other Computations)'!H186+'(Other Computations)'!H199))</f>
        <v>0</v>
      </c>
      <c r="I1019" s="76">
        <f>IF('(Other Computations)'!I186=0,0,Inputs!K211*Inputs!K104*Inputs!D50*Inputs!D14*'GM Alloc Factors'!I19/('(Other Computations)'!I186+'(Other Computations)'!I199))</f>
        <v>0</v>
      </c>
      <c r="J1019" s="76">
        <f>IF('(Other Computations)'!J186=0,0,Inputs!L211*Inputs!L104*Inputs!D50*Inputs!D14*'GM Alloc Factors'!J19/('(Other Computations)'!J186+'(Other Computations)'!J199))</f>
        <v>0</v>
      </c>
      <c r="K1019" s="43">
        <f t="shared" ref="K1019:K1029" si="149">SUM(G1019:J1019)</f>
        <v>0</v>
      </c>
    </row>
    <row r="1020" spans="1:11" ht="12.75" customHeight="1">
      <c r="A1020" s="61" t="str">
        <f>"         "&amp;Labels!B70</f>
        <v xml:space="preserve">         Customer 2</v>
      </c>
      <c r="B1020" s="76">
        <f>IF('(Other Computations)'!B187=0,0,Inputs!D212*Inputs!D105*Inputs!D51*Inputs!D14*'GM Alloc Factors'!B19/('(Other Computations)'!B187+'(Other Computations)'!B200))</f>
        <v>0</v>
      </c>
      <c r="C1020" s="76">
        <f>IF('(Other Computations)'!C187=0,0,Inputs!E212*Inputs!E105*Inputs!D51*Inputs!D14*'GM Alloc Factors'!C19/('(Other Computations)'!C187+'(Other Computations)'!C200))</f>
        <v>0</v>
      </c>
      <c r="D1020" s="76">
        <f>IF('(Other Computations)'!D187=0,0,Inputs!F212*Inputs!F105*Inputs!D51*Inputs!D14*'GM Alloc Factors'!D19/('(Other Computations)'!D187+'(Other Computations)'!D200))</f>
        <v>0</v>
      </c>
      <c r="E1020" s="76">
        <f>IF('(Other Computations)'!E187=0,0,Inputs!G212*Inputs!G105*Inputs!D51*Inputs!D14*'GM Alloc Factors'!E19/('(Other Computations)'!E187+'(Other Computations)'!E200))</f>
        <v>0</v>
      </c>
      <c r="F1020" s="43">
        <f t="shared" si="148"/>
        <v>0</v>
      </c>
      <c r="G1020" s="76">
        <f>IF('(Other Computations)'!G187=0,0,Inputs!I212*Inputs!I105*Inputs!D51*Inputs!D14*'GM Alloc Factors'!G19/('(Other Computations)'!G187+'(Other Computations)'!G200))</f>
        <v>0</v>
      </c>
      <c r="H1020" s="76">
        <f>IF('(Other Computations)'!H187=0,0,Inputs!J212*Inputs!J105*Inputs!D51*Inputs!D14*'GM Alloc Factors'!H19/('(Other Computations)'!H187+'(Other Computations)'!H200))</f>
        <v>0</v>
      </c>
      <c r="I1020" s="76">
        <f>IF('(Other Computations)'!I187=0,0,Inputs!K212*Inputs!K105*Inputs!D51*Inputs!D14*'GM Alloc Factors'!I19/('(Other Computations)'!I187+'(Other Computations)'!I200))</f>
        <v>0</v>
      </c>
      <c r="J1020" s="76">
        <f>IF('(Other Computations)'!J187=0,0,Inputs!L212*Inputs!L105*Inputs!D51*Inputs!D14*'GM Alloc Factors'!J19/('(Other Computations)'!J187+'(Other Computations)'!J200))</f>
        <v>0</v>
      </c>
      <c r="K1020" s="43">
        <f t="shared" si="149"/>
        <v>0</v>
      </c>
    </row>
    <row r="1021" spans="1:11" ht="12.75" customHeight="1">
      <c r="A1021" s="61" t="str">
        <f>"         "&amp;Labels!B71</f>
        <v xml:space="preserve">         Customer 3</v>
      </c>
      <c r="B1021" s="76">
        <f>IF('(Other Computations)'!B188=0,0,Inputs!D213*Inputs!D106*Inputs!D52*Inputs!D14*'GM Alloc Factors'!B19/('(Other Computations)'!B188+'(Other Computations)'!B201))</f>
        <v>0</v>
      </c>
      <c r="C1021" s="76">
        <f>IF('(Other Computations)'!C188=0,0,Inputs!E213*Inputs!E106*Inputs!D52*Inputs!D14*'GM Alloc Factors'!C19/('(Other Computations)'!C188+'(Other Computations)'!C201))</f>
        <v>0</v>
      </c>
      <c r="D1021" s="76">
        <f>IF('(Other Computations)'!D188=0,0,Inputs!F213*Inputs!F106*Inputs!D52*Inputs!D14*'GM Alloc Factors'!D19/('(Other Computations)'!D188+'(Other Computations)'!D201))</f>
        <v>0</v>
      </c>
      <c r="E1021" s="76">
        <f>IF('(Other Computations)'!E188=0,0,Inputs!G213*Inputs!G106*Inputs!D52*Inputs!D14*'GM Alloc Factors'!E19/('(Other Computations)'!E188+'(Other Computations)'!E201))</f>
        <v>0</v>
      </c>
      <c r="F1021" s="43">
        <f t="shared" si="148"/>
        <v>0</v>
      </c>
      <c r="G1021" s="76">
        <f>IF('(Other Computations)'!G188=0,0,Inputs!I213*Inputs!I106*Inputs!D52*Inputs!D14*'GM Alloc Factors'!G19/('(Other Computations)'!G188+'(Other Computations)'!G201))</f>
        <v>0</v>
      </c>
      <c r="H1021" s="76">
        <f>IF('(Other Computations)'!H188=0,0,Inputs!J213*Inputs!J106*Inputs!D52*Inputs!D14*'GM Alloc Factors'!H19/('(Other Computations)'!H188+'(Other Computations)'!H201))</f>
        <v>0</v>
      </c>
      <c r="I1021" s="76">
        <f>IF('(Other Computations)'!I188=0,0,Inputs!K213*Inputs!K106*Inputs!D52*Inputs!D14*'GM Alloc Factors'!I19/('(Other Computations)'!I188+'(Other Computations)'!I201))</f>
        <v>0</v>
      </c>
      <c r="J1021" s="76">
        <f>IF('(Other Computations)'!J188=0,0,Inputs!L213*Inputs!L106*Inputs!D52*Inputs!D14*'GM Alloc Factors'!J19/('(Other Computations)'!J188+'(Other Computations)'!J201))</f>
        <v>0</v>
      </c>
      <c r="K1021" s="43">
        <f t="shared" si="149"/>
        <v>0</v>
      </c>
    </row>
    <row r="1022" spans="1:11" ht="12.75" customHeight="1">
      <c r="A1022" s="61" t="str">
        <f>"         "&amp;Labels!B72</f>
        <v xml:space="preserve">         Customer 4</v>
      </c>
      <c r="B1022" s="76">
        <f>IF('(Other Computations)'!B189=0,0,Inputs!D214*Inputs!D107*Inputs!D53*Inputs!D14*'GM Alloc Factors'!B19/('(Other Computations)'!B189+'(Other Computations)'!B202))</f>
        <v>0</v>
      </c>
      <c r="C1022" s="76">
        <f>IF('(Other Computations)'!C189=0,0,Inputs!E214*Inputs!E107*Inputs!D53*Inputs!D14*'GM Alloc Factors'!C19/('(Other Computations)'!C189+'(Other Computations)'!C202))</f>
        <v>0</v>
      </c>
      <c r="D1022" s="76">
        <f>IF('(Other Computations)'!D189=0,0,Inputs!F214*Inputs!F107*Inputs!D53*Inputs!D14*'GM Alloc Factors'!D19/('(Other Computations)'!D189+'(Other Computations)'!D202))</f>
        <v>0</v>
      </c>
      <c r="E1022" s="76">
        <f>IF('(Other Computations)'!E189=0,0,Inputs!G214*Inputs!G107*Inputs!D53*Inputs!D14*'GM Alloc Factors'!E19/('(Other Computations)'!E189+'(Other Computations)'!E202))</f>
        <v>0</v>
      </c>
      <c r="F1022" s="43">
        <f t="shared" si="148"/>
        <v>0</v>
      </c>
      <c r="G1022" s="76">
        <f>IF('(Other Computations)'!G189=0,0,Inputs!I214*Inputs!I107*Inputs!D53*Inputs!D14*'GM Alloc Factors'!G19/('(Other Computations)'!G189+'(Other Computations)'!G202))</f>
        <v>0</v>
      </c>
      <c r="H1022" s="76">
        <f>IF('(Other Computations)'!H189=0,0,Inputs!J214*Inputs!J107*Inputs!D53*Inputs!D14*'GM Alloc Factors'!H19/('(Other Computations)'!H189+'(Other Computations)'!H202))</f>
        <v>0</v>
      </c>
      <c r="I1022" s="76">
        <f>IF('(Other Computations)'!I189=0,0,Inputs!K214*Inputs!K107*Inputs!D53*Inputs!D14*'GM Alloc Factors'!I19/('(Other Computations)'!I189+'(Other Computations)'!I202))</f>
        <v>0</v>
      </c>
      <c r="J1022" s="76">
        <f>IF('(Other Computations)'!J189=0,0,Inputs!L214*Inputs!L107*Inputs!D53*Inputs!D14*'GM Alloc Factors'!J19/('(Other Computations)'!J189+'(Other Computations)'!J202))</f>
        <v>0</v>
      </c>
      <c r="K1022" s="43">
        <f t="shared" si="149"/>
        <v>0</v>
      </c>
    </row>
    <row r="1023" spans="1:11" ht="12.75" customHeight="1">
      <c r="A1023" s="61" t="str">
        <f>"         "&amp;Labels!B73</f>
        <v xml:space="preserve">         Customer 5</v>
      </c>
      <c r="B1023" s="76">
        <f>IF('(Other Computations)'!B190=0,0,Inputs!D215*Inputs!D108*Inputs!D54*Inputs!D14*'GM Alloc Factors'!B19/('(Other Computations)'!B190+'(Other Computations)'!B203))</f>
        <v>0</v>
      </c>
      <c r="C1023" s="76">
        <f>IF('(Other Computations)'!C190=0,0,Inputs!E215*Inputs!E108*Inputs!D54*Inputs!D14*'GM Alloc Factors'!C19/('(Other Computations)'!C190+'(Other Computations)'!C203))</f>
        <v>0</v>
      </c>
      <c r="D1023" s="76">
        <f>IF('(Other Computations)'!D190=0,0,Inputs!F215*Inputs!F108*Inputs!D54*Inputs!D14*'GM Alloc Factors'!D19/('(Other Computations)'!D190+'(Other Computations)'!D203))</f>
        <v>0</v>
      </c>
      <c r="E1023" s="76">
        <f>IF('(Other Computations)'!E190=0,0,Inputs!G215*Inputs!G108*Inputs!D54*Inputs!D14*'GM Alloc Factors'!E19/('(Other Computations)'!E190+'(Other Computations)'!E203))</f>
        <v>0</v>
      </c>
      <c r="F1023" s="43">
        <f t="shared" si="148"/>
        <v>0</v>
      </c>
      <c r="G1023" s="76">
        <f>IF('(Other Computations)'!G190=0,0,Inputs!I215*Inputs!I108*Inputs!D54*Inputs!D14*'GM Alloc Factors'!G19/('(Other Computations)'!G190+'(Other Computations)'!G203))</f>
        <v>0</v>
      </c>
      <c r="H1023" s="76">
        <f>IF('(Other Computations)'!H190=0,0,Inputs!J215*Inputs!J108*Inputs!D54*Inputs!D14*'GM Alloc Factors'!H19/('(Other Computations)'!H190+'(Other Computations)'!H203))</f>
        <v>0</v>
      </c>
      <c r="I1023" s="76">
        <f>IF('(Other Computations)'!I190=0,0,Inputs!K215*Inputs!K108*Inputs!D54*Inputs!D14*'GM Alloc Factors'!I19/('(Other Computations)'!I190+'(Other Computations)'!I203))</f>
        <v>0</v>
      </c>
      <c r="J1023" s="76">
        <f>IF('(Other Computations)'!J190=0,0,Inputs!L215*Inputs!L108*Inputs!D54*Inputs!D14*'GM Alloc Factors'!J19/('(Other Computations)'!J190+'(Other Computations)'!J203))</f>
        <v>0</v>
      </c>
      <c r="K1023" s="43">
        <f t="shared" si="149"/>
        <v>0</v>
      </c>
    </row>
    <row r="1024" spans="1:11" ht="12.75" customHeight="1">
      <c r="A1024" s="61" t="str">
        <f>"         "&amp;Labels!B74</f>
        <v xml:space="preserve">         Customer 6</v>
      </c>
      <c r="B1024" s="76">
        <f>IF('(Other Computations)'!B191=0,0,Inputs!D216*Inputs!D109*Inputs!D55*Inputs!D14*'GM Alloc Factors'!B19/('(Other Computations)'!B191+'(Other Computations)'!B204))</f>
        <v>0</v>
      </c>
      <c r="C1024" s="76">
        <f>IF('(Other Computations)'!C191=0,0,Inputs!E216*Inputs!E109*Inputs!D55*Inputs!D14*'GM Alloc Factors'!C19/('(Other Computations)'!C191+'(Other Computations)'!C204))</f>
        <v>0</v>
      </c>
      <c r="D1024" s="76">
        <f>IF('(Other Computations)'!D191=0,0,Inputs!F216*Inputs!F109*Inputs!D55*Inputs!D14*'GM Alloc Factors'!D19/('(Other Computations)'!D191+'(Other Computations)'!D204))</f>
        <v>0</v>
      </c>
      <c r="E1024" s="76">
        <f>IF('(Other Computations)'!E191=0,0,Inputs!G216*Inputs!G109*Inputs!D55*Inputs!D14*'GM Alloc Factors'!E19/('(Other Computations)'!E191+'(Other Computations)'!E204))</f>
        <v>0</v>
      </c>
      <c r="F1024" s="43">
        <f t="shared" si="148"/>
        <v>0</v>
      </c>
      <c r="G1024" s="76">
        <f>IF('(Other Computations)'!G191=0,0,Inputs!I216*Inputs!I109*Inputs!D55*Inputs!D14*'GM Alloc Factors'!G19/('(Other Computations)'!G191+'(Other Computations)'!G204))</f>
        <v>0</v>
      </c>
      <c r="H1024" s="76">
        <f>IF('(Other Computations)'!H191=0,0,Inputs!J216*Inputs!J109*Inputs!D55*Inputs!D14*'GM Alloc Factors'!H19/('(Other Computations)'!H191+'(Other Computations)'!H204))</f>
        <v>0</v>
      </c>
      <c r="I1024" s="76">
        <f>IF('(Other Computations)'!I191=0,0,Inputs!K216*Inputs!K109*Inputs!D55*Inputs!D14*'GM Alloc Factors'!I19/('(Other Computations)'!I191+'(Other Computations)'!I204))</f>
        <v>0</v>
      </c>
      <c r="J1024" s="76">
        <f>IF('(Other Computations)'!J191=0,0,Inputs!L216*Inputs!L109*Inputs!D55*Inputs!D14*'GM Alloc Factors'!J19/('(Other Computations)'!J191+'(Other Computations)'!J204))</f>
        <v>0</v>
      </c>
      <c r="K1024" s="43">
        <f t="shared" si="149"/>
        <v>0</v>
      </c>
    </row>
    <row r="1025" spans="1:11" ht="12.75" customHeight="1">
      <c r="A1025" s="61" t="str">
        <f>"         "&amp;Labels!B75</f>
        <v xml:space="preserve">         Customer 7</v>
      </c>
      <c r="B1025" s="76">
        <f>IF('(Other Computations)'!B192=0,0,Inputs!D217*Inputs!D110*Inputs!D56*Inputs!D14*'GM Alloc Factors'!B19/('(Other Computations)'!B192+'(Other Computations)'!B205))</f>
        <v>0</v>
      </c>
      <c r="C1025" s="76">
        <f>IF('(Other Computations)'!C192=0,0,Inputs!E217*Inputs!E110*Inputs!D56*Inputs!D14*'GM Alloc Factors'!C19/('(Other Computations)'!C192+'(Other Computations)'!C205))</f>
        <v>0</v>
      </c>
      <c r="D1025" s="76">
        <f>IF('(Other Computations)'!D192=0,0,Inputs!F217*Inputs!F110*Inputs!D56*Inputs!D14*'GM Alloc Factors'!D19/('(Other Computations)'!D192+'(Other Computations)'!D205))</f>
        <v>0</v>
      </c>
      <c r="E1025" s="76">
        <f>IF('(Other Computations)'!E192=0,0,Inputs!G217*Inputs!G110*Inputs!D56*Inputs!D14*'GM Alloc Factors'!E19/('(Other Computations)'!E192+'(Other Computations)'!E205))</f>
        <v>0</v>
      </c>
      <c r="F1025" s="43">
        <f t="shared" si="148"/>
        <v>0</v>
      </c>
      <c r="G1025" s="76">
        <f>IF('(Other Computations)'!G192=0,0,Inputs!I217*Inputs!I110*Inputs!D56*Inputs!D14*'GM Alloc Factors'!G19/('(Other Computations)'!G192+'(Other Computations)'!G205))</f>
        <v>0</v>
      </c>
      <c r="H1025" s="76">
        <f>IF('(Other Computations)'!H192=0,0,Inputs!J217*Inputs!J110*Inputs!D56*Inputs!D14*'GM Alloc Factors'!H19/('(Other Computations)'!H192+'(Other Computations)'!H205))</f>
        <v>0</v>
      </c>
      <c r="I1025" s="76">
        <f>IF('(Other Computations)'!I192=0,0,Inputs!K217*Inputs!K110*Inputs!D56*Inputs!D14*'GM Alloc Factors'!I19/('(Other Computations)'!I192+'(Other Computations)'!I205))</f>
        <v>0</v>
      </c>
      <c r="J1025" s="76">
        <f>IF('(Other Computations)'!J192=0,0,Inputs!L217*Inputs!L110*Inputs!D56*Inputs!D14*'GM Alloc Factors'!J19/('(Other Computations)'!J192+'(Other Computations)'!J205))</f>
        <v>0</v>
      </c>
      <c r="K1025" s="43">
        <f t="shared" si="149"/>
        <v>0</v>
      </c>
    </row>
    <row r="1026" spans="1:11" ht="12.75" customHeight="1">
      <c r="A1026" s="61" t="str">
        <f>"         "&amp;Labels!B76</f>
        <v xml:space="preserve">         Customer 8</v>
      </c>
      <c r="B1026" s="76">
        <f>IF('(Other Computations)'!B193=0,0,Inputs!D218*Inputs!D111*Inputs!D57*Inputs!D14*'GM Alloc Factors'!B19/('(Other Computations)'!B193+'(Other Computations)'!B206))</f>
        <v>0</v>
      </c>
      <c r="C1026" s="76">
        <f>IF('(Other Computations)'!C193=0,0,Inputs!E218*Inputs!E111*Inputs!D57*Inputs!D14*'GM Alloc Factors'!C19/('(Other Computations)'!C193+'(Other Computations)'!C206))</f>
        <v>0</v>
      </c>
      <c r="D1026" s="76">
        <f>IF('(Other Computations)'!D193=0,0,Inputs!F218*Inputs!F111*Inputs!D57*Inputs!D14*'GM Alloc Factors'!D19/('(Other Computations)'!D193+'(Other Computations)'!D206))</f>
        <v>0</v>
      </c>
      <c r="E1026" s="76">
        <f>IF('(Other Computations)'!E193=0,0,Inputs!G218*Inputs!G111*Inputs!D57*Inputs!D14*'GM Alloc Factors'!E19/('(Other Computations)'!E193+'(Other Computations)'!E206))</f>
        <v>0</v>
      </c>
      <c r="F1026" s="43">
        <f t="shared" si="148"/>
        <v>0</v>
      </c>
      <c r="G1026" s="76">
        <f>IF('(Other Computations)'!G193=0,0,Inputs!I218*Inputs!I111*Inputs!D57*Inputs!D14*'GM Alloc Factors'!G19/('(Other Computations)'!G193+'(Other Computations)'!G206))</f>
        <v>0</v>
      </c>
      <c r="H1026" s="76">
        <f>IF('(Other Computations)'!H193=0,0,Inputs!J218*Inputs!J111*Inputs!D57*Inputs!D14*'GM Alloc Factors'!H19/('(Other Computations)'!H193+'(Other Computations)'!H206))</f>
        <v>0</v>
      </c>
      <c r="I1026" s="76">
        <f>IF('(Other Computations)'!I193=0,0,Inputs!K218*Inputs!K111*Inputs!D57*Inputs!D14*'GM Alloc Factors'!I19/('(Other Computations)'!I193+'(Other Computations)'!I206))</f>
        <v>0</v>
      </c>
      <c r="J1026" s="76">
        <f>IF('(Other Computations)'!J193=0,0,Inputs!L218*Inputs!L111*Inputs!D57*Inputs!D14*'GM Alloc Factors'!J19/('(Other Computations)'!J193+'(Other Computations)'!J206))</f>
        <v>0</v>
      </c>
      <c r="K1026" s="43">
        <f t="shared" si="149"/>
        <v>0</v>
      </c>
    </row>
    <row r="1027" spans="1:11" ht="12.75" customHeight="1">
      <c r="A1027" s="61" t="str">
        <f>"         "&amp;Labels!B77</f>
        <v xml:space="preserve">         Customer 9</v>
      </c>
      <c r="B1027" s="76">
        <f>IF('(Other Computations)'!B194=0,0,Inputs!D219*Inputs!D112*Inputs!D58*Inputs!D14*'GM Alloc Factors'!B19/('(Other Computations)'!B194+'(Other Computations)'!B207))</f>
        <v>0</v>
      </c>
      <c r="C1027" s="76">
        <f>IF('(Other Computations)'!C194=0,0,Inputs!E219*Inputs!E112*Inputs!D58*Inputs!D14*'GM Alloc Factors'!C19/('(Other Computations)'!C194+'(Other Computations)'!C207))</f>
        <v>0</v>
      </c>
      <c r="D1027" s="76">
        <f>IF('(Other Computations)'!D194=0,0,Inputs!F219*Inputs!F112*Inputs!D58*Inputs!D14*'GM Alloc Factors'!D19/('(Other Computations)'!D194+'(Other Computations)'!D207))</f>
        <v>0</v>
      </c>
      <c r="E1027" s="76">
        <f>IF('(Other Computations)'!E194=0,0,Inputs!G219*Inputs!G112*Inputs!D58*Inputs!D14*'GM Alloc Factors'!E19/('(Other Computations)'!E194+'(Other Computations)'!E207))</f>
        <v>0</v>
      </c>
      <c r="F1027" s="43">
        <f t="shared" si="148"/>
        <v>0</v>
      </c>
      <c r="G1027" s="76">
        <f>IF('(Other Computations)'!G194=0,0,Inputs!I219*Inputs!I112*Inputs!D58*Inputs!D14*'GM Alloc Factors'!G19/('(Other Computations)'!G194+'(Other Computations)'!G207))</f>
        <v>0</v>
      </c>
      <c r="H1027" s="76">
        <f>IF('(Other Computations)'!H194=0,0,Inputs!J219*Inputs!J112*Inputs!D58*Inputs!D14*'GM Alloc Factors'!H19/('(Other Computations)'!H194+'(Other Computations)'!H207))</f>
        <v>0</v>
      </c>
      <c r="I1027" s="76">
        <f>IF('(Other Computations)'!I194=0,0,Inputs!K219*Inputs!K112*Inputs!D58*Inputs!D14*'GM Alloc Factors'!I19/('(Other Computations)'!I194+'(Other Computations)'!I207))</f>
        <v>0</v>
      </c>
      <c r="J1027" s="76">
        <f>IF('(Other Computations)'!J194=0,0,Inputs!L219*Inputs!L112*Inputs!D58*Inputs!D14*'GM Alloc Factors'!J19/('(Other Computations)'!J194+'(Other Computations)'!J207))</f>
        <v>0</v>
      </c>
      <c r="K1027" s="43">
        <f t="shared" si="149"/>
        <v>0</v>
      </c>
    </row>
    <row r="1028" spans="1:11" ht="12.75" customHeight="1">
      <c r="A1028" s="61" t="str">
        <f>"         "&amp;Labels!B78</f>
        <v xml:space="preserve">         Customer 10</v>
      </c>
      <c r="B1028" s="76">
        <f>IF('(Other Computations)'!B195=0,0,Inputs!D220*Inputs!D113*Inputs!D59*Inputs!D14*'GM Alloc Factors'!B19/('(Other Computations)'!B195+'(Other Computations)'!B208))</f>
        <v>0</v>
      </c>
      <c r="C1028" s="76">
        <f>IF('(Other Computations)'!C195=0,0,Inputs!E220*Inputs!E113*Inputs!D59*Inputs!D14*'GM Alloc Factors'!C19/('(Other Computations)'!C195+'(Other Computations)'!C208))</f>
        <v>0</v>
      </c>
      <c r="D1028" s="76">
        <f>IF('(Other Computations)'!D195=0,0,Inputs!F220*Inputs!F113*Inputs!D59*Inputs!D14*'GM Alloc Factors'!D19/('(Other Computations)'!D195+'(Other Computations)'!D208))</f>
        <v>0</v>
      </c>
      <c r="E1028" s="76">
        <f>IF('(Other Computations)'!E195=0,0,Inputs!G220*Inputs!G113*Inputs!D59*Inputs!D14*'GM Alloc Factors'!E19/('(Other Computations)'!E195+'(Other Computations)'!E208))</f>
        <v>0</v>
      </c>
      <c r="F1028" s="43">
        <f t="shared" si="148"/>
        <v>0</v>
      </c>
      <c r="G1028" s="76">
        <f>IF('(Other Computations)'!G195=0,0,Inputs!I220*Inputs!I113*Inputs!D59*Inputs!D14*'GM Alloc Factors'!G19/('(Other Computations)'!G195+'(Other Computations)'!G208))</f>
        <v>0</v>
      </c>
      <c r="H1028" s="76">
        <f>IF('(Other Computations)'!H195=0,0,Inputs!J220*Inputs!J113*Inputs!D59*Inputs!D14*'GM Alloc Factors'!H19/('(Other Computations)'!H195+'(Other Computations)'!H208))</f>
        <v>0</v>
      </c>
      <c r="I1028" s="76">
        <f>IF('(Other Computations)'!I195=0,0,Inputs!K220*Inputs!K113*Inputs!D59*Inputs!D14*'GM Alloc Factors'!I19/('(Other Computations)'!I195+'(Other Computations)'!I208))</f>
        <v>0</v>
      </c>
      <c r="J1028" s="76">
        <f>IF('(Other Computations)'!J195=0,0,Inputs!L220*Inputs!L113*Inputs!D59*Inputs!D14*'GM Alloc Factors'!J19/('(Other Computations)'!J195+'(Other Computations)'!J208))</f>
        <v>0</v>
      </c>
      <c r="K1028" s="43">
        <f t="shared" si="149"/>
        <v>0</v>
      </c>
    </row>
    <row r="1029" spans="1:11" ht="12.75" customHeight="1">
      <c r="A1029" s="61" t="str">
        <f>"         "&amp;Labels!C68</f>
        <v xml:space="preserve">         Total</v>
      </c>
      <c r="B1029" s="84">
        <f>SUM(B1019:B1028)</f>
        <v>0</v>
      </c>
      <c r="C1029" s="84">
        <f>SUM(C1019:C1028)</f>
        <v>0</v>
      </c>
      <c r="D1029" s="84">
        <f>SUM(D1019:D1028)</f>
        <v>0</v>
      </c>
      <c r="E1029" s="84">
        <f>SUM(E1019:E1028)</f>
        <v>0</v>
      </c>
      <c r="F1029" s="43">
        <f t="shared" si="148"/>
        <v>0</v>
      </c>
      <c r="G1029" s="84">
        <f>SUM(G1019:G1028)</f>
        <v>0</v>
      </c>
      <c r="H1029" s="84">
        <f>SUM(H1019:H1028)</f>
        <v>0</v>
      </c>
      <c r="I1029" s="84">
        <f>SUM(I1019:I1028)</f>
        <v>0</v>
      </c>
      <c r="J1029" s="84">
        <f>SUM(J1019:J1028)</f>
        <v>0</v>
      </c>
      <c r="K1029" s="43">
        <f t="shared" si="149"/>
        <v>0</v>
      </c>
    </row>
    <row r="1030" spans="1:11" ht="12.75" customHeight="1">
      <c r="A1030" s="61" t="str">
        <f>"      "&amp;Labels!B86</f>
        <v xml:space="preserve">      Q 2</v>
      </c>
      <c r="B1030" s="84"/>
      <c r="C1030" s="84"/>
      <c r="D1030" s="84"/>
      <c r="E1030" s="84"/>
      <c r="F1030" s="43"/>
      <c r="G1030" s="84"/>
      <c r="H1030" s="84"/>
      <c r="I1030" s="84"/>
      <c r="J1030" s="84"/>
      <c r="K1030" s="43"/>
    </row>
    <row r="1031" spans="1:11" ht="12.75" customHeight="1">
      <c r="A1031" s="61" t="str">
        <f>"         "&amp;Labels!B69</f>
        <v xml:space="preserve">         Customer 1</v>
      </c>
      <c r="B1031" s="76">
        <f>IF('(Other Computations)'!B186=0,0,Inputs!D211*Inputs!D104*Inputs!E50*Inputs!D14*'GM Alloc Factors'!B20/('(Other Computations)'!B186+'(Other Computations)'!B199))</f>
        <v>0</v>
      </c>
      <c r="C1031" s="76">
        <f>IF('(Other Computations)'!C186=0,0,Inputs!E211*Inputs!E104*Inputs!E50*Inputs!D14*'GM Alloc Factors'!C20/('(Other Computations)'!C186+'(Other Computations)'!C199))</f>
        <v>0</v>
      </c>
      <c r="D1031" s="76">
        <f>IF('(Other Computations)'!D186=0,0,Inputs!F211*Inputs!F104*Inputs!E50*Inputs!D14*'GM Alloc Factors'!D20/('(Other Computations)'!D186+'(Other Computations)'!D199))</f>
        <v>0</v>
      </c>
      <c r="E1031" s="76">
        <f>IF('(Other Computations)'!E186=0,0,Inputs!G211*Inputs!G104*Inputs!E50*Inputs!D14*'GM Alloc Factors'!E20/('(Other Computations)'!E186+'(Other Computations)'!E199))</f>
        <v>0</v>
      </c>
      <c r="F1031" s="43">
        <f t="shared" ref="F1031:F1041" si="150">SUM(B1031:E1031)</f>
        <v>0</v>
      </c>
      <c r="G1031" s="76">
        <f>IF('(Other Computations)'!G186=0,0,Inputs!I211*Inputs!I104*Inputs!E50*Inputs!D14*'GM Alloc Factors'!G20/('(Other Computations)'!G186+'(Other Computations)'!G199))</f>
        <v>0</v>
      </c>
      <c r="H1031" s="76">
        <f>IF('(Other Computations)'!H186=0,0,Inputs!J211*Inputs!J104*Inputs!E50*Inputs!D14*'GM Alloc Factors'!H20/('(Other Computations)'!H186+'(Other Computations)'!H199))</f>
        <v>0</v>
      </c>
      <c r="I1031" s="76">
        <f>IF('(Other Computations)'!I186=0,0,Inputs!K211*Inputs!K104*Inputs!E50*Inputs!D14*'GM Alloc Factors'!I20/('(Other Computations)'!I186+'(Other Computations)'!I199))</f>
        <v>0</v>
      </c>
      <c r="J1031" s="76">
        <f>IF('(Other Computations)'!J186=0,0,Inputs!L211*Inputs!L104*Inputs!E50*Inputs!D14*'GM Alloc Factors'!J20/('(Other Computations)'!J186+'(Other Computations)'!J199))</f>
        <v>0</v>
      </c>
      <c r="K1031" s="43">
        <f t="shared" ref="K1031:K1041" si="151">SUM(G1031:J1031)</f>
        <v>0</v>
      </c>
    </row>
    <row r="1032" spans="1:11" ht="12.75" customHeight="1">
      <c r="A1032" s="61" t="str">
        <f>"         "&amp;Labels!B70</f>
        <v xml:space="preserve">         Customer 2</v>
      </c>
      <c r="B1032" s="76">
        <f>IF('(Other Computations)'!B187=0,0,Inputs!D212*Inputs!D105*Inputs!E51*Inputs!D14*'GM Alloc Factors'!B20/('(Other Computations)'!B187+'(Other Computations)'!B200))</f>
        <v>0</v>
      </c>
      <c r="C1032" s="76">
        <f>IF('(Other Computations)'!C187=0,0,Inputs!E212*Inputs!E105*Inputs!E51*Inputs!D14*'GM Alloc Factors'!C20/('(Other Computations)'!C187+'(Other Computations)'!C200))</f>
        <v>0</v>
      </c>
      <c r="D1032" s="76">
        <f>IF('(Other Computations)'!D187=0,0,Inputs!F212*Inputs!F105*Inputs!E51*Inputs!D14*'GM Alloc Factors'!D20/('(Other Computations)'!D187+'(Other Computations)'!D200))</f>
        <v>0</v>
      </c>
      <c r="E1032" s="76">
        <f>IF('(Other Computations)'!E187=0,0,Inputs!G212*Inputs!G105*Inputs!E51*Inputs!D14*'GM Alloc Factors'!E20/('(Other Computations)'!E187+'(Other Computations)'!E200))</f>
        <v>0</v>
      </c>
      <c r="F1032" s="43">
        <f t="shared" si="150"/>
        <v>0</v>
      </c>
      <c r="G1032" s="76">
        <f>IF('(Other Computations)'!G187=0,0,Inputs!I212*Inputs!I105*Inputs!E51*Inputs!D14*'GM Alloc Factors'!G20/('(Other Computations)'!G187+'(Other Computations)'!G200))</f>
        <v>0</v>
      </c>
      <c r="H1032" s="76">
        <f>IF('(Other Computations)'!H187=0,0,Inputs!J212*Inputs!J105*Inputs!E51*Inputs!D14*'GM Alloc Factors'!H20/('(Other Computations)'!H187+'(Other Computations)'!H200))</f>
        <v>0</v>
      </c>
      <c r="I1032" s="76">
        <f>IF('(Other Computations)'!I187=0,0,Inputs!K212*Inputs!K105*Inputs!E51*Inputs!D14*'GM Alloc Factors'!I20/('(Other Computations)'!I187+'(Other Computations)'!I200))</f>
        <v>0</v>
      </c>
      <c r="J1032" s="76">
        <f>IF('(Other Computations)'!J187=0,0,Inputs!L212*Inputs!L105*Inputs!E51*Inputs!D14*'GM Alloc Factors'!J20/('(Other Computations)'!J187+'(Other Computations)'!J200))</f>
        <v>0</v>
      </c>
      <c r="K1032" s="43">
        <f t="shared" si="151"/>
        <v>0</v>
      </c>
    </row>
    <row r="1033" spans="1:11" ht="12.75" customHeight="1">
      <c r="A1033" s="61" t="str">
        <f>"         "&amp;Labels!B71</f>
        <v xml:space="preserve">         Customer 3</v>
      </c>
      <c r="B1033" s="76">
        <f>IF('(Other Computations)'!B188=0,0,Inputs!D213*Inputs!D106*Inputs!E52*Inputs!D14*'GM Alloc Factors'!B20/('(Other Computations)'!B188+'(Other Computations)'!B201))</f>
        <v>0</v>
      </c>
      <c r="C1033" s="76">
        <f>IF('(Other Computations)'!C188=0,0,Inputs!E213*Inputs!E106*Inputs!E52*Inputs!D14*'GM Alloc Factors'!C20/('(Other Computations)'!C188+'(Other Computations)'!C201))</f>
        <v>0</v>
      </c>
      <c r="D1033" s="76">
        <f>IF('(Other Computations)'!D188=0,0,Inputs!F213*Inputs!F106*Inputs!E52*Inputs!D14*'GM Alloc Factors'!D20/('(Other Computations)'!D188+'(Other Computations)'!D201))</f>
        <v>0</v>
      </c>
      <c r="E1033" s="76">
        <f>IF('(Other Computations)'!E188=0,0,Inputs!G213*Inputs!G106*Inputs!E52*Inputs!D14*'GM Alloc Factors'!E20/('(Other Computations)'!E188+'(Other Computations)'!E201))</f>
        <v>0</v>
      </c>
      <c r="F1033" s="43">
        <f t="shared" si="150"/>
        <v>0</v>
      </c>
      <c r="G1033" s="76">
        <f>IF('(Other Computations)'!G188=0,0,Inputs!I213*Inputs!I106*Inputs!E52*Inputs!D14*'GM Alloc Factors'!G20/('(Other Computations)'!G188+'(Other Computations)'!G201))</f>
        <v>0</v>
      </c>
      <c r="H1033" s="76">
        <f>IF('(Other Computations)'!H188=0,0,Inputs!J213*Inputs!J106*Inputs!E52*Inputs!D14*'GM Alloc Factors'!H20/('(Other Computations)'!H188+'(Other Computations)'!H201))</f>
        <v>0</v>
      </c>
      <c r="I1033" s="76">
        <f>IF('(Other Computations)'!I188=0,0,Inputs!K213*Inputs!K106*Inputs!E52*Inputs!D14*'GM Alloc Factors'!I20/('(Other Computations)'!I188+'(Other Computations)'!I201))</f>
        <v>0</v>
      </c>
      <c r="J1033" s="76">
        <f>IF('(Other Computations)'!J188=0,0,Inputs!L213*Inputs!L106*Inputs!E52*Inputs!D14*'GM Alloc Factors'!J20/('(Other Computations)'!J188+'(Other Computations)'!J201))</f>
        <v>0</v>
      </c>
      <c r="K1033" s="43">
        <f t="shared" si="151"/>
        <v>0</v>
      </c>
    </row>
    <row r="1034" spans="1:11" ht="12.75" customHeight="1">
      <c r="A1034" s="61" t="str">
        <f>"         "&amp;Labels!B72</f>
        <v xml:space="preserve">         Customer 4</v>
      </c>
      <c r="B1034" s="76">
        <f>IF('(Other Computations)'!B189=0,0,Inputs!D214*Inputs!D107*Inputs!E53*Inputs!D14*'GM Alloc Factors'!B20/('(Other Computations)'!B189+'(Other Computations)'!B202))</f>
        <v>0</v>
      </c>
      <c r="C1034" s="76">
        <f>IF('(Other Computations)'!C189=0,0,Inputs!E214*Inputs!E107*Inputs!E53*Inputs!D14*'GM Alloc Factors'!C20/('(Other Computations)'!C189+'(Other Computations)'!C202))</f>
        <v>0</v>
      </c>
      <c r="D1034" s="76">
        <f>IF('(Other Computations)'!D189=0,0,Inputs!F214*Inputs!F107*Inputs!E53*Inputs!D14*'GM Alloc Factors'!D20/('(Other Computations)'!D189+'(Other Computations)'!D202))</f>
        <v>0</v>
      </c>
      <c r="E1034" s="76">
        <f>IF('(Other Computations)'!E189=0,0,Inputs!G214*Inputs!G107*Inputs!E53*Inputs!D14*'GM Alloc Factors'!E20/('(Other Computations)'!E189+'(Other Computations)'!E202))</f>
        <v>0</v>
      </c>
      <c r="F1034" s="43">
        <f t="shared" si="150"/>
        <v>0</v>
      </c>
      <c r="G1034" s="76">
        <f>IF('(Other Computations)'!G189=0,0,Inputs!I214*Inputs!I107*Inputs!E53*Inputs!D14*'GM Alloc Factors'!G20/('(Other Computations)'!G189+'(Other Computations)'!G202))</f>
        <v>0</v>
      </c>
      <c r="H1034" s="76">
        <f>IF('(Other Computations)'!H189=0,0,Inputs!J214*Inputs!J107*Inputs!E53*Inputs!D14*'GM Alloc Factors'!H20/('(Other Computations)'!H189+'(Other Computations)'!H202))</f>
        <v>0</v>
      </c>
      <c r="I1034" s="76">
        <f>IF('(Other Computations)'!I189=0,0,Inputs!K214*Inputs!K107*Inputs!E53*Inputs!D14*'GM Alloc Factors'!I20/('(Other Computations)'!I189+'(Other Computations)'!I202))</f>
        <v>0</v>
      </c>
      <c r="J1034" s="76">
        <f>IF('(Other Computations)'!J189=0,0,Inputs!L214*Inputs!L107*Inputs!E53*Inputs!D14*'GM Alloc Factors'!J20/('(Other Computations)'!J189+'(Other Computations)'!J202))</f>
        <v>0</v>
      </c>
      <c r="K1034" s="43">
        <f t="shared" si="151"/>
        <v>0</v>
      </c>
    </row>
    <row r="1035" spans="1:11" ht="12.75" customHeight="1">
      <c r="A1035" s="61" t="str">
        <f>"         "&amp;Labels!B73</f>
        <v xml:space="preserve">         Customer 5</v>
      </c>
      <c r="B1035" s="76">
        <f>IF('(Other Computations)'!B190=0,0,Inputs!D215*Inputs!D108*Inputs!E54*Inputs!D14*'GM Alloc Factors'!B20/('(Other Computations)'!B190+'(Other Computations)'!B203))</f>
        <v>0</v>
      </c>
      <c r="C1035" s="76">
        <f>IF('(Other Computations)'!C190=0,0,Inputs!E215*Inputs!E108*Inputs!E54*Inputs!D14*'GM Alloc Factors'!C20/('(Other Computations)'!C190+'(Other Computations)'!C203))</f>
        <v>0</v>
      </c>
      <c r="D1035" s="76">
        <f>IF('(Other Computations)'!D190=0,0,Inputs!F215*Inputs!F108*Inputs!E54*Inputs!D14*'GM Alloc Factors'!D20/('(Other Computations)'!D190+'(Other Computations)'!D203))</f>
        <v>0</v>
      </c>
      <c r="E1035" s="76">
        <f>IF('(Other Computations)'!E190=0,0,Inputs!G215*Inputs!G108*Inputs!E54*Inputs!D14*'GM Alloc Factors'!E20/('(Other Computations)'!E190+'(Other Computations)'!E203))</f>
        <v>0</v>
      </c>
      <c r="F1035" s="43">
        <f t="shared" si="150"/>
        <v>0</v>
      </c>
      <c r="G1035" s="76">
        <f>IF('(Other Computations)'!G190=0,0,Inputs!I215*Inputs!I108*Inputs!E54*Inputs!D14*'GM Alloc Factors'!G20/('(Other Computations)'!G190+'(Other Computations)'!G203))</f>
        <v>0</v>
      </c>
      <c r="H1035" s="76">
        <f>IF('(Other Computations)'!H190=0,0,Inputs!J215*Inputs!J108*Inputs!E54*Inputs!D14*'GM Alloc Factors'!H20/('(Other Computations)'!H190+'(Other Computations)'!H203))</f>
        <v>0</v>
      </c>
      <c r="I1035" s="76">
        <f>IF('(Other Computations)'!I190=0,0,Inputs!K215*Inputs!K108*Inputs!E54*Inputs!D14*'GM Alloc Factors'!I20/('(Other Computations)'!I190+'(Other Computations)'!I203))</f>
        <v>0</v>
      </c>
      <c r="J1035" s="76">
        <f>IF('(Other Computations)'!J190=0,0,Inputs!L215*Inputs!L108*Inputs!E54*Inputs!D14*'GM Alloc Factors'!J20/('(Other Computations)'!J190+'(Other Computations)'!J203))</f>
        <v>0</v>
      </c>
      <c r="K1035" s="43">
        <f t="shared" si="151"/>
        <v>0</v>
      </c>
    </row>
    <row r="1036" spans="1:11" ht="12.75" customHeight="1">
      <c r="A1036" s="61" t="str">
        <f>"         "&amp;Labels!B74</f>
        <v xml:space="preserve">         Customer 6</v>
      </c>
      <c r="B1036" s="76">
        <f>IF('(Other Computations)'!B191=0,0,Inputs!D216*Inputs!D109*Inputs!E55*Inputs!D14*'GM Alloc Factors'!B20/('(Other Computations)'!B191+'(Other Computations)'!B204))</f>
        <v>0</v>
      </c>
      <c r="C1036" s="76">
        <f>IF('(Other Computations)'!C191=0,0,Inputs!E216*Inputs!E109*Inputs!E55*Inputs!D14*'GM Alloc Factors'!C20/('(Other Computations)'!C191+'(Other Computations)'!C204))</f>
        <v>0</v>
      </c>
      <c r="D1036" s="76">
        <f>IF('(Other Computations)'!D191=0,0,Inputs!F216*Inputs!F109*Inputs!E55*Inputs!D14*'GM Alloc Factors'!D20/('(Other Computations)'!D191+'(Other Computations)'!D204))</f>
        <v>0</v>
      </c>
      <c r="E1036" s="76">
        <f>IF('(Other Computations)'!E191=0,0,Inputs!G216*Inputs!G109*Inputs!E55*Inputs!D14*'GM Alloc Factors'!E20/('(Other Computations)'!E191+'(Other Computations)'!E204))</f>
        <v>0</v>
      </c>
      <c r="F1036" s="43">
        <f t="shared" si="150"/>
        <v>0</v>
      </c>
      <c r="G1036" s="76">
        <f>IF('(Other Computations)'!G191=0,0,Inputs!I216*Inputs!I109*Inputs!E55*Inputs!D14*'GM Alloc Factors'!G20/('(Other Computations)'!G191+'(Other Computations)'!G204))</f>
        <v>0</v>
      </c>
      <c r="H1036" s="76">
        <f>IF('(Other Computations)'!H191=0,0,Inputs!J216*Inputs!J109*Inputs!E55*Inputs!D14*'GM Alloc Factors'!H20/('(Other Computations)'!H191+'(Other Computations)'!H204))</f>
        <v>0</v>
      </c>
      <c r="I1036" s="76">
        <f>IF('(Other Computations)'!I191=0,0,Inputs!K216*Inputs!K109*Inputs!E55*Inputs!D14*'GM Alloc Factors'!I20/('(Other Computations)'!I191+'(Other Computations)'!I204))</f>
        <v>0</v>
      </c>
      <c r="J1036" s="76">
        <f>IF('(Other Computations)'!J191=0,0,Inputs!L216*Inputs!L109*Inputs!E55*Inputs!D14*'GM Alloc Factors'!J20/('(Other Computations)'!J191+'(Other Computations)'!J204))</f>
        <v>0</v>
      </c>
      <c r="K1036" s="43">
        <f t="shared" si="151"/>
        <v>0</v>
      </c>
    </row>
    <row r="1037" spans="1:11" ht="12.75" customHeight="1">
      <c r="A1037" s="61" t="str">
        <f>"         "&amp;Labels!B75</f>
        <v xml:space="preserve">         Customer 7</v>
      </c>
      <c r="B1037" s="76">
        <f>IF('(Other Computations)'!B192=0,0,Inputs!D217*Inputs!D110*Inputs!E56*Inputs!D14*'GM Alloc Factors'!B20/('(Other Computations)'!B192+'(Other Computations)'!B205))</f>
        <v>0</v>
      </c>
      <c r="C1037" s="76">
        <f>IF('(Other Computations)'!C192=0,0,Inputs!E217*Inputs!E110*Inputs!E56*Inputs!D14*'GM Alloc Factors'!C20/('(Other Computations)'!C192+'(Other Computations)'!C205))</f>
        <v>0</v>
      </c>
      <c r="D1037" s="76">
        <f>IF('(Other Computations)'!D192=0,0,Inputs!F217*Inputs!F110*Inputs!E56*Inputs!D14*'GM Alloc Factors'!D20/('(Other Computations)'!D192+'(Other Computations)'!D205))</f>
        <v>0</v>
      </c>
      <c r="E1037" s="76">
        <f>IF('(Other Computations)'!E192=0,0,Inputs!G217*Inputs!G110*Inputs!E56*Inputs!D14*'GM Alloc Factors'!E20/('(Other Computations)'!E192+'(Other Computations)'!E205))</f>
        <v>0</v>
      </c>
      <c r="F1037" s="43">
        <f t="shared" si="150"/>
        <v>0</v>
      </c>
      <c r="G1037" s="76">
        <f>IF('(Other Computations)'!G192=0,0,Inputs!I217*Inputs!I110*Inputs!E56*Inputs!D14*'GM Alloc Factors'!G20/('(Other Computations)'!G192+'(Other Computations)'!G205))</f>
        <v>0</v>
      </c>
      <c r="H1037" s="76">
        <f>IF('(Other Computations)'!H192=0,0,Inputs!J217*Inputs!J110*Inputs!E56*Inputs!D14*'GM Alloc Factors'!H20/('(Other Computations)'!H192+'(Other Computations)'!H205))</f>
        <v>0</v>
      </c>
      <c r="I1037" s="76">
        <f>IF('(Other Computations)'!I192=0,0,Inputs!K217*Inputs!K110*Inputs!E56*Inputs!D14*'GM Alloc Factors'!I20/('(Other Computations)'!I192+'(Other Computations)'!I205))</f>
        <v>0</v>
      </c>
      <c r="J1037" s="76">
        <f>IF('(Other Computations)'!J192=0,0,Inputs!L217*Inputs!L110*Inputs!E56*Inputs!D14*'GM Alloc Factors'!J20/('(Other Computations)'!J192+'(Other Computations)'!J205))</f>
        <v>0</v>
      </c>
      <c r="K1037" s="43">
        <f t="shared" si="151"/>
        <v>0</v>
      </c>
    </row>
    <row r="1038" spans="1:11" ht="12.75" customHeight="1">
      <c r="A1038" s="61" t="str">
        <f>"         "&amp;Labels!B76</f>
        <v xml:space="preserve">         Customer 8</v>
      </c>
      <c r="B1038" s="76">
        <f>IF('(Other Computations)'!B193=0,0,Inputs!D218*Inputs!D111*Inputs!E57*Inputs!D14*'GM Alloc Factors'!B20/('(Other Computations)'!B193+'(Other Computations)'!B206))</f>
        <v>0</v>
      </c>
      <c r="C1038" s="76">
        <f>IF('(Other Computations)'!C193=0,0,Inputs!E218*Inputs!E111*Inputs!E57*Inputs!D14*'GM Alloc Factors'!C20/('(Other Computations)'!C193+'(Other Computations)'!C206))</f>
        <v>0</v>
      </c>
      <c r="D1038" s="76">
        <f>IF('(Other Computations)'!D193=0,0,Inputs!F218*Inputs!F111*Inputs!E57*Inputs!D14*'GM Alloc Factors'!D20/('(Other Computations)'!D193+'(Other Computations)'!D206))</f>
        <v>0</v>
      </c>
      <c r="E1038" s="76">
        <f>IF('(Other Computations)'!E193=0,0,Inputs!G218*Inputs!G111*Inputs!E57*Inputs!D14*'GM Alloc Factors'!E20/('(Other Computations)'!E193+'(Other Computations)'!E206))</f>
        <v>0</v>
      </c>
      <c r="F1038" s="43">
        <f t="shared" si="150"/>
        <v>0</v>
      </c>
      <c r="G1038" s="76">
        <f>IF('(Other Computations)'!G193=0,0,Inputs!I218*Inputs!I111*Inputs!E57*Inputs!D14*'GM Alloc Factors'!G20/('(Other Computations)'!G193+'(Other Computations)'!G206))</f>
        <v>0</v>
      </c>
      <c r="H1038" s="76">
        <f>IF('(Other Computations)'!H193=0,0,Inputs!J218*Inputs!J111*Inputs!E57*Inputs!D14*'GM Alloc Factors'!H20/('(Other Computations)'!H193+'(Other Computations)'!H206))</f>
        <v>0</v>
      </c>
      <c r="I1038" s="76">
        <f>IF('(Other Computations)'!I193=0,0,Inputs!K218*Inputs!K111*Inputs!E57*Inputs!D14*'GM Alloc Factors'!I20/('(Other Computations)'!I193+'(Other Computations)'!I206))</f>
        <v>0</v>
      </c>
      <c r="J1038" s="76">
        <f>IF('(Other Computations)'!J193=0,0,Inputs!L218*Inputs!L111*Inputs!E57*Inputs!D14*'GM Alloc Factors'!J20/('(Other Computations)'!J193+'(Other Computations)'!J206))</f>
        <v>0</v>
      </c>
      <c r="K1038" s="43">
        <f t="shared" si="151"/>
        <v>0</v>
      </c>
    </row>
    <row r="1039" spans="1:11" ht="12.75" customHeight="1">
      <c r="A1039" s="61" t="str">
        <f>"         "&amp;Labels!B77</f>
        <v xml:space="preserve">         Customer 9</v>
      </c>
      <c r="B1039" s="76">
        <f>IF('(Other Computations)'!B194=0,0,Inputs!D219*Inputs!D112*Inputs!E58*Inputs!D14*'GM Alloc Factors'!B20/('(Other Computations)'!B194+'(Other Computations)'!B207))</f>
        <v>0</v>
      </c>
      <c r="C1039" s="76">
        <f>IF('(Other Computations)'!C194=0,0,Inputs!E219*Inputs!E112*Inputs!E58*Inputs!D14*'GM Alloc Factors'!C20/('(Other Computations)'!C194+'(Other Computations)'!C207))</f>
        <v>0</v>
      </c>
      <c r="D1039" s="76">
        <f>IF('(Other Computations)'!D194=0,0,Inputs!F219*Inputs!F112*Inputs!E58*Inputs!D14*'GM Alloc Factors'!D20/('(Other Computations)'!D194+'(Other Computations)'!D207))</f>
        <v>0</v>
      </c>
      <c r="E1039" s="76">
        <f>IF('(Other Computations)'!E194=0,0,Inputs!G219*Inputs!G112*Inputs!E58*Inputs!D14*'GM Alloc Factors'!E20/('(Other Computations)'!E194+'(Other Computations)'!E207))</f>
        <v>0</v>
      </c>
      <c r="F1039" s="43">
        <f t="shared" si="150"/>
        <v>0</v>
      </c>
      <c r="G1039" s="76">
        <f>IF('(Other Computations)'!G194=0,0,Inputs!I219*Inputs!I112*Inputs!E58*Inputs!D14*'GM Alloc Factors'!G20/('(Other Computations)'!G194+'(Other Computations)'!G207))</f>
        <v>0</v>
      </c>
      <c r="H1039" s="76">
        <f>IF('(Other Computations)'!H194=0,0,Inputs!J219*Inputs!J112*Inputs!E58*Inputs!D14*'GM Alloc Factors'!H20/('(Other Computations)'!H194+'(Other Computations)'!H207))</f>
        <v>0</v>
      </c>
      <c r="I1039" s="76">
        <f>IF('(Other Computations)'!I194=0,0,Inputs!K219*Inputs!K112*Inputs!E58*Inputs!D14*'GM Alloc Factors'!I20/('(Other Computations)'!I194+'(Other Computations)'!I207))</f>
        <v>0</v>
      </c>
      <c r="J1039" s="76">
        <f>IF('(Other Computations)'!J194=0,0,Inputs!L219*Inputs!L112*Inputs!E58*Inputs!D14*'GM Alloc Factors'!J20/('(Other Computations)'!J194+'(Other Computations)'!J207))</f>
        <v>0</v>
      </c>
      <c r="K1039" s="43">
        <f t="shared" si="151"/>
        <v>0</v>
      </c>
    </row>
    <row r="1040" spans="1:11" ht="12.75" customHeight="1">
      <c r="A1040" s="61" t="str">
        <f>"         "&amp;Labels!B78</f>
        <v xml:space="preserve">         Customer 10</v>
      </c>
      <c r="B1040" s="76">
        <f>IF('(Other Computations)'!B195=0,0,Inputs!D220*Inputs!D113*Inputs!E59*Inputs!D14*'GM Alloc Factors'!B20/('(Other Computations)'!B195+'(Other Computations)'!B208))</f>
        <v>0</v>
      </c>
      <c r="C1040" s="76">
        <f>IF('(Other Computations)'!C195=0,0,Inputs!E220*Inputs!E113*Inputs!E59*Inputs!D14*'GM Alloc Factors'!C20/('(Other Computations)'!C195+'(Other Computations)'!C208))</f>
        <v>0</v>
      </c>
      <c r="D1040" s="76">
        <f>IF('(Other Computations)'!D195=0,0,Inputs!F220*Inputs!F113*Inputs!E59*Inputs!D14*'GM Alloc Factors'!D20/('(Other Computations)'!D195+'(Other Computations)'!D208))</f>
        <v>0</v>
      </c>
      <c r="E1040" s="76">
        <f>IF('(Other Computations)'!E195=0,0,Inputs!G220*Inputs!G113*Inputs!E59*Inputs!D14*'GM Alloc Factors'!E20/('(Other Computations)'!E195+'(Other Computations)'!E208))</f>
        <v>0</v>
      </c>
      <c r="F1040" s="43">
        <f t="shared" si="150"/>
        <v>0</v>
      </c>
      <c r="G1040" s="76">
        <f>IF('(Other Computations)'!G195=0,0,Inputs!I220*Inputs!I113*Inputs!E59*Inputs!D14*'GM Alloc Factors'!G20/('(Other Computations)'!G195+'(Other Computations)'!G208))</f>
        <v>0</v>
      </c>
      <c r="H1040" s="76">
        <f>IF('(Other Computations)'!H195=0,0,Inputs!J220*Inputs!J113*Inputs!E59*Inputs!D14*'GM Alloc Factors'!H20/('(Other Computations)'!H195+'(Other Computations)'!H208))</f>
        <v>0</v>
      </c>
      <c r="I1040" s="76">
        <f>IF('(Other Computations)'!I195=0,0,Inputs!K220*Inputs!K113*Inputs!E59*Inputs!D14*'GM Alloc Factors'!I20/('(Other Computations)'!I195+'(Other Computations)'!I208))</f>
        <v>0</v>
      </c>
      <c r="J1040" s="76">
        <f>IF('(Other Computations)'!J195=0,0,Inputs!L220*Inputs!L113*Inputs!E59*Inputs!D14*'GM Alloc Factors'!J20/('(Other Computations)'!J195+'(Other Computations)'!J208))</f>
        <v>0</v>
      </c>
      <c r="K1040" s="43">
        <f t="shared" si="151"/>
        <v>0</v>
      </c>
    </row>
    <row r="1041" spans="1:11" ht="12.75" customHeight="1">
      <c r="A1041" s="61" t="str">
        <f>"         "&amp;Labels!C68</f>
        <v xml:space="preserve">         Total</v>
      </c>
      <c r="B1041" s="84">
        <f>SUM(B1031:B1040)</f>
        <v>0</v>
      </c>
      <c r="C1041" s="84">
        <f>SUM(C1031:C1040)</f>
        <v>0</v>
      </c>
      <c r="D1041" s="84">
        <f>SUM(D1031:D1040)</f>
        <v>0</v>
      </c>
      <c r="E1041" s="84">
        <f>SUM(E1031:E1040)</f>
        <v>0</v>
      </c>
      <c r="F1041" s="43">
        <f t="shared" si="150"/>
        <v>0</v>
      </c>
      <c r="G1041" s="84">
        <f>SUM(G1031:G1040)</f>
        <v>0</v>
      </c>
      <c r="H1041" s="84">
        <f>SUM(H1031:H1040)</f>
        <v>0</v>
      </c>
      <c r="I1041" s="84">
        <f>SUM(I1031:I1040)</f>
        <v>0</v>
      </c>
      <c r="J1041" s="84">
        <f>SUM(J1031:J1040)</f>
        <v>0</v>
      </c>
      <c r="K1041" s="43">
        <f t="shared" si="151"/>
        <v>0</v>
      </c>
    </row>
    <row r="1042" spans="1:11" ht="12.75" customHeight="1">
      <c r="A1042" s="61" t="str">
        <f>"      "&amp;Labels!B87</f>
        <v xml:space="preserve">      Q 3</v>
      </c>
      <c r="B1042" s="84"/>
      <c r="C1042" s="84"/>
      <c r="D1042" s="84"/>
      <c r="E1042" s="84"/>
      <c r="F1042" s="43"/>
      <c r="G1042" s="84"/>
      <c r="H1042" s="84"/>
      <c r="I1042" s="84"/>
      <c r="J1042" s="84"/>
      <c r="K1042" s="43"/>
    </row>
    <row r="1043" spans="1:11" ht="12.75" customHeight="1">
      <c r="A1043" s="61" t="str">
        <f>"         "&amp;Labels!B69</f>
        <v xml:space="preserve">         Customer 1</v>
      </c>
      <c r="B1043" s="76">
        <f>IF('(Other Computations)'!B186=0,0,Inputs!D211*Inputs!D104*Inputs!F50*Inputs!D14*'GM Alloc Factors'!B21/('(Other Computations)'!B186+'(Other Computations)'!B199))</f>
        <v>0</v>
      </c>
      <c r="C1043" s="76">
        <f>IF('(Other Computations)'!C186=0,0,Inputs!E211*Inputs!E104*Inputs!F50*Inputs!D14*'GM Alloc Factors'!C21/('(Other Computations)'!C186+'(Other Computations)'!C199))</f>
        <v>0</v>
      </c>
      <c r="D1043" s="76">
        <f>IF('(Other Computations)'!D186=0,0,Inputs!F211*Inputs!F104*Inputs!F50*Inputs!D14*'GM Alloc Factors'!D21/('(Other Computations)'!D186+'(Other Computations)'!D199))</f>
        <v>0</v>
      </c>
      <c r="E1043" s="76">
        <f>IF('(Other Computations)'!E186=0,0,Inputs!G211*Inputs!G104*Inputs!F50*Inputs!D14*'GM Alloc Factors'!E21/('(Other Computations)'!E186+'(Other Computations)'!E199))</f>
        <v>0</v>
      </c>
      <c r="F1043" s="43">
        <f t="shared" ref="F1043:F1053" si="152">SUM(B1043:E1043)</f>
        <v>0</v>
      </c>
      <c r="G1043" s="76">
        <f>IF('(Other Computations)'!G186=0,0,Inputs!I211*Inputs!I104*Inputs!F50*Inputs!D14*'GM Alloc Factors'!G21/('(Other Computations)'!G186+'(Other Computations)'!G199))</f>
        <v>0</v>
      </c>
      <c r="H1043" s="76">
        <f>IF('(Other Computations)'!H186=0,0,Inputs!J211*Inputs!J104*Inputs!F50*Inputs!D14*'GM Alloc Factors'!H21/('(Other Computations)'!H186+'(Other Computations)'!H199))</f>
        <v>0</v>
      </c>
      <c r="I1043" s="76">
        <f>IF('(Other Computations)'!I186=0,0,Inputs!K211*Inputs!K104*Inputs!F50*Inputs!D14*'GM Alloc Factors'!I21/('(Other Computations)'!I186+'(Other Computations)'!I199))</f>
        <v>0</v>
      </c>
      <c r="J1043" s="76">
        <f>IF('(Other Computations)'!J186=0,0,Inputs!L211*Inputs!L104*Inputs!F50*Inputs!D14*'GM Alloc Factors'!J21/('(Other Computations)'!J186+'(Other Computations)'!J199))</f>
        <v>0</v>
      </c>
      <c r="K1043" s="43">
        <f t="shared" ref="K1043:K1053" si="153">SUM(G1043:J1043)</f>
        <v>0</v>
      </c>
    </row>
    <row r="1044" spans="1:11" ht="12.75" customHeight="1">
      <c r="A1044" s="61" t="str">
        <f>"         "&amp;Labels!B70</f>
        <v xml:space="preserve">         Customer 2</v>
      </c>
      <c r="B1044" s="76">
        <f>IF('(Other Computations)'!B187=0,0,Inputs!D212*Inputs!D105*Inputs!F51*Inputs!D14*'GM Alloc Factors'!B21/('(Other Computations)'!B187+'(Other Computations)'!B200))</f>
        <v>0</v>
      </c>
      <c r="C1044" s="76">
        <f>IF('(Other Computations)'!C187=0,0,Inputs!E212*Inputs!E105*Inputs!F51*Inputs!D14*'GM Alloc Factors'!C21/('(Other Computations)'!C187+'(Other Computations)'!C200))</f>
        <v>0</v>
      </c>
      <c r="D1044" s="76">
        <f>IF('(Other Computations)'!D187=0,0,Inputs!F212*Inputs!F105*Inputs!F51*Inputs!D14*'GM Alloc Factors'!D21/('(Other Computations)'!D187+'(Other Computations)'!D200))</f>
        <v>0</v>
      </c>
      <c r="E1044" s="76">
        <f>IF('(Other Computations)'!E187=0,0,Inputs!G212*Inputs!G105*Inputs!F51*Inputs!D14*'GM Alloc Factors'!E21/('(Other Computations)'!E187+'(Other Computations)'!E200))</f>
        <v>0</v>
      </c>
      <c r="F1044" s="43">
        <f t="shared" si="152"/>
        <v>0</v>
      </c>
      <c r="G1044" s="76">
        <f>IF('(Other Computations)'!G187=0,0,Inputs!I212*Inputs!I105*Inputs!F51*Inputs!D14*'GM Alloc Factors'!G21/('(Other Computations)'!G187+'(Other Computations)'!G200))</f>
        <v>0</v>
      </c>
      <c r="H1044" s="76">
        <f>IF('(Other Computations)'!H187=0,0,Inputs!J212*Inputs!J105*Inputs!F51*Inputs!D14*'GM Alloc Factors'!H21/('(Other Computations)'!H187+'(Other Computations)'!H200))</f>
        <v>0</v>
      </c>
      <c r="I1044" s="76">
        <f>IF('(Other Computations)'!I187=0,0,Inputs!K212*Inputs!K105*Inputs!F51*Inputs!D14*'GM Alloc Factors'!I21/('(Other Computations)'!I187+'(Other Computations)'!I200))</f>
        <v>0</v>
      </c>
      <c r="J1044" s="76">
        <f>IF('(Other Computations)'!J187=0,0,Inputs!L212*Inputs!L105*Inputs!F51*Inputs!D14*'GM Alloc Factors'!J21/('(Other Computations)'!J187+'(Other Computations)'!J200))</f>
        <v>0</v>
      </c>
      <c r="K1044" s="43">
        <f t="shared" si="153"/>
        <v>0</v>
      </c>
    </row>
    <row r="1045" spans="1:11" ht="12.75" customHeight="1">
      <c r="A1045" s="61" t="str">
        <f>"         "&amp;Labels!B71</f>
        <v xml:space="preserve">         Customer 3</v>
      </c>
      <c r="B1045" s="76">
        <f>IF('(Other Computations)'!B188=0,0,Inputs!D213*Inputs!D106*Inputs!F52*Inputs!D14*'GM Alloc Factors'!B21/('(Other Computations)'!B188+'(Other Computations)'!B201))</f>
        <v>0</v>
      </c>
      <c r="C1045" s="76">
        <f>IF('(Other Computations)'!C188=0,0,Inputs!E213*Inputs!E106*Inputs!F52*Inputs!D14*'GM Alloc Factors'!C21/('(Other Computations)'!C188+'(Other Computations)'!C201))</f>
        <v>0</v>
      </c>
      <c r="D1045" s="76">
        <f>IF('(Other Computations)'!D188=0,0,Inputs!F213*Inputs!F106*Inputs!F52*Inputs!D14*'GM Alloc Factors'!D21/('(Other Computations)'!D188+'(Other Computations)'!D201))</f>
        <v>0</v>
      </c>
      <c r="E1045" s="76">
        <f>IF('(Other Computations)'!E188=0,0,Inputs!G213*Inputs!G106*Inputs!F52*Inputs!D14*'GM Alloc Factors'!E21/('(Other Computations)'!E188+'(Other Computations)'!E201))</f>
        <v>0</v>
      </c>
      <c r="F1045" s="43">
        <f t="shared" si="152"/>
        <v>0</v>
      </c>
      <c r="G1045" s="76">
        <f>IF('(Other Computations)'!G188=0,0,Inputs!I213*Inputs!I106*Inputs!F52*Inputs!D14*'GM Alloc Factors'!G21/('(Other Computations)'!G188+'(Other Computations)'!G201))</f>
        <v>0</v>
      </c>
      <c r="H1045" s="76">
        <f>IF('(Other Computations)'!H188=0,0,Inputs!J213*Inputs!J106*Inputs!F52*Inputs!D14*'GM Alloc Factors'!H21/('(Other Computations)'!H188+'(Other Computations)'!H201))</f>
        <v>0</v>
      </c>
      <c r="I1045" s="76">
        <f>IF('(Other Computations)'!I188=0,0,Inputs!K213*Inputs!K106*Inputs!F52*Inputs!D14*'GM Alloc Factors'!I21/('(Other Computations)'!I188+'(Other Computations)'!I201))</f>
        <v>0</v>
      </c>
      <c r="J1045" s="76">
        <f>IF('(Other Computations)'!J188=0,0,Inputs!L213*Inputs!L106*Inputs!F52*Inputs!D14*'GM Alloc Factors'!J21/('(Other Computations)'!J188+'(Other Computations)'!J201))</f>
        <v>0</v>
      </c>
      <c r="K1045" s="43">
        <f t="shared" si="153"/>
        <v>0</v>
      </c>
    </row>
    <row r="1046" spans="1:11" ht="12.75" customHeight="1">
      <c r="A1046" s="61" t="str">
        <f>"         "&amp;Labels!B72</f>
        <v xml:space="preserve">         Customer 4</v>
      </c>
      <c r="B1046" s="76">
        <f>IF('(Other Computations)'!B189=0,0,Inputs!D214*Inputs!D107*Inputs!F53*Inputs!D14*'GM Alloc Factors'!B21/('(Other Computations)'!B189+'(Other Computations)'!B202))</f>
        <v>0</v>
      </c>
      <c r="C1046" s="76">
        <f>IF('(Other Computations)'!C189=0,0,Inputs!E214*Inputs!E107*Inputs!F53*Inputs!D14*'GM Alloc Factors'!C21/('(Other Computations)'!C189+'(Other Computations)'!C202))</f>
        <v>0</v>
      </c>
      <c r="D1046" s="76">
        <f>IF('(Other Computations)'!D189=0,0,Inputs!F214*Inputs!F107*Inputs!F53*Inputs!D14*'GM Alloc Factors'!D21/('(Other Computations)'!D189+'(Other Computations)'!D202))</f>
        <v>0</v>
      </c>
      <c r="E1046" s="76">
        <f>IF('(Other Computations)'!E189=0,0,Inputs!G214*Inputs!G107*Inputs!F53*Inputs!D14*'GM Alloc Factors'!E21/('(Other Computations)'!E189+'(Other Computations)'!E202))</f>
        <v>0</v>
      </c>
      <c r="F1046" s="43">
        <f t="shared" si="152"/>
        <v>0</v>
      </c>
      <c r="G1046" s="76">
        <f>IF('(Other Computations)'!G189=0,0,Inputs!I214*Inputs!I107*Inputs!F53*Inputs!D14*'GM Alloc Factors'!G21/('(Other Computations)'!G189+'(Other Computations)'!G202))</f>
        <v>0</v>
      </c>
      <c r="H1046" s="76">
        <f>IF('(Other Computations)'!H189=0,0,Inputs!J214*Inputs!J107*Inputs!F53*Inputs!D14*'GM Alloc Factors'!H21/('(Other Computations)'!H189+'(Other Computations)'!H202))</f>
        <v>0</v>
      </c>
      <c r="I1046" s="76">
        <f>IF('(Other Computations)'!I189=0,0,Inputs!K214*Inputs!K107*Inputs!F53*Inputs!D14*'GM Alloc Factors'!I21/('(Other Computations)'!I189+'(Other Computations)'!I202))</f>
        <v>0</v>
      </c>
      <c r="J1046" s="76">
        <f>IF('(Other Computations)'!J189=0,0,Inputs!L214*Inputs!L107*Inputs!F53*Inputs!D14*'GM Alloc Factors'!J21/('(Other Computations)'!J189+'(Other Computations)'!J202))</f>
        <v>0</v>
      </c>
      <c r="K1046" s="43">
        <f t="shared" si="153"/>
        <v>0</v>
      </c>
    </row>
    <row r="1047" spans="1:11" ht="12.75" customHeight="1">
      <c r="A1047" s="61" t="str">
        <f>"         "&amp;Labels!B73</f>
        <v xml:space="preserve">         Customer 5</v>
      </c>
      <c r="B1047" s="76">
        <f>IF('(Other Computations)'!B190=0,0,Inputs!D215*Inputs!D108*Inputs!F54*Inputs!D14*'GM Alloc Factors'!B21/('(Other Computations)'!B190+'(Other Computations)'!B203))</f>
        <v>0</v>
      </c>
      <c r="C1047" s="76">
        <f>IF('(Other Computations)'!C190=0,0,Inputs!E215*Inputs!E108*Inputs!F54*Inputs!D14*'GM Alloc Factors'!C21/('(Other Computations)'!C190+'(Other Computations)'!C203))</f>
        <v>0</v>
      </c>
      <c r="D1047" s="76">
        <f>IF('(Other Computations)'!D190=0,0,Inputs!F215*Inputs!F108*Inputs!F54*Inputs!D14*'GM Alloc Factors'!D21/('(Other Computations)'!D190+'(Other Computations)'!D203))</f>
        <v>0</v>
      </c>
      <c r="E1047" s="76">
        <f>IF('(Other Computations)'!E190=0,0,Inputs!G215*Inputs!G108*Inputs!F54*Inputs!D14*'GM Alloc Factors'!E21/('(Other Computations)'!E190+'(Other Computations)'!E203))</f>
        <v>0</v>
      </c>
      <c r="F1047" s="43">
        <f t="shared" si="152"/>
        <v>0</v>
      </c>
      <c r="G1047" s="76">
        <f>IF('(Other Computations)'!G190=0,0,Inputs!I215*Inputs!I108*Inputs!F54*Inputs!D14*'GM Alloc Factors'!G21/('(Other Computations)'!G190+'(Other Computations)'!G203))</f>
        <v>0</v>
      </c>
      <c r="H1047" s="76">
        <f>IF('(Other Computations)'!H190=0,0,Inputs!J215*Inputs!J108*Inputs!F54*Inputs!D14*'GM Alloc Factors'!H21/('(Other Computations)'!H190+'(Other Computations)'!H203))</f>
        <v>0</v>
      </c>
      <c r="I1047" s="76">
        <f>IF('(Other Computations)'!I190=0,0,Inputs!K215*Inputs!K108*Inputs!F54*Inputs!D14*'GM Alloc Factors'!I21/('(Other Computations)'!I190+'(Other Computations)'!I203))</f>
        <v>0</v>
      </c>
      <c r="J1047" s="76">
        <f>IF('(Other Computations)'!J190=0,0,Inputs!L215*Inputs!L108*Inputs!F54*Inputs!D14*'GM Alloc Factors'!J21/('(Other Computations)'!J190+'(Other Computations)'!J203))</f>
        <v>0</v>
      </c>
      <c r="K1047" s="43">
        <f t="shared" si="153"/>
        <v>0</v>
      </c>
    </row>
    <row r="1048" spans="1:11" ht="12.75" customHeight="1">
      <c r="A1048" s="61" t="str">
        <f>"         "&amp;Labels!B74</f>
        <v xml:space="preserve">         Customer 6</v>
      </c>
      <c r="B1048" s="76">
        <f>IF('(Other Computations)'!B191=0,0,Inputs!D216*Inputs!D109*Inputs!F55*Inputs!D14*'GM Alloc Factors'!B21/('(Other Computations)'!B191+'(Other Computations)'!B204))</f>
        <v>0</v>
      </c>
      <c r="C1048" s="76">
        <f>IF('(Other Computations)'!C191=0,0,Inputs!E216*Inputs!E109*Inputs!F55*Inputs!D14*'GM Alloc Factors'!C21/('(Other Computations)'!C191+'(Other Computations)'!C204))</f>
        <v>0</v>
      </c>
      <c r="D1048" s="76">
        <f>IF('(Other Computations)'!D191=0,0,Inputs!F216*Inputs!F109*Inputs!F55*Inputs!D14*'GM Alloc Factors'!D21/('(Other Computations)'!D191+'(Other Computations)'!D204))</f>
        <v>0</v>
      </c>
      <c r="E1048" s="76">
        <f>IF('(Other Computations)'!E191=0,0,Inputs!G216*Inputs!G109*Inputs!F55*Inputs!D14*'GM Alloc Factors'!E21/('(Other Computations)'!E191+'(Other Computations)'!E204))</f>
        <v>0</v>
      </c>
      <c r="F1048" s="43">
        <f t="shared" si="152"/>
        <v>0</v>
      </c>
      <c r="G1048" s="76">
        <f>IF('(Other Computations)'!G191=0,0,Inputs!I216*Inputs!I109*Inputs!F55*Inputs!D14*'GM Alloc Factors'!G21/('(Other Computations)'!G191+'(Other Computations)'!G204))</f>
        <v>0</v>
      </c>
      <c r="H1048" s="76">
        <f>IF('(Other Computations)'!H191=0,0,Inputs!J216*Inputs!J109*Inputs!F55*Inputs!D14*'GM Alloc Factors'!H21/('(Other Computations)'!H191+'(Other Computations)'!H204))</f>
        <v>0</v>
      </c>
      <c r="I1048" s="76">
        <f>IF('(Other Computations)'!I191=0,0,Inputs!K216*Inputs!K109*Inputs!F55*Inputs!D14*'GM Alloc Factors'!I21/('(Other Computations)'!I191+'(Other Computations)'!I204))</f>
        <v>0</v>
      </c>
      <c r="J1048" s="76">
        <f>IF('(Other Computations)'!J191=0,0,Inputs!L216*Inputs!L109*Inputs!F55*Inputs!D14*'GM Alloc Factors'!J21/('(Other Computations)'!J191+'(Other Computations)'!J204))</f>
        <v>0</v>
      </c>
      <c r="K1048" s="43">
        <f t="shared" si="153"/>
        <v>0</v>
      </c>
    </row>
    <row r="1049" spans="1:11" ht="12.75" customHeight="1">
      <c r="A1049" s="61" t="str">
        <f>"         "&amp;Labels!B75</f>
        <v xml:space="preserve">         Customer 7</v>
      </c>
      <c r="B1049" s="76">
        <f>IF('(Other Computations)'!B192=0,0,Inputs!D217*Inputs!D110*Inputs!F56*Inputs!D14*'GM Alloc Factors'!B21/('(Other Computations)'!B192+'(Other Computations)'!B205))</f>
        <v>0</v>
      </c>
      <c r="C1049" s="76">
        <f>IF('(Other Computations)'!C192=0,0,Inputs!E217*Inputs!E110*Inputs!F56*Inputs!D14*'GM Alloc Factors'!C21/('(Other Computations)'!C192+'(Other Computations)'!C205))</f>
        <v>0</v>
      </c>
      <c r="D1049" s="76">
        <f>IF('(Other Computations)'!D192=0,0,Inputs!F217*Inputs!F110*Inputs!F56*Inputs!D14*'GM Alloc Factors'!D21/('(Other Computations)'!D192+'(Other Computations)'!D205))</f>
        <v>0</v>
      </c>
      <c r="E1049" s="76">
        <f>IF('(Other Computations)'!E192=0,0,Inputs!G217*Inputs!G110*Inputs!F56*Inputs!D14*'GM Alloc Factors'!E21/('(Other Computations)'!E192+'(Other Computations)'!E205))</f>
        <v>0</v>
      </c>
      <c r="F1049" s="43">
        <f t="shared" si="152"/>
        <v>0</v>
      </c>
      <c r="G1049" s="76">
        <f>IF('(Other Computations)'!G192=0,0,Inputs!I217*Inputs!I110*Inputs!F56*Inputs!D14*'GM Alloc Factors'!G21/('(Other Computations)'!G192+'(Other Computations)'!G205))</f>
        <v>0</v>
      </c>
      <c r="H1049" s="76">
        <f>IF('(Other Computations)'!H192=0,0,Inputs!J217*Inputs!J110*Inputs!F56*Inputs!D14*'GM Alloc Factors'!H21/('(Other Computations)'!H192+'(Other Computations)'!H205))</f>
        <v>0</v>
      </c>
      <c r="I1049" s="76">
        <f>IF('(Other Computations)'!I192=0,0,Inputs!K217*Inputs!K110*Inputs!F56*Inputs!D14*'GM Alloc Factors'!I21/('(Other Computations)'!I192+'(Other Computations)'!I205))</f>
        <v>0</v>
      </c>
      <c r="J1049" s="76">
        <f>IF('(Other Computations)'!J192=0,0,Inputs!L217*Inputs!L110*Inputs!F56*Inputs!D14*'GM Alloc Factors'!J21/('(Other Computations)'!J192+'(Other Computations)'!J205))</f>
        <v>0</v>
      </c>
      <c r="K1049" s="43">
        <f t="shared" si="153"/>
        <v>0</v>
      </c>
    </row>
    <row r="1050" spans="1:11" ht="12.75" customHeight="1">
      <c r="A1050" s="61" t="str">
        <f>"         "&amp;Labels!B76</f>
        <v xml:space="preserve">         Customer 8</v>
      </c>
      <c r="B1050" s="76">
        <f>IF('(Other Computations)'!B193=0,0,Inputs!D218*Inputs!D111*Inputs!F57*Inputs!D14*'GM Alloc Factors'!B21/('(Other Computations)'!B193+'(Other Computations)'!B206))</f>
        <v>0</v>
      </c>
      <c r="C1050" s="76">
        <f>IF('(Other Computations)'!C193=0,0,Inputs!E218*Inputs!E111*Inputs!F57*Inputs!D14*'GM Alloc Factors'!C21/('(Other Computations)'!C193+'(Other Computations)'!C206))</f>
        <v>0</v>
      </c>
      <c r="D1050" s="76">
        <f>IF('(Other Computations)'!D193=0,0,Inputs!F218*Inputs!F111*Inputs!F57*Inputs!D14*'GM Alloc Factors'!D21/('(Other Computations)'!D193+'(Other Computations)'!D206))</f>
        <v>0</v>
      </c>
      <c r="E1050" s="76">
        <f>IF('(Other Computations)'!E193=0,0,Inputs!G218*Inputs!G111*Inputs!F57*Inputs!D14*'GM Alloc Factors'!E21/('(Other Computations)'!E193+'(Other Computations)'!E206))</f>
        <v>0</v>
      </c>
      <c r="F1050" s="43">
        <f t="shared" si="152"/>
        <v>0</v>
      </c>
      <c r="G1050" s="76">
        <f>IF('(Other Computations)'!G193=0,0,Inputs!I218*Inputs!I111*Inputs!F57*Inputs!D14*'GM Alloc Factors'!G21/('(Other Computations)'!G193+'(Other Computations)'!G206))</f>
        <v>0</v>
      </c>
      <c r="H1050" s="76">
        <f>IF('(Other Computations)'!H193=0,0,Inputs!J218*Inputs!J111*Inputs!F57*Inputs!D14*'GM Alloc Factors'!H21/('(Other Computations)'!H193+'(Other Computations)'!H206))</f>
        <v>0</v>
      </c>
      <c r="I1050" s="76">
        <f>IF('(Other Computations)'!I193=0,0,Inputs!K218*Inputs!K111*Inputs!F57*Inputs!D14*'GM Alloc Factors'!I21/('(Other Computations)'!I193+'(Other Computations)'!I206))</f>
        <v>0</v>
      </c>
      <c r="J1050" s="76">
        <f>IF('(Other Computations)'!J193=0,0,Inputs!L218*Inputs!L111*Inputs!F57*Inputs!D14*'GM Alloc Factors'!J21/('(Other Computations)'!J193+'(Other Computations)'!J206))</f>
        <v>0</v>
      </c>
      <c r="K1050" s="43">
        <f t="shared" si="153"/>
        <v>0</v>
      </c>
    </row>
    <row r="1051" spans="1:11" ht="12.75" customHeight="1">
      <c r="A1051" s="61" t="str">
        <f>"         "&amp;Labels!B77</f>
        <v xml:space="preserve">         Customer 9</v>
      </c>
      <c r="B1051" s="76">
        <f>IF('(Other Computations)'!B194=0,0,Inputs!D219*Inputs!D112*Inputs!F58*Inputs!D14*'GM Alloc Factors'!B21/('(Other Computations)'!B194+'(Other Computations)'!B207))</f>
        <v>0</v>
      </c>
      <c r="C1051" s="76">
        <f>IF('(Other Computations)'!C194=0,0,Inputs!E219*Inputs!E112*Inputs!F58*Inputs!D14*'GM Alloc Factors'!C21/('(Other Computations)'!C194+'(Other Computations)'!C207))</f>
        <v>0</v>
      </c>
      <c r="D1051" s="76">
        <f>IF('(Other Computations)'!D194=0,0,Inputs!F219*Inputs!F112*Inputs!F58*Inputs!D14*'GM Alloc Factors'!D21/('(Other Computations)'!D194+'(Other Computations)'!D207))</f>
        <v>0</v>
      </c>
      <c r="E1051" s="76">
        <f>IF('(Other Computations)'!E194=0,0,Inputs!G219*Inputs!G112*Inputs!F58*Inputs!D14*'GM Alloc Factors'!E21/('(Other Computations)'!E194+'(Other Computations)'!E207))</f>
        <v>0</v>
      </c>
      <c r="F1051" s="43">
        <f t="shared" si="152"/>
        <v>0</v>
      </c>
      <c r="G1051" s="76">
        <f>IF('(Other Computations)'!G194=0,0,Inputs!I219*Inputs!I112*Inputs!F58*Inputs!D14*'GM Alloc Factors'!G21/('(Other Computations)'!G194+'(Other Computations)'!G207))</f>
        <v>0</v>
      </c>
      <c r="H1051" s="76">
        <f>IF('(Other Computations)'!H194=0,0,Inputs!J219*Inputs!J112*Inputs!F58*Inputs!D14*'GM Alloc Factors'!H21/('(Other Computations)'!H194+'(Other Computations)'!H207))</f>
        <v>0</v>
      </c>
      <c r="I1051" s="76">
        <f>IF('(Other Computations)'!I194=0,0,Inputs!K219*Inputs!K112*Inputs!F58*Inputs!D14*'GM Alloc Factors'!I21/('(Other Computations)'!I194+'(Other Computations)'!I207))</f>
        <v>0</v>
      </c>
      <c r="J1051" s="76">
        <f>IF('(Other Computations)'!J194=0,0,Inputs!L219*Inputs!L112*Inputs!F58*Inputs!D14*'GM Alloc Factors'!J21/('(Other Computations)'!J194+'(Other Computations)'!J207))</f>
        <v>0</v>
      </c>
      <c r="K1051" s="43">
        <f t="shared" si="153"/>
        <v>0</v>
      </c>
    </row>
    <row r="1052" spans="1:11" ht="12.75" customHeight="1">
      <c r="A1052" s="61" t="str">
        <f>"         "&amp;Labels!B78</f>
        <v xml:space="preserve">         Customer 10</v>
      </c>
      <c r="B1052" s="76">
        <f>IF('(Other Computations)'!B195=0,0,Inputs!D220*Inputs!D113*Inputs!F59*Inputs!D14*'GM Alloc Factors'!B21/('(Other Computations)'!B195+'(Other Computations)'!B208))</f>
        <v>0</v>
      </c>
      <c r="C1052" s="76">
        <f>IF('(Other Computations)'!C195=0,0,Inputs!E220*Inputs!E113*Inputs!F59*Inputs!D14*'GM Alloc Factors'!C21/('(Other Computations)'!C195+'(Other Computations)'!C208))</f>
        <v>0</v>
      </c>
      <c r="D1052" s="76">
        <f>IF('(Other Computations)'!D195=0,0,Inputs!F220*Inputs!F113*Inputs!F59*Inputs!D14*'GM Alloc Factors'!D21/('(Other Computations)'!D195+'(Other Computations)'!D208))</f>
        <v>0</v>
      </c>
      <c r="E1052" s="76">
        <f>IF('(Other Computations)'!E195=0,0,Inputs!G220*Inputs!G113*Inputs!F59*Inputs!D14*'GM Alloc Factors'!E21/('(Other Computations)'!E195+'(Other Computations)'!E208))</f>
        <v>0</v>
      </c>
      <c r="F1052" s="43">
        <f t="shared" si="152"/>
        <v>0</v>
      </c>
      <c r="G1052" s="76">
        <f>IF('(Other Computations)'!G195=0,0,Inputs!I220*Inputs!I113*Inputs!F59*Inputs!D14*'GM Alloc Factors'!G21/('(Other Computations)'!G195+'(Other Computations)'!G208))</f>
        <v>0</v>
      </c>
      <c r="H1052" s="76">
        <f>IF('(Other Computations)'!H195=0,0,Inputs!J220*Inputs!J113*Inputs!F59*Inputs!D14*'GM Alloc Factors'!H21/('(Other Computations)'!H195+'(Other Computations)'!H208))</f>
        <v>0</v>
      </c>
      <c r="I1052" s="76">
        <f>IF('(Other Computations)'!I195=0,0,Inputs!K220*Inputs!K113*Inputs!F59*Inputs!D14*'GM Alloc Factors'!I21/('(Other Computations)'!I195+'(Other Computations)'!I208))</f>
        <v>0</v>
      </c>
      <c r="J1052" s="76">
        <f>IF('(Other Computations)'!J195=0,0,Inputs!L220*Inputs!L113*Inputs!F59*Inputs!D14*'GM Alloc Factors'!J21/('(Other Computations)'!J195+'(Other Computations)'!J208))</f>
        <v>0</v>
      </c>
      <c r="K1052" s="43">
        <f t="shared" si="153"/>
        <v>0</v>
      </c>
    </row>
    <row r="1053" spans="1:11" ht="12.75" customHeight="1">
      <c r="A1053" s="61" t="str">
        <f>"         "&amp;Labels!C68</f>
        <v xml:space="preserve">         Total</v>
      </c>
      <c r="B1053" s="84">
        <f>SUM(B1043:B1052)</f>
        <v>0</v>
      </c>
      <c r="C1053" s="84">
        <f>SUM(C1043:C1052)</f>
        <v>0</v>
      </c>
      <c r="D1053" s="84">
        <f>SUM(D1043:D1052)</f>
        <v>0</v>
      </c>
      <c r="E1053" s="84">
        <f>SUM(E1043:E1052)</f>
        <v>0</v>
      </c>
      <c r="F1053" s="43">
        <f t="shared" si="152"/>
        <v>0</v>
      </c>
      <c r="G1053" s="84">
        <f>SUM(G1043:G1052)</f>
        <v>0</v>
      </c>
      <c r="H1053" s="84">
        <f>SUM(H1043:H1052)</f>
        <v>0</v>
      </c>
      <c r="I1053" s="84">
        <f>SUM(I1043:I1052)</f>
        <v>0</v>
      </c>
      <c r="J1053" s="84">
        <f>SUM(J1043:J1052)</f>
        <v>0</v>
      </c>
      <c r="K1053" s="43">
        <f t="shared" si="153"/>
        <v>0</v>
      </c>
    </row>
    <row r="1054" spans="1:11" ht="12.75" customHeight="1">
      <c r="A1054" s="61" t="str">
        <f>"      "&amp;Labels!B88</f>
        <v xml:space="preserve">      Q 4</v>
      </c>
      <c r="B1054" s="84"/>
      <c r="C1054" s="84"/>
      <c r="D1054" s="84"/>
      <c r="E1054" s="84"/>
      <c r="F1054" s="43"/>
      <c r="G1054" s="84"/>
      <c r="H1054" s="84"/>
      <c r="I1054" s="84"/>
      <c r="J1054" s="84"/>
      <c r="K1054" s="43"/>
    </row>
    <row r="1055" spans="1:11" ht="12.75" customHeight="1">
      <c r="A1055" s="61" t="str">
        <f>"         "&amp;Labels!B69</f>
        <v xml:space="preserve">         Customer 1</v>
      </c>
      <c r="B1055" s="76">
        <f>IF('(Other Computations)'!B186=0,0,Inputs!D211*Inputs!D104*Inputs!G50*Inputs!D14*'GM Alloc Factors'!B22/('(Other Computations)'!B186+'(Other Computations)'!B199))</f>
        <v>0</v>
      </c>
      <c r="C1055" s="76">
        <f>IF('(Other Computations)'!C186=0,0,Inputs!E211*Inputs!E104*Inputs!G50*Inputs!D14*'GM Alloc Factors'!C22/('(Other Computations)'!C186+'(Other Computations)'!C199))</f>
        <v>0</v>
      </c>
      <c r="D1055" s="76">
        <f>IF('(Other Computations)'!D186=0,0,Inputs!F211*Inputs!F104*Inputs!G50*Inputs!D14*'GM Alloc Factors'!D22/('(Other Computations)'!D186+'(Other Computations)'!D199))</f>
        <v>0</v>
      </c>
      <c r="E1055" s="76">
        <f>IF('(Other Computations)'!E186=0,0,Inputs!G211*Inputs!G104*Inputs!G50*Inputs!D14*'GM Alloc Factors'!E22/('(Other Computations)'!E186+'(Other Computations)'!E199))</f>
        <v>0</v>
      </c>
      <c r="F1055" s="43">
        <f t="shared" ref="F1055:F1065" si="154">SUM(B1055:E1055)</f>
        <v>0</v>
      </c>
      <c r="G1055" s="76">
        <f>IF('(Other Computations)'!G186=0,0,Inputs!I211*Inputs!I104*Inputs!G50*Inputs!D14*'GM Alloc Factors'!G22/('(Other Computations)'!G186+'(Other Computations)'!G199))</f>
        <v>0</v>
      </c>
      <c r="H1055" s="76">
        <f>IF('(Other Computations)'!H186=0,0,Inputs!J211*Inputs!J104*Inputs!G50*Inputs!D14*'GM Alloc Factors'!H22/('(Other Computations)'!H186+'(Other Computations)'!H199))</f>
        <v>0</v>
      </c>
      <c r="I1055" s="76">
        <f>IF('(Other Computations)'!I186=0,0,Inputs!K211*Inputs!K104*Inputs!G50*Inputs!D14*'GM Alloc Factors'!I22/('(Other Computations)'!I186+'(Other Computations)'!I199))</f>
        <v>0</v>
      </c>
      <c r="J1055" s="76">
        <f>IF('(Other Computations)'!J186=0,0,Inputs!L211*Inputs!L104*Inputs!G50*Inputs!D14*'GM Alloc Factors'!J22/('(Other Computations)'!J186+'(Other Computations)'!J199))</f>
        <v>0</v>
      </c>
      <c r="K1055" s="43">
        <f t="shared" ref="K1055:K1065" si="155">SUM(G1055:J1055)</f>
        <v>0</v>
      </c>
    </row>
    <row r="1056" spans="1:11" ht="12.75" customHeight="1">
      <c r="A1056" s="61" t="str">
        <f>"         "&amp;Labels!B70</f>
        <v xml:space="preserve">         Customer 2</v>
      </c>
      <c r="B1056" s="76">
        <f>IF('(Other Computations)'!B187=0,0,Inputs!D212*Inputs!D105*Inputs!G51*Inputs!D14*'GM Alloc Factors'!B22/('(Other Computations)'!B187+'(Other Computations)'!B200))</f>
        <v>0</v>
      </c>
      <c r="C1056" s="76">
        <f>IF('(Other Computations)'!C187=0,0,Inputs!E212*Inputs!E105*Inputs!G51*Inputs!D14*'GM Alloc Factors'!C22/('(Other Computations)'!C187+'(Other Computations)'!C200))</f>
        <v>0</v>
      </c>
      <c r="D1056" s="76">
        <f>IF('(Other Computations)'!D187=0,0,Inputs!F212*Inputs!F105*Inputs!G51*Inputs!D14*'GM Alloc Factors'!D22/('(Other Computations)'!D187+'(Other Computations)'!D200))</f>
        <v>0</v>
      </c>
      <c r="E1056" s="76">
        <f>IF('(Other Computations)'!E187=0,0,Inputs!G212*Inputs!G105*Inputs!G51*Inputs!D14*'GM Alloc Factors'!E22/('(Other Computations)'!E187+'(Other Computations)'!E200))</f>
        <v>0</v>
      </c>
      <c r="F1056" s="43">
        <f t="shared" si="154"/>
        <v>0</v>
      </c>
      <c r="G1056" s="76">
        <f>IF('(Other Computations)'!G187=0,0,Inputs!I212*Inputs!I105*Inputs!G51*Inputs!D14*'GM Alloc Factors'!G22/('(Other Computations)'!G187+'(Other Computations)'!G200))</f>
        <v>0</v>
      </c>
      <c r="H1056" s="76">
        <f>IF('(Other Computations)'!H187=0,0,Inputs!J212*Inputs!J105*Inputs!G51*Inputs!D14*'GM Alloc Factors'!H22/('(Other Computations)'!H187+'(Other Computations)'!H200))</f>
        <v>0</v>
      </c>
      <c r="I1056" s="76">
        <f>IF('(Other Computations)'!I187=0,0,Inputs!K212*Inputs!K105*Inputs!G51*Inputs!D14*'GM Alloc Factors'!I22/('(Other Computations)'!I187+'(Other Computations)'!I200))</f>
        <v>0</v>
      </c>
      <c r="J1056" s="76">
        <f>IF('(Other Computations)'!J187=0,0,Inputs!L212*Inputs!L105*Inputs!G51*Inputs!D14*'GM Alloc Factors'!J22/('(Other Computations)'!J187+'(Other Computations)'!J200))</f>
        <v>0</v>
      </c>
      <c r="K1056" s="43">
        <f t="shared" si="155"/>
        <v>0</v>
      </c>
    </row>
    <row r="1057" spans="1:11" ht="12.75" customHeight="1">
      <c r="A1057" s="61" t="str">
        <f>"         "&amp;Labels!B71</f>
        <v xml:space="preserve">         Customer 3</v>
      </c>
      <c r="B1057" s="76">
        <f>IF('(Other Computations)'!B188=0,0,Inputs!D213*Inputs!D106*Inputs!G52*Inputs!D14*'GM Alloc Factors'!B22/('(Other Computations)'!B188+'(Other Computations)'!B201))</f>
        <v>0</v>
      </c>
      <c r="C1057" s="76">
        <f>IF('(Other Computations)'!C188=0,0,Inputs!E213*Inputs!E106*Inputs!G52*Inputs!D14*'GM Alloc Factors'!C22/('(Other Computations)'!C188+'(Other Computations)'!C201))</f>
        <v>0</v>
      </c>
      <c r="D1057" s="76">
        <f>IF('(Other Computations)'!D188=0,0,Inputs!F213*Inputs!F106*Inputs!G52*Inputs!D14*'GM Alloc Factors'!D22/('(Other Computations)'!D188+'(Other Computations)'!D201))</f>
        <v>0</v>
      </c>
      <c r="E1057" s="76">
        <f>IF('(Other Computations)'!E188=0,0,Inputs!G213*Inputs!G106*Inputs!G52*Inputs!D14*'GM Alloc Factors'!E22/('(Other Computations)'!E188+'(Other Computations)'!E201))</f>
        <v>0</v>
      </c>
      <c r="F1057" s="43">
        <f t="shared" si="154"/>
        <v>0</v>
      </c>
      <c r="G1057" s="76">
        <f>IF('(Other Computations)'!G188=0,0,Inputs!I213*Inputs!I106*Inputs!G52*Inputs!D14*'GM Alloc Factors'!G22/('(Other Computations)'!G188+'(Other Computations)'!G201))</f>
        <v>0</v>
      </c>
      <c r="H1057" s="76">
        <f>IF('(Other Computations)'!H188=0,0,Inputs!J213*Inputs!J106*Inputs!G52*Inputs!D14*'GM Alloc Factors'!H22/('(Other Computations)'!H188+'(Other Computations)'!H201))</f>
        <v>0</v>
      </c>
      <c r="I1057" s="76">
        <f>IF('(Other Computations)'!I188=0,0,Inputs!K213*Inputs!K106*Inputs!G52*Inputs!D14*'GM Alloc Factors'!I22/('(Other Computations)'!I188+'(Other Computations)'!I201))</f>
        <v>0</v>
      </c>
      <c r="J1057" s="76">
        <f>IF('(Other Computations)'!J188=0,0,Inputs!L213*Inputs!L106*Inputs!G52*Inputs!D14*'GM Alloc Factors'!J22/('(Other Computations)'!J188+'(Other Computations)'!J201))</f>
        <v>0</v>
      </c>
      <c r="K1057" s="43">
        <f t="shared" si="155"/>
        <v>0</v>
      </c>
    </row>
    <row r="1058" spans="1:11" ht="12.75" customHeight="1">
      <c r="A1058" s="61" t="str">
        <f>"         "&amp;Labels!B72</f>
        <v xml:space="preserve">         Customer 4</v>
      </c>
      <c r="B1058" s="76">
        <f>IF('(Other Computations)'!B189=0,0,Inputs!D214*Inputs!D107*Inputs!G53*Inputs!D14*'GM Alloc Factors'!B22/('(Other Computations)'!B189+'(Other Computations)'!B202))</f>
        <v>0</v>
      </c>
      <c r="C1058" s="76">
        <f>IF('(Other Computations)'!C189=0,0,Inputs!E214*Inputs!E107*Inputs!G53*Inputs!D14*'GM Alloc Factors'!C22/('(Other Computations)'!C189+'(Other Computations)'!C202))</f>
        <v>0</v>
      </c>
      <c r="D1058" s="76">
        <f>IF('(Other Computations)'!D189=0,0,Inputs!F214*Inputs!F107*Inputs!G53*Inputs!D14*'GM Alloc Factors'!D22/('(Other Computations)'!D189+'(Other Computations)'!D202))</f>
        <v>0</v>
      </c>
      <c r="E1058" s="76">
        <f>IF('(Other Computations)'!E189=0,0,Inputs!G214*Inputs!G107*Inputs!G53*Inputs!D14*'GM Alloc Factors'!E22/('(Other Computations)'!E189+'(Other Computations)'!E202))</f>
        <v>0</v>
      </c>
      <c r="F1058" s="43">
        <f t="shared" si="154"/>
        <v>0</v>
      </c>
      <c r="G1058" s="76">
        <f>IF('(Other Computations)'!G189=0,0,Inputs!I214*Inputs!I107*Inputs!G53*Inputs!D14*'GM Alloc Factors'!G22/('(Other Computations)'!G189+'(Other Computations)'!G202))</f>
        <v>0</v>
      </c>
      <c r="H1058" s="76">
        <f>IF('(Other Computations)'!H189=0,0,Inputs!J214*Inputs!J107*Inputs!G53*Inputs!D14*'GM Alloc Factors'!H22/('(Other Computations)'!H189+'(Other Computations)'!H202))</f>
        <v>0</v>
      </c>
      <c r="I1058" s="76">
        <f>IF('(Other Computations)'!I189=0,0,Inputs!K214*Inputs!K107*Inputs!G53*Inputs!D14*'GM Alloc Factors'!I22/('(Other Computations)'!I189+'(Other Computations)'!I202))</f>
        <v>0</v>
      </c>
      <c r="J1058" s="76">
        <f>IF('(Other Computations)'!J189=0,0,Inputs!L214*Inputs!L107*Inputs!G53*Inputs!D14*'GM Alloc Factors'!J22/('(Other Computations)'!J189+'(Other Computations)'!J202))</f>
        <v>0</v>
      </c>
      <c r="K1058" s="43">
        <f t="shared" si="155"/>
        <v>0</v>
      </c>
    </row>
    <row r="1059" spans="1:11" ht="12.75" customHeight="1">
      <c r="A1059" s="61" t="str">
        <f>"         "&amp;Labels!B73</f>
        <v xml:space="preserve">         Customer 5</v>
      </c>
      <c r="B1059" s="76">
        <f>IF('(Other Computations)'!B190=0,0,Inputs!D215*Inputs!D108*Inputs!G54*Inputs!D14*'GM Alloc Factors'!B22/('(Other Computations)'!B190+'(Other Computations)'!B203))</f>
        <v>0</v>
      </c>
      <c r="C1059" s="76">
        <f>IF('(Other Computations)'!C190=0,0,Inputs!E215*Inputs!E108*Inputs!G54*Inputs!D14*'GM Alloc Factors'!C22/('(Other Computations)'!C190+'(Other Computations)'!C203))</f>
        <v>0</v>
      </c>
      <c r="D1059" s="76">
        <f>IF('(Other Computations)'!D190=0,0,Inputs!F215*Inputs!F108*Inputs!G54*Inputs!D14*'GM Alloc Factors'!D22/('(Other Computations)'!D190+'(Other Computations)'!D203))</f>
        <v>0</v>
      </c>
      <c r="E1059" s="76">
        <f>IF('(Other Computations)'!E190=0,0,Inputs!G215*Inputs!G108*Inputs!G54*Inputs!D14*'GM Alloc Factors'!E22/('(Other Computations)'!E190+'(Other Computations)'!E203))</f>
        <v>0</v>
      </c>
      <c r="F1059" s="43">
        <f t="shared" si="154"/>
        <v>0</v>
      </c>
      <c r="G1059" s="76">
        <f>IF('(Other Computations)'!G190=0,0,Inputs!I215*Inputs!I108*Inputs!G54*Inputs!D14*'GM Alloc Factors'!G22/('(Other Computations)'!G190+'(Other Computations)'!G203))</f>
        <v>0</v>
      </c>
      <c r="H1059" s="76">
        <f>IF('(Other Computations)'!H190=0,0,Inputs!J215*Inputs!J108*Inputs!G54*Inputs!D14*'GM Alloc Factors'!H22/('(Other Computations)'!H190+'(Other Computations)'!H203))</f>
        <v>0</v>
      </c>
      <c r="I1059" s="76">
        <f>IF('(Other Computations)'!I190=0,0,Inputs!K215*Inputs!K108*Inputs!G54*Inputs!D14*'GM Alloc Factors'!I22/('(Other Computations)'!I190+'(Other Computations)'!I203))</f>
        <v>0</v>
      </c>
      <c r="J1059" s="76">
        <f>IF('(Other Computations)'!J190=0,0,Inputs!L215*Inputs!L108*Inputs!G54*Inputs!D14*'GM Alloc Factors'!J22/('(Other Computations)'!J190+'(Other Computations)'!J203))</f>
        <v>0</v>
      </c>
      <c r="K1059" s="43">
        <f t="shared" si="155"/>
        <v>0</v>
      </c>
    </row>
    <row r="1060" spans="1:11" ht="12.75" customHeight="1">
      <c r="A1060" s="61" t="str">
        <f>"         "&amp;Labels!B74</f>
        <v xml:space="preserve">         Customer 6</v>
      </c>
      <c r="B1060" s="76">
        <f>IF('(Other Computations)'!B191=0,0,Inputs!D216*Inputs!D109*Inputs!G55*Inputs!D14*'GM Alloc Factors'!B22/('(Other Computations)'!B191+'(Other Computations)'!B204))</f>
        <v>0</v>
      </c>
      <c r="C1060" s="76">
        <f>IF('(Other Computations)'!C191=0,0,Inputs!E216*Inputs!E109*Inputs!G55*Inputs!D14*'GM Alloc Factors'!C22/('(Other Computations)'!C191+'(Other Computations)'!C204))</f>
        <v>0</v>
      </c>
      <c r="D1060" s="76">
        <f>IF('(Other Computations)'!D191=0,0,Inputs!F216*Inputs!F109*Inputs!G55*Inputs!D14*'GM Alloc Factors'!D22/('(Other Computations)'!D191+'(Other Computations)'!D204))</f>
        <v>0</v>
      </c>
      <c r="E1060" s="76">
        <f>IF('(Other Computations)'!E191=0,0,Inputs!G216*Inputs!G109*Inputs!G55*Inputs!D14*'GM Alloc Factors'!E22/('(Other Computations)'!E191+'(Other Computations)'!E204))</f>
        <v>0</v>
      </c>
      <c r="F1060" s="43">
        <f t="shared" si="154"/>
        <v>0</v>
      </c>
      <c r="G1060" s="76">
        <f>IF('(Other Computations)'!G191=0,0,Inputs!I216*Inputs!I109*Inputs!G55*Inputs!D14*'GM Alloc Factors'!G22/('(Other Computations)'!G191+'(Other Computations)'!G204))</f>
        <v>0</v>
      </c>
      <c r="H1060" s="76">
        <f>IF('(Other Computations)'!H191=0,0,Inputs!J216*Inputs!J109*Inputs!G55*Inputs!D14*'GM Alloc Factors'!H22/('(Other Computations)'!H191+'(Other Computations)'!H204))</f>
        <v>0</v>
      </c>
      <c r="I1060" s="76">
        <f>IF('(Other Computations)'!I191=0,0,Inputs!K216*Inputs!K109*Inputs!G55*Inputs!D14*'GM Alloc Factors'!I22/('(Other Computations)'!I191+'(Other Computations)'!I204))</f>
        <v>0</v>
      </c>
      <c r="J1060" s="76">
        <f>IF('(Other Computations)'!J191=0,0,Inputs!L216*Inputs!L109*Inputs!G55*Inputs!D14*'GM Alloc Factors'!J22/('(Other Computations)'!J191+'(Other Computations)'!J204))</f>
        <v>0</v>
      </c>
      <c r="K1060" s="43">
        <f t="shared" si="155"/>
        <v>0</v>
      </c>
    </row>
    <row r="1061" spans="1:11" ht="12.75" customHeight="1">
      <c r="A1061" s="61" t="str">
        <f>"         "&amp;Labels!B75</f>
        <v xml:space="preserve">         Customer 7</v>
      </c>
      <c r="B1061" s="76">
        <f>IF('(Other Computations)'!B192=0,0,Inputs!D217*Inputs!D110*Inputs!G56*Inputs!D14*'GM Alloc Factors'!B22/('(Other Computations)'!B192+'(Other Computations)'!B205))</f>
        <v>0</v>
      </c>
      <c r="C1061" s="76">
        <f>IF('(Other Computations)'!C192=0,0,Inputs!E217*Inputs!E110*Inputs!G56*Inputs!D14*'GM Alloc Factors'!C22/('(Other Computations)'!C192+'(Other Computations)'!C205))</f>
        <v>0</v>
      </c>
      <c r="D1061" s="76">
        <f>IF('(Other Computations)'!D192=0,0,Inputs!F217*Inputs!F110*Inputs!G56*Inputs!D14*'GM Alloc Factors'!D22/('(Other Computations)'!D192+'(Other Computations)'!D205))</f>
        <v>0</v>
      </c>
      <c r="E1061" s="76">
        <f>IF('(Other Computations)'!E192=0,0,Inputs!G217*Inputs!G110*Inputs!G56*Inputs!D14*'GM Alloc Factors'!E22/('(Other Computations)'!E192+'(Other Computations)'!E205))</f>
        <v>0</v>
      </c>
      <c r="F1061" s="43">
        <f t="shared" si="154"/>
        <v>0</v>
      </c>
      <c r="G1061" s="76">
        <f>IF('(Other Computations)'!G192=0,0,Inputs!I217*Inputs!I110*Inputs!G56*Inputs!D14*'GM Alloc Factors'!G22/('(Other Computations)'!G192+'(Other Computations)'!G205))</f>
        <v>0</v>
      </c>
      <c r="H1061" s="76">
        <f>IF('(Other Computations)'!H192=0,0,Inputs!J217*Inputs!J110*Inputs!G56*Inputs!D14*'GM Alloc Factors'!H22/('(Other Computations)'!H192+'(Other Computations)'!H205))</f>
        <v>0</v>
      </c>
      <c r="I1061" s="76">
        <f>IF('(Other Computations)'!I192=0,0,Inputs!K217*Inputs!K110*Inputs!G56*Inputs!D14*'GM Alloc Factors'!I22/('(Other Computations)'!I192+'(Other Computations)'!I205))</f>
        <v>0</v>
      </c>
      <c r="J1061" s="76">
        <f>IF('(Other Computations)'!J192=0,0,Inputs!L217*Inputs!L110*Inputs!G56*Inputs!D14*'GM Alloc Factors'!J22/('(Other Computations)'!J192+'(Other Computations)'!J205))</f>
        <v>0</v>
      </c>
      <c r="K1061" s="43">
        <f t="shared" si="155"/>
        <v>0</v>
      </c>
    </row>
    <row r="1062" spans="1:11" ht="12.75" customHeight="1">
      <c r="A1062" s="61" t="str">
        <f>"         "&amp;Labels!B76</f>
        <v xml:space="preserve">         Customer 8</v>
      </c>
      <c r="B1062" s="76">
        <f>IF('(Other Computations)'!B193=0,0,Inputs!D218*Inputs!D111*Inputs!G57*Inputs!D14*'GM Alloc Factors'!B22/('(Other Computations)'!B193+'(Other Computations)'!B206))</f>
        <v>0</v>
      </c>
      <c r="C1062" s="76">
        <f>IF('(Other Computations)'!C193=0,0,Inputs!E218*Inputs!E111*Inputs!G57*Inputs!D14*'GM Alloc Factors'!C22/('(Other Computations)'!C193+'(Other Computations)'!C206))</f>
        <v>0</v>
      </c>
      <c r="D1062" s="76">
        <f>IF('(Other Computations)'!D193=0,0,Inputs!F218*Inputs!F111*Inputs!G57*Inputs!D14*'GM Alloc Factors'!D22/('(Other Computations)'!D193+'(Other Computations)'!D206))</f>
        <v>0</v>
      </c>
      <c r="E1062" s="76">
        <f>IF('(Other Computations)'!E193=0,0,Inputs!G218*Inputs!G111*Inputs!G57*Inputs!D14*'GM Alloc Factors'!E22/('(Other Computations)'!E193+'(Other Computations)'!E206))</f>
        <v>0</v>
      </c>
      <c r="F1062" s="43">
        <f t="shared" si="154"/>
        <v>0</v>
      </c>
      <c r="G1062" s="76">
        <f>IF('(Other Computations)'!G193=0,0,Inputs!I218*Inputs!I111*Inputs!G57*Inputs!D14*'GM Alloc Factors'!G22/('(Other Computations)'!G193+'(Other Computations)'!G206))</f>
        <v>0</v>
      </c>
      <c r="H1062" s="76">
        <f>IF('(Other Computations)'!H193=0,0,Inputs!J218*Inputs!J111*Inputs!G57*Inputs!D14*'GM Alloc Factors'!H22/('(Other Computations)'!H193+'(Other Computations)'!H206))</f>
        <v>0</v>
      </c>
      <c r="I1062" s="76">
        <f>IF('(Other Computations)'!I193=0,0,Inputs!K218*Inputs!K111*Inputs!G57*Inputs!D14*'GM Alloc Factors'!I22/('(Other Computations)'!I193+'(Other Computations)'!I206))</f>
        <v>0</v>
      </c>
      <c r="J1062" s="76">
        <f>IF('(Other Computations)'!J193=0,0,Inputs!L218*Inputs!L111*Inputs!G57*Inputs!D14*'GM Alloc Factors'!J22/('(Other Computations)'!J193+'(Other Computations)'!J206))</f>
        <v>0</v>
      </c>
      <c r="K1062" s="43">
        <f t="shared" si="155"/>
        <v>0</v>
      </c>
    </row>
    <row r="1063" spans="1:11" ht="12.75" customHeight="1">
      <c r="A1063" s="61" t="str">
        <f>"         "&amp;Labels!B77</f>
        <v xml:space="preserve">         Customer 9</v>
      </c>
      <c r="B1063" s="76">
        <f>IF('(Other Computations)'!B194=0,0,Inputs!D219*Inputs!D112*Inputs!G58*Inputs!D14*'GM Alloc Factors'!B22/('(Other Computations)'!B194+'(Other Computations)'!B207))</f>
        <v>0</v>
      </c>
      <c r="C1063" s="76">
        <f>IF('(Other Computations)'!C194=0,0,Inputs!E219*Inputs!E112*Inputs!G58*Inputs!D14*'GM Alloc Factors'!C22/('(Other Computations)'!C194+'(Other Computations)'!C207))</f>
        <v>0</v>
      </c>
      <c r="D1063" s="76">
        <f>IF('(Other Computations)'!D194=0,0,Inputs!F219*Inputs!F112*Inputs!G58*Inputs!D14*'GM Alloc Factors'!D22/('(Other Computations)'!D194+'(Other Computations)'!D207))</f>
        <v>0</v>
      </c>
      <c r="E1063" s="76">
        <f>IF('(Other Computations)'!E194=0,0,Inputs!G219*Inputs!G112*Inputs!G58*Inputs!D14*'GM Alloc Factors'!E22/('(Other Computations)'!E194+'(Other Computations)'!E207))</f>
        <v>0</v>
      </c>
      <c r="F1063" s="43">
        <f t="shared" si="154"/>
        <v>0</v>
      </c>
      <c r="G1063" s="76">
        <f>IF('(Other Computations)'!G194=0,0,Inputs!I219*Inputs!I112*Inputs!G58*Inputs!D14*'GM Alloc Factors'!G22/('(Other Computations)'!G194+'(Other Computations)'!G207))</f>
        <v>0</v>
      </c>
      <c r="H1063" s="76">
        <f>IF('(Other Computations)'!H194=0,0,Inputs!J219*Inputs!J112*Inputs!G58*Inputs!D14*'GM Alloc Factors'!H22/('(Other Computations)'!H194+'(Other Computations)'!H207))</f>
        <v>0</v>
      </c>
      <c r="I1063" s="76">
        <f>IF('(Other Computations)'!I194=0,0,Inputs!K219*Inputs!K112*Inputs!G58*Inputs!D14*'GM Alloc Factors'!I22/('(Other Computations)'!I194+'(Other Computations)'!I207))</f>
        <v>0</v>
      </c>
      <c r="J1063" s="76">
        <f>IF('(Other Computations)'!J194=0,0,Inputs!L219*Inputs!L112*Inputs!G58*Inputs!D14*'GM Alloc Factors'!J22/('(Other Computations)'!J194+'(Other Computations)'!J207))</f>
        <v>0</v>
      </c>
      <c r="K1063" s="43">
        <f t="shared" si="155"/>
        <v>0</v>
      </c>
    </row>
    <row r="1064" spans="1:11" ht="12.75" customHeight="1">
      <c r="A1064" s="61" t="str">
        <f>"         "&amp;Labels!B78</f>
        <v xml:space="preserve">         Customer 10</v>
      </c>
      <c r="B1064" s="76">
        <f>IF('(Other Computations)'!B195=0,0,Inputs!D220*Inputs!D113*Inputs!G59*Inputs!D14*'GM Alloc Factors'!B22/('(Other Computations)'!B195+'(Other Computations)'!B208))</f>
        <v>0</v>
      </c>
      <c r="C1064" s="76">
        <f>IF('(Other Computations)'!C195=0,0,Inputs!E220*Inputs!E113*Inputs!G59*Inputs!D14*'GM Alloc Factors'!C22/('(Other Computations)'!C195+'(Other Computations)'!C208))</f>
        <v>0</v>
      </c>
      <c r="D1064" s="76">
        <f>IF('(Other Computations)'!D195=0,0,Inputs!F220*Inputs!F113*Inputs!G59*Inputs!D14*'GM Alloc Factors'!D22/('(Other Computations)'!D195+'(Other Computations)'!D208))</f>
        <v>0</v>
      </c>
      <c r="E1064" s="76">
        <f>IF('(Other Computations)'!E195=0,0,Inputs!G220*Inputs!G113*Inputs!G59*Inputs!D14*'GM Alloc Factors'!E22/('(Other Computations)'!E195+'(Other Computations)'!E208))</f>
        <v>0</v>
      </c>
      <c r="F1064" s="43">
        <f t="shared" si="154"/>
        <v>0</v>
      </c>
      <c r="G1064" s="76">
        <f>IF('(Other Computations)'!G195=0,0,Inputs!I220*Inputs!I113*Inputs!G59*Inputs!D14*'GM Alloc Factors'!G22/('(Other Computations)'!G195+'(Other Computations)'!G208))</f>
        <v>0</v>
      </c>
      <c r="H1064" s="76">
        <f>IF('(Other Computations)'!H195=0,0,Inputs!J220*Inputs!J113*Inputs!G59*Inputs!D14*'GM Alloc Factors'!H22/('(Other Computations)'!H195+'(Other Computations)'!H208))</f>
        <v>0</v>
      </c>
      <c r="I1064" s="76">
        <f>IF('(Other Computations)'!I195=0,0,Inputs!K220*Inputs!K113*Inputs!G59*Inputs!D14*'GM Alloc Factors'!I22/('(Other Computations)'!I195+'(Other Computations)'!I208))</f>
        <v>0</v>
      </c>
      <c r="J1064" s="76">
        <f>IF('(Other Computations)'!J195=0,0,Inputs!L220*Inputs!L113*Inputs!G59*Inputs!D14*'GM Alloc Factors'!J22/('(Other Computations)'!J195+'(Other Computations)'!J208))</f>
        <v>0</v>
      </c>
      <c r="K1064" s="43">
        <f t="shared" si="155"/>
        <v>0</v>
      </c>
    </row>
    <row r="1065" spans="1:11" ht="12.75" customHeight="1">
      <c r="A1065" s="61" t="str">
        <f>"         "&amp;Labels!C68</f>
        <v xml:space="preserve">         Total</v>
      </c>
      <c r="B1065" s="84">
        <f>SUM(B1055:B1064)</f>
        <v>0</v>
      </c>
      <c r="C1065" s="84">
        <f>SUM(C1055:C1064)</f>
        <v>0</v>
      </c>
      <c r="D1065" s="84">
        <f>SUM(D1055:D1064)</f>
        <v>0</v>
      </c>
      <c r="E1065" s="84">
        <f>SUM(E1055:E1064)</f>
        <v>0</v>
      </c>
      <c r="F1065" s="43">
        <f t="shared" si="154"/>
        <v>0</v>
      </c>
      <c r="G1065" s="84">
        <f>SUM(G1055:G1064)</f>
        <v>0</v>
      </c>
      <c r="H1065" s="84">
        <f>SUM(H1055:H1064)</f>
        <v>0</v>
      </c>
      <c r="I1065" s="84">
        <f>SUM(I1055:I1064)</f>
        <v>0</v>
      </c>
      <c r="J1065" s="84">
        <f>SUM(J1055:J1064)</f>
        <v>0</v>
      </c>
      <c r="K1065" s="43">
        <f t="shared" si="155"/>
        <v>0</v>
      </c>
    </row>
    <row r="1066" spans="1:11" ht="12.75" customHeight="1">
      <c r="A1066" s="61" t="str">
        <f>"      "&amp;Labels!B89</f>
        <v xml:space="preserve">      Q 5</v>
      </c>
      <c r="B1066" s="84"/>
      <c r="C1066" s="84"/>
      <c r="D1066" s="84"/>
      <c r="E1066" s="84"/>
      <c r="F1066" s="43"/>
      <c r="G1066" s="84"/>
      <c r="H1066" s="84"/>
      <c r="I1066" s="84"/>
      <c r="J1066" s="84"/>
      <c r="K1066" s="43"/>
    </row>
    <row r="1067" spans="1:11" ht="12.75" customHeight="1">
      <c r="A1067" s="61" t="str">
        <f>"         "&amp;Labels!B69</f>
        <v xml:space="preserve">         Customer 1</v>
      </c>
      <c r="B1067" s="76">
        <f>IF('(Other Computations)'!B186=0,0,Inputs!D211*Inputs!D104*Inputs!H50*Inputs!D14*'GM Alloc Factors'!B23/('(Other Computations)'!B186+'(Other Computations)'!B199))</f>
        <v>0</v>
      </c>
      <c r="C1067" s="76">
        <f>IF('(Other Computations)'!C186=0,0,Inputs!E211*Inputs!E104*Inputs!H50*Inputs!D14*'GM Alloc Factors'!C23/('(Other Computations)'!C186+'(Other Computations)'!C199))</f>
        <v>0</v>
      </c>
      <c r="D1067" s="76">
        <f>IF('(Other Computations)'!D186=0,0,Inputs!F211*Inputs!F104*Inputs!H50*Inputs!D14*'GM Alloc Factors'!D23/('(Other Computations)'!D186+'(Other Computations)'!D199))</f>
        <v>0</v>
      </c>
      <c r="E1067" s="76">
        <f>IF('(Other Computations)'!E186=0,0,Inputs!G211*Inputs!G104*Inputs!H50*Inputs!D14*'GM Alloc Factors'!E23/('(Other Computations)'!E186+'(Other Computations)'!E199))</f>
        <v>0</v>
      </c>
      <c r="F1067" s="43">
        <f t="shared" ref="F1067:F1077" si="156">SUM(B1067:E1067)</f>
        <v>0</v>
      </c>
      <c r="G1067" s="76">
        <f>IF('(Other Computations)'!G186=0,0,Inputs!I211*Inputs!I104*Inputs!H50*Inputs!D14*'GM Alloc Factors'!G23/('(Other Computations)'!G186+'(Other Computations)'!G199))</f>
        <v>0</v>
      </c>
      <c r="H1067" s="76">
        <f>IF('(Other Computations)'!H186=0,0,Inputs!J211*Inputs!J104*Inputs!H50*Inputs!D14*'GM Alloc Factors'!H23/('(Other Computations)'!H186+'(Other Computations)'!H199))</f>
        <v>0</v>
      </c>
      <c r="I1067" s="76">
        <f>IF('(Other Computations)'!I186=0,0,Inputs!K211*Inputs!K104*Inputs!H50*Inputs!D14*'GM Alloc Factors'!I23/('(Other Computations)'!I186+'(Other Computations)'!I199))</f>
        <v>0</v>
      </c>
      <c r="J1067" s="76">
        <f>IF('(Other Computations)'!J186=0,0,Inputs!L211*Inputs!L104*Inputs!H50*Inputs!D14*'GM Alloc Factors'!J23/('(Other Computations)'!J186+'(Other Computations)'!J199))</f>
        <v>0</v>
      </c>
      <c r="K1067" s="43">
        <f t="shared" ref="K1067:K1077" si="157">SUM(G1067:J1067)</f>
        <v>0</v>
      </c>
    </row>
    <row r="1068" spans="1:11" ht="12.75" customHeight="1">
      <c r="A1068" s="61" t="str">
        <f>"         "&amp;Labels!B70</f>
        <v xml:space="preserve">         Customer 2</v>
      </c>
      <c r="B1068" s="76">
        <f>IF('(Other Computations)'!B187=0,0,Inputs!D212*Inputs!D105*Inputs!H51*Inputs!D14*'GM Alloc Factors'!B23/('(Other Computations)'!B187+'(Other Computations)'!B200))</f>
        <v>0</v>
      </c>
      <c r="C1068" s="76">
        <f>IF('(Other Computations)'!C187=0,0,Inputs!E212*Inputs!E105*Inputs!H51*Inputs!D14*'GM Alloc Factors'!C23/('(Other Computations)'!C187+'(Other Computations)'!C200))</f>
        <v>0</v>
      </c>
      <c r="D1068" s="76">
        <f>IF('(Other Computations)'!D187=0,0,Inputs!F212*Inputs!F105*Inputs!H51*Inputs!D14*'GM Alloc Factors'!D23/('(Other Computations)'!D187+'(Other Computations)'!D200))</f>
        <v>0</v>
      </c>
      <c r="E1068" s="76">
        <f>IF('(Other Computations)'!E187=0,0,Inputs!G212*Inputs!G105*Inputs!H51*Inputs!D14*'GM Alloc Factors'!E23/('(Other Computations)'!E187+'(Other Computations)'!E200))</f>
        <v>0</v>
      </c>
      <c r="F1068" s="43">
        <f t="shared" si="156"/>
        <v>0</v>
      </c>
      <c r="G1068" s="76">
        <f>IF('(Other Computations)'!G187=0,0,Inputs!I212*Inputs!I105*Inputs!H51*Inputs!D14*'GM Alloc Factors'!G23/('(Other Computations)'!G187+'(Other Computations)'!G200))</f>
        <v>0</v>
      </c>
      <c r="H1068" s="76">
        <f>IF('(Other Computations)'!H187=0,0,Inputs!J212*Inputs!J105*Inputs!H51*Inputs!D14*'GM Alloc Factors'!H23/('(Other Computations)'!H187+'(Other Computations)'!H200))</f>
        <v>0</v>
      </c>
      <c r="I1068" s="76">
        <f>IF('(Other Computations)'!I187=0,0,Inputs!K212*Inputs!K105*Inputs!H51*Inputs!D14*'GM Alloc Factors'!I23/('(Other Computations)'!I187+'(Other Computations)'!I200))</f>
        <v>0</v>
      </c>
      <c r="J1068" s="76">
        <f>IF('(Other Computations)'!J187=0,0,Inputs!L212*Inputs!L105*Inputs!H51*Inputs!D14*'GM Alloc Factors'!J23/('(Other Computations)'!J187+'(Other Computations)'!J200))</f>
        <v>0</v>
      </c>
      <c r="K1068" s="43">
        <f t="shared" si="157"/>
        <v>0</v>
      </c>
    </row>
    <row r="1069" spans="1:11" ht="12.75" customHeight="1">
      <c r="A1069" s="61" t="str">
        <f>"         "&amp;Labels!B71</f>
        <v xml:space="preserve">         Customer 3</v>
      </c>
      <c r="B1069" s="76">
        <f>IF('(Other Computations)'!B188=0,0,Inputs!D213*Inputs!D106*Inputs!H52*Inputs!D14*'GM Alloc Factors'!B23/('(Other Computations)'!B188+'(Other Computations)'!B201))</f>
        <v>0</v>
      </c>
      <c r="C1069" s="76">
        <f>IF('(Other Computations)'!C188=0,0,Inputs!E213*Inputs!E106*Inputs!H52*Inputs!D14*'GM Alloc Factors'!C23/('(Other Computations)'!C188+'(Other Computations)'!C201))</f>
        <v>0</v>
      </c>
      <c r="D1069" s="76">
        <f>IF('(Other Computations)'!D188=0,0,Inputs!F213*Inputs!F106*Inputs!H52*Inputs!D14*'GM Alloc Factors'!D23/('(Other Computations)'!D188+'(Other Computations)'!D201))</f>
        <v>0</v>
      </c>
      <c r="E1069" s="76">
        <f>IF('(Other Computations)'!E188=0,0,Inputs!G213*Inputs!G106*Inputs!H52*Inputs!D14*'GM Alloc Factors'!E23/('(Other Computations)'!E188+'(Other Computations)'!E201))</f>
        <v>0</v>
      </c>
      <c r="F1069" s="43">
        <f t="shared" si="156"/>
        <v>0</v>
      </c>
      <c r="G1069" s="76">
        <f>IF('(Other Computations)'!G188=0,0,Inputs!I213*Inputs!I106*Inputs!H52*Inputs!D14*'GM Alloc Factors'!G23/('(Other Computations)'!G188+'(Other Computations)'!G201))</f>
        <v>0</v>
      </c>
      <c r="H1069" s="76">
        <f>IF('(Other Computations)'!H188=0,0,Inputs!J213*Inputs!J106*Inputs!H52*Inputs!D14*'GM Alloc Factors'!H23/('(Other Computations)'!H188+'(Other Computations)'!H201))</f>
        <v>0</v>
      </c>
      <c r="I1069" s="76">
        <f>IF('(Other Computations)'!I188=0,0,Inputs!K213*Inputs!K106*Inputs!H52*Inputs!D14*'GM Alloc Factors'!I23/('(Other Computations)'!I188+'(Other Computations)'!I201))</f>
        <v>0</v>
      </c>
      <c r="J1069" s="76">
        <f>IF('(Other Computations)'!J188=0,0,Inputs!L213*Inputs!L106*Inputs!H52*Inputs!D14*'GM Alloc Factors'!J23/('(Other Computations)'!J188+'(Other Computations)'!J201))</f>
        <v>0</v>
      </c>
      <c r="K1069" s="43">
        <f t="shared" si="157"/>
        <v>0</v>
      </c>
    </row>
    <row r="1070" spans="1:11" ht="12.75" customHeight="1">
      <c r="A1070" s="61" t="str">
        <f>"         "&amp;Labels!B72</f>
        <v xml:space="preserve">         Customer 4</v>
      </c>
      <c r="B1070" s="76">
        <f>IF('(Other Computations)'!B189=0,0,Inputs!D214*Inputs!D107*Inputs!H53*Inputs!D14*'GM Alloc Factors'!B23/('(Other Computations)'!B189+'(Other Computations)'!B202))</f>
        <v>0</v>
      </c>
      <c r="C1070" s="76">
        <f>IF('(Other Computations)'!C189=0,0,Inputs!E214*Inputs!E107*Inputs!H53*Inputs!D14*'GM Alloc Factors'!C23/('(Other Computations)'!C189+'(Other Computations)'!C202))</f>
        <v>0</v>
      </c>
      <c r="D1070" s="76">
        <f>IF('(Other Computations)'!D189=0,0,Inputs!F214*Inputs!F107*Inputs!H53*Inputs!D14*'GM Alloc Factors'!D23/('(Other Computations)'!D189+'(Other Computations)'!D202))</f>
        <v>0</v>
      </c>
      <c r="E1070" s="76">
        <f>IF('(Other Computations)'!E189=0,0,Inputs!G214*Inputs!G107*Inputs!H53*Inputs!D14*'GM Alloc Factors'!E23/('(Other Computations)'!E189+'(Other Computations)'!E202))</f>
        <v>0</v>
      </c>
      <c r="F1070" s="43">
        <f t="shared" si="156"/>
        <v>0</v>
      </c>
      <c r="G1070" s="76">
        <f>IF('(Other Computations)'!G189=0,0,Inputs!I214*Inputs!I107*Inputs!H53*Inputs!D14*'GM Alloc Factors'!G23/('(Other Computations)'!G189+'(Other Computations)'!G202))</f>
        <v>0</v>
      </c>
      <c r="H1070" s="76">
        <f>IF('(Other Computations)'!H189=0,0,Inputs!J214*Inputs!J107*Inputs!H53*Inputs!D14*'GM Alloc Factors'!H23/('(Other Computations)'!H189+'(Other Computations)'!H202))</f>
        <v>0</v>
      </c>
      <c r="I1070" s="76">
        <f>IF('(Other Computations)'!I189=0,0,Inputs!K214*Inputs!K107*Inputs!H53*Inputs!D14*'GM Alloc Factors'!I23/('(Other Computations)'!I189+'(Other Computations)'!I202))</f>
        <v>0</v>
      </c>
      <c r="J1070" s="76">
        <f>IF('(Other Computations)'!J189=0,0,Inputs!L214*Inputs!L107*Inputs!H53*Inputs!D14*'GM Alloc Factors'!J23/('(Other Computations)'!J189+'(Other Computations)'!J202))</f>
        <v>0</v>
      </c>
      <c r="K1070" s="43">
        <f t="shared" si="157"/>
        <v>0</v>
      </c>
    </row>
    <row r="1071" spans="1:11" ht="12.75" customHeight="1">
      <c r="A1071" s="61" t="str">
        <f>"         "&amp;Labels!B73</f>
        <v xml:space="preserve">         Customer 5</v>
      </c>
      <c r="B1071" s="76">
        <f>IF('(Other Computations)'!B190=0,0,Inputs!D215*Inputs!D108*Inputs!H54*Inputs!D14*'GM Alloc Factors'!B23/('(Other Computations)'!B190+'(Other Computations)'!B203))</f>
        <v>0</v>
      </c>
      <c r="C1071" s="76">
        <f>IF('(Other Computations)'!C190=0,0,Inputs!E215*Inputs!E108*Inputs!H54*Inputs!D14*'GM Alloc Factors'!C23/('(Other Computations)'!C190+'(Other Computations)'!C203))</f>
        <v>0</v>
      </c>
      <c r="D1071" s="76">
        <f>IF('(Other Computations)'!D190=0,0,Inputs!F215*Inputs!F108*Inputs!H54*Inputs!D14*'GM Alloc Factors'!D23/('(Other Computations)'!D190+'(Other Computations)'!D203))</f>
        <v>0</v>
      </c>
      <c r="E1071" s="76">
        <f>IF('(Other Computations)'!E190=0,0,Inputs!G215*Inputs!G108*Inputs!H54*Inputs!D14*'GM Alloc Factors'!E23/('(Other Computations)'!E190+'(Other Computations)'!E203))</f>
        <v>0</v>
      </c>
      <c r="F1071" s="43">
        <f t="shared" si="156"/>
        <v>0</v>
      </c>
      <c r="G1071" s="76">
        <f>IF('(Other Computations)'!G190=0,0,Inputs!I215*Inputs!I108*Inputs!H54*Inputs!D14*'GM Alloc Factors'!G23/('(Other Computations)'!G190+'(Other Computations)'!G203))</f>
        <v>0</v>
      </c>
      <c r="H1071" s="76">
        <f>IF('(Other Computations)'!H190=0,0,Inputs!J215*Inputs!J108*Inputs!H54*Inputs!D14*'GM Alloc Factors'!H23/('(Other Computations)'!H190+'(Other Computations)'!H203))</f>
        <v>0</v>
      </c>
      <c r="I1071" s="76">
        <f>IF('(Other Computations)'!I190=0,0,Inputs!K215*Inputs!K108*Inputs!H54*Inputs!D14*'GM Alloc Factors'!I23/('(Other Computations)'!I190+'(Other Computations)'!I203))</f>
        <v>0</v>
      </c>
      <c r="J1071" s="76">
        <f>IF('(Other Computations)'!J190=0,0,Inputs!L215*Inputs!L108*Inputs!H54*Inputs!D14*'GM Alloc Factors'!J23/('(Other Computations)'!J190+'(Other Computations)'!J203))</f>
        <v>0</v>
      </c>
      <c r="K1071" s="43">
        <f t="shared" si="157"/>
        <v>0</v>
      </c>
    </row>
    <row r="1072" spans="1:11" ht="12.75" customHeight="1">
      <c r="A1072" s="61" t="str">
        <f>"         "&amp;Labels!B74</f>
        <v xml:space="preserve">         Customer 6</v>
      </c>
      <c r="B1072" s="76">
        <f>IF('(Other Computations)'!B191=0,0,Inputs!D216*Inputs!D109*Inputs!H55*Inputs!D14*'GM Alloc Factors'!B23/('(Other Computations)'!B191+'(Other Computations)'!B204))</f>
        <v>0</v>
      </c>
      <c r="C1072" s="76">
        <f>IF('(Other Computations)'!C191=0,0,Inputs!E216*Inputs!E109*Inputs!H55*Inputs!D14*'GM Alloc Factors'!C23/('(Other Computations)'!C191+'(Other Computations)'!C204))</f>
        <v>0</v>
      </c>
      <c r="D1072" s="76">
        <f>IF('(Other Computations)'!D191=0,0,Inputs!F216*Inputs!F109*Inputs!H55*Inputs!D14*'GM Alloc Factors'!D23/('(Other Computations)'!D191+'(Other Computations)'!D204))</f>
        <v>0</v>
      </c>
      <c r="E1072" s="76">
        <f>IF('(Other Computations)'!E191=0,0,Inputs!G216*Inputs!G109*Inputs!H55*Inputs!D14*'GM Alloc Factors'!E23/('(Other Computations)'!E191+'(Other Computations)'!E204))</f>
        <v>0</v>
      </c>
      <c r="F1072" s="43">
        <f t="shared" si="156"/>
        <v>0</v>
      </c>
      <c r="G1072" s="76">
        <f>IF('(Other Computations)'!G191=0,0,Inputs!I216*Inputs!I109*Inputs!H55*Inputs!D14*'GM Alloc Factors'!G23/('(Other Computations)'!G191+'(Other Computations)'!G204))</f>
        <v>0</v>
      </c>
      <c r="H1072" s="76">
        <f>IF('(Other Computations)'!H191=0,0,Inputs!J216*Inputs!J109*Inputs!H55*Inputs!D14*'GM Alloc Factors'!H23/('(Other Computations)'!H191+'(Other Computations)'!H204))</f>
        <v>0</v>
      </c>
      <c r="I1072" s="76">
        <f>IF('(Other Computations)'!I191=0,0,Inputs!K216*Inputs!K109*Inputs!H55*Inputs!D14*'GM Alloc Factors'!I23/('(Other Computations)'!I191+'(Other Computations)'!I204))</f>
        <v>0</v>
      </c>
      <c r="J1072" s="76">
        <f>IF('(Other Computations)'!J191=0,0,Inputs!L216*Inputs!L109*Inputs!H55*Inputs!D14*'GM Alloc Factors'!J23/('(Other Computations)'!J191+'(Other Computations)'!J204))</f>
        <v>0</v>
      </c>
      <c r="K1072" s="43">
        <f t="shared" si="157"/>
        <v>0</v>
      </c>
    </row>
    <row r="1073" spans="1:11" ht="12.75" customHeight="1">
      <c r="A1073" s="61" t="str">
        <f>"         "&amp;Labels!B75</f>
        <v xml:space="preserve">         Customer 7</v>
      </c>
      <c r="B1073" s="76">
        <f>IF('(Other Computations)'!B192=0,0,Inputs!D217*Inputs!D110*Inputs!H56*Inputs!D14*'GM Alloc Factors'!B23/('(Other Computations)'!B192+'(Other Computations)'!B205))</f>
        <v>0</v>
      </c>
      <c r="C1073" s="76">
        <f>IF('(Other Computations)'!C192=0,0,Inputs!E217*Inputs!E110*Inputs!H56*Inputs!D14*'GM Alloc Factors'!C23/('(Other Computations)'!C192+'(Other Computations)'!C205))</f>
        <v>0</v>
      </c>
      <c r="D1073" s="76">
        <f>IF('(Other Computations)'!D192=0,0,Inputs!F217*Inputs!F110*Inputs!H56*Inputs!D14*'GM Alloc Factors'!D23/('(Other Computations)'!D192+'(Other Computations)'!D205))</f>
        <v>0</v>
      </c>
      <c r="E1073" s="76">
        <f>IF('(Other Computations)'!E192=0,0,Inputs!G217*Inputs!G110*Inputs!H56*Inputs!D14*'GM Alloc Factors'!E23/('(Other Computations)'!E192+'(Other Computations)'!E205))</f>
        <v>0</v>
      </c>
      <c r="F1073" s="43">
        <f t="shared" si="156"/>
        <v>0</v>
      </c>
      <c r="G1073" s="76">
        <f>IF('(Other Computations)'!G192=0,0,Inputs!I217*Inputs!I110*Inputs!H56*Inputs!D14*'GM Alloc Factors'!G23/('(Other Computations)'!G192+'(Other Computations)'!G205))</f>
        <v>0</v>
      </c>
      <c r="H1073" s="76">
        <f>IF('(Other Computations)'!H192=0,0,Inputs!J217*Inputs!J110*Inputs!H56*Inputs!D14*'GM Alloc Factors'!H23/('(Other Computations)'!H192+'(Other Computations)'!H205))</f>
        <v>0</v>
      </c>
      <c r="I1073" s="76">
        <f>IF('(Other Computations)'!I192=0,0,Inputs!K217*Inputs!K110*Inputs!H56*Inputs!D14*'GM Alloc Factors'!I23/('(Other Computations)'!I192+'(Other Computations)'!I205))</f>
        <v>0</v>
      </c>
      <c r="J1073" s="76">
        <f>IF('(Other Computations)'!J192=0,0,Inputs!L217*Inputs!L110*Inputs!H56*Inputs!D14*'GM Alloc Factors'!J23/('(Other Computations)'!J192+'(Other Computations)'!J205))</f>
        <v>0</v>
      </c>
      <c r="K1073" s="43">
        <f t="shared" si="157"/>
        <v>0</v>
      </c>
    </row>
    <row r="1074" spans="1:11" ht="12.75" customHeight="1">
      <c r="A1074" s="61" t="str">
        <f>"         "&amp;Labels!B76</f>
        <v xml:space="preserve">         Customer 8</v>
      </c>
      <c r="B1074" s="76">
        <f>IF('(Other Computations)'!B193=0,0,Inputs!D218*Inputs!D111*Inputs!H57*Inputs!D14*'GM Alloc Factors'!B23/('(Other Computations)'!B193+'(Other Computations)'!B206))</f>
        <v>0</v>
      </c>
      <c r="C1074" s="76">
        <f>IF('(Other Computations)'!C193=0,0,Inputs!E218*Inputs!E111*Inputs!H57*Inputs!D14*'GM Alloc Factors'!C23/('(Other Computations)'!C193+'(Other Computations)'!C206))</f>
        <v>0</v>
      </c>
      <c r="D1074" s="76">
        <f>IF('(Other Computations)'!D193=0,0,Inputs!F218*Inputs!F111*Inputs!H57*Inputs!D14*'GM Alloc Factors'!D23/('(Other Computations)'!D193+'(Other Computations)'!D206))</f>
        <v>0</v>
      </c>
      <c r="E1074" s="76">
        <f>IF('(Other Computations)'!E193=0,0,Inputs!G218*Inputs!G111*Inputs!H57*Inputs!D14*'GM Alloc Factors'!E23/('(Other Computations)'!E193+'(Other Computations)'!E206))</f>
        <v>0</v>
      </c>
      <c r="F1074" s="43">
        <f t="shared" si="156"/>
        <v>0</v>
      </c>
      <c r="G1074" s="76">
        <f>IF('(Other Computations)'!G193=0,0,Inputs!I218*Inputs!I111*Inputs!H57*Inputs!D14*'GM Alloc Factors'!G23/('(Other Computations)'!G193+'(Other Computations)'!G206))</f>
        <v>0</v>
      </c>
      <c r="H1074" s="76">
        <f>IF('(Other Computations)'!H193=0,0,Inputs!J218*Inputs!J111*Inputs!H57*Inputs!D14*'GM Alloc Factors'!H23/('(Other Computations)'!H193+'(Other Computations)'!H206))</f>
        <v>0</v>
      </c>
      <c r="I1074" s="76">
        <f>IF('(Other Computations)'!I193=0,0,Inputs!K218*Inputs!K111*Inputs!H57*Inputs!D14*'GM Alloc Factors'!I23/('(Other Computations)'!I193+'(Other Computations)'!I206))</f>
        <v>0</v>
      </c>
      <c r="J1074" s="76">
        <f>IF('(Other Computations)'!J193=0,0,Inputs!L218*Inputs!L111*Inputs!H57*Inputs!D14*'GM Alloc Factors'!J23/('(Other Computations)'!J193+'(Other Computations)'!J206))</f>
        <v>0</v>
      </c>
      <c r="K1074" s="43">
        <f t="shared" si="157"/>
        <v>0</v>
      </c>
    </row>
    <row r="1075" spans="1:11" ht="12.75" customHeight="1">
      <c r="A1075" s="61" t="str">
        <f>"         "&amp;Labels!B77</f>
        <v xml:space="preserve">         Customer 9</v>
      </c>
      <c r="B1075" s="76">
        <f>IF('(Other Computations)'!B194=0,0,Inputs!D219*Inputs!D112*Inputs!H58*Inputs!D14*'GM Alloc Factors'!B23/('(Other Computations)'!B194+'(Other Computations)'!B207))</f>
        <v>0</v>
      </c>
      <c r="C1075" s="76">
        <f>IF('(Other Computations)'!C194=0,0,Inputs!E219*Inputs!E112*Inputs!H58*Inputs!D14*'GM Alloc Factors'!C23/('(Other Computations)'!C194+'(Other Computations)'!C207))</f>
        <v>0</v>
      </c>
      <c r="D1075" s="76">
        <f>IF('(Other Computations)'!D194=0,0,Inputs!F219*Inputs!F112*Inputs!H58*Inputs!D14*'GM Alloc Factors'!D23/('(Other Computations)'!D194+'(Other Computations)'!D207))</f>
        <v>0</v>
      </c>
      <c r="E1075" s="76">
        <f>IF('(Other Computations)'!E194=0,0,Inputs!G219*Inputs!G112*Inputs!H58*Inputs!D14*'GM Alloc Factors'!E23/('(Other Computations)'!E194+'(Other Computations)'!E207))</f>
        <v>0</v>
      </c>
      <c r="F1075" s="43">
        <f t="shared" si="156"/>
        <v>0</v>
      </c>
      <c r="G1075" s="76">
        <f>IF('(Other Computations)'!G194=0,0,Inputs!I219*Inputs!I112*Inputs!H58*Inputs!D14*'GM Alloc Factors'!G23/('(Other Computations)'!G194+'(Other Computations)'!G207))</f>
        <v>0</v>
      </c>
      <c r="H1075" s="76">
        <f>IF('(Other Computations)'!H194=0,0,Inputs!J219*Inputs!J112*Inputs!H58*Inputs!D14*'GM Alloc Factors'!H23/('(Other Computations)'!H194+'(Other Computations)'!H207))</f>
        <v>0</v>
      </c>
      <c r="I1075" s="76">
        <f>IF('(Other Computations)'!I194=0,0,Inputs!K219*Inputs!K112*Inputs!H58*Inputs!D14*'GM Alloc Factors'!I23/('(Other Computations)'!I194+'(Other Computations)'!I207))</f>
        <v>0</v>
      </c>
      <c r="J1075" s="76">
        <f>IF('(Other Computations)'!J194=0,0,Inputs!L219*Inputs!L112*Inputs!H58*Inputs!D14*'GM Alloc Factors'!J23/('(Other Computations)'!J194+'(Other Computations)'!J207))</f>
        <v>0</v>
      </c>
      <c r="K1075" s="43">
        <f t="shared" si="157"/>
        <v>0</v>
      </c>
    </row>
    <row r="1076" spans="1:11" ht="12.75" customHeight="1">
      <c r="A1076" s="61" t="str">
        <f>"         "&amp;Labels!B78</f>
        <v xml:space="preserve">         Customer 10</v>
      </c>
      <c r="B1076" s="76">
        <f>IF('(Other Computations)'!B195=0,0,Inputs!D220*Inputs!D113*Inputs!H59*Inputs!D14*'GM Alloc Factors'!B23/('(Other Computations)'!B195+'(Other Computations)'!B208))</f>
        <v>0</v>
      </c>
      <c r="C1076" s="76">
        <f>IF('(Other Computations)'!C195=0,0,Inputs!E220*Inputs!E113*Inputs!H59*Inputs!D14*'GM Alloc Factors'!C23/('(Other Computations)'!C195+'(Other Computations)'!C208))</f>
        <v>0</v>
      </c>
      <c r="D1076" s="76">
        <f>IF('(Other Computations)'!D195=0,0,Inputs!F220*Inputs!F113*Inputs!H59*Inputs!D14*'GM Alloc Factors'!D23/('(Other Computations)'!D195+'(Other Computations)'!D208))</f>
        <v>0</v>
      </c>
      <c r="E1076" s="76">
        <f>IF('(Other Computations)'!E195=0,0,Inputs!G220*Inputs!G113*Inputs!H59*Inputs!D14*'GM Alloc Factors'!E23/('(Other Computations)'!E195+'(Other Computations)'!E208))</f>
        <v>0</v>
      </c>
      <c r="F1076" s="43">
        <f t="shared" si="156"/>
        <v>0</v>
      </c>
      <c r="G1076" s="76">
        <f>IF('(Other Computations)'!G195=0,0,Inputs!I220*Inputs!I113*Inputs!H59*Inputs!D14*'GM Alloc Factors'!G23/('(Other Computations)'!G195+'(Other Computations)'!G208))</f>
        <v>0</v>
      </c>
      <c r="H1076" s="76">
        <f>IF('(Other Computations)'!H195=0,0,Inputs!J220*Inputs!J113*Inputs!H59*Inputs!D14*'GM Alloc Factors'!H23/('(Other Computations)'!H195+'(Other Computations)'!H208))</f>
        <v>0</v>
      </c>
      <c r="I1076" s="76">
        <f>IF('(Other Computations)'!I195=0,0,Inputs!K220*Inputs!K113*Inputs!H59*Inputs!D14*'GM Alloc Factors'!I23/('(Other Computations)'!I195+'(Other Computations)'!I208))</f>
        <v>0</v>
      </c>
      <c r="J1076" s="76">
        <f>IF('(Other Computations)'!J195=0,0,Inputs!L220*Inputs!L113*Inputs!H59*Inputs!D14*'GM Alloc Factors'!J23/('(Other Computations)'!J195+'(Other Computations)'!J208))</f>
        <v>0</v>
      </c>
      <c r="K1076" s="43">
        <f t="shared" si="157"/>
        <v>0</v>
      </c>
    </row>
    <row r="1077" spans="1:11" ht="12.75" customHeight="1">
      <c r="A1077" s="61" t="str">
        <f>"         "&amp;Labels!C68</f>
        <v xml:space="preserve">         Total</v>
      </c>
      <c r="B1077" s="84">
        <f>SUM(B1067:B1076)</f>
        <v>0</v>
      </c>
      <c r="C1077" s="84">
        <f>SUM(C1067:C1076)</f>
        <v>0</v>
      </c>
      <c r="D1077" s="84">
        <f>SUM(D1067:D1076)</f>
        <v>0</v>
      </c>
      <c r="E1077" s="84">
        <f>SUM(E1067:E1076)</f>
        <v>0</v>
      </c>
      <c r="F1077" s="43">
        <f t="shared" si="156"/>
        <v>0</v>
      </c>
      <c r="G1077" s="84">
        <f>SUM(G1067:G1076)</f>
        <v>0</v>
      </c>
      <c r="H1077" s="84">
        <f>SUM(H1067:H1076)</f>
        <v>0</v>
      </c>
      <c r="I1077" s="84">
        <f>SUM(I1067:I1076)</f>
        <v>0</v>
      </c>
      <c r="J1077" s="84">
        <f>SUM(J1067:J1076)</f>
        <v>0</v>
      </c>
      <c r="K1077" s="43">
        <f t="shared" si="157"/>
        <v>0</v>
      </c>
    </row>
    <row r="1078" spans="1:11" ht="12.75" customHeight="1">
      <c r="A1078" s="61" t="str">
        <f>"      "&amp;Labels!B90</f>
        <v xml:space="preserve">      Q 6</v>
      </c>
      <c r="B1078" s="84"/>
      <c r="C1078" s="84"/>
      <c r="D1078" s="84"/>
      <c r="E1078" s="84"/>
      <c r="F1078" s="43"/>
      <c r="G1078" s="84"/>
      <c r="H1078" s="84"/>
      <c r="I1078" s="84"/>
      <c r="J1078" s="84"/>
      <c r="K1078" s="43"/>
    </row>
    <row r="1079" spans="1:11" ht="12.75" customHeight="1">
      <c r="A1079" s="61" t="str">
        <f>"         "&amp;Labels!B69</f>
        <v xml:space="preserve">         Customer 1</v>
      </c>
      <c r="B1079" s="76">
        <f>IF('(Other Computations)'!B186=0,0,Inputs!D211*Inputs!D104*Inputs!I50*Inputs!D14*'GM Alloc Factors'!B24/('(Other Computations)'!B186+'(Other Computations)'!B199))</f>
        <v>0</v>
      </c>
      <c r="C1079" s="76">
        <f>IF('(Other Computations)'!C186=0,0,Inputs!E211*Inputs!E104*Inputs!I50*Inputs!D14*'GM Alloc Factors'!C24/('(Other Computations)'!C186+'(Other Computations)'!C199))</f>
        <v>0</v>
      </c>
      <c r="D1079" s="76">
        <f>IF('(Other Computations)'!D186=0,0,Inputs!F211*Inputs!F104*Inputs!I50*Inputs!D14*'GM Alloc Factors'!D24/('(Other Computations)'!D186+'(Other Computations)'!D199))</f>
        <v>0</v>
      </c>
      <c r="E1079" s="76">
        <f>IF('(Other Computations)'!E186=0,0,Inputs!G211*Inputs!G104*Inputs!I50*Inputs!D14*'GM Alloc Factors'!E24/('(Other Computations)'!E186+'(Other Computations)'!E199))</f>
        <v>0</v>
      </c>
      <c r="F1079" s="43">
        <f t="shared" ref="F1079:F1089" si="158">SUM(B1079:E1079)</f>
        <v>0</v>
      </c>
      <c r="G1079" s="76">
        <f>IF('(Other Computations)'!G186=0,0,Inputs!I211*Inputs!I104*Inputs!I50*Inputs!D14*'GM Alloc Factors'!G24/('(Other Computations)'!G186+'(Other Computations)'!G199))</f>
        <v>0</v>
      </c>
      <c r="H1079" s="76">
        <f>IF('(Other Computations)'!H186=0,0,Inputs!J211*Inputs!J104*Inputs!I50*Inputs!D14*'GM Alloc Factors'!H24/('(Other Computations)'!H186+'(Other Computations)'!H199))</f>
        <v>0</v>
      </c>
      <c r="I1079" s="76">
        <f>IF('(Other Computations)'!I186=0,0,Inputs!K211*Inputs!K104*Inputs!I50*Inputs!D14*'GM Alloc Factors'!I24/('(Other Computations)'!I186+'(Other Computations)'!I199))</f>
        <v>0</v>
      </c>
      <c r="J1079" s="76">
        <f>IF('(Other Computations)'!J186=0,0,Inputs!L211*Inputs!L104*Inputs!I50*Inputs!D14*'GM Alloc Factors'!J24/('(Other Computations)'!J186+'(Other Computations)'!J199))</f>
        <v>0</v>
      </c>
      <c r="K1079" s="43">
        <f t="shared" ref="K1079:K1089" si="159">SUM(G1079:J1079)</f>
        <v>0</v>
      </c>
    </row>
    <row r="1080" spans="1:11" ht="12.75" customHeight="1">
      <c r="A1080" s="61" t="str">
        <f>"         "&amp;Labels!B70</f>
        <v xml:space="preserve">         Customer 2</v>
      </c>
      <c r="B1080" s="76">
        <f>IF('(Other Computations)'!B187=0,0,Inputs!D212*Inputs!D105*Inputs!I51*Inputs!D14*'GM Alloc Factors'!B24/('(Other Computations)'!B187+'(Other Computations)'!B200))</f>
        <v>0</v>
      </c>
      <c r="C1080" s="76">
        <f>IF('(Other Computations)'!C187=0,0,Inputs!E212*Inputs!E105*Inputs!I51*Inputs!D14*'GM Alloc Factors'!C24/('(Other Computations)'!C187+'(Other Computations)'!C200))</f>
        <v>0</v>
      </c>
      <c r="D1080" s="76">
        <f>IF('(Other Computations)'!D187=0,0,Inputs!F212*Inputs!F105*Inputs!I51*Inputs!D14*'GM Alloc Factors'!D24/('(Other Computations)'!D187+'(Other Computations)'!D200))</f>
        <v>0</v>
      </c>
      <c r="E1080" s="76">
        <f>IF('(Other Computations)'!E187=0,0,Inputs!G212*Inputs!G105*Inputs!I51*Inputs!D14*'GM Alloc Factors'!E24/('(Other Computations)'!E187+'(Other Computations)'!E200))</f>
        <v>0</v>
      </c>
      <c r="F1080" s="43">
        <f t="shared" si="158"/>
        <v>0</v>
      </c>
      <c r="G1080" s="76">
        <f>IF('(Other Computations)'!G187=0,0,Inputs!I212*Inputs!I105*Inputs!I51*Inputs!D14*'GM Alloc Factors'!G24/('(Other Computations)'!G187+'(Other Computations)'!G200))</f>
        <v>0</v>
      </c>
      <c r="H1080" s="76">
        <f>IF('(Other Computations)'!H187=0,0,Inputs!J212*Inputs!J105*Inputs!I51*Inputs!D14*'GM Alloc Factors'!H24/('(Other Computations)'!H187+'(Other Computations)'!H200))</f>
        <v>0</v>
      </c>
      <c r="I1080" s="76">
        <f>IF('(Other Computations)'!I187=0,0,Inputs!K212*Inputs!K105*Inputs!I51*Inputs!D14*'GM Alloc Factors'!I24/('(Other Computations)'!I187+'(Other Computations)'!I200))</f>
        <v>0</v>
      </c>
      <c r="J1080" s="76">
        <f>IF('(Other Computations)'!J187=0,0,Inputs!L212*Inputs!L105*Inputs!I51*Inputs!D14*'GM Alloc Factors'!J24/('(Other Computations)'!J187+'(Other Computations)'!J200))</f>
        <v>0</v>
      </c>
      <c r="K1080" s="43">
        <f t="shared" si="159"/>
        <v>0</v>
      </c>
    </row>
    <row r="1081" spans="1:11" ht="12.75" customHeight="1">
      <c r="A1081" s="61" t="str">
        <f>"         "&amp;Labels!B71</f>
        <v xml:space="preserve">         Customer 3</v>
      </c>
      <c r="B1081" s="76">
        <f>IF('(Other Computations)'!B188=0,0,Inputs!D213*Inputs!D106*Inputs!I52*Inputs!D14*'GM Alloc Factors'!B24/('(Other Computations)'!B188+'(Other Computations)'!B201))</f>
        <v>0</v>
      </c>
      <c r="C1081" s="76">
        <f>IF('(Other Computations)'!C188=0,0,Inputs!E213*Inputs!E106*Inputs!I52*Inputs!D14*'GM Alloc Factors'!C24/('(Other Computations)'!C188+'(Other Computations)'!C201))</f>
        <v>0</v>
      </c>
      <c r="D1081" s="76">
        <f>IF('(Other Computations)'!D188=0,0,Inputs!F213*Inputs!F106*Inputs!I52*Inputs!D14*'GM Alloc Factors'!D24/('(Other Computations)'!D188+'(Other Computations)'!D201))</f>
        <v>0</v>
      </c>
      <c r="E1081" s="76">
        <f>IF('(Other Computations)'!E188=0,0,Inputs!G213*Inputs!G106*Inputs!I52*Inputs!D14*'GM Alloc Factors'!E24/('(Other Computations)'!E188+'(Other Computations)'!E201))</f>
        <v>0</v>
      </c>
      <c r="F1081" s="43">
        <f t="shared" si="158"/>
        <v>0</v>
      </c>
      <c r="G1081" s="76">
        <f>IF('(Other Computations)'!G188=0,0,Inputs!I213*Inputs!I106*Inputs!I52*Inputs!D14*'GM Alloc Factors'!G24/('(Other Computations)'!G188+'(Other Computations)'!G201))</f>
        <v>0</v>
      </c>
      <c r="H1081" s="76">
        <f>IF('(Other Computations)'!H188=0,0,Inputs!J213*Inputs!J106*Inputs!I52*Inputs!D14*'GM Alloc Factors'!H24/('(Other Computations)'!H188+'(Other Computations)'!H201))</f>
        <v>0</v>
      </c>
      <c r="I1081" s="76">
        <f>IF('(Other Computations)'!I188=0,0,Inputs!K213*Inputs!K106*Inputs!I52*Inputs!D14*'GM Alloc Factors'!I24/('(Other Computations)'!I188+'(Other Computations)'!I201))</f>
        <v>0</v>
      </c>
      <c r="J1081" s="76">
        <f>IF('(Other Computations)'!J188=0,0,Inputs!L213*Inputs!L106*Inputs!I52*Inputs!D14*'GM Alloc Factors'!J24/('(Other Computations)'!J188+'(Other Computations)'!J201))</f>
        <v>0</v>
      </c>
      <c r="K1081" s="43">
        <f t="shared" si="159"/>
        <v>0</v>
      </c>
    </row>
    <row r="1082" spans="1:11" ht="12.75" customHeight="1">
      <c r="A1082" s="61" t="str">
        <f>"         "&amp;Labels!B72</f>
        <v xml:space="preserve">         Customer 4</v>
      </c>
      <c r="B1082" s="76">
        <f>IF('(Other Computations)'!B189=0,0,Inputs!D214*Inputs!D107*Inputs!I53*Inputs!D14*'GM Alloc Factors'!B24/('(Other Computations)'!B189+'(Other Computations)'!B202))</f>
        <v>0</v>
      </c>
      <c r="C1082" s="76">
        <f>IF('(Other Computations)'!C189=0,0,Inputs!E214*Inputs!E107*Inputs!I53*Inputs!D14*'GM Alloc Factors'!C24/('(Other Computations)'!C189+'(Other Computations)'!C202))</f>
        <v>0</v>
      </c>
      <c r="D1082" s="76">
        <f>IF('(Other Computations)'!D189=0,0,Inputs!F214*Inputs!F107*Inputs!I53*Inputs!D14*'GM Alloc Factors'!D24/('(Other Computations)'!D189+'(Other Computations)'!D202))</f>
        <v>0</v>
      </c>
      <c r="E1082" s="76">
        <f>IF('(Other Computations)'!E189=0,0,Inputs!G214*Inputs!G107*Inputs!I53*Inputs!D14*'GM Alloc Factors'!E24/('(Other Computations)'!E189+'(Other Computations)'!E202))</f>
        <v>0</v>
      </c>
      <c r="F1082" s="43">
        <f t="shared" si="158"/>
        <v>0</v>
      </c>
      <c r="G1082" s="76">
        <f>IF('(Other Computations)'!G189=0,0,Inputs!I214*Inputs!I107*Inputs!I53*Inputs!D14*'GM Alloc Factors'!G24/('(Other Computations)'!G189+'(Other Computations)'!G202))</f>
        <v>0</v>
      </c>
      <c r="H1082" s="76">
        <f>IF('(Other Computations)'!H189=0,0,Inputs!J214*Inputs!J107*Inputs!I53*Inputs!D14*'GM Alloc Factors'!H24/('(Other Computations)'!H189+'(Other Computations)'!H202))</f>
        <v>0</v>
      </c>
      <c r="I1082" s="76">
        <f>IF('(Other Computations)'!I189=0,0,Inputs!K214*Inputs!K107*Inputs!I53*Inputs!D14*'GM Alloc Factors'!I24/('(Other Computations)'!I189+'(Other Computations)'!I202))</f>
        <v>0</v>
      </c>
      <c r="J1082" s="76">
        <f>IF('(Other Computations)'!J189=0,0,Inputs!L214*Inputs!L107*Inputs!I53*Inputs!D14*'GM Alloc Factors'!J24/('(Other Computations)'!J189+'(Other Computations)'!J202))</f>
        <v>0</v>
      </c>
      <c r="K1082" s="43">
        <f t="shared" si="159"/>
        <v>0</v>
      </c>
    </row>
    <row r="1083" spans="1:11" ht="12.75" customHeight="1">
      <c r="A1083" s="61" t="str">
        <f>"         "&amp;Labels!B73</f>
        <v xml:space="preserve">         Customer 5</v>
      </c>
      <c r="B1083" s="76">
        <f>IF('(Other Computations)'!B190=0,0,Inputs!D215*Inputs!D108*Inputs!I54*Inputs!D14*'GM Alloc Factors'!B24/('(Other Computations)'!B190+'(Other Computations)'!B203))</f>
        <v>0</v>
      </c>
      <c r="C1083" s="76">
        <f>IF('(Other Computations)'!C190=0,0,Inputs!E215*Inputs!E108*Inputs!I54*Inputs!D14*'GM Alloc Factors'!C24/('(Other Computations)'!C190+'(Other Computations)'!C203))</f>
        <v>0</v>
      </c>
      <c r="D1083" s="76">
        <f>IF('(Other Computations)'!D190=0,0,Inputs!F215*Inputs!F108*Inputs!I54*Inputs!D14*'GM Alloc Factors'!D24/('(Other Computations)'!D190+'(Other Computations)'!D203))</f>
        <v>0</v>
      </c>
      <c r="E1083" s="76">
        <f>IF('(Other Computations)'!E190=0,0,Inputs!G215*Inputs!G108*Inputs!I54*Inputs!D14*'GM Alloc Factors'!E24/('(Other Computations)'!E190+'(Other Computations)'!E203))</f>
        <v>0</v>
      </c>
      <c r="F1083" s="43">
        <f t="shared" si="158"/>
        <v>0</v>
      </c>
      <c r="G1083" s="76">
        <f>IF('(Other Computations)'!G190=0,0,Inputs!I215*Inputs!I108*Inputs!I54*Inputs!D14*'GM Alloc Factors'!G24/('(Other Computations)'!G190+'(Other Computations)'!G203))</f>
        <v>0</v>
      </c>
      <c r="H1083" s="76">
        <f>IF('(Other Computations)'!H190=0,0,Inputs!J215*Inputs!J108*Inputs!I54*Inputs!D14*'GM Alloc Factors'!H24/('(Other Computations)'!H190+'(Other Computations)'!H203))</f>
        <v>0</v>
      </c>
      <c r="I1083" s="76">
        <f>IF('(Other Computations)'!I190=0,0,Inputs!K215*Inputs!K108*Inputs!I54*Inputs!D14*'GM Alloc Factors'!I24/('(Other Computations)'!I190+'(Other Computations)'!I203))</f>
        <v>0</v>
      </c>
      <c r="J1083" s="76">
        <f>IF('(Other Computations)'!J190=0,0,Inputs!L215*Inputs!L108*Inputs!I54*Inputs!D14*'GM Alloc Factors'!J24/('(Other Computations)'!J190+'(Other Computations)'!J203))</f>
        <v>0</v>
      </c>
      <c r="K1083" s="43">
        <f t="shared" si="159"/>
        <v>0</v>
      </c>
    </row>
    <row r="1084" spans="1:11" ht="12.75" customHeight="1">
      <c r="A1084" s="61" t="str">
        <f>"         "&amp;Labels!B74</f>
        <v xml:space="preserve">         Customer 6</v>
      </c>
      <c r="B1084" s="76">
        <f>IF('(Other Computations)'!B191=0,0,Inputs!D216*Inputs!D109*Inputs!I55*Inputs!D14*'GM Alloc Factors'!B24/('(Other Computations)'!B191+'(Other Computations)'!B204))</f>
        <v>0</v>
      </c>
      <c r="C1084" s="76">
        <f>IF('(Other Computations)'!C191=0,0,Inputs!E216*Inputs!E109*Inputs!I55*Inputs!D14*'GM Alloc Factors'!C24/('(Other Computations)'!C191+'(Other Computations)'!C204))</f>
        <v>0</v>
      </c>
      <c r="D1084" s="76">
        <f>IF('(Other Computations)'!D191=0,0,Inputs!F216*Inputs!F109*Inputs!I55*Inputs!D14*'GM Alloc Factors'!D24/('(Other Computations)'!D191+'(Other Computations)'!D204))</f>
        <v>0</v>
      </c>
      <c r="E1084" s="76">
        <f>IF('(Other Computations)'!E191=0,0,Inputs!G216*Inputs!G109*Inputs!I55*Inputs!D14*'GM Alloc Factors'!E24/('(Other Computations)'!E191+'(Other Computations)'!E204))</f>
        <v>0</v>
      </c>
      <c r="F1084" s="43">
        <f t="shared" si="158"/>
        <v>0</v>
      </c>
      <c r="G1084" s="76">
        <f>IF('(Other Computations)'!G191=0,0,Inputs!I216*Inputs!I109*Inputs!I55*Inputs!D14*'GM Alloc Factors'!G24/('(Other Computations)'!G191+'(Other Computations)'!G204))</f>
        <v>0</v>
      </c>
      <c r="H1084" s="76">
        <f>IF('(Other Computations)'!H191=0,0,Inputs!J216*Inputs!J109*Inputs!I55*Inputs!D14*'GM Alloc Factors'!H24/('(Other Computations)'!H191+'(Other Computations)'!H204))</f>
        <v>0</v>
      </c>
      <c r="I1084" s="76">
        <f>IF('(Other Computations)'!I191=0,0,Inputs!K216*Inputs!K109*Inputs!I55*Inputs!D14*'GM Alloc Factors'!I24/('(Other Computations)'!I191+'(Other Computations)'!I204))</f>
        <v>0</v>
      </c>
      <c r="J1084" s="76">
        <f>IF('(Other Computations)'!J191=0,0,Inputs!L216*Inputs!L109*Inputs!I55*Inputs!D14*'GM Alloc Factors'!J24/('(Other Computations)'!J191+'(Other Computations)'!J204))</f>
        <v>0</v>
      </c>
      <c r="K1084" s="43">
        <f t="shared" si="159"/>
        <v>0</v>
      </c>
    </row>
    <row r="1085" spans="1:11" ht="12.75" customHeight="1">
      <c r="A1085" s="61" t="str">
        <f>"         "&amp;Labels!B75</f>
        <v xml:space="preserve">         Customer 7</v>
      </c>
      <c r="B1085" s="76">
        <f>IF('(Other Computations)'!B192=0,0,Inputs!D217*Inputs!D110*Inputs!I56*Inputs!D14*'GM Alloc Factors'!B24/('(Other Computations)'!B192+'(Other Computations)'!B205))</f>
        <v>0</v>
      </c>
      <c r="C1085" s="76">
        <f>IF('(Other Computations)'!C192=0,0,Inputs!E217*Inputs!E110*Inputs!I56*Inputs!D14*'GM Alloc Factors'!C24/('(Other Computations)'!C192+'(Other Computations)'!C205))</f>
        <v>0</v>
      </c>
      <c r="D1085" s="76">
        <f>IF('(Other Computations)'!D192=0,0,Inputs!F217*Inputs!F110*Inputs!I56*Inputs!D14*'GM Alloc Factors'!D24/('(Other Computations)'!D192+'(Other Computations)'!D205))</f>
        <v>0</v>
      </c>
      <c r="E1085" s="76">
        <f>IF('(Other Computations)'!E192=0,0,Inputs!G217*Inputs!G110*Inputs!I56*Inputs!D14*'GM Alloc Factors'!E24/('(Other Computations)'!E192+'(Other Computations)'!E205))</f>
        <v>0</v>
      </c>
      <c r="F1085" s="43">
        <f t="shared" si="158"/>
        <v>0</v>
      </c>
      <c r="G1085" s="76">
        <f>IF('(Other Computations)'!G192=0,0,Inputs!I217*Inputs!I110*Inputs!I56*Inputs!D14*'GM Alloc Factors'!G24/('(Other Computations)'!G192+'(Other Computations)'!G205))</f>
        <v>0</v>
      </c>
      <c r="H1085" s="76">
        <f>IF('(Other Computations)'!H192=0,0,Inputs!J217*Inputs!J110*Inputs!I56*Inputs!D14*'GM Alloc Factors'!H24/('(Other Computations)'!H192+'(Other Computations)'!H205))</f>
        <v>0</v>
      </c>
      <c r="I1085" s="76">
        <f>IF('(Other Computations)'!I192=0,0,Inputs!K217*Inputs!K110*Inputs!I56*Inputs!D14*'GM Alloc Factors'!I24/('(Other Computations)'!I192+'(Other Computations)'!I205))</f>
        <v>0</v>
      </c>
      <c r="J1085" s="76">
        <f>IF('(Other Computations)'!J192=0,0,Inputs!L217*Inputs!L110*Inputs!I56*Inputs!D14*'GM Alloc Factors'!J24/('(Other Computations)'!J192+'(Other Computations)'!J205))</f>
        <v>0</v>
      </c>
      <c r="K1085" s="43">
        <f t="shared" si="159"/>
        <v>0</v>
      </c>
    </row>
    <row r="1086" spans="1:11" ht="12.75" customHeight="1">
      <c r="A1086" s="61" t="str">
        <f>"         "&amp;Labels!B76</f>
        <v xml:space="preserve">         Customer 8</v>
      </c>
      <c r="B1086" s="76">
        <f>IF('(Other Computations)'!B193=0,0,Inputs!D218*Inputs!D111*Inputs!I57*Inputs!D14*'GM Alloc Factors'!B24/('(Other Computations)'!B193+'(Other Computations)'!B206))</f>
        <v>0</v>
      </c>
      <c r="C1086" s="76">
        <f>IF('(Other Computations)'!C193=0,0,Inputs!E218*Inputs!E111*Inputs!I57*Inputs!D14*'GM Alloc Factors'!C24/('(Other Computations)'!C193+'(Other Computations)'!C206))</f>
        <v>0</v>
      </c>
      <c r="D1086" s="76">
        <f>IF('(Other Computations)'!D193=0,0,Inputs!F218*Inputs!F111*Inputs!I57*Inputs!D14*'GM Alloc Factors'!D24/('(Other Computations)'!D193+'(Other Computations)'!D206))</f>
        <v>0</v>
      </c>
      <c r="E1086" s="76">
        <f>IF('(Other Computations)'!E193=0,0,Inputs!G218*Inputs!G111*Inputs!I57*Inputs!D14*'GM Alloc Factors'!E24/('(Other Computations)'!E193+'(Other Computations)'!E206))</f>
        <v>0</v>
      </c>
      <c r="F1086" s="43">
        <f t="shared" si="158"/>
        <v>0</v>
      </c>
      <c r="G1086" s="76">
        <f>IF('(Other Computations)'!G193=0,0,Inputs!I218*Inputs!I111*Inputs!I57*Inputs!D14*'GM Alloc Factors'!G24/('(Other Computations)'!G193+'(Other Computations)'!G206))</f>
        <v>0</v>
      </c>
      <c r="H1086" s="76">
        <f>IF('(Other Computations)'!H193=0,0,Inputs!J218*Inputs!J111*Inputs!I57*Inputs!D14*'GM Alloc Factors'!H24/('(Other Computations)'!H193+'(Other Computations)'!H206))</f>
        <v>0</v>
      </c>
      <c r="I1086" s="76">
        <f>IF('(Other Computations)'!I193=0,0,Inputs!K218*Inputs!K111*Inputs!I57*Inputs!D14*'GM Alloc Factors'!I24/('(Other Computations)'!I193+'(Other Computations)'!I206))</f>
        <v>0</v>
      </c>
      <c r="J1086" s="76">
        <f>IF('(Other Computations)'!J193=0,0,Inputs!L218*Inputs!L111*Inputs!I57*Inputs!D14*'GM Alloc Factors'!J24/('(Other Computations)'!J193+'(Other Computations)'!J206))</f>
        <v>0</v>
      </c>
      <c r="K1086" s="43">
        <f t="shared" si="159"/>
        <v>0</v>
      </c>
    </row>
    <row r="1087" spans="1:11" ht="12.75" customHeight="1">
      <c r="A1087" s="61" t="str">
        <f>"         "&amp;Labels!B77</f>
        <v xml:space="preserve">         Customer 9</v>
      </c>
      <c r="B1087" s="76">
        <f>IF('(Other Computations)'!B194=0,0,Inputs!D219*Inputs!D112*Inputs!I58*Inputs!D14*'GM Alloc Factors'!B24/('(Other Computations)'!B194+'(Other Computations)'!B207))</f>
        <v>0</v>
      </c>
      <c r="C1087" s="76">
        <f>IF('(Other Computations)'!C194=0,0,Inputs!E219*Inputs!E112*Inputs!I58*Inputs!D14*'GM Alloc Factors'!C24/('(Other Computations)'!C194+'(Other Computations)'!C207))</f>
        <v>0</v>
      </c>
      <c r="D1087" s="76">
        <f>IF('(Other Computations)'!D194=0,0,Inputs!F219*Inputs!F112*Inputs!I58*Inputs!D14*'GM Alloc Factors'!D24/('(Other Computations)'!D194+'(Other Computations)'!D207))</f>
        <v>0</v>
      </c>
      <c r="E1087" s="76">
        <f>IF('(Other Computations)'!E194=0,0,Inputs!G219*Inputs!G112*Inputs!I58*Inputs!D14*'GM Alloc Factors'!E24/('(Other Computations)'!E194+'(Other Computations)'!E207))</f>
        <v>0</v>
      </c>
      <c r="F1087" s="43">
        <f t="shared" si="158"/>
        <v>0</v>
      </c>
      <c r="G1087" s="76">
        <f>IF('(Other Computations)'!G194=0,0,Inputs!I219*Inputs!I112*Inputs!I58*Inputs!D14*'GM Alloc Factors'!G24/('(Other Computations)'!G194+'(Other Computations)'!G207))</f>
        <v>0</v>
      </c>
      <c r="H1087" s="76">
        <f>IF('(Other Computations)'!H194=0,0,Inputs!J219*Inputs!J112*Inputs!I58*Inputs!D14*'GM Alloc Factors'!H24/('(Other Computations)'!H194+'(Other Computations)'!H207))</f>
        <v>0</v>
      </c>
      <c r="I1087" s="76">
        <f>IF('(Other Computations)'!I194=0,0,Inputs!K219*Inputs!K112*Inputs!I58*Inputs!D14*'GM Alloc Factors'!I24/('(Other Computations)'!I194+'(Other Computations)'!I207))</f>
        <v>0</v>
      </c>
      <c r="J1087" s="76">
        <f>IF('(Other Computations)'!J194=0,0,Inputs!L219*Inputs!L112*Inputs!I58*Inputs!D14*'GM Alloc Factors'!J24/('(Other Computations)'!J194+'(Other Computations)'!J207))</f>
        <v>0</v>
      </c>
      <c r="K1087" s="43">
        <f t="shared" si="159"/>
        <v>0</v>
      </c>
    </row>
    <row r="1088" spans="1:11" ht="12.75" customHeight="1">
      <c r="A1088" s="61" t="str">
        <f>"         "&amp;Labels!B78</f>
        <v xml:space="preserve">         Customer 10</v>
      </c>
      <c r="B1088" s="76">
        <f>IF('(Other Computations)'!B195=0,0,Inputs!D220*Inputs!D113*Inputs!I59*Inputs!D14*'GM Alloc Factors'!B24/('(Other Computations)'!B195+'(Other Computations)'!B208))</f>
        <v>0</v>
      </c>
      <c r="C1088" s="76">
        <f>IF('(Other Computations)'!C195=0,0,Inputs!E220*Inputs!E113*Inputs!I59*Inputs!D14*'GM Alloc Factors'!C24/('(Other Computations)'!C195+'(Other Computations)'!C208))</f>
        <v>0</v>
      </c>
      <c r="D1088" s="76">
        <f>IF('(Other Computations)'!D195=0,0,Inputs!F220*Inputs!F113*Inputs!I59*Inputs!D14*'GM Alloc Factors'!D24/('(Other Computations)'!D195+'(Other Computations)'!D208))</f>
        <v>0</v>
      </c>
      <c r="E1088" s="76">
        <f>IF('(Other Computations)'!E195=0,0,Inputs!G220*Inputs!G113*Inputs!I59*Inputs!D14*'GM Alloc Factors'!E24/('(Other Computations)'!E195+'(Other Computations)'!E208))</f>
        <v>0</v>
      </c>
      <c r="F1088" s="43">
        <f t="shared" si="158"/>
        <v>0</v>
      </c>
      <c r="G1088" s="76">
        <f>IF('(Other Computations)'!G195=0,0,Inputs!I220*Inputs!I113*Inputs!I59*Inputs!D14*'GM Alloc Factors'!G24/('(Other Computations)'!G195+'(Other Computations)'!G208))</f>
        <v>0</v>
      </c>
      <c r="H1088" s="76">
        <f>IF('(Other Computations)'!H195=0,0,Inputs!J220*Inputs!J113*Inputs!I59*Inputs!D14*'GM Alloc Factors'!H24/('(Other Computations)'!H195+'(Other Computations)'!H208))</f>
        <v>0</v>
      </c>
      <c r="I1088" s="76">
        <f>IF('(Other Computations)'!I195=0,0,Inputs!K220*Inputs!K113*Inputs!I59*Inputs!D14*'GM Alloc Factors'!I24/('(Other Computations)'!I195+'(Other Computations)'!I208))</f>
        <v>0</v>
      </c>
      <c r="J1088" s="76">
        <f>IF('(Other Computations)'!J195=0,0,Inputs!L220*Inputs!L113*Inputs!I59*Inputs!D14*'GM Alloc Factors'!J24/('(Other Computations)'!J195+'(Other Computations)'!J208))</f>
        <v>0</v>
      </c>
      <c r="K1088" s="43">
        <f t="shared" si="159"/>
        <v>0</v>
      </c>
    </row>
    <row r="1089" spans="1:11" ht="12.75" customHeight="1">
      <c r="A1089" s="61" t="str">
        <f>"         "&amp;Labels!C68</f>
        <v xml:space="preserve">         Total</v>
      </c>
      <c r="B1089" s="84">
        <f>SUM(B1079:B1088)</f>
        <v>0</v>
      </c>
      <c r="C1089" s="84">
        <f>SUM(C1079:C1088)</f>
        <v>0</v>
      </c>
      <c r="D1089" s="84">
        <f>SUM(D1079:D1088)</f>
        <v>0</v>
      </c>
      <c r="E1089" s="84">
        <f>SUM(E1079:E1088)</f>
        <v>0</v>
      </c>
      <c r="F1089" s="43">
        <f t="shared" si="158"/>
        <v>0</v>
      </c>
      <c r="G1089" s="84">
        <f>SUM(G1079:G1088)</f>
        <v>0</v>
      </c>
      <c r="H1089" s="84">
        <f>SUM(H1079:H1088)</f>
        <v>0</v>
      </c>
      <c r="I1089" s="84">
        <f>SUM(I1079:I1088)</f>
        <v>0</v>
      </c>
      <c r="J1089" s="84">
        <f>SUM(J1079:J1088)</f>
        <v>0</v>
      </c>
      <c r="K1089" s="43">
        <f t="shared" si="159"/>
        <v>0</v>
      </c>
    </row>
    <row r="1090" spans="1:11" ht="12.75" customHeight="1">
      <c r="A1090" s="61" t="str">
        <f>"      "&amp;Labels!B91</f>
        <v xml:space="preserve">      Q 7</v>
      </c>
      <c r="B1090" s="84"/>
      <c r="C1090" s="84"/>
      <c r="D1090" s="84"/>
      <c r="E1090" s="84"/>
      <c r="F1090" s="43"/>
      <c r="G1090" s="84"/>
      <c r="H1090" s="84"/>
      <c r="I1090" s="84"/>
      <c r="J1090" s="84"/>
      <c r="K1090" s="43"/>
    </row>
    <row r="1091" spans="1:11" ht="12.75" customHeight="1">
      <c r="A1091" s="61" t="str">
        <f>"         "&amp;Labels!B69</f>
        <v xml:space="preserve">         Customer 1</v>
      </c>
      <c r="B1091" s="76">
        <f>IF('(Other Computations)'!B186=0,0,Inputs!D211*Inputs!D104*Inputs!J50*Inputs!D14*'GM Alloc Factors'!B25/('(Other Computations)'!B186+'(Other Computations)'!B199))</f>
        <v>0</v>
      </c>
      <c r="C1091" s="76">
        <f>IF('(Other Computations)'!C186=0,0,Inputs!E211*Inputs!E104*Inputs!J50*Inputs!D14*'GM Alloc Factors'!C25/('(Other Computations)'!C186+'(Other Computations)'!C199))</f>
        <v>0</v>
      </c>
      <c r="D1091" s="76">
        <f>IF('(Other Computations)'!D186=0,0,Inputs!F211*Inputs!F104*Inputs!J50*Inputs!D14*'GM Alloc Factors'!D25/('(Other Computations)'!D186+'(Other Computations)'!D199))</f>
        <v>0</v>
      </c>
      <c r="E1091" s="76">
        <f>IF('(Other Computations)'!E186=0,0,Inputs!G211*Inputs!G104*Inputs!J50*Inputs!D14*'GM Alloc Factors'!E25/('(Other Computations)'!E186+'(Other Computations)'!E199))</f>
        <v>0</v>
      </c>
      <c r="F1091" s="43">
        <f t="shared" ref="F1091:F1101" si="160">SUM(B1091:E1091)</f>
        <v>0</v>
      </c>
      <c r="G1091" s="76">
        <f>IF('(Other Computations)'!G186=0,0,Inputs!I211*Inputs!I104*Inputs!J50*Inputs!D14*'GM Alloc Factors'!G25/('(Other Computations)'!G186+'(Other Computations)'!G199))</f>
        <v>0</v>
      </c>
      <c r="H1091" s="76">
        <f>IF('(Other Computations)'!H186=0,0,Inputs!J211*Inputs!J104*Inputs!J50*Inputs!D14*'GM Alloc Factors'!H25/('(Other Computations)'!H186+'(Other Computations)'!H199))</f>
        <v>0</v>
      </c>
      <c r="I1091" s="76">
        <f>IF('(Other Computations)'!I186=0,0,Inputs!K211*Inputs!K104*Inputs!J50*Inputs!D14*'GM Alloc Factors'!I25/('(Other Computations)'!I186+'(Other Computations)'!I199))</f>
        <v>0</v>
      </c>
      <c r="J1091" s="76">
        <f>IF('(Other Computations)'!J186=0,0,Inputs!L211*Inputs!L104*Inputs!J50*Inputs!D14*'GM Alloc Factors'!J25/('(Other Computations)'!J186+'(Other Computations)'!J199))</f>
        <v>0</v>
      </c>
      <c r="K1091" s="43">
        <f t="shared" ref="K1091:K1101" si="161">SUM(G1091:J1091)</f>
        <v>0</v>
      </c>
    </row>
    <row r="1092" spans="1:11" ht="12.75" customHeight="1">
      <c r="A1092" s="61" t="str">
        <f>"         "&amp;Labels!B70</f>
        <v xml:space="preserve">         Customer 2</v>
      </c>
      <c r="B1092" s="76">
        <f>IF('(Other Computations)'!B187=0,0,Inputs!D212*Inputs!D105*Inputs!J51*Inputs!D14*'GM Alloc Factors'!B25/('(Other Computations)'!B187+'(Other Computations)'!B200))</f>
        <v>0</v>
      </c>
      <c r="C1092" s="76">
        <f>IF('(Other Computations)'!C187=0,0,Inputs!E212*Inputs!E105*Inputs!J51*Inputs!D14*'GM Alloc Factors'!C25/('(Other Computations)'!C187+'(Other Computations)'!C200))</f>
        <v>0</v>
      </c>
      <c r="D1092" s="76">
        <f>IF('(Other Computations)'!D187=0,0,Inputs!F212*Inputs!F105*Inputs!J51*Inputs!D14*'GM Alloc Factors'!D25/('(Other Computations)'!D187+'(Other Computations)'!D200))</f>
        <v>0</v>
      </c>
      <c r="E1092" s="76">
        <f>IF('(Other Computations)'!E187=0,0,Inputs!G212*Inputs!G105*Inputs!J51*Inputs!D14*'GM Alloc Factors'!E25/('(Other Computations)'!E187+'(Other Computations)'!E200))</f>
        <v>0</v>
      </c>
      <c r="F1092" s="43">
        <f t="shared" si="160"/>
        <v>0</v>
      </c>
      <c r="G1092" s="76">
        <f>IF('(Other Computations)'!G187=0,0,Inputs!I212*Inputs!I105*Inputs!J51*Inputs!D14*'GM Alloc Factors'!G25/('(Other Computations)'!G187+'(Other Computations)'!G200))</f>
        <v>0</v>
      </c>
      <c r="H1092" s="76">
        <f>IF('(Other Computations)'!H187=0,0,Inputs!J212*Inputs!J105*Inputs!J51*Inputs!D14*'GM Alloc Factors'!H25/('(Other Computations)'!H187+'(Other Computations)'!H200))</f>
        <v>0</v>
      </c>
      <c r="I1092" s="76">
        <f>IF('(Other Computations)'!I187=0,0,Inputs!K212*Inputs!K105*Inputs!J51*Inputs!D14*'GM Alloc Factors'!I25/('(Other Computations)'!I187+'(Other Computations)'!I200))</f>
        <v>0</v>
      </c>
      <c r="J1092" s="76">
        <f>IF('(Other Computations)'!J187=0,0,Inputs!L212*Inputs!L105*Inputs!J51*Inputs!D14*'GM Alloc Factors'!J25/('(Other Computations)'!J187+'(Other Computations)'!J200))</f>
        <v>0</v>
      </c>
      <c r="K1092" s="43">
        <f t="shared" si="161"/>
        <v>0</v>
      </c>
    </row>
    <row r="1093" spans="1:11" ht="12.75" customHeight="1">
      <c r="A1093" s="61" t="str">
        <f>"         "&amp;Labels!B71</f>
        <v xml:space="preserve">         Customer 3</v>
      </c>
      <c r="B1093" s="76">
        <f>IF('(Other Computations)'!B188=0,0,Inputs!D213*Inputs!D106*Inputs!J52*Inputs!D14*'GM Alloc Factors'!B25/('(Other Computations)'!B188+'(Other Computations)'!B201))</f>
        <v>0</v>
      </c>
      <c r="C1093" s="76">
        <f>IF('(Other Computations)'!C188=0,0,Inputs!E213*Inputs!E106*Inputs!J52*Inputs!D14*'GM Alloc Factors'!C25/('(Other Computations)'!C188+'(Other Computations)'!C201))</f>
        <v>0</v>
      </c>
      <c r="D1093" s="76">
        <f>IF('(Other Computations)'!D188=0,0,Inputs!F213*Inputs!F106*Inputs!J52*Inputs!D14*'GM Alloc Factors'!D25/('(Other Computations)'!D188+'(Other Computations)'!D201))</f>
        <v>0</v>
      </c>
      <c r="E1093" s="76">
        <f>IF('(Other Computations)'!E188=0,0,Inputs!G213*Inputs!G106*Inputs!J52*Inputs!D14*'GM Alloc Factors'!E25/('(Other Computations)'!E188+'(Other Computations)'!E201))</f>
        <v>0</v>
      </c>
      <c r="F1093" s="43">
        <f t="shared" si="160"/>
        <v>0</v>
      </c>
      <c r="G1093" s="76">
        <f>IF('(Other Computations)'!G188=0,0,Inputs!I213*Inputs!I106*Inputs!J52*Inputs!D14*'GM Alloc Factors'!G25/('(Other Computations)'!G188+'(Other Computations)'!G201))</f>
        <v>0</v>
      </c>
      <c r="H1093" s="76">
        <f>IF('(Other Computations)'!H188=0,0,Inputs!J213*Inputs!J106*Inputs!J52*Inputs!D14*'GM Alloc Factors'!H25/('(Other Computations)'!H188+'(Other Computations)'!H201))</f>
        <v>0</v>
      </c>
      <c r="I1093" s="76">
        <f>IF('(Other Computations)'!I188=0,0,Inputs!K213*Inputs!K106*Inputs!J52*Inputs!D14*'GM Alloc Factors'!I25/('(Other Computations)'!I188+'(Other Computations)'!I201))</f>
        <v>0</v>
      </c>
      <c r="J1093" s="76">
        <f>IF('(Other Computations)'!J188=0,0,Inputs!L213*Inputs!L106*Inputs!J52*Inputs!D14*'GM Alloc Factors'!J25/('(Other Computations)'!J188+'(Other Computations)'!J201))</f>
        <v>0</v>
      </c>
      <c r="K1093" s="43">
        <f t="shared" si="161"/>
        <v>0</v>
      </c>
    </row>
    <row r="1094" spans="1:11" ht="12.75" customHeight="1">
      <c r="A1094" s="61" t="str">
        <f>"         "&amp;Labels!B72</f>
        <v xml:space="preserve">         Customer 4</v>
      </c>
      <c r="B1094" s="76">
        <f>IF('(Other Computations)'!B189=0,0,Inputs!D214*Inputs!D107*Inputs!J53*Inputs!D14*'GM Alloc Factors'!B25/('(Other Computations)'!B189+'(Other Computations)'!B202))</f>
        <v>0</v>
      </c>
      <c r="C1094" s="76">
        <f>IF('(Other Computations)'!C189=0,0,Inputs!E214*Inputs!E107*Inputs!J53*Inputs!D14*'GM Alloc Factors'!C25/('(Other Computations)'!C189+'(Other Computations)'!C202))</f>
        <v>0</v>
      </c>
      <c r="D1094" s="76">
        <f>IF('(Other Computations)'!D189=0,0,Inputs!F214*Inputs!F107*Inputs!J53*Inputs!D14*'GM Alloc Factors'!D25/('(Other Computations)'!D189+'(Other Computations)'!D202))</f>
        <v>0</v>
      </c>
      <c r="E1094" s="76">
        <f>IF('(Other Computations)'!E189=0,0,Inputs!G214*Inputs!G107*Inputs!J53*Inputs!D14*'GM Alloc Factors'!E25/('(Other Computations)'!E189+'(Other Computations)'!E202))</f>
        <v>0</v>
      </c>
      <c r="F1094" s="43">
        <f t="shared" si="160"/>
        <v>0</v>
      </c>
      <c r="G1094" s="76">
        <f>IF('(Other Computations)'!G189=0,0,Inputs!I214*Inputs!I107*Inputs!J53*Inputs!D14*'GM Alloc Factors'!G25/('(Other Computations)'!G189+'(Other Computations)'!G202))</f>
        <v>0</v>
      </c>
      <c r="H1094" s="76">
        <f>IF('(Other Computations)'!H189=0,0,Inputs!J214*Inputs!J107*Inputs!J53*Inputs!D14*'GM Alloc Factors'!H25/('(Other Computations)'!H189+'(Other Computations)'!H202))</f>
        <v>0</v>
      </c>
      <c r="I1094" s="76">
        <f>IF('(Other Computations)'!I189=0,0,Inputs!K214*Inputs!K107*Inputs!J53*Inputs!D14*'GM Alloc Factors'!I25/('(Other Computations)'!I189+'(Other Computations)'!I202))</f>
        <v>0</v>
      </c>
      <c r="J1094" s="76">
        <f>IF('(Other Computations)'!J189=0,0,Inputs!L214*Inputs!L107*Inputs!J53*Inputs!D14*'GM Alloc Factors'!J25/('(Other Computations)'!J189+'(Other Computations)'!J202))</f>
        <v>0</v>
      </c>
      <c r="K1094" s="43">
        <f t="shared" si="161"/>
        <v>0</v>
      </c>
    </row>
    <row r="1095" spans="1:11" ht="12.75" customHeight="1">
      <c r="A1095" s="61" t="str">
        <f>"         "&amp;Labels!B73</f>
        <v xml:space="preserve">         Customer 5</v>
      </c>
      <c r="B1095" s="76">
        <f>IF('(Other Computations)'!B190=0,0,Inputs!D215*Inputs!D108*Inputs!J54*Inputs!D14*'GM Alloc Factors'!B25/('(Other Computations)'!B190+'(Other Computations)'!B203))</f>
        <v>0</v>
      </c>
      <c r="C1095" s="76">
        <f>IF('(Other Computations)'!C190=0,0,Inputs!E215*Inputs!E108*Inputs!J54*Inputs!D14*'GM Alloc Factors'!C25/('(Other Computations)'!C190+'(Other Computations)'!C203))</f>
        <v>0</v>
      </c>
      <c r="D1095" s="76">
        <f>IF('(Other Computations)'!D190=0,0,Inputs!F215*Inputs!F108*Inputs!J54*Inputs!D14*'GM Alloc Factors'!D25/('(Other Computations)'!D190+'(Other Computations)'!D203))</f>
        <v>0</v>
      </c>
      <c r="E1095" s="76">
        <f>IF('(Other Computations)'!E190=0,0,Inputs!G215*Inputs!G108*Inputs!J54*Inputs!D14*'GM Alloc Factors'!E25/('(Other Computations)'!E190+'(Other Computations)'!E203))</f>
        <v>0</v>
      </c>
      <c r="F1095" s="43">
        <f t="shared" si="160"/>
        <v>0</v>
      </c>
      <c r="G1095" s="76">
        <f>IF('(Other Computations)'!G190=0,0,Inputs!I215*Inputs!I108*Inputs!J54*Inputs!D14*'GM Alloc Factors'!G25/('(Other Computations)'!G190+'(Other Computations)'!G203))</f>
        <v>0</v>
      </c>
      <c r="H1095" s="76">
        <f>IF('(Other Computations)'!H190=0,0,Inputs!J215*Inputs!J108*Inputs!J54*Inputs!D14*'GM Alloc Factors'!H25/('(Other Computations)'!H190+'(Other Computations)'!H203))</f>
        <v>0</v>
      </c>
      <c r="I1095" s="76">
        <f>IF('(Other Computations)'!I190=0,0,Inputs!K215*Inputs!K108*Inputs!J54*Inputs!D14*'GM Alloc Factors'!I25/('(Other Computations)'!I190+'(Other Computations)'!I203))</f>
        <v>0</v>
      </c>
      <c r="J1095" s="76">
        <f>IF('(Other Computations)'!J190=0,0,Inputs!L215*Inputs!L108*Inputs!J54*Inputs!D14*'GM Alloc Factors'!J25/('(Other Computations)'!J190+'(Other Computations)'!J203))</f>
        <v>0</v>
      </c>
      <c r="K1095" s="43">
        <f t="shared" si="161"/>
        <v>0</v>
      </c>
    </row>
    <row r="1096" spans="1:11" ht="12.75" customHeight="1">
      <c r="A1096" s="61" t="str">
        <f>"         "&amp;Labels!B74</f>
        <v xml:space="preserve">         Customer 6</v>
      </c>
      <c r="B1096" s="76">
        <f>IF('(Other Computations)'!B191=0,0,Inputs!D216*Inputs!D109*Inputs!J55*Inputs!D14*'GM Alloc Factors'!B25/('(Other Computations)'!B191+'(Other Computations)'!B204))</f>
        <v>0</v>
      </c>
      <c r="C1096" s="76">
        <f>IF('(Other Computations)'!C191=0,0,Inputs!E216*Inputs!E109*Inputs!J55*Inputs!D14*'GM Alloc Factors'!C25/('(Other Computations)'!C191+'(Other Computations)'!C204))</f>
        <v>0</v>
      </c>
      <c r="D1096" s="76">
        <f>IF('(Other Computations)'!D191=0,0,Inputs!F216*Inputs!F109*Inputs!J55*Inputs!D14*'GM Alloc Factors'!D25/('(Other Computations)'!D191+'(Other Computations)'!D204))</f>
        <v>0</v>
      </c>
      <c r="E1096" s="76">
        <f>IF('(Other Computations)'!E191=0,0,Inputs!G216*Inputs!G109*Inputs!J55*Inputs!D14*'GM Alloc Factors'!E25/('(Other Computations)'!E191+'(Other Computations)'!E204))</f>
        <v>0</v>
      </c>
      <c r="F1096" s="43">
        <f t="shared" si="160"/>
        <v>0</v>
      </c>
      <c r="G1096" s="76">
        <f>IF('(Other Computations)'!G191=0,0,Inputs!I216*Inputs!I109*Inputs!J55*Inputs!D14*'GM Alloc Factors'!G25/('(Other Computations)'!G191+'(Other Computations)'!G204))</f>
        <v>0</v>
      </c>
      <c r="H1096" s="76">
        <f>IF('(Other Computations)'!H191=0,0,Inputs!J216*Inputs!J109*Inputs!J55*Inputs!D14*'GM Alloc Factors'!H25/('(Other Computations)'!H191+'(Other Computations)'!H204))</f>
        <v>0</v>
      </c>
      <c r="I1096" s="76">
        <f>IF('(Other Computations)'!I191=0,0,Inputs!K216*Inputs!K109*Inputs!J55*Inputs!D14*'GM Alloc Factors'!I25/('(Other Computations)'!I191+'(Other Computations)'!I204))</f>
        <v>0</v>
      </c>
      <c r="J1096" s="76">
        <f>IF('(Other Computations)'!J191=0,0,Inputs!L216*Inputs!L109*Inputs!J55*Inputs!D14*'GM Alloc Factors'!J25/('(Other Computations)'!J191+'(Other Computations)'!J204))</f>
        <v>0</v>
      </c>
      <c r="K1096" s="43">
        <f t="shared" si="161"/>
        <v>0</v>
      </c>
    </row>
    <row r="1097" spans="1:11" ht="12.75" customHeight="1">
      <c r="A1097" s="61" t="str">
        <f>"         "&amp;Labels!B75</f>
        <v xml:space="preserve">         Customer 7</v>
      </c>
      <c r="B1097" s="76">
        <f>IF('(Other Computations)'!B192=0,0,Inputs!D217*Inputs!D110*Inputs!J56*Inputs!D14*'GM Alloc Factors'!B25/('(Other Computations)'!B192+'(Other Computations)'!B205))</f>
        <v>0</v>
      </c>
      <c r="C1097" s="76">
        <f>IF('(Other Computations)'!C192=0,0,Inputs!E217*Inputs!E110*Inputs!J56*Inputs!D14*'GM Alloc Factors'!C25/('(Other Computations)'!C192+'(Other Computations)'!C205))</f>
        <v>0</v>
      </c>
      <c r="D1097" s="76">
        <f>IF('(Other Computations)'!D192=0,0,Inputs!F217*Inputs!F110*Inputs!J56*Inputs!D14*'GM Alloc Factors'!D25/('(Other Computations)'!D192+'(Other Computations)'!D205))</f>
        <v>0</v>
      </c>
      <c r="E1097" s="76">
        <f>IF('(Other Computations)'!E192=0,0,Inputs!G217*Inputs!G110*Inputs!J56*Inputs!D14*'GM Alloc Factors'!E25/('(Other Computations)'!E192+'(Other Computations)'!E205))</f>
        <v>0</v>
      </c>
      <c r="F1097" s="43">
        <f t="shared" si="160"/>
        <v>0</v>
      </c>
      <c r="G1097" s="76">
        <f>IF('(Other Computations)'!G192=0,0,Inputs!I217*Inputs!I110*Inputs!J56*Inputs!D14*'GM Alloc Factors'!G25/('(Other Computations)'!G192+'(Other Computations)'!G205))</f>
        <v>0</v>
      </c>
      <c r="H1097" s="76">
        <f>IF('(Other Computations)'!H192=0,0,Inputs!J217*Inputs!J110*Inputs!J56*Inputs!D14*'GM Alloc Factors'!H25/('(Other Computations)'!H192+'(Other Computations)'!H205))</f>
        <v>0</v>
      </c>
      <c r="I1097" s="76">
        <f>IF('(Other Computations)'!I192=0,0,Inputs!K217*Inputs!K110*Inputs!J56*Inputs!D14*'GM Alloc Factors'!I25/('(Other Computations)'!I192+'(Other Computations)'!I205))</f>
        <v>0</v>
      </c>
      <c r="J1097" s="76">
        <f>IF('(Other Computations)'!J192=0,0,Inputs!L217*Inputs!L110*Inputs!J56*Inputs!D14*'GM Alloc Factors'!J25/('(Other Computations)'!J192+'(Other Computations)'!J205))</f>
        <v>0</v>
      </c>
      <c r="K1097" s="43">
        <f t="shared" si="161"/>
        <v>0</v>
      </c>
    </row>
    <row r="1098" spans="1:11" ht="12.75" customHeight="1">
      <c r="A1098" s="61" t="str">
        <f>"         "&amp;Labels!B76</f>
        <v xml:space="preserve">         Customer 8</v>
      </c>
      <c r="B1098" s="76">
        <f>IF('(Other Computations)'!B193=0,0,Inputs!D218*Inputs!D111*Inputs!J57*Inputs!D14*'GM Alloc Factors'!B25/('(Other Computations)'!B193+'(Other Computations)'!B206))</f>
        <v>0</v>
      </c>
      <c r="C1098" s="76">
        <f>IF('(Other Computations)'!C193=0,0,Inputs!E218*Inputs!E111*Inputs!J57*Inputs!D14*'GM Alloc Factors'!C25/('(Other Computations)'!C193+'(Other Computations)'!C206))</f>
        <v>0</v>
      </c>
      <c r="D1098" s="76">
        <f>IF('(Other Computations)'!D193=0,0,Inputs!F218*Inputs!F111*Inputs!J57*Inputs!D14*'GM Alloc Factors'!D25/('(Other Computations)'!D193+'(Other Computations)'!D206))</f>
        <v>0</v>
      </c>
      <c r="E1098" s="76">
        <f>IF('(Other Computations)'!E193=0,0,Inputs!G218*Inputs!G111*Inputs!J57*Inputs!D14*'GM Alloc Factors'!E25/('(Other Computations)'!E193+'(Other Computations)'!E206))</f>
        <v>0</v>
      </c>
      <c r="F1098" s="43">
        <f t="shared" si="160"/>
        <v>0</v>
      </c>
      <c r="G1098" s="76">
        <f>IF('(Other Computations)'!G193=0,0,Inputs!I218*Inputs!I111*Inputs!J57*Inputs!D14*'GM Alloc Factors'!G25/('(Other Computations)'!G193+'(Other Computations)'!G206))</f>
        <v>0</v>
      </c>
      <c r="H1098" s="76">
        <f>IF('(Other Computations)'!H193=0,0,Inputs!J218*Inputs!J111*Inputs!J57*Inputs!D14*'GM Alloc Factors'!H25/('(Other Computations)'!H193+'(Other Computations)'!H206))</f>
        <v>0</v>
      </c>
      <c r="I1098" s="76">
        <f>IF('(Other Computations)'!I193=0,0,Inputs!K218*Inputs!K111*Inputs!J57*Inputs!D14*'GM Alloc Factors'!I25/('(Other Computations)'!I193+'(Other Computations)'!I206))</f>
        <v>0</v>
      </c>
      <c r="J1098" s="76">
        <f>IF('(Other Computations)'!J193=0,0,Inputs!L218*Inputs!L111*Inputs!J57*Inputs!D14*'GM Alloc Factors'!J25/('(Other Computations)'!J193+'(Other Computations)'!J206))</f>
        <v>0</v>
      </c>
      <c r="K1098" s="43">
        <f t="shared" si="161"/>
        <v>0</v>
      </c>
    </row>
    <row r="1099" spans="1:11" ht="12.75" customHeight="1">
      <c r="A1099" s="61" t="str">
        <f>"         "&amp;Labels!B77</f>
        <v xml:space="preserve">         Customer 9</v>
      </c>
      <c r="B1099" s="76">
        <f>IF('(Other Computations)'!B194=0,0,Inputs!D219*Inputs!D112*Inputs!J58*Inputs!D14*'GM Alloc Factors'!B25/('(Other Computations)'!B194+'(Other Computations)'!B207))</f>
        <v>0</v>
      </c>
      <c r="C1099" s="76">
        <f>IF('(Other Computations)'!C194=0,0,Inputs!E219*Inputs!E112*Inputs!J58*Inputs!D14*'GM Alloc Factors'!C25/('(Other Computations)'!C194+'(Other Computations)'!C207))</f>
        <v>0</v>
      </c>
      <c r="D1099" s="76">
        <f>IF('(Other Computations)'!D194=0,0,Inputs!F219*Inputs!F112*Inputs!J58*Inputs!D14*'GM Alloc Factors'!D25/('(Other Computations)'!D194+'(Other Computations)'!D207))</f>
        <v>0</v>
      </c>
      <c r="E1099" s="76">
        <f>IF('(Other Computations)'!E194=0,0,Inputs!G219*Inputs!G112*Inputs!J58*Inputs!D14*'GM Alloc Factors'!E25/('(Other Computations)'!E194+'(Other Computations)'!E207))</f>
        <v>0</v>
      </c>
      <c r="F1099" s="43">
        <f t="shared" si="160"/>
        <v>0</v>
      </c>
      <c r="G1099" s="76">
        <f>IF('(Other Computations)'!G194=0,0,Inputs!I219*Inputs!I112*Inputs!J58*Inputs!D14*'GM Alloc Factors'!G25/('(Other Computations)'!G194+'(Other Computations)'!G207))</f>
        <v>0</v>
      </c>
      <c r="H1099" s="76">
        <f>IF('(Other Computations)'!H194=0,0,Inputs!J219*Inputs!J112*Inputs!J58*Inputs!D14*'GM Alloc Factors'!H25/('(Other Computations)'!H194+'(Other Computations)'!H207))</f>
        <v>0</v>
      </c>
      <c r="I1099" s="76">
        <f>IF('(Other Computations)'!I194=0,0,Inputs!K219*Inputs!K112*Inputs!J58*Inputs!D14*'GM Alloc Factors'!I25/('(Other Computations)'!I194+'(Other Computations)'!I207))</f>
        <v>0</v>
      </c>
      <c r="J1099" s="76">
        <f>IF('(Other Computations)'!J194=0,0,Inputs!L219*Inputs!L112*Inputs!J58*Inputs!D14*'GM Alloc Factors'!J25/('(Other Computations)'!J194+'(Other Computations)'!J207))</f>
        <v>0</v>
      </c>
      <c r="K1099" s="43">
        <f t="shared" si="161"/>
        <v>0</v>
      </c>
    </row>
    <row r="1100" spans="1:11" ht="12.75" customHeight="1">
      <c r="A1100" s="61" t="str">
        <f>"         "&amp;Labels!B78</f>
        <v xml:space="preserve">         Customer 10</v>
      </c>
      <c r="B1100" s="76">
        <f>IF('(Other Computations)'!B195=0,0,Inputs!D220*Inputs!D113*Inputs!J59*Inputs!D14*'GM Alloc Factors'!B25/('(Other Computations)'!B195+'(Other Computations)'!B208))</f>
        <v>0</v>
      </c>
      <c r="C1100" s="76">
        <f>IF('(Other Computations)'!C195=0,0,Inputs!E220*Inputs!E113*Inputs!J59*Inputs!D14*'GM Alloc Factors'!C25/('(Other Computations)'!C195+'(Other Computations)'!C208))</f>
        <v>0</v>
      </c>
      <c r="D1100" s="76">
        <f>IF('(Other Computations)'!D195=0,0,Inputs!F220*Inputs!F113*Inputs!J59*Inputs!D14*'GM Alloc Factors'!D25/('(Other Computations)'!D195+'(Other Computations)'!D208))</f>
        <v>0</v>
      </c>
      <c r="E1100" s="76">
        <f>IF('(Other Computations)'!E195=0,0,Inputs!G220*Inputs!G113*Inputs!J59*Inputs!D14*'GM Alloc Factors'!E25/('(Other Computations)'!E195+'(Other Computations)'!E208))</f>
        <v>0</v>
      </c>
      <c r="F1100" s="43">
        <f t="shared" si="160"/>
        <v>0</v>
      </c>
      <c r="G1100" s="76">
        <f>IF('(Other Computations)'!G195=0,0,Inputs!I220*Inputs!I113*Inputs!J59*Inputs!D14*'GM Alloc Factors'!G25/('(Other Computations)'!G195+'(Other Computations)'!G208))</f>
        <v>0</v>
      </c>
      <c r="H1100" s="76">
        <f>IF('(Other Computations)'!H195=0,0,Inputs!J220*Inputs!J113*Inputs!J59*Inputs!D14*'GM Alloc Factors'!H25/('(Other Computations)'!H195+'(Other Computations)'!H208))</f>
        <v>0</v>
      </c>
      <c r="I1100" s="76">
        <f>IF('(Other Computations)'!I195=0,0,Inputs!K220*Inputs!K113*Inputs!J59*Inputs!D14*'GM Alloc Factors'!I25/('(Other Computations)'!I195+'(Other Computations)'!I208))</f>
        <v>0</v>
      </c>
      <c r="J1100" s="76">
        <f>IF('(Other Computations)'!J195=0,0,Inputs!L220*Inputs!L113*Inputs!J59*Inputs!D14*'GM Alloc Factors'!J25/('(Other Computations)'!J195+'(Other Computations)'!J208))</f>
        <v>0</v>
      </c>
      <c r="K1100" s="43">
        <f t="shared" si="161"/>
        <v>0</v>
      </c>
    </row>
    <row r="1101" spans="1:11" ht="12.75" customHeight="1">
      <c r="A1101" s="61" t="str">
        <f>"         "&amp;Labels!C68</f>
        <v xml:space="preserve">         Total</v>
      </c>
      <c r="B1101" s="84">
        <f>SUM(B1091:B1100)</f>
        <v>0</v>
      </c>
      <c r="C1101" s="84">
        <f>SUM(C1091:C1100)</f>
        <v>0</v>
      </c>
      <c r="D1101" s="84">
        <f>SUM(D1091:D1100)</f>
        <v>0</v>
      </c>
      <c r="E1101" s="84">
        <f>SUM(E1091:E1100)</f>
        <v>0</v>
      </c>
      <c r="F1101" s="43">
        <f t="shared" si="160"/>
        <v>0</v>
      </c>
      <c r="G1101" s="84">
        <f>SUM(G1091:G1100)</f>
        <v>0</v>
      </c>
      <c r="H1101" s="84">
        <f>SUM(H1091:H1100)</f>
        <v>0</v>
      </c>
      <c r="I1101" s="84">
        <f>SUM(I1091:I1100)</f>
        <v>0</v>
      </c>
      <c r="J1101" s="84">
        <f>SUM(J1091:J1100)</f>
        <v>0</v>
      </c>
      <c r="K1101" s="43">
        <f t="shared" si="161"/>
        <v>0</v>
      </c>
    </row>
    <row r="1102" spans="1:11" ht="12.75" customHeight="1">
      <c r="A1102" s="61" t="str">
        <f>"      "&amp;Labels!B92</f>
        <v xml:space="preserve">      Q 8</v>
      </c>
      <c r="B1102" s="84"/>
      <c r="C1102" s="84"/>
      <c r="D1102" s="84"/>
      <c r="E1102" s="84"/>
      <c r="F1102" s="43"/>
      <c r="G1102" s="84"/>
      <c r="H1102" s="84"/>
      <c r="I1102" s="84"/>
      <c r="J1102" s="84"/>
      <c r="K1102" s="43"/>
    </row>
    <row r="1103" spans="1:11" ht="12.75" customHeight="1">
      <c r="A1103" s="61" t="str">
        <f>"         "&amp;Labels!B69</f>
        <v xml:space="preserve">         Customer 1</v>
      </c>
      <c r="B1103" s="76">
        <f>IF('(Other Computations)'!B186=0,0,Inputs!D211*Inputs!D104*Inputs!K50*Inputs!D14*'GM Alloc Factors'!B26/('(Other Computations)'!B186+'(Other Computations)'!B199))</f>
        <v>0</v>
      </c>
      <c r="C1103" s="76">
        <f>IF('(Other Computations)'!C186=0,0,Inputs!E211*Inputs!E104*Inputs!K50*Inputs!D14*'GM Alloc Factors'!C26/('(Other Computations)'!C186+'(Other Computations)'!C199))</f>
        <v>0</v>
      </c>
      <c r="D1103" s="76">
        <f>IF('(Other Computations)'!D186=0,0,Inputs!F211*Inputs!F104*Inputs!K50*Inputs!D14*'GM Alloc Factors'!D26/('(Other Computations)'!D186+'(Other Computations)'!D199))</f>
        <v>0</v>
      </c>
      <c r="E1103" s="76">
        <f>IF('(Other Computations)'!E186=0,0,Inputs!G211*Inputs!G104*Inputs!K50*Inputs!D14*'GM Alloc Factors'!E26/('(Other Computations)'!E186+'(Other Computations)'!E199))</f>
        <v>0</v>
      </c>
      <c r="F1103" s="43">
        <f t="shared" ref="F1103:F1124" si="162">SUM(B1103:E1103)</f>
        <v>0</v>
      </c>
      <c r="G1103" s="76">
        <f>IF('(Other Computations)'!G186=0,0,Inputs!I211*Inputs!I104*Inputs!K50*Inputs!D14*'GM Alloc Factors'!G26/('(Other Computations)'!G186+'(Other Computations)'!G199))</f>
        <v>0</v>
      </c>
      <c r="H1103" s="76">
        <f>IF('(Other Computations)'!H186=0,0,Inputs!J211*Inputs!J104*Inputs!K50*Inputs!D14*'GM Alloc Factors'!H26/('(Other Computations)'!H186+'(Other Computations)'!H199))</f>
        <v>0</v>
      </c>
      <c r="I1103" s="76">
        <f>IF('(Other Computations)'!I186=0,0,Inputs!K211*Inputs!K104*Inputs!K50*Inputs!D14*'GM Alloc Factors'!I26/('(Other Computations)'!I186+'(Other Computations)'!I199))</f>
        <v>0</v>
      </c>
      <c r="J1103" s="76">
        <f>IF('(Other Computations)'!J186=0,0,Inputs!L211*Inputs!L104*Inputs!K50*Inputs!D14*'GM Alloc Factors'!J26/('(Other Computations)'!J186+'(Other Computations)'!J199))</f>
        <v>0</v>
      </c>
      <c r="K1103" s="43">
        <f t="shared" ref="K1103:K1124" si="163">SUM(G1103:J1103)</f>
        <v>0</v>
      </c>
    </row>
    <row r="1104" spans="1:11" ht="12.75" customHeight="1">
      <c r="A1104" s="61" t="str">
        <f>"         "&amp;Labels!B70</f>
        <v xml:space="preserve">         Customer 2</v>
      </c>
      <c r="B1104" s="76">
        <f>IF('(Other Computations)'!B187=0,0,Inputs!D212*Inputs!D105*Inputs!K51*Inputs!D14*'GM Alloc Factors'!B26/('(Other Computations)'!B187+'(Other Computations)'!B200))</f>
        <v>0</v>
      </c>
      <c r="C1104" s="76">
        <f>IF('(Other Computations)'!C187=0,0,Inputs!E212*Inputs!E105*Inputs!K51*Inputs!D14*'GM Alloc Factors'!C26/('(Other Computations)'!C187+'(Other Computations)'!C200))</f>
        <v>0</v>
      </c>
      <c r="D1104" s="76">
        <f>IF('(Other Computations)'!D187=0,0,Inputs!F212*Inputs!F105*Inputs!K51*Inputs!D14*'GM Alloc Factors'!D26/('(Other Computations)'!D187+'(Other Computations)'!D200))</f>
        <v>0</v>
      </c>
      <c r="E1104" s="76">
        <f>IF('(Other Computations)'!E187=0,0,Inputs!G212*Inputs!G105*Inputs!K51*Inputs!D14*'GM Alloc Factors'!E26/('(Other Computations)'!E187+'(Other Computations)'!E200))</f>
        <v>0</v>
      </c>
      <c r="F1104" s="43">
        <f t="shared" si="162"/>
        <v>0</v>
      </c>
      <c r="G1104" s="76">
        <f>IF('(Other Computations)'!G187=0,0,Inputs!I212*Inputs!I105*Inputs!K51*Inputs!D14*'GM Alloc Factors'!G26/('(Other Computations)'!G187+'(Other Computations)'!G200))</f>
        <v>0</v>
      </c>
      <c r="H1104" s="76">
        <f>IF('(Other Computations)'!H187=0,0,Inputs!J212*Inputs!J105*Inputs!K51*Inputs!D14*'GM Alloc Factors'!H26/('(Other Computations)'!H187+'(Other Computations)'!H200))</f>
        <v>0</v>
      </c>
      <c r="I1104" s="76">
        <f>IF('(Other Computations)'!I187=0,0,Inputs!K212*Inputs!K105*Inputs!K51*Inputs!D14*'GM Alloc Factors'!I26/('(Other Computations)'!I187+'(Other Computations)'!I200))</f>
        <v>0</v>
      </c>
      <c r="J1104" s="76">
        <f>IF('(Other Computations)'!J187=0,0,Inputs!L212*Inputs!L105*Inputs!K51*Inputs!D14*'GM Alloc Factors'!J26/('(Other Computations)'!J187+'(Other Computations)'!J200))</f>
        <v>0</v>
      </c>
      <c r="K1104" s="43">
        <f t="shared" si="163"/>
        <v>0</v>
      </c>
    </row>
    <row r="1105" spans="1:11" ht="12.75" customHeight="1">
      <c r="A1105" s="61" t="str">
        <f>"         "&amp;Labels!B71</f>
        <v xml:space="preserve">         Customer 3</v>
      </c>
      <c r="B1105" s="76">
        <f>IF('(Other Computations)'!B188=0,0,Inputs!D213*Inputs!D106*Inputs!K52*Inputs!D14*'GM Alloc Factors'!B26/('(Other Computations)'!B188+'(Other Computations)'!B201))</f>
        <v>0</v>
      </c>
      <c r="C1105" s="76">
        <f>IF('(Other Computations)'!C188=0,0,Inputs!E213*Inputs!E106*Inputs!K52*Inputs!D14*'GM Alloc Factors'!C26/('(Other Computations)'!C188+'(Other Computations)'!C201))</f>
        <v>0</v>
      </c>
      <c r="D1105" s="76">
        <f>IF('(Other Computations)'!D188=0,0,Inputs!F213*Inputs!F106*Inputs!K52*Inputs!D14*'GM Alloc Factors'!D26/('(Other Computations)'!D188+'(Other Computations)'!D201))</f>
        <v>0</v>
      </c>
      <c r="E1105" s="76">
        <f>IF('(Other Computations)'!E188=0,0,Inputs!G213*Inputs!G106*Inputs!K52*Inputs!D14*'GM Alloc Factors'!E26/('(Other Computations)'!E188+'(Other Computations)'!E201))</f>
        <v>0</v>
      </c>
      <c r="F1105" s="43">
        <f t="shared" si="162"/>
        <v>0</v>
      </c>
      <c r="G1105" s="76">
        <f>IF('(Other Computations)'!G188=0,0,Inputs!I213*Inputs!I106*Inputs!K52*Inputs!D14*'GM Alloc Factors'!G26/('(Other Computations)'!G188+'(Other Computations)'!G201))</f>
        <v>0</v>
      </c>
      <c r="H1105" s="76">
        <f>IF('(Other Computations)'!H188=0,0,Inputs!J213*Inputs!J106*Inputs!K52*Inputs!D14*'GM Alloc Factors'!H26/('(Other Computations)'!H188+'(Other Computations)'!H201))</f>
        <v>0</v>
      </c>
      <c r="I1105" s="76">
        <f>IF('(Other Computations)'!I188=0,0,Inputs!K213*Inputs!K106*Inputs!K52*Inputs!D14*'GM Alloc Factors'!I26/('(Other Computations)'!I188+'(Other Computations)'!I201))</f>
        <v>0</v>
      </c>
      <c r="J1105" s="76">
        <f>IF('(Other Computations)'!J188=0,0,Inputs!L213*Inputs!L106*Inputs!K52*Inputs!D14*'GM Alloc Factors'!J26/('(Other Computations)'!J188+'(Other Computations)'!J201))</f>
        <v>0</v>
      </c>
      <c r="K1105" s="43">
        <f t="shared" si="163"/>
        <v>0</v>
      </c>
    </row>
    <row r="1106" spans="1:11" ht="12.75" customHeight="1">
      <c r="A1106" s="61" t="str">
        <f>"         "&amp;Labels!B72</f>
        <v xml:space="preserve">         Customer 4</v>
      </c>
      <c r="B1106" s="76">
        <f>IF('(Other Computations)'!B189=0,0,Inputs!D214*Inputs!D107*Inputs!K53*Inputs!D14*'GM Alloc Factors'!B26/('(Other Computations)'!B189+'(Other Computations)'!B202))</f>
        <v>0</v>
      </c>
      <c r="C1106" s="76">
        <f>IF('(Other Computations)'!C189=0,0,Inputs!E214*Inputs!E107*Inputs!K53*Inputs!D14*'GM Alloc Factors'!C26/('(Other Computations)'!C189+'(Other Computations)'!C202))</f>
        <v>0</v>
      </c>
      <c r="D1106" s="76">
        <f>IF('(Other Computations)'!D189=0,0,Inputs!F214*Inputs!F107*Inputs!K53*Inputs!D14*'GM Alloc Factors'!D26/('(Other Computations)'!D189+'(Other Computations)'!D202))</f>
        <v>0</v>
      </c>
      <c r="E1106" s="76">
        <f>IF('(Other Computations)'!E189=0,0,Inputs!G214*Inputs!G107*Inputs!K53*Inputs!D14*'GM Alloc Factors'!E26/('(Other Computations)'!E189+'(Other Computations)'!E202))</f>
        <v>0</v>
      </c>
      <c r="F1106" s="43">
        <f t="shared" si="162"/>
        <v>0</v>
      </c>
      <c r="G1106" s="76">
        <f>IF('(Other Computations)'!G189=0,0,Inputs!I214*Inputs!I107*Inputs!K53*Inputs!D14*'GM Alloc Factors'!G26/('(Other Computations)'!G189+'(Other Computations)'!G202))</f>
        <v>0</v>
      </c>
      <c r="H1106" s="76">
        <f>IF('(Other Computations)'!H189=0,0,Inputs!J214*Inputs!J107*Inputs!K53*Inputs!D14*'GM Alloc Factors'!H26/('(Other Computations)'!H189+'(Other Computations)'!H202))</f>
        <v>0</v>
      </c>
      <c r="I1106" s="76">
        <f>IF('(Other Computations)'!I189=0,0,Inputs!K214*Inputs!K107*Inputs!K53*Inputs!D14*'GM Alloc Factors'!I26/('(Other Computations)'!I189+'(Other Computations)'!I202))</f>
        <v>0</v>
      </c>
      <c r="J1106" s="76">
        <f>IF('(Other Computations)'!J189=0,0,Inputs!L214*Inputs!L107*Inputs!K53*Inputs!D14*'GM Alloc Factors'!J26/('(Other Computations)'!J189+'(Other Computations)'!J202))</f>
        <v>0</v>
      </c>
      <c r="K1106" s="43">
        <f t="shared" si="163"/>
        <v>0</v>
      </c>
    </row>
    <row r="1107" spans="1:11" ht="12.75" customHeight="1">
      <c r="A1107" s="61" t="str">
        <f>"         "&amp;Labels!B73</f>
        <v xml:space="preserve">         Customer 5</v>
      </c>
      <c r="B1107" s="76">
        <f>IF('(Other Computations)'!B190=0,0,Inputs!D215*Inputs!D108*Inputs!K54*Inputs!D14*'GM Alloc Factors'!B26/('(Other Computations)'!B190+'(Other Computations)'!B203))</f>
        <v>0</v>
      </c>
      <c r="C1107" s="76">
        <f>IF('(Other Computations)'!C190=0,0,Inputs!E215*Inputs!E108*Inputs!K54*Inputs!D14*'GM Alloc Factors'!C26/('(Other Computations)'!C190+'(Other Computations)'!C203))</f>
        <v>0</v>
      </c>
      <c r="D1107" s="76">
        <f>IF('(Other Computations)'!D190=0,0,Inputs!F215*Inputs!F108*Inputs!K54*Inputs!D14*'GM Alloc Factors'!D26/('(Other Computations)'!D190+'(Other Computations)'!D203))</f>
        <v>0</v>
      </c>
      <c r="E1107" s="76">
        <f>IF('(Other Computations)'!E190=0,0,Inputs!G215*Inputs!G108*Inputs!K54*Inputs!D14*'GM Alloc Factors'!E26/('(Other Computations)'!E190+'(Other Computations)'!E203))</f>
        <v>0</v>
      </c>
      <c r="F1107" s="43">
        <f t="shared" si="162"/>
        <v>0</v>
      </c>
      <c r="G1107" s="76">
        <f>IF('(Other Computations)'!G190=0,0,Inputs!I215*Inputs!I108*Inputs!K54*Inputs!D14*'GM Alloc Factors'!G26/('(Other Computations)'!G190+'(Other Computations)'!G203))</f>
        <v>0</v>
      </c>
      <c r="H1107" s="76">
        <f>IF('(Other Computations)'!H190=0,0,Inputs!J215*Inputs!J108*Inputs!K54*Inputs!D14*'GM Alloc Factors'!H26/('(Other Computations)'!H190+'(Other Computations)'!H203))</f>
        <v>0</v>
      </c>
      <c r="I1107" s="76">
        <f>IF('(Other Computations)'!I190=0,0,Inputs!K215*Inputs!K108*Inputs!K54*Inputs!D14*'GM Alloc Factors'!I26/('(Other Computations)'!I190+'(Other Computations)'!I203))</f>
        <v>0</v>
      </c>
      <c r="J1107" s="76">
        <f>IF('(Other Computations)'!J190=0,0,Inputs!L215*Inputs!L108*Inputs!K54*Inputs!D14*'GM Alloc Factors'!J26/('(Other Computations)'!J190+'(Other Computations)'!J203))</f>
        <v>0</v>
      </c>
      <c r="K1107" s="43">
        <f t="shared" si="163"/>
        <v>0</v>
      </c>
    </row>
    <row r="1108" spans="1:11" ht="12.75" customHeight="1">
      <c r="A1108" s="61" t="str">
        <f>"         "&amp;Labels!B74</f>
        <v xml:space="preserve">         Customer 6</v>
      </c>
      <c r="B1108" s="76">
        <f>IF('(Other Computations)'!B191=0,0,Inputs!D216*Inputs!D109*Inputs!K55*Inputs!D14*'GM Alloc Factors'!B26/('(Other Computations)'!B191+'(Other Computations)'!B204))</f>
        <v>0</v>
      </c>
      <c r="C1108" s="76">
        <f>IF('(Other Computations)'!C191=0,0,Inputs!E216*Inputs!E109*Inputs!K55*Inputs!D14*'GM Alloc Factors'!C26/('(Other Computations)'!C191+'(Other Computations)'!C204))</f>
        <v>0</v>
      </c>
      <c r="D1108" s="76">
        <f>IF('(Other Computations)'!D191=0,0,Inputs!F216*Inputs!F109*Inputs!K55*Inputs!D14*'GM Alloc Factors'!D26/('(Other Computations)'!D191+'(Other Computations)'!D204))</f>
        <v>0</v>
      </c>
      <c r="E1108" s="76">
        <f>IF('(Other Computations)'!E191=0,0,Inputs!G216*Inputs!G109*Inputs!K55*Inputs!D14*'GM Alloc Factors'!E26/('(Other Computations)'!E191+'(Other Computations)'!E204))</f>
        <v>0</v>
      </c>
      <c r="F1108" s="43">
        <f t="shared" si="162"/>
        <v>0</v>
      </c>
      <c r="G1108" s="76">
        <f>IF('(Other Computations)'!G191=0,0,Inputs!I216*Inputs!I109*Inputs!K55*Inputs!D14*'GM Alloc Factors'!G26/('(Other Computations)'!G191+'(Other Computations)'!G204))</f>
        <v>0</v>
      </c>
      <c r="H1108" s="76">
        <f>IF('(Other Computations)'!H191=0,0,Inputs!J216*Inputs!J109*Inputs!K55*Inputs!D14*'GM Alloc Factors'!H26/('(Other Computations)'!H191+'(Other Computations)'!H204))</f>
        <v>0</v>
      </c>
      <c r="I1108" s="76">
        <f>IF('(Other Computations)'!I191=0,0,Inputs!K216*Inputs!K109*Inputs!K55*Inputs!D14*'GM Alloc Factors'!I26/('(Other Computations)'!I191+'(Other Computations)'!I204))</f>
        <v>0</v>
      </c>
      <c r="J1108" s="76">
        <f>IF('(Other Computations)'!J191=0,0,Inputs!L216*Inputs!L109*Inputs!K55*Inputs!D14*'GM Alloc Factors'!J26/('(Other Computations)'!J191+'(Other Computations)'!J204))</f>
        <v>0</v>
      </c>
      <c r="K1108" s="43">
        <f t="shared" si="163"/>
        <v>0</v>
      </c>
    </row>
    <row r="1109" spans="1:11" ht="12.75" customHeight="1">
      <c r="A1109" s="61" t="str">
        <f>"         "&amp;Labels!B75</f>
        <v xml:space="preserve">         Customer 7</v>
      </c>
      <c r="B1109" s="76">
        <f>IF('(Other Computations)'!B192=0,0,Inputs!D217*Inputs!D110*Inputs!K56*Inputs!D14*'GM Alloc Factors'!B26/('(Other Computations)'!B192+'(Other Computations)'!B205))</f>
        <v>0</v>
      </c>
      <c r="C1109" s="76">
        <f>IF('(Other Computations)'!C192=0,0,Inputs!E217*Inputs!E110*Inputs!K56*Inputs!D14*'GM Alloc Factors'!C26/('(Other Computations)'!C192+'(Other Computations)'!C205))</f>
        <v>0</v>
      </c>
      <c r="D1109" s="76">
        <f>IF('(Other Computations)'!D192=0,0,Inputs!F217*Inputs!F110*Inputs!K56*Inputs!D14*'GM Alloc Factors'!D26/('(Other Computations)'!D192+'(Other Computations)'!D205))</f>
        <v>0</v>
      </c>
      <c r="E1109" s="76">
        <f>IF('(Other Computations)'!E192=0,0,Inputs!G217*Inputs!G110*Inputs!K56*Inputs!D14*'GM Alloc Factors'!E26/('(Other Computations)'!E192+'(Other Computations)'!E205))</f>
        <v>0</v>
      </c>
      <c r="F1109" s="43">
        <f t="shared" si="162"/>
        <v>0</v>
      </c>
      <c r="G1109" s="76">
        <f>IF('(Other Computations)'!G192=0,0,Inputs!I217*Inputs!I110*Inputs!K56*Inputs!D14*'GM Alloc Factors'!G26/('(Other Computations)'!G192+'(Other Computations)'!G205))</f>
        <v>0</v>
      </c>
      <c r="H1109" s="76">
        <f>IF('(Other Computations)'!H192=0,0,Inputs!J217*Inputs!J110*Inputs!K56*Inputs!D14*'GM Alloc Factors'!H26/('(Other Computations)'!H192+'(Other Computations)'!H205))</f>
        <v>0</v>
      </c>
      <c r="I1109" s="76">
        <f>IF('(Other Computations)'!I192=0,0,Inputs!K217*Inputs!K110*Inputs!K56*Inputs!D14*'GM Alloc Factors'!I26/('(Other Computations)'!I192+'(Other Computations)'!I205))</f>
        <v>0</v>
      </c>
      <c r="J1109" s="76">
        <f>IF('(Other Computations)'!J192=0,0,Inputs!L217*Inputs!L110*Inputs!K56*Inputs!D14*'GM Alloc Factors'!J26/('(Other Computations)'!J192+'(Other Computations)'!J205))</f>
        <v>0</v>
      </c>
      <c r="K1109" s="43">
        <f t="shared" si="163"/>
        <v>0</v>
      </c>
    </row>
    <row r="1110" spans="1:11" ht="12.75" customHeight="1">
      <c r="A1110" s="61" t="str">
        <f>"         "&amp;Labels!B76</f>
        <v xml:space="preserve">         Customer 8</v>
      </c>
      <c r="B1110" s="76">
        <f>IF('(Other Computations)'!B193=0,0,Inputs!D218*Inputs!D111*Inputs!K57*Inputs!D14*'GM Alloc Factors'!B26/('(Other Computations)'!B193+'(Other Computations)'!B206))</f>
        <v>0</v>
      </c>
      <c r="C1110" s="76">
        <f>IF('(Other Computations)'!C193=0,0,Inputs!E218*Inputs!E111*Inputs!K57*Inputs!D14*'GM Alloc Factors'!C26/('(Other Computations)'!C193+'(Other Computations)'!C206))</f>
        <v>0</v>
      </c>
      <c r="D1110" s="76">
        <f>IF('(Other Computations)'!D193=0,0,Inputs!F218*Inputs!F111*Inputs!K57*Inputs!D14*'GM Alloc Factors'!D26/('(Other Computations)'!D193+'(Other Computations)'!D206))</f>
        <v>0</v>
      </c>
      <c r="E1110" s="76">
        <f>IF('(Other Computations)'!E193=0,0,Inputs!G218*Inputs!G111*Inputs!K57*Inputs!D14*'GM Alloc Factors'!E26/('(Other Computations)'!E193+'(Other Computations)'!E206))</f>
        <v>0</v>
      </c>
      <c r="F1110" s="43">
        <f t="shared" si="162"/>
        <v>0</v>
      </c>
      <c r="G1110" s="76">
        <f>IF('(Other Computations)'!G193=0,0,Inputs!I218*Inputs!I111*Inputs!K57*Inputs!D14*'GM Alloc Factors'!G26/('(Other Computations)'!G193+'(Other Computations)'!G206))</f>
        <v>0</v>
      </c>
      <c r="H1110" s="76">
        <f>IF('(Other Computations)'!H193=0,0,Inputs!J218*Inputs!J111*Inputs!K57*Inputs!D14*'GM Alloc Factors'!H26/('(Other Computations)'!H193+'(Other Computations)'!H206))</f>
        <v>0</v>
      </c>
      <c r="I1110" s="76">
        <f>IF('(Other Computations)'!I193=0,0,Inputs!K218*Inputs!K111*Inputs!K57*Inputs!D14*'GM Alloc Factors'!I26/('(Other Computations)'!I193+'(Other Computations)'!I206))</f>
        <v>0</v>
      </c>
      <c r="J1110" s="76">
        <f>IF('(Other Computations)'!J193=0,0,Inputs!L218*Inputs!L111*Inputs!K57*Inputs!D14*'GM Alloc Factors'!J26/('(Other Computations)'!J193+'(Other Computations)'!J206))</f>
        <v>0</v>
      </c>
      <c r="K1110" s="43">
        <f t="shared" si="163"/>
        <v>0</v>
      </c>
    </row>
    <row r="1111" spans="1:11" ht="12.75" customHeight="1">
      <c r="A1111" s="61" t="str">
        <f>"         "&amp;Labels!B77</f>
        <v xml:space="preserve">         Customer 9</v>
      </c>
      <c r="B1111" s="76">
        <f>IF('(Other Computations)'!B194=0,0,Inputs!D219*Inputs!D112*Inputs!K58*Inputs!D14*'GM Alloc Factors'!B26/('(Other Computations)'!B194+'(Other Computations)'!B207))</f>
        <v>0</v>
      </c>
      <c r="C1111" s="76">
        <f>IF('(Other Computations)'!C194=0,0,Inputs!E219*Inputs!E112*Inputs!K58*Inputs!D14*'GM Alloc Factors'!C26/('(Other Computations)'!C194+'(Other Computations)'!C207))</f>
        <v>0</v>
      </c>
      <c r="D1111" s="76">
        <f>IF('(Other Computations)'!D194=0,0,Inputs!F219*Inputs!F112*Inputs!K58*Inputs!D14*'GM Alloc Factors'!D26/('(Other Computations)'!D194+'(Other Computations)'!D207))</f>
        <v>0</v>
      </c>
      <c r="E1111" s="76">
        <f>IF('(Other Computations)'!E194=0,0,Inputs!G219*Inputs!G112*Inputs!K58*Inputs!D14*'GM Alloc Factors'!E26/('(Other Computations)'!E194+'(Other Computations)'!E207))</f>
        <v>0</v>
      </c>
      <c r="F1111" s="43">
        <f t="shared" si="162"/>
        <v>0</v>
      </c>
      <c r="G1111" s="76">
        <f>IF('(Other Computations)'!G194=0,0,Inputs!I219*Inputs!I112*Inputs!K58*Inputs!D14*'GM Alloc Factors'!G26/('(Other Computations)'!G194+'(Other Computations)'!G207))</f>
        <v>0</v>
      </c>
      <c r="H1111" s="76">
        <f>IF('(Other Computations)'!H194=0,0,Inputs!J219*Inputs!J112*Inputs!K58*Inputs!D14*'GM Alloc Factors'!H26/('(Other Computations)'!H194+'(Other Computations)'!H207))</f>
        <v>0</v>
      </c>
      <c r="I1111" s="76">
        <f>IF('(Other Computations)'!I194=0,0,Inputs!K219*Inputs!K112*Inputs!K58*Inputs!D14*'GM Alloc Factors'!I26/('(Other Computations)'!I194+'(Other Computations)'!I207))</f>
        <v>0</v>
      </c>
      <c r="J1111" s="76">
        <f>IF('(Other Computations)'!J194=0,0,Inputs!L219*Inputs!L112*Inputs!K58*Inputs!D14*'GM Alloc Factors'!J26/('(Other Computations)'!J194+'(Other Computations)'!J207))</f>
        <v>0</v>
      </c>
      <c r="K1111" s="43">
        <f t="shared" si="163"/>
        <v>0</v>
      </c>
    </row>
    <row r="1112" spans="1:11" ht="12.75" customHeight="1">
      <c r="A1112" s="61" t="str">
        <f>"         "&amp;Labels!B78</f>
        <v xml:space="preserve">         Customer 10</v>
      </c>
      <c r="B1112" s="76">
        <f>IF('(Other Computations)'!B195=0,0,Inputs!D220*Inputs!D113*Inputs!K59*Inputs!D14*'GM Alloc Factors'!B26/('(Other Computations)'!B195+'(Other Computations)'!B208))</f>
        <v>0</v>
      </c>
      <c r="C1112" s="76">
        <f>IF('(Other Computations)'!C195=0,0,Inputs!E220*Inputs!E113*Inputs!K59*Inputs!D14*'GM Alloc Factors'!C26/('(Other Computations)'!C195+'(Other Computations)'!C208))</f>
        <v>0</v>
      </c>
      <c r="D1112" s="76">
        <f>IF('(Other Computations)'!D195=0,0,Inputs!F220*Inputs!F113*Inputs!K59*Inputs!D14*'GM Alloc Factors'!D26/('(Other Computations)'!D195+'(Other Computations)'!D208))</f>
        <v>0</v>
      </c>
      <c r="E1112" s="76">
        <f>IF('(Other Computations)'!E195=0,0,Inputs!G220*Inputs!G113*Inputs!K59*Inputs!D14*'GM Alloc Factors'!E26/('(Other Computations)'!E195+'(Other Computations)'!E208))</f>
        <v>0</v>
      </c>
      <c r="F1112" s="43">
        <f t="shared" si="162"/>
        <v>0</v>
      </c>
      <c r="G1112" s="76">
        <f>IF('(Other Computations)'!G195=0,0,Inputs!I220*Inputs!I113*Inputs!K59*Inputs!D14*'GM Alloc Factors'!G26/('(Other Computations)'!G195+'(Other Computations)'!G208))</f>
        <v>0</v>
      </c>
      <c r="H1112" s="76">
        <f>IF('(Other Computations)'!H195=0,0,Inputs!J220*Inputs!J113*Inputs!K59*Inputs!D14*'GM Alloc Factors'!H26/('(Other Computations)'!H195+'(Other Computations)'!H208))</f>
        <v>0</v>
      </c>
      <c r="I1112" s="76">
        <f>IF('(Other Computations)'!I195=0,0,Inputs!K220*Inputs!K113*Inputs!K59*Inputs!D14*'GM Alloc Factors'!I26/('(Other Computations)'!I195+'(Other Computations)'!I208))</f>
        <v>0</v>
      </c>
      <c r="J1112" s="76">
        <f>IF('(Other Computations)'!J195=0,0,Inputs!L220*Inputs!L113*Inputs!K59*Inputs!D14*'GM Alloc Factors'!J26/('(Other Computations)'!J195+'(Other Computations)'!J208))</f>
        <v>0</v>
      </c>
      <c r="K1112" s="43">
        <f t="shared" si="163"/>
        <v>0</v>
      </c>
    </row>
    <row r="1113" spans="1:11" ht="12.75" customHeight="1">
      <c r="A1113" s="61" t="str">
        <f>"         "&amp;Labels!C68</f>
        <v xml:space="preserve">         Total</v>
      </c>
      <c r="B1113" s="84">
        <f>SUM(B1103:B1112)</f>
        <v>0</v>
      </c>
      <c r="C1113" s="84">
        <f>SUM(C1103:C1112)</f>
        <v>0</v>
      </c>
      <c r="D1113" s="84">
        <f>SUM(D1103:D1112)</f>
        <v>0</v>
      </c>
      <c r="E1113" s="84">
        <f>SUM(E1103:E1112)</f>
        <v>0</v>
      </c>
      <c r="F1113" s="43">
        <f t="shared" si="162"/>
        <v>0</v>
      </c>
      <c r="G1113" s="84">
        <f>SUM(G1103:G1112)</f>
        <v>0</v>
      </c>
      <c r="H1113" s="84">
        <f>SUM(H1103:H1112)</f>
        <v>0</v>
      </c>
      <c r="I1113" s="84">
        <f>SUM(I1103:I1112)</f>
        <v>0</v>
      </c>
      <c r="J1113" s="84">
        <f>SUM(J1103:J1112)</f>
        <v>0</v>
      </c>
      <c r="K1113" s="43">
        <f t="shared" si="163"/>
        <v>0</v>
      </c>
    </row>
    <row r="1114" spans="1:11" ht="12.75" customHeight="1">
      <c r="A1114" s="55" t="str">
        <f>"      "&amp;Labels!C84</f>
        <v xml:space="preserve">      Total</v>
      </c>
      <c r="B1114" s="74">
        <f>SUM(B1029,B1041,B1053,B1065,B1077,B1089,B1101,B1113)</f>
        <v>0</v>
      </c>
      <c r="C1114" s="74">
        <f>SUM(C1029,C1041,C1053,C1065,C1077,C1089,C1101,C1113)</f>
        <v>0</v>
      </c>
      <c r="D1114" s="74">
        <f>SUM(D1029,D1041,D1053,D1065,D1077,D1089,D1101,D1113)</f>
        <v>0</v>
      </c>
      <c r="E1114" s="74">
        <f>SUM(E1029,E1041,E1053,E1065,E1077,E1089,E1101,E1113)</f>
        <v>0</v>
      </c>
      <c r="F1114" s="43">
        <f t="shared" si="162"/>
        <v>0</v>
      </c>
      <c r="G1114" s="74">
        <f>SUM(G1029,G1041,G1053,G1065,G1077,G1089,G1101,G1113)</f>
        <v>0</v>
      </c>
      <c r="H1114" s="74">
        <f>SUM(H1029,H1041,H1053,H1065,H1077,H1089,H1101,H1113)</f>
        <v>0</v>
      </c>
      <c r="I1114" s="74">
        <f>SUM(I1029,I1041,I1053,I1065,I1077,I1089,I1101,I1113)</f>
        <v>0</v>
      </c>
      <c r="J1114" s="74">
        <f>SUM(J1029,J1041,J1053,J1065,J1077,J1089,J1101,J1113)</f>
        <v>0</v>
      </c>
      <c r="K1114" s="43">
        <f t="shared" si="163"/>
        <v>0</v>
      </c>
    </row>
    <row r="1115" spans="1:11" ht="12.75" customHeight="1">
      <c r="A1115" s="61" t="str">
        <f>"         "&amp;Labels!B69</f>
        <v xml:space="preserve">         Customer 1</v>
      </c>
      <c r="B1115" s="76">
        <f t="shared" ref="B1115:E1124" si="164">SUM(B1019,B1031,B1043,B1055,B1067,B1079,B1091,B1103)</f>
        <v>0</v>
      </c>
      <c r="C1115" s="76">
        <f t="shared" si="164"/>
        <v>0</v>
      </c>
      <c r="D1115" s="76">
        <f t="shared" si="164"/>
        <v>0</v>
      </c>
      <c r="E1115" s="76">
        <f t="shared" si="164"/>
        <v>0</v>
      </c>
      <c r="F1115" s="43">
        <f t="shared" si="162"/>
        <v>0</v>
      </c>
      <c r="G1115" s="76">
        <f t="shared" ref="G1115:J1124" si="165">SUM(G1019,G1031,G1043,G1055,G1067,G1079,G1091,G1103)</f>
        <v>0</v>
      </c>
      <c r="H1115" s="76">
        <f t="shared" si="165"/>
        <v>0</v>
      </c>
      <c r="I1115" s="76">
        <f t="shared" si="165"/>
        <v>0</v>
      </c>
      <c r="J1115" s="76">
        <f t="shared" si="165"/>
        <v>0</v>
      </c>
      <c r="K1115" s="43">
        <f t="shared" si="163"/>
        <v>0</v>
      </c>
    </row>
    <row r="1116" spans="1:11" ht="12.75" customHeight="1">
      <c r="A1116" s="61" t="str">
        <f>"         "&amp;Labels!B70</f>
        <v xml:space="preserve">         Customer 2</v>
      </c>
      <c r="B1116" s="76">
        <f t="shared" si="164"/>
        <v>0</v>
      </c>
      <c r="C1116" s="76">
        <f t="shared" si="164"/>
        <v>0</v>
      </c>
      <c r="D1116" s="76">
        <f t="shared" si="164"/>
        <v>0</v>
      </c>
      <c r="E1116" s="76">
        <f t="shared" si="164"/>
        <v>0</v>
      </c>
      <c r="F1116" s="43">
        <f t="shared" si="162"/>
        <v>0</v>
      </c>
      <c r="G1116" s="76">
        <f t="shared" si="165"/>
        <v>0</v>
      </c>
      <c r="H1116" s="76">
        <f t="shared" si="165"/>
        <v>0</v>
      </c>
      <c r="I1116" s="76">
        <f t="shared" si="165"/>
        <v>0</v>
      </c>
      <c r="J1116" s="76">
        <f t="shared" si="165"/>
        <v>0</v>
      </c>
      <c r="K1116" s="43">
        <f t="shared" si="163"/>
        <v>0</v>
      </c>
    </row>
    <row r="1117" spans="1:11" ht="12.75" customHeight="1">
      <c r="A1117" s="61" t="str">
        <f>"         "&amp;Labels!B71</f>
        <v xml:space="preserve">         Customer 3</v>
      </c>
      <c r="B1117" s="76">
        <f t="shared" si="164"/>
        <v>0</v>
      </c>
      <c r="C1117" s="76">
        <f t="shared" si="164"/>
        <v>0</v>
      </c>
      <c r="D1117" s="76">
        <f t="shared" si="164"/>
        <v>0</v>
      </c>
      <c r="E1117" s="76">
        <f t="shared" si="164"/>
        <v>0</v>
      </c>
      <c r="F1117" s="43">
        <f t="shared" si="162"/>
        <v>0</v>
      </c>
      <c r="G1117" s="76">
        <f t="shared" si="165"/>
        <v>0</v>
      </c>
      <c r="H1117" s="76">
        <f t="shared" si="165"/>
        <v>0</v>
      </c>
      <c r="I1117" s="76">
        <f t="shared" si="165"/>
        <v>0</v>
      </c>
      <c r="J1117" s="76">
        <f t="shared" si="165"/>
        <v>0</v>
      </c>
      <c r="K1117" s="43">
        <f t="shared" si="163"/>
        <v>0</v>
      </c>
    </row>
    <row r="1118" spans="1:11" ht="12.75" customHeight="1">
      <c r="A1118" s="61" t="str">
        <f>"         "&amp;Labels!B72</f>
        <v xml:space="preserve">         Customer 4</v>
      </c>
      <c r="B1118" s="76">
        <f t="shared" si="164"/>
        <v>0</v>
      </c>
      <c r="C1118" s="76">
        <f t="shared" si="164"/>
        <v>0</v>
      </c>
      <c r="D1118" s="76">
        <f t="shared" si="164"/>
        <v>0</v>
      </c>
      <c r="E1118" s="76">
        <f t="shared" si="164"/>
        <v>0</v>
      </c>
      <c r="F1118" s="43">
        <f t="shared" si="162"/>
        <v>0</v>
      </c>
      <c r="G1118" s="76">
        <f t="shared" si="165"/>
        <v>0</v>
      </c>
      <c r="H1118" s="76">
        <f t="shared" si="165"/>
        <v>0</v>
      </c>
      <c r="I1118" s="76">
        <f t="shared" si="165"/>
        <v>0</v>
      </c>
      <c r="J1118" s="76">
        <f t="shared" si="165"/>
        <v>0</v>
      </c>
      <c r="K1118" s="43">
        <f t="shared" si="163"/>
        <v>0</v>
      </c>
    </row>
    <row r="1119" spans="1:11" ht="12.75" customHeight="1">
      <c r="A1119" s="61" t="str">
        <f>"         "&amp;Labels!B73</f>
        <v xml:space="preserve">         Customer 5</v>
      </c>
      <c r="B1119" s="76">
        <f t="shared" si="164"/>
        <v>0</v>
      </c>
      <c r="C1119" s="76">
        <f t="shared" si="164"/>
        <v>0</v>
      </c>
      <c r="D1119" s="76">
        <f t="shared" si="164"/>
        <v>0</v>
      </c>
      <c r="E1119" s="76">
        <f t="shared" si="164"/>
        <v>0</v>
      </c>
      <c r="F1119" s="43">
        <f t="shared" si="162"/>
        <v>0</v>
      </c>
      <c r="G1119" s="76">
        <f t="shared" si="165"/>
        <v>0</v>
      </c>
      <c r="H1119" s="76">
        <f t="shared" si="165"/>
        <v>0</v>
      </c>
      <c r="I1119" s="76">
        <f t="shared" si="165"/>
        <v>0</v>
      </c>
      <c r="J1119" s="76">
        <f t="shared" si="165"/>
        <v>0</v>
      </c>
      <c r="K1119" s="43">
        <f t="shared" si="163"/>
        <v>0</v>
      </c>
    </row>
    <row r="1120" spans="1:11" ht="12.75" customHeight="1">
      <c r="A1120" s="61" t="str">
        <f>"         "&amp;Labels!B74</f>
        <v xml:space="preserve">         Customer 6</v>
      </c>
      <c r="B1120" s="76">
        <f t="shared" si="164"/>
        <v>0</v>
      </c>
      <c r="C1120" s="76">
        <f t="shared" si="164"/>
        <v>0</v>
      </c>
      <c r="D1120" s="76">
        <f t="shared" si="164"/>
        <v>0</v>
      </c>
      <c r="E1120" s="76">
        <f t="shared" si="164"/>
        <v>0</v>
      </c>
      <c r="F1120" s="43">
        <f t="shared" si="162"/>
        <v>0</v>
      </c>
      <c r="G1120" s="76">
        <f t="shared" si="165"/>
        <v>0</v>
      </c>
      <c r="H1120" s="76">
        <f t="shared" si="165"/>
        <v>0</v>
      </c>
      <c r="I1120" s="76">
        <f t="shared" si="165"/>
        <v>0</v>
      </c>
      <c r="J1120" s="76">
        <f t="shared" si="165"/>
        <v>0</v>
      </c>
      <c r="K1120" s="43">
        <f t="shared" si="163"/>
        <v>0</v>
      </c>
    </row>
    <row r="1121" spans="1:11" ht="12.75" customHeight="1">
      <c r="A1121" s="61" t="str">
        <f>"         "&amp;Labels!B75</f>
        <v xml:space="preserve">         Customer 7</v>
      </c>
      <c r="B1121" s="76">
        <f t="shared" si="164"/>
        <v>0</v>
      </c>
      <c r="C1121" s="76">
        <f t="shared" si="164"/>
        <v>0</v>
      </c>
      <c r="D1121" s="76">
        <f t="shared" si="164"/>
        <v>0</v>
      </c>
      <c r="E1121" s="76">
        <f t="shared" si="164"/>
        <v>0</v>
      </c>
      <c r="F1121" s="43">
        <f t="shared" si="162"/>
        <v>0</v>
      </c>
      <c r="G1121" s="76">
        <f t="shared" si="165"/>
        <v>0</v>
      </c>
      <c r="H1121" s="76">
        <f t="shared" si="165"/>
        <v>0</v>
      </c>
      <c r="I1121" s="76">
        <f t="shared" si="165"/>
        <v>0</v>
      </c>
      <c r="J1121" s="76">
        <f t="shared" si="165"/>
        <v>0</v>
      </c>
      <c r="K1121" s="43">
        <f t="shared" si="163"/>
        <v>0</v>
      </c>
    </row>
    <row r="1122" spans="1:11" ht="12.75" customHeight="1">
      <c r="A1122" s="61" t="str">
        <f>"         "&amp;Labels!B76</f>
        <v xml:space="preserve">         Customer 8</v>
      </c>
      <c r="B1122" s="76">
        <f t="shared" si="164"/>
        <v>0</v>
      </c>
      <c r="C1122" s="76">
        <f t="shared" si="164"/>
        <v>0</v>
      </c>
      <c r="D1122" s="76">
        <f t="shared" si="164"/>
        <v>0</v>
      </c>
      <c r="E1122" s="76">
        <f t="shared" si="164"/>
        <v>0</v>
      </c>
      <c r="F1122" s="43">
        <f t="shared" si="162"/>
        <v>0</v>
      </c>
      <c r="G1122" s="76">
        <f t="shared" si="165"/>
        <v>0</v>
      </c>
      <c r="H1122" s="76">
        <f t="shared" si="165"/>
        <v>0</v>
      </c>
      <c r="I1122" s="76">
        <f t="shared" si="165"/>
        <v>0</v>
      </c>
      <c r="J1122" s="76">
        <f t="shared" si="165"/>
        <v>0</v>
      </c>
      <c r="K1122" s="43">
        <f t="shared" si="163"/>
        <v>0</v>
      </c>
    </row>
    <row r="1123" spans="1:11" ht="12.75" customHeight="1">
      <c r="A1123" s="61" t="str">
        <f>"         "&amp;Labels!B77</f>
        <v xml:space="preserve">         Customer 9</v>
      </c>
      <c r="B1123" s="76">
        <f t="shared" si="164"/>
        <v>0</v>
      </c>
      <c r="C1123" s="76">
        <f t="shared" si="164"/>
        <v>0</v>
      </c>
      <c r="D1123" s="76">
        <f t="shared" si="164"/>
        <v>0</v>
      </c>
      <c r="E1123" s="76">
        <f t="shared" si="164"/>
        <v>0</v>
      </c>
      <c r="F1123" s="43">
        <f t="shared" si="162"/>
        <v>0</v>
      </c>
      <c r="G1123" s="76">
        <f t="shared" si="165"/>
        <v>0</v>
      </c>
      <c r="H1123" s="76">
        <f t="shared" si="165"/>
        <v>0</v>
      </c>
      <c r="I1123" s="76">
        <f t="shared" si="165"/>
        <v>0</v>
      </c>
      <c r="J1123" s="76">
        <f t="shared" si="165"/>
        <v>0</v>
      </c>
      <c r="K1123" s="43">
        <f t="shared" si="163"/>
        <v>0</v>
      </c>
    </row>
    <row r="1124" spans="1:11" ht="12.75" customHeight="1">
      <c r="A1124" s="61" t="str">
        <f>"         "&amp;Labels!B78</f>
        <v xml:space="preserve">         Customer 10</v>
      </c>
      <c r="B1124" s="76">
        <f t="shared" si="164"/>
        <v>0</v>
      </c>
      <c r="C1124" s="76">
        <f t="shared" si="164"/>
        <v>0</v>
      </c>
      <c r="D1124" s="76">
        <f t="shared" si="164"/>
        <v>0</v>
      </c>
      <c r="E1124" s="76">
        <f t="shared" si="164"/>
        <v>0</v>
      </c>
      <c r="F1124" s="43">
        <f t="shared" si="162"/>
        <v>0</v>
      </c>
      <c r="G1124" s="76">
        <f t="shared" si="165"/>
        <v>0</v>
      </c>
      <c r="H1124" s="76">
        <f t="shared" si="165"/>
        <v>0</v>
      </c>
      <c r="I1124" s="76">
        <f t="shared" si="165"/>
        <v>0</v>
      </c>
      <c r="J1124" s="76">
        <f t="shared" si="165"/>
        <v>0</v>
      </c>
      <c r="K1124" s="43">
        <f t="shared" si="163"/>
        <v>0</v>
      </c>
    </row>
    <row r="1125" spans="1:11" ht="12.75" customHeight="1">
      <c r="A1125" s="61" t="str">
        <f>"         "&amp;Labels!C68</f>
        <v xml:space="preserve">         Total</v>
      </c>
      <c r="B1125" s="84">
        <f>B1114</f>
        <v>0</v>
      </c>
      <c r="C1125" s="84">
        <f>C1114</f>
        <v>0</v>
      </c>
      <c r="D1125" s="84">
        <f>D1114</f>
        <v>0</v>
      </c>
      <c r="E1125" s="84">
        <f>E1114</f>
        <v>0</v>
      </c>
      <c r="F1125" s="43">
        <f>SUM(B1114:E1114)</f>
        <v>0</v>
      </c>
      <c r="G1125" s="84">
        <f>G1114</f>
        <v>0</v>
      </c>
      <c r="H1125" s="84">
        <f>H1114</f>
        <v>0</v>
      </c>
      <c r="I1125" s="84">
        <f>I1114</f>
        <v>0</v>
      </c>
      <c r="J1125" s="84">
        <f>J1114</f>
        <v>0</v>
      </c>
      <c r="K1125" s="43">
        <f>SUM(G1114:J1114)</f>
        <v>0</v>
      </c>
    </row>
    <row r="1126" spans="1:11" ht="12.75" customHeight="1">
      <c r="A1126" s="63" t="str">
        <f>"   "&amp;Labels!C80</f>
        <v xml:space="preserve">   Total</v>
      </c>
      <c r="B1126" s="77">
        <f>SUM(B1005,B1114)</f>
        <v>0</v>
      </c>
      <c r="C1126" s="77">
        <f>SUM(C1005,C1114)</f>
        <v>0</v>
      </c>
      <c r="D1126" s="77">
        <f>SUM(D1005,D1114)</f>
        <v>0</v>
      </c>
      <c r="E1126" s="77">
        <f>SUM(E1005,E1114)</f>
        <v>0</v>
      </c>
      <c r="F1126" s="43">
        <f>SUM(B1126:E1126)</f>
        <v>0</v>
      </c>
      <c r="G1126" s="77">
        <f>SUM(G1005,G1114)</f>
        <v>0</v>
      </c>
      <c r="H1126" s="77">
        <f>SUM(H1005,H1114)</f>
        <v>0</v>
      </c>
      <c r="I1126" s="77">
        <f>SUM(I1005,I1114)</f>
        <v>0</v>
      </c>
      <c r="J1126" s="77">
        <f>SUM(J1005,J1114)</f>
        <v>0</v>
      </c>
      <c r="K1126" s="43">
        <f>SUM(G1126:J1126)</f>
        <v>0</v>
      </c>
    </row>
    <row r="1127" spans="1:11" ht="12.75" customHeight="1">
      <c r="A1127" s="61" t="str">
        <f>"      "&amp;Labels!B85</f>
        <v xml:space="preserve">      Q 1</v>
      </c>
      <c r="B1127" s="84"/>
      <c r="C1127" s="84"/>
      <c r="D1127" s="84"/>
      <c r="E1127" s="84"/>
      <c r="F1127" s="43"/>
      <c r="G1127" s="84"/>
      <c r="H1127" s="84"/>
      <c r="I1127" s="84"/>
      <c r="J1127" s="84"/>
      <c r="K1127" s="43"/>
    </row>
    <row r="1128" spans="1:11" ht="12.75" customHeight="1">
      <c r="A1128" s="61" t="str">
        <f>"         "&amp;Labels!B69</f>
        <v xml:space="preserve">         Customer 1</v>
      </c>
      <c r="B1128" s="76">
        <f t="shared" ref="B1128:E1138" si="166">SUM(B910,B1019)</f>
        <v>0</v>
      </c>
      <c r="C1128" s="76">
        <f t="shared" si="166"/>
        <v>0</v>
      </c>
      <c r="D1128" s="76">
        <f t="shared" si="166"/>
        <v>0</v>
      </c>
      <c r="E1128" s="76">
        <f t="shared" si="166"/>
        <v>0</v>
      </c>
      <c r="F1128" s="43">
        <f t="shared" ref="F1128:F1138" si="167">SUM(B1128:E1128)</f>
        <v>0</v>
      </c>
      <c r="G1128" s="76">
        <f t="shared" ref="G1128:J1138" si="168">SUM(G910,G1019)</f>
        <v>0</v>
      </c>
      <c r="H1128" s="76">
        <f t="shared" si="168"/>
        <v>0</v>
      </c>
      <c r="I1128" s="76">
        <f t="shared" si="168"/>
        <v>0</v>
      </c>
      <c r="J1128" s="76">
        <f t="shared" si="168"/>
        <v>0</v>
      </c>
      <c r="K1128" s="43">
        <f t="shared" ref="K1128:K1138" si="169">SUM(G1128:J1128)</f>
        <v>0</v>
      </c>
    </row>
    <row r="1129" spans="1:11" ht="12.75" customHeight="1">
      <c r="A1129" s="61" t="str">
        <f>"         "&amp;Labels!B70</f>
        <v xml:space="preserve">         Customer 2</v>
      </c>
      <c r="B1129" s="76">
        <f t="shared" si="166"/>
        <v>0</v>
      </c>
      <c r="C1129" s="76">
        <f t="shared" si="166"/>
        <v>0</v>
      </c>
      <c r="D1129" s="76">
        <f t="shared" si="166"/>
        <v>0</v>
      </c>
      <c r="E1129" s="76">
        <f t="shared" si="166"/>
        <v>0</v>
      </c>
      <c r="F1129" s="43">
        <f t="shared" si="167"/>
        <v>0</v>
      </c>
      <c r="G1129" s="76">
        <f t="shared" si="168"/>
        <v>0</v>
      </c>
      <c r="H1129" s="76">
        <f t="shared" si="168"/>
        <v>0</v>
      </c>
      <c r="I1129" s="76">
        <f t="shared" si="168"/>
        <v>0</v>
      </c>
      <c r="J1129" s="76">
        <f t="shared" si="168"/>
        <v>0</v>
      </c>
      <c r="K1129" s="43">
        <f t="shared" si="169"/>
        <v>0</v>
      </c>
    </row>
    <row r="1130" spans="1:11" ht="12.75" customHeight="1">
      <c r="A1130" s="61" t="str">
        <f>"         "&amp;Labels!B71</f>
        <v xml:space="preserve">         Customer 3</v>
      </c>
      <c r="B1130" s="76">
        <f t="shared" si="166"/>
        <v>0</v>
      </c>
      <c r="C1130" s="76">
        <f t="shared" si="166"/>
        <v>0</v>
      </c>
      <c r="D1130" s="76">
        <f t="shared" si="166"/>
        <v>0</v>
      </c>
      <c r="E1130" s="76">
        <f t="shared" si="166"/>
        <v>0</v>
      </c>
      <c r="F1130" s="43">
        <f t="shared" si="167"/>
        <v>0</v>
      </c>
      <c r="G1130" s="76">
        <f t="shared" si="168"/>
        <v>0</v>
      </c>
      <c r="H1130" s="76">
        <f t="shared" si="168"/>
        <v>0</v>
      </c>
      <c r="I1130" s="76">
        <f t="shared" si="168"/>
        <v>0</v>
      </c>
      <c r="J1130" s="76">
        <f t="shared" si="168"/>
        <v>0</v>
      </c>
      <c r="K1130" s="43">
        <f t="shared" si="169"/>
        <v>0</v>
      </c>
    </row>
    <row r="1131" spans="1:11" ht="12.75" customHeight="1">
      <c r="A1131" s="61" t="str">
        <f>"         "&amp;Labels!B72</f>
        <v xml:space="preserve">         Customer 4</v>
      </c>
      <c r="B1131" s="76">
        <f t="shared" si="166"/>
        <v>0</v>
      </c>
      <c r="C1131" s="76">
        <f t="shared" si="166"/>
        <v>0</v>
      </c>
      <c r="D1131" s="76">
        <f t="shared" si="166"/>
        <v>0</v>
      </c>
      <c r="E1131" s="76">
        <f t="shared" si="166"/>
        <v>0</v>
      </c>
      <c r="F1131" s="43">
        <f t="shared" si="167"/>
        <v>0</v>
      </c>
      <c r="G1131" s="76">
        <f t="shared" si="168"/>
        <v>0</v>
      </c>
      <c r="H1131" s="76">
        <f t="shared" si="168"/>
        <v>0</v>
      </c>
      <c r="I1131" s="76">
        <f t="shared" si="168"/>
        <v>0</v>
      </c>
      <c r="J1131" s="76">
        <f t="shared" si="168"/>
        <v>0</v>
      </c>
      <c r="K1131" s="43">
        <f t="shared" si="169"/>
        <v>0</v>
      </c>
    </row>
    <row r="1132" spans="1:11" ht="12.75" customHeight="1">
      <c r="A1132" s="61" t="str">
        <f>"         "&amp;Labels!B73</f>
        <v xml:space="preserve">         Customer 5</v>
      </c>
      <c r="B1132" s="76">
        <f t="shared" si="166"/>
        <v>0</v>
      </c>
      <c r="C1132" s="76">
        <f t="shared" si="166"/>
        <v>0</v>
      </c>
      <c r="D1132" s="76">
        <f t="shared" si="166"/>
        <v>0</v>
      </c>
      <c r="E1132" s="76">
        <f t="shared" si="166"/>
        <v>0</v>
      </c>
      <c r="F1132" s="43">
        <f t="shared" si="167"/>
        <v>0</v>
      </c>
      <c r="G1132" s="76">
        <f t="shared" si="168"/>
        <v>0</v>
      </c>
      <c r="H1132" s="76">
        <f t="shared" si="168"/>
        <v>0</v>
      </c>
      <c r="I1132" s="76">
        <f t="shared" si="168"/>
        <v>0</v>
      </c>
      <c r="J1132" s="76">
        <f t="shared" si="168"/>
        <v>0</v>
      </c>
      <c r="K1132" s="43">
        <f t="shared" si="169"/>
        <v>0</v>
      </c>
    </row>
    <row r="1133" spans="1:11" ht="12.75" customHeight="1">
      <c r="A1133" s="61" t="str">
        <f>"         "&amp;Labels!B74</f>
        <v xml:space="preserve">         Customer 6</v>
      </c>
      <c r="B1133" s="76">
        <f t="shared" si="166"/>
        <v>0</v>
      </c>
      <c r="C1133" s="76">
        <f t="shared" si="166"/>
        <v>0</v>
      </c>
      <c r="D1133" s="76">
        <f t="shared" si="166"/>
        <v>0</v>
      </c>
      <c r="E1133" s="76">
        <f t="shared" si="166"/>
        <v>0</v>
      </c>
      <c r="F1133" s="43">
        <f t="shared" si="167"/>
        <v>0</v>
      </c>
      <c r="G1133" s="76">
        <f t="shared" si="168"/>
        <v>0</v>
      </c>
      <c r="H1133" s="76">
        <f t="shared" si="168"/>
        <v>0</v>
      </c>
      <c r="I1133" s="76">
        <f t="shared" si="168"/>
        <v>0</v>
      </c>
      <c r="J1133" s="76">
        <f t="shared" si="168"/>
        <v>0</v>
      </c>
      <c r="K1133" s="43">
        <f t="shared" si="169"/>
        <v>0</v>
      </c>
    </row>
    <row r="1134" spans="1:11" ht="12.75" customHeight="1">
      <c r="A1134" s="61" t="str">
        <f>"         "&amp;Labels!B75</f>
        <v xml:space="preserve">         Customer 7</v>
      </c>
      <c r="B1134" s="76">
        <f t="shared" si="166"/>
        <v>0</v>
      </c>
      <c r="C1134" s="76">
        <f t="shared" si="166"/>
        <v>0</v>
      </c>
      <c r="D1134" s="76">
        <f t="shared" si="166"/>
        <v>0</v>
      </c>
      <c r="E1134" s="76">
        <f t="shared" si="166"/>
        <v>0</v>
      </c>
      <c r="F1134" s="43">
        <f t="shared" si="167"/>
        <v>0</v>
      </c>
      <c r="G1134" s="76">
        <f t="shared" si="168"/>
        <v>0</v>
      </c>
      <c r="H1134" s="76">
        <f t="shared" si="168"/>
        <v>0</v>
      </c>
      <c r="I1134" s="76">
        <f t="shared" si="168"/>
        <v>0</v>
      </c>
      <c r="J1134" s="76">
        <f t="shared" si="168"/>
        <v>0</v>
      </c>
      <c r="K1134" s="43">
        <f t="shared" si="169"/>
        <v>0</v>
      </c>
    </row>
    <row r="1135" spans="1:11" ht="12.75" customHeight="1">
      <c r="A1135" s="61" t="str">
        <f>"         "&amp;Labels!B76</f>
        <v xml:space="preserve">         Customer 8</v>
      </c>
      <c r="B1135" s="76">
        <f t="shared" si="166"/>
        <v>0</v>
      </c>
      <c r="C1135" s="76">
        <f t="shared" si="166"/>
        <v>0</v>
      </c>
      <c r="D1135" s="76">
        <f t="shared" si="166"/>
        <v>0</v>
      </c>
      <c r="E1135" s="76">
        <f t="shared" si="166"/>
        <v>0</v>
      </c>
      <c r="F1135" s="43">
        <f t="shared" si="167"/>
        <v>0</v>
      </c>
      <c r="G1135" s="76">
        <f t="shared" si="168"/>
        <v>0</v>
      </c>
      <c r="H1135" s="76">
        <f t="shared" si="168"/>
        <v>0</v>
      </c>
      <c r="I1135" s="76">
        <f t="shared" si="168"/>
        <v>0</v>
      </c>
      <c r="J1135" s="76">
        <f t="shared" si="168"/>
        <v>0</v>
      </c>
      <c r="K1135" s="43">
        <f t="shared" si="169"/>
        <v>0</v>
      </c>
    </row>
    <row r="1136" spans="1:11" ht="12.75" customHeight="1">
      <c r="A1136" s="61" t="str">
        <f>"         "&amp;Labels!B77</f>
        <v xml:space="preserve">         Customer 9</v>
      </c>
      <c r="B1136" s="76">
        <f t="shared" si="166"/>
        <v>0</v>
      </c>
      <c r="C1136" s="76">
        <f t="shared" si="166"/>
        <v>0</v>
      </c>
      <c r="D1136" s="76">
        <f t="shared" si="166"/>
        <v>0</v>
      </c>
      <c r="E1136" s="76">
        <f t="shared" si="166"/>
        <v>0</v>
      </c>
      <c r="F1136" s="43">
        <f t="shared" si="167"/>
        <v>0</v>
      </c>
      <c r="G1136" s="76">
        <f t="shared" si="168"/>
        <v>0</v>
      </c>
      <c r="H1136" s="76">
        <f t="shared" si="168"/>
        <v>0</v>
      </c>
      <c r="I1136" s="76">
        <f t="shared" si="168"/>
        <v>0</v>
      </c>
      <c r="J1136" s="76">
        <f t="shared" si="168"/>
        <v>0</v>
      </c>
      <c r="K1136" s="43">
        <f t="shared" si="169"/>
        <v>0</v>
      </c>
    </row>
    <row r="1137" spans="1:11" ht="12.75" customHeight="1">
      <c r="A1137" s="61" t="str">
        <f>"         "&amp;Labels!B78</f>
        <v xml:space="preserve">         Customer 10</v>
      </c>
      <c r="B1137" s="76">
        <f t="shared" si="166"/>
        <v>0</v>
      </c>
      <c r="C1137" s="76">
        <f t="shared" si="166"/>
        <v>0</v>
      </c>
      <c r="D1137" s="76">
        <f t="shared" si="166"/>
        <v>0</v>
      </c>
      <c r="E1137" s="76">
        <f t="shared" si="166"/>
        <v>0</v>
      </c>
      <c r="F1137" s="43">
        <f t="shared" si="167"/>
        <v>0</v>
      </c>
      <c r="G1137" s="76">
        <f t="shared" si="168"/>
        <v>0</v>
      </c>
      <c r="H1137" s="76">
        <f t="shared" si="168"/>
        <v>0</v>
      </c>
      <c r="I1137" s="76">
        <f t="shared" si="168"/>
        <v>0</v>
      </c>
      <c r="J1137" s="76">
        <f t="shared" si="168"/>
        <v>0</v>
      </c>
      <c r="K1137" s="43">
        <f t="shared" si="169"/>
        <v>0</v>
      </c>
    </row>
    <row r="1138" spans="1:11" ht="12.75" customHeight="1">
      <c r="A1138" s="61" t="str">
        <f>"         "&amp;Labels!C68</f>
        <v xml:space="preserve">         Total</v>
      </c>
      <c r="B1138" s="84">
        <f t="shared" si="166"/>
        <v>0</v>
      </c>
      <c r="C1138" s="84">
        <f t="shared" si="166"/>
        <v>0</v>
      </c>
      <c r="D1138" s="84">
        <f t="shared" si="166"/>
        <v>0</v>
      </c>
      <c r="E1138" s="84">
        <f t="shared" si="166"/>
        <v>0</v>
      </c>
      <c r="F1138" s="43">
        <f t="shared" si="167"/>
        <v>0</v>
      </c>
      <c r="G1138" s="84">
        <f t="shared" si="168"/>
        <v>0</v>
      </c>
      <c r="H1138" s="84">
        <f t="shared" si="168"/>
        <v>0</v>
      </c>
      <c r="I1138" s="84">
        <f t="shared" si="168"/>
        <v>0</v>
      </c>
      <c r="J1138" s="84">
        <f t="shared" si="168"/>
        <v>0</v>
      </c>
      <c r="K1138" s="43">
        <f t="shared" si="169"/>
        <v>0</v>
      </c>
    </row>
    <row r="1139" spans="1:11" ht="12.75" customHeight="1">
      <c r="A1139" s="61" t="str">
        <f>"      "&amp;Labels!B86</f>
        <v xml:space="preserve">      Q 2</v>
      </c>
      <c r="B1139" s="84"/>
      <c r="C1139" s="84"/>
      <c r="D1139" s="84"/>
      <c r="E1139" s="84"/>
      <c r="F1139" s="43"/>
      <c r="G1139" s="84"/>
      <c r="H1139" s="84"/>
      <c r="I1139" s="84"/>
      <c r="J1139" s="84"/>
      <c r="K1139" s="43"/>
    </row>
    <row r="1140" spans="1:11" ht="12.75" customHeight="1">
      <c r="A1140" s="61" t="str">
        <f>"         "&amp;Labels!B69</f>
        <v xml:space="preserve">         Customer 1</v>
      </c>
      <c r="B1140" s="76">
        <f t="shared" ref="B1140:E1150" si="170">SUM(B922,B1031)</f>
        <v>0</v>
      </c>
      <c r="C1140" s="76">
        <f t="shared" si="170"/>
        <v>0</v>
      </c>
      <c r="D1140" s="76">
        <f t="shared" si="170"/>
        <v>0</v>
      </c>
      <c r="E1140" s="76">
        <f t="shared" si="170"/>
        <v>0</v>
      </c>
      <c r="F1140" s="43">
        <f t="shared" ref="F1140:F1150" si="171">SUM(B1140:E1140)</f>
        <v>0</v>
      </c>
      <c r="G1140" s="76">
        <f t="shared" ref="G1140:J1150" si="172">SUM(G922,G1031)</f>
        <v>0</v>
      </c>
      <c r="H1140" s="76">
        <f t="shared" si="172"/>
        <v>0</v>
      </c>
      <c r="I1140" s="76">
        <f t="shared" si="172"/>
        <v>0</v>
      </c>
      <c r="J1140" s="76">
        <f t="shared" si="172"/>
        <v>0</v>
      </c>
      <c r="K1140" s="43">
        <f t="shared" ref="K1140:K1150" si="173">SUM(G1140:J1140)</f>
        <v>0</v>
      </c>
    </row>
    <row r="1141" spans="1:11" ht="12.75" customHeight="1">
      <c r="A1141" s="61" t="str">
        <f>"         "&amp;Labels!B70</f>
        <v xml:space="preserve">         Customer 2</v>
      </c>
      <c r="B1141" s="76">
        <f t="shared" si="170"/>
        <v>0</v>
      </c>
      <c r="C1141" s="76">
        <f t="shared" si="170"/>
        <v>0</v>
      </c>
      <c r="D1141" s="76">
        <f t="shared" si="170"/>
        <v>0</v>
      </c>
      <c r="E1141" s="76">
        <f t="shared" si="170"/>
        <v>0</v>
      </c>
      <c r="F1141" s="43">
        <f t="shared" si="171"/>
        <v>0</v>
      </c>
      <c r="G1141" s="76">
        <f t="shared" si="172"/>
        <v>0</v>
      </c>
      <c r="H1141" s="76">
        <f t="shared" si="172"/>
        <v>0</v>
      </c>
      <c r="I1141" s="76">
        <f t="shared" si="172"/>
        <v>0</v>
      </c>
      <c r="J1141" s="76">
        <f t="shared" si="172"/>
        <v>0</v>
      </c>
      <c r="K1141" s="43">
        <f t="shared" si="173"/>
        <v>0</v>
      </c>
    </row>
    <row r="1142" spans="1:11" ht="12.75" customHeight="1">
      <c r="A1142" s="61" t="str">
        <f>"         "&amp;Labels!B71</f>
        <v xml:space="preserve">         Customer 3</v>
      </c>
      <c r="B1142" s="76">
        <f t="shared" si="170"/>
        <v>0</v>
      </c>
      <c r="C1142" s="76">
        <f t="shared" si="170"/>
        <v>0</v>
      </c>
      <c r="D1142" s="76">
        <f t="shared" si="170"/>
        <v>0</v>
      </c>
      <c r="E1142" s="76">
        <f t="shared" si="170"/>
        <v>0</v>
      </c>
      <c r="F1142" s="43">
        <f t="shared" si="171"/>
        <v>0</v>
      </c>
      <c r="G1142" s="76">
        <f t="shared" si="172"/>
        <v>0</v>
      </c>
      <c r="H1142" s="76">
        <f t="shared" si="172"/>
        <v>0</v>
      </c>
      <c r="I1142" s="76">
        <f t="shared" si="172"/>
        <v>0</v>
      </c>
      <c r="J1142" s="76">
        <f t="shared" si="172"/>
        <v>0</v>
      </c>
      <c r="K1142" s="43">
        <f t="shared" si="173"/>
        <v>0</v>
      </c>
    </row>
    <row r="1143" spans="1:11" ht="12.75" customHeight="1">
      <c r="A1143" s="61" t="str">
        <f>"         "&amp;Labels!B72</f>
        <v xml:space="preserve">         Customer 4</v>
      </c>
      <c r="B1143" s="76">
        <f t="shared" si="170"/>
        <v>0</v>
      </c>
      <c r="C1143" s="76">
        <f t="shared" si="170"/>
        <v>0</v>
      </c>
      <c r="D1143" s="76">
        <f t="shared" si="170"/>
        <v>0</v>
      </c>
      <c r="E1143" s="76">
        <f t="shared" si="170"/>
        <v>0</v>
      </c>
      <c r="F1143" s="43">
        <f t="shared" si="171"/>
        <v>0</v>
      </c>
      <c r="G1143" s="76">
        <f t="shared" si="172"/>
        <v>0</v>
      </c>
      <c r="H1143" s="76">
        <f t="shared" si="172"/>
        <v>0</v>
      </c>
      <c r="I1143" s="76">
        <f t="shared" si="172"/>
        <v>0</v>
      </c>
      <c r="J1143" s="76">
        <f t="shared" si="172"/>
        <v>0</v>
      </c>
      <c r="K1143" s="43">
        <f t="shared" si="173"/>
        <v>0</v>
      </c>
    </row>
    <row r="1144" spans="1:11" ht="12.75" customHeight="1">
      <c r="A1144" s="61" t="str">
        <f>"         "&amp;Labels!B73</f>
        <v xml:space="preserve">         Customer 5</v>
      </c>
      <c r="B1144" s="76">
        <f t="shared" si="170"/>
        <v>0</v>
      </c>
      <c r="C1144" s="76">
        <f t="shared" si="170"/>
        <v>0</v>
      </c>
      <c r="D1144" s="76">
        <f t="shared" si="170"/>
        <v>0</v>
      </c>
      <c r="E1144" s="76">
        <f t="shared" si="170"/>
        <v>0</v>
      </c>
      <c r="F1144" s="43">
        <f t="shared" si="171"/>
        <v>0</v>
      </c>
      <c r="G1144" s="76">
        <f t="shared" si="172"/>
        <v>0</v>
      </c>
      <c r="H1144" s="76">
        <f t="shared" si="172"/>
        <v>0</v>
      </c>
      <c r="I1144" s="76">
        <f t="shared" si="172"/>
        <v>0</v>
      </c>
      <c r="J1144" s="76">
        <f t="shared" si="172"/>
        <v>0</v>
      </c>
      <c r="K1144" s="43">
        <f t="shared" si="173"/>
        <v>0</v>
      </c>
    </row>
    <row r="1145" spans="1:11" ht="12.75" customHeight="1">
      <c r="A1145" s="61" t="str">
        <f>"         "&amp;Labels!B74</f>
        <v xml:space="preserve">         Customer 6</v>
      </c>
      <c r="B1145" s="76">
        <f t="shared" si="170"/>
        <v>0</v>
      </c>
      <c r="C1145" s="76">
        <f t="shared" si="170"/>
        <v>0</v>
      </c>
      <c r="D1145" s="76">
        <f t="shared" si="170"/>
        <v>0</v>
      </c>
      <c r="E1145" s="76">
        <f t="shared" si="170"/>
        <v>0</v>
      </c>
      <c r="F1145" s="43">
        <f t="shared" si="171"/>
        <v>0</v>
      </c>
      <c r="G1145" s="76">
        <f t="shared" si="172"/>
        <v>0</v>
      </c>
      <c r="H1145" s="76">
        <f t="shared" si="172"/>
        <v>0</v>
      </c>
      <c r="I1145" s="76">
        <f t="shared" si="172"/>
        <v>0</v>
      </c>
      <c r="J1145" s="76">
        <f t="shared" si="172"/>
        <v>0</v>
      </c>
      <c r="K1145" s="43">
        <f t="shared" si="173"/>
        <v>0</v>
      </c>
    </row>
    <row r="1146" spans="1:11" ht="12.75" customHeight="1">
      <c r="A1146" s="61" t="str">
        <f>"         "&amp;Labels!B75</f>
        <v xml:space="preserve">         Customer 7</v>
      </c>
      <c r="B1146" s="76">
        <f t="shared" si="170"/>
        <v>0</v>
      </c>
      <c r="C1146" s="76">
        <f t="shared" si="170"/>
        <v>0</v>
      </c>
      <c r="D1146" s="76">
        <f t="shared" si="170"/>
        <v>0</v>
      </c>
      <c r="E1146" s="76">
        <f t="shared" si="170"/>
        <v>0</v>
      </c>
      <c r="F1146" s="43">
        <f t="shared" si="171"/>
        <v>0</v>
      </c>
      <c r="G1146" s="76">
        <f t="shared" si="172"/>
        <v>0</v>
      </c>
      <c r="H1146" s="76">
        <f t="shared" si="172"/>
        <v>0</v>
      </c>
      <c r="I1146" s="76">
        <f t="shared" si="172"/>
        <v>0</v>
      </c>
      <c r="J1146" s="76">
        <f t="shared" si="172"/>
        <v>0</v>
      </c>
      <c r="K1146" s="43">
        <f t="shared" si="173"/>
        <v>0</v>
      </c>
    </row>
    <row r="1147" spans="1:11" ht="12.75" customHeight="1">
      <c r="A1147" s="61" t="str">
        <f>"         "&amp;Labels!B76</f>
        <v xml:space="preserve">         Customer 8</v>
      </c>
      <c r="B1147" s="76">
        <f t="shared" si="170"/>
        <v>0</v>
      </c>
      <c r="C1147" s="76">
        <f t="shared" si="170"/>
        <v>0</v>
      </c>
      <c r="D1147" s="76">
        <f t="shared" si="170"/>
        <v>0</v>
      </c>
      <c r="E1147" s="76">
        <f t="shared" si="170"/>
        <v>0</v>
      </c>
      <c r="F1147" s="43">
        <f t="shared" si="171"/>
        <v>0</v>
      </c>
      <c r="G1147" s="76">
        <f t="shared" si="172"/>
        <v>0</v>
      </c>
      <c r="H1147" s="76">
        <f t="shared" si="172"/>
        <v>0</v>
      </c>
      <c r="I1147" s="76">
        <f t="shared" si="172"/>
        <v>0</v>
      </c>
      <c r="J1147" s="76">
        <f t="shared" si="172"/>
        <v>0</v>
      </c>
      <c r="K1147" s="43">
        <f t="shared" si="173"/>
        <v>0</v>
      </c>
    </row>
    <row r="1148" spans="1:11" ht="12.75" customHeight="1">
      <c r="A1148" s="61" t="str">
        <f>"         "&amp;Labels!B77</f>
        <v xml:space="preserve">         Customer 9</v>
      </c>
      <c r="B1148" s="76">
        <f t="shared" si="170"/>
        <v>0</v>
      </c>
      <c r="C1148" s="76">
        <f t="shared" si="170"/>
        <v>0</v>
      </c>
      <c r="D1148" s="76">
        <f t="shared" si="170"/>
        <v>0</v>
      </c>
      <c r="E1148" s="76">
        <f t="shared" si="170"/>
        <v>0</v>
      </c>
      <c r="F1148" s="43">
        <f t="shared" si="171"/>
        <v>0</v>
      </c>
      <c r="G1148" s="76">
        <f t="shared" si="172"/>
        <v>0</v>
      </c>
      <c r="H1148" s="76">
        <f t="shared" si="172"/>
        <v>0</v>
      </c>
      <c r="I1148" s="76">
        <f t="shared" si="172"/>
        <v>0</v>
      </c>
      <c r="J1148" s="76">
        <f t="shared" si="172"/>
        <v>0</v>
      </c>
      <c r="K1148" s="43">
        <f t="shared" si="173"/>
        <v>0</v>
      </c>
    </row>
    <row r="1149" spans="1:11" ht="12.75" customHeight="1">
      <c r="A1149" s="61" t="str">
        <f>"         "&amp;Labels!B78</f>
        <v xml:space="preserve">         Customer 10</v>
      </c>
      <c r="B1149" s="76">
        <f t="shared" si="170"/>
        <v>0</v>
      </c>
      <c r="C1149" s="76">
        <f t="shared" si="170"/>
        <v>0</v>
      </c>
      <c r="D1149" s="76">
        <f t="shared" si="170"/>
        <v>0</v>
      </c>
      <c r="E1149" s="76">
        <f t="shared" si="170"/>
        <v>0</v>
      </c>
      <c r="F1149" s="43">
        <f t="shared" si="171"/>
        <v>0</v>
      </c>
      <c r="G1149" s="76">
        <f t="shared" si="172"/>
        <v>0</v>
      </c>
      <c r="H1149" s="76">
        <f t="shared" si="172"/>
        <v>0</v>
      </c>
      <c r="I1149" s="76">
        <f t="shared" si="172"/>
        <v>0</v>
      </c>
      <c r="J1149" s="76">
        <f t="shared" si="172"/>
        <v>0</v>
      </c>
      <c r="K1149" s="43">
        <f t="shared" si="173"/>
        <v>0</v>
      </c>
    </row>
    <row r="1150" spans="1:11" ht="12.75" customHeight="1">
      <c r="A1150" s="61" t="str">
        <f>"         "&amp;Labels!C68</f>
        <v xml:space="preserve">         Total</v>
      </c>
      <c r="B1150" s="84">
        <f t="shared" si="170"/>
        <v>0</v>
      </c>
      <c r="C1150" s="84">
        <f t="shared" si="170"/>
        <v>0</v>
      </c>
      <c r="D1150" s="84">
        <f t="shared" si="170"/>
        <v>0</v>
      </c>
      <c r="E1150" s="84">
        <f t="shared" si="170"/>
        <v>0</v>
      </c>
      <c r="F1150" s="43">
        <f t="shared" si="171"/>
        <v>0</v>
      </c>
      <c r="G1150" s="84">
        <f t="shared" si="172"/>
        <v>0</v>
      </c>
      <c r="H1150" s="84">
        <f t="shared" si="172"/>
        <v>0</v>
      </c>
      <c r="I1150" s="84">
        <f t="shared" si="172"/>
        <v>0</v>
      </c>
      <c r="J1150" s="84">
        <f t="shared" si="172"/>
        <v>0</v>
      </c>
      <c r="K1150" s="43">
        <f t="shared" si="173"/>
        <v>0</v>
      </c>
    </row>
    <row r="1151" spans="1:11" ht="12.75" customHeight="1">
      <c r="A1151" s="61" t="str">
        <f>"      "&amp;Labels!B87</f>
        <v xml:space="preserve">      Q 3</v>
      </c>
      <c r="B1151" s="84"/>
      <c r="C1151" s="84"/>
      <c r="D1151" s="84"/>
      <c r="E1151" s="84"/>
      <c r="F1151" s="43"/>
      <c r="G1151" s="84"/>
      <c r="H1151" s="84"/>
      <c r="I1151" s="84"/>
      <c r="J1151" s="84"/>
      <c r="K1151" s="43"/>
    </row>
    <row r="1152" spans="1:11" ht="12.75" customHeight="1">
      <c r="A1152" s="61" t="str">
        <f>"         "&amp;Labels!B69</f>
        <v xml:space="preserve">         Customer 1</v>
      </c>
      <c r="B1152" s="76">
        <f t="shared" ref="B1152:E1162" si="174">SUM(B934,B1043)</f>
        <v>0</v>
      </c>
      <c r="C1152" s="76">
        <f t="shared" si="174"/>
        <v>0</v>
      </c>
      <c r="D1152" s="76">
        <f t="shared" si="174"/>
        <v>0</v>
      </c>
      <c r="E1152" s="76">
        <f t="shared" si="174"/>
        <v>0</v>
      </c>
      <c r="F1152" s="43">
        <f t="shared" ref="F1152:F1162" si="175">SUM(B1152:E1152)</f>
        <v>0</v>
      </c>
      <c r="G1152" s="76">
        <f t="shared" ref="G1152:J1162" si="176">SUM(G934,G1043)</f>
        <v>0</v>
      </c>
      <c r="H1152" s="76">
        <f t="shared" si="176"/>
        <v>0</v>
      </c>
      <c r="I1152" s="76">
        <f t="shared" si="176"/>
        <v>0</v>
      </c>
      <c r="J1152" s="76">
        <f t="shared" si="176"/>
        <v>0</v>
      </c>
      <c r="K1152" s="43">
        <f t="shared" ref="K1152:K1162" si="177">SUM(G1152:J1152)</f>
        <v>0</v>
      </c>
    </row>
    <row r="1153" spans="1:11" ht="12.75" customHeight="1">
      <c r="A1153" s="61" t="str">
        <f>"         "&amp;Labels!B70</f>
        <v xml:space="preserve">         Customer 2</v>
      </c>
      <c r="B1153" s="76">
        <f t="shared" si="174"/>
        <v>0</v>
      </c>
      <c r="C1153" s="76">
        <f t="shared" si="174"/>
        <v>0</v>
      </c>
      <c r="D1153" s="76">
        <f t="shared" si="174"/>
        <v>0</v>
      </c>
      <c r="E1153" s="76">
        <f t="shared" si="174"/>
        <v>0</v>
      </c>
      <c r="F1153" s="43">
        <f t="shared" si="175"/>
        <v>0</v>
      </c>
      <c r="G1153" s="76">
        <f t="shared" si="176"/>
        <v>0</v>
      </c>
      <c r="H1153" s="76">
        <f t="shared" si="176"/>
        <v>0</v>
      </c>
      <c r="I1153" s="76">
        <f t="shared" si="176"/>
        <v>0</v>
      </c>
      <c r="J1153" s="76">
        <f t="shared" si="176"/>
        <v>0</v>
      </c>
      <c r="K1153" s="43">
        <f t="shared" si="177"/>
        <v>0</v>
      </c>
    </row>
    <row r="1154" spans="1:11" ht="12.75" customHeight="1">
      <c r="A1154" s="61" t="str">
        <f>"         "&amp;Labels!B71</f>
        <v xml:space="preserve">         Customer 3</v>
      </c>
      <c r="B1154" s="76">
        <f t="shared" si="174"/>
        <v>0</v>
      </c>
      <c r="C1154" s="76">
        <f t="shared" si="174"/>
        <v>0</v>
      </c>
      <c r="D1154" s="76">
        <f t="shared" si="174"/>
        <v>0</v>
      </c>
      <c r="E1154" s="76">
        <f t="shared" si="174"/>
        <v>0</v>
      </c>
      <c r="F1154" s="43">
        <f t="shared" si="175"/>
        <v>0</v>
      </c>
      <c r="G1154" s="76">
        <f t="shared" si="176"/>
        <v>0</v>
      </c>
      <c r="H1154" s="76">
        <f t="shared" si="176"/>
        <v>0</v>
      </c>
      <c r="I1154" s="76">
        <f t="shared" si="176"/>
        <v>0</v>
      </c>
      <c r="J1154" s="76">
        <f t="shared" si="176"/>
        <v>0</v>
      </c>
      <c r="K1154" s="43">
        <f t="shared" si="177"/>
        <v>0</v>
      </c>
    </row>
    <row r="1155" spans="1:11" ht="12.75" customHeight="1">
      <c r="A1155" s="61" t="str">
        <f>"         "&amp;Labels!B72</f>
        <v xml:space="preserve">         Customer 4</v>
      </c>
      <c r="B1155" s="76">
        <f t="shared" si="174"/>
        <v>0</v>
      </c>
      <c r="C1155" s="76">
        <f t="shared" si="174"/>
        <v>0</v>
      </c>
      <c r="D1155" s="76">
        <f t="shared" si="174"/>
        <v>0</v>
      </c>
      <c r="E1155" s="76">
        <f t="shared" si="174"/>
        <v>0</v>
      </c>
      <c r="F1155" s="43">
        <f t="shared" si="175"/>
        <v>0</v>
      </c>
      <c r="G1155" s="76">
        <f t="shared" si="176"/>
        <v>0</v>
      </c>
      <c r="H1155" s="76">
        <f t="shared" si="176"/>
        <v>0</v>
      </c>
      <c r="I1155" s="76">
        <f t="shared" si="176"/>
        <v>0</v>
      </c>
      <c r="J1155" s="76">
        <f t="shared" si="176"/>
        <v>0</v>
      </c>
      <c r="K1155" s="43">
        <f t="shared" si="177"/>
        <v>0</v>
      </c>
    </row>
    <row r="1156" spans="1:11" ht="12.75" customHeight="1">
      <c r="A1156" s="61" t="str">
        <f>"         "&amp;Labels!B73</f>
        <v xml:space="preserve">         Customer 5</v>
      </c>
      <c r="B1156" s="76">
        <f t="shared" si="174"/>
        <v>0</v>
      </c>
      <c r="C1156" s="76">
        <f t="shared" si="174"/>
        <v>0</v>
      </c>
      <c r="D1156" s="76">
        <f t="shared" si="174"/>
        <v>0</v>
      </c>
      <c r="E1156" s="76">
        <f t="shared" si="174"/>
        <v>0</v>
      </c>
      <c r="F1156" s="43">
        <f t="shared" si="175"/>
        <v>0</v>
      </c>
      <c r="G1156" s="76">
        <f t="shared" si="176"/>
        <v>0</v>
      </c>
      <c r="H1156" s="76">
        <f t="shared" si="176"/>
        <v>0</v>
      </c>
      <c r="I1156" s="76">
        <f t="shared" si="176"/>
        <v>0</v>
      </c>
      <c r="J1156" s="76">
        <f t="shared" si="176"/>
        <v>0</v>
      </c>
      <c r="K1156" s="43">
        <f t="shared" si="177"/>
        <v>0</v>
      </c>
    </row>
    <row r="1157" spans="1:11" ht="12.75" customHeight="1">
      <c r="A1157" s="61" t="str">
        <f>"         "&amp;Labels!B74</f>
        <v xml:space="preserve">         Customer 6</v>
      </c>
      <c r="B1157" s="76">
        <f t="shared" si="174"/>
        <v>0</v>
      </c>
      <c r="C1157" s="76">
        <f t="shared" si="174"/>
        <v>0</v>
      </c>
      <c r="D1157" s="76">
        <f t="shared" si="174"/>
        <v>0</v>
      </c>
      <c r="E1157" s="76">
        <f t="shared" si="174"/>
        <v>0</v>
      </c>
      <c r="F1157" s="43">
        <f t="shared" si="175"/>
        <v>0</v>
      </c>
      <c r="G1157" s="76">
        <f t="shared" si="176"/>
        <v>0</v>
      </c>
      <c r="H1157" s="76">
        <f t="shared" si="176"/>
        <v>0</v>
      </c>
      <c r="I1157" s="76">
        <f t="shared" si="176"/>
        <v>0</v>
      </c>
      <c r="J1157" s="76">
        <f t="shared" si="176"/>
        <v>0</v>
      </c>
      <c r="K1157" s="43">
        <f t="shared" si="177"/>
        <v>0</v>
      </c>
    </row>
    <row r="1158" spans="1:11" ht="12.75" customHeight="1">
      <c r="A1158" s="61" t="str">
        <f>"         "&amp;Labels!B75</f>
        <v xml:space="preserve">         Customer 7</v>
      </c>
      <c r="B1158" s="76">
        <f t="shared" si="174"/>
        <v>0</v>
      </c>
      <c r="C1158" s="76">
        <f t="shared" si="174"/>
        <v>0</v>
      </c>
      <c r="D1158" s="76">
        <f t="shared" si="174"/>
        <v>0</v>
      </c>
      <c r="E1158" s="76">
        <f t="shared" si="174"/>
        <v>0</v>
      </c>
      <c r="F1158" s="43">
        <f t="shared" si="175"/>
        <v>0</v>
      </c>
      <c r="G1158" s="76">
        <f t="shared" si="176"/>
        <v>0</v>
      </c>
      <c r="H1158" s="76">
        <f t="shared" si="176"/>
        <v>0</v>
      </c>
      <c r="I1158" s="76">
        <f t="shared" si="176"/>
        <v>0</v>
      </c>
      <c r="J1158" s="76">
        <f t="shared" si="176"/>
        <v>0</v>
      </c>
      <c r="K1158" s="43">
        <f t="shared" si="177"/>
        <v>0</v>
      </c>
    </row>
    <row r="1159" spans="1:11" ht="12.75" customHeight="1">
      <c r="A1159" s="61" t="str">
        <f>"         "&amp;Labels!B76</f>
        <v xml:space="preserve">         Customer 8</v>
      </c>
      <c r="B1159" s="76">
        <f t="shared" si="174"/>
        <v>0</v>
      </c>
      <c r="C1159" s="76">
        <f t="shared" si="174"/>
        <v>0</v>
      </c>
      <c r="D1159" s="76">
        <f t="shared" si="174"/>
        <v>0</v>
      </c>
      <c r="E1159" s="76">
        <f t="shared" si="174"/>
        <v>0</v>
      </c>
      <c r="F1159" s="43">
        <f t="shared" si="175"/>
        <v>0</v>
      </c>
      <c r="G1159" s="76">
        <f t="shared" si="176"/>
        <v>0</v>
      </c>
      <c r="H1159" s="76">
        <f t="shared" si="176"/>
        <v>0</v>
      </c>
      <c r="I1159" s="76">
        <f t="shared" si="176"/>
        <v>0</v>
      </c>
      <c r="J1159" s="76">
        <f t="shared" si="176"/>
        <v>0</v>
      </c>
      <c r="K1159" s="43">
        <f t="shared" si="177"/>
        <v>0</v>
      </c>
    </row>
    <row r="1160" spans="1:11" ht="12.75" customHeight="1">
      <c r="A1160" s="61" t="str">
        <f>"         "&amp;Labels!B77</f>
        <v xml:space="preserve">         Customer 9</v>
      </c>
      <c r="B1160" s="76">
        <f t="shared" si="174"/>
        <v>0</v>
      </c>
      <c r="C1160" s="76">
        <f t="shared" si="174"/>
        <v>0</v>
      </c>
      <c r="D1160" s="76">
        <f t="shared" si="174"/>
        <v>0</v>
      </c>
      <c r="E1160" s="76">
        <f t="shared" si="174"/>
        <v>0</v>
      </c>
      <c r="F1160" s="43">
        <f t="shared" si="175"/>
        <v>0</v>
      </c>
      <c r="G1160" s="76">
        <f t="shared" si="176"/>
        <v>0</v>
      </c>
      <c r="H1160" s="76">
        <f t="shared" si="176"/>
        <v>0</v>
      </c>
      <c r="I1160" s="76">
        <f t="shared" si="176"/>
        <v>0</v>
      </c>
      <c r="J1160" s="76">
        <f t="shared" si="176"/>
        <v>0</v>
      </c>
      <c r="K1160" s="43">
        <f t="shared" si="177"/>
        <v>0</v>
      </c>
    </row>
    <row r="1161" spans="1:11" ht="12.75" customHeight="1">
      <c r="A1161" s="61" t="str">
        <f>"         "&amp;Labels!B78</f>
        <v xml:space="preserve">         Customer 10</v>
      </c>
      <c r="B1161" s="76">
        <f t="shared" si="174"/>
        <v>0</v>
      </c>
      <c r="C1161" s="76">
        <f t="shared" si="174"/>
        <v>0</v>
      </c>
      <c r="D1161" s="76">
        <f t="shared" si="174"/>
        <v>0</v>
      </c>
      <c r="E1161" s="76">
        <f t="shared" si="174"/>
        <v>0</v>
      </c>
      <c r="F1161" s="43">
        <f t="shared" si="175"/>
        <v>0</v>
      </c>
      <c r="G1161" s="76">
        <f t="shared" si="176"/>
        <v>0</v>
      </c>
      <c r="H1161" s="76">
        <f t="shared" si="176"/>
        <v>0</v>
      </c>
      <c r="I1161" s="76">
        <f t="shared" si="176"/>
        <v>0</v>
      </c>
      <c r="J1161" s="76">
        <f t="shared" si="176"/>
        <v>0</v>
      </c>
      <c r="K1161" s="43">
        <f t="shared" si="177"/>
        <v>0</v>
      </c>
    </row>
    <row r="1162" spans="1:11" ht="12.75" customHeight="1">
      <c r="A1162" s="61" t="str">
        <f>"         "&amp;Labels!C68</f>
        <v xml:space="preserve">         Total</v>
      </c>
      <c r="B1162" s="84">
        <f t="shared" si="174"/>
        <v>0</v>
      </c>
      <c r="C1162" s="84">
        <f t="shared" si="174"/>
        <v>0</v>
      </c>
      <c r="D1162" s="84">
        <f t="shared" si="174"/>
        <v>0</v>
      </c>
      <c r="E1162" s="84">
        <f t="shared" si="174"/>
        <v>0</v>
      </c>
      <c r="F1162" s="43">
        <f t="shared" si="175"/>
        <v>0</v>
      </c>
      <c r="G1162" s="84">
        <f t="shared" si="176"/>
        <v>0</v>
      </c>
      <c r="H1162" s="84">
        <f t="shared" si="176"/>
        <v>0</v>
      </c>
      <c r="I1162" s="84">
        <f t="shared" si="176"/>
        <v>0</v>
      </c>
      <c r="J1162" s="84">
        <f t="shared" si="176"/>
        <v>0</v>
      </c>
      <c r="K1162" s="43">
        <f t="shared" si="177"/>
        <v>0</v>
      </c>
    </row>
    <row r="1163" spans="1:11" ht="12.75" customHeight="1">
      <c r="A1163" s="61" t="str">
        <f>"      "&amp;Labels!B88</f>
        <v xml:space="preserve">      Q 4</v>
      </c>
      <c r="B1163" s="84"/>
      <c r="C1163" s="84"/>
      <c r="D1163" s="84"/>
      <c r="E1163" s="84"/>
      <c r="F1163" s="43"/>
      <c r="G1163" s="84"/>
      <c r="H1163" s="84"/>
      <c r="I1163" s="84"/>
      <c r="J1163" s="84"/>
      <c r="K1163" s="43"/>
    </row>
    <row r="1164" spans="1:11" ht="12.75" customHeight="1">
      <c r="A1164" s="61" t="str">
        <f>"         "&amp;Labels!B69</f>
        <v xml:space="preserve">         Customer 1</v>
      </c>
      <c r="B1164" s="76">
        <f t="shared" ref="B1164:E1174" si="178">SUM(B946,B1055)</f>
        <v>0</v>
      </c>
      <c r="C1164" s="76">
        <f t="shared" si="178"/>
        <v>0</v>
      </c>
      <c r="D1164" s="76">
        <f t="shared" si="178"/>
        <v>0</v>
      </c>
      <c r="E1164" s="76">
        <f t="shared" si="178"/>
        <v>0</v>
      </c>
      <c r="F1164" s="43">
        <f t="shared" ref="F1164:F1174" si="179">SUM(B1164:E1164)</f>
        <v>0</v>
      </c>
      <c r="G1164" s="76">
        <f t="shared" ref="G1164:J1174" si="180">SUM(G946,G1055)</f>
        <v>0</v>
      </c>
      <c r="H1164" s="76">
        <f t="shared" si="180"/>
        <v>0</v>
      </c>
      <c r="I1164" s="76">
        <f t="shared" si="180"/>
        <v>0</v>
      </c>
      <c r="J1164" s="76">
        <f t="shared" si="180"/>
        <v>0</v>
      </c>
      <c r="K1164" s="43">
        <f t="shared" ref="K1164:K1174" si="181">SUM(G1164:J1164)</f>
        <v>0</v>
      </c>
    </row>
    <row r="1165" spans="1:11" ht="12.75" customHeight="1">
      <c r="A1165" s="61" t="str">
        <f>"         "&amp;Labels!B70</f>
        <v xml:space="preserve">         Customer 2</v>
      </c>
      <c r="B1165" s="76">
        <f t="shared" si="178"/>
        <v>0</v>
      </c>
      <c r="C1165" s="76">
        <f t="shared" si="178"/>
        <v>0</v>
      </c>
      <c r="D1165" s="76">
        <f t="shared" si="178"/>
        <v>0</v>
      </c>
      <c r="E1165" s="76">
        <f t="shared" si="178"/>
        <v>0</v>
      </c>
      <c r="F1165" s="43">
        <f t="shared" si="179"/>
        <v>0</v>
      </c>
      <c r="G1165" s="76">
        <f t="shared" si="180"/>
        <v>0</v>
      </c>
      <c r="H1165" s="76">
        <f t="shared" si="180"/>
        <v>0</v>
      </c>
      <c r="I1165" s="76">
        <f t="shared" si="180"/>
        <v>0</v>
      </c>
      <c r="J1165" s="76">
        <f t="shared" si="180"/>
        <v>0</v>
      </c>
      <c r="K1165" s="43">
        <f t="shared" si="181"/>
        <v>0</v>
      </c>
    </row>
    <row r="1166" spans="1:11" ht="12.75" customHeight="1">
      <c r="A1166" s="61" t="str">
        <f>"         "&amp;Labels!B71</f>
        <v xml:space="preserve">         Customer 3</v>
      </c>
      <c r="B1166" s="76">
        <f t="shared" si="178"/>
        <v>0</v>
      </c>
      <c r="C1166" s="76">
        <f t="shared" si="178"/>
        <v>0</v>
      </c>
      <c r="D1166" s="76">
        <f t="shared" si="178"/>
        <v>0</v>
      </c>
      <c r="E1166" s="76">
        <f t="shared" si="178"/>
        <v>0</v>
      </c>
      <c r="F1166" s="43">
        <f t="shared" si="179"/>
        <v>0</v>
      </c>
      <c r="G1166" s="76">
        <f t="shared" si="180"/>
        <v>0</v>
      </c>
      <c r="H1166" s="76">
        <f t="shared" si="180"/>
        <v>0</v>
      </c>
      <c r="I1166" s="76">
        <f t="shared" si="180"/>
        <v>0</v>
      </c>
      <c r="J1166" s="76">
        <f t="shared" si="180"/>
        <v>0</v>
      </c>
      <c r="K1166" s="43">
        <f t="shared" si="181"/>
        <v>0</v>
      </c>
    </row>
    <row r="1167" spans="1:11" ht="12.75" customHeight="1">
      <c r="A1167" s="61" t="str">
        <f>"         "&amp;Labels!B72</f>
        <v xml:space="preserve">         Customer 4</v>
      </c>
      <c r="B1167" s="76">
        <f t="shared" si="178"/>
        <v>0</v>
      </c>
      <c r="C1167" s="76">
        <f t="shared" si="178"/>
        <v>0</v>
      </c>
      <c r="D1167" s="76">
        <f t="shared" si="178"/>
        <v>0</v>
      </c>
      <c r="E1167" s="76">
        <f t="shared" si="178"/>
        <v>0</v>
      </c>
      <c r="F1167" s="43">
        <f t="shared" si="179"/>
        <v>0</v>
      </c>
      <c r="G1167" s="76">
        <f t="shared" si="180"/>
        <v>0</v>
      </c>
      <c r="H1167" s="76">
        <f t="shared" si="180"/>
        <v>0</v>
      </c>
      <c r="I1167" s="76">
        <f t="shared" si="180"/>
        <v>0</v>
      </c>
      <c r="J1167" s="76">
        <f t="shared" si="180"/>
        <v>0</v>
      </c>
      <c r="K1167" s="43">
        <f t="shared" si="181"/>
        <v>0</v>
      </c>
    </row>
    <row r="1168" spans="1:11" ht="12.75" customHeight="1">
      <c r="A1168" s="61" t="str">
        <f>"         "&amp;Labels!B73</f>
        <v xml:space="preserve">         Customer 5</v>
      </c>
      <c r="B1168" s="76">
        <f t="shared" si="178"/>
        <v>0</v>
      </c>
      <c r="C1168" s="76">
        <f t="shared" si="178"/>
        <v>0</v>
      </c>
      <c r="D1168" s="76">
        <f t="shared" si="178"/>
        <v>0</v>
      </c>
      <c r="E1168" s="76">
        <f t="shared" si="178"/>
        <v>0</v>
      </c>
      <c r="F1168" s="43">
        <f t="shared" si="179"/>
        <v>0</v>
      </c>
      <c r="G1168" s="76">
        <f t="shared" si="180"/>
        <v>0</v>
      </c>
      <c r="H1168" s="76">
        <f t="shared" si="180"/>
        <v>0</v>
      </c>
      <c r="I1168" s="76">
        <f t="shared" si="180"/>
        <v>0</v>
      </c>
      <c r="J1168" s="76">
        <f t="shared" si="180"/>
        <v>0</v>
      </c>
      <c r="K1168" s="43">
        <f t="shared" si="181"/>
        <v>0</v>
      </c>
    </row>
    <row r="1169" spans="1:11" ht="12.75" customHeight="1">
      <c r="A1169" s="61" t="str">
        <f>"         "&amp;Labels!B74</f>
        <v xml:space="preserve">         Customer 6</v>
      </c>
      <c r="B1169" s="76">
        <f t="shared" si="178"/>
        <v>0</v>
      </c>
      <c r="C1169" s="76">
        <f t="shared" si="178"/>
        <v>0</v>
      </c>
      <c r="D1169" s="76">
        <f t="shared" si="178"/>
        <v>0</v>
      </c>
      <c r="E1169" s="76">
        <f t="shared" si="178"/>
        <v>0</v>
      </c>
      <c r="F1169" s="43">
        <f t="shared" si="179"/>
        <v>0</v>
      </c>
      <c r="G1169" s="76">
        <f t="shared" si="180"/>
        <v>0</v>
      </c>
      <c r="H1169" s="76">
        <f t="shared" si="180"/>
        <v>0</v>
      </c>
      <c r="I1169" s="76">
        <f t="shared" si="180"/>
        <v>0</v>
      </c>
      <c r="J1169" s="76">
        <f t="shared" si="180"/>
        <v>0</v>
      </c>
      <c r="K1169" s="43">
        <f t="shared" si="181"/>
        <v>0</v>
      </c>
    </row>
    <row r="1170" spans="1:11" ht="12.75" customHeight="1">
      <c r="A1170" s="61" t="str">
        <f>"         "&amp;Labels!B75</f>
        <v xml:space="preserve">         Customer 7</v>
      </c>
      <c r="B1170" s="76">
        <f t="shared" si="178"/>
        <v>0</v>
      </c>
      <c r="C1170" s="76">
        <f t="shared" si="178"/>
        <v>0</v>
      </c>
      <c r="D1170" s="76">
        <f t="shared" si="178"/>
        <v>0</v>
      </c>
      <c r="E1170" s="76">
        <f t="shared" si="178"/>
        <v>0</v>
      </c>
      <c r="F1170" s="43">
        <f t="shared" si="179"/>
        <v>0</v>
      </c>
      <c r="G1170" s="76">
        <f t="shared" si="180"/>
        <v>0</v>
      </c>
      <c r="H1170" s="76">
        <f t="shared" si="180"/>
        <v>0</v>
      </c>
      <c r="I1170" s="76">
        <f t="shared" si="180"/>
        <v>0</v>
      </c>
      <c r="J1170" s="76">
        <f t="shared" si="180"/>
        <v>0</v>
      </c>
      <c r="K1170" s="43">
        <f t="shared" si="181"/>
        <v>0</v>
      </c>
    </row>
    <row r="1171" spans="1:11" ht="12.75" customHeight="1">
      <c r="A1171" s="61" t="str">
        <f>"         "&amp;Labels!B76</f>
        <v xml:space="preserve">         Customer 8</v>
      </c>
      <c r="B1171" s="76">
        <f t="shared" si="178"/>
        <v>0</v>
      </c>
      <c r="C1171" s="76">
        <f t="shared" si="178"/>
        <v>0</v>
      </c>
      <c r="D1171" s="76">
        <f t="shared" si="178"/>
        <v>0</v>
      </c>
      <c r="E1171" s="76">
        <f t="shared" si="178"/>
        <v>0</v>
      </c>
      <c r="F1171" s="43">
        <f t="shared" si="179"/>
        <v>0</v>
      </c>
      <c r="G1171" s="76">
        <f t="shared" si="180"/>
        <v>0</v>
      </c>
      <c r="H1171" s="76">
        <f t="shared" si="180"/>
        <v>0</v>
      </c>
      <c r="I1171" s="76">
        <f t="shared" si="180"/>
        <v>0</v>
      </c>
      <c r="J1171" s="76">
        <f t="shared" si="180"/>
        <v>0</v>
      </c>
      <c r="K1171" s="43">
        <f t="shared" si="181"/>
        <v>0</v>
      </c>
    </row>
    <row r="1172" spans="1:11" ht="12.75" customHeight="1">
      <c r="A1172" s="61" t="str">
        <f>"         "&amp;Labels!B77</f>
        <v xml:space="preserve">         Customer 9</v>
      </c>
      <c r="B1172" s="76">
        <f t="shared" si="178"/>
        <v>0</v>
      </c>
      <c r="C1172" s="76">
        <f t="shared" si="178"/>
        <v>0</v>
      </c>
      <c r="D1172" s="76">
        <f t="shared" si="178"/>
        <v>0</v>
      </c>
      <c r="E1172" s="76">
        <f t="shared" si="178"/>
        <v>0</v>
      </c>
      <c r="F1172" s="43">
        <f t="shared" si="179"/>
        <v>0</v>
      </c>
      <c r="G1172" s="76">
        <f t="shared" si="180"/>
        <v>0</v>
      </c>
      <c r="H1172" s="76">
        <f t="shared" si="180"/>
        <v>0</v>
      </c>
      <c r="I1172" s="76">
        <f t="shared" si="180"/>
        <v>0</v>
      </c>
      <c r="J1172" s="76">
        <f t="shared" si="180"/>
        <v>0</v>
      </c>
      <c r="K1172" s="43">
        <f t="shared" si="181"/>
        <v>0</v>
      </c>
    </row>
    <row r="1173" spans="1:11" ht="12.75" customHeight="1">
      <c r="A1173" s="61" t="str">
        <f>"         "&amp;Labels!B78</f>
        <v xml:space="preserve">         Customer 10</v>
      </c>
      <c r="B1173" s="76">
        <f t="shared" si="178"/>
        <v>0</v>
      </c>
      <c r="C1173" s="76">
        <f t="shared" si="178"/>
        <v>0</v>
      </c>
      <c r="D1173" s="76">
        <f t="shared" si="178"/>
        <v>0</v>
      </c>
      <c r="E1173" s="76">
        <f t="shared" si="178"/>
        <v>0</v>
      </c>
      <c r="F1173" s="43">
        <f t="shared" si="179"/>
        <v>0</v>
      </c>
      <c r="G1173" s="76">
        <f t="shared" si="180"/>
        <v>0</v>
      </c>
      <c r="H1173" s="76">
        <f t="shared" si="180"/>
        <v>0</v>
      </c>
      <c r="I1173" s="76">
        <f t="shared" si="180"/>
        <v>0</v>
      </c>
      <c r="J1173" s="76">
        <f t="shared" si="180"/>
        <v>0</v>
      </c>
      <c r="K1173" s="43">
        <f t="shared" si="181"/>
        <v>0</v>
      </c>
    </row>
    <row r="1174" spans="1:11" ht="12.75" customHeight="1">
      <c r="A1174" s="61" t="str">
        <f>"         "&amp;Labels!C68</f>
        <v xml:space="preserve">         Total</v>
      </c>
      <c r="B1174" s="84">
        <f t="shared" si="178"/>
        <v>0</v>
      </c>
      <c r="C1174" s="84">
        <f t="shared" si="178"/>
        <v>0</v>
      </c>
      <c r="D1174" s="84">
        <f t="shared" si="178"/>
        <v>0</v>
      </c>
      <c r="E1174" s="84">
        <f t="shared" si="178"/>
        <v>0</v>
      </c>
      <c r="F1174" s="43">
        <f t="shared" si="179"/>
        <v>0</v>
      </c>
      <c r="G1174" s="84">
        <f t="shared" si="180"/>
        <v>0</v>
      </c>
      <c r="H1174" s="84">
        <f t="shared" si="180"/>
        <v>0</v>
      </c>
      <c r="I1174" s="84">
        <f t="shared" si="180"/>
        <v>0</v>
      </c>
      <c r="J1174" s="84">
        <f t="shared" si="180"/>
        <v>0</v>
      </c>
      <c r="K1174" s="43">
        <f t="shared" si="181"/>
        <v>0</v>
      </c>
    </row>
    <row r="1175" spans="1:11" ht="12.75" customHeight="1">
      <c r="A1175" s="61" t="str">
        <f>"      "&amp;Labels!B89</f>
        <v xml:space="preserve">      Q 5</v>
      </c>
      <c r="B1175" s="84"/>
      <c r="C1175" s="84"/>
      <c r="D1175" s="84"/>
      <c r="E1175" s="84"/>
      <c r="F1175" s="43"/>
      <c r="G1175" s="84"/>
      <c r="H1175" s="84"/>
      <c r="I1175" s="84"/>
      <c r="J1175" s="84"/>
      <c r="K1175" s="43"/>
    </row>
    <row r="1176" spans="1:11" ht="12.75" customHeight="1">
      <c r="A1176" s="61" t="str">
        <f>"         "&amp;Labels!B69</f>
        <v xml:space="preserve">         Customer 1</v>
      </c>
      <c r="B1176" s="76">
        <f t="shared" ref="B1176:E1186" si="182">SUM(B958,B1067)</f>
        <v>0</v>
      </c>
      <c r="C1176" s="76">
        <f t="shared" si="182"/>
        <v>0</v>
      </c>
      <c r="D1176" s="76">
        <f t="shared" si="182"/>
        <v>0</v>
      </c>
      <c r="E1176" s="76">
        <f t="shared" si="182"/>
        <v>0</v>
      </c>
      <c r="F1176" s="43">
        <f t="shared" ref="F1176:F1186" si="183">SUM(B1176:E1176)</f>
        <v>0</v>
      </c>
      <c r="G1176" s="76">
        <f t="shared" ref="G1176:J1186" si="184">SUM(G958,G1067)</f>
        <v>0</v>
      </c>
      <c r="H1176" s="76">
        <f t="shared" si="184"/>
        <v>0</v>
      </c>
      <c r="I1176" s="76">
        <f t="shared" si="184"/>
        <v>0</v>
      </c>
      <c r="J1176" s="76">
        <f t="shared" si="184"/>
        <v>0</v>
      </c>
      <c r="K1176" s="43">
        <f t="shared" ref="K1176:K1186" si="185">SUM(G1176:J1176)</f>
        <v>0</v>
      </c>
    </row>
    <row r="1177" spans="1:11" ht="12.75" customHeight="1">
      <c r="A1177" s="61" t="str">
        <f>"         "&amp;Labels!B70</f>
        <v xml:space="preserve">         Customer 2</v>
      </c>
      <c r="B1177" s="76">
        <f t="shared" si="182"/>
        <v>0</v>
      </c>
      <c r="C1177" s="76">
        <f t="shared" si="182"/>
        <v>0</v>
      </c>
      <c r="D1177" s="76">
        <f t="shared" si="182"/>
        <v>0</v>
      </c>
      <c r="E1177" s="76">
        <f t="shared" si="182"/>
        <v>0</v>
      </c>
      <c r="F1177" s="43">
        <f t="shared" si="183"/>
        <v>0</v>
      </c>
      <c r="G1177" s="76">
        <f t="shared" si="184"/>
        <v>0</v>
      </c>
      <c r="H1177" s="76">
        <f t="shared" si="184"/>
        <v>0</v>
      </c>
      <c r="I1177" s="76">
        <f t="shared" si="184"/>
        <v>0</v>
      </c>
      <c r="J1177" s="76">
        <f t="shared" si="184"/>
        <v>0</v>
      </c>
      <c r="K1177" s="43">
        <f t="shared" si="185"/>
        <v>0</v>
      </c>
    </row>
    <row r="1178" spans="1:11" ht="12.75" customHeight="1">
      <c r="A1178" s="61" t="str">
        <f>"         "&amp;Labels!B71</f>
        <v xml:space="preserve">         Customer 3</v>
      </c>
      <c r="B1178" s="76">
        <f t="shared" si="182"/>
        <v>0</v>
      </c>
      <c r="C1178" s="76">
        <f t="shared" si="182"/>
        <v>0</v>
      </c>
      <c r="D1178" s="76">
        <f t="shared" si="182"/>
        <v>0</v>
      </c>
      <c r="E1178" s="76">
        <f t="shared" si="182"/>
        <v>0</v>
      </c>
      <c r="F1178" s="43">
        <f t="shared" si="183"/>
        <v>0</v>
      </c>
      <c r="G1178" s="76">
        <f t="shared" si="184"/>
        <v>0</v>
      </c>
      <c r="H1178" s="76">
        <f t="shared" si="184"/>
        <v>0</v>
      </c>
      <c r="I1178" s="76">
        <f t="shared" si="184"/>
        <v>0</v>
      </c>
      <c r="J1178" s="76">
        <f t="shared" si="184"/>
        <v>0</v>
      </c>
      <c r="K1178" s="43">
        <f t="shared" si="185"/>
        <v>0</v>
      </c>
    </row>
    <row r="1179" spans="1:11" ht="12.75" customHeight="1">
      <c r="A1179" s="61" t="str">
        <f>"         "&amp;Labels!B72</f>
        <v xml:space="preserve">         Customer 4</v>
      </c>
      <c r="B1179" s="76">
        <f t="shared" si="182"/>
        <v>0</v>
      </c>
      <c r="C1179" s="76">
        <f t="shared" si="182"/>
        <v>0</v>
      </c>
      <c r="D1179" s="76">
        <f t="shared" si="182"/>
        <v>0</v>
      </c>
      <c r="E1179" s="76">
        <f t="shared" si="182"/>
        <v>0</v>
      </c>
      <c r="F1179" s="43">
        <f t="shared" si="183"/>
        <v>0</v>
      </c>
      <c r="G1179" s="76">
        <f t="shared" si="184"/>
        <v>0</v>
      </c>
      <c r="H1179" s="76">
        <f t="shared" si="184"/>
        <v>0</v>
      </c>
      <c r="I1179" s="76">
        <f t="shared" si="184"/>
        <v>0</v>
      </c>
      <c r="J1179" s="76">
        <f t="shared" si="184"/>
        <v>0</v>
      </c>
      <c r="K1179" s="43">
        <f t="shared" si="185"/>
        <v>0</v>
      </c>
    </row>
    <row r="1180" spans="1:11" ht="12.75" customHeight="1">
      <c r="A1180" s="61" t="str">
        <f>"         "&amp;Labels!B73</f>
        <v xml:space="preserve">         Customer 5</v>
      </c>
      <c r="B1180" s="76">
        <f t="shared" si="182"/>
        <v>0</v>
      </c>
      <c r="C1180" s="76">
        <f t="shared" si="182"/>
        <v>0</v>
      </c>
      <c r="D1180" s="76">
        <f t="shared" si="182"/>
        <v>0</v>
      </c>
      <c r="E1180" s="76">
        <f t="shared" si="182"/>
        <v>0</v>
      </c>
      <c r="F1180" s="43">
        <f t="shared" si="183"/>
        <v>0</v>
      </c>
      <c r="G1180" s="76">
        <f t="shared" si="184"/>
        <v>0</v>
      </c>
      <c r="H1180" s="76">
        <f t="shared" si="184"/>
        <v>0</v>
      </c>
      <c r="I1180" s="76">
        <f t="shared" si="184"/>
        <v>0</v>
      </c>
      <c r="J1180" s="76">
        <f t="shared" si="184"/>
        <v>0</v>
      </c>
      <c r="K1180" s="43">
        <f t="shared" si="185"/>
        <v>0</v>
      </c>
    </row>
    <row r="1181" spans="1:11" ht="12.75" customHeight="1">
      <c r="A1181" s="61" t="str">
        <f>"         "&amp;Labels!B74</f>
        <v xml:space="preserve">         Customer 6</v>
      </c>
      <c r="B1181" s="76">
        <f t="shared" si="182"/>
        <v>0</v>
      </c>
      <c r="C1181" s="76">
        <f t="shared" si="182"/>
        <v>0</v>
      </c>
      <c r="D1181" s="76">
        <f t="shared" si="182"/>
        <v>0</v>
      </c>
      <c r="E1181" s="76">
        <f t="shared" si="182"/>
        <v>0</v>
      </c>
      <c r="F1181" s="43">
        <f t="shared" si="183"/>
        <v>0</v>
      </c>
      <c r="G1181" s="76">
        <f t="shared" si="184"/>
        <v>0</v>
      </c>
      <c r="H1181" s="76">
        <f t="shared" si="184"/>
        <v>0</v>
      </c>
      <c r="I1181" s="76">
        <f t="shared" si="184"/>
        <v>0</v>
      </c>
      <c r="J1181" s="76">
        <f t="shared" si="184"/>
        <v>0</v>
      </c>
      <c r="K1181" s="43">
        <f t="shared" si="185"/>
        <v>0</v>
      </c>
    </row>
    <row r="1182" spans="1:11" ht="12.75" customHeight="1">
      <c r="A1182" s="61" t="str">
        <f>"         "&amp;Labels!B75</f>
        <v xml:space="preserve">         Customer 7</v>
      </c>
      <c r="B1182" s="76">
        <f t="shared" si="182"/>
        <v>0</v>
      </c>
      <c r="C1182" s="76">
        <f t="shared" si="182"/>
        <v>0</v>
      </c>
      <c r="D1182" s="76">
        <f t="shared" si="182"/>
        <v>0</v>
      </c>
      <c r="E1182" s="76">
        <f t="shared" si="182"/>
        <v>0</v>
      </c>
      <c r="F1182" s="43">
        <f t="shared" si="183"/>
        <v>0</v>
      </c>
      <c r="G1182" s="76">
        <f t="shared" si="184"/>
        <v>0</v>
      </c>
      <c r="H1182" s="76">
        <f t="shared" si="184"/>
        <v>0</v>
      </c>
      <c r="I1182" s="76">
        <f t="shared" si="184"/>
        <v>0</v>
      </c>
      <c r="J1182" s="76">
        <f t="shared" si="184"/>
        <v>0</v>
      </c>
      <c r="K1182" s="43">
        <f t="shared" si="185"/>
        <v>0</v>
      </c>
    </row>
    <row r="1183" spans="1:11" ht="12.75" customHeight="1">
      <c r="A1183" s="61" t="str">
        <f>"         "&amp;Labels!B76</f>
        <v xml:space="preserve">         Customer 8</v>
      </c>
      <c r="B1183" s="76">
        <f t="shared" si="182"/>
        <v>0</v>
      </c>
      <c r="C1183" s="76">
        <f t="shared" si="182"/>
        <v>0</v>
      </c>
      <c r="D1183" s="76">
        <f t="shared" si="182"/>
        <v>0</v>
      </c>
      <c r="E1183" s="76">
        <f t="shared" si="182"/>
        <v>0</v>
      </c>
      <c r="F1183" s="43">
        <f t="shared" si="183"/>
        <v>0</v>
      </c>
      <c r="G1183" s="76">
        <f t="shared" si="184"/>
        <v>0</v>
      </c>
      <c r="H1183" s="76">
        <f t="shared" si="184"/>
        <v>0</v>
      </c>
      <c r="I1183" s="76">
        <f t="shared" si="184"/>
        <v>0</v>
      </c>
      <c r="J1183" s="76">
        <f t="shared" si="184"/>
        <v>0</v>
      </c>
      <c r="K1183" s="43">
        <f t="shared" si="185"/>
        <v>0</v>
      </c>
    </row>
    <row r="1184" spans="1:11" ht="12.75" customHeight="1">
      <c r="A1184" s="61" t="str">
        <f>"         "&amp;Labels!B77</f>
        <v xml:space="preserve">         Customer 9</v>
      </c>
      <c r="B1184" s="76">
        <f t="shared" si="182"/>
        <v>0</v>
      </c>
      <c r="C1184" s="76">
        <f t="shared" si="182"/>
        <v>0</v>
      </c>
      <c r="D1184" s="76">
        <f t="shared" si="182"/>
        <v>0</v>
      </c>
      <c r="E1184" s="76">
        <f t="shared" si="182"/>
        <v>0</v>
      </c>
      <c r="F1184" s="43">
        <f t="shared" si="183"/>
        <v>0</v>
      </c>
      <c r="G1184" s="76">
        <f t="shared" si="184"/>
        <v>0</v>
      </c>
      <c r="H1184" s="76">
        <f t="shared" si="184"/>
        <v>0</v>
      </c>
      <c r="I1184" s="76">
        <f t="shared" si="184"/>
        <v>0</v>
      </c>
      <c r="J1184" s="76">
        <f t="shared" si="184"/>
        <v>0</v>
      </c>
      <c r="K1184" s="43">
        <f t="shared" si="185"/>
        <v>0</v>
      </c>
    </row>
    <row r="1185" spans="1:11" ht="12.75" customHeight="1">
      <c r="A1185" s="61" t="str">
        <f>"         "&amp;Labels!B78</f>
        <v xml:space="preserve">         Customer 10</v>
      </c>
      <c r="B1185" s="76">
        <f t="shared" si="182"/>
        <v>0</v>
      </c>
      <c r="C1185" s="76">
        <f t="shared" si="182"/>
        <v>0</v>
      </c>
      <c r="D1185" s="76">
        <f t="shared" si="182"/>
        <v>0</v>
      </c>
      <c r="E1185" s="76">
        <f t="shared" si="182"/>
        <v>0</v>
      </c>
      <c r="F1185" s="43">
        <f t="shared" si="183"/>
        <v>0</v>
      </c>
      <c r="G1185" s="76">
        <f t="shared" si="184"/>
        <v>0</v>
      </c>
      <c r="H1185" s="76">
        <f t="shared" si="184"/>
        <v>0</v>
      </c>
      <c r="I1185" s="76">
        <f t="shared" si="184"/>
        <v>0</v>
      </c>
      <c r="J1185" s="76">
        <f t="shared" si="184"/>
        <v>0</v>
      </c>
      <c r="K1185" s="43">
        <f t="shared" si="185"/>
        <v>0</v>
      </c>
    </row>
    <row r="1186" spans="1:11" ht="12.75" customHeight="1">
      <c r="A1186" s="61" t="str">
        <f>"         "&amp;Labels!C68</f>
        <v xml:space="preserve">         Total</v>
      </c>
      <c r="B1186" s="84">
        <f t="shared" si="182"/>
        <v>0</v>
      </c>
      <c r="C1186" s="84">
        <f t="shared" si="182"/>
        <v>0</v>
      </c>
      <c r="D1186" s="84">
        <f t="shared" si="182"/>
        <v>0</v>
      </c>
      <c r="E1186" s="84">
        <f t="shared" si="182"/>
        <v>0</v>
      </c>
      <c r="F1186" s="43">
        <f t="shared" si="183"/>
        <v>0</v>
      </c>
      <c r="G1186" s="84">
        <f t="shared" si="184"/>
        <v>0</v>
      </c>
      <c r="H1186" s="84">
        <f t="shared" si="184"/>
        <v>0</v>
      </c>
      <c r="I1186" s="84">
        <f t="shared" si="184"/>
        <v>0</v>
      </c>
      <c r="J1186" s="84">
        <f t="shared" si="184"/>
        <v>0</v>
      </c>
      <c r="K1186" s="43">
        <f t="shared" si="185"/>
        <v>0</v>
      </c>
    </row>
    <row r="1187" spans="1:11" ht="12.75" customHeight="1">
      <c r="A1187" s="61" t="str">
        <f>"      "&amp;Labels!B90</f>
        <v xml:space="preserve">      Q 6</v>
      </c>
      <c r="B1187" s="84"/>
      <c r="C1187" s="84"/>
      <c r="D1187" s="84"/>
      <c r="E1187" s="84"/>
      <c r="F1187" s="43"/>
      <c r="G1187" s="84"/>
      <c r="H1187" s="84"/>
      <c r="I1187" s="84"/>
      <c r="J1187" s="84"/>
      <c r="K1187" s="43"/>
    </row>
    <row r="1188" spans="1:11" ht="12.75" customHeight="1">
      <c r="A1188" s="61" t="str">
        <f>"         "&amp;Labels!B69</f>
        <v xml:space="preserve">         Customer 1</v>
      </c>
      <c r="B1188" s="76">
        <f t="shared" ref="B1188:E1198" si="186">SUM(B970,B1079)</f>
        <v>0</v>
      </c>
      <c r="C1188" s="76">
        <f t="shared" si="186"/>
        <v>0</v>
      </c>
      <c r="D1188" s="76">
        <f t="shared" si="186"/>
        <v>0</v>
      </c>
      <c r="E1188" s="76">
        <f t="shared" si="186"/>
        <v>0</v>
      </c>
      <c r="F1188" s="43">
        <f t="shared" ref="F1188:F1198" si="187">SUM(B1188:E1188)</f>
        <v>0</v>
      </c>
      <c r="G1188" s="76">
        <f t="shared" ref="G1188:J1198" si="188">SUM(G970,G1079)</f>
        <v>0</v>
      </c>
      <c r="H1188" s="76">
        <f t="shared" si="188"/>
        <v>0</v>
      </c>
      <c r="I1188" s="76">
        <f t="shared" si="188"/>
        <v>0</v>
      </c>
      <c r="J1188" s="76">
        <f t="shared" si="188"/>
        <v>0</v>
      </c>
      <c r="K1188" s="43">
        <f t="shared" ref="K1188:K1198" si="189">SUM(G1188:J1188)</f>
        <v>0</v>
      </c>
    </row>
    <row r="1189" spans="1:11" ht="12.75" customHeight="1">
      <c r="A1189" s="61" t="str">
        <f>"         "&amp;Labels!B70</f>
        <v xml:space="preserve">         Customer 2</v>
      </c>
      <c r="B1189" s="76">
        <f t="shared" si="186"/>
        <v>0</v>
      </c>
      <c r="C1189" s="76">
        <f t="shared" si="186"/>
        <v>0</v>
      </c>
      <c r="D1189" s="76">
        <f t="shared" si="186"/>
        <v>0</v>
      </c>
      <c r="E1189" s="76">
        <f t="shared" si="186"/>
        <v>0</v>
      </c>
      <c r="F1189" s="43">
        <f t="shared" si="187"/>
        <v>0</v>
      </c>
      <c r="G1189" s="76">
        <f t="shared" si="188"/>
        <v>0</v>
      </c>
      <c r="H1189" s="76">
        <f t="shared" si="188"/>
        <v>0</v>
      </c>
      <c r="I1189" s="76">
        <f t="shared" si="188"/>
        <v>0</v>
      </c>
      <c r="J1189" s="76">
        <f t="shared" si="188"/>
        <v>0</v>
      </c>
      <c r="K1189" s="43">
        <f t="shared" si="189"/>
        <v>0</v>
      </c>
    </row>
    <row r="1190" spans="1:11" ht="12.75" customHeight="1">
      <c r="A1190" s="61" t="str">
        <f>"         "&amp;Labels!B71</f>
        <v xml:space="preserve">         Customer 3</v>
      </c>
      <c r="B1190" s="76">
        <f t="shared" si="186"/>
        <v>0</v>
      </c>
      <c r="C1190" s="76">
        <f t="shared" si="186"/>
        <v>0</v>
      </c>
      <c r="D1190" s="76">
        <f t="shared" si="186"/>
        <v>0</v>
      </c>
      <c r="E1190" s="76">
        <f t="shared" si="186"/>
        <v>0</v>
      </c>
      <c r="F1190" s="43">
        <f t="shared" si="187"/>
        <v>0</v>
      </c>
      <c r="G1190" s="76">
        <f t="shared" si="188"/>
        <v>0</v>
      </c>
      <c r="H1190" s="76">
        <f t="shared" si="188"/>
        <v>0</v>
      </c>
      <c r="I1190" s="76">
        <f t="shared" si="188"/>
        <v>0</v>
      </c>
      <c r="J1190" s="76">
        <f t="shared" si="188"/>
        <v>0</v>
      </c>
      <c r="K1190" s="43">
        <f t="shared" si="189"/>
        <v>0</v>
      </c>
    </row>
    <row r="1191" spans="1:11" ht="12.75" customHeight="1">
      <c r="A1191" s="61" t="str">
        <f>"         "&amp;Labels!B72</f>
        <v xml:space="preserve">         Customer 4</v>
      </c>
      <c r="B1191" s="76">
        <f t="shared" si="186"/>
        <v>0</v>
      </c>
      <c r="C1191" s="76">
        <f t="shared" si="186"/>
        <v>0</v>
      </c>
      <c r="D1191" s="76">
        <f t="shared" si="186"/>
        <v>0</v>
      </c>
      <c r="E1191" s="76">
        <f t="shared" si="186"/>
        <v>0</v>
      </c>
      <c r="F1191" s="43">
        <f t="shared" si="187"/>
        <v>0</v>
      </c>
      <c r="G1191" s="76">
        <f t="shared" si="188"/>
        <v>0</v>
      </c>
      <c r="H1191" s="76">
        <f t="shared" si="188"/>
        <v>0</v>
      </c>
      <c r="I1191" s="76">
        <f t="shared" si="188"/>
        <v>0</v>
      </c>
      <c r="J1191" s="76">
        <f t="shared" si="188"/>
        <v>0</v>
      </c>
      <c r="K1191" s="43">
        <f t="shared" si="189"/>
        <v>0</v>
      </c>
    </row>
    <row r="1192" spans="1:11" ht="12.75" customHeight="1">
      <c r="A1192" s="61" t="str">
        <f>"         "&amp;Labels!B73</f>
        <v xml:space="preserve">         Customer 5</v>
      </c>
      <c r="B1192" s="76">
        <f t="shared" si="186"/>
        <v>0</v>
      </c>
      <c r="C1192" s="76">
        <f t="shared" si="186"/>
        <v>0</v>
      </c>
      <c r="D1192" s="76">
        <f t="shared" si="186"/>
        <v>0</v>
      </c>
      <c r="E1192" s="76">
        <f t="shared" si="186"/>
        <v>0</v>
      </c>
      <c r="F1192" s="43">
        <f t="shared" si="187"/>
        <v>0</v>
      </c>
      <c r="G1192" s="76">
        <f t="shared" si="188"/>
        <v>0</v>
      </c>
      <c r="H1192" s="76">
        <f t="shared" si="188"/>
        <v>0</v>
      </c>
      <c r="I1192" s="76">
        <f t="shared" si="188"/>
        <v>0</v>
      </c>
      <c r="J1192" s="76">
        <f t="shared" si="188"/>
        <v>0</v>
      </c>
      <c r="K1192" s="43">
        <f t="shared" si="189"/>
        <v>0</v>
      </c>
    </row>
    <row r="1193" spans="1:11" ht="12.75" customHeight="1">
      <c r="A1193" s="61" t="str">
        <f>"         "&amp;Labels!B74</f>
        <v xml:space="preserve">         Customer 6</v>
      </c>
      <c r="B1193" s="76">
        <f t="shared" si="186"/>
        <v>0</v>
      </c>
      <c r="C1193" s="76">
        <f t="shared" si="186"/>
        <v>0</v>
      </c>
      <c r="D1193" s="76">
        <f t="shared" si="186"/>
        <v>0</v>
      </c>
      <c r="E1193" s="76">
        <f t="shared" si="186"/>
        <v>0</v>
      </c>
      <c r="F1193" s="43">
        <f t="shared" si="187"/>
        <v>0</v>
      </c>
      <c r="G1193" s="76">
        <f t="shared" si="188"/>
        <v>0</v>
      </c>
      <c r="H1193" s="76">
        <f t="shared" si="188"/>
        <v>0</v>
      </c>
      <c r="I1193" s="76">
        <f t="shared" si="188"/>
        <v>0</v>
      </c>
      <c r="J1193" s="76">
        <f t="shared" si="188"/>
        <v>0</v>
      </c>
      <c r="K1193" s="43">
        <f t="shared" si="189"/>
        <v>0</v>
      </c>
    </row>
    <row r="1194" spans="1:11" ht="12.75" customHeight="1">
      <c r="A1194" s="61" t="str">
        <f>"         "&amp;Labels!B75</f>
        <v xml:space="preserve">         Customer 7</v>
      </c>
      <c r="B1194" s="76">
        <f t="shared" si="186"/>
        <v>0</v>
      </c>
      <c r="C1194" s="76">
        <f t="shared" si="186"/>
        <v>0</v>
      </c>
      <c r="D1194" s="76">
        <f t="shared" si="186"/>
        <v>0</v>
      </c>
      <c r="E1194" s="76">
        <f t="shared" si="186"/>
        <v>0</v>
      </c>
      <c r="F1194" s="43">
        <f t="shared" si="187"/>
        <v>0</v>
      </c>
      <c r="G1194" s="76">
        <f t="shared" si="188"/>
        <v>0</v>
      </c>
      <c r="H1194" s="76">
        <f t="shared" si="188"/>
        <v>0</v>
      </c>
      <c r="I1194" s="76">
        <f t="shared" si="188"/>
        <v>0</v>
      </c>
      <c r="J1194" s="76">
        <f t="shared" si="188"/>
        <v>0</v>
      </c>
      <c r="K1194" s="43">
        <f t="shared" si="189"/>
        <v>0</v>
      </c>
    </row>
    <row r="1195" spans="1:11" ht="12.75" customHeight="1">
      <c r="A1195" s="61" t="str">
        <f>"         "&amp;Labels!B76</f>
        <v xml:space="preserve">         Customer 8</v>
      </c>
      <c r="B1195" s="76">
        <f t="shared" si="186"/>
        <v>0</v>
      </c>
      <c r="C1195" s="76">
        <f t="shared" si="186"/>
        <v>0</v>
      </c>
      <c r="D1195" s="76">
        <f t="shared" si="186"/>
        <v>0</v>
      </c>
      <c r="E1195" s="76">
        <f t="shared" si="186"/>
        <v>0</v>
      </c>
      <c r="F1195" s="43">
        <f t="shared" si="187"/>
        <v>0</v>
      </c>
      <c r="G1195" s="76">
        <f t="shared" si="188"/>
        <v>0</v>
      </c>
      <c r="H1195" s="76">
        <f t="shared" si="188"/>
        <v>0</v>
      </c>
      <c r="I1195" s="76">
        <f t="shared" si="188"/>
        <v>0</v>
      </c>
      <c r="J1195" s="76">
        <f t="shared" si="188"/>
        <v>0</v>
      </c>
      <c r="K1195" s="43">
        <f t="shared" si="189"/>
        <v>0</v>
      </c>
    </row>
    <row r="1196" spans="1:11" ht="12.75" customHeight="1">
      <c r="A1196" s="61" t="str">
        <f>"         "&amp;Labels!B77</f>
        <v xml:space="preserve">         Customer 9</v>
      </c>
      <c r="B1196" s="76">
        <f t="shared" si="186"/>
        <v>0</v>
      </c>
      <c r="C1196" s="76">
        <f t="shared" si="186"/>
        <v>0</v>
      </c>
      <c r="D1196" s="76">
        <f t="shared" si="186"/>
        <v>0</v>
      </c>
      <c r="E1196" s="76">
        <f t="shared" si="186"/>
        <v>0</v>
      </c>
      <c r="F1196" s="43">
        <f t="shared" si="187"/>
        <v>0</v>
      </c>
      <c r="G1196" s="76">
        <f t="shared" si="188"/>
        <v>0</v>
      </c>
      <c r="H1196" s="76">
        <f t="shared" si="188"/>
        <v>0</v>
      </c>
      <c r="I1196" s="76">
        <f t="shared" si="188"/>
        <v>0</v>
      </c>
      <c r="J1196" s="76">
        <f t="shared" si="188"/>
        <v>0</v>
      </c>
      <c r="K1196" s="43">
        <f t="shared" si="189"/>
        <v>0</v>
      </c>
    </row>
    <row r="1197" spans="1:11" ht="12.75" customHeight="1">
      <c r="A1197" s="61" t="str">
        <f>"         "&amp;Labels!B78</f>
        <v xml:space="preserve">         Customer 10</v>
      </c>
      <c r="B1197" s="76">
        <f t="shared" si="186"/>
        <v>0</v>
      </c>
      <c r="C1197" s="76">
        <f t="shared" si="186"/>
        <v>0</v>
      </c>
      <c r="D1197" s="76">
        <f t="shared" si="186"/>
        <v>0</v>
      </c>
      <c r="E1197" s="76">
        <f t="shared" si="186"/>
        <v>0</v>
      </c>
      <c r="F1197" s="43">
        <f t="shared" si="187"/>
        <v>0</v>
      </c>
      <c r="G1197" s="76">
        <f t="shared" si="188"/>
        <v>0</v>
      </c>
      <c r="H1197" s="76">
        <f t="shared" si="188"/>
        <v>0</v>
      </c>
      <c r="I1197" s="76">
        <f t="shared" si="188"/>
        <v>0</v>
      </c>
      <c r="J1197" s="76">
        <f t="shared" si="188"/>
        <v>0</v>
      </c>
      <c r="K1197" s="43">
        <f t="shared" si="189"/>
        <v>0</v>
      </c>
    </row>
    <row r="1198" spans="1:11" ht="12.75" customHeight="1">
      <c r="A1198" s="61" t="str">
        <f>"         "&amp;Labels!C68</f>
        <v xml:space="preserve">         Total</v>
      </c>
      <c r="B1198" s="84">
        <f t="shared" si="186"/>
        <v>0</v>
      </c>
      <c r="C1198" s="84">
        <f t="shared" si="186"/>
        <v>0</v>
      </c>
      <c r="D1198" s="84">
        <f t="shared" si="186"/>
        <v>0</v>
      </c>
      <c r="E1198" s="84">
        <f t="shared" si="186"/>
        <v>0</v>
      </c>
      <c r="F1198" s="43">
        <f t="shared" si="187"/>
        <v>0</v>
      </c>
      <c r="G1198" s="84">
        <f t="shared" si="188"/>
        <v>0</v>
      </c>
      <c r="H1198" s="84">
        <f t="shared" si="188"/>
        <v>0</v>
      </c>
      <c r="I1198" s="84">
        <f t="shared" si="188"/>
        <v>0</v>
      </c>
      <c r="J1198" s="84">
        <f t="shared" si="188"/>
        <v>0</v>
      </c>
      <c r="K1198" s="43">
        <f t="shared" si="189"/>
        <v>0</v>
      </c>
    </row>
    <row r="1199" spans="1:11" ht="12.75" customHeight="1">
      <c r="A1199" s="61" t="str">
        <f>"      "&amp;Labels!B91</f>
        <v xml:space="preserve">      Q 7</v>
      </c>
      <c r="B1199" s="84"/>
      <c r="C1199" s="84"/>
      <c r="D1199" s="84"/>
      <c r="E1199" s="84"/>
      <c r="F1199" s="43"/>
      <c r="G1199" s="84"/>
      <c r="H1199" s="84"/>
      <c r="I1199" s="84"/>
      <c r="J1199" s="84"/>
      <c r="K1199" s="43"/>
    </row>
    <row r="1200" spans="1:11" ht="12.75" customHeight="1">
      <c r="A1200" s="61" t="str">
        <f>"         "&amp;Labels!B69</f>
        <v xml:space="preserve">         Customer 1</v>
      </c>
      <c r="B1200" s="76">
        <f t="shared" ref="B1200:E1210" si="190">SUM(B982,B1091)</f>
        <v>0</v>
      </c>
      <c r="C1200" s="76">
        <f t="shared" si="190"/>
        <v>0</v>
      </c>
      <c r="D1200" s="76">
        <f t="shared" si="190"/>
        <v>0</v>
      </c>
      <c r="E1200" s="76">
        <f t="shared" si="190"/>
        <v>0</v>
      </c>
      <c r="F1200" s="43">
        <f t="shared" ref="F1200:F1210" si="191">SUM(B1200:E1200)</f>
        <v>0</v>
      </c>
      <c r="G1200" s="76">
        <f t="shared" ref="G1200:J1210" si="192">SUM(G982,G1091)</f>
        <v>0</v>
      </c>
      <c r="H1200" s="76">
        <f t="shared" si="192"/>
        <v>0</v>
      </c>
      <c r="I1200" s="76">
        <f t="shared" si="192"/>
        <v>0</v>
      </c>
      <c r="J1200" s="76">
        <f t="shared" si="192"/>
        <v>0</v>
      </c>
      <c r="K1200" s="43">
        <f t="shared" ref="K1200:K1210" si="193">SUM(G1200:J1200)</f>
        <v>0</v>
      </c>
    </row>
    <row r="1201" spans="1:11" ht="12.75" customHeight="1">
      <c r="A1201" s="61" t="str">
        <f>"         "&amp;Labels!B70</f>
        <v xml:space="preserve">         Customer 2</v>
      </c>
      <c r="B1201" s="76">
        <f t="shared" si="190"/>
        <v>0</v>
      </c>
      <c r="C1201" s="76">
        <f t="shared" si="190"/>
        <v>0</v>
      </c>
      <c r="D1201" s="76">
        <f t="shared" si="190"/>
        <v>0</v>
      </c>
      <c r="E1201" s="76">
        <f t="shared" si="190"/>
        <v>0</v>
      </c>
      <c r="F1201" s="43">
        <f t="shared" si="191"/>
        <v>0</v>
      </c>
      <c r="G1201" s="76">
        <f t="shared" si="192"/>
        <v>0</v>
      </c>
      <c r="H1201" s="76">
        <f t="shared" si="192"/>
        <v>0</v>
      </c>
      <c r="I1201" s="76">
        <f t="shared" si="192"/>
        <v>0</v>
      </c>
      <c r="J1201" s="76">
        <f t="shared" si="192"/>
        <v>0</v>
      </c>
      <c r="K1201" s="43">
        <f t="shared" si="193"/>
        <v>0</v>
      </c>
    </row>
    <row r="1202" spans="1:11" ht="12.75" customHeight="1">
      <c r="A1202" s="61" t="str">
        <f>"         "&amp;Labels!B71</f>
        <v xml:space="preserve">         Customer 3</v>
      </c>
      <c r="B1202" s="76">
        <f t="shared" si="190"/>
        <v>0</v>
      </c>
      <c r="C1202" s="76">
        <f t="shared" si="190"/>
        <v>0</v>
      </c>
      <c r="D1202" s="76">
        <f t="shared" si="190"/>
        <v>0</v>
      </c>
      <c r="E1202" s="76">
        <f t="shared" si="190"/>
        <v>0</v>
      </c>
      <c r="F1202" s="43">
        <f t="shared" si="191"/>
        <v>0</v>
      </c>
      <c r="G1202" s="76">
        <f t="shared" si="192"/>
        <v>0</v>
      </c>
      <c r="H1202" s="76">
        <f t="shared" si="192"/>
        <v>0</v>
      </c>
      <c r="I1202" s="76">
        <f t="shared" si="192"/>
        <v>0</v>
      </c>
      <c r="J1202" s="76">
        <f t="shared" si="192"/>
        <v>0</v>
      </c>
      <c r="K1202" s="43">
        <f t="shared" si="193"/>
        <v>0</v>
      </c>
    </row>
    <row r="1203" spans="1:11" ht="12.75" customHeight="1">
      <c r="A1203" s="61" t="str">
        <f>"         "&amp;Labels!B72</f>
        <v xml:space="preserve">         Customer 4</v>
      </c>
      <c r="B1203" s="76">
        <f t="shared" si="190"/>
        <v>0</v>
      </c>
      <c r="C1203" s="76">
        <f t="shared" si="190"/>
        <v>0</v>
      </c>
      <c r="D1203" s="76">
        <f t="shared" si="190"/>
        <v>0</v>
      </c>
      <c r="E1203" s="76">
        <f t="shared" si="190"/>
        <v>0</v>
      </c>
      <c r="F1203" s="43">
        <f t="shared" si="191"/>
        <v>0</v>
      </c>
      <c r="G1203" s="76">
        <f t="shared" si="192"/>
        <v>0</v>
      </c>
      <c r="H1203" s="76">
        <f t="shared" si="192"/>
        <v>0</v>
      </c>
      <c r="I1203" s="76">
        <f t="shared" si="192"/>
        <v>0</v>
      </c>
      <c r="J1203" s="76">
        <f t="shared" si="192"/>
        <v>0</v>
      </c>
      <c r="K1203" s="43">
        <f t="shared" si="193"/>
        <v>0</v>
      </c>
    </row>
    <row r="1204" spans="1:11" ht="12.75" customHeight="1">
      <c r="A1204" s="61" t="str">
        <f>"         "&amp;Labels!B73</f>
        <v xml:space="preserve">         Customer 5</v>
      </c>
      <c r="B1204" s="76">
        <f t="shared" si="190"/>
        <v>0</v>
      </c>
      <c r="C1204" s="76">
        <f t="shared" si="190"/>
        <v>0</v>
      </c>
      <c r="D1204" s="76">
        <f t="shared" si="190"/>
        <v>0</v>
      </c>
      <c r="E1204" s="76">
        <f t="shared" si="190"/>
        <v>0</v>
      </c>
      <c r="F1204" s="43">
        <f t="shared" si="191"/>
        <v>0</v>
      </c>
      <c r="G1204" s="76">
        <f t="shared" si="192"/>
        <v>0</v>
      </c>
      <c r="H1204" s="76">
        <f t="shared" si="192"/>
        <v>0</v>
      </c>
      <c r="I1204" s="76">
        <f t="shared" si="192"/>
        <v>0</v>
      </c>
      <c r="J1204" s="76">
        <f t="shared" si="192"/>
        <v>0</v>
      </c>
      <c r="K1204" s="43">
        <f t="shared" si="193"/>
        <v>0</v>
      </c>
    </row>
    <row r="1205" spans="1:11" ht="12.75" customHeight="1">
      <c r="A1205" s="61" t="str">
        <f>"         "&amp;Labels!B74</f>
        <v xml:space="preserve">         Customer 6</v>
      </c>
      <c r="B1205" s="76">
        <f t="shared" si="190"/>
        <v>0</v>
      </c>
      <c r="C1205" s="76">
        <f t="shared" si="190"/>
        <v>0</v>
      </c>
      <c r="D1205" s="76">
        <f t="shared" si="190"/>
        <v>0</v>
      </c>
      <c r="E1205" s="76">
        <f t="shared" si="190"/>
        <v>0</v>
      </c>
      <c r="F1205" s="43">
        <f t="shared" si="191"/>
        <v>0</v>
      </c>
      <c r="G1205" s="76">
        <f t="shared" si="192"/>
        <v>0</v>
      </c>
      <c r="H1205" s="76">
        <f t="shared" si="192"/>
        <v>0</v>
      </c>
      <c r="I1205" s="76">
        <f t="shared" si="192"/>
        <v>0</v>
      </c>
      <c r="J1205" s="76">
        <f t="shared" si="192"/>
        <v>0</v>
      </c>
      <c r="K1205" s="43">
        <f t="shared" si="193"/>
        <v>0</v>
      </c>
    </row>
    <row r="1206" spans="1:11" ht="12.75" customHeight="1">
      <c r="A1206" s="61" t="str">
        <f>"         "&amp;Labels!B75</f>
        <v xml:space="preserve">         Customer 7</v>
      </c>
      <c r="B1206" s="76">
        <f t="shared" si="190"/>
        <v>0</v>
      </c>
      <c r="C1206" s="76">
        <f t="shared" si="190"/>
        <v>0</v>
      </c>
      <c r="D1206" s="76">
        <f t="shared" si="190"/>
        <v>0</v>
      </c>
      <c r="E1206" s="76">
        <f t="shared" si="190"/>
        <v>0</v>
      </c>
      <c r="F1206" s="43">
        <f t="shared" si="191"/>
        <v>0</v>
      </c>
      <c r="G1206" s="76">
        <f t="shared" si="192"/>
        <v>0</v>
      </c>
      <c r="H1206" s="76">
        <f t="shared" si="192"/>
        <v>0</v>
      </c>
      <c r="I1206" s="76">
        <f t="shared" si="192"/>
        <v>0</v>
      </c>
      <c r="J1206" s="76">
        <f t="shared" si="192"/>
        <v>0</v>
      </c>
      <c r="K1206" s="43">
        <f t="shared" si="193"/>
        <v>0</v>
      </c>
    </row>
    <row r="1207" spans="1:11" ht="12.75" customHeight="1">
      <c r="A1207" s="61" t="str">
        <f>"         "&amp;Labels!B76</f>
        <v xml:space="preserve">         Customer 8</v>
      </c>
      <c r="B1207" s="76">
        <f t="shared" si="190"/>
        <v>0</v>
      </c>
      <c r="C1207" s="76">
        <f t="shared" si="190"/>
        <v>0</v>
      </c>
      <c r="D1207" s="76">
        <f t="shared" si="190"/>
        <v>0</v>
      </c>
      <c r="E1207" s="76">
        <f t="shared" si="190"/>
        <v>0</v>
      </c>
      <c r="F1207" s="43">
        <f t="shared" si="191"/>
        <v>0</v>
      </c>
      <c r="G1207" s="76">
        <f t="shared" si="192"/>
        <v>0</v>
      </c>
      <c r="H1207" s="76">
        <f t="shared" si="192"/>
        <v>0</v>
      </c>
      <c r="I1207" s="76">
        <f t="shared" si="192"/>
        <v>0</v>
      </c>
      <c r="J1207" s="76">
        <f t="shared" si="192"/>
        <v>0</v>
      </c>
      <c r="K1207" s="43">
        <f t="shared" si="193"/>
        <v>0</v>
      </c>
    </row>
    <row r="1208" spans="1:11" ht="12.75" customHeight="1">
      <c r="A1208" s="61" t="str">
        <f>"         "&amp;Labels!B77</f>
        <v xml:space="preserve">         Customer 9</v>
      </c>
      <c r="B1208" s="76">
        <f t="shared" si="190"/>
        <v>0</v>
      </c>
      <c r="C1208" s="76">
        <f t="shared" si="190"/>
        <v>0</v>
      </c>
      <c r="D1208" s="76">
        <f t="shared" si="190"/>
        <v>0</v>
      </c>
      <c r="E1208" s="76">
        <f t="shared" si="190"/>
        <v>0</v>
      </c>
      <c r="F1208" s="43">
        <f t="shared" si="191"/>
        <v>0</v>
      </c>
      <c r="G1208" s="76">
        <f t="shared" si="192"/>
        <v>0</v>
      </c>
      <c r="H1208" s="76">
        <f t="shared" si="192"/>
        <v>0</v>
      </c>
      <c r="I1208" s="76">
        <f t="shared" si="192"/>
        <v>0</v>
      </c>
      <c r="J1208" s="76">
        <f t="shared" si="192"/>
        <v>0</v>
      </c>
      <c r="K1208" s="43">
        <f t="shared" si="193"/>
        <v>0</v>
      </c>
    </row>
    <row r="1209" spans="1:11" ht="12.75" customHeight="1">
      <c r="A1209" s="61" t="str">
        <f>"         "&amp;Labels!B78</f>
        <v xml:space="preserve">         Customer 10</v>
      </c>
      <c r="B1209" s="76">
        <f t="shared" si="190"/>
        <v>0</v>
      </c>
      <c r="C1209" s="76">
        <f t="shared" si="190"/>
        <v>0</v>
      </c>
      <c r="D1209" s="76">
        <f t="shared" si="190"/>
        <v>0</v>
      </c>
      <c r="E1209" s="76">
        <f t="shared" si="190"/>
        <v>0</v>
      </c>
      <c r="F1209" s="43">
        <f t="shared" si="191"/>
        <v>0</v>
      </c>
      <c r="G1209" s="76">
        <f t="shared" si="192"/>
        <v>0</v>
      </c>
      <c r="H1209" s="76">
        <f t="shared" si="192"/>
        <v>0</v>
      </c>
      <c r="I1209" s="76">
        <f t="shared" si="192"/>
        <v>0</v>
      </c>
      <c r="J1209" s="76">
        <f t="shared" si="192"/>
        <v>0</v>
      </c>
      <c r="K1209" s="43">
        <f t="shared" si="193"/>
        <v>0</v>
      </c>
    </row>
    <row r="1210" spans="1:11" ht="12.75" customHeight="1">
      <c r="A1210" s="61" t="str">
        <f>"         "&amp;Labels!C68</f>
        <v xml:space="preserve">         Total</v>
      </c>
      <c r="B1210" s="84">
        <f t="shared" si="190"/>
        <v>0</v>
      </c>
      <c r="C1210" s="84">
        <f t="shared" si="190"/>
        <v>0</v>
      </c>
      <c r="D1210" s="84">
        <f t="shared" si="190"/>
        <v>0</v>
      </c>
      <c r="E1210" s="84">
        <f t="shared" si="190"/>
        <v>0</v>
      </c>
      <c r="F1210" s="43">
        <f t="shared" si="191"/>
        <v>0</v>
      </c>
      <c r="G1210" s="84">
        <f t="shared" si="192"/>
        <v>0</v>
      </c>
      <c r="H1210" s="84">
        <f t="shared" si="192"/>
        <v>0</v>
      </c>
      <c r="I1210" s="84">
        <f t="shared" si="192"/>
        <v>0</v>
      </c>
      <c r="J1210" s="84">
        <f t="shared" si="192"/>
        <v>0</v>
      </c>
      <c r="K1210" s="43">
        <f t="shared" si="193"/>
        <v>0</v>
      </c>
    </row>
    <row r="1211" spans="1:11" ht="12.75" customHeight="1">
      <c r="A1211" s="61" t="str">
        <f>"      "&amp;Labels!B92</f>
        <v xml:space="preserve">      Q 8</v>
      </c>
      <c r="B1211" s="84"/>
      <c r="C1211" s="84"/>
      <c r="D1211" s="84"/>
      <c r="E1211" s="84"/>
      <c r="F1211" s="43"/>
      <c r="G1211" s="84"/>
      <c r="H1211" s="84"/>
      <c r="I1211" s="84"/>
      <c r="J1211" s="84"/>
      <c r="K1211" s="43"/>
    </row>
    <row r="1212" spans="1:11" ht="12.75" customHeight="1">
      <c r="A1212" s="61" t="str">
        <f>"         "&amp;Labels!B69</f>
        <v xml:space="preserve">         Customer 1</v>
      </c>
      <c r="B1212" s="76">
        <f t="shared" ref="B1212:E1222" si="194">SUM(B994,B1103)</f>
        <v>0</v>
      </c>
      <c r="C1212" s="76">
        <f t="shared" si="194"/>
        <v>0</v>
      </c>
      <c r="D1212" s="76">
        <f t="shared" si="194"/>
        <v>0</v>
      </c>
      <c r="E1212" s="76">
        <f t="shared" si="194"/>
        <v>0</v>
      </c>
      <c r="F1212" s="43">
        <f t="shared" ref="F1212:F1222" si="195">SUM(B1212:E1212)</f>
        <v>0</v>
      </c>
      <c r="G1212" s="76">
        <f t="shared" ref="G1212:J1222" si="196">SUM(G994,G1103)</f>
        <v>0</v>
      </c>
      <c r="H1212" s="76">
        <f t="shared" si="196"/>
        <v>0</v>
      </c>
      <c r="I1212" s="76">
        <f t="shared" si="196"/>
        <v>0</v>
      </c>
      <c r="J1212" s="76">
        <f t="shared" si="196"/>
        <v>0</v>
      </c>
      <c r="K1212" s="43">
        <f t="shared" ref="K1212:K1222" si="197">SUM(G1212:J1212)</f>
        <v>0</v>
      </c>
    </row>
    <row r="1213" spans="1:11" ht="12.75" customHeight="1">
      <c r="A1213" s="61" t="str">
        <f>"         "&amp;Labels!B70</f>
        <v xml:space="preserve">         Customer 2</v>
      </c>
      <c r="B1213" s="76">
        <f t="shared" si="194"/>
        <v>0</v>
      </c>
      <c r="C1213" s="76">
        <f t="shared" si="194"/>
        <v>0</v>
      </c>
      <c r="D1213" s="76">
        <f t="shared" si="194"/>
        <v>0</v>
      </c>
      <c r="E1213" s="76">
        <f t="shared" si="194"/>
        <v>0</v>
      </c>
      <c r="F1213" s="43">
        <f t="shared" si="195"/>
        <v>0</v>
      </c>
      <c r="G1213" s="76">
        <f t="shared" si="196"/>
        <v>0</v>
      </c>
      <c r="H1213" s="76">
        <f t="shared" si="196"/>
        <v>0</v>
      </c>
      <c r="I1213" s="76">
        <f t="shared" si="196"/>
        <v>0</v>
      </c>
      <c r="J1213" s="76">
        <f t="shared" si="196"/>
        <v>0</v>
      </c>
      <c r="K1213" s="43">
        <f t="shared" si="197"/>
        <v>0</v>
      </c>
    </row>
    <row r="1214" spans="1:11" ht="12.75" customHeight="1">
      <c r="A1214" s="61" t="str">
        <f>"         "&amp;Labels!B71</f>
        <v xml:space="preserve">         Customer 3</v>
      </c>
      <c r="B1214" s="76">
        <f t="shared" si="194"/>
        <v>0</v>
      </c>
      <c r="C1214" s="76">
        <f t="shared" si="194"/>
        <v>0</v>
      </c>
      <c r="D1214" s="76">
        <f t="shared" si="194"/>
        <v>0</v>
      </c>
      <c r="E1214" s="76">
        <f t="shared" si="194"/>
        <v>0</v>
      </c>
      <c r="F1214" s="43">
        <f t="shared" si="195"/>
        <v>0</v>
      </c>
      <c r="G1214" s="76">
        <f t="shared" si="196"/>
        <v>0</v>
      </c>
      <c r="H1214" s="76">
        <f t="shared" si="196"/>
        <v>0</v>
      </c>
      <c r="I1214" s="76">
        <f t="shared" si="196"/>
        <v>0</v>
      </c>
      <c r="J1214" s="76">
        <f t="shared" si="196"/>
        <v>0</v>
      </c>
      <c r="K1214" s="43">
        <f t="shared" si="197"/>
        <v>0</v>
      </c>
    </row>
    <row r="1215" spans="1:11" ht="12.75" customHeight="1">
      <c r="A1215" s="61" t="str">
        <f>"         "&amp;Labels!B72</f>
        <v xml:space="preserve">         Customer 4</v>
      </c>
      <c r="B1215" s="76">
        <f t="shared" si="194"/>
        <v>0</v>
      </c>
      <c r="C1215" s="76">
        <f t="shared" si="194"/>
        <v>0</v>
      </c>
      <c r="D1215" s="76">
        <f t="shared" si="194"/>
        <v>0</v>
      </c>
      <c r="E1215" s="76">
        <f t="shared" si="194"/>
        <v>0</v>
      </c>
      <c r="F1215" s="43">
        <f t="shared" si="195"/>
        <v>0</v>
      </c>
      <c r="G1215" s="76">
        <f t="shared" si="196"/>
        <v>0</v>
      </c>
      <c r="H1215" s="76">
        <f t="shared" si="196"/>
        <v>0</v>
      </c>
      <c r="I1215" s="76">
        <f t="shared" si="196"/>
        <v>0</v>
      </c>
      <c r="J1215" s="76">
        <f t="shared" si="196"/>
        <v>0</v>
      </c>
      <c r="K1215" s="43">
        <f t="shared" si="197"/>
        <v>0</v>
      </c>
    </row>
    <row r="1216" spans="1:11" ht="12.75" customHeight="1">
      <c r="A1216" s="61" t="str">
        <f>"         "&amp;Labels!B73</f>
        <v xml:space="preserve">         Customer 5</v>
      </c>
      <c r="B1216" s="76">
        <f t="shared" si="194"/>
        <v>0</v>
      </c>
      <c r="C1216" s="76">
        <f t="shared" si="194"/>
        <v>0</v>
      </c>
      <c r="D1216" s="76">
        <f t="shared" si="194"/>
        <v>0</v>
      </c>
      <c r="E1216" s="76">
        <f t="shared" si="194"/>
        <v>0</v>
      </c>
      <c r="F1216" s="43">
        <f t="shared" si="195"/>
        <v>0</v>
      </c>
      <c r="G1216" s="76">
        <f t="shared" si="196"/>
        <v>0</v>
      </c>
      <c r="H1216" s="76">
        <f t="shared" si="196"/>
        <v>0</v>
      </c>
      <c r="I1216" s="76">
        <f t="shared" si="196"/>
        <v>0</v>
      </c>
      <c r="J1216" s="76">
        <f t="shared" si="196"/>
        <v>0</v>
      </c>
      <c r="K1216" s="43">
        <f t="shared" si="197"/>
        <v>0</v>
      </c>
    </row>
    <row r="1217" spans="1:11" ht="12.75" customHeight="1">
      <c r="A1217" s="61" t="str">
        <f>"         "&amp;Labels!B74</f>
        <v xml:space="preserve">         Customer 6</v>
      </c>
      <c r="B1217" s="76">
        <f t="shared" si="194"/>
        <v>0</v>
      </c>
      <c r="C1217" s="76">
        <f t="shared" si="194"/>
        <v>0</v>
      </c>
      <c r="D1217" s="76">
        <f t="shared" si="194"/>
        <v>0</v>
      </c>
      <c r="E1217" s="76">
        <f t="shared" si="194"/>
        <v>0</v>
      </c>
      <c r="F1217" s="43">
        <f t="shared" si="195"/>
        <v>0</v>
      </c>
      <c r="G1217" s="76">
        <f t="shared" si="196"/>
        <v>0</v>
      </c>
      <c r="H1217" s="76">
        <f t="shared" si="196"/>
        <v>0</v>
      </c>
      <c r="I1217" s="76">
        <f t="shared" si="196"/>
        <v>0</v>
      </c>
      <c r="J1217" s="76">
        <f t="shared" si="196"/>
        <v>0</v>
      </c>
      <c r="K1217" s="43">
        <f t="shared" si="197"/>
        <v>0</v>
      </c>
    </row>
    <row r="1218" spans="1:11" ht="12.75" customHeight="1">
      <c r="A1218" s="61" t="str">
        <f>"         "&amp;Labels!B75</f>
        <v xml:space="preserve">         Customer 7</v>
      </c>
      <c r="B1218" s="76">
        <f t="shared" si="194"/>
        <v>0</v>
      </c>
      <c r="C1218" s="76">
        <f t="shared" si="194"/>
        <v>0</v>
      </c>
      <c r="D1218" s="76">
        <f t="shared" si="194"/>
        <v>0</v>
      </c>
      <c r="E1218" s="76">
        <f t="shared" si="194"/>
        <v>0</v>
      </c>
      <c r="F1218" s="43">
        <f t="shared" si="195"/>
        <v>0</v>
      </c>
      <c r="G1218" s="76">
        <f t="shared" si="196"/>
        <v>0</v>
      </c>
      <c r="H1218" s="76">
        <f t="shared" si="196"/>
        <v>0</v>
      </c>
      <c r="I1218" s="76">
        <f t="shared" si="196"/>
        <v>0</v>
      </c>
      <c r="J1218" s="76">
        <f t="shared" si="196"/>
        <v>0</v>
      </c>
      <c r="K1218" s="43">
        <f t="shared" si="197"/>
        <v>0</v>
      </c>
    </row>
    <row r="1219" spans="1:11" ht="12.75" customHeight="1">
      <c r="A1219" s="61" t="str">
        <f>"         "&amp;Labels!B76</f>
        <v xml:space="preserve">         Customer 8</v>
      </c>
      <c r="B1219" s="76">
        <f t="shared" si="194"/>
        <v>0</v>
      </c>
      <c r="C1219" s="76">
        <f t="shared" si="194"/>
        <v>0</v>
      </c>
      <c r="D1219" s="76">
        <f t="shared" si="194"/>
        <v>0</v>
      </c>
      <c r="E1219" s="76">
        <f t="shared" si="194"/>
        <v>0</v>
      </c>
      <c r="F1219" s="43">
        <f t="shared" si="195"/>
        <v>0</v>
      </c>
      <c r="G1219" s="76">
        <f t="shared" si="196"/>
        <v>0</v>
      </c>
      <c r="H1219" s="76">
        <f t="shared" si="196"/>
        <v>0</v>
      </c>
      <c r="I1219" s="76">
        <f t="shared" si="196"/>
        <v>0</v>
      </c>
      <c r="J1219" s="76">
        <f t="shared" si="196"/>
        <v>0</v>
      </c>
      <c r="K1219" s="43">
        <f t="shared" si="197"/>
        <v>0</v>
      </c>
    </row>
    <row r="1220" spans="1:11" ht="12.75" customHeight="1">
      <c r="A1220" s="61" t="str">
        <f>"         "&amp;Labels!B77</f>
        <v xml:space="preserve">         Customer 9</v>
      </c>
      <c r="B1220" s="76">
        <f t="shared" si="194"/>
        <v>0</v>
      </c>
      <c r="C1220" s="76">
        <f t="shared" si="194"/>
        <v>0</v>
      </c>
      <c r="D1220" s="76">
        <f t="shared" si="194"/>
        <v>0</v>
      </c>
      <c r="E1220" s="76">
        <f t="shared" si="194"/>
        <v>0</v>
      </c>
      <c r="F1220" s="43">
        <f t="shared" si="195"/>
        <v>0</v>
      </c>
      <c r="G1220" s="76">
        <f t="shared" si="196"/>
        <v>0</v>
      </c>
      <c r="H1220" s="76">
        <f t="shared" si="196"/>
        <v>0</v>
      </c>
      <c r="I1220" s="76">
        <f t="shared" si="196"/>
        <v>0</v>
      </c>
      <c r="J1220" s="76">
        <f t="shared" si="196"/>
        <v>0</v>
      </c>
      <c r="K1220" s="43">
        <f t="shared" si="197"/>
        <v>0</v>
      </c>
    </row>
    <row r="1221" spans="1:11" ht="12.75" customHeight="1">
      <c r="A1221" s="61" t="str">
        <f>"         "&amp;Labels!B78</f>
        <v xml:space="preserve">         Customer 10</v>
      </c>
      <c r="B1221" s="76">
        <f t="shared" si="194"/>
        <v>0</v>
      </c>
      <c r="C1221" s="76">
        <f t="shared" si="194"/>
        <v>0</v>
      </c>
      <c r="D1221" s="76">
        <f t="shared" si="194"/>
        <v>0</v>
      </c>
      <c r="E1221" s="76">
        <f t="shared" si="194"/>
        <v>0</v>
      </c>
      <c r="F1221" s="43">
        <f t="shared" si="195"/>
        <v>0</v>
      </c>
      <c r="G1221" s="76">
        <f t="shared" si="196"/>
        <v>0</v>
      </c>
      <c r="H1221" s="76">
        <f t="shared" si="196"/>
        <v>0</v>
      </c>
      <c r="I1221" s="76">
        <f t="shared" si="196"/>
        <v>0</v>
      </c>
      <c r="J1221" s="76">
        <f t="shared" si="196"/>
        <v>0</v>
      </c>
      <c r="K1221" s="43">
        <f t="shared" si="197"/>
        <v>0</v>
      </c>
    </row>
    <row r="1222" spans="1:11" ht="12.75" customHeight="1">
      <c r="A1222" s="61" t="str">
        <f>"         "&amp;Labels!C68</f>
        <v xml:space="preserve">         Total</v>
      </c>
      <c r="B1222" s="84">
        <f t="shared" si="194"/>
        <v>0</v>
      </c>
      <c r="C1222" s="84">
        <f t="shared" si="194"/>
        <v>0</v>
      </c>
      <c r="D1222" s="84">
        <f t="shared" si="194"/>
        <v>0</v>
      </c>
      <c r="E1222" s="84">
        <f t="shared" si="194"/>
        <v>0</v>
      </c>
      <c r="F1222" s="43">
        <f t="shared" si="195"/>
        <v>0</v>
      </c>
      <c r="G1222" s="84">
        <f t="shared" si="196"/>
        <v>0</v>
      </c>
      <c r="H1222" s="84">
        <f t="shared" si="196"/>
        <v>0</v>
      </c>
      <c r="I1222" s="84">
        <f t="shared" si="196"/>
        <v>0</v>
      </c>
      <c r="J1222" s="84">
        <f t="shared" si="196"/>
        <v>0</v>
      </c>
      <c r="K1222" s="43">
        <f t="shared" si="197"/>
        <v>0</v>
      </c>
    </row>
    <row r="1223" spans="1:11" ht="12.75" customHeight="1">
      <c r="A1223" s="55" t="str">
        <f>"      "&amp;Labels!C84</f>
        <v xml:space="preserve">      Total</v>
      </c>
      <c r="B1223" s="74">
        <f>B1126</f>
        <v>0</v>
      </c>
      <c r="C1223" s="74">
        <f>C1126</f>
        <v>0</v>
      </c>
      <c r="D1223" s="74">
        <f>D1126</f>
        <v>0</v>
      </c>
      <c r="E1223" s="74">
        <f>E1126</f>
        <v>0</v>
      </c>
      <c r="F1223" s="43">
        <f>SUM(B1126:E1126)</f>
        <v>0</v>
      </c>
      <c r="G1223" s="74">
        <f>G1126</f>
        <v>0</v>
      </c>
      <c r="H1223" s="74">
        <f>H1126</f>
        <v>0</v>
      </c>
      <c r="I1223" s="74">
        <f>I1126</f>
        <v>0</v>
      </c>
      <c r="J1223" s="74">
        <f>J1126</f>
        <v>0</v>
      </c>
      <c r="K1223" s="43">
        <f>SUM(G1126:J1126)</f>
        <v>0</v>
      </c>
    </row>
    <row r="1224" spans="1:11" ht="12.75" customHeight="1">
      <c r="A1224" s="61" t="str">
        <f>"         "&amp;Labels!B69</f>
        <v xml:space="preserve">         Customer 1</v>
      </c>
      <c r="B1224" s="76">
        <f t="shared" ref="B1224:E1233" si="198">SUM(B1006,B1115)</f>
        <v>0</v>
      </c>
      <c r="C1224" s="76">
        <f t="shared" si="198"/>
        <v>0</v>
      </c>
      <c r="D1224" s="76">
        <f t="shared" si="198"/>
        <v>0</v>
      </c>
      <c r="E1224" s="76">
        <f t="shared" si="198"/>
        <v>0</v>
      </c>
      <c r="F1224" s="43">
        <f t="shared" ref="F1224:F1233" si="199">SUM(B1224:E1224)</f>
        <v>0</v>
      </c>
      <c r="G1224" s="76">
        <f t="shared" ref="G1224:J1233" si="200">SUM(G1006,G1115)</f>
        <v>0</v>
      </c>
      <c r="H1224" s="76">
        <f t="shared" si="200"/>
        <v>0</v>
      </c>
      <c r="I1224" s="76">
        <f t="shared" si="200"/>
        <v>0</v>
      </c>
      <c r="J1224" s="76">
        <f t="shared" si="200"/>
        <v>0</v>
      </c>
      <c r="K1224" s="43">
        <f t="shared" ref="K1224:K1233" si="201">SUM(G1224:J1224)</f>
        <v>0</v>
      </c>
    </row>
    <row r="1225" spans="1:11" ht="12.75" customHeight="1">
      <c r="A1225" s="61" t="str">
        <f>"         "&amp;Labels!B70</f>
        <v xml:space="preserve">         Customer 2</v>
      </c>
      <c r="B1225" s="76">
        <f t="shared" si="198"/>
        <v>0</v>
      </c>
      <c r="C1225" s="76">
        <f t="shared" si="198"/>
        <v>0</v>
      </c>
      <c r="D1225" s="76">
        <f t="shared" si="198"/>
        <v>0</v>
      </c>
      <c r="E1225" s="76">
        <f t="shared" si="198"/>
        <v>0</v>
      </c>
      <c r="F1225" s="43">
        <f t="shared" si="199"/>
        <v>0</v>
      </c>
      <c r="G1225" s="76">
        <f t="shared" si="200"/>
        <v>0</v>
      </c>
      <c r="H1225" s="76">
        <f t="shared" si="200"/>
        <v>0</v>
      </c>
      <c r="I1225" s="76">
        <f t="shared" si="200"/>
        <v>0</v>
      </c>
      <c r="J1225" s="76">
        <f t="shared" si="200"/>
        <v>0</v>
      </c>
      <c r="K1225" s="43">
        <f t="shared" si="201"/>
        <v>0</v>
      </c>
    </row>
    <row r="1226" spans="1:11" ht="12.75" customHeight="1">
      <c r="A1226" s="61" t="str">
        <f>"         "&amp;Labels!B71</f>
        <v xml:space="preserve">         Customer 3</v>
      </c>
      <c r="B1226" s="76">
        <f t="shared" si="198"/>
        <v>0</v>
      </c>
      <c r="C1226" s="76">
        <f t="shared" si="198"/>
        <v>0</v>
      </c>
      <c r="D1226" s="76">
        <f t="shared" si="198"/>
        <v>0</v>
      </c>
      <c r="E1226" s="76">
        <f t="shared" si="198"/>
        <v>0</v>
      </c>
      <c r="F1226" s="43">
        <f t="shared" si="199"/>
        <v>0</v>
      </c>
      <c r="G1226" s="76">
        <f t="shared" si="200"/>
        <v>0</v>
      </c>
      <c r="H1226" s="76">
        <f t="shared" si="200"/>
        <v>0</v>
      </c>
      <c r="I1226" s="76">
        <f t="shared" si="200"/>
        <v>0</v>
      </c>
      <c r="J1226" s="76">
        <f t="shared" si="200"/>
        <v>0</v>
      </c>
      <c r="K1226" s="43">
        <f t="shared" si="201"/>
        <v>0</v>
      </c>
    </row>
    <row r="1227" spans="1:11" ht="12.75" customHeight="1">
      <c r="A1227" s="61" t="str">
        <f>"         "&amp;Labels!B72</f>
        <v xml:space="preserve">         Customer 4</v>
      </c>
      <c r="B1227" s="76">
        <f t="shared" si="198"/>
        <v>0</v>
      </c>
      <c r="C1227" s="76">
        <f t="shared" si="198"/>
        <v>0</v>
      </c>
      <c r="D1227" s="76">
        <f t="shared" si="198"/>
        <v>0</v>
      </c>
      <c r="E1227" s="76">
        <f t="shared" si="198"/>
        <v>0</v>
      </c>
      <c r="F1227" s="43">
        <f t="shared" si="199"/>
        <v>0</v>
      </c>
      <c r="G1227" s="76">
        <f t="shared" si="200"/>
        <v>0</v>
      </c>
      <c r="H1227" s="76">
        <f t="shared" si="200"/>
        <v>0</v>
      </c>
      <c r="I1227" s="76">
        <f t="shared" si="200"/>
        <v>0</v>
      </c>
      <c r="J1227" s="76">
        <f t="shared" si="200"/>
        <v>0</v>
      </c>
      <c r="K1227" s="43">
        <f t="shared" si="201"/>
        <v>0</v>
      </c>
    </row>
    <row r="1228" spans="1:11" ht="12.75" customHeight="1">
      <c r="A1228" s="61" t="str">
        <f>"         "&amp;Labels!B73</f>
        <v xml:space="preserve">         Customer 5</v>
      </c>
      <c r="B1228" s="76">
        <f t="shared" si="198"/>
        <v>0</v>
      </c>
      <c r="C1228" s="76">
        <f t="shared" si="198"/>
        <v>0</v>
      </c>
      <c r="D1228" s="76">
        <f t="shared" si="198"/>
        <v>0</v>
      </c>
      <c r="E1228" s="76">
        <f t="shared" si="198"/>
        <v>0</v>
      </c>
      <c r="F1228" s="43">
        <f t="shared" si="199"/>
        <v>0</v>
      </c>
      <c r="G1228" s="76">
        <f t="shared" si="200"/>
        <v>0</v>
      </c>
      <c r="H1228" s="76">
        <f t="shared" si="200"/>
        <v>0</v>
      </c>
      <c r="I1228" s="76">
        <f t="shared" si="200"/>
        <v>0</v>
      </c>
      <c r="J1228" s="76">
        <f t="shared" si="200"/>
        <v>0</v>
      </c>
      <c r="K1228" s="43">
        <f t="shared" si="201"/>
        <v>0</v>
      </c>
    </row>
    <row r="1229" spans="1:11" ht="12.75" customHeight="1">
      <c r="A1229" s="61" t="str">
        <f>"         "&amp;Labels!B74</f>
        <v xml:space="preserve">         Customer 6</v>
      </c>
      <c r="B1229" s="76">
        <f t="shared" si="198"/>
        <v>0</v>
      </c>
      <c r="C1229" s="76">
        <f t="shared" si="198"/>
        <v>0</v>
      </c>
      <c r="D1229" s="76">
        <f t="shared" si="198"/>
        <v>0</v>
      </c>
      <c r="E1229" s="76">
        <f t="shared" si="198"/>
        <v>0</v>
      </c>
      <c r="F1229" s="43">
        <f t="shared" si="199"/>
        <v>0</v>
      </c>
      <c r="G1229" s="76">
        <f t="shared" si="200"/>
        <v>0</v>
      </c>
      <c r="H1229" s="76">
        <f t="shared" si="200"/>
        <v>0</v>
      </c>
      <c r="I1229" s="76">
        <f t="shared" si="200"/>
        <v>0</v>
      </c>
      <c r="J1229" s="76">
        <f t="shared" si="200"/>
        <v>0</v>
      </c>
      <c r="K1229" s="43">
        <f t="shared" si="201"/>
        <v>0</v>
      </c>
    </row>
    <row r="1230" spans="1:11" ht="12.75" customHeight="1">
      <c r="A1230" s="61" t="str">
        <f>"         "&amp;Labels!B75</f>
        <v xml:space="preserve">         Customer 7</v>
      </c>
      <c r="B1230" s="76">
        <f t="shared" si="198"/>
        <v>0</v>
      </c>
      <c r="C1230" s="76">
        <f t="shared" si="198"/>
        <v>0</v>
      </c>
      <c r="D1230" s="76">
        <f t="shared" si="198"/>
        <v>0</v>
      </c>
      <c r="E1230" s="76">
        <f t="shared" si="198"/>
        <v>0</v>
      </c>
      <c r="F1230" s="43">
        <f t="shared" si="199"/>
        <v>0</v>
      </c>
      <c r="G1230" s="76">
        <f t="shared" si="200"/>
        <v>0</v>
      </c>
      <c r="H1230" s="76">
        <f t="shared" si="200"/>
        <v>0</v>
      </c>
      <c r="I1230" s="76">
        <f t="shared" si="200"/>
        <v>0</v>
      </c>
      <c r="J1230" s="76">
        <f t="shared" si="200"/>
        <v>0</v>
      </c>
      <c r="K1230" s="43">
        <f t="shared" si="201"/>
        <v>0</v>
      </c>
    </row>
    <row r="1231" spans="1:11" ht="12.75" customHeight="1">
      <c r="A1231" s="61" t="str">
        <f>"         "&amp;Labels!B76</f>
        <v xml:space="preserve">         Customer 8</v>
      </c>
      <c r="B1231" s="76">
        <f t="shared" si="198"/>
        <v>0</v>
      </c>
      <c r="C1231" s="76">
        <f t="shared" si="198"/>
        <v>0</v>
      </c>
      <c r="D1231" s="76">
        <f t="shared" si="198"/>
        <v>0</v>
      </c>
      <c r="E1231" s="76">
        <f t="shared" si="198"/>
        <v>0</v>
      </c>
      <c r="F1231" s="43">
        <f t="shared" si="199"/>
        <v>0</v>
      </c>
      <c r="G1231" s="76">
        <f t="shared" si="200"/>
        <v>0</v>
      </c>
      <c r="H1231" s="76">
        <f t="shared" si="200"/>
        <v>0</v>
      </c>
      <c r="I1231" s="76">
        <f t="shared" si="200"/>
        <v>0</v>
      </c>
      <c r="J1231" s="76">
        <f t="shared" si="200"/>
        <v>0</v>
      </c>
      <c r="K1231" s="43">
        <f t="shared" si="201"/>
        <v>0</v>
      </c>
    </row>
    <row r="1232" spans="1:11" ht="12.75" customHeight="1">
      <c r="A1232" s="61" t="str">
        <f>"         "&amp;Labels!B77</f>
        <v xml:space="preserve">         Customer 9</v>
      </c>
      <c r="B1232" s="76">
        <f t="shared" si="198"/>
        <v>0</v>
      </c>
      <c r="C1232" s="76">
        <f t="shared" si="198"/>
        <v>0</v>
      </c>
      <c r="D1232" s="76">
        <f t="shared" si="198"/>
        <v>0</v>
      </c>
      <c r="E1232" s="76">
        <f t="shared" si="198"/>
        <v>0</v>
      </c>
      <c r="F1232" s="43">
        <f t="shared" si="199"/>
        <v>0</v>
      </c>
      <c r="G1232" s="76">
        <f t="shared" si="200"/>
        <v>0</v>
      </c>
      <c r="H1232" s="76">
        <f t="shared" si="200"/>
        <v>0</v>
      </c>
      <c r="I1232" s="76">
        <f t="shared" si="200"/>
        <v>0</v>
      </c>
      <c r="J1232" s="76">
        <f t="shared" si="200"/>
        <v>0</v>
      </c>
      <c r="K1232" s="43">
        <f t="shared" si="201"/>
        <v>0</v>
      </c>
    </row>
    <row r="1233" spans="1:11" ht="12.75" customHeight="1">
      <c r="A1233" s="61" t="str">
        <f>"         "&amp;Labels!B78</f>
        <v xml:space="preserve">         Customer 10</v>
      </c>
      <c r="B1233" s="76">
        <f t="shared" si="198"/>
        <v>0</v>
      </c>
      <c r="C1233" s="76">
        <f t="shared" si="198"/>
        <v>0</v>
      </c>
      <c r="D1233" s="76">
        <f t="shared" si="198"/>
        <v>0</v>
      </c>
      <c r="E1233" s="76">
        <f t="shared" si="198"/>
        <v>0</v>
      </c>
      <c r="F1233" s="43">
        <f t="shared" si="199"/>
        <v>0</v>
      </c>
      <c r="G1233" s="76">
        <f t="shared" si="200"/>
        <v>0</v>
      </c>
      <c r="H1233" s="76">
        <f t="shared" si="200"/>
        <v>0</v>
      </c>
      <c r="I1233" s="76">
        <f t="shared" si="200"/>
        <v>0</v>
      </c>
      <c r="J1233" s="76">
        <f t="shared" si="200"/>
        <v>0</v>
      </c>
      <c r="K1233" s="43">
        <f t="shared" si="201"/>
        <v>0</v>
      </c>
    </row>
    <row r="1234" spans="1:11" ht="12.75" customHeight="1">
      <c r="A1234" s="61" t="str">
        <f>"         "&amp;Labels!C68</f>
        <v xml:space="preserve">         Total</v>
      </c>
      <c r="B1234" s="84">
        <f>B1126</f>
        <v>0</v>
      </c>
      <c r="C1234" s="84">
        <f>C1126</f>
        <v>0</v>
      </c>
      <c r="D1234" s="84">
        <f>D1126</f>
        <v>0</v>
      </c>
      <c r="E1234" s="84">
        <f>E1126</f>
        <v>0</v>
      </c>
      <c r="F1234" s="43">
        <f>SUM(B1126:E1126)</f>
        <v>0</v>
      </c>
      <c r="G1234" s="84">
        <f>G1126</f>
        <v>0</v>
      </c>
      <c r="H1234" s="84">
        <f>H1126</f>
        <v>0</v>
      </c>
      <c r="I1234" s="84">
        <f>I1126</f>
        <v>0</v>
      </c>
      <c r="J1234" s="84">
        <f>J1126</f>
        <v>0</v>
      </c>
      <c r="K1234" s="43">
        <f>SUM(G1126:J1126)</f>
        <v>0</v>
      </c>
    </row>
    <row r="1235" spans="1:11" ht="12.75" customHeight="1">
      <c r="A1235" s="63" t="str">
        <f>Labels!B97</f>
        <v>Product 3</v>
      </c>
      <c r="B1235" s="77"/>
      <c r="C1235" s="77"/>
      <c r="D1235" s="77"/>
      <c r="E1235" s="77"/>
      <c r="F1235" s="43"/>
      <c r="G1235" s="77"/>
      <c r="H1235" s="77"/>
      <c r="I1235" s="77"/>
      <c r="J1235" s="77"/>
      <c r="K1235" s="43"/>
    </row>
    <row r="1236" spans="1:11" ht="12.75" customHeight="1">
      <c r="A1236" s="55" t="str">
        <f>"   "&amp;Labels!B81</f>
        <v xml:space="preserve">   Website</v>
      </c>
      <c r="B1236" s="74"/>
      <c r="C1236" s="74"/>
      <c r="D1236" s="74"/>
      <c r="E1236" s="74"/>
      <c r="F1236" s="43"/>
      <c r="G1236" s="74"/>
      <c r="H1236" s="74"/>
      <c r="I1236" s="74"/>
      <c r="J1236" s="74"/>
      <c r="K1236" s="43"/>
    </row>
    <row r="1237" spans="1:11" ht="12.75" customHeight="1">
      <c r="A1237" s="61" t="str">
        <f>"      "&amp;Labels!B85</f>
        <v xml:space="preserve">      Q 1</v>
      </c>
      <c r="B1237" s="84"/>
      <c r="C1237" s="84"/>
      <c r="D1237" s="84"/>
      <c r="E1237" s="84"/>
      <c r="F1237" s="43"/>
      <c r="G1237" s="84"/>
      <c r="H1237" s="84"/>
      <c r="I1237" s="84"/>
      <c r="J1237" s="84"/>
      <c r="K1237" s="43"/>
    </row>
    <row r="1238" spans="1:11" ht="12.75" customHeight="1">
      <c r="A1238" s="61" t="str">
        <f>"         "&amp;Labels!B69</f>
        <v xml:space="preserve">         Customer 1</v>
      </c>
      <c r="B1238" s="76">
        <f>IF('(Other Computations)'!B186=0,0,Inputs!D221*Inputs!D114*Inputs!D40*Inputs!D13*'GM Alloc Factors'!B10/('(Other Computations)'!B186+'(Other Computations)'!B199))</f>
        <v>0</v>
      </c>
      <c r="C1238" s="76">
        <f>IF('(Other Computations)'!C186=0,0,Inputs!E221*Inputs!E114*Inputs!D40*Inputs!D13*'GM Alloc Factors'!C10/('(Other Computations)'!C186+'(Other Computations)'!C199))</f>
        <v>0</v>
      </c>
      <c r="D1238" s="76">
        <f>IF('(Other Computations)'!D186=0,0,Inputs!F221*Inputs!F114*Inputs!D40*Inputs!D13*'GM Alloc Factors'!D10/('(Other Computations)'!D186+'(Other Computations)'!D199))</f>
        <v>0</v>
      </c>
      <c r="E1238" s="76">
        <f>IF('(Other Computations)'!E186=0,0,Inputs!G221*Inputs!G114*Inputs!D40*Inputs!D13*'GM Alloc Factors'!E10/('(Other Computations)'!E186+'(Other Computations)'!E199))</f>
        <v>0</v>
      </c>
      <c r="F1238" s="43">
        <f t="shared" ref="F1238:F1248" si="202">SUM(B1238:E1238)</f>
        <v>0</v>
      </c>
      <c r="G1238" s="76">
        <f>IF('(Other Computations)'!G186=0,0,Inputs!I221*Inputs!I114*Inputs!D40*Inputs!D13*'GM Alloc Factors'!G10/('(Other Computations)'!G186+'(Other Computations)'!G199))</f>
        <v>0</v>
      </c>
      <c r="H1238" s="76">
        <f>IF('(Other Computations)'!H186=0,0,Inputs!J221*Inputs!J114*Inputs!D40*Inputs!D13*'GM Alloc Factors'!H10/('(Other Computations)'!H186+'(Other Computations)'!H199))</f>
        <v>0</v>
      </c>
      <c r="I1238" s="76">
        <f>IF('(Other Computations)'!I186=0,0,Inputs!K221*Inputs!K114*Inputs!D40*Inputs!D13*'GM Alloc Factors'!I10/('(Other Computations)'!I186+'(Other Computations)'!I199))</f>
        <v>0</v>
      </c>
      <c r="J1238" s="76">
        <f>IF('(Other Computations)'!J186=0,0,Inputs!L221*Inputs!L114*Inputs!D40*Inputs!D13*'GM Alloc Factors'!J10/('(Other Computations)'!J186+'(Other Computations)'!J199))</f>
        <v>0</v>
      </c>
      <c r="K1238" s="43">
        <f t="shared" ref="K1238:K1248" si="203">SUM(G1238:J1238)</f>
        <v>0</v>
      </c>
    </row>
    <row r="1239" spans="1:11" ht="12.75" customHeight="1">
      <c r="A1239" s="61" t="str">
        <f>"         "&amp;Labels!B70</f>
        <v xml:space="preserve">         Customer 2</v>
      </c>
      <c r="B1239" s="76">
        <f>IF('(Other Computations)'!B187=0,0,Inputs!D222*Inputs!D115*Inputs!D41*Inputs!D13*'GM Alloc Factors'!B10/('(Other Computations)'!B187+'(Other Computations)'!B200))</f>
        <v>0</v>
      </c>
      <c r="C1239" s="76">
        <f>IF('(Other Computations)'!C187=0,0,Inputs!E222*Inputs!E115*Inputs!D41*Inputs!D13*'GM Alloc Factors'!C10/('(Other Computations)'!C187+'(Other Computations)'!C200))</f>
        <v>0</v>
      </c>
      <c r="D1239" s="76">
        <f>IF('(Other Computations)'!D187=0,0,Inputs!F222*Inputs!F115*Inputs!D41*Inputs!D13*'GM Alloc Factors'!D10/('(Other Computations)'!D187+'(Other Computations)'!D200))</f>
        <v>0</v>
      </c>
      <c r="E1239" s="76">
        <f>IF('(Other Computations)'!E187=0,0,Inputs!G222*Inputs!G115*Inputs!D41*Inputs!D13*'GM Alloc Factors'!E10/('(Other Computations)'!E187+'(Other Computations)'!E200))</f>
        <v>0</v>
      </c>
      <c r="F1239" s="43">
        <f t="shared" si="202"/>
        <v>0</v>
      </c>
      <c r="G1239" s="76">
        <f>IF('(Other Computations)'!G187=0,0,Inputs!I222*Inputs!I115*Inputs!D41*Inputs!D13*'GM Alloc Factors'!G10/('(Other Computations)'!G187+'(Other Computations)'!G200))</f>
        <v>0</v>
      </c>
      <c r="H1239" s="76">
        <f>IF('(Other Computations)'!H187=0,0,Inputs!J222*Inputs!J115*Inputs!D41*Inputs!D13*'GM Alloc Factors'!H10/('(Other Computations)'!H187+'(Other Computations)'!H200))</f>
        <v>0</v>
      </c>
      <c r="I1239" s="76">
        <f>IF('(Other Computations)'!I187=0,0,Inputs!K222*Inputs!K115*Inputs!D41*Inputs!D13*'GM Alloc Factors'!I10/('(Other Computations)'!I187+'(Other Computations)'!I200))</f>
        <v>0</v>
      </c>
      <c r="J1239" s="76">
        <f>IF('(Other Computations)'!J187=0,0,Inputs!L222*Inputs!L115*Inputs!D41*Inputs!D13*'GM Alloc Factors'!J10/('(Other Computations)'!J187+'(Other Computations)'!J200))</f>
        <v>0</v>
      </c>
      <c r="K1239" s="43">
        <f t="shared" si="203"/>
        <v>0</v>
      </c>
    </row>
    <row r="1240" spans="1:11" ht="12.75" customHeight="1">
      <c r="A1240" s="61" t="str">
        <f>"         "&amp;Labels!B71</f>
        <v xml:space="preserve">         Customer 3</v>
      </c>
      <c r="B1240" s="76">
        <f>IF('(Other Computations)'!B188=0,0,Inputs!D223*Inputs!D116*Inputs!D42*Inputs!D13*'GM Alloc Factors'!B10/('(Other Computations)'!B188+'(Other Computations)'!B201))</f>
        <v>0</v>
      </c>
      <c r="C1240" s="76">
        <f>IF('(Other Computations)'!C188=0,0,Inputs!E223*Inputs!E116*Inputs!D42*Inputs!D13*'GM Alloc Factors'!C10/('(Other Computations)'!C188+'(Other Computations)'!C201))</f>
        <v>0</v>
      </c>
      <c r="D1240" s="76">
        <f>IF('(Other Computations)'!D188=0,0,Inputs!F223*Inputs!F116*Inputs!D42*Inputs!D13*'GM Alloc Factors'!D10/('(Other Computations)'!D188+'(Other Computations)'!D201))</f>
        <v>0</v>
      </c>
      <c r="E1240" s="76">
        <f>IF('(Other Computations)'!E188=0,0,Inputs!G223*Inputs!G116*Inputs!D42*Inputs!D13*'GM Alloc Factors'!E10/('(Other Computations)'!E188+'(Other Computations)'!E201))</f>
        <v>0</v>
      </c>
      <c r="F1240" s="43">
        <f t="shared" si="202"/>
        <v>0</v>
      </c>
      <c r="G1240" s="76">
        <f>IF('(Other Computations)'!G188=0,0,Inputs!I223*Inputs!I116*Inputs!D42*Inputs!D13*'GM Alloc Factors'!G10/('(Other Computations)'!G188+'(Other Computations)'!G201))</f>
        <v>0</v>
      </c>
      <c r="H1240" s="76">
        <f>IF('(Other Computations)'!H188=0,0,Inputs!J223*Inputs!J116*Inputs!D42*Inputs!D13*'GM Alloc Factors'!H10/('(Other Computations)'!H188+'(Other Computations)'!H201))</f>
        <v>0</v>
      </c>
      <c r="I1240" s="76">
        <f>IF('(Other Computations)'!I188=0,0,Inputs!K223*Inputs!K116*Inputs!D42*Inputs!D13*'GM Alloc Factors'!I10/('(Other Computations)'!I188+'(Other Computations)'!I201))</f>
        <v>0</v>
      </c>
      <c r="J1240" s="76">
        <f>IF('(Other Computations)'!J188=0,0,Inputs!L223*Inputs!L116*Inputs!D42*Inputs!D13*'GM Alloc Factors'!J10/('(Other Computations)'!J188+'(Other Computations)'!J201))</f>
        <v>0</v>
      </c>
      <c r="K1240" s="43">
        <f t="shared" si="203"/>
        <v>0</v>
      </c>
    </row>
    <row r="1241" spans="1:11" ht="12.75" customHeight="1">
      <c r="A1241" s="61" t="str">
        <f>"         "&amp;Labels!B72</f>
        <v xml:space="preserve">         Customer 4</v>
      </c>
      <c r="B1241" s="76">
        <f>IF('(Other Computations)'!B189=0,0,Inputs!D224*Inputs!D117*Inputs!D43*Inputs!D13*'GM Alloc Factors'!B10/('(Other Computations)'!B189+'(Other Computations)'!B202))</f>
        <v>0</v>
      </c>
      <c r="C1241" s="76">
        <f>IF('(Other Computations)'!C189=0,0,Inputs!E224*Inputs!E117*Inputs!D43*Inputs!D13*'GM Alloc Factors'!C10/('(Other Computations)'!C189+'(Other Computations)'!C202))</f>
        <v>0</v>
      </c>
      <c r="D1241" s="76">
        <f>IF('(Other Computations)'!D189=0,0,Inputs!F224*Inputs!F117*Inputs!D43*Inputs!D13*'GM Alloc Factors'!D10/('(Other Computations)'!D189+'(Other Computations)'!D202))</f>
        <v>0</v>
      </c>
      <c r="E1241" s="76">
        <f>IF('(Other Computations)'!E189=0,0,Inputs!G224*Inputs!G117*Inputs!D43*Inputs!D13*'GM Alloc Factors'!E10/('(Other Computations)'!E189+'(Other Computations)'!E202))</f>
        <v>0</v>
      </c>
      <c r="F1241" s="43">
        <f t="shared" si="202"/>
        <v>0</v>
      </c>
      <c r="G1241" s="76">
        <f>IF('(Other Computations)'!G189=0,0,Inputs!I224*Inputs!I117*Inputs!D43*Inputs!D13*'GM Alloc Factors'!G10/('(Other Computations)'!G189+'(Other Computations)'!G202))</f>
        <v>0</v>
      </c>
      <c r="H1241" s="76">
        <f>IF('(Other Computations)'!H189=0,0,Inputs!J224*Inputs!J117*Inputs!D43*Inputs!D13*'GM Alloc Factors'!H10/('(Other Computations)'!H189+'(Other Computations)'!H202))</f>
        <v>0</v>
      </c>
      <c r="I1241" s="76">
        <f>IF('(Other Computations)'!I189=0,0,Inputs!K224*Inputs!K117*Inputs!D43*Inputs!D13*'GM Alloc Factors'!I10/('(Other Computations)'!I189+'(Other Computations)'!I202))</f>
        <v>0</v>
      </c>
      <c r="J1241" s="76">
        <f>IF('(Other Computations)'!J189=0,0,Inputs!L224*Inputs!L117*Inputs!D43*Inputs!D13*'GM Alloc Factors'!J10/('(Other Computations)'!J189+'(Other Computations)'!J202))</f>
        <v>0</v>
      </c>
      <c r="K1241" s="43">
        <f t="shared" si="203"/>
        <v>0</v>
      </c>
    </row>
    <row r="1242" spans="1:11" ht="12.75" customHeight="1">
      <c r="A1242" s="61" t="str">
        <f>"         "&amp;Labels!B73</f>
        <v xml:space="preserve">         Customer 5</v>
      </c>
      <c r="B1242" s="76">
        <f>IF('(Other Computations)'!B190=0,0,Inputs!D225*Inputs!D118*Inputs!D44*Inputs!D13*'GM Alloc Factors'!B10/('(Other Computations)'!B190+'(Other Computations)'!B203))</f>
        <v>0</v>
      </c>
      <c r="C1242" s="76">
        <f>IF('(Other Computations)'!C190=0,0,Inputs!E225*Inputs!E118*Inputs!D44*Inputs!D13*'GM Alloc Factors'!C10/('(Other Computations)'!C190+'(Other Computations)'!C203))</f>
        <v>0</v>
      </c>
      <c r="D1242" s="76">
        <f>IF('(Other Computations)'!D190=0,0,Inputs!F225*Inputs!F118*Inputs!D44*Inputs!D13*'GM Alloc Factors'!D10/('(Other Computations)'!D190+'(Other Computations)'!D203))</f>
        <v>0</v>
      </c>
      <c r="E1242" s="76">
        <f>IF('(Other Computations)'!E190=0,0,Inputs!G225*Inputs!G118*Inputs!D44*Inputs!D13*'GM Alloc Factors'!E10/('(Other Computations)'!E190+'(Other Computations)'!E203))</f>
        <v>0</v>
      </c>
      <c r="F1242" s="43">
        <f t="shared" si="202"/>
        <v>0</v>
      </c>
      <c r="G1242" s="76">
        <f>IF('(Other Computations)'!G190=0,0,Inputs!I225*Inputs!I118*Inputs!D44*Inputs!D13*'GM Alloc Factors'!G10/('(Other Computations)'!G190+'(Other Computations)'!G203))</f>
        <v>0</v>
      </c>
      <c r="H1242" s="76">
        <f>IF('(Other Computations)'!H190=0,0,Inputs!J225*Inputs!J118*Inputs!D44*Inputs!D13*'GM Alloc Factors'!H10/('(Other Computations)'!H190+'(Other Computations)'!H203))</f>
        <v>0</v>
      </c>
      <c r="I1242" s="76">
        <f>IF('(Other Computations)'!I190=0,0,Inputs!K225*Inputs!K118*Inputs!D44*Inputs!D13*'GM Alloc Factors'!I10/('(Other Computations)'!I190+'(Other Computations)'!I203))</f>
        <v>0</v>
      </c>
      <c r="J1242" s="76">
        <f>IF('(Other Computations)'!J190=0,0,Inputs!L225*Inputs!L118*Inputs!D44*Inputs!D13*'GM Alloc Factors'!J10/('(Other Computations)'!J190+'(Other Computations)'!J203))</f>
        <v>0</v>
      </c>
      <c r="K1242" s="43">
        <f t="shared" si="203"/>
        <v>0</v>
      </c>
    </row>
    <row r="1243" spans="1:11" ht="12.75" customHeight="1">
      <c r="A1243" s="61" t="str">
        <f>"         "&amp;Labels!B74</f>
        <v xml:space="preserve">         Customer 6</v>
      </c>
      <c r="B1243" s="76">
        <f>IF('(Other Computations)'!B191=0,0,Inputs!D226*Inputs!D119*Inputs!D45*Inputs!D13*'GM Alloc Factors'!B10/('(Other Computations)'!B191+'(Other Computations)'!B204))</f>
        <v>0</v>
      </c>
      <c r="C1243" s="76">
        <f>IF('(Other Computations)'!C191=0,0,Inputs!E226*Inputs!E119*Inputs!D45*Inputs!D13*'GM Alloc Factors'!C10/('(Other Computations)'!C191+'(Other Computations)'!C204))</f>
        <v>0</v>
      </c>
      <c r="D1243" s="76">
        <f>IF('(Other Computations)'!D191=0,0,Inputs!F226*Inputs!F119*Inputs!D45*Inputs!D13*'GM Alloc Factors'!D10/('(Other Computations)'!D191+'(Other Computations)'!D204))</f>
        <v>0</v>
      </c>
      <c r="E1243" s="76">
        <f>IF('(Other Computations)'!E191=0,0,Inputs!G226*Inputs!G119*Inputs!D45*Inputs!D13*'GM Alloc Factors'!E10/('(Other Computations)'!E191+'(Other Computations)'!E204))</f>
        <v>0</v>
      </c>
      <c r="F1243" s="43">
        <f t="shared" si="202"/>
        <v>0</v>
      </c>
      <c r="G1243" s="76">
        <f>IF('(Other Computations)'!G191=0,0,Inputs!I226*Inputs!I119*Inputs!D45*Inputs!D13*'GM Alloc Factors'!G10/('(Other Computations)'!G191+'(Other Computations)'!G204))</f>
        <v>0</v>
      </c>
      <c r="H1243" s="76">
        <f>IF('(Other Computations)'!H191=0,0,Inputs!J226*Inputs!J119*Inputs!D45*Inputs!D13*'GM Alloc Factors'!H10/('(Other Computations)'!H191+'(Other Computations)'!H204))</f>
        <v>0</v>
      </c>
      <c r="I1243" s="76">
        <f>IF('(Other Computations)'!I191=0,0,Inputs!K226*Inputs!K119*Inputs!D45*Inputs!D13*'GM Alloc Factors'!I10/('(Other Computations)'!I191+'(Other Computations)'!I204))</f>
        <v>0</v>
      </c>
      <c r="J1243" s="76">
        <f>IF('(Other Computations)'!J191=0,0,Inputs!L226*Inputs!L119*Inputs!D45*Inputs!D13*'GM Alloc Factors'!J10/('(Other Computations)'!J191+'(Other Computations)'!J204))</f>
        <v>0</v>
      </c>
      <c r="K1243" s="43">
        <f t="shared" si="203"/>
        <v>0</v>
      </c>
    </row>
    <row r="1244" spans="1:11" ht="12.75" customHeight="1">
      <c r="A1244" s="61" t="str">
        <f>"         "&amp;Labels!B75</f>
        <v xml:space="preserve">         Customer 7</v>
      </c>
      <c r="B1244" s="76">
        <f>IF('(Other Computations)'!B192=0,0,Inputs!D227*Inputs!D120*Inputs!D46*Inputs!D13*'GM Alloc Factors'!B10/('(Other Computations)'!B192+'(Other Computations)'!B205))</f>
        <v>0</v>
      </c>
      <c r="C1244" s="76">
        <f>IF('(Other Computations)'!C192=0,0,Inputs!E227*Inputs!E120*Inputs!D46*Inputs!D13*'GM Alloc Factors'!C10/('(Other Computations)'!C192+'(Other Computations)'!C205))</f>
        <v>0</v>
      </c>
      <c r="D1244" s="76">
        <f>IF('(Other Computations)'!D192=0,0,Inputs!F227*Inputs!F120*Inputs!D46*Inputs!D13*'GM Alloc Factors'!D10/('(Other Computations)'!D192+'(Other Computations)'!D205))</f>
        <v>0</v>
      </c>
      <c r="E1244" s="76">
        <f>IF('(Other Computations)'!E192=0,0,Inputs!G227*Inputs!G120*Inputs!D46*Inputs!D13*'GM Alloc Factors'!E10/('(Other Computations)'!E192+'(Other Computations)'!E205))</f>
        <v>0</v>
      </c>
      <c r="F1244" s="43">
        <f t="shared" si="202"/>
        <v>0</v>
      </c>
      <c r="G1244" s="76">
        <f>IF('(Other Computations)'!G192=0,0,Inputs!I227*Inputs!I120*Inputs!D46*Inputs!D13*'GM Alloc Factors'!G10/('(Other Computations)'!G192+'(Other Computations)'!G205))</f>
        <v>0</v>
      </c>
      <c r="H1244" s="76">
        <f>IF('(Other Computations)'!H192=0,0,Inputs!J227*Inputs!J120*Inputs!D46*Inputs!D13*'GM Alloc Factors'!H10/('(Other Computations)'!H192+'(Other Computations)'!H205))</f>
        <v>0</v>
      </c>
      <c r="I1244" s="76">
        <f>IF('(Other Computations)'!I192=0,0,Inputs!K227*Inputs!K120*Inputs!D46*Inputs!D13*'GM Alloc Factors'!I10/('(Other Computations)'!I192+'(Other Computations)'!I205))</f>
        <v>0</v>
      </c>
      <c r="J1244" s="76">
        <f>IF('(Other Computations)'!J192=0,0,Inputs!L227*Inputs!L120*Inputs!D46*Inputs!D13*'GM Alloc Factors'!J10/('(Other Computations)'!J192+'(Other Computations)'!J205))</f>
        <v>0</v>
      </c>
      <c r="K1244" s="43">
        <f t="shared" si="203"/>
        <v>0</v>
      </c>
    </row>
    <row r="1245" spans="1:11" ht="12.75" customHeight="1">
      <c r="A1245" s="61" t="str">
        <f>"         "&amp;Labels!B76</f>
        <v xml:space="preserve">         Customer 8</v>
      </c>
      <c r="B1245" s="76">
        <f>IF('(Other Computations)'!B193=0,0,Inputs!D228*Inputs!D121*Inputs!D47*Inputs!D13*'GM Alloc Factors'!B10/('(Other Computations)'!B193+'(Other Computations)'!B206))</f>
        <v>0</v>
      </c>
      <c r="C1245" s="76">
        <f>IF('(Other Computations)'!C193=0,0,Inputs!E228*Inputs!E121*Inputs!D47*Inputs!D13*'GM Alloc Factors'!C10/('(Other Computations)'!C193+'(Other Computations)'!C206))</f>
        <v>0</v>
      </c>
      <c r="D1245" s="76">
        <f>IF('(Other Computations)'!D193=0,0,Inputs!F228*Inputs!F121*Inputs!D47*Inputs!D13*'GM Alloc Factors'!D10/('(Other Computations)'!D193+'(Other Computations)'!D206))</f>
        <v>0</v>
      </c>
      <c r="E1245" s="76">
        <f>IF('(Other Computations)'!E193=0,0,Inputs!G228*Inputs!G121*Inputs!D47*Inputs!D13*'GM Alloc Factors'!E10/('(Other Computations)'!E193+'(Other Computations)'!E206))</f>
        <v>0</v>
      </c>
      <c r="F1245" s="43">
        <f t="shared" si="202"/>
        <v>0</v>
      </c>
      <c r="G1245" s="76">
        <f>IF('(Other Computations)'!G193=0,0,Inputs!I228*Inputs!I121*Inputs!D47*Inputs!D13*'GM Alloc Factors'!G10/('(Other Computations)'!G193+'(Other Computations)'!G206))</f>
        <v>0</v>
      </c>
      <c r="H1245" s="76">
        <f>IF('(Other Computations)'!H193=0,0,Inputs!J228*Inputs!J121*Inputs!D47*Inputs!D13*'GM Alloc Factors'!H10/('(Other Computations)'!H193+'(Other Computations)'!H206))</f>
        <v>0</v>
      </c>
      <c r="I1245" s="76">
        <f>IF('(Other Computations)'!I193=0,0,Inputs!K228*Inputs!K121*Inputs!D47*Inputs!D13*'GM Alloc Factors'!I10/('(Other Computations)'!I193+'(Other Computations)'!I206))</f>
        <v>0</v>
      </c>
      <c r="J1245" s="76">
        <f>IF('(Other Computations)'!J193=0,0,Inputs!L228*Inputs!L121*Inputs!D47*Inputs!D13*'GM Alloc Factors'!J10/('(Other Computations)'!J193+'(Other Computations)'!J206))</f>
        <v>0</v>
      </c>
      <c r="K1245" s="43">
        <f t="shared" si="203"/>
        <v>0</v>
      </c>
    </row>
    <row r="1246" spans="1:11" ht="12.75" customHeight="1">
      <c r="A1246" s="61" t="str">
        <f>"         "&amp;Labels!B77</f>
        <v xml:space="preserve">         Customer 9</v>
      </c>
      <c r="B1246" s="76">
        <f>IF('(Other Computations)'!B194=0,0,Inputs!D229*Inputs!D122*Inputs!D48*Inputs!D13*'GM Alloc Factors'!B10/('(Other Computations)'!B194+'(Other Computations)'!B207))</f>
        <v>0</v>
      </c>
      <c r="C1246" s="76">
        <f>IF('(Other Computations)'!C194=0,0,Inputs!E229*Inputs!E122*Inputs!D48*Inputs!D13*'GM Alloc Factors'!C10/('(Other Computations)'!C194+'(Other Computations)'!C207))</f>
        <v>0</v>
      </c>
      <c r="D1246" s="76">
        <f>IF('(Other Computations)'!D194=0,0,Inputs!F229*Inputs!F122*Inputs!D48*Inputs!D13*'GM Alloc Factors'!D10/('(Other Computations)'!D194+'(Other Computations)'!D207))</f>
        <v>0</v>
      </c>
      <c r="E1246" s="76">
        <f>IF('(Other Computations)'!E194=0,0,Inputs!G229*Inputs!G122*Inputs!D48*Inputs!D13*'GM Alloc Factors'!E10/('(Other Computations)'!E194+'(Other Computations)'!E207))</f>
        <v>0</v>
      </c>
      <c r="F1246" s="43">
        <f t="shared" si="202"/>
        <v>0</v>
      </c>
      <c r="G1246" s="76">
        <f>IF('(Other Computations)'!G194=0,0,Inputs!I229*Inputs!I122*Inputs!D48*Inputs!D13*'GM Alloc Factors'!G10/('(Other Computations)'!G194+'(Other Computations)'!G207))</f>
        <v>0</v>
      </c>
      <c r="H1246" s="76">
        <f>IF('(Other Computations)'!H194=0,0,Inputs!J229*Inputs!J122*Inputs!D48*Inputs!D13*'GM Alloc Factors'!H10/('(Other Computations)'!H194+'(Other Computations)'!H207))</f>
        <v>0</v>
      </c>
      <c r="I1246" s="76">
        <f>IF('(Other Computations)'!I194=0,0,Inputs!K229*Inputs!K122*Inputs!D48*Inputs!D13*'GM Alloc Factors'!I10/('(Other Computations)'!I194+'(Other Computations)'!I207))</f>
        <v>0</v>
      </c>
      <c r="J1246" s="76">
        <f>IF('(Other Computations)'!J194=0,0,Inputs!L229*Inputs!L122*Inputs!D48*Inputs!D13*'GM Alloc Factors'!J10/('(Other Computations)'!J194+'(Other Computations)'!J207))</f>
        <v>0</v>
      </c>
      <c r="K1246" s="43">
        <f t="shared" si="203"/>
        <v>0</v>
      </c>
    </row>
    <row r="1247" spans="1:11" ht="12.75" customHeight="1">
      <c r="A1247" s="61" t="str">
        <f>"         "&amp;Labels!B78</f>
        <v xml:space="preserve">         Customer 10</v>
      </c>
      <c r="B1247" s="76">
        <f>IF('(Other Computations)'!B195=0,0,Inputs!D230*Inputs!D123*Inputs!D49*Inputs!D13*'GM Alloc Factors'!B10/('(Other Computations)'!B195+'(Other Computations)'!B208))</f>
        <v>0</v>
      </c>
      <c r="C1247" s="76">
        <f>IF('(Other Computations)'!C195=0,0,Inputs!E230*Inputs!E123*Inputs!D49*Inputs!D13*'GM Alloc Factors'!C10/('(Other Computations)'!C195+'(Other Computations)'!C208))</f>
        <v>0</v>
      </c>
      <c r="D1247" s="76">
        <f>IF('(Other Computations)'!D195=0,0,Inputs!F230*Inputs!F123*Inputs!D49*Inputs!D13*'GM Alloc Factors'!D10/('(Other Computations)'!D195+'(Other Computations)'!D208))</f>
        <v>0</v>
      </c>
      <c r="E1247" s="76">
        <f>IF('(Other Computations)'!E195=0,0,Inputs!G230*Inputs!G123*Inputs!D49*Inputs!D13*'GM Alloc Factors'!E10/('(Other Computations)'!E195+'(Other Computations)'!E208))</f>
        <v>0</v>
      </c>
      <c r="F1247" s="43">
        <f t="shared" si="202"/>
        <v>0</v>
      </c>
      <c r="G1247" s="76">
        <f>IF('(Other Computations)'!G195=0,0,Inputs!I230*Inputs!I123*Inputs!D49*Inputs!D13*'GM Alloc Factors'!G10/('(Other Computations)'!G195+'(Other Computations)'!G208))</f>
        <v>0</v>
      </c>
      <c r="H1247" s="76">
        <f>IF('(Other Computations)'!H195=0,0,Inputs!J230*Inputs!J123*Inputs!D49*Inputs!D13*'GM Alloc Factors'!H10/('(Other Computations)'!H195+'(Other Computations)'!H208))</f>
        <v>0</v>
      </c>
      <c r="I1247" s="76">
        <f>IF('(Other Computations)'!I195=0,0,Inputs!K230*Inputs!K123*Inputs!D49*Inputs!D13*'GM Alloc Factors'!I10/('(Other Computations)'!I195+'(Other Computations)'!I208))</f>
        <v>0</v>
      </c>
      <c r="J1247" s="76">
        <f>IF('(Other Computations)'!J195=0,0,Inputs!L230*Inputs!L123*Inputs!D49*Inputs!D13*'GM Alloc Factors'!J10/('(Other Computations)'!J195+'(Other Computations)'!J208))</f>
        <v>0</v>
      </c>
      <c r="K1247" s="43">
        <f t="shared" si="203"/>
        <v>0</v>
      </c>
    </row>
    <row r="1248" spans="1:11" ht="12.75" customHeight="1">
      <c r="A1248" s="61" t="str">
        <f>"         "&amp;Labels!C68</f>
        <v xml:space="preserve">         Total</v>
      </c>
      <c r="B1248" s="84">
        <f>SUM(B1238:B1247)</f>
        <v>0</v>
      </c>
      <c r="C1248" s="84">
        <f>SUM(C1238:C1247)</f>
        <v>0</v>
      </c>
      <c r="D1248" s="84">
        <f>SUM(D1238:D1247)</f>
        <v>0</v>
      </c>
      <c r="E1248" s="84">
        <f>SUM(E1238:E1247)</f>
        <v>0</v>
      </c>
      <c r="F1248" s="43">
        <f t="shared" si="202"/>
        <v>0</v>
      </c>
      <c r="G1248" s="84">
        <f>SUM(G1238:G1247)</f>
        <v>0</v>
      </c>
      <c r="H1248" s="84">
        <f>SUM(H1238:H1247)</f>
        <v>0</v>
      </c>
      <c r="I1248" s="84">
        <f>SUM(I1238:I1247)</f>
        <v>0</v>
      </c>
      <c r="J1248" s="84">
        <f>SUM(J1238:J1247)</f>
        <v>0</v>
      </c>
      <c r="K1248" s="43">
        <f t="shared" si="203"/>
        <v>0</v>
      </c>
    </row>
    <row r="1249" spans="1:11" ht="12.75" customHeight="1">
      <c r="A1249" s="61" t="str">
        <f>"      "&amp;Labels!B86</f>
        <v xml:space="preserve">      Q 2</v>
      </c>
      <c r="B1249" s="84"/>
      <c r="C1249" s="84"/>
      <c r="D1249" s="84"/>
      <c r="E1249" s="84"/>
      <c r="F1249" s="43"/>
      <c r="G1249" s="84"/>
      <c r="H1249" s="84"/>
      <c r="I1249" s="84"/>
      <c r="J1249" s="84"/>
      <c r="K1249" s="43"/>
    </row>
    <row r="1250" spans="1:11" ht="12.75" customHeight="1">
      <c r="A1250" s="61" t="str">
        <f>"         "&amp;Labels!B69</f>
        <v xml:space="preserve">         Customer 1</v>
      </c>
      <c r="B1250" s="76">
        <f>IF('(Other Computations)'!B186=0,0,Inputs!D221*Inputs!D114*Inputs!E40*Inputs!D13*'GM Alloc Factors'!B11/('(Other Computations)'!B186+'(Other Computations)'!B199))</f>
        <v>0</v>
      </c>
      <c r="C1250" s="76">
        <f>IF('(Other Computations)'!C186=0,0,Inputs!E221*Inputs!E114*Inputs!E40*Inputs!D13*'GM Alloc Factors'!C11/('(Other Computations)'!C186+'(Other Computations)'!C199))</f>
        <v>0</v>
      </c>
      <c r="D1250" s="76">
        <f>IF('(Other Computations)'!D186=0,0,Inputs!F221*Inputs!F114*Inputs!E40*Inputs!D13*'GM Alloc Factors'!D11/('(Other Computations)'!D186+'(Other Computations)'!D199))</f>
        <v>0</v>
      </c>
      <c r="E1250" s="76">
        <f>IF('(Other Computations)'!E186=0,0,Inputs!G221*Inputs!G114*Inputs!E40*Inputs!D13*'GM Alloc Factors'!E11/('(Other Computations)'!E186+'(Other Computations)'!E199))</f>
        <v>0</v>
      </c>
      <c r="F1250" s="43">
        <f t="shared" ref="F1250:F1260" si="204">SUM(B1250:E1250)</f>
        <v>0</v>
      </c>
      <c r="G1250" s="76">
        <f>IF('(Other Computations)'!G186=0,0,Inputs!I221*Inputs!I114*Inputs!E40*Inputs!D13*'GM Alloc Factors'!G11/('(Other Computations)'!G186+'(Other Computations)'!G199))</f>
        <v>0</v>
      </c>
      <c r="H1250" s="76">
        <f>IF('(Other Computations)'!H186=0,0,Inputs!J221*Inputs!J114*Inputs!E40*Inputs!D13*'GM Alloc Factors'!H11/('(Other Computations)'!H186+'(Other Computations)'!H199))</f>
        <v>0</v>
      </c>
      <c r="I1250" s="76">
        <f>IF('(Other Computations)'!I186=0,0,Inputs!K221*Inputs!K114*Inputs!E40*Inputs!D13*'GM Alloc Factors'!I11/('(Other Computations)'!I186+'(Other Computations)'!I199))</f>
        <v>0</v>
      </c>
      <c r="J1250" s="76">
        <f>IF('(Other Computations)'!J186=0,0,Inputs!L221*Inputs!L114*Inputs!E40*Inputs!D13*'GM Alloc Factors'!J11/('(Other Computations)'!J186+'(Other Computations)'!J199))</f>
        <v>0</v>
      </c>
      <c r="K1250" s="43">
        <f t="shared" ref="K1250:K1260" si="205">SUM(G1250:J1250)</f>
        <v>0</v>
      </c>
    </row>
    <row r="1251" spans="1:11" ht="12.75" customHeight="1">
      <c r="A1251" s="61" t="str">
        <f>"         "&amp;Labels!B70</f>
        <v xml:space="preserve">         Customer 2</v>
      </c>
      <c r="B1251" s="76">
        <f>IF('(Other Computations)'!B187=0,0,Inputs!D222*Inputs!D115*Inputs!E41*Inputs!D13*'GM Alloc Factors'!B11/('(Other Computations)'!B187+'(Other Computations)'!B200))</f>
        <v>0</v>
      </c>
      <c r="C1251" s="76">
        <f>IF('(Other Computations)'!C187=0,0,Inputs!E222*Inputs!E115*Inputs!E41*Inputs!D13*'GM Alloc Factors'!C11/('(Other Computations)'!C187+'(Other Computations)'!C200))</f>
        <v>0</v>
      </c>
      <c r="D1251" s="76">
        <f>IF('(Other Computations)'!D187=0,0,Inputs!F222*Inputs!F115*Inputs!E41*Inputs!D13*'GM Alloc Factors'!D11/('(Other Computations)'!D187+'(Other Computations)'!D200))</f>
        <v>0</v>
      </c>
      <c r="E1251" s="76">
        <f>IF('(Other Computations)'!E187=0,0,Inputs!G222*Inputs!G115*Inputs!E41*Inputs!D13*'GM Alloc Factors'!E11/('(Other Computations)'!E187+'(Other Computations)'!E200))</f>
        <v>0</v>
      </c>
      <c r="F1251" s="43">
        <f t="shared" si="204"/>
        <v>0</v>
      </c>
      <c r="G1251" s="76">
        <f>IF('(Other Computations)'!G187=0,0,Inputs!I222*Inputs!I115*Inputs!E41*Inputs!D13*'GM Alloc Factors'!G11/('(Other Computations)'!G187+'(Other Computations)'!G200))</f>
        <v>0</v>
      </c>
      <c r="H1251" s="76">
        <f>IF('(Other Computations)'!H187=0,0,Inputs!J222*Inputs!J115*Inputs!E41*Inputs!D13*'GM Alloc Factors'!H11/('(Other Computations)'!H187+'(Other Computations)'!H200))</f>
        <v>0</v>
      </c>
      <c r="I1251" s="76">
        <f>IF('(Other Computations)'!I187=0,0,Inputs!K222*Inputs!K115*Inputs!E41*Inputs!D13*'GM Alloc Factors'!I11/('(Other Computations)'!I187+'(Other Computations)'!I200))</f>
        <v>0</v>
      </c>
      <c r="J1251" s="76">
        <f>IF('(Other Computations)'!J187=0,0,Inputs!L222*Inputs!L115*Inputs!E41*Inputs!D13*'GM Alloc Factors'!J11/('(Other Computations)'!J187+'(Other Computations)'!J200))</f>
        <v>0</v>
      </c>
      <c r="K1251" s="43">
        <f t="shared" si="205"/>
        <v>0</v>
      </c>
    </row>
    <row r="1252" spans="1:11" ht="12.75" customHeight="1">
      <c r="A1252" s="61" t="str">
        <f>"         "&amp;Labels!B71</f>
        <v xml:space="preserve">         Customer 3</v>
      </c>
      <c r="B1252" s="76">
        <f>IF('(Other Computations)'!B188=0,0,Inputs!D223*Inputs!D116*Inputs!E42*Inputs!D13*'GM Alloc Factors'!B11/('(Other Computations)'!B188+'(Other Computations)'!B201))</f>
        <v>0</v>
      </c>
      <c r="C1252" s="76">
        <f>IF('(Other Computations)'!C188=0,0,Inputs!E223*Inputs!E116*Inputs!E42*Inputs!D13*'GM Alloc Factors'!C11/('(Other Computations)'!C188+'(Other Computations)'!C201))</f>
        <v>0</v>
      </c>
      <c r="D1252" s="76">
        <f>IF('(Other Computations)'!D188=0,0,Inputs!F223*Inputs!F116*Inputs!E42*Inputs!D13*'GM Alloc Factors'!D11/('(Other Computations)'!D188+'(Other Computations)'!D201))</f>
        <v>0</v>
      </c>
      <c r="E1252" s="76">
        <f>IF('(Other Computations)'!E188=0,0,Inputs!G223*Inputs!G116*Inputs!E42*Inputs!D13*'GM Alloc Factors'!E11/('(Other Computations)'!E188+'(Other Computations)'!E201))</f>
        <v>0</v>
      </c>
      <c r="F1252" s="43">
        <f t="shared" si="204"/>
        <v>0</v>
      </c>
      <c r="G1252" s="76">
        <f>IF('(Other Computations)'!G188=0,0,Inputs!I223*Inputs!I116*Inputs!E42*Inputs!D13*'GM Alloc Factors'!G11/('(Other Computations)'!G188+'(Other Computations)'!G201))</f>
        <v>0</v>
      </c>
      <c r="H1252" s="76">
        <f>IF('(Other Computations)'!H188=0,0,Inputs!J223*Inputs!J116*Inputs!E42*Inputs!D13*'GM Alloc Factors'!H11/('(Other Computations)'!H188+'(Other Computations)'!H201))</f>
        <v>0</v>
      </c>
      <c r="I1252" s="76">
        <f>IF('(Other Computations)'!I188=0,0,Inputs!K223*Inputs!K116*Inputs!E42*Inputs!D13*'GM Alloc Factors'!I11/('(Other Computations)'!I188+'(Other Computations)'!I201))</f>
        <v>0</v>
      </c>
      <c r="J1252" s="76">
        <f>IF('(Other Computations)'!J188=0,0,Inputs!L223*Inputs!L116*Inputs!E42*Inputs!D13*'GM Alloc Factors'!J11/('(Other Computations)'!J188+'(Other Computations)'!J201))</f>
        <v>0</v>
      </c>
      <c r="K1252" s="43">
        <f t="shared" si="205"/>
        <v>0</v>
      </c>
    </row>
    <row r="1253" spans="1:11" ht="12.75" customHeight="1">
      <c r="A1253" s="61" t="str">
        <f>"         "&amp;Labels!B72</f>
        <v xml:space="preserve">         Customer 4</v>
      </c>
      <c r="B1253" s="76">
        <f>IF('(Other Computations)'!B189=0,0,Inputs!D224*Inputs!D117*Inputs!E43*Inputs!D13*'GM Alloc Factors'!B11/('(Other Computations)'!B189+'(Other Computations)'!B202))</f>
        <v>0</v>
      </c>
      <c r="C1253" s="76">
        <f>IF('(Other Computations)'!C189=0,0,Inputs!E224*Inputs!E117*Inputs!E43*Inputs!D13*'GM Alloc Factors'!C11/('(Other Computations)'!C189+'(Other Computations)'!C202))</f>
        <v>0</v>
      </c>
      <c r="D1253" s="76">
        <f>IF('(Other Computations)'!D189=0,0,Inputs!F224*Inputs!F117*Inputs!E43*Inputs!D13*'GM Alloc Factors'!D11/('(Other Computations)'!D189+'(Other Computations)'!D202))</f>
        <v>0</v>
      </c>
      <c r="E1253" s="76">
        <f>IF('(Other Computations)'!E189=0,0,Inputs!G224*Inputs!G117*Inputs!E43*Inputs!D13*'GM Alloc Factors'!E11/('(Other Computations)'!E189+'(Other Computations)'!E202))</f>
        <v>0</v>
      </c>
      <c r="F1253" s="43">
        <f t="shared" si="204"/>
        <v>0</v>
      </c>
      <c r="G1253" s="76">
        <f>IF('(Other Computations)'!G189=0,0,Inputs!I224*Inputs!I117*Inputs!E43*Inputs!D13*'GM Alloc Factors'!G11/('(Other Computations)'!G189+'(Other Computations)'!G202))</f>
        <v>0</v>
      </c>
      <c r="H1253" s="76">
        <f>IF('(Other Computations)'!H189=0,0,Inputs!J224*Inputs!J117*Inputs!E43*Inputs!D13*'GM Alloc Factors'!H11/('(Other Computations)'!H189+'(Other Computations)'!H202))</f>
        <v>0</v>
      </c>
      <c r="I1253" s="76">
        <f>IF('(Other Computations)'!I189=0,0,Inputs!K224*Inputs!K117*Inputs!E43*Inputs!D13*'GM Alloc Factors'!I11/('(Other Computations)'!I189+'(Other Computations)'!I202))</f>
        <v>0</v>
      </c>
      <c r="J1253" s="76">
        <f>IF('(Other Computations)'!J189=0,0,Inputs!L224*Inputs!L117*Inputs!E43*Inputs!D13*'GM Alloc Factors'!J11/('(Other Computations)'!J189+'(Other Computations)'!J202))</f>
        <v>0</v>
      </c>
      <c r="K1253" s="43">
        <f t="shared" si="205"/>
        <v>0</v>
      </c>
    </row>
    <row r="1254" spans="1:11" ht="12.75" customHeight="1">
      <c r="A1254" s="61" t="str">
        <f>"         "&amp;Labels!B73</f>
        <v xml:space="preserve">         Customer 5</v>
      </c>
      <c r="B1254" s="76">
        <f>IF('(Other Computations)'!B190=0,0,Inputs!D225*Inputs!D118*Inputs!E44*Inputs!D13*'GM Alloc Factors'!B11/('(Other Computations)'!B190+'(Other Computations)'!B203))</f>
        <v>0</v>
      </c>
      <c r="C1254" s="76">
        <f>IF('(Other Computations)'!C190=0,0,Inputs!E225*Inputs!E118*Inputs!E44*Inputs!D13*'GM Alloc Factors'!C11/('(Other Computations)'!C190+'(Other Computations)'!C203))</f>
        <v>0</v>
      </c>
      <c r="D1254" s="76">
        <f>IF('(Other Computations)'!D190=0,0,Inputs!F225*Inputs!F118*Inputs!E44*Inputs!D13*'GM Alloc Factors'!D11/('(Other Computations)'!D190+'(Other Computations)'!D203))</f>
        <v>0</v>
      </c>
      <c r="E1254" s="76">
        <f>IF('(Other Computations)'!E190=0,0,Inputs!G225*Inputs!G118*Inputs!E44*Inputs!D13*'GM Alloc Factors'!E11/('(Other Computations)'!E190+'(Other Computations)'!E203))</f>
        <v>0</v>
      </c>
      <c r="F1254" s="43">
        <f t="shared" si="204"/>
        <v>0</v>
      </c>
      <c r="G1254" s="76">
        <f>IF('(Other Computations)'!G190=0,0,Inputs!I225*Inputs!I118*Inputs!E44*Inputs!D13*'GM Alloc Factors'!G11/('(Other Computations)'!G190+'(Other Computations)'!G203))</f>
        <v>0</v>
      </c>
      <c r="H1254" s="76">
        <f>IF('(Other Computations)'!H190=0,0,Inputs!J225*Inputs!J118*Inputs!E44*Inputs!D13*'GM Alloc Factors'!H11/('(Other Computations)'!H190+'(Other Computations)'!H203))</f>
        <v>0</v>
      </c>
      <c r="I1254" s="76">
        <f>IF('(Other Computations)'!I190=0,0,Inputs!K225*Inputs!K118*Inputs!E44*Inputs!D13*'GM Alloc Factors'!I11/('(Other Computations)'!I190+'(Other Computations)'!I203))</f>
        <v>0</v>
      </c>
      <c r="J1254" s="76">
        <f>IF('(Other Computations)'!J190=0,0,Inputs!L225*Inputs!L118*Inputs!E44*Inputs!D13*'GM Alloc Factors'!J11/('(Other Computations)'!J190+'(Other Computations)'!J203))</f>
        <v>0</v>
      </c>
      <c r="K1254" s="43">
        <f t="shared" si="205"/>
        <v>0</v>
      </c>
    </row>
    <row r="1255" spans="1:11" ht="12.75" customHeight="1">
      <c r="A1255" s="61" t="str">
        <f>"         "&amp;Labels!B74</f>
        <v xml:space="preserve">         Customer 6</v>
      </c>
      <c r="B1255" s="76">
        <f>IF('(Other Computations)'!B191=0,0,Inputs!D226*Inputs!D119*Inputs!E45*Inputs!D13*'GM Alloc Factors'!B11/('(Other Computations)'!B191+'(Other Computations)'!B204))</f>
        <v>0</v>
      </c>
      <c r="C1255" s="76">
        <f>IF('(Other Computations)'!C191=0,0,Inputs!E226*Inputs!E119*Inputs!E45*Inputs!D13*'GM Alloc Factors'!C11/('(Other Computations)'!C191+'(Other Computations)'!C204))</f>
        <v>0</v>
      </c>
      <c r="D1255" s="76">
        <f>IF('(Other Computations)'!D191=0,0,Inputs!F226*Inputs!F119*Inputs!E45*Inputs!D13*'GM Alloc Factors'!D11/('(Other Computations)'!D191+'(Other Computations)'!D204))</f>
        <v>0</v>
      </c>
      <c r="E1255" s="76">
        <f>IF('(Other Computations)'!E191=0,0,Inputs!G226*Inputs!G119*Inputs!E45*Inputs!D13*'GM Alloc Factors'!E11/('(Other Computations)'!E191+'(Other Computations)'!E204))</f>
        <v>0</v>
      </c>
      <c r="F1255" s="43">
        <f t="shared" si="204"/>
        <v>0</v>
      </c>
      <c r="G1255" s="76">
        <f>IF('(Other Computations)'!G191=0,0,Inputs!I226*Inputs!I119*Inputs!E45*Inputs!D13*'GM Alloc Factors'!G11/('(Other Computations)'!G191+'(Other Computations)'!G204))</f>
        <v>0</v>
      </c>
      <c r="H1255" s="76">
        <f>IF('(Other Computations)'!H191=0,0,Inputs!J226*Inputs!J119*Inputs!E45*Inputs!D13*'GM Alloc Factors'!H11/('(Other Computations)'!H191+'(Other Computations)'!H204))</f>
        <v>0</v>
      </c>
      <c r="I1255" s="76">
        <f>IF('(Other Computations)'!I191=0,0,Inputs!K226*Inputs!K119*Inputs!E45*Inputs!D13*'GM Alloc Factors'!I11/('(Other Computations)'!I191+'(Other Computations)'!I204))</f>
        <v>0</v>
      </c>
      <c r="J1255" s="76">
        <f>IF('(Other Computations)'!J191=0,0,Inputs!L226*Inputs!L119*Inputs!E45*Inputs!D13*'GM Alloc Factors'!J11/('(Other Computations)'!J191+'(Other Computations)'!J204))</f>
        <v>0</v>
      </c>
      <c r="K1255" s="43">
        <f t="shared" si="205"/>
        <v>0</v>
      </c>
    </row>
    <row r="1256" spans="1:11" ht="12.75" customHeight="1">
      <c r="A1256" s="61" t="str">
        <f>"         "&amp;Labels!B75</f>
        <v xml:space="preserve">         Customer 7</v>
      </c>
      <c r="B1256" s="76">
        <f>IF('(Other Computations)'!B192=0,0,Inputs!D227*Inputs!D120*Inputs!E46*Inputs!D13*'GM Alloc Factors'!B11/('(Other Computations)'!B192+'(Other Computations)'!B205))</f>
        <v>0</v>
      </c>
      <c r="C1256" s="76">
        <f>IF('(Other Computations)'!C192=0,0,Inputs!E227*Inputs!E120*Inputs!E46*Inputs!D13*'GM Alloc Factors'!C11/('(Other Computations)'!C192+'(Other Computations)'!C205))</f>
        <v>0</v>
      </c>
      <c r="D1256" s="76">
        <f>IF('(Other Computations)'!D192=0,0,Inputs!F227*Inputs!F120*Inputs!E46*Inputs!D13*'GM Alloc Factors'!D11/('(Other Computations)'!D192+'(Other Computations)'!D205))</f>
        <v>0</v>
      </c>
      <c r="E1256" s="76">
        <f>IF('(Other Computations)'!E192=0,0,Inputs!G227*Inputs!G120*Inputs!E46*Inputs!D13*'GM Alloc Factors'!E11/('(Other Computations)'!E192+'(Other Computations)'!E205))</f>
        <v>0</v>
      </c>
      <c r="F1256" s="43">
        <f t="shared" si="204"/>
        <v>0</v>
      </c>
      <c r="G1256" s="76">
        <f>IF('(Other Computations)'!G192=0,0,Inputs!I227*Inputs!I120*Inputs!E46*Inputs!D13*'GM Alloc Factors'!G11/('(Other Computations)'!G192+'(Other Computations)'!G205))</f>
        <v>0</v>
      </c>
      <c r="H1256" s="76">
        <f>IF('(Other Computations)'!H192=0,0,Inputs!J227*Inputs!J120*Inputs!E46*Inputs!D13*'GM Alloc Factors'!H11/('(Other Computations)'!H192+'(Other Computations)'!H205))</f>
        <v>0</v>
      </c>
      <c r="I1256" s="76">
        <f>IF('(Other Computations)'!I192=0,0,Inputs!K227*Inputs!K120*Inputs!E46*Inputs!D13*'GM Alloc Factors'!I11/('(Other Computations)'!I192+'(Other Computations)'!I205))</f>
        <v>0</v>
      </c>
      <c r="J1256" s="76">
        <f>IF('(Other Computations)'!J192=0,0,Inputs!L227*Inputs!L120*Inputs!E46*Inputs!D13*'GM Alloc Factors'!J11/('(Other Computations)'!J192+'(Other Computations)'!J205))</f>
        <v>0</v>
      </c>
      <c r="K1256" s="43">
        <f t="shared" si="205"/>
        <v>0</v>
      </c>
    </row>
    <row r="1257" spans="1:11" ht="12.75" customHeight="1">
      <c r="A1257" s="61" t="str">
        <f>"         "&amp;Labels!B76</f>
        <v xml:space="preserve">         Customer 8</v>
      </c>
      <c r="B1257" s="76">
        <f>IF('(Other Computations)'!B193=0,0,Inputs!D228*Inputs!D121*Inputs!E47*Inputs!D13*'GM Alloc Factors'!B11/('(Other Computations)'!B193+'(Other Computations)'!B206))</f>
        <v>0</v>
      </c>
      <c r="C1257" s="76">
        <f>IF('(Other Computations)'!C193=0,0,Inputs!E228*Inputs!E121*Inputs!E47*Inputs!D13*'GM Alloc Factors'!C11/('(Other Computations)'!C193+'(Other Computations)'!C206))</f>
        <v>0</v>
      </c>
      <c r="D1257" s="76">
        <f>IF('(Other Computations)'!D193=0,0,Inputs!F228*Inputs!F121*Inputs!E47*Inputs!D13*'GM Alloc Factors'!D11/('(Other Computations)'!D193+'(Other Computations)'!D206))</f>
        <v>0</v>
      </c>
      <c r="E1257" s="76">
        <f>IF('(Other Computations)'!E193=0,0,Inputs!G228*Inputs!G121*Inputs!E47*Inputs!D13*'GM Alloc Factors'!E11/('(Other Computations)'!E193+'(Other Computations)'!E206))</f>
        <v>0</v>
      </c>
      <c r="F1257" s="43">
        <f t="shared" si="204"/>
        <v>0</v>
      </c>
      <c r="G1257" s="76">
        <f>IF('(Other Computations)'!G193=0,0,Inputs!I228*Inputs!I121*Inputs!E47*Inputs!D13*'GM Alloc Factors'!G11/('(Other Computations)'!G193+'(Other Computations)'!G206))</f>
        <v>0</v>
      </c>
      <c r="H1257" s="76">
        <f>IF('(Other Computations)'!H193=0,0,Inputs!J228*Inputs!J121*Inputs!E47*Inputs!D13*'GM Alloc Factors'!H11/('(Other Computations)'!H193+'(Other Computations)'!H206))</f>
        <v>0</v>
      </c>
      <c r="I1257" s="76">
        <f>IF('(Other Computations)'!I193=0,0,Inputs!K228*Inputs!K121*Inputs!E47*Inputs!D13*'GM Alloc Factors'!I11/('(Other Computations)'!I193+'(Other Computations)'!I206))</f>
        <v>0</v>
      </c>
      <c r="J1257" s="76">
        <f>IF('(Other Computations)'!J193=0,0,Inputs!L228*Inputs!L121*Inputs!E47*Inputs!D13*'GM Alloc Factors'!J11/('(Other Computations)'!J193+'(Other Computations)'!J206))</f>
        <v>0</v>
      </c>
      <c r="K1257" s="43">
        <f t="shared" si="205"/>
        <v>0</v>
      </c>
    </row>
    <row r="1258" spans="1:11" ht="12.75" customHeight="1">
      <c r="A1258" s="61" t="str">
        <f>"         "&amp;Labels!B77</f>
        <v xml:space="preserve">         Customer 9</v>
      </c>
      <c r="B1258" s="76">
        <f>IF('(Other Computations)'!B194=0,0,Inputs!D229*Inputs!D122*Inputs!E48*Inputs!D13*'GM Alloc Factors'!B11/('(Other Computations)'!B194+'(Other Computations)'!B207))</f>
        <v>0</v>
      </c>
      <c r="C1258" s="76">
        <f>IF('(Other Computations)'!C194=0,0,Inputs!E229*Inputs!E122*Inputs!E48*Inputs!D13*'GM Alloc Factors'!C11/('(Other Computations)'!C194+'(Other Computations)'!C207))</f>
        <v>0</v>
      </c>
      <c r="D1258" s="76">
        <f>IF('(Other Computations)'!D194=0,0,Inputs!F229*Inputs!F122*Inputs!E48*Inputs!D13*'GM Alloc Factors'!D11/('(Other Computations)'!D194+'(Other Computations)'!D207))</f>
        <v>0</v>
      </c>
      <c r="E1258" s="76">
        <f>IF('(Other Computations)'!E194=0,0,Inputs!G229*Inputs!G122*Inputs!E48*Inputs!D13*'GM Alloc Factors'!E11/('(Other Computations)'!E194+'(Other Computations)'!E207))</f>
        <v>0</v>
      </c>
      <c r="F1258" s="43">
        <f t="shared" si="204"/>
        <v>0</v>
      </c>
      <c r="G1258" s="76">
        <f>IF('(Other Computations)'!G194=0,0,Inputs!I229*Inputs!I122*Inputs!E48*Inputs!D13*'GM Alloc Factors'!G11/('(Other Computations)'!G194+'(Other Computations)'!G207))</f>
        <v>0</v>
      </c>
      <c r="H1258" s="76">
        <f>IF('(Other Computations)'!H194=0,0,Inputs!J229*Inputs!J122*Inputs!E48*Inputs!D13*'GM Alloc Factors'!H11/('(Other Computations)'!H194+'(Other Computations)'!H207))</f>
        <v>0</v>
      </c>
      <c r="I1258" s="76">
        <f>IF('(Other Computations)'!I194=0,0,Inputs!K229*Inputs!K122*Inputs!E48*Inputs!D13*'GM Alloc Factors'!I11/('(Other Computations)'!I194+'(Other Computations)'!I207))</f>
        <v>0</v>
      </c>
      <c r="J1258" s="76">
        <f>IF('(Other Computations)'!J194=0,0,Inputs!L229*Inputs!L122*Inputs!E48*Inputs!D13*'GM Alloc Factors'!J11/('(Other Computations)'!J194+'(Other Computations)'!J207))</f>
        <v>0</v>
      </c>
      <c r="K1258" s="43">
        <f t="shared" si="205"/>
        <v>0</v>
      </c>
    </row>
    <row r="1259" spans="1:11" ht="12.75" customHeight="1">
      <c r="A1259" s="61" t="str">
        <f>"         "&amp;Labels!B78</f>
        <v xml:space="preserve">         Customer 10</v>
      </c>
      <c r="B1259" s="76">
        <f>IF('(Other Computations)'!B195=0,0,Inputs!D230*Inputs!D123*Inputs!E49*Inputs!D13*'GM Alloc Factors'!B11/('(Other Computations)'!B195+'(Other Computations)'!B208))</f>
        <v>0</v>
      </c>
      <c r="C1259" s="76">
        <f>IF('(Other Computations)'!C195=0,0,Inputs!E230*Inputs!E123*Inputs!E49*Inputs!D13*'GM Alloc Factors'!C11/('(Other Computations)'!C195+'(Other Computations)'!C208))</f>
        <v>0</v>
      </c>
      <c r="D1259" s="76">
        <f>IF('(Other Computations)'!D195=0,0,Inputs!F230*Inputs!F123*Inputs!E49*Inputs!D13*'GM Alloc Factors'!D11/('(Other Computations)'!D195+'(Other Computations)'!D208))</f>
        <v>0</v>
      </c>
      <c r="E1259" s="76">
        <f>IF('(Other Computations)'!E195=0,0,Inputs!G230*Inputs!G123*Inputs!E49*Inputs!D13*'GM Alloc Factors'!E11/('(Other Computations)'!E195+'(Other Computations)'!E208))</f>
        <v>0</v>
      </c>
      <c r="F1259" s="43">
        <f t="shared" si="204"/>
        <v>0</v>
      </c>
      <c r="G1259" s="76">
        <f>IF('(Other Computations)'!G195=0,0,Inputs!I230*Inputs!I123*Inputs!E49*Inputs!D13*'GM Alloc Factors'!G11/('(Other Computations)'!G195+'(Other Computations)'!G208))</f>
        <v>0</v>
      </c>
      <c r="H1259" s="76">
        <f>IF('(Other Computations)'!H195=0,0,Inputs!J230*Inputs!J123*Inputs!E49*Inputs!D13*'GM Alloc Factors'!H11/('(Other Computations)'!H195+'(Other Computations)'!H208))</f>
        <v>0</v>
      </c>
      <c r="I1259" s="76">
        <f>IF('(Other Computations)'!I195=0,0,Inputs!K230*Inputs!K123*Inputs!E49*Inputs!D13*'GM Alloc Factors'!I11/('(Other Computations)'!I195+'(Other Computations)'!I208))</f>
        <v>0</v>
      </c>
      <c r="J1259" s="76">
        <f>IF('(Other Computations)'!J195=0,0,Inputs!L230*Inputs!L123*Inputs!E49*Inputs!D13*'GM Alloc Factors'!J11/('(Other Computations)'!J195+'(Other Computations)'!J208))</f>
        <v>0</v>
      </c>
      <c r="K1259" s="43">
        <f t="shared" si="205"/>
        <v>0</v>
      </c>
    </row>
    <row r="1260" spans="1:11" ht="12.75" customHeight="1">
      <c r="A1260" s="61" t="str">
        <f>"         "&amp;Labels!C68</f>
        <v xml:space="preserve">         Total</v>
      </c>
      <c r="B1260" s="84">
        <f>SUM(B1250:B1259)</f>
        <v>0</v>
      </c>
      <c r="C1260" s="84">
        <f>SUM(C1250:C1259)</f>
        <v>0</v>
      </c>
      <c r="D1260" s="84">
        <f>SUM(D1250:D1259)</f>
        <v>0</v>
      </c>
      <c r="E1260" s="84">
        <f>SUM(E1250:E1259)</f>
        <v>0</v>
      </c>
      <c r="F1260" s="43">
        <f t="shared" si="204"/>
        <v>0</v>
      </c>
      <c r="G1260" s="84">
        <f>SUM(G1250:G1259)</f>
        <v>0</v>
      </c>
      <c r="H1260" s="84">
        <f>SUM(H1250:H1259)</f>
        <v>0</v>
      </c>
      <c r="I1260" s="84">
        <f>SUM(I1250:I1259)</f>
        <v>0</v>
      </c>
      <c r="J1260" s="84">
        <f>SUM(J1250:J1259)</f>
        <v>0</v>
      </c>
      <c r="K1260" s="43">
        <f t="shared" si="205"/>
        <v>0</v>
      </c>
    </row>
    <row r="1261" spans="1:11" ht="12.75" customHeight="1">
      <c r="A1261" s="61" t="str">
        <f>"      "&amp;Labels!B87</f>
        <v xml:space="preserve">      Q 3</v>
      </c>
      <c r="B1261" s="84"/>
      <c r="C1261" s="84"/>
      <c r="D1261" s="84"/>
      <c r="E1261" s="84"/>
      <c r="F1261" s="43"/>
      <c r="G1261" s="84"/>
      <c r="H1261" s="84"/>
      <c r="I1261" s="84"/>
      <c r="J1261" s="84"/>
      <c r="K1261" s="43"/>
    </row>
    <row r="1262" spans="1:11" ht="12.75" customHeight="1">
      <c r="A1262" s="61" t="str">
        <f>"         "&amp;Labels!B69</f>
        <v xml:space="preserve">         Customer 1</v>
      </c>
      <c r="B1262" s="76">
        <f>IF('(Other Computations)'!B186=0,0,Inputs!D221*Inputs!D114*Inputs!F40*Inputs!D13*'GM Alloc Factors'!B12/('(Other Computations)'!B186+'(Other Computations)'!B199))</f>
        <v>0</v>
      </c>
      <c r="C1262" s="76">
        <f>IF('(Other Computations)'!C186=0,0,Inputs!E221*Inputs!E114*Inputs!F40*Inputs!D13*'GM Alloc Factors'!C12/('(Other Computations)'!C186+'(Other Computations)'!C199))</f>
        <v>0</v>
      </c>
      <c r="D1262" s="76">
        <f>IF('(Other Computations)'!D186=0,0,Inputs!F221*Inputs!F114*Inputs!F40*Inputs!D13*'GM Alloc Factors'!D12/('(Other Computations)'!D186+'(Other Computations)'!D199))</f>
        <v>0</v>
      </c>
      <c r="E1262" s="76">
        <f>IF('(Other Computations)'!E186=0,0,Inputs!G221*Inputs!G114*Inputs!F40*Inputs!D13*'GM Alloc Factors'!E12/('(Other Computations)'!E186+'(Other Computations)'!E199))</f>
        <v>0</v>
      </c>
      <c r="F1262" s="43">
        <f t="shared" ref="F1262:F1272" si="206">SUM(B1262:E1262)</f>
        <v>0</v>
      </c>
      <c r="G1262" s="76">
        <f>IF('(Other Computations)'!G186=0,0,Inputs!I221*Inputs!I114*Inputs!F40*Inputs!D13*'GM Alloc Factors'!G12/('(Other Computations)'!G186+'(Other Computations)'!G199))</f>
        <v>0</v>
      </c>
      <c r="H1262" s="76">
        <f>IF('(Other Computations)'!H186=0,0,Inputs!J221*Inputs!J114*Inputs!F40*Inputs!D13*'GM Alloc Factors'!H12/('(Other Computations)'!H186+'(Other Computations)'!H199))</f>
        <v>0</v>
      </c>
      <c r="I1262" s="76">
        <f>IF('(Other Computations)'!I186=0,0,Inputs!K221*Inputs!K114*Inputs!F40*Inputs!D13*'GM Alloc Factors'!I12/('(Other Computations)'!I186+'(Other Computations)'!I199))</f>
        <v>0</v>
      </c>
      <c r="J1262" s="76">
        <f>IF('(Other Computations)'!J186=0,0,Inputs!L221*Inputs!L114*Inputs!F40*Inputs!D13*'GM Alloc Factors'!J12/('(Other Computations)'!J186+'(Other Computations)'!J199))</f>
        <v>0</v>
      </c>
      <c r="K1262" s="43">
        <f t="shared" ref="K1262:K1272" si="207">SUM(G1262:J1262)</f>
        <v>0</v>
      </c>
    </row>
    <row r="1263" spans="1:11" ht="12.75" customHeight="1">
      <c r="A1263" s="61" t="str">
        <f>"         "&amp;Labels!B70</f>
        <v xml:space="preserve">         Customer 2</v>
      </c>
      <c r="B1263" s="76">
        <f>IF('(Other Computations)'!B187=0,0,Inputs!D222*Inputs!D115*Inputs!F41*Inputs!D13*'GM Alloc Factors'!B12/('(Other Computations)'!B187+'(Other Computations)'!B200))</f>
        <v>0</v>
      </c>
      <c r="C1263" s="76">
        <f>IF('(Other Computations)'!C187=0,0,Inputs!E222*Inputs!E115*Inputs!F41*Inputs!D13*'GM Alloc Factors'!C12/('(Other Computations)'!C187+'(Other Computations)'!C200))</f>
        <v>0</v>
      </c>
      <c r="D1263" s="76">
        <f>IF('(Other Computations)'!D187=0,0,Inputs!F222*Inputs!F115*Inputs!F41*Inputs!D13*'GM Alloc Factors'!D12/('(Other Computations)'!D187+'(Other Computations)'!D200))</f>
        <v>0</v>
      </c>
      <c r="E1263" s="76">
        <f>IF('(Other Computations)'!E187=0,0,Inputs!G222*Inputs!G115*Inputs!F41*Inputs!D13*'GM Alloc Factors'!E12/('(Other Computations)'!E187+'(Other Computations)'!E200))</f>
        <v>0</v>
      </c>
      <c r="F1263" s="43">
        <f t="shared" si="206"/>
        <v>0</v>
      </c>
      <c r="G1263" s="76">
        <f>IF('(Other Computations)'!G187=0,0,Inputs!I222*Inputs!I115*Inputs!F41*Inputs!D13*'GM Alloc Factors'!G12/('(Other Computations)'!G187+'(Other Computations)'!G200))</f>
        <v>0</v>
      </c>
      <c r="H1263" s="76">
        <f>IF('(Other Computations)'!H187=0,0,Inputs!J222*Inputs!J115*Inputs!F41*Inputs!D13*'GM Alloc Factors'!H12/('(Other Computations)'!H187+'(Other Computations)'!H200))</f>
        <v>0</v>
      </c>
      <c r="I1263" s="76">
        <f>IF('(Other Computations)'!I187=0,0,Inputs!K222*Inputs!K115*Inputs!F41*Inputs!D13*'GM Alloc Factors'!I12/('(Other Computations)'!I187+'(Other Computations)'!I200))</f>
        <v>0</v>
      </c>
      <c r="J1263" s="76">
        <f>IF('(Other Computations)'!J187=0,0,Inputs!L222*Inputs!L115*Inputs!F41*Inputs!D13*'GM Alloc Factors'!J12/('(Other Computations)'!J187+'(Other Computations)'!J200))</f>
        <v>0</v>
      </c>
      <c r="K1263" s="43">
        <f t="shared" si="207"/>
        <v>0</v>
      </c>
    </row>
    <row r="1264" spans="1:11" ht="12.75" customHeight="1">
      <c r="A1264" s="61" t="str">
        <f>"         "&amp;Labels!B71</f>
        <v xml:space="preserve">         Customer 3</v>
      </c>
      <c r="B1264" s="76">
        <f>IF('(Other Computations)'!B188=0,0,Inputs!D223*Inputs!D116*Inputs!F42*Inputs!D13*'GM Alloc Factors'!B12/('(Other Computations)'!B188+'(Other Computations)'!B201))</f>
        <v>0</v>
      </c>
      <c r="C1264" s="76">
        <f>IF('(Other Computations)'!C188=0,0,Inputs!E223*Inputs!E116*Inputs!F42*Inputs!D13*'GM Alloc Factors'!C12/('(Other Computations)'!C188+'(Other Computations)'!C201))</f>
        <v>0</v>
      </c>
      <c r="D1264" s="76">
        <f>IF('(Other Computations)'!D188=0,0,Inputs!F223*Inputs!F116*Inputs!F42*Inputs!D13*'GM Alloc Factors'!D12/('(Other Computations)'!D188+'(Other Computations)'!D201))</f>
        <v>0</v>
      </c>
      <c r="E1264" s="76">
        <f>IF('(Other Computations)'!E188=0,0,Inputs!G223*Inputs!G116*Inputs!F42*Inputs!D13*'GM Alloc Factors'!E12/('(Other Computations)'!E188+'(Other Computations)'!E201))</f>
        <v>0</v>
      </c>
      <c r="F1264" s="43">
        <f t="shared" si="206"/>
        <v>0</v>
      </c>
      <c r="G1264" s="76">
        <f>IF('(Other Computations)'!G188=0,0,Inputs!I223*Inputs!I116*Inputs!F42*Inputs!D13*'GM Alloc Factors'!G12/('(Other Computations)'!G188+'(Other Computations)'!G201))</f>
        <v>0</v>
      </c>
      <c r="H1264" s="76">
        <f>IF('(Other Computations)'!H188=0,0,Inputs!J223*Inputs!J116*Inputs!F42*Inputs!D13*'GM Alloc Factors'!H12/('(Other Computations)'!H188+'(Other Computations)'!H201))</f>
        <v>0</v>
      </c>
      <c r="I1264" s="76">
        <f>IF('(Other Computations)'!I188=0,0,Inputs!K223*Inputs!K116*Inputs!F42*Inputs!D13*'GM Alloc Factors'!I12/('(Other Computations)'!I188+'(Other Computations)'!I201))</f>
        <v>0</v>
      </c>
      <c r="J1264" s="76">
        <f>IF('(Other Computations)'!J188=0,0,Inputs!L223*Inputs!L116*Inputs!F42*Inputs!D13*'GM Alloc Factors'!J12/('(Other Computations)'!J188+'(Other Computations)'!J201))</f>
        <v>0</v>
      </c>
      <c r="K1264" s="43">
        <f t="shared" si="207"/>
        <v>0</v>
      </c>
    </row>
    <row r="1265" spans="1:11" ht="12.75" customHeight="1">
      <c r="A1265" s="61" t="str">
        <f>"         "&amp;Labels!B72</f>
        <v xml:space="preserve">         Customer 4</v>
      </c>
      <c r="B1265" s="76">
        <f>IF('(Other Computations)'!B189=0,0,Inputs!D224*Inputs!D117*Inputs!F43*Inputs!D13*'GM Alloc Factors'!B12/('(Other Computations)'!B189+'(Other Computations)'!B202))</f>
        <v>0</v>
      </c>
      <c r="C1265" s="76">
        <f>IF('(Other Computations)'!C189=0,0,Inputs!E224*Inputs!E117*Inputs!F43*Inputs!D13*'GM Alloc Factors'!C12/('(Other Computations)'!C189+'(Other Computations)'!C202))</f>
        <v>0</v>
      </c>
      <c r="D1265" s="76">
        <f>IF('(Other Computations)'!D189=0,0,Inputs!F224*Inputs!F117*Inputs!F43*Inputs!D13*'GM Alloc Factors'!D12/('(Other Computations)'!D189+'(Other Computations)'!D202))</f>
        <v>0</v>
      </c>
      <c r="E1265" s="76">
        <f>IF('(Other Computations)'!E189=0,0,Inputs!G224*Inputs!G117*Inputs!F43*Inputs!D13*'GM Alloc Factors'!E12/('(Other Computations)'!E189+'(Other Computations)'!E202))</f>
        <v>0</v>
      </c>
      <c r="F1265" s="43">
        <f t="shared" si="206"/>
        <v>0</v>
      </c>
      <c r="G1265" s="76">
        <f>IF('(Other Computations)'!G189=0,0,Inputs!I224*Inputs!I117*Inputs!F43*Inputs!D13*'GM Alloc Factors'!G12/('(Other Computations)'!G189+'(Other Computations)'!G202))</f>
        <v>0</v>
      </c>
      <c r="H1265" s="76">
        <f>IF('(Other Computations)'!H189=0,0,Inputs!J224*Inputs!J117*Inputs!F43*Inputs!D13*'GM Alloc Factors'!H12/('(Other Computations)'!H189+'(Other Computations)'!H202))</f>
        <v>0</v>
      </c>
      <c r="I1265" s="76">
        <f>IF('(Other Computations)'!I189=0,0,Inputs!K224*Inputs!K117*Inputs!F43*Inputs!D13*'GM Alloc Factors'!I12/('(Other Computations)'!I189+'(Other Computations)'!I202))</f>
        <v>0</v>
      </c>
      <c r="J1265" s="76">
        <f>IF('(Other Computations)'!J189=0,0,Inputs!L224*Inputs!L117*Inputs!F43*Inputs!D13*'GM Alloc Factors'!J12/('(Other Computations)'!J189+'(Other Computations)'!J202))</f>
        <v>0</v>
      </c>
      <c r="K1265" s="43">
        <f t="shared" si="207"/>
        <v>0</v>
      </c>
    </row>
    <row r="1266" spans="1:11" ht="12.75" customHeight="1">
      <c r="A1266" s="61" t="str">
        <f>"         "&amp;Labels!B73</f>
        <v xml:space="preserve">         Customer 5</v>
      </c>
      <c r="B1266" s="76">
        <f>IF('(Other Computations)'!B190=0,0,Inputs!D225*Inputs!D118*Inputs!F44*Inputs!D13*'GM Alloc Factors'!B12/('(Other Computations)'!B190+'(Other Computations)'!B203))</f>
        <v>0</v>
      </c>
      <c r="C1266" s="76">
        <f>IF('(Other Computations)'!C190=0,0,Inputs!E225*Inputs!E118*Inputs!F44*Inputs!D13*'GM Alloc Factors'!C12/('(Other Computations)'!C190+'(Other Computations)'!C203))</f>
        <v>0</v>
      </c>
      <c r="D1266" s="76">
        <f>IF('(Other Computations)'!D190=0,0,Inputs!F225*Inputs!F118*Inputs!F44*Inputs!D13*'GM Alloc Factors'!D12/('(Other Computations)'!D190+'(Other Computations)'!D203))</f>
        <v>0</v>
      </c>
      <c r="E1266" s="76">
        <f>IF('(Other Computations)'!E190=0,0,Inputs!G225*Inputs!G118*Inputs!F44*Inputs!D13*'GM Alloc Factors'!E12/('(Other Computations)'!E190+'(Other Computations)'!E203))</f>
        <v>0</v>
      </c>
      <c r="F1266" s="43">
        <f t="shared" si="206"/>
        <v>0</v>
      </c>
      <c r="G1266" s="76">
        <f>IF('(Other Computations)'!G190=0,0,Inputs!I225*Inputs!I118*Inputs!F44*Inputs!D13*'GM Alloc Factors'!G12/('(Other Computations)'!G190+'(Other Computations)'!G203))</f>
        <v>0</v>
      </c>
      <c r="H1266" s="76">
        <f>IF('(Other Computations)'!H190=0,0,Inputs!J225*Inputs!J118*Inputs!F44*Inputs!D13*'GM Alloc Factors'!H12/('(Other Computations)'!H190+'(Other Computations)'!H203))</f>
        <v>0</v>
      </c>
      <c r="I1266" s="76">
        <f>IF('(Other Computations)'!I190=0,0,Inputs!K225*Inputs!K118*Inputs!F44*Inputs!D13*'GM Alloc Factors'!I12/('(Other Computations)'!I190+'(Other Computations)'!I203))</f>
        <v>0</v>
      </c>
      <c r="J1266" s="76">
        <f>IF('(Other Computations)'!J190=0,0,Inputs!L225*Inputs!L118*Inputs!F44*Inputs!D13*'GM Alloc Factors'!J12/('(Other Computations)'!J190+'(Other Computations)'!J203))</f>
        <v>0</v>
      </c>
      <c r="K1266" s="43">
        <f t="shared" si="207"/>
        <v>0</v>
      </c>
    </row>
    <row r="1267" spans="1:11" ht="12.75" customHeight="1">
      <c r="A1267" s="61" t="str">
        <f>"         "&amp;Labels!B74</f>
        <v xml:space="preserve">         Customer 6</v>
      </c>
      <c r="B1267" s="76">
        <f>IF('(Other Computations)'!B191=0,0,Inputs!D226*Inputs!D119*Inputs!F45*Inputs!D13*'GM Alloc Factors'!B12/('(Other Computations)'!B191+'(Other Computations)'!B204))</f>
        <v>0</v>
      </c>
      <c r="C1267" s="76">
        <f>IF('(Other Computations)'!C191=0,0,Inputs!E226*Inputs!E119*Inputs!F45*Inputs!D13*'GM Alloc Factors'!C12/('(Other Computations)'!C191+'(Other Computations)'!C204))</f>
        <v>0</v>
      </c>
      <c r="D1267" s="76">
        <f>IF('(Other Computations)'!D191=0,0,Inputs!F226*Inputs!F119*Inputs!F45*Inputs!D13*'GM Alloc Factors'!D12/('(Other Computations)'!D191+'(Other Computations)'!D204))</f>
        <v>0</v>
      </c>
      <c r="E1267" s="76">
        <f>IF('(Other Computations)'!E191=0,0,Inputs!G226*Inputs!G119*Inputs!F45*Inputs!D13*'GM Alloc Factors'!E12/('(Other Computations)'!E191+'(Other Computations)'!E204))</f>
        <v>0</v>
      </c>
      <c r="F1267" s="43">
        <f t="shared" si="206"/>
        <v>0</v>
      </c>
      <c r="G1267" s="76">
        <f>IF('(Other Computations)'!G191=0,0,Inputs!I226*Inputs!I119*Inputs!F45*Inputs!D13*'GM Alloc Factors'!G12/('(Other Computations)'!G191+'(Other Computations)'!G204))</f>
        <v>0</v>
      </c>
      <c r="H1267" s="76">
        <f>IF('(Other Computations)'!H191=0,0,Inputs!J226*Inputs!J119*Inputs!F45*Inputs!D13*'GM Alloc Factors'!H12/('(Other Computations)'!H191+'(Other Computations)'!H204))</f>
        <v>0</v>
      </c>
      <c r="I1267" s="76">
        <f>IF('(Other Computations)'!I191=0,0,Inputs!K226*Inputs!K119*Inputs!F45*Inputs!D13*'GM Alloc Factors'!I12/('(Other Computations)'!I191+'(Other Computations)'!I204))</f>
        <v>0</v>
      </c>
      <c r="J1267" s="76">
        <f>IF('(Other Computations)'!J191=0,0,Inputs!L226*Inputs!L119*Inputs!F45*Inputs!D13*'GM Alloc Factors'!J12/('(Other Computations)'!J191+'(Other Computations)'!J204))</f>
        <v>0</v>
      </c>
      <c r="K1267" s="43">
        <f t="shared" si="207"/>
        <v>0</v>
      </c>
    </row>
    <row r="1268" spans="1:11" ht="12.75" customHeight="1">
      <c r="A1268" s="61" t="str">
        <f>"         "&amp;Labels!B75</f>
        <v xml:space="preserve">         Customer 7</v>
      </c>
      <c r="B1268" s="76">
        <f>IF('(Other Computations)'!B192=0,0,Inputs!D227*Inputs!D120*Inputs!F46*Inputs!D13*'GM Alloc Factors'!B12/('(Other Computations)'!B192+'(Other Computations)'!B205))</f>
        <v>0</v>
      </c>
      <c r="C1268" s="76">
        <f>IF('(Other Computations)'!C192=0,0,Inputs!E227*Inputs!E120*Inputs!F46*Inputs!D13*'GM Alloc Factors'!C12/('(Other Computations)'!C192+'(Other Computations)'!C205))</f>
        <v>0</v>
      </c>
      <c r="D1268" s="76">
        <f>IF('(Other Computations)'!D192=0,0,Inputs!F227*Inputs!F120*Inputs!F46*Inputs!D13*'GM Alloc Factors'!D12/('(Other Computations)'!D192+'(Other Computations)'!D205))</f>
        <v>0</v>
      </c>
      <c r="E1268" s="76">
        <f>IF('(Other Computations)'!E192=0,0,Inputs!G227*Inputs!G120*Inputs!F46*Inputs!D13*'GM Alloc Factors'!E12/('(Other Computations)'!E192+'(Other Computations)'!E205))</f>
        <v>0</v>
      </c>
      <c r="F1268" s="43">
        <f t="shared" si="206"/>
        <v>0</v>
      </c>
      <c r="G1268" s="76">
        <f>IF('(Other Computations)'!G192=0,0,Inputs!I227*Inputs!I120*Inputs!F46*Inputs!D13*'GM Alloc Factors'!G12/('(Other Computations)'!G192+'(Other Computations)'!G205))</f>
        <v>0</v>
      </c>
      <c r="H1268" s="76">
        <f>IF('(Other Computations)'!H192=0,0,Inputs!J227*Inputs!J120*Inputs!F46*Inputs!D13*'GM Alloc Factors'!H12/('(Other Computations)'!H192+'(Other Computations)'!H205))</f>
        <v>0</v>
      </c>
      <c r="I1268" s="76">
        <f>IF('(Other Computations)'!I192=0,0,Inputs!K227*Inputs!K120*Inputs!F46*Inputs!D13*'GM Alloc Factors'!I12/('(Other Computations)'!I192+'(Other Computations)'!I205))</f>
        <v>0</v>
      </c>
      <c r="J1268" s="76">
        <f>IF('(Other Computations)'!J192=0,0,Inputs!L227*Inputs!L120*Inputs!F46*Inputs!D13*'GM Alloc Factors'!J12/('(Other Computations)'!J192+'(Other Computations)'!J205))</f>
        <v>0</v>
      </c>
      <c r="K1268" s="43">
        <f t="shared" si="207"/>
        <v>0</v>
      </c>
    </row>
    <row r="1269" spans="1:11" ht="12.75" customHeight="1">
      <c r="A1269" s="61" t="str">
        <f>"         "&amp;Labels!B76</f>
        <v xml:space="preserve">         Customer 8</v>
      </c>
      <c r="B1269" s="76">
        <f>IF('(Other Computations)'!B193=0,0,Inputs!D228*Inputs!D121*Inputs!F47*Inputs!D13*'GM Alloc Factors'!B12/('(Other Computations)'!B193+'(Other Computations)'!B206))</f>
        <v>0</v>
      </c>
      <c r="C1269" s="76">
        <f>IF('(Other Computations)'!C193=0,0,Inputs!E228*Inputs!E121*Inputs!F47*Inputs!D13*'GM Alloc Factors'!C12/('(Other Computations)'!C193+'(Other Computations)'!C206))</f>
        <v>0</v>
      </c>
      <c r="D1269" s="76">
        <f>IF('(Other Computations)'!D193=0,0,Inputs!F228*Inputs!F121*Inputs!F47*Inputs!D13*'GM Alloc Factors'!D12/('(Other Computations)'!D193+'(Other Computations)'!D206))</f>
        <v>0</v>
      </c>
      <c r="E1269" s="76">
        <f>IF('(Other Computations)'!E193=0,0,Inputs!G228*Inputs!G121*Inputs!F47*Inputs!D13*'GM Alloc Factors'!E12/('(Other Computations)'!E193+'(Other Computations)'!E206))</f>
        <v>0</v>
      </c>
      <c r="F1269" s="43">
        <f t="shared" si="206"/>
        <v>0</v>
      </c>
      <c r="G1269" s="76">
        <f>IF('(Other Computations)'!G193=0,0,Inputs!I228*Inputs!I121*Inputs!F47*Inputs!D13*'GM Alloc Factors'!G12/('(Other Computations)'!G193+'(Other Computations)'!G206))</f>
        <v>0</v>
      </c>
      <c r="H1269" s="76">
        <f>IF('(Other Computations)'!H193=0,0,Inputs!J228*Inputs!J121*Inputs!F47*Inputs!D13*'GM Alloc Factors'!H12/('(Other Computations)'!H193+'(Other Computations)'!H206))</f>
        <v>0</v>
      </c>
      <c r="I1269" s="76">
        <f>IF('(Other Computations)'!I193=0,0,Inputs!K228*Inputs!K121*Inputs!F47*Inputs!D13*'GM Alloc Factors'!I12/('(Other Computations)'!I193+'(Other Computations)'!I206))</f>
        <v>0</v>
      </c>
      <c r="J1269" s="76">
        <f>IF('(Other Computations)'!J193=0,0,Inputs!L228*Inputs!L121*Inputs!F47*Inputs!D13*'GM Alloc Factors'!J12/('(Other Computations)'!J193+'(Other Computations)'!J206))</f>
        <v>0</v>
      </c>
      <c r="K1269" s="43">
        <f t="shared" si="207"/>
        <v>0</v>
      </c>
    </row>
    <row r="1270" spans="1:11" ht="12.75" customHeight="1">
      <c r="A1270" s="61" t="str">
        <f>"         "&amp;Labels!B77</f>
        <v xml:space="preserve">         Customer 9</v>
      </c>
      <c r="B1270" s="76">
        <f>IF('(Other Computations)'!B194=0,0,Inputs!D229*Inputs!D122*Inputs!F48*Inputs!D13*'GM Alloc Factors'!B12/('(Other Computations)'!B194+'(Other Computations)'!B207))</f>
        <v>0</v>
      </c>
      <c r="C1270" s="76">
        <f>IF('(Other Computations)'!C194=0,0,Inputs!E229*Inputs!E122*Inputs!F48*Inputs!D13*'GM Alloc Factors'!C12/('(Other Computations)'!C194+'(Other Computations)'!C207))</f>
        <v>0</v>
      </c>
      <c r="D1270" s="76">
        <f>IF('(Other Computations)'!D194=0,0,Inputs!F229*Inputs!F122*Inputs!F48*Inputs!D13*'GM Alloc Factors'!D12/('(Other Computations)'!D194+'(Other Computations)'!D207))</f>
        <v>0</v>
      </c>
      <c r="E1270" s="76">
        <f>IF('(Other Computations)'!E194=0,0,Inputs!G229*Inputs!G122*Inputs!F48*Inputs!D13*'GM Alloc Factors'!E12/('(Other Computations)'!E194+'(Other Computations)'!E207))</f>
        <v>0</v>
      </c>
      <c r="F1270" s="43">
        <f t="shared" si="206"/>
        <v>0</v>
      </c>
      <c r="G1270" s="76">
        <f>IF('(Other Computations)'!G194=0,0,Inputs!I229*Inputs!I122*Inputs!F48*Inputs!D13*'GM Alloc Factors'!G12/('(Other Computations)'!G194+'(Other Computations)'!G207))</f>
        <v>0</v>
      </c>
      <c r="H1270" s="76">
        <f>IF('(Other Computations)'!H194=0,0,Inputs!J229*Inputs!J122*Inputs!F48*Inputs!D13*'GM Alloc Factors'!H12/('(Other Computations)'!H194+'(Other Computations)'!H207))</f>
        <v>0</v>
      </c>
      <c r="I1270" s="76">
        <f>IF('(Other Computations)'!I194=0,0,Inputs!K229*Inputs!K122*Inputs!F48*Inputs!D13*'GM Alloc Factors'!I12/('(Other Computations)'!I194+'(Other Computations)'!I207))</f>
        <v>0</v>
      </c>
      <c r="J1270" s="76">
        <f>IF('(Other Computations)'!J194=0,0,Inputs!L229*Inputs!L122*Inputs!F48*Inputs!D13*'GM Alloc Factors'!J12/('(Other Computations)'!J194+'(Other Computations)'!J207))</f>
        <v>0</v>
      </c>
      <c r="K1270" s="43">
        <f t="shared" si="207"/>
        <v>0</v>
      </c>
    </row>
    <row r="1271" spans="1:11" ht="12.75" customHeight="1">
      <c r="A1271" s="61" t="str">
        <f>"         "&amp;Labels!B78</f>
        <v xml:space="preserve">         Customer 10</v>
      </c>
      <c r="B1271" s="76">
        <f>IF('(Other Computations)'!B195=0,0,Inputs!D230*Inputs!D123*Inputs!F49*Inputs!D13*'GM Alloc Factors'!B12/('(Other Computations)'!B195+'(Other Computations)'!B208))</f>
        <v>0</v>
      </c>
      <c r="C1271" s="76">
        <f>IF('(Other Computations)'!C195=0,0,Inputs!E230*Inputs!E123*Inputs!F49*Inputs!D13*'GM Alloc Factors'!C12/('(Other Computations)'!C195+'(Other Computations)'!C208))</f>
        <v>0</v>
      </c>
      <c r="D1271" s="76">
        <f>IF('(Other Computations)'!D195=0,0,Inputs!F230*Inputs!F123*Inputs!F49*Inputs!D13*'GM Alloc Factors'!D12/('(Other Computations)'!D195+'(Other Computations)'!D208))</f>
        <v>0</v>
      </c>
      <c r="E1271" s="76">
        <f>IF('(Other Computations)'!E195=0,0,Inputs!G230*Inputs!G123*Inputs!F49*Inputs!D13*'GM Alloc Factors'!E12/('(Other Computations)'!E195+'(Other Computations)'!E208))</f>
        <v>0</v>
      </c>
      <c r="F1271" s="43">
        <f t="shared" si="206"/>
        <v>0</v>
      </c>
      <c r="G1271" s="76">
        <f>IF('(Other Computations)'!G195=0,0,Inputs!I230*Inputs!I123*Inputs!F49*Inputs!D13*'GM Alloc Factors'!G12/('(Other Computations)'!G195+'(Other Computations)'!G208))</f>
        <v>0</v>
      </c>
      <c r="H1271" s="76">
        <f>IF('(Other Computations)'!H195=0,0,Inputs!J230*Inputs!J123*Inputs!F49*Inputs!D13*'GM Alloc Factors'!H12/('(Other Computations)'!H195+'(Other Computations)'!H208))</f>
        <v>0</v>
      </c>
      <c r="I1271" s="76">
        <f>IF('(Other Computations)'!I195=0,0,Inputs!K230*Inputs!K123*Inputs!F49*Inputs!D13*'GM Alloc Factors'!I12/('(Other Computations)'!I195+'(Other Computations)'!I208))</f>
        <v>0</v>
      </c>
      <c r="J1271" s="76">
        <f>IF('(Other Computations)'!J195=0,0,Inputs!L230*Inputs!L123*Inputs!F49*Inputs!D13*'GM Alloc Factors'!J12/('(Other Computations)'!J195+'(Other Computations)'!J208))</f>
        <v>0</v>
      </c>
      <c r="K1271" s="43">
        <f t="shared" si="207"/>
        <v>0</v>
      </c>
    </row>
    <row r="1272" spans="1:11" ht="12.75" customHeight="1">
      <c r="A1272" s="61" t="str">
        <f>"         "&amp;Labels!C68</f>
        <v xml:space="preserve">         Total</v>
      </c>
      <c r="B1272" s="84">
        <f>SUM(B1262:B1271)</f>
        <v>0</v>
      </c>
      <c r="C1272" s="84">
        <f>SUM(C1262:C1271)</f>
        <v>0</v>
      </c>
      <c r="D1272" s="84">
        <f>SUM(D1262:D1271)</f>
        <v>0</v>
      </c>
      <c r="E1272" s="84">
        <f>SUM(E1262:E1271)</f>
        <v>0</v>
      </c>
      <c r="F1272" s="43">
        <f t="shared" si="206"/>
        <v>0</v>
      </c>
      <c r="G1272" s="84">
        <f>SUM(G1262:G1271)</f>
        <v>0</v>
      </c>
      <c r="H1272" s="84">
        <f>SUM(H1262:H1271)</f>
        <v>0</v>
      </c>
      <c r="I1272" s="84">
        <f>SUM(I1262:I1271)</f>
        <v>0</v>
      </c>
      <c r="J1272" s="84">
        <f>SUM(J1262:J1271)</f>
        <v>0</v>
      </c>
      <c r="K1272" s="43">
        <f t="shared" si="207"/>
        <v>0</v>
      </c>
    </row>
    <row r="1273" spans="1:11" ht="12.75" customHeight="1">
      <c r="A1273" s="61" t="str">
        <f>"      "&amp;Labels!B88</f>
        <v xml:space="preserve">      Q 4</v>
      </c>
      <c r="B1273" s="84"/>
      <c r="C1273" s="84"/>
      <c r="D1273" s="84"/>
      <c r="E1273" s="84"/>
      <c r="F1273" s="43"/>
      <c r="G1273" s="84"/>
      <c r="H1273" s="84"/>
      <c r="I1273" s="84"/>
      <c r="J1273" s="84"/>
      <c r="K1273" s="43"/>
    </row>
    <row r="1274" spans="1:11" ht="12.75" customHeight="1">
      <c r="A1274" s="61" t="str">
        <f>"         "&amp;Labels!B69</f>
        <v xml:space="preserve">         Customer 1</v>
      </c>
      <c r="B1274" s="76">
        <f>IF('(Other Computations)'!B186=0,0,Inputs!D221*Inputs!D114*Inputs!G40*Inputs!D13*'GM Alloc Factors'!B13/('(Other Computations)'!B186+'(Other Computations)'!B199))</f>
        <v>0</v>
      </c>
      <c r="C1274" s="76">
        <f>IF('(Other Computations)'!C186=0,0,Inputs!E221*Inputs!E114*Inputs!G40*Inputs!D13*'GM Alloc Factors'!C13/('(Other Computations)'!C186+'(Other Computations)'!C199))</f>
        <v>0</v>
      </c>
      <c r="D1274" s="76">
        <f>IF('(Other Computations)'!D186=0,0,Inputs!F221*Inputs!F114*Inputs!G40*Inputs!D13*'GM Alloc Factors'!D13/('(Other Computations)'!D186+'(Other Computations)'!D199))</f>
        <v>0</v>
      </c>
      <c r="E1274" s="76">
        <f>IF('(Other Computations)'!E186=0,0,Inputs!G221*Inputs!G114*Inputs!G40*Inputs!D13*'GM Alloc Factors'!E13/('(Other Computations)'!E186+'(Other Computations)'!E199))</f>
        <v>0</v>
      </c>
      <c r="F1274" s="43">
        <f t="shared" ref="F1274:F1284" si="208">SUM(B1274:E1274)</f>
        <v>0</v>
      </c>
      <c r="G1274" s="76">
        <f>IF('(Other Computations)'!G186=0,0,Inputs!I221*Inputs!I114*Inputs!G40*Inputs!D13*'GM Alloc Factors'!G13/('(Other Computations)'!G186+'(Other Computations)'!G199))</f>
        <v>0</v>
      </c>
      <c r="H1274" s="76">
        <f>IF('(Other Computations)'!H186=0,0,Inputs!J221*Inputs!J114*Inputs!G40*Inputs!D13*'GM Alloc Factors'!H13/('(Other Computations)'!H186+'(Other Computations)'!H199))</f>
        <v>0</v>
      </c>
      <c r="I1274" s="76">
        <f>IF('(Other Computations)'!I186=0,0,Inputs!K221*Inputs!K114*Inputs!G40*Inputs!D13*'GM Alloc Factors'!I13/('(Other Computations)'!I186+'(Other Computations)'!I199))</f>
        <v>0</v>
      </c>
      <c r="J1274" s="76">
        <f>IF('(Other Computations)'!J186=0,0,Inputs!L221*Inputs!L114*Inputs!G40*Inputs!D13*'GM Alloc Factors'!J13/('(Other Computations)'!J186+'(Other Computations)'!J199))</f>
        <v>0</v>
      </c>
      <c r="K1274" s="43">
        <f t="shared" ref="K1274:K1284" si="209">SUM(G1274:J1274)</f>
        <v>0</v>
      </c>
    </row>
    <row r="1275" spans="1:11" ht="12.75" customHeight="1">
      <c r="A1275" s="61" t="str">
        <f>"         "&amp;Labels!B70</f>
        <v xml:space="preserve">         Customer 2</v>
      </c>
      <c r="B1275" s="76">
        <f>IF('(Other Computations)'!B187=0,0,Inputs!D222*Inputs!D115*Inputs!G41*Inputs!D13*'GM Alloc Factors'!B13/('(Other Computations)'!B187+'(Other Computations)'!B200))</f>
        <v>0</v>
      </c>
      <c r="C1275" s="76">
        <f>IF('(Other Computations)'!C187=0,0,Inputs!E222*Inputs!E115*Inputs!G41*Inputs!D13*'GM Alloc Factors'!C13/('(Other Computations)'!C187+'(Other Computations)'!C200))</f>
        <v>0</v>
      </c>
      <c r="D1275" s="76">
        <f>IF('(Other Computations)'!D187=0,0,Inputs!F222*Inputs!F115*Inputs!G41*Inputs!D13*'GM Alloc Factors'!D13/('(Other Computations)'!D187+'(Other Computations)'!D200))</f>
        <v>0</v>
      </c>
      <c r="E1275" s="76">
        <f>IF('(Other Computations)'!E187=0,0,Inputs!G222*Inputs!G115*Inputs!G41*Inputs!D13*'GM Alloc Factors'!E13/('(Other Computations)'!E187+'(Other Computations)'!E200))</f>
        <v>0</v>
      </c>
      <c r="F1275" s="43">
        <f t="shared" si="208"/>
        <v>0</v>
      </c>
      <c r="G1275" s="76">
        <f>IF('(Other Computations)'!G187=0,0,Inputs!I222*Inputs!I115*Inputs!G41*Inputs!D13*'GM Alloc Factors'!G13/('(Other Computations)'!G187+'(Other Computations)'!G200))</f>
        <v>0</v>
      </c>
      <c r="H1275" s="76">
        <f>IF('(Other Computations)'!H187=0,0,Inputs!J222*Inputs!J115*Inputs!G41*Inputs!D13*'GM Alloc Factors'!H13/('(Other Computations)'!H187+'(Other Computations)'!H200))</f>
        <v>0</v>
      </c>
      <c r="I1275" s="76">
        <f>IF('(Other Computations)'!I187=0,0,Inputs!K222*Inputs!K115*Inputs!G41*Inputs!D13*'GM Alloc Factors'!I13/('(Other Computations)'!I187+'(Other Computations)'!I200))</f>
        <v>0</v>
      </c>
      <c r="J1275" s="76">
        <f>IF('(Other Computations)'!J187=0,0,Inputs!L222*Inputs!L115*Inputs!G41*Inputs!D13*'GM Alloc Factors'!J13/('(Other Computations)'!J187+'(Other Computations)'!J200))</f>
        <v>0</v>
      </c>
      <c r="K1275" s="43">
        <f t="shared" si="209"/>
        <v>0</v>
      </c>
    </row>
    <row r="1276" spans="1:11" ht="12.75" customHeight="1">
      <c r="A1276" s="61" t="str">
        <f>"         "&amp;Labels!B71</f>
        <v xml:space="preserve">         Customer 3</v>
      </c>
      <c r="B1276" s="76">
        <f>IF('(Other Computations)'!B188=0,0,Inputs!D223*Inputs!D116*Inputs!G42*Inputs!D13*'GM Alloc Factors'!B13/('(Other Computations)'!B188+'(Other Computations)'!B201))</f>
        <v>0</v>
      </c>
      <c r="C1276" s="76">
        <f>IF('(Other Computations)'!C188=0,0,Inputs!E223*Inputs!E116*Inputs!G42*Inputs!D13*'GM Alloc Factors'!C13/('(Other Computations)'!C188+'(Other Computations)'!C201))</f>
        <v>0</v>
      </c>
      <c r="D1276" s="76">
        <f>IF('(Other Computations)'!D188=0,0,Inputs!F223*Inputs!F116*Inputs!G42*Inputs!D13*'GM Alloc Factors'!D13/('(Other Computations)'!D188+'(Other Computations)'!D201))</f>
        <v>0</v>
      </c>
      <c r="E1276" s="76">
        <f>IF('(Other Computations)'!E188=0,0,Inputs!G223*Inputs!G116*Inputs!G42*Inputs!D13*'GM Alloc Factors'!E13/('(Other Computations)'!E188+'(Other Computations)'!E201))</f>
        <v>0</v>
      </c>
      <c r="F1276" s="43">
        <f t="shared" si="208"/>
        <v>0</v>
      </c>
      <c r="G1276" s="76">
        <f>IF('(Other Computations)'!G188=0,0,Inputs!I223*Inputs!I116*Inputs!G42*Inputs!D13*'GM Alloc Factors'!G13/('(Other Computations)'!G188+'(Other Computations)'!G201))</f>
        <v>0</v>
      </c>
      <c r="H1276" s="76">
        <f>IF('(Other Computations)'!H188=0,0,Inputs!J223*Inputs!J116*Inputs!G42*Inputs!D13*'GM Alloc Factors'!H13/('(Other Computations)'!H188+'(Other Computations)'!H201))</f>
        <v>0</v>
      </c>
      <c r="I1276" s="76">
        <f>IF('(Other Computations)'!I188=0,0,Inputs!K223*Inputs!K116*Inputs!G42*Inputs!D13*'GM Alloc Factors'!I13/('(Other Computations)'!I188+'(Other Computations)'!I201))</f>
        <v>0</v>
      </c>
      <c r="J1276" s="76">
        <f>IF('(Other Computations)'!J188=0,0,Inputs!L223*Inputs!L116*Inputs!G42*Inputs!D13*'GM Alloc Factors'!J13/('(Other Computations)'!J188+'(Other Computations)'!J201))</f>
        <v>0</v>
      </c>
      <c r="K1276" s="43">
        <f t="shared" si="209"/>
        <v>0</v>
      </c>
    </row>
    <row r="1277" spans="1:11" ht="12.75" customHeight="1">
      <c r="A1277" s="61" t="str">
        <f>"         "&amp;Labels!B72</f>
        <v xml:space="preserve">         Customer 4</v>
      </c>
      <c r="B1277" s="76">
        <f>IF('(Other Computations)'!B189=0,0,Inputs!D224*Inputs!D117*Inputs!G43*Inputs!D13*'GM Alloc Factors'!B13/('(Other Computations)'!B189+'(Other Computations)'!B202))</f>
        <v>0</v>
      </c>
      <c r="C1277" s="76">
        <f>IF('(Other Computations)'!C189=0,0,Inputs!E224*Inputs!E117*Inputs!G43*Inputs!D13*'GM Alloc Factors'!C13/('(Other Computations)'!C189+'(Other Computations)'!C202))</f>
        <v>0</v>
      </c>
      <c r="D1277" s="76">
        <f>IF('(Other Computations)'!D189=0,0,Inputs!F224*Inputs!F117*Inputs!G43*Inputs!D13*'GM Alloc Factors'!D13/('(Other Computations)'!D189+'(Other Computations)'!D202))</f>
        <v>0</v>
      </c>
      <c r="E1277" s="76">
        <f>IF('(Other Computations)'!E189=0,0,Inputs!G224*Inputs!G117*Inputs!G43*Inputs!D13*'GM Alloc Factors'!E13/('(Other Computations)'!E189+'(Other Computations)'!E202))</f>
        <v>0</v>
      </c>
      <c r="F1277" s="43">
        <f t="shared" si="208"/>
        <v>0</v>
      </c>
      <c r="G1277" s="76">
        <f>IF('(Other Computations)'!G189=0,0,Inputs!I224*Inputs!I117*Inputs!G43*Inputs!D13*'GM Alloc Factors'!G13/('(Other Computations)'!G189+'(Other Computations)'!G202))</f>
        <v>0</v>
      </c>
      <c r="H1277" s="76">
        <f>IF('(Other Computations)'!H189=0,0,Inputs!J224*Inputs!J117*Inputs!G43*Inputs!D13*'GM Alloc Factors'!H13/('(Other Computations)'!H189+'(Other Computations)'!H202))</f>
        <v>0</v>
      </c>
      <c r="I1277" s="76">
        <f>IF('(Other Computations)'!I189=0,0,Inputs!K224*Inputs!K117*Inputs!G43*Inputs!D13*'GM Alloc Factors'!I13/('(Other Computations)'!I189+'(Other Computations)'!I202))</f>
        <v>0</v>
      </c>
      <c r="J1277" s="76">
        <f>IF('(Other Computations)'!J189=0,0,Inputs!L224*Inputs!L117*Inputs!G43*Inputs!D13*'GM Alloc Factors'!J13/('(Other Computations)'!J189+'(Other Computations)'!J202))</f>
        <v>0</v>
      </c>
      <c r="K1277" s="43">
        <f t="shared" si="209"/>
        <v>0</v>
      </c>
    </row>
    <row r="1278" spans="1:11" ht="12.75" customHeight="1">
      <c r="A1278" s="61" t="str">
        <f>"         "&amp;Labels!B73</f>
        <v xml:space="preserve">         Customer 5</v>
      </c>
      <c r="B1278" s="76">
        <f>IF('(Other Computations)'!B190=0,0,Inputs!D225*Inputs!D118*Inputs!G44*Inputs!D13*'GM Alloc Factors'!B13/('(Other Computations)'!B190+'(Other Computations)'!B203))</f>
        <v>0</v>
      </c>
      <c r="C1278" s="76">
        <f>IF('(Other Computations)'!C190=0,0,Inputs!E225*Inputs!E118*Inputs!G44*Inputs!D13*'GM Alloc Factors'!C13/('(Other Computations)'!C190+'(Other Computations)'!C203))</f>
        <v>0</v>
      </c>
      <c r="D1278" s="76">
        <f>IF('(Other Computations)'!D190=0,0,Inputs!F225*Inputs!F118*Inputs!G44*Inputs!D13*'GM Alloc Factors'!D13/('(Other Computations)'!D190+'(Other Computations)'!D203))</f>
        <v>0</v>
      </c>
      <c r="E1278" s="76">
        <f>IF('(Other Computations)'!E190=0,0,Inputs!G225*Inputs!G118*Inputs!G44*Inputs!D13*'GM Alloc Factors'!E13/('(Other Computations)'!E190+'(Other Computations)'!E203))</f>
        <v>0</v>
      </c>
      <c r="F1278" s="43">
        <f t="shared" si="208"/>
        <v>0</v>
      </c>
      <c r="G1278" s="76">
        <f>IF('(Other Computations)'!G190=0,0,Inputs!I225*Inputs!I118*Inputs!G44*Inputs!D13*'GM Alloc Factors'!G13/('(Other Computations)'!G190+'(Other Computations)'!G203))</f>
        <v>0</v>
      </c>
      <c r="H1278" s="76">
        <f>IF('(Other Computations)'!H190=0,0,Inputs!J225*Inputs!J118*Inputs!G44*Inputs!D13*'GM Alloc Factors'!H13/('(Other Computations)'!H190+'(Other Computations)'!H203))</f>
        <v>0</v>
      </c>
      <c r="I1278" s="76">
        <f>IF('(Other Computations)'!I190=0,0,Inputs!K225*Inputs!K118*Inputs!G44*Inputs!D13*'GM Alloc Factors'!I13/('(Other Computations)'!I190+'(Other Computations)'!I203))</f>
        <v>0</v>
      </c>
      <c r="J1278" s="76">
        <f>IF('(Other Computations)'!J190=0,0,Inputs!L225*Inputs!L118*Inputs!G44*Inputs!D13*'GM Alloc Factors'!J13/('(Other Computations)'!J190+'(Other Computations)'!J203))</f>
        <v>0</v>
      </c>
      <c r="K1278" s="43">
        <f t="shared" si="209"/>
        <v>0</v>
      </c>
    </row>
    <row r="1279" spans="1:11" ht="12.75" customHeight="1">
      <c r="A1279" s="61" t="str">
        <f>"         "&amp;Labels!B74</f>
        <v xml:space="preserve">         Customer 6</v>
      </c>
      <c r="B1279" s="76">
        <f>IF('(Other Computations)'!B191=0,0,Inputs!D226*Inputs!D119*Inputs!G45*Inputs!D13*'GM Alloc Factors'!B13/('(Other Computations)'!B191+'(Other Computations)'!B204))</f>
        <v>0</v>
      </c>
      <c r="C1279" s="76">
        <f>IF('(Other Computations)'!C191=0,0,Inputs!E226*Inputs!E119*Inputs!G45*Inputs!D13*'GM Alloc Factors'!C13/('(Other Computations)'!C191+'(Other Computations)'!C204))</f>
        <v>0</v>
      </c>
      <c r="D1279" s="76">
        <f>IF('(Other Computations)'!D191=0,0,Inputs!F226*Inputs!F119*Inputs!G45*Inputs!D13*'GM Alloc Factors'!D13/('(Other Computations)'!D191+'(Other Computations)'!D204))</f>
        <v>0</v>
      </c>
      <c r="E1279" s="76">
        <f>IF('(Other Computations)'!E191=0,0,Inputs!G226*Inputs!G119*Inputs!G45*Inputs!D13*'GM Alloc Factors'!E13/('(Other Computations)'!E191+'(Other Computations)'!E204))</f>
        <v>0</v>
      </c>
      <c r="F1279" s="43">
        <f t="shared" si="208"/>
        <v>0</v>
      </c>
      <c r="G1279" s="76">
        <f>IF('(Other Computations)'!G191=0,0,Inputs!I226*Inputs!I119*Inputs!G45*Inputs!D13*'GM Alloc Factors'!G13/('(Other Computations)'!G191+'(Other Computations)'!G204))</f>
        <v>0</v>
      </c>
      <c r="H1279" s="76">
        <f>IF('(Other Computations)'!H191=0,0,Inputs!J226*Inputs!J119*Inputs!G45*Inputs!D13*'GM Alloc Factors'!H13/('(Other Computations)'!H191+'(Other Computations)'!H204))</f>
        <v>0</v>
      </c>
      <c r="I1279" s="76">
        <f>IF('(Other Computations)'!I191=0,0,Inputs!K226*Inputs!K119*Inputs!G45*Inputs!D13*'GM Alloc Factors'!I13/('(Other Computations)'!I191+'(Other Computations)'!I204))</f>
        <v>0</v>
      </c>
      <c r="J1279" s="76">
        <f>IF('(Other Computations)'!J191=0,0,Inputs!L226*Inputs!L119*Inputs!G45*Inputs!D13*'GM Alloc Factors'!J13/('(Other Computations)'!J191+'(Other Computations)'!J204))</f>
        <v>0</v>
      </c>
      <c r="K1279" s="43">
        <f t="shared" si="209"/>
        <v>0</v>
      </c>
    </row>
    <row r="1280" spans="1:11" ht="12.75" customHeight="1">
      <c r="A1280" s="61" t="str">
        <f>"         "&amp;Labels!B75</f>
        <v xml:space="preserve">         Customer 7</v>
      </c>
      <c r="B1280" s="76">
        <f>IF('(Other Computations)'!B192=0,0,Inputs!D227*Inputs!D120*Inputs!G46*Inputs!D13*'GM Alloc Factors'!B13/('(Other Computations)'!B192+'(Other Computations)'!B205))</f>
        <v>0</v>
      </c>
      <c r="C1280" s="76">
        <f>IF('(Other Computations)'!C192=0,0,Inputs!E227*Inputs!E120*Inputs!G46*Inputs!D13*'GM Alloc Factors'!C13/('(Other Computations)'!C192+'(Other Computations)'!C205))</f>
        <v>0</v>
      </c>
      <c r="D1280" s="76">
        <f>IF('(Other Computations)'!D192=0,0,Inputs!F227*Inputs!F120*Inputs!G46*Inputs!D13*'GM Alloc Factors'!D13/('(Other Computations)'!D192+'(Other Computations)'!D205))</f>
        <v>0</v>
      </c>
      <c r="E1280" s="76">
        <f>IF('(Other Computations)'!E192=0,0,Inputs!G227*Inputs!G120*Inputs!G46*Inputs!D13*'GM Alloc Factors'!E13/('(Other Computations)'!E192+'(Other Computations)'!E205))</f>
        <v>0</v>
      </c>
      <c r="F1280" s="43">
        <f t="shared" si="208"/>
        <v>0</v>
      </c>
      <c r="G1280" s="76">
        <f>IF('(Other Computations)'!G192=0,0,Inputs!I227*Inputs!I120*Inputs!G46*Inputs!D13*'GM Alloc Factors'!G13/('(Other Computations)'!G192+'(Other Computations)'!G205))</f>
        <v>0</v>
      </c>
      <c r="H1280" s="76">
        <f>IF('(Other Computations)'!H192=0,0,Inputs!J227*Inputs!J120*Inputs!G46*Inputs!D13*'GM Alloc Factors'!H13/('(Other Computations)'!H192+'(Other Computations)'!H205))</f>
        <v>0</v>
      </c>
      <c r="I1280" s="76">
        <f>IF('(Other Computations)'!I192=0,0,Inputs!K227*Inputs!K120*Inputs!G46*Inputs!D13*'GM Alloc Factors'!I13/('(Other Computations)'!I192+'(Other Computations)'!I205))</f>
        <v>0</v>
      </c>
      <c r="J1280" s="76">
        <f>IF('(Other Computations)'!J192=0,0,Inputs!L227*Inputs!L120*Inputs!G46*Inputs!D13*'GM Alloc Factors'!J13/('(Other Computations)'!J192+'(Other Computations)'!J205))</f>
        <v>0</v>
      </c>
      <c r="K1280" s="43">
        <f t="shared" si="209"/>
        <v>0</v>
      </c>
    </row>
    <row r="1281" spans="1:11" ht="12.75" customHeight="1">
      <c r="A1281" s="61" t="str">
        <f>"         "&amp;Labels!B76</f>
        <v xml:space="preserve">         Customer 8</v>
      </c>
      <c r="B1281" s="76">
        <f>IF('(Other Computations)'!B193=0,0,Inputs!D228*Inputs!D121*Inputs!G47*Inputs!D13*'GM Alloc Factors'!B13/('(Other Computations)'!B193+'(Other Computations)'!B206))</f>
        <v>0</v>
      </c>
      <c r="C1281" s="76">
        <f>IF('(Other Computations)'!C193=0,0,Inputs!E228*Inputs!E121*Inputs!G47*Inputs!D13*'GM Alloc Factors'!C13/('(Other Computations)'!C193+'(Other Computations)'!C206))</f>
        <v>0</v>
      </c>
      <c r="D1281" s="76">
        <f>IF('(Other Computations)'!D193=0,0,Inputs!F228*Inputs!F121*Inputs!G47*Inputs!D13*'GM Alloc Factors'!D13/('(Other Computations)'!D193+'(Other Computations)'!D206))</f>
        <v>0</v>
      </c>
      <c r="E1281" s="76">
        <f>IF('(Other Computations)'!E193=0,0,Inputs!G228*Inputs!G121*Inputs!G47*Inputs!D13*'GM Alloc Factors'!E13/('(Other Computations)'!E193+'(Other Computations)'!E206))</f>
        <v>0</v>
      </c>
      <c r="F1281" s="43">
        <f t="shared" si="208"/>
        <v>0</v>
      </c>
      <c r="G1281" s="76">
        <f>IF('(Other Computations)'!G193=0,0,Inputs!I228*Inputs!I121*Inputs!G47*Inputs!D13*'GM Alloc Factors'!G13/('(Other Computations)'!G193+'(Other Computations)'!G206))</f>
        <v>0</v>
      </c>
      <c r="H1281" s="76">
        <f>IF('(Other Computations)'!H193=0,0,Inputs!J228*Inputs!J121*Inputs!G47*Inputs!D13*'GM Alloc Factors'!H13/('(Other Computations)'!H193+'(Other Computations)'!H206))</f>
        <v>0</v>
      </c>
      <c r="I1281" s="76">
        <f>IF('(Other Computations)'!I193=0,0,Inputs!K228*Inputs!K121*Inputs!G47*Inputs!D13*'GM Alloc Factors'!I13/('(Other Computations)'!I193+'(Other Computations)'!I206))</f>
        <v>0</v>
      </c>
      <c r="J1281" s="76">
        <f>IF('(Other Computations)'!J193=0,0,Inputs!L228*Inputs!L121*Inputs!G47*Inputs!D13*'GM Alloc Factors'!J13/('(Other Computations)'!J193+'(Other Computations)'!J206))</f>
        <v>0</v>
      </c>
      <c r="K1281" s="43">
        <f t="shared" si="209"/>
        <v>0</v>
      </c>
    </row>
    <row r="1282" spans="1:11" ht="12.75" customHeight="1">
      <c r="A1282" s="61" t="str">
        <f>"         "&amp;Labels!B77</f>
        <v xml:space="preserve">         Customer 9</v>
      </c>
      <c r="B1282" s="76">
        <f>IF('(Other Computations)'!B194=0,0,Inputs!D229*Inputs!D122*Inputs!G48*Inputs!D13*'GM Alloc Factors'!B13/('(Other Computations)'!B194+'(Other Computations)'!B207))</f>
        <v>0</v>
      </c>
      <c r="C1282" s="76">
        <f>IF('(Other Computations)'!C194=0,0,Inputs!E229*Inputs!E122*Inputs!G48*Inputs!D13*'GM Alloc Factors'!C13/('(Other Computations)'!C194+'(Other Computations)'!C207))</f>
        <v>0</v>
      </c>
      <c r="D1282" s="76">
        <f>IF('(Other Computations)'!D194=0,0,Inputs!F229*Inputs!F122*Inputs!G48*Inputs!D13*'GM Alloc Factors'!D13/('(Other Computations)'!D194+'(Other Computations)'!D207))</f>
        <v>0</v>
      </c>
      <c r="E1282" s="76">
        <f>IF('(Other Computations)'!E194=0,0,Inputs!G229*Inputs!G122*Inputs!G48*Inputs!D13*'GM Alloc Factors'!E13/('(Other Computations)'!E194+'(Other Computations)'!E207))</f>
        <v>0</v>
      </c>
      <c r="F1282" s="43">
        <f t="shared" si="208"/>
        <v>0</v>
      </c>
      <c r="G1282" s="76">
        <f>IF('(Other Computations)'!G194=0,0,Inputs!I229*Inputs!I122*Inputs!G48*Inputs!D13*'GM Alloc Factors'!G13/('(Other Computations)'!G194+'(Other Computations)'!G207))</f>
        <v>0</v>
      </c>
      <c r="H1282" s="76">
        <f>IF('(Other Computations)'!H194=0,0,Inputs!J229*Inputs!J122*Inputs!G48*Inputs!D13*'GM Alloc Factors'!H13/('(Other Computations)'!H194+'(Other Computations)'!H207))</f>
        <v>0</v>
      </c>
      <c r="I1282" s="76">
        <f>IF('(Other Computations)'!I194=0,0,Inputs!K229*Inputs!K122*Inputs!G48*Inputs!D13*'GM Alloc Factors'!I13/('(Other Computations)'!I194+'(Other Computations)'!I207))</f>
        <v>0</v>
      </c>
      <c r="J1282" s="76">
        <f>IF('(Other Computations)'!J194=0,0,Inputs!L229*Inputs!L122*Inputs!G48*Inputs!D13*'GM Alloc Factors'!J13/('(Other Computations)'!J194+'(Other Computations)'!J207))</f>
        <v>0</v>
      </c>
      <c r="K1282" s="43">
        <f t="shared" si="209"/>
        <v>0</v>
      </c>
    </row>
    <row r="1283" spans="1:11" ht="12.75" customHeight="1">
      <c r="A1283" s="61" t="str">
        <f>"         "&amp;Labels!B78</f>
        <v xml:space="preserve">         Customer 10</v>
      </c>
      <c r="B1283" s="76">
        <f>IF('(Other Computations)'!B195=0,0,Inputs!D230*Inputs!D123*Inputs!G49*Inputs!D13*'GM Alloc Factors'!B13/('(Other Computations)'!B195+'(Other Computations)'!B208))</f>
        <v>0</v>
      </c>
      <c r="C1283" s="76">
        <f>IF('(Other Computations)'!C195=0,0,Inputs!E230*Inputs!E123*Inputs!G49*Inputs!D13*'GM Alloc Factors'!C13/('(Other Computations)'!C195+'(Other Computations)'!C208))</f>
        <v>0</v>
      </c>
      <c r="D1283" s="76">
        <f>IF('(Other Computations)'!D195=0,0,Inputs!F230*Inputs!F123*Inputs!G49*Inputs!D13*'GM Alloc Factors'!D13/('(Other Computations)'!D195+'(Other Computations)'!D208))</f>
        <v>0</v>
      </c>
      <c r="E1283" s="76">
        <f>IF('(Other Computations)'!E195=0,0,Inputs!G230*Inputs!G123*Inputs!G49*Inputs!D13*'GM Alloc Factors'!E13/('(Other Computations)'!E195+'(Other Computations)'!E208))</f>
        <v>0</v>
      </c>
      <c r="F1283" s="43">
        <f t="shared" si="208"/>
        <v>0</v>
      </c>
      <c r="G1283" s="76">
        <f>IF('(Other Computations)'!G195=0,0,Inputs!I230*Inputs!I123*Inputs!G49*Inputs!D13*'GM Alloc Factors'!G13/('(Other Computations)'!G195+'(Other Computations)'!G208))</f>
        <v>0</v>
      </c>
      <c r="H1283" s="76">
        <f>IF('(Other Computations)'!H195=0,0,Inputs!J230*Inputs!J123*Inputs!G49*Inputs!D13*'GM Alloc Factors'!H13/('(Other Computations)'!H195+'(Other Computations)'!H208))</f>
        <v>0</v>
      </c>
      <c r="I1283" s="76">
        <f>IF('(Other Computations)'!I195=0,0,Inputs!K230*Inputs!K123*Inputs!G49*Inputs!D13*'GM Alloc Factors'!I13/('(Other Computations)'!I195+'(Other Computations)'!I208))</f>
        <v>0</v>
      </c>
      <c r="J1283" s="76">
        <f>IF('(Other Computations)'!J195=0,0,Inputs!L230*Inputs!L123*Inputs!G49*Inputs!D13*'GM Alloc Factors'!J13/('(Other Computations)'!J195+'(Other Computations)'!J208))</f>
        <v>0</v>
      </c>
      <c r="K1283" s="43">
        <f t="shared" si="209"/>
        <v>0</v>
      </c>
    </row>
    <row r="1284" spans="1:11" ht="12.75" customHeight="1">
      <c r="A1284" s="61" t="str">
        <f>"         "&amp;Labels!C68</f>
        <v xml:space="preserve">         Total</v>
      </c>
      <c r="B1284" s="84">
        <f>SUM(B1274:B1283)</f>
        <v>0</v>
      </c>
      <c r="C1284" s="84">
        <f>SUM(C1274:C1283)</f>
        <v>0</v>
      </c>
      <c r="D1284" s="84">
        <f>SUM(D1274:D1283)</f>
        <v>0</v>
      </c>
      <c r="E1284" s="84">
        <f>SUM(E1274:E1283)</f>
        <v>0</v>
      </c>
      <c r="F1284" s="43">
        <f t="shared" si="208"/>
        <v>0</v>
      </c>
      <c r="G1284" s="84">
        <f>SUM(G1274:G1283)</f>
        <v>0</v>
      </c>
      <c r="H1284" s="84">
        <f>SUM(H1274:H1283)</f>
        <v>0</v>
      </c>
      <c r="I1284" s="84">
        <f>SUM(I1274:I1283)</f>
        <v>0</v>
      </c>
      <c r="J1284" s="84">
        <f>SUM(J1274:J1283)</f>
        <v>0</v>
      </c>
      <c r="K1284" s="43">
        <f t="shared" si="209"/>
        <v>0</v>
      </c>
    </row>
    <row r="1285" spans="1:11" ht="12.75" customHeight="1">
      <c r="A1285" s="61" t="str">
        <f>"      "&amp;Labels!B89</f>
        <v xml:space="preserve">      Q 5</v>
      </c>
      <c r="B1285" s="84"/>
      <c r="C1285" s="84"/>
      <c r="D1285" s="84"/>
      <c r="E1285" s="84"/>
      <c r="F1285" s="43"/>
      <c r="G1285" s="84"/>
      <c r="H1285" s="84"/>
      <c r="I1285" s="84"/>
      <c r="J1285" s="84"/>
      <c r="K1285" s="43"/>
    </row>
    <row r="1286" spans="1:11" ht="12.75" customHeight="1">
      <c r="A1286" s="61" t="str">
        <f>"         "&amp;Labels!B69</f>
        <v xml:space="preserve">         Customer 1</v>
      </c>
      <c r="B1286" s="76">
        <f>IF('(Other Computations)'!B186=0,0,Inputs!D221*Inputs!D114*Inputs!H40*Inputs!D13*'GM Alloc Factors'!B14/('(Other Computations)'!B186+'(Other Computations)'!B199))</f>
        <v>0</v>
      </c>
      <c r="C1286" s="76">
        <f>IF('(Other Computations)'!C186=0,0,Inputs!E221*Inputs!E114*Inputs!H40*Inputs!D13*'GM Alloc Factors'!C14/('(Other Computations)'!C186+'(Other Computations)'!C199))</f>
        <v>0</v>
      </c>
      <c r="D1286" s="76">
        <f>IF('(Other Computations)'!D186=0,0,Inputs!F221*Inputs!F114*Inputs!H40*Inputs!D13*'GM Alloc Factors'!D14/('(Other Computations)'!D186+'(Other Computations)'!D199))</f>
        <v>0</v>
      </c>
      <c r="E1286" s="76">
        <f>IF('(Other Computations)'!E186=0,0,Inputs!G221*Inputs!G114*Inputs!H40*Inputs!D13*'GM Alloc Factors'!E14/('(Other Computations)'!E186+'(Other Computations)'!E199))</f>
        <v>0</v>
      </c>
      <c r="F1286" s="43">
        <f t="shared" ref="F1286:F1296" si="210">SUM(B1286:E1286)</f>
        <v>0</v>
      </c>
      <c r="G1286" s="76">
        <f>IF('(Other Computations)'!G186=0,0,Inputs!I221*Inputs!I114*Inputs!H40*Inputs!D13*'GM Alloc Factors'!G14/('(Other Computations)'!G186+'(Other Computations)'!G199))</f>
        <v>0</v>
      </c>
      <c r="H1286" s="76">
        <f>IF('(Other Computations)'!H186=0,0,Inputs!J221*Inputs!J114*Inputs!H40*Inputs!D13*'GM Alloc Factors'!H14/('(Other Computations)'!H186+'(Other Computations)'!H199))</f>
        <v>0</v>
      </c>
      <c r="I1286" s="76">
        <f>IF('(Other Computations)'!I186=0,0,Inputs!K221*Inputs!K114*Inputs!H40*Inputs!D13*'GM Alloc Factors'!I14/('(Other Computations)'!I186+'(Other Computations)'!I199))</f>
        <v>0</v>
      </c>
      <c r="J1286" s="76">
        <f>IF('(Other Computations)'!J186=0,0,Inputs!L221*Inputs!L114*Inputs!H40*Inputs!D13*'GM Alloc Factors'!J14/('(Other Computations)'!J186+'(Other Computations)'!J199))</f>
        <v>0</v>
      </c>
      <c r="K1286" s="43">
        <f t="shared" ref="K1286:K1296" si="211">SUM(G1286:J1286)</f>
        <v>0</v>
      </c>
    </row>
    <row r="1287" spans="1:11" ht="12.75" customHeight="1">
      <c r="A1287" s="61" t="str">
        <f>"         "&amp;Labels!B70</f>
        <v xml:space="preserve">         Customer 2</v>
      </c>
      <c r="B1287" s="76">
        <f>IF('(Other Computations)'!B187=0,0,Inputs!D222*Inputs!D115*Inputs!H41*Inputs!D13*'GM Alloc Factors'!B14/('(Other Computations)'!B187+'(Other Computations)'!B200))</f>
        <v>0</v>
      </c>
      <c r="C1287" s="76">
        <f>IF('(Other Computations)'!C187=0,0,Inputs!E222*Inputs!E115*Inputs!H41*Inputs!D13*'GM Alloc Factors'!C14/('(Other Computations)'!C187+'(Other Computations)'!C200))</f>
        <v>0</v>
      </c>
      <c r="D1287" s="76">
        <f>IF('(Other Computations)'!D187=0,0,Inputs!F222*Inputs!F115*Inputs!H41*Inputs!D13*'GM Alloc Factors'!D14/('(Other Computations)'!D187+'(Other Computations)'!D200))</f>
        <v>0</v>
      </c>
      <c r="E1287" s="76">
        <f>IF('(Other Computations)'!E187=0,0,Inputs!G222*Inputs!G115*Inputs!H41*Inputs!D13*'GM Alloc Factors'!E14/('(Other Computations)'!E187+'(Other Computations)'!E200))</f>
        <v>0</v>
      </c>
      <c r="F1287" s="43">
        <f t="shared" si="210"/>
        <v>0</v>
      </c>
      <c r="G1287" s="76">
        <f>IF('(Other Computations)'!G187=0,0,Inputs!I222*Inputs!I115*Inputs!H41*Inputs!D13*'GM Alloc Factors'!G14/('(Other Computations)'!G187+'(Other Computations)'!G200))</f>
        <v>0</v>
      </c>
      <c r="H1287" s="76">
        <f>IF('(Other Computations)'!H187=0,0,Inputs!J222*Inputs!J115*Inputs!H41*Inputs!D13*'GM Alloc Factors'!H14/('(Other Computations)'!H187+'(Other Computations)'!H200))</f>
        <v>0</v>
      </c>
      <c r="I1287" s="76">
        <f>IF('(Other Computations)'!I187=0,0,Inputs!K222*Inputs!K115*Inputs!H41*Inputs!D13*'GM Alloc Factors'!I14/('(Other Computations)'!I187+'(Other Computations)'!I200))</f>
        <v>0</v>
      </c>
      <c r="J1287" s="76">
        <f>IF('(Other Computations)'!J187=0,0,Inputs!L222*Inputs!L115*Inputs!H41*Inputs!D13*'GM Alloc Factors'!J14/('(Other Computations)'!J187+'(Other Computations)'!J200))</f>
        <v>0</v>
      </c>
      <c r="K1287" s="43">
        <f t="shared" si="211"/>
        <v>0</v>
      </c>
    </row>
    <row r="1288" spans="1:11" ht="12.75" customHeight="1">
      <c r="A1288" s="61" t="str">
        <f>"         "&amp;Labels!B71</f>
        <v xml:space="preserve">         Customer 3</v>
      </c>
      <c r="B1288" s="76">
        <f>IF('(Other Computations)'!B188=0,0,Inputs!D223*Inputs!D116*Inputs!H42*Inputs!D13*'GM Alloc Factors'!B14/('(Other Computations)'!B188+'(Other Computations)'!B201))</f>
        <v>0</v>
      </c>
      <c r="C1288" s="76">
        <f>IF('(Other Computations)'!C188=0,0,Inputs!E223*Inputs!E116*Inputs!H42*Inputs!D13*'GM Alloc Factors'!C14/('(Other Computations)'!C188+'(Other Computations)'!C201))</f>
        <v>0</v>
      </c>
      <c r="D1288" s="76">
        <f>IF('(Other Computations)'!D188=0,0,Inputs!F223*Inputs!F116*Inputs!H42*Inputs!D13*'GM Alloc Factors'!D14/('(Other Computations)'!D188+'(Other Computations)'!D201))</f>
        <v>0</v>
      </c>
      <c r="E1288" s="76">
        <f>IF('(Other Computations)'!E188=0,0,Inputs!G223*Inputs!G116*Inputs!H42*Inputs!D13*'GM Alloc Factors'!E14/('(Other Computations)'!E188+'(Other Computations)'!E201))</f>
        <v>0</v>
      </c>
      <c r="F1288" s="43">
        <f t="shared" si="210"/>
        <v>0</v>
      </c>
      <c r="G1288" s="76">
        <f>IF('(Other Computations)'!G188=0,0,Inputs!I223*Inputs!I116*Inputs!H42*Inputs!D13*'GM Alloc Factors'!G14/('(Other Computations)'!G188+'(Other Computations)'!G201))</f>
        <v>0</v>
      </c>
      <c r="H1288" s="76">
        <f>IF('(Other Computations)'!H188=0,0,Inputs!J223*Inputs!J116*Inputs!H42*Inputs!D13*'GM Alloc Factors'!H14/('(Other Computations)'!H188+'(Other Computations)'!H201))</f>
        <v>0</v>
      </c>
      <c r="I1288" s="76">
        <f>IF('(Other Computations)'!I188=0,0,Inputs!K223*Inputs!K116*Inputs!H42*Inputs!D13*'GM Alloc Factors'!I14/('(Other Computations)'!I188+'(Other Computations)'!I201))</f>
        <v>0</v>
      </c>
      <c r="J1288" s="76">
        <f>IF('(Other Computations)'!J188=0,0,Inputs!L223*Inputs!L116*Inputs!H42*Inputs!D13*'GM Alloc Factors'!J14/('(Other Computations)'!J188+'(Other Computations)'!J201))</f>
        <v>0</v>
      </c>
      <c r="K1288" s="43">
        <f t="shared" si="211"/>
        <v>0</v>
      </c>
    </row>
    <row r="1289" spans="1:11" ht="12.75" customHeight="1">
      <c r="A1289" s="61" t="str">
        <f>"         "&amp;Labels!B72</f>
        <v xml:space="preserve">         Customer 4</v>
      </c>
      <c r="B1289" s="76">
        <f>IF('(Other Computations)'!B189=0,0,Inputs!D224*Inputs!D117*Inputs!H43*Inputs!D13*'GM Alloc Factors'!B14/('(Other Computations)'!B189+'(Other Computations)'!B202))</f>
        <v>0</v>
      </c>
      <c r="C1289" s="76">
        <f>IF('(Other Computations)'!C189=0,0,Inputs!E224*Inputs!E117*Inputs!H43*Inputs!D13*'GM Alloc Factors'!C14/('(Other Computations)'!C189+'(Other Computations)'!C202))</f>
        <v>0</v>
      </c>
      <c r="D1289" s="76">
        <f>IF('(Other Computations)'!D189=0,0,Inputs!F224*Inputs!F117*Inputs!H43*Inputs!D13*'GM Alloc Factors'!D14/('(Other Computations)'!D189+'(Other Computations)'!D202))</f>
        <v>0</v>
      </c>
      <c r="E1289" s="76">
        <f>IF('(Other Computations)'!E189=0,0,Inputs!G224*Inputs!G117*Inputs!H43*Inputs!D13*'GM Alloc Factors'!E14/('(Other Computations)'!E189+'(Other Computations)'!E202))</f>
        <v>0</v>
      </c>
      <c r="F1289" s="43">
        <f t="shared" si="210"/>
        <v>0</v>
      </c>
      <c r="G1289" s="76">
        <f>IF('(Other Computations)'!G189=0,0,Inputs!I224*Inputs!I117*Inputs!H43*Inputs!D13*'GM Alloc Factors'!G14/('(Other Computations)'!G189+'(Other Computations)'!G202))</f>
        <v>0</v>
      </c>
      <c r="H1289" s="76">
        <f>IF('(Other Computations)'!H189=0,0,Inputs!J224*Inputs!J117*Inputs!H43*Inputs!D13*'GM Alloc Factors'!H14/('(Other Computations)'!H189+'(Other Computations)'!H202))</f>
        <v>0</v>
      </c>
      <c r="I1289" s="76">
        <f>IF('(Other Computations)'!I189=0,0,Inputs!K224*Inputs!K117*Inputs!H43*Inputs!D13*'GM Alloc Factors'!I14/('(Other Computations)'!I189+'(Other Computations)'!I202))</f>
        <v>0</v>
      </c>
      <c r="J1289" s="76">
        <f>IF('(Other Computations)'!J189=0,0,Inputs!L224*Inputs!L117*Inputs!H43*Inputs!D13*'GM Alloc Factors'!J14/('(Other Computations)'!J189+'(Other Computations)'!J202))</f>
        <v>0</v>
      </c>
      <c r="K1289" s="43">
        <f t="shared" si="211"/>
        <v>0</v>
      </c>
    </row>
    <row r="1290" spans="1:11" ht="12.75" customHeight="1">
      <c r="A1290" s="61" t="str">
        <f>"         "&amp;Labels!B73</f>
        <v xml:space="preserve">         Customer 5</v>
      </c>
      <c r="B1290" s="76">
        <f>IF('(Other Computations)'!B190=0,0,Inputs!D225*Inputs!D118*Inputs!H44*Inputs!D13*'GM Alloc Factors'!B14/('(Other Computations)'!B190+'(Other Computations)'!B203))</f>
        <v>0</v>
      </c>
      <c r="C1290" s="76">
        <f>IF('(Other Computations)'!C190=0,0,Inputs!E225*Inputs!E118*Inputs!H44*Inputs!D13*'GM Alloc Factors'!C14/('(Other Computations)'!C190+'(Other Computations)'!C203))</f>
        <v>0</v>
      </c>
      <c r="D1290" s="76">
        <f>IF('(Other Computations)'!D190=0,0,Inputs!F225*Inputs!F118*Inputs!H44*Inputs!D13*'GM Alloc Factors'!D14/('(Other Computations)'!D190+'(Other Computations)'!D203))</f>
        <v>0</v>
      </c>
      <c r="E1290" s="76">
        <f>IF('(Other Computations)'!E190=0,0,Inputs!G225*Inputs!G118*Inputs!H44*Inputs!D13*'GM Alloc Factors'!E14/('(Other Computations)'!E190+'(Other Computations)'!E203))</f>
        <v>0</v>
      </c>
      <c r="F1290" s="43">
        <f t="shared" si="210"/>
        <v>0</v>
      </c>
      <c r="G1290" s="76">
        <f>IF('(Other Computations)'!G190=0,0,Inputs!I225*Inputs!I118*Inputs!H44*Inputs!D13*'GM Alloc Factors'!G14/('(Other Computations)'!G190+'(Other Computations)'!G203))</f>
        <v>0</v>
      </c>
      <c r="H1290" s="76">
        <f>IF('(Other Computations)'!H190=0,0,Inputs!J225*Inputs!J118*Inputs!H44*Inputs!D13*'GM Alloc Factors'!H14/('(Other Computations)'!H190+'(Other Computations)'!H203))</f>
        <v>0</v>
      </c>
      <c r="I1290" s="76">
        <f>IF('(Other Computations)'!I190=0,0,Inputs!K225*Inputs!K118*Inputs!H44*Inputs!D13*'GM Alloc Factors'!I14/('(Other Computations)'!I190+'(Other Computations)'!I203))</f>
        <v>0</v>
      </c>
      <c r="J1290" s="76">
        <f>IF('(Other Computations)'!J190=0,0,Inputs!L225*Inputs!L118*Inputs!H44*Inputs!D13*'GM Alloc Factors'!J14/('(Other Computations)'!J190+'(Other Computations)'!J203))</f>
        <v>0</v>
      </c>
      <c r="K1290" s="43">
        <f t="shared" si="211"/>
        <v>0</v>
      </c>
    </row>
    <row r="1291" spans="1:11" ht="12.75" customHeight="1">
      <c r="A1291" s="61" t="str">
        <f>"         "&amp;Labels!B74</f>
        <v xml:space="preserve">         Customer 6</v>
      </c>
      <c r="B1291" s="76">
        <f>IF('(Other Computations)'!B191=0,0,Inputs!D226*Inputs!D119*Inputs!H45*Inputs!D13*'GM Alloc Factors'!B14/('(Other Computations)'!B191+'(Other Computations)'!B204))</f>
        <v>0</v>
      </c>
      <c r="C1291" s="76">
        <f>IF('(Other Computations)'!C191=0,0,Inputs!E226*Inputs!E119*Inputs!H45*Inputs!D13*'GM Alloc Factors'!C14/('(Other Computations)'!C191+'(Other Computations)'!C204))</f>
        <v>0</v>
      </c>
      <c r="D1291" s="76">
        <f>IF('(Other Computations)'!D191=0,0,Inputs!F226*Inputs!F119*Inputs!H45*Inputs!D13*'GM Alloc Factors'!D14/('(Other Computations)'!D191+'(Other Computations)'!D204))</f>
        <v>0</v>
      </c>
      <c r="E1291" s="76">
        <f>IF('(Other Computations)'!E191=0,0,Inputs!G226*Inputs!G119*Inputs!H45*Inputs!D13*'GM Alloc Factors'!E14/('(Other Computations)'!E191+'(Other Computations)'!E204))</f>
        <v>0</v>
      </c>
      <c r="F1291" s="43">
        <f t="shared" si="210"/>
        <v>0</v>
      </c>
      <c r="G1291" s="76">
        <f>IF('(Other Computations)'!G191=0,0,Inputs!I226*Inputs!I119*Inputs!H45*Inputs!D13*'GM Alloc Factors'!G14/('(Other Computations)'!G191+'(Other Computations)'!G204))</f>
        <v>0</v>
      </c>
      <c r="H1291" s="76">
        <f>IF('(Other Computations)'!H191=0,0,Inputs!J226*Inputs!J119*Inputs!H45*Inputs!D13*'GM Alloc Factors'!H14/('(Other Computations)'!H191+'(Other Computations)'!H204))</f>
        <v>0</v>
      </c>
      <c r="I1291" s="76">
        <f>IF('(Other Computations)'!I191=0,0,Inputs!K226*Inputs!K119*Inputs!H45*Inputs!D13*'GM Alloc Factors'!I14/('(Other Computations)'!I191+'(Other Computations)'!I204))</f>
        <v>0</v>
      </c>
      <c r="J1291" s="76">
        <f>IF('(Other Computations)'!J191=0,0,Inputs!L226*Inputs!L119*Inputs!H45*Inputs!D13*'GM Alloc Factors'!J14/('(Other Computations)'!J191+'(Other Computations)'!J204))</f>
        <v>0</v>
      </c>
      <c r="K1291" s="43">
        <f t="shared" si="211"/>
        <v>0</v>
      </c>
    </row>
    <row r="1292" spans="1:11" ht="12.75" customHeight="1">
      <c r="A1292" s="61" t="str">
        <f>"         "&amp;Labels!B75</f>
        <v xml:space="preserve">         Customer 7</v>
      </c>
      <c r="B1292" s="76">
        <f>IF('(Other Computations)'!B192=0,0,Inputs!D227*Inputs!D120*Inputs!H46*Inputs!D13*'GM Alloc Factors'!B14/('(Other Computations)'!B192+'(Other Computations)'!B205))</f>
        <v>0</v>
      </c>
      <c r="C1292" s="76">
        <f>IF('(Other Computations)'!C192=0,0,Inputs!E227*Inputs!E120*Inputs!H46*Inputs!D13*'GM Alloc Factors'!C14/('(Other Computations)'!C192+'(Other Computations)'!C205))</f>
        <v>0</v>
      </c>
      <c r="D1292" s="76">
        <f>IF('(Other Computations)'!D192=0,0,Inputs!F227*Inputs!F120*Inputs!H46*Inputs!D13*'GM Alloc Factors'!D14/('(Other Computations)'!D192+'(Other Computations)'!D205))</f>
        <v>0</v>
      </c>
      <c r="E1292" s="76">
        <f>IF('(Other Computations)'!E192=0,0,Inputs!G227*Inputs!G120*Inputs!H46*Inputs!D13*'GM Alloc Factors'!E14/('(Other Computations)'!E192+'(Other Computations)'!E205))</f>
        <v>0</v>
      </c>
      <c r="F1292" s="43">
        <f t="shared" si="210"/>
        <v>0</v>
      </c>
      <c r="G1292" s="76">
        <f>IF('(Other Computations)'!G192=0,0,Inputs!I227*Inputs!I120*Inputs!H46*Inputs!D13*'GM Alloc Factors'!G14/('(Other Computations)'!G192+'(Other Computations)'!G205))</f>
        <v>0</v>
      </c>
      <c r="H1292" s="76">
        <f>IF('(Other Computations)'!H192=0,0,Inputs!J227*Inputs!J120*Inputs!H46*Inputs!D13*'GM Alloc Factors'!H14/('(Other Computations)'!H192+'(Other Computations)'!H205))</f>
        <v>0</v>
      </c>
      <c r="I1292" s="76">
        <f>IF('(Other Computations)'!I192=0,0,Inputs!K227*Inputs!K120*Inputs!H46*Inputs!D13*'GM Alloc Factors'!I14/('(Other Computations)'!I192+'(Other Computations)'!I205))</f>
        <v>0</v>
      </c>
      <c r="J1292" s="76">
        <f>IF('(Other Computations)'!J192=0,0,Inputs!L227*Inputs!L120*Inputs!H46*Inputs!D13*'GM Alloc Factors'!J14/('(Other Computations)'!J192+'(Other Computations)'!J205))</f>
        <v>0</v>
      </c>
      <c r="K1292" s="43">
        <f t="shared" si="211"/>
        <v>0</v>
      </c>
    </row>
    <row r="1293" spans="1:11" ht="12.75" customHeight="1">
      <c r="A1293" s="61" t="str">
        <f>"         "&amp;Labels!B76</f>
        <v xml:space="preserve">         Customer 8</v>
      </c>
      <c r="B1293" s="76">
        <f>IF('(Other Computations)'!B193=0,0,Inputs!D228*Inputs!D121*Inputs!H47*Inputs!D13*'GM Alloc Factors'!B14/('(Other Computations)'!B193+'(Other Computations)'!B206))</f>
        <v>0</v>
      </c>
      <c r="C1293" s="76">
        <f>IF('(Other Computations)'!C193=0,0,Inputs!E228*Inputs!E121*Inputs!H47*Inputs!D13*'GM Alloc Factors'!C14/('(Other Computations)'!C193+'(Other Computations)'!C206))</f>
        <v>0</v>
      </c>
      <c r="D1293" s="76">
        <f>IF('(Other Computations)'!D193=0,0,Inputs!F228*Inputs!F121*Inputs!H47*Inputs!D13*'GM Alloc Factors'!D14/('(Other Computations)'!D193+'(Other Computations)'!D206))</f>
        <v>0</v>
      </c>
      <c r="E1293" s="76">
        <f>IF('(Other Computations)'!E193=0,0,Inputs!G228*Inputs!G121*Inputs!H47*Inputs!D13*'GM Alloc Factors'!E14/('(Other Computations)'!E193+'(Other Computations)'!E206))</f>
        <v>0</v>
      </c>
      <c r="F1293" s="43">
        <f t="shared" si="210"/>
        <v>0</v>
      </c>
      <c r="G1293" s="76">
        <f>IF('(Other Computations)'!G193=0,0,Inputs!I228*Inputs!I121*Inputs!H47*Inputs!D13*'GM Alloc Factors'!G14/('(Other Computations)'!G193+'(Other Computations)'!G206))</f>
        <v>0</v>
      </c>
      <c r="H1293" s="76">
        <f>IF('(Other Computations)'!H193=0,0,Inputs!J228*Inputs!J121*Inputs!H47*Inputs!D13*'GM Alloc Factors'!H14/('(Other Computations)'!H193+'(Other Computations)'!H206))</f>
        <v>0</v>
      </c>
      <c r="I1293" s="76">
        <f>IF('(Other Computations)'!I193=0,0,Inputs!K228*Inputs!K121*Inputs!H47*Inputs!D13*'GM Alloc Factors'!I14/('(Other Computations)'!I193+'(Other Computations)'!I206))</f>
        <v>0</v>
      </c>
      <c r="J1293" s="76">
        <f>IF('(Other Computations)'!J193=0,0,Inputs!L228*Inputs!L121*Inputs!H47*Inputs!D13*'GM Alloc Factors'!J14/('(Other Computations)'!J193+'(Other Computations)'!J206))</f>
        <v>0</v>
      </c>
      <c r="K1293" s="43">
        <f t="shared" si="211"/>
        <v>0</v>
      </c>
    </row>
    <row r="1294" spans="1:11" ht="12.75" customHeight="1">
      <c r="A1294" s="61" t="str">
        <f>"         "&amp;Labels!B77</f>
        <v xml:space="preserve">         Customer 9</v>
      </c>
      <c r="B1294" s="76">
        <f>IF('(Other Computations)'!B194=0,0,Inputs!D229*Inputs!D122*Inputs!H48*Inputs!D13*'GM Alloc Factors'!B14/('(Other Computations)'!B194+'(Other Computations)'!B207))</f>
        <v>0</v>
      </c>
      <c r="C1294" s="76">
        <f>IF('(Other Computations)'!C194=0,0,Inputs!E229*Inputs!E122*Inputs!H48*Inputs!D13*'GM Alloc Factors'!C14/('(Other Computations)'!C194+'(Other Computations)'!C207))</f>
        <v>0</v>
      </c>
      <c r="D1294" s="76">
        <f>IF('(Other Computations)'!D194=0,0,Inputs!F229*Inputs!F122*Inputs!H48*Inputs!D13*'GM Alloc Factors'!D14/('(Other Computations)'!D194+'(Other Computations)'!D207))</f>
        <v>0</v>
      </c>
      <c r="E1294" s="76">
        <f>IF('(Other Computations)'!E194=0,0,Inputs!G229*Inputs!G122*Inputs!H48*Inputs!D13*'GM Alloc Factors'!E14/('(Other Computations)'!E194+'(Other Computations)'!E207))</f>
        <v>0</v>
      </c>
      <c r="F1294" s="43">
        <f t="shared" si="210"/>
        <v>0</v>
      </c>
      <c r="G1294" s="76">
        <f>IF('(Other Computations)'!G194=0,0,Inputs!I229*Inputs!I122*Inputs!H48*Inputs!D13*'GM Alloc Factors'!G14/('(Other Computations)'!G194+'(Other Computations)'!G207))</f>
        <v>0</v>
      </c>
      <c r="H1294" s="76">
        <f>IF('(Other Computations)'!H194=0,0,Inputs!J229*Inputs!J122*Inputs!H48*Inputs!D13*'GM Alloc Factors'!H14/('(Other Computations)'!H194+'(Other Computations)'!H207))</f>
        <v>0</v>
      </c>
      <c r="I1294" s="76">
        <f>IF('(Other Computations)'!I194=0,0,Inputs!K229*Inputs!K122*Inputs!H48*Inputs!D13*'GM Alloc Factors'!I14/('(Other Computations)'!I194+'(Other Computations)'!I207))</f>
        <v>0</v>
      </c>
      <c r="J1294" s="76">
        <f>IF('(Other Computations)'!J194=0,0,Inputs!L229*Inputs!L122*Inputs!H48*Inputs!D13*'GM Alloc Factors'!J14/('(Other Computations)'!J194+'(Other Computations)'!J207))</f>
        <v>0</v>
      </c>
      <c r="K1294" s="43">
        <f t="shared" si="211"/>
        <v>0</v>
      </c>
    </row>
    <row r="1295" spans="1:11" ht="12.75" customHeight="1">
      <c r="A1295" s="61" t="str">
        <f>"         "&amp;Labels!B78</f>
        <v xml:space="preserve">         Customer 10</v>
      </c>
      <c r="B1295" s="76">
        <f>IF('(Other Computations)'!B195=0,0,Inputs!D230*Inputs!D123*Inputs!H49*Inputs!D13*'GM Alloc Factors'!B14/('(Other Computations)'!B195+'(Other Computations)'!B208))</f>
        <v>0</v>
      </c>
      <c r="C1295" s="76">
        <f>IF('(Other Computations)'!C195=0,0,Inputs!E230*Inputs!E123*Inputs!H49*Inputs!D13*'GM Alloc Factors'!C14/('(Other Computations)'!C195+'(Other Computations)'!C208))</f>
        <v>0</v>
      </c>
      <c r="D1295" s="76">
        <f>IF('(Other Computations)'!D195=0,0,Inputs!F230*Inputs!F123*Inputs!H49*Inputs!D13*'GM Alloc Factors'!D14/('(Other Computations)'!D195+'(Other Computations)'!D208))</f>
        <v>0</v>
      </c>
      <c r="E1295" s="76">
        <f>IF('(Other Computations)'!E195=0,0,Inputs!G230*Inputs!G123*Inputs!H49*Inputs!D13*'GM Alloc Factors'!E14/('(Other Computations)'!E195+'(Other Computations)'!E208))</f>
        <v>0</v>
      </c>
      <c r="F1295" s="43">
        <f t="shared" si="210"/>
        <v>0</v>
      </c>
      <c r="G1295" s="76">
        <f>IF('(Other Computations)'!G195=0,0,Inputs!I230*Inputs!I123*Inputs!H49*Inputs!D13*'GM Alloc Factors'!G14/('(Other Computations)'!G195+'(Other Computations)'!G208))</f>
        <v>0</v>
      </c>
      <c r="H1295" s="76">
        <f>IF('(Other Computations)'!H195=0,0,Inputs!J230*Inputs!J123*Inputs!H49*Inputs!D13*'GM Alloc Factors'!H14/('(Other Computations)'!H195+'(Other Computations)'!H208))</f>
        <v>0</v>
      </c>
      <c r="I1295" s="76">
        <f>IF('(Other Computations)'!I195=0,0,Inputs!K230*Inputs!K123*Inputs!H49*Inputs!D13*'GM Alloc Factors'!I14/('(Other Computations)'!I195+'(Other Computations)'!I208))</f>
        <v>0</v>
      </c>
      <c r="J1295" s="76">
        <f>IF('(Other Computations)'!J195=0,0,Inputs!L230*Inputs!L123*Inputs!H49*Inputs!D13*'GM Alloc Factors'!J14/('(Other Computations)'!J195+'(Other Computations)'!J208))</f>
        <v>0</v>
      </c>
      <c r="K1295" s="43">
        <f t="shared" si="211"/>
        <v>0</v>
      </c>
    </row>
    <row r="1296" spans="1:11" ht="12.75" customHeight="1">
      <c r="A1296" s="61" t="str">
        <f>"         "&amp;Labels!C68</f>
        <v xml:space="preserve">         Total</v>
      </c>
      <c r="B1296" s="84">
        <f>SUM(B1286:B1295)</f>
        <v>0</v>
      </c>
      <c r="C1296" s="84">
        <f>SUM(C1286:C1295)</f>
        <v>0</v>
      </c>
      <c r="D1296" s="84">
        <f>SUM(D1286:D1295)</f>
        <v>0</v>
      </c>
      <c r="E1296" s="84">
        <f>SUM(E1286:E1295)</f>
        <v>0</v>
      </c>
      <c r="F1296" s="43">
        <f t="shared" si="210"/>
        <v>0</v>
      </c>
      <c r="G1296" s="84">
        <f>SUM(G1286:G1295)</f>
        <v>0</v>
      </c>
      <c r="H1296" s="84">
        <f>SUM(H1286:H1295)</f>
        <v>0</v>
      </c>
      <c r="I1296" s="84">
        <f>SUM(I1286:I1295)</f>
        <v>0</v>
      </c>
      <c r="J1296" s="84">
        <f>SUM(J1286:J1295)</f>
        <v>0</v>
      </c>
      <c r="K1296" s="43">
        <f t="shared" si="211"/>
        <v>0</v>
      </c>
    </row>
    <row r="1297" spans="1:11" ht="12.75" customHeight="1">
      <c r="A1297" s="61" t="str">
        <f>"      "&amp;Labels!B90</f>
        <v xml:space="preserve">      Q 6</v>
      </c>
      <c r="B1297" s="84"/>
      <c r="C1297" s="84"/>
      <c r="D1297" s="84"/>
      <c r="E1297" s="84"/>
      <c r="F1297" s="43"/>
      <c r="G1297" s="84"/>
      <c r="H1297" s="84"/>
      <c r="I1297" s="84"/>
      <c r="J1297" s="84"/>
      <c r="K1297" s="43"/>
    </row>
    <row r="1298" spans="1:11" ht="12.75" customHeight="1">
      <c r="A1298" s="61" t="str">
        <f>"         "&amp;Labels!B69</f>
        <v xml:space="preserve">         Customer 1</v>
      </c>
      <c r="B1298" s="76">
        <f>IF('(Other Computations)'!B186=0,0,Inputs!D221*Inputs!D114*Inputs!I40*Inputs!D13*'GM Alloc Factors'!B15/('(Other Computations)'!B186+'(Other Computations)'!B199))</f>
        <v>0</v>
      </c>
      <c r="C1298" s="76">
        <f>IF('(Other Computations)'!C186=0,0,Inputs!E221*Inputs!E114*Inputs!I40*Inputs!D13*'GM Alloc Factors'!C15/('(Other Computations)'!C186+'(Other Computations)'!C199))</f>
        <v>0</v>
      </c>
      <c r="D1298" s="76">
        <f>IF('(Other Computations)'!D186=0,0,Inputs!F221*Inputs!F114*Inputs!I40*Inputs!D13*'GM Alloc Factors'!D15/('(Other Computations)'!D186+'(Other Computations)'!D199))</f>
        <v>0</v>
      </c>
      <c r="E1298" s="76">
        <f>IF('(Other Computations)'!E186=0,0,Inputs!G221*Inputs!G114*Inputs!I40*Inputs!D13*'GM Alloc Factors'!E15/('(Other Computations)'!E186+'(Other Computations)'!E199))</f>
        <v>0</v>
      </c>
      <c r="F1298" s="43">
        <f t="shared" ref="F1298:F1308" si="212">SUM(B1298:E1298)</f>
        <v>0</v>
      </c>
      <c r="G1298" s="76">
        <f>IF('(Other Computations)'!G186=0,0,Inputs!I221*Inputs!I114*Inputs!I40*Inputs!D13*'GM Alloc Factors'!G15/('(Other Computations)'!G186+'(Other Computations)'!G199))</f>
        <v>0</v>
      </c>
      <c r="H1298" s="76">
        <f>IF('(Other Computations)'!H186=0,0,Inputs!J221*Inputs!J114*Inputs!I40*Inputs!D13*'GM Alloc Factors'!H15/('(Other Computations)'!H186+'(Other Computations)'!H199))</f>
        <v>0</v>
      </c>
      <c r="I1298" s="76">
        <f>IF('(Other Computations)'!I186=0,0,Inputs!K221*Inputs!K114*Inputs!I40*Inputs!D13*'GM Alloc Factors'!I15/('(Other Computations)'!I186+'(Other Computations)'!I199))</f>
        <v>0</v>
      </c>
      <c r="J1298" s="76">
        <f>IF('(Other Computations)'!J186=0,0,Inputs!L221*Inputs!L114*Inputs!I40*Inputs!D13*'GM Alloc Factors'!J15/('(Other Computations)'!J186+'(Other Computations)'!J199))</f>
        <v>0</v>
      </c>
      <c r="K1298" s="43">
        <f t="shared" ref="K1298:K1308" si="213">SUM(G1298:J1298)</f>
        <v>0</v>
      </c>
    </row>
    <row r="1299" spans="1:11" ht="12.75" customHeight="1">
      <c r="A1299" s="61" t="str">
        <f>"         "&amp;Labels!B70</f>
        <v xml:space="preserve">         Customer 2</v>
      </c>
      <c r="B1299" s="76">
        <f>IF('(Other Computations)'!B187=0,0,Inputs!D222*Inputs!D115*Inputs!I41*Inputs!D13*'GM Alloc Factors'!B15/('(Other Computations)'!B187+'(Other Computations)'!B200))</f>
        <v>0</v>
      </c>
      <c r="C1299" s="76">
        <f>IF('(Other Computations)'!C187=0,0,Inputs!E222*Inputs!E115*Inputs!I41*Inputs!D13*'GM Alloc Factors'!C15/('(Other Computations)'!C187+'(Other Computations)'!C200))</f>
        <v>0</v>
      </c>
      <c r="D1299" s="76">
        <f>IF('(Other Computations)'!D187=0,0,Inputs!F222*Inputs!F115*Inputs!I41*Inputs!D13*'GM Alloc Factors'!D15/('(Other Computations)'!D187+'(Other Computations)'!D200))</f>
        <v>0</v>
      </c>
      <c r="E1299" s="76">
        <f>IF('(Other Computations)'!E187=0,0,Inputs!G222*Inputs!G115*Inputs!I41*Inputs!D13*'GM Alloc Factors'!E15/('(Other Computations)'!E187+'(Other Computations)'!E200))</f>
        <v>0</v>
      </c>
      <c r="F1299" s="43">
        <f t="shared" si="212"/>
        <v>0</v>
      </c>
      <c r="G1299" s="76">
        <f>IF('(Other Computations)'!G187=0,0,Inputs!I222*Inputs!I115*Inputs!I41*Inputs!D13*'GM Alloc Factors'!G15/('(Other Computations)'!G187+'(Other Computations)'!G200))</f>
        <v>0</v>
      </c>
      <c r="H1299" s="76">
        <f>IF('(Other Computations)'!H187=0,0,Inputs!J222*Inputs!J115*Inputs!I41*Inputs!D13*'GM Alloc Factors'!H15/('(Other Computations)'!H187+'(Other Computations)'!H200))</f>
        <v>0</v>
      </c>
      <c r="I1299" s="76">
        <f>IF('(Other Computations)'!I187=0,0,Inputs!K222*Inputs!K115*Inputs!I41*Inputs!D13*'GM Alloc Factors'!I15/('(Other Computations)'!I187+'(Other Computations)'!I200))</f>
        <v>0</v>
      </c>
      <c r="J1299" s="76">
        <f>IF('(Other Computations)'!J187=0,0,Inputs!L222*Inputs!L115*Inputs!I41*Inputs!D13*'GM Alloc Factors'!J15/('(Other Computations)'!J187+'(Other Computations)'!J200))</f>
        <v>0</v>
      </c>
      <c r="K1299" s="43">
        <f t="shared" si="213"/>
        <v>0</v>
      </c>
    </row>
    <row r="1300" spans="1:11" ht="12.75" customHeight="1">
      <c r="A1300" s="61" t="str">
        <f>"         "&amp;Labels!B71</f>
        <v xml:space="preserve">         Customer 3</v>
      </c>
      <c r="B1300" s="76">
        <f>IF('(Other Computations)'!B188=0,0,Inputs!D223*Inputs!D116*Inputs!I42*Inputs!D13*'GM Alloc Factors'!B15/('(Other Computations)'!B188+'(Other Computations)'!B201))</f>
        <v>0</v>
      </c>
      <c r="C1300" s="76">
        <f>IF('(Other Computations)'!C188=0,0,Inputs!E223*Inputs!E116*Inputs!I42*Inputs!D13*'GM Alloc Factors'!C15/('(Other Computations)'!C188+'(Other Computations)'!C201))</f>
        <v>0</v>
      </c>
      <c r="D1300" s="76">
        <f>IF('(Other Computations)'!D188=0,0,Inputs!F223*Inputs!F116*Inputs!I42*Inputs!D13*'GM Alloc Factors'!D15/('(Other Computations)'!D188+'(Other Computations)'!D201))</f>
        <v>0</v>
      </c>
      <c r="E1300" s="76">
        <f>IF('(Other Computations)'!E188=0,0,Inputs!G223*Inputs!G116*Inputs!I42*Inputs!D13*'GM Alloc Factors'!E15/('(Other Computations)'!E188+'(Other Computations)'!E201))</f>
        <v>0</v>
      </c>
      <c r="F1300" s="43">
        <f t="shared" si="212"/>
        <v>0</v>
      </c>
      <c r="G1300" s="76">
        <f>IF('(Other Computations)'!G188=0,0,Inputs!I223*Inputs!I116*Inputs!I42*Inputs!D13*'GM Alloc Factors'!G15/('(Other Computations)'!G188+'(Other Computations)'!G201))</f>
        <v>0</v>
      </c>
      <c r="H1300" s="76">
        <f>IF('(Other Computations)'!H188=0,0,Inputs!J223*Inputs!J116*Inputs!I42*Inputs!D13*'GM Alloc Factors'!H15/('(Other Computations)'!H188+'(Other Computations)'!H201))</f>
        <v>0</v>
      </c>
      <c r="I1300" s="76">
        <f>IF('(Other Computations)'!I188=0,0,Inputs!K223*Inputs!K116*Inputs!I42*Inputs!D13*'GM Alloc Factors'!I15/('(Other Computations)'!I188+'(Other Computations)'!I201))</f>
        <v>0</v>
      </c>
      <c r="J1300" s="76">
        <f>IF('(Other Computations)'!J188=0,0,Inputs!L223*Inputs!L116*Inputs!I42*Inputs!D13*'GM Alloc Factors'!J15/('(Other Computations)'!J188+'(Other Computations)'!J201))</f>
        <v>0</v>
      </c>
      <c r="K1300" s="43">
        <f t="shared" si="213"/>
        <v>0</v>
      </c>
    </row>
    <row r="1301" spans="1:11" ht="12.75" customHeight="1">
      <c r="A1301" s="61" t="str">
        <f>"         "&amp;Labels!B72</f>
        <v xml:space="preserve">         Customer 4</v>
      </c>
      <c r="B1301" s="76">
        <f>IF('(Other Computations)'!B189=0,0,Inputs!D224*Inputs!D117*Inputs!I43*Inputs!D13*'GM Alloc Factors'!B15/('(Other Computations)'!B189+'(Other Computations)'!B202))</f>
        <v>0</v>
      </c>
      <c r="C1301" s="76">
        <f>IF('(Other Computations)'!C189=0,0,Inputs!E224*Inputs!E117*Inputs!I43*Inputs!D13*'GM Alloc Factors'!C15/('(Other Computations)'!C189+'(Other Computations)'!C202))</f>
        <v>0</v>
      </c>
      <c r="D1301" s="76">
        <f>IF('(Other Computations)'!D189=0,0,Inputs!F224*Inputs!F117*Inputs!I43*Inputs!D13*'GM Alloc Factors'!D15/('(Other Computations)'!D189+'(Other Computations)'!D202))</f>
        <v>0</v>
      </c>
      <c r="E1301" s="76">
        <f>IF('(Other Computations)'!E189=0,0,Inputs!G224*Inputs!G117*Inputs!I43*Inputs!D13*'GM Alloc Factors'!E15/('(Other Computations)'!E189+'(Other Computations)'!E202))</f>
        <v>0</v>
      </c>
      <c r="F1301" s="43">
        <f t="shared" si="212"/>
        <v>0</v>
      </c>
      <c r="G1301" s="76">
        <f>IF('(Other Computations)'!G189=0,0,Inputs!I224*Inputs!I117*Inputs!I43*Inputs!D13*'GM Alloc Factors'!G15/('(Other Computations)'!G189+'(Other Computations)'!G202))</f>
        <v>0</v>
      </c>
      <c r="H1301" s="76">
        <f>IF('(Other Computations)'!H189=0,0,Inputs!J224*Inputs!J117*Inputs!I43*Inputs!D13*'GM Alloc Factors'!H15/('(Other Computations)'!H189+'(Other Computations)'!H202))</f>
        <v>0</v>
      </c>
      <c r="I1301" s="76">
        <f>IF('(Other Computations)'!I189=0,0,Inputs!K224*Inputs!K117*Inputs!I43*Inputs!D13*'GM Alloc Factors'!I15/('(Other Computations)'!I189+'(Other Computations)'!I202))</f>
        <v>0</v>
      </c>
      <c r="J1301" s="76">
        <f>IF('(Other Computations)'!J189=0,0,Inputs!L224*Inputs!L117*Inputs!I43*Inputs!D13*'GM Alloc Factors'!J15/('(Other Computations)'!J189+'(Other Computations)'!J202))</f>
        <v>0</v>
      </c>
      <c r="K1301" s="43">
        <f t="shared" si="213"/>
        <v>0</v>
      </c>
    </row>
    <row r="1302" spans="1:11" ht="12.75" customHeight="1">
      <c r="A1302" s="61" t="str">
        <f>"         "&amp;Labels!B73</f>
        <v xml:space="preserve">         Customer 5</v>
      </c>
      <c r="B1302" s="76">
        <f>IF('(Other Computations)'!B190=0,0,Inputs!D225*Inputs!D118*Inputs!I44*Inputs!D13*'GM Alloc Factors'!B15/('(Other Computations)'!B190+'(Other Computations)'!B203))</f>
        <v>0</v>
      </c>
      <c r="C1302" s="76">
        <f>IF('(Other Computations)'!C190=0,0,Inputs!E225*Inputs!E118*Inputs!I44*Inputs!D13*'GM Alloc Factors'!C15/('(Other Computations)'!C190+'(Other Computations)'!C203))</f>
        <v>0</v>
      </c>
      <c r="D1302" s="76">
        <f>IF('(Other Computations)'!D190=0,0,Inputs!F225*Inputs!F118*Inputs!I44*Inputs!D13*'GM Alloc Factors'!D15/('(Other Computations)'!D190+'(Other Computations)'!D203))</f>
        <v>0</v>
      </c>
      <c r="E1302" s="76">
        <f>IF('(Other Computations)'!E190=0,0,Inputs!G225*Inputs!G118*Inputs!I44*Inputs!D13*'GM Alloc Factors'!E15/('(Other Computations)'!E190+'(Other Computations)'!E203))</f>
        <v>0</v>
      </c>
      <c r="F1302" s="43">
        <f t="shared" si="212"/>
        <v>0</v>
      </c>
      <c r="G1302" s="76">
        <f>IF('(Other Computations)'!G190=0,0,Inputs!I225*Inputs!I118*Inputs!I44*Inputs!D13*'GM Alloc Factors'!G15/('(Other Computations)'!G190+'(Other Computations)'!G203))</f>
        <v>0</v>
      </c>
      <c r="H1302" s="76">
        <f>IF('(Other Computations)'!H190=0,0,Inputs!J225*Inputs!J118*Inputs!I44*Inputs!D13*'GM Alloc Factors'!H15/('(Other Computations)'!H190+'(Other Computations)'!H203))</f>
        <v>0</v>
      </c>
      <c r="I1302" s="76">
        <f>IF('(Other Computations)'!I190=0,0,Inputs!K225*Inputs!K118*Inputs!I44*Inputs!D13*'GM Alloc Factors'!I15/('(Other Computations)'!I190+'(Other Computations)'!I203))</f>
        <v>0</v>
      </c>
      <c r="J1302" s="76">
        <f>IF('(Other Computations)'!J190=0,0,Inputs!L225*Inputs!L118*Inputs!I44*Inputs!D13*'GM Alloc Factors'!J15/('(Other Computations)'!J190+'(Other Computations)'!J203))</f>
        <v>0</v>
      </c>
      <c r="K1302" s="43">
        <f t="shared" si="213"/>
        <v>0</v>
      </c>
    </row>
    <row r="1303" spans="1:11" ht="12.75" customHeight="1">
      <c r="A1303" s="61" t="str">
        <f>"         "&amp;Labels!B74</f>
        <v xml:space="preserve">         Customer 6</v>
      </c>
      <c r="B1303" s="76">
        <f>IF('(Other Computations)'!B191=0,0,Inputs!D226*Inputs!D119*Inputs!I45*Inputs!D13*'GM Alloc Factors'!B15/('(Other Computations)'!B191+'(Other Computations)'!B204))</f>
        <v>0</v>
      </c>
      <c r="C1303" s="76">
        <f>IF('(Other Computations)'!C191=0,0,Inputs!E226*Inputs!E119*Inputs!I45*Inputs!D13*'GM Alloc Factors'!C15/('(Other Computations)'!C191+'(Other Computations)'!C204))</f>
        <v>0</v>
      </c>
      <c r="D1303" s="76">
        <f>IF('(Other Computations)'!D191=0,0,Inputs!F226*Inputs!F119*Inputs!I45*Inputs!D13*'GM Alloc Factors'!D15/('(Other Computations)'!D191+'(Other Computations)'!D204))</f>
        <v>0</v>
      </c>
      <c r="E1303" s="76">
        <f>IF('(Other Computations)'!E191=0,0,Inputs!G226*Inputs!G119*Inputs!I45*Inputs!D13*'GM Alloc Factors'!E15/('(Other Computations)'!E191+'(Other Computations)'!E204))</f>
        <v>0</v>
      </c>
      <c r="F1303" s="43">
        <f t="shared" si="212"/>
        <v>0</v>
      </c>
      <c r="G1303" s="76">
        <f>IF('(Other Computations)'!G191=0,0,Inputs!I226*Inputs!I119*Inputs!I45*Inputs!D13*'GM Alloc Factors'!G15/('(Other Computations)'!G191+'(Other Computations)'!G204))</f>
        <v>0</v>
      </c>
      <c r="H1303" s="76">
        <f>IF('(Other Computations)'!H191=0,0,Inputs!J226*Inputs!J119*Inputs!I45*Inputs!D13*'GM Alloc Factors'!H15/('(Other Computations)'!H191+'(Other Computations)'!H204))</f>
        <v>0</v>
      </c>
      <c r="I1303" s="76">
        <f>IF('(Other Computations)'!I191=0,0,Inputs!K226*Inputs!K119*Inputs!I45*Inputs!D13*'GM Alloc Factors'!I15/('(Other Computations)'!I191+'(Other Computations)'!I204))</f>
        <v>0</v>
      </c>
      <c r="J1303" s="76">
        <f>IF('(Other Computations)'!J191=0,0,Inputs!L226*Inputs!L119*Inputs!I45*Inputs!D13*'GM Alloc Factors'!J15/('(Other Computations)'!J191+'(Other Computations)'!J204))</f>
        <v>0</v>
      </c>
      <c r="K1303" s="43">
        <f t="shared" si="213"/>
        <v>0</v>
      </c>
    </row>
    <row r="1304" spans="1:11" ht="12.75" customHeight="1">
      <c r="A1304" s="61" t="str">
        <f>"         "&amp;Labels!B75</f>
        <v xml:space="preserve">         Customer 7</v>
      </c>
      <c r="B1304" s="76">
        <f>IF('(Other Computations)'!B192=0,0,Inputs!D227*Inputs!D120*Inputs!I46*Inputs!D13*'GM Alloc Factors'!B15/('(Other Computations)'!B192+'(Other Computations)'!B205))</f>
        <v>0</v>
      </c>
      <c r="C1304" s="76">
        <f>IF('(Other Computations)'!C192=0,0,Inputs!E227*Inputs!E120*Inputs!I46*Inputs!D13*'GM Alloc Factors'!C15/('(Other Computations)'!C192+'(Other Computations)'!C205))</f>
        <v>0</v>
      </c>
      <c r="D1304" s="76">
        <f>IF('(Other Computations)'!D192=0,0,Inputs!F227*Inputs!F120*Inputs!I46*Inputs!D13*'GM Alloc Factors'!D15/('(Other Computations)'!D192+'(Other Computations)'!D205))</f>
        <v>0</v>
      </c>
      <c r="E1304" s="76">
        <f>IF('(Other Computations)'!E192=0,0,Inputs!G227*Inputs!G120*Inputs!I46*Inputs!D13*'GM Alloc Factors'!E15/('(Other Computations)'!E192+'(Other Computations)'!E205))</f>
        <v>0</v>
      </c>
      <c r="F1304" s="43">
        <f t="shared" si="212"/>
        <v>0</v>
      </c>
      <c r="G1304" s="76">
        <f>IF('(Other Computations)'!G192=0,0,Inputs!I227*Inputs!I120*Inputs!I46*Inputs!D13*'GM Alloc Factors'!G15/('(Other Computations)'!G192+'(Other Computations)'!G205))</f>
        <v>0</v>
      </c>
      <c r="H1304" s="76">
        <f>IF('(Other Computations)'!H192=0,0,Inputs!J227*Inputs!J120*Inputs!I46*Inputs!D13*'GM Alloc Factors'!H15/('(Other Computations)'!H192+'(Other Computations)'!H205))</f>
        <v>0</v>
      </c>
      <c r="I1304" s="76">
        <f>IF('(Other Computations)'!I192=0,0,Inputs!K227*Inputs!K120*Inputs!I46*Inputs!D13*'GM Alloc Factors'!I15/('(Other Computations)'!I192+'(Other Computations)'!I205))</f>
        <v>0</v>
      </c>
      <c r="J1304" s="76">
        <f>IF('(Other Computations)'!J192=0,0,Inputs!L227*Inputs!L120*Inputs!I46*Inputs!D13*'GM Alloc Factors'!J15/('(Other Computations)'!J192+'(Other Computations)'!J205))</f>
        <v>0</v>
      </c>
      <c r="K1304" s="43">
        <f t="shared" si="213"/>
        <v>0</v>
      </c>
    </row>
    <row r="1305" spans="1:11" ht="12.75" customHeight="1">
      <c r="A1305" s="61" t="str">
        <f>"         "&amp;Labels!B76</f>
        <v xml:space="preserve">         Customer 8</v>
      </c>
      <c r="B1305" s="76">
        <f>IF('(Other Computations)'!B193=0,0,Inputs!D228*Inputs!D121*Inputs!I47*Inputs!D13*'GM Alloc Factors'!B15/('(Other Computations)'!B193+'(Other Computations)'!B206))</f>
        <v>0</v>
      </c>
      <c r="C1305" s="76">
        <f>IF('(Other Computations)'!C193=0,0,Inputs!E228*Inputs!E121*Inputs!I47*Inputs!D13*'GM Alloc Factors'!C15/('(Other Computations)'!C193+'(Other Computations)'!C206))</f>
        <v>0</v>
      </c>
      <c r="D1305" s="76">
        <f>IF('(Other Computations)'!D193=0,0,Inputs!F228*Inputs!F121*Inputs!I47*Inputs!D13*'GM Alloc Factors'!D15/('(Other Computations)'!D193+'(Other Computations)'!D206))</f>
        <v>0</v>
      </c>
      <c r="E1305" s="76">
        <f>IF('(Other Computations)'!E193=0,0,Inputs!G228*Inputs!G121*Inputs!I47*Inputs!D13*'GM Alloc Factors'!E15/('(Other Computations)'!E193+'(Other Computations)'!E206))</f>
        <v>0</v>
      </c>
      <c r="F1305" s="43">
        <f t="shared" si="212"/>
        <v>0</v>
      </c>
      <c r="G1305" s="76">
        <f>IF('(Other Computations)'!G193=0,0,Inputs!I228*Inputs!I121*Inputs!I47*Inputs!D13*'GM Alloc Factors'!G15/('(Other Computations)'!G193+'(Other Computations)'!G206))</f>
        <v>0</v>
      </c>
      <c r="H1305" s="76">
        <f>IF('(Other Computations)'!H193=0,0,Inputs!J228*Inputs!J121*Inputs!I47*Inputs!D13*'GM Alloc Factors'!H15/('(Other Computations)'!H193+'(Other Computations)'!H206))</f>
        <v>0</v>
      </c>
      <c r="I1305" s="76">
        <f>IF('(Other Computations)'!I193=0,0,Inputs!K228*Inputs!K121*Inputs!I47*Inputs!D13*'GM Alloc Factors'!I15/('(Other Computations)'!I193+'(Other Computations)'!I206))</f>
        <v>0</v>
      </c>
      <c r="J1305" s="76">
        <f>IF('(Other Computations)'!J193=0,0,Inputs!L228*Inputs!L121*Inputs!I47*Inputs!D13*'GM Alloc Factors'!J15/('(Other Computations)'!J193+'(Other Computations)'!J206))</f>
        <v>0</v>
      </c>
      <c r="K1305" s="43">
        <f t="shared" si="213"/>
        <v>0</v>
      </c>
    </row>
    <row r="1306" spans="1:11" ht="12.75" customHeight="1">
      <c r="A1306" s="61" t="str">
        <f>"         "&amp;Labels!B77</f>
        <v xml:space="preserve">         Customer 9</v>
      </c>
      <c r="B1306" s="76">
        <f>IF('(Other Computations)'!B194=0,0,Inputs!D229*Inputs!D122*Inputs!I48*Inputs!D13*'GM Alloc Factors'!B15/('(Other Computations)'!B194+'(Other Computations)'!B207))</f>
        <v>0</v>
      </c>
      <c r="C1306" s="76">
        <f>IF('(Other Computations)'!C194=0,0,Inputs!E229*Inputs!E122*Inputs!I48*Inputs!D13*'GM Alloc Factors'!C15/('(Other Computations)'!C194+'(Other Computations)'!C207))</f>
        <v>0</v>
      </c>
      <c r="D1306" s="76">
        <f>IF('(Other Computations)'!D194=0,0,Inputs!F229*Inputs!F122*Inputs!I48*Inputs!D13*'GM Alloc Factors'!D15/('(Other Computations)'!D194+'(Other Computations)'!D207))</f>
        <v>0</v>
      </c>
      <c r="E1306" s="76">
        <f>IF('(Other Computations)'!E194=0,0,Inputs!G229*Inputs!G122*Inputs!I48*Inputs!D13*'GM Alloc Factors'!E15/('(Other Computations)'!E194+'(Other Computations)'!E207))</f>
        <v>0</v>
      </c>
      <c r="F1306" s="43">
        <f t="shared" si="212"/>
        <v>0</v>
      </c>
      <c r="G1306" s="76">
        <f>IF('(Other Computations)'!G194=0,0,Inputs!I229*Inputs!I122*Inputs!I48*Inputs!D13*'GM Alloc Factors'!G15/('(Other Computations)'!G194+'(Other Computations)'!G207))</f>
        <v>0</v>
      </c>
      <c r="H1306" s="76">
        <f>IF('(Other Computations)'!H194=0,0,Inputs!J229*Inputs!J122*Inputs!I48*Inputs!D13*'GM Alloc Factors'!H15/('(Other Computations)'!H194+'(Other Computations)'!H207))</f>
        <v>0</v>
      </c>
      <c r="I1306" s="76">
        <f>IF('(Other Computations)'!I194=0,0,Inputs!K229*Inputs!K122*Inputs!I48*Inputs!D13*'GM Alloc Factors'!I15/('(Other Computations)'!I194+'(Other Computations)'!I207))</f>
        <v>0</v>
      </c>
      <c r="J1306" s="76">
        <f>IF('(Other Computations)'!J194=0,0,Inputs!L229*Inputs!L122*Inputs!I48*Inputs!D13*'GM Alloc Factors'!J15/('(Other Computations)'!J194+'(Other Computations)'!J207))</f>
        <v>0</v>
      </c>
      <c r="K1306" s="43">
        <f t="shared" si="213"/>
        <v>0</v>
      </c>
    </row>
    <row r="1307" spans="1:11" ht="12.75" customHeight="1">
      <c r="A1307" s="61" t="str">
        <f>"         "&amp;Labels!B78</f>
        <v xml:space="preserve">         Customer 10</v>
      </c>
      <c r="B1307" s="76">
        <f>IF('(Other Computations)'!B195=0,0,Inputs!D230*Inputs!D123*Inputs!I49*Inputs!D13*'GM Alloc Factors'!B15/('(Other Computations)'!B195+'(Other Computations)'!B208))</f>
        <v>0</v>
      </c>
      <c r="C1307" s="76">
        <f>IF('(Other Computations)'!C195=0,0,Inputs!E230*Inputs!E123*Inputs!I49*Inputs!D13*'GM Alloc Factors'!C15/('(Other Computations)'!C195+'(Other Computations)'!C208))</f>
        <v>0</v>
      </c>
      <c r="D1307" s="76">
        <f>IF('(Other Computations)'!D195=0,0,Inputs!F230*Inputs!F123*Inputs!I49*Inputs!D13*'GM Alloc Factors'!D15/('(Other Computations)'!D195+'(Other Computations)'!D208))</f>
        <v>0</v>
      </c>
      <c r="E1307" s="76">
        <f>IF('(Other Computations)'!E195=0,0,Inputs!G230*Inputs!G123*Inputs!I49*Inputs!D13*'GM Alloc Factors'!E15/('(Other Computations)'!E195+'(Other Computations)'!E208))</f>
        <v>0</v>
      </c>
      <c r="F1307" s="43">
        <f t="shared" si="212"/>
        <v>0</v>
      </c>
      <c r="G1307" s="76">
        <f>IF('(Other Computations)'!G195=0,0,Inputs!I230*Inputs!I123*Inputs!I49*Inputs!D13*'GM Alloc Factors'!G15/('(Other Computations)'!G195+'(Other Computations)'!G208))</f>
        <v>0</v>
      </c>
      <c r="H1307" s="76">
        <f>IF('(Other Computations)'!H195=0,0,Inputs!J230*Inputs!J123*Inputs!I49*Inputs!D13*'GM Alloc Factors'!H15/('(Other Computations)'!H195+'(Other Computations)'!H208))</f>
        <v>0</v>
      </c>
      <c r="I1307" s="76">
        <f>IF('(Other Computations)'!I195=0,0,Inputs!K230*Inputs!K123*Inputs!I49*Inputs!D13*'GM Alloc Factors'!I15/('(Other Computations)'!I195+'(Other Computations)'!I208))</f>
        <v>0</v>
      </c>
      <c r="J1307" s="76">
        <f>IF('(Other Computations)'!J195=0,0,Inputs!L230*Inputs!L123*Inputs!I49*Inputs!D13*'GM Alloc Factors'!J15/('(Other Computations)'!J195+'(Other Computations)'!J208))</f>
        <v>0</v>
      </c>
      <c r="K1307" s="43">
        <f t="shared" si="213"/>
        <v>0</v>
      </c>
    </row>
    <row r="1308" spans="1:11" ht="12.75" customHeight="1">
      <c r="A1308" s="61" t="str">
        <f>"         "&amp;Labels!C68</f>
        <v xml:space="preserve">         Total</v>
      </c>
      <c r="B1308" s="84">
        <f>SUM(B1298:B1307)</f>
        <v>0</v>
      </c>
      <c r="C1308" s="84">
        <f>SUM(C1298:C1307)</f>
        <v>0</v>
      </c>
      <c r="D1308" s="84">
        <f>SUM(D1298:D1307)</f>
        <v>0</v>
      </c>
      <c r="E1308" s="84">
        <f>SUM(E1298:E1307)</f>
        <v>0</v>
      </c>
      <c r="F1308" s="43">
        <f t="shared" si="212"/>
        <v>0</v>
      </c>
      <c r="G1308" s="84">
        <f>SUM(G1298:G1307)</f>
        <v>0</v>
      </c>
      <c r="H1308" s="84">
        <f>SUM(H1298:H1307)</f>
        <v>0</v>
      </c>
      <c r="I1308" s="84">
        <f>SUM(I1298:I1307)</f>
        <v>0</v>
      </c>
      <c r="J1308" s="84">
        <f>SUM(J1298:J1307)</f>
        <v>0</v>
      </c>
      <c r="K1308" s="43">
        <f t="shared" si="213"/>
        <v>0</v>
      </c>
    </row>
    <row r="1309" spans="1:11" ht="12.75" customHeight="1">
      <c r="A1309" s="61" t="str">
        <f>"      "&amp;Labels!B91</f>
        <v xml:space="preserve">      Q 7</v>
      </c>
      <c r="B1309" s="84"/>
      <c r="C1309" s="84"/>
      <c r="D1309" s="84"/>
      <c r="E1309" s="84"/>
      <c r="F1309" s="43"/>
      <c r="G1309" s="84"/>
      <c r="H1309" s="84"/>
      <c r="I1309" s="84"/>
      <c r="J1309" s="84"/>
      <c r="K1309" s="43"/>
    </row>
    <row r="1310" spans="1:11" ht="12.75" customHeight="1">
      <c r="A1310" s="61" t="str">
        <f>"         "&amp;Labels!B69</f>
        <v xml:space="preserve">         Customer 1</v>
      </c>
      <c r="B1310" s="76">
        <f>IF('(Other Computations)'!B186=0,0,Inputs!D221*Inputs!D114*Inputs!J40*Inputs!D13*'GM Alloc Factors'!B16/('(Other Computations)'!B186+'(Other Computations)'!B199))</f>
        <v>0</v>
      </c>
      <c r="C1310" s="76">
        <f>IF('(Other Computations)'!C186=0,0,Inputs!E221*Inputs!E114*Inputs!J40*Inputs!D13*'GM Alloc Factors'!C16/('(Other Computations)'!C186+'(Other Computations)'!C199))</f>
        <v>0</v>
      </c>
      <c r="D1310" s="76">
        <f>IF('(Other Computations)'!D186=0,0,Inputs!F221*Inputs!F114*Inputs!J40*Inputs!D13*'GM Alloc Factors'!D16/('(Other Computations)'!D186+'(Other Computations)'!D199))</f>
        <v>0</v>
      </c>
      <c r="E1310" s="76">
        <f>IF('(Other Computations)'!E186=0,0,Inputs!G221*Inputs!G114*Inputs!J40*Inputs!D13*'GM Alloc Factors'!E16/('(Other Computations)'!E186+'(Other Computations)'!E199))</f>
        <v>0</v>
      </c>
      <c r="F1310" s="43">
        <f t="shared" ref="F1310:F1320" si="214">SUM(B1310:E1310)</f>
        <v>0</v>
      </c>
      <c r="G1310" s="76">
        <f>IF('(Other Computations)'!G186=0,0,Inputs!I221*Inputs!I114*Inputs!J40*Inputs!D13*'GM Alloc Factors'!G16/('(Other Computations)'!G186+'(Other Computations)'!G199))</f>
        <v>0</v>
      </c>
      <c r="H1310" s="76">
        <f>IF('(Other Computations)'!H186=0,0,Inputs!J221*Inputs!J114*Inputs!J40*Inputs!D13*'GM Alloc Factors'!H16/('(Other Computations)'!H186+'(Other Computations)'!H199))</f>
        <v>0</v>
      </c>
      <c r="I1310" s="76">
        <f>IF('(Other Computations)'!I186=0,0,Inputs!K221*Inputs!K114*Inputs!J40*Inputs!D13*'GM Alloc Factors'!I16/('(Other Computations)'!I186+'(Other Computations)'!I199))</f>
        <v>0</v>
      </c>
      <c r="J1310" s="76">
        <f>IF('(Other Computations)'!J186=0,0,Inputs!L221*Inputs!L114*Inputs!J40*Inputs!D13*'GM Alloc Factors'!J16/('(Other Computations)'!J186+'(Other Computations)'!J199))</f>
        <v>0</v>
      </c>
      <c r="K1310" s="43">
        <f t="shared" ref="K1310:K1320" si="215">SUM(G1310:J1310)</f>
        <v>0</v>
      </c>
    </row>
    <row r="1311" spans="1:11" ht="12.75" customHeight="1">
      <c r="A1311" s="61" t="str">
        <f>"         "&amp;Labels!B70</f>
        <v xml:space="preserve">         Customer 2</v>
      </c>
      <c r="B1311" s="76">
        <f>IF('(Other Computations)'!B187=0,0,Inputs!D222*Inputs!D115*Inputs!J41*Inputs!D13*'GM Alloc Factors'!B16/('(Other Computations)'!B187+'(Other Computations)'!B200))</f>
        <v>0</v>
      </c>
      <c r="C1311" s="76">
        <f>IF('(Other Computations)'!C187=0,0,Inputs!E222*Inputs!E115*Inputs!J41*Inputs!D13*'GM Alloc Factors'!C16/('(Other Computations)'!C187+'(Other Computations)'!C200))</f>
        <v>0</v>
      </c>
      <c r="D1311" s="76">
        <f>IF('(Other Computations)'!D187=0,0,Inputs!F222*Inputs!F115*Inputs!J41*Inputs!D13*'GM Alloc Factors'!D16/('(Other Computations)'!D187+'(Other Computations)'!D200))</f>
        <v>0</v>
      </c>
      <c r="E1311" s="76">
        <f>IF('(Other Computations)'!E187=0,0,Inputs!G222*Inputs!G115*Inputs!J41*Inputs!D13*'GM Alloc Factors'!E16/('(Other Computations)'!E187+'(Other Computations)'!E200))</f>
        <v>0</v>
      </c>
      <c r="F1311" s="43">
        <f t="shared" si="214"/>
        <v>0</v>
      </c>
      <c r="G1311" s="76">
        <f>IF('(Other Computations)'!G187=0,0,Inputs!I222*Inputs!I115*Inputs!J41*Inputs!D13*'GM Alloc Factors'!G16/('(Other Computations)'!G187+'(Other Computations)'!G200))</f>
        <v>0</v>
      </c>
      <c r="H1311" s="76">
        <f>IF('(Other Computations)'!H187=0,0,Inputs!J222*Inputs!J115*Inputs!J41*Inputs!D13*'GM Alloc Factors'!H16/('(Other Computations)'!H187+'(Other Computations)'!H200))</f>
        <v>0</v>
      </c>
      <c r="I1311" s="76">
        <f>IF('(Other Computations)'!I187=0,0,Inputs!K222*Inputs!K115*Inputs!J41*Inputs!D13*'GM Alloc Factors'!I16/('(Other Computations)'!I187+'(Other Computations)'!I200))</f>
        <v>0</v>
      </c>
      <c r="J1311" s="76">
        <f>IF('(Other Computations)'!J187=0,0,Inputs!L222*Inputs!L115*Inputs!J41*Inputs!D13*'GM Alloc Factors'!J16/('(Other Computations)'!J187+'(Other Computations)'!J200))</f>
        <v>0</v>
      </c>
      <c r="K1311" s="43">
        <f t="shared" si="215"/>
        <v>0</v>
      </c>
    </row>
    <row r="1312" spans="1:11" ht="12.75" customHeight="1">
      <c r="A1312" s="61" t="str">
        <f>"         "&amp;Labels!B71</f>
        <v xml:space="preserve">         Customer 3</v>
      </c>
      <c r="B1312" s="76">
        <f>IF('(Other Computations)'!B188=0,0,Inputs!D223*Inputs!D116*Inputs!J42*Inputs!D13*'GM Alloc Factors'!B16/('(Other Computations)'!B188+'(Other Computations)'!B201))</f>
        <v>0</v>
      </c>
      <c r="C1312" s="76">
        <f>IF('(Other Computations)'!C188=0,0,Inputs!E223*Inputs!E116*Inputs!J42*Inputs!D13*'GM Alloc Factors'!C16/('(Other Computations)'!C188+'(Other Computations)'!C201))</f>
        <v>0</v>
      </c>
      <c r="D1312" s="76">
        <f>IF('(Other Computations)'!D188=0,0,Inputs!F223*Inputs!F116*Inputs!J42*Inputs!D13*'GM Alloc Factors'!D16/('(Other Computations)'!D188+'(Other Computations)'!D201))</f>
        <v>0</v>
      </c>
      <c r="E1312" s="76">
        <f>IF('(Other Computations)'!E188=0,0,Inputs!G223*Inputs!G116*Inputs!J42*Inputs!D13*'GM Alloc Factors'!E16/('(Other Computations)'!E188+'(Other Computations)'!E201))</f>
        <v>0</v>
      </c>
      <c r="F1312" s="43">
        <f t="shared" si="214"/>
        <v>0</v>
      </c>
      <c r="G1312" s="76">
        <f>IF('(Other Computations)'!G188=0,0,Inputs!I223*Inputs!I116*Inputs!J42*Inputs!D13*'GM Alloc Factors'!G16/('(Other Computations)'!G188+'(Other Computations)'!G201))</f>
        <v>0</v>
      </c>
      <c r="H1312" s="76">
        <f>IF('(Other Computations)'!H188=0,0,Inputs!J223*Inputs!J116*Inputs!J42*Inputs!D13*'GM Alloc Factors'!H16/('(Other Computations)'!H188+'(Other Computations)'!H201))</f>
        <v>0</v>
      </c>
      <c r="I1312" s="76">
        <f>IF('(Other Computations)'!I188=0,0,Inputs!K223*Inputs!K116*Inputs!J42*Inputs!D13*'GM Alloc Factors'!I16/('(Other Computations)'!I188+'(Other Computations)'!I201))</f>
        <v>0</v>
      </c>
      <c r="J1312" s="76">
        <f>IF('(Other Computations)'!J188=0,0,Inputs!L223*Inputs!L116*Inputs!J42*Inputs!D13*'GM Alloc Factors'!J16/('(Other Computations)'!J188+'(Other Computations)'!J201))</f>
        <v>0</v>
      </c>
      <c r="K1312" s="43">
        <f t="shared" si="215"/>
        <v>0</v>
      </c>
    </row>
    <row r="1313" spans="1:11" ht="12.75" customHeight="1">
      <c r="A1313" s="61" t="str">
        <f>"         "&amp;Labels!B72</f>
        <v xml:space="preserve">         Customer 4</v>
      </c>
      <c r="B1313" s="76">
        <f>IF('(Other Computations)'!B189=0,0,Inputs!D224*Inputs!D117*Inputs!J43*Inputs!D13*'GM Alloc Factors'!B16/('(Other Computations)'!B189+'(Other Computations)'!B202))</f>
        <v>0</v>
      </c>
      <c r="C1313" s="76">
        <f>IF('(Other Computations)'!C189=0,0,Inputs!E224*Inputs!E117*Inputs!J43*Inputs!D13*'GM Alloc Factors'!C16/('(Other Computations)'!C189+'(Other Computations)'!C202))</f>
        <v>0</v>
      </c>
      <c r="D1313" s="76">
        <f>IF('(Other Computations)'!D189=0,0,Inputs!F224*Inputs!F117*Inputs!J43*Inputs!D13*'GM Alloc Factors'!D16/('(Other Computations)'!D189+'(Other Computations)'!D202))</f>
        <v>0</v>
      </c>
      <c r="E1313" s="76">
        <f>IF('(Other Computations)'!E189=0,0,Inputs!G224*Inputs!G117*Inputs!J43*Inputs!D13*'GM Alloc Factors'!E16/('(Other Computations)'!E189+'(Other Computations)'!E202))</f>
        <v>0</v>
      </c>
      <c r="F1313" s="43">
        <f t="shared" si="214"/>
        <v>0</v>
      </c>
      <c r="G1313" s="76">
        <f>IF('(Other Computations)'!G189=0,0,Inputs!I224*Inputs!I117*Inputs!J43*Inputs!D13*'GM Alloc Factors'!G16/('(Other Computations)'!G189+'(Other Computations)'!G202))</f>
        <v>0</v>
      </c>
      <c r="H1313" s="76">
        <f>IF('(Other Computations)'!H189=0,0,Inputs!J224*Inputs!J117*Inputs!J43*Inputs!D13*'GM Alloc Factors'!H16/('(Other Computations)'!H189+'(Other Computations)'!H202))</f>
        <v>0</v>
      </c>
      <c r="I1313" s="76">
        <f>IF('(Other Computations)'!I189=0,0,Inputs!K224*Inputs!K117*Inputs!J43*Inputs!D13*'GM Alloc Factors'!I16/('(Other Computations)'!I189+'(Other Computations)'!I202))</f>
        <v>0</v>
      </c>
      <c r="J1313" s="76">
        <f>IF('(Other Computations)'!J189=0,0,Inputs!L224*Inputs!L117*Inputs!J43*Inputs!D13*'GM Alloc Factors'!J16/('(Other Computations)'!J189+'(Other Computations)'!J202))</f>
        <v>0</v>
      </c>
      <c r="K1313" s="43">
        <f t="shared" si="215"/>
        <v>0</v>
      </c>
    </row>
    <row r="1314" spans="1:11" ht="12.75" customHeight="1">
      <c r="A1314" s="61" t="str">
        <f>"         "&amp;Labels!B73</f>
        <v xml:space="preserve">         Customer 5</v>
      </c>
      <c r="B1314" s="76">
        <f>IF('(Other Computations)'!B190=0,0,Inputs!D225*Inputs!D118*Inputs!J44*Inputs!D13*'GM Alloc Factors'!B16/('(Other Computations)'!B190+'(Other Computations)'!B203))</f>
        <v>0</v>
      </c>
      <c r="C1314" s="76">
        <f>IF('(Other Computations)'!C190=0,0,Inputs!E225*Inputs!E118*Inputs!J44*Inputs!D13*'GM Alloc Factors'!C16/('(Other Computations)'!C190+'(Other Computations)'!C203))</f>
        <v>0</v>
      </c>
      <c r="D1314" s="76">
        <f>IF('(Other Computations)'!D190=0,0,Inputs!F225*Inputs!F118*Inputs!J44*Inputs!D13*'GM Alloc Factors'!D16/('(Other Computations)'!D190+'(Other Computations)'!D203))</f>
        <v>0</v>
      </c>
      <c r="E1314" s="76">
        <f>IF('(Other Computations)'!E190=0,0,Inputs!G225*Inputs!G118*Inputs!J44*Inputs!D13*'GM Alloc Factors'!E16/('(Other Computations)'!E190+'(Other Computations)'!E203))</f>
        <v>0</v>
      </c>
      <c r="F1314" s="43">
        <f t="shared" si="214"/>
        <v>0</v>
      </c>
      <c r="G1314" s="76">
        <f>IF('(Other Computations)'!G190=0,0,Inputs!I225*Inputs!I118*Inputs!J44*Inputs!D13*'GM Alloc Factors'!G16/('(Other Computations)'!G190+'(Other Computations)'!G203))</f>
        <v>0</v>
      </c>
      <c r="H1314" s="76">
        <f>IF('(Other Computations)'!H190=0,0,Inputs!J225*Inputs!J118*Inputs!J44*Inputs!D13*'GM Alloc Factors'!H16/('(Other Computations)'!H190+'(Other Computations)'!H203))</f>
        <v>0</v>
      </c>
      <c r="I1314" s="76">
        <f>IF('(Other Computations)'!I190=0,0,Inputs!K225*Inputs!K118*Inputs!J44*Inputs!D13*'GM Alloc Factors'!I16/('(Other Computations)'!I190+'(Other Computations)'!I203))</f>
        <v>0</v>
      </c>
      <c r="J1314" s="76">
        <f>IF('(Other Computations)'!J190=0,0,Inputs!L225*Inputs!L118*Inputs!J44*Inputs!D13*'GM Alloc Factors'!J16/('(Other Computations)'!J190+'(Other Computations)'!J203))</f>
        <v>0</v>
      </c>
      <c r="K1314" s="43">
        <f t="shared" si="215"/>
        <v>0</v>
      </c>
    </row>
    <row r="1315" spans="1:11" ht="12.75" customHeight="1">
      <c r="A1315" s="61" t="str">
        <f>"         "&amp;Labels!B74</f>
        <v xml:space="preserve">         Customer 6</v>
      </c>
      <c r="B1315" s="76">
        <f>IF('(Other Computations)'!B191=0,0,Inputs!D226*Inputs!D119*Inputs!J45*Inputs!D13*'GM Alloc Factors'!B16/('(Other Computations)'!B191+'(Other Computations)'!B204))</f>
        <v>0</v>
      </c>
      <c r="C1315" s="76">
        <f>IF('(Other Computations)'!C191=0,0,Inputs!E226*Inputs!E119*Inputs!J45*Inputs!D13*'GM Alloc Factors'!C16/('(Other Computations)'!C191+'(Other Computations)'!C204))</f>
        <v>0</v>
      </c>
      <c r="D1315" s="76">
        <f>IF('(Other Computations)'!D191=0,0,Inputs!F226*Inputs!F119*Inputs!J45*Inputs!D13*'GM Alloc Factors'!D16/('(Other Computations)'!D191+'(Other Computations)'!D204))</f>
        <v>0</v>
      </c>
      <c r="E1315" s="76">
        <f>IF('(Other Computations)'!E191=0,0,Inputs!G226*Inputs!G119*Inputs!J45*Inputs!D13*'GM Alloc Factors'!E16/('(Other Computations)'!E191+'(Other Computations)'!E204))</f>
        <v>0</v>
      </c>
      <c r="F1315" s="43">
        <f t="shared" si="214"/>
        <v>0</v>
      </c>
      <c r="G1315" s="76">
        <f>IF('(Other Computations)'!G191=0,0,Inputs!I226*Inputs!I119*Inputs!J45*Inputs!D13*'GM Alloc Factors'!G16/('(Other Computations)'!G191+'(Other Computations)'!G204))</f>
        <v>0</v>
      </c>
      <c r="H1315" s="76">
        <f>IF('(Other Computations)'!H191=0,0,Inputs!J226*Inputs!J119*Inputs!J45*Inputs!D13*'GM Alloc Factors'!H16/('(Other Computations)'!H191+'(Other Computations)'!H204))</f>
        <v>0</v>
      </c>
      <c r="I1315" s="76">
        <f>IF('(Other Computations)'!I191=0,0,Inputs!K226*Inputs!K119*Inputs!J45*Inputs!D13*'GM Alloc Factors'!I16/('(Other Computations)'!I191+'(Other Computations)'!I204))</f>
        <v>0</v>
      </c>
      <c r="J1315" s="76">
        <f>IF('(Other Computations)'!J191=0,0,Inputs!L226*Inputs!L119*Inputs!J45*Inputs!D13*'GM Alloc Factors'!J16/('(Other Computations)'!J191+'(Other Computations)'!J204))</f>
        <v>0</v>
      </c>
      <c r="K1315" s="43">
        <f t="shared" si="215"/>
        <v>0</v>
      </c>
    </row>
    <row r="1316" spans="1:11" ht="12.75" customHeight="1">
      <c r="A1316" s="61" t="str">
        <f>"         "&amp;Labels!B75</f>
        <v xml:space="preserve">         Customer 7</v>
      </c>
      <c r="B1316" s="76">
        <f>IF('(Other Computations)'!B192=0,0,Inputs!D227*Inputs!D120*Inputs!J46*Inputs!D13*'GM Alloc Factors'!B16/('(Other Computations)'!B192+'(Other Computations)'!B205))</f>
        <v>0</v>
      </c>
      <c r="C1316" s="76">
        <f>IF('(Other Computations)'!C192=0,0,Inputs!E227*Inputs!E120*Inputs!J46*Inputs!D13*'GM Alloc Factors'!C16/('(Other Computations)'!C192+'(Other Computations)'!C205))</f>
        <v>0</v>
      </c>
      <c r="D1316" s="76">
        <f>IF('(Other Computations)'!D192=0,0,Inputs!F227*Inputs!F120*Inputs!J46*Inputs!D13*'GM Alloc Factors'!D16/('(Other Computations)'!D192+'(Other Computations)'!D205))</f>
        <v>0</v>
      </c>
      <c r="E1316" s="76">
        <f>IF('(Other Computations)'!E192=0,0,Inputs!G227*Inputs!G120*Inputs!J46*Inputs!D13*'GM Alloc Factors'!E16/('(Other Computations)'!E192+'(Other Computations)'!E205))</f>
        <v>0</v>
      </c>
      <c r="F1316" s="43">
        <f t="shared" si="214"/>
        <v>0</v>
      </c>
      <c r="G1316" s="76">
        <f>IF('(Other Computations)'!G192=0,0,Inputs!I227*Inputs!I120*Inputs!J46*Inputs!D13*'GM Alloc Factors'!G16/('(Other Computations)'!G192+'(Other Computations)'!G205))</f>
        <v>0</v>
      </c>
      <c r="H1316" s="76">
        <f>IF('(Other Computations)'!H192=0,0,Inputs!J227*Inputs!J120*Inputs!J46*Inputs!D13*'GM Alloc Factors'!H16/('(Other Computations)'!H192+'(Other Computations)'!H205))</f>
        <v>0</v>
      </c>
      <c r="I1316" s="76">
        <f>IF('(Other Computations)'!I192=0,0,Inputs!K227*Inputs!K120*Inputs!J46*Inputs!D13*'GM Alloc Factors'!I16/('(Other Computations)'!I192+'(Other Computations)'!I205))</f>
        <v>0</v>
      </c>
      <c r="J1316" s="76">
        <f>IF('(Other Computations)'!J192=0,0,Inputs!L227*Inputs!L120*Inputs!J46*Inputs!D13*'GM Alloc Factors'!J16/('(Other Computations)'!J192+'(Other Computations)'!J205))</f>
        <v>0</v>
      </c>
      <c r="K1316" s="43">
        <f t="shared" si="215"/>
        <v>0</v>
      </c>
    </row>
    <row r="1317" spans="1:11" ht="12.75" customHeight="1">
      <c r="A1317" s="61" t="str">
        <f>"         "&amp;Labels!B76</f>
        <v xml:space="preserve">         Customer 8</v>
      </c>
      <c r="B1317" s="76">
        <f>IF('(Other Computations)'!B193=0,0,Inputs!D228*Inputs!D121*Inputs!J47*Inputs!D13*'GM Alloc Factors'!B16/('(Other Computations)'!B193+'(Other Computations)'!B206))</f>
        <v>0</v>
      </c>
      <c r="C1317" s="76">
        <f>IF('(Other Computations)'!C193=0,0,Inputs!E228*Inputs!E121*Inputs!J47*Inputs!D13*'GM Alloc Factors'!C16/('(Other Computations)'!C193+'(Other Computations)'!C206))</f>
        <v>0</v>
      </c>
      <c r="D1317" s="76">
        <f>IF('(Other Computations)'!D193=0,0,Inputs!F228*Inputs!F121*Inputs!J47*Inputs!D13*'GM Alloc Factors'!D16/('(Other Computations)'!D193+'(Other Computations)'!D206))</f>
        <v>0</v>
      </c>
      <c r="E1317" s="76">
        <f>IF('(Other Computations)'!E193=0,0,Inputs!G228*Inputs!G121*Inputs!J47*Inputs!D13*'GM Alloc Factors'!E16/('(Other Computations)'!E193+'(Other Computations)'!E206))</f>
        <v>0</v>
      </c>
      <c r="F1317" s="43">
        <f t="shared" si="214"/>
        <v>0</v>
      </c>
      <c r="G1317" s="76">
        <f>IF('(Other Computations)'!G193=0,0,Inputs!I228*Inputs!I121*Inputs!J47*Inputs!D13*'GM Alloc Factors'!G16/('(Other Computations)'!G193+'(Other Computations)'!G206))</f>
        <v>0</v>
      </c>
      <c r="H1317" s="76">
        <f>IF('(Other Computations)'!H193=0,0,Inputs!J228*Inputs!J121*Inputs!J47*Inputs!D13*'GM Alloc Factors'!H16/('(Other Computations)'!H193+'(Other Computations)'!H206))</f>
        <v>0</v>
      </c>
      <c r="I1317" s="76">
        <f>IF('(Other Computations)'!I193=0,0,Inputs!K228*Inputs!K121*Inputs!J47*Inputs!D13*'GM Alloc Factors'!I16/('(Other Computations)'!I193+'(Other Computations)'!I206))</f>
        <v>0</v>
      </c>
      <c r="J1317" s="76">
        <f>IF('(Other Computations)'!J193=0,0,Inputs!L228*Inputs!L121*Inputs!J47*Inputs!D13*'GM Alloc Factors'!J16/('(Other Computations)'!J193+'(Other Computations)'!J206))</f>
        <v>0</v>
      </c>
      <c r="K1317" s="43">
        <f t="shared" si="215"/>
        <v>0</v>
      </c>
    </row>
    <row r="1318" spans="1:11" ht="12.75" customHeight="1">
      <c r="A1318" s="61" t="str">
        <f>"         "&amp;Labels!B77</f>
        <v xml:space="preserve">         Customer 9</v>
      </c>
      <c r="B1318" s="76">
        <f>IF('(Other Computations)'!B194=0,0,Inputs!D229*Inputs!D122*Inputs!J48*Inputs!D13*'GM Alloc Factors'!B16/('(Other Computations)'!B194+'(Other Computations)'!B207))</f>
        <v>0</v>
      </c>
      <c r="C1318" s="76">
        <f>IF('(Other Computations)'!C194=0,0,Inputs!E229*Inputs!E122*Inputs!J48*Inputs!D13*'GM Alloc Factors'!C16/('(Other Computations)'!C194+'(Other Computations)'!C207))</f>
        <v>0</v>
      </c>
      <c r="D1318" s="76">
        <f>IF('(Other Computations)'!D194=0,0,Inputs!F229*Inputs!F122*Inputs!J48*Inputs!D13*'GM Alloc Factors'!D16/('(Other Computations)'!D194+'(Other Computations)'!D207))</f>
        <v>0</v>
      </c>
      <c r="E1318" s="76">
        <f>IF('(Other Computations)'!E194=0,0,Inputs!G229*Inputs!G122*Inputs!J48*Inputs!D13*'GM Alloc Factors'!E16/('(Other Computations)'!E194+'(Other Computations)'!E207))</f>
        <v>0</v>
      </c>
      <c r="F1318" s="43">
        <f t="shared" si="214"/>
        <v>0</v>
      </c>
      <c r="G1318" s="76">
        <f>IF('(Other Computations)'!G194=0,0,Inputs!I229*Inputs!I122*Inputs!J48*Inputs!D13*'GM Alloc Factors'!G16/('(Other Computations)'!G194+'(Other Computations)'!G207))</f>
        <v>0</v>
      </c>
      <c r="H1318" s="76">
        <f>IF('(Other Computations)'!H194=0,0,Inputs!J229*Inputs!J122*Inputs!J48*Inputs!D13*'GM Alloc Factors'!H16/('(Other Computations)'!H194+'(Other Computations)'!H207))</f>
        <v>0</v>
      </c>
      <c r="I1318" s="76">
        <f>IF('(Other Computations)'!I194=0,0,Inputs!K229*Inputs!K122*Inputs!J48*Inputs!D13*'GM Alloc Factors'!I16/('(Other Computations)'!I194+'(Other Computations)'!I207))</f>
        <v>0</v>
      </c>
      <c r="J1318" s="76">
        <f>IF('(Other Computations)'!J194=0,0,Inputs!L229*Inputs!L122*Inputs!J48*Inputs!D13*'GM Alloc Factors'!J16/('(Other Computations)'!J194+'(Other Computations)'!J207))</f>
        <v>0</v>
      </c>
      <c r="K1318" s="43">
        <f t="shared" si="215"/>
        <v>0</v>
      </c>
    </row>
    <row r="1319" spans="1:11" ht="12.75" customHeight="1">
      <c r="A1319" s="61" t="str">
        <f>"         "&amp;Labels!B78</f>
        <v xml:space="preserve">         Customer 10</v>
      </c>
      <c r="B1319" s="76">
        <f>IF('(Other Computations)'!B195=0,0,Inputs!D230*Inputs!D123*Inputs!J49*Inputs!D13*'GM Alloc Factors'!B16/('(Other Computations)'!B195+'(Other Computations)'!B208))</f>
        <v>0</v>
      </c>
      <c r="C1319" s="76">
        <f>IF('(Other Computations)'!C195=0,0,Inputs!E230*Inputs!E123*Inputs!J49*Inputs!D13*'GM Alloc Factors'!C16/('(Other Computations)'!C195+'(Other Computations)'!C208))</f>
        <v>0</v>
      </c>
      <c r="D1319" s="76">
        <f>IF('(Other Computations)'!D195=0,0,Inputs!F230*Inputs!F123*Inputs!J49*Inputs!D13*'GM Alloc Factors'!D16/('(Other Computations)'!D195+'(Other Computations)'!D208))</f>
        <v>0</v>
      </c>
      <c r="E1319" s="76">
        <f>IF('(Other Computations)'!E195=0,0,Inputs!G230*Inputs!G123*Inputs!J49*Inputs!D13*'GM Alloc Factors'!E16/('(Other Computations)'!E195+'(Other Computations)'!E208))</f>
        <v>0</v>
      </c>
      <c r="F1319" s="43">
        <f t="shared" si="214"/>
        <v>0</v>
      </c>
      <c r="G1319" s="76">
        <f>IF('(Other Computations)'!G195=0,0,Inputs!I230*Inputs!I123*Inputs!J49*Inputs!D13*'GM Alloc Factors'!G16/('(Other Computations)'!G195+'(Other Computations)'!G208))</f>
        <v>0</v>
      </c>
      <c r="H1319" s="76">
        <f>IF('(Other Computations)'!H195=0,0,Inputs!J230*Inputs!J123*Inputs!J49*Inputs!D13*'GM Alloc Factors'!H16/('(Other Computations)'!H195+'(Other Computations)'!H208))</f>
        <v>0</v>
      </c>
      <c r="I1319" s="76">
        <f>IF('(Other Computations)'!I195=0,0,Inputs!K230*Inputs!K123*Inputs!J49*Inputs!D13*'GM Alloc Factors'!I16/('(Other Computations)'!I195+'(Other Computations)'!I208))</f>
        <v>0</v>
      </c>
      <c r="J1319" s="76">
        <f>IF('(Other Computations)'!J195=0,0,Inputs!L230*Inputs!L123*Inputs!J49*Inputs!D13*'GM Alloc Factors'!J16/('(Other Computations)'!J195+'(Other Computations)'!J208))</f>
        <v>0</v>
      </c>
      <c r="K1319" s="43">
        <f t="shared" si="215"/>
        <v>0</v>
      </c>
    </row>
    <row r="1320" spans="1:11" ht="12.75" customHeight="1">
      <c r="A1320" s="61" t="str">
        <f>"         "&amp;Labels!C68</f>
        <v xml:space="preserve">         Total</v>
      </c>
      <c r="B1320" s="84">
        <f>SUM(B1310:B1319)</f>
        <v>0</v>
      </c>
      <c r="C1320" s="84">
        <f>SUM(C1310:C1319)</f>
        <v>0</v>
      </c>
      <c r="D1320" s="84">
        <f>SUM(D1310:D1319)</f>
        <v>0</v>
      </c>
      <c r="E1320" s="84">
        <f>SUM(E1310:E1319)</f>
        <v>0</v>
      </c>
      <c r="F1320" s="43">
        <f t="shared" si="214"/>
        <v>0</v>
      </c>
      <c r="G1320" s="84">
        <f>SUM(G1310:G1319)</f>
        <v>0</v>
      </c>
      <c r="H1320" s="84">
        <f>SUM(H1310:H1319)</f>
        <v>0</v>
      </c>
      <c r="I1320" s="84">
        <f>SUM(I1310:I1319)</f>
        <v>0</v>
      </c>
      <c r="J1320" s="84">
        <f>SUM(J1310:J1319)</f>
        <v>0</v>
      </c>
      <c r="K1320" s="43">
        <f t="shared" si="215"/>
        <v>0</v>
      </c>
    </row>
    <row r="1321" spans="1:11" ht="12.75" customHeight="1">
      <c r="A1321" s="61" t="str">
        <f>"      "&amp;Labels!B92</f>
        <v xml:space="preserve">      Q 8</v>
      </c>
      <c r="B1321" s="84"/>
      <c r="C1321" s="84"/>
      <c r="D1321" s="84"/>
      <c r="E1321" s="84"/>
      <c r="F1321" s="43"/>
      <c r="G1321" s="84"/>
      <c r="H1321" s="84"/>
      <c r="I1321" s="84"/>
      <c r="J1321" s="84"/>
      <c r="K1321" s="43"/>
    </row>
    <row r="1322" spans="1:11" ht="12.75" customHeight="1">
      <c r="A1322" s="61" t="str">
        <f>"         "&amp;Labels!B69</f>
        <v xml:space="preserve">         Customer 1</v>
      </c>
      <c r="B1322" s="76">
        <f>IF('(Other Computations)'!B186=0,0,Inputs!D221*Inputs!D114*Inputs!K40*Inputs!D13*'GM Alloc Factors'!B17/('(Other Computations)'!B186+'(Other Computations)'!B199))</f>
        <v>0</v>
      </c>
      <c r="C1322" s="76">
        <f>IF('(Other Computations)'!C186=0,0,Inputs!E221*Inputs!E114*Inputs!K40*Inputs!D13*'GM Alloc Factors'!C17/('(Other Computations)'!C186+'(Other Computations)'!C199))</f>
        <v>0</v>
      </c>
      <c r="D1322" s="76">
        <f>IF('(Other Computations)'!D186=0,0,Inputs!F221*Inputs!F114*Inputs!K40*Inputs!D13*'GM Alloc Factors'!D17/('(Other Computations)'!D186+'(Other Computations)'!D199))</f>
        <v>0</v>
      </c>
      <c r="E1322" s="76">
        <f>IF('(Other Computations)'!E186=0,0,Inputs!G221*Inputs!G114*Inputs!K40*Inputs!D13*'GM Alloc Factors'!E17/('(Other Computations)'!E186+'(Other Computations)'!E199))</f>
        <v>0</v>
      </c>
      <c r="F1322" s="43">
        <f t="shared" ref="F1322:F1343" si="216">SUM(B1322:E1322)</f>
        <v>0</v>
      </c>
      <c r="G1322" s="76">
        <f>IF('(Other Computations)'!G186=0,0,Inputs!I221*Inputs!I114*Inputs!K40*Inputs!D13*'GM Alloc Factors'!G17/('(Other Computations)'!G186+'(Other Computations)'!G199))</f>
        <v>0</v>
      </c>
      <c r="H1322" s="76">
        <f>IF('(Other Computations)'!H186=0,0,Inputs!J221*Inputs!J114*Inputs!K40*Inputs!D13*'GM Alloc Factors'!H17/('(Other Computations)'!H186+'(Other Computations)'!H199))</f>
        <v>0</v>
      </c>
      <c r="I1322" s="76">
        <f>IF('(Other Computations)'!I186=0,0,Inputs!K221*Inputs!K114*Inputs!K40*Inputs!D13*'GM Alloc Factors'!I17/('(Other Computations)'!I186+'(Other Computations)'!I199))</f>
        <v>0</v>
      </c>
      <c r="J1322" s="76">
        <f>IF('(Other Computations)'!J186=0,0,Inputs!L221*Inputs!L114*Inputs!K40*Inputs!D13*'GM Alloc Factors'!J17/('(Other Computations)'!J186+'(Other Computations)'!J199))</f>
        <v>0</v>
      </c>
      <c r="K1322" s="43">
        <f t="shared" ref="K1322:K1343" si="217">SUM(G1322:J1322)</f>
        <v>0</v>
      </c>
    </row>
    <row r="1323" spans="1:11" ht="12.75" customHeight="1">
      <c r="A1323" s="61" t="str">
        <f>"         "&amp;Labels!B70</f>
        <v xml:space="preserve">         Customer 2</v>
      </c>
      <c r="B1323" s="76">
        <f>IF('(Other Computations)'!B187=0,0,Inputs!D222*Inputs!D115*Inputs!K41*Inputs!D13*'GM Alloc Factors'!B17/('(Other Computations)'!B187+'(Other Computations)'!B200))</f>
        <v>0</v>
      </c>
      <c r="C1323" s="76">
        <f>IF('(Other Computations)'!C187=0,0,Inputs!E222*Inputs!E115*Inputs!K41*Inputs!D13*'GM Alloc Factors'!C17/('(Other Computations)'!C187+'(Other Computations)'!C200))</f>
        <v>0</v>
      </c>
      <c r="D1323" s="76">
        <f>IF('(Other Computations)'!D187=0,0,Inputs!F222*Inputs!F115*Inputs!K41*Inputs!D13*'GM Alloc Factors'!D17/('(Other Computations)'!D187+'(Other Computations)'!D200))</f>
        <v>0</v>
      </c>
      <c r="E1323" s="76">
        <f>IF('(Other Computations)'!E187=0,0,Inputs!G222*Inputs!G115*Inputs!K41*Inputs!D13*'GM Alloc Factors'!E17/('(Other Computations)'!E187+'(Other Computations)'!E200))</f>
        <v>0</v>
      </c>
      <c r="F1323" s="43">
        <f t="shared" si="216"/>
        <v>0</v>
      </c>
      <c r="G1323" s="76">
        <f>IF('(Other Computations)'!G187=0,0,Inputs!I222*Inputs!I115*Inputs!K41*Inputs!D13*'GM Alloc Factors'!G17/('(Other Computations)'!G187+'(Other Computations)'!G200))</f>
        <v>0</v>
      </c>
      <c r="H1323" s="76">
        <f>IF('(Other Computations)'!H187=0,0,Inputs!J222*Inputs!J115*Inputs!K41*Inputs!D13*'GM Alloc Factors'!H17/('(Other Computations)'!H187+'(Other Computations)'!H200))</f>
        <v>0</v>
      </c>
      <c r="I1323" s="76">
        <f>IF('(Other Computations)'!I187=0,0,Inputs!K222*Inputs!K115*Inputs!K41*Inputs!D13*'GM Alloc Factors'!I17/('(Other Computations)'!I187+'(Other Computations)'!I200))</f>
        <v>0</v>
      </c>
      <c r="J1323" s="76">
        <f>IF('(Other Computations)'!J187=0,0,Inputs!L222*Inputs!L115*Inputs!K41*Inputs!D13*'GM Alloc Factors'!J17/('(Other Computations)'!J187+'(Other Computations)'!J200))</f>
        <v>0</v>
      </c>
      <c r="K1323" s="43">
        <f t="shared" si="217"/>
        <v>0</v>
      </c>
    </row>
    <row r="1324" spans="1:11" ht="12.75" customHeight="1">
      <c r="A1324" s="61" t="str">
        <f>"         "&amp;Labels!B71</f>
        <v xml:space="preserve">         Customer 3</v>
      </c>
      <c r="B1324" s="76">
        <f>IF('(Other Computations)'!B188=0,0,Inputs!D223*Inputs!D116*Inputs!K42*Inputs!D13*'GM Alloc Factors'!B17/('(Other Computations)'!B188+'(Other Computations)'!B201))</f>
        <v>0</v>
      </c>
      <c r="C1324" s="76">
        <f>IF('(Other Computations)'!C188=0,0,Inputs!E223*Inputs!E116*Inputs!K42*Inputs!D13*'GM Alloc Factors'!C17/('(Other Computations)'!C188+'(Other Computations)'!C201))</f>
        <v>0</v>
      </c>
      <c r="D1324" s="76">
        <f>IF('(Other Computations)'!D188=0,0,Inputs!F223*Inputs!F116*Inputs!K42*Inputs!D13*'GM Alloc Factors'!D17/('(Other Computations)'!D188+'(Other Computations)'!D201))</f>
        <v>0</v>
      </c>
      <c r="E1324" s="76">
        <f>IF('(Other Computations)'!E188=0,0,Inputs!G223*Inputs!G116*Inputs!K42*Inputs!D13*'GM Alloc Factors'!E17/('(Other Computations)'!E188+'(Other Computations)'!E201))</f>
        <v>0</v>
      </c>
      <c r="F1324" s="43">
        <f t="shared" si="216"/>
        <v>0</v>
      </c>
      <c r="G1324" s="76">
        <f>IF('(Other Computations)'!G188=0,0,Inputs!I223*Inputs!I116*Inputs!K42*Inputs!D13*'GM Alloc Factors'!G17/('(Other Computations)'!G188+'(Other Computations)'!G201))</f>
        <v>0</v>
      </c>
      <c r="H1324" s="76">
        <f>IF('(Other Computations)'!H188=0,0,Inputs!J223*Inputs!J116*Inputs!K42*Inputs!D13*'GM Alloc Factors'!H17/('(Other Computations)'!H188+'(Other Computations)'!H201))</f>
        <v>0</v>
      </c>
      <c r="I1324" s="76">
        <f>IF('(Other Computations)'!I188=0,0,Inputs!K223*Inputs!K116*Inputs!K42*Inputs!D13*'GM Alloc Factors'!I17/('(Other Computations)'!I188+'(Other Computations)'!I201))</f>
        <v>0</v>
      </c>
      <c r="J1324" s="76">
        <f>IF('(Other Computations)'!J188=0,0,Inputs!L223*Inputs!L116*Inputs!K42*Inputs!D13*'GM Alloc Factors'!J17/('(Other Computations)'!J188+'(Other Computations)'!J201))</f>
        <v>0</v>
      </c>
      <c r="K1324" s="43">
        <f t="shared" si="217"/>
        <v>0</v>
      </c>
    </row>
    <row r="1325" spans="1:11" ht="12.75" customHeight="1">
      <c r="A1325" s="61" t="str">
        <f>"         "&amp;Labels!B72</f>
        <v xml:space="preserve">         Customer 4</v>
      </c>
      <c r="B1325" s="76">
        <f>IF('(Other Computations)'!B189=0,0,Inputs!D224*Inputs!D117*Inputs!K43*Inputs!D13*'GM Alloc Factors'!B17/('(Other Computations)'!B189+'(Other Computations)'!B202))</f>
        <v>0</v>
      </c>
      <c r="C1325" s="76">
        <f>IF('(Other Computations)'!C189=0,0,Inputs!E224*Inputs!E117*Inputs!K43*Inputs!D13*'GM Alloc Factors'!C17/('(Other Computations)'!C189+'(Other Computations)'!C202))</f>
        <v>0</v>
      </c>
      <c r="D1325" s="76">
        <f>IF('(Other Computations)'!D189=0,0,Inputs!F224*Inputs!F117*Inputs!K43*Inputs!D13*'GM Alloc Factors'!D17/('(Other Computations)'!D189+'(Other Computations)'!D202))</f>
        <v>0</v>
      </c>
      <c r="E1325" s="76">
        <f>IF('(Other Computations)'!E189=0,0,Inputs!G224*Inputs!G117*Inputs!K43*Inputs!D13*'GM Alloc Factors'!E17/('(Other Computations)'!E189+'(Other Computations)'!E202))</f>
        <v>0</v>
      </c>
      <c r="F1325" s="43">
        <f t="shared" si="216"/>
        <v>0</v>
      </c>
      <c r="G1325" s="76">
        <f>IF('(Other Computations)'!G189=0,0,Inputs!I224*Inputs!I117*Inputs!K43*Inputs!D13*'GM Alloc Factors'!G17/('(Other Computations)'!G189+'(Other Computations)'!G202))</f>
        <v>0</v>
      </c>
      <c r="H1325" s="76">
        <f>IF('(Other Computations)'!H189=0,0,Inputs!J224*Inputs!J117*Inputs!K43*Inputs!D13*'GM Alloc Factors'!H17/('(Other Computations)'!H189+'(Other Computations)'!H202))</f>
        <v>0</v>
      </c>
      <c r="I1325" s="76">
        <f>IF('(Other Computations)'!I189=0,0,Inputs!K224*Inputs!K117*Inputs!K43*Inputs!D13*'GM Alloc Factors'!I17/('(Other Computations)'!I189+'(Other Computations)'!I202))</f>
        <v>0</v>
      </c>
      <c r="J1325" s="76">
        <f>IF('(Other Computations)'!J189=0,0,Inputs!L224*Inputs!L117*Inputs!K43*Inputs!D13*'GM Alloc Factors'!J17/('(Other Computations)'!J189+'(Other Computations)'!J202))</f>
        <v>0</v>
      </c>
      <c r="K1325" s="43">
        <f t="shared" si="217"/>
        <v>0</v>
      </c>
    </row>
    <row r="1326" spans="1:11" ht="12.75" customHeight="1">
      <c r="A1326" s="61" t="str">
        <f>"         "&amp;Labels!B73</f>
        <v xml:space="preserve">         Customer 5</v>
      </c>
      <c r="B1326" s="76">
        <f>IF('(Other Computations)'!B190=0,0,Inputs!D225*Inputs!D118*Inputs!K44*Inputs!D13*'GM Alloc Factors'!B17/('(Other Computations)'!B190+'(Other Computations)'!B203))</f>
        <v>0</v>
      </c>
      <c r="C1326" s="76">
        <f>IF('(Other Computations)'!C190=0,0,Inputs!E225*Inputs!E118*Inputs!K44*Inputs!D13*'GM Alloc Factors'!C17/('(Other Computations)'!C190+'(Other Computations)'!C203))</f>
        <v>0</v>
      </c>
      <c r="D1326" s="76">
        <f>IF('(Other Computations)'!D190=0,0,Inputs!F225*Inputs!F118*Inputs!K44*Inputs!D13*'GM Alloc Factors'!D17/('(Other Computations)'!D190+'(Other Computations)'!D203))</f>
        <v>0</v>
      </c>
      <c r="E1326" s="76">
        <f>IF('(Other Computations)'!E190=0,0,Inputs!G225*Inputs!G118*Inputs!K44*Inputs!D13*'GM Alloc Factors'!E17/('(Other Computations)'!E190+'(Other Computations)'!E203))</f>
        <v>0</v>
      </c>
      <c r="F1326" s="43">
        <f t="shared" si="216"/>
        <v>0</v>
      </c>
      <c r="G1326" s="76">
        <f>IF('(Other Computations)'!G190=0,0,Inputs!I225*Inputs!I118*Inputs!K44*Inputs!D13*'GM Alloc Factors'!G17/('(Other Computations)'!G190+'(Other Computations)'!G203))</f>
        <v>0</v>
      </c>
      <c r="H1326" s="76">
        <f>IF('(Other Computations)'!H190=0,0,Inputs!J225*Inputs!J118*Inputs!K44*Inputs!D13*'GM Alloc Factors'!H17/('(Other Computations)'!H190+'(Other Computations)'!H203))</f>
        <v>0</v>
      </c>
      <c r="I1326" s="76">
        <f>IF('(Other Computations)'!I190=0,0,Inputs!K225*Inputs!K118*Inputs!K44*Inputs!D13*'GM Alloc Factors'!I17/('(Other Computations)'!I190+'(Other Computations)'!I203))</f>
        <v>0</v>
      </c>
      <c r="J1326" s="76">
        <f>IF('(Other Computations)'!J190=0,0,Inputs!L225*Inputs!L118*Inputs!K44*Inputs!D13*'GM Alloc Factors'!J17/('(Other Computations)'!J190+'(Other Computations)'!J203))</f>
        <v>0</v>
      </c>
      <c r="K1326" s="43">
        <f t="shared" si="217"/>
        <v>0</v>
      </c>
    </row>
    <row r="1327" spans="1:11" ht="12.75" customHeight="1">
      <c r="A1327" s="61" t="str">
        <f>"         "&amp;Labels!B74</f>
        <v xml:space="preserve">         Customer 6</v>
      </c>
      <c r="B1327" s="76">
        <f>IF('(Other Computations)'!B191=0,0,Inputs!D226*Inputs!D119*Inputs!K45*Inputs!D13*'GM Alloc Factors'!B17/('(Other Computations)'!B191+'(Other Computations)'!B204))</f>
        <v>0</v>
      </c>
      <c r="C1327" s="76">
        <f>IF('(Other Computations)'!C191=0,0,Inputs!E226*Inputs!E119*Inputs!K45*Inputs!D13*'GM Alloc Factors'!C17/('(Other Computations)'!C191+'(Other Computations)'!C204))</f>
        <v>0</v>
      </c>
      <c r="D1327" s="76">
        <f>IF('(Other Computations)'!D191=0,0,Inputs!F226*Inputs!F119*Inputs!K45*Inputs!D13*'GM Alloc Factors'!D17/('(Other Computations)'!D191+'(Other Computations)'!D204))</f>
        <v>0</v>
      </c>
      <c r="E1327" s="76">
        <f>IF('(Other Computations)'!E191=0,0,Inputs!G226*Inputs!G119*Inputs!K45*Inputs!D13*'GM Alloc Factors'!E17/('(Other Computations)'!E191+'(Other Computations)'!E204))</f>
        <v>0</v>
      </c>
      <c r="F1327" s="43">
        <f t="shared" si="216"/>
        <v>0</v>
      </c>
      <c r="G1327" s="76">
        <f>IF('(Other Computations)'!G191=0,0,Inputs!I226*Inputs!I119*Inputs!K45*Inputs!D13*'GM Alloc Factors'!G17/('(Other Computations)'!G191+'(Other Computations)'!G204))</f>
        <v>0</v>
      </c>
      <c r="H1327" s="76">
        <f>IF('(Other Computations)'!H191=0,0,Inputs!J226*Inputs!J119*Inputs!K45*Inputs!D13*'GM Alloc Factors'!H17/('(Other Computations)'!H191+'(Other Computations)'!H204))</f>
        <v>0</v>
      </c>
      <c r="I1327" s="76">
        <f>IF('(Other Computations)'!I191=0,0,Inputs!K226*Inputs!K119*Inputs!K45*Inputs!D13*'GM Alloc Factors'!I17/('(Other Computations)'!I191+'(Other Computations)'!I204))</f>
        <v>0</v>
      </c>
      <c r="J1327" s="76">
        <f>IF('(Other Computations)'!J191=0,0,Inputs!L226*Inputs!L119*Inputs!K45*Inputs!D13*'GM Alloc Factors'!J17/('(Other Computations)'!J191+'(Other Computations)'!J204))</f>
        <v>0</v>
      </c>
      <c r="K1327" s="43">
        <f t="shared" si="217"/>
        <v>0</v>
      </c>
    </row>
    <row r="1328" spans="1:11" ht="12.75" customHeight="1">
      <c r="A1328" s="61" t="str">
        <f>"         "&amp;Labels!B75</f>
        <v xml:space="preserve">         Customer 7</v>
      </c>
      <c r="B1328" s="76">
        <f>IF('(Other Computations)'!B192=0,0,Inputs!D227*Inputs!D120*Inputs!K46*Inputs!D13*'GM Alloc Factors'!B17/('(Other Computations)'!B192+'(Other Computations)'!B205))</f>
        <v>0</v>
      </c>
      <c r="C1328" s="76">
        <f>IF('(Other Computations)'!C192=0,0,Inputs!E227*Inputs!E120*Inputs!K46*Inputs!D13*'GM Alloc Factors'!C17/('(Other Computations)'!C192+'(Other Computations)'!C205))</f>
        <v>0</v>
      </c>
      <c r="D1328" s="76">
        <f>IF('(Other Computations)'!D192=0,0,Inputs!F227*Inputs!F120*Inputs!K46*Inputs!D13*'GM Alloc Factors'!D17/('(Other Computations)'!D192+'(Other Computations)'!D205))</f>
        <v>0</v>
      </c>
      <c r="E1328" s="76">
        <f>IF('(Other Computations)'!E192=0,0,Inputs!G227*Inputs!G120*Inputs!K46*Inputs!D13*'GM Alloc Factors'!E17/('(Other Computations)'!E192+'(Other Computations)'!E205))</f>
        <v>0</v>
      </c>
      <c r="F1328" s="43">
        <f t="shared" si="216"/>
        <v>0</v>
      </c>
      <c r="G1328" s="76">
        <f>IF('(Other Computations)'!G192=0,0,Inputs!I227*Inputs!I120*Inputs!K46*Inputs!D13*'GM Alloc Factors'!G17/('(Other Computations)'!G192+'(Other Computations)'!G205))</f>
        <v>0</v>
      </c>
      <c r="H1328" s="76">
        <f>IF('(Other Computations)'!H192=0,0,Inputs!J227*Inputs!J120*Inputs!K46*Inputs!D13*'GM Alloc Factors'!H17/('(Other Computations)'!H192+'(Other Computations)'!H205))</f>
        <v>0</v>
      </c>
      <c r="I1328" s="76">
        <f>IF('(Other Computations)'!I192=0,0,Inputs!K227*Inputs!K120*Inputs!K46*Inputs!D13*'GM Alloc Factors'!I17/('(Other Computations)'!I192+'(Other Computations)'!I205))</f>
        <v>0</v>
      </c>
      <c r="J1328" s="76">
        <f>IF('(Other Computations)'!J192=0,0,Inputs!L227*Inputs!L120*Inputs!K46*Inputs!D13*'GM Alloc Factors'!J17/('(Other Computations)'!J192+'(Other Computations)'!J205))</f>
        <v>0</v>
      </c>
      <c r="K1328" s="43">
        <f t="shared" si="217"/>
        <v>0</v>
      </c>
    </row>
    <row r="1329" spans="1:11" ht="12.75" customHeight="1">
      <c r="A1329" s="61" t="str">
        <f>"         "&amp;Labels!B76</f>
        <v xml:space="preserve">         Customer 8</v>
      </c>
      <c r="B1329" s="76">
        <f>IF('(Other Computations)'!B193=0,0,Inputs!D228*Inputs!D121*Inputs!K47*Inputs!D13*'GM Alloc Factors'!B17/('(Other Computations)'!B193+'(Other Computations)'!B206))</f>
        <v>0</v>
      </c>
      <c r="C1329" s="76">
        <f>IF('(Other Computations)'!C193=0,0,Inputs!E228*Inputs!E121*Inputs!K47*Inputs!D13*'GM Alloc Factors'!C17/('(Other Computations)'!C193+'(Other Computations)'!C206))</f>
        <v>0</v>
      </c>
      <c r="D1329" s="76">
        <f>IF('(Other Computations)'!D193=0,0,Inputs!F228*Inputs!F121*Inputs!K47*Inputs!D13*'GM Alloc Factors'!D17/('(Other Computations)'!D193+'(Other Computations)'!D206))</f>
        <v>0</v>
      </c>
      <c r="E1329" s="76">
        <f>IF('(Other Computations)'!E193=0,0,Inputs!G228*Inputs!G121*Inputs!K47*Inputs!D13*'GM Alloc Factors'!E17/('(Other Computations)'!E193+'(Other Computations)'!E206))</f>
        <v>0</v>
      </c>
      <c r="F1329" s="43">
        <f t="shared" si="216"/>
        <v>0</v>
      </c>
      <c r="G1329" s="76">
        <f>IF('(Other Computations)'!G193=0,0,Inputs!I228*Inputs!I121*Inputs!K47*Inputs!D13*'GM Alloc Factors'!G17/('(Other Computations)'!G193+'(Other Computations)'!G206))</f>
        <v>0</v>
      </c>
      <c r="H1329" s="76">
        <f>IF('(Other Computations)'!H193=0,0,Inputs!J228*Inputs!J121*Inputs!K47*Inputs!D13*'GM Alloc Factors'!H17/('(Other Computations)'!H193+'(Other Computations)'!H206))</f>
        <v>0</v>
      </c>
      <c r="I1329" s="76">
        <f>IF('(Other Computations)'!I193=0,0,Inputs!K228*Inputs!K121*Inputs!K47*Inputs!D13*'GM Alloc Factors'!I17/('(Other Computations)'!I193+'(Other Computations)'!I206))</f>
        <v>0</v>
      </c>
      <c r="J1329" s="76">
        <f>IF('(Other Computations)'!J193=0,0,Inputs!L228*Inputs!L121*Inputs!K47*Inputs!D13*'GM Alloc Factors'!J17/('(Other Computations)'!J193+'(Other Computations)'!J206))</f>
        <v>0</v>
      </c>
      <c r="K1329" s="43">
        <f t="shared" si="217"/>
        <v>0</v>
      </c>
    </row>
    <row r="1330" spans="1:11" ht="12.75" customHeight="1">
      <c r="A1330" s="61" t="str">
        <f>"         "&amp;Labels!B77</f>
        <v xml:space="preserve">         Customer 9</v>
      </c>
      <c r="B1330" s="76">
        <f>IF('(Other Computations)'!B194=0,0,Inputs!D229*Inputs!D122*Inputs!K48*Inputs!D13*'GM Alloc Factors'!B17/('(Other Computations)'!B194+'(Other Computations)'!B207))</f>
        <v>0</v>
      </c>
      <c r="C1330" s="76">
        <f>IF('(Other Computations)'!C194=0,0,Inputs!E229*Inputs!E122*Inputs!K48*Inputs!D13*'GM Alloc Factors'!C17/('(Other Computations)'!C194+'(Other Computations)'!C207))</f>
        <v>0</v>
      </c>
      <c r="D1330" s="76">
        <f>IF('(Other Computations)'!D194=0,0,Inputs!F229*Inputs!F122*Inputs!K48*Inputs!D13*'GM Alloc Factors'!D17/('(Other Computations)'!D194+'(Other Computations)'!D207))</f>
        <v>0</v>
      </c>
      <c r="E1330" s="76">
        <f>IF('(Other Computations)'!E194=0,0,Inputs!G229*Inputs!G122*Inputs!K48*Inputs!D13*'GM Alloc Factors'!E17/('(Other Computations)'!E194+'(Other Computations)'!E207))</f>
        <v>0</v>
      </c>
      <c r="F1330" s="43">
        <f t="shared" si="216"/>
        <v>0</v>
      </c>
      <c r="G1330" s="76">
        <f>IF('(Other Computations)'!G194=0,0,Inputs!I229*Inputs!I122*Inputs!K48*Inputs!D13*'GM Alloc Factors'!G17/('(Other Computations)'!G194+'(Other Computations)'!G207))</f>
        <v>0</v>
      </c>
      <c r="H1330" s="76">
        <f>IF('(Other Computations)'!H194=0,0,Inputs!J229*Inputs!J122*Inputs!K48*Inputs!D13*'GM Alloc Factors'!H17/('(Other Computations)'!H194+'(Other Computations)'!H207))</f>
        <v>0</v>
      </c>
      <c r="I1330" s="76">
        <f>IF('(Other Computations)'!I194=0,0,Inputs!K229*Inputs!K122*Inputs!K48*Inputs!D13*'GM Alloc Factors'!I17/('(Other Computations)'!I194+'(Other Computations)'!I207))</f>
        <v>0</v>
      </c>
      <c r="J1330" s="76">
        <f>IF('(Other Computations)'!J194=0,0,Inputs!L229*Inputs!L122*Inputs!K48*Inputs!D13*'GM Alloc Factors'!J17/('(Other Computations)'!J194+'(Other Computations)'!J207))</f>
        <v>0</v>
      </c>
      <c r="K1330" s="43">
        <f t="shared" si="217"/>
        <v>0</v>
      </c>
    </row>
    <row r="1331" spans="1:11" ht="12.75" customHeight="1">
      <c r="A1331" s="61" t="str">
        <f>"         "&amp;Labels!B78</f>
        <v xml:space="preserve">         Customer 10</v>
      </c>
      <c r="B1331" s="76">
        <f>IF('(Other Computations)'!B195=0,0,Inputs!D230*Inputs!D123*Inputs!K49*Inputs!D13*'GM Alloc Factors'!B17/('(Other Computations)'!B195+'(Other Computations)'!B208))</f>
        <v>0</v>
      </c>
      <c r="C1331" s="76">
        <f>IF('(Other Computations)'!C195=0,0,Inputs!E230*Inputs!E123*Inputs!K49*Inputs!D13*'GM Alloc Factors'!C17/('(Other Computations)'!C195+'(Other Computations)'!C208))</f>
        <v>0</v>
      </c>
      <c r="D1331" s="76">
        <f>IF('(Other Computations)'!D195=0,0,Inputs!F230*Inputs!F123*Inputs!K49*Inputs!D13*'GM Alloc Factors'!D17/('(Other Computations)'!D195+'(Other Computations)'!D208))</f>
        <v>0</v>
      </c>
      <c r="E1331" s="76">
        <f>IF('(Other Computations)'!E195=0,0,Inputs!G230*Inputs!G123*Inputs!K49*Inputs!D13*'GM Alloc Factors'!E17/('(Other Computations)'!E195+'(Other Computations)'!E208))</f>
        <v>0</v>
      </c>
      <c r="F1331" s="43">
        <f t="shared" si="216"/>
        <v>0</v>
      </c>
      <c r="G1331" s="76">
        <f>IF('(Other Computations)'!G195=0,0,Inputs!I230*Inputs!I123*Inputs!K49*Inputs!D13*'GM Alloc Factors'!G17/('(Other Computations)'!G195+'(Other Computations)'!G208))</f>
        <v>0</v>
      </c>
      <c r="H1331" s="76">
        <f>IF('(Other Computations)'!H195=0,0,Inputs!J230*Inputs!J123*Inputs!K49*Inputs!D13*'GM Alloc Factors'!H17/('(Other Computations)'!H195+'(Other Computations)'!H208))</f>
        <v>0</v>
      </c>
      <c r="I1331" s="76">
        <f>IF('(Other Computations)'!I195=0,0,Inputs!K230*Inputs!K123*Inputs!K49*Inputs!D13*'GM Alloc Factors'!I17/('(Other Computations)'!I195+'(Other Computations)'!I208))</f>
        <v>0</v>
      </c>
      <c r="J1331" s="76">
        <f>IF('(Other Computations)'!J195=0,0,Inputs!L230*Inputs!L123*Inputs!K49*Inputs!D13*'GM Alloc Factors'!J17/('(Other Computations)'!J195+'(Other Computations)'!J208))</f>
        <v>0</v>
      </c>
      <c r="K1331" s="43">
        <f t="shared" si="217"/>
        <v>0</v>
      </c>
    </row>
    <row r="1332" spans="1:11" ht="12.75" customHeight="1">
      <c r="A1332" s="61" t="str">
        <f>"         "&amp;Labels!C68</f>
        <v xml:space="preserve">         Total</v>
      </c>
      <c r="B1332" s="84">
        <f>SUM(B1322:B1331)</f>
        <v>0</v>
      </c>
      <c r="C1332" s="84">
        <f>SUM(C1322:C1331)</f>
        <v>0</v>
      </c>
      <c r="D1332" s="84">
        <f>SUM(D1322:D1331)</f>
        <v>0</v>
      </c>
      <c r="E1332" s="84">
        <f>SUM(E1322:E1331)</f>
        <v>0</v>
      </c>
      <c r="F1332" s="43">
        <f t="shared" si="216"/>
        <v>0</v>
      </c>
      <c r="G1332" s="84">
        <f>SUM(G1322:G1331)</f>
        <v>0</v>
      </c>
      <c r="H1332" s="84">
        <f>SUM(H1322:H1331)</f>
        <v>0</v>
      </c>
      <c r="I1332" s="84">
        <f>SUM(I1322:I1331)</f>
        <v>0</v>
      </c>
      <c r="J1332" s="84">
        <f>SUM(J1322:J1331)</f>
        <v>0</v>
      </c>
      <c r="K1332" s="43">
        <f t="shared" si="217"/>
        <v>0</v>
      </c>
    </row>
    <row r="1333" spans="1:11" ht="12.75" customHeight="1">
      <c r="A1333" s="55" t="str">
        <f>"      "&amp;Labels!C84</f>
        <v xml:space="preserve">      Total</v>
      </c>
      <c r="B1333" s="74">
        <f>SUM(B1248,B1260,B1272,B1284,B1296,B1308,B1320,B1332)</f>
        <v>0</v>
      </c>
      <c r="C1333" s="74">
        <f>SUM(C1248,C1260,C1272,C1284,C1296,C1308,C1320,C1332)</f>
        <v>0</v>
      </c>
      <c r="D1333" s="74">
        <f>SUM(D1248,D1260,D1272,D1284,D1296,D1308,D1320,D1332)</f>
        <v>0</v>
      </c>
      <c r="E1333" s="74">
        <f>SUM(E1248,E1260,E1272,E1284,E1296,E1308,E1320,E1332)</f>
        <v>0</v>
      </c>
      <c r="F1333" s="43">
        <f t="shared" si="216"/>
        <v>0</v>
      </c>
      <c r="G1333" s="74">
        <f>SUM(G1248,G1260,G1272,G1284,G1296,G1308,G1320,G1332)</f>
        <v>0</v>
      </c>
      <c r="H1333" s="74">
        <f>SUM(H1248,H1260,H1272,H1284,H1296,H1308,H1320,H1332)</f>
        <v>0</v>
      </c>
      <c r="I1333" s="74">
        <f>SUM(I1248,I1260,I1272,I1284,I1296,I1308,I1320,I1332)</f>
        <v>0</v>
      </c>
      <c r="J1333" s="74">
        <f>SUM(J1248,J1260,J1272,J1284,J1296,J1308,J1320,J1332)</f>
        <v>0</v>
      </c>
      <c r="K1333" s="43">
        <f t="shared" si="217"/>
        <v>0</v>
      </c>
    </row>
    <row r="1334" spans="1:11" ht="12.75" customHeight="1">
      <c r="A1334" s="61" t="str">
        <f>"         "&amp;Labels!B69</f>
        <v xml:space="preserve">         Customer 1</v>
      </c>
      <c r="B1334" s="76">
        <f t="shared" ref="B1334:E1343" si="218">SUM(B1238,B1250,B1262,B1274,B1286,B1298,B1310,B1322)</f>
        <v>0</v>
      </c>
      <c r="C1334" s="76">
        <f t="shared" si="218"/>
        <v>0</v>
      </c>
      <c r="D1334" s="76">
        <f t="shared" si="218"/>
        <v>0</v>
      </c>
      <c r="E1334" s="76">
        <f t="shared" si="218"/>
        <v>0</v>
      </c>
      <c r="F1334" s="43">
        <f t="shared" si="216"/>
        <v>0</v>
      </c>
      <c r="G1334" s="76">
        <f t="shared" ref="G1334:J1343" si="219">SUM(G1238,G1250,G1262,G1274,G1286,G1298,G1310,G1322)</f>
        <v>0</v>
      </c>
      <c r="H1334" s="76">
        <f t="shared" si="219"/>
        <v>0</v>
      </c>
      <c r="I1334" s="76">
        <f t="shared" si="219"/>
        <v>0</v>
      </c>
      <c r="J1334" s="76">
        <f t="shared" si="219"/>
        <v>0</v>
      </c>
      <c r="K1334" s="43">
        <f t="shared" si="217"/>
        <v>0</v>
      </c>
    </row>
    <row r="1335" spans="1:11" ht="12.75" customHeight="1">
      <c r="A1335" s="61" t="str">
        <f>"         "&amp;Labels!B70</f>
        <v xml:space="preserve">         Customer 2</v>
      </c>
      <c r="B1335" s="76">
        <f t="shared" si="218"/>
        <v>0</v>
      </c>
      <c r="C1335" s="76">
        <f t="shared" si="218"/>
        <v>0</v>
      </c>
      <c r="D1335" s="76">
        <f t="shared" si="218"/>
        <v>0</v>
      </c>
      <c r="E1335" s="76">
        <f t="shared" si="218"/>
        <v>0</v>
      </c>
      <c r="F1335" s="43">
        <f t="shared" si="216"/>
        <v>0</v>
      </c>
      <c r="G1335" s="76">
        <f t="shared" si="219"/>
        <v>0</v>
      </c>
      <c r="H1335" s="76">
        <f t="shared" si="219"/>
        <v>0</v>
      </c>
      <c r="I1335" s="76">
        <f t="shared" si="219"/>
        <v>0</v>
      </c>
      <c r="J1335" s="76">
        <f t="shared" si="219"/>
        <v>0</v>
      </c>
      <c r="K1335" s="43">
        <f t="shared" si="217"/>
        <v>0</v>
      </c>
    </row>
    <row r="1336" spans="1:11" ht="12.75" customHeight="1">
      <c r="A1336" s="61" t="str">
        <f>"         "&amp;Labels!B71</f>
        <v xml:space="preserve">         Customer 3</v>
      </c>
      <c r="B1336" s="76">
        <f t="shared" si="218"/>
        <v>0</v>
      </c>
      <c r="C1336" s="76">
        <f t="shared" si="218"/>
        <v>0</v>
      </c>
      <c r="D1336" s="76">
        <f t="shared" si="218"/>
        <v>0</v>
      </c>
      <c r="E1336" s="76">
        <f t="shared" si="218"/>
        <v>0</v>
      </c>
      <c r="F1336" s="43">
        <f t="shared" si="216"/>
        <v>0</v>
      </c>
      <c r="G1336" s="76">
        <f t="shared" si="219"/>
        <v>0</v>
      </c>
      <c r="H1336" s="76">
        <f t="shared" si="219"/>
        <v>0</v>
      </c>
      <c r="I1336" s="76">
        <f t="shared" si="219"/>
        <v>0</v>
      </c>
      <c r="J1336" s="76">
        <f t="shared" si="219"/>
        <v>0</v>
      </c>
      <c r="K1336" s="43">
        <f t="shared" si="217"/>
        <v>0</v>
      </c>
    </row>
    <row r="1337" spans="1:11" ht="12.75" customHeight="1">
      <c r="A1337" s="61" t="str">
        <f>"         "&amp;Labels!B72</f>
        <v xml:space="preserve">         Customer 4</v>
      </c>
      <c r="B1337" s="76">
        <f t="shared" si="218"/>
        <v>0</v>
      </c>
      <c r="C1337" s="76">
        <f t="shared" si="218"/>
        <v>0</v>
      </c>
      <c r="D1337" s="76">
        <f t="shared" si="218"/>
        <v>0</v>
      </c>
      <c r="E1337" s="76">
        <f t="shared" si="218"/>
        <v>0</v>
      </c>
      <c r="F1337" s="43">
        <f t="shared" si="216"/>
        <v>0</v>
      </c>
      <c r="G1337" s="76">
        <f t="shared" si="219"/>
        <v>0</v>
      </c>
      <c r="H1337" s="76">
        <f t="shared" si="219"/>
        <v>0</v>
      </c>
      <c r="I1337" s="76">
        <f t="shared" si="219"/>
        <v>0</v>
      </c>
      <c r="J1337" s="76">
        <f t="shared" si="219"/>
        <v>0</v>
      </c>
      <c r="K1337" s="43">
        <f t="shared" si="217"/>
        <v>0</v>
      </c>
    </row>
    <row r="1338" spans="1:11" ht="12.75" customHeight="1">
      <c r="A1338" s="61" t="str">
        <f>"         "&amp;Labels!B73</f>
        <v xml:space="preserve">         Customer 5</v>
      </c>
      <c r="B1338" s="76">
        <f t="shared" si="218"/>
        <v>0</v>
      </c>
      <c r="C1338" s="76">
        <f t="shared" si="218"/>
        <v>0</v>
      </c>
      <c r="D1338" s="76">
        <f t="shared" si="218"/>
        <v>0</v>
      </c>
      <c r="E1338" s="76">
        <f t="shared" si="218"/>
        <v>0</v>
      </c>
      <c r="F1338" s="43">
        <f t="shared" si="216"/>
        <v>0</v>
      </c>
      <c r="G1338" s="76">
        <f t="shared" si="219"/>
        <v>0</v>
      </c>
      <c r="H1338" s="76">
        <f t="shared" si="219"/>
        <v>0</v>
      </c>
      <c r="I1338" s="76">
        <f t="shared" si="219"/>
        <v>0</v>
      </c>
      <c r="J1338" s="76">
        <f t="shared" si="219"/>
        <v>0</v>
      </c>
      <c r="K1338" s="43">
        <f t="shared" si="217"/>
        <v>0</v>
      </c>
    </row>
    <row r="1339" spans="1:11" ht="12.75" customHeight="1">
      <c r="A1339" s="61" t="str">
        <f>"         "&amp;Labels!B74</f>
        <v xml:space="preserve">         Customer 6</v>
      </c>
      <c r="B1339" s="76">
        <f t="shared" si="218"/>
        <v>0</v>
      </c>
      <c r="C1339" s="76">
        <f t="shared" si="218"/>
        <v>0</v>
      </c>
      <c r="D1339" s="76">
        <f t="shared" si="218"/>
        <v>0</v>
      </c>
      <c r="E1339" s="76">
        <f t="shared" si="218"/>
        <v>0</v>
      </c>
      <c r="F1339" s="43">
        <f t="shared" si="216"/>
        <v>0</v>
      </c>
      <c r="G1339" s="76">
        <f t="shared" si="219"/>
        <v>0</v>
      </c>
      <c r="H1339" s="76">
        <f t="shared" si="219"/>
        <v>0</v>
      </c>
      <c r="I1339" s="76">
        <f t="shared" si="219"/>
        <v>0</v>
      </c>
      <c r="J1339" s="76">
        <f t="shared" si="219"/>
        <v>0</v>
      </c>
      <c r="K1339" s="43">
        <f t="shared" si="217"/>
        <v>0</v>
      </c>
    </row>
    <row r="1340" spans="1:11" ht="12.75" customHeight="1">
      <c r="A1340" s="61" t="str">
        <f>"         "&amp;Labels!B75</f>
        <v xml:space="preserve">         Customer 7</v>
      </c>
      <c r="B1340" s="76">
        <f t="shared" si="218"/>
        <v>0</v>
      </c>
      <c r="C1340" s="76">
        <f t="shared" si="218"/>
        <v>0</v>
      </c>
      <c r="D1340" s="76">
        <f t="shared" si="218"/>
        <v>0</v>
      </c>
      <c r="E1340" s="76">
        <f t="shared" si="218"/>
        <v>0</v>
      </c>
      <c r="F1340" s="43">
        <f t="shared" si="216"/>
        <v>0</v>
      </c>
      <c r="G1340" s="76">
        <f t="shared" si="219"/>
        <v>0</v>
      </c>
      <c r="H1340" s="76">
        <f t="shared" si="219"/>
        <v>0</v>
      </c>
      <c r="I1340" s="76">
        <f t="shared" si="219"/>
        <v>0</v>
      </c>
      <c r="J1340" s="76">
        <f t="shared" si="219"/>
        <v>0</v>
      </c>
      <c r="K1340" s="43">
        <f t="shared" si="217"/>
        <v>0</v>
      </c>
    </row>
    <row r="1341" spans="1:11" ht="12.75" customHeight="1">
      <c r="A1341" s="61" t="str">
        <f>"         "&amp;Labels!B76</f>
        <v xml:space="preserve">         Customer 8</v>
      </c>
      <c r="B1341" s="76">
        <f t="shared" si="218"/>
        <v>0</v>
      </c>
      <c r="C1341" s="76">
        <f t="shared" si="218"/>
        <v>0</v>
      </c>
      <c r="D1341" s="76">
        <f t="shared" si="218"/>
        <v>0</v>
      </c>
      <c r="E1341" s="76">
        <f t="shared" si="218"/>
        <v>0</v>
      </c>
      <c r="F1341" s="43">
        <f t="shared" si="216"/>
        <v>0</v>
      </c>
      <c r="G1341" s="76">
        <f t="shared" si="219"/>
        <v>0</v>
      </c>
      <c r="H1341" s="76">
        <f t="shared" si="219"/>
        <v>0</v>
      </c>
      <c r="I1341" s="76">
        <f t="shared" si="219"/>
        <v>0</v>
      </c>
      <c r="J1341" s="76">
        <f t="shared" si="219"/>
        <v>0</v>
      </c>
      <c r="K1341" s="43">
        <f t="shared" si="217"/>
        <v>0</v>
      </c>
    </row>
    <row r="1342" spans="1:11" ht="12.75" customHeight="1">
      <c r="A1342" s="61" t="str">
        <f>"         "&amp;Labels!B77</f>
        <v xml:space="preserve">         Customer 9</v>
      </c>
      <c r="B1342" s="76">
        <f t="shared" si="218"/>
        <v>0</v>
      </c>
      <c r="C1342" s="76">
        <f t="shared" si="218"/>
        <v>0</v>
      </c>
      <c r="D1342" s="76">
        <f t="shared" si="218"/>
        <v>0</v>
      </c>
      <c r="E1342" s="76">
        <f t="shared" si="218"/>
        <v>0</v>
      </c>
      <c r="F1342" s="43">
        <f t="shared" si="216"/>
        <v>0</v>
      </c>
      <c r="G1342" s="76">
        <f t="shared" si="219"/>
        <v>0</v>
      </c>
      <c r="H1342" s="76">
        <f t="shared" si="219"/>
        <v>0</v>
      </c>
      <c r="I1342" s="76">
        <f t="shared" si="219"/>
        <v>0</v>
      </c>
      <c r="J1342" s="76">
        <f t="shared" si="219"/>
        <v>0</v>
      </c>
      <c r="K1342" s="43">
        <f t="shared" si="217"/>
        <v>0</v>
      </c>
    </row>
    <row r="1343" spans="1:11" ht="12.75" customHeight="1">
      <c r="A1343" s="61" t="str">
        <f>"         "&amp;Labels!B78</f>
        <v xml:space="preserve">         Customer 10</v>
      </c>
      <c r="B1343" s="76">
        <f t="shared" si="218"/>
        <v>0</v>
      </c>
      <c r="C1343" s="76">
        <f t="shared" si="218"/>
        <v>0</v>
      </c>
      <c r="D1343" s="76">
        <f t="shared" si="218"/>
        <v>0</v>
      </c>
      <c r="E1343" s="76">
        <f t="shared" si="218"/>
        <v>0</v>
      </c>
      <c r="F1343" s="43">
        <f t="shared" si="216"/>
        <v>0</v>
      </c>
      <c r="G1343" s="76">
        <f t="shared" si="219"/>
        <v>0</v>
      </c>
      <c r="H1343" s="76">
        <f t="shared" si="219"/>
        <v>0</v>
      </c>
      <c r="I1343" s="76">
        <f t="shared" si="219"/>
        <v>0</v>
      </c>
      <c r="J1343" s="76">
        <f t="shared" si="219"/>
        <v>0</v>
      </c>
      <c r="K1343" s="43">
        <f t="shared" si="217"/>
        <v>0</v>
      </c>
    </row>
    <row r="1344" spans="1:11" ht="12.75" customHeight="1">
      <c r="A1344" s="61" t="str">
        <f>"         "&amp;Labels!C68</f>
        <v xml:space="preserve">         Total</v>
      </c>
      <c r="B1344" s="84">
        <f>B1333</f>
        <v>0</v>
      </c>
      <c r="C1344" s="84">
        <f>C1333</f>
        <v>0</v>
      </c>
      <c r="D1344" s="84">
        <f>D1333</f>
        <v>0</v>
      </c>
      <c r="E1344" s="84">
        <f>E1333</f>
        <v>0</v>
      </c>
      <c r="F1344" s="43">
        <f>SUM(B1333:E1333)</f>
        <v>0</v>
      </c>
      <c r="G1344" s="84">
        <f>G1333</f>
        <v>0</v>
      </c>
      <c r="H1344" s="84">
        <f>H1333</f>
        <v>0</v>
      </c>
      <c r="I1344" s="84">
        <f>I1333</f>
        <v>0</v>
      </c>
      <c r="J1344" s="84">
        <f>J1333</f>
        <v>0</v>
      </c>
      <c r="K1344" s="43">
        <f>SUM(G1333:J1333)</f>
        <v>0</v>
      </c>
    </row>
    <row r="1345" spans="1:11" ht="12.75" customHeight="1">
      <c r="A1345" s="55" t="str">
        <f>"   "&amp;Labels!B82</f>
        <v xml:space="preserve">   Direct email</v>
      </c>
      <c r="B1345" s="74"/>
      <c r="C1345" s="74"/>
      <c r="D1345" s="74"/>
      <c r="E1345" s="74"/>
      <c r="F1345" s="43"/>
      <c r="G1345" s="74"/>
      <c r="H1345" s="74"/>
      <c r="I1345" s="74"/>
      <c r="J1345" s="74"/>
      <c r="K1345" s="43"/>
    </row>
    <row r="1346" spans="1:11" ht="12.75" customHeight="1">
      <c r="A1346" s="61" t="str">
        <f>"      "&amp;Labels!B85</f>
        <v xml:space="preserve">      Q 1</v>
      </c>
      <c r="B1346" s="84"/>
      <c r="C1346" s="84"/>
      <c r="D1346" s="84"/>
      <c r="E1346" s="84"/>
      <c r="F1346" s="43"/>
      <c r="G1346" s="84"/>
      <c r="H1346" s="84"/>
      <c r="I1346" s="84"/>
      <c r="J1346" s="84"/>
      <c r="K1346" s="43"/>
    </row>
    <row r="1347" spans="1:11" ht="12.75" customHeight="1">
      <c r="A1347" s="61" t="str">
        <f>"         "&amp;Labels!B69</f>
        <v xml:space="preserve">         Customer 1</v>
      </c>
      <c r="B1347" s="76">
        <f>IF('(Other Computations)'!B186=0,0,Inputs!D221*Inputs!D114*Inputs!D50*Inputs!D14*'GM Alloc Factors'!B19/('(Other Computations)'!B186+'(Other Computations)'!B199))</f>
        <v>0</v>
      </c>
      <c r="C1347" s="76">
        <f>IF('(Other Computations)'!C186=0,0,Inputs!E221*Inputs!E114*Inputs!D50*Inputs!D14*'GM Alloc Factors'!C19/('(Other Computations)'!C186+'(Other Computations)'!C199))</f>
        <v>0</v>
      </c>
      <c r="D1347" s="76">
        <f>IF('(Other Computations)'!D186=0,0,Inputs!F221*Inputs!F114*Inputs!D50*Inputs!D14*'GM Alloc Factors'!D19/('(Other Computations)'!D186+'(Other Computations)'!D199))</f>
        <v>0</v>
      </c>
      <c r="E1347" s="76">
        <f>IF('(Other Computations)'!E186=0,0,Inputs!G221*Inputs!G114*Inputs!D50*Inputs!D14*'GM Alloc Factors'!E19/('(Other Computations)'!E186+'(Other Computations)'!E199))</f>
        <v>0</v>
      </c>
      <c r="F1347" s="43">
        <f t="shared" ref="F1347:F1357" si="220">SUM(B1347:E1347)</f>
        <v>0</v>
      </c>
      <c r="G1347" s="76">
        <f>IF('(Other Computations)'!G186=0,0,Inputs!I221*Inputs!I114*Inputs!D50*Inputs!D14*'GM Alloc Factors'!G19/('(Other Computations)'!G186+'(Other Computations)'!G199))</f>
        <v>0</v>
      </c>
      <c r="H1347" s="76">
        <f>IF('(Other Computations)'!H186=0,0,Inputs!J221*Inputs!J114*Inputs!D50*Inputs!D14*'GM Alloc Factors'!H19/('(Other Computations)'!H186+'(Other Computations)'!H199))</f>
        <v>0</v>
      </c>
      <c r="I1347" s="76">
        <f>IF('(Other Computations)'!I186=0,0,Inputs!K221*Inputs!K114*Inputs!D50*Inputs!D14*'GM Alloc Factors'!I19/('(Other Computations)'!I186+'(Other Computations)'!I199))</f>
        <v>0</v>
      </c>
      <c r="J1347" s="76">
        <f>IF('(Other Computations)'!J186=0,0,Inputs!L221*Inputs!L114*Inputs!D50*Inputs!D14*'GM Alloc Factors'!J19/('(Other Computations)'!J186+'(Other Computations)'!J199))</f>
        <v>0</v>
      </c>
      <c r="K1347" s="43">
        <f t="shared" ref="K1347:K1357" si="221">SUM(G1347:J1347)</f>
        <v>0</v>
      </c>
    </row>
    <row r="1348" spans="1:11" ht="12.75" customHeight="1">
      <c r="A1348" s="61" t="str">
        <f>"         "&amp;Labels!B70</f>
        <v xml:space="preserve">         Customer 2</v>
      </c>
      <c r="B1348" s="76">
        <f>IF('(Other Computations)'!B187=0,0,Inputs!D222*Inputs!D115*Inputs!D51*Inputs!D14*'GM Alloc Factors'!B19/('(Other Computations)'!B187+'(Other Computations)'!B200))</f>
        <v>0</v>
      </c>
      <c r="C1348" s="76">
        <f>IF('(Other Computations)'!C187=0,0,Inputs!E222*Inputs!E115*Inputs!D51*Inputs!D14*'GM Alloc Factors'!C19/('(Other Computations)'!C187+'(Other Computations)'!C200))</f>
        <v>0</v>
      </c>
      <c r="D1348" s="76">
        <f>IF('(Other Computations)'!D187=0,0,Inputs!F222*Inputs!F115*Inputs!D51*Inputs!D14*'GM Alloc Factors'!D19/('(Other Computations)'!D187+'(Other Computations)'!D200))</f>
        <v>0</v>
      </c>
      <c r="E1348" s="76">
        <f>IF('(Other Computations)'!E187=0,0,Inputs!G222*Inputs!G115*Inputs!D51*Inputs!D14*'GM Alloc Factors'!E19/('(Other Computations)'!E187+'(Other Computations)'!E200))</f>
        <v>0</v>
      </c>
      <c r="F1348" s="43">
        <f t="shared" si="220"/>
        <v>0</v>
      </c>
      <c r="G1348" s="76">
        <f>IF('(Other Computations)'!G187=0,0,Inputs!I222*Inputs!I115*Inputs!D51*Inputs!D14*'GM Alloc Factors'!G19/('(Other Computations)'!G187+'(Other Computations)'!G200))</f>
        <v>0</v>
      </c>
      <c r="H1348" s="76">
        <f>IF('(Other Computations)'!H187=0,0,Inputs!J222*Inputs!J115*Inputs!D51*Inputs!D14*'GM Alloc Factors'!H19/('(Other Computations)'!H187+'(Other Computations)'!H200))</f>
        <v>0</v>
      </c>
      <c r="I1348" s="76">
        <f>IF('(Other Computations)'!I187=0,0,Inputs!K222*Inputs!K115*Inputs!D51*Inputs!D14*'GM Alloc Factors'!I19/('(Other Computations)'!I187+'(Other Computations)'!I200))</f>
        <v>0</v>
      </c>
      <c r="J1348" s="76">
        <f>IF('(Other Computations)'!J187=0,0,Inputs!L222*Inputs!L115*Inputs!D51*Inputs!D14*'GM Alloc Factors'!J19/('(Other Computations)'!J187+'(Other Computations)'!J200))</f>
        <v>0</v>
      </c>
      <c r="K1348" s="43">
        <f t="shared" si="221"/>
        <v>0</v>
      </c>
    </row>
    <row r="1349" spans="1:11" ht="12.75" customHeight="1">
      <c r="A1349" s="61" t="str">
        <f>"         "&amp;Labels!B71</f>
        <v xml:space="preserve">         Customer 3</v>
      </c>
      <c r="B1349" s="76">
        <f>IF('(Other Computations)'!B188=0,0,Inputs!D223*Inputs!D116*Inputs!D52*Inputs!D14*'GM Alloc Factors'!B19/('(Other Computations)'!B188+'(Other Computations)'!B201))</f>
        <v>0</v>
      </c>
      <c r="C1349" s="76">
        <f>IF('(Other Computations)'!C188=0,0,Inputs!E223*Inputs!E116*Inputs!D52*Inputs!D14*'GM Alloc Factors'!C19/('(Other Computations)'!C188+'(Other Computations)'!C201))</f>
        <v>0</v>
      </c>
      <c r="D1349" s="76">
        <f>IF('(Other Computations)'!D188=0,0,Inputs!F223*Inputs!F116*Inputs!D52*Inputs!D14*'GM Alloc Factors'!D19/('(Other Computations)'!D188+'(Other Computations)'!D201))</f>
        <v>0</v>
      </c>
      <c r="E1349" s="76">
        <f>IF('(Other Computations)'!E188=0,0,Inputs!G223*Inputs!G116*Inputs!D52*Inputs!D14*'GM Alloc Factors'!E19/('(Other Computations)'!E188+'(Other Computations)'!E201))</f>
        <v>0</v>
      </c>
      <c r="F1349" s="43">
        <f t="shared" si="220"/>
        <v>0</v>
      </c>
      <c r="G1349" s="76">
        <f>IF('(Other Computations)'!G188=0,0,Inputs!I223*Inputs!I116*Inputs!D52*Inputs!D14*'GM Alloc Factors'!G19/('(Other Computations)'!G188+'(Other Computations)'!G201))</f>
        <v>0</v>
      </c>
      <c r="H1349" s="76">
        <f>IF('(Other Computations)'!H188=0,0,Inputs!J223*Inputs!J116*Inputs!D52*Inputs!D14*'GM Alloc Factors'!H19/('(Other Computations)'!H188+'(Other Computations)'!H201))</f>
        <v>0</v>
      </c>
      <c r="I1349" s="76">
        <f>IF('(Other Computations)'!I188=0,0,Inputs!K223*Inputs!K116*Inputs!D52*Inputs!D14*'GM Alloc Factors'!I19/('(Other Computations)'!I188+'(Other Computations)'!I201))</f>
        <v>0</v>
      </c>
      <c r="J1349" s="76">
        <f>IF('(Other Computations)'!J188=0,0,Inputs!L223*Inputs!L116*Inputs!D52*Inputs!D14*'GM Alloc Factors'!J19/('(Other Computations)'!J188+'(Other Computations)'!J201))</f>
        <v>0</v>
      </c>
      <c r="K1349" s="43">
        <f t="shared" si="221"/>
        <v>0</v>
      </c>
    </row>
    <row r="1350" spans="1:11" ht="12.75" customHeight="1">
      <c r="A1350" s="61" t="str">
        <f>"         "&amp;Labels!B72</f>
        <v xml:space="preserve">         Customer 4</v>
      </c>
      <c r="B1350" s="76">
        <f>IF('(Other Computations)'!B189=0,0,Inputs!D224*Inputs!D117*Inputs!D53*Inputs!D14*'GM Alloc Factors'!B19/('(Other Computations)'!B189+'(Other Computations)'!B202))</f>
        <v>0</v>
      </c>
      <c r="C1350" s="76">
        <f>IF('(Other Computations)'!C189=0,0,Inputs!E224*Inputs!E117*Inputs!D53*Inputs!D14*'GM Alloc Factors'!C19/('(Other Computations)'!C189+'(Other Computations)'!C202))</f>
        <v>0</v>
      </c>
      <c r="D1350" s="76">
        <f>IF('(Other Computations)'!D189=0,0,Inputs!F224*Inputs!F117*Inputs!D53*Inputs!D14*'GM Alloc Factors'!D19/('(Other Computations)'!D189+'(Other Computations)'!D202))</f>
        <v>0</v>
      </c>
      <c r="E1350" s="76">
        <f>IF('(Other Computations)'!E189=0,0,Inputs!G224*Inputs!G117*Inputs!D53*Inputs!D14*'GM Alloc Factors'!E19/('(Other Computations)'!E189+'(Other Computations)'!E202))</f>
        <v>0</v>
      </c>
      <c r="F1350" s="43">
        <f t="shared" si="220"/>
        <v>0</v>
      </c>
      <c r="G1350" s="76">
        <f>IF('(Other Computations)'!G189=0,0,Inputs!I224*Inputs!I117*Inputs!D53*Inputs!D14*'GM Alloc Factors'!G19/('(Other Computations)'!G189+'(Other Computations)'!G202))</f>
        <v>0</v>
      </c>
      <c r="H1350" s="76">
        <f>IF('(Other Computations)'!H189=0,0,Inputs!J224*Inputs!J117*Inputs!D53*Inputs!D14*'GM Alloc Factors'!H19/('(Other Computations)'!H189+'(Other Computations)'!H202))</f>
        <v>0</v>
      </c>
      <c r="I1350" s="76">
        <f>IF('(Other Computations)'!I189=0,0,Inputs!K224*Inputs!K117*Inputs!D53*Inputs!D14*'GM Alloc Factors'!I19/('(Other Computations)'!I189+'(Other Computations)'!I202))</f>
        <v>0</v>
      </c>
      <c r="J1350" s="76">
        <f>IF('(Other Computations)'!J189=0,0,Inputs!L224*Inputs!L117*Inputs!D53*Inputs!D14*'GM Alloc Factors'!J19/('(Other Computations)'!J189+'(Other Computations)'!J202))</f>
        <v>0</v>
      </c>
      <c r="K1350" s="43">
        <f t="shared" si="221"/>
        <v>0</v>
      </c>
    </row>
    <row r="1351" spans="1:11" ht="12.75" customHeight="1">
      <c r="A1351" s="61" t="str">
        <f>"         "&amp;Labels!B73</f>
        <v xml:space="preserve">         Customer 5</v>
      </c>
      <c r="B1351" s="76">
        <f>IF('(Other Computations)'!B190=0,0,Inputs!D225*Inputs!D118*Inputs!D54*Inputs!D14*'GM Alloc Factors'!B19/('(Other Computations)'!B190+'(Other Computations)'!B203))</f>
        <v>0</v>
      </c>
      <c r="C1351" s="76">
        <f>IF('(Other Computations)'!C190=0,0,Inputs!E225*Inputs!E118*Inputs!D54*Inputs!D14*'GM Alloc Factors'!C19/('(Other Computations)'!C190+'(Other Computations)'!C203))</f>
        <v>0</v>
      </c>
      <c r="D1351" s="76">
        <f>IF('(Other Computations)'!D190=0,0,Inputs!F225*Inputs!F118*Inputs!D54*Inputs!D14*'GM Alloc Factors'!D19/('(Other Computations)'!D190+'(Other Computations)'!D203))</f>
        <v>0</v>
      </c>
      <c r="E1351" s="76">
        <f>IF('(Other Computations)'!E190=0,0,Inputs!G225*Inputs!G118*Inputs!D54*Inputs!D14*'GM Alloc Factors'!E19/('(Other Computations)'!E190+'(Other Computations)'!E203))</f>
        <v>0</v>
      </c>
      <c r="F1351" s="43">
        <f t="shared" si="220"/>
        <v>0</v>
      </c>
      <c r="G1351" s="76">
        <f>IF('(Other Computations)'!G190=0,0,Inputs!I225*Inputs!I118*Inputs!D54*Inputs!D14*'GM Alloc Factors'!G19/('(Other Computations)'!G190+'(Other Computations)'!G203))</f>
        <v>0</v>
      </c>
      <c r="H1351" s="76">
        <f>IF('(Other Computations)'!H190=0,0,Inputs!J225*Inputs!J118*Inputs!D54*Inputs!D14*'GM Alloc Factors'!H19/('(Other Computations)'!H190+'(Other Computations)'!H203))</f>
        <v>0</v>
      </c>
      <c r="I1351" s="76">
        <f>IF('(Other Computations)'!I190=0,0,Inputs!K225*Inputs!K118*Inputs!D54*Inputs!D14*'GM Alloc Factors'!I19/('(Other Computations)'!I190+'(Other Computations)'!I203))</f>
        <v>0</v>
      </c>
      <c r="J1351" s="76">
        <f>IF('(Other Computations)'!J190=0,0,Inputs!L225*Inputs!L118*Inputs!D54*Inputs!D14*'GM Alloc Factors'!J19/('(Other Computations)'!J190+'(Other Computations)'!J203))</f>
        <v>0</v>
      </c>
      <c r="K1351" s="43">
        <f t="shared" si="221"/>
        <v>0</v>
      </c>
    </row>
    <row r="1352" spans="1:11" ht="12.75" customHeight="1">
      <c r="A1352" s="61" t="str">
        <f>"         "&amp;Labels!B74</f>
        <v xml:space="preserve">         Customer 6</v>
      </c>
      <c r="B1352" s="76">
        <f>IF('(Other Computations)'!B191=0,0,Inputs!D226*Inputs!D119*Inputs!D55*Inputs!D14*'GM Alloc Factors'!B19/('(Other Computations)'!B191+'(Other Computations)'!B204))</f>
        <v>0</v>
      </c>
      <c r="C1352" s="76">
        <f>IF('(Other Computations)'!C191=0,0,Inputs!E226*Inputs!E119*Inputs!D55*Inputs!D14*'GM Alloc Factors'!C19/('(Other Computations)'!C191+'(Other Computations)'!C204))</f>
        <v>0</v>
      </c>
      <c r="D1352" s="76">
        <f>IF('(Other Computations)'!D191=0,0,Inputs!F226*Inputs!F119*Inputs!D55*Inputs!D14*'GM Alloc Factors'!D19/('(Other Computations)'!D191+'(Other Computations)'!D204))</f>
        <v>0</v>
      </c>
      <c r="E1352" s="76">
        <f>IF('(Other Computations)'!E191=0,0,Inputs!G226*Inputs!G119*Inputs!D55*Inputs!D14*'GM Alloc Factors'!E19/('(Other Computations)'!E191+'(Other Computations)'!E204))</f>
        <v>0</v>
      </c>
      <c r="F1352" s="43">
        <f t="shared" si="220"/>
        <v>0</v>
      </c>
      <c r="G1352" s="76">
        <f>IF('(Other Computations)'!G191=0,0,Inputs!I226*Inputs!I119*Inputs!D55*Inputs!D14*'GM Alloc Factors'!G19/('(Other Computations)'!G191+'(Other Computations)'!G204))</f>
        <v>0</v>
      </c>
      <c r="H1352" s="76">
        <f>IF('(Other Computations)'!H191=0,0,Inputs!J226*Inputs!J119*Inputs!D55*Inputs!D14*'GM Alloc Factors'!H19/('(Other Computations)'!H191+'(Other Computations)'!H204))</f>
        <v>0</v>
      </c>
      <c r="I1352" s="76">
        <f>IF('(Other Computations)'!I191=0,0,Inputs!K226*Inputs!K119*Inputs!D55*Inputs!D14*'GM Alloc Factors'!I19/('(Other Computations)'!I191+'(Other Computations)'!I204))</f>
        <v>0</v>
      </c>
      <c r="J1352" s="76">
        <f>IF('(Other Computations)'!J191=0,0,Inputs!L226*Inputs!L119*Inputs!D55*Inputs!D14*'GM Alloc Factors'!J19/('(Other Computations)'!J191+'(Other Computations)'!J204))</f>
        <v>0</v>
      </c>
      <c r="K1352" s="43">
        <f t="shared" si="221"/>
        <v>0</v>
      </c>
    </row>
    <row r="1353" spans="1:11" ht="12.75" customHeight="1">
      <c r="A1353" s="61" t="str">
        <f>"         "&amp;Labels!B75</f>
        <v xml:space="preserve">         Customer 7</v>
      </c>
      <c r="B1353" s="76">
        <f>IF('(Other Computations)'!B192=0,0,Inputs!D227*Inputs!D120*Inputs!D56*Inputs!D14*'GM Alloc Factors'!B19/('(Other Computations)'!B192+'(Other Computations)'!B205))</f>
        <v>0</v>
      </c>
      <c r="C1353" s="76">
        <f>IF('(Other Computations)'!C192=0,0,Inputs!E227*Inputs!E120*Inputs!D56*Inputs!D14*'GM Alloc Factors'!C19/('(Other Computations)'!C192+'(Other Computations)'!C205))</f>
        <v>0</v>
      </c>
      <c r="D1353" s="76">
        <f>IF('(Other Computations)'!D192=0,0,Inputs!F227*Inputs!F120*Inputs!D56*Inputs!D14*'GM Alloc Factors'!D19/('(Other Computations)'!D192+'(Other Computations)'!D205))</f>
        <v>0</v>
      </c>
      <c r="E1353" s="76">
        <f>IF('(Other Computations)'!E192=0,0,Inputs!G227*Inputs!G120*Inputs!D56*Inputs!D14*'GM Alloc Factors'!E19/('(Other Computations)'!E192+'(Other Computations)'!E205))</f>
        <v>0</v>
      </c>
      <c r="F1353" s="43">
        <f t="shared" si="220"/>
        <v>0</v>
      </c>
      <c r="G1353" s="76">
        <f>IF('(Other Computations)'!G192=0,0,Inputs!I227*Inputs!I120*Inputs!D56*Inputs!D14*'GM Alloc Factors'!G19/('(Other Computations)'!G192+'(Other Computations)'!G205))</f>
        <v>0</v>
      </c>
      <c r="H1353" s="76">
        <f>IF('(Other Computations)'!H192=0,0,Inputs!J227*Inputs!J120*Inputs!D56*Inputs!D14*'GM Alloc Factors'!H19/('(Other Computations)'!H192+'(Other Computations)'!H205))</f>
        <v>0</v>
      </c>
      <c r="I1353" s="76">
        <f>IF('(Other Computations)'!I192=0,0,Inputs!K227*Inputs!K120*Inputs!D56*Inputs!D14*'GM Alloc Factors'!I19/('(Other Computations)'!I192+'(Other Computations)'!I205))</f>
        <v>0</v>
      </c>
      <c r="J1353" s="76">
        <f>IF('(Other Computations)'!J192=0,0,Inputs!L227*Inputs!L120*Inputs!D56*Inputs!D14*'GM Alloc Factors'!J19/('(Other Computations)'!J192+'(Other Computations)'!J205))</f>
        <v>0</v>
      </c>
      <c r="K1353" s="43">
        <f t="shared" si="221"/>
        <v>0</v>
      </c>
    </row>
    <row r="1354" spans="1:11" ht="12.75" customHeight="1">
      <c r="A1354" s="61" t="str">
        <f>"         "&amp;Labels!B76</f>
        <v xml:space="preserve">         Customer 8</v>
      </c>
      <c r="B1354" s="76">
        <f>IF('(Other Computations)'!B193=0,0,Inputs!D228*Inputs!D121*Inputs!D57*Inputs!D14*'GM Alloc Factors'!B19/('(Other Computations)'!B193+'(Other Computations)'!B206))</f>
        <v>0</v>
      </c>
      <c r="C1354" s="76">
        <f>IF('(Other Computations)'!C193=0,0,Inputs!E228*Inputs!E121*Inputs!D57*Inputs!D14*'GM Alloc Factors'!C19/('(Other Computations)'!C193+'(Other Computations)'!C206))</f>
        <v>0</v>
      </c>
      <c r="D1354" s="76">
        <f>IF('(Other Computations)'!D193=0,0,Inputs!F228*Inputs!F121*Inputs!D57*Inputs!D14*'GM Alloc Factors'!D19/('(Other Computations)'!D193+'(Other Computations)'!D206))</f>
        <v>0</v>
      </c>
      <c r="E1354" s="76">
        <f>IF('(Other Computations)'!E193=0,0,Inputs!G228*Inputs!G121*Inputs!D57*Inputs!D14*'GM Alloc Factors'!E19/('(Other Computations)'!E193+'(Other Computations)'!E206))</f>
        <v>0</v>
      </c>
      <c r="F1354" s="43">
        <f t="shared" si="220"/>
        <v>0</v>
      </c>
      <c r="G1354" s="76">
        <f>IF('(Other Computations)'!G193=0,0,Inputs!I228*Inputs!I121*Inputs!D57*Inputs!D14*'GM Alloc Factors'!G19/('(Other Computations)'!G193+'(Other Computations)'!G206))</f>
        <v>0</v>
      </c>
      <c r="H1354" s="76">
        <f>IF('(Other Computations)'!H193=0,0,Inputs!J228*Inputs!J121*Inputs!D57*Inputs!D14*'GM Alloc Factors'!H19/('(Other Computations)'!H193+'(Other Computations)'!H206))</f>
        <v>0</v>
      </c>
      <c r="I1354" s="76">
        <f>IF('(Other Computations)'!I193=0,0,Inputs!K228*Inputs!K121*Inputs!D57*Inputs!D14*'GM Alloc Factors'!I19/('(Other Computations)'!I193+'(Other Computations)'!I206))</f>
        <v>0</v>
      </c>
      <c r="J1354" s="76">
        <f>IF('(Other Computations)'!J193=0,0,Inputs!L228*Inputs!L121*Inputs!D57*Inputs!D14*'GM Alloc Factors'!J19/('(Other Computations)'!J193+'(Other Computations)'!J206))</f>
        <v>0</v>
      </c>
      <c r="K1354" s="43">
        <f t="shared" si="221"/>
        <v>0</v>
      </c>
    </row>
    <row r="1355" spans="1:11" ht="12.75" customHeight="1">
      <c r="A1355" s="61" t="str">
        <f>"         "&amp;Labels!B77</f>
        <v xml:space="preserve">         Customer 9</v>
      </c>
      <c r="B1355" s="76">
        <f>IF('(Other Computations)'!B194=0,0,Inputs!D229*Inputs!D122*Inputs!D58*Inputs!D14*'GM Alloc Factors'!B19/('(Other Computations)'!B194+'(Other Computations)'!B207))</f>
        <v>0</v>
      </c>
      <c r="C1355" s="76">
        <f>IF('(Other Computations)'!C194=0,0,Inputs!E229*Inputs!E122*Inputs!D58*Inputs!D14*'GM Alloc Factors'!C19/('(Other Computations)'!C194+'(Other Computations)'!C207))</f>
        <v>0</v>
      </c>
      <c r="D1355" s="76">
        <f>IF('(Other Computations)'!D194=0,0,Inputs!F229*Inputs!F122*Inputs!D58*Inputs!D14*'GM Alloc Factors'!D19/('(Other Computations)'!D194+'(Other Computations)'!D207))</f>
        <v>0</v>
      </c>
      <c r="E1355" s="76">
        <f>IF('(Other Computations)'!E194=0,0,Inputs!G229*Inputs!G122*Inputs!D58*Inputs!D14*'GM Alloc Factors'!E19/('(Other Computations)'!E194+'(Other Computations)'!E207))</f>
        <v>0</v>
      </c>
      <c r="F1355" s="43">
        <f t="shared" si="220"/>
        <v>0</v>
      </c>
      <c r="G1355" s="76">
        <f>IF('(Other Computations)'!G194=0,0,Inputs!I229*Inputs!I122*Inputs!D58*Inputs!D14*'GM Alloc Factors'!G19/('(Other Computations)'!G194+'(Other Computations)'!G207))</f>
        <v>0</v>
      </c>
      <c r="H1355" s="76">
        <f>IF('(Other Computations)'!H194=0,0,Inputs!J229*Inputs!J122*Inputs!D58*Inputs!D14*'GM Alloc Factors'!H19/('(Other Computations)'!H194+'(Other Computations)'!H207))</f>
        <v>0</v>
      </c>
      <c r="I1355" s="76">
        <f>IF('(Other Computations)'!I194=0,0,Inputs!K229*Inputs!K122*Inputs!D58*Inputs!D14*'GM Alloc Factors'!I19/('(Other Computations)'!I194+'(Other Computations)'!I207))</f>
        <v>0</v>
      </c>
      <c r="J1355" s="76">
        <f>IF('(Other Computations)'!J194=0,0,Inputs!L229*Inputs!L122*Inputs!D58*Inputs!D14*'GM Alloc Factors'!J19/('(Other Computations)'!J194+'(Other Computations)'!J207))</f>
        <v>0</v>
      </c>
      <c r="K1355" s="43">
        <f t="shared" si="221"/>
        <v>0</v>
      </c>
    </row>
    <row r="1356" spans="1:11" ht="12.75" customHeight="1">
      <c r="A1356" s="61" t="str">
        <f>"         "&amp;Labels!B78</f>
        <v xml:space="preserve">         Customer 10</v>
      </c>
      <c r="B1356" s="76">
        <f>IF('(Other Computations)'!B195=0,0,Inputs!D230*Inputs!D123*Inputs!D59*Inputs!D14*'GM Alloc Factors'!B19/('(Other Computations)'!B195+'(Other Computations)'!B208))</f>
        <v>0</v>
      </c>
      <c r="C1356" s="76">
        <f>IF('(Other Computations)'!C195=0,0,Inputs!E230*Inputs!E123*Inputs!D59*Inputs!D14*'GM Alloc Factors'!C19/('(Other Computations)'!C195+'(Other Computations)'!C208))</f>
        <v>0</v>
      </c>
      <c r="D1356" s="76">
        <f>IF('(Other Computations)'!D195=0,0,Inputs!F230*Inputs!F123*Inputs!D59*Inputs!D14*'GM Alloc Factors'!D19/('(Other Computations)'!D195+'(Other Computations)'!D208))</f>
        <v>0</v>
      </c>
      <c r="E1356" s="76">
        <f>IF('(Other Computations)'!E195=0,0,Inputs!G230*Inputs!G123*Inputs!D59*Inputs!D14*'GM Alloc Factors'!E19/('(Other Computations)'!E195+'(Other Computations)'!E208))</f>
        <v>0</v>
      </c>
      <c r="F1356" s="43">
        <f t="shared" si="220"/>
        <v>0</v>
      </c>
      <c r="G1356" s="76">
        <f>IF('(Other Computations)'!G195=0,0,Inputs!I230*Inputs!I123*Inputs!D59*Inputs!D14*'GM Alloc Factors'!G19/('(Other Computations)'!G195+'(Other Computations)'!G208))</f>
        <v>0</v>
      </c>
      <c r="H1356" s="76">
        <f>IF('(Other Computations)'!H195=0,0,Inputs!J230*Inputs!J123*Inputs!D59*Inputs!D14*'GM Alloc Factors'!H19/('(Other Computations)'!H195+'(Other Computations)'!H208))</f>
        <v>0</v>
      </c>
      <c r="I1356" s="76">
        <f>IF('(Other Computations)'!I195=0,0,Inputs!K230*Inputs!K123*Inputs!D59*Inputs!D14*'GM Alloc Factors'!I19/('(Other Computations)'!I195+'(Other Computations)'!I208))</f>
        <v>0</v>
      </c>
      <c r="J1356" s="76">
        <f>IF('(Other Computations)'!J195=0,0,Inputs!L230*Inputs!L123*Inputs!D59*Inputs!D14*'GM Alloc Factors'!J19/('(Other Computations)'!J195+'(Other Computations)'!J208))</f>
        <v>0</v>
      </c>
      <c r="K1356" s="43">
        <f t="shared" si="221"/>
        <v>0</v>
      </c>
    </row>
    <row r="1357" spans="1:11" ht="12.75" customHeight="1">
      <c r="A1357" s="61" t="str">
        <f>"         "&amp;Labels!C68</f>
        <v xml:space="preserve">         Total</v>
      </c>
      <c r="B1357" s="84">
        <f>SUM(B1347:B1356)</f>
        <v>0</v>
      </c>
      <c r="C1357" s="84">
        <f>SUM(C1347:C1356)</f>
        <v>0</v>
      </c>
      <c r="D1357" s="84">
        <f>SUM(D1347:D1356)</f>
        <v>0</v>
      </c>
      <c r="E1357" s="84">
        <f>SUM(E1347:E1356)</f>
        <v>0</v>
      </c>
      <c r="F1357" s="43">
        <f t="shared" si="220"/>
        <v>0</v>
      </c>
      <c r="G1357" s="84">
        <f>SUM(G1347:G1356)</f>
        <v>0</v>
      </c>
      <c r="H1357" s="84">
        <f>SUM(H1347:H1356)</f>
        <v>0</v>
      </c>
      <c r="I1357" s="84">
        <f>SUM(I1347:I1356)</f>
        <v>0</v>
      </c>
      <c r="J1357" s="84">
        <f>SUM(J1347:J1356)</f>
        <v>0</v>
      </c>
      <c r="K1357" s="43">
        <f t="shared" si="221"/>
        <v>0</v>
      </c>
    </row>
    <row r="1358" spans="1:11" ht="12.75" customHeight="1">
      <c r="A1358" s="61" t="str">
        <f>"      "&amp;Labels!B86</f>
        <v xml:space="preserve">      Q 2</v>
      </c>
      <c r="B1358" s="84"/>
      <c r="C1358" s="84"/>
      <c r="D1358" s="84"/>
      <c r="E1358" s="84"/>
      <c r="F1358" s="43"/>
      <c r="G1358" s="84"/>
      <c r="H1358" s="84"/>
      <c r="I1358" s="84"/>
      <c r="J1358" s="84"/>
      <c r="K1358" s="43"/>
    </row>
    <row r="1359" spans="1:11" ht="12.75" customHeight="1">
      <c r="A1359" s="61" t="str">
        <f>"         "&amp;Labels!B69</f>
        <v xml:space="preserve">         Customer 1</v>
      </c>
      <c r="B1359" s="76">
        <f>IF('(Other Computations)'!B186=0,0,Inputs!D221*Inputs!D114*Inputs!E50*Inputs!D14*'GM Alloc Factors'!B20/('(Other Computations)'!B186+'(Other Computations)'!B199))</f>
        <v>0</v>
      </c>
      <c r="C1359" s="76">
        <f>IF('(Other Computations)'!C186=0,0,Inputs!E221*Inputs!E114*Inputs!E50*Inputs!D14*'GM Alloc Factors'!C20/('(Other Computations)'!C186+'(Other Computations)'!C199))</f>
        <v>0</v>
      </c>
      <c r="D1359" s="76">
        <f>IF('(Other Computations)'!D186=0,0,Inputs!F221*Inputs!F114*Inputs!E50*Inputs!D14*'GM Alloc Factors'!D20/('(Other Computations)'!D186+'(Other Computations)'!D199))</f>
        <v>0</v>
      </c>
      <c r="E1359" s="76">
        <f>IF('(Other Computations)'!E186=0,0,Inputs!G221*Inputs!G114*Inputs!E50*Inputs!D14*'GM Alloc Factors'!E20/('(Other Computations)'!E186+'(Other Computations)'!E199))</f>
        <v>0</v>
      </c>
      <c r="F1359" s="43">
        <f t="shared" ref="F1359:F1369" si="222">SUM(B1359:E1359)</f>
        <v>0</v>
      </c>
      <c r="G1359" s="76">
        <f>IF('(Other Computations)'!G186=0,0,Inputs!I221*Inputs!I114*Inputs!E50*Inputs!D14*'GM Alloc Factors'!G20/('(Other Computations)'!G186+'(Other Computations)'!G199))</f>
        <v>0</v>
      </c>
      <c r="H1359" s="76">
        <f>IF('(Other Computations)'!H186=0,0,Inputs!J221*Inputs!J114*Inputs!E50*Inputs!D14*'GM Alloc Factors'!H20/('(Other Computations)'!H186+'(Other Computations)'!H199))</f>
        <v>0</v>
      </c>
      <c r="I1359" s="76">
        <f>IF('(Other Computations)'!I186=0,0,Inputs!K221*Inputs!K114*Inputs!E50*Inputs!D14*'GM Alloc Factors'!I20/('(Other Computations)'!I186+'(Other Computations)'!I199))</f>
        <v>0</v>
      </c>
      <c r="J1359" s="76">
        <f>IF('(Other Computations)'!J186=0,0,Inputs!L221*Inputs!L114*Inputs!E50*Inputs!D14*'GM Alloc Factors'!J20/('(Other Computations)'!J186+'(Other Computations)'!J199))</f>
        <v>0</v>
      </c>
      <c r="K1359" s="43">
        <f t="shared" ref="K1359:K1369" si="223">SUM(G1359:J1359)</f>
        <v>0</v>
      </c>
    </row>
    <row r="1360" spans="1:11" ht="12.75" customHeight="1">
      <c r="A1360" s="61" t="str">
        <f>"         "&amp;Labels!B70</f>
        <v xml:space="preserve">         Customer 2</v>
      </c>
      <c r="B1360" s="76">
        <f>IF('(Other Computations)'!B187=0,0,Inputs!D222*Inputs!D115*Inputs!E51*Inputs!D14*'GM Alloc Factors'!B20/('(Other Computations)'!B187+'(Other Computations)'!B200))</f>
        <v>0</v>
      </c>
      <c r="C1360" s="76">
        <f>IF('(Other Computations)'!C187=0,0,Inputs!E222*Inputs!E115*Inputs!E51*Inputs!D14*'GM Alloc Factors'!C20/('(Other Computations)'!C187+'(Other Computations)'!C200))</f>
        <v>0</v>
      </c>
      <c r="D1360" s="76">
        <f>IF('(Other Computations)'!D187=0,0,Inputs!F222*Inputs!F115*Inputs!E51*Inputs!D14*'GM Alloc Factors'!D20/('(Other Computations)'!D187+'(Other Computations)'!D200))</f>
        <v>0</v>
      </c>
      <c r="E1360" s="76">
        <f>IF('(Other Computations)'!E187=0,0,Inputs!G222*Inputs!G115*Inputs!E51*Inputs!D14*'GM Alloc Factors'!E20/('(Other Computations)'!E187+'(Other Computations)'!E200))</f>
        <v>0</v>
      </c>
      <c r="F1360" s="43">
        <f t="shared" si="222"/>
        <v>0</v>
      </c>
      <c r="G1360" s="76">
        <f>IF('(Other Computations)'!G187=0,0,Inputs!I222*Inputs!I115*Inputs!E51*Inputs!D14*'GM Alloc Factors'!G20/('(Other Computations)'!G187+'(Other Computations)'!G200))</f>
        <v>0</v>
      </c>
      <c r="H1360" s="76">
        <f>IF('(Other Computations)'!H187=0,0,Inputs!J222*Inputs!J115*Inputs!E51*Inputs!D14*'GM Alloc Factors'!H20/('(Other Computations)'!H187+'(Other Computations)'!H200))</f>
        <v>0</v>
      </c>
      <c r="I1360" s="76">
        <f>IF('(Other Computations)'!I187=0,0,Inputs!K222*Inputs!K115*Inputs!E51*Inputs!D14*'GM Alloc Factors'!I20/('(Other Computations)'!I187+'(Other Computations)'!I200))</f>
        <v>0</v>
      </c>
      <c r="J1360" s="76">
        <f>IF('(Other Computations)'!J187=0,0,Inputs!L222*Inputs!L115*Inputs!E51*Inputs!D14*'GM Alloc Factors'!J20/('(Other Computations)'!J187+'(Other Computations)'!J200))</f>
        <v>0</v>
      </c>
      <c r="K1360" s="43">
        <f t="shared" si="223"/>
        <v>0</v>
      </c>
    </row>
    <row r="1361" spans="1:11" ht="12.75" customHeight="1">
      <c r="A1361" s="61" t="str">
        <f>"         "&amp;Labels!B71</f>
        <v xml:space="preserve">         Customer 3</v>
      </c>
      <c r="B1361" s="76">
        <f>IF('(Other Computations)'!B188=0,0,Inputs!D223*Inputs!D116*Inputs!E52*Inputs!D14*'GM Alloc Factors'!B20/('(Other Computations)'!B188+'(Other Computations)'!B201))</f>
        <v>0</v>
      </c>
      <c r="C1361" s="76">
        <f>IF('(Other Computations)'!C188=0,0,Inputs!E223*Inputs!E116*Inputs!E52*Inputs!D14*'GM Alloc Factors'!C20/('(Other Computations)'!C188+'(Other Computations)'!C201))</f>
        <v>0</v>
      </c>
      <c r="D1361" s="76">
        <f>IF('(Other Computations)'!D188=0,0,Inputs!F223*Inputs!F116*Inputs!E52*Inputs!D14*'GM Alloc Factors'!D20/('(Other Computations)'!D188+'(Other Computations)'!D201))</f>
        <v>0</v>
      </c>
      <c r="E1361" s="76">
        <f>IF('(Other Computations)'!E188=0,0,Inputs!G223*Inputs!G116*Inputs!E52*Inputs!D14*'GM Alloc Factors'!E20/('(Other Computations)'!E188+'(Other Computations)'!E201))</f>
        <v>0</v>
      </c>
      <c r="F1361" s="43">
        <f t="shared" si="222"/>
        <v>0</v>
      </c>
      <c r="G1361" s="76">
        <f>IF('(Other Computations)'!G188=0,0,Inputs!I223*Inputs!I116*Inputs!E52*Inputs!D14*'GM Alloc Factors'!G20/('(Other Computations)'!G188+'(Other Computations)'!G201))</f>
        <v>0</v>
      </c>
      <c r="H1361" s="76">
        <f>IF('(Other Computations)'!H188=0,0,Inputs!J223*Inputs!J116*Inputs!E52*Inputs!D14*'GM Alloc Factors'!H20/('(Other Computations)'!H188+'(Other Computations)'!H201))</f>
        <v>0</v>
      </c>
      <c r="I1361" s="76">
        <f>IF('(Other Computations)'!I188=0,0,Inputs!K223*Inputs!K116*Inputs!E52*Inputs!D14*'GM Alloc Factors'!I20/('(Other Computations)'!I188+'(Other Computations)'!I201))</f>
        <v>0</v>
      </c>
      <c r="J1361" s="76">
        <f>IF('(Other Computations)'!J188=0,0,Inputs!L223*Inputs!L116*Inputs!E52*Inputs!D14*'GM Alloc Factors'!J20/('(Other Computations)'!J188+'(Other Computations)'!J201))</f>
        <v>0</v>
      </c>
      <c r="K1361" s="43">
        <f t="shared" si="223"/>
        <v>0</v>
      </c>
    </row>
    <row r="1362" spans="1:11" ht="12.75" customHeight="1">
      <c r="A1362" s="61" t="str">
        <f>"         "&amp;Labels!B72</f>
        <v xml:space="preserve">         Customer 4</v>
      </c>
      <c r="B1362" s="76">
        <f>IF('(Other Computations)'!B189=0,0,Inputs!D224*Inputs!D117*Inputs!E53*Inputs!D14*'GM Alloc Factors'!B20/('(Other Computations)'!B189+'(Other Computations)'!B202))</f>
        <v>0</v>
      </c>
      <c r="C1362" s="76">
        <f>IF('(Other Computations)'!C189=0,0,Inputs!E224*Inputs!E117*Inputs!E53*Inputs!D14*'GM Alloc Factors'!C20/('(Other Computations)'!C189+'(Other Computations)'!C202))</f>
        <v>0</v>
      </c>
      <c r="D1362" s="76">
        <f>IF('(Other Computations)'!D189=0,0,Inputs!F224*Inputs!F117*Inputs!E53*Inputs!D14*'GM Alloc Factors'!D20/('(Other Computations)'!D189+'(Other Computations)'!D202))</f>
        <v>0</v>
      </c>
      <c r="E1362" s="76">
        <f>IF('(Other Computations)'!E189=0,0,Inputs!G224*Inputs!G117*Inputs!E53*Inputs!D14*'GM Alloc Factors'!E20/('(Other Computations)'!E189+'(Other Computations)'!E202))</f>
        <v>0</v>
      </c>
      <c r="F1362" s="43">
        <f t="shared" si="222"/>
        <v>0</v>
      </c>
      <c r="G1362" s="76">
        <f>IF('(Other Computations)'!G189=0,0,Inputs!I224*Inputs!I117*Inputs!E53*Inputs!D14*'GM Alloc Factors'!G20/('(Other Computations)'!G189+'(Other Computations)'!G202))</f>
        <v>0</v>
      </c>
      <c r="H1362" s="76">
        <f>IF('(Other Computations)'!H189=0,0,Inputs!J224*Inputs!J117*Inputs!E53*Inputs!D14*'GM Alloc Factors'!H20/('(Other Computations)'!H189+'(Other Computations)'!H202))</f>
        <v>0</v>
      </c>
      <c r="I1362" s="76">
        <f>IF('(Other Computations)'!I189=0,0,Inputs!K224*Inputs!K117*Inputs!E53*Inputs!D14*'GM Alloc Factors'!I20/('(Other Computations)'!I189+'(Other Computations)'!I202))</f>
        <v>0</v>
      </c>
      <c r="J1362" s="76">
        <f>IF('(Other Computations)'!J189=0,0,Inputs!L224*Inputs!L117*Inputs!E53*Inputs!D14*'GM Alloc Factors'!J20/('(Other Computations)'!J189+'(Other Computations)'!J202))</f>
        <v>0</v>
      </c>
      <c r="K1362" s="43">
        <f t="shared" si="223"/>
        <v>0</v>
      </c>
    </row>
    <row r="1363" spans="1:11" ht="12.75" customHeight="1">
      <c r="A1363" s="61" t="str">
        <f>"         "&amp;Labels!B73</f>
        <v xml:space="preserve">         Customer 5</v>
      </c>
      <c r="B1363" s="76">
        <f>IF('(Other Computations)'!B190=0,0,Inputs!D225*Inputs!D118*Inputs!E54*Inputs!D14*'GM Alloc Factors'!B20/('(Other Computations)'!B190+'(Other Computations)'!B203))</f>
        <v>0</v>
      </c>
      <c r="C1363" s="76">
        <f>IF('(Other Computations)'!C190=0,0,Inputs!E225*Inputs!E118*Inputs!E54*Inputs!D14*'GM Alloc Factors'!C20/('(Other Computations)'!C190+'(Other Computations)'!C203))</f>
        <v>0</v>
      </c>
      <c r="D1363" s="76">
        <f>IF('(Other Computations)'!D190=0,0,Inputs!F225*Inputs!F118*Inputs!E54*Inputs!D14*'GM Alloc Factors'!D20/('(Other Computations)'!D190+'(Other Computations)'!D203))</f>
        <v>0</v>
      </c>
      <c r="E1363" s="76">
        <f>IF('(Other Computations)'!E190=0,0,Inputs!G225*Inputs!G118*Inputs!E54*Inputs!D14*'GM Alloc Factors'!E20/('(Other Computations)'!E190+'(Other Computations)'!E203))</f>
        <v>0</v>
      </c>
      <c r="F1363" s="43">
        <f t="shared" si="222"/>
        <v>0</v>
      </c>
      <c r="G1363" s="76">
        <f>IF('(Other Computations)'!G190=0,0,Inputs!I225*Inputs!I118*Inputs!E54*Inputs!D14*'GM Alloc Factors'!G20/('(Other Computations)'!G190+'(Other Computations)'!G203))</f>
        <v>0</v>
      </c>
      <c r="H1363" s="76">
        <f>IF('(Other Computations)'!H190=0,0,Inputs!J225*Inputs!J118*Inputs!E54*Inputs!D14*'GM Alloc Factors'!H20/('(Other Computations)'!H190+'(Other Computations)'!H203))</f>
        <v>0</v>
      </c>
      <c r="I1363" s="76">
        <f>IF('(Other Computations)'!I190=0,0,Inputs!K225*Inputs!K118*Inputs!E54*Inputs!D14*'GM Alloc Factors'!I20/('(Other Computations)'!I190+'(Other Computations)'!I203))</f>
        <v>0</v>
      </c>
      <c r="J1363" s="76">
        <f>IF('(Other Computations)'!J190=0,0,Inputs!L225*Inputs!L118*Inputs!E54*Inputs!D14*'GM Alloc Factors'!J20/('(Other Computations)'!J190+'(Other Computations)'!J203))</f>
        <v>0</v>
      </c>
      <c r="K1363" s="43">
        <f t="shared" si="223"/>
        <v>0</v>
      </c>
    </row>
    <row r="1364" spans="1:11" ht="12.75" customHeight="1">
      <c r="A1364" s="61" t="str">
        <f>"         "&amp;Labels!B74</f>
        <v xml:space="preserve">         Customer 6</v>
      </c>
      <c r="B1364" s="76">
        <f>IF('(Other Computations)'!B191=0,0,Inputs!D226*Inputs!D119*Inputs!E55*Inputs!D14*'GM Alloc Factors'!B20/('(Other Computations)'!B191+'(Other Computations)'!B204))</f>
        <v>0</v>
      </c>
      <c r="C1364" s="76">
        <f>IF('(Other Computations)'!C191=0,0,Inputs!E226*Inputs!E119*Inputs!E55*Inputs!D14*'GM Alloc Factors'!C20/('(Other Computations)'!C191+'(Other Computations)'!C204))</f>
        <v>0</v>
      </c>
      <c r="D1364" s="76">
        <f>IF('(Other Computations)'!D191=0,0,Inputs!F226*Inputs!F119*Inputs!E55*Inputs!D14*'GM Alloc Factors'!D20/('(Other Computations)'!D191+'(Other Computations)'!D204))</f>
        <v>0</v>
      </c>
      <c r="E1364" s="76">
        <f>IF('(Other Computations)'!E191=0,0,Inputs!G226*Inputs!G119*Inputs!E55*Inputs!D14*'GM Alloc Factors'!E20/('(Other Computations)'!E191+'(Other Computations)'!E204))</f>
        <v>0</v>
      </c>
      <c r="F1364" s="43">
        <f t="shared" si="222"/>
        <v>0</v>
      </c>
      <c r="G1364" s="76">
        <f>IF('(Other Computations)'!G191=0,0,Inputs!I226*Inputs!I119*Inputs!E55*Inputs!D14*'GM Alloc Factors'!G20/('(Other Computations)'!G191+'(Other Computations)'!G204))</f>
        <v>0</v>
      </c>
      <c r="H1364" s="76">
        <f>IF('(Other Computations)'!H191=0,0,Inputs!J226*Inputs!J119*Inputs!E55*Inputs!D14*'GM Alloc Factors'!H20/('(Other Computations)'!H191+'(Other Computations)'!H204))</f>
        <v>0</v>
      </c>
      <c r="I1364" s="76">
        <f>IF('(Other Computations)'!I191=0,0,Inputs!K226*Inputs!K119*Inputs!E55*Inputs!D14*'GM Alloc Factors'!I20/('(Other Computations)'!I191+'(Other Computations)'!I204))</f>
        <v>0</v>
      </c>
      <c r="J1364" s="76">
        <f>IF('(Other Computations)'!J191=0,0,Inputs!L226*Inputs!L119*Inputs!E55*Inputs!D14*'GM Alloc Factors'!J20/('(Other Computations)'!J191+'(Other Computations)'!J204))</f>
        <v>0</v>
      </c>
      <c r="K1364" s="43">
        <f t="shared" si="223"/>
        <v>0</v>
      </c>
    </row>
    <row r="1365" spans="1:11" ht="12.75" customHeight="1">
      <c r="A1365" s="61" t="str">
        <f>"         "&amp;Labels!B75</f>
        <v xml:space="preserve">         Customer 7</v>
      </c>
      <c r="B1365" s="76">
        <f>IF('(Other Computations)'!B192=0,0,Inputs!D227*Inputs!D120*Inputs!E56*Inputs!D14*'GM Alloc Factors'!B20/('(Other Computations)'!B192+'(Other Computations)'!B205))</f>
        <v>0</v>
      </c>
      <c r="C1365" s="76">
        <f>IF('(Other Computations)'!C192=0,0,Inputs!E227*Inputs!E120*Inputs!E56*Inputs!D14*'GM Alloc Factors'!C20/('(Other Computations)'!C192+'(Other Computations)'!C205))</f>
        <v>0</v>
      </c>
      <c r="D1365" s="76">
        <f>IF('(Other Computations)'!D192=0,0,Inputs!F227*Inputs!F120*Inputs!E56*Inputs!D14*'GM Alloc Factors'!D20/('(Other Computations)'!D192+'(Other Computations)'!D205))</f>
        <v>0</v>
      </c>
      <c r="E1365" s="76">
        <f>IF('(Other Computations)'!E192=0,0,Inputs!G227*Inputs!G120*Inputs!E56*Inputs!D14*'GM Alloc Factors'!E20/('(Other Computations)'!E192+'(Other Computations)'!E205))</f>
        <v>0</v>
      </c>
      <c r="F1365" s="43">
        <f t="shared" si="222"/>
        <v>0</v>
      </c>
      <c r="G1365" s="76">
        <f>IF('(Other Computations)'!G192=0,0,Inputs!I227*Inputs!I120*Inputs!E56*Inputs!D14*'GM Alloc Factors'!G20/('(Other Computations)'!G192+'(Other Computations)'!G205))</f>
        <v>0</v>
      </c>
      <c r="H1365" s="76">
        <f>IF('(Other Computations)'!H192=0,0,Inputs!J227*Inputs!J120*Inputs!E56*Inputs!D14*'GM Alloc Factors'!H20/('(Other Computations)'!H192+'(Other Computations)'!H205))</f>
        <v>0</v>
      </c>
      <c r="I1365" s="76">
        <f>IF('(Other Computations)'!I192=0,0,Inputs!K227*Inputs!K120*Inputs!E56*Inputs!D14*'GM Alloc Factors'!I20/('(Other Computations)'!I192+'(Other Computations)'!I205))</f>
        <v>0</v>
      </c>
      <c r="J1365" s="76">
        <f>IF('(Other Computations)'!J192=0,0,Inputs!L227*Inputs!L120*Inputs!E56*Inputs!D14*'GM Alloc Factors'!J20/('(Other Computations)'!J192+'(Other Computations)'!J205))</f>
        <v>0</v>
      </c>
      <c r="K1365" s="43">
        <f t="shared" si="223"/>
        <v>0</v>
      </c>
    </row>
    <row r="1366" spans="1:11" ht="12.75" customHeight="1">
      <c r="A1366" s="61" t="str">
        <f>"         "&amp;Labels!B76</f>
        <v xml:space="preserve">         Customer 8</v>
      </c>
      <c r="B1366" s="76">
        <f>IF('(Other Computations)'!B193=0,0,Inputs!D228*Inputs!D121*Inputs!E57*Inputs!D14*'GM Alloc Factors'!B20/('(Other Computations)'!B193+'(Other Computations)'!B206))</f>
        <v>0</v>
      </c>
      <c r="C1366" s="76">
        <f>IF('(Other Computations)'!C193=0,0,Inputs!E228*Inputs!E121*Inputs!E57*Inputs!D14*'GM Alloc Factors'!C20/('(Other Computations)'!C193+'(Other Computations)'!C206))</f>
        <v>0</v>
      </c>
      <c r="D1366" s="76">
        <f>IF('(Other Computations)'!D193=0,0,Inputs!F228*Inputs!F121*Inputs!E57*Inputs!D14*'GM Alloc Factors'!D20/('(Other Computations)'!D193+'(Other Computations)'!D206))</f>
        <v>0</v>
      </c>
      <c r="E1366" s="76">
        <f>IF('(Other Computations)'!E193=0,0,Inputs!G228*Inputs!G121*Inputs!E57*Inputs!D14*'GM Alloc Factors'!E20/('(Other Computations)'!E193+'(Other Computations)'!E206))</f>
        <v>0</v>
      </c>
      <c r="F1366" s="43">
        <f t="shared" si="222"/>
        <v>0</v>
      </c>
      <c r="G1366" s="76">
        <f>IF('(Other Computations)'!G193=0,0,Inputs!I228*Inputs!I121*Inputs!E57*Inputs!D14*'GM Alloc Factors'!G20/('(Other Computations)'!G193+'(Other Computations)'!G206))</f>
        <v>0</v>
      </c>
      <c r="H1366" s="76">
        <f>IF('(Other Computations)'!H193=0,0,Inputs!J228*Inputs!J121*Inputs!E57*Inputs!D14*'GM Alloc Factors'!H20/('(Other Computations)'!H193+'(Other Computations)'!H206))</f>
        <v>0</v>
      </c>
      <c r="I1366" s="76">
        <f>IF('(Other Computations)'!I193=0,0,Inputs!K228*Inputs!K121*Inputs!E57*Inputs!D14*'GM Alloc Factors'!I20/('(Other Computations)'!I193+'(Other Computations)'!I206))</f>
        <v>0</v>
      </c>
      <c r="J1366" s="76">
        <f>IF('(Other Computations)'!J193=0,0,Inputs!L228*Inputs!L121*Inputs!E57*Inputs!D14*'GM Alloc Factors'!J20/('(Other Computations)'!J193+'(Other Computations)'!J206))</f>
        <v>0</v>
      </c>
      <c r="K1366" s="43">
        <f t="shared" si="223"/>
        <v>0</v>
      </c>
    </row>
    <row r="1367" spans="1:11" ht="12.75" customHeight="1">
      <c r="A1367" s="61" t="str">
        <f>"         "&amp;Labels!B77</f>
        <v xml:space="preserve">         Customer 9</v>
      </c>
      <c r="B1367" s="76">
        <f>IF('(Other Computations)'!B194=0,0,Inputs!D229*Inputs!D122*Inputs!E58*Inputs!D14*'GM Alloc Factors'!B20/('(Other Computations)'!B194+'(Other Computations)'!B207))</f>
        <v>0</v>
      </c>
      <c r="C1367" s="76">
        <f>IF('(Other Computations)'!C194=0,0,Inputs!E229*Inputs!E122*Inputs!E58*Inputs!D14*'GM Alloc Factors'!C20/('(Other Computations)'!C194+'(Other Computations)'!C207))</f>
        <v>0</v>
      </c>
      <c r="D1367" s="76">
        <f>IF('(Other Computations)'!D194=0,0,Inputs!F229*Inputs!F122*Inputs!E58*Inputs!D14*'GM Alloc Factors'!D20/('(Other Computations)'!D194+'(Other Computations)'!D207))</f>
        <v>0</v>
      </c>
      <c r="E1367" s="76">
        <f>IF('(Other Computations)'!E194=0,0,Inputs!G229*Inputs!G122*Inputs!E58*Inputs!D14*'GM Alloc Factors'!E20/('(Other Computations)'!E194+'(Other Computations)'!E207))</f>
        <v>0</v>
      </c>
      <c r="F1367" s="43">
        <f t="shared" si="222"/>
        <v>0</v>
      </c>
      <c r="G1367" s="76">
        <f>IF('(Other Computations)'!G194=0,0,Inputs!I229*Inputs!I122*Inputs!E58*Inputs!D14*'GM Alloc Factors'!G20/('(Other Computations)'!G194+'(Other Computations)'!G207))</f>
        <v>0</v>
      </c>
      <c r="H1367" s="76">
        <f>IF('(Other Computations)'!H194=0,0,Inputs!J229*Inputs!J122*Inputs!E58*Inputs!D14*'GM Alloc Factors'!H20/('(Other Computations)'!H194+'(Other Computations)'!H207))</f>
        <v>0</v>
      </c>
      <c r="I1367" s="76">
        <f>IF('(Other Computations)'!I194=0,0,Inputs!K229*Inputs!K122*Inputs!E58*Inputs!D14*'GM Alloc Factors'!I20/('(Other Computations)'!I194+'(Other Computations)'!I207))</f>
        <v>0</v>
      </c>
      <c r="J1367" s="76">
        <f>IF('(Other Computations)'!J194=0,0,Inputs!L229*Inputs!L122*Inputs!E58*Inputs!D14*'GM Alloc Factors'!J20/('(Other Computations)'!J194+'(Other Computations)'!J207))</f>
        <v>0</v>
      </c>
      <c r="K1367" s="43">
        <f t="shared" si="223"/>
        <v>0</v>
      </c>
    </row>
    <row r="1368" spans="1:11" ht="12.75" customHeight="1">
      <c r="A1368" s="61" t="str">
        <f>"         "&amp;Labels!B78</f>
        <v xml:space="preserve">         Customer 10</v>
      </c>
      <c r="B1368" s="76">
        <f>IF('(Other Computations)'!B195=0,0,Inputs!D230*Inputs!D123*Inputs!E59*Inputs!D14*'GM Alloc Factors'!B20/('(Other Computations)'!B195+'(Other Computations)'!B208))</f>
        <v>0</v>
      </c>
      <c r="C1368" s="76">
        <f>IF('(Other Computations)'!C195=0,0,Inputs!E230*Inputs!E123*Inputs!E59*Inputs!D14*'GM Alloc Factors'!C20/('(Other Computations)'!C195+'(Other Computations)'!C208))</f>
        <v>0</v>
      </c>
      <c r="D1368" s="76">
        <f>IF('(Other Computations)'!D195=0,0,Inputs!F230*Inputs!F123*Inputs!E59*Inputs!D14*'GM Alloc Factors'!D20/('(Other Computations)'!D195+'(Other Computations)'!D208))</f>
        <v>0</v>
      </c>
      <c r="E1368" s="76">
        <f>IF('(Other Computations)'!E195=0,0,Inputs!G230*Inputs!G123*Inputs!E59*Inputs!D14*'GM Alloc Factors'!E20/('(Other Computations)'!E195+'(Other Computations)'!E208))</f>
        <v>0</v>
      </c>
      <c r="F1368" s="43">
        <f t="shared" si="222"/>
        <v>0</v>
      </c>
      <c r="G1368" s="76">
        <f>IF('(Other Computations)'!G195=0,0,Inputs!I230*Inputs!I123*Inputs!E59*Inputs!D14*'GM Alloc Factors'!G20/('(Other Computations)'!G195+'(Other Computations)'!G208))</f>
        <v>0</v>
      </c>
      <c r="H1368" s="76">
        <f>IF('(Other Computations)'!H195=0,0,Inputs!J230*Inputs!J123*Inputs!E59*Inputs!D14*'GM Alloc Factors'!H20/('(Other Computations)'!H195+'(Other Computations)'!H208))</f>
        <v>0</v>
      </c>
      <c r="I1368" s="76">
        <f>IF('(Other Computations)'!I195=0,0,Inputs!K230*Inputs!K123*Inputs!E59*Inputs!D14*'GM Alloc Factors'!I20/('(Other Computations)'!I195+'(Other Computations)'!I208))</f>
        <v>0</v>
      </c>
      <c r="J1368" s="76">
        <f>IF('(Other Computations)'!J195=0,0,Inputs!L230*Inputs!L123*Inputs!E59*Inputs!D14*'GM Alloc Factors'!J20/('(Other Computations)'!J195+'(Other Computations)'!J208))</f>
        <v>0</v>
      </c>
      <c r="K1368" s="43">
        <f t="shared" si="223"/>
        <v>0</v>
      </c>
    </row>
    <row r="1369" spans="1:11" ht="12.75" customHeight="1">
      <c r="A1369" s="61" t="str">
        <f>"         "&amp;Labels!C68</f>
        <v xml:space="preserve">         Total</v>
      </c>
      <c r="B1369" s="84">
        <f>SUM(B1359:B1368)</f>
        <v>0</v>
      </c>
      <c r="C1369" s="84">
        <f>SUM(C1359:C1368)</f>
        <v>0</v>
      </c>
      <c r="D1369" s="84">
        <f>SUM(D1359:D1368)</f>
        <v>0</v>
      </c>
      <c r="E1369" s="84">
        <f>SUM(E1359:E1368)</f>
        <v>0</v>
      </c>
      <c r="F1369" s="43">
        <f t="shared" si="222"/>
        <v>0</v>
      </c>
      <c r="G1369" s="84">
        <f>SUM(G1359:G1368)</f>
        <v>0</v>
      </c>
      <c r="H1369" s="84">
        <f>SUM(H1359:H1368)</f>
        <v>0</v>
      </c>
      <c r="I1369" s="84">
        <f>SUM(I1359:I1368)</f>
        <v>0</v>
      </c>
      <c r="J1369" s="84">
        <f>SUM(J1359:J1368)</f>
        <v>0</v>
      </c>
      <c r="K1369" s="43">
        <f t="shared" si="223"/>
        <v>0</v>
      </c>
    </row>
    <row r="1370" spans="1:11" ht="12.75" customHeight="1">
      <c r="A1370" s="61" t="str">
        <f>"      "&amp;Labels!B87</f>
        <v xml:space="preserve">      Q 3</v>
      </c>
      <c r="B1370" s="84"/>
      <c r="C1370" s="84"/>
      <c r="D1370" s="84"/>
      <c r="E1370" s="84"/>
      <c r="F1370" s="43"/>
      <c r="G1370" s="84"/>
      <c r="H1370" s="84"/>
      <c r="I1370" s="84"/>
      <c r="J1370" s="84"/>
      <c r="K1370" s="43"/>
    </row>
    <row r="1371" spans="1:11" ht="12.75" customHeight="1">
      <c r="A1371" s="61" t="str">
        <f>"         "&amp;Labels!B69</f>
        <v xml:space="preserve">         Customer 1</v>
      </c>
      <c r="B1371" s="76">
        <f>IF('(Other Computations)'!B186=0,0,Inputs!D221*Inputs!D114*Inputs!F50*Inputs!D14*'GM Alloc Factors'!B21/('(Other Computations)'!B186+'(Other Computations)'!B199))</f>
        <v>0</v>
      </c>
      <c r="C1371" s="76">
        <f>IF('(Other Computations)'!C186=0,0,Inputs!E221*Inputs!E114*Inputs!F50*Inputs!D14*'GM Alloc Factors'!C21/('(Other Computations)'!C186+'(Other Computations)'!C199))</f>
        <v>0</v>
      </c>
      <c r="D1371" s="76">
        <f>IF('(Other Computations)'!D186=0,0,Inputs!F221*Inputs!F114*Inputs!F50*Inputs!D14*'GM Alloc Factors'!D21/('(Other Computations)'!D186+'(Other Computations)'!D199))</f>
        <v>0</v>
      </c>
      <c r="E1371" s="76">
        <f>IF('(Other Computations)'!E186=0,0,Inputs!G221*Inputs!G114*Inputs!F50*Inputs!D14*'GM Alloc Factors'!E21/('(Other Computations)'!E186+'(Other Computations)'!E199))</f>
        <v>0</v>
      </c>
      <c r="F1371" s="43">
        <f t="shared" ref="F1371:F1381" si="224">SUM(B1371:E1371)</f>
        <v>0</v>
      </c>
      <c r="G1371" s="76">
        <f>IF('(Other Computations)'!G186=0,0,Inputs!I221*Inputs!I114*Inputs!F50*Inputs!D14*'GM Alloc Factors'!G21/('(Other Computations)'!G186+'(Other Computations)'!G199))</f>
        <v>0</v>
      </c>
      <c r="H1371" s="76">
        <f>IF('(Other Computations)'!H186=0,0,Inputs!J221*Inputs!J114*Inputs!F50*Inputs!D14*'GM Alloc Factors'!H21/('(Other Computations)'!H186+'(Other Computations)'!H199))</f>
        <v>0</v>
      </c>
      <c r="I1371" s="76">
        <f>IF('(Other Computations)'!I186=0,0,Inputs!K221*Inputs!K114*Inputs!F50*Inputs!D14*'GM Alloc Factors'!I21/('(Other Computations)'!I186+'(Other Computations)'!I199))</f>
        <v>0</v>
      </c>
      <c r="J1371" s="76">
        <f>IF('(Other Computations)'!J186=0,0,Inputs!L221*Inputs!L114*Inputs!F50*Inputs!D14*'GM Alloc Factors'!J21/('(Other Computations)'!J186+'(Other Computations)'!J199))</f>
        <v>0</v>
      </c>
      <c r="K1371" s="43">
        <f t="shared" ref="K1371:K1381" si="225">SUM(G1371:J1371)</f>
        <v>0</v>
      </c>
    </row>
    <row r="1372" spans="1:11" ht="12.75" customHeight="1">
      <c r="A1372" s="61" t="str">
        <f>"         "&amp;Labels!B70</f>
        <v xml:space="preserve">         Customer 2</v>
      </c>
      <c r="B1372" s="76">
        <f>IF('(Other Computations)'!B187=0,0,Inputs!D222*Inputs!D115*Inputs!F51*Inputs!D14*'GM Alloc Factors'!B21/('(Other Computations)'!B187+'(Other Computations)'!B200))</f>
        <v>0</v>
      </c>
      <c r="C1372" s="76">
        <f>IF('(Other Computations)'!C187=0,0,Inputs!E222*Inputs!E115*Inputs!F51*Inputs!D14*'GM Alloc Factors'!C21/('(Other Computations)'!C187+'(Other Computations)'!C200))</f>
        <v>0</v>
      </c>
      <c r="D1372" s="76">
        <f>IF('(Other Computations)'!D187=0,0,Inputs!F222*Inputs!F115*Inputs!F51*Inputs!D14*'GM Alloc Factors'!D21/('(Other Computations)'!D187+'(Other Computations)'!D200))</f>
        <v>0</v>
      </c>
      <c r="E1372" s="76">
        <f>IF('(Other Computations)'!E187=0,0,Inputs!G222*Inputs!G115*Inputs!F51*Inputs!D14*'GM Alloc Factors'!E21/('(Other Computations)'!E187+'(Other Computations)'!E200))</f>
        <v>0</v>
      </c>
      <c r="F1372" s="43">
        <f t="shared" si="224"/>
        <v>0</v>
      </c>
      <c r="G1372" s="76">
        <f>IF('(Other Computations)'!G187=0,0,Inputs!I222*Inputs!I115*Inputs!F51*Inputs!D14*'GM Alloc Factors'!G21/('(Other Computations)'!G187+'(Other Computations)'!G200))</f>
        <v>0</v>
      </c>
      <c r="H1372" s="76">
        <f>IF('(Other Computations)'!H187=0,0,Inputs!J222*Inputs!J115*Inputs!F51*Inputs!D14*'GM Alloc Factors'!H21/('(Other Computations)'!H187+'(Other Computations)'!H200))</f>
        <v>0</v>
      </c>
      <c r="I1372" s="76">
        <f>IF('(Other Computations)'!I187=0,0,Inputs!K222*Inputs!K115*Inputs!F51*Inputs!D14*'GM Alloc Factors'!I21/('(Other Computations)'!I187+'(Other Computations)'!I200))</f>
        <v>0</v>
      </c>
      <c r="J1372" s="76">
        <f>IF('(Other Computations)'!J187=0,0,Inputs!L222*Inputs!L115*Inputs!F51*Inputs!D14*'GM Alloc Factors'!J21/('(Other Computations)'!J187+'(Other Computations)'!J200))</f>
        <v>0</v>
      </c>
      <c r="K1372" s="43">
        <f t="shared" si="225"/>
        <v>0</v>
      </c>
    </row>
    <row r="1373" spans="1:11" ht="12.75" customHeight="1">
      <c r="A1373" s="61" t="str">
        <f>"         "&amp;Labels!B71</f>
        <v xml:space="preserve">         Customer 3</v>
      </c>
      <c r="B1373" s="76">
        <f>IF('(Other Computations)'!B188=0,0,Inputs!D223*Inputs!D116*Inputs!F52*Inputs!D14*'GM Alloc Factors'!B21/('(Other Computations)'!B188+'(Other Computations)'!B201))</f>
        <v>0</v>
      </c>
      <c r="C1373" s="76">
        <f>IF('(Other Computations)'!C188=0,0,Inputs!E223*Inputs!E116*Inputs!F52*Inputs!D14*'GM Alloc Factors'!C21/('(Other Computations)'!C188+'(Other Computations)'!C201))</f>
        <v>0</v>
      </c>
      <c r="D1373" s="76">
        <f>IF('(Other Computations)'!D188=0,0,Inputs!F223*Inputs!F116*Inputs!F52*Inputs!D14*'GM Alloc Factors'!D21/('(Other Computations)'!D188+'(Other Computations)'!D201))</f>
        <v>0</v>
      </c>
      <c r="E1373" s="76">
        <f>IF('(Other Computations)'!E188=0,0,Inputs!G223*Inputs!G116*Inputs!F52*Inputs!D14*'GM Alloc Factors'!E21/('(Other Computations)'!E188+'(Other Computations)'!E201))</f>
        <v>0</v>
      </c>
      <c r="F1373" s="43">
        <f t="shared" si="224"/>
        <v>0</v>
      </c>
      <c r="G1373" s="76">
        <f>IF('(Other Computations)'!G188=0,0,Inputs!I223*Inputs!I116*Inputs!F52*Inputs!D14*'GM Alloc Factors'!G21/('(Other Computations)'!G188+'(Other Computations)'!G201))</f>
        <v>0</v>
      </c>
      <c r="H1373" s="76">
        <f>IF('(Other Computations)'!H188=0,0,Inputs!J223*Inputs!J116*Inputs!F52*Inputs!D14*'GM Alloc Factors'!H21/('(Other Computations)'!H188+'(Other Computations)'!H201))</f>
        <v>0</v>
      </c>
      <c r="I1373" s="76">
        <f>IF('(Other Computations)'!I188=0,0,Inputs!K223*Inputs!K116*Inputs!F52*Inputs!D14*'GM Alloc Factors'!I21/('(Other Computations)'!I188+'(Other Computations)'!I201))</f>
        <v>0</v>
      </c>
      <c r="J1373" s="76">
        <f>IF('(Other Computations)'!J188=0,0,Inputs!L223*Inputs!L116*Inputs!F52*Inputs!D14*'GM Alloc Factors'!J21/('(Other Computations)'!J188+'(Other Computations)'!J201))</f>
        <v>0</v>
      </c>
      <c r="K1373" s="43">
        <f t="shared" si="225"/>
        <v>0</v>
      </c>
    </row>
    <row r="1374" spans="1:11" ht="12.75" customHeight="1">
      <c r="A1374" s="61" t="str">
        <f>"         "&amp;Labels!B72</f>
        <v xml:space="preserve">         Customer 4</v>
      </c>
      <c r="B1374" s="76">
        <f>IF('(Other Computations)'!B189=0,0,Inputs!D224*Inputs!D117*Inputs!F53*Inputs!D14*'GM Alloc Factors'!B21/('(Other Computations)'!B189+'(Other Computations)'!B202))</f>
        <v>0</v>
      </c>
      <c r="C1374" s="76">
        <f>IF('(Other Computations)'!C189=0,0,Inputs!E224*Inputs!E117*Inputs!F53*Inputs!D14*'GM Alloc Factors'!C21/('(Other Computations)'!C189+'(Other Computations)'!C202))</f>
        <v>0</v>
      </c>
      <c r="D1374" s="76">
        <f>IF('(Other Computations)'!D189=0,0,Inputs!F224*Inputs!F117*Inputs!F53*Inputs!D14*'GM Alloc Factors'!D21/('(Other Computations)'!D189+'(Other Computations)'!D202))</f>
        <v>0</v>
      </c>
      <c r="E1374" s="76">
        <f>IF('(Other Computations)'!E189=0,0,Inputs!G224*Inputs!G117*Inputs!F53*Inputs!D14*'GM Alloc Factors'!E21/('(Other Computations)'!E189+'(Other Computations)'!E202))</f>
        <v>0</v>
      </c>
      <c r="F1374" s="43">
        <f t="shared" si="224"/>
        <v>0</v>
      </c>
      <c r="G1374" s="76">
        <f>IF('(Other Computations)'!G189=0,0,Inputs!I224*Inputs!I117*Inputs!F53*Inputs!D14*'GM Alloc Factors'!G21/('(Other Computations)'!G189+'(Other Computations)'!G202))</f>
        <v>0</v>
      </c>
      <c r="H1374" s="76">
        <f>IF('(Other Computations)'!H189=0,0,Inputs!J224*Inputs!J117*Inputs!F53*Inputs!D14*'GM Alloc Factors'!H21/('(Other Computations)'!H189+'(Other Computations)'!H202))</f>
        <v>0</v>
      </c>
      <c r="I1374" s="76">
        <f>IF('(Other Computations)'!I189=0,0,Inputs!K224*Inputs!K117*Inputs!F53*Inputs!D14*'GM Alloc Factors'!I21/('(Other Computations)'!I189+'(Other Computations)'!I202))</f>
        <v>0</v>
      </c>
      <c r="J1374" s="76">
        <f>IF('(Other Computations)'!J189=0,0,Inputs!L224*Inputs!L117*Inputs!F53*Inputs!D14*'GM Alloc Factors'!J21/('(Other Computations)'!J189+'(Other Computations)'!J202))</f>
        <v>0</v>
      </c>
      <c r="K1374" s="43">
        <f t="shared" si="225"/>
        <v>0</v>
      </c>
    </row>
    <row r="1375" spans="1:11" ht="12.75" customHeight="1">
      <c r="A1375" s="61" t="str">
        <f>"         "&amp;Labels!B73</f>
        <v xml:space="preserve">         Customer 5</v>
      </c>
      <c r="B1375" s="76">
        <f>IF('(Other Computations)'!B190=0,0,Inputs!D225*Inputs!D118*Inputs!F54*Inputs!D14*'GM Alloc Factors'!B21/('(Other Computations)'!B190+'(Other Computations)'!B203))</f>
        <v>0</v>
      </c>
      <c r="C1375" s="76">
        <f>IF('(Other Computations)'!C190=0,0,Inputs!E225*Inputs!E118*Inputs!F54*Inputs!D14*'GM Alloc Factors'!C21/('(Other Computations)'!C190+'(Other Computations)'!C203))</f>
        <v>0</v>
      </c>
      <c r="D1375" s="76">
        <f>IF('(Other Computations)'!D190=0,0,Inputs!F225*Inputs!F118*Inputs!F54*Inputs!D14*'GM Alloc Factors'!D21/('(Other Computations)'!D190+'(Other Computations)'!D203))</f>
        <v>0</v>
      </c>
      <c r="E1375" s="76">
        <f>IF('(Other Computations)'!E190=0,0,Inputs!G225*Inputs!G118*Inputs!F54*Inputs!D14*'GM Alloc Factors'!E21/('(Other Computations)'!E190+'(Other Computations)'!E203))</f>
        <v>0</v>
      </c>
      <c r="F1375" s="43">
        <f t="shared" si="224"/>
        <v>0</v>
      </c>
      <c r="G1375" s="76">
        <f>IF('(Other Computations)'!G190=0,0,Inputs!I225*Inputs!I118*Inputs!F54*Inputs!D14*'GM Alloc Factors'!G21/('(Other Computations)'!G190+'(Other Computations)'!G203))</f>
        <v>0</v>
      </c>
      <c r="H1375" s="76">
        <f>IF('(Other Computations)'!H190=0,0,Inputs!J225*Inputs!J118*Inputs!F54*Inputs!D14*'GM Alloc Factors'!H21/('(Other Computations)'!H190+'(Other Computations)'!H203))</f>
        <v>0</v>
      </c>
      <c r="I1375" s="76">
        <f>IF('(Other Computations)'!I190=0,0,Inputs!K225*Inputs!K118*Inputs!F54*Inputs!D14*'GM Alloc Factors'!I21/('(Other Computations)'!I190+'(Other Computations)'!I203))</f>
        <v>0</v>
      </c>
      <c r="J1375" s="76">
        <f>IF('(Other Computations)'!J190=0,0,Inputs!L225*Inputs!L118*Inputs!F54*Inputs!D14*'GM Alloc Factors'!J21/('(Other Computations)'!J190+'(Other Computations)'!J203))</f>
        <v>0</v>
      </c>
      <c r="K1375" s="43">
        <f t="shared" si="225"/>
        <v>0</v>
      </c>
    </row>
    <row r="1376" spans="1:11" ht="12.75" customHeight="1">
      <c r="A1376" s="61" t="str">
        <f>"         "&amp;Labels!B74</f>
        <v xml:space="preserve">         Customer 6</v>
      </c>
      <c r="B1376" s="76">
        <f>IF('(Other Computations)'!B191=0,0,Inputs!D226*Inputs!D119*Inputs!F55*Inputs!D14*'GM Alloc Factors'!B21/('(Other Computations)'!B191+'(Other Computations)'!B204))</f>
        <v>0</v>
      </c>
      <c r="C1376" s="76">
        <f>IF('(Other Computations)'!C191=0,0,Inputs!E226*Inputs!E119*Inputs!F55*Inputs!D14*'GM Alloc Factors'!C21/('(Other Computations)'!C191+'(Other Computations)'!C204))</f>
        <v>0</v>
      </c>
      <c r="D1376" s="76">
        <f>IF('(Other Computations)'!D191=0,0,Inputs!F226*Inputs!F119*Inputs!F55*Inputs!D14*'GM Alloc Factors'!D21/('(Other Computations)'!D191+'(Other Computations)'!D204))</f>
        <v>0</v>
      </c>
      <c r="E1376" s="76">
        <f>IF('(Other Computations)'!E191=0,0,Inputs!G226*Inputs!G119*Inputs!F55*Inputs!D14*'GM Alloc Factors'!E21/('(Other Computations)'!E191+'(Other Computations)'!E204))</f>
        <v>0</v>
      </c>
      <c r="F1376" s="43">
        <f t="shared" si="224"/>
        <v>0</v>
      </c>
      <c r="G1376" s="76">
        <f>IF('(Other Computations)'!G191=0,0,Inputs!I226*Inputs!I119*Inputs!F55*Inputs!D14*'GM Alloc Factors'!G21/('(Other Computations)'!G191+'(Other Computations)'!G204))</f>
        <v>0</v>
      </c>
      <c r="H1376" s="76">
        <f>IF('(Other Computations)'!H191=0,0,Inputs!J226*Inputs!J119*Inputs!F55*Inputs!D14*'GM Alloc Factors'!H21/('(Other Computations)'!H191+'(Other Computations)'!H204))</f>
        <v>0</v>
      </c>
      <c r="I1376" s="76">
        <f>IF('(Other Computations)'!I191=0,0,Inputs!K226*Inputs!K119*Inputs!F55*Inputs!D14*'GM Alloc Factors'!I21/('(Other Computations)'!I191+'(Other Computations)'!I204))</f>
        <v>0</v>
      </c>
      <c r="J1376" s="76">
        <f>IF('(Other Computations)'!J191=0,0,Inputs!L226*Inputs!L119*Inputs!F55*Inputs!D14*'GM Alloc Factors'!J21/('(Other Computations)'!J191+'(Other Computations)'!J204))</f>
        <v>0</v>
      </c>
      <c r="K1376" s="43">
        <f t="shared" si="225"/>
        <v>0</v>
      </c>
    </row>
    <row r="1377" spans="1:11" ht="12.75" customHeight="1">
      <c r="A1377" s="61" t="str">
        <f>"         "&amp;Labels!B75</f>
        <v xml:space="preserve">         Customer 7</v>
      </c>
      <c r="B1377" s="76">
        <f>IF('(Other Computations)'!B192=0,0,Inputs!D227*Inputs!D120*Inputs!F56*Inputs!D14*'GM Alloc Factors'!B21/('(Other Computations)'!B192+'(Other Computations)'!B205))</f>
        <v>0</v>
      </c>
      <c r="C1377" s="76">
        <f>IF('(Other Computations)'!C192=0,0,Inputs!E227*Inputs!E120*Inputs!F56*Inputs!D14*'GM Alloc Factors'!C21/('(Other Computations)'!C192+'(Other Computations)'!C205))</f>
        <v>0</v>
      </c>
      <c r="D1377" s="76">
        <f>IF('(Other Computations)'!D192=0,0,Inputs!F227*Inputs!F120*Inputs!F56*Inputs!D14*'GM Alloc Factors'!D21/('(Other Computations)'!D192+'(Other Computations)'!D205))</f>
        <v>0</v>
      </c>
      <c r="E1377" s="76">
        <f>IF('(Other Computations)'!E192=0,0,Inputs!G227*Inputs!G120*Inputs!F56*Inputs!D14*'GM Alloc Factors'!E21/('(Other Computations)'!E192+'(Other Computations)'!E205))</f>
        <v>0</v>
      </c>
      <c r="F1377" s="43">
        <f t="shared" si="224"/>
        <v>0</v>
      </c>
      <c r="G1377" s="76">
        <f>IF('(Other Computations)'!G192=0,0,Inputs!I227*Inputs!I120*Inputs!F56*Inputs!D14*'GM Alloc Factors'!G21/('(Other Computations)'!G192+'(Other Computations)'!G205))</f>
        <v>0</v>
      </c>
      <c r="H1377" s="76">
        <f>IF('(Other Computations)'!H192=0,0,Inputs!J227*Inputs!J120*Inputs!F56*Inputs!D14*'GM Alloc Factors'!H21/('(Other Computations)'!H192+'(Other Computations)'!H205))</f>
        <v>0</v>
      </c>
      <c r="I1377" s="76">
        <f>IF('(Other Computations)'!I192=0,0,Inputs!K227*Inputs!K120*Inputs!F56*Inputs!D14*'GM Alloc Factors'!I21/('(Other Computations)'!I192+'(Other Computations)'!I205))</f>
        <v>0</v>
      </c>
      <c r="J1377" s="76">
        <f>IF('(Other Computations)'!J192=0,0,Inputs!L227*Inputs!L120*Inputs!F56*Inputs!D14*'GM Alloc Factors'!J21/('(Other Computations)'!J192+'(Other Computations)'!J205))</f>
        <v>0</v>
      </c>
      <c r="K1377" s="43">
        <f t="shared" si="225"/>
        <v>0</v>
      </c>
    </row>
    <row r="1378" spans="1:11" ht="12.75" customHeight="1">
      <c r="A1378" s="61" t="str">
        <f>"         "&amp;Labels!B76</f>
        <v xml:space="preserve">         Customer 8</v>
      </c>
      <c r="B1378" s="76">
        <f>IF('(Other Computations)'!B193=0,0,Inputs!D228*Inputs!D121*Inputs!F57*Inputs!D14*'GM Alloc Factors'!B21/('(Other Computations)'!B193+'(Other Computations)'!B206))</f>
        <v>0</v>
      </c>
      <c r="C1378" s="76">
        <f>IF('(Other Computations)'!C193=0,0,Inputs!E228*Inputs!E121*Inputs!F57*Inputs!D14*'GM Alloc Factors'!C21/('(Other Computations)'!C193+'(Other Computations)'!C206))</f>
        <v>0</v>
      </c>
      <c r="D1378" s="76">
        <f>IF('(Other Computations)'!D193=0,0,Inputs!F228*Inputs!F121*Inputs!F57*Inputs!D14*'GM Alloc Factors'!D21/('(Other Computations)'!D193+'(Other Computations)'!D206))</f>
        <v>0</v>
      </c>
      <c r="E1378" s="76">
        <f>IF('(Other Computations)'!E193=0,0,Inputs!G228*Inputs!G121*Inputs!F57*Inputs!D14*'GM Alloc Factors'!E21/('(Other Computations)'!E193+'(Other Computations)'!E206))</f>
        <v>0</v>
      </c>
      <c r="F1378" s="43">
        <f t="shared" si="224"/>
        <v>0</v>
      </c>
      <c r="G1378" s="76">
        <f>IF('(Other Computations)'!G193=0,0,Inputs!I228*Inputs!I121*Inputs!F57*Inputs!D14*'GM Alloc Factors'!G21/('(Other Computations)'!G193+'(Other Computations)'!G206))</f>
        <v>0</v>
      </c>
      <c r="H1378" s="76">
        <f>IF('(Other Computations)'!H193=0,0,Inputs!J228*Inputs!J121*Inputs!F57*Inputs!D14*'GM Alloc Factors'!H21/('(Other Computations)'!H193+'(Other Computations)'!H206))</f>
        <v>0</v>
      </c>
      <c r="I1378" s="76">
        <f>IF('(Other Computations)'!I193=0,0,Inputs!K228*Inputs!K121*Inputs!F57*Inputs!D14*'GM Alloc Factors'!I21/('(Other Computations)'!I193+'(Other Computations)'!I206))</f>
        <v>0</v>
      </c>
      <c r="J1378" s="76">
        <f>IF('(Other Computations)'!J193=0,0,Inputs!L228*Inputs!L121*Inputs!F57*Inputs!D14*'GM Alloc Factors'!J21/('(Other Computations)'!J193+'(Other Computations)'!J206))</f>
        <v>0</v>
      </c>
      <c r="K1378" s="43">
        <f t="shared" si="225"/>
        <v>0</v>
      </c>
    </row>
    <row r="1379" spans="1:11" ht="12.75" customHeight="1">
      <c r="A1379" s="61" t="str">
        <f>"         "&amp;Labels!B77</f>
        <v xml:space="preserve">         Customer 9</v>
      </c>
      <c r="B1379" s="76">
        <f>IF('(Other Computations)'!B194=0,0,Inputs!D229*Inputs!D122*Inputs!F58*Inputs!D14*'GM Alloc Factors'!B21/('(Other Computations)'!B194+'(Other Computations)'!B207))</f>
        <v>0</v>
      </c>
      <c r="C1379" s="76">
        <f>IF('(Other Computations)'!C194=0,0,Inputs!E229*Inputs!E122*Inputs!F58*Inputs!D14*'GM Alloc Factors'!C21/('(Other Computations)'!C194+'(Other Computations)'!C207))</f>
        <v>0</v>
      </c>
      <c r="D1379" s="76">
        <f>IF('(Other Computations)'!D194=0,0,Inputs!F229*Inputs!F122*Inputs!F58*Inputs!D14*'GM Alloc Factors'!D21/('(Other Computations)'!D194+'(Other Computations)'!D207))</f>
        <v>0</v>
      </c>
      <c r="E1379" s="76">
        <f>IF('(Other Computations)'!E194=0,0,Inputs!G229*Inputs!G122*Inputs!F58*Inputs!D14*'GM Alloc Factors'!E21/('(Other Computations)'!E194+'(Other Computations)'!E207))</f>
        <v>0</v>
      </c>
      <c r="F1379" s="43">
        <f t="shared" si="224"/>
        <v>0</v>
      </c>
      <c r="G1379" s="76">
        <f>IF('(Other Computations)'!G194=0,0,Inputs!I229*Inputs!I122*Inputs!F58*Inputs!D14*'GM Alloc Factors'!G21/('(Other Computations)'!G194+'(Other Computations)'!G207))</f>
        <v>0</v>
      </c>
      <c r="H1379" s="76">
        <f>IF('(Other Computations)'!H194=0,0,Inputs!J229*Inputs!J122*Inputs!F58*Inputs!D14*'GM Alloc Factors'!H21/('(Other Computations)'!H194+'(Other Computations)'!H207))</f>
        <v>0</v>
      </c>
      <c r="I1379" s="76">
        <f>IF('(Other Computations)'!I194=0,0,Inputs!K229*Inputs!K122*Inputs!F58*Inputs!D14*'GM Alloc Factors'!I21/('(Other Computations)'!I194+'(Other Computations)'!I207))</f>
        <v>0</v>
      </c>
      <c r="J1379" s="76">
        <f>IF('(Other Computations)'!J194=0,0,Inputs!L229*Inputs!L122*Inputs!F58*Inputs!D14*'GM Alloc Factors'!J21/('(Other Computations)'!J194+'(Other Computations)'!J207))</f>
        <v>0</v>
      </c>
      <c r="K1379" s="43">
        <f t="shared" si="225"/>
        <v>0</v>
      </c>
    </row>
    <row r="1380" spans="1:11" ht="12.75" customHeight="1">
      <c r="A1380" s="61" t="str">
        <f>"         "&amp;Labels!B78</f>
        <v xml:space="preserve">         Customer 10</v>
      </c>
      <c r="B1380" s="76">
        <f>IF('(Other Computations)'!B195=0,0,Inputs!D230*Inputs!D123*Inputs!F59*Inputs!D14*'GM Alloc Factors'!B21/('(Other Computations)'!B195+'(Other Computations)'!B208))</f>
        <v>0</v>
      </c>
      <c r="C1380" s="76">
        <f>IF('(Other Computations)'!C195=0,0,Inputs!E230*Inputs!E123*Inputs!F59*Inputs!D14*'GM Alloc Factors'!C21/('(Other Computations)'!C195+'(Other Computations)'!C208))</f>
        <v>0</v>
      </c>
      <c r="D1380" s="76">
        <f>IF('(Other Computations)'!D195=0,0,Inputs!F230*Inputs!F123*Inputs!F59*Inputs!D14*'GM Alloc Factors'!D21/('(Other Computations)'!D195+'(Other Computations)'!D208))</f>
        <v>0</v>
      </c>
      <c r="E1380" s="76">
        <f>IF('(Other Computations)'!E195=0,0,Inputs!G230*Inputs!G123*Inputs!F59*Inputs!D14*'GM Alloc Factors'!E21/('(Other Computations)'!E195+'(Other Computations)'!E208))</f>
        <v>0</v>
      </c>
      <c r="F1380" s="43">
        <f t="shared" si="224"/>
        <v>0</v>
      </c>
      <c r="G1380" s="76">
        <f>IF('(Other Computations)'!G195=0,0,Inputs!I230*Inputs!I123*Inputs!F59*Inputs!D14*'GM Alloc Factors'!G21/('(Other Computations)'!G195+'(Other Computations)'!G208))</f>
        <v>0</v>
      </c>
      <c r="H1380" s="76">
        <f>IF('(Other Computations)'!H195=0,0,Inputs!J230*Inputs!J123*Inputs!F59*Inputs!D14*'GM Alloc Factors'!H21/('(Other Computations)'!H195+'(Other Computations)'!H208))</f>
        <v>0</v>
      </c>
      <c r="I1380" s="76">
        <f>IF('(Other Computations)'!I195=0,0,Inputs!K230*Inputs!K123*Inputs!F59*Inputs!D14*'GM Alloc Factors'!I21/('(Other Computations)'!I195+'(Other Computations)'!I208))</f>
        <v>0</v>
      </c>
      <c r="J1380" s="76">
        <f>IF('(Other Computations)'!J195=0,0,Inputs!L230*Inputs!L123*Inputs!F59*Inputs!D14*'GM Alloc Factors'!J21/('(Other Computations)'!J195+'(Other Computations)'!J208))</f>
        <v>0</v>
      </c>
      <c r="K1380" s="43">
        <f t="shared" si="225"/>
        <v>0</v>
      </c>
    </row>
    <row r="1381" spans="1:11" ht="12.75" customHeight="1">
      <c r="A1381" s="61" t="str">
        <f>"         "&amp;Labels!C68</f>
        <v xml:space="preserve">         Total</v>
      </c>
      <c r="B1381" s="84">
        <f>SUM(B1371:B1380)</f>
        <v>0</v>
      </c>
      <c r="C1381" s="84">
        <f>SUM(C1371:C1380)</f>
        <v>0</v>
      </c>
      <c r="D1381" s="84">
        <f>SUM(D1371:D1380)</f>
        <v>0</v>
      </c>
      <c r="E1381" s="84">
        <f>SUM(E1371:E1380)</f>
        <v>0</v>
      </c>
      <c r="F1381" s="43">
        <f t="shared" si="224"/>
        <v>0</v>
      </c>
      <c r="G1381" s="84">
        <f>SUM(G1371:G1380)</f>
        <v>0</v>
      </c>
      <c r="H1381" s="84">
        <f>SUM(H1371:H1380)</f>
        <v>0</v>
      </c>
      <c r="I1381" s="84">
        <f>SUM(I1371:I1380)</f>
        <v>0</v>
      </c>
      <c r="J1381" s="84">
        <f>SUM(J1371:J1380)</f>
        <v>0</v>
      </c>
      <c r="K1381" s="43">
        <f t="shared" si="225"/>
        <v>0</v>
      </c>
    </row>
    <row r="1382" spans="1:11" ht="12.75" customHeight="1">
      <c r="A1382" s="61" t="str">
        <f>"      "&amp;Labels!B88</f>
        <v xml:space="preserve">      Q 4</v>
      </c>
      <c r="B1382" s="84"/>
      <c r="C1382" s="84"/>
      <c r="D1382" s="84"/>
      <c r="E1382" s="84"/>
      <c r="F1382" s="43"/>
      <c r="G1382" s="84"/>
      <c r="H1382" s="84"/>
      <c r="I1382" s="84"/>
      <c r="J1382" s="84"/>
      <c r="K1382" s="43"/>
    </row>
    <row r="1383" spans="1:11" ht="12.75" customHeight="1">
      <c r="A1383" s="61" t="str">
        <f>"         "&amp;Labels!B69</f>
        <v xml:space="preserve">         Customer 1</v>
      </c>
      <c r="B1383" s="76">
        <f>IF('(Other Computations)'!B186=0,0,Inputs!D221*Inputs!D114*Inputs!G50*Inputs!D14*'GM Alloc Factors'!B22/('(Other Computations)'!B186+'(Other Computations)'!B199))</f>
        <v>0</v>
      </c>
      <c r="C1383" s="76">
        <f>IF('(Other Computations)'!C186=0,0,Inputs!E221*Inputs!E114*Inputs!G50*Inputs!D14*'GM Alloc Factors'!C22/('(Other Computations)'!C186+'(Other Computations)'!C199))</f>
        <v>0</v>
      </c>
      <c r="D1383" s="76">
        <f>IF('(Other Computations)'!D186=0,0,Inputs!F221*Inputs!F114*Inputs!G50*Inputs!D14*'GM Alloc Factors'!D22/('(Other Computations)'!D186+'(Other Computations)'!D199))</f>
        <v>0</v>
      </c>
      <c r="E1383" s="76">
        <f>IF('(Other Computations)'!E186=0,0,Inputs!G221*Inputs!G114*Inputs!G50*Inputs!D14*'GM Alloc Factors'!E22/('(Other Computations)'!E186+'(Other Computations)'!E199))</f>
        <v>0</v>
      </c>
      <c r="F1383" s="43">
        <f t="shared" ref="F1383:F1393" si="226">SUM(B1383:E1383)</f>
        <v>0</v>
      </c>
      <c r="G1383" s="76">
        <f>IF('(Other Computations)'!G186=0,0,Inputs!I221*Inputs!I114*Inputs!G50*Inputs!D14*'GM Alloc Factors'!G22/('(Other Computations)'!G186+'(Other Computations)'!G199))</f>
        <v>0</v>
      </c>
      <c r="H1383" s="76">
        <f>IF('(Other Computations)'!H186=0,0,Inputs!J221*Inputs!J114*Inputs!G50*Inputs!D14*'GM Alloc Factors'!H22/('(Other Computations)'!H186+'(Other Computations)'!H199))</f>
        <v>0</v>
      </c>
      <c r="I1383" s="76">
        <f>IF('(Other Computations)'!I186=0,0,Inputs!K221*Inputs!K114*Inputs!G50*Inputs!D14*'GM Alloc Factors'!I22/('(Other Computations)'!I186+'(Other Computations)'!I199))</f>
        <v>0</v>
      </c>
      <c r="J1383" s="76">
        <f>IF('(Other Computations)'!J186=0,0,Inputs!L221*Inputs!L114*Inputs!G50*Inputs!D14*'GM Alloc Factors'!J22/('(Other Computations)'!J186+'(Other Computations)'!J199))</f>
        <v>0</v>
      </c>
      <c r="K1383" s="43">
        <f t="shared" ref="K1383:K1393" si="227">SUM(G1383:J1383)</f>
        <v>0</v>
      </c>
    </row>
    <row r="1384" spans="1:11" ht="12.75" customHeight="1">
      <c r="A1384" s="61" t="str">
        <f>"         "&amp;Labels!B70</f>
        <v xml:space="preserve">         Customer 2</v>
      </c>
      <c r="B1384" s="76">
        <f>IF('(Other Computations)'!B187=0,0,Inputs!D222*Inputs!D115*Inputs!G51*Inputs!D14*'GM Alloc Factors'!B22/('(Other Computations)'!B187+'(Other Computations)'!B200))</f>
        <v>0</v>
      </c>
      <c r="C1384" s="76">
        <f>IF('(Other Computations)'!C187=0,0,Inputs!E222*Inputs!E115*Inputs!G51*Inputs!D14*'GM Alloc Factors'!C22/('(Other Computations)'!C187+'(Other Computations)'!C200))</f>
        <v>0</v>
      </c>
      <c r="D1384" s="76">
        <f>IF('(Other Computations)'!D187=0,0,Inputs!F222*Inputs!F115*Inputs!G51*Inputs!D14*'GM Alloc Factors'!D22/('(Other Computations)'!D187+'(Other Computations)'!D200))</f>
        <v>0</v>
      </c>
      <c r="E1384" s="76">
        <f>IF('(Other Computations)'!E187=0,0,Inputs!G222*Inputs!G115*Inputs!G51*Inputs!D14*'GM Alloc Factors'!E22/('(Other Computations)'!E187+'(Other Computations)'!E200))</f>
        <v>0</v>
      </c>
      <c r="F1384" s="43">
        <f t="shared" si="226"/>
        <v>0</v>
      </c>
      <c r="G1384" s="76">
        <f>IF('(Other Computations)'!G187=0,0,Inputs!I222*Inputs!I115*Inputs!G51*Inputs!D14*'GM Alloc Factors'!G22/('(Other Computations)'!G187+'(Other Computations)'!G200))</f>
        <v>0</v>
      </c>
      <c r="H1384" s="76">
        <f>IF('(Other Computations)'!H187=0,0,Inputs!J222*Inputs!J115*Inputs!G51*Inputs!D14*'GM Alloc Factors'!H22/('(Other Computations)'!H187+'(Other Computations)'!H200))</f>
        <v>0</v>
      </c>
      <c r="I1384" s="76">
        <f>IF('(Other Computations)'!I187=0,0,Inputs!K222*Inputs!K115*Inputs!G51*Inputs!D14*'GM Alloc Factors'!I22/('(Other Computations)'!I187+'(Other Computations)'!I200))</f>
        <v>0</v>
      </c>
      <c r="J1384" s="76">
        <f>IF('(Other Computations)'!J187=0,0,Inputs!L222*Inputs!L115*Inputs!G51*Inputs!D14*'GM Alloc Factors'!J22/('(Other Computations)'!J187+'(Other Computations)'!J200))</f>
        <v>0</v>
      </c>
      <c r="K1384" s="43">
        <f t="shared" si="227"/>
        <v>0</v>
      </c>
    </row>
    <row r="1385" spans="1:11" ht="12.75" customHeight="1">
      <c r="A1385" s="61" t="str">
        <f>"         "&amp;Labels!B71</f>
        <v xml:space="preserve">         Customer 3</v>
      </c>
      <c r="B1385" s="76">
        <f>IF('(Other Computations)'!B188=0,0,Inputs!D223*Inputs!D116*Inputs!G52*Inputs!D14*'GM Alloc Factors'!B22/('(Other Computations)'!B188+'(Other Computations)'!B201))</f>
        <v>0</v>
      </c>
      <c r="C1385" s="76">
        <f>IF('(Other Computations)'!C188=0,0,Inputs!E223*Inputs!E116*Inputs!G52*Inputs!D14*'GM Alloc Factors'!C22/('(Other Computations)'!C188+'(Other Computations)'!C201))</f>
        <v>0</v>
      </c>
      <c r="D1385" s="76">
        <f>IF('(Other Computations)'!D188=0,0,Inputs!F223*Inputs!F116*Inputs!G52*Inputs!D14*'GM Alloc Factors'!D22/('(Other Computations)'!D188+'(Other Computations)'!D201))</f>
        <v>0</v>
      </c>
      <c r="E1385" s="76">
        <f>IF('(Other Computations)'!E188=0,0,Inputs!G223*Inputs!G116*Inputs!G52*Inputs!D14*'GM Alloc Factors'!E22/('(Other Computations)'!E188+'(Other Computations)'!E201))</f>
        <v>0</v>
      </c>
      <c r="F1385" s="43">
        <f t="shared" si="226"/>
        <v>0</v>
      </c>
      <c r="G1385" s="76">
        <f>IF('(Other Computations)'!G188=0,0,Inputs!I223*Inputs!I116*Inputs!G52*Inputs!D14*'GM Alloc Factors'!G22/('(Other Computations)'!G188+'(Other Computations)'!G201))</f>
        <v>0</v>
      </c>
      <c r="H1385" s="76">
        <f>IF('(Other Computations)'!H188=0,0,Inputs!J223*Inputs!J116*Inputs!G52*Inputs!D14*'GM Alloc Factors'!H22/('(Other Computations)'!H188+'(Other Computations)'!H201))</f>
        <v>0</v>
      </c>
      <c r="I1385" s="76">
        <f>IF('(Other Computations)'!I188=0,0,Inputs!K223*Inputs!K116*Inputs!G52*Inputs!D14*'GM Alloc Factors'!I22/('(Other Computations)'!I188+'(Other Computations)'!I201))</f>
        <v>0</v>
      </c>
      <c r="J1385" s="76">
        <f>IF('(Other Computations)'!J188=0,0,Inputs!L223*Inputs!L116*Inputs!G52*Inputs!D14*'GM Alloc Factors'!J22/('(Other Computations)'!J188+'(Other Computations)'!J201))</f>
        <v>0</v>
      </c>
      <c r="K1385" s="43">
        <f t="shared" si="227"/>
        <v>0</v>
      </c>
    </row>
    <row r="1386" spans="1:11" ht="12.75" customHeight="1">
      <c r="A1386" s="61" t="str">
        <f>"         "&amp;Labels!B72</f>
        <v xml:space="preserve">         Customer 4</v>
      </c>
      <c r="B1386" s="76">
        <f>IF('(Other Computations)'!B189=0,0,Inputs!D224*Inputs!D117*Inputs!G53*Inputs!D14*'GM Alloc Factors'!B22/('(Other Computations)'!B189+'(Other Computations)'!B202))</f>
        <v>0</v>
      </c>
      <c r="C1386" s="76">
        <f>IF('(Other Computations)'!C189=0,0,Inputs!E224*Inputs!E117*Inputs!G53*Inputs!D14*'GM Alloc Factors'!C22/('(Other Computations)'!C189+'(Other Computations)'!C202))</f>
        <v>0</v>
      </c>
      <c r="D1386" s="76">
        <f>IF('(Other Computations)'!D189=0,0,Inputs!F224*Inputs!F117*Inputs!G53*Inputs!D14*'GM Alloc Factors'!D22/('(Other Computations)'!D189+'(Other Computations)'!D202))</f>
        <v>0</v>
      </c>
      <c r="E1386" s="76">
        <f>IF('(Other Computations)'!E189=0,0,Inputs!G224*Inputs!G117*Inputs!G53*Inputs!D14*'GM Alloc Factors'!E22/('(Other Computations)'!E189+'(Other Computations)'!E202))</f>
        <v>0</v>
      </c>
      <c r="F1386" s="43">
        <f t="shared" si="226"/>
        <v>0</v>
      </c>
      <c r="G1386" s="76">
        <f>IF('(Other Computations)'!G189=0,0,Inputs!I224*Inputs!I117*Inputs!G53*Inputs!D14*'GM Alloc Factors'!G22/('(Other Computations)'!G189+'(Other Computations)'!G202))</f>
        <v>0</v>
      </c>
      <c r="H1386" s="76">
        <f>IF('(Other Computations)'!H189=0,0,Inputs!J224*Inputs!J117*Inputs!G53*Inputs!D14*'GM Alloc Factors'!H22/('(Other Computations)'!H189+'(Other Computations)'!H202))</f>
        <v>0</v>
      </c>
      <c r="I1386" s="76">
        <f>IF('(Other Computations)'!I189=0,0,Inputs!K224*Inputs!K117*Inputs!G53*Inputs!D14*'GM Alloc Factors'!I22/('(Other Computations)'!I189+'(Other Computations)'!I202))</f>
        <v>0</v>
      </c>
      <c r="J1386" s="76">
        <f>IF('(Other Computations)'!J189=0,0,Inputs!L224*Inputs!L117*Inputs!G53*Inputs!D14*'GM Alloc Factors'!J22/('(Other Computations)'!J189+'(Other Computations)'!J202))</f>
        <v>0</v>
      </c>
      <c r="K1386" s="43">
        <f t="shared" si="227"/>
        <v>0</v>
      </c>
    </row>
    <row r="1387" spans="1:11" ht="12.75" customHeight="1">
      <c r="A1387" s="61" t="str">
        <f>"         "&amp;Labels!B73</f>
        <v xml:space="preserve">         Customer 5</v>
      </c>
      <c r="B1387" s="76">
        <f>IF('(Other Computations)'!B190=0,0,Inputs!D225*Inputs!D118*Inputs!G54*Inputs!D14*'GM Alloc Factors'!B22/('(Other Computations)'!B190+'(Other Computations)'!B203))</f>
        <v>0</v>
      </c>
      <c r="C1387" s="76">
        <f>IF('(Other Computations)'!C190=0,0,Inputs!E225*Inputs!E118*Inputs!G54*Inputs!D14*'GM Alloc Factors'!C22/('(Other Computations)'!C190+'(Other Computations)'!C203))</f>
        <v>0</v>
      </c>
      <c r="D1387" s="76">
        <f>IF('(Other Computations)'!D190=0,0,Inputs!F225*Inputs!F118*Inputs!G54*Inputs!D14*'GM Alloc Factors'!D22/('(Other Computations)'!D190+'(Other Computations)'!D203))</f>
        <v>0</v>
      </c>
      <c r="E1387" s="76">
        <f>IF('(Other Computations)'!E190=0,0,Inputs!G225*Inputs!G118*Inputs!G54*Inputs!D14*'GM Alloc Factors'!E22/('(Other Computations)'!E190+'(Other Computations)'!E203))</f>
        <v>0</v>
      </c>
      <c r="F1387" s="43">
        <f t="shared" si="226"/>
        <v>0</v>
      </c>
      <c r="G1387" s="76">
        <f>IF('(Other Computations)'!G190=0,0,Inputs!I225*Inputs!I118*Inputs!G54*Inputs!D14*'GM Alloc Factors'!G22/('(Other Computations)'!G190+'(Other Computations)'!G203))</f>
        <v>0</v>
      </c>
      <c r="H1387" s="76">
        <f>IF('(Other Computations)'!H190=0,0,Inputs!J225*Inputs!J118*Inputs!G54*Inputs!D14*'GM Alloc Factors'!H22/('(Other Computations)'!H190+'(Other Computations)'!H203))</f>
        <v>0</v>
      </c>
      <c r="I1387" s="76">
        <f>IF('(Other Computations)'!I190=0,0,Inputs!K225*Inputs!K118*Inputs!G54*Inputs!D14*'GM Alloc Factors'!I22/('(Other Computations)'!I190+'(Other Computations)'!I203))</f>
        <v>0</v>
      </c>
      <c r="J1387" s="76">
        <f>IF('(Other Computations)'!J190=0,0,Inputs!L225*Inputs!L118*Inputs!G54*Inputs!D14*'GM Alloc Factors'!J22/('(Other Computations)'!J190+'(Other Computations)'!J203))</f>
        <v>0</v>
      </c>
      <c r="K1387" s="43">
        <f t="shared" si="227"/>
        <v>0</v>
      </c>
    </row>
    <row r="1388" spans="1:11" ht="12.75" customHeight="1">
      <c r="A1388" s="61" t="str">
        <f>"         "&amp;Labels!B74</f>
        <v xml:space="preserve">         Customer 6</v>
      </c>
      <c r="B1388" s="76">
        <f>IF('(Other Computations)'!B191=0,0,Inputs!D226*Inputs!D119*Inputs!G55*Inputs!D14*'GM Alloc Factors'!B22/('(Other Computations)'!B191+'(Other Computations)'!B204))</f>
        <v>0</v>
      </c>
      <c r="C1388" s="76">
        <f>IF('(Other Computations)'!C191=0,0,Inputs!E226*Inputs!E119*Inputs!G55*Inputs!D14*'GM Alloc Factors'!C22/('(Other Computations)'!C191+'(Other Computations)'!C204))</f>
        <v>0</v>
      </c>
      <c r="D1388" s="76">
        <f>IF('(Other Computations)'!D191=0,0,Inputs!F226*Inputs!F119*Inputs!G55*Inputs!D14*'GM Alloc Factors'!D22/('(Other Computations)'!D191+'(Other Computations)'!D204))</f>
        <v>0</v>
      </c>
      <c r="E1388" s="76">
        <f>IF('(Other Computations)'!E191=0,0,Inputs!G226*Inputs!G119*Inputs!G55*Inputs!D14*'GM Alloc Factors'!E22/('(Other Computations)'!E191+'(Other Computations)'!E204))</f>
        <v>0</v>
      </c>
      <c r="F1388" s="43">
        <f t="shared" si="226"/>
        <v>0</v>
      </c>
      <c r="G1388" s="76">
        <f>IF('(Other Computations)'!G191=0,0,Inputs!I226*Inputs!I119*Inputs!G55*Inputs!D14*'GM Alloc Factors'!G22/('(Other Computations)'!G191+'(Other Computations)'!G204))</f>
        <v>0</v>
      </c>
      <c r="H1388" s="76">
        <f>IF('(Other Computations)'!H191=0,0,Inputs!J226*Inputs!J119*Inputs!G55*Inputs!D14*'GM Alloc Factors'!H22/('(Other Computations)'!H191+'(Other Computations)'!H204))</f>
        <v>0</v>
      </c>
      <c r="I1388" s="76">
        <f>IF('(Other Computations)'!I191=0,0,Inputs!K226*Inputs!K119*Inputs!G55*Inputs!D14*'GM Alloc Factors'!I22/('(Other Computations)'!I191+'(Other Computations)'!I204))</f>
        <v>0</v>
      </c>
      <c r="J1388" s="76">
        <f>IF('(Other Computations)'!J191=0,0,Inputs!L226*Inputs!L119*Inputs!G55*Inputs!D14*'GM Alloc Factors'!J22/('(Other Computations)'!J191+'(Other Computations)'!J204))</f>
        <v>0</v>
      </c>
      <c r="K1388" s="43">
        <f t="shared" si="227"/>
        <v>0</v>
      </c>
    </row>
    <row r="1389" spans="1:11" ht="12.75" customHeight="1">
      <c r="A1389" s="61" t="str">
        <f>"         "&amp;Labels!B75</f>
        <v xml:space="preserve">         Customer 7</v>
      </c>
      <c r="B1389" s="76">
        <f>IF('(Other Computations)'!B192=0,0,Inputs!D227*Inputs!D120*Inputs!G56*Inputs!D14*'GM Alloc Factors'!B22/('(Other Computations)'!B192+'(Other Computations)'!B205))</f>
        <v>0</v>
      </c>
      <c r="C1389" s="76">
        <f>IF('(Other Computations)'!C192=0,0,Inputs!E227*Inputs!E120*Inputs!G56*Inputs!D14*'GM Alloc Factors'!C22/('(Other Computations)'!C192+'(Other Computations)'!C205))</f>
        <v>0</v>
      </c>
      <c r="D1389" s="76">
        <f>IF('(Other Computations)'!D192=0,0,Inputs!F227*Inputs!F120*Inputs!G56*Inputs!D14*'GM Alloc Factors'!D22/('(Other Computations)'!D192+'(Other Computations)'!D205))</f>
        <v>0</v>
      </c>
      <c r="E1389" s="76">
        <f>IF('(Other Computations)'!E192=0,0,Inputs!G227*Inputs!G120*Inputs!G56*Inputs!D14*'GM Alloc Factors'!E22/('(Other Computations)'!E192+'(Other Computations)'!E205))</f>
        <v>0</v>
      </c>
      <c r="F1389" s="43">
        <f t="shared" si="226"/>
        <v>0</v>
      </c>
      <c r="G1389" s="76">
        <f>IF('(Other Computations)'!G192=0,0,Inputs!I227*Inputs!I120*Inputs!G56*Inputs!D14*'GM Alloc Factors'!G22/('(Other Computations)'!G192+'(Other Computations)'!G205))</f>
        <v>0</v>
      </c>
      <c r="H1389" s="76">
        <f>IF('(Other Computations)'!H192=0,0,Inputs!J227*Inputs!J120*Inputs!G56*Inputs!D14*'GM Alloc Factors'!H22/('(Other Computations)'!H192+'(Other Computations)'!H205))</f>
        <v>0</v>
      </c>
      <c r="I1389" s="76">
        <f>IF('(Other Computations)'!I192=0,0,Inputs!K227*Inputs!K120*Inputs!G56*Inputs!D14*'GM Alloc Factors'!I22/('(Other Computations)'!I192+'(Other Computations)'!I205))</f>
        <v>0</v>
      </c>
      <c r="J1389" s="76">
        <f>IF('(Other Computations)'!J192=0,0,Inputs!L227*Inputs!L120*Inputs!G56*Inputs!D14*'GM Alloc Factors'!J22/('(Other Computations)'!J192+'(Other Computations)'!J205))</f>
        <v>0</v>
      </c>
      <c r="K1389" s="43">
        <f t="shared" si="227"/>
        <v>0</v>
      </c>
    </row>
    <row r="1390" spans="1:11" ht="12.75" customHeight="1">
      <c r="A1390" s="61" t="str">
        <f>"         "&amp;Labels!B76</f>
        <v xml:space="preserve">         Customer 8</v>
      </c>
      <c r="B1390" s="76">
        <f>IF('(Other Computations)'!B193=0,0,Inputs!D228*Inputs!D121*Inputs!G57*Inputs!D14*'GM Alloc Factors'!B22/('(Other Computations)'!B193+'(Other Computations)'!B206))</f>
        <v>0</v>
      </c>
      <c r="C1390" s="76">
        <f>IF('(Other Computations)'!C193=0,0,Inputs!E228*Inputs!E121*Inputs!G57*Inputs!D14*'GM Alloc Factors'!C22/('(Other Computations)'!C193+'(Other Computations)'!C206))</f>
        <v>0</v>
      </c>
      <c r="D1390" s="76">
        <f>IF('(Other Computations)'!D193=0,0,Inputs!F228*Inputs!F121*Inputs!G57*Inputs!D14*'GM Alloc Factors'!D22/('(Other Computations)'!D193+'(Other Computations)'!D206))</f>
        <v>0</v>
      </c>
      <c r="E1390" s="76">
        <f>IF('(Other Computations)'!E193=0,0,Inputs!G228*Inputs!G121*Inputs!G57*Inputs!D14*'GM Alloc Factors'!E22/('(Other Computations)'!E193+'(Other Computations)'!E206))</f>
        <v>0</v>
      </c>
      <c r="F1390" s="43">
        <f t="shared" si="226"/>
        <v>0</v>
      </c>
      <c r="G1390" s="76">
        <f>IF('(Other Computations)'!G193=0,0,Inputs!I228*Inputs!I121*Inputs!G57*Inputs!D14*'GM Alloc Factors'!G22/('(Other Computations)'!G193+'(Other Computations)'!G206))</f>
        <v>0</v>
      </c>
      <c r="H1390" s="76">
        <f>IF('(Other Computations)'!H193=0,0,Inputs!J228*Inputs!J121*Inputs!G57*Inputs!D14*'GM Alloc Factors'!H22/('(Other Computations)'!H193+'(Other Computations)'!H206))</f>
        <v>0</v>
      </c>
      <c r="I1390" s="76">
        <f>IF('(Other Computations)'!I193=0,0,Inputs!K228*Inputs!K121*Inputs!G57*Inputs!D14*'GM Alloc Factors'!I22/('(Other Computations)'!I193+'(Other Computations)'!I206))</f>
        <v>0</v>
      </c>
      <c r="J1390" s="76">
        <f>IF('(Other Computations)'!J193=0,0,Inputs!L228*Inputs!L121*Inputs!G57*Inputs!D14*'GM Alloc Factors'!J22/('(Other Computations)'!J193+'(Other Computations)'!J206))</f>
        <v>0</v>
      </c>
      <c r="K1390" s="43">
        <f t="shared" si="227"/>
        <v>0</v>
      </c>
    </row>
    <row r="1391" spans="1:11" ht="12.75" customHeight="1">
      <c r="A1391" s="61" t="str">
        <f>"         "&amp;Labels!B77</f>
        <v xml:space="preserve">         Customer 9</v>
      </c>
      <c r="B1391" s="76">
        <f>IF('(Other Computations)'!B194=0,0,Inputs!D229*Inputs!D122*Inputs!G58*Inputs!D14*'GM Alloc Factors'!B22/('(Other Computations)'!B194+'(Other Computations)'!B207))</f>
        <v>0</v>
      </c>
      <c r="C1391" s="76">
        <f>IF('(Other Computations)'!C194=0,0,Inputs!E229*Inputs!E122*Inputs!G58*Inputs!D14*'GM Alloc Factors'!C22/('(Other Computations)'!C194+'(Other Computations)'!C207))</f>
        <v>0</v>
      </c>
      <c r="D1391" s="76">
        <f>IF('(Other Computations)'!D194=0,0,Inputs!F229*Inputs!F122*Inputs!G58*Inputs!D14*'GM Alloc Factors'!D22/('(Other Computations)'!D194+'(Other Computations)'!D207))</f>
        <v>0</v>
      </c>
      <c r="E1391" s="76">
        <f>IF('(Other Computations)'!E194=0,0,Inputs!G229*Inputs!G122*Inputs!G58*Inputs!D14*'GM Alloc Factors'!E22/('(Other Computations)'!E194+'(Other Computations)'!E207))</f>
        <v>0</v>
      </c>
      <c r="F1391" s="43">
        <f t="shared" si="226"/>
        <v>0</v>
      </c>
      <c r="G1391" s="76">
        <f>IF('(Other Computations)'!G194=0,0,Inputs!I229*Inputs!I122*Inputs!G58*Inputs!D14*'GM Alloc Factors'!G22/('(Other Computations)'!G194+'(Other Computations)'!G207))</f>
        <v>0</v>
      </c>
      <c r="H1391" s="76">
        <f>IF('(Other Computations)'!H194=0,0,Inputs!J229*Inputs!J122*Inputs!G58*Inputs!D14*'GM Alloc Factors'!H22/('(Other Computations)'!H194+'(Other Computations)'!H207))</f>
        <v>0</v>
      </c>
      <c r="I1391" s="76">
        <f>IF('(Other Computations)'!I194=0,0,Inputs!K229*Inputs!K122*Inputs!G58*Inputs!D14*'GM Alloc Factors'!I22/('(Other Computations)'!I194+'(Other Computations)'!I207))</f>
        <v>0</v>
      </c>
      <c r="J1391" s="76">
        <f>IF('(Other Computations)'!J194=0,0,Inputs!L229*Inputs!L122*Inputs!G58*Inputs!D14*'GM Alloc Factors'!J22/('(Other Computations)'!J194+'(Other Computations)'!J207))</f>
        <v>0</v>
      </c>
      <c r="K1391" s="43">
        <f t="shared" si="227"/>
        <v>0</v>
      </c>
    </row>
    <row r="1392" spans="1:11" ht="12.75" customHeight="1">
      <c r="A1392" s="61" t="str">
        <f>"         "&amp;Labels!B78</f>
        <v xml:space="preserve">         Customer 10</v>
      </c>
      <c r="B1392" s="76">
        <f>IF('(Other Computations)'!B195=0,0,Inputs!D230*Inputs!D123*Inputs!G59*Inputs!D14*'GM Alloc Factors'!B22/('(Other Computations)'!B195+'(Other Computations)'!B208))</f>
        <v>0</v>
      </c>
      <c r="C1392" s="76">
        <f>IF('(Other Computations)'!C195=0,0,Inputs!E230*Inputs!E123*Inputs!G59*Inputs!D14*'GM Alloc Factors'!C22/('(Other Computations)'!C195+'(Other Computations)'!C208))</f>
        <v>0</v>
      </c>
      <c r="D1392" s="76">
        <f>IF('(Other Computations)'!D195=0,0,Inputs!F230*Inputs!F123*Inputs!G59*Inputs!D14*'GM Alloc Factors'!D22/('(Other Computations)'!D195+'(Other Computations)'!D208))</f>
        <v>0</v>
      </c>
      <c r="E1392" s="76">
        <f>IF('(Other Computations)'!E195=0,0,Inputs!G230*Inputs!G123*Inputs!G59*Inputs!D14*'GM Alloc Factors'!E22/('(Other Computations)'!E195+'(Other Computations)'!E208))</f>
        <v>0</v>
      </c>
      <c r="F1392" s="43">
        <f t="shared" si="226"/>
        <v>0</v>
      </c>
      <c r="G1392" s="76">
        <f>IF('(Other Computations)'!G195=0,0,Inputs!I230*Inputs!I123*Inputs!G59*Inputs!D14*'GM Alloc Factors'!G22/('(Other Computations)'!G195+'(Other Computations)'!G208))</f>
        <v>0</v>
      </c>
      <c r="H1392" s="76">
        <f>IF('(Other Computations)'!H195=0,0,Inputs!J230*Inputs!J123*Inputs!G59*Inputs!D14*'GM Alloc Factors'!H22/('(Other Computations)'!H195+'(Other Computations)'!H208))</f>
        <v>0</v>
      </c>
      <c r="I1392" s="76">
        <f>IF('(Other Computations)'!I195=0,0,Inputs!K230*Inputs!K123*Inputs!G59*Inputs!D14*'GM Alloc Factors'!I22/('(Other Computations)'!I195+'(Other Computations)'!I208))</f>
        <v>0</v>
      </c>
      <c r="J1392" s="76">
        <f>IF('(Other Computations)'!J195=0,0,Inputs!L230*Inputs!L123*Inputs!G59*Inputs!D14*'GM Alloc Factors'!J22/('(Other Computations)'!J195+'(Other Computations)'!J208))</f>
        <v>0</v>
      </c>
      <c r="K1392" s="43">
        <f t="shared" si="227"/>
        <v>0</v>
      </c>
    </row>
    <row r="1393" spans="1:11" ht="12.75" customHeight="1">
      <c r="A1393" s="61" t="str">
        <f>"         "&amp;Labels!C68</f>
        <v xml:space="preserve">         Total</v>
      </c>
      <c r="B1393" s="84">
        <f>SUM(B1383:B1392)</f>
        <v>0</v>
      </c>
      <c r="C1393" s="84">
        <f>SUM(C1383:C1392)</f>
        <v>0</v>
      </c>
      <c r="D1393" s="84">
        <f>SUM(D1383:D1392)</f>
        <v>0</v>
      </c>
      <c r="E1393" s="84">
        <f>SUM(E1383:E1392)</f>
        <v>0</v>
      </c>
      <c r="F1393" s="43">
        <f t="shared" si="226"/>
        <v>0</v>
      </c>
      <c r="G1393" s="84">
        <f>SUM(G1383:G1392)</f>
        <v>0</v>
      </c>
      <c r="H1393" s="84">
        <f>SUM(H1383:H1392)</f>
        <v>0</v>
      </c>
      <c r="I1393" s="84">
        <f>SUM(I1383:I1392)</f>
        <v>0</v>
      </c>
      <c r="J1393" s="84">
        <f>SUM(J1383:J1392)</f>
        <v>0</v>
      </c>
      <c r="K1393" s="43">
        <f t="shared" si="227"/>
        <v>0</v>
      </c>
    </row>
    <row r="1394" spans="1:11" ht="12.75" customHeight="1">
      <c r="A1394" s="61" t="str">
        <f>"      "&amp;Labels!B89</f>
        <v xml:space="preserve">      Q 5</v>
      </c>
      <c r="B1394" s="84"/>
      <c r="C1394" s="84"/>
      <c r="D1394" s="84"/>
      <c r="E1394" s="84"/>
      <c r="F1394" s="43"/>
      <c r="G1394" s="84"/>
      <c r="H1394" s="84"/>
      <c r="I1394" s="84"/>
      <c r="J1394" s="84"/>
      <c r="K1394" s="43"/>
    </row>
    <row r="1395" spans="1:11" ht="12.75" customHeight="1">
      <c r="A1395" s="61" t="str">
        <f>"         "&amp;Labels!B69</f>
        <v xml:space="preserve">         Customer 1</v>
      </c>
      <c r="B1395" s="76">
        <f>IF('(Other Computations)'!B186=0,0,Inputs!D221*Inputs!D114*Inputs!H50*Inputs!D14*'GM Alloc Factors'!B23/('(Other Computations)'!B186+'(Other Computations)'!B199))</f>
        <v>0</v>
      </c>
      <c r="C1395" s="76">
        <f>IF('(Other Computations)'!C186=0,0,Inputs!E221*Inputs!E114*Inputs!H50*Inputs!D14*'GM Alloc Factors'!C23/('(Other Computations)'!C186+'(Other Computations)'!C199))</f>
        <v>0</v>
      </c>
      <c r="D1395" s="76">
        <f>IF('(Other Computations)'!D186=0,0,Inputs!F221*Inputs!F114*Inputs!H50*Inputs!D14*'GM Alloc Factors'!D23/('(Other Computations)'!D186+'(Other Computations)'!D199))</f>
        <v>0</v>
      </c>
      <c r="E1395" s="76">
        <f>IF('(Other Computations)'!E186=0,0,Inputs!G221*Inputs!G114*Inputs!H50*Inputs!D14*'GM Alloc Factors'!E23/('(Other Computations)'!E186+'(Other Computations)'!E199))</f>
        <v>0</v>
      </c>
      <c r="F1395" s="43">
        <f t="shared" ref="F1395:F1405" si="228">SUM(B1395:E1395)</f>
        <v>0</v>
      </c>
      <c r="G1395" s="76">
        <f>IF('(Other Computations)'!G186=0,0,Inputs!I221*Inputs!I114*Inputs!H50*Inputs!D14*'GM Alloc Factors'!G23/('(Other Computations)'!G186+'(Other Computations)'!G199))</f>
        <v>0</v>
      </c>
      <c r="H1395" s="76">
        <f>IF('(Other Computations)'!H186=0,0,Inputs!J221*Inputs!J114*Inputs!H50*Inputs!D14*'GM Alloc Factors'!H23/('(Other Computations)'!H186+'(Other Computations)'!H199))</f>
        <v>0</v>
      </c>
      <c r="I1395" s="76">
        <f>IF('(Other Computations)'!I186=0,0,Inputs!K221*Inputs!K114*Inputs!H50*Inputs!D14*'GM Alloc Factors'!I23/('(Other Computations)'!I186+'(Other Computations)'!I199))</f>
        <v>0</v>
      </c>
      <c r="J1395" s="76">
        <f>IF('(Other Computations)'!J186=0,0,Inputs!L221*Inputs!L114*Inputs!H50*Inputs!D14*'GM Alloc Factors'!J23/('(Other Computations)'!J186+'(Other Computations)'!J199))</f>
        <v>0</v>
      </c>
      <c r="K1395" s="43">
        <f t="shared" ref="K1395:K1405" si="229">SUM(G1395:J1395)</f>
        <v>0</v>
      </c>
    </row>
    <row r="1396" spans="1:11" ht="12.75" customHeight="1">
      <c r="A1396" s="61" t="str">
        <f>"         "&amp;Labels!B70</f>
        <v xml:space="preserve">         Customer 2</v>
      </c>
      <c r="B1396" s="76">
        <f>IF('(Other Computations)'!B187=0,0,Inputs!D222*Inputs!D115*Inputs!H51*Inputs!D14*'GM Alloc Factors'!B23/('(Other Computations)'!B187+'(Other Computations)'!B200))</f>
        <v>0</v>
      </c>
      <c r="C1396" s="76">
        <f>IF('(Other Computations)'!C187=0,0,Inputs!E222*Inputs!E115*Inputs!H51*Inputs!D14*'GM Alloc Factors'!C23/('(Other Computations)'!C187+'(Other Computations)'!C200))</f>
        <v>0</v>
      </c>
      <c r="D1396" s="76">
        <f>IF('(Other Computations)'!D187=0,0,Inputs!F222*Inputs!F115*Inputs!H51*Inputs!D14*'GM Alloc Factors'!D23/('(Other Computations)'!D187+'(Other Computations)'!D200))</f>
        <v>0</v>
      </c>
      <c r="E1396" s="76">
        <f>IF('(Other Computations)'!E187=0,0,Inputs!G222*Inputs!G115*Inputs!H51*Inputs!D14*'GM Alloc Factors'!E23/('(Other Computations)'!E187+'(Other Computations)'!E200))</f>
        <v>0</v>
      </c>
      <c r="F1396" s="43">
        <f t="shared" si="228"/>
        <v>0</v>
      </c>
      <c r="G1396" s="76">
        <f>IF('(Other Computations)'!G187=0,0,Inputs!I222*Inputs!I115*Inputs!H51*Inputs!D14*'GM Alloc Factors'!G23/('(Other Computations)'!G187+'(Other Computations)'!G200))</f>
        <v>0</v>
      </c>
      <c r="H1396" s="76">
        <f>IF('(Other Computations)'!H187=0,0,Inputs!J222*Inputs!J115*Inputs!H51*Inputs!D14*'GM Alloc Factors'!H23/('(Other Computations)'!H187+'(Other Computations)'!H200))</f>
        <v>0</v>
      </c>
      <c r="I1396" s="76">
        <f>IF('(Other Computations)'!I187=0,0,Inputs!K222*Inputs!K115*Inputs!H51*Inputs!D14*'GM Alloc Factors'!I23/('(Other Computations)'!I187+'(Other Computations)'!I200))</f>
        <v>0</v>
      </c>
      <c r="J1396" s="76">
        <f>IF('(Other Computations)'!J187=0,0,Inputs!L222*Inputs!L115*Inputs!H51*Inputs!D14*'GM Alloc Factors'!J23/('(Other Computations)'!J187+'(Other Computations)'!J200))</f>
        <v>0</v>
      </c>
      <c r="K1396" s="43">
        <f t="shared" si="229"/>
        <v>0</v>
      </c>
    </row>
    <row r="1397" spans="1:11" ht="12.75" customHeight="1">
      <c r="A1397" s="61" t="str">
        <f>"         "&amp;Labels!B71</f>
        <v xml:space="preserve">         Customer 3</v>
      </c>
      <c r="B1397" s="76">
        <f>IF('(Other Computations)'!B188=0,0,Inputs!D223*Inputs!D116*Inputs!H52*Inputs!D14*'GM Alloc Factors'!B23/('(Other Computations)'!B188+'(Other Computations)'!B201))</f>
        <v>0</v>
      </c>
      <c r="C1397" s="76">
        <f>IF('(Other Computations)'!C188=0,0,Inputs!E223*Inputs!E116*Inputs!H52*Inputs!D14*'GM Alloc Factors'!C23/('(Other Computations)'!C188+'(Other Computations)'!C201))</f>
        <v>0</v>
      </c>
      <c r="D1397" s="76">
        <f>IF('(Other Computations)'!D188=0,0,Inputs!F223*Inputs!F116*Inputs!H52*Inputs!D14*'GM Alloc Factors'!D23/('(Other Computations)'!D188+'(Other Computations)'!D201))</f>
        <v>0</v>
      </c>
      <c r="E1397" s="76">
        <f>IF('(Other Computations)'!E188=0,0,Inputs!G223*Inputs!G116*Inputs!H52*Inputs!D14*'GM Alloc Factors'!E23/('(Other Computations)'!E188+'(Other Computations)'!E201))</f>
        <v>0</v>
      </c>
      <c r="F1397" s="43">
        <f t="shared" si="228"/>
        <v>0</v>
      </c>
      <c r="G1397" s="76">
        <f>IF('(Other Computations)'!G188=0,0,Inputs!I223*Inputs!I116*Inputs!H52*Inputs!D14*'GM Alloc Factors'!G23/('(Other Computations)'!G188+'(Other Computations)'!G201))</f>
        <v>0</v>
      </c>
      <c r="H1397" s="76">
        <f>IF('(Other Computations)'!H188=0,0,Inputs!J223*Inputs!J116*Inputs!H52*Inputs!D14*'GM Alloc Factors'!H23/('(Other Computations)'!H188+'(Other Computations)'!H201))</f>
        <v>0</v>
      </c>
      <c r="I1397" s="76">
        <f>IF('(Other Computations)'!I188=0,0,Inputs!K223*Inputs!K116*Inputs!H52*Inputs!D14*'GM Alloc Factors'!I23/('(Other Computations)'!I188+'(Other Computations)'!I201))</f>
        <v>0</v>
      </c>
      <c r="J1397" s="76">
        <f>IF('(Other Computations)'!J188=0,0,Inputs!L223*Inputs!L116*Inputs!H52*Inputs!D14*'GM Alloc Factors'!J23/('(Other Computations)'!J188+'(Other Computations)'!J201))</f>
        <v>0</v>
      </c>
      <c r="K1397" s="43">
        <f t="shared" si="229"/>
        <v>0</v>
      </c>
    </row>
    <row r="1398" spans="1:11" ht="12.75" customHeight="1">
      <c r="A1398" s="61" t="str">
        <f>"         "&amp;Labels!B72</f>
        <v xml:space="preserve">         Customer 4</v>
      </c>
      <c r="B1398" s="76">
        <f>IF('(Other Computations)'!B189=0,0,Inputs!D224*Inputs!D117*Inputs!H53*Inputs!D14*'GM Alloc Factors'!B23/('(Other Computations)'!B189+'(Other Computations)'!B202))</f>
        <v>0</v>
      </c>
      <c r="C1398" s="76">
        <f>IF('(Other Computations)'!C189=0,0,Inputs!E224*Inputs!E117*Inputs!H53*Inputs!D14*'GM Alloc Factors'!C23/('(Other Computations)'!C189+'(Other Computations)'!C202))</f>
        <v>0</v>
      </c>
      <c r="D1398" s="76">
        <f>IF('(Other Computations)'!D189=0,0,Inputs!F224*Inputs!F117*Inputs!H53*Inputs!D14*'GM Alloc Factors'!D23/('(Other Computations)'!D189+'(Other Computations)'!D202))</f>
        <v>0</v>
      </c>
      <c r="E1398" s="76">
        <f>IF('(Other Computations)'!E189=0,0,Inputs!G224*Inputs!G117*Inputs!H53*Inputs!D14*'GM Alloc Factors'!E23/('(Other Computations)'!E189+'(Other Computations)'!E202))</f>
        <v>0</v>
      </c>
      <c r="F1398" s="43">
        <f t="shared" si="228"/>
        <v>0</v>
      </c>
      <c r="G1398" s="76">
        <f>IF('(Other Computations)'!G189=0,0,Inputs!I224*Inputs!I117*Inputs!H53*Inputs!D14*'GM Alloc Factors'!G23/('(Other Computations)'!G189+'(Other Computations)'!G202))</f>
        <v>0</v>
      </c>
      <c r="H1398" s="76">
        <f>IF('(Other Computations)'!H189=0,0,Inputs!J224*Inputs!J117*Inputs!H53*Inputs!D14*'GM Alloc Factors'!H23/('(Other Computations)'!H189+'(Other Computations)'!H202))</f>
        <v>0</v>
      </c>
      <c r="I1398" s="76">
        <f>IF('(Other Computations)'!I189=0,0,Inputs!K224*Inputs!K117*Inputs!H53*Inputs!D14*'GM Alloc Factors'!I23/('(Other Computations)'!I189+'(Other Computations)'!I202))</f>
        <v>0</v>
      </c>
      <c r="J1398" s="76">
        <f>IF('(Other Computations)'!J189=0,0,Inputs!L224*Inputs!L117*Inputs!H53*Inputs!D14*'GM Alloc Factors'!J23/('(Other Computations)'!J189+'(Other Computations)'!J202))</f>
        <v>0</v>
      </c>
      <c r="K1398" s="43">
        <f t="shared" si="229"/>
        <v>0</v>
      </c>
    </row>
    <row r="1399" spans="1:11" ht="12.75" customHeight="1">
      <c r="A1399" s="61" t="str">
        <f>"         "&amp;Labels!B73</f>
        <v xml:space="preserve">         Customer 5</v>
      </c>
      <c r="B1399" s="76">
        <f>IF('(Other Computations)'!B190=0,0,Inputs!D225*Inputs!D118*Inputs!H54*Inputs!D14*'GM Alloc Factors'!B23/('(Other Computations)'!B190+'(Other Computations)'!B203))</f>
        <v>0</v>
      </c>
      <c r="C1399" s="76">
        <f>IF('(Other Computations)'!C190=0,0,Inputs!E225*Inputs!E118*Inputs!H54*Inputs!D14*'GM Alloc Factors'!C23/('(Other Computations)'!C190+'(Other Computations)'!C203))</f>
        <v>0</v>
      </c>
      <c r="D1399" s="76">
        <f>IF('(Other Computations)'!D190=0,0,Inputs!F225*Inputs!F118*Inputs!H54*Inputs!D14*'GM Alloc Factors'!D23/('(Other Computations)'!D190+'(Other Computations)'!D203))</f>
        <v>0</v>
      </c>
      <c r="E1399" s="76">
        <f>IF('(Other Computations)'!E190=0,0,Inputs!G225*Inputs!G118*Inputs!H54*Inputs!D14*'GM Alloc Factors'!E23/('(Other Computations)'!E190+'(Other Computations)'!E203))</f>
        <v>0</v>
      </c>
      <c r="F1399" s="43">
        <f t="shared" si="228"/>
        <v>0</v>
      </c>
      <c r="G1399" s="76">
        <f>IF('(Other Computations)'!G190=0,0,Inputs!I225*Inputs!I118*Inputs!H54*Inputs!D14*'GM Alloc Factors'!G23/('(Other Computations)'!G190+'(Other Computations)'!G203))</f>
        <v>0</v>
      </c>
      <c r="H1399" s="76">
        <f>IF('(Other Computations)'!H190=0,0,Inputs!J225*Inputs!J118*Inputs!H54*Inputs!D14*'GM Alloc Factors'!H23/('(Other Computations)'!H190+'(Other Computations)'!H203))</f>
        <v>0</v>
      </c>
      <c r="I1399" s="76">
        <f>IF('(Other Computations)'!I190=0,0,Inputs!K225*Inputs!K118*Inputs!H54*Inputs!D14*'GM Alloc Factors'!I23/('(Other Computations)'!I190+'(Other Computations)'!I203))</f>
        <v>0</v>
      </c>
      <c r="J1399" s="76">
        <f>IF('(Other Computations)'!J190=0,0,Inputs!L225*Inputs!L118*Inputs!H54*Inputs!D14*'GM Alloc Factors'!J23/('(Other Computations)'!J190+'(Other Computations)'!J203))</f>
        <v>0</v>
      </c>
      <c r="K1399" s="43">
        <f t="shared" si="229"/>
        <v>0</v>
      </c>
    </row>
    <row r="1400" spans="1:11" ht="12.75" customHeight="1">
      <c r="A1400" s="61" t="str">
        <f>"         "&amp;Labels!B74</f>
        <v xml:space="preserve">         Customer 6</v>
      </c>
      <c r="B1400" s="76">
        <f>IF('(Other Computations)'!B191=0,0,Inputs!D226*Inputs!D119*Inputs!H55*Inputs!D14*'GM Alloc Factors'!B23/('(Other Computations)'!B191+'(Other Computations)'!B204))</f>
        <v>0</v>
      </c>
      <c r="C1400" s="76">
        <f>IF('(Other Computations)'!C191=0,0,Inputs!E226*Inputs!E119*Inputs!H55*Inputs!D14*'GM Alloc Factors'!C23/('(Other Computations)'!C191+'(Other Computations)'!C204))</f>
        <v>0</v>
      </c>
      <c r="D1400" s="76">
        <f>IF('(Other Computations)'!D191=0,0,Inputs!F226*Inputs!F119*Inputs!H55*Inputs!D14*'GM Alloc Factors'!D23/('(Other Computations)'!D191+'(Other Computations)'!D204))</f>
        <v>0</v>
      </c>
      <c r="E1400" s="76">
        <f>IF('(Other Computations)'!E191=0,0,Inputs!G226*Inputs!G119*Inputs!H55*Inputs!D14*'GM Alloc Factors'!E23/('(Other Computations)'!E191+'(Other Computations)'!E204))</f>
        <v>0</v>
      </c>
      <c r="F1400" s="43">
        <f t="shared" si="228"/>
        <v>0</v>
      </c>
      <c r="G1400" s="76">
        <f>IF('(Other Computations)'!G191=0,0,Inputs!I226*Inputs!I119*Inputs!H55*Inputs!D14*'GM Alloc Factors'!G23/('(Other Computations)'!G191+'(Other Computations)'!G204))</f>
        <v>0</v>
      </c>
      <c r="H1400" s="76">
        <f>IF('(Other Computations)'!H191=0,0,Inputs!J226*Inputs!J119*Inputs!H55*Inputs!D14*'GM Alloc Factors'!H23/('(Other Computations)'!H191+'(Other Computations)'!H204))</f>
        <v>0</v>
      </c>
      <c r="I1400" s="76">
        <f>IF('(Other Computations)'!I191=0,0,Inputs!K226*Inputs!K119*Inputs!H55*Inputs!D14*'GM Alloc Factors'!I23/('(Other Computations)'!I191+'(Other Computations)'!I204))</f>
        <v>0</v>
      </c>
      <c r="J1400" s="76">
        <f>IF('(Other Computations)'!J191=0,0,Inputs!L226*Inputs!L119*Inputs!H55*Inputs!D14*'GM Alloc Factors'!J23/('(Other Computations)'!J191+'(Other Computations)'!J204))</f>
        <v>0</v>
      </c>
      <c r="K1400" s="43">
        <f t="shared" si="229"/>
        <v>0</v>
      </c>
    </row>
    <row r="1401" spans="1:11" ht="12.75" customHeight="1">
      <c r="A1401" s="61" t="str">
        <f>"         "&amp;Labels!B75</f>
        <v xml:space="preserve">         Customer 7</v>
      </c>
      <c r="B1401" s="76">
        <f>IF('(Other Computations)'!B192=0,0,Inputs!D227*Inputs!D120*Inputs!H56*Inputs!D14*'GM Alloc Factors'!B23/('(Other Computations)'!B192+'(Other Computations)'!B205))</f>
        <v>0</v>
      </c>
      <c r="C1401" s="76">
        <f>IF('(Other Computations)'!C192=0,0,Inputs!E227*Inputs!E120*Inputs!H56*Inputs!D14*'GM Alloc Factors'!C23/('(Other Computations)'!C192+'(Other Computations)'!C205))</f>
        <v>0</v>
      </c>
      <c r="D1401" s="76">
        <f>IF('(Other Computations)'!D192=0,0,Inputs!F227*Inputs!F120*Inputs!H56*Inputs!D14*'GM Alloc Factors'!D23/('(Other Computations)'!D192+'(Other Computations)'!D205))</f>
        <v>0</v>
      </c>
      <c r="E1401" s="76">
        <f>IF('(Other Computations)'!E192=0,0,Inputs!G227*Inputs!G120*Inputs!H56*Inputs!D14*'GM Alloc Factors'!E23/('(Other Computations)'!E192+'(Other Computations)'!E205))</f>
        <v>0</v>
      </c>
      <c r="F1401" s="43">
        <f t="shared" si="228"/>
        <v>0</v>
      </c>
      <c r="G1401" s="76">
        <f>IF('(Other Computations)'!G192=0,0,Inputs!I227*Inputs!I120*Inputs!H56*Inputs!D14*'GM Alloc Factors'!G23/('(Other Computations)'!G192+'(Other Computations)'!G205))</f>
        <v>0</v>
      </c>
      <c r="H1401" s="76">
        <f>IF('(Other Computations)'!H192=0,0,Inputs!J227*Inputs!J120*Inputs!H56*Inputs!D14*'GM Alloc Factors'!H23/('(Other Computations)'!H192+'(Other Computations)'!H205))</f>
        <v>0</v>
      </c>
      <c r="I1401" s="76">
        <f>IF('(Other Computations)'!I192=0,0,Inputs!K227*Inputs!K120*Inputs!H56*Inputs!D14*'GM Alloc Factors'!I23/('(Other Computations)'!I192+'(Other Computations)'!I205))</f>
        <v>0</v>
      </c>
      <c r="J1401" s="76">
        <f>IF('(Other Computations)'!J192=0,0,Inputs!L227*Inputs!L120*Inputs!H56*Inputs!D14*'GM Alloc Factors'!J23/('(Other Computations)'!J192+'(Other Computations)'!J205))</f>
        <v>0</v>
      </c>
      <c r="K1401" s="43">
        <f t="shared" si="229"/>
        <v>0</v>
      </c>
    </row>
    <row r="1402" spans="1:11" ht="12.75" customHeight="1">
      <c r="A1402" s="61" t="str">
        <f>"         "&amp;Labels!B76</f>
        <v xml:space="preserve">         Customer 8</v>
      </c>
      <c r="B1402" s="76">
        <f>IF('(Other Computations)'!B193=0,0,Inputs!D228*Inputs!D121*Inputs!H57*Inputs!D14*'GM Alloc Factors'!B23/('(Other Computations)'!B193+'(Other Computations)'!B206))</f>
        <v>0</v>
      </c>
      <c r="C1402" s="76">
        <f>IF('(Other Computations)'!C193=0,0,Inputs!E228*Inputs!E121*Inputs!H57*Inputs!D14*'GM Alloc Factors'!C23/('(Other Computations)'!C193+'(Other Computations)'!C206))</f>
        <v>0</v>
      </c>
      <c r="D1402" s="76">
        <f>IF('(Other Computations)'!D193=0,0,Inputs!F228*Inputs!F121*Inputs!H57*Inputs!D14*'GM Alloc Factors'!D23/('(Other Computations)'!D193+'(Other Computations)'!D206))</f>
        <v>0</v>
      </c>
      <c r="E1402" s="76">
        <f>IF('(Other Computations)'!E193=0,0,Inputs!G228*Inputs!G121*Inputs!H57*Inputs!D14*'GM Alloc Factors'!E23/('(Other Computations)'!E193+'(Other Computations)'!E206))</f>
        <v>0</v>
      </c>
      <c r="F1402" s="43">
        <f t="shared" si="228"/>
        <v>0</v>
      </c>
      <c r="G1402" s="76">
        <f>IF('(Other Computations)'!G193=0,0,Inputs!I228*Inputs!I121*Inputs!H57*Inputs!D14*'GM Alloc Factors'!G23/('(Other Computations)'!G193+'(Other Computations)'!G206))</f>
        <v>0</v>
      </c>
      <c r="H1402" s="76">
        <f>IF('(Other Computations)'!H193=0,0,Inputs!J228*Inputs!J121*Inputs!H57*Inputs!D14*'GM Alloc Factors'!H23/('(Other Computations)'!H193+'(Other Computations)'!H206))</f>
        <v>0</v>
      </c>
      <c r="I1402" s="76">
        <f>IF('(Other Computations)'!I193=0,0,Inputs!K228*Inputs!K121*Inputs!H57*Inputs!D14*'GM Alloc Factors'!I23/('(Other Computations)'!I193+'(Other Computations)'!I206))</f>
        <v>0</v>
      </c>
      <c r="J1402" s="76">
        <f>IF('(Other Computations)'!J193=0,0,Inputs!L228*Inputs!L121*Inputs!H57*Inputs!D14*'GM Alloc Factors'!J23/('(Other Computations)'!J193+'(Other Computations)'!J206))</f>
        <v>0</v>
      </c>
      <c r="K1402" s="43">
        <f t="shared" si="229"/>
        <v>0</v>
      </c>
    </row>
    <row r="1403" spans="1:11" ht="12.75" customHeight="1">
      <c r="A1403" s="61" t="str">
        <f>"         "&amp;Labels!B77</f>
        <v xml:space="preserve">         Customer 9</v>
      </c>
      <c r="B1403" s="76">
        <f>IF('(Other Computations)'!B194=0,0,Inputs!D229*Inputs!D122*Inputs!H58*Inputs!D14*'GM Alloc Factors'!B23/('(Other Computations)'!B194+'(Other Computations)'!B207))</f>
        <v>0</v>
      </c>
      <c r="C1403" s="76">
        <f>IF('(Other Computations)'!C194=0,0,Inputs!E229*Inputs!E122*Inputs!H58*Inputs!D14*'GM Alloc Factors'!C23/('(Other Computations)'!C194+'(Other Computations)'!C207))</f>
        <v>0</v>
      </c>
      <c r="D1403" s="76">
        <f>IF('(Other Computations)'!D194=0,0,Inputs!F229*Inputs!F122*Inputs!H58*Inputs!D14*'GM Alloc Factors'!D23/('(Other Computations)'!D194+'(Other Computations)'!D207))</f>
        <v>0</v>
      </c>
      <c r="E1403" s="76">
        <f>IF('(Other Computations)'!E194=0,0,Inputs!G229*Inputs!G122*Inputs!H58*Inputs!D14*'GM Alloc Factors'!E23/('(Other Computations)'!E194+'(Other Computations)'!E207))</f>
        <v>0</v>
      </c>
      <c r="F1403" s="43">
        <f t="shared" si="228"/>
        <v>0</v>
      </c>
      <c r="G1403" s="76">
        <f>IF('(Other Computations)'!G194=0,0,Inputs!I229*Inputs!I122*Inputs!H58*Inputs!D14*'GM Alloc Factors'!G23/('(Other Computations)'!G194+'(Other Computations)'!G207))</f>
        <v>0</v>
      </c>
      <c r="H1403" s="76">
        <f>IF('(Other Computations)'!H194=0,0,Inputs!J229*Inputs!J122*Inputs!H58*Inputs!D14*'GM Alloc Factors'!H23/('(Other Computations)'!H194+'(Other Computations)'!H207))</f>
        <v>0</v>
      </c>
      <c r="I1403" s="76">
        <f>IF('(Other Computations)'!I194=0,0,Inputs!K229*Inputs!K122*Inputs!H58*Inputs!D14*'GM Alloc Factors'!I23/('(Other Computations)'!I194+'(Other Computations)'!I207))</f>
        <v>0</v>
      </c>
      <c r="J1403" s="76">
        <f>IF('(Other Computations)'!J194=0,0,Inputs!L229*Inputs!L122*Inputs!H58*Inputs!D14*'GM Alloc Factors'!J23/('(Other Computations)'!J194+'(Other Computations)'!J207))</f>
        <v>0</v>
      </c>
      <c r="K1403" s="43">
        <f t="shared" si="229"/>
        <v>0</v>
      </c>
    </row>
    <row r="1404" spans="1:11" ht="12.75" customHeight="1">
      <c r="A1404" s="61" t="str">
        <f>"         "&amp;Labels!B78</f>
        <v xml:space="preserve">         Customer 10</v>
      </c>
      <c r="B1404" s="76">
        <f>IF('(Other Computations)'!B195=0,0,Inputs!D230*Inputs!D123*Inputs!H59*Inputs!D14*'GM Alloc Factors'!B23/('(Other Computations)'!B195+'(Other Computations)'!B208))</f>
        <v>0</v>
      </c>
      <c r="C1404" s="76">
        <f>IF('(Other Computations)'!C195=0,0,Inputs!E230*Inputs!E123*Inputs!H59*Inputs!D14*'GM Alloc Factors'!C23/('(Other Computations)'!C195+'(Other Computations)'!C208))</f>
        <v>0</v>
      </c>
      <c r="D1404" s="76">
        <f>IF('(Other Computations)'!D195=0,0,Inputs!F230*Inputs!F123*Inputs!H59*Inputs!D14*'GM Alloc Factors'!D23/('(Other Computations)'!D195+'(Other Computations)'!D208))</f>
        <v>0</v>
      </c>
      <c r="E1404" s="76">
        <f>IF('(Other Computations)'!E195=0,0,Inputs!G230*Inputs!G123*Inputs!H59*Inputs!D14*'GM Alloc Factors'!E23/('(Other Computations)'!E195+'(Other Computations)'!E208))</f>
        <v>0</v>
      </c>
      <c r="F1404" s="43">
        <f t="shared" si="228"/>
        <v>0</v>
      </c>
      <c r="G1404" s="76">
        <f>IF('(Other Computations)'!G195=0,0,Inputs!I230*Inputs!I123*Inputs!H59*Inputs!D14*'GM Alloc Factors'!G23/('(Other Computations)'!G195+'(Other Computations)'!G208))</f>
        <v>0</v>
      </c>
      <c r="H1404" s="76">
        <f>IF('(Other Computations)'!H195=0,0,Inputs!J230*Inputs!J123*Inputs!H59*Inputs!D14*'GM Alloc Factors'!H23/('(Other Computations)'!H195+'(Other Computations)'!H208))</f>
        <v>0</v>
      </c>
      <c r="I1404" s="76">
        <f>IF('(Other Computations)'!I195=0,0,Inputs!K230*Inputs!K123*Inputs!H59*Inputs!D14*'GM Alloc Factors'!I23/('(Other Computations)'!I195+'(Other Computations)'!I208))</f>
        <v>0</v>
      </c>
      <c r="J1404" s="76">
        <f>IF('(Other Computations)'!J195=0,0,Inputs!L230*Inputs!L123*Inputs!H59*Inputs!D14*'GM Alloc Factors'!J23/('(Other Computations)'!J195+'(Other Computations)'!J208))</f>
        <v>0</v>
      </c>
      <c r="K1404" s="43">
        <f t="shared" si="229"/>
        <v>0</v>
      </c>
    </row>
    <row r="1405" spans="1:11" ht="12.75" customHeight="1">
      <c r="A1405" s="61" t="str">
        <f>"         "&amp;Labels!C68</f>
        <v xml:space="preserve">         Total</v>
      </c>
      <c r="B1405" s="84">
        <f>SUM(B1395:B1404)</f>
        <v>0</v>
      </c>
      <c r="C1405" s="84">
        <f>SUM(C1395:C1404)</f>
        <v>0</v>
      </c>
      <c r="D1405" s="84">
        <f>SUM(D1395:D1404)</f>
        <v>0</v>
      </c>
      <c r="E1405" s="84">
        <f>SUM(E1395:E1404)</f>
        <v>0</v>
      </c>
      <c r="F1405" s="43">
        <f t="shared" si="228"/>
        <v>0</v>
      </c>
      <c r="G1405" s="84">
        <f>SUM(G1395:G1404)</f>
        <v>0</v>
      </c>
      <c r="H1405" s="84">
        <f>SUM(H1395:H1404)</f>
        <v>0</v>
      </c>
      <c r="I1405" s="84">
        <f>SUM(I1395:I1404)</f>
        <v>0</v>
      </c>
      <c r="J1405" s="84">
        <f>SUM(J1395:J1404)</f>
        <v>0</v>
      </c>
      <c r="K1405" s="43">
        <f t="shared" si="229"/>
        <v>0</v>
      </c>
    </row>
    <row r="1406" spans="1:11" ht="12.75" customHeight="1">
      <c r="A1406" s="61" t="str">
        <f>"      "&amp;Labels!B90</f>
        <v xml:space="preserve">      Q 6</v>
      </c>
      <c r="B1406" s="84"/>
      <c r="C1406" s="84"/>
      <c r="D1406" s="84"/>
      <c r="E1406" s="84"/>
      <c r="F1406" s="43"/>
      <c r="G1406" s="84"/>
      <c r="H1406" s="84"/>
      <c r="I1406" s="84"/>
      <c r="J1406" s="84"/>
      <c r="K1406" s="43"/>
    </row>
    <row r="1407" spans="1:11" ht="12.75" customHeight="1">
      <c r="A1407" s="61" t="str">
        <f>"         "&amp;Labels!B69</f>
        <v xml:space="preserve">         Customer 1</v>
      </c>
      <c r="B1407" s="76">
        <f>IF('(Other Computations)'!B186=0,0,Inputs!D221*Inputs!D114*Inputs!I50*Inputs!D14*'GM Alloc Factors'!B24/('(Other Computations)'!B186+'(Other Computations)'!B199))</f>
        <v>0</v>
      </c>
      <c r="C1407" s="76">
        <f>IF('(Other Computations)'!C186=0,0,Inputs!E221*Inputs!E114*Inputs!I50*Inputs!D14*'GM Alloc Factors'!C24/('(Other Computations)'!C186+'(Other Computations)'!C199))</f>
        <v>0</v>
      </c>
      <c r="D1407" s="76">
        <f>IF('(Other Computations)'!D186=0,0,Inputs!F221*Inputs!F114*Inputs!I50*Inputs!D14*'GM Alloc Factors'!D24/('(Other Computations)'!D186+'(Other Computations)'!D199))</f>
        <v>0</v>
      </c>
      <c r="E1407" s="76">
        <f>IF('(Other Computations)'!E186=0,0,Inputs!G221*Inputs!G114*Inputs!I50*Inputs!D14*'GM Alloc Factors'!E24/('(Other Computations)'!E186+'(Other Computations)'!E199))</f>
        <v>0</v>
      </c>
      <c r="F1407" s="43">
        <f t="shared" ref="F1407:F1417" si="230">SUM(B1407:E1407)</f>
        <v>0</v>
      </c>
      <c r="G1407" s="76">
        <f>IF('(Other Computations)'!G186=0,0,Inputs!I221*Inputs!I114*Inputs!I50*Inputs!D14*'GM Alloc Factors'!G24/('(Other Computations)'!G186+'(Other Computations)'!G199))</f>
        <v>0</v>
      </c>
      <c r="H1407" s="76">
        <f>IF('(Other Computations)'!H186=0,0,Inputs!J221*Inputs!J114*Inputs!I50*Inputs!D14*'GM Alloc Factors'!H24/('(Other Computations)'!H186+'(Other Computations)'!H199))</f>
        <v>0</v>
      </c>
      <c r="I1407" s="76">
        <f>IF('(Other Computations)'!I186=0,0,Inputs!K221*Inputs!K114*Inputs!I50*Inputs!D14*'GM Alloc Factors'!I24/('(Other Computations)'!I186+'(Other Computations)'!I199))</f>
        <v>0</v>
      </c>
      <c r="J1407" s="76">
        <f>IF('(Other Computations)'!J186=0,0,Inputs!L221*Inputs!L114*Inputs!I50*Inputs!D14*'GM Alloc Factors'!J24/('(Other Computations)'!J186+'(Other Computations)'!J199))</f>
        <v>0</v>
      </c>
      <c r="K1407" s="43">
        <f t="shared" ref="K1407:K1417" si="231">SUM(G1407:J1407)</f>
        <v>0</v>
      </c>
    </row>
    <row r="1408" spans="1:11" ht="12.75" customHeight="1">
      <c r="A1408" s="61" t="str">
        <f>"         "&amp;Labels!B70</f>
        <v xml:space="preserve">         Customer 2</v>
      </c>
      <c r="B1408" s="76">
        <f>IF('(Other Computations)'!B187=0,0,Inputs!D222*Inputs!D115*Inputs!I51*Inputs!D14*'GM Alloc Factors'!B24/('(Other Computations)'!B187+'(Other Computations)'!B200))</f>
        <v>0</v>
      </c>
      <c r="C1408" s="76">
        <f>IF('(Other Computations)'!C187=0,0,Inputs!E222*Inputs!E115*Inputs!I51*Inputs!D14*'GM Alloc Factors'!C24/('(Other Computations)'!C187+'(Other Computations)'!C200))</f>
        <v>0</v>
      </c>
      <c r="D1408" s="76">
        <f>IF('(Other Computations)'!D187=0,0,Inputs!F222*Inputs!F115*Inputs!I51*Inputs!D14*'GM Alloc Factors'!D24/('(Other Computations)'!D187+'(Other Computations)'!D200))</f>
        <v>0</v>
      </c>
      <c r="E1408" s="76">
        <f>IF('(Other Computations)'!E187=0,0,Inputs!G222*Inputs!G115*Inputs!I51*Inputs!D14*'GM Alloc Factors'!E24/('(Other Computations)'!E187+'(Other Computations)'!E200))</f>
        <v>0</v>
      </c>
      <c r="F1408" s="43">
        <f t="shared" si="230"/>
        <v>0</v>
      </c>
      <c r="G1408" s="76">
        <f>IF('(Other Computations)'!G187=0,0,Inputs!I222*Inputs!I115*Inputs!I51*Inputs!D14*'GM Alloc Factors'!G24/('(Other Computations)'!G187+'(Other Computations)'!G200))</f>
        <v>0</v>
      </c>
      <c r="H1408" s="76">
        <f>IF('(Other Computations)'!H187=0,0,Inputs!J222*Inputs!J115*Inputs!I51*Inputs!D14*'GM Alloc Factors'!H24/('(Other Computations)'!H187+'(Other Computations)'!H200))</f>
        <v>0</v>
      </c>
      <c r="I1408" s="76">
        <f>IF('(Other Computations)'!I187=0,0,Inputs!K222*Inputs!K115*Inputs!I51*Inputs!D14*'GM Alloc Factors'!I24/('(Other Computations)'!I187+'(Other Computations)'!I200))</f>
        <v>0</v>
      </c>
      <c r="J1408" s="76">
        <f>IF('(Other Computations)'!J187=0,0,Inputs!L222*Inputs!L115*Inputs!I51*Inputs!D14*'GM Alloc Factors'!J24/('(Other Computations)'!J187+'(Other Computations)'!J200))</f>
        <v>0</v>
      </c>
      <c r="K1408" s="43">
        <f t="shared" si="231"/>
        <v>0</v>
      </c>
    </row>
    <row r="1409" spans="1:11" ht="12.75" customHeight="1">
      <c r="A1409" s="61" t="str">
        <f>"         "&amp;Labels!B71</f>
        <v xml:space="preserve">         Customer 3</v>
      </c>
      <c r="B1409" s="76">
        <f>IF('(Other Computations)'!B188=0,0,Inputs!D223*Inputs!D116*Inputs!I52*Inputs!D14*'GM Alloc Factors'!B24/('(Other Computations)'!B188+'(Other Computations)'!B201))</f>
        <v>0</v>
      </c>
      <c r="C1409" s="76">
        <f>IF('(Other Computations)'!C188=0,0,Inputs!E223*Inputs!E116*Inputs!I52*Inputs!D14*'GM Alloc Factors'!C24/('(Other Computations)'!C188+'(Other Computations)'!C201))</f>
        <v>0</v>
      </c>
      <c r="D1409" s="76">
        <f>IF('(Other Computations)'!D188=0,0,Inputs!F223*Inputs!F116*Inputs!I52*Inputs!D14*'GM Alloc Factors'!D24/('(Other Computations)'!D188+'(Other Computations)'!D201))</f>
        <v>0</v>
      </c>
      <c r="E1409" s="76">
        <f>IF('(Other Computations)'!E188=0,0,Inputs!G223*Inputs!G116*Inputs!I52*Inputs!D14*'GM Alloc Factors'!E24/('(Other Computations)'!E188+'(Other Computations)'!E201))</f>
        <v>0</v>
      </c>
      <c r="F1409" s="43">
        <f t="shared" si="230"/>
        <v>0</v>
      </c>
      <c r="G1409" s="76">
        <f>IF('(Other Computations)'!G188=0,0,Inputs!I223*Inputs!I116*Inputs!I52*Inputs!D14*'GM Alloc Factors'!G24/('(Other Computations)'!G188+'(Other Computations)'!G201))</f>
        <v>0</v>
      </c>
      <c r="H1409" s="76">
        <f>IF('(Other Computations)'!H188=0,0,Inputs!J223*Inputs!J116*Inputs!I52*Inputs!D14*'GM Alloc Factors'!H24/('(Other Computations)'!H188+'(Other Computations)'!H201))</f>
        <v>0</v>
      </c>
      <c r="I1409" s="76">
        <f>IF('(Other Computations)'!I188=0,0,Inputs!K223*Inputs!K116*Inputs!I52*Inputs!D14*'GM Alloc Factors'!I24/('(Other Computations)'!I188+'(Other Computations)'!I201))</f>
        <v>0</v>
      </c>
      <c r="J1409" s="76">
        <f>IF('(Other Computations)'!J188=0,0,Inputs!L223*Inputs!L116*Inputs!I52*Inputs!D14*'GM Alloc Factors'!J24/('(Other Computations)'!J188+'(Other Computations)'!J201))</f>
        <v>0</v>
      </c>
      <c r="K1409" s="43">
        <f t="shared" si="231"/>
        <v>0</v>
      </c>
    </row>
    <row r="1410" spans="1:11" ht="12.75" customHeight="1">
      <c r="A1410" s="61" t="str">
        <f>"         "&amp;Labels!B72</f>
        <v xml:space="preserve">         Customer 4</v>
      </c>
      <c r="B1410" s="76">
        <f>IF('(Other Computations)'!B189=0,0,Inputs!D224*Inputs!D117*Inputs!I53*Inputs!D14*'GM Alloc Factors'!B24/('(Other Computations)'!B189+'(Other Computations)'!B202))</f>
        <v>0</v>
      </c>
      <c r="C1410" s="76">
        <f>IF('(Other Computations)'!C189=0,0,Inputs!E224*Inputs!E117*Inputs!I53*Inputs!D14*'GM Alloc Factors'!C24/('(Other Computations)'!C189+'(Other Computations)'!C202))</f>
        <v>0</v>
      </c>
      <c r="D1410" s="76">
        <f>IF('(Other Computations)'!D189=0,0,Inputs!F224*Inputs!F117*Inputs!I53*Inputs!D14*'GM Alloc Factors'!D24/('(Other Computations)'!D189+'(Other Computations)'!D202))</f>
        <v>0</v>
      </c>
      <c r="E1410" s="76">
        <f>IF('(Other Computations)'!E189=0,0,Inputs!G224*Inputs!G117*Inputs!I53*Inputs!D14*'GM Alloc Factors'!E24/('(Other Computations)'!E189+'(Other Computations)'!E202))</f>
        <v>0</v>
      </c>
      <c r="F1410" s="43">
        <f t="shared" si="230"/>
        <v>0</v>
      </c>
      <c r="G1410" s="76">
        <f>IF('(Other Computations)'!G189=0,0,Inputs!I224*Inputs!I117*Inputs!I53*Inputs!D14*'GM Alloc Factors'!G24/('(Other Computations)'!G189+'(Other Computations)'!G202))</f>
        <v>0</v>
      </c>
      <c r="H1410" s="76">
        <f>IF('(Other Computations)'!H189=0,0,Inputs!J224*Inputs!J117*Inputs!I53*Inputs!D14*'GM Alloc Factors'!H24/('(Other Computations)'!H189+'(Other Computations)'!H202))</f>
        <v>0</v>
      </c>
      <c r="I1410" s="76">
        <f>IF('(Other Computations)'!I189=0,0,Inputs!K224*Inputs!K117*Inputs!I53*Inputs!D14*'GM Alloc Factors'!I24/('(Other Computations)'!I189+'(Other Computations)'!I202))</f>
        <v>0</v>
      </c>
      <c r="J1410" s="76">
        <f>IF('(Other Computations)'!J189=0,0,Inputs!L224*Inputs!L117*Inputs!I53*Inputs!D14*'GM Alloc Factors'!J24/('(Other Computations)'!J189+'(Other Computations)'!J202))</f>
        <v>0</v>
      </c>
      <c r="K1410" s="43">
        <f t="shared" si="231"/>
        <v>0</v>
      </c>
    </row>
    <row r="1411" spans="1:11" ht="12.75" customHeight="1">
      <c r="A1411" s="61" t="str">
        <f>"         "&amp;Labels!B73</f>
        <v xml:space="preserve">         Customer 5</v>
      </c>
      <c r="B1411" s="76">
        <f>IF('(Other Computations)'!B190=0,0,Inputs!D225*Inputs!D118*Inputs!I54*Inputs!D14*'GM Alloc Factors'!B24/('(Other Computations)'!B190+'(Other Computations)'!B203))</f>
        <v>0</v>
      </c>
      <c r="C1411" s="76">
        <f>IF('(Other Computations)'!C190=0,0,Inputs!E225*Inputs!E118*Inputs!I54*Inputs!D14*'GM Alloc Factors'!C24/('(Other Computations)'!C190+'(Other Computations)'!C203))</f>
        <v>0</v>
      </c>
      <c r="D1411" s="76">
        <f>IF('(Other Computations)'!D190=0,0,Inputs!F225*Inputs!F118*Inputs!I54*Inputs!D14*'GM Alloc Factors'!D24/('(Other Computations)'!D190+'(Other Computations)'!D203))</f>
        <v>0</v>
      </c>
      <c r="E1411" s="76">
        <f>IF('(Other Computations)'!E190=0,0,Inputs!G225*Inputs!G118*Inputs!I54*Inputs!D14*'GM Alloc Factors'!E24/('(Other Computations)'!E190+'(Other Computations)'!E203))</f>
        <v>0</v>
      </c>
      <c r="F1411" s="43">
        <f t="shared" si="230"/>
        <v>0</v>
      </c>
      <c r="G1411" s="76">
        <f>IF('(Other Computations)'!G190=0,0,Inputs!I225*Inputs!I118*Inputs!I54*Inputs!D14*'GM Alloc Factors'!G24/('(Other Computations)'!G190+'(Other Computations)'!G203))</f>
        <v>0</v>
      </c>
      <c r="H1411" s="76">
        <f>IF('(Other Computations)'!H190=0,0,Inputs!J225*Inputs!J118*Inputs!I54*Inputs!D14*'GM Alloc Factors'!H24/('(Other Computations)'!H190+'(Other Computations)'!H203))</f>
        <v>0</v>
      </c>
      <c r="I1411" s="76">
        <f>IF('(Other Computations)'!I190=0,0,Inputs!K225*Inputs!K118*Inputs!I54*Inputs!D14*'GM Alloc Factors'!I24/('(Other Computations)'!I190+'(Other Computations)'!I203))</f>
        <v>0</v>
      </c>
      <c r="J1411" s="76">
        <f>IF('(Other Computations)'!J190=0,0,Inputs!L225*Inputs!L118*Inputs!I54*Inputs!D14*'GM Alloc Factors'!J24/('(Other Computations)'!J190+'(Other Computations)'!J203))</f>
        <v>0</v>
      </c>
      <c r="K1411" s="43">
        <f t="shared" si="231"/>
        <v>0</v>
      </c>
    </row>
    <row r="1412" spans="1:11" ht="12.75" customHeight="1">
      <c r="A1412" s="61" t="str">
        <f>"         "&amp;Labels!B74</f>
        <v xml:space="preserve">         Customer 6</v>
      </c>
      <c r="B1412" s="76">
        <f>IF('(Other Computations)'!B191=0,0,Inputs!D226*Inputs!D119*Inputs!I55*Inputs!D14*'GM Alloc Factors'!B24/('(Other Computations)'!B191+'(Other Computations)'!B204))</f>
        <v>0</v>
      </c>
      <c r="C1412" s="76">
        <f>IF('(Other Computations)'!C191=0,0,Inputs!E226*Inputs!E119*Inputs!I55*Inputs!D14*'GM Alloc Factors'!C24/('(Other Computations)'!C191+'(Other Computations)'!C204))</f>
        <v>0</v>
      </c>
      <c r="D1412" s="76">
        <f>IF('(Other Computations)'!D191=0,0,Inputs!F226*Inputs!F119*Inputs!I55*Inputs!D14*'GM Alloc Factors'!D24/('(Other Computations)'!D191+'(Other Computations)'!D204))</f>
        <v>0</v>
      </c>
      <c r="E1412" s="76">
        <f>IF('(Other Computations)'!E191=0,0,Inputs!G226*Inputs!G119*Inputs!I55*Inputs!D14*'GM Alloc Factors'!E24/('(Other Computations)'!E191+'(Other Computations)'!E204))</f>
        <v>0</v>
      </c>
      <c r="F1412" s="43">
        <f t="shared" si="230"/>
        <v>0</v>
      </c>
      <c r="G1412" s="76">
        <f>IF('(Other Computations)'!G191=0,0,Inputs!I226*Inputs!I119*Inputs!I55*Inputs!D14*'GM Alloc Factors'!G24/('(Other Computations)'!G191+'(Other Computations)'!G204))</f>
        <v>0</v>
      </c>
      <c r="H1412" s="76">
        <f>IF('(Other Computations)'!H191=0,0,Inputs!J226*Inputs!J119*Inputs!I55*Inputs!D14*'GM Alloc Factors'!H24/('(Other Computations)'!H191+'(Other Computations)'!H204))</f>
        <v>0</v>
      </c>
      <c r="I1412" s="76">
        <f>IF('(Other Computations)'!I191=0,0,Inputs!K226*Inputs!K119*Inputs!I55*Inputs!D14*'GM Alloc Factors'!I24/('(Other Computations)'!I191+'(Other Computations)'!I204))</f>
        <v>0</v>
      </c>
      <c r="J1412" s="76">
        <f>IF('(Other Computations)'!J191=0,0,Inputs!L226*Inputs!L119*Inputs!I55*Inputs!D14*'GM Alloc Factors'!J24/('(Other Computations)'!J191+'(Other Computations)'!J204))</f>
        <v>0</v>
      </c>
      <c r="K1412" s="43">
        <f t="shared" si="231"/>
        <v>0</v>
      </c>
    </row>
    <row r="1413" spans="1:11" ht="12.75" customHeight="1">
      <c r="A1413" s="61" t="str">
        <f>"         "&amp;Labels!B75</f>
        <v xml:space="preserve">         Customer 7</v>
      </c>
      <c r="B1413" s="76">
        <f>IF('(Other Computations)'!B192=0,0,Inputs!D227*Inputs!D120*Inputs!I56*Inputs!D14*'GM Alloc Factors'!B24/('(Other Computations)'!B192+'(Other Computations)'!B205))</f>
        <v>0</v>
      </c>
      <c r="C1413" s="76">
        <f>IF('(Other Computations)'!C192=0,0,Inputs!E227*Inputs!E120*Inputs!I56*Inputs!D14*'GM Alloc Factors'!C24/('(Other Computations)'!C192+'(Other Computations)'!C205))</f>
        <v>0</v>
      </c>
      <c r="D1413" s="76">
        <f>IF('(Other Computations)'!D192=0,0,Inputs!F227*Inputs!F120*Inputs!I56*Inputs!D14*'GM Alloc Factors'!D24/('(Other Computations)'!D192+'(Other Computations)'!D205))</f>
        <v>0</v>
      </c>
      <c r="E1413" s="76">
        <f>IF('(Other Computations)'!E192=0,0,Inputs!G227*Inputs!G120*Inputs!I56*Inputs!D14*'GM Alloc Factors'!E24/('(Other Computations)'!E192+'(Other Computations)'!E205))</f>
        <v>0</v>
      </c>
      <c r="F1413" s="43">
        <f t="shared" si="230"/>
        <v>0</v>
      </c>
      <c r="G1413" s="76">
        <f>IF('(Other Computations)'!G192=0,0,Inputs!I227*Inputs!I120*Inputs!I56*Inputs!D14*'GM Alloc Factors'!G24/('(Other Computations)'!G192+'(Other Computations)'!G205))</f>
        <v>0</v>
      </c>
      <c r="H1413" s="76">
        <f>IF('(Other Computations)'!H192=0,0,Inputs!J227*Inputs!J120*Inputs!I56*Inputs!D14*'GM Alloc Factors'!H24/('(Other Computations)'!H192+'(Other Computations)'!H205))</f>
        <v>0</v>
      </c>
      <c r="I1413" s="76">
        <f>IF('(Other Computations)'!I192=0,0,Inputs!K227*Inputs!K120*Inputs!I56*Inputs!D14*'GM Alloc Factors'!I24/('(Other Computations)'!I192+'(Other Computations)'!I205))</f>
        <v>0</v>
      </c>
      <c r="J1413" s="76">
        <f>IF('(Other Computations)'!J192=0,0,Inputs!L227*Inputs!L120*Inputs!I56*Inputs!D14*'GM Alloc Factors'!J24/('(Other Computations)'!J192+'(Other Computations)'!J205))</f>
        <v>0</v>
      </c>
      <c r="K1413" s="43">
        <f t="shared" si="231"/>
        <v>0</v>
      </c>
    </row>
    <row r="1414" spans="1:11" ht="12.75" customHeight="1">
      <c r="A1414" s="61" t="str">
        <f>"         "&amp;Labels!B76</f>
        <v xml:space="preserve">         Customer 8</v>
      </c>
      <c r="B1414" s="76">
        <f>IF('(Other Computations)'!B193=0,0,Inputs!D228*Inputs!D121*Inputs!I57*Inputs!D14*'GM Alloc Factors'!B24/('(Other Computations)'!B193+'(Other Computations)'!B206))</f>
        <v>0</v>
      </c>
      <c r="C1414" s="76">
        <f>IF('(Other Computations)'!C193=0,0,Inputs!E228*Inputs!E121*Inputs!I57*Inputs!D14*'GM Alloc Factors'!C24/('(Other Computations)'!C193+'(Other Computations)'!C206))</f>
        <v>0</v>
      </c>
      <c r="D1414" s="76">
        <f>IF('(Other Computations)'!D193=0,0,Inputs!F228*Inputs!F121*Inputs!I57*Inputs!D14*'GM Alloc Factors'!D24/('(Other Computations)'!D193+'(Other Computations)'!D206))</f>
        <v>0</v>
      </c>
      <c r="E1414" s="76">
        <f>IF('(Other Computations)'!E193=0,0,Inputs!G228*Inputs!G121*Inputs!I57*Inputs!D14*'GM Alloc Factors'!E24/('(Other Computations)'!E193+'(Other Computations)'!E206))</f>
        <v>0</v>
      </c>
      <c r="F1414" s="43">
        <f t="shared" si="230"/>
        <v>0</v>
      </c>
      <c r="G1414" s="76">
        <f>IF('(Other Computations)'!G193=0,0,Inputs!I228*Inputs!I121*Inputs!I57*Inputs!D14*'GM Alloc Factors'!G24/('(Other Computations)'!G193+'(Other Computations)'!G206))</f>
        <v>0</v>
      </c>
      <c r="H1414" s="76">
        <f>IF('(Other Computations)'!H193=0,0,Inputs!J228*Inputs!J121*Inputs!I57*Inputs!D14*'GM Alloc Factors'!H24/('(Other Computations)'!H193+'(Other Computations)'!H206))</f>
        <v>0</v>
      </c>
      <c r="I1414" s="76">
        <f>IF('(Other Computations)'!I193=0,0,Inputs!K228*Inputs!K121*Inputs!I57*Inputs!D14*'GM Alloc Factors'!I24/('(Other Computations)'!I193+'(Other Computations)'!I206))</f>
        <v>0</v>
      </c>
      <c r="J1414" s="76">
        <f>IF('(Other Computations)'!J193=0,0,Inputs!L228*Inputs!L121*Inputs!I57*Inputs!D14*'GM Alloc Factors'!J24/('(Other Computations)'!J193+'(Other Computations)'!J206))</f>
        <v>0</v>
      </c>
      <c r="K1414" s="43">
        <f t="shared" si="231"/>
        <v>0</v>
      </c>
    </row>
    <row r="1415" spans="1:11" ht="12.75" customHeight="1">
      <c r="A1415" s="61" t="str">
        <f>"         "&amp;Labels!B77</f>
        <v xml:space="preserve">         Customer 9</v>
      </c>
      <c r="B1415" s="76">
        <f>IF('(Other Computations)'!B194=0,0,Inputs!D229*Inputs!D122*Inputs!I58*Inputs!D14*'GM Alloc Factors'!B24/('(Other Computations)'!B194+'(Other Computations)'!B207))</f>
        <v>0</v>
      </c>
      <c r="C1415" s="76">
        <f>IF('(Other Computations)'!C194=0,0,Inputs!E229*Inputs!E122*Inputs!I58*Inputs!D14*'GM Alloc Factors'!C24/('(Other Computations)'!C194+'(Other Computations)'!C207))</f>
        <v>0</v>
      </c>
      <c r="D1415" s="76">
        <f>IF('(Other Computations)'!D194=0,0,Inputs!F229*Inputs!F122*Inputs!I58*Inputs!D14*'GM Alloc Factors'!D24/('(Other Computations)'!D194+'(Other Computations)'!D207))</f>
        <v>0</v>
      </c>
      <c r="E1415" s="76">
        <f>IF('(Other Computations)'!E194=0,0,Inputs!G229*Inputs!G122*Inputs!I58*Inputs!D14*'GM Alloc Factors'!E24/('(Other Computations)'!E194+'(Other Computations)'!E207))</f>
        <v>0</v>
      </c>
      <c r="F1415" s="43">
        <f t="shared" si="230"/>
        <v>0</v>
      </c>
      <c r="G1415" s="76">
        <f>IF('(Other Computations)'!G194=0,0,Inputs!I229*Inputs!I122*Inputs!I58*Inputs!D14*'GM Alloc Factors'!G24/('(Other Computations)'!G194+'(Other Computations)'!G207))</f>
        <v>0</v>
      </c>
      <c r="H1415" s="76">
        <f>IF('(Other Computations)'!H194=0,0,Inputs!J229*Inputs!J122*Inputs!I58*Inputs!D14*'GM Alloc Factors'!H24/('(Other Computations)'!H194+'(Other Computations)'!H207))</f>
        <v>0</v>
      </c>
      <c r="I1415" s="76">
        <f>IF('(Other Computations)'!I194=0,0,Inputs!K229*Inputs!K122*Inputs!I58*Inputs!D14*'GM Alloc Factors'!I24/('(Other Computations)'!I194+'(Other Computations)'!I207))</f>
        <v>0</v>
      </c>
      <c r="J1415" s="76">
        <f>IF('(Other Computations)'!J194=0,0,Inputs!L229*Inputs!L122*Inputs!I58*Inputs!D14*'GM Alloc Factors'!J24/('(Other Computations)'!J194+'(Other Computations)'!J207))</f>
        <v>0</v>
      </c>
      <c r="K1415" s="43">
        <f t="shared" si="231"/>
        <v>0</v>
      </c>
    </row>
    <row r="1416" spans="1:11" ht="12.75" customHeight="1">
      <c r="A1416" s="61" t="str">
        <f>"         "&amp;Labels!B78</f>
        <v xml:space="preserve">         Customer 10</v>
      </c>
      <c r="B1416" s="76">
        <f>IF('(Other Computations)'!B195=0,0,Inputs!D230*Inputs!D123*Inputs!I59*Inputs!D14*'GM Alloc Factors'!B24/('(Other Computations)'!B195+'(Other Computations)'!B208))</f>
        <v>0</v>
      </c>
      <c r="C1416" s="76">
        <f>IF('(Other Computations)'!C195=0,0,Inputs!E230*Inputs!E123*Inputs!I59*Inputs!D14*'GM Alloc Factors'!C24/('(Other Computations)'!C195+'(Other Computations)'!C208))</f>
        <v>0</v>
      </c>
      <c r="D1416" s="76">
        <f>IF('(Other Computations)'!D195=0,0,Inputs!F230*Inputs!F123*Inputs!I59*Inputs!D14*'GM Alloc Factors'!D24/('(Other Computations)'!D195+'(Other Computations)'!D208))</f>
        <v>0</v>
      </c>
      <c r="E1416" s="76">
        <f>IF('(Other Computations)'!E195=0,0,Inputs!G230*Inputs!G123*Inputs!I59*Inputs!D14*'GM Alloc Factors'!E24/('(Other Computations)'!E195+'(Other Computations)'!E208))</f>
        <v>0</v>
      </c>
      <c r="F1416" s="43">
        <f t="shared" si="230"/>
        <v>0</v>
      </c>
      <c r="G1416" s="76">
        <f>IF('(Other Computations)'!G195=0,0,Inputs!I230*Inputs!I123*Inputs!I59*Inputs!D14*'GM Alloc Factors'!G24/('(Other Computations)'!G195+'(Other Computations)'!G208))</f>
        <v>0</v>
      </c>
      <c r="H1416" s="76">
        <f>IF('(Other Computations)'!H195=0,0,Inputs!J230*Inputs!J123*Inputs!I59*Inputs!D14*'GM Alloc Factors'!H24/('(Other Computations)'!H195+'(Other Computations)'!H208))</f>
        <v>0</v>
      </c>
      <c r="I1416" s="76">
        <f>IF('(Other Computations)'!I195=0,0,Inputs!K230*Inputs!K123*Inputs!I59*Inputs!D14*'GM Alloc Factors'!I24/('(Other Computations)'!I195+'(Other Computations)'!I208))</f>
        <v>0</v>
      </c>
      <c r="J1416" s="76">
        <f>IF('(Other Computations)'!J195=0,0,Inputs!L230*Inputs!L123*Inputs!I59*Inputs!D14*'GM Alloc Factors'!J24/('(Other Computations)'!J195+'(Other Computations)'!J208))</f>
        <v>0</v>
      </c>
      <c r="K1416" s="43">
        <f t="shared" si="231"/>
        <v>0</v>
      </c>
    </row>
    <row r="1417" spans="1:11" ht="12.75" customHeight="1">
      <c r="A1417" s="61" t="str">
        <f>"         "&amp;Labels!C68</f>
        <v xml:space="preserve">         Total</v>
      </c>
      <c r="B1417" s="84">
        <f>SUM(B1407:B1416)</f>
        <v>0</v>
      </c>
      <c r="C1417" s="84">
        <f>SUM(C1407:C1416)</f>
        <v>0</v>
      </c>
      <c r="D1417" s="84">
        <f>SUM(D1407:D1416)</f>
        <v>0</v>
      </c>
      <c r="E1417" s="84">
        <f>SUM(E1407:E1416)</f>
        <v>0</v>
      </c>
      <c r="F1417" s="43">
        <f t="shared" si="230"/>
        <v>0</v>
      </c>
      <c r="G1417" s="84">
        <f>SUM(G1407:G1416)</f>
        <v>0</v>
      </c>
      <c r="H1417" s="84">
        <f>SUM(H1407:H1416)</f>
        <v>0</v>
      </c>
      <c r="I1417" s="84">
        <f>SUM(I1407:I1416)</f>
        <v>0</v>
      </c>
      <c r="J1417" s="84">
        <f>SUM(J1407:J1416)</f>
        <v>0</v>
      </c>
      <c r="K1417" s="43">
        <f t="shared" si="231"/>
        <v>0</v>
      </c>
    </row>
    <row r="1418" spans="1:11" ht="12.75" customHeight="1">
      <c r="A1418" s="61" t="str">
        <f>"      "&amp;Labels!B91</f>
        <v xml:space="preserve">      Q 7</v>
      </c>
      <c r="B1418" s="84"/>
      <c r="C1418" s="84"/>
      <c r="D1418" s="84"/>
      <c r="E1418" s="84"/>
      <c r="F1418" s="43"/>
      <c r="G1418" s="84"/>
      <c r="H1418" s="84"/>
      <c r="I1418" s="84"/>
      <c r="J1418" s="84"/>
      <c r="K1418" s="43"/>
    </row>
    <row r="1419" spans="1:11" ht="12.75" customHeight="1">
      <c r="A1419" s="61" t="str">
        <f>"         "&amp;Labels!B69</f>
        <v xml:space="preserve">         Customer 1</v>
      </c>
      <c r="B1419" s="76">
        <f>IF('(Other Computations)'!B186=0,0,Inputs!D221*Inputs!D114*Inputs!J50*Inputs!D14*'GM Alloc Factors'!B25/('(Other Computations)'!B186+'(Other Computations)'!B199))</f>
        <v>0</v>
      </c>
      <c r="C1419" s="76">
        <f>IF('(Other Computations)'!C186=0,0,Inputs!E221*Inputs!E114*Inputs!J50*Inputs!D14*'GM Alloc Factors'!C25/('(Other Computations)'!C186+'(Other Computations)'!C199))</f>
        <v>0</v>
      </c>
      <c r="D1419" s="76">
        <f>IF('(Other Computations)'!D186=0,0,Inputs!F221*Inputs!F114*Inputs!J50*Inputs!D14*'GM Alloc Factors'!D25/('(Other Computations)'!D186+'(Other Computations)'!D199))</f>
        <v>0</v>
      </c>
      <c r="E1419" s="76">
        <f>IF('(Other Computations)'!E186=0,0,Inputs!G221*Inputs!G114*Inputs!J50*Inputs!D14*'GM Alloc Factors'!E25/('(Other Computations)'!E186+'(Other Computations)'!E199))</f>
        <v>0</v>
      </c>
      <c r="F1419" s="43">
        <f t="shared" ref="F1419:F1429" si="232">SUM(B1419:E1419)</f>
        <v>0</v>
      </c>
      <c r="G1419" s="76">
        <f>IF('(Other Computations)'!G186=0,0,Inputs!I221*Inputs!I114*Inputs!J50*Inputs!D14*'GM Alloc Factors'!G25/('(Other Computations)'!G186+'(Other Computations)'!G199))</f>
        <v>0</v>
      </c>
      <c r="H1419" s="76">
        <f>IF('(Other Computations)'!H186=0,0,Inputs!J221*Inputs!J114*Inputs!J50*Inputs!D14*'GM Alloc Factors'!H25/('(Other Computations)'!H186+'(Other Computations)'!H199))</f>
        <v>0</v>
      </c>
      <c r="I1419" s="76">
        <f>IF('(Other Computations)'!I186=0,0,Inputs!K221*Inputs!K114*Inputs!J50*Inputs!D14*'GM Alloc Factors'!I25/('(Other Computations)'!I186+'(Other Computations)'!I199))</f>
        <v>0</v>
      </c>
      <c r="J1419" s="76">
        <f>IF('(Other Computations)'!J186=0,0,Inputs!L221*Inputs!L114*Inputs!J50*Inputs!D14*'GM Alloc Factors'!J25/('(Other Computations)'!J186+'(Other Computations)'!J199))</f>
        <v>0</v>
      </c>
      <c r="K1419" s="43">
        <f t="shared" ref="K1419:K1429" si="233">SUM(G1419:J1419)</f>
        <v>0</v>
      </c>
    </row>
    <row r="1420" spans="1:11" ht="12.75" customHeight="1">
      <c r="A1420" s="61" t="str">
        <f>"         "&amp;Labels!B70</f>
        <v xml:space="preserve">         Customer 2</v>
      </c>
      <c r="B1420" s="76">
        <f>IF('(Other Computations)'!B187=0,0,Inputs!D222*Inputs!D115*Inputs!J51*Inputs!D14*'GM Alloc Factors'!B25/('(Other Computations)'!B187+'(Other Computations)'!B200))</f>
        <v>0</v>
      </c>
      <c r="C1420" s="76">
        <f>IF('(Other Computations)'!C187=0,0,Inputs!E222*Inputs!E115*Inputs!J51*Inputs!D14*'GM Alloc Factors'!C25/('(Other Computations)'!C187+'(Other Computations)'!C200))</f>
        <v>0</v>
      </c>
      <c r="D1420" s="76">
        <f>IF('(Other Computations)'!D187=0,0,Inputs!F222*Inputs!F115*Inputs!J51*Inputs!D14*'GM Alloc Factors'!D25/('(Other Computations)'!D187+'(Other Computations)'!D200))</f>
        <v>0</v>
      </c>
      <c r="E1420" s="76">
        <f>IF('(Other Computations)'!E187=0,0,Inputs!G222*Inputs!G115*Inputs!J51*Inputs!D14*'GM Alloc Factors'!E25/('(Other Computations)'!E187+'(Other Computations)'!E200))</f>
        <v>0</v>
      </c>
      <c r="F1420" s="43">
        <f t="shared" si="232"/>
        <v>0</v>
      </c>
      <c r="G1420" s="76">
        <f>IF('(Other Computations)'!G187=0,0,Inputs!I222*Inputs!I115*Inputs!J51*Inputs!D14*'GM Alloc Factors'!G25/('(Other Computations)'!G187+'(Other Computations)'!G200))</f>
        <v>0</v>
      </c>
      <c r="H1420" s="76">
        <f>IF('(Other Computations)'!H187=0,0,Inputs!J222*Inputs!J115*Inputs!J51*Inputs!D14*'GM Alloc Factors'!H25/('(Other Computations)'!H187+'(Other Computations)'!H200))</f>
        <v>0</v>
      </c>
      <c r="I1420" s="76">
        <f>IF('(Other Computations)'!I187=0,0,Inputs!K222*Inputs!K115*Inputs!J51*Inputs!D14*'GM Alloc Factors'!I25/('(Other Computations)'!I187+'(Other Computations)'!I200))</f>
        <v>0</v>
      </c>
      <c r="J1420" s="76">
        <f>IF('(Other Computations)'!J187=0,0,Inputs!L222*Inputs!L115*Inputs!J51*Inputs!D14*'GM Alloc Factors'!J25/('(Other Computations)'!J187+'(Other Computations)'!J200))</f>
        <v>0</v>
      </c>
      <c r="K1420" s="43">
        <f t="shared" si="233"/>
        <v>0</v>
      </c>
    </row>
    <row r="1421" spans="1:11" ht="12.75" customHeight="1">
      <c r="A1421" s="61" t="str">
        <f>"         "&amp;Labels!B71</f>
        <v xml:space="preserve">         Customer 3</v>
      </c>
      <c r="B1421" s="76">
        <f>IF('(Other Computations)'!B188=0,0,Inputs!D223*Inputs!D116*Inputs!J52*Inputs!D14*'GM Alloc Factors'!B25/('(Other Computations)'!B188+'(Other Computations)'!B201))</f>
        <v>0</v>
      </c>
      <c r="C1421" s="76">
        <f>IF('(Other Computations)'!C188=0,0,Inputs!E223*Inputs!E116*Inputs!J52*Inputs!D14*'GM Alloc Factors'!C25/('(Other Computations)'!C188+'(Other Computations)'!C201))</f>
        <v>0</v>
      </c>
      <c r="D1421" s="76">
        <f>IF('(Other Computations)'!D188=0,0,Inputs!F223*Inputs!F116*Inputs!J52*Inputs!D14*'GM Alloc Factors'!D25/('(Other Computations)'!D188+'(Other Computations)'!D201))</f>
        <v>0</v>
      </c>
      <c r="E1421" s="76">
        <f>IF('(Other Computations)'!E188=0,0,Inputs!G223*Inputs!G116*Inputs!J52*Inputs!D14*'GM Alloc Factors'!E25/('(Other Computations)'!E188+'(Other Computations)'!E201))</f>
        <v>0</v>
      </c>
      <c r="F1421" s="43">
        <f t="shared" si="232"/>
        <v>0</v>
      </c>
      <c r="G1421" s="76">
        <f>IF('(Other Computations)'!G188=0,0,Inputs!I223*Inputs!I116*Inputs!J52*Inputs!D14*'GM Alloc Factors'!G25/('(Other Computations)'!G188+'(Other Computations)'!G201))</f>
        <v>0</v>
      </c>
      <c r="H1421" s="76">
        <f>IF('(Other Computations)'!H188=0,0,Inputs!J223*Inputs!J116*Inputs!J52*Inputs!D14*'GM Alloc Factors'!H25/('(Other Computations)'!H188+'(Other Computations)'!H201))</f>
        <v>0</v>
      </c>
      <c r="I1421" s="76">
        <f>IF('(Other Computations)'!I188=0,0,Inputs!K223*Inputs!K116*Inputs!J52*Inputs!D14*'GM Alloc Factors'!I25/('(Other Computations)'!I188+'(Other Computations)'!I201))</f>
        <v>0</v>
      </c>
      <c r="J1421" s="76">
        <f>IF('(Other Computations)'!J188=0,0,Inputs!L223*Inputs!L116*Inputs!J52*Inputs!D14*'GM Alloc Factors'!J25/('(Other Computations)'!J188+'(Other Computations)'!J201))</f>
        <v>0</v>
      </c>
      <c r="K1421" s="43">
        <f t="shared" si="233"/>
        <v>0</v>
      </c>
    </row>
    <row r="1422" spans="1:11" ht="12.75" customHeight="1">
      <c r="A1422" s="61" t="str">
        <f>"         "&amp;Labels!B72</f>
        <v xml:space="preserve">         Customer 4</v>
      </c>
      <c r="B1422" s="76">
        <f>IF('(Other Computations)'!B189=0,0,Inputs!D224*Inputs!D117*Inputs!J53*Inputs!D14*'GM Alloc Factors'!B25/('(Other Computations)'!B189+'(Other Computations)'!B202))</f>
        <v>0</v>
      </c>
      <c r="C1422" s="76">
        <f>IF('(Other Computations)'!C189=0,0,Inputs!E224*Inputs!E117*Inputs!J53*Inputs!D14*'GM Alloc Factors'!C25/('(Other Computations)'!C189+'(Other Computations)'!C202))</f>
        <v>0</v>
      </c>
      <c r="D1422" s="76">
        <f>IF('(Other Computations)'!D189=0,0,Inputs!F224*Inputs!F117*Inputs!J53*Inputs!D14*'GM Alloc Factors'!D25/('(Other Computations)'!D189+'(Other Computations)'!D202))</f>
        <v>0</v>
      </c>
      <c r="E1422" s="76">
        <f>IF('(Other Computations)'!E189=0,0,Inputs!G224*Inputs!G117*Inputs!J53*Inputs!D14*'GM Alloc Factors'!E25/('(Other Computations)'!E189+'(Other Computations)'!E202))</f>
        <v>0</v>
      </c>
      <c r="F1422" s="43">
        <f t="shared" si="232"/>
        <v>0</v>
      </c>
      <c r="G1422" s="76">
        <f>IF('(Other Computations)'!G189=0,0,Inputs!I224*Inputs!I117*Inputs!J53*Inputs!D14*'GM Alloc Factors'!G25/('(Other Computations)'!G189+'(Other Computations)'!G202))</f>
        <v>0</v>
      </c>
      <c r="H1422" s="76">
        <f>IF('(Other Computations)'!H189=0,0,Inputs!J224*Inputs!J117*Inputs!J53*Inputs!D14*'GM Alloc Factors'!H25/('(Other Computations)'!H189+'(Other Computations)'!H202))</f>
        <v>0</v>
      </c>
      <c r="I1422" s="76">
        <f>IF('(Other Computations)'!I189=0,0,Inputs!K224*Inputs!K117*Inputs!J53*Inputs!D14*'GM Alloc Factors'!I25/('(Other Computations)'!I189+'(Other Computations)'!I202))</f>
        <v>0</v>
      </c>
      <c r="J1422" s="76">
        <f>IF('(Other Computations)'!J189=0,0,Inputs!L224*Inputs!L117*Inputs!J53*Inputs!D14*'GM Alloc Factors'!J25/('(Other Computations)'!J189+'(Other Computations)'!J202))</f>
        <v>0</v>
      </c>
      <c r="K1422" s="43">
        <f t="shared" si="233"/>
        <v>0</v>
      </c>
    </row>
    <row r="1423" spans="1:11" ht="12.75" customHeight="1">
      <c r="A1423" s="61" t="str">
        <f>"         "&amp;Labels!B73</f>
        <v xml:space="preserve">         Customer 5</v>
      </c>
      <c r="B1423" s="76">
        <f>IF('(Other Computations)'!B190=0,0,Inputs!D225*Inputs!D118*Inputs!J54*Inputs!D14*'GM Alloc Factors'!B25/('(Other Computations)'!B190+'(Other Computations)'!B203))</f>
        <v>0</v>
      </c>
      <c r="C1423" s="76">
        <f>IF('(Other Computations)'!C190=0,0,Inputs!E225*Inputs!E118*Inputs!J54*Inputs!D14*'GM Alloc Factors'!C25/('(Other Computations)'!C190+'(Other Computations)'!C203))</f>
        <v>0</v>
      </c>
      <c r="D1423" s="76">
        <f>IF('(Other Computations)'!D190=0,0,Inputs!F225*Inputs!F118*Inputs!J54*Inputs!D14*'GM Alloc Factors'!D25/('(Other Computations)'!D190+'(Other Computations)'!D203))</f>
        <v>0</v>
      </c>
      <c r="E1423" s="76">
        <f>IF('(Other Computations)'!E190=0,0,Inputs!G225*Inputs!G118*Inputs!J54*Inputs!D14*'GM Alloc Factors'!E25/('(Other Computations)'!E190+'(Other Computations)'!E203))</f>
        <v>0</v>
      </c>
      <c r="F1423" s="43">
        <f t="shared" si="232"/>
        <v>0</v>
      </c>
      <c r="G1423" s="76">
        <f>IF('(Other Computations)'!G190=0,0,Inputs!I225*Inputs!I118*Inputs!J54*Inputs!D14*'GM Alloc Factors'!G25/('(Other Computations)'!G190+'(Other Computations)'!G203))</f>
        <v>0</v>
      </c>
      <c r="H1423" s="76">
        <f>IF('(Other Computations)'!H190=0,0,Inputs!J225*Inputs!J118*Inputs!J54*Inputs!D14*'GM Alloc Factors'!H25/('(Other Computations)'!H190+'(Other Computations)'!H203))</f>
        <v>0</v>
      </c>
      <c r="I1423" s="76">
        <f>IF('(Other Computations)'!I190=0,0,Inputs!K225*Inputs!K118*Inputs!J54*Inputs!D14*'GM Alloc Factors'!I25/('(Other Computations)'!I190+'(Other Computations)'!I203))</f>
        <v>0</v>
      </c>
      <c r="J1423" s="76">
        <f>IF('(Other Computations)'!J190=0,0,Inputs!L225*Inputs!L118*Inputs!J54*Inputs!D14*'GM Alloc Factors'!J25/('(Other Computations)'!J190+'(Other Computations)'!J203))</f>
        <v>0</v>
      </c>
      <c r="K1423" s="43">
        <f t="shared" si="233"/>
        <v>0</v>
      </c>
    </row>
    <row r="1424" spans="1:11" ht="12.75" customHeight="1">
      <c r="A1424" s="61" t="str">
        <f>"         "&amp;Labels!B74</f>
        <v xml:space="preserve">         Customer 6</v>
      </c>
      <c r="B1424" s="76">
        <f>IF('(Other Computations)'!B191=0,0,Inputs!D226*Inputs!D119*Inputs!J55*Inputs!D14*'GM Alloc Factors'!B25/('(Other Computations)'!B191+'(Other Computations)'!B204))</f>
        <v>0</v>
      </c>
      <c r="C1424" s="76">
        <f>IF('(Other Computations)'!C191=0,0,Inputs!E226*Inputs!E119*Inputs!J55*Inputs!D14*'GM Alloc Factors'!C25/('(Other Computations)'!C191+'(Other Computations)'!C204))</f>
        <v>0</v>
      </c>
      <c r="D1424" s="76">
        <f>IF('(Other Computations)'!D191=0,0,Inputs!F226*Inputs!F119*Inputs!J55*Inputs!D14*'GM Alloc Factors'!D25/('(Other Computations)'!D191+'(Other Computations)'!D204))</f>
        <v>0</v>
      </c>
      <c r="E1424" s="76">
        <f>IF('(Other Computations)'!E191=0,0,Inputs!G226*Inputs!G119*Inputs!J55*Inputs!D14*'GM Alloc Factors'!E25/('(Other Computations)'!E191+'(Other Computations)'!E204))</f>
        <v>0</v>
      </c>
      <c r="F1424" s="43">
        <f t="shared" si="232"/>
        <v>0</v>
      </c>
      <c r="G1424" s="76">
        <f>IF('(Other Computations)'!G191=0,0,Inputs!I226*Inputs!I119*Inputs!J55*Inputs!D14*'GM Alloc Factors'!G25/('(Other Computations)'!G191+'(Other Computations)'!G204))</f>
        <v>0</v>
      </c>
      <c r="H1424" s="76">
        <f>IF('(Other Computations)'!H191=0,0,Inputs!J226*Inputs!J119*Inputs!J55*Inputs!D14*'GM Alloc Factors'!H25/('(Other Computations)'!H191+'(Other Computations)'!H204))</f>
        <v>0</v>
      </c>
      <c r="I1424" s="76">
        <f>IF('(Other Computations)'!I191=0,0,Inputs!K226*Inputs!K119*Inputs!J55*Inputs!D14*'GM Alloc Factors'!I25/('(Other Computations)'!I191+'(Other Computations)'!I204))</f>
        <v>0</v>
      </c>
      <c r="J1424" s="76">
        <f>IF('(Other Computations)'!J191=0,0,Inputs!L226*Inputs!L119*Inputs!J55*Inputs!D14*'GM Alloc Factors'!J25/('(Other Computations)'!J191+'(Other Computations)'!J204))</f>
        <v>0</v>
      </c>
      <c r="K1424" s="43">
        <f t="shared" si="233"/>
        <v>0</v>
      </c>
    </row>
    <row r="1425" spans="1:11" ht="12.75" customHeight="1">
      <c r="A1425" s="61" t="str">
        <f>"         "&amp;Labels!B75</f>
        <v xml:space="preserve">         Customer 7</v>
      </c>
      <c r="B1425" s="76">
        <f>IF('(Other Computations)'!B192=0,0,Inputs!D227*Inputs!D120*Inputs!J56*Inputs!D14*'GM Alloc Factors'!B25/('(Other Computations)'!B192+'(Other Computations)'!B205))</f>
        <v>0</v>
      </c>
      <c r="C1425" s="76">
        <f>IF('(Other Computations)'!C192=0,0,Inputs!E227*Inputs!E120*Inputs!J56*Inputs!D14*'GM Alloc Factors'!C25/('(Other Computations)'!C192+'(Other Computations)'!C205))</f>
        <v>0</v>
      </c>
      <c r="D1425" s="76">
        <f>IF('(Other Computations)'!D192=0,0,Inputs!F227*Inputs!F120*Inputs!J56*Inputs!D14*'GM Alloc Factors'!D25/('(Other Computations)'!D192+'(Other Computations)'!D205))</f>
        <v>0</v>
      </c>
      <c r="E1425" s="76">
        <f>IF('(Other Computations)'!E192=0,0,Inputs!G227*Inputs!G120*Inputs!J56*Inputs!D14*'GM Alloc Factors'!E25/('(Other Computations)'!E192+'(Other Computations)'!E205))</f>
        <v>0</v>
      </c>
      <c r="F1425" s="43">
        <f t="shared" si="232"/>
        <v>0</v>
      </c>
      <c r="G1425" s="76">
        <f>IF('(Other Computations)'!G192=0,0,Inputs!I227*Inputs!I120*Inputs!J56*Inputs!D14*'GM Alloc Factors'!G25/('(Other Computations)'!G192+'(Other Computations)'!G205))</f>
        <v>0</v>
      </c>
      <c r="H1425" s="76">
        <f>IF('(Other Computations)'!H192=0,0,Inputs!J227*Inputs!J120*Inputs!J56*Inputs!D14*'GM Alloc Factors'!H25/('(Other Computations)'!H192+'(Other Computations)'!H205))</f>
        <v>0</v>
      </c>
      <c r="I1425" s="76">
        <f>IF('(Other Computations)'!I192=0,0,Inputs!K227*Inputs!K120*Inputs!J56*Inputs!D14*'GM Alloc Factors'!I25/('(Other Computations)'!I192+'(Other Computations)'!I205))</f>
        <v>0</v>
      </c>
      <c r="J1425" s="76">
        <f>IF('(Other Computations)'!J192=0,0,Inputs!L227*Inputs!L120*Inputs!J56*Inputs!D14*'GM Alloc Factors'!J25/('(Other Computations)'!J192+'(Other Computations)'!J205))</f>
        <v>0</v>
      </c>
      <c r="K1425" s="43">
        <f t="shared" si="233"/>
        <v>0</v>
      </c>
    </row>
    <row r="1426" spans="1:11" ht="12.75" customHeight="1">
      <c r="A1426" s="61" t="str">
        <f>"         "&amp;Labels!B76</f>
        <v xml:space="preserve">         Customer 8</v>
      </c>
      <c r="B1426" s="76">
        <f>IF('(Other Computations)'!B193=0,0,Inputs!D228*Inputs!D121*Inputs!J57*Inputs!D14*'GM Alloc Factors'!B25/('(Other Computations)'!B193+'(Other Computations)'!B206))</f>
        <v>0</v>
      </c>
      <c r="C1426" s="76">
        <f>IF('(Other Computations)'!C193=0,0,Inputs!E228*Inputs!E121*Inputs!J57*Inputs!D14*'GM Alloc Factors'!C25/('(Other Computations)'!C193+'(Other Computations)'!C206))</f>
        <v>0</v>
      </c>
      <c r="D1426" s="76">
        <f>IF('(Other Computations)'!D193=0,0,Inputs!F228*Inputs!F121*Inputs!J57*Inputs!D14*'GM Alloc Factors'!D25/('(Other Computations)'!D193+'(Other Computations)'!D206))</f>
        <v>0</v>
      </c>
      <c r="E1426" s="76">
        <f>IF('(Other Computations)'!E193=0,0,Inputs!G228*Inputs!G121*Inputs!J57*Inputs!D14*'GM Alloc Factors'!E25/('(Other Computations)'!E193+'(Other Computations)'!E206))</f>
        <v>0</v>
      </c>
      <c r="F1426" s="43">
        <f t="shared" si="232"/>
        <v>0</v>
      </c>
      <c r="G1426" s="76">
        <f>IF('(Other Computations)'!G193=0,0,Inputs!I228*Inputs!I121*Inputs!J57*Inputs!D14*'GM Alloc Factors'!G25/('(Other Computations)'!G193+'(Other Computations)'!G206))</f>
        <v>0</v>
      </c>
      <c r="H1426" s="76">
        <f>IF('(Other Computations)'!H193=0,0,Inputs!J228*Inputs!J121*Inputs!J57*Inputs!D14*'GM Alloc Factors'!H25/('(Other Computations)'!H193+'(Other Computations)'!H206))</f>
        <v>0</v>
      </c>
      <c r="I1426" s="76">
        <f>IF('(Other Computations)'!I193=0,0,Inputs!K228*Inputs!K121*Inputs!J57*Inputs!D14*'GM Alloc Factors'!I25/('(Other Computations)'!I193+'(Other Computations)'!I206))</f>
        <v>0</v>
      </c>
      <c r="J1426" s="76">
        <f>IF('(Other Computations)'!J193=0,0,Inputs!L228*Inputs!L121*Inputs!J57*Inputs!D14*'GM Alloc Factors'!J25/('(Other Computations)'!J193+'(Other Computations)'!J206))</f>
        <v>0</v>
      </c>
      <c r="K1426" s="43">
        <f t="shared" si="233"/>
        <v>0</v>
      </c>
    </row>
    <row r="1427" spans="1:11" ht="12.75" customHeight="1">
      <c r="A1427" s="61" t="str">
        <f>"         "&amp;Labels!B77</f>
        <v xml:space="preserve">         Customer 9</v>
      </c>
      <c r="B1427" s="76">
        <f>IF('(Other Computations)'!B194=0,0,Inputs!D229*Inputs!D122*Inputs!J58*Inputs!D14*'GM Alloc Factors'!B25/('(Other Computations)'!B194+'(Other Computations)'!B207))</f>
        <v>0</v>
      </c>
      <c r="C1427" s="76">
        <f>IF('(Other Computations)'!C194=0,0,Inputs!E229*Inputs!E122*Inputs!J58*Inputs!D14*'GM Alloc Factors'!C25/('(Other Computations)'!C194+'(Other Computations)'!C207))</f>
        <v>0</v>
      </c>
      <c r="D1427" s="76">
        <f>IF('(Other Computations)'!D194=0,0,Inputs!F229*Inputs!F122*Inputs!J58*Inputs!D14*'GM Alloc Factors'!D25/('(Other Computations)'!D194+'(Other Computations)'!D207))</f>
        <v>0</v>
      </c>
      <c r="E1427" s="76">
        <f>IF('(Other Computations)'!E194=0,0,Inputs!G229*Inputs!G122*Inputs!J58*Inputs!D14*'GM Alloc Factors'!E25/('(Other Computations)'!E194+'(Other Computations)'!E207))</f>
        <v>0</v>
      </c>
      <c r="F1427" s="43">
        <f t="shared" si="232"/>
        <v>0</v>
      </c>
      <c r="G1427" s="76">
        <f>IF('(Other Computations)'!G194=0,0,Inputs!I229*Inputs!I122*Inputs!J58*Inputs!D14*'GM Alloc Factors'!G25/('(Other Computations)'!G194+'(Other Computations)'!G207))</f>
        <v>0</v>
      </c>
      <c r="H1427" s="76">
        <f>IF('(Other Computations)'!H194=0,0,Inputs!J229*Inputs!J122*Inputs!J58*Inputs!D14*'GM Alloc Factors'!H25/('(Other Computations)'!H194+'(Other Computations)'!H207))</f>
        <v>0</v>
      </c>
      <c r="I1427" s="76">
        <f>IF('(Other Computations)'!I194=0,0,Inputs!K229*Inputs!K122*Inputs!J58*Inputs!D14*'GM Alloc Factors'!I25/('(Other Computations)'!I194+'(Other Computations)'!I207))</f>
        <v>0</v>
      </c>
      <c r="J1427" s="76">
        <f>IF('(Other Computations)'!J194=0,0,Inputs!L229*Inputs!L122*Inputs!J58*Inputs!D14*'GM Alloc Factors'!J25/('(Other Computations)'!J194+'(Other Computations)'!J207))</f>
        <v>0</v>
      </c>
      <c r="K1427" s="43">
        <f t="shared" si="233"/>
        <v>0</v>
      </c>
    </row>
    <row r="1428" spans="1:11" ht="12.75" customHeight="1">
      <c r="A1428" s="61" t="str">
        <f>"         "&amp;Labels!B78</f>
        <v xml:space="preserve">         Customer 10</v>
      </c>
      <c r="B1428" s="76">
        <f>IF('(Other Computations)'!B195=0,0,Inputs!D230*Inputs!D123*Inputs!J59*Inputs!D14*'GM Alloc Factors'!B25/('(Other Computations)'!B195+'(Other Computations)'!B208))</f>
        <v>0</v>
      </c>
      <c r="C1428" s="76">
        <f>IF('(Other Computations)'!C195=0,0,Inputs!E230*Inputs!E123*Inputs!J59*Inputs!D14*'GM Alloc Factors'!C25/('(Other Computations)'!C195+'(Other Computations)'!C208))</f>
        <v>0</v>
      </c>
      <c r="D1428" s="76">
        <f>IF('(Other Computations)'!D195=0,0,Inputs!F230*Inputs!F123*Inputs!J59*Inputs!D14*'GM Alloc Factors'!D25/('(Other Computations)'!D195+'(Other Computations)'!D208))</f>
        <v>0</v>
      </c>
      <c r="E1428" s="76">
        <f>IF('(Other Computations)'!E195=0,0,Inputs!G230*Inputs!G123*Inputs!J59*Inputs!D14*'GM Alloc Factors'!E25/('(Other Computations)'!E195+'(Other Computations)'!E208))</f>
        <v>0</v>
      </c>
      <c r="F1428" s="43">
        <f t="shared" si="232"/>
        <v>0</v>
      </c>
      <c r="G1428" s="76">
        <f>IF('(Other Computations)'!G195=0,0,Inputs!I230*Inputs!I123*Inputs!J59*Inputs!D14*'GM Alloc Factors'!G25/('(Other Computations)'!G195+'(Other Computations)'!G208))</f>
        <v>0</v>
      </c>
      <c r="H1428" s="76">
        <f>IF('(Other Computations)'!H195=0,0,Inputs!J230*Inputs!J123*Inputs!J59*Inputs!D14*'GM Alloc Factors'!H25/('(Other Computations)'!H195+'(Other Computations)'!H208))</f>
        <v>0</v>
      </c>
      <c r="I1428" s="76">
        <f>IF('(Other Computations)'!I195=0,0,Inputs!K230*Inputs!K123*Inputs!J59*Inputs!D14*'GM Alloc Factors'!I25/('(Other Computations)'!I195+'(Other Computations)'!I208))</f>
        <v>0</v>
      </c>
      <c r="J1428" s="76">
        <f>IF('(Other Computations)'!J195=0,0,Inputs!L230*Inputs!L123*Inputs!J59*Inputs!D14*'GM Alloc Factors'!J25/('(Other Computations)'!J195+'(Other Computations)'!J208))</f>
        <v>0</v>
      </c>
      <c r="K1428" s="43">
        <f t="shared" si="233"/>
        <v>0</v>
      </c>
    </row>
    <row r="1429" spans="1:11" ht="12.75" customHeight="1">
      <c r="A1429" s="61" t="str">
        <f>"         "&amp;Labels!C68</f>
        <v xml:space="preserve">         Total</v>
      </c>
      <c r="B1429" s="84">
        <f>SUM(B1419:B1428)</f>
        <v>0</v>
      </c>
      <c r="C1429" s="84">
        <f>SUM(C1419:C1428)</f>
        <v>0</v>
      </c>
      <c r="D1429" s="84">
        <f>SUM(D1419:D1428)</f>
        <v>0</v>
      </c>
      <c r="E1429" s="84">
        <f>SUM(E1419:E1428)</f>
        <v>0</v>
      </c>
      <c r="F1429" s="43">
        <f t="shared" si="232"/>
        <v>0</v>
      </c>
      <c r="G1429" s="84">
        <f>SUM(G1419:G1428)</f>
        <v>0</v>
      </c>
      <c r="H1429" s="84">
        <f>SUM(H1419:H1428)</f>
        <v>0</v>
      </c>
      <c r="I1429" s="84">
        <f>SUM(I1419:I1428)</f>
        <v>0</v>
      </c>
      <c r="J1429" s="84">
        <f>SUM(J1419:J1428)</f>
        <v>0</v>
      </c>
      <c r="K1429" s="43">
        <f t="shared" si="233"/>
        <v>0</v>
      </c>
    </row>
    <row r="1430" spans="1:11" ht="12.75" customHeight="1">
      <c r="A1430" s="61" t="str">
        <f>"      "&amp;Labels!B92</f>
        <v xml:space="preserve">      Q 8</v>
      </c>
      <c r="B1430" s="84"/>
      <c r="C1430" s="84"/>
      <c r="D1430" s="84"/>
      <c r="E1430" s="84"/>
      <c r="F1430" s="43"/>
      <c r="G1430" s="84"/>
      <c r="H1430" s="84"/>
      <c r="I1430" s="84"/>
      <c r="J1430" s="84"/>
      <c r="K1430" s="43"/>
    </row>
    <row r="1431" spans="1:11" ht="12.75" customHeight="1">
      <c r="A1431" s="61" t="str">
        <f>"         "&amp;Labels!B69</f>
        <v xml:space="preserve">         Customer 1</v>
      </c>
      <c r="B1431" s="76">
        <f>IF('(Other Computations)'!B186=0,0,Inputs!D221*Inputs!D114*Inputs!K50*Inputs!D14*'GM Alloc Factors'!B26/('(Other Computations)'!B186+'(Other Computations)'!B199))</f>
        <v>0</v>
      </c>
      <c r="C1431" s="76">
        <f>IF('(Other Computations)'!C186=0,0,Inputs!E221*Inputs!E114*Inputs!K50*Inputs!D14*'GM Alloc Factors'!C26/('(Other Computations)'!C186+'(Other Computations)'!C199))</f>
        <v>0</v>
      </c>
      <c r="D1431" s="76">
        <f>IF('(Other Computations)'!D186=0,0,Inputs!F221*Inputs!F114*Inputs!K50*Inputs!D14*'GM Alloc Factors'!D26/('(Other Computations)'!D186+'(Other Computations)'!D199))</f>
        <v>0</v>
      </c>
      <c r="E1431" s="76">
        <f>IF('(Other Computations)'!E186=0,0,Inputs!G221*Inputs!G114*Inputs!K50*Inputs!D14*'GM Alloc Factors'!E26/('(Other Computations)'!E186+'(Other Computations)'!E199))</f>
        <v>0</v>
      </c>
      <c r="F1431" s="43">
        <f t="shared" ref="F1431:F1452" si="234">SUM(B1431:E1431)</f>
        <v>0</v>
      </c>
      <c r="G1431" s="76">
        <f>IF('(Other Computations)'!G186=0,0,Inputs!I221*Inputs!I114*Inputs!K50*Inputs!D14*'GM Alloc Factors'!G26/('(Other Computations)'!G186+'(Other Computations)'!G199))</f>
        <v>0</v>
      </c>
      <c r="H1431" s="76">
        <f>IF('(Other Computations)'!H186=0,0,Inputs!J221*Inputs!J114*Inputs!K50*Inputs!D14*'GM Alloc Factors'!H26/('(Other Computations)'!H186+'(Other Computations)'!H199))</f>
        <v>0</v>
      </c>
      <c r="I1431" s="76">
        <f>IF('(Other Computations)'!I186=0,0,Inputs!K221*Inputs!K114*Inputs!K50*Inputs!D14*'GM Alloc Factors'!I26/('(Other Computations)'!I186+'(Other Computations)'!I199))</f>
        <v>0</v>
      </c>
      <c r="J1431" s="76">
        <f>IF('(Other Computations)'!J186=0,0,Inputs!L221*Inputs!L114*Inputs!K50*Inputs!D14*'GM Alloc Factors'!J26/('(Other Computations)'!J186+'(Other Computations)'!J199))</f>
        <v>0</v>
      </c>
      <c r="K1431" s="43">
        <f t="shared" ref="K1431:K1452" si="235">SUM(G1431:J1431)</f>
        <v>0</v>
      </c>
    </row>
    <row r="1432" spans="1:11" ht="12.75" customHeight="1">
      <c r="A1432" s="61" t="str">
        <f>"         "&amp;Labels!B70</f>
        <v xml:space="preserve">         Customer 2</v>
      </c>
      <c r="B1432" s="76">
        <f>IF('(Other Computations)'!B187=0,0,Inputs!D222*Inputs!D115*Inputs!K51*Inputs!D14*'GM Alloc Factors'!B26/('(Other Computations)'!B187+'(Other Computations)'!B200))</f>
        <v>0</v>
      </c>
      <c r="C1432" s="76">
        <f>IF('(Other Computations)'!C187=0,0,Inputs!E222*Inputs!E115*Inputs!K51*Inputs!D14*'GM Alloc Factors'!C26/('(Other Computations)'!C187+'(Other Computations)'!C200))</f>
        <v>0</v>
      </c>
      <c r="D1432" s="76">
        <f>IF('(Other Computations)'!D187=0,0,Inputs!F222*Inputs!F115*Inputs!K51*Inputs!D14*'GM Alloc Factors'!D26/('(Other Computations)'!D187+'(Other Computations)'!D200))</f>
        <v>0</v>
      </c>
      <c r="E1432" s="76">
        <f>IF('(Other Computations)'!E187=0,0,Inputs!G222*Inputs!G115*Inputs!K51*Inputs!D14*'GM Alloc Factors'!E26/('(Other Computations)'!E187+'(Other Computations)'!E200))</f>
        <v>0</v>
      </c>
      <c r="F1432" s="43">
        <f t="shared" si="234"/>
        <v>0</v>
      </c>
      <c r="G1432" s="76">
        <f>IF('(Other Computations)'!G187=0,0,Inputs!I222*Inputs!I115*Inputs!K51*Inputs!D14*'GM Alloc Factors'!G26/('(Other Computations)'!G187+'(Other Computations)'!G200))</f>
        <v>0</v>
      </c>
      <c r="H1432" s="76">
        <f>IF('(Other Computations)'!H187=0,0,Inputs!J222*Inputs!J115*Inputs!K51*Inputs!D14*'GM Alloc Factors'!H26/('(Other Computations)'!H187+'(Other Computations)'!H200))</f>
        <v>0</v>
      </c>
      <c r="I1432" s="76">
        <f>IF('(Other Computations)'!I187=0,0,Inputs!K222*Inputs!K115*Inputs!K51*Inputs!D14*'GM Alloc Factors'!I26/('(Other Computations)'!I187+'(Other Computations)'!I200))</f>
        <v>0</v>
      </c>
      <c r="J1432" s="76">
        <f>IF('(Other Computations)'!J187=0,0,Inputs!L222*Inputs!L115*Inputs!K51*Inputs!D14*'GM Alloc Factors'!J26/('(Other Computations)'!J187+'(Other Computations)'!J200))</f>
        <v>0</v>
      </c>
      <c r="K1432" s="43">
        <f t="shared" si="235"/>
        <v>0</v>
      </c>
    </row>
    <row r="1433" spans="1:11" ht="12.75" customHeight="1">
      <c r="A1433" s="61" t="str">
        <f>"         "&amp;Labels!B71</f>
        <v xml:space="preserve">         Customer 3</v>
      </c>
      <c r="B1433" s="76">
        <f>IF('(Other Computations)'!B188=0,0,Inputs!D223*Inputs!D116*Inputs!K52*Inputs!D14*'GM Alloc Factors'!B26/('(Other Computations)'!B188+'(Other Computations)'!B201))</f>
        <v>0</v>
      </c>
      <c r="C1433" s="76">
        <f>IF('(Other Computations)'!C188=0,0,Inputs!E223*Inputs!E116*Inputs!K52*Inputs!D14*'GM Alloc Factors'!C26/('(Other Computations)'!C188+'(Other Computations)'!C201))</f>
        <v>0</v>
      </c>
      <c r="D1433" s="76">
        <f>IF('(Other Computations)'!D188=0,0,Inputs!F223*Inputs!F116*Inputs!K52*Inputs!D14*'GM Alloc Factors'!D26/('(Other Computations)'!D188+'(Other Computations)'!D201))</f>
        <v>0</v>
      </c>
      <c r="E1433" s="76">
        <f>IF('(Other Computations)'!E188=0,0,Inputs!G223*Inputs!G116*Inputs!K52*Inputs!D14*'GM Alloc Factors'!E26/('(Other Computations)'!E188+'(Other Computations)'!E201))</f>
        <v>0</v>
      </c>
      <c r="F1433" s="43">
        <f t="shared" si="234"/>
        <v>0</v>
      </c>
      <c r="G1433" s="76">
        <f>IF('(Other Computations)'!G188=0,0,Inputs!I223*Inputs!I116*Inputs!K52*Inputs!D14*'GM Alloc Factors'!G26/('(Other Computations)'!G188+'(Other Computations)'!G201))</f>
        <v>0</v>
      </c>
      <c r="H1433" s="76">
        <f>IF('(Other Computations)'!H188=0,0,Inputs!J223*Inputs!J116*Inputs!K52*Inputs!D14*'GM Alloc Factors'!H26/('(Other Computations)'!H188+'(Other Computations)'!H201))</f>
        <v>0</v>
      </c>
      <c r="I1433" s="76">
        <f>IF('(Other Computations)'!I188=0,0,Inputs!K223*Inputs!K116*Inputs!K52*Inputs!D14*'GM Alloc Factors'!I26/('(Other Computations)'!I188+'(Other Computations)'!I201))</f>
        <v>0</v>
      </c>
      <c r="J1433" s="76">
        <f>IF('(Other Computations)'!J188=0,0,Inputs!L223*Inputs!L116*Inputs!K52*Inputs!D14*'GM Alloc Factors'!J26/('(Other Computations)'!J188+'(Other Computations)'!J201))</f>
        <v>0</v>
      </c>
      <c r="K1433" s="43">
        <f t="shared" si="235"/>
        <v>0</v>
      </c>
    </row>
    <row r="1434" spans="1:11" ht="12.75" customHeight="1">
      <c r="A1434" s="61" t="str">
        <f>"         "&amp;Labels!B72</f>
        <v xml:space="preserve">         Customer 4</v>
      </c>
      <c r="B1434" s="76">
        <f>IF('(Other Computations)'!B189=0,0,Inputs!D224*Inputs!D117*Inputs!K53*Inputs!D14*'GM Alloc Factors'!B26/('(Other Computations)'!B189+'(Other Computations)'!B202))</f>
        <v>0</v>
      </c>
      <c r="C1434" s="76">
        <f>IF('(Other Computations)'!C189=0,0,Inputs!E224*Inputs!E117*Inputs!K53*Inputs!D14*'GM Alloc Factors'!C26/('(Other Computations)'!C189+'(Other Computations)'!C202))</f>
        <v>0</v>
      </c>
      <c r="D1434" s="76">
        <f>IF('(Other Computations)'!D189=0,0,Inputs!F224*Inputs!F117*Inputs!K53*Inputs!D14*'GM Alloc Factors'!D26/('(Other Computations)'!D189+'(Other Computations)'!D202))</f>
        <v>0</v>
      </c>
      <c r="E1434" s="76">
        <f>IF('(Other Computations)'!E189=0,0,Inputs!G224*Inputs!G117*Inputs!K53*Inputs!D14*'GM Alloc Factors'!E26/('(Other Computations)'!E189+'(Other Computations)'!E202))</f>
        <v>0</v>
      </c>
      <c r="F1434" s="43">
        <f t="shared" si="234"/>
        <v>0</v>
      </c>
      <c r="G1434" s="76">
        <f>IF('(Other Computations)'!G189=0,0,Inputs!I224*Inputs!I117*Inputs!K53*Inputs!D14*'GM Alloc Factors'!G26/('(Other Computations)'!G189+'(Other Computations)'!G202))</f>
        <v>0</v>
      </c>
      <c r="H1434" s="76">
        <f>IF('(Other Computations)'!H189=0,0,Inputs!J224*Inputs!J117*Inputs!K53*Inputs!D14*'GM Alloc Factors'!H26/('(Other Computations)'!H189+'(Other Computations)'!H202))</f>
        <v>0</v>
      </c>
      <c r="I1434" s="76">
        <f>IF('(Other Computations)'!I189=0,0,Inputs!K224*Inputs!K117*Inputs!K53*Inputs!D14*'GM Alloc Factors'!I26/('(Other Computations)'!I189+'(Other Computations)'!I202))</f>
        <v>0</v>
      </c>
      <c r="J1434" s="76">
        <f>IF('(Other Computations)'!J189=0,0,Inputs!L224*Inputs!L117*Inputs!K53*Inputs!D14*'GM Alloc Factors'!J26/('(Other Computations)'!J189+'(Other Computations)'!J202))</f>
        <v>0</v>
      </c>
      <c r="K1434" s="43">
        <f t="shared" si="235"/>
        <v>0</v>
      </c>
    </row>
    <row r="1435" spans="1:11" ht="12.75" customHeight="1">
      <c r="A1435" s="61" t="str">
        <f>"         "&amp;Labels!B73</f>
        <v xml:space="preserve">         Customer 5</v>
      </c>
      <c r="B1435" s="76">
        <f>IF('(Other Computations)'!B190=0,0,Inputs!D225*Inputs!D118*Inputs!K54*Inputs!D14*'GM Alloc Factors'!B26/('(Other Computations)'!B190+'(Other Computations)'!B203))</f>
        <v>0</v>
      </c>
      <c r="C1435" s="76">
        <f>IF('(Other Computations)'!C190=0,0,Inputs!E225*Inputs!E118*Inputs!K54*Inputs!D14*'GM Alloc Factors'!C26/('(Other Computations)'!C190+'(Other Computations)'!C203))</f>
        <v>0</v>
      </c>
      <c r="D1435" s="76">
        <f>IF('(Other Computations)'!D190=0,0,Inputs!F225*Inputs!F118*Inputs!K54*Inputs!D14*'GM Alloc Factors'!D26/('(Other Computations)'!D190+'(Other Computations)'!D203))</f>
        <v>0</v>
      </c>
      <c r="E1435" s="76">
        <f>IF('(Other Computations)'!E190=0,0,Inputs!G225*Inputs!G118*Inputs!K54*Inputs!D14*'GM Alloc Factors'!E26/('(Other Computations)'!E190+'(Other Computations)'!E203))</f>
        <v>0</v>
      </c>
      <c r="F1435" s="43">
        <f t="shared" si="234"/>
        <v>0</v>
      </c>
      <c r="G1435" s="76">
        <f>IF('(Other Computations)'!G190=0,0,Inputs!I225*Inputs!I118*Inputs!K54*Inputs!D14*'GM Alloc Factors'!G26/('(Other Computations)'!G190+'(Other Computations)'!G203))</f>
        <v>0</v>
      </c>
      <c r="H1435" s="76">
        <f>IF('(Other Computations)'!H190=0,0,Inputs!J225*Inputs!J118*Inputs!K54*Inputs!D14*'GM Alloc Factors'!H26/('(Other Computations)'!H190+'(Other Computations)'!H203))</f>
        <v>0</v>
      </c>
      <c r="I1435" s="76">
        <f>IF('(Other Computations)'!I190=0,0,Inputs!K225*Inputs!K118*Inputs!K54*Inputs!D14*'GM Alloc Factors'!I26/('(Other Computations)'!I190+'(Other Computations)'!I203))</f>
        <v>0</v>
      </c>
      <c r="J1435" s="76">
        <f>IF('(Other Computations)'!J190=0,0,Inputs!L225*Inputs!L118*Inputs!K54*Inputs!D14*'GM Alloc Factors'!J26/('(Other Computations)'!J190+'(Other Computations)'!J203))</f>
        <v>0</v>
      </c>
      <c r="K1435" s="43">
        <f t="shared" si="235"/>
        <v>0</v>
      </c>
    </row>
    <row r="1436" spans="1:11" ht="12.75" customHeight="1">
      <c r="A1436" s="61" t="str">
        <f>"         "&amp;Labels!B74</f>
        <v xml:space="preserve">         Customer 6</v>
      </c>
      <c r="B1436" s="76">
        <f>IF('(Other Computations)'!B191=0,0,Inputs!D226*Inputs!D119*Inputs!K55*Inputs!D14*'GM Alloc Factors'!B26/('(Other Computations)'!B191+'(Other Computations)'!B204))</f>
        <v>0</v>
      </c>
      <c r="C1436" s="76">
        <f>IF('(Other Computations)'!C191=0,0,Inputs!E226*Inputs!E119*Inputs!K55*Inputs!D14*'GM Alloc Factors'!C26/('(Other Computations)'!C191+'(Other Computations)'!C204))</f>
        <v>0</v>
      </c>
      <c r="D1436" s="76">
        <f>IF('(Other Computations)'!D191=0,0,Inputs!F226*Inputs!F119*Inputs!K55*Inputs!D14*'GM Alloc Factors'!D26/('(Other Computations)'!D191+'(Other Computations)'!D204))</f>
        <v>0</v>
      </c>
      <c r="E1436" s="76">
        <f>IF('(Other Computations)'!E191=0,0,Inputs!G226*Inputs!G119*Inputs!K55*Inputs!D14*'GM Alloc Factors'!E26/('(Other Computations)'!E191+'(Other Computations)'!E204))</f>
        <v>0</v>
      </c>
      <c r="F1436" s="43">
        <f t="shared" si="234"/>
        <v>0</v>
      </c>
      <c r="G1436" s="76">
        <f>IF('(Other Computations)'!G191=0,0,Inputs!I226*Inputs!I119*Inputs!K55*Inputs!D14*'GM Alloc Factors'!G26/('(Other Computations)'!G191+'(Other Computations)'!G204))</f>
        <v>0</v>
      </c>
      <c r="H1436" s="76">
        <f>IF('(Other Computations)'!H191=0,0,Inputs!J226*Inputs!J119*Inputs!K55*Inputs!D14*'GM Alloc Factors'!H26/('(Other Computations)'!H191+'(Other Computations)'!H204))</f>
        <v>0</v>
      </c>
      <c r="I1436" s="76">
        <f>IF('(Other Computations)'!I191=0,0,Inputs!K226*Inputs!K119*Inputs!K55*Inputs!D14*'GM Alloc Factors'!I26/('(Other Computations)'!I191+'(Other Computations)'!I204))</f>
        <v>0</v>
      </c>
      <c r="J1436" s="76">
        <f>IF('(Other Computations)'!J191=0,0,Inputs!L226*Inputs!L119*Inputs!K55*Inputs!D14*'GM Alloc Factors'!J26/('(Other Computations)'!J191+'(Other Computations)'!J204))</f>
        <v>0</v>
      </c>
      <c r="K1436" s="43">
        <f t="shared" si="235"/>
        <v>0</v>
      </c>
    </row>
    <row r="1437" spans="1:11" ht="12.75" customHeight="1">
      <c r="A1437" s="61" t="str">
        <f>"         "&amp;Labels!B75</f>
        <v xml:space="preserve">         Customer 7</v>
      </c>
      <c r="B1437" s="76">
        <f>IF('(Other Computations)'!B192=0,0,Inputs!D227*Inputs!D120*Inputs!K56*Inputs!D14*'GM Alloc Factors'!B26/('(Other Computations)'!B192+'(Other Computations)'!B205))</f>
        <v>0</v>
      </c>
      <c r="C1437" s="76">
        <f>IF('(Other Computations)'!C192=0,0,Inputs!E227*Inputs!E120*Inputs!K56*Inputs!D14*'GM Alloc Factors'!C26/('(Other Computations)'!C192+'(Other Computations)'!C205))</f>
        <v>0</v>
      </c>
      <c r="D1437" s="76">
        <f>IF('(Other Computations)'!D192=0,0,Inputs!F227*Inputs!F120*Inputs!K56*Inputs!D14*'GM Alloc Factors'!D26/('(Other Computations)'!D192+'(Other Computations)'!D205))</f>
        <v>0</v>
      </c>
      <c r="E1437" s="76">
        <f>IF('(Other Computations)'!E192=0,0,Inputs!G227*Inputs!G120*Inputs!K56*Inputs!D14*'GM Alloc Factors'!E26/('(Other Computations)'!E192+'(Other Computations)'!E205))</f>
        <v>0</v>
      </c>
      <c r="F1437" s="43">
        <f t="shared" si="234"/>
        <v>0</v>
      </c>
      <c r="G1437" s="76">
        <f>IF('(Other Computations)'!G192=0,0,Inputs!I227*Inputs!I120*Inputs!K56*Inputs!D14*'GM Alloc Factors'!G26/('(Other Computations)'!G192+'(Other Computations)'!G205))</f>
        <v>0</v>
      </c>
      <c r="H1437" s="76">
        <f>IF('(Other Computations)'!H192=0,0,Inputs!J227*Inputs!J120*Inputs!K56*Inputs!D14*'GM Alloc Factors'!H26/('(Other Computations)'!H192+'(Other Computations)'!H205))</f>
        <v>0</v>
      </c>
      <c r="I1437" s="76">
        <f>IF('(Other Computations)'!I192=0,0,Inputs!K227*Inputs!K120*Inputs!K56*Inputs!D14*'GM Alloc Factors'!I26/('(Other Computations)'!I192+'(Other Computations)'!I205))</f>
        <v>0</v>
      </c>
      <c r="J1437" s="76">
        <f>IF('(Other Computations)'!J192=0,0,Inputs!L227*Inputs!L120*Inputs!K56*Inputs!D14*'GM Alloc Factors'!J26/('(Other Computations)'!J192+'(Other Computations)'!J205))</f>
        <v>0</v>
      </c>
      <c r="K1437" s="43">
        <f t="shared" si="235"/>
        <v>0</v>
      </c>
    </row>
    <row r="1438" spans="1:11" ht="12.75" customHeight="1">
      <c r="A1438" s="61" t="str">
        <f>"         "&amp;Labels!B76</f>
        <v xml:space="preserve">         Customer 8</v>
      </c>
      <c r="B1438" s="76">
        <f>IF('(Other Computations)'!B193=0,0,Inputs!D228*Inputs!D121*Inputs!K57*Inputs!D14*'GM Alloc Factors'!B26/('(Other Computations)'!B193+'(Other Computations)'!B206))</f>
        <v>0</v>
      </c>
      <c r="C1438" s="76">
        <f>IF('(Other Computations)'!C193=0,0,Inputs!E228*Inputs!E121*Inputs!K57*Inputs!D14*'GM Alloc Factors'!C26/('(Other Computations)'!C193+'(Other Computations)'!C206))</f>
        <v>0</v>
      </c>
      <c r="D1438" s="76">
        <f>IF('(Other Computations)'!D193=0,0,Inputs!F228*Inputs!F121*Inputs!K57*Inputs!D14*'GM Alloc Factors'!D26/('(Other Computations)'!D193+'(Other Computations)'!D206))</f>
        <v>0</v>
      </c>
      <c r="E1438" s="76">
        <f>IF('(Other Computations)'!E193=0,0,Inputs!G228*Inputs!G121*Inputs!K57*Inputs!D14*'GM Alloc Factors'!E26/('(Other Computations)'!E193+'(Other Computations)'!E206))</f>
        <v>0</v>
      </c>
      <c r="F1438" s="43">
        <f t="shared" si="234"/>
        <v>0</v>
      </c>
      <c r="G1438" s="76">
        <f>IF('(Other Computations)'!G193=0,0,Inputs!I228*Inputs!I121*Inputs!K57*Inputs!D14*'GM Alloc Factors'!G26/('(Other Computations)'!G193+'(Other Computations)'!G206))</f>
        <v>0</v>
      </c>
      <c r="H1438" s="76">
        <f>IF('(Other Computations)'!H193=0,0,Inputs!J228*Inputs!J121*Inputs!K57*Inputs!D14*'GM Alloc Factors'!H26/('(Other Computations)'!H193+'(Other Computations)'!H206))</f>
        <v>0</v>
      </c>
      <c r="I1438" s="76">
        <f>IF('(Other Computations)'!I193=0,0,Inputs!K228*Inputs!K121*Inputs!K57*Inputs!D14*'GM Alloc Factors'!I26/('(Other Computations)'!I193+'(Other Computations)'!I206))</f>
        <v>0</v>
      </c>
      <c r="J1438" s="76">
        <f>IF('(Other Computations)'!J193=0,0,Inputs!L228*Inputs!L121*Inputs!K57*Inputs!D14*'GM Alloc Factors'!J26/('(Other Computations)'!J193+'(Other Computations)'!J206))</f>
        <v>0</v>
      </c>
      <c r="K1438" s="43">
        <f t="shared" si="235"/>
        <v>0</v>
      </c>
    </row>
    <row r="1439" spans="1:11" ht="12.75" customHeight="1">
      <c r="A1439" s="61" t="str">
        <f>"         "&amp;Labels!B77</f>
        <v xml:space="preserve">         Customer 9</v>
      </c>
      <c r="B1439" s="76">
        <f>IF('(Other Computations)'!B194=0,0,Inputs!D229*Inputs!D122*Inputs!K58*Inputs!D14*'GM Alloc Factors'!B26/('(Other Computations)'!B194+'(Other Computations)'!B207))</f>
        <v>0</v>
      </c>
      <c r="C1439" s="76">
        <f>IF('(Other Computations)'!C194=0,0,Inputs!E229*Inputs!E122*Inputs!K58*Inputs!D14*'GM Alloc Factors'!C26/('(Other Computations)'!C194+'(Other Computations)'!C207))</f>
        <v>0</v>
      </c>
      <c r="D1439" s="76">
        <f>IF('(Other Computations)'!D194=0,0,Inputs!F229*Inputs!F122*Inputs!K58*Inputs!D14*'GM Alloc Factors'!D26/('(Other Computations)'!D194+'(Other Computations)'!D207))</f>
        <v>0</v>
      </c>
      <c r="E1439" s="76">
        <f>IF('(Other Computations)'!E194=0,0,Inputs!G229*Inputs!G122*Inputs!K58*Inputs!D14*'GM Alloc Factors'!E26/('(Other Computations)'!E194+'(Other Computations)'!E207))</f>
        <v>0</v>
      </c>
      <c r="F1439" s="43">
        <f t="shared" si="234"/>
        <v>0</v>
      </c>
      <c r="G1439" s="76">
        <f>IF('(Other Computations)'!G194=0,0,Inputs!I229*Inputs!I122*Inputs!K58*Inputs!D14*'GM Alloc Factors'!G26/('(Other Computations)'!G194+'(Other Computations)'!G207))</f>
        <v>0</v>
      </c>
      <c r="H1439" s="76">
        <f>IF('(Other Computations)'!H194=0,0,Inputs!J229*Inputs!J122*Inputs!K58*Inputs!D14*'GM Alloc Factors'!H26/('(Other Computations)'!H194+'(Other Computations)'!H207))</f>
        <v>0</v>
      </c>
      <c r="I1439" s="76">
        <f>IF('(Other Computations)'!I194=0,0,Inputs!K229*Inputs!K122*Inputs!K58*Inputs!D14*'GM Alloc Factors'!I26/('(Other Computations)'!I194+'(Other Computations)'!I207))</f>
        <v>0</v>
      </c>
      <c r="J1439" s="76">
        <f>IF('(Other Computations)'!J194=0,0,Inputs!L229*Inputs!L122*Inputs!K58*Inputs!D14*'GM Alloc Factors'!J26/('(Other Computations)'!J194+'(Other Computations)'!J207))</f>
        <v>0</v>
      </c>
      <c r="K1439" s="43">
        <f t="shared" si="235"/>
        <v>0</v>
      </c>
    </row>
    <row r="1440" spans="1:11" ht="12.75" customHeight="1">
      <c r="A1440" s="61" t="str">
        <f>"         "&amp;Labels!B78</f>
        <v xml:space="preserve">         Customer 10</v>
      </c>
      <c r="B1440" s="76">
        <f>IF('(Other Computations)'!B195=0,0,Inputs!D230*Inputs!D123*Inputs!K59*Inputs!D14*'GM Alloc Factors'!B26/('(Other Computations)'!B195+'(Other Computations)'!B208))</f>
        <v>0</v>
      </c>
      <c r="C1440" s="76">
        <f>IF('(Other Computations)'!C195=0,0,Inputs!E230*Inputs!E123*Inputs!K59*Inputs!D14*'GM Alloc Factors'!C26/('(Other Computations)'!C195+'(Other Computations)'!C208))</f>
        <v>0</v>
      </c>
      <c r="D1440" s="76">
        <f>IF('(Other Computations)'!D195=0,0,Inputs!F230*Inputs!F123*Inputs!K59*Inputs!D14*'GM Alloc Factors'!D26/('(Other Computations)'!D195+'(Other Computations)'!D208))</f>
        <v>0</v>
      </c>
      <c r="E1440" s="76">
        <f>IF('(Other Computations)'!E195=0,0,Inputs!G230*Inputs!G123*Inputs!K59*Inputs!D14*'GM Alloc Factors'!E26/('(Other Computations)'!E195+'(Other Computations)'!E208))</f>
        <v>0</v>
      </c>
      <c r="F1440" s="43">
        <f t="shared" si="234"/>
        <v>0</v>
      </c>
      <c r="G1440" s="76">
        <f>IF('(Other Computations)'!G195=0,0,Inputs!I230*Inputs!I123*Inputs!K59*Inputs!D14*'GM Alloc Factors'!G26/('(Other Computations)'!G195+'(Other Computations)'!G208))</f>
        <v>0</v>
      </c>
      <c r="H1440" s="76">
        <f>IF('(Other Computations)'!H195=0,0,Inputs!J230*Inputs!J123*Inputs!K59*Inputs!D14*'GM Alloc Factors'!H26/('(Other Computations)'!H195+'(Other Computations)'!H208))</f>
        <v>0</v>
      </c>
      <c r="I1440" s="76">
        <f>IF('(Other Computations)'!I195=0,0,Inputs!K230*Inputs!K123*Inputs!K59*Inputs!D14*'GM Alloc Factors'!I26/('(Other Computations)'!I195+'(Other Computations)'!I208))</f>
        <v>0</v>
      </c>
      <c r="J1440" s="76">
        <f>IF('(Other Computations)'!J195=0,0,Inputs!L230*Inputs!L123*Inputs!K59*Inputs!D14*'GM Alloc Factors'!J26/('(Other Computations)'!J195+'(Other Computations)'!J208))</f>
        <v>0</v>
      </c>
      <c r="K1440" s="43">
        <f t="shared" si="235"/>
        <v>0</v>
      </c>
    </row>
    <row r="1441" spans="1:11" ht="12.75" customHeight="1">
      <c r="A1441" s="61" t="str">
        <f>"         "&amp;Labels!C68</f>
        <v xml:space="preserve">         Total</v>
      </c>
      <c r="B1441" s="84">
        <f>SUM(B1431:B1440)</f>
        <v>0</v>
      </c>
      <c r="C1441" s="84">
        <f>SUM(C1431:C1440)</f>
        <v>0</v>
      </c>
      <c r="D1441" s="84">
        <f>SUM(D1431:D1440)</f>
        <v>0</v>
      </c>
      <c r="E1441" s="84">
        <f>SUM(E1431:E1440)</f>
        <v>0</v>
      </c>
      <c r="F1441" s="43">
        <f t="shared" si="234"/>
        <v>0</v>
      </c>
      <c r="G1441" s="84">
        <f>SUM(G1431:G1440)</f>
        <v>0</v>
      </c>
      <c r="H1441" s="84">
        <f>SUM(H1431:H1440)</f>
        <v>0</v>
      </c>
      <c r="I1441" s="84">
        <f>SUM(I1431:I1440)</f>
        <v>0</v>
      </c>
      <c r="J1441" s="84">
        <f>SUM(J1431:J1440)</f>
        <v>0</v>
      </c>
      <c r="K1441" s="43">
        <f t="shared" si="235"/>
        <v>0</v>
      </c>
    </row>
    <row r="1442" spans="1:11" ht="12.75" customHeight="1">
      <c r="A1442" s="55" t="str">
        <f>"      "&amp;Labels!C84</f>
        <v xml:space="preserve">      Total</v>
      </c>
      <c r="B1442" s="74">
        <f>SUM(B1357,B1369,B1381,B1393,B1405,B1417,B1429,B1441)</f>
        <v>0</v>
      </c>
      <c r="C1442" s="74">
        <f>SUM(C1357,C1369,C1381,C1393,C1405,C1417,C1429,C1441)</f>
        <v>0</v>
      </c>
      <c r="D1442" s="74">
        <f>SUM(D1357,D1369,D1381,D1393,D1405,D1417,D1429,D1441)</f>
        <v>0</v>
      </c>
      <c r="E1442" s="74">
        <f>SUM(E1357,E1369,E1381,E1393,E1405,E1417,E1429,E1441)</f>
        <v>0</v>
      </c>
      <c r="F1442" s="43">
        <f t="shared" si="234"/>
        <v>0</v>
      </c>
      <c r="G1442" s="74">
        <f>SUM(G1357,G1369,G1381,G1393,G1405,G1417,G1429,G1441)</f>
        <v>0</v>
      </c>
      <c r="H1442" s="74">
        <f>SUM(H1357,H1369,H1381,H1393,H1405,H1417,H1429,H1441)</f>
        <v>0</v>
      </c>
      <c r="I1442" s="74">
        <f>SUM(I1357,I1369,I1381,I1393,I1405,I1417,I1429,I1441)</f>
        <v>0</v>
      </c>
      <c r="J1442" s="74">
        <f>SUM(J1357,J1369,J1381,J1393,J1405,J1417,J1429,J1441)</f>
        <v>0</v>
      </c>
      <c r="K1442" s="43">
        <f t="shared" si="235"/>
        <v>0</v>
      </c>
    </row>
    <row r="1443" spans="1:11" ht="12.75" customHeight="1">
      <c r="A1443" s="61" t="str">
        <f>"         "&amp;Labels!B69</f>
        <v xml:space="preserve">         Customer 1</v>
      </c>
      <c r="B1443" s="76">
        <f t="shared" ref="B1443:E1452" si="236">SUM(B1347,B1359,B1371,B1383,B1395,B1407,B1419,B1431)</f>
        <v>0</v>
      </c>
      <c r="C1443" s="76">
        <f t="shared" si="236"/>
        <v>0</v>
      </c>
      <c r="D1443" s="76">
        <f t="shared" si="236"/>
        <v>0</v>
      </c>
      <c r="E1443" s="76">
        <f t="shared" si="236"/>
        <v>0</v>
      </c>
      <c r="F1443" s="43">
        <f t="shared" si="234"/>
        <v>0</v>
      </c>
      <c r="G1443" s="76">
        <f t="shared" ref="G1443:J1452" si="237">SUM(G1347,G1359,G1371,G1383,G1395,G1407,G1419,G1431)</f>
        <v>0</v>
      </c>
      <c r="H1443" s="76">
        <f t="shared" si="237"/>
        <v>0</v>
      </c>
      <c r="I1443" s="76">
        <f t="shared" si="237"/>
        <v>0</v>
      </c>
      <c r="J1443" s="76">
        <f t="shared" si="237"/>
        <v>0</v>
      </c>
      <c r="K1443" s="43">
        <f t="shared" si="235"/>
        <v>0</v>
      </c>
    </row>
    <row r="1444" spans="1:11" ht="12.75" customHeight="1">
      <c r="A1444" s="61" t="str">
        <f>"         "&amp;Labels!B70</f>
        <v xml:space="preserve">         Customer 2</v>
      </c>
      <c r="B1444" s="76">
        <f t="shared" si="236"/>
        <v>0</v>
      </c>
      <c r="C1444" s="76">
        <f t="shared" si="236"/>
        <v>0</v>
      </c>
      <c r="D1444" s="76">
        <f t="shared" si="236"/>
        <v>0</v>
      </c>
      <c r="E1444" s="76">
        <f t="shared" si="236"/>
        <v>0</v>
      </c>
      <c r="F1444" s="43">
        <f t="shared" si="234"/>
        <v>0</v>
      </c>
      <c r="G1444" s="76">
        <f t="shared" si="237"/>
        <v>0</v>
      </c>
      <c r="H1444" s="76">
        <f t="shared" si="237"/>
        <v>0</v>
      </c>
      <c r="I1444" s="76">
        <f t="shared" si="237"/>
        <v>0</v>
      </c>
      <c r="J1444" s="76">
        <f t="shared" si="237"/>
        <v>0</v>
      </c>
      <c r="K1444" s="43">
        <f t="shared" si="235"/>
        <v>0</v>
      </c>
    </row>
    <row r="1445" spans="1:11" ht="12.75" customHeight="1">
      <c r="A1445" s="61" t="str">
        <f>"         "&amp;Labels!B71</f>
        <v xml:space="preserve">         Customer 3</v>
      </c>
      <c r="B1445" s="76">
        <f t="shared" si="236"/>
        <v>0</v>
      </c>
      <c r="C1445" s="76">
        <f t="shared" si="236"/>
        <v>0</v>
      </c>
      <c r="D1445" s="76">
        <f t="shared" si="236"/>
        <v>0</v>
      </c>
      <c r="E1445" s="76">
        <f t="shared" si="236"/>
        <v>0</v>
      </c>
      <c r="F1445" s="43">
        <f t="shared" si="234"/>
        <v>0</v>
      </c>
      <c r="G1445" s="76">
        <f t="shared" si="237"/>
        <v>0</v>
      </c>
      <c r="H1445" s="76">
        <f t="shared" si="237"/>
        <v>0</v>
      </c>
      <c r="I1445" s="76">
        <f t="shared" si="237"/>
        <v>0</v>
      </c>
      <c r="J1445" s="76">
        <f t="shared" si="237"/>
        <v>0</v>
      </c>
      <c r="K1445" s="43">
        <f t="shared" si="235"/>
        <v>0</v>
      </c>
    </row>
    <row r="1446" spans="1:11" ht="12.75" customHeight="1">
      <c r="A1446" s="61" t="str">
        <f>"         "&amp;Labels!B72</f>
        <v xml:space="preserve">         Customer 4</v>
      </c>
      <c r="B1446" s="76">
        <f t="shared" si="236"/>
        <v>0</v>
      </c>
      <c r="C1446" s="76">
        <f t="shared" si="236"/>
        <v>0</v>
      </c>
      <c r="D1446" s="76">
        <f t="shared" si="236"/>
        <v>0</v>
      </c>
      <c r="E1446" s="76">
        <f t="shared" si="236"/>
        <v>0</v>
      </c>
      <c r="F1446" s="43">
        <f t="shared" si="234"/>
        <v>0</v>
      </c>
      <c r="G1446" s="76">
        <f t="shared" si="237"/>
        <v>0</v>
      </c>
      <c r="H1446" s="76">
        <f t="shared" si="237"/>
        <v>0</v>
      </c>
      <c r="I1446" s="76">
        <f t="shared" si="237"/>
        <v>0</v>
      </c>
      <c r="J1446" s="76">
        <f t="shared" si="237"/>
        <v>0</v>
      </c>
      <c r="K1446" s="43">
        <f t="shared" si="235"/>
        <v>0</v>
      </c>
    </row>
    <row r="1447" spans="1:11" ht="12.75" customHeight="1">
      <c r="A1447" s="61" t="str">
        <f>"         "&amp;Labels!B73</f>
        <v xml:space="preserve">         Customer 5</v>
      </c>
      <c r="B1447" s="76">
        <f t="shared" si="236"/>
        <v>0</v>
      </c>
      <c r="C1447" s="76">
        <f t="shared" si="236"/>
        <v>0</v>
      </c>
      <c r="D1447" s="76">
        <f t="shared" si="236"/>
        <v>0</v>
      </c>
      <c r="E1447" s="76">
        <f t="shared" si="236"/>
        <v>0</v>
      </c>
      <c r="F1447" s="43">
        <f t="shared" si="234"/>
        <v>0</v>
      </c>
      <c r="G1447" s="76">
        <f t="shared" si="237"/>
        <v>0</v>
      </c>
      <c r="H1447" s="76">
        <f t="shared" si="237"/>
        <v>0</v>
      </c>
      <c r="I1447" s="76">
        <f t="shared" si="237"/>
        <v>0</v>
      </c>
      <c r="J1447" s="76">
        <f t="shared" si="237"/>
        <v>0</v>
      </c>
      <c r="K1447" s="43">
        <f t="shared" si="235"/>
        <v>0</v>
      </c>
    </row>
    <row r="1448" spans="1:11" ht="12.75" customHeight="1">
      <c r="A1448" s="61" t="str">
        <f>"         "&amp;Labels!B74</f>
        <v xml:space="preserve">         Customer 6</v>
      </c>
      <c r="B1448" s="76">
        <f t="shared" si="236"/>
        <v>0</v>
      </c>
      <c r="C1448" s="76">
        <f t="shared" si="236"/>
        <v>0</v>
      </c>
      <c r="D1448" s="76">
        <f t="shared" si="236"/>
        <v>0</v>
      </c>
      <c r="E1448" s="76">
        <f t="shared" si="236"/>
        <v>0</v>
      </c>
      <c r="F1448" s="43">
        <f t="shared" si="234"/>
        <v>0</v>
      </c>
      <c r="G1448" s="76">
        <f t="shared" si="237"/>
        <v>0</v>
      </c>
      <c r="H1448" s="76">
        <f t="shared" si="237"/>
        <v>0</v>
      </c>
      <c r="I1448" s="76">
        <f t="shared" si="237"/>
        <v>0</v>
      </c>
      <c r="J1448" s="76">
        <f t="shared" si="237"/>
        <v>0</v>
      </c>
      <c r="K1448" s="43">
        <f t="shared" si="235"/>
        <v>0</v>
      </c>
    </row>
    <row r="1449" spans="1:11" ht="12.75" customHeight="1">
      <c r="A1449" s="61" t="str">
        <f>"         "&amp;Labels!B75</f>
        <v xml:space="preserve">         Customer 7</v>
      </c>
      <c r="B1449" s="76">
        <f t="shared" si="236"/>
        <v>0</v>
      </c>
      <c r="C1449" s="76">
        <f t="shared" si="236"/>
        <v>0</v>
      </c>
      <c r="D1449" s="76">
        <f t="shared" si="236"/>
        <v>0</v>
      </c>
      <c r="E1449" s="76">
        <f t="shared" si="236"/>
        <v>0</v>
      </c>
      <c r="F1449" s="43">
        <f t="shared" si="234"/>
        <v>0</v>
      </c>
      <c r="G1449" s="76">
        <f t="shared" si="237"/>
        <v>0</v>
      </c>
      <c r="H1449" s="76">
        <f t="shared" si="237"/>
        <v>0</v>
      </c>
      <c r="I1449" s="76">
        <f t="shared" si="237"/>
        <v>0</v>
      </c>
      <c r="J1449" s="76">
        <f t="shared" si="237"/>
        <v>0</v>
      </c>
      <c r="K1449" s="43">
        <f t="shared" si="235"/>
        <v>0</v>
      </c>
    </row>
    <row r="1450" spans="1:11" ht="12.75" customHeight="1">
      <c r="A1450" s="61" t="str">
        <f>"         "&amp;Labels!B76</f>
        <v xml:space="preserve">         Customer 8</v>
      </c>
      <c r="B1450" s="76">
        <f t="shared" si="236"/>
        <v>0</v>
      </c>
      <c r="C1450" s="76">
        <f t="shared" si="236"/>
        <v>0</v>
      </c>
      <c r="D1450" s="76">
        <f t="shared" si="236"/>
        <v>0</v>
      </c>
      <c r="E1450" s="76">
        <f t="shared" si="236"/>
        <v>0</v>
      </c>
      <c r="F1450" s="43">
        <f t="shared" si="234"/>
        <v>0</v>
      </c>
      <c r="G1450" s="76">
        <f t="shared" si="237"/>
        <v>0</v>
      </c>
      <c r="H1450" s="76">
        <f t="shared" si="237"/>
        <v>0</v>
      </c>
      <c r="I1450" s="76">
        <f t="shared" si="237"/>
        <v>0</v>
      </c>
      <c r="J1450" s="76">
        <f t="shared" si="237"/>
        <v>0</v>
      </c>
      <c r="K1450" s="43">
        <f t="shared" si="235"/>
        <v>0</v>
      </c>
    </row>
    <row r="1451" spans="1:11" ht="12.75" customHeight="1">
      <c r="A1451" s="61" t="str">
        <f>"         "&amp;Labels!B77</f>
        <v xml:space="preserve">         Customer 9</v>
      </c>
      <c r="B1451" s="76">
        <f t="shared" si="236"/>
        <v>0</v>
      </c>
      <c r="C1451" s="76">
        <f t="shared" si="236"/>
        <v>0</v>
      </c>
      <c r="D1451" s="76">
        <f t="shared" si="236"/>
        <v>0</v>
      </c>
      <c r="E1451" s="76">
        <f t="shared" si="236"/>
        <v>0</v>
      </c>
      <c r="F1451" s="43">
        <f t="shared" si="234"/>
        <v>0</v>
      </c>
      <c r="G1451" s="76">
        <f t="shared" si="237"/>
        <v>0</v>
      </c>
      <c r="H1451" s="76">
        <f t="shared" si="237"/>
        <v>0</v>
      </c>
      <c r="I1451" s="76">
        <f t="shared" si="237"/>
        <v>0</v>
      </c>
      <c r="J1451" s="76">
        <f t="shared" si="237"/>
        <v>0</v>
      </c>
      <c r="K1451" s="43">
        <f t="shared" si="235"/>
        <v>0</v>
      </c>
    </row>
    <row r="1452" spans="1:11" ht="12.75" customHeight="1">
      <c r="A1452" s="61" t="str">
        <f>"         "&amp;Labels!B78</f>
        <v xml:space="preserve">         Customer 10</v>
      </c>
      <c r="B1452" s="76">
        <f t="shared" si="236"/>
        <v>0</v>
      </c>
      <c r="C1452" s="76">
        <f t="shared" si="236"/>
        <v>0</v>
      </c>
      <c r="D1452" s="76">
        <f t="shared" si="236"/>
        <v>0</v>
      </c>
      <c r="E1452" s="76">
        <f t="shared" si="236"/>
        <v>0</v>
      </c>
      <c r="F1452" s="43">
        <f t="shared" si="234"/>
        <v>0</v>
      </c>
      <c r="G1452" s="76">
        <f t="shared" si="237"/>
        <v>0</v>
      </c>
      <c r="H1452" s="76">
        <f t="shared" si="237"/>
        <v>0</v>
      </c>
      <c r="I1452" s="76">
        <f t="shared" si="237"/>
        <v>0</v>
      </c>
      <c r="J1452" s="76">
        <f t="shared" si="237"/>
        <v>0</v>
      </c>
      <c r="K1452" s="43">
        <f t="shared" si="235"/>
        <v>0</v>
      </c>
    </row>
    <row r="1453" spans="1:11" ht="12.75" customHeight="1">
      <c r="A1453" s="61" t="str">
        <f>"         "&amp;Labels!C68</f>
        <v xml:space="preserve">         Total</v>
      </c>
      <c r="B1453" s="84">
        <f>B1442</f>
        <v>0</v>
      </c>
      <c r="C1453" s="84">
        <f>C1442</f>
        <v>0</v>
      </c>
      <c r="D1453" s="84">
        <f>D1442</f>
        <v>0</v>
      </c>
      <c r="E1453" s="84">
        <f>E1442</f>
        <v>0</v>
      </c>
      <c r="F1453" s="43">
        <f>SUM(B1442:E1442)</f>
        <v>0</v>
      </c>
      <c r="G1453" s="84">
        <f>G1442</f>
        <v>0</v>
      </c>
      <c r="H1453" s="84">
        <f>H1442</f>
        <v>0</v>
      </c>
      <c r="I1453" s="84">
        <f>I1442</f>
        <v>0</v>
      </c>
      <c r="J1453" s="84">
        <f>J1442</f>
        <v>0</v>
      </c>
      <c r="K1453" s="43">
        <f>SUM(G1442:J1442)</f>
        <v>0</v>
      </c>
    </row>
    <row r="1454" spans="1:11" ht="12.75" customHeight="1">
      <c r="A1454" s="63" t="str">
        <f>"   "&amp;Labels!C80</f>
        <v xml:space="preserve">   Total</v>
      </c>
      <c r="B1454" s="77">
        <f>SUM(B1333,B1442)</f>
        <v>0</v>
      </c>
      <c r="C1454" s="77">
        <f>SUM(C1333,C1442)</f>
        <v>0</v>
      </c>
      <c r="D1454" s="77">
        <f>SUM(D1333,D1442)</f>
        <v>0</v>
      </c>
      <c r="E1454" s="77">
        <f>SUM(E1333,E1442)</f>
        <v>0</v>
      </c>
      <c r="F1454" s="43">
        <f>SUM(B1454:E1454)</f>
        <v>0</v>
      </c>
      <c r="G1454" s="77">
        <f>SUM(G1333,G1442)</f>
        <v>0</v>
      </c>
      <c r="H1454" s="77">
        <f>SUM(H1333,H1442)</f>
        <v>0</v>
      </c>
      <c r="I1454" s="77">
        <f>SUM(I1333,I1442)</f>
        <v>0</v>
      </c>
      <c r="J1454" s="77">
        <f>SUM(J1333,J1442)</f>
        <v>0</v>
      </c>
      <c r="K1454" s="43">
        <f>SUM(G1454:J1454)</f>
        <v>0</v>
      </c>
    </row>
    <row r="1455" spans="1:11" ht="12.75" customHeight="1">
      <c r="A1455" s="61" t="str">
        <f>"      "&amp;Labels!B85</f>
        <v xml:space="preserve">      Q 1</v>
      </c>
      <c r="B1455" s="84"/>
      <c r="C1455" s="84"/>
      <c r="D1455" s="84"/>
      <c r="E1455" s="84"/>
      <c r="F1455" s="43"/>
      <c r="G1455" s="84"/>
      <c r="H1455" s="84"/>
      <c r="I1455" s="84"/>
      <c r="J1455" s="84"/>
      <c r="K1455" s="43"/>
    </row>
    <row r="1456" spans="1:11" ht="12.75" customHeight="1">
      <c r="A1456" s="61" t="str">
        <f>"         "&amp;Labels!B69</f>
        <v xml:space="preserve">         Customer 1</v>
      </c>
      <c r="B1456" s="76">
        <f t="shared" ref="B1456:E1466" si="238">SUM(B1238,B1347)</f>
        <v>0</v>
      </c>
      <c r="C1456" s="76">
        <f t="shared" si="238"/>
        <v>0</v>
      </c>
      <c r="D1456" s="76">
        <f t="shared" si="238"/>
        <v>0</v>
      </c>
      <c r="E1456" s="76">
        <f t="shared" si="238"/>
        <v>0</v>
      </c>
      <c r="F1456" s="43">
        <f t="shared" ref="F1456:F1466" si="239">SUM(B1456:E1456)</f>
        <v>0</v>
      </c>
      <c r="G1456" s="76">
        <f t="shared" ref="G1456:J1466" si="240">SUM(G1238,G1347)</f>
        <v>0</v>
      </c>
      <c r="H1456" s="76">
        <f t="shared" si="240"/>
        <v>0</v>
      </c>
      <c r="I1456" s="76">
        <f t="shared" si="240"/>
        <v>0</v>
      </c>
      <c r="J1456" s="76">
        <f t="shared" si="240"/>
        <v>0</v>
      </c>
      <c r="K1456" s="43">
        <f t="shared" ref="K1456:K1466" si="241">SUM(G1456:J1456)</f>
        <v>0</v>
      </c>
    </row>
    <row r="1457" spans="1:11" ht="12.75" customHeight="1">
      <c r="A1457" s="61" t="str">
        <f>"         "&amp;Labels!B70</f>
        <v xml:space="preserve">         Customer 2</v>
      </c>
      <c r="B1457" s="76">
        <f t="shared" si="238"/>
        <v>0</v>
      </c>
      <c r="C1457" s="76">
        <f t="shared" si="238"/>
        <v>0</v>
      </c>
      <c r="D1457" s="76">
        <f t="shared" si="238"/>
        <v>0</v>
      </c>
      <c r="E1457" s="76">
        <f t="shared" si="238"/>
        <v>0</v>
      </c>
      <c r="F1457" s="43">
        <f t="shared" si="239"/>
        <v>0</v>
      </c>
      <c r="G1457" s="76">
        <f t="shared" si="240"/>
        <v>0</v>
      </c>
      <c r="H1457" s="76">
        <f t="shared" si="240"/>
        <v>0</v>
      </c>
      <c r="I1457" s="76">
        <f t="shared" si="240"/>
        <v>0</v>
      </c>
      <c r="J1457" s="76">
        <f t="shared" si="240"/>
        <v>0</v>
      </c>
      <c r="K1457" s="43">
        <f t="shared" si="241"/>
        <v>0</v>
      </c>
    </row>
    <row r="1458" spans="1:11" ht="12.75" customHeight="1">
      <c r="A1458" s="61" t="str">
        <f>"         "&amp;Labels!B71</f>
        <v xml:space="preserve">         Customer 3</v>
      </c>
      <c r="B1458" s="76">
        <f t="shared" si="238"/>
        <v>0</v>
      </c>
      <c r="C1458" s="76">
        <f t="shared" si="238"/>
        <v>0</v>
      </c>
      <c r="D1458" s="76">
        <f t="shared" si="238"/>
        <v>0</v>
      </c>
      <c r="E1458" s="76">
        <f t="shared" si="238"/>
        <v>0</v>
      </c>
      <c r="F1458" s="43">
        <f t="shared" si="239"/>
        <v>0</v>
      </c>
      <c r="G1458" s="76">
        <f t="shared" si="240"/>
        <v>0</v>
      </c>
      <c r="H1458" s="76">
        <f t="shared" si="240"/>
        <v>0</v>
      </c>
      <c r="I1458" s="76">
        <f t="shared" si="240"/>
        <v>0</v>
      </c>
      <c r="J1458" s="76">
        <f t="shared" si="240"/>
        <v>0</v>
      </c>
      <c r="K1458" s="43">
        <f t="shared" si="241"/>
        <v>0</v>
      </c>
    </row>
    <row r="1459" spans="1:11" ht="12.75" customHeight="1">
      <c r="A1459" s="61" t="str">
        <f>"         "&amp;Labels!B72</f>
        <v xml:space="preserve">         Customer 4</v>
      </c>
      <c r="B1459" s="76">
        <f t="shared" si="238"/>
        <v>0</v>
      </c>
      <c r="C1459" s="76">
        <f t="shared" si="238"/>
        <v>0</v>
      </c>
      <c r="D1459" s="76">
        <f t="shared" si="238"/>
        <v>0</v>
      </c>
      <c r="E1459" s="76">
        <f t="shared" si="238"/>
        <v>0</v>
      </c>
      <c r="F1459" s="43">
        <f t="shared" si="239"/>
        <v>0</v>
      </c>
      <c r="G1459" s="76">
        <f t="shared" si="240"/>
        <v>0</v>
      </c>
      <c r="H1459" s="76">
        <f t="shared" si="240"/>
        <v>0</v>
      </c>
      <c r="I1459" s="76">
        <f t="shared" si="240"/>
        <v>0</v>
      </c>
      <c r="J1459" s="76">
        <f t="shared" si="240"/>
        <v>0</v>
      </c>
      <c r="K1459" s="43">
        <f t="shared" si="241"/>
        <v>0</v>
      </c>
    </row>
    <row r="1460" spans="1:11" ht="12.75" customHeight="1">
      <c r="A1460" s="61" t="str">
        <f>"         "&amp;Labels!B73</f>
        <v xml:space="preserve">         Customer 5</v>
      </c>
      <c r="B1460" s="76">
        <f t="shared" si="238"/>
        <v>0</v>
      </c>
      <c r="C1460" s="76">
        <f t="shared" si="238"/>
        <v>0</v>
      </c>
      <c r="D1460" s="76">
        <f t="shared" si="238"/>
        <v>0</v>
      </c>
      <c r="E1460" s="76">
        <f t="shared" si="238"/>
        <v>0</v>
      </c>
      <c r="F1460" s="43">
        <f t="shared" si="239"/>
        <v>0</v>
      </c>
      <c r="G1460" s="76">
        <f t="shared" si="240"/>
        <v>0</v>
      </c>
      <c r="H1460" s="76">
        <f t="shared" si="240"/>
        <v>0</v>
      </c>
      <c r="I1460" s="76">
        <f t="shared" si="240"/>
        <v>0</v>
      </c>
      <c r="J1460" s="76">
        <f t="shared" si="240"/>
        <v>0</v>
      </c>
      <c r="K1460" s="43">
        <f t="shared" si="241"/>
        <v>0</v>
      </c>
    </row>
    <row r="1461" spans="1:11" ht="12.75" customHeight="1">
      <c r="A1461" s="61" t="str">
        <f>"         "&amp;Labels!B74</f>
        <v xml:space="preserve">         Customer 6</v>
      </c>
      <c r="B1461" s="76">
        <f t="shared" si="238"/>
        <v>0</v>
      </c>
      <c r="C1461" s="76">
        <f t="shared" si="238"/>
        <v>0</v>
      </c>
      <c r="D1461" s="76">
        <f t="shared" si="238"/>
        <v>0</v>
      </c>
      <c r="E1461" s="76">
        <f t="shared" si="238"/>
        <v>0</v>
      </c>
      <c r="F1461" s="43">
        <f t="shared" si="239"/>
        <v>0</v>
      </c>
      <c r="G1461" s="76">
        <f t="shared" si="240"/>
        <v>0</v>
      </c>
      <c r="H1461" s="76">
        <f t="shared" si="240"/>
        <v>0</v>
      </c>
      <c r="I1461" s="76">
        <f t="shared" si="240"/>
        <v>0</v>
      </c>
      <c r="J1461" s="76">
        <f t="shared" si="240"/>
        <v>0</v>
      </c>
      <c r="K1461" s="43">
        <f t="shared" si="241"/>
        <v>0</v>
      </c>
    </row>
    <row r="1462" spans="1:11" ht="12.75" customHeight="1">
      <c r="A1462" s="61" t="str">
        <f>"         "&amp;Labels!B75</f>
        <v xml:space="preserve">         Customer 7</v>
      </c>
      <c r="B1462" s="76">
        <f t="shared" si="238"/>
        <v>0</v>
      </c>
      <c r="C1462" s="76">
        <f t="shared" si="238"/>
        <v>0</v>
      </c>
      <c r="D1462" s="76">
        <f t="shared" si="238"/>
        <v>0</v>
      </c>
      <c r="E1462" s="76">
        <f t="shared" si="238"/>
        <v>0</v>
      </c>
      <c r="F1462" s="43">
        <f t="shared" si="239"/>
        <v>0</v>
      </c>
      <c r="G1462" s="76">
        <f t="shared" si="240"/>
        <v>0</v>
      </c>
      <c r="H1462" s="76">
        <f t="shared" si="240"/>
        <v>0</v>
      </c>
      <c r="I1462" s="76">
        <f t="shared" si="240"/>
        <v>0</v>
      </c>
      <c r="J1462" s="76">
        <f t="shared" si="240"/>
        <v>0</v>
      </c>
      <c r="K1462" s="43">
        <f t="shared" si="241"/>
        <v>0</v>
      </c>
    </row>
    <row r="1463" spans="1:11" ht="12.75" customHeight="1">
      <c r="A1463" s="61" t="str">
        <f>"         "&amp;Labels!B76</f>
        <v xml:space="preserve">         Customer 8</v>
      </c>
      <c r="B1463" s="76">
        <f t="shared" si="238"/>
        <v>0</v>
      </c>
      <c r="C1463" s="76">
        <f t="shared" si="238"/>
        <v>0</v>
      </c>
      <c r="D1463" s="76">
        <f t="shared" si="238"/>
        <v>0</v>
      </c>
      <c r="E1463" s="76">
        <f t="shared" si="238"/>
        <v>0</v>
      </c>
      <c r="F1463" s="43">
        <f t="shared" si="239"/>
        <v>0</v>
      </c>
      <c r="G1463" s="76">
        <f t="shared" si="240"/>
        <v>0</v>
      </c>
      <c r="H1463" s="76">
        <f t="shared" si="240"/>
        <v>0</v>
      </c>
      <c r="I1463" s="76">
        <f t="shared" si="240"/>
        <v>0</v>
      </c>
      <c r="J1463" s="76">
        <f t="shared" si="240"/>
        <v>0</v>
      </c>
      <c r="K1463" s="43">
        <f t="shared" si="241"/>
        <v>0</v>
      </c>
    </row>
    <row r="1464" spans="1:11" ht="12.75" customHeight="1">
      <c r="A1464" s="61" t="str">
        <f>"         "&amp;Labels!B77</f>
        <v xml:space="preserve">         Customer 9</v>
      </c>
      <c r="B1464" s="76">
        <f t="shared" si="238"/>
        <v>0</v>
      </c>
      <c r="C1464" s="76">
        <f t="shared" si="238"/>
        <v>0</v>
      </c>
      <c r="D1464" s="76">
        <f t="shared" si="238"/>
        <v>0</v>
      </c>
      <c r="E1464" s="76">
        <f t="shared" si="238"/>
        <v>0</v>
      </c>
      <c r="F1464" s="43">
        <f t="shared" si="239"/>
        <v>0</v>
      </c>
      <c r="G1464" s="76">
        <f t="shared" si="240"/>
        <v>0</v>
      </c>
      <c r="H1464" s="76">
        <f t="shared" si="240"/>
        <v>0</v>
      </c>
      <c r="I1464" s="76">
        <f t="shared" si="240"/>
        <v>0</v>
      </c>
      <c r="J1464" s="76">
        <f t="shared" si="240"/>
        <v>0</v>
      </c>
      <c r="K1464" s="43">
        <f t="shared" si="241"/>
        <v>0</v>
      </c>
    </row>
    <row r="1465" spans="1:11" ht="12.75" customHeight="1">
      <c r="A1465" s="61" t="str">
        <f>"         "&amp;Labels!B78</f>
        <v xml:space="preserve">         Customer 10</v>
      </c>
      <c r="B1465" s="76">
        <f t="shared" si="238"/>
        <v>0</v>
      </c>
      <c r="C1465" s="76">
        <f t="shared" si="238"/>
        <v>0</v>
      </c>
      <c r="D1465" s="76">
        <f t="shared" si="238"/>
        <v>0</v>
      </c>
      <c r="E1465" s="76">
        <f t="shared" si="238"/>
        <v>0</v>
      </c>
      <c r="F1465" s="43">
        <f t="shared" si="239"/>
        <v>0</v>
      </c>
      <c r="G1465" s="76">
        <f t="shared" si="240"/>
        <v>0</v>
      </c>
      <c r="H1465" s="76">
        <f t="shared" si="240"/>
        <v>0</v>
      </c>
      <c r="I1465" s="76">
        <f t="shared" si="240"/>
        <v>0</v>
      </c>
      <c r="J1465" s="76">
        <f t="shared" si="240"/>
        <v>0</v>
      </c>
      <c r="K1465" s="43">
        <f t="shared" si="241"/>
        <v>0</v>
      </c>
    </row>
    <row r="1466" spans="1:11" ht="12.75" customHeight="1">
      <c r="A1466" s="61" t="str">
        <f>"         "&amp;Labels!C68</f>
        <v xml:space="preserve">         Total</v>
      </c>
      <c r="B1466" s="84">
        <f t="shared" si="238"/>
        <v>0</v>
      </c>
      <c r="C1466" s="84">
        <f t="shared" si="238"/>
        <v>0</v>
      </c>
      <c r="D1466" s="84">
        <f t="shared" si="238"/>
        <v>0</v>
      </c>
      <c r="E1466" s="84">
        <f t="shared" si="238"/>
        <v>0</v>
      </c>
      <c r="F1466" s="43">
        <f t="shared" si="239"/>
        <v>0</v>
      </c>
      <c r="G1466" s="84">
        <f t="shared" si="240"/>
        <v>0</v>
      </c>
      <c r="H1466" s="84">
        <f t="shared" si="240"/>
        <v>0</v>
      </c>
      <c r="I1466" s="84">
        <f t="shared" si="240"/>
        <v>0</v>
      </c>
      <c r="J1466" s="84">
        <f t="shared" si="240"/>
        <v>0</v>
      </c>
      <c r="K1466" s="43">
        <f t="shared" si="241"/>
        <v>0</v>
      </c>
    </row>
    <row r="1467" spans="1:11" ht="12.75" customHeight="1">
      <c r="A1467" s="61" t="str">
        <f>"      "&amp;Labels!B86</f>
        <v xml:space="preserve">      Q 2</v>
      </c>
      <c r="B1467" s="84"/>
      <c r="C1467" s="84"/>
      <c r="D1467" s="84"/>
      <c r="E1467" s="84"/>
      <c r="F1467" s="43"/>
      <c r="G1467" s="84"/>
      <c r="H1467" s="84"/>
      <c r="I1467" s="84"/>
      <c r="J1467" s="84"/>
      <c r="K1467" s="43"/>
    </row>
    <row r="1468" spans="1:11" ht="12.75" customHeight="1">
      <c r="A1468" s="61" t="str">
        <f>"         "&amp;Labels!B69</f>
        <v xml:space="preserve">         Customer 1</v>
      </c>
      <c r="B1468" s="76">
        <f t="shared" ref="B1468:E1478" si="242">SUM(B1250,B1359)</f>
        <v>0</v>
      </c>
      <c r="C1468" s="76">
        <f t="shared" si="242"/>
        <v>0</v>
      </c>
      <c r="D1468" s="76">
        <f t="shared" si="242"/>
        <v>0</v>
      </c>
      <c r="E1468" s="76">
        <f t="shared" si="242"/>
        <v>0</v>
      </c>
      <c r="F1468" s="43">
        <f t="shared" ref="F1468:F1478" si="243">SUM(B1468:E1468)</f>
        <v>0</v>
      </c>
      <c r="G1468" s="76">
        <f t="shared" ref="G1468:J1478" si="244">SUM(G1250,G1359)</f>
        <v>0</v>
      </c>
      <c r="H1468" s="76">
        <f t="shared" si="244"/>
        <v>0</v>
      </c>
      <c r="I1468" s="76">
        <f t="shared" si="244"/>
        <v>0</v>
      </c>
      <c r="J1468" s="76">
        <f t="shared" si="244"/>
        <v>0</v>
      </c>
      <c r="K1468" s="43">
        <f t="shared" ref="K1468:K1478" si="245">SUM(G1468:J1468)</f>
        <v>0</v>
      </c>
    </row>
    <row r="1469" spans="1:11" ht="12.75" customHeight="1">
      <c r="A1469" s="61" t="str">
        <f>"         "&amp;Labels!B70</f>
        <v xml:space="preserve">         Customer 2</v>
      </c>
      <c r="B1469" s="76">
        <f t="shared" si="242"/>
        <v>0</v>
      </c>
      <c r="C1469" s="76">
        <f t="shared" si="242"/>
        <v>0</v>
      </c>
      <c r="D1469" s="76">
        <f t="shared" si="242"/>
        <v>0</v>
      </c>
      <c r="E1469" s="76">
        <f t="shared" si="242"/>
        <v>0</v>
      </c>
      <c r="F1469" s="43">
        <f t="shared" si="243"/>
        <v>0</v>
      </c>
      <c r="G1469" s="76">
        <f t="shared" si="244"/>
        <v>0</v>
      </c>
      <c r="H1469" s="76">
        <f t="shared" si="244"/>
        <v>0</v>
      </c>
      <c r="I1469" s="76">
        <f t="shared" si="244"/>
        <v>0</v>
      </c>
      <c r="J1469" s="76">
        <f t="shared" si="244"/>
        <v>0</v>
      </c>
      <c r="K1469" s="43">
        <f t="shared" si="245"/>
        <v>0</v>
      </c>
    </row>
    <row r="1470" spans="1:11" ht="12.75" customHeight="1">
      <c r="A1470" s="61" t="str">
        <f>"         "&amp;Labels!B71</f>
        <v xml:space="preserve">         Customer 3</v>
      </c>
      <c r="B1470" s="76">
        <f t="shared" si="242"/>
        <v>0</v>
      </c>
      <c r="C1470" s="76">
        <f t="shared" si="242"/>
        <v>0</v>
      </c>
      <c r="D1470" s="76">
        <f t="shared" si="242"/>
        <v>0</v>
      </c>
      <c r="E1470" s="76">
        <f t="shared" si="242"/>
        <v>0</v>
      </c>
      <c r="F1470" s="43">
        <f t="shared" si="243"/>
        <v>0</v>
      </c>
      <c r="G1470" s="76">
        <f t="shared" si="244"/>
        <v>0</v>
      </c>
      <c r="H1470" s="76">
        <f t="shared" si="244"/>
        <v>0</v>
      </c>
      <c r="I1470" s="76">
        <f t="shared" si="244"/>
        <v>0</v>
      </c>
      <c r="J1470" s="76">
        <f t="shared" si="244"/>
        <v>0</v>
      </c>
      <c r="K1470" s="43">
        <f t="shared" si="245"/>
        <v>0</v>
      </c>
    </row>
    <row r="1471" spans="1:11" ht="12.75" customHeight="1">
      <c r="A1471" s="61" t="str">
        <f>"         "&amp;Labels!B72</f>
        <v xml:space="preserve">         Customer 4</v>
      </c>
      <c r="B1471" s="76">
        <f t="shared" si="242"/>
        <v>0</v>
      </c>
      <c r="C1471" s="76">
        <f t="shared" si="242"/>
        <v>0</v>
      </c>
      <c r="D1471" s="76">
        <f t="shared" si="242"/>
        <v>0</v>
      </c>
      <c r="E1471" s="76">
        <f t="shared" si="242"/>
        <v>0</v>
      </c>
      <c r="F1471" s="43">
        <f t="shared" si="243"/>
        <v>0</v>
      </c>
      <c r="G1471" s="76">
        <f t="shared" si="244"/>
        <v>0</v>
      </c>
      <c r="H1471" s="76">
        <f t="shared" si="244"/>
        <v>0</v>
      </c>
      <c r="I1471" s="76">
        <f t="shared" si="244"/>
        <v>0</v>
      </c>
      <c r="J1471" s="76">
        <f t="shared" si="244"/>
        <v>0</v>
      </c>
      <c r="K1471" s="43">
        <f t="shared" si="245"/>
        <v>0</v>
      </c>
    </row>
    <row r="1472" spans="1:11" ht="12.75" customHeight="1">
      <c r="A1472" s="61" t="str">
        <f>"         "&amp;Labels!B73</f>
        <v xml:space="preserve">         Customer 5</v>
      </c>
      <c r="B1472" s="76">
        <f t="shared" si="242"/>
        <v>0</v>
      </c>
      <c r="C1472" s="76">
        <f t="shared" si="242"/>
        <v>0</v>
      </c>
      <c r="D1472" s="76">
        <f t="shared" si="242"/>
        <v>0</v>
      </c>
      <c r="E1472" s="76">
        <f t="shared" si="242"/>
        <v>0</v>
      </c>
      <c r="F1472" s="43">
        <f t="shared" si="243"/>
        <v>0</v>
      </c>
      <c r="G1472" s="76">
        <f t="shared" si="244"/>
        <v>0</v>
      </c>
      <c r="H1472" s="76">
        <f t="shared" si="244"/>
        <v>0</v>
      </c>
      <c r="I1472" s="76">
        <f t="shared" si="244"/>
        <v>0</v>
      </c>
      <c r="J1472" s="76">
        <f t="shared" si="244"/>
        <v>0</v>
      </c>
      <c r="K1472" s="43">
        <f t="shared" si="245"/>
        <v>0</v>
      </c>
    </row>
    <row r="1473" spans="1:11" ht="12.75" customHeight="1">
      <c r="A1473" s="61" t="str">
        <f>"         "&amp;Labels!B74</f>
        <v xml:space="preserve">         Customer 6</v>
      </c>
      <c r="B1473" s="76">
        <f t="shared" si="242"/>
        <v>0</v>
      </c>
      <c r="C1473" s="76">
        <f t="shared" si="242"/>
        <v>0</v>
      </c>
      <c r="D1473" s="76">
        <f t="shared" si="242"/>
        <v>0</v>
      </c>
      <c r="E1473" s="76">
        <f t="shared" si="242"/>
        <v>0</v>
      </c>
      <c r="F1473" s="43">
        <f t="shared" si="243"/>
        <v>0</v>
      </c>
      <c r="G1473" s="76">
        <f t="shared" si="244"/>
        <v>0</v>
      </c>
      <c r="H1473" s="76">
        <f t="shared" si="244"/>
        <v>0</v>
      </c>
      <c r="I1473" s="76">
        <f t="shared" si="244"/>
        <v>0</v>
      </c>
      <c r="J1473" s="76">
        <f t="shared" si="244"/>
        <v>0</v>
      </c>
      <c r="K1473" s="43">
        <f t="shared" si="245"/>
        <v>0</v>
      </c>
    </row>
    <row r="1474" spans="1:11" ht="12.75" customHeight="1">
      <c r="A1474" s="61" t="str">
        <f>"         "&amp;Labels!B75</f>
        <v xml:space="preserve">         Customer 7</v>
      </c>
      <c r="B1474" s="76">
        <f t="shared" si="242"/>
        <v>0</v>
      </c>
      <c r="C1474" s="76">
        <f t="shared" si="242"/>
        <v>0</v>
      </c>
      <c r="D1474" s="76">
        <f t="shared" si="242"/>
        <v>0</v>
      </c>
      <c r="E1474" s="76">
        <f t="shared" si="242"/>
        <v>0</v>
      </c>
      <c r="F1474" s="43">
        <f t="shared" si="243"/>
        <v>0</v>
      </c>
      <c r="G1474" s="76">
        <f t="shared" si="244"/>
        <v>0</v>
      </c>
      <c r="H1474" s="76">
        <f t="shared" si="244"/>
        <v>0</v>
      </c>
      <c r="I1474" s="76">
        <f t="shared" si="244"/>
        <v>0</v>
      </c>
      <c r="J1474" s="76">
        <f t="shared" si="244"/>
        <v>0</v>
      </c>
      <c r="K1474" s="43">
        <f t="shared" si="245"/>
        <v>0</v>
      </c>
    </row>
    <row r="1475" spans="1:11" ht="12.75" customHeight="1">
      <c r="A1475" s="61" t="str">
        <f>"         "&amp;Labels!B76</f>
        <v xml:space="preserve">         Customer 8</v>
      </c>
      <c r="B1475" s="76">
        <f t="shared" si="242"/>
        <v>0</v>
      </c>
      <c r="C1475" s="76">
        <f t="shared" si="242"/>
        <v>0</v>
      </c>
      <c r="D1475" s="76">
        <f t="shared" si="242"/>
        <v>0</v>
      </c>
      <c r="E1475" s="76">
        <f t="shared" si="242"/>
        <v>0</v>
      </c>
      <c r="F1475" s="43">
        <f t="shared" si="243"/>
        <v>0</v>
      </c>
      <c r="G1475" s="76">
        <f t="shared" si="244"/>
        <v>0</v>
      </c>
      <c r="H1475" s="76">
        <f t="shared" si="244"/>
        <v>0</v>
      </c>
      <c r="I1475" s="76">
        <f t="shared" si="244"/>
        <v>0</v>
      </c>
      <c r="J1475" s="76">
        <f t="shared" si="244"/>
        <v>0</v>
      </c>
      <c r="K1475" s="43">
        <f t="shared" si="245"/>
        <v>0</v>
      </c>
    </row>
    <row r="1476" spans="1:11" ht="12.75" customHeight="1">
      <c r="A1476" s="61" t="str">
        <f>"         "&amp;Labels!B77</f>
        <v xml:space="preserve">         Customer 9</v>
      </c>
      <c r="B1476" s="76">
        <f t="shared" si="242"/>
        <v>0</v>
      </c>
      <c r="C1476" s="76">
        <f t="shared" si="242"/>
        <v>0</v>
      </c>
      <c r="D1476" s="76">
        <f t="shared" si="242"/>
        <v>0</v>
      </c>
      <c r="E1476" s="76">
        <f t="shared" si="242"/>
        <v>0</v>
      </c>
      <c r="F1476" s="43">
        <f t="shared" si="243"/>
        <v>0</v>
      </c>
      <c r="G1476" s="76">
        <f t="shared" si="244"/>
        <v>0</v>
      </c>
      <c r="H1476" s="76">
        <f t="shared" si="244"/>
        <v>0</v>
      </c>
      <c r="I1476" s="76">
        <f t="shared" si="244"/>
        <v>0</v>
      </c>
      <c r="J1476" s="76">
        <f t="shared" si="244"/>
        <v>0</v>
      </c>
      <c r="K1476" s="43">
        <f t="shared" si="245"/>
        <v>0</v>
      </c>
    </row>
    <row r="1477" spans="1:11" ht="12.75" customHeight="1">
      <c r="A1477" s="61" t="str">
        <f>"         "&amp;Labels!B78</f>
        <v xml:space="preserve">         Customer 10</v>
      </c>
      <c r="B1477" s="76">
        <f t="shared" si="242"/>
        <v>0</v>
      </c>
      <c r="C1477" s="76">
        <f t="shared" si="242"/>
        <v>0</v>
      </c>
      <c r="D1477" s="76">
        <f t="shared" si="242"/>
        <v>0</v>
      </c>
      <c r="E1477" s="76">
        <f t="shared" si="242"/>
        <v>0</v>
      </c>
      <c r="F1477" s="43">
        <f t="shared" si="243"/>
        <v>0</v>
      </c>
      <c r="G1477" s="76">
        <f t="shared" si="244"/>
        <v>0</v>
      </c>
      <c r="H1477" s="76">
        <f t="shared" si="244"/>
        <v>0</v>
      </c>
      <c r="I1477" s="76">
        <f t="shared" si="244"/>
        <v>0</v>
      </c>
      <c r="J1477" s="76">
        <f t="shared" si="244"/>
        <v>0</v>
      </c>
      <c r="K1477" s="43">
        <f t="shared" si="245"/>
        <v>0</v>
      </c>
    </row>
    <row r="1478" spans="1:11" ht="12.75" customHeight="1">
      <c r="A1478" s="61" t="str">
        <f>"         "&amp;Labels!C68</f>
        <v xml:space="preserve">         Total</v>
      </c>
      <c r="B1478" s="84">
        <f t="shared" si="242"/>
        <v>0</v>
      </c>
      <c r="C1478" s="84">
        <f t="shared" si="242"/>
        <v>0</v>
      </c>
      <c r="D1478" s="84">
        <f t="shared" si="242"/>
        <v>0</v>
      </c>
      <c r="E1478" s="84">
        <f t="shared" si="242"/>
        <v>0</v>
      </c>
      <c r="F1478" s="43">
        <f t="shared" si="243"/>
        <v>0</v>
      </c>
      <c r="G1478" s="84">
        <f t="shared" si="244"/>
        <v>0</v>
      </c>
      <c r="H1478" s="84">
        <f t="shared" si="244"/>
        <v>0</v>
      </c>
      <c r="I1478" s="84">
        <f t="shared" si="244"/>
        <v>0</v>
      </c>
      <c r="J1478" s="84">
        <f t="shared" si="244"/>
        <v>0</v>
      </c>
      <c r="K1478" s="43">
        <f t="shared" si="245"/>
        <v>0</v>
      </c>
    </row>
    <row r="1479" spans="1:11" ht="12.75" customHeight="1">
      <c r="A1479" s="61" t="str">
        <f>"      "&amp;Labels!B87</f>
        <v xml:space="preserve">      Q 3</v>
      </c>
      <c r="B1479" s="84"/>
      <c r="C1479" s="84"/>
      <c r="D1479" s="84"/>
      <c r="E1479" s="84"/>
      <c r="F1479" s="43"/>
      <c r="G1479" s="84"/>
      <c r="H1479" s="84"/>
      <c r="I1479" s="84"/>
      <c r="J1479" s="84"/>
      <c r="K1479" s="43"/>
    </row>
    <row r="1480" spans="1:11" ht="12.75" customHeight="1">
      <c r="A1480" s="61" t="str">
        <f>"         "&amp;Labels!B69</f>
        <v xml:space="preserve">         Customer 1</v>
      </c>
      <c r="B1480" s="76">
        <f t="shared" ref="B1480:E1490" si="246">SUM(B1262,B1371)</f>
        <v>0</v>
      </c>
      <c r="C1480" s="76">
        <f t="shared" si="246"/>
        <v>0</v>
      </c>
      <c r="D1480" s="76">
        <f t="shared" si="246"/>
        <v>0</v>
      </c>
      <c r="E1480" s="76">
        <f t="shared" si="246"/>
        <v>0</v>
      </c>
      <c r="F1480" s="43">
        <f t="shared" ref="F1480:F1490" si="247">SUM(B1480:E1480)</f>
        <v>0</v>
      </c>
      <c r="G1480" s="76">
        <f t="shared" ref="G1480:J1490" si="248">SUM(G1262,G1371)</f>
        <v>0</v>
      </c>
      <c r="H1480" s="76">
        <f t="shared" si="248"/>
        <v>0</v>
      </c>
      <c r="I1480" s="76">
        <f t="shared" si="248"/>
        <v>0</v>
      </c>
      <c r="J1480" s="76">
        <f t="shared" si="248"/>
        <v>0</v>
      </c>
      <c r="K1480" s="43">
        <f t="shared" ref="K1480:K1490" si="249">SUM(G1480:J1480)</f>
        <v>0</v>
      </c>
    </row>
    <row r="1481" spans="1:11" ht="12.75" customHeight="1">
      <c r="A1481" s="61" t="str">
        <f>"         "&amp;Labels!B70</f>
        <v xml:space="preserve">         Customer 2</v>
      </c>
      <c r="B1481" s="76">
        <f t="shared" si="246"/>
        <v>0</v>
      </c>
      <c r="C1481" s="76">
        <f t="shared" si="246"/>
        <v>0</v>
      </c>
      <c r="D1481" s="76">
        <f t="shared" si="246"/>
        <v>0</v>
      </c>
      <c r="E1481" s="76">
        <f t="shared" si="246"/>
        <v>0</v>
      </c>
      <c r="F1481" s="43">
        <f t="shared" si="247"/>
        <v>0</v>
      </c>
      <c r="G1481" s="76">
        <f t="shared" si="248"/>
        <v>0</v>
      </c>
      <c r="H1481" s="76">
        <f t="shared" si="248"/>
        <v>0</v>
      </c>
      <c r="I1481" s="76">
        <f t="shared" si="248"/>
        <v>0</v>
      </c>
      <c r="J1481" s="76">
        <f t="shared" si="248"/>
        <v>0</v>
      </c>
      <c r="K1481" s="43">
        <f t="shared" si="249"/>
        <v>0</v>
      </c>
    </row>
    <row r="1482" spans="1:11" ht="12.75" customHeight="1">
      <c r="A1482" s="61" t="str">
        <f>"         "&amp;Labels!B71</f>
        <v xml:space="preserve">         Customer 3</v>
      </c>
      <c r="B1482" s="76">
        <f t="shared" si="246"/>
        <v>0</v>
      </c>
      <c r="C1482" s="76">
        <f t="shared" si="246"/>
        <v>0</v>
      </c>
      <c r="D1482" s="76">
        <f t="shared" si="246"/>
        <v>0</v>
      </c>
      <c r="E1482" s="76">
        <f t="shared" si="246"/>
        <v>0</v>
      </c>
      <c r="F1482" s="43">
        <f t="shared" si="247"/>
        <v>0</v>
      </c>
      <c r="G1482" s="76">
        <f t="shared" si="248"/>
        <v>0</v>
      </c>
      <c r="H1482" s="76">
        <f t="shared" si="248"/>
        <v>0</v>
      </c>
      <c r="I1482" s="76">
        <f t="shared" si="248"/>
        <v>0</v>
      </c>
      <c r="J1482" s="76">
        <f t="shared" si="248"/>
        <v>0</v>
      </c>
      <c r="K1482" s="43">
        <f t="shared" si="249"/>
        <v>0</v>
      </c>
    </row>
    <row r="1483" spans="1:11" ht="12.75" customHeight="1">
      <c r="A1483" s="61" t="str">
        <f>"         "&amp;Labels!B72</f>
        <v xml:space="preserve">         Customer 4</v>
      </c>
      <c r="B1483" s="76">
        <f t="shared" si="246"/>
        <v>0</v>
      </c>
      <c r="C1483" s="76">
        <f t="shared" si="246"/>
        <v>0</v>
      </c>
      <c r="D1483" s="76">
        <f t="shared" si="246"/>
        <v>0</v>
      </c>
      <c r="E1483" s="76">
        <f t="shared" si="246"/>
        <v>0</v>
      </c>
      <c r="F1483" s="43">
        <f t="shared" si="247"/>
        <v>0</v>
      </c>
      <c r="G1483" s="76">
        <f t="shared" si="248"/>
        <v>0</v>
      </c>
      <c r="H1483" s="76">
        <f t="shared" si="248"/>
        <v>0</v>
      </c>
      <c r="I1483" s="76">
        <f t="shared" si="248"/>
        <v>0</v>
      </c>
      <c r="J1483" s="76">
        <f t="shared" si="248"/>
        <v>0</v>
      </c>
      <c r="K1483" s="43">
        <f t="shared" si="249"/>
        <v>0</v>
      </c>
    </row>
    <row r="1484" spans="1:11" ht="12.75" customHeight="1">
      <c r="A1484" s="61" t="str">
        <f>"         "&amp;Labels!B73</f>
        <v xml:space="preserve">         Customer 5</v>
      </c>
      <c r="B1484" s="76">
        <f t="shared" si="246"/>
        <v>0</v>
      </c>
      <c r="C1484" s="76">
        <f t="shared" si="246"/>
        <v>0</v>
      </c>
      <c r="D1484" s="76">
        <f t="shared" si="246"/>
        <v>0</v>
      </c>
      <c r="E1484" s="76">
        <f t="shared" si="246"/>
        <v>0</v>
      </c>
      <c r="F1484" s="43">
        <f t="shared" si="247"/>
        <v>0</v>
      </c>
      <c r="G1484" s="76">
        <f t="shared" si="248"/>
        <v>0</v>
      </c>
      <c r="H1484" s="76">
        <f t="shared" si="248"/>
        <v>0</v>
      </c>
      <c r="I1484" s="76">
        <f t="shared" si="248"/>
        <v>0</v>
      </c>
      <c r="J1484" s="76">
        <f t="shared" si="248"/>
        <v>0</v>
      </c>
      <c r="K1484" s="43">
        <f t="shared" si="249"/>
        <v>0</v>
      </c>
    </row>
    <row r="1485" spans="1:11" ht="12.75" customHeight="1">
      <c r="A1485" s="61" t="str">
        <f>"         "&amp;Labels!B74</f>
        <v xml:space="preserve">         Customer 6</v>
      </c>
      <c r="B1485" s="76">
        <f t="shared" si="246"/>
        <v>0</v>
      </c>
      <c r="C1485" s="76">
        <f t="shared" si="246"/>
        <v>0</v>
      </c>
      <c r="D1485" s="76">
        <f t="shared" si="246"/>
        <v>0</v>
      </c>
      <c r="E1485" s="76">
        <f t="shared" si="246"/>
        <v>0</v>
      </c>
      <c r="F1485" s="43">
        <f t="shared" si="247"/>
        <v>0</v>
      </c>
      <c r="G1485" s="76">
        <f t="shared" si="248"/>
        <v>0</v>
      </c>
      <c r="H1485" s="76">
        <f t="shared" si="248"/>
        <v>0</v>
      </c>
      <c r="I1485" s="76">
        <f t="shared" si="248"/>
        <v>0</v>
      </c>
      <c r="J1485" s="76">
        <f t="shared" si="248"/>
        <v>0</v>
      </c>
      <c r="K1485" s="43">
        <f t="shared" si="249"/>
        <v>0</v>
      </c>
    </row>
    <row r="1486" spans="1:11" ht="12.75" customHeight="1">
      <c r="A1486" s="61" t="str">
        <f>"         "&amp;Labels!B75</f>
        <v xml:space="preserve">         Customer 7</v>
      </c>
      <c r="B1486" s="76">
        <f t="shared" si="246"/>
        <v>0</v>
      </c>
      <c r="C1486" s="76">
        <f t="shared" si="246"/>
        <v>0</v>
      </c>
      <c r="D1486" s="76">
        <f t="shared" si="246"/>
        <v>0</v>
      </c>
      <c r="E1486" s="76">
        <f t="shared" si="246"/>
        <v>0</v>
      </c>
      <c r="F1486" s="43">
        <f t="shared" si="247"/>
        <v>0</v>
      </c>
      <c r="G1486" s="76">
        <f t="shared" si="248"/>
        <v>0</v>
      </c>
      <c r="H1486" s="76">
        <f t="shared" si="248"/>
        <v>0</v>
      </c>
      <c r="I1486" s="76">
        <f t="shared" si="248"/>
        <v>0</v>
      </c>
      <c r="J1486" s="76">
        <f t="shared" si="248"/>
        <v>0</v>
      </c>
      <c r="K1486" s="43">
        <f t="shared" si="249"/>
        <v>0</v>
      </c>
    </row>
    <row r="1487" spans="1:11" ht="12.75" customHeight="1">
      <c r="A1487" s="61" t="str">
        <f>"         "&amp;Labels!B76</f>
        <v xml:space="preserve">         Customer 8</v>
      </c>
      <c r="B1487" s="76">
        <f t="shared" si="246"/>
        <v>0</v>
      </c>
      <c r="C1487" s="76">
        <f t="shared" si="246"/>
        <v>0</v>
      </c>
      <c r="D1487" s="76">
        <f t="shared" si="246"/>
        <v>0</v>
      </c>
      <c r="E1487" s="76">
        <f t="shared" si="246"/>
        <v>0</v>
      </c>
      <c r="F1487" s="43">
        <f t="shared" si="247"/>
        <v>0</v>
      </c>
      <c r="G1487" s="76">
        <f t="shared" si="248"/>
        <v>0</v>
      </c>
      <c r="H1487" s="76">
        <f t="shared" si="248"/>
        <v>0</v>
      </c>
      <c r="I1487" s="76">
        <f t="shared" si="248"/>
        <v>0</v>
      </c>
      <c r="J1487" s="76">
        <f t="shared" si="248"/>
        <v>0</v>
      </c>
      <c r="K1487" s="43">
        <f t="shared" si="249"/>
        <v>0</v>
      </c>
    </row>
    <row r="1488" spans="1:11" ht="12.75" customHeight="1">
      <c r="A1488" s="61" t="str">
        <f>"         "&amp;Labels!B77</f>
        <v xml:space="preserve">         Customer 9</v>
      </c>
      <c r="B1488" s="76">
        <f t="shared" si="246"/>
        <v>0</v>
      </c>
      <c r="C1488" s="76">
        <f t="shared" si="246"/>
        <v>0</v>
      </c>
      <c r="D1488" s="76">
        <f t="shared" si="246"/>
        <v>0</v>
      </c>
      <c r="E1488" s="76">
        <f t="shared" si="246"/>
        <v>0</v>
      </c>
      <c r="F1488" s="43">
        <f t="shared" si="247"/>
        <v>0</v>
      </c>
      <c r="G1488" s="76">
        <f t="shared" si="248"/>
        <v>0</v>
      </c>
      <c r="H1488" s="76">
        <f t="shared" si="248"/>
        <v>0</v>
      </c>
      <c r="I1488" s="76">
        <f t="shared" si="248"/>
        <v>0</v>
      </c>
      <c r="J1488" s="76">
        <f t="shared" si="248"/>
        <v>0</v>
      </c>
      <c r="K1488" s="43">
        <f t="shared" si="249"/>
        <v>0</v>
      </c>
    </row>
    <row r="1489" spans="1:11" ht="12.75" customHeight="1">
      <c r="A1489" s="61" t="str">
        <f>"         "&amp;Labels!B78</f>
        <v xml:space="preserve">         Customer 10</v>
      </c>
      <c r="B1489" s="76">
        <f t="shared" si="246"/>
        <v>0</v>
      </c>
      <c r="C1489" s="76">
        <f t="shared" si="246"/>
        <v>0</v>
      </c>
      <c r="D1489" s="76">
        <f t="shared" si="246"/>
        <v>0</v>
      </c>
      <c r="E1489" s="76">
        <f t="shared" si="246"/>
        <v>0</v>
      </c>
      <c r="F1489" s="43">
        <f t="shared" si="247"/>
        <v>0</v>
      </c>
      <c r="G1489" s="76">
        <f t="shared" si="248"/>
        <v>0</v>
      </c>
      <c r="H1489" s="76">
        <f t="shared" si="248"/>
        <v>0</v>
      </c>
      <c r="I1489" s="76">
        <f t="shared" si="248"/>
        <v>0</v>
      </c>
      <c r="J1489" s="76">
        <f t="shared" si="248"/>
        <v>0</v>
      </c>
      <c r="K1489" s="43">
        <f t="shared" si="249"/>
        <v>0</v>
      </c>
    </row>
    <row r="1490" spans="1:11" ht="12.75" customHeight="1">
      <c r="A1490" s="61" t="str">
        <f>"         "&amp;Labels!C68</f>
        <v xml:space="preserve">         Total</v>
      </c>
      <c r="B1490" s="84">
        <f t="shared" si="246"/>
        <v>0</v>
      </c>
      <c r="C1490" s="84">
        <f t="shared" si="246"/>
        <v>0</v>
      </c>
      <c r="D1490" s="84">
        <f t="shared" si="246"/>
        <v>0</v>
      </c>
      <c r="E1490" s="84">
        <f t="shared" si="246"/>
        <v>0</v>
      </c>
      <c r="F1490" s="43">
        <f t="shared" si="247"/>
        <v>0</v>
      </c>
      <c r="G1490" s="84">
        <f t="shared" si="248"/>
        <v>0</v>
      </c>
      <c r="H1490" s="84">
        <f t="shared" si="248"/>
        <v>0</v>
      </c>
      <c r="I1490" s="84">
        <f t="shared" si="248"/>
        <v>0</v>
      </c>
      <c r="J1490" s="84">
        <f t="shared" si="248"/>
        <v>0</v>
      </c>
      <c r="K1490" s="43">
        <f t="shared" si="249"/>
        <v>0</v>
      </c>
    </row>
    <row r="1491" spans="1:11" ht="12.75" customHeight="1">
      <c r="A1491" s="61" t="str">
        <f>"      "&amp;Labels!B88</f>
        <v xml:space="preserve">      Q 4</v>
      </c>
      <c r="B1491" s="84"/>
      <c r="C1491" s="84"/>
      <c r="D1491" s="84"/>
      <c r="E1491" s="84"/>
      <c r="F1491" s="43"/>
      <c r="G1491" s="84"/>
      <c r="H1491" s="84"/>
      <c r="I1491" s="84"/>
      <c r="J1491" s="84"/>
      <c r="K1491" s="43"/>
    </row>
    <row r="1492" spans="1:11" ht="12.75" customHeight="1">
      <c r="A1492" s="61" t="str">
        <f>"         "&amp;Labels!B69</f>
        <v xml:space="preserve">         Customer 1</v>
      </c>
      <c r="B1492" s="76">
        <f t="shared" ref="B1492:E1502" si="250">SUM(B1274,B1383)</f>
        <v>0</v>
      </c>
      <c r="C1492" s="76">
        <f t="shared" si="250"/>
        <v>0</v>
      </c>
      <c r="D1492" s="76">
        <f t="shared" si="250"/>
        <v>0</v>
      </c>
      <c r="E1492" s="76">
        <f t="shared" si="250"/>
        <v>0</v>
      </c>
      <c r="F1492" s="43">
        <f t="shared" ref="F1492:F1502" si="251">SUM(B1492:E1492)</f>
        <v>0</v>
      </c>
      <c r="G1492" s="76">
        <f t="shared" ref="G1492:J1502" si="252">SUM(G1274,G1383)</f>
        <v>0</v>
      </c>
      <c r="H1492" s="76">
        <f t="shared" si="252"/>
        <v>0</v>
      </c>
      <c r="I1492" s="76">
        <f t="shared" si="252"/>
        <v>0</v>
      </c>
      <c r="J1492" s="76">
        <f t="shared" si="252"/>
        <v>0</v>
      </c>
      <c r="K1492" s="43">
        <f t="shared" ref="K1492:K1502" si="253">SUM(G1492:J1492)</f>
        <v>0</v>
      </c>
    </row>
    <row r="1493" spans="1:11" ht="12.75" customHeight="1">
      <c r="A1493" s="61" t="str">
        <f>"         "&amp;Labels!B70</f>
        <v xml:space="preserve">         Customer 2</v>
      </c>
      <c r="B1493" s="76">
        <f t="shared" si="250"/>
        <v>0</v>
      </c>
      <c r="C1493" s="76">
        <f t="shared" si="250"/>
        <v>0</v>
      </c>
      <c r="D1493" s="76">
        <f t="shared" si="250"/>
        <v>0</v>
      </c>
      <c r="E1493" s="76">
        <f t="shared" si="250"/>
        <v>0</v>
      </c>
      <c r="F1493" s="43">
        <f t="shared" si="251"/>
        <v>0</v>
      </c>
      <c r="G1493" s="76">
        <f t="shared" si="252"/>
        <v>0</v>
      </c>
      <c r="H1493" s="76">
        <f t="shared" si="252"/>
        <v>0</v>
      </c>
      <c r="I1493" s="76">
        <f t="shared" si="252"/>
        <v>0</v>
      </c>
      <c r="J1493" s="76">
        <f t="shared" si="252"/>
        <v>0</v>
      </c>
      <c r="K1493" s="43">
        <f t="shared" si="253"/>
        <v>0</v>
      </c>
    </row>
    <row r="1494" spans="1:11" ht="12.75" customHeight="1">
      <c r="A1494" s="61" t="str">
        <f>"         "&amp;Labels!B71</f>
        <v xml:space="preserve">         Customer 3</v>
      </c>
      <c r="B1494" s="76">
        <f t="shared" si="250"/>
        <v>0</v>
      </c>
      <c r="C1494" s="76">
        <f t="shared" si="250"/>
        <v>0</v>
      </c>
      <c r="D1494" s="76">
        <f t="shared" si="250"/>
        <v>0</v>
      </c>
      <c r="E1494" s="76">
        <f t="shared" si="250"/>
        <v>0</v>
      </c>
      <c r="F1494" s="43">
        <f t="shared" si="251"/>
        <v>0</v>
      </c>
      <c r="G1494" s="76">
        <f t="shared" si="252"/>
        <v>0</v>
      </c>
      <c r="H1494" s="76">
        <f t="shared" si="252"/>
        <v>0</v>
      </c>
      <c r="I1494" s="76">
        <f t="shared" si="252"/>
        <v>0</v>
      </c>
      <c r="J1494" s="76">
        <f t="shared" si="252"/>
        <v>0</v>
      </c>
      <c r="K1494" s="43">
        <f t="shared" si="253"/>
        <v>0</v>
      </c>
    </row>
    <row r="1495" spans="1:11" ht="12.75" customHeight="1">
      <c r="A1495" s="61" t="str">
        <f>"         "&amp;Labels!B72</f>
        <v xml:space="preserve">         Customer 4</v>
      </c>
      <c r="B1495" s="76">
        <f t="shared" si="250"/>
        <v>0</v>
      </c>
      <c r="C1495" s="76">
        <f t="shared" si="250"/>
        <v>0</v>
      </c>
      <c r="D1495" s="76">
        <f t="shared" si="250"/>
        <v>0</v>
      </c>
      <c r="E1495" s="76">
        <f t="shared" si="250"/>
        <v>0</v>
      </c>
      <c r="F1495" s="43">
        <f t="shared" si="251"/>
        <v>0</v>
      </c>
      <c r="G1495" s="76">
        <f t="shared" si="252"/>
        <v>0</v>
      </c>
      <c r="H1495" s="76">
        <f t="shared" si="252"/>
        <v>0</v>
      </c>
      <c r="I1495" s="76">
        <f t="shared" si="252"/>
        <v>0</v>
      </c>
      <c r="J1495" s="76">
        <f t="shared" si="252"/>
        <v>0</v>
      </c>
      <c r="K1495" s="43">
        <f t="shared" si="253"/>
        <v>0</v>
      </c>
    </row>
    <row r="1496" spans="1:11" ht="12.75" customHeight="1">
      <c r="A1496" s="61" t="str">
        <f>"         "&amp;Labels!B73</f>
        <v xml:space="preserve">         Customer 5</v>
      </c>
      <c r="B1496" s="76">
        <f t="shared" si="250"/>
        <v>0</v>
      </c>
      <c r="C1496" s="76">
        <f t="shared" si="250"/>
        <v>0</v>
      </c>
      <c r="D1496" s="76">
        <f t="shared" si="250"/>
        <v>0</v>
      </c>
      <c r="E1496" s="76">
        <f t="shared" si="250"/>
        <v>0</v>
      </c>
      <c r="F1496" s="43">
        <f t="shared" si="251"/>
        <v>0</v>
      </c>
      <c r="G1496" s="76">
        <f t="shared" si="252"/>
        <v>0</v>
      </c>
      <c r="H1496" s="76">
        <f t="shared" si="252"/>
        <v>0</v>
      </c>
      <c r="I1496" s="76">
        <f t="shared" si="252"/>
        <v>0</v>
      </c>
      <c r="J1496" s="76">
        <f t="shared" si="252"/>
        <v>0</v>
      </c>
      <c r="K1496" s="43">
        <f t="shared" si="253"/>
        <v>0</v>
      </c>
    </row>
    <row r="1497" spans="1:11" ht="12.75" customHeight="1">
      <c r="A1497" s="61" t="str">
        <f>"         "&amp;Labels!B74</f>
        <v xml:space="preserve">         Customer 6</v>
      </c>
      <c r="B1497" s="76">
        <f t="shared" si="250"/>
        <v>0</v>
      </c>
      <c r="C1497" s="76">
        <f t="shared" si="250"/>
        <v>0</v>
      </c>
      <c r="D1497" s="76">
        <f t="shared" si="250"/>
        <v>0</v>
      </c>
      <c r="E1497" s="76">
        <f t="shared" si="250"/>
        <v>0</v>
      </c>
      <c r="F1497" s="43">
        <f t="shared" si="251"/>
        <v>0</v>
      </c>
      <c r="G1497" s="76">
        <f t="shared" si="252"/>
        <v>0</v>
      </c>
      <c r="H1497" s="76">
        <f t="shared" si="252"/>
        <v>0</v>
      </c>
      <c r="I1497" s="76">
        <f t="shared" si="252"/>
        <v>0</v>
      </c>
      <c r="J1497" s="76">
        <f t="shared" si="252"/>
        <v>0</v>
      </c>
      <c r="K1497" s="43">
        <f t="shared" si="253"/>
        <v>0</v>
      </c>
    </row>
    <row r="1498" spans="1:11" ht="12.75" customHeight="1">
      <c r="A1498" s="61" t="str">
        <f>"         "&amp;Labels!B75</f>
        <v xml:space="preserve">         Customer 7</v>
      </c>
      <c r="B1498" s="76">
        <f t="shared" si="250"/>
        <v>0</v>
      </c>
      <c r="C1498" s="76">
        <f t="shared" si="250"/>
        <v>0</v>
      </c>
      <c r="D1498" s="76">
        <f t="shared" si="250"/>
        <v>0</v>
      </c>
      <c r="E1498" s="76">
        <f t="shared" si="250"/>
        <v>0</v>
      </c>
      <c r="F1498" s="43">
        <f t="shared" si="251"/>
        <v>0</v>
      </c>
      <c r="G1498" s="76">
        <f t="shared" si="252"/>
        <v>0</v>
      </c>
      <c r="H1498" s="76">
        <f t="shared" si="252"/>
        <v>0</v>
      </c>
      <c r="I1498" s="76">
        <f t="shared" si="252"/>
        <v>0</v>
      </c>
      <c r="J1498" s="76">
        <f t="shared" si="252"/>
        <v>0</v>
      </c>
      <c r="K1498" s="43">
        <f t="shared" si="253"/>
        <v>0</v>
      </c>
    </row>
    <row r="1499" spans="1:11" ht="12.75" customHeight="1">
      <c r="A1499" s="61" t="str">
        <f>"         "&amp;Labels!B76</f>
        <v xml:space="preserve">         Customer 8</v>
      </c>
      <c r="B1499" s="76">
        <f t="shared" si="250"/>
        <v>0</v>
      </c>
      <c r="C1499" s="76">
        <f t="shared" si="250"/>
        <v>0</v>
      </c>
      <c r="D1499" s="76">
        <f t="shared" si="250"/>
        <v>0</v>
      </c>
      <c r="E1499" s="76">
        <f t="shared" si="250"/>
        <v>0</v>
      </c>
      <c r="F1499" s="43">
        <f t="shared" si="251"/>
        <v>0</v>
      </c>
      <c r="G1499" s="76">
        <f t="shared" si="252"/>
        <v>0</v>
      </c>
      <c r="H1499" s="76">
        <f t="shared" si="252"/>
        <v>0</v>
      </c>
      <c r="I1499" s="76">
        <f t="shared" si="252"/>
        <v>0</v>
      </c>
      <c r="J1499" s="76">
        <f t="shared" si="252"/>
        <v>0</v>
      </c>
      <c r="K1499" s="43">
        <f t="shared" si="253"/>
        <v>0</v>
      </c>
    </row>
    <row r="1500" spans="1:11" ht="12.75" customHeight="1">
      <c r="A1500" s="61" t="str">
        <f>"         "&amp;Labels!B77</f>
        <v xml:space="preserve">         Customer 9</v>
      </c>
      <c r="B1500" s="76">
        <f t="shared" si="250"/>
        <v>0</v>
      </c>
      <c r="C1500" s="76">
        <f t="shared" si="250"/>
        <v>0</v>
      </c>
      <c r="D1500" s="76">
        <f t="shared" si="250"/>
        <v>0</v>
      </c>
      <c r="E1500" s="76">
        <f t="shared" si="250"/>
        <v>0</v>
      </c>
      <c r="F1500" s="43">
        <f t="shared" si="251"/>
        <v>0</v>
      </c>
      <c r="G1500" s="76">
        <f t="shared" si="252"/>
        <v>0</v>
      </c>
      <c r="H1500" s="76">
        <f t="shared" si="252"/>
        <v>0</v>
      </c>
      <c r="I1500" s="76">
        <f t="shared" si="252"/>
        <v>0</v>
      </c>
      <c r="J1500" s="76">
        <f t="shared" si="252"/>
        <v>0</v>
      </c>
      <c r="K1500" s="43">
        <f t="shared" si="253"/>
        <v>0</v>
      </c>
    </row>
    <row r="1501" spans="1:11" ht="12.75" customHeight="1">
      <c r="A1501" s="61" t="str">
        <f>"         "&amp;Labels!B78</f>
        <v xml:space="preserve">         Customer 10</v>
      </c>
      <c r="B1501" s="76">
        <f t="shared" si="250"/>
        <v>0</v>
      </c>
      <c r="C1501" s="76">
        <f t="shared" si="250"/>
        <v>0</v>
      </c>
      <c r="D1501" s="76">
        <f t="shared" si="250"/>
        <v>0</v>
      </c>
      <c r="E1501" s="76">
        <f t="shared" si="250"/>
        <v>0</v>
      </c>
      <c r="F1501" s="43">
        <f t="shared" si="251"/>
        <v>0</v>
      </c>
      <c r="G1501" s="76">
        <f t="shared" si="252"/>
        <v>0</v>
      </c>
      <c r="H1501" s="76">
        <f t="shared" si="252"/>
        <v>0</v>
      </c>
      <c r="I1501" s="76">
        <f t="shared" si="252"/>
        <v>0</v>
      </c>
      <c r="J1501" s="76">
        <f t="shared" si="252"/>
        <v>0</v>
      </c>
      <c r="K1501" s="43">
        <f t="shared" si="253"/>
        <v>0</v>
      </c>
    </row>
    <row r="1502" spans="1:11" ht="12.75" customHeight="1">
      <c r="A1502" s="61" t="str">
        <f>"         "&amp;Labels!C68</f>
        <v xml:space="preserve">         Total</v>
      </c>
      <c r="B1502" s="84">
        <f t="shared" si="250"/>
        <v>0</v>
      </c>
      <c r="C1502" s="84">
        <f t="shared" si="250"/>
        <v>0</v>
      </c>
      <c r="D1502" s="84">
        <f t="shared" si="250"/>
        <v>0</v>
      </c>
      <c r="E1502" s="84">
        <f t="shared" si="250"/>
        <v>0</v>
      </c>
      <c r="F1502" s="43">
        <f t="shared" si="251"/>
        <v>0</v>
      </c>
      <c r="G1502" s="84">
        <f t="shared" si="252"/>
        <v>0</v>
      </c>
      <c r="H1502" s="84">
        <f t="shared" si="252"/>
        <v>0</v>
      </c>
      <c r="I1502" s="84">
        <f t="shared" si="252"/>
        <v>0</v>
      </c>
      <c r="J1502" s="84">
        <f t="shared" si="252"/>
        <v>0</v>
      </c>
      <c r="K1502" s="43">
        <f t="shared" si="253"/>
        <v>0</v>
      </c>
    </row>
    <row r="1503" spans="1:11" ht="12.75" customHeight="1">
      <c r="A1503" s="61" t="str">
        <f>"      "&amp;Labels!B89</f>
        <v xml:space="preserve">      Q 5</v>
      </c>
      <c r="B1503" s="84"/>
      <c r="C1503" s="84"/>
      <c r="D1503" s="84"/>
      <c r="E1503" s="84"/>
      <c r="F1503" s="43"/>
      <c r="G1503" s="84"/>
      <c r="H1503" s="84"/>
      <c r="I1503" s="84"/>
      <c r="J1503" s="84"/>
      <c r="K1503" s="43"/>
    </row>
    <row r="1504" spans="1:11" ht="12.75" customHeight="1">
      <c r="A1504" s="61" t="str">
        <f>"         "&amp;Labels!B69</f>
        <v xml:space="preserve">         Customer 1</v>
      </c>
      <c r="B1504" s="76">
        <f t="shared" ref="B1504:E1514" si="254">SUM(B1286,B1395)</f>
        <v>0</v>
      </c>
      <c r="C1504" s="76">
        <f t="shared" si="254"/>
        <v>0</v>
      </c>
      <c r="D1504" s="76">
        <f t="shared" si="254"/>
        <v>0</v>
      </c>
      <c r="E1504" s="76">
        <f t="shared" si="254"/>
        <v>0</v>
      </c>
      <c r="F1504" s="43">
        <f t="shared" ref="F1504:F1514" si="255">SUM(B1504:E1504)</f>
        <v>0</v>
      </c>
      <c r="G1504" s="76">
        <f t="shared" ref="G1504:J1514" si="256">SUM(G1286,G1395)</f>
        <v>0</v>
      </c>
      <c r="H1504" s="76">
        <f t="shared" si="256"/>
        <v>0</v>
      </c>
      <c r="I1504" s="76">
        <f t="shared" si="256"/>
        <v>0</v>
      </c>
      <c r="J1504" s="76">
        <f t="shared" si="256"/>
        <v>0</v>
      </c>
      <c r="K1504" s="43">
        <f t="shared" ref="K1504:K1514" si="257">SUM(G1504:J1504)</f>
        <v>0</v>
      </c>
    </row>
    <row r="1505" spans="1:11" ht="12.75" customHeight="1">
      <c r="A1505" s="61" t="str">
        <f>"         "&amp;Labels!B70</f>
        <v xml:space="preserve">         Customer 2</v>
      </c>
      <c r="B1505" s="76">
        <f t="shared" si="254"/>
        <v>0</v>
      </c>
      <c r="C1505" s="76">
        <f t="shared" si="254"/>
        <v>0</v>
      </c>
      <c r="D1505" s="76">
        <f t="shared" si="254"/>
        <v>0</v>
      </c>
      <c r="E1505" s="76">
        <f t="shared" si="254"/>
        <v>0</v>
      </c>
      <c r="F1505" s="43">
        <f t="shared" si="255"/>
        <v>0</v>
      </c>
      <c r="G1505" s="76">
        <f t="shared" si="256"/>
        <v>0</v>
      </c>
      <c r="H1505" s="76">
        <f t="shared" si="256"/>
        <v>0</v>
      </c>
      <c r="I1505" s="76">
        <f t="shared" si="256"/>
        <v>0</v>
      </c>
      <c r="J1505" s="76">
        <f t="shared" si="256"/>
        <v>0</v>
      </c>
      <c r="K1505" s="43">
        <f t="shared" si="257"/>
        <v>0</v>
      </c>
    </row>
    <row r="1506" spans="1:11" ht="12.75" customHeight="1">
      <c r="A1506" s="61" t="str">
        <f>"         "&amp;Labels!B71</f>
        <v xml:space="preserve">         Customer 3</v>
      </c>
      <c r="B1506" s="76">
        <f t="shared" si="254"/>
        <v>0</v>
      </c>
      <c r="C1506" s="76">
        <f t="shared" si="254"/>
        <v>0</v>
      </c>
      <c r="D1506" s="76">
        <f t="shared" si="254"/>
        <v>0</v>
      </c>
      <c r="E1506" s="76">
        <f t="shared" si="254"/>
        <v>0</v>
      </c>
      <c r="F1506" s="43">
        <f t="shared" si="255"/>
        <v>0</v>
      </c>
      <c r="G1506" s="76">
        <f t="shared" si="256"/>
        <v>0</v>
      </c>
      <c r="H1506" s="76">
        <f t="shared" si="256"/>
        <v>0</v>
      </c>
      <c r="I1506" s="76">
        <f t="shared" si="256"/>
        <v>0</v>
      </c>
      <c r="J1506" s="76">
        <f t="shared" si="256"/>
        <v>0</v>
      </c>
      <c r="K1506" s="43">
        <f t="shared" si="257"/>
        <v>0</v>
      </c>
    </row>
    <row r="1507" spans="1:11" ht="12.75" customHeight="1">
      <c r="A1507" s="61" t="str">
        <f>"         "&amp;Labels!B72</f>
        <v xml:space="preserve">         Customer 4</v>
      </c>
      <c r="B1507" s="76">
        <f t="shared" si="254"/>
        <v>0</v>
      </c>
      <c r="C1507" s="76">
        <f t="shared" si="254"/>
        <v>0</v>
      </c>
      <c r="D1507" s="76">
        <f t="shared" si="254"/>
        <v>0</v>
      </c>
      <c r="E1507" s="76">
        <f t="shared" si="254"/>
        <v>0</v>
      </c>
      <c r="F1507" s="43">
        <f t="shared" si="255"/>
        <v>0</v>
      </c>
      <c r="G1507" s="76">
        <f t="shared" si="256"/>
        <v>0</v>
      </c>
      <c r="H1507" s="76">
        <f t="shared" si="256"/>
        <v>0</v>
      </c>
      <c r="I1507" s="76">
        <f t="shared" si="256"/>
        <v>0</v>
      </c>
      <c r="J1507" s="76">
        <f t="shared" si="256"/>
        <v>0</v>
      </c>
      <c r="K1507" s="43">
        <f t="shared" si="257"/>
        <v>0</v>
      </c>
    </row>
    <row r="1508" spans="1:11" ht="12.75" customHeight="1">
      <c r="A1508" s="61" t="str">
        <f>"         "&amp;Labels!B73</f>
        <v xml:space="preserve">         Customer 5</v>
      </c>
      <c r="B1508" s="76">
        <f t="shared" si="254"/>
        <v>0</v>
      </c>
      <c r="C1508" s="76">
        <f t="shared" si="254"/>
        <v>0</v>
      </c>
      <c r="D1508" s="76">
        <f t="shared" si="254"/>
        <v>0</v>
      </c>
      <c r="E1508" s="76">
        <f t="shared" si="254"/>
        <v>0</v>
      </c>
      <c r="F1508" s="43">
        <f t="shared" si="255"/>
        <v>0</v>
      </c>
      <c r="G1508" s="76">
        <f t="shared" si="256"/>
        <v>0</v>
      </c>
      <c r="H1508" s="76">
        <f t="shared" si="256"/>
        <v>0</v>
      </c>
      <c r="I1508" s="76">
        <f t="shared" si="256"/>
        <v>0</v>
      </c>
      <c r="J1508" s="76">
        <f t="shared" si="256"/>
        <v>0</v>
      </c>
      <c r="K1508" s="43">
        <f t="shared" si="257"/>
        <v>0</v>
      </c>
    </row>
    <row r="1509" spans="1:11" ht="12.75" customHeight="1">
      <c r="A1509" s="61" t="str">
        <f>"         "&amp;Labels!B74</f>
        <v xml:space="preserve">         Customer 6</v>
      </c>
      <c r="B1509" s="76">
        <f t="shared" si="254"/>
        <v>0</v>
      </c>
      <c r="C1509" s="76">
        <f t="shared" si="254"/>
        <v>0</v>
      </c>
      <c r="D1509" s="76">
        <f t="shared" si="254"/>
        <v>0</v>
      </c>
      <c r="E1509" s="76">
        <f t="shared" si="254"/>
        <v>0</v>
      </c>
      <c r="F1509" s="43">
        <f t="shared" si="255"/>
        <v>0</v>
      </c>
      <c r="G1509" s="76">
        <f t="shared" si="256"/>
        <v>0</v>
      </c>
      <c r="H1509" s="76">
        <f t="shared" si="256"/>
        <v>0</v>
      </c>
      <c r="I1509" s="76">
        <f t="shared" si="256"/>
        <v>0</v>
      </c>
      <c r="J1509" s="76">
        <f t="shared" si="256"/>
        <v>0</v>
      </c>
      <c r="K1509" s="43">
        <f t="shared" si="257"/>
        <v>0</v>
      </c>
    </row>
    <row r="1510" spans="1:11" ht="12.75" customHeight="1">
      <c r="A1510" s="61" t="str">
        <f>"         "&amp;Labels!B75</f>
        <v xml:space="preserve">         Customer 7</v>
      </c>
      <c r="B1510" s="76">
        <f t="shared" si="254"/>
        <v>0</v>
      </c>
      <c r="C1510" s="76">
        <f t="shared" si="254"/>
        <v>0</v>
      </c>
      <c r="D1510" s="76">
        <f t="shared" si="254"/>
        <v>0</v>
      </c>
      <c r="E1510" s="76">
        <f t="shared" si="254"/>
        <v>0</v>
      </c>
      <c r="F1510" s="43">
        <f t="shared" si="255"/>
        <v>0</v>
      </c>
      <c r="G1510" s="76">
        <f t="shared" si="256"/>
        <v>0</v>
      </c>
      <c r="H1510" s="76">
        <f t="shared" si="256"/>
        <v>0</v>
      </c>
      <c r="I1510" s="76">
        <f t="shared" si="256"/>
        <v>0</v>
      </c>
      <c r="J1510" s="76">
        <f t="shared" si="256"/>
        <v>0</v>
      </c>
      <c r="K1510" s="43">
        <f t="shared" si="257"/>
        <v>0</v>
      </c>
    </row>
    <row r="1511" spans="1:11" ht="12.75" customHeight="1">
      <c r="A1511" s="61" t="str">
        <f>"         "&amp;Labels!B76</f>
        <v xml:space="preserve">         Customer 8</v>
      </c>
      <c r="B1511" s="76">
        <f t="shared" si="254"/>
        <v>0</v>
      </c>
      <c r="C1511" s="76">
        <f t="shared" si="254"/>
        <v>0</v>
      </c>
      <c r="D1511" s="76">
        <f t="shared" si="254"/>
        <v>0</v>
      </c>
      <c r="E1511" s="76">
        <f t="shared" si="254"/>
        <v>0</v>
      </c>
      <c r="F1511" s="43">
        <f t="shared" si="255"/>
        <v>0</v>
      </c>
      <c r="G1511" s="76">
        <f t="shared" si="256"/>
        <v>0</v>
      </c>
      <c r="H1511" s="76">
        <f t="shared" si="256"/>
        <v>0</v>
      </c>
      <c r="I1511" s="76">
        <f t="shared" si="256"/>
        <v>0</v>
      </c>
      <c r="J1511" s="76">
        <f t="shared" si="256"/>
        <v>0</v>
      </c>
      <c r="K1511" s="43">
        <f t="shared" si="257"/>
        <v>0</v>
      </c>
    </row>
    <row r="1512" spans="1:11" ht="12.75" customHeight="1">
      <c r="A1512" s="61" t="str">
        <f>"         "&amp;Labels!B77</f>
        <v xml:space="preserve">         Customer 9</v>
      </c>
      <c r="B1512" s="76">
        <f t="shared" si="254"/>
        <v>0</v>
      </c>
      <c r="C1512" s="76">
        <f t="shared" si="254"/>
        <v>0</v>
      </c>
      <c r="D1512" s="76">
        <f t="shared" si="254"/>
        <v>0</v>
      </c>
      <c r="E1512" s="76">
        <f t="shared" si="254"/>
        <v>0</v>
      </c>
      <c r="F1512" s="43">
        <f t="shared" si="255"/>
        <v>0</v>
      </c>
      <c r="G1512" s="76">
        <f t="shared" si="256"/>
        <v>0</v>
      </c>
      <c r="H1512" s="76">
        <f t="shared" si="256"/>
        <v>0</v>
      </c>
      <c r="I1512" s="76">
        <f t="shared" si="256"/>
        <v>0</v>
      </c>
      <c r="J1512" s="76">
        <f t="shared" si="256"/>
        <v>0</v>
      </c>
      <c r="K1512" s="43">
        <f t="shared" si="257"/>
        <v>0</v>
      </c>
    </row>
    <row r="1513" spans="1:11" ht="12.75" customHeight="1">
      <c r="A1513" s="61" t="str">
        <f>"         "&amp;Labels!B78</f>
        <v xml:space="preserve">         Customer 10</v>
      </c>
      <c r="B1513" s="76">
        <f t="shared" si="254"/>
        <v>0</v>
      </c>
      <c r="C1513" s="76">
        <f t="shared" si="254"/>
        <v>0</v>
      </c>
      <c r="D1513" s="76">
        <f t="shared" si="254"/>
        <v>0</v>
      </c>
      <c r="E1513" s="76">
        <f t="shared" si="254"/>
        <v>0</v>
      </c>
      <c r="F1513" s="43">
        <f t="shared" si="255"/>
        <v>0</v>
      </c>
      <c r="G1513" s="76">
        <f t="shared" si="256"/>
        <v>0</v>
      </c>
      <c r="H1513" s="76">
        <f t="shared" si="256"/>
        <v>0</v>
      </c>
      <c r="I1513" s="76">
        <f t="shared" si="256"/>
        <v>0</v>
      </c>
      <c r="J1513" s="76">
        <f t="shared" si="256"/>
        <v>0</v>
      </c>
      <c r="K1513" s="43">
        <f t="shared" si="257"/>
        <v>0</v>
      </c>
    </row>
    <row r="1514" spans="1:11" ht="12.75" customHeight="1">
      <c r="A1514" s="61" t="str">
        <f>"         "&amp;Labels!C68</f>
        <v xml:space="preserve">         Total</v>
      </c>
      <c r="B1514" s="84">
        <f t="shared" si="254"/>
        <v>0</v>
      </c>
      <c r="C1514" s="84">
        <f t="shared" si="254"/>
        <v>0</v>
      </c>
      <c r="D1514" s="84">
        <f t="shared" si="254"/>
        <v>0</v>
      </c>
      <c r="E1514" s="84">
        <f t="shared" si="254"/>
        <v>0</v>
      </c>
      <c r="F1514" s="43">
        <f t="shared" si="255"/>
        <v>0</v>
      </c>
      <c r="G1514" s="84">
        <f t="shared" si="256"/>
        <v>0</v>
      </c>
      <c r="H1514" s="84">
        <f t="shared" si="256"/>
        <v>0</v>
      </c>
      <c r="I1514" s="84">
        <f t="shared" si="256"/>
        <v>0</v>
      </c>
      <c r="J1514" s="84">
        <f t="shared" si="256"/>
        <v>0</v>
      </c>
      <c r="K1514" s="43">
        <f t="shared" si="257"/>
        <v>0</v>
      </c>
    </row>
    <row r="1515" spans="1:11" ht="12.75" customHeight="1">
      <c r="A1515" s="61" t="str">
        <f>"      "&amp;Labels!B90</f>
        <v xml:space="preserve">      Q 6</v>
      </c>
      <c r="B1515" s="84"/>
      <c r="C1515" s="84"/>
      <c r="D1515" s="84"/>
      <c r="E1515" s="84"/>
      <c r="F1515" s="43"/>
      <c r="G1515" s="84"/>
      <c r="H1515" s="84"/>
      <c r="I1515" s="84"/>
      <c r="J1515" s="84"/>
      <c r="K1515" s="43"/>
    </row>
    <row r="1516" spans="1:11" ht="12.75" customHeight="1">
      <c r="A1516" s="61" t="str">
        <f>"         "&amp;Labels!B69</f>
        <v xml:space="preserve">         Customer 1</v>
      </c>
      <c r="B1516" s="76">
        <f t="shared" ref="B1516:E1526" si="258">SUM(B1298,B1407)</f>
        <v>0</v>
      </c>
      <c r="C1516" s="76">
        <f t="shared" si="258"/>
        <v>0</v>
      </c>
      <c r="D1516" s="76">
        <f t="shared" si="258"/>
        <v>0</v>
      </c>
      <c r="E1516" s="76">
        <f t="shared" si="258"/>
        <v>0</v>
      </c>
      <c r="F1516" s="43">
        <f t="shared" ref="F1516:F1526" si="259">SUM(B1516:E1516)</f>
        <v>0</v>
      </c>
      <c r="G1516" s="76">
        <f t="shared" ref="G1516:J1526" si="260">SUM(G1298,G1407)</f>
        <v>0</v>
      </c>
      <c r="H1516" s="76">
        <f t="shared" si="260"/>
        <v>0</v>
      </c>
      <c r="I1516" s="76">
        <f t="shared" si="260"/>
        <v>0</v>
      </c>
      <c r="J1516" s="76">
        <f t="shared" si="260"/>
        <v>0</v>
      </c>
      <c r="K1516" s="43">
        <f t="shared" ref="K1516:K1526" si="261">SUM(G1516:J1516)</f>
        <v>0</v>
      </c>
    </row>
    <row r="1517" spans="1:11" ht="12.75" customHeight="1">
      <c r="A1517" s="61" t="str">
        <f>"         "&amp;Labels!B70</f>
        <v xml:space="preserve">         Customer 2</v>
      </c>
      <c r="B1517" s="76">
        <f t="shared" si="258"/>
        <v>0</v>
      </c>
      <c r="C1517" s="76">
        <f t="shared" si="258"/>
        <v>0</v>
      </c>
      <c r="D1517" s="76">
        <f t="shared" si="258"/>
        <v>0</v>
      </c>
      <c r="E1517" s="76">
        <f t="shared" si="258"/>
        <v>0</v>
      </c>
      <c r="F1517" s="43">
        <f t="shared" si="259"/>
        <v>0</v>
      </c>
      <c r="G1517" s="76">
        <f t="shared" si="260"/>
        <v>0</v>
      </c>
      <c r="H1517" s="76">
        <f t="shared" si="260"/>
        <v>0</v>
      </c>
      <c r="I1517" s="76">
        <f t="shared" si="260"/>
        <v>0</v>
      </c>
      <c r="J1517" s="76">
        <f t="shared" si="260"/>
        <v>0</v>
      </c>
      <c r="K1517" s="43">
        <f t="shared" si="261"/>
        <v>0</v>
      </c>
    </row>
    <row r="1518" spans="1:11" ht="12.75" customHeight="1">
      <c r="A1518" s="61" t="str">
        <f>"         "&amp;Labels!B71</f>
        <v xml:space="preserve">         Customer 3</v>
      </c>
      <c r="B1518" s="76">
        <f t="shared" si="258"/>
        <v>0</v>
      </c>
      <c r="C1518" s="76">
        <f t="shared" si="258"/>
        <v>0</v>
      </c>
      <c r="D1518" s="76">
        <f t="shared" si="258"/>
        <v>0</v>
      </c>
      <c r="E1518" s="76">
        <f t="shared" si="258"/>
        <v>0</v>
      </c>
      <c r="F1518" s="43">
        <f t="shared" si="259"/>
        <v>0</v>
      </c>
      <c r="G1518" s="76">
        <f t="shared" si="260"/>
        <v>0</v>
      </c>
      <c r="H1518" s="76">
        <f t="shared" si="260"/>
        <v>0</v>
      </c>
      <c r="I1518" s="76">
        <f t="shared" si="260"/>
        <v>0</v>
      </c>
      <c r="J1518" s="76">
        <f t="shared" si="260"/>
        <v>0</v>
      </c>
      <c r="K1518" s="43">
        <f t="shared" si="261"/>
        <v>0</v>
      </c>
    </row>
    <row r="1519" spans="1:11" ht="12.75" customHeight="1">
      <c r="A1519" s="61" t="str">
        <f>"         "&amp;Labels!B72</f>
        <v xml:space="preserve">         Customer 4</v>
      </c>
      <c r="B1519" s="76">
        <f t="shared" si="258"/>
        <v>0</v>
      </c>
      <c r="C1519" s="76">
        <f t="shared" si="258"/>
        <v>0</v>
      </c>
      <c r="D1519" s="76">
        <f t="shared" si="258"/>
        <v>0</v>
      </c>
      <c r="E1519" s="76">
        <f t="shared" si="258"/>
        <v>0</v>
      </c>
      <c r="F1519" s="43">
        <f t="shared" si="259"/>
        <v>0</v>
      </c>
      <c r="G1519" s="76">
        <f t="shared" si="260"/>
        <v>0</v>
      </c>
      <c r="H1519" s="76">
        <f t="shared" si="260"/>
        <v>0</v>
      </c>
      <c r="I1519" s="76">
        <f t="shared" si="260"/>
        <v>0</v>
      </c>
      <c r="J1519" s="76">
        <f t="shared" si="260"/>
        <v>0</v>
      </c>
      <c r="K1519" s="43">
        <f t="shared" si="261"/>
        <v>0</v>
      </c>
    </row>
    <row r="1520" spans="1:11" ht="12.75" customHeight="1">
      <c r="A1520" s="61" t="str">
        <f>"         "&amp;Labels!B73</f>
        <v xml:space="preserve">         Customer 5</v>
      </c>
      <c r="B1520" s="76">
        <f t="shared" si="258"/>
        <v>0</v>
      </c>
      <c r="C1520" s="76">
        <f t="shared" si="258"/>
        <v>0</v>
      </c>
      <c r="D1520" s="76">
        <f t="shared" si="258"/>
        <v>0</v>
      </c>
      <c r="E1520" s="76">
        <f t="shared" si="258"/>
        <v>0</v>
      </c>
      <c r="F1520" s="43">
        <f t="shared" si="259"/>
        <v>0</v>
      </c>
      <c r="G1520" s="76">
        <f t="shared" si="260"/>
        <v>0</v>
      </c>
      <c r="H1520" s="76">
        <f t="shared" si="260"/>
        <v>0</v>
      </c>
      <c r="I1520" s="76">
        <f t="shared" si="260"/>
        <v>0</v>
      </c>
      <c r="J1520" s="76">
        <f t="shared" si="260"/>
        <v>0</v>
      </c>
      <c r="K1520" s="43">
        <f t="shared" si="261"/>
        <v>0</v>
      </c>
    </row>
    <row r="1521" spans="1:11" ht="12.75" customHeight="1">
      <c r="A1521" s="61" t="str">
        <f>"         "&amp;Labels!B74</f>
        <v xml:space="preserve">         Customer 6</v>
      </c>
      <c r="B1521" s="76">
        <f t="shared" si="258"/>
        <v>0</v>
      </c>
      <c r="C1521" s="76">
        <f t="shared" si="258"/>
        <v>0</v>
      </c>
      <c r="D1521" s="76">
        <f t="shared" si="258"/>
        <v>0</v>
      </c>
      <c r="E1521" s="76">
        <f t="shared" si="258"/>
        <v>0</v>
      </c>
      <c r="F1521" s="43">
        <f t="shared" si="259"/>
        <v>0</v>
      </c>
      <c r="G1521" s="76">
        <f t="shared" si="260"/>
        <v>0</v>
      </c>
      <c r="H1521" s="76">
        <f t="shared" si="260"/>
        <v>0</v>
      </c>
      <c r="I1521" s="76">
        <f t="shared" si="260"/>
        <v>0</v>
      </c>
      <c r="J1521" s="76">
        <f t="shared" si="260"/>
        <v>0</v>
      </c>
      <c r="K1521" s="43">
        <f t="shared" si="261"/>
        <v>0</v>
      </c>
    </row>
    <row r="1522" spans="1:11" ht="12.75" customHeight="1">
      <c r="A1522" s="61" t="str">
        <f>"         "&amp;Labels!B75</f>
        <v xml:space="preserve">         Customer 7</v>
      </c>
      <c r="B1522" s="76">
        <f t="shared" si="258"/>
        <v>0</v>
      </c>
      <c r="C1522" s="76">
        <f t="shared" si="258"/>
        <v>0</v>
      </c>
      <c r="D1522" s="76">
        <f t="shared" si="258"/>
        <v>0</v>
      </c>
      <c r="E1522" s="76">
        <f t="shared" si="258"/>
        <v>0</v>
      </c>
      <c r="F1522" s="43">
        <f t="shared" si="259"/>
        <v>0</v>
      </c>
      <c r="G1522" s="76">
        <f t="shared" si="260"/>
        <v>0</v>
      </c>
      <c r="H1522" s="76">
        <f t="shared" si="260"/>
        <v>0</v>
      </c>
      <c r="I1522" s="76">
        <f t="shared" si="260"/>
        <v>0</v>
      </c>
      <c r="J1522" s="76">
        <f t="shared" si="260"/>
        <v>0</v>
      </c>
      <c r="K1522" s="43">
        <f t="shared" si="261"/>
        <v>0</v>
      </c>
    </row>
    <row r="1523" spans="1:11" ht="12.75" customHeight="1">
      <c r="A1523" s="61" t="str">
        <f>"         "&amp;Labels!B76</f>
        <v xml:space="preserve">         Customer 8</v>
      </c>
      <c r="B1523" s="76">
        <f t="shared" si="258"/>
        <v>0</v>
      </c>
      <c r="C1523" s="76">
        <f t="shared" si="258"/>
        <v>0</v>
      </c>
      <c r="D1523" s="76">
        <f t="shared" si="258"/>
        <v>0</v>
      </c>
      <c r="E1523" s="76">
        <f t="shared" si="258"/>
        <v>0</v>
      </c>
      <c r="F1523" s="43">
        <f t="shared" si="259"/>
        <v>0</v>
      </c>
      <c r="G1523" s="76">
        <f t="shared" si="260"/>
        <v>0</v>
      </c>
      <c r="H1523" s="76">
        <f t="shared" si="260"/>
        <v>0</v>
      </c>
      <c r="I1523" s="76">
        <f t="shared" si="260"/>
        <v>0</v>
      </c>
      <c r="J1523" s="76">
        <f t="shared" si="260"/>
        <v>0</v>
      </c>
      <c r="K1523" s="43">
        <f t="shared" si="261"/>
        <v>0</v>
      </c>
    </row>
    <row r="1524" spans="1:11" ht="12.75" customHeight="1">
      <c r="A1524" s="61" t="str">
        <f>"         "&amp;Labels!B77</f>
        <v xml:space="preserve">         Customer 9</v>
      </c>
      <c r="B1524" s="76">
        <f t="shared" si="258"/>
        <v>0</v>
      </c>
      <c r="C1524" s="76">
        <f t="shared" si="258"/>
        <v>0</v>
      </c>
      <c r="D1524" s="76">
        <f t="shared" si="258"/>
        <v>0</v>
      </c>
      <c r="E1524" s="76">
        <f t="shared" si="258"/>
        <v>0</v>
      </c>
      <c r="F1524" s="43">
        <f t="shared" si="259"/>
        <v>0</v>
      </c>
      <c r="G1524" s="76">
        <f t="shared" si="260"/>
        <v>0</v>
      </c>
      <c r="H1524" s="76">
        <f t="shared" si="260"/>
        <v>0</v>
      </c>
      <c r="I1524" s="76">
        <f t="shared" si="260"/>
        <v>0</v>
      </c>
      <c r="J1524" s="76">
        <f t="shared" si="260"/>
        <v>0</v>
      </c>
      <c r="K1524" s="43">
        <f t="shared" si="261"/>
        <v>0</v>
      </c>
    </row>
    <row r="1525" spans="1:11" ht="12.75" customHeight="1">
      <c r="A1525" s="61" t="str">
        <f>"         "&amp;Labels!B78</f>
        <v xml:space="preserve">         Customer 10</v>
      </c>
      <c r="B1525" s="76">
        <f t="shared" si="258"/>
        <v>0</v>
      </c>
      <c r="C1525" s="76">
        <f t="shared" si="258"/>
        <v>0</v>
      </c>
      <c r="D1525" s="76">
        <f t="shared" si="258"/>
        <v>0</v>
      </c>
      <c r="E1525" s="76">
        <f t="shared" si="258"/>
        <v>0</v>
      </c>
      <c r="F1525" s="43">
        <f t="shared" si="259"/>
        <v>0</v>
      </c>
      <c r="G1525" s="76">
        <f t="shared" si="260"/>
        <v>0</v>
      </c>
      <c r="H1525" s="76">
        <f t="shared" si="260"/>
        <v>0</v>
      </c>
      <c r="I1525" s="76">
        <f t="shared" si="260"/>
        <v>0</v>
      </c>
      <c r="J1525" s="76">
        <f t="shared" si="260"/>
        <v>0</v>
      </c>
      <c r="K1525" s="43">
        <f t="shared" si="261"/>
        <v>0</v>
      </c>
    </row>
    <row r="1526" spans="1:11" ht="12.75" customHeight="1">
      <c r="A1526" s="61" t="str">
        <f>"         "&amp;Labels!C68</f>
        <v xml:space="preserve">         Total</v>
      </c>
      <c r="B1526" s="84">
        <f t="shared" si="258"/>
        <v>0</v>
      </c>
      <c r="C1526" s="84">
        <f t="shared" si="258"/>
        <v>0</v>
      </c>
      <c r="D1526" s="84">
        <f t="shared" si="258"/>
        <v>0</v>
      </c>
      <c r="E1526" s="84">
        <f t="shared" si="258"/>
        <v>0</v>
      </c>
      <c r="F1526" s="43">
        <f t="shared" si="259"/>
        <v>0</v>
      </c>
      <c r="G1526" s="84">
        <f t="shared" si="260"/>
        <v>0</v>
      </c>
      <c r="H1526" s="84">
        <f t="shared" si="260"/>
        <v>0</v>
      </c>
      <c r="I1526" s="84">
        <f t="shared" si="260"/>
        <v>0</v>
      </c>
      <c r="J1526" s="84">
        <f t="shared" si="260"/>
        <v>0</v>
      </c>
      <c r="K1526" s="43">
        <f t="shared" si="261"/>
        <v>0</v>
      </c>
    </row>
    <row r="1527" spans="1:11" ht="12.75" customHeight="1">
      <c r="A1527" s="61" t="str">
        <f>"      "&amp;Labels!B91</f>
        <v xml:space="preserve">      Q 7</v>
      </c>
      <c r="B1527" s="84"/>
      <c r="C1527" s="84"/>
      <c r="D1527" s="84"/>
      <c r="E1527" s="84"/>
      <c r="F1527" s="43"/>
      <c r="G1527" s="84"/>
      <c r="H1527" s="84"/>
      <c r="I1527" s="84"/>
      <c r="J1527" s="84"/>
      <c r="K1527" s="43"/>
    </row>
    <row r="1528" spans="1:11" ht="12.75" customHeight="1">
      <c r="A1528" s="61" t="str">
        <f>"         "&amp;Labels!B69</f>
        <v xml:space="preserve">         Customer 1</v>
      </c>
      <c r="B1528" s="76">
        <f t="shared" ref="B1528:E1538" si="262">SUM(B1310,B1419)</f>
        <v>0</v>
      </c>
      <c r="C1528" s="76">
        <f t="shared" si="262"/>
        <v>0</v>
      </c>
      <c r="D1528" s="76">
        <f t="shared" si="262"/>
        <v>0</v>
      </c>
      <c r="E1528" s="76">
        <f t="shared" si="262"/>
        <v>0</v>
      </c>
      <c r="F1528" s="43">
        <f t="shared" ref="F1528:F1538" si="263">SUM(B1528:E1528)</f>
        <v>0</v>
      </c>
      <c r="G1528" s="76">
        <f t="shared" ref="G1528:J1538" si="264">SUM(G1310,G1419)</f>
        <v>0</v>
      </c>
      <c r="H1528" s="76">
        <f t="shared" si="264"/>
        <v>0</v>
      </c>
      <c r="I1528" s="76">
        <f t="shared" si="264"/>
        <v>0</v>
      </c>
      <c r="J1528" s="76">
        <f t="shared" si="264"/>
        <v>0</v>
      </c>
      <c r="K1528" s="43">
        <f t="shared" ref="K1528:K1538" si="265">SUM(G1528:J1528)</f>
        <v>0</v>
      </c>
    </row>
    <row r="1529" spans="1:11" ht="12.75" customHeight="1">
      <c r="A1529" s="61" t="str">
        <f>"         "&amp;Labels!B70</f>
        <v xml:space="preserve">         Customer 2</v>
      </c>
      <c r="B1529" s="76">
        <f t="shared" si="262"/>
        <v>0</v>
      </c>
      <c r="C1529" s="76">
        <f t="shared" si="262"/>
        <v>0</v>
      </c>
      <c r="D1529" s="76">
        <f t="shared" si="262"/>
        <v>0</v>
      </c>
      <c r="E1529" s="76">
        <f t="shared" si="262"/>
        <v>0</v>
      </c>
      <c r="F1529" s="43">
        <f t="shared" si="263"/>
        <v>0</v>
      </c>
      <c r="G1529" s="76">
        <f t="shared" si="264"/>
        <v>0</v>
      </c>
      <c r="H1529" s="76">
        <f t="shared" si="264"/>
        <v>0</v>
      </c>
      <c r="I1529" s="76">
        <f t="shared" si="264"/>
        <v>0</v>
      </c>
      <c r="J1529" s="76">
        <f t="shared" si="264"/>
        <v>0</v>
      </c>
      <c r="K1529" s="43">
        <f t="shared" si="265"/>
        <v>0</v>
      </c>
    </row>
    <row r="1530" spans="1:11" ht="12.75" customHeight="1">
      <c r="A1530" s="61" t="str">
        <f>"         "&amp;Labels!B71</f>
        <v xml:space="preserve">         Customer 3</v>
      </c>
      <c r="B1530" s="76">
        <f t="shared" si="262"/>
        <v>0</v>
      </c>
      <c r="C1530" s="76">
        <f t="shared" si="262"/>
        <v>0</v>
      </c>
      <c r="D1530" s="76">
        <f t="shared" si="262"/>
        <v>0</v>
      </c>
      <c r="E1530" s="76">
        <f t="shared" si="262"/>
        <v>0</v>
      </c>
      <c r="F1530" s="43">
        <f t="shared" si="263"/>
        <v>0</v>
      </c>
      <c r="G1530" s="76">
        <f t="shared" si="264"/>
        <v>0</v>
      </c>
      <c r="H1530" s="76">
        <f t="shared" si="264"/>
        <v>0</v>
      </c>
      <c r="I1530" s="76">
        <f t="shared" si="264"/>
        <v>0</v>
      </c>
      <c r="J1530" s="76">
        <f t="shared" si="264"/>
        <v>0</v>
      </c>
      <c r="K1530" s="43">
        <f t="shared" si="265"/>
        <v>0</v>
      </c>
    </row>
    <row r="1531" spans="1:11" ht="12.75" customHeight="1">
      <c r="A1531" s="61" t="str">
        <f>"         "&amp;Labels!B72</f>
        <v xml:space="preserve">         Customer 4</v>
      </c>
      <c r="B1531" s="76">
        <f t="shared" si="262"/>
        <v>0</v>
      </c>
      <c r="C1531" s="76">
        <f t="shared" si="262"/>
        <v>0</v>
      </c>
      <c r="D1531" s="76">
        <f t="shared" si="262"/>
        <v>0</v>
      </c>
      <c r="E1531" s="76">
        <f t="shared" si="262"/>
        <v>0</v>
      </c>
      <c r="F1531" s="43">
        <f t="shared" si="263"/>
        <v>0</v>
      </c>
      <c r="G1531" s="76">
        <f t="shared" si="264"/>
        <v>0</v>
      </c>
      <c r="H1531" s="76">
        <f t="shared" si="264"/>
        <v>0</v>
      </c>
      <c r="I1531" s="76">
        <f t="shared" si="264"/>
        <v>0</v>
      </c>
      <c r="J1531" s="76">
        <f t="shared" si="264"/>
        <v>0</v>
      </c>
      <c r="K1531" s="43">
        <f t="shared" si="265"/>
        <v>0</v>
      </c>
    </row>
    <row r="1532" spans="1:11" ht="12.75" customHeight="1">
      <c r="A1532" s="61" t="str">
        <f>"         "&amp;Labels!B73</f>
        <v xml:space="preserve">         Customer 5</v>
      </c>
      <c r="B1532" s="76">
        <f t="shared" si="262"/>
        <v>0</v>
      </c>
      <c r="C1532" s="76">
        <f t="shared" si="262"/>
        <v>0</v>
      </c>
      <c r="D1532" s="76">
        <f t="shared" si="262"/>
        <v>0</v>
      </c>
      <c r="E1532" s="76">
        <f t="shared" si="262"/>
        <v>0</v>
      </c>
      <c r="F1532" s="43">
        <f t="shared" si="263"/>
        <v>0</v>
      </c>
      <c r="G1532" s="76">
        <f t="shared" si="264"/>
        <v>0</v>
      </c>
      <c r="H1532" s="76">
        <f t="shared" si="264"/>
        <v>0</v>
      </c>
      <c r="I1532" s="76">
        <f t="shared" si="264"/>
        <v>0</v>
      </c>
      <c r="J1532" s="76">
        <f t="shared" si="264"/>
        <v>0</v>
      </c>
      <c r="K1532" s="43">
        <f t="shared" si="265"/>
        <v>0</v>
      </c>
    </row>
    <row r="1533" spans="1:11" ht="12.75" customHeight="1">
      <c r="A1533" s="61" t="str">
        <f>"         "&amp;Labels!B74</f>
        <v xml:space="preserve">         Customer 6</v>
      </c>
      <c r="B1533" s="76">
        <f t="shared" si="262"/>
        <v>0</v>
      </c>
      <c r="C1533" s="76">
        <f t="shared" si="262"/>
        <v>0</v>
      </c>
      <c r="D1533" s="76">
        <f t="shared" si="262"/>
        <v>0</v>
      </c>
      <c r="E1533" s="76">
        <f t="shared" si="262"/>
        <v>0</v>
      </c>
      <c r="F1533" s="43">
        <f t="shared" si="263"/>
        <v>0</v>
      </c>
      <c r="G1533" s="76">
        <f t="shared" si="264"/>
        <v>0</v>
      </c>
      <c r="H1533" s="76">
        <f t="shared" si="264"/>
        <v>0</v>
      </c>
      <c r="I1533" s="76">
        <f t="shared" si="264"/>
        <v>0</v>
      </c>
      <c r="J1533" s="76">
        <f t="shared" si="264"/>
        <v>0</v>
      </c>
      <c r="K1533" s="43">
        <f t="shared" si="265"/>
        <v>0</v>
      </c>
    </row>
    <row r="1534" spans="1:11" ht="12.75" customHeight="1">
      <c r="A1534" s="61" t="str">
        <f>"         "&amp;Labels!B75</f>
        <v xml:space="preserve">         Customer 7</v>
      </c>
      <c r="B1534" s="76">
        <f t="shared" si="262"/>
        <v>0</v>
      </c>
      <c r="C1534" s="76">
        <f t="shared" si="262"/>
        <v>0</v>
      </c>
      <c r="D1534" s="76">
        <f t="shared" si="262"/>
        <v>0</v>
      </c>
      <c r="E1534" s="76">
        <f t="shared" si="262"/>
        <v>0</v>
      </c>
      <c r="F1534" s="43">
        <f t="shared" si="263"/>
        <v>0</v>
      </c>
      <c r="G1534" s="76">
        <f t="shared" si="264"/>
        <v>0</v>
      </c>
      <c r="H1534" s="76">
        <f t="shared" si="264"/>
        <v>0</v>
      </c>
      <c r="I1534" s="76">
        <f t="shared" si="264"/>
        <v>0</v>
      </c>
      <c r="J1534" s="76">
        <f t="shared" si="264"/>
        <v>0</v>
      </c>
      <c r="K1534" s="43">
        <f t="shared" si="265"/>
        <v>0</v>
      </c>
    </row>
    <row r="1535" spans="1:11" ht="12.75" customHeight="1">
      <c r="A1535" s="61" t="str">
        <f>"         "&amp;Labels!B76</f>
        <v xml:space="preserve">         Customer 8</v>
      </c>
      <c r="B1535" s="76">
        <f t="shared" si="262"/>
        <v>0</v>
      </c>
      <c r="C1535" s="76">
        <f t="shared" si="262"/>
        <v>0</v>
      </c>
      <c r="D1535" s="76">
        <f t="shared" si="262"/>
        <v>0</v>
      </c>
      <c r="E1535" s="76">
        <f t="shared" si="262"/>
        <v>0</v>
      </c>
      <c r="F1535" s="43">
        <f t="shared" si="263"/>
        <v>0</v>
      </c>
      <c r="G1535" s="76">
        <f t="shared" si="264"/>
        <v>0</v>
      </c>
      <c r="H1535" s="76">
        <f t="shared" si="264"/>
        <v>0</v>
      </c>
      <c r="I1535" s="76">
        <f t="shared" si="264"/>
        <v>0</v>
      </c>
      <c r="J1535" s="76">
        <f t="shared" si="264"/>
        <v>0</v>
      </c>
      <c r="K1535" s="43">
        <f t="shared" si="265"/>
        <v>0</v>
      </c>
    </row>
    <row r="1536" spans="1:11" ht="12.75" customHeight="1">
      <c r="A1536" s="61" t="str">
        <f>"         "&amp;Labels!B77</f>
        <v xml:space="preserve">         Customer 9</v>
      </c>
      <c r="B1536" s="76">
        <f t="shared" si="262"/>
        <v>0</v>
      </c>
      <c r="C1536" s="76">
        <f t="shared" si="262"/>
        <v>0</v>
      </c>
      <c r="D1536" s="76">
        <f t="shared" si="262"/>
        <v>0</v>
      </c>
      <c r="E1536" s="76">
        <f t="shared" si="262"/>
        <v>0</v>
      </c>
      <c r="F1536" s="43">
        <f t="shared" si="263"/>
        <v>0</v>
      </c>
      <c r="G1536" s="76">
        <f t="shared" si="264"/>
        <v>0</v>
      </c>
      <c r="H1536" s="76">
        <f t="shared" si="264"/>
        <v>0</v>
      </c>
      <c r="I1536" s="76">
        <f t="shared" si="264"/>
        <v>0</v>
      </c>
      <c r="J1536" s="76">
        <f t="shared" si="264"/>
        <v>0</v>
      </c>
      <c r="K1536" s="43">
        <f t="shared" si="265"/>
        <v>0</v>
      </c>
    </row>
    <row r="1537" spans="1:11" ht="12.75" customHeight="1">
      <c r="A1537" s="61" t="str">
        <f>"         "&amp;Labels!B78</f>
        <v xml:space="preserve">         Customer 10</v>
      </c>
      <c r="B1537" s="76">
        <f t="shared" si="262"/>
        <v>0</v>
      </c>
      <c r="C1537" s="76">
        <f t="shared" si="262"/>
        <v>0</v>
      </c>
      <c r="D1537" s="76">
        <f t="shared" si="262"/>
        <v>0</v>
      </c>
      <c r="E1537" s="76">
        <f t="shared" si="262"/>
        <v>0</v>
      </c>
      <c r="F1537" s="43">
        <f t="shared" si="263"/>
        <v>0</v>
      </c>
      <c r="G1537" s="76">
        <f t="shared" si="264"/>
        <v>0</v>
      </c>
      <c r="H1537" s="76">
        <f t="shared" si="264"/>
        <v>0</v>
      </c>
      <c r="I1537" s="76">
        <f t="shared" si="264"/>
        <v>0</v>
      </c>
      <c r="J1537" s="76">
        <f t="shared" si="264"/>
        <v>0</v>
      </c>
      <c r="K1537" s="43">
        <f t="shared" si="265"/>
        <v>0</v>
      </c>
    </row>
    <row r="1538" spans="1:11" ht="12.75" customHeight="1">
      <c r="A1538" s="61" t="str">
        <f>"         "&amp;Labels!C68</f>
        <v xml:space="preserve">         Total</v>
      </c>
      <c r="B1538" s="84">
        <f t="shared" si="262"/>
        <v>0</v>
      </c>
      <c r="C1538" s="84">
        <f t="shared" si="262"/>
        <v>0</v>
      </c>
      <c r="D1538" s="84">
        <f t="shared" si="262"/>
        <v>0</v>
      </c>
      <c r="E1538" s="84">
        <f t="shared" si="262"/>
        <v>0</v>
      </c>
      <c r="F1538" s="43">
        <f t="shared" si="263"/>
        <v>0</v>
      </c>
      <c r="G1538" s="84">
        <f t="shared" si="264"/>
        <v>0</v>
      </c>
      <c r="H1538" s="84">
        <f t="shared" si="264"/>
        <v>0</v>
      </c>
      <c r="I1538" s="84">
        <f t="shared" si="264"/>
        <v>0</v>
      </c>
      <c r="J1538" s="84">
        <f t="shared" si="264"/>
        <v>0</v>
      </c>
      <c r="K1538" s="43">
        <f t="shared" si="265"/>
        <v>0</v>
      </c>
    </row>
    <row r="1539" spans="1:11" ht="12.75" customHeight="1">
      <c r="A1539" s="61" t="str">
        <f>"      "&amp;Labels!B92</f>
        <v xml:space="preserve">      Q 8</v>
      </c>
      <c r="B1539" s="84"/>
      <c r="C1539" s="84"/>
      <c r="D1539" s="84"/>
      <c r="E1539" s="84"/>
      <c r="F1539" s="43"/>
      <c r="G1539" s="84"/>
      <c r="H1539" s="84"/>
      <c r="I1539" s="84"/>
      <c r="J1539" s="84"/>
      <c r="K1539" s="43"/>
    </row>
    <row r="1540" spans="1:11" ht="12.75" customHeight="1">
      <c r="A1540" s="61" t="str">
        <f>"         "&amp;Labels!B69</f>
        <v xml:space="preserve">         Customer 1</v>
      </c>
      <c r="B1540" s="76">
        <f t="shared" ref="B1540:E1550" si="266">SUM(B1322,B1431)</f>
        <v>0</v>
      </c>
      <c r="C1540" s="76">
        <f t="shared" si="266"/>
        <v>0</v>
      </c>
      <c r="D1540" s="76">
        <f t="shared" si="266"/>
        <v>0</v>
      </c>
      <c r="E1540" s="76">
        <f t="shared" si="266"/>
        <v>0</v>
      </c>
      <c r="F1540" s="43">
        <f t="shared" ref="F1540:F1550" si="267">SUM(B1540:E1540)</f>
        <v>0</v>
      </c>
      <c r="G1540" s="76">
        <f t="shared" ref="G1540:J1550" si="268">SUM(G1322,G1431)</f>
        <v>0</v>
      </c>
      <c r="H1540" s="76">
        <f t="shared" si="268"/>
        <v>0</v>
      </c>
      <c r="I1540" s="76">
        <f t="shared" si="268"/>
        <v>0</v>
      </c>
      <c r="J1540" s="76">
        <f t="shared" si="268"/>
        <v>0</v>
      </c>
      <c r="K1540" s="43">
        <f t="shared" ref="K1540:K1550" si="269">SUM(G1540:J1540)</f>
        <v>0</v>
      </c>
    </row>
    <row r="1541" spans="1:11" ht="12.75" customHeight="1">
      <c r="A1541" s="61" t="str">
        <f>"         "&amp;Labels!B70</f>
        <v xml:space="preserve">         Customer 2</v>
      </c>
      <c r="B1541" s="76">
        <f t="shared" si="266"/>
        <v>0</v>
      </c>
      <c r="C1541" s="76">
        <f t="shared" si="266"/>
        <v>0</v>
      </c>
      <c r="D1541" s="76">
        <f t="shared" si="266"/>
        <v>0</v>
      </c>
      <c r="E1541" s="76">
        <f t="shared" si="266"/>
        <v>0</v>
      </c>
      <c r="F1541" s="43">
        <f t="shared" si="267"/>
        <v>0</v>
      </c>
      <c r="G1541" s="76">
        <f t="shared" si="268"/>
        <v>0</v>
      </c>
      <c r="H1541" s="76">
        <f t="shared" si="268"/>
        <v>0</v>
      </c>
      <c r="I1541" s="76">
        <f t="shared" si="268"/>
        <v>0</v>
      </c>
      <c r="J1541" s="76">
        <f t="shared" si="268"/>
        <v>0</v>
      </c>
      <c r="K1541" s="43">
        <f t="shared" si="269"/>
        <v>0</v>
      </c>
    </row>
    <row r="1542" spans="1:11" ht="12.75" customHeight="1">
      <c r="A1542" s="61" t="str">
        <f>"         "&amp;Labels!B71</f>
        <v xml:space="preserve">         Customer 3</v>
      </c>
      <c r="B1542" s="76">
        <f t="shared" si="266"/>
        <v>0</v>
      </c>
      <c r="C1542" s="76">
        <f t="shared" si="266"/>
        <v>0</v>
      </c>
      <c r="D1542" s="76">
        <f t="shared" si="266"/>
        <v>0</v>
      </c>
      <c r="E1542" s="76">
        <f t="shared" si="266"/>
        <v>0</v>
      </c>
      <c r="F1542" s="43">
        <f t="shared" si="267"/>
        <v>0</v>
      </c>
      <c r="G1542" s="76">
        <f t="shared" si="268"/>
        <v>0</v>
      </c>
      <c r="H1542" s="76">
        <f t="shared" si="268"/>
        <v>0</v>
      </c>
      <c r="I1542" s="76">
        <f t="shared" si="268"/>
        <v>0</v>
      </c>
      <c r="J1542" s="76">
        <f t="shared" si="268"/>
        <v>0</v>
      </c>
      <c r="K1542" s="43">
        <f t="shared" si="269"/>
        <v>0</v>
      </c>
    </row>
    <row r="1543" spans="1:11" ht="12.75" customHeight="1">
      <c r="A1543" s="61" t="str">
        <f>"         "&amp;Labels!B72</f>
        <v xml:space="preserve">         Customer 4</v>
      </c>
      <c r="B1543" s="76">
        <f t="shared" si="266"/>
        <v>0</v>
      </c>
      <c r="C1543" s="76">
        <f t="shared" si="266"/>
        <v>0</v>
      </c>
      <c r="D1543" s="76">
        <f t="shared" si="266"/>
        <v>0</v>
      </c>
      <c r="E1543" s="76">
        <f t="shared" si="266"/>
        <v>0</v>
      </c>
      <c r="F1543" s="43">
        <f t="shared" si="267"/>
        <v>0</v>
      </c>
      <c r="G1543" s="76">
        <f t="shared" si="268"/>
        <v>0</v>
      </c>
      <c r="H1543" s="76">
        <f t="shared" si="268"/>
        <v>0</v>
      </c>
      <c r="I1543" s="76">
        <f t="shared" si="268"/>
        <v>0</v>
      </c>
      <c r="J1543" s="76">
        <f t="shared" si="268"/>
        <v>0</v>
      </c>
      <c r="K1543" s="43">
        <f t="shared" si="269"/>
        <v>0</v>
      </c>
    </row>
    <row r="1544" spans="1:11" ht="12.75" customHeight="1">
      <c r="A1544" s="61" t="str">
        <f>"         "&amp;Labels!B73</f>
        <v xml:space="preserve">         Customer 5</v>
      </c>
      <c r="B1544" s="76">
        <f t="shared" si="266"/>
        <v>0</v>
      </c>
      <c r="C1544" s="76">
        <f t="shared" si="266"/>
        <v>0</v>
      </c>
      <c r="D1544" s="76">
        <f t="shared" si="266"/>
        <v>0</v>
      </c>
      <c r="E1544" s="76">
        <f t="shared" si="266"/>
        <v>0</v>
      </c>
      <c r="F1544" s="43">
        <f t="shared" si="267"/>
        <v>0</v>
      </c>
      <c r="G1544" s="76">
        <f t="shared" si="268"/>
        <v>0</v>
      </c>
      <c r="H1544" s="76">
        <f t="shared" si="268"/>
        <v>0</v>
      </c>
      <c r="I1544" s="76">
        <f t="shared" si="268"/>
        <v>0</v>
      </c>
      <c r="J1544" s="76">
        <f t="shared" si="268"/>
        <v>0</v>
      </c>
      <c r="K1544" s="43">
        <f t="shared" si="269"/>
        <v>0</v>
      </c>
    </row>
    <row r="1545" spans="1:11" ht="12.75" customHeight="1">
      <c r="A1545" s="61" t="str">
        <f>"         "&amp;Labels!B74</f>
        <v xml:space="preserve">         Customer 6</v>
      </c>
      <c r="B1545" s="76">
        <f t="shared" si="266"/>
        <v>0</v>
      </c>
      <c r="C1545" s="76">
        <f t="shared" si="266"/>
        <v>0</v>
      </c>
      <c r="D1545" s="76">
        <f t="shared" si="266"/>
        <v>0</v>
      </c>
      <c r="E1545" s="76">
        <f t="shared" si="266"/>
        <v>0</v>
      </c>
      <c r="F1545" s="43">
        <f t="shared" si="267"/>
        <v>0</v>
      </c>
      <c r="G1545" s="76">
        <f t="shared" si="268"/>
        <v>0</v>
      </c>
      <c r="H1545" s="76">
        <f t="shared" si="268"/>
        <v>0</v>
      </c>
      <c r="I1545" s="76">
        <f t="shared" si="268"/>
        <v>0</v>
      </c>
      <c r="J1545" s="76">
        <f t="shared" si="268"/>
        <v>0</v>
      </c>
      <c r="K1545" s="43">
        <f t="shared" si="269"/>
        <v>0</v>
      </c>
    </row>
    <row r="1546" spans="1:11" ht="12.75" customHeight="1">
      <c r="A1546" s="61" t="str">
        <f>"         "&amp;Labels!B75</f>
        <v xml:space="preserve">         Customer 7</v>
      </c>
      <c r="B1546" s="76">
        <f t="shared" si="266"/>
        <v>0</v>
      </c>
      <c r="C1546" s="76">
        <f t="shared" si="266"/>
        <v>0</v>
      </c>
      <c r="D1546" s="76">
        <f t="shared" si="266"/>
        <v>0</v>
      </c>
      <c r="E1546" s="76">
        <f t="shared" si="266"/>
        <v>0</v>
      </c>
      <c r="F1546" s="43">
        <f t="shared" si="267"/>
        <v>0</v>
      </c>
      <c r="G1546" s="76">
        <f t="shared" si="268"/>
        <v>0</v>
      </c>
      <c r="H1546" s="76">
        <f t="shared" si="268"/>
        <v>0</v>
      </c>
      <c r="I1546" s="76">
        <f t="shared" si="268"/>
        <v>0</v>
      </c>
      <c r="J1546" s="76">
        <f t="shared" si="268"/>
        <v>0</v>
      </c>
      <c r="K1546" s="43">
        <f t="shared" si="269"/>
        <v>0</v>
      </c>
    </row>
    <row r="1547" spans="1:11" ht="12.75" customHeight="1">
      <c r="A1547" s="61" t="str">
        <f>"         "&amp;Labels!B76</f>
        <v xml:space="preserve">         Customer 8</v>
      </c>
      <c r="B1547" s="76">
        <f t="shared" si="266"/>
        <v>0</v>
      </c>
      <c r="C1547" s="76">
        <f t="shared" si="266"/>
        <v>0</v>
      </c>
      <c r="D1547" s="76">
        <f t="shared" si="266"/>
        <v>0</v>
      </c>
      <c r="E1547" s="76">
        <f t="shared" si="266"/>
        <v>0</v>
      </c>
      <c r="F1547" s="43">
        <f t="shared" si="267"/>
        <v>0</v>
      </c>
      <c r="G1547" s="76">
        <f t="shared" si="268"/>
        <v>0</v>
      </c>
      <c r="H1547" s="76">
        <f t="shared" si="268"/>
        <v>0</v>
      </c>
      <c r="I1547" s="76">
        <f t="shared" si="268"/>
        <v>0</v>
      </c>
      <c r="J1547" s="76">
        <f t="shared" si="268"/>
        <v>0</v>
      </c>
      <c r="K1547" s="43">
        <f t="shared" si="269"/>
        <v>0</v>
      </c>
    </row>
    <row r="1548" spans="1:11" ht="12.75" customHeight="1">
      <c r="A1548" s="61" t="str">
        <f>"         "&amp;Labels!B77</f>
        <v xml:space="preserve">         Customer 9</v>
      </c>
      <c r="B1548" s="76">
        <f t="shared" si="266"/>
        <v>0</v>
      </c>
      <c r="C1548" s="76">
        <f t="shared" si="266"/>
        <v>0</v>
      </c>
      <c r="D1548" s="76">
        <f t="shared" si="266"/>
        <v>0</v>
      </c>
      <c r="E1548" s="76">
        <f t="shared" si="266"/>
        <v>0</v>
      </c>
      <c r="F1548" s="43">
        <f t="shared" si="267"/>
        <v>0</v>
      </c>
      <c r="G1548" s="76">
        <f t="shared" si="268"/>
        <v>0</v>
      </c>
      <c r="H1548" s="76">
        <f t="shared" si="268"/>
        <v>0</v>
      </c>
      <c r="I1548" s="76">
        <f t="shared" si="268"/>
        <v>0</v>
      </c>
      <c r="J1548" s="76">
        <f t="shared" si="268"/>
        <v>0</v>
      </c>
      <c r="K1548" s="43">
        <f t="shared" si="269"/>
        <v>0</v>
      </c>
    </row>
    <row r="1549" spans="1:11" ht="12.75" customHeight="1">
      <c r="A1549" s="61" t="str">
        <f>"         "&amp;Labels!B78</f>
        <v xml:space="preserve">         Customer 10</v>
      </c>
      <c r="B1549" s="76">
        <f t="shared" si="266"/>
        <v>0</v>
      </c>
      <c r="C1549" s="76">
        <f t="shared" si="266"/>
        <v>0</v>
      </c>
      <c r="D1549" s="76">
        <f t="shared" si="266"/>
        <v>0</v>
      </c>
      <c r="E1549" s="76">
        <f t="shared" si="266"/>
        <v>0</v>
      </c>
      <c r="F1549" s="43">
        <f t="shared" si="267"/>
        <v>0</v>
      </c>
      <c r="G1549" s="76">
        <f t="shared" si="268"/>
        <v>0</v>
      </c>
      <c r="H1549" s="76">
        <f t="shared" si="268"/>
        <v>0</v>
      </c>
      <c r="I1549" s="76">
        <f t="shared" si="268"/>
        <v>0</v>
      </c>
      <c r="J1549" s="76">
        <f t="shared" si="268"/>
        <v>0</v>
      </c>
      <c r="K1549" s="43">
        <f t="shared" si="269"/>
        <v>0</v>
      </c>
    </row>
    <row r="1550" spans="1:11" ht="12.75" customHeight="1">
      <c r="A1550" s="61" t="str">
        <f>"         "&amp;Labels!C68</f>
        <v xml:space="preserve">         Total</v>
      </c>
      <c r="B1550" s="84">
        <f t="shared" si="266"/>
        <v>0</v>
      </c>
      <c r="C1550" s="84">
        <f t="shared" si="266"/>
        <v>0</v>
      </c>
      <c r="D1550" s="84">
        <f t="shared" si="266"/>
        <v>0</v>
      </c>
      <c r="E1550" s="84">
        <f t="shared" si="266"/>
        <v>0</v>
      </c>
      <c r="F1550" s="43">
        <f t="shared" si="267"/>
        <v>0</v>
      </c>
      <c r="G1550" s="84">
        <f t="shared" si="268"/>
        <v>0</v>
      </c>
      <c r="H1550" s="84">
        <f t="shared" si="268"/>
        <v>0</v>
      </c>
      <c r="I1550" s="84">
        <f t="shared" si="268"/>
        <v>0</v>
      </c>
      <c r="J1550" s="84">
        <f t="shared" si="268"/>
        <v>0</v>
      </c>
      <c r="K1550" s="43">
        <f t="shared" si="269"/>
        <v>0</v>
      </c>
    </row>
    <row r="1551" spans="1:11" ht="12.75" customHeight="1">
      <c r="A1551" s="55" t="str">
        <f>"      "&amp;Labels!C84</f>
        <v xml:space="preserve">      Total</v>
      </c>
      <c r="B1551" s="74">
        <f>B1454</f>
        <v>0</v>
      </c>
      <c r="C1551" s="74">
        <f>C1454</f>
        <v>0</v>
      </c>
      <c r="D1551" s="74">
        <f>D1454</f>
        <v>0</v>
      </c>
      <c r="E1551" s="74">
        <f>E1454</f>
        <v>0</v>
      </c>
      <c r="F1551" s="43">
        <f>SUM(B1454:E1454)</f>
        <v>0</v>
      </c>
      <c r="G1551" s="74">
        <f>G1454</f>
        <v>0</v>
      </c>
      <c r="H1551" s="74">
        <f>H1454</f>
        <v>0</v>
      </c>
      <c r="I1551" s="74">
        <f>I1454</f>
        <v>0</v>
      </c>
      <c r="J1551" s="74">
        <f>J1454</f>
        <v>0</v>
      </c>
      <c r="K1551" s="43">
        <f>SUM(G1454:J1454)</f>
        <v>0</v>
      </c>
    </row>
    <row r="1552" spans="1:11" ht="12.75" customHeight="1">
      <c r="A1552" s="61" t="str">
        <f>"         "&amp;Labels!B69</f>
        <v xml:space="preserve">         Customer 1</v>
      </c>
      <c r="B1552" s="76">
        <f t="shared" ref="B1552:E1561" si="270">SUM(B1334,B1443)</f>
        <v>0</v>
      </c>
      <c r="C1552" s="76">
        <f t="shared" si="270"/>
        <v>0</v>
      </c>
      <c r="D1552" s="76">
        <f t="shared" si="270"/>
        <v>0</v>
      </c>
      <c r="E1552" s="76">
        <f t="shared" si="270"/>
        <v>0</v>
      </c>
      <c r="F1552" s="43">
        <f t="shared" ref="F1552:F1561" si="271">SUM(B1552:E1552)</f>
        <v>0</v>
      </c>
      <c r="G1552" s="76">
        <f t="shared" ref="G1552:J1561" si="272">SUM(G1334,G1443)</f>
        <v>0</v>
      </c>
      <c r="H1552" s="76">
        <f t="shared" si="272"/>
        <v>0</v>
      </c>
      <c r="I1552" s="76">
        <f t="shared" si="272"/>
        <v>0</v>
      </c>
      <c r="J1552" s="76">
        <f t="shared" si="272"/>
        <v>0</v>
      </c>
      <c r="K1552" s="43">
        <f t="shared" ref="K1552:K1561" si="273">SUM(G1552:J1552)</f>
        <v>0</v>
      </c>
    </row>
    <row r="1553" spans="1:11" ht="12.75" customHeight="1">
      <c r="A1553" s="61" t="str">
        <f>"         "&amp;Labels!B70</f>
        <v xml:space="preserve">         Customer 2</v>
      </c>
      <c r="B1553" s="76">
        <f t="shared" si="270"/>
        <v>0</v>
      </c>
      <c r="C1553" s="76">
        <f t="shared" si="270"/>
        <v>0</v>
      </c>
      <c r="D1553" s="76">
        <f t="shared" si="270"/>
        <v>0</v>
      </c>
      <c r="E1553" s="76">
        <f t="shared" si="270"/>
        <v>0</v>
      </c>
      <c r="F1553" s="43">
        <f t="shared" si="271"/>
        <v>0</v>
      </c>
      <c r="G1553" s="76">
        <f t="shared" si="272"/>
        <v>0</v>
      </c>
      <c r="H1553" s="76">
        <f t="shared" si="272"/>
        <v>0</v>
      </c>
      <c r="I1553" s="76">
        <f t="shared" si="272"/>
        <v>0</v>
      </c>
      <c r="J1553" s="76">
        <f t="shared" si="272"/>
        <v>0</v>
      </c>
      <c r="K1553" s="43">
        <f t="shared" si="273"/>
        <v>0</v>
      </c>
    </row>
    <row r="1554" spans="1:11" ht="12.75" customHeight="1">
      <c r="A1554" s="61" t="str">
        <f>"         "&amp;Labels!B71</f>
        <v xml:space="preserve">         Customer 3</v>
      </c>
      <c r="B1554" s="76">
        <f t="shared" si="270"/>
        <v>0</v>
      </c>
      <c r="C1554" s="76">
        <f t="shared" si="270"/>
        <v>0</v>
      </c>
      <c r="D1554" s="76">
        <f t="shared" si="270"/>
        <v>0</v>
      </c>
      <c r="E1554" s="76">
        <f t="shared" si="270"/>
        <v>0</v>
      </c>
      <c r="F1554" s="43">
        <f t="shared" si="271"/>
        <v>0</v>
      </c>
      <c r="G1554" s="76">
        <f t="shared" si="272"/>
        <v>0</v>
      </c>
      <c r="H1554" s="76">
        <f t="shared" si="272"/>
        <v>0</v>
      </c>
      <c r="I1554" s="76">
        <f t="shared" si="272"/>
        <v>0</v>
      </c>
      <c r="J1554" s="76">
        <f t="shared" si="272"/>
        <v>0</v>
      </c>
      <c r="K1554" s="43">
        <f t="shared" si="273"/>
        <v>0</v>
      </c>
    </row>
    <row r="1555" spans="1:11" ht="12.75" customHeight="1">
      <c r="A1555" s="61" t="str">
        <f>"         "&amp;Labels!B72</f>
        <v xml:space="preserve">         Customer 4</v>
      </c>
      <c r="B1555" s="76">
        <f t="shared" si="270"/>
        <v>0</v>
      </c>
      <c r="C1555" s="76">
        <f t="shared" si="270"/>
        <v>0</v>
      </c>
      <c r="D1555" s="76">
        <f t="shared" si="270"/>
        <v>0</v>
      </c>
      <c r="E1555" s="76">
        <f t="shared" si="270"/>
        <v>0</v>
      </c>
      <c r="F1555" s="43">
        <f t="shared" si="271"/>
        <v>0</v>
      </c>
      <c r="G1555" s="76">
        <f t="shared" si="272"/>
        <v>0</v>
      </c>
      <c r="H1555" s="76">
        <f t="shared" si="272"/>
        <v>0</v>
      </c>
      <c r="I1555" s="76">
        <f t="shared" si="272"/>
        <v>0</v>
      </c>
      <c r="J1555" s="76">
        <f t="shared" si="272"/>
        <v>0</v>
      </c>
      <c r="K1555" s="43">
        <f t="shared" si="273"/>
        <v>0</v>
      </c>
    </row>
    <row r="1556" spans="1:11" ht="12.75" customHeight="1">
      <c r="A1556" s="61" t="str">
        <f>"         "&amp;Labels!B73</f>
        <v xml:space="preserve">         Customer 5</v>
      </c>
      <c r="B1556" s="76">
        <f t="shared" si="270"/>
        <v>0</v>
      </c>
      <c r="C1556" s="76">
        <f t="shared" si="270"/>
        <v>0</v>
      </c>
      <c r="D1556" s="76">
        <f t="shared" si="270"/>
        <v>0</v>
      </c>
      <c r="E1556" s="76">
        <f t="shared" si="270"/>
        <v>0</v>
      </c>
      <c r="F1556" s="43">
        <f t="shared" si="271"/>
        <v>0</v>
      </c>
      <c r="G1556" s="76">
        <f t="shared" si="272"/>
        <v>0</v>
      </c>
      <c r="H1556" s="76">
        <f t="shared" si="272"/>
        <v>0</v>
      </c>
      <c r="I1556" s="76">
        <f t="shared" si="272"/>
        <v>0</v>
      </c>
      <c r="J1556" s="76">
        <f t="shared" si="272"/>
        <v>0</v>
      </c>
      <c r="K1556" s="43">
        <f t="shared" si="273"/>
        <v>0</v>
      </c>
    </row>
    <row r="1557" spans="1:11" ht="12.75" customHeight="1">
      <c r="A1557" s="61" t="str">
        <f>"         "&amp;Labels!B74</f>
        <v xml:space="preserve">         Customer 6</v>
      </c>
      <c r="B1557" s="76">
        <f t="shared" si="270"/>
        <v>0</v>
      </c>
      <c r="C1557" s="76">
        <f t="shared" si="270"/>
        <v>0</v>
      </c>
      <c r="D1557" s="76">
        <f t="shared" si="270"/>
        <v>0</v>
      </c>
      <c r="E1557" s="76">
        <f t="shared" si="270"/>
        <v>0</v>
      </c>
      <c r="F1557" s="43">
        <f t="shared" si="271"/>
        <v>0</v>
      </c>
      <c r="G1557" s="76">
        <f t="shared" si="272"/>
        <v>0</v>
      </c>
      <c r="H1557" s="76">
        <f t="shared" si="272"/>
        <v>0</v>
      </c>
      <c r="I1557" s="76">
        <f t="shared" si="272"/>
        <v>0</v>
      </c>
      <c r="J1557" s="76">
        <f t="shared" si="272"/>
        <v>0</v>
      </c>
      <c r="K1557" s="43">
        <f t="shared" si="273"/>
        <v>0</v>
      </c>
    </row>
    <row r="1558" spans="1:11" ht="12.75" customHeight="1">
      <c r="A1558" s="61" t="str">
        <f>"         "&amp;Labels!B75</f>
        <v xml:space="preserve">         Customer 7</v>
      </c>
      <c r="B1558" s="76">
        <f t="shared" si="270"/>
        <v>0</v>
      </c>
      <c r="C1558" s="76">
        <f t="shared" si="270"/>
        <v>0</v>
      </c>
      <c r="D1558" s="76">
        <f t="shared" si="270"/>
        <v>0</v>
      </c>
      <c r="E1558" s="76">
        <f t="shared" si="270"/>
        <v>0</v>
      </c>
      <c r="F1558" s="43">
        <f t="shared" si="271"/>
        <v>0</v>
      </c>
      <c r="G1558" s="76">
        <f t="shared" si="272"/>
        <v>0</v>
      </c>
      <c r="H1558" s="76">
        <f t="shared" si="272"/>
        <v>0</v>
      </c>
      <c r="I1558" s="76">
        <f t="shared" si="272"/>
        <v>0</v>
      </c>
      <c r="J1558" s="76">
        <f t="shared" si="272"/>
        <v>0</v>
      </c>
      <c r="K1558" s="43">
        <f t="shared" si="273"/>
        <v>0</v>
      </c>
    </row>
    <row r="1559" spans="1:11" ht="12.75" customHeight="1">
      <c r="A1559" s="61" t="str">
        <f>"         "&amp;Labels!B76</f>
        <v xml:space="preserve">         Customer 8</v>
      </c>
      <c r="B1559" s="76">
        <f t="shared" si="270"/>
        <v>0</v>
      </c>
      <c r="C1559" s="76">
        <f t="shared" si="270"/>
        <v>0</v>
      </c>
      <c r="D1559" s="76">
        <f t="shared" si="270"/>
        <v>0</v>
      </c>
      <c r="E1559" s="76">
        <f t="shared" si="270"/>
        <v>0</v>
      </c>
      <c r="F1559" s="43">
        <f t="shared" si="271"/>
        <v>0</v>
      </c>
      <c r="G1559" s="76">
        <f t="shared" si="272"/>
        <v>0</v>
      </c>
      <c r="H1559" s="76">
        <f t="shared" si="272"/>
        <v>0</v>
      </c>
      <c r="I1559" s="76">
        <f t="shared" si="272"/>
        <v>0</v>
      </c>
      <c r="J1559" s="76">
        <f t="shared" si="272"/>
        <v>0</v>
      </c>
      <c r="K1559" s="43">
        <f t="shared" si="273"/>
        <v>0</v>
      </c>
    </row>
    <row r="1560" spans="1:11" ht="12.75" customHeight="1">
      <c r="A1560" s="61" t="str">
        <f>"         "&amp;Labels!B77</f>
        <v xml:space="preserve">         Customer 9</v>
      </c>
      <c r="B1560" s="76">
        <f t="shared" si="270"/>
        <v>0</v>
      </c>
      <c r="C1560" s="76">
        <f t="shared" si="270"/>
        <v>0</v>
      </c>
      <c r="D1560" s="76">
        <f t="shared" si="270"/>
        <v>0</v>
      </c>
      <c r="E1560" s="76">
        <f t="shared" si="270"/>
        <v>0</v>
      </c>
      <c r="F1560" s="43">
        <f t="shared" si="271"/>
        <v>0</v>
      </c>
      <c r="G1560" s="76">
        <f t="shared" si="272"/>
        <v>0</v>
      </c>
      <c r="H1560" s="76">
        <f t="shared" si="272"/>
        <v>0</v>
      </c>
      <c r="I1560" s="76">
        <f t="shared" si="272"/>
        <v>0</v>
      </c>
      <c r="J1560" s="76">
        <f t="shared" si="272"/>
        <v>0</v>
      </c>
      <c r="K1560" s="43">
        <f t="shared" si="273"/>
        <v>0</v>
      </c>
    </row>
    <row r="1561" spans="1:11" ht="12.75" customHeight="1">
      <c r="A1561" s="61" t="str">
        <f>"         "&amp;Labels!B78</f>
        <v xml:space="preserve">         Customer 10</v>
      </c>
      <c r="B1561" s="76">
        <f t="shared" si="270"/>
        <v>0</v>
      </c>
      <c r="C1561" s="76">
        <f t="shared" si="270"/>
        <v>0</v>
      </c>
      <c r="D1561" s="76">
        <f t="shared" si="270"/>
        <v>0</v>
      </c>
      <c r="E1561" s="76">
        <f t="shared" si="270"/>
        <v>0</v>
      </c>
      <c r="F1561" s="43">
        <f t="shared" si="271"/>
        <v>0</v>
      </c>
      <c r="G1561" s="76">
        <f t="shared" si="272"/>
        <v>0</v>
      </c>
      <c r="H1561" s="76">
        <f t="shared" si="272"/>
        <v>0</v>
      </c>
      <c r="I1561" s="76">
        <f t="shared" si="272"/>
        <v>0</v>
      </c>
      <c r="J1561" s="76">
        <f t="shared" si="272"/>
        <v>0</v>
      </c>
      <c r="K1561" s="43">
        <f t="shared" si="273"/>
        <v>0</v>
      </c>
    </row>
    <row r="1562" spans="1:11" ht="12.75" customHeight="1">
      <c r="A1562" s="61" t="str">
        <f>"         "&amp;Labels!C68</f>
        <v xml:space="preserve">         Total</v>
      </c>
      <c r="B1562" s="84">
        <f>B1454</f>
        <v>0</v>
      </c>
      <c r="C1562" s="84">
        <f>C1454</f>
        <v>0</v>
      </c>
      <c r="D1562" s="84">
        <f>D1454</f>
        <v>0</v>
      </c>
      <c r="E1562" s="84">
        <f>E1454</f>
        <v>0</v>
      </c>
      <c r="F1562" s="43">
        <f>SUM(B1454:E1454)</f>
        <v>0</v>
      </c>
      <c r="G1562" s="84">
        <f>G1454</f>
        <v>0</v>
      </c>
      <c r="H1562" s="84">
        <f>H1454</f>
        <v>0</v>
      </c>
      <c r="I1562" s="84">
        <f>I1454</f>
        <v>0</v>
      </c>
      <c r="J1562" s="84">
        <f>J1454</f>
        <v>0</v>
      </c>
      <c r="K1562" s="43">
        <f>SUM(G1454:J1454)</f>
        <v>0</v>
      </c>
    </row>
    <row r="1563" spans="1:11" ht="12.75" customHeight="1">
      <c r="A1563" s="63" t="str">
        <f>Labels!B98</f>
        <v>Product 4</v>
      </c>
      <c r="B1563" s="77"/>
      <c r="C1563" s="77"/>
      <c r="D1563" s="77"/>
      <c r="E1563" s="77"/>
      <c r="F1563" s="43"/>
      <c r="G1563" s="77"/>
      <c r="H1563" s="77"/>
      <c r="I1563" s="77"/>
      <c r="J1563" s="77"/>
      <c r="K1563" s="43"/>
    </row>
    <row r="1564" spans="1:11" ht="12.75" customHeight="1">
      <c r="A1564" s="55" t="str">
        <f>"   "&amp;Labels!B81</f>
        <v xml:space="preserve">   Website</v>
      </c>
      <c r="B1564" s="74"/>
      <c r="C1564" s="74"/>
      <c r="D1564" s="74"/>
      <c r="E1564" s="74"/>
      <c r="F1564" s="43"/>
      <c r="G1564" s="74"/>
      <c r="H1564" s="74"/>
      <c r="I1564" s="74"/>
      <c r="J1564" s="74"/>
      <c r="K1564" s="43"/>
    </row>
    <row r="1565" spans="1:11" ht="12.75" customHeight="1">
      <c r="A1565" s="61" t="str">
        <f>"      "&amp;Labels!B85</f>
        <v xml:space="preserve">      Q 1</v>
      </c>
      <c r="B1565" s="84"/>
      <c r="C1565" s="84"/>
      <c r="D1565" s="84"/>
      <c r="E1565" s="84"/>
      <c r="F1565" s="43"/>
      <c r="G1565" s="84"/>
      <c r="H1565" s="84"/>
      <c r="I1565" s="84"/>
      <c r="J1565" s="84"/>
      <c r="K1565" s="43"/>
    </row>
    <row r="1566" spans="1:11" ht="12.75" customHeight="1">
      <c r="A1566" s="61" t="str">
        <f>"         "&amp;Labels!B69</f>
        <v xml:space="preserve">         Customer 1</v>
      </c>
      <c r="B1566" s="76">
        <f>IF('(Other Computations)'!B186=0,0,Inputs!D231*Inputs!D124*Inputs!D40*Inputs!D13*'GM Alloc Factors'!B10/('(Other Computations)'!B186+'(Other Computations)'!B199))</f>
        <v>0</v>
      </c>
      <c r="C1566" s="76">
        <f>IF('(Other Computations)'!C186=0,0,Inputs!E231*Inputs!E124*Inputs!D40*Inputs!D13*'GM Alloc Factors'!C10/('(Other Computations)'!C186+'(Other Computations)'!C199))</f>
        <v>0</v>
      </c>
      <c r="D1566" s="76">
        <f>IF('(Other Computations)'!D186=0,0,Inputs!F231*Inputs!F124*Inputs!D40*Inputs!D13*'GM Alloc Factors'!D10/('(Other Computations)'!D186+'(Other Computations)'!D199))</f>
        <v>0</v>
      </c>
      <c r="E1566" s="76">
        <f>IF('(Other Computations)'!E186=0,0,Inputs!G231*Inputs!G124*Inputs!D40*Inputs!D13*'GM Alloc Factors'!E10/('(Other Computations)'!E186+'(Other Computations)'!E199))</f>
        <v>0</v>
      </c>
      <c r="F1566" s="43">
        <f t="shared" ref="F1566:F1576" si="274">SUM(B1566:E1566)</f>
        <v>0</v>
      </c>
      <c r="G1566" s="76">
        <f>IF('(Other Computations)'!G186=0,0,Inputs!I231*Inputs!I124*Inputs!D40*Inputs!D13*'GM Alloc Factors'!G10/('(Other Computations)'!G186+'(Other Computations)'!G199))</f>
        <v>0</v>
      </c>
      <c r="H1566" s="76">
        <f>IF('(Other Computations)'!H186=0,0,Inputs!J231*Inputs!J124*Inputs!D40*Inputs!D13*'GM Alloc Factors'!H10/('(Other Computations)'!H186+'(Other Computations)'!H199))</f>
        <v>0</v>
      </c>
      <c r="I1566" s="76">
        <f>IF('(Other Computations)'!I186=0,0,Inputs!K231*Inputs!K124*Inputs!D40*Inputs!D13*'GM Alloc Factors'!I10/('(Other Computations)'!I186+'(Other Computations)'!I199))</f>
        <v>0</v>
      </c>
      <c r="J1566" s="76">
        <f>IF('(Other Computations)'!J186=0,0,Inputs!L231*Inputs!L124*Inputs!D40*Inputs!D13*'GM Alloc Factors'!J10/('(Other Computations)'!J186+'(Other Computations)'!J199))</f>
        <v>0</v>
      </c>
      <c r="K1566" s="43">
        <f t="shared" ref="K1566:K1576" si="275">SUM(G1566:J1566)</f>
        <v>0</v>
      </c>
    </row>
    <row r="1567" spans="1:11" ht="12.75" customHeight="1">
      <c r="A1567" s="61" t="str">
        <f>"         "&amp;Labels!B70</f>
        <v xml:space="preserve">         Customer 2</v>
      </c>
      <c r="B1567" s="76">
        <f>IF('(Other Computations)'!B187=0,0,Inputs!D232*Inputs!D125*Inputs!D41*Inputs!D13*'GM Alloc Factors'!B10/('(Other Computations)'!B187+'(Other Computations)'!B200))</f>
        <v>0</v>
      </c>
      <c r="C1567" s="76">
        <f>IF('(Other Computations)'!C187=0,0,Inputs!E232*Inputs!E125*Inputs!D41*Inputs!D13*'GM Alloc Factors'!C10/('(Other Computations)'!C187+'(Other Computations)'!C200))</f>
        <v>0</v>
      </c>
      <c r="D1567" s="76">
        <f>IF('(Other Computations)'!D187=0,0,Inputs!F232*Inputs!F125*Inputs!D41*Inputs!D13*'GM Alloc Factors'!D10/('(Other Computations)'!D187+'(Other Computations)'!D200))</f>
        <v>0</v>
      </c>
      <c r="E1567" s="76">
        <f>IF('(Other Computations)'!E187=0,0,Inputs!G232*Inputs!G125*Inputs!D41*Inputs!D13*'GM Alloc Factors'!E10/('(Other Computations)'!E187+'(Other Computations)'!E200))</f>
        <v>0</v>
      </c>
      <c r="F1567" s="43">
        <f t="shared" si="274"/>
        <v>0</v>
      </c>
      <c r="G1567" s="76">
        <f>IF('(Other Computations)'!G187=0,0,Inputs!I232*Inputs!I125*Inputs!D41*Inputs!D13*'GM Alloc Factors'!G10/('(Other Computations)'!G187+'(Other Computations)'!G200))</f>
        <v>0</v>
      </c>
      <c r="H1567" s="76">
        <f>IF('(Other Computations)'!H187=0,0,Inputs!J232*Inputs!J125*Inputs!D41*Inputs!D13*'GM Alloc Factors'!H10/('(Other Computations)'!H187+'(Other Computations)'!H200))</f>
        <v>0</v>
      </c>
      <c r="I1567" s="76">
        <f>IF('(Other Computations)'!I187=0,0,Inputs!K232*Inputs!K125*Inputs!D41*Inputs!D13*'GM Alloc Factors'!I10/('(Other Computations)'!I187+'(Other Computations)'!I200))</f>
        <v>0</v>
      </c>
      <c r="J1567" s="76">
        <f>IF('(Other Computations)'!J187=0,0,Inputs!L232*Inputs!L125*Inputs!D41*Inputs!D13*'GM Alloc Factors'!J10/('(Other Computations)'!J187+'(Other Computations)'!J200))</f>
        <v>0</v>
      </c>
      <c r="K1567" s="43">
        <f t="shared" si="275"/>
        <v>0</v>
      </c>
    </row>
    <row r="1568" spans="1:11" ht="12.75" customHeight="1">
      <c r="A1568" s="61" t="str">
        <f>"         "&amp;Labels!B71</f>
        <v xml:space="preserve">         Customer 3</v>
      </c>
      <c r="B1568" s="76">
        <f>IF('(Other Computations)'!B188=0,0,Inputs!D233*Inputs!D126*Inputs!D42*Inputs!D13*'GM Alloc Factors'!B10/('(Other Computations)'!B188+'(Other Computations)'!B201))</f>
        <v>0</v>
      </c>
      <c r="C1568" s="76">
        <f>IF('(Other Computations)'!C188=0,0,Inputs!E233*Inputs!E126*Inputs!D42*Inputs!D13*'GM Alloc Factors'!C10/('(Other Computations)'!C188+'(Other Computations)'!C201))</f>
        <v>0</v>
      </c>
      <c r="D1568" s="76">
        <f>IF('(Other Computations)'!D188=0,0,Inputs!F233*Inputs!F126*Inputs!D42*Inputs!D13*'GM Alloc Factors'!D10/('(Other Computations)'!D188+'(Other Computations)'!D201))</f>
        <v>0</v>
      </c>
      <c r="E1568" s="76">
        <f>IF('(Other Computations)'!E188=0,0,Inputs!G233*Inputs!G126*Inputs!D42*Inputs!D13*'GM Alloc Factors'!E10/('(Other Computations)'!E188+'(Other Computations)'!E201))</f>
        <v>0</v>
      </c>
      <c r="F1568" s="43">
        <f t="shared" si="274"/>
        <v>0</v>
      </c>
      <c r="G1568" s="76">
        <f>IF('(Other Computations)'!G188=0,0,Inputs!I233*Inputs!I126*Inputs!D42*Inputs!D13*'GM Alloc Factors'!G10/('(Other Computations)'!G188+'(Other Computations)'!G201))</f>
        <v>0</v>
      </c>
      <c r="H1568" s="76">
        <f>IF('(Other Computations)'!H188=0,0,Inputs!J233*Inputs!J126*Inputs!D42*Inputs!D13*'GM Alloc Factors'!H10/('(Other Computations)'!H188+'(Other Computations)'!H201))</f>
        <v>0</v>
      </c>
      <c r="I1568" s="76">
        <f>IF('(Other Computations)'!I188=0,0,Inputs!K233*Inputs!K126*Inputs!D42*Inputs!D13*'GM Alloc Factors'!I10/('(Other Computations)'!I188+'(Other Computations)'!I201))</f>
        <v>0</v>
      </c>
      <c r="J1568" s="76">
        <f>IF('(Other Computations)'!J188=0,0,Inputs!L233*Inputs!L126*Inputs!D42*Inputs!D13*'GM Alloc Factors'!J10/('(Other Computations)'!J188+'(Other Computations)'!J201))</f>
        <v>0</v>
      </c>
      <c r="K1568" s="43">
        <f t="shared" si="275"/>
        <v>0</v>
      </c>
    </row>
    <row r="1569" spans="1:11" ht="12.75" customHeight="1">
      <c r="A1569" s="61" t="str">
        <f>"         "&amp;Labels!B72</f>
        <v xml:space="preserve">         Customer 4</v>
      </c>
      <c r="B1569" s="76">
        <f>IF('(Other Computations)'!B189=0,0,Inputs!D234*Inputs!D127*Inputs!D43*Inputs!D13*'GM Alloc Factors'!B10/('(Other Computations)'!B189+'(Other Computations)'!B202))</f>
        <v>0</v>
      </c>
      <c r="C1569" s="76">
        <f>IF('(Other Computations)'!C189=0,0,Inputs!E234*Inputs!E127*Inputs!D43*Inputs!D13*'GM Alloc Factors'!C10/('(Other Computations)'!C189+'(Other Computations)'!C202))</f>
        <v>0</v>
      </c>
      <c r="D1569" s="76">
        <f>IF('(Other Computations)'!D189=0,0,Inputs!F234*Inputs!F127*Inputs!D43*Inputs!D13*'GM Alloc Factors'!D10/('(Other Computations)'!D189+'(Other Computations)'!D202))</f>
        <v>0</v>
      </c>
      <c r="E1569" s="76">
        <f>IF('(Other Computations)'!E189=0,0,Inputs!G234*Inputs!G127*Inputs!D43*Inputs!D13*'GM Alloc Factors'!E10/('(Other Computations)'!E189+'(Other Computations)'!E202))</f>
        <v>0</v>
      </c>
      <c r="F1569" s="43">
        <f t="shared" si="274"/>
        <v>0</v>
      </c>
      <c r="G1569" s="76">
        <f>IF('(Other Computations)'!G189=0,0,Inputs!I234*Inputs!I127*Inputs!D43*Inputs!D13*'GM Alloc Factors'!G10/('(Other Computations)'!G189+'(Other Computations)'!G202))</f>
        <v>0</v>
      </c>
      <c r="H1569" s="76">
        <f>IF('(Other Computations)'!H189=0,0,Inputs!J234*Inputs!J127*Inputs!D43*Inputs!D13*'GM Alloc Factors'!H10/('(Other Computations)'!H189+'(Other Computations)'!H202))</f>
        <v>0</v>
      </c>
      <c r="I1569" s="76">
        <f>IF('(Other Computations)'!I189=0,0,Inputs!K234*Inputs!K127*Inputs!D43*Inputs!D13*'GM Alloc Factors'!I10/('(Other Computations)'!I189+'(Other Computations)'!I202))</f>
        <v>0</v>
      </c>
      <c r="J1569" s="76">
        <f>IF('(Other Computations)'!J189=0,0,Inputs!L234*Inputs!L127*Inputs!D43*Inputs!D13*'GM Alloc Factors'!J10/('(Other Computations)'!J189+'(Other Computations)'!J202))</f>
        <v>0</v>
      </c>
      <c r="K1569" s="43">
        <f t="shared" si="275"/>
        <v>0</v>
      </c>
    </row>
    <row r="1570" spans="1:11" ht="12.75" customHeight="1">
      <c r="A1570" s="61" t="str">
        <f>"         "&amp;Labels!B73</f>
        <v xml:space="preserve">         Customer 5</v>
      </c>
      <c r="B1570" s="76">
        <f>IF('(Other Computations)'!B190=0,0,Inputs!D235*Inputs!D128*Inputs!D44*Inputs!D13*'GM Alloc Factors'!B10/('(Other Computations)'!B190+'(Other Computations)'!B203))</f>
        <v>0</v>
      </c>
      <c r="C1570" s="76">
        <f>IF('(Other Computations)'!C190=0,0,Inputs!E235*Inputs!E128*Inputs!D44*Inputs!D13*'GM Alloc Factors'!C10/('(Other Computations)'!C190+'(Other Computations)'!C203))</f>
        <v>0</v>
      </c>
      <c r="D1570" s="76">
        <f>IF('(Other Computations)'!D190=0,0,Inputs!F235*Inputs!F128*Inputs!D44*Inputs!D13*'GM Alloc Factors'!D10/('(Other Computations)'!D190+'(Other Computations)'!D203))</f>
        <v>0</v>
      </c>
      <c r="E1570" s="76">
        <f>IF('(Other Computations)'!E190=0,0,Inputs!G235*Inputs!G128*Inputs!D44*Inputs!D13*'GM Alloc Factors'!E10/('(Other Computations)'!E190+'(Other Computations)'!E203))</f>
        <v>0</v>
      </c>
      <c r="F1570" s="43">
        <f t="shared" si="274"/>
        <v>0</v>
      </c>
      <c r="G1570" s="76">
        <f>IF('(Other Computations)'!G190=0,0,Inputs!I235*Inputs!I128*Inputs!D44*Inputs!D13*'GM Alloc Factors'!G10/('(Other Computations)'!G190+'(Other Computations)'!G203))</f>
        <v>0</v>
      </c>
      <c r="H1570" s="76">
        <f>IF('(Other Computations)'!H190=0,0,Inputs!J235*Inputs!J128*Inputs!D44*Inputs!D13*'GM Alloc Factors'!H10/('(Other Computations)'!H190+'(Other Computations)'!H203))</f>
        <v>0</v>
      </c>
      <c r="I1570" s="76">
        <f>IF('(Other Computations)'!I190=0,0,Inputs!K235*Inputs!K128*Inputs!D44*Inputs!D13*'GM Alloc Factors'!I10/('(Other Computations)'!I190+'(Other Computations)'!I203))</f>
        <v>0</v>
      </c>
      <c r="J1570" s="76">
        <f>IF('(Other Computations)'!J190=0,0,Inputs!L235*Inputs!L128*Inputs!D44*Inputs!D13*'GM Alloc Factors'!J10/('(Other Computations)'!J190+'(Other Computations)'!J203))</f>
        <v>0</v>
      </c>
      <c r="K1570" s="43">
        <f t="shared" si="275"/>
        <v>0</v>
      </c>
    </row>
    <row r="1571" spans="1:11" ht="12.75" customHeight="1">
      <c r="A1571" s="61" t="str">
        <f>"         "&amp;Labels!B74</f>
        <v xml:space="preserve">         Customer 6</v>
      </c>
      <c r="B1571" s="76">
        <f>IF('(Other Computations)'!B191=0,0,Inputs!D236*Inputs!D129*Inputs!D45*Inputs!D13*'GM Alloc Factors'!B10/('(Other Computations)'!B191+'(Other Computations)'!B204))</f>
        <v>0</v>
      </c>
      <c r="C1571" s="76">
        <f>IF('(Other Computations)'!C191=0,0,Inputs!E236*Inputs!E129*Inputs!D45*Inputs!D13*'GM Alloc Factors'!C10/('(Other Computations)'!C191+'(Other Computations)'!C204))</f>
        <v>0</v>
      </c>
      <c r="D1571" s="76">
        <f>IF('(Other Computations)'!D191=0,0,Inputs!F236*Inputs!F129*Inputs!D45*Inputs!D13*'GM Alloc Factors'!D10/('(Other Computations)'!D191+'(Other Computations)'!D204))</f>
        <v>0</v>
      </c>
      <c r="E1571" s="76">
        <f>IF('(Other Computations)'!E191=0,0,Inputs!G236*Inputs!G129*Inputs!D45*Inputs!D13*'GM Alloc Factors'!E10/('(Other Computations)'!E191+'(Other Computations)'!E204))</f>
        <v>0</v>
      </c>
      <c r="F1571" s="43">
        <f t="shared" si="274"/>
        <v>0</v>
      </c>
      <c r="G1571" s="76">
        <f>IF('(Other Computations)'!G191=0,0,Inputs!I236*Inputs!I129*Inputs!D45*Inputs!D13*'GM Alloc Factors'!G10/('(Other Computations)'!G191+'(Other Computations)'!G204))</f>
        <v>0</v>
      </c>
      <c r="H1571" s="76">
        <f>IF('(Other Computations)'!H191=0,0,Inputs!J236*Inputs!J129*Inputs!D45*Inputs!D13*'GM Alloc Factors'!H10/('(Other Computations)'!H191+'(Other Computations)'!H204))</f>
        <v>0</v>
      </c>
      <c r="I1571" s="76">
        <f>IF('(Other Computations)'!I191=0,0,Inputs!K236*Inputs!K129*Inputs!D45*Inputs!D13*'GM Alloc Factors'!I10/('(Other Computations)'!I191+'(Other Computations)'!I204))</f>
        <v>0</v>
      </c>
      <c r="J1571" s="76">
        <f>IF('(Other Computations)'!J191=0,0,Inputs!L236*Inputs!L129*Inputs!D45*Inputs!D13*'GM Alloc Factors'!J10/('(Other Computations)'!J191+'(Other Computations)'!J204))</f>
        <v>0</v>
      </c>
      <c r="K1571" s="43">
        <f t="shared" si="275"/>
        <v>0</v>
      </c>
    </row>
    <row r="1572" spans="1:11" ht="12.75" customHeight="1">
      <c r="A1572" s="61" t="str">
        <f>"         "&amp;Labels!B75</f>
        <v xml:space="preserve">         Customer 7</v>
      </c>
      <c r="B1572" s="76">
        <f>IF('(Other Computations)'!B192=0,0,Inputs!D237*Inputs!D130*Inputs!D46*Inputs!D13*'GM Alloc Factors'!B10/('(Other Computations)'!B192+'(Other Computations)'!B205))</f>
        <v>0</v>
      </c>
      <c r="C1572" s="76">
        <f>IF('(Other Computations)'!C192=0,0,Inputs!E237*Inputs!E130*Inputs!D46*Inputs!D13*'GM Alloc Factors'!C10/('(Other Computations)'!C192+'(Other Computations)'!C205))</f>
        <v>0</v>
      </c>
      <c r="D1572" s="76">
        <f>IF('(Other Computations)'!D192=0,0,Inputs!F237*Inputs!F130*Inputs!D46*Inputs!D13*'GM Alloc Factors'!D10/('(Other Computations)'!D192+'(Other Computations)'!D205))</f>
        <v>0</v>
      </c>
      <c r="E1572" s="76">
        <f>IF('(Other Computations)'!E192=0,0,Inputs!G237*Inputs!G130*Inputs!D46*Inputs!D13*'GM Alloc Factors'!E10/('(Other Computations)'!E192+'(Other Computations)'!E205))</f>
        <v>0</v>
      </c>
      <c r="F1572" s="43">
        <f t="shared" si="274"/>
        <v>0</v>
      </c>
      <c r="G1572" s="76">
        <f>IF('(Other Computations)'!G192=0,0,Inputs!I237*Inputs!I130*Inputs!D46*Inputs!D13*'GM Alloc Factors'!G10/('(Other Computations)'!G192+'(Other Computations)'!G205))</f>
        <v>0</v>
      </c>
      <c r="H1572" s="76">
        <f>IF('(Other Computations)'!H192=0,0,Inputs!J237*Inputs!J130*Inputs!D46*Inputs!D13*'GM Alloc Factors'!H10/('(Other Computations)'!H192+'(Other Computations)'!H205))</f>
        <v>0</v>
      </c>
      <c r="I1572" s="76">
        <f>IF('(Other Computations)'!I192=0,0,Inputs!K237*Inputs!K130*Inputs!D46*Inputs!D13*'GM Alloc Factors'!I10/('(Other Computations)'!I192+'(Other Computations)'!I205))</f>
        <v>0</v>
      </c>
      <c r="J1572" s="76">
        <f>IF('(Other Computations)'!J192=0,0,Inputs!L237*Inputs!L130*Inputs!D46*Inputs!D13*'GM Alloc Factors'!J10/('(Other Computations)'!J192+'(Other Computations)'!J205))</f>
        <v>0</v>
      </c>
      <c r="K1572" s="43">
        <f t="shared" si="275"/>
        <v>0</v>
      </c>
    </row>
    <row r="1573" spans="1:11" ht="12.75" customHeight="1">
      <c r="A1573" s="61" t="str">
        <f>"         "&amp;Labels!B76</f>
        <v xml:space="preserve">         Customer 8</v>
      </c>
      <c r="B1573" s="76">
        <f>IF('(Other Computations)'!B193=0,0,Inputs!D238*Inputs!D131*Inputs!D47*Inputs!D13*'GM Alloc Factors'!B10/('(Other Computations)'!B193+'(Other Computations)'!B206))</f>
        <v>0</v>
      </c>
      <c r="C1573" s="76">
        <f>IF('(Other Computations)'!C193=0,0,Inputs!E238*Inputs!E131*Inputs!D47*Inputs!D13*'GM Alloc Factors'!C10/('(Other Computations)'!C193+'(Other Computations)'!C206))</f>
        <v>0</v>
      </c>
      <c r="D1573" s="76">
        <f>IF('(Other Computations)'!D193=0,0,Inputs!F238*Inputs!F131*Inputs!D47*Inputs!D13*'GM Alloc Factors'!D10/('(Other Computations)'!D193+'(Other Computations)'!D206))</f>
        <v>0</v>
      </c>
      <c r="E1573" s="76">
        <f>IF('(Other Computations)'!E193=0,0,Inputs!G238*Inputs!G131*Inputs!D47*Inputs!D13*'GM Alloc Factors'!E10/('(Other Computations)'!E193+'(Other Computations)'!E206))</f>
        <v>0</v>
      </c>
      <c r="F1573" s="43">
        <f t="shared" si="274"/>
        <v>0</v>
      </c>
      <c r="G1573" s="76">
        <f>IF('(Other Computations)'!G193=0,0,Inputs!I238*Inputs!I131*Inputs!D47*Inputs!D13*'GM Alloc Factors'!G10/('(Other Computations)'!G193+'(Other Computations)'!G206))</f>
        <v>0</v>
      </c>
      <c r="H1573" s="76">
        <f>IF('(Other Computations)'!H193=0,0,Inputs!J238*Inputs!J131*Inputs!D47*Inputs!D13*'GM Alloc Factors'!H10/('(Other Computations)'!H193+'(Other Computations)'!H206))</f>
        <v>0</v>
      </c>
      <c r="I1573" s="76">
        <f>IF('(Other Computations)'!I193=0,0,Inputs!K238*Inputs!K131*Inputs!D47*Inputs!D13*'GM Alloc Factors'!I10/('(Other Computations)'!I193+'(Other Computations)'!I206))</f>
        <v>0</v>
      </c>
      <c r="J1573" s="76">
        <f>IF('(Other Computations)'!J193=0,0,Inputs!L238*Inputs!L131*Inputs!D47*Inputs!D13*'GM Alloc Factors'!J10/('(Other Computations)'!J193+'(Other Computations)'!J206))</f>
        <v>0</v>
      </c>
      <c r="K1573" s="43">
        <f t="shared" si="275"/>
        <v>0</v>
      </c>
    </row>
    <row r="1574" spans="1:11" ht="12.75" customHeight="1">
      <c r="A1574" s="61" t="str">
        <f>"         "&amp;Labels!B77</f>
        <v xml:space="preserve">         Customer 9</v>
      </c>
      <c r="B1574" s="76">
        <f>IF('(Other Computations)'!B194=0,0,Inputs!D239*Inputs!D132*Inputs!D48*Inputs!D13*'GM Alloc Factors'!B10/('(Other Computations)'!B194+'(Other Computations)'!B207))</f>
        <v>0</v>
      </c>
      <c r="C1574" s="76">
        <f>IF('(Other Computations)'!C194=0,0,Inputs!E239*Inputs!E132*Inputs!D48*Inputs!D13*'GM Alloc Factors'!C10/('(Other Computations)'!C194+'(Other Computations)'!C207))</f>
        <v>0</v>
      </c>
      <c r="D1574" s="76">
        <f>IF('(Other Computations)'!D194=0,0,Inputs!F239*Inputs!F132*Inputs!D48*Inputs!D13*'GM Alloc Factors'!D10/('(Other Computations)'!D194+'(Other Computations)'!D207))</f>
        <v>0</v>
      </c>
      <c r="E1574" s="76">
        <f>IF('(Other Computations)'!E194=0,0,Inputs!G239*Inputs!G132*Inputs!D48*Inputs!D13*'GM Alloc Factors'!E10/('(Other Computations)'!E194+'(Other Computations)'!E207))</f>
        <v>0</v>
      </c>
      <c r="F1574" s="43">
        <f t="shared" si="274"/>
        <v>0</v>
      </c>
      <c r="G1574" s="76">
        <f>IF('(Other Computations)'!G194=0,0,Inputs!I239*Inputs!I132*Inputs!D48*Inputs!D13*'GM Alloc Factors'!G10/('(Other Computations)'!G194+'(Other Computations)'!G207))</f>
        <v>0</v>
      </c>
      <c r="H1574" s="76">
        <f>IF('(Other Computations)'!H194=0,0,Inputs!J239*Inputs!J132*Inputs!D48*Inputs!D13*'GM Alloc Factors'!H10/('(Other Computations)'!H194+'(Other Computations)'!H207))</f>
        <v>0</v>
      </c>
      <c r="I1574" s="76">
        <f>IF('(Other Computations)'!I194=0,0,Inputs!K239*Inputs!K132*Inputs!D48*Inputs!D13*'GM Alloc Factors'!I10/('(Other Computations)'!I194+'(Other Computations)'!I207))</f>
        <v>0</v>
      </c>
      <c r="J1574" s="76">
        <f>IF('(Other Computations)'!J194=0,0,Inputs!L239*Inputs!L132*Inputs!D48*Inputs!D13*'GM Alloc Factors'!J10/('(Other Computations)'!J194+'(Other Computations)'!J207))</f>
        <v>0</v>
      </c>
      <c r="K1574" s="43">
        <f t="shared" si="275"/>
        <v>0</v>
      </c>
    </row>
    <row r="1575" spans="1:11" ht="12.75" customHeight="1">
      <c r="A1575" s="61" t="str">
        <f>"         "&amp;Labels!B78</f>
        <v xml:space="preserve">         Customer 10</v>
      </c>
      <c r="B1575" s="76">
        <f>IF('(Other Computations)'!B195=0,0,Inputs!D240*Inputs!D133*Inputs!D49*Inputs!D13*'GM Alloc Factors'!B10/('(Other Computations)'!B195+'(Other Computations)'!B208))</f>
        <v>0</v>
      </c>
      <c r="C1575" s="76">
        <f>IF('(Other Computations)'!C195=0,0,Inputs!E240*Inputs!E133*Inputs!D49*Inputs!D13*'GM Alloc Factors'!C10/('(Other Computations)'!C195+'(Other Computations)'!C208))</f>
        <v>0</v>
      </c>
      <c r="D1575" s="76">
        <f>IF('(Other Computations)'!D195=0,0,Inputs!F240*Inputs!F133*Inputs!D49*Inputs!D13*'GM Alloc Factors'!D10/('(Other Computations)'!D195+'(Other Computations)'!D208))</f>
        <v>0</v>
      </c>
      <c r="E1575" s="76">
        <f>IF('(Other Computations)'!E195=0,0,Inputs!G240*Inputs!G133*Inputs!D49*Inputs!D13*'GM Alloc Factors'!E10/('(Other Computations)'!E195+'(Other Computations)'!E208))</f>
        <v>0</v>
      </c>
      <c r="F1575" s="43">
        <f t="shared" si="274"/>
        <v>0</v>
      </c>
      <c r="G1575" s="76">
        <f>IF('(Other Computations)'!G195=0,0,Inputs!I240*Inputs!I133*Inputs!D49*Inputs!D13*'GM Alloc Factors'!G10/('(Other Computations)'!G195+'(Other Computations)'!G208))</f>
        <v>0</v>
      </c>
      <c r="H1575" s="76">
        <f>IF('(Other Computations)'!H195=0,0,Inputs!J240*Inputs!J133*Inputs!D49*Inputs!D13*'GM Alloc Factors'!H10/('(Other Computations)'!H195+'(Other Computations)'!H208))</f>
        <v>0</v>
      </c>
      <c r="I1575" s="76">
        <f>IF('(Other Computations)'!I195=0,0,Inputs!K240*Inputs!K133*Inputs!D49*Inputs!D13*'GM Alloc Factors'!I10/('(Other Computations)'!I195+'(Other Computations)'!I208))</f>
        <v>0</v>
      </c>
      <c r="J1575" s="76">
        <f>IF('(Other Computations)'!J195=0,0,Inputs!L240*Inputs!L133*Inputs!D49*Inputs!D13*'GM Alloc Factors'!J10/('(Other Computations)'!J195+'(Other Computations)'!J208))</f>
        <v>0</v>
      </c>
      <c r="K1575" s="43">
        <f t="shared" si="275"/>
        <v>0</v>
      </c>
    </row>
    <row r="1576" spans="1:11" ht="12.75" customHeight="1">
      <c r="A1576" s="61" t="str">
        <f>"         "&amp;Labels!C68</f>
        <v xml:space="preserve">         Total</v>
      </c>
      <c r="B1576" s="84">
        <f>SUM(B1566:B1575)</f>
        <v>0</v>
      </c>
      <c r="C1576" s="84">
        <f>SUM(C1566:C1575)</f>
        <v>0</v>
      </c>
      <c r="D1576" s="84">
        <f>SUM(D1566:D1575)</f>
        <v>0</v>
      </c>
      <c r="E1576" s="84">
        <f>SUM(E1566:E1575)</f>
        <v>0</v>
      </c>
      <c r="F1576" s="43">
        <f t="shared" si="274"/>
        <v>0</v>
      </c>
      <c r="G1576" s="84">
        <f>SUM(G1566:G1575)</f>
        <v>0</v>
      </c>
      <c r="H1576" s="84">
        <f>SUM(H1566:H1575)</f>
        <v>0</v>
      </c>
      <c r="I1576" s="84">
        <f>SUM(I1566:I1575)</f>
        <v>0</v>
      </c>
      <c r="J1576" s="84">
        <f>SUM(J1566:J1575)</f>
        <v>0</v>
      </c>
      <c r="K1576" s="43">
        <f t="shared" si="275"/>
        <v>0</v>
      </c>
    </row>
    <row r="1577" spans="1:11" ht="12.75" customHeight="1">
      <c r="A1577" s="61" t="str">
        <f>"      "&amp;Labels!B86</f>
        <v xml:space="preserve">      Q 2</v>
      </c>
      <c r="B1577" s="84"/>
      <c r="C1577" s="84"/>
      <c r="D1577" s="84"/>
      <c r="E1577" s="84"/>
      <c r="F1577" s="43"/>
      <c r="G1577" s="84"/>
      <c r="H1577" s="84"/>
      <c r="I1577" s="84"/>
      <c r="J1577" s="84"/>
      <c r="K1577" s="43"/>
    </row>
    <row r="1578" spans="1:11" ht="12.75" customHeight="1">
      <c r="A1578" s="61" t="str">
        <f>"         "&amp;Labels!B69</f>
        <v xml:space="preserve">         Customer 1</v>
      </c>
      <c r="B1578" s="76">
        <f>IF('(Other Computations)'!B186=0,0,Inputs!D231*Inputs!D124*Inputs!E40*Inputs!D13*'GM Alloc Factors'!B11/('(Other Computations)'!B186+'(Other Computations)'!B199))</f>
        <v>0</v>
      </c>
      <c r="C1578" s="76">
        <f>IF('(Other Computations)'!C186=0,0,Inputs!E231*Inputs!E124*Inputs!E40*Inputs!D13*'GM Alloc Factors'!C11/('(Other Computations)'!C186+'(Other Computations)'!C199))</f>
        <v>0</v>
      </c>
      <c r="D1578" s="76">
        <f>IF('(Other Computations)'!D186=0,0,Inputs!F231*Inputs!F124*Inputs!E40*Inputs!D13*'GM Alloc Factors'!D11/('(Other Computations)'!D186+'(Other Computations)'!D199))</f>
        <v>0</v>
      </c>
      <c r="E1578" s="76">
        <f>IF('(Other Computations)'!E186=0,0,Inputs!G231*Inputs!G124*Inputs!E40*Inputs!D13*'GM Alloc Factors'!E11/('(Other Computations)'!E186+'(Other Computations)'!E199))</f>
        <v>0</v>
      </c>
      <c r="F1578" s="43">
        <f t="shared" ref="F1578:F1588" si="276">SUM(B1578:E1578)</f>
        <v>0</v>
      </c>
      <c r="G1578" s="76">
        <f>IF('(Other Computations)'!G186=0,0,Inputs!I231*Inputs!I124*Inputs!E40*Inputs!D13*'GM Alloc Factors'!G11/('(Other Computations)'!G186+'(Other Computations)'!G199))</f>
        <v>0</v>
      </c>
      <c r="H1578" s="76">
        <f>IF('(Other Computations)'!H186=0,0,Inputs!J231*Inputs!J124*Inputs!E40*Inputs!D13*'GM Alloc Factors'!H11/('(Other Computations)'!H186+'(Other Computations)'!H199))</f>
        <v>0</v>
      </c>
      <c r="I1578" s="76">
        <f>IF('(Other Computations)'!I186=0,0,Inputs!K231*Inputs!K124*Inputs!E40*Inputs!D13*'GM Alloc Factors'!I11/('(Other Computations)'!I186+'(Other Computations)'!I199))</f>
        <v>0</v>
      </c>
      <c r="J1578" s="76">
        <f>IF('(Other Computations)'!J186=0,0,Inputs!L231*Inputs!L124*Inputs!E40*Inputs!D13*'GM Alloc Factors'!J11/('(Other Computations)'!J186+'(Other Computations)'!J199))</f>
        <v>0</v>
      </c>
      <c r="K1578" s="43">
        <f t="shared" ref="K1578:K1588" si="277">SUM(G1578:J1578)</f>
        <v>0</v>
      </c>
    </row>
    <row r="1579" spans="1:11" ht="12.75" customHeight="1">
      <c r="A1579" s="61" t="str">
        <f>"         "&amp;Labels!B70</f>
        <v xml:space="preserve">         Customer 2</v>
      </c>
      <c r="B1579" s="76">
        <f>IF('(Other Computations)'!B187=0,0,Inputs!D232*Inputs!D125*Inputs!E41*Inputs!D13*'GM Alloc Factors'!B11/('(Other Computations)'!B187+'(Other Computations)'!B200))</f>
        <v>0</v>
      </c>
      <c r="C1579" s="76">
        <f>IF('(Other Computations)'!C187=0,0,Inputs!E232*Inputs!E125*Inputs!E41*Inputs!D13*'GM Alloc Factors'!C11/('(Other Computations)'!C187+'(Other Computations)'!C200))</f>
        <v>0</v>
      </c>
      <c r="D1579" s="76">
        <f>IF('(Other Computations)'!D187=0,0,Inputs!F232*Inputs!F125*Inputs!E41*Inputs!D13*'GM Alloc Factors'!D11/('(Other Computations)'!D187+'(Other Computations)'!D200))</f>
        <v>0</v>
      </c>
      <c r="E1579" s="76">
        <f>IF('(Other Computations)'!E187=0,0,Inputs!G232*Inputs!G125*Inputs!E41*Inputs!D13*'GM Alloc Factors'!E11/('(Other Computations)'!E187+'(Other Computations)'!E200))</f>
        <v>0</v>
      </c>
      <c r="F1579" s="43">
        <f t="shared" si="276"/>
        <v>0</v>
      </c>
      <c r="G1579" s="76">
        <f>IF('(Other Computations)'!G187=0,0,Inputs!I232*Inputs!I125*Inputs!E41*Inputs!D13*'GM Alloc Factors'!G11/('(Other Computations)'!G187+'(Other Computations)'!G200))</f>
        <v>0</v>
      </c>
      <c r="H1579" s="76">
        <f>IF('(Other Computations)'!H187=0,0,Inputs!J232*Inputs!J125*Inputs!E41*Inputs!D13*'GM Alloc Factors'!H11/('(Other Computations)'!H187+'(Other Computations)'!H200))</f>
        <v>0</v>
      </c>
      <c r="I1579" s="76">
        <f>IF('(Other Computations)'!I187=0,0,Inputs!K232*Inputs!K125*Inputs!E41*Inputs!D13*'GM Alloc Factors'!I11/('(Other Computations)'!I187+'(Other Computations)'!I200))</f>
        <v>0</v>
      </c>
      <c r="J1579" s="76">
        <f>IF('(Other Computations)'!J187=0,0,Inputs!L232*Inputs!L125*Inputs!E41*Inputs!D13*'GM Alloc Factors'!J11/('(Other Computations)'!J187+'(Other Computations)'!J200))</f>
        <v>0</v>
      </c>
      <c r="K1579" s="43">
        <f t="shared" si="277"/>
        <v>0</v>
      </c>
    </row>
    <row r="1580" spans="1:11" ht="12.75" customHeight="1">
      <c r="A1580" s="61" t="str">
        <f>"         "&amp;Labels!B71</f>
        <v xml:space="preserve">         Customer 3</v>
      </c>
      <c r="B1580" s="76">
        <f>IF('(Other Computations)'!B188=0,0,Inputs!D233*Inputs!D126*Inputs!E42*Inputs!D13*'GM Alloc Factors'!B11/('(Other Computations)'!B188+'(Other Computations)'!B201))</f>
        <v>0</v>
      </c>
      <c r="C1580" s="76">
        <f>IF('(Other Computations)'!C188=0,0,Inputs!E233*Inputs!E126*Inputs!E42*Inputs!D13*'GM Alloc Factors'!C11/('(Other Computations)'!C188+'(Other Computations)'!C201))</f>
        <v>0</v>
      </c>
      <c r="D1580" s="76">
        <f>IF('(Other Computations)'!D188=0,0,Inputs!F233*Inputs!F126*Inputs!E42*Inputs!D13*'GM Alloc Factors'!D11/('(Other Computations)'!D188+'(Other Computations)'!D201))</f>
        <v>0</v>
      </c>
      <c r="E1580" s="76">
        <f>IF('(Other Computations)'!E188=0,0,Inputs!G233*Inputs!G126*Inputs!E42*Inputs!D13*'GM Alloc Factors'!E11/('(Other Computations)'!E188+'(Other Computations)'!E201))</f>
        <v>0</v>
      </c>
      <c r="F1580" s="43">
        <f t="shared" si="276"/>
        <v>0</v>
      </c>
      <c r="G1580" s="76">
        <f>IF('(Other Computations)'!G188=0,0,Inputs!I233*Inputs!I126*Inputs!E42*Inputs!D13*'GM Alloc Factors'!G11/('(Other Computations)'!G188+'(Other Computations)'!G201))</f>
        <v>0</v>
      </c>
      <c r="H1580" s="76">
        <f>IF('(Other Computations)'!H188=0,0,Inputs!J233*Inputs!J126*Inputs!E42*Inputs!D13*'GM Alloc Factors'!H11/('(Other Computations)'!H188+'(Other Computations)'!H201))</f>
        <v>0</v>
      </c>
      <c r="I1580" s="76">
        <f>IF('(Other Computations)'!I188=0,0,Inputs!K233*Inputs!K126*Inputs!E42*Inputs!D13*'GM Alloc Factors'!I11/('(Other Computations)'!I188+'(Other Computations)'!I201))</f>
        <v>0</v>
      </c>
      <c r="J1580" s="76">
        <f>IF('(Other Computations)'!J188=0,0,Inputs!L233*Inputs!L126*Inputs!E42*Inputs!D13*'GM Alloc Factors'!J11/('(Other Computations)'!J188+'(Other Computations)'!J201))</f>
        <v>0</v>
      </c>
      <c r="K1580" s="43">
        <f t="shared" si="277"/>
        <v>0</v>
      </c>
    </row>
    <row r="1581" spans="1:11" ht="12.75" customHeight="1">
      <c r="A1581" s="61" t="str">
        <f>"         "&amp;Labels!B72</f>
        <v xml:space="preserve">         Customer 4</v>
      </c>
      <c r="B1581" s="76">
        <f>IF('(Other Computations)'!B189=0,0,Inputs!D234*Inputs!D127*Inputs!E43*Inputs!D13*'GM Alloc Factors'!B11/('(Other Computations)'!B189+'(Other Computations)'!B202))</f>
        <v>0</v>
      </c>
      <c r="C1581" s="76">
        <f>IF('(Other Computations)'!C189=0,0,Inputs!E234*Inputs!E127*Inputs!E43*Inputs!D13*'GM Alloc Factors'!C11/('(Other Computations)'!C189+'(Other Computations)'!C202))</f>
        <v>0</v>
      </c>
      <c r="D1581" s="76">
        <f>IF('(Other Computations)'!D189=0,0,Inputs!F234*Inputs!F127*Inputs!E43*Inputs!D13*'GM Alloc Factors'!D11/('(Other Computations)'!D189+'(Other Computations)'!D202))</f>
        <v>0</v>
      </c>
      <c r="E1581" s="76">
        <f>IF('(Other Computations)'!E189=0,0,Inputs!G234*Inputs!G127*Inputs!E43*Inputs!D13*'GM Alloc Factors'!E11/('(Other Computations)'!E189+'(Other Computations)'!E202))</f>
        <v>0</v>
      </c>
      <c r="F1581" s="43">
        <f t="shared" si="276"/>
        <v>0</v>
      </c>
      <c r="G1581" s="76">
        <f>IF('(Other Computations)'!G189=0,0,Inputs!I234*Inputs!I127*Inputs!E43*Inputs!D13*'GM Alloc Factors'!G11/('(Other Computations)'!G189+'(Other Computations)'!G202))</f>
        <v>0</v>
      </c>
      <c r="H1581" s="76">
        <f>IF('(Other Computations)'!H189=0,0,Inputs!J234*Inputs!J127*Inputs!E43*Inputs!D13*'GM Alloc Factors'!H11/('(Other Computations)'!H189+'(Other Computations)'!H202))</f>
        <v>0</v>
      </c>
      <c r="I1581" s="76">
        <f>IF('(Other Computations)'!I189=0,0,Inputs!K234*Inputs!K127*Inputs!E43*Inputs!D13*'GM Alloc Factors'!I11/('(Other Computations)'!I189+'(Other Computations)'!I202))</f>
        <v>0</v>
      </c>
      <c r="J1581" s="76">
        <f>IF('(Other Computations)'!J189=0,0,Inputs!L234*Inputs!L127*Inputs!E43*Inputs!D13*'GM Alloc Factors'!J11/('(Other Computations)'!J189+'(Other Computations)'!J202))</f>
        <v>0</v>
      </c>
      <c r="K1581" s="43">
        <f t="shared" si="277"/>
        <v>0</v>
      </c>
    </row>
    <row r="1582" spans="1:11" ht="12.75" customHeight="1">
      <c r="A1582" s="61" t="str">
        <f>"         "&amp;Labels!B73</f>
        <v xml:space="preserve">         Customer 5</v>
      </c>
      <c r="B1582" s="76">
        <f>IF('(Other Computations)'!B190=0,0,Inputs!D235*Inputs!D128*Inputs!E44*Inputs!D13*'GM Alloc Factors'!B11/('(Other Computations)'!B190+'(Other Computations)'!B203))</f>
        <v>0</v>
      </c>
      <c r="C1582" s="76">
        <f>IF('(Other Computations)'!C190=0,0,Inputs!E235*Inputs!E128*Inputs!E44*Inputs!D13*'GM Alloc Factors'!C11/('(Other Computations)'!C190+'(Other Computations)'!C203))</f>
        <v>0</v>
      </c>
      <c r="D1582" s="76">
        <f>IF('(Other Computations)'!D190=0,0,Inputs!F235*Inputs!F128*Inputs!E44*Inputs!D13*'GM Alloc Factors'!D11/('(Other Computations)'!D190+'(Other Computations)'!D203))</f>
        <v>0</v>
      </c>
      <c r="E1582" s="76">
        <f>IF('(Other Computations)'!E190=0,0,Inputs!G235*Inputs!G128*Inputs!E44*Inputs!D13*'GM Alloc Factors'!E11/('(Other Computations)'!E190+'(Other Computations)'!E203))</f>
        <v>0</v>
      </c>
      <c r="F1582" s="43">
        <f t="shared" si="276"/>
        <v>0</v>
      </c>
      <c r="G1582" s="76">
        <f>IF('(Other Computations)'!G190=0,0,Inputs!I235*Inputs!I128*Inputs!E44*Inputs!D13*'GM Alloc Factors'!G11/('(Other Computations)'!G190+'(Other Computations)'!G203))</f>
        <v>0</v>
      </c>
      <c r="H1582" s="76">
        <f>IF('(Other Computations)'!H190=0,0,Inputs!J235*Inputs!J128*Inputs!E44*Inputs!D13*'GM Alloc Factors'!H11/('(Other Computations)'!H190+'(Other Computations)'!H203))</f>
        <v>0</v>
      </c>
      <c r="I1582" s="76">
        <f>IF('(Other Computations)'!I190=0,0,Inputs!K235*Inputs!K128*Inputs!E44*Inputs!D13*'GM Alloc Factors'!I11/('(Other Computations)'!I190+'(Other Computations)'!I203))</f>
        <v>0</v>
      </c>
      <c r="J1582" s="76">
        <f>IF('(Other Computations)'!J190=0,0,Inputs!L235*Inputs!L128*Inputs!E44*Inputs!D13*'GM Alloc Factors'!J11/('(Other Computations)'!J190+'(Other Computations)'!J203))</f>
        <v>0</v>
      </c>
      <c r="K1582" s="43">
        <f t="shared" si="277"/>
        <v>0</v>
      </c>
    </row>
    <row r="1583" spans="1:11" ht="12.75" customHeight="1">
      <c r="A1583" s="61" t="str">
        <f>"         "&amp;Labels!B74</f>
        <v xml:space="preserve">         Customer 6</v>
      </c>
      <c r="B1583" s="76">
        <f>IF('(Other Computations)'!B191=0,0,Inputs!D236*Inputs!D129*Inputs!E45*Inputs!D13*'GM Alloc Factors'!B11/('(Other Computations)'!B191+'(Other Computations)'!B204))</f>
        <v>0</v>
      </c>
      <c r="C1583" s="76">
        <f>IF('(Other Computations)'!C191=0,0,Inputs!E236*Inputs!E129*Inputs!E45*Inputs!D13*'GM Alloc Factors'!C11/('(Other Computations)'!C191+'(Other Computations)'!C204))</f>
        <v>0</v>
      </c>
      <c r="D1583" s="76">
        <f>IF('(Other Computations)'!D191=0,0,Inputs!F236*Inputs!F129*Inputs!E45*Inputs!D13*'GM Alloc Factors'!D11/('(Other Computations)'!D191+'(Other Computations)'!D204))</f>
        <v>0</v>
      </c>
      <c r="E1583" s="76">
        <f>IF('(Other Computations)'!E191=0,0,Inputs!G236*Inputs!G129*Inputs!E45*Inputs!D13*'GM Alloc Factors'!E11/('(Other Computations)'!E191+'(Other Computations)'!E204))</f>
        <v>0</v>
      </c>
      <c r="F1583" s="43">
        <f t="shared" si="276"/>
        <v>0</v>
      </c>
      <c r="G1583" s="76">
        <f>IF('(Other Computations)'!G191=0,0,Inputs!I236*Inputs!I129*Inputs!E45*Inputs!D13*'GM Alloc Factors'!G11/('(Other Computations)'!G191+'(Other Computations)'!G204))</f>
        <v>0</v>
      </c>
      <c r="H1583" s="76">
        <f>IF('(Other Computations)'!H191=0,0,Inputs!J236*Inputs!J129*Inputs!E45*Inputs!D13*'GM Alloc Factors'!H11/('(Other Computations)'!H191+'(Other Computations)'!H204))</f>
        <v>0</v>
      </c>
      <c r="I1583" s="76">
        <f>IF('(Other Computations)'!I191=0,0,Inputs!K236*Inputs!K129*Inputs!E45*Inputs!D13*'GM Alloc Factors'!I11/('(Other Computations)'!I191+'(Other Computations)'!I204))</f>
        <v>0</v>
      </c>
      <c r="J1583" s="76">
        <f>IF('(Other Computations)'!J191=0,0,Inputs!L236*Inputs!L129*Inputs!E45*Inputs!D13*'GM Alloc Factors'!J11/('(Other Computations)'!J191+'(Other Computations)'!J204))</f>
        <v>0</v>
      </c>
      <c r="K1583" s="43">
        <f t="shared" si="277"/>
        <v>0</v>
      </c>
    </row>
    <row r="1584" spans="1:11" ht="12.75" customHeight="1">
      <c r="A1584" s="61" t="str">
        <f>"         "&amp;Labels!B75</f>
        <v xml:space="preserve">         Customer 7</v>
      </c>
      <c r="B1584" s="76">
        <f>IF('(Other Computations)'!B192=0,0,Inputs!D237*Inputs!D130*Inputs!E46*Inputs!D13*'GM Alloc Factors'!B11/('(Other Computations)'!B192+'(Other Computations)'!B205))</f>
        <v>0</v>
      </c>
      <c r="C1584" s="76">
        <f>IF('(Other Computations)'!C192=0,0,Inputs!E237*Inputs!E130*Inputs!E46*Inputs!D13*'GM Alloc Factors'!C11/('(Other Computations)'!C192+'(Other Computations)'!C205))</f>
        <v>0</v>
      </c>
      <c r="D1584" s="76">
        <f>IF('(Other Computations)'!D192=0,0,Inputs!F237*Inputs!F130*Inputs!E46*Inputs!D13*'GM Alloc Factors'!D11/('(Other Computations)'!D192+'(Other Computations)'!D205))</f>
        <v>0</v>
      </c>
      <c r="E1584" s="76">
        <f>IF('(Other Computations)'!E192=0,0,Inputs!G237*Inputs!G130*Inputs!E46*Inputs!D13*'GM Alloc Factors'!E11/('(Other Computations)'!E192+'(Other Computations)'!E205))</f>
        <v>0</v>
      </c>
      <c r="F1584" s="43">
        <f t="shared" si="276"/>
        <v>0</v>
      </c>
      <c r="G1584" s="76">
        <f>IF('(Other Computations)'!G192=0,0,Inputs!I237*Inputs!I130*Inputs!E46*Inputs!D13*'GM Alloc Factors'!G11/('(Other Computations)'!G192+'(Other Computations)'!G205))</f>
        <v>0</v>
      </c>
      <c r="H1584" s="76">
        <f>IF('(Other Computations)'!H192=0,0,Inputs!J237*Inputs!J130*Inputs!E46*Inputs!D13*'GM Alloc Factors'!H11/('(Other Computations)'!H192+'(Other Computations)'!H205))</f>
        <v>0</v>
      </c>
      <c r="I1584" s="76">
        <f>IF('(Other Computations)'!I192=0,0,Inputs!K237*Inputs!K130*Inputs!E46*Inputs!D13*'GM Alloc Factors'!I11/('(Other Computations)'!I192+'(Other Computations)'!I205))</f>
        <v>0</v>
      </c>
      <c r="J1584" s="76">
        <f>IF('(Other Computations)'!J192=0,0,Inputs!L237*Inputs!L130*Inputs!E46*Inputs!D13*'GM Alloc Factors'!J11/('(Other Computations)'!J192+'(Other Computations)'!J205))</f>
        <v>0</v>
      </c>
      <c r="K1584" s="43">
        <f t="shared" si="277"/>
        <v>0</v>
      </c>
    </row>
    <row r="1585" spans="1:11" ht="12.75" customHeight="1">
      <c r="A1585" s="61" t="str">
        <f>"         "&amp;Labels!B76</f>
        <v xml:space="preserve">         Customer 8</v>
      </c>
      <c r="B1585" s="76">
        <f>IF('(Other Computations)'!B193=0,0,Inputs!D238*Inputs!D131*Inputs!E47*Inputs!D13*'GM Alloc Factors'!B11/('(Other Computations)'!B193+'(Other Computations)'!B206))</f>
        <v>0</v>
      </c>
      <c r="C1585" s="76">
        <f>IF('(Other Computations)'!C193=0,0,Inputs!E238*Inputs!E131*Inputs!E47*Inputs!D13*'GM Alloc Factors'!C11/('(Other Computations)'!C193+'(Other Computations)'!C206))</f>
        <v>0</v>
      </c>
      <c r="D1585" s="76">
        <f>IF('(Other Computations)'!D193=0,0,Inputs!F238*Inputs!F131*Inputs!E47*Inputs!D13*'GM Alloc Factors'!D11/('(Other Computations)'!D193+'(Other Computations)'!D206))</f>
        <v>0</v>
      </c>
      <c r="E1585" s="76">
        <f>IF('(Other Computations)'!E193=0,0,Inputs!G238*Inputs!G131*Inputs!E47*Inputs!D13*'GM Alloc Factors'!E11/('(Other Computations)'!E193+'(Other Computations)'!E206))</f>
        <v>0</v>
      </c>
      <c r="F1585" s="43">
        <f t="shared" si="276"/>
        <v>0</v>
      </c>
      <c r="G1585" s="76">
        <f>IF('(Other Computations)'!G193=0,0,Inputs!I238*Inputs!I131*Inputs!E47*Inputs!D13*'GM Alloc Factors'!G11/('(Other Computations)'!G193+'(Other Computations)'!G206))</f>
        <v>0</v>
      </c>
      <c r="H1585" s="76">
        <f>IF('(Other Computations)'!H193=0,0,Inputs!J238*Inputs!J131*Inputs!E47*Inputs!D13*'GM Alloc Factors'!H11/('(Other Computations)'!H193+'(Other Computations)'!H206))</f>
        <v>0</v>
      </c>
      <c r="I1585" s="76">
        <f>IF('(Other Computations)'!I193=0,0,Inputs!K238*Inputs!K131*Inputs!E47*Inputs!D13*'GM Alloc Factors'!I11/('(Other Computations)'!I193+'(Other Computations)'!I206))</f>
        <v>0</v>
      </c>
      <c r="J1585" s="76">
        <f>IF('(Other Computations)'!J193=0,0,Inputs!L238*Inputs!L131*Inputs!E47*Inputs!D13*'GM Alloc Factors'!J11/('(Other Computations)'!J193+'(Other Computations)'!J206))</f>
        <v>0</v>
      </c>
      <c r="K1585" s="43">
        <f t="shared" si="277"/>
        <v>0</v>
      </c>
    </row>
    <row r="1586" spans="1:11" ht="12.75" customHeight="1">
      <c r="A1586" s="61" t="str">
        <f>"         "&amp;Labels!B77</f>
        <v xml:space="preserve">         Customer 9</v>
      </c>
      <c r="B1586" s="76">
        <f>IF('(Other Computations)'!B194=0,0,Inputs!D239*Inputs!D132*Inputs!E48*Inputs!D13*'GM Alloc Factors'!B11/('(Other Computations)'!B194+'(Other Computations)'!B207))</f>
        <v>0</v>
      </c>
      <c r="C1586" s="76">
        <f>IF('(Other Computations)'!C194=0,0,Inputs!E239*Inputs!E132*Inputs!E48*Inputs!D13*'GM Alloc Factors'!C11/('(Other Computations)'!C194+'(Other Computations)'!C207))</f>
        <v>0</v>
      </c>
      <c r="D1586" s="76">
        <f>IF('(Other Computations)'!D194=0,0,Inputs!F239*Inputs!F132*Inputs!E48*Inputs!D13*'GM Alloc Factors'!D11/('(Other Computations)'!D194+'(Other Computations)'!D207))</f>
        <v>0</v>
      </c>
      <c r="E1586" s="76">
        <f>IF('(Other Computations)'!E194=0,0,Inputs!G239*Inputs!G132*Inputs!E48*Inputs!D13*'GM Alloc Factors'!E11/('(Other Computations)'!E194+'(Other Computations)'!E207))</f>
        <v>0</v>
      </c>
      <c r="F1586" s="43">
        <f t="shared" si="276"/>
        <v>0</v>
      </c>
      <c r="G1586" s="76">
        <f>IF('(Other Computations)'!G194=0,0,Inputs!I239*Inputs!I132*Inputs!E48*Inputs!D13*'GM Alloc Factors'!G11/('(Other Computations)'!G194+'(Other Computations)'!G207))</f>
        <v>0</v>
      </c>
      <c r="H1586" s="76">
        <f>IF('(Other Computations)'!H194=0,0,Inputs!J239*Inputs!J132*Inputs!E48*Inputs!D13*'GM Alloc Factors'!H11/('(Other Computations)'!H194+'(Other Computations)'!H207))</f>
        <v>0</v>
      </c>
      <c r="I1586" s="76">
        <f>IF('(Other Computations)'!I194=0,0,Inputs!K239*Inputs!K132*Inputs!E48*Inputs!D13*'GM Alloc Factors'!I11/('(Other Computations)'!I194+'(Other Computations)'!I207))</f>
        <v>0</v>
      </c>
      <c r="J1586" s="76">
        <f>IF('(Other Computations)'!J194=0,0,Inputs!L239*Inputs!L132*Inputs!E48*Inputs!D13*'GM Alloc Factors'!J11/('(Other Computations)'!J194+'(Other Computations)'!J207))</f>
        <v>0</v>
      </c>
      <c r="K1586" s="43">
        <f t="shared" si="277"/>
        <v>0</v>
      </c>
    </row>
    <row r="1587" spans="1:11" ht="12.75" customHeight="1">
      <c r="A1587" s="61" t="str">
        <f>"         "&amp;Labels!B78</f>
        <v xml:space="preserve">         Customer 10</v>
      </c>
      <c r="B1587" s="76">
        <f>IF('(Other Computations)'!B195=0,0,Inputs!D240*Inputs!D133*Inputs!E49*Inputs!D13*'GM Alloc Factors'!B11/('(Other Computations)'!B195+'(Other Computations)'!B208))</f>
        <v>0</v>
      </c>
      <c r="C1587" s="76">
        <f>IF('(Other Computations)'!C195=0,0,Inputs!E240*Inputs!E133*Inputs!E49*Inputs!D13*'GM Alloc Factors'!C11/('(Other Computations)'!C195+'(Other Computations)'!C208))</f>
        <v>0</v>
      </c>
      <c r="D1587" s="76">
        <f>IF('(Other Computations)'!D195=0,0,Inputs!F240*Inputs!F133*Inputs!E49*Inputs!D13*'GM Alloc Factors'!D11/('(Other Computations)'!D195+'(Other Computations)'!D208))</f>
        <v>0</v>
      </c>
      <c r="E1587" s="76">
        <f>IF('(Other Computations)'!E195=0,0,Inputs!G240*Inputs!G133*Inputs!E49*Inputs!D13*'GM Alloc Factors'!E11/('(Other Computations)'!E195+'(Other Computations)'!E208))</f>
        <v>0</v>
      </c>
      <c r="F1587" s="43">
        <f t="shared" si="276"/>
        <v>0</v>
      </c>
      <c r="G1587" s="76">
        <f>IF('(Other Computations)'!G195=0,0,Inputs!I240*Inputs!I133*Inputs!E49*Inputs!D13*'GM Alloc Factors'!G11/('(Other Computations)'!G195+'(Other Computations)'!G208))</f>
        <v>0</v>
      </c>
      <c r="H1587" s="76">
        <f>IF('(Other Computations)'!H195=0,0,Inputs!J240*Inputs!J133*Inputs!E49*Inputs!D13*'GM Alloc Factors'!H11/('(Other Computations)'!H195+'(Other Computations)'!H208))</f>
        <v>0</v>
      </c>
      <c r="I1587" s="76">
        <f>IF('(Other Computations)'!I195=0,0,Inputs!K240*Inputs!K133*Inputs!E49*Inputs!D13*'GM Alloc Factors'!I11/('(Other Computations)'!I195+'(Other Computations)'!I208))</f>
        <v>0</v>
      </c>
      <c r="J1587" s="76">
        <f>IF('(Other Computations)'!J195=0,0,Inputs!L240*Inputs!L133*Inputs!E49*Inputs!D13*'GM Alloc Factors'!J11/('(Other Computations)'!J195+'(Other Computations)'!J208))</f>
        <v>0</v>
      </c>
      <c r="K1587" s="43">
        <f t="shared" si="277"/>
        <v>0</v>
      </c>
    </row>
    <row r="1588" spans="1:11" ht="12.75" customHeight="1">
      <c r="A1588" s="61" t="str">
        <f>"         "&amp;Labels!C68</f>
        <v xml:space="preserve">         Total</v>
      </c>
      <c r="B1588" s="84">
        <f>SUM(B1578:B1587)</f>
        <v>0</v>
      </c>
      <c r="C1588" s="84">
        <f>SUM(C1578:C1587)</f>
        <v>0</v>
      </c>
      <c r="D1588" s="84">
        <f>SUM(D1578:D1587)</f>
        <v>0</v>
      </c>
      <c r="E1588" s="84">
        <f>SUM(E1578:E1587)</f>
        <v>0</v>
      </c>
      <c r="F1588" s="43">
        <f t="shared" si="276"/>
        <v>0</v>
      </c>
      <c r="G1588" s="84">
        <f>SUM(G1578:G1587)</f>
        <v>0</v>
      </c>
      <c r="H1588" s="84">
        <f>SUM(H1578:H1587)</f>
        <v>0</v>
      </c>
      <c r="I1588" s="84">
        <f>SUM(I1578:I1587)</f>
        <v>0</v>
      </c>
      <c r="J1588" s="84">
        <f>SUM(J1578:J1587)</f>
        <v>0</v>
      </c>
      <c r="K1588" s="43">
        <f t="shared" si="277"/>
        <v>0</v>
      </c>
    </row>
    <row r="1589" spans="1:11" ht="12.75" customHeight="1">
      <c r="A1589" s="61" t="str">
        <f>"      "&amp;Labels!B87</f>
        <v xml:space="preserve">      Q 3</v>
      </c>
      <c r="B1589" s="84"/>
      <c r="C1589" s="84"/>
      <c r="D1589" s="84"/>
      <c r="E1589" s="84"/>
      <c r="F1589" s="43"/>
      <c r="G1589" s="84"/>
      <c r="H1589" s="84"/>
      <c r="I1589" s="84"/>
      <c r="J1589" s="84"/>
      <c r="K1589" s="43"/>
    </row>
    <row r="1590" spans="1:11" ht="12.75" customHeight="1">
      <c r="A1590" s="61" t="str">
        <f>"         "&amp;Labels!B69</f>
        <v xml:space="preserve">         Customer 1</v>
      </c>
      <c r="B1590" s="76">
        <f>IF('(Other Computations)'!B186=0,0,Inputs!D231*Inputs!D124*Inputs!F40*Inputs!D13*'GM Alloc Factors'!B12/('(Other Computations)'!B186+'(Other Computations)'!B199))</f>
        <v>0</v>
      </c>
      <c r="C1590" s="76">
        <f>IF('(Other Computations)'!C186=0,0,Inputs!E231*Inputs!E124*Inputs!F40*Inputs!D13*'GM Alloc Factors'!C12/('(Other Computations)'!C186+'(Other Computations)'!C199))</f>
        <v>0</v>
      </c>
      <c r="D1590" s="76">
        <f>IF('(Other Computations)'!D186=0,0,Inputs!F231*Inputs!F124*Inputs!F40*Inputs!D13*'GM Alloc Factors'!D12/('(Other Computations)'!D186+'(Other Computations)'!D199))</f>
        <v>0</v>
      </c>
      <c r="E1590" s="76">
        <f>IF('(Other Computations)'!E186=0,0,Inputs!G231*Inputs!G124*Inputs!F40*Inputs!D13*'GM Alloc Factors'!E12/('(Other Computations)'!E186+'(Other Computations)'!E199))</f>
        <v>0</v>
      </c>
      <c r="F1590" s="43">
        <f t="shared" ref="F1590:F1600" si="278">SUM(B1590:E1590)</f>
        <v>0</v>
      </c>
      <c r="G1590" s="76">
        <f>IF('(Other Computations)'!G186=0,0,Inputs!I231*Inputs!I124*Inputs!F40*Inputs!D13*'GM Alloc Factors'!G12/('(Other Computations)'!G186+'(Other Computations)'!G199))</f>
        <v>0</v>
      </c>
      <c r="H1590" s="76">
        <f>IF('(Other Computations)'!H186=0,0,Inputs!J231*Inputs!J124*Inputs!F40*Inputs!D13*'GM Alloc Factors'!H12/('(Other Computations)'!H186+'(Other Computations)'!H199))</f>
        <v>0</v>
      </c>
      <c r="I1590" s="76">
        <f>IF('(Other Computations)'!I186=0,0,Inputs!K231*Inputs!K124*Inputs!F40*Inputs!D13*'GM Alloc Factors'!I12/('(Other Computations)'!I186+'(Other Computations)'!I199))</f>
        <v>0</v>
      </c>
      <c r="J1590" s="76">
        <f>IF('(Other Computations)'!J186=0,0,Inputs!L231*Inputs!L124*Inputs!F40*Inputs!D13*'GM Alloc Factors'!J12/('(Other Computations)'!J186+'(Other Computations)'!J199))</f>
        <v>0</v>
      </c>
      <c r="K1590" s="43">
        <f t="shared" ref="K1590:K1600" si="279">SUM(G1590:J1590)</f>
        <v>0</v>
      </c>
    </row>
    <row r="1591" spans="1:11" ht="12.75" customHeight="1">
      <c r="A1591" s="61" t="str">
        <f>"         "&amp;Labels!B70</f>
        <v xml:space="preserve">         Customer 2</v>
      </c>
      <c r="B1591" s="76">
        <f>IF('(Other Computations)'!B187=0,0,Inputs!D232*Inputs!D125*Inputs!F41*Inputs!D13*'GM Alloc Factors'!B12/('(Other Computations)'!B187+'(Other Computations)'!B200))</f>
        <v>0</v>
      </c>
      <c r="C1591" s="76">
        <f>IF('(Other Computations)'!C187=0,0,Inputs!E232*Inputs!E125*Inputs!F41*Inputs!D13*'GM Alloc Factors'!C12/('(Other Computations)'!C187+'(Other Computations)'!C200))</f>
        <v>0</v>
      </c>
      <c r="D1591" s="76">
        <f>IF('(Other Computations)'!D187=0,0,Inputs!F232*Inputs!F125*Inputs!F41*Inputs!D13*'GM Alloc Factors'!D12/('(Other Computations)'!D187+'(Other Computations)'!D200))</f>
        <v>0</v>
      </c>
      <c r="E1591" s="76">
        <f>IF('(Other Computations)'!E187=0,0,Inputs!G232*Inputs!G125*Inputs!F41*Inputs!D13*'GM Alloc Factors'!E12/('(Other Computations)'!E187+'(Other Computations)'!E200))</f>
        <v>0</v>
      </c>
      <c r="F1591" s="43">
        <f t="shared" si="278"/>
        <v>0</v>
      </c>
      <c r="G1591" s="76">
        <f>IF('(Other Computations)'!G187=0,0,Inputs!I232*Inputs!I125*Inputs!F41*Inputs!D13*'GM Alloc Factors'!G12/('(Other Computations)'!G187+'(Other Computations)'!G200))</f>
        <v>0</v>
      </c>
      <c r="H1591" s="76">
        <f>IF('(Other Computations)'!H187=0,0,Inputs!J232*Inputs!J125*Inputs!F41*Inputs!D13*'GM Alloc Factors'!H12/('(Other Computations)'!H187+'(Other Computations)'!H200))</f>
        <v>0</v>
      </c>
      <c r="I1591" s="76">
        <f>IF('(Other Computations)'!I187=0,0,Inputs!K232*Inputs!K125*Inputs!F41*Inputs!D13*'GM Alloc Factors'!I12/('(Other Computations)'!I187+'(Other Computations)'!I200))</f>
        <v>0</v>
      </c>
      <c r="J1591" s="76">
        <f>IF('(Other Computations)'!J187=0,0,Inputs!L232*Inputs!L125*Inputs!F41*Inputs!D13*'GM Alloc Factors'!J12/('(Other Computations)'!J187+'(Other Computations)'!J200))</f>
        <v>0</v>
      </c>
      <c r="K1591" s="43">
        <f t="shared" si="279"/>
        <v>0</v>
      </c>
    </row>
    <row r="1592" spans="1:11" ht="12.75" customHeight="1">
      <c r="A1592" s="61" t="str">
        <f>"         "&amp;Labels!B71</f>
        <v xml:space="preserve">         Customer 3</v>
      </c>
      <c r="B1592" s="76">
        <f>IF('(Other Computations)'!B188=0,0,Inputs!D233*Inputs!D126*Inputs!F42*Inputs!D13*'GM Alloc Factors'!B12/('(Other Computations)'!B188+'(Other Computations)'!B201))</f>
        <v>0</v>
      </c>
      <c r="C1592" s="76">
        <f>IF('(Other Computations)'!C188=0,0,Inputs!E233*Inputs!E126*Inputs!F42*Inputs!D13*'GM Alloc Factors'!C12/('(Other Computations)'!C188+'(Other Computations)'!C201))</f>
        <v>0</v>
      </c>
      <c r="D1592" s="76">
        <f>IF('(Other Computations)'!D188=0,0,Inputs!F233*Inputs!F126*Inputs!F42*Inputs!D13*'GM Alloc Factors'!D12/('(Other Computations)'!D188+'(Other Computations)'!D201))</f>
        <v>0</v>
      </c>
      <c r="E1592" s="76">
        <f>IF('(Other Computations)'!E188=0,0,Inputs!G233*Inputs!G126*Inputs!F42*Inputs!D13*'GM Alloc Factors'!E12/('(Other Computations)'!E188+'(Other Computations)'!E201))</f>
        <v>0</v>
      </c>
      <c r="F1592" s="43">
        <f t="shared" si="278"/>
        <v>0</v>
      </c>
      <c r="G1592" s="76">
        <f>IF('(Other Computations)'!G188=0,0,Inputs!I233*Inputs!I126*Inputs!F42*Inputs!D13*'GM Alloc Factors'!G12/('(Other Computations)'!G188+'(Other Computations)'!G201))</f>
        <v>0</v>
      </c>
      <c r="H1592" s="76">
        <f>IF('(Other Computations)'!H188=0,0,Inputs!J233*Inputs!J126*Inputs!F42*Inputs!D13*'GM Alloc Factors'!H12/('(Other Computations)'!H188+'(Other Computations)'!H201))</f>
        <v>0</v>
      </c>
      <c r="I1592" s="76">
        <f>IF('(Other Computations)'!I188=0,0,Inputs!K233*Inputs!K126*Inputs!F42*Inputs!D13*'GM Alloc Factors'!I12/('(Other Computations)'!I188+'(Other Computations)'!I201))</f>
        <v>0</v>
      </c>
      <c r="J1592" s="76">
        <f>IF('(Other Computations)'!J188=0,0,Inputs!L233*Inputs!L126*Inputs!F42*Inputs!D13*'GM Alloc Factors'!J12/('(Other Computations)'!J188+'(Other Computations)'!J201))</f>
        <v>0</v>
      </c>
      <c r="K1592" s="43">
        <f t="shared" si="279"/>
        <v>0</v>
      </c>
    </row>
    <row r="1593" spans="1:11" ht="12.75" customHeight="1">
      <c r="A1593" s="61" t="str">
        <f>"         "&amp;Labels!B72</f>
        <v xml:space="preserve">         Customer 4</v>
      </c>
      <c r="B1593" s="76">
        <f>IF('(Other Computations)'!B189=0,0,Inputs!D234*Inputs!D127*Inputs!F43*Inputs!D13*'GM Alloc Factors'!B12/('(Other Computations)'!B189+'(Other Computations)'!B202))</f>
        <v>0</v>
      </c>
      <c r="C1593" s="76">
        <f>IF('(Other Computations)'!C189=0,0,Inputs!E234*Inputs!E127*Inputs!F43*Inputs!D13*'GM Alloc Factors'!C12/('(Other Computations)'!C189+'(Other Computations)'!C202))</f>
        <v>0</v>
      </c>
      <c r="D1593" s="76">
        <f>IF('(Other Computations)'!D189=0,0,Inputs!F234*Inputs!F127*Inputs!F43*Inputs!D13*'GM Alloc Factors'!D12/('(Other Computations)'!D189+'(Other Computations)'!D202))</f>
        <v>0</v>
      </c>
      <c r="E1593" s="76">
        <f>IF('(Other Computations)'!E189=0,0,Inputs!G234*Inputs!G127*Inputs!F43*Inputs!D13*'GM Alloc Factors'!E12/('(Other Computations)'!E189+'(Other Computations)'!E202))</f>
        <v>0</v>
      </c>
      <c r="F1593" s="43">
        <f t="shared" si="278"/>
        <v>0</v>
      </c>
      <c r="G1593" s="76">
        <f>IF('(Other Computations)'!G189=0,0,Inputs!I234*Inputs!I127*Inputs!F43*Inputs!D13*'GM Alloc Factors'!G12/('(Other Computations)'!G189+'(Other Computations)'!G202))</f>
        <v>0</v>
      </c>
      <c r="H1593" s="76">
        <f>IF('(Other Computations)'!H189=0,0,Inputs!J234*Inputs!J127*Inputs!F43*Inputs!D13*'GM Alloc Factors'!H12/('(Other Computations)'!H189+'(Other Computations)'!H202))</f>
        <v>0</v>
      </c>
      <c r="I1593" s="76">
        <f>IF('(Other Computations)'!I189=0,0,Inputs!K234*Inputs!K127*Inputs!F43*Inputs!D13*'GM Alloc Factors'!I12/('(Other Computations)'!I189+'(Other Computations)'!I202))</f>
        <v>0</v>
      </c>
      <c r="J1593" s="76">
        <f>IF('(Other Computations)'!J189=0,0,Inputs!L234*Inputs!L127*Inputs!F43*Inputs!D13*'GM Alloc Factors'!J12/('(Other Computations)'!J189+'(Other Computations)'!J202))</f>
        <v>0</v>
      </c>
      <c r="K1593" s="43">
        <f t="shared" si="279"/>
        <v>0</v>
      </c>
    </row>
    <row r="1594" spans="1:11" ht="12.75" customHeight="1">
      <c r="A1594" s="61" t="str">
        <f>"         "&amp;Labels!B73</f>
        <v xml:space="preserve">         Customer 5</v>
      </c>
      <c r="B1594" s="76">
        <f>IF('(Other Computations)'!B190=0,0,Inputs!D235*Inputs!D128*Inputs!F44*Inputs!D13*'GM Alloc Factors'!B12/('(Other Computations)'!B190+'(Other Computations)'!B203))</f>
        <v>0</v>
      </c>
      <c r="C1594" s="76">
        <f>IF('(Other Computations)'!C190=0,0,Inputs!E235*Inputs!E128*Inputs!F44*Inputs!D13*'GM Alloc Factors'!C12/('(Other Computations)'!C190+'(Other Computations)'!C203))</f>
        <v>0</v>
      </c>
      <c r="D1594" s="76">
        <f>IF('(Other Computations)'!D190=0,0,Inputs!F235*Inputs!F128*Inputs!F44*Inputs!D13*'GM Alloc Factors'!D12/('(Other Computations)'!D190+'(Other Computations)'!D203))</f>
        <v>0</v>
      </c>
      <c r="E1594" s="76">
        <f>IF('(Other Computations)'!E190=0,0,Inputs!G235*Inputs!G128*Inputs!F44*Inputs!D13*'GM Alloc Factors'!E12/('(Other Computations)'!E190+'(Other Computations)'!E203))</f>
        <v>0</v>
      </c>
      <c r="F1594" s="43">
        <f t="shared" si="278"/>
        <v>0</v>
      </c>
      <c r="G1594" s="76">
        <f>IF('(Other Computations)'!G190=0,0,Inputs!I235*Inputs!I128*Inputs!F44*Inputs!D13*'GM Alloc Factors'!G12/('(Other Computations)'!G190+'(Other Computations)'!G203))</f>
        <v>0</v>
      </c>
      <c r="H1594" s="76">
        <f>IF('(Other Computations)'!H190=0,0,Inputs!J235*Inputs!J128*Inputs!F44*Inputs!D13*'GM Alloc Factors'!H12/('(Other Computations)'!H190+'(Other Computations)'!H203))</f>
        <v>0</v>
      </c>
      <c r="I1594" s="76">
        <f>IF('(Other Computations)'!I190=0,0,Inputs!K235*Inputs!K128*Inputs!F44*Inputs!D13*'GM Alloc Factors'!I12/('(Other Computations)'!I190+'(Other Computations)'!I203))</f>
        <v>0</v>
      </c>
      <c r="J1594" s="76">
        <f>IF('(Other Computations)'!J190=0,0,Inputs!L235*Inputs!L128*Inputs!F44*Inputs!D13*'GM Alloc Factors'!J12/('(Other Computations)'!J190+'(Other Computations)'!J203))</f>
        <v>0</v>
      </c>
      <c r="K1594" s="43">
        <f t="shared" si="279"/>
        <v>0</v>
      </c>
    </row>
    <row r="1595" spans="1:11" ht="12.75" customHeight="1">
      <c r="A1595" s="61" t="str">
        <f>"         "&amp;Labels!B74</f>
        <v xml:space="preserve">         Customer 6</v>
      </c>
      <c r="B1595" s="76">
        <f>IF('(Other Computations)'!B191=0,0,Inputs!D236*Inputs!D129*Inputs!F45*Inputs!D13*'GM Alloc Factors'!B12/('(Other Computations)'!B191+'(Other Computations)'!B204))</f>
        <v>0</v>
      </c>
      <c r="C1595" s="76">
        <f>IF('(Other Computations)'!C191=0,0,Inputs!E236*Inputs!E129*Inputs!F45*Inputs!D13*'GM Alloc Factors'!C12/('(Other Computations)'!C191+'(Other Computations)'!C204))</f>
        <v>0</v>
      </c>
      <c r="D1595" s="76">
        <f>IF('(Other Computations)'!D191=0,0,Inputs!F236*Inputs!F129*Inputs!F45*Inputs!D13*'GM Alloc Factors'!D12/('(Other Computations)'!D191+'(Other Computations)'!D204))</f>
        <v>0</v>
      </c>
      <c r="E1595" s="76">
        <f>IF('(Other Computations)'!E191=0,0,Inputs!G236*Inputs!G129*Inputs!F45*Inputs!D13*'GM Alloc Factors'!E12/('(Other Computations)'!E191+'(Other Computations)'!E204))</f>
        <v>0</v>
      </c>
      <c r="F1595" s="43">
        <f t="shared" si="278"/>
        <v>0</v>
      </c>
      <c r="G1595" s="76">
        <f>IF('(Other Computations)'!G191=0,0,Inputs!I236*Inputs!I129*Inputs!F45*Inputs!D13*'GM Alloc Factors'!G12/('(Other Computations)'!G191+'(Other Computations)'!G204))</f>
        <v>0</v>
      </c>
      <c r="H1595" s="76">
        <f>IF('(Other Computations)'!H191=0,0,Inputs!J236*Inputs!J129*Inputs!F45*Inputs!D13*'GM Alloc Factors'!H12/('(Other Computations)'!H191+'(Other Computations)'!H204))</f>
        <v>0</v>
      </c>
      <c r="I1595" s="76">
        <f>IF('(Other Computations)'!I191=0,0,Inputs!K236*Inputs!K129*Inputs!F45*Inputs!D13*'GM Alloc Factors'!I12/('(Other Computations)'!I191+'(Other Computations)'!I204))</f>
        <v>0</v>
      </c>
      <c r="J1595" s="76">
        <f>IF('(Other Computations)'!J191=0,0,Inputs!L236*Inputs!L129*Inputs!F45*Inputs!D13*'GM Alloc Factors'!J12/('(Other Computations)'!J191+'(Other Computations)'!J204))</f>
        <v>0</v>
      </c>
      <c r="K1595" s="43">
        <f t="shared" si="279"/>
        <v>0</v>
      </c>
    </row>
    <row r="1596" spans="1:11" ht="12.75" customHeight="1">
      <c r="A1596" s="61" t="str">
        <f>"         "&amp;Labels!B75</f>
        <v xml:space="preserve">         Customer 7</v>
      </c>
      <c r="B1596" s="76">
        <f>IF('(Other Computations)'!B192=0,0,Inputs!D237*Inputs!D130*Inputs!F46*Inputs!D13*'GM Alloc Factors'!B12/('(Other Computations)'!B192+'(Other Computations)'!B205))</f>
        <v>0</v>
      </c>
      <c r="C1596" s="76">
        <f>IF('(Other Computations)'!C192=0,0,Inputs!E237*Inputs!E130*Inputs!F46*Inputs!D13*'GM Alloc Factors'!C12/('(Other Computations)'!C192+'(Other Computations)'!C205))</f>
        <v>0</v>
      </c>
      <c r="D1596" s="76">
        <f>IF('(Other Computations)'!D192=0,0,Inputs!F237*Inputs!F130*Inputs!F46*Inputs!D13*'GM Alloc Factors'!D12/('(Other Computations)'!D192+'(Other Computations)'!D205))</f>
        <v>0</v>
      </c>
      <c r="E1596" s="76">
        <f>IF('(Other Computations)'!E192=0,0,Inputs!G237*Inputs!G130*Inputs!F46*Inputs!D13*'GM Alloc Factors'!E12/('(Other Computations)'!E192+'(Other Computations)'!E205))</f>
        <v>0</v>
      </c>
      <c r="F1596" s="43">
        <f t="shared" si="278"/>
        <v>0</v>
      </c>
      <c r="G1596" s="76">
        <f>IF('(Other Computations)'!G192=0,0,Inputs!I237*Inputs!I130*Inputs!F46*Inputs!D13*'GM Alloc Factors'!G12/('(Other Computations)'!G192+'(Other Computations)'!G205))</f>
        <v>0</v>
      </c>
      <c r="H1596" s="76">
        <f>IF('(Other Computations)'!H192=0,0,Inputs!J237*Inputs!J130*Inputs!F46*Inputs!D13*'GM Alloc Factors'!H12/('(Other Computations)'!H192+'(Other Computations)'!H205))</f>
        <v>0</v>
      </c>
      <c r="I1596" s="76">
        <f>IF('(Other Computations)'!I192=0,0,Inputs!K237*Inputs!K130*Inputs!F46*Inputs!D13*'GM Alloc Factors'!I12/('(Other Computations)'!I192+'(Other Computations)'!I205))</f>
        <v>0</v>
      </c>
      <c r="J1596" s="76">
        <f>IF('(Other Computations)'!J192=0,0,Inputs!L237*Inputs!L130*Inputs!F46*Inputs!D13*'GM Alloc Factors'!J12/('(Other Computations)'!J192+'(Other Computations)'!J205))</f>
        <v>0</v>
      </c>
      <c r="K1596" s="43">
        <f t="shared" si="279"/>
        <v>0</v>
      </c>
    </row>
    <row r="1597" spans="1:11" ht="12.75" customHeight="1">
      <c r="A1597" s="61" t="str">
        <f>"         "&amp;Labels!B76</f>
        <v xml:space="preserve">         Customer 8</v>
      </c>
      <c r="B1597" s="76">
        <f>IF('(Other Computations)'!B193=0,0,Inputs!D238*Inputs!D131*Inputs!F47*Inputs!D13*'GM Alloc Factors'!B12/('(Other Computations)'!B193+'(Other Computations)'!B206))</f>
        <v>0</v>
      </c>
      <c r="C1597" s="76">
        <f>IF('(Other Computations)'!C193=0,0,Inputs!E238*Inputs!E131*Inputs!F47*Inputs!D13*'GM Alloc Factors'!C12/('(Other Computations)'!C193+'(Other Computations)'!C206))</f>
        <v>0</v>
      </c>
      <c r="D1597" s="76">
        <f>IF('(Other Computations)'!D193=0,0,Inputs!F238*Inputs!F131*Inputs!F47*Inputs!D13*'GM Alloc Factors'!D12/('(Other Computations)'!D193+'(Other Computations)'!D206))</f>
        <v>0</v>
      </c>
      <c r="E1597" s="76">
        <f>IF('(Other Computations)'!E193=0,0,Inputs!G238*Inputs!G131*Inputs!F47*Inputs!D13*'GM Alloc Factors'!E12/('(Other Computations)'!E193+'(Other Computations)'!E206))</f>
        <v>0</v>
      </c>
      <c r="F1597" s="43">
        <f t="shared" si="278"/>
        <v>0</v>
      </c>
      <c r="G1597" s="76">
        <f>IF('(Other Computations)'!G193=0,0,Inputs!I238*Inputs!I131*Inputs!F47*Inputs!D13*'GM Alloc Factors'!G12/('(Other Computations)'!G193+'(Other Computations)'!G206))</f>
        <v>0</v>
      </c>
      <c r="H1597" s="76">
        <f>IF('(Other Computations)'!H193=0,0,Inputs!J238*Inputs!J131*Inputs!F47*Inputs!D13*'GM Alloc Factors'!H12/('(Other Computations)'!H193+'(Other Computations)'!H206))</f>
        <v>0</v>
      </c>
      <c r="I1597" s="76">
        <f>IF('(Other Computations)'!I193=0,0,Inputs!K238*Inputs!K131*Inputs!F47*Inputs!D13*'GM Alloc Factors'!I12/('(Other Computations)'!I193+'(Other Computations)'!I206))</f>
        <v>0</v>
      </c>
      <c r="J1597" s="76">
        <f>IF('(Other Computations)'!J193=0,0,Inputs!L238*Inputs!L131*Inputs!F47*Inputs!D13*'GM Alloc Factors'!J12/('(Other Computations)'!J193+'(Other Computations)'!J206))</f>
        <v>0</v>
      </c>
      <c r="K1597" s="43">
        <f t="shared" si="279"/>
        <v>0</v>
      </c>
    </row>
    <row r="1598" spans="1:11" ht="12.75" customHeight="1">
      <c r="A1598" s="61" t="str">
        <f>"         "&amp;Labels!B77</f>
        <v xml:space="preserve">         Customer 9</v>
      </c>
      <c r="B1598" s="76">
        <f>IF('(Other Computations)'!B194=0,0,Inputs!D239*Inputs!D132*Inputs!F48*Inputs!D13*'GM Alloc Factors'!B12/('(Other Computations)'!B194+'(Other Computations)'!B207))</f>
        <v>0</v>
      </c>
      <c r="C1598" s="76">
        <f>IF('(Other Computations)'!C194=0,0,Inputs!E239*Inputs!E132*Inputs!F48*Inputs!D13*'GM Alloc Factors'!C12/('(Other Computations)'!C194+'(Other Computations)'!C207))</f>
        <v>0</v>
      </c>
      <c r="D1598" s="76">
        <f>IF('(Other Computations)'!D194=0,0,Inputs!F239*Inputs!F132*Inputs!F48*Inputs!D13*'GM Alloc Factors'!D12/('(Other Computations)'!D194+'(Other Computations)'!D207))</f>
        <v>0</v>
      </c>
      <c r="E1598" s="76">
        <f>IF('(Other Computations)'!E194=0,0,Inputs!G239*Inputs!G132*Inputs!F48*Inputs!D13*'GM Alloc Factors'!E12/('(Other Computations)'!E194+'(Other Computations)'!E207))</f>
        <v>0</v>
      </c>
      <c r="F1598" s="43">
        <f t="shared" si="278"/>
        <v>0</v>
      </c>
      <c r="G1598" s="76">
        <f>IF('(Other Computations)'!G194=0,0,Inputs!I239*Inputs!I132*Inputs!F48*Inputs!D13*'GM Alloc Factors'!G12/('(Other Computations)'!G194+'(Other Computations)'!G207))</f>
        <v>0</v>
      </c>
      <c r="H1598" s="76">
        <f>IF('(Other Computations)'!H194=0,0,Inputs!J239*Inputs!J132*Inputs!F48*Inputs!D13*'GM Alloc Factors'!H12/('(Other Computations)'!H194+'(Other Computations)'!H207))</f>
        <v>0</v>
      </c>
      <c r="I1598" s="76">
        <f>IF('(Other Computations)'!I194=0,0,Inputs!K239*Inputs!K132*Inputs!F48*Inputs!D13*'GM Alloc Factors'!I12/('(Other Computations)'!I194+'(Other Computations)'!I207))</f>
        <v>0</v>
      </c>
      <c r="J1598" s="76">
        <f>IF('(Other Computations)'!J194=0,0,Inputs!L239*Inputs!L132*Inputs!F48*Inputs!D13*'GM Alloc Factors'!J12/('(Other Computations)'!J194+'(Other Computations)'!J207))</f>
        <v>0</v>
      </c>
      <c r="K1598" s="43">
        <f t="shared" si="279"/>
        <v>0</v>
      </c>
    </row>
    <row r="1599" spans="1:11" ht="12.75" customHeight="1">
      <c r="A1599" s="61" t="str">
        <f>"         "&amp;Labels!B78</f>
        <v xml:space="preserve">         Customer 10</v>
      </c>
      <c r="B1599" s="76">
        <f>IF('(Other Computations)'!B195=0,0,Inputs!D240*Inputs!D133*Inputs!F49*Inputs!D13*'GM Alloc Factors'!B12/('(Other Computations)'!B195+'(Other Computations)'!B208))</f>
        <v>0</v>
      </c>
      <c r="C1599" s="76">
        <f>IF('(Other Computations)'!C195=0,0,Inputs!E240*Inputs!E133*Inputs!F49*Inputs!D13*'GM Alloc Factors'!C12/('(Other Computations)'!C195+'(Other Computations)'!C208))</f>
        <v>0</v>
      </c>
      <c r="D1599" s="76">
        <f>IF('(Other Computations)'!D195=0,0,Inputs!F240*Inputs!F133*Inputs!F49*Inputs!D13*'GM Alloc Factors'!D12/('(Other Computations)'!D195+'(Other Computations)'!D208))</f>
        <v>0</v>
      </c>
      <c r="E1599" s="76">
        <f>IF('(Other Computations)'!E195=0,0,Inputs!G240*Inputs!G133*Inputs!F49*Inputs!D13*'GM Alloc Factors'!E12/('(Other Computations)'!E195+'(Other Computations)'!E208))</f>
        <v>0</v>
      </c>
      <c r="F1599" s="43">
        <f t="shared" si="278"/>
        <v>0</v>
      </c>
      <c r="G1599" s="76">
        <f>IF('(Other Computations)'!G195=0,0,Inputs!I240*Inputs!I133*Inputs!F49*Inputs!D13*'GM Alloc Factors'!G12/('(Other Computations)'!G195+'(Other Computations)'!G208))</f>
        <v>0</v>
      </c>
      <c r="H1599" s="76">
        <f>IF('(Other Computations)'!H195=0,0,Inputs!J240*Inputs!J133*Inputs!F49*Inputs!D13*'GM Alloc Factors'!H12/('(Other Computations)'!H195+'(Other Computations)'!H208))</f>
        <v>0</v>
      </c>
      <c r="I1599" s="76">
        <f>IF('(Other Computations)'!I195=0,0,Inputs!K240*Inputs!K133*Inputs!F49*Inputs!D13*'GM Alloc Factors'!I12/('(Other Computations)'!I195+'(Other Computations)'!I208))</f>
        <v>0</v>
      </c>
      <c r="J1599" s="76">
        <f>IF('(Other Computations)'!J195=0,0,Inputs!L240*Inputs!L133*Inputs!F49*Inputs!D13*'GM Alloc Factors'!J12/('(Other Computations)'!J195+'(Other Computations)'!J208))</f>
        <v>0</v>
      </c>
      <c r="K1599" s="43">
        <f t="shared" si="279"/>
        <v>0</v>
      </c>
    </row>
    <row r="1600" spans="1:11" ht="12.75" customHeight="1">
      <c r="A1600" s="61" t="str">
        <f>"         "&amp;Labels!C68</f>
        <v xml:space="preserve">         Total</v>
      </c>
      <c r="B1600" s="84">
        <f>SUM(B1590:B1599)</f>
        <v>0</v>
      </c>
      <c r="C1600" s="84">
        <f>SUM(C1590:C1599)</f>
        <v>0</v>
      </c>
      <c r="D1600" s="84">
        <f>SUM(D1590:D1599)</f>
        <v>0</v>
      </c>
      <c r="E1600" s="84">
        <f>SUM(E1590:E1599)</f>
        <v>0</v>
      </c>
      <c r="F1600" s="43">
        <f t="shared" si="278"/>
        <v>0</v>
      </c>
      <c r="G1600" s="84">
        <f>SUM(G1590:G1599)</f>
        <v>0</v>
      </c>
      <c r="H1600" s="84">
        <f>SUM(H1590:H1599)</f>
        <v>0</v>
      </c>
      <c r="I1600" s="84">
        <f>SUM(I1590:I1599)</f>
        <v>0</v>
      </c>
      <c r="J1600" s="84">
        <f>SUM(J1590:J1599)</f>
        <v>0</v>
      </c>
      <c r="K1600" s="43">
        <f t="shared" si="279"/>
        <v>0</v>
      </c>
    </row>
    <row r="1601" spans="1:11" ht="12.75" customHeight="1">
      <c r="A1601" s="61" t="str">
        <f>"      "&amp;Labels!B88</f>
        <v xml:space="preserve">      Q 4</v>
      </c>
      <c r="B1601" s="84"/>
      <c r="C1601" s="84"/>
      <c r="D1601" s="84"/>
      <c r="E1601" s="84"/>
      <c r="F1601" s="43"/>
      <c r="G1601" s="84"/>
      <c r="H1601" s="84"/>
      <c r="I1601" s="84"/>
      <c r="J1601" s="84"/>
      <c r="K1601" s="43"/>
    </row>
    <row r="1602" spans="1:11" ht="12.75" customHeight="1">
      <c r="A1602" s="61" t="str">
        <f>"         "&amp;Labels!B69</f>
        <v xml:space="preserve">         Customer 1</v>
      </c>
      <c r="B1602" s="76">
        <f>IF('(Other Computations)'!B186=0,0,Inputs!D231*Inputs!D124*Inputs!G40*Inputs!D13*'GM Alloc Factors'!B13/('(Other Computations)'!B186+'(Other Computations)'!B199))</f>
        <v>0</v>
      </c>
      <c r="C1602" s="76">
        <f>IF('(Other Computations)'!C186=0,0,Inputs!E231*Inputs!E124*Inputs!G40*Inputs!D13*'GM Alloc Factors'!C13/('(Other Computations)'!C186+'(Other Computations)'!C199))</f>
        <v>0</v>
      </c>
      <c r="D1602" s="76">
        <f>IF('(Other Computations)'!D186=0,0,Inputs!F231*Inputs!F124*Inputs!G40*Inputs!D13*'GM Alloc Factors'!D13/('(Other Computations)'!D186+'(Other Computations)'!D199))</f>
        <v>0</v>
      </c>
      <c r="E1602" s="76">
        <f>IF('(Other Computations)'!E186=0,0,Inputs!G231*Inputs!G124*Inputs!G40*Inputs!D13*'GM Alloc Factors'!E13/('(Other Computations)'!E186+'(Other Computations)'!E199))</f>
        <v>0</v>
      </c>
      <c r="F1602" s="43">
        <f t="shared" ref="F1602:F1612" si="280">SUM(B1602:E1602)</f>
        <v>0</v>
      </c>
      <c r="G1602" s="76">
        <f>IF('(Other Computations)'!G186=0,0,Inputs!I231*Inputs!I124*Inputs!G40*Inputs!D13*'GM Alloc Factors'!G13/('(Other Computations)'!G186+'(Other Computations)'!G199))</f>
        <v>0</v>
      </c>
      <c r="H1602" s="76">
        <f>IF('(Other Computations)'!H186=0,0,Inputs!J231*Inputs!J124*Inputs!G40*Inputs!D13*'GM Alloc Factors'!H13/('(Other Computations)'!H186+'(Other Computations)'!H199))</f>
        <v>0</v>
      </c>
      <c r="I1602" s="76">
        <f>IF('(Other Computations)'!I186=0,0,Inputs!K231*Inputs!K124*Inputs!G40*Inputs!D13*'GM Alloc Factors'!I13/('(Other Computations)'!I186+'(Other Computations)'!I199))</f>
        <v>0</v>
      </c>
      <c r="J1602" s="76">
        <f>IF('(Other Computations)'!J186=0,0,Inputs!L231*Inputs!L124*Inputs!G40*Inputs!D13*'GM Alloc Factors'!J13/('(Other Computations)'!J186+'(Other Computations)'!J199))</f>
        <v>0</v>
      </c>
      <c r="K1602" s="43">
        <f t="shared" ref="K1602:K1612" si="281">SUM(G1602:J1602)</f>
        <v>0</v>
      </c>
    </row>
    <row r="1603" spans="1:11" ht="12.75" customHeight="1">
      <c r="A1603" s="61" t="str">
        <f>"         "&amp;Labels!B70</f>
        <v xml:space="preserve">         Customer 2</v>
      </c>
      <c r="B1603" s="76">
        <f>IF('(Other Computations)'!B187=0,0,Inputs!D232*Inputs!D125*Inputs!G41*Inputs!D13*'GM Alloc Factors'!B13/('(Other Computations)'!B187+'(Other Computations)'!B200))</f>
        <v>0</v>
      </c>
      <c r="C1603" s="76">
        <f>IF('(Other Computations)'!C187=0,0,Inputs!E232*Inputs!E125*Inputs!G41*Inputs!D13*'GM Alloc Factors'!C13/('(Other Computations)'!C187+'(Other Computations)'!C200))</f>
        <v>0</v>
      </c>
      <c r="D1603" s="76">
        <f>IF('(Other Computations)'!D187=0,0,Inputs!F232*Inputs!F125*Inputs!G41*Inputs!D13*'GM Alloc Factors'!D13/('(Other Computations)'!D187+'(Other Computations)'!D200))</f>
        <v>0</v>
      </c>
      <c r="E1603" s="76">
        <f>IF('(Other Computations)'!E187=0,0,Inputs!G232*Inputs!G125*Inputs!G41*Inputs!D13*'GM Alloc Factors'!E13/('(Other Computations)'!E187+'(Other Computations)'!E200))</f>
        <v>0</v>
      </c>
      <c r="F1603" s="43">
        <f t="shared" si="280"/>
        <v>0</v>
      </c>
      <c r="G1603" s="76">
        <f>IF('(Other Computations)'!G187=0,0,Inputs!I232*Inputs!I125*Inputs!G41*Inputs!D13*'GM Alloc Factors'!G13/('(Other Computations)'!G187+'(Other Computations)'!G200))</f>
        <v>0</v>
      </c>
      <c r="H1603" s="76">
        <f>IF('(Other Computations)'!H187=0,0,Inputs!J232*Inputs!J125*Inputs!G41*Inputs!D13*'GM Alloc Factors'!H13/('(Other Computations)'!H187+'(Other Computations)'!H200))</f>
        <v>0</v>
      </c>
      <c r="I1603" s="76">
        <f>IF('(Other Computations)'!I187=0,0,Inputs!K232*Inputs!K125*Inputs!G41*Inputs!D13*'GM Alloc Factors'!I13/('(Other Computations)'!I187+'(Other Computations)'!I200))</f>
        <v>0</v>
      </c>
      <c r="J1603" s="76">
        <f>IF('(Other Computations)'!J187=0,0,Inputs!L232*Inputs!L125*Inputs!G41*Inputs!D13*'GM Alloc Factors'!J13/('(Other Computations)'!J187+'(Other Computations)'!J200))</f>
        <v>0</v>
      </c>
      <c r="K1603" s="43">
        <f t="shared" si="281"/>
        <v>0</v>
      </c>
    </row>
    <row r="1604" spans="1:11" ht="12.75" customHeight="1">
      <c r="A1604" s="61" t="str">
        <f>"         "&amp;Labels!B71</f>
        <v xml:space="preserve">         Customer 3</v>
      </c>
      <c r="B1604" s="76">
        <f>IF('(Other Computations)'!B188=0,0,Inputs!D233*Inputs!D126*Inputs!G42*Inputs!D13*'GM Alloc Factors'!B13/('(Other Computations)'!B188+'(Other Computations)'!B201))</f>
        <v>0</v>
      </c>
      <c r="C1604" s="76">
        <f>IF('(Other Computations)'!C188=0,0,Inputs!E233*Inputs!E126*Inputs!G42*Inputs!D13*'GM Alloc Factors'!C13/('(Other Computations)'!C188+'(Other Computations)'!C201))</f>
        <v>0</v>
      </c>
      <c r="D1604" s="76">
        <f>IF('(Other Computations)'!D188=0,0,Inputs!F233*Inputs!F126*Inputs!G42*Inputs!D13*'GM Alloc Factors'!D13/('(Other Computations)'!D188+'(Other Computations)'!D201))</f>
        <v>0</v>
      </c>
      <c r="E1604" s="76">
        <f>IF('(Other Computations)'!E188=0,0,Inputs!G233*Inputs!G126*Inputs!G42*Inputs!D13*'GM Alloc Factors'!E13/('(Other Computations)'!E188+'(Other Computations)'!E201))</f>
        <v>0</v>
      </c>
      <c r="F1604" s="43">
        <f t="shared" si="280"/>
        <v>0</v>
      </c>
      <c r="G1604" s="76">
        <f>IF('(Other Computations)'!G188=0,0,Inputs!I233*Inputs!I126*Inputs!G42*Inputs!D13*'GM Alloc Factors'!G13/('(Other Computations)'!G188+'(Other Computations)'!G201))</f>
        <v>0</v>
      </c>
      <c r="H1604" s="76">
        <f>IF('(Other Computations)'!H188=0,0,Inputs!J233*Inputs!J126*Inputs!G42*Inputs!D13*'GM Alloc Factors'!H13/('(Other Computations)'!H188+'(Other Computations)'!H201))</f>
        <v>0</v>
      </c>
      <c r="I1604" s="76">
        <f>IF('(Other Computations)'!I188=0,0,Inputs!K233*Inputs!K126*Inputs!G42*Inputs!D13*'GM Alloc Factors'!I13/('(Other Computations)'!I188+'(Other Computations)'!I201))</f>
        <v>0</v>
      </c>
      <c r="J1604" s="76">
        <f>IF('(Other Computations)'!J188=0,0,Inputs!L233*Inputs!L126*Inputs!G42*Inputs!D13*'GM Alloc Factors'!J13/('(Other Computations)'!J188+'(Other Computations)'!J201))</f>
        <v>0</v>
      </c>
      <c r="K1604" s="43">
        <f t="shared" si="281"/>
        <v>0</v>
      </c>
    </row>
    <row r="1605" spans="1:11" ht="12.75" customHeight="1">
      <c r="A1605" s="61" t="str">
        <f>"         "&amp;Labels!B72</f>
        <v xml:space="preserve">         Customer 4</v>
      </c>
      <c r="B1605" s="76">
        <f>IF('(Other Computations)'!B189=0,0,Inputs!D234*Inputs!D127*Inputs!G43*Inputs!D13*'GM Alloc Factors'!B13/('(Other Computations)'!B189+'(Other Computations)'!B202))</f>
        <v>0</v>
      </c>
      <c r="C1605" s="76">
        <f>IF('(Other Computations)'!C189=0,0,Inputs!E234*Inputs!E127*Inputs!G43*Inputs!D13*'GM Alloc Factors'!C13/('(Other Computations)'!C189+'(Other Computations)'!C202))</f>
        <v>0</v>
      </c>
      <c r="D1605" s="76">
        <f>IF('(Other Computations)'!D189=0,0,Inputs!F234*Inputs!F127*Inputs!G43*Inputs!D13*'GM Alloc Factors'!D13/('(Other Computations)'!D189+'(Other Computations)'!D202))</f>
        <v>0</v>
      </c>
      <c r="E1605" s="76">
        <f>IF('(Other Computations)'!E189=0,0,Inputs!G234*Inputs!G127*Inputs!G43*Inputs!D13*'GM Alloc Factors'!E13/('(Other Computations)'!E189+'(Other Computations)'!E202))</f>
        <v>0</v>
      </c>
      <c r="F1605" s="43">
        <f t="shared" si="280"/>
        <v>0</v>
      </c>
      <c r="G1605" s="76">
        <f>IF('(Other Computations)'!G189=0,0,Inputs!I234*Inputs!I127*Inputs!G43*Inputs!D13*'GM Alloc Factors'!G13/('(Other Computations)'!G189+'(Other Computations)'!G202))</f>
        <v>0</v>
      </c>
      <c r="H1605" s="76">
        <f>IF('(Other Computations)'!H189=0,0,Inputs!J234*Inputs!J127*Inputs!G43*Inputs!D13*'GM Alloc Factors'!H13/('(Other Computations)'!H189+'(Other Computations)'!H202))</f>
        <v>0</v>
      </c>
      <c r="I1605" s="76">
        <f>IF('(Other Computations)'!I189=0,0,Inputs!K234*Inputs!K127*Inputs!G43*Inputs!D13*'GM Alloc Factors'!I13/('(Other Computations)'!I189+'(Other Computations)'!I202))</f>
        <v>0</v>
      </c>
      <c r="J1605" s="76">
        <f>IF('(Other Computations)'!J189=0,0,Inputs!L234*Inputs!L127*Inputs!G43*Inputs!D13*'GM Alloc Factors'!J13/('(Other Computations)'!J189+'(Other Computations)'!J202))</f>
        <v>0</v>
      </c>
      <c r="K1605" s="43">
        <f t="shared" si="281"/>
        <v>0</v>
      </c>
    </row>
    <row r="1606" spans="1:11" ht="12.75" customHeight="1">
      <c r="A1606" s="61" t="str">
        <f>"         "&amp;Labels!B73</f>
        <v xml:space="preserve">         Customer 5</v>
      </c>
      <c r="B1606" s="76">
        <f>IF('(Other Computations)'!B190=0,0,Inputs!D235*Inputs!D128*Inputs!G44*Inputs!D13*'GM Alloc Factors'!B13/('(Other Computations)'!B190+'(Other Computations)'!B203))</f>
        <v>0</v>
      </c>
      <c r="C1606" s="76">
        <f>IF('(Other Computations)'!C190=0,0,Inputs!E235*Inputs!E128*Inputs!G44*Inputs!D13*'GM Alloc Factors'!C13/('(Other Computations)'!C190+'(Other Computations)'!C203))</f>
        <v>0</v>
      </c>
      <c r="D1606" s="76">
        <f>IF('(Other Computations)'!D190=0,0,Inputs!F235*Inputs!F128*Inputs!G44*Inputs!D13*'GM Alloc Factors'!D13/('(Other Computations)'!D190+'(Other Computations)'!D203))</f>
        <v>0</v>
      </c>
      <c r="E1606" s="76">
        <f>IF('(Other Computations)'!E190=0,0,Inputs!G235*Inputs!G128*Inputs!G44*Inputs!D13*'GM Alloc Factors'!E13/('(Other Computations)'!E190+'(Other Computations)'!E203))</f>
        <v>0</v>
      </c>
      <c r="F1606" s="43">
        <f t="shared" si="280"/>
        <v>0</v>
      </c>
      <c r="G1606" s="76">
        <f>IF('(Other Computations)'!G190=0,0,Inputs!I235*Inputs!I128*Inputs!G44*Inputs!D13*'GM Alloc Factors'!G13/('(Other Computations)'!G190+'(Other Computations)'!G203))</f>
        <v>0</v>
      </c>
      <c r="H1606" s="76">
        <f>IF('(Other Computations)'!H190=0,0,Inputs!J235*Inputs!J128*Inputs!G44*Inputs!D13*'GM Alloc Factors'!H13/('(Other Computations)'!H190+'(Other Computations)'!H203))</f>
        <v>0</v>
      </c>
      <c r="I1606" s="76">
        <f>IF('(Other Computations)'!I190=0,0,Inputs!K235*Inputs!K128*Inputs!G44*Inputs!D13*'GM Alloc Factors'!I13/('(Other Computations)'!I190+'(Other Computations)'!I203))</f>
        <v>0</v>
      </c>
      <c r="J1606" s="76">
        <f>IF('(Other Computations)'!J190=0,0,Inputs!L235*Inputs!L128*Inputs!G44*Inputs!D13*'GM Alloc Factors'!J13/('(Other Computations)'!J190+'(Other Computations)'!J203))</f>
        <v>0</v>
      </c>
      <c r="K1606" s="43">
        <f t="shared" si="281"/>
        <v>0</v>
      </c>
    </row>
    <row r="1607" spans="1:11" ht="12.75" customHeight="1">
      <c r="A1607" s="61" t="str">
        <f>"         "&amp;Labels!B74</f>
        <v xml:space="preserve">         Customer 6</v>
      </c>
      <c r="B1607" s="76">
        <f>IF('(Other Computations)'!B191=0,0,Inputs!D236*Inputs!D129*Inputs!G45*Inputs!D13*'GM Alloc Factors'!B13/('(Other Computations)'!B191+'(Other Computations)'!B204))</f>
        <v>0</v>
      </c>
      <c r="C1607" s="76">
        <f>IF('(Other Computations)'!C191=0,0,Inputs!E236*Inputs!E129*Inputs!G45*Inputs!D13*'GM Alloc Factors'!C13/('(Other Computations)'!C191+'(Other Computations)'!C204))</f>
        <v>0</v>
      </c>
      <c r="D1607" s="76">
        <f>IF('(Other Computations)'!D191=0,0,Inputs!F236*Inputs!F129*Inputs!G45*Inputs!D13*'GM Alloc Factors'!D13/('(Other Computations)'!D191+'(Other Computations)'!D204))</f>
        <v>0</v>
      </c>
      <c r="E1607" s="76">
        <f>IF('(Other Computations)'!E191=0,0,Inputs!G236*Inputs!G129*Inputs!G45*Inputs!D13*'GM Alloc Factors'!E13/('(Other Computations)'!E191+'(Other Computations)'!E204))</f>
        <v>0</v>
      </c>
      <c r="F1607" s="43">
        <f t="shared" si="280"/>
        <v>0</v>
      </c>
      <c r="G1607" s="76">
        <f>IF('(Other Computations)'!G191=0,0,Inputs!I236*Inputs!I129*Inputs!G45*Inputs!D13*'GM Alloc Factors'!G13/('(Other Computations)'!G191+'(Other Computations)'!G204))</f>
        <v>0</v>
      </c>
      <c r="H1607" s="76">
        <f>IF('(Other Computations)'!H191=0,0,Inputs!J236*Inputs!J129*Inputs!G45*Inputs!D13*'GM Alloc Factors'!H13/('(Other Computations)'!H191+'(Other Computations)'!H204))</f>
        <v>0</v>
      </c>
      <c r="I1607" s="76">
        <f>IF('(Other Computations)'!I191=0,0,Inputs!K236*Inputs!K129*Inputs!G45*Inputs!D13*'GM Alloc Factors'!I13/('(Other Computations)'!I191+'(Other Computations)'!I204))</f>
        <v>0</v>
      </c>
      <c r="J1607" s="76">
        <f>IF('(Other Computations)'!J191=0,0,Inputs!L236*Inputs!L129*Inputs!G45*Inputs!D13*'GM Alloc Factors'!J13/('(Other Computations)'!J191+'(Other Computations)'!J204))</f>
        <v>0</v>
      </c>
      <c r="K1607" s="43">
        <f t="shared" si="281"/>
        <v>0</v>
      </c>
    </row>
    <row r="1608" spans="1:11" ht="12.75" customHeight="1">
      <c r="A1608" s="61" t="str">
        <f>"         "&amp;Labels!B75</f>
        <v xml:space="preserve">         Customer 7</v>
      </c>
      <c r="B1608" s="76">
        <f>IF('(Other Computations)'!B192=0,0,Inputs!D237*Inputs!D130*Inputs!G46*Inputs!D13*'GM Alloc Factors'!B13/('(Other Computations)'!B192+'(Other Computations)'!B205))</f>
        <v>0</v>
      </c>
      <c r="C1608" s="76">
        <f>IF('(Other Computations)'!C192=0,0,Inputs!E237*Inputs!E130*Inputs!G46*Inputs!D13*'GM Alloc Factors'!C13/('(Other Computations)'!C192+'(Other Computations)'!C205))</f>
        <v>0</v>
      </c>
      <c r="D1608" s="76">
        <f>IF('(Other Computations)'!D192=0,0,Inputs!F237*Inputs!F130*Inputs!G46*Inputs!D13*'GM Alloc Factors'!D13/('(Other Computations)'!D192+'(Other Computations)'!D205))</f>
        <v>0</v>
      </c>
      <c r="E1608" s="76">
        <f>IF('(Other Computations)'!E192=0,0,Inputs!G237*Inputs!G130*Inputs!G46*Inputs!D13*'GM Alloc Factors'!E13/('(Other Computations)'!E192+'(Other Computations)'!E205))</f>
        <v>0</v>
      </c>
      <c r="F1608" s="43">
        <f t="shared" si="280"/>
        <v>0</v>
      </c>
      <c r="G1608" s="76">
        <f>IF('(Other Computations)'!G192=0,0,Inputs!I237*Inputs!I130*Inputs!G46*Inputs!D13*'GM Alloc Factors'!G13/('(Other Computations)'!G192+'(Other Computations)'!G205))</f>
        <v>0</v>
      </c>
      <c r="H1608" s="76">
        <f>IF('(Other Computations)'!H192=0,0,Inputs!J237*Inputs!J130*Inputs!G46*Inputs!D13*'GM Alloc Factors'!H13/('(Other Computations)'!H192+'(Other Computations)'!H205))</f>
        <v>0</v>
      </c>
      <c r="I1608" s="76">
        <f>IF('(Other Computations)'!I192=0,0,Inputs!K237*Inputs!K130*Inputs!G46*Inputs!D13*'GM Alloc Factors'!I13/('(Other Computations)'!I192+'(Other Computations)'!I205))</f>
        <v>0</v>
      </c>
      <c r="J1608" s="76">
        <f>IF('(Other Computations)'!J192=0,0,Inputs!L237*Inputs!L130*Inputs!G46*Inputs!D13*'GM Alloc Factors'!J13/('(Other Computations)'!J192+'(Other Computations)'!J205))</f>
        <v>0</v>
      </c>
      <c r="K1608" s="43">
        <f t="shared" si="281"/>
        <v>0</v>
      </c>
    </row>
    <row r="1609" spans="1:11" ht="12.75" customHeight="1">
      <c r="A1609" s="61" t="str">
        <f>"         "&amp;Labels!B76</f>
        <v xml:space="preserve">         Customer 8</v>
      </c>
      <c r="B1609" s="76">
        <f>IF('(Other Computations)'!B193=0,0,Inputs!D238*Inputs!D131*Inputs!G47*Inputs!D13*'GM Alloc Factors'!B13/('(Other Computations)'!B193+'(Other Computations)'!B206))</f>
        <v>0</v>
      </c>
      <c r="C1609" s="76">
        <f>IF('(Other Computations)'!C193=0,0,Inputs!E238*Inputs!E131*Inputs!G47*Inputs!D13*'GM Alloc Factors'!C13/('(Other Computations)'!C193+'(Other Computations)'!C206))</f>
        <v>0</v>
      </c>
      <c r="D1609" s="76">
        <f>IF('(Other Computations)'!D193=0,0,Inputs!F238*Inputs!F131*Inputs!G47*Inputs!D13*'GM Alloc Factors'!D13/('(Other Computations)'!D193+'(Other Computations)'!D206))</f>
        <v>0</v>
      </c>
      <c r="E1609" s="76">
        <f>IF('(Other Computations)'!E193=0,0,Inputs!G238*Inputs!G131*Inputs!G47*Inputs!D13*'GM Alloc Factors'!E13/('(Other Computations)'!E193+'(Other Computations)'!E206))</f>
        <v>0</v>
      </c>
      <c r="F1609" s="43">
        <f t="shared" si="280"/>
        <v>0</v>
      </c>
      <c r="G1609" s="76">
        <f>IF('(Other Computations)'!G193=0,0,Inputs!I238*Inputs!I131*Inputs!G47*Inputs!D13*'GM Alloc Factors'!G13/('(Other Computations)'!G193+'(Other Computations)'!G206))</f>
        <v>0</v>
      </c>
      <c r="H1609" s="76">
        <f>IF('(Other Computations)'!H193=0,0,Inputs!J238*Inputs!J131*Inputs!G47*Inputs!D13*'GM Alloc Factors'!H13/('(Other Computations)'!H193+'(Other Computations)'!H206))</f>
        <v>0</v>
      </c>
      <c r="I1609" s="76">
        <f>IF('(Other Computations)'!I193=0,0,Inputs!K238*Inputs!K131*Inputs!G47*Inputs!D13*'GM Alloc Factors'!I13/('(Other Computations)'!I193+'(Other Computations)'!I206))</f>
        <v>0</v>
      </c>
      <c r="J1609" s="76">
        <f>IF('(Other Computations)'!J193=0,0,Inputs!L238*Inputs!L131*Inputs!G47*Inputs!D13*'GM Alloc Factors'!J13/('(Other Computations)'!J193+'(Other Computations)'!J206))</f>
        <v>0</v>
      </c>
      <c r="K1609" s="43">
        <f t="shared" si="281"/>
        <v>0</v>
      </c>
    </row>
    <row r="1610" spans="1:11" ht="12.75" customHeight="1">
      <c r="A1610" s="61" t="str">
        <f>"         "&amp;Labels!B77</f>
        <v xml:space="preserve">         Customer 9</v>
      </c>
      <c r="B1610" s="76">
        <f>IF('(Other Computations)'!B194=0,0,Inputs!D239*Inputs!D132*Inputs!G48*Inputs!D13*'GM Alloc Factors'!B13/('(Other Computations)'!B194+'(Other Computations)'!B207))</f>
        <v>0</v>
      </c>
      <c r="C1610" s="76">
        <f>IF('(Other Computations)'!C194=0,0,Inputs!E239*Inputs!E132*Inputs!G48*Inputs!D13*'GM Alloc Factors'!C13/('(Other Computations)'!C194+'(Other Computations)'!C207))</f>
        <v>0</v>
      </c>
      <c r="D1610" s="76">
        <f>IF('(Other Computations)'!D194=0,0,Inputs!F239*Inputs!F132*Inputs!G48*Inputs!D13*'GM Alloc Factors'!D13/('(Other Computations)'!D194+'(Other Computations)'!D207))</f>
        <v>0</v>
      </c>
      <c r="E1610" s="76">
        <f>IF('(Other Computations)'!E194=0,0,Inputs!G239*Inputs!G132*Inputs!G48*Inputs!D13*'GM Alloc Factors'!E13/('(Other Computations)'!E194+'(Other Computations)'!E207))</f>
        <v>0</v>
      </c>
      <c r="F1610" s="43">
        <f t="shared" si="280"/>
        <v>0</v>
      </c>
      <c r="G1610" s="76">
        <f>IF('(Other Computations)'!G194=0,0,Inputs!I239*Inputs!I132*Inputs!G48*Inputs!D13*'GM Alloc Factors'!G13/('(Other Computations)'!G194+'(Other Computations)'!G207))</f>
        <v>0</v>
      </c>
      <c r="H1610" s="76">
        <f>IF('(Other Computations)'!H194=0,0,Inputs!J239*Inputs!J132*Inputs!G48*Inputs!D13*'GM Alloc Factors'!H13/('(Other Computations)'!H194+'(Other Computations)'!H207))</f>
        <v>0</v>
      </c>
      <c r="I1610" s="76">
        <f>IF('(Other Computations)'!I194=0,0,Inputs!K239*Inputs!K132*Inputs!G48*Inputs!D13*'GM Alloc Factors'!I13/('(Other Computations)'!I194+'(Other Computations)'!I207))</f>
        <v>0</v>
      </c>
      <c r="J1610" s="76">
        <f>IF('(Other Computations)'!J194=0,0,Inputs!L239*Inputs!L132*Inputs!G48*Inputs!D13*'GM Alloc Factors'!J13/('(Other Computations)'!J194+'(Other Computations)'!J207))</f>
        <v>0</v>
      </c>
      <c r="K1610" s="43">
        <f t="shared" si="281"/>
        <v>0</v>
      </c>
    </row>
    <row r="1611" spans="1:11" ht="12.75" customHeight="1">
      <c r="A1611" s="61" t="str">
        <f>"         "&amp;Labels!B78</f>
        <v xml:space="preserve">         Customer 10</v>
      </c>
      <c r="B1611" s="76">
        <f>IF('(Other Computations)'!B195=0,0,Inputs!D240*Inputs!D133*Inputs!G49*Inputs!D13*'GM Alloc Factors'!B13/('(Other Computations)'!B195+'(Other Computations)'!B208))</f>
        <v>0</v>
      </c>
      <c r="C1611" s="76">
        <f>IF('(Other Computations)'!C195=0,0,Inputs!E240*Inputs!E133*Inputs!G49*Inputs!D13*'GM Alloc Factors'!C13/('(Other Computations)'!C195+'(Other Computations)'!C208))</f>
        <v>0</v>
      </c>
      <c r="D1611" s="76">
        <f>IF('(Other Computations)'!D195=0,0,Inputs!F240*Inputs!F133*Inputs!G49*Inputs!D13*'GM Alloc Factors'!D13/('(Other Computations)'!D195+'(Other Computations)'!D208))</f>
        <v>0</v>
      </c>
      <c r="E1611" s="76">
        <f>IF('(Other Computations)'!E195=0,0,Inputs!G240*Inputs!G133*Inputs!G49*Inputs!D13*'GM Alloc Factors'!E13/('(Other Computations)'!E195+'(Other Computations)'!E208))</f>
        <v>0</v>
      </c>
      <c r="F1611" s="43">
        <f t="shared" si="280"/>
        <v>0</v>
      </c>
      <c r="G1611" s="76">
        <f>IF('(Other Computations)'!G195=0,0,Inputs!I240*Inputs!I133*Inputs!G49*Inputs!D13*'GM Alloc Factors'!G13/('(Other Computations)'!G195+'(Other Computations)'!G208))</f>
        <v>0</v>
      </c>
      <c r="H1611" s="76">
        <f>IF('(Other Computations)'!H195=0,0,Inputs!J240*Inputs!J133*Inputs!G49*Inputs!D13*'GM Alloc Factors'!H13/('(Other Computations)'!H195+'(Other Computations)'!H208))</f>
        <v>0</v>
      </c>
      <c r="I1611" s="76">
        <f>IF('(Other Computations)'!I195=0,0,Inputs!K240*Inputs!K133*Inputs!G49*Inputs!D13*'GM Alloc Factors'!I13/('(Other Computations)'!I195+'(Other Computations)'!I208))</f>
        <v>0</v>
      </c>
      <c r="J1611" s="76">
        <f>IF('(Other Computations)'!J195=0,0,Inputs!L240*Inputs!L133*Inputs!G49*Inputs!D13*'GM Alloc Factors'!J13/('(Other Computations)'!J195+'(Other Computations)'!J208))</f>
        <v>0</v>
      </c>
      <c r="K1611" s="43">
        <f t="shared" si="281"/>
        <v>0</v>
      </c>
    </row>
    <row r="1612" spans="1:11" ht="12.75" customHeight="1">
      <c r="A1612" s="61" t="str">
        <f>"         "&amp;Labels!C68</f>
        <v xml:space="preserve">         Total</v>
      </c>
      <c r="B1612" s="84">
        <f>SUM(B1602:B1611)</f>
        <v>0</v>
      </c>
      <c r="C1612" s="84">
        <f>SUM(C1602:C1611)</f>
        <v>0</v>
      </c>
      <c r="D1612" s="84">
        <f>SUM(D1602:D1611)</f>
        <v>0</v>
      </c>
      <c r="E1612" s="84">
        <f>SUM(E1602:E1611)</f>
        <v>0</v>
      </c>
      <c r="F1612" s="43">
        <f t="shared" si="280"/>
        <v>0</v>
      </c>
      <c r="G1612" s="84">
        <f>SUM(G1602:G1611)</f>
        <v>0</v>
      </c>
      <c r="H1612" s="84">
        <f>SUM(H1602:H1611)</f>
        <v>0</v>
      </c>
      <c r="I1612" s="84">
        <f>SUM(I1602:I1611)</f>
        <v>0</v>
      </c>
      <c r="J1612" s="84">
        <f>SUM(J1602:J1611)</f>
        <v>0</v>
      </c>
      <c r="K1612" s="43">
        <f t="shared" si="281"/>
        <v>0</v>
      </c>
    </row>
    <row r="1613" spans="1:11" ht="12.75" customHeight="1">
      <c r="A1613" s="61" t="str">
        <f>"      "&amp;Labels!B89</f>
        <v xml:space="preserve">      Q 5</v>
      </c>
      <c r="B1613" s="84"/>
      <c r="C1613" s="84"/>
      <c r="D1613" s="84"/>
      <c r="E1613" s="84"/>
      <c r="F1613" s="43"/>
      <c r="G1613" s="84"/>
      <c r="H1613" s="84"/>
      <c r="I1613" s="84"/>
      <c r="J1613" s="84"/>
      <c r="K1613" s="43"/>
    </row>
    <row r="1614" spans="1:11" ht="12.75" customHeight="1">
      <c r="A1614" s="61" t="str">
        <f>"         "&amp;Labels!B69</f>
        <v xml:space="preserve">         Customer 1</v>
      </c>
      <c r="B1614" s="76">
        <f>IF('(Other Computations)'!B186=0,0,Inputs!D231*Inputs!D124*Inputs!H40*Inputs!D13*'GM Alloc Factors'!B14/('(Other Computations)'!B186+'(Other Computations)'!B199))</f>
        <v>0</v>
      </c>
      <c r="C1614" s="76">
        <f>IF('(Other Computations)'!C186=0,0,Inputs!E231*Inputs!E124*Inputs!H40*Inputs!D13*'GM Alloc Factors'!C14/('(Other Computations)'!C186+'(Other Computations)'!C199))</f>
        <v>0</v>
      </c>
      <c r="D1614" s="76">
        <f>IF('(Other Computations)'!D186=0,0,Inputs!F231*Inputs!F124*Inputs!H40*Inputs!D13*'GM Alloc Factors'!D14/('(Other Computations)'!D186+'(Other Computations)'!D199))</f>
        <v>0</v>
      </c>
      <c r="E1614" s="76">
        <f>IF('(Other Computations)'!E186=0,0,Inputs!G231*Inputs!G124*Inputs!H40*Inputs!D13*'GM Alloc Factors'!E14/('(Other Computations)'!E186+'(Other Computations)'!E199))</f>
        <v>0</v>
      </c>
      <c r="F1614" s="43">
        <f t="shared" ref="F1614:F1624" si="282">SUM(B1614:E1614)</f>
        <v>0</v>
      </c>
      <c r="G1614" s="76">
        <f>IF('(Other Computations)'!G186=0,0,Inputs!I231*Inputs!I124*Inputs!H40*Inputs!D13*'GM Alloc Factors'!G14/('(Other Computations)'!G186+'(Other Computations)'!G199))</f>
        <v>0</v>
      </c>
      <c r="H1614" s="76">
        <f>IF('(Other Computations)'!H186=0,0,Inputs!J231*Inputs!J124*Inputs!H40*Inputs!D13*'GM Alloc Factors'!H14/('(Other Computations)'!H186+'(Other Computations)'!H199))</f>
        <v>0</v>
      </c>
      <c r="I1614" s="76">
        <f>IF('(Other Computations)'!I186=0,0,Inputs!K231*Inputs!K124*Inputs!H40*Inputs!D13*'GM Alloc Factors'!I14/('(Other Computations)'!I186+'(Other Computations)'!I199))</f>
        <v>0</v>
      </c>
      <c r="J1614" s="76">
        <f>IF('(Other Computations)'!J186=0,0,Inputs!L231*Inputs!L124*Inputs!H40*Inputs!D13*'GM Alloc Factors'!J14/('(Other Computations)'!J186+'(Other Computations)'!J199))</f>
        <v>0</v>
      </c>
      <c r="K1614" s="43">
        <f t="shared" ref="K1614:K1624" si="283">SUM(G1614:J1614)</f>
        <v>0</v>
      </c>
    </row>
    <row r="1615" spans="1:11" ht="12.75" customHeight="1">
      <c r="A1615" s="61" t="str">
        <f>"         "&amp;Labels!B70</f>
        <v xml:space="preserve">         Customer 2</v>
      </c>
      <c r="B1615" s="76">
        <f>IF('(Other Computations)'!B187=0,0,Inputs!D232*Inputs!D125*Inputs!H41*Inputs!D13*'GM Alloc Factors'!B14/('(Other Computations)'!B187+'(Other Computations)'!B200))</f>
        <v>0</v>
      </c>
      <c r="C1615" s="76">
        <f>IF('(Other Computations)'!C187=0,0,Inputs!E232*Inputs!E125*Inputs!H41*Inputs!D13*'GM Alloc Factors'!C14/('(Other Computations)'!C187+'(Other Computations)'!C200))</f>
        <v>0</v>
      </c>
      <c r="D1615" s="76">
        <f>IF('(Other Computations)'!D187=0,0,Inputs!F232*Inputs!F125*Inputs!H41*Inputs!D13*'GM Alloc Factors'!D14/('(Other Computations)'!D187+'(Other Computations)'!D200))</f>
        <v>0</v>
      </c>
      <c r="E1615" s="76">
        <f>IF('(Other Computations)'!E187=0,0,Inputs!G232*Inputs!G125*Inputs!H41*Inputs!D13*'GM Alloc Factors'!E14/('(Other Computations)'!E187+'(Other Computations)'!E200))</f>
        <v>0</v>
      </c>
      <c r="F1615" s="43">
        <f t="shared" si="282"/>
        <v>0</v>
      </c>
      <c r="G1615" s="76">
        <f>IF('(Other Computations)'!G187=0,0,Inputs!I232*Inputs!I125*Inputs!H41*Inputs!D13*'GM Alloc Factors'!G14/('(Other Computations)'!G187+'(Other Computations)'!G200))</f>
        <v>0</v>
      </c>
      <c r="H1615" s="76">
        <f>IF('(Other Computations)'!H187=0,0,Inputs!J232*Inputs!J125*Inputs!H41*Inputs!D13*'GM Alloc Factors'!H14/('(Other Computations)'!H187+'(Other Computations)'!H200))</f>
        <v>0</v>
      </c>
      <c r="I1615" s="76">
        <f>IF('(Other Computations)'!I187=0,0,Inputs!K232*Inputs!K125*Inputs!H41*Inputs!D13*'GM Alloc Factors'!I14/('(Other Computations)'!I187+'(Other Computations)'!I200))</f>
        <v>0</v>
      </c>
      <c r="J1615" s="76">
        <f>IF('(Other Computations)'!J187=0,0,Inputs!L232*Inputs!L125*Inputs!H41*Inputs!D13*'GM Alloc Factors'!J14/('(Other Computations)'!J187+'(Other Computations)'!J200))</f>
        <v>0</v>
      </c>
      <c r="K1615" s="43">
        <f t="shared" si="283"/>
        <v>0</v>
      </c>
    </row>
    <row r="1616" spans="1:11" ht="12.75" customHeight="1">
      <c r="A1616" s="61" t="str">
        <f>"         "&amp;Labels!B71</f>
        <v xml:space="preserve">         Customer 3</v>
      </c>
      <c r="B1616" s="76">
        <f>IF('(Other Computations)'!B188=0,0,Inputs!D233*Inputs!D126*Inputs!H42*Inputs!D13*'GM Alloc Factors'!B14/('(Other Computations)'!B188+'(Other Computations)'!B201))</f>
        <v>0</v>
      </c>
      <c r="C1616" s="76">
        <f>IF('(Other Computations)'!C188=0,0,Inputs!E233*Inputs!E126*Inputs!H42*Inputs!D13*'GM Alloc Factors'!C14/('(Other Computations)'!C188+'(Other Computations)'!C201))</f>
        <v>0</v>
      </c>
      <c r="D1616" s="76">
        <f>IF('(Other Computations)'!D188=0,0,Inputs!F233*Inputs!F126*Inputs!H42*Inputs!D13*'GM Alloc Factors'!D14/('(Other Computations)'!D188+'(Other Computations)'!D201))</f>
        <v>0</v>
      </c>
      <c r="E1616" s="76">
        <f>IF('(Other Computations)'!E188=0,0,Inputs!G233*Inputs!G126*Inputs!H42*Inputs!D13*'GM Alloc Factors'!E14/('(Other Computations)'!E188+'(Other Computations)'!E201))</f>
        <v>0</v>
      </c>
      <c r="F1616" s="43">
        <f t="shared" si="282"/>
        <v>0</v>
      </c>
      <c r="G1616" s="76">
        <f>IF('(Other Computations)'!G188=0,0,Inputs!I233*Inputs!I126*Inputs!H42*Inputs!D13*'GM Alloc Factors'!G14/('(Other Computations)'!G188+'(Other Computations)'!G201))</f>
        <v>0</v>
      </c>
      <c r="H1616" s="76">
        <f>IF('(Other Computations)'!H188=0,0,Inputs!J233*Inputs!J126*Inputs!H42*Inputs!D13*'GM Alloc Factors'!H14/('(Other Computations)'!H188+'(Other Computations)'!H201))</f>
        <v>0</v>
      </c>
      <c r="I1616" s="76">
        <f>IF('(Other Computations)'!I188=0,0,Inputs!K233*Inputs!K126*Inputs!H42*Inputs!D13*'GM Alloc Factors'!I14/('(Other Computations)'!I188+'(Other Computations)'!I201))</f>
        <v>0</v>
      </c>
      <c r="J1616" s="76">
        <f>IF('(Other Computations)'!J188=0,0,Inputs!L233*Inputs!L126*Inputs!H42*Inputs!D13*'GM Alloc Factors'!J14/('(Other Computations)'!J188+'(Other Computations)'!J201))</f>
        <v>0</v>
      </c>
      <c r="K1616" s="43">
        <f t="shared" si="283"/>
        <v>0</v>
      </c>
    </row>
    <row r="1617" spans="1:11" ht="12.75" customHeight="1">
      <c r="A1617" s="61" t="str">
        <f>"         "&amp;Labels!B72</f>
        <v xml:space="preserve">         Customer 4</v>
      </c>
      <c r="B1617" s="76">
        <f>IF('(Other Computations)'!B189=0,0,Inputs!D234*Inputs!D127*Inputs!H43*Inputs!D13*'GM Alloc Factors'!B14/('(Other Computations)'!B189+'(Other Computations)'!B202))</f>
        <v>0</v>
      </c>
      <c r="C1617" s="76">
        <f>IF('(Other Computations)'!C189=0,0,Inputs!E234*Inputs!E127*Inputs!H43*Inputs!D13*'GM Alloc Factors'!C14/('(Other Computations)'!C189+'(Other Computations)'!C202))</f>
        <v>0</v>
      </c>
      <c r="D1617" s="76">
        <f>IF('(Other Computations)'!D189=0,0,Inputs!F234*Inputs!F127*Inputs!H43*Inputs!D13*'GM Alloc Factors'!D14/('(Other Computations)'!D189+'(Other Computations)'!D202))</f>
        <v>0</v>
      </c>
      <c r="E1617" s="76">
        <f>IF('(Other Computations)'!E189=0,0,Inputs!G234*Inputs!G127*Inputs!H43*Inputs!D13*'GM Alloc Factors'!E14/('(Other Computations)'!E189+'(Other Computations)'!E202))</f>
        <v>0</v>
      </c>
      <c r="F1617" s="43">
        <f t="shared" si="282"/>
        <v>0</v>
      </c>
      <c r="G1617" s="76">
        <f>IF('(Other Computations)'!G189=0,0,Inputs!I234*Inputs!I127*Inputs!H43*Inputs!D13*'GM Alloc Factors'!G14/('(Other Computations)'!G189+'(Other Computations)'!G202))</f>
        <v>0</v>
      </c>
      <c r="H1617" s="76">
        <f>IF('(Other Computations)'!H189=0,0,Inputs!J234*Inputs!J127*Inputs!H43*Inputs!D13*'GM Alloc Factors'!H14/('(Other Computations)'!H189+'(Other Computations)'!H202))</f>
        <v>0</v>
      </c>
      <c r="I1617" s="76">
        <f>IF('(Other Computations)'!I189=0,0,Inputs!K234*Inputs!K127*Inputs!H43*Inputs!D13*'GM Alloc Factors'!I14/('(Other Computations)'!I189+'(Other Computations)'!I202))</f>
        <v>0</v>
      </c>
      <c r="J1617" s="76">
        <f>IF('(Other Computations)'!J189=0,0,Inputs!L234*Inputs!L127*Inputs!H43*Inputs!D13*'GM Alloc Factors'!J14/('(Other Computations)'!J189+'(Other Computations)'!J202))</f>
        <v>0</v>
      </c>
      <c r="K1617" s="43">
        <f t="shared" si="283"/>
        <v>0</v>
      </c>
    </row>
    <row r="1618" spans="1:11" ht="12.75" customHeight="1">
      <c r="A1618" s="61" t="str">
        <f>"         "&amp;Labels!B73</f>
        <v xml:space="preserve">         Customer 5</v>
      </c>
      <c r="B1618" s="76">
        <f>IF('(Other Computations)'!B190=0,0,Inputs!D235*Inputs!D128*Inputs!H44*Inputs!D13*'GM Alloc Factors'!B14/('(Other Computations)'!B190+'(Other Computations)'!B203))</f>
        <v>0</v>
      </c>
      <c r="C1618" s="76">
        <f>IF('(Other Computations)'!C190=0,0,Inputs!E235*Inputs!E128*Inputs!H44*Inputs!D13*'GM Alloc Factors'!C14/('(Other Computations)'!C190+'(Other Computations)'!C203))</f>
        <v>0</v>
      </c>
      <c r="D1618" s="76">
        <f>IF('(Other Computations)'!D190=0,0,Inputs!F235*Inputs!F128*Inputs!H44*Inputs!D13*'GM Alloc Factors'!D14/('(Other Computations)'!D190+'(Other Computations)'!D203))</f>
        <v>0</v>
      </c>
      <c r="E1618" s="76">
        <f>IF('(Other Computations)'!E190=0,0,Inputs!G235*Inputs!G128*Inputs!H44*Inputs!D13*'GM Alloc Factors'!E14/('(Other Computations)'!E190+'(Other Computations)'!E203))</f>
        <v>0</v>
      </c>
      <c r="F1618" s="43">
        <f t="shared" si="282"/>
        <v>0</v>
      </c>
      <c r="G1618" s="76">
        <f>IF('(Other Computations)'!G190=0,0,Inputs!I235*Inputs!I128*Inputs!H44*Inputs!D13*'GM Alloc Factors'!G14/('(Other Computations)'!G190+'(Other Computations)'!G203))</f>
        <v>0</v>
      </c>
      <c r="H1618" s="76">
        <f>IF('(Other Computations)'!H190=0,0,Inputs!J235*Inputs!J128*Inputs!H44*Inputs!D13*'GM Alloc Factors'!H14/('(Other Computations)'!H190+'(Other Computations)'!H203))</f>
        <v>0</v>
      </c>
      <c r="I1618" s="76">
        <f>IF('(Other Computations)'!I190=0,0,Inputs!K235*Inputs!K128*Inputs!H44*Inputs!D13*'GM Alloc Factors'!I14/('(Other Computations)'!I190+'(Other Computations)'!I203))</f>
        <v>0</v>
      </c>
      <c r="J1618" s="76">
        <f>IF('(Other Computations)'!J190=0,0,Inputs!L235*Inputs!L128*Inputs!H44*Inputs!D13*'GM Alloc Factors'!J14/('(Other Computations)'!J190+'(Other Computations)'!J203))</f>
        <v>0</v>
      </c>
      <c r="K1618" s="43">
        <f t="shared" si="283"/>
        <v>0</v>
      </c>
    </row>
    <row r="1619" spans="1:11" ht="12.75" customHeight="1">
      <c r="A1619" s="61" t="str">
        <f>"         "&amp;Labels!B74</f>
        <v xml:space="preserve">         Customer 6</v>
      </c>
      <c r="B1619" s="76">
        <f>IF('(Other Computations)'!B191=0,0,Inputs!D236*Inputs!D129*Inputs!H45*Inputs!D13*'GM Alloc Factors'!B14/('(Other Computations)'!B191+'(Other Computations)'!B204))</f>
        <v>0</v>
      </c>
      <c r="C1619" s="76">
        <f>IF('(Other Computations)'!C191=0,0,Inputs!E236*Inputs!E129*Inputs!H45*Inputs!D13*'GM Alloc Factors'!C14/('(Other Computations)'!C191+'(Other Computations)'!C204))</f>
        <v>0</v>
      </c>
      <c r="D1619" s="76">
        <f>IF('(Other Computations)'!D191=0,0,Inputs!F236*Inputs!F129*Inputs!H45*Inputs!D13*'GM Alloc Factors'!D14/('(Other Computations)'!D191+'(Other Computations)'!D204))</f>
        <v>0</v>
      </c>
      <c r="E1619" s="76">
        <f>IF('(Other Computations)'!E191=0,0,Inputs!G236*Inputs!G129*Inputs!H45*Inputs!D13*'GM Alloc Factors'!E14/('(Other Computations)'!E191+'(Other Computations)'!E204))</f>
        <v>0</v>
      </c>
      <c r="F1619" s="43">
        <f t="shared" si="282"/>
        <v>0</v>
      </c>
      <c r="G1619" s="76">
        <f>IF('(Other Computations)'!G191=0,0,Inputs!I236*Inputs!I129*Inputs!H45*Inputs!D13*'GM Alloc Factors'!G14/('(Other Computations)'!G191+'(Other Computations)'!G204))</f>
        <v>0</v>
      </c>
      <c r="H1619" s="76">
        <f>IF('(Other Computations)'!H191=0,0,Inputs!J236*Inputs!J129*Inputs!H45*Inputs!D13*'GM Alloc Factors'!H14/('(Other Computations)'!H191+'(Other Computations)'!H204))</f>
        <v>0</v>
      </c>
      <c r="I1619" s="76">
        <f>IF('(Other Computations)'!I191=0,0,Inputs!K236*Inputs!K129*Inputs!H45*Inputs!D13*'GM Alloc Factors'!I14/('(Other Computations)'!I191+'(Other Computations)'!I204))</f>
        <v>0</v>
      </c>
      <c r="J1619" s="76">
        <f>IF('(Other Computations)'!J191=0,0,Inputs!L236*Inputs!L129*Inputs!H45*Inputs!D13*'GM Alloc Factors'!J14/('(Other Computations)'!J191+'(Other Computations)'!J204))</f>
        <v>0</v>
      </c>
      <c r="K1619" s="43">
        <f t="shared" si="283"/>
        <v>0</v>
      </c>
    </row>
    <row r="1620" spans="1:11" ht="12.75" customHeight="1">
      <c r="A1620" s="61" t="str">
        <f>"         "&amp;Labels!B75</f>
        <v xml:space="preserve">         Customer 7</v>
      </c>
      <c r="B1620" s="76">
        <f>IF('(Other Computations)'!B192=0,0,Inputs!D237*Inputs!D130*Inputs!H46*Inputs!D13*'GM Alloc Factors'!B14/('(Other Computations)'!B192+'(Other Computations)'!B205))</f>
        <v>0</v>
      </c>
      <c r="C1620" s="76">
        <f>IF('(Other Computations)'!C192=0,0,Inputs!E237*Inputs!E130*Inputs!H46*Inputs!D13*'GM Alloc Factors'!C14/('(Other Computations)'!C192+'(Other Computations)'!C205))</f>
        <v>0</v>
      </c>
      <c r="D1620" s="76">
        <f>IF('(Other Computations)'!D192=0,0,Inputs!F237*Inputs!F130*Inputs!H46*Inputs!D13*'GM Alloc Factors'!D14/('(Other Computations)'!D192+'(Other Computations)'!D205))</f>
        <v>0</v>
      </c>
      <c r="E1620" s="76">
        <f>IF('(Other Computations)'!E192=0,0,Inputs!G237*Inputs!G130*Inputs!H46*Inputs!D13*'GM Alloc Factors'!E14/('(Other Computations)'!E192+'(Other Computations)'!E205))</f>
        <v>0</v>
      </c>
      <c r="F1620" s="43">
        <f t="shared" si="282"/>
        <v>0</v>
      </c>
      <c r="G1620" s="76">
        <f>IF('(Other Computations)'!G192=0,0,Inputs!I237*Inputs!I130*Inputs!H46*Inputs!D13*'GM Alloc Factors'!G14/('(Other Computations)'!G192+'(Other Computations)'!G205))</f>
        <v>0</v>
      </c>
      <c r="H1620" s="76">
        <f>IF('(Other Computations)'!H192=0,0,Inputs!J237*Inputs!J130*Inputs!H46*Inputs!D13*'GM Alloc Factors'!H14/('(Other Computations)'!H192+'(Other Computations)'!H205))</f>
        <v>0</v>
      </c>
      <c r="I1620" s="76">
        <f>IF('(Other Computations)'!I192=0,0,Inputs!K237*Inputs!K130*Inputs!H46*Inputs!D13*'GM Alloc Factors'!I14/('(Other Computations)'!I192+'(Other Computations)'!I205))</f>
        <v>0</v>
      </c>
      <c r="J1620" s="76">
        <f>IF('(Other Computations)'!J192=0,0,Inputs!L237*Inputs!L130*Inputs!H46*Inputs!D13*'GM Alloc Factors'!J14/('(Other Computations)'!J192+'(Other Computations)'!J205))</f>
        <v>0</v>
      </c>
      <c r="K1620" s="43">
        <f t="shared" si="283"/>
        <v>0</v>
      </c>
    </row>
    <row r="1621" spans="1:11" ht="12.75" customHeight="1">
      <c r="A1621" s="61" t="str">
        <f>"         "&amp;Labels!B76</f>
        <v xml:space="preserve">         Customer 8</v>
      </c>
      <c r="B1621" s="76">
        <f>IF('(Other Computations)'!B193=0,0,Inputs!D238*Inputs!D131*Inputs!H47*Inputs!D13*'GM Alloc Factors'!B14/('(Other Computations)'!B193+'(Other Computations)'!B206))</f>
        <v>0</v>
      </c>
      <c r="C1621" s="76">
        <f>IF('(Other Computations)'!C193=0,0,Inputs!E238*Inputs!E131*Inputs!H47*Inputs!D13*'GM Alloc Factors'!C14/('(Other Computations)'!C193+'(Other Computations)'!C206))</f>
        <v>0</v>
      </c>
      <c r="D1621" s="76">
        <f>IF('(Other Computations)'!D193=0,0,Inputs!F238*Inputs!F131*Inputs!H47*Inputs!D13*'GM Alloc Factors'!D14/('(Other Computations)'!D193+'(Other Computations)'!D206))</f>
        <v>0</v>
      </c>
      <c r="E1621" s="76">
        <f>IF('(Other Computations)'!E193=0,0,Inputs!G238*Inputs!G131*Inputs!H47*Inputs!D13*'GM Alloc Factors'!E14/('(Other Computations)'!E193+'(Other Computations)'!E206))</f>
        <v>0</v>
      </c>
      <c r="F1621" s="43">
        <f t="shared" si="282"/>
        <v>0</v>
      </c>
      <c r="G1621" s="76">
        <f>IF('(Other Computations)'!G193=0,0,Inputs!I238*Inputs!I131*Inputs!H47*Inputs!D13*'GM Alloc Factors'!G14/('(Other Computations)'!G193+'(Other Computations)'!G206))</f>
        <v>0</v>
      </c>
      <c r="H1621" s="76">
        <f>IF('(Other Computations)'!H193=0,0,Inputs!J238*Inputs!J131*Inputs!H47*Inputs!D13*'GM Alloc Factors'!H14/('(Other Computations)'!H193+'(Other Computations)'!H206))</f>
        <v>0</v>
      </c>
      <c r="I1621" s="76">
        <f>IF('(Other Computations)'!I193=0,0,Inputs!K238*Inputs!K131*Inputs!H47*Inputs!D13*'GM Alloc Factors'!I14/('(Other Computations)'!I193+'(Other Computations)'!I206))</f>
        <v>0</v>
      </c>
      <c r="J1621" s="76">
        <f>IF('(Other Computations)'!J193=0,0,Inputs!L238*Inputs!L131*Inputs!H47*Inputs!D13*'GM Alloc Factors'!J14/('(Other Computations)'!J193+'(Other Computations)'!J206))</f>
        <v>0</v>
      </c>
      <c r="K1621" s="43">
        <f t="shared" si="283"/>
        <v>0</v>
      </c>
    </row>
    <row r="1622" spans="1:11" ht="12.75" customHeight="1">
      <c r="A1622" s="61" t="str">
        <f>"         "&amp;Labels!B77</f>
        <v xml:space="preserve">         Customer 9</v>
      </c>
      <c r="B1622" s="76">
        <f>IF('(Other Computations)'!B194=0,0,Inputs!D239*Inputs!D132*Inputs!H48*Inputs!D13*'GM Alloc Factors'!B14/('(Other Computations)'!B194+'(Other Computations)'!B207))</f>
        <v>0</v>
      </c>
      <c r="C1622" s="76">
        <f>IF('(Other Computations)'!C194=0,0,Inputs!E239*Inputs!E132*Inputs!H48*Inputs!D13*'GM Alloc Factors'!C14/('(Other Computations)'!C194+'(Other Computations)'!C207))</f>
        <v>0</v>
      </c>
      <c r="D1622" s="76">
        <f>IF('(Other Computations)'!D194=0,0,Inputs!F239*Inputs!F132*Inputs!H48*Inputs!D13*'GM Alloc Factors'!D14/('(Other Computations)'!D194+'(Other Computations)'!D207))</f>
        <v>0</v>
      </c>
      <c r="E1622" s="76">
        <f>IF('(Other Computations)'!E194=0,0,Inputs!G239*Inputs!G132*Inputs!H48*Inputs!D13*'GM Alloc Factors'!E14/('(Other Computations)'!E194+'(Other Computations)'!E207))</f>
        <v>0</v>
      </c>
      <c r="F1622" s="43">
        <f t="shared" si="282"/>
        <v>0</v>
      </c>
      <c r="G1622" s="76">
        <f>IF('(Other Computations)'!G194=0,0,Inputs!I239*Inputs!I132*Inputs!H48*Inputs!D13*'GM Alloc Factors'!G14/('(Other Computations)'!G194+'(Other Computations)'!G207))</f>
        <v>0</v>
      </c>
      <c r="H1622" s="76">
        <f>IF('(Other Computations)'!H194=0,0,Inputs!J239*Inputs!J132*Inputs!H48*Inputs!D13*'GM Alloc Factors'!H14/('(Other Computations)'!H194+'(Other Computations)'!H207))</f>
        <v>0</v>
      </c>
      <c r="I1622" s="76">
        <f>IF('(Other Computations)'!I194=0,0,Inputs!K239*Inputs!K132*Inputs!H48*Inputs!D13*'GM Alloc Factors'!I14/('(Other Computations)'!I194+'(Other Computations)'!I207))</f>
        <v>0</v>
      </c>
      <c r="J1622" s="76">
        <f>IF('(Other Computations)'!J194=0,0,Inputs!L239*Inputs!L132*Inputs!H48*Inputs!D13*'GM Alloc Factors'!J14/('(Other Computations)'!J194+'(Other Computations)'!J207))</f>
        <v>0</v>
      </c>
      <c r="K1622" s="43">
        <f t="shared" si="283"/>
        <v>0</v>
      </c>
    </row>
    <row r="1623" spans="1:11" ht="12.75" customHeight="1">
      <c r="A1623" s="61" t="str">
        <f>"         "&amp;Labels!B78</f>
        <v xml:space="preserve">         Customer 10</v>
      </c>
      <c r="B1623" s="76">
        <f>IF('(Other Computations)'!B195=0,0,Inputs!D240*Inputs!D133*Inputs!H49*Inputs!D13*'GM Alloc Factors'!B14/('(Other Computations)'!B195+'(Other Computations)'!B208))</f>
        <v>0</v>
      </c>
      <c r="C1623" s="76">
        <f>IF('(Other Computations)'!C195=0,0,Inputs!E240*Inputs!E133*Inputs!H49*Inputs!D13*'GM Alloc Factors'!C14/('(Other Computations)'!C195+'(Other Computations)'!C208))</f>
        <v>0</v>
      </c>
      <c r="D1623" s="76">
        <f>IF('(Other Computations)'!D195=0,0,Inputs!F240*Inputs!F133*Inputs!H49*Inputs!D13*'GM Alloc Factors'!D14/('(Other Computations)'!D195+'(Other Computations)'!D208))</f>
        <v>0</v>
      </c>
      <c r="E1623" s="76">
        <f>IF('(Other Computations)'!E195=0,0,Inputs!G240*Inputs!G133*Inputs!H49*Inputs!D13*'GM Alloc Factors'!E14/('(Other Computations)'!E195+'(Other Computations)'!E208))</f>
        <v>0</v>
      </c>
      <c r="F1623" s="43">
        <f t="shared" si="282"/>
        <v>0</v>
      </c>
      <c r="G1623" s="76">
        <f>IF('(Other Computations)'!G195=0,0,Inputs!I240*Inputs!I133*Inputs!H49*Inputs!D13*'GM Alloc Factors'!G14/('(Other Computations)'!G195+'(Other Computations)'!G208))</f>
        <v>0</v>
      </c>
      <c r="H1623" s="76">
        <f>IF('(Other Computations)'!H195=0,0,Inputs!J240*Inputs!J133*Inputs!H49*Inputs!D13*'GM Alloc Factors'!H14/('(Other Computations)'!H195+'(Other Computations)'!H208))</f>
        <v>0</v>
      </c>
      <c r="I1623" s="76">
        <f>IF('(Other Computations)'!I195=0,0,Inputs!K240*Inputs!K133*Inputs!H49*Inputs!D13*'GM Alloc Factors'!I14/('(Other Computations)'!I195+'(Other Computations)'!I208))</f>
        <v>0</v>
      </c>
      <c r="J1623" s="76">
        <f>IF('(Other Computations)'!J195=0,0,Inputs!L240*Inputs!L133*Inputs!H49*Inputs!D13*'GM Alloc Factors'!J14/('(Other Computations)'!J195+'(Other Computations)'!J208))</f>
        <v>0</v>
      </c>
      <c r="K1623" s="43">
        <f t="shared" si="283"/>
        <v>0</v>
      </c>
    </row>
    <row r="1624" spans="1:11" ht="12.75" customHeight="1">
      <c r="A1624" s="61" t="str">
        <f>"         "&amp;Labels!C68</f>
        <v xml:space="preserve">         Total</v>
      </c>
      <c r="B1624" s="84">
        <f>SUM(B1614:B1623)</f>
        <v>0</v>
      </c>
      <c r="C1624" s="84">
        <f>SUM(C1614:C1623)</f>
        <v>0</v>
      </c>
      <c r="D1624" s="84">
        <f>SUM(D1614:D1623)</f>
        <v>0</v>
      </c>
      <c r="E1624" s="84">
        <f>SUM(E1614:E1623)</f>
        <v>0</v>
      </c>
      <c r="F1624" s="43">
        <f t="shared" si="282"/>
        <v>0</v>
      </c>
      <c r="G1624" s="84">
        <f>SUM(G1614:G1623)</f>
        <v>0</v>
      </c>
      <c r="H1624" s="84">
        <f>SUM(H1614:H1623)</f>
        <v>0</v>
      </c>
      <c r="I1624" s="84">
        <f>SUM(I1614:I1623)</f>
        <v>0</v>
      </c>
      <c r="J1624" s="84">
        <f>SUM(J1614:J1623)</f>
        <v>0</v>
      </c>
      <c r="K1624" s="43">
        <f t="shared" si="283"/>
        <v>0</v>
      </c>
    </row>
    <row r="1625" spans="1:11" ht="12.75" customHeight="1">
      <c r="A1625" s="61" t="str">
        <f>"      "&amp;Labels!B90</f>
        <v xml:space="preserve">      Q 6</v>
      </c>
      <c r="B1625" s="84"/>
      <c r="C1625" s="84"/>
      <c r="D1625" s="84"/>
      <c r="E1625" s="84"/>
      <c r="F1625" s="43"/>
      <c r="G1625" s="84"/>
      <c r="H1625" s="84"/>
      <c r="I1625" s="84"/>
      <c r="J1625" s="84"/>
      <c r="K1625" s="43"/>
    </row>
    <row r="1626" spans="1:11" ht="12.75" customHeight="1">
      <c r="A1626" s="61" t="str">
        <f>"         "&amp;Labels!B69</f>
        <v xml:space="preserve">         Customer 1</v>
      </c>
      <c r="B1626" s="76">
        <f>IF('(Other Computations)'!B186=0,0,Inputs!D231*Inputs!D124*Inputs!I40*Inputs!D13*'GM Alloc Factors'!B15/('(Other Computations)'!B186+'(Other Computations)'!B199))</f>
        <v>0</v>
      </c>
      <c r="C1626" s="76">
        <f>IF('(Other Computations)'!C186=0,0,Inputs!E231*Inputs!E124*Inputs!I40*Inputs!D13*'GM Alloc Factors'!C15/('(Other Computations)'!C186+'(Other Computations)'!C199))</f>
        <v>0</v>
      </c>
      <c r="D1626" s="76">
        <f>IF('(Other Computations)'!D186=0,0,Inputs!F231*Inputs!F124*Inputs!I40*Inputs!D13*'GM Alloc Factors'!D15/('(Other Computations)'!D186+'(Other Computations)'!D199))</f>
        <v>0</v>
      </c>
      <c r="E1626" s="76">
        <f>IF('(Other Computations)'!E186=0,0,Inputs!G231*Inputs!G124*Inputs!I40*Inputs!D13*'GM Alloc Factors'!E15/('(Other Computations)'!E186+'(Other Computations)'!E199))</f>
        <v>0</v>
      </c>
      <c r="F1626" s="43">
        <f t="shared" ref="F1626:F1636" si="284">SUM(B1626:E1626)</f>
        <v>0</v>
      </c>
      <c r="G1626" s="76">
        <f>IF('(Other Computations)'!G186=0,0,Inputs!I231*Inputs!I124*Inputs!I40*Inputs!D13*'GM Alloc Factors'!G15/('(Other Computations)'!G186+'(Other Computations)'!G199))</f>
        <v>0</v>
      </c>
      <c r="H1626" s="76">
        <f>IF('(Other Computations)'!H186=0,0,Inputs!J231*Inputs!J124*Inputs!I40*Inputs!D13*'GM Alloc Factors'!H15/('(Other Computations)'!H186+'(Other Computations)'!H199))</f>
        <v>0</v>
      </c>
      <c r="I1626" s="76">
        <f>IF('(Other Computations)'!I186=0,0,Inputs!K231*Inputs!K124*Inputs!I40*Inputs!D13*'GM Alloc Factors'!I15/('(Other Computations)'!I186+'(Other Computations)'!I199))</f>
        <v>0</v>
      </c>
      <c r="J1626" s="76">
        <f>IF('(Other Computations)'!J186=0,0,Inputs!L231*Inputs!L124*Inputs!I40*Inputs!D13*'GM Alloc Factors'!J15/('(Other Computations)'!J186+'(Other Computations)'!J199))</f>
        <v>0</v>
      </c>
      <c r="K1626" s="43">
        <f t="shared" ref="K1626:K1636" si="285">SUM(G1626:J1626)</f>
        <v>0</v>
      </c>
    </row>
    <row r="1627" spans="1:11" ht="12.75" customHeight="1">
      <c r="A1627" s="61" t="str">
        <f>"         "&amp;Labels!B70</f>
        <v xml:space="preserve">         Customer 2</v>
      </c>
      <c r="B1627" s="76">
        <f>IF('(Other Computations)'!B187=0,0,Inputs!D232*Inputs!D125*Inputs!I41*Inputs!D13*'GM Alloc Factors'!B15/('(Other Computations)'!B187+'(Other Computations)'!B200))</f>
        <v>0</v>
      </c>
      <c r="C1627" s="76">
        <f>IF('(Other Computations)'!C187=0,0,Inputs!E232*Inputs!E125*Inputs!I41*Inputs!D13*'GM Alloc Factors'!C15/('(Other Computations)'!C187+'(Other Computations)'!C200))</f>
        <v>0</v>
      </c>
      <c r="D1627" s="76">
        <f>IF('(Other Computations)'!D187=0,0,Inputs!F232*Inputs!F125*Inputs!I41*Inputs!D13*'GM Alloc Factors'!D15/('(Other Computations)'!D187+'(Other Computations)'!D200))</f>
        <v>0</v>
      </c>
      <c r="E1627" s="76">
        <f>IF('(Other Computations)'!E187=0,0,Inputs!G232*Inputs!G125*Inputs!I41*Inputs!D13*'GM Alloc Factors'!E15/('(Other Computations)'!E187+'(Other Computations)'!E200))</f>
        <v>0</v>
      </c>
      <c r="F1627" s="43">
        <f t="shared" si="284"/>
        <v>0</v>
      </c>
      <c r="G1627" s="76">
        <f>IF('(Other Computations)'!G187=0,0,Inputs!I232*Inputs!I125*Inputs!I41*Inputs!D13*'GM Alloc Factors'!G15/('(Other Computations)'!G187+'(Other Computations)'!G200))</f>
        <v>0</v>
      </c>
      <c r="H1627" s="76">
        <f>IF('(Other Computations)'!H187=0,0,Inputs!J232*Inputs!J125*Inputs!I41*Inputs!D13*'GM Alloc Factors'!H15/('(Other Computations)'!H187+'(Other Computations)'!H200))</f>
        <v>0</v>
      </c>
      <c r="I1627" s="76">
        <f>IF('(Other Computations)'!I187=0,0,Inputs!K232*Inputs!K125*Inputs!I41*Inputs!D13*'GM Alloc Factors'!I15/('(Other Computations)'!I187+'(Other Computations)'!I200))</f>
        <v>0</v>
      </c>
      <c r="J1627" s="76">
        <f>IF('(Other Computations)'!J187=0,0,Inputs!L232*Inputs!L125*Inputs!I41*Inputs!D13*'GM Alloc Factors'!J15/('(Other Computations)'!J187+'(Other Computations)'!J200))</f>
        <v>0</v>
      </c>
      <c r="K1627" s="43">
        <f t="shared" si="285"/>
        <v>0</v>
      </c>
    </row>
    <row r="1628" spans="1:11" ht="12.75" customHeight="1">
      <c r="A1628" s="61" t="str">
        <f>"         "&amp;Labels!B71</f>
        <v xml:space="preserve">         Customer 3</v>
      </c>
      <c r="B1628" s="76">
        <f>IF('(Other Computations)'!B188=0,0,Inputs!D233*Inputs!D126*Inputs!I42*Inputs!D13*'GM Alloc Factors'!B15/('(Other Computations)'!B188+'(Other Computations)'!B201))</f>
        <v>0</v>
      </c>
      <c r="C1628" s="76">
        <f>IF('(Other Computations)'!C188=0,0,Inputs!E233*Inputs!E126*Inputs!I42*Inputs!D13*'GM Alloc Factors'!C15/('(Other Computations)'!C188+'(Other Computations)'!C201))</f>
        <v>0</v>
      </c>
      <c r="D1628" s="76">
        <f>IF('(Other Computations)'!D188=0,0,Inputs!F233*Inputs!F126*Inputs!I42*Inputs!D13*'GM Alloc Factors'!D15/('(Other Computations)'!D188+'(Other Computations)'!D201))</f>
        <v>0</v>
      </c>
      <c r="E1628" s="76">
        <f>IF('(Other Computations)'!E188=0,0,Inputs!G233*Inputs!G126*Inputs!I42*Inputs!D13*'GM Alloc Factors'!E15/('(Other Computations)'!E188+'(Other Computations)'!E201))</f>
        <v>0</v>
      </c>
      <c r="F1628" s="43">
        <f t="shared" si="284"/>
        <v>0</v>
      </c>
      <c r="G1628" s="76">
        <f>IF('(Other Computations)'!G188=0,0,Inputs!I233*Inputs!I126*Inputs!I42*Inputs!D13*'GM Alloc Factors'!G15/('(Other Computations)'!G188+'(Other Computations)'!G201))</f>
        <v>0</v>
      </c>
      <c r="H1628" s="76">
        <f>IF('(Other Computations)'!H188=0,0,Inputs!J233*Inputs!J126*Inputs!I42*Inputs!D13*'GM Alloc Factors'!H15/('(Other Computations)'!H188+'(Other Computations)'!H201))</f>
        <v>0</v>
      </c>
      <c r="I1628" s="76">
        <f>IF('(Other Computations)'!I188=0,0,Inputs!K233*Inputs!K126*Inputs!I42*Inputs!D13*'GM Alloc Factors'!I15/('(Other Computations)'!I188+'(Other Computations)'!I201))</f>
        <v>0</v>
      </c>
      <c r="J1628" s="76">
        <f>IF('(Other Computations)'!J188=0,0,Inputs!L233*Inputs!L126*Inputs!I42*Inputs!D13*'GM Alloc Factors'!J15/('(Other Computations)'!J188+'(Other Computations)'!J201))</f>
        <v>0</v>
      </c>
      <c r="K1628" s="43">
        <f t="shared" si="285"/>
        <v>0</v>
      </c>
    </row>
    <row r="1629" spans="1:11" ht="12.75" customHeight="1">
      <c r="A1629" s="61" t="str">
        <f>"         "&amp;Labels!B72</f>
        <v xml:space="preserve">         Customer 4</v>
      </c>
      <c r="B1629" s="76">
        <f>IF('(Other Computations)'!B189=0,0,Inputs!D234*Inputs!D127*Inputs!I43*Inputs!D13*'GM Alloc Factors'!B15/('(Other Computations)'!B189+'(Other Computations)'!B202))</f>
        <v>0</v>
      </c>
      <c r="C1629" s="76">
        <f>IF('(Other Computations)'!C189=0,0,Inputs!E234*Inputs!E127*Inputs!I43*Inputs!D13*'GM Alloc Factors'!C15/('(Other Computations)'!C189+'(Other Computations)'!C202))</f>
        <v>0</v>
      </c>
      <c r="D1629" s="76">
        <f>IF('(Other Computations)'!D189=0,0,Inputs!F234*Inputs!F127*Inputs!I43*Inputs!D13*'GM Alloc Factors'!D15/('(Other Computations)'!D189+'(Other Computations)'!D202))</f>
        <v>0</v>
      </c>
      <c r="E1629" s="76">
        <f>IF('(Other Computations)'!E189=0,0,Inputs!G234*Inputs!G127*Inputs!I43*Inputs!D13*'GM Alloc Factors'!E15/('(Other Computations)'!E189+'(Other Computations)'!E202))</f>
        <v>0</v>
      </c>
      <c r="F1629" s="43">
        <f t="shared" si="284"/>
        <v>0</v>
      </c>
      <c r="G1629" s="76">
        <f>IF('(Other Computations)'!G189=0,0,Inputs!I234*Inputs!I127*Inputs!I43*Inputs!D13*'GM Alloc Factors'!G15/('(Other Computations)'!G189+'(Other Computations)'!G202))</f>
        <v>0</v>
      </c>
      <c r="H1629" s="76">
        <f>IF('(Other Computations)'!H189=0,0,Inputs!J234*Inputs!J127*Inputs!I43*Inputs!D13*'GM Alloc Factors'!H15/('(Other Computations)'!H189+'(Other Computations)'!H202))</f>
        <v>0</v>
      </c>
      <c r="I1629" s="76">
        <f>IF('(Other Computations)'!I189=0,0,Inputs!K234*Inputs!K127*Inputs!I43*Inputs!D13*'GM Alloc Factors'!I15/('(Other Computations)'!I189+'(Other Computations)'!I202))</f>
        <v>0</v>
      </c>
      <c r="J1629" s="76">
        <f>IF('(Other Computations)'!J189=0,0,Inputs!L234*Inputs!L127*Inputs!I43*Inputs!D13*'GM Alloc Factors'!J15/('(Other Computations)'!J189+'(Other Computations)'!J202))</f>
        <v>0</v>
      </c>
      <c r="K1629" s="43">
        <f t="shared" si="285"/>
        <v>0</v>
      </c>
    </row>
    <row r="1630" spans="1:11" ht="12.75" customHeight="1">
      <c r="A1630" s="61" t="str">
        <f>"         "&amp;Labels!B73</f>
        <v xml:space="preserve">         Customer 5</v>
      </c>
      <c r="B1630" s="76">
        <f>IF('(Other Computations)'!B190=0,0,Inputs!D235*Inputs!D128*Inputs!I44*Inputs!D13*'GM Alloc Factors'!B15/('(Other Computations)'!B190+'(Other Computations)'!B203))</f>
        <v>0</v>
      </c>
      <c r="C1630" s="76">
        <f>IF('(Other Computations)'!C190=0,0,Inputs!E235*Inputs!E128*Inputs!I44*Inputs!D13*'GM Alloc Factors'!C15/('(Other Computations)'!C190+'(Other Computations)'!C203))</f>
        <v>0</v>
      </c>
      <c r="D1630" s="76">
        <f>IF('(Other Computations)'!D190=0,0,Inputs!F235*Inputs!F128*Inputs!I44*Inputs!D13*'GM Alloc Factors'!D15/('(Other Computations)'!D190+'(Other Computations)'!D203))</f>
        <v>0</v>
      </c>
      <c r="E1630" s="76">
        <f>IF('(Other Computations)'!E190=0,0,Inputs!G235*Inputs!G128*Inputs!I44*Inputs!D13*'GM Alloc Factors'!E15/('(Other Computations)'!E190+'(Other Computations)'!E203))</f>
        <v>0</v>
      </c>
      <c r="F1630" s="43">
        <f t="shared" si="284"/>
        <v>0</v>
      </c>
      <c r="G1630" s="76">
        <f>IF('(Other Computations)'!G190=0,0,Inputs!I235*Inputs!I128*Inputs!I44*Inputs!D13*'GM Alloc Factors'!G15/('(Other Computations)'!G190+'(Other Computations)'!G203))</f>
        <v>0</v>
      </c>
      <c r="H1630" s="76">
        <f>IF('(Other Computations)'!H190=0,0,Inputs!J235*Inputs!J128*Inputs!I44*Inputs!D13*'GM Alloc Factors'!H15/('(Other Computations)'!H190+'(Other Computations)'!H203))</f>
        <v>0</v>
      </c>
      <c r="I1630" s="76">
        <f>IF('(Other Computations)'!I190=0,0,Inputs!K235*Inputs!K128*Inputs!I44*Inputs!D13*'GM Alloc Factors'!I15/('(Other Computations)'!I190+'(Other Computations)'!I203))</f>
        <v>0</v>
      </c>
      <c r="J1630" s="76">
        <f>IF('(Other Computations)'!J190=0,0,Inputs!L235*Inputs!L128*Inputs!I44*Inputs!D13*'GM Alloc Factors'!J15/('(Other Computations)'!J190+'(Other Computations)'!J203))</f>
        <v>0</v>
      </c>
      <c r="K1630" s="43">
        <f t="shared" si="285"/>
        <v>0</v>
      </c>
    </row>
    <row r="1631" spans="1:11" ht="12.75" customHeight="1">
      <c r="A1631" s="61" t="str">
        <f>"         "&amp;Labels!B74</f>
        <v xml:space="preserve">         Customer 6</v>
      </c>
      <c r="B1631" s="76">
        <f>IF('(Other Computations)'!B191=0,0,Inputs!D236*Inputs!D129*Inputs!I45*Inputs!D13*'GM Alloc Factors'!B15/('(Other Computations)'!B191+'(Other Computations)'!B204))</f>
        <v>0</v>
      </c>
      <c r="C1631" s="76">
        <f>IF('(Other Computations)'!C191=0,0,Inputs!E236*Inputs!E129*Inputs!I45*Inputs!D13*'GM Alloc Factors'!C15/('(Other Computations)'!C191+'(Other Computations)'!C204))</f>
        <v>0</v>
      </c>
      <c r="D1631" s="76">
        <f>IF('(Other Computations)'!D191=0,0,Inputs!F236*Inputs!F129*Inputs!I45*Inputs!D13*'GM Alloc Factors'!D15/('(Other Computations)'!D191+'(Other Computations)'!D204))</f>
        <v>0</v>
      </c>
      <c r="E1631" s="76">
        <f>IF('(Other Computations)'!E191=0,0,Inputs!G236*Inputs!G129*Inputs!I45*Inputs!D13*'GM Alloc Factors'!E15/('(Other Computations)'!E191+'(Other Computations)'!E204))</f>
        <v>0</v>
      </c>
      <c r="F1631" s="43">
        <f t="shared" si="284"/>
        <v>0</v>
      </c>
      <c r="G1631" s="76">
        <f>IF('(Other Computations)'!G191=0,0,Inputs!I236*Inputs!I129*Inputs!I45*Inputs!D13*'GM Alloc Factors'!G15/('(Other Computations)'!G191+'(Other Computations)'!G204))</f>
        <v>0</v>
      </c>
      <c r="H1631" s="76">
        <f>IF('(Other Computations)'!H191=0,0,Inputs!J236*Inputs!J129*Inputs!I45*Inputs!D13*'GM Alloc Factors'!H15/('(Other Computations)'!H191+'(Other Computations)'!H204))</f>
        <v>0</v>
      </c>
      <c r="I1631" s="76">
        <f>IF('(Other Computations)'!I191=0,0,Inputs!K236*Inputs!K129*Inputs!I45*Inputs!D13*'GM Alloc Factors'!I15/('(Other Computations)'!I191+'(Other Computations)'!I204))</f>
        <v>0</v>
      </c>
      <c r="J1631" s="76">
        <f>IF('(Other Computations)'!J191=0,0,Inputs!L236*Inputs!L129*Inputs!I45*Inputs!D13*'GM Alloc Factors'!J15/('(Other Computations)'!J191+'(Other Computations)'!J204))</f>
        <v>0</v>
      </c>
      <c r="K1631" s="43">
        <f t="shared" si="285"/>
        <v>0</v>
      </c>
    </row>
    <row r="1632" spans="1:11" ht="12.75" customHeight="1">
      <c r="A1632" s="61" t="str">
        <f>"         "&amp;Labels!B75</f>
        <v xml:space="preserve">         Customer 7</v>
      </c>
      <c r="B1632" s="76">
        <f>IF('(Other Computations)'!B192=0,0,Inputs!D237*Inputs!D130*Inputs!I46*Inputs!D13*'GM Alloc Factors'!B15/('(Other Computations)'!B192+'(Other Computations)'!B205))</f>
        <v>0</v>
      </c>
      <c r="C1632" s="76">
        <f>IF('(Other Computations)'!C192=0,0,Inputs!E237*Inputs!E130*Inputs!I46*Inputs!D13*'GM Alloc Factors'!C15/('(Other Computations)'!C192+'(Other Computations)'!C205))</f>
        <v>0</v>
      </c>
      <c r="D1632" s="76">
        <f>IF('(Other Computations)'!D192=0,0,Inputs!F237*Inputs!F130*Inputs!I46*Inputs!D13*'GM Alloc Factors'!D15/('(Other Computations)'!D192+'(Other Computations)'!D205))</f>
        <v>0</v>
      </c>
      <c r="E1632" s="76">
        <f>IF('(Other Computations)'!E192=0,0,Inputs!G237*Inputs!G130*Inputs!I46*Inputs!D13*'GM Alloc Factors'!E15/('(Other Computations)'!E192+'(Other Computations)'!E205))</f>
        <v>0</v>
      </c>
      <c r="F1632" s="43">
        <f t="shared" si="284"/>
        <v>0</v>
      </c>
      <c r="G1632" s="76">
        <f>IF('(Other Computations)'!G192=0,0,Inputs!I237*Inputs!I130*Inputs!I46*Inputs!D13*'GM Alloc Factors'!G15/('(Other Computations)'!G192+'(Other Computations)'!G205))</f>
        <v>0</v>
      </c>
      <c r="H1632" s="76">
        <f>IF('(Other Computations)'!H192=0,0,Inputs!J237*Inputs!J130*Inputs!I46*Inputs!D13*'GM Alloc Factors'!H15/('(Other Computations)'!H192+'(Other Computations)'!H205))</f>
        <v>0</v>
      </c>
      <c r="I1632" s="76">
        <f>IF('(Other Computations)'!I192=0,0,Inputs!K237*Inputs!K130*Inputs!I46*Inputs!D13*'GM Alloc Factors'!I15/('(Other Computations)'!I192+'(Other Computations)'!I205))</f>
        <v>0</v>
      </c>
      <c r="J1632" s="76">
        <f>IF('(Other Computations)'!J192=0,0,Inputs!L237*Inputs!L130*Inputs!I46*Inputs!D13*'GM Alloc Factors'!J15/('(Other Computations)'!J192+'(Other Computations)'!J205))</f>
        <v>0</v>
      </c>
      <c r="K1632" s="43">
        <f t="shared" si="285"/>
        <v>0</v>
      </c>
    </row>
    <row r="1633" spans="1:11" ht="12.75" customHeight="1">
      <c r="A1633" s="61" t="str">
        <f>"         "&amp;Labels!B76</f>
        <v xml:space="preserve">         Customer 8</v>
      </c>
      <c r="B1633" s="76">
        <f>IF('(Other Computations)'!B193=0,0,Inputs!D238*Inputs!D131*Inputs!I47*Inputs!D13*'GM Alloc Factors'!B15/('(Other Computations)'!B193+'(Other Computations)'!B206))</f>
        <v>0</v>
      </c>
      <c r="C1633" s="76">
        <f>IF('(Other Computations)'!C193=0,0,Inputs!E238*Inputs!E131*Inputs!I47*Inputs!D13*'GM Alloc Factors'!C15/('(Other Computations)'!C193+'(Other Computations)'!C206))</f>
        <v>0</v>
      </c>
      <c r="D1633" s="76">
        <f>IF('(Other Computations)'!D193=0,0,Inputs!F238*Inputs!F131*Inputs!I47*Inputs!D13*'GM Alloc Factors'!D15/('(Other Computations)'!D193+'(Other Computations)'!D206))</f>
        <v>0</v>
      </c>
      <c r="E1633" s="76">
        <f>IF('(Other Computations)'!E193=0,0,Inputs!G238*Inputs!G131*Inputs!I47*Inputs!D13*'GM Alloc Factors'!E15/('(Other Computations)'!E193+'(Other Computations)'!E206))</f>
        <v>0</v>
      </c>
      <c r="F1633" s="43">
        <f t="shared" si="284"/>
        <v>0</v>
      </c>
      <c r="G1633" s="76">
        <f>IF('(Other Computations)'!G193=0,0,Inputs!I238*Inputs!I131*Inputs!I47*Inputs!D13*'GM Alloc Factors'!G15/('(Other Computations)'!G193+'(Other Computations)'!G206))</f>
        <v>0</v>
      </c>
      <c r="H1633" s="76">
        <f>IF('(Other Computations)'!H193=0,0,Inputs!J238*Inputs!J131*Inputs!I47*Inputs!D13*'GM Alloc Factors'!H15/('(Other Computations)'!H193+'(Other Computations)'!H206))</f>
        <v>0</v>
      </c>
      <c r="I1633" s="76">
        <f>IF('(Other Computations)'!I193=0,0,Inputs!K238*Inputs!K131*Inputs!I47*Inputs!D13*'GM Alloc Factors'!I15/('(Other Computations)'!I193+'(Other Computations)'!I206))</f>
        <v>0</v>
      </c>
      <c r="J1633" s="76">
        <f>IF('(Other Computations)'!J193=0,0,Inputs!L238*Inputs!L131*Inputs!I47*Inputs!D13*'GM Alloc Factors'!J15/('(Other Computations)'!J193+'(Other Computations)'!J206))</f>
        <v>0</v>
      </c>
      <c r="K1633" s="43">
        <f t="shared" si="285"/>
        <v>0</v>
      </c>
    </row>
    <row r="1634" spans="1:11" ht="12.75" customHeight="1">
      <c r="A1634" s="61" t="str">
        <f>"         "&amp;Labels!B77</f>
        <v xml:space="preserve">         Customer 9</v>
      </c>
      <c r="B1634" s="76">
        <f>IF('(Other Computations)'!B194=0,0,Inputs!D239*Inputs!D132*Inputs!I48*Inputs!D13*'GM Alloc Factors'!B15/('(Other Computations)'!B194+'(Other Computations)'!B207))</f>
        <v>0</v>
      </c>
      <c r="C1634" s="76">
        <f>IF('(Other Computations)'!C194=0,0,Inputs!E239*Inputs!E132*Inputs!I48*Inputs!D13*'GM Alloc Factors'!C15/('(Other Computations)'!C194+'(Other Computations)'!C207))</f>
        <v>0</v>
      </c>
      <c r="D1634" s="76">
        <f>IF('(Other Computations)'!D194=0,0,Inputs!F239*Inputs!F132*Inputs!I48*Inputs!D13*'GM Alloc Factors'!D15/('(Other Computations)'!D194+'(Other Computations)'!D207))</f>
        <v>0</v>
      </c>
      <c r="E1634" s="76">
        <f>IF('(Other Computations)'!E194=0,0,Inputs!G239*Inputs!G132*Inputs!I48*Inputs!D13*'GM Alloc Factors'!E15/('(Other Computations)'!E194+'(Other Computations)'!E207))</f>
        <v>0</v>
      </c>
      <c r="F1634" s="43">
        <f t="shared" si="284"/>
        <v>0</v>
      </c>
      <c r="G1634" s="76">
        <f>IF('(Other Computations)'!G194=0,0,Inputs!I239*Inputs!I132*Inputs!I48*Inputs!D13*'GM Alloc Factors'!G15/('(Other Computations)'!G194+'(Other Computations)'!G207))</f>
        <v>0</v>
      </c>
      <c r="H1634" s="76">
        <f>IF('(Other Computations)'!H194=0,0,Inputs!J239*Inputs!J132*Inputs!I48*Inputs!D13*'GM Alloc Factors'!H15/('(Other Computations)'!H194+'(Other Computations)'!H207))</f>
        <v>0</v>
      </c>
      <c r="I1634" s="76">
        <f>IF('(Other Computations)'!I194=0,0,Inputs!K239*Inputs!K132*Inputs!I48*Inputs!D13*'GM Alloc Factors'!I15/('(Other Computations)'!I194+'(Other Computations)'!I207))</f>
        <v>0</v>
      </c>
      <c r="J1634" s="76">
        <f>IF('(Other Computations)'!J194=0,0,Inputs!L239*Inputs!L132*Inputs!I48*Inputs!D13*'GM Alloc Factors'!J15/('(Other Computations)'!J194+'(Other Computations)'!J207))</f>
        <v>0</v>
      </c>
      <c r="K1634" s="43">
        <f t="shared" si="285"/>
        <v>0</v>
      </c>
    </row>
    <row r="1635" spans="1:11" ht="12.75" customHeight="1">
      <c r="A1635" s="61" t="str">
        <f>"         "&amp;Labels!B78</f>
        <v xml:space="preserve">         Customer 10</v>
      </c>
      <c r="B1635" s="76">
        <f>IF('(Other Computations)'!B195=0,0,Inputs!D240*Inputs!D133*Inputs!I49*Inputs!D13*'GM Alloc Factors'!B15/('(Other Computations)'!B195+'(Other Computations)'!B208))</f>
        <v>0</v>
      </c>
      <c r="C1635" s="76">
        <f>IF('(Other Computations)'!C195=0,0,Inputs!E240*Inputs!E133*Inputs!I49*Inputs!D13*'GM Alloc Factors'!C15/('(Other Computations)'!C195+'(Other Computations)'!C208))</f>
        <v>0</v>
      </c>
      <c r="D1635" s="76">
        <f>IF('(Other Computations)'!D195=0,0,Inputs!F240*Inputs!F133*Inputs!I49*Inputs!D13*'GM Alloc Factors'!D15/('(Other Computations)'!D195+'(Other Computations)'!D208))</f>
        <v>0</v>
      </c>
      <c r="E1635" s="76">
        <f>IF('(Other Computations)'!E195=0,0,Inputs!G240*Inputs!G133*Inputs!I49*Inputs!D13*'GM Alloc Factors'!E15/('(Other Computations)'!E195+'(Other Computations)'!E208))</f>
        <v>0</v>
      </c>
      <c r="F1635" s="43">
        <f t="shared" si="284"/>
        <v>0</v>
      </c>
      <c r="G1635" s="76">
        <f>IF('(Other Computations)'!G195=0,0,Inputs!I240*Inputs!I133*Inputs!I49*Inputs!D13*'GM Alloc Factors'!G15/('(Other Computations)'!G195+'(Other Computations)'!G208))</f>
        <v>0</v>
      </c>
      <c r="H1635" s="76">
        <f>IF('(Other Computations)'!H195=0,0,Inputs!J240*Inputs!J133*Inputs!I49*Inputs!D13*'GM Alloc Factors'!H15/('(Other Computations)'!H195+'(Other Computations)'!H208))</f>
        <v>0</v>
      </c>
      <c r="I1635" s="76">
        <f>IF('(Other Computations)'!I195=0,0,Inputs!K240*Inputs!K133*Inputs!I49*Inputs!D13*'GM Alloc Factors'!I15/('(Other Computations)'!I195+'(Other Computations)'!I208))</f>
        <v>0</v>
      </c>
      <c r="J1635" s="76">
        <f>IF('(Other Computations)'!J195=0,0,Inputs!L240*Inputs!L133*Inputs!I49*Inputs!D13*'GM Alloc Factors'!J15/('(Other Computations)'!J195+'(Other Computations)'!J208))</f>
        <v>0</v>
      </c>
      <c r="K1635" s="43">
        <f t="shared" si="285"/>
        <v>0</v>
      </c>
    </row>
    <row r="1636" spans="1:11" ht="12.75" customHeight="1">
      <c r="A1636" s="61" t="str">
        <f>"         "&amp;Labels!C68</f>
        <v xml:space="preserve">         Total</v>
      </c>
      <c r="B1636" s="84">
        <f>SUM(B1626:B1635)</f>
        <v>0</v>
      </c>
      <c r="C1636" s="84">
        <f>SUM(C1626:C1635)</f>
        <v>0</v>
      </c>
      <c r="D1636" s="84">
        <f>SUM(D1626:D1635)</f>
        <v>0</v>
      </c>
      <c r="E1636" s="84">
        <f>SUM(E1626:E1635)</f>
        <v>0</v>
      </c>
      <c r="F1636" s="43">
        <f t="shared" si="284"/>
        <v>0</v>
      </c>
      <c r="G1636" s="84">
        <f>SUM(G1626:G1635)</f>
        <v>0</v>
      </c>
      <c r="H1636" s="84">
        <f>SUM(H1626:H1635)</f>
        <v>0</v>
      </c>
      <c r="I1636" s="84">
        <f>SUM(I1626:I1635)</f>
        <v>0</v>
      </c>
      <c r="J1636" s="84">
        <f>SUM(J1626:J1635)</f>
        <v>0</v>
      </c>
      <c r="K1636" s="43">
        <f t="shared" si="285"/>
        <v>0</v>
      </c>
    </row>
    <row r="1637" spans="1:11" ht="12.75" customHeight="1">
      <c r="A1637" s="61" t="str">
        <f>"      "&amp;Labels!B91</f>
        <v xml:space="preserve">      Q 7</v>
      </c>
      <c r="B1637" s="84"/>
      <c r="C1637" s="84"/>
      <c r="D1637" s="84"/>
      <c r="E1637" s="84"/>
      <c r="F1637" s="43"/>
      <c r="G1637" s="84"/>
      <c r="H1637" s="84"/>
      <c r="I1637" s="84"/>
      <c r="J1637" s="84"/>
      <c r="K1637" s="43"/>
    </row>
    <row r="1638" spans="1:11" ht="12.75" customHeight="1">
      <c r="A1638" s="61" t="str">
        <f>"         "&amp;Labels!B69</f>
        <v xml:space="preserve">         Customer 1</v>
      </c>
      <c r="B1638" s="76">
        <f>IF('(Other Computations)'!B186=0,0,Inputs!D231*Inputs!D124*Inputs!J40*Inputs!D13*'GM Alloc Factors'!B16/('(Other Computations)'!B186+'(Other Computations)'!B199))</f>
        <v>0</v>
      </c>
      <c r="C1638" s="76">
        <f>IF('(Other Computations)'!C186=0,0,Inputs!E231*Inputs!E124*Inputs!J40*Inputs!D13*'GM Alloc Factors'!C16/('(Other Computations)'!C186+'(Other Computations)'!C199))</f>
        <v>0</v>
      </c>
      <c r="D1638" s="76">
        <f>IF('(Other Computations)'!D186=0,0,Inputs!F231*Inputs!F124*Inputs!J40*Inputs!D13*'GM Alloc Factors'!D16/('(Other Computations)'!D186+'(Other Computations)'!D199))</f>
        <v>0</v>
      </c>
      <c r="E1638" s="76">
        <f>IF('(Other Computations)'!E186=0,0,Inputs!G231*Inputs!G124*Inputs!J40*Inputs!D13*'GM Alloc Factors'!E16/('(Other Computations)'!E186+'(Other Computations)'!E199))</f>
        <v>0</v>
      </c>
      <c r="F1638" s="43">
        <f t="shared" ref="F1638:F1648" si="286">SUM(B1638:E1638)</f>
        <v>0</v>
      </c>
      <c r="G1638" s="76">
        <f>IF('(Other Computations)'!G186=0,0,Inputs!I231*Inputs!I124*Inputs!J40*Inputs!D13*'GM Alloc Factors'!G16/('(Other Computations)'!G186+'(Other Computations)'!G199))</f>
        <v>0</v>
      </c>
      <c r="H1638" s="76">
        <f>IF('(Other Computations)'!H186=0,0,Inputs!J231*Inputs!J124*Inputs!J40*Inputs!D13*'GM Alloc Factors'!H16/('(Other Computations)'!H186+'(Other Computations)'!H199))</f>
        <v>0</v>
      </c>
      <c r="I1638" s="76">
        <f>IF('(Other Computations)'!I186=0,0,Inputs!K231*Inputs!K124*Inputs!J40*Inputs!D13*'GM Alloc Factors'!I16/('(Other Computations)'!I186+'(Other Computations)'!I199))</f>
        <v>0</v>
      </c>
      <c r="J1638" s="76">
        <f>IF('(Other Computations)'!J186=0,0,Inputs!L231*Inputs!L124*Inputs!J40*Inputs!D13*'GM Alloc Factors'!J16/('(Other Computations)'!J186+'(Other Computations)'!J199))</f>
        <v>0</v>
      </c>
      <c r="K1638" s="43">
        <f t="shared" ref="K1638:K1648" si="287">SUM(G1638:J1638)</f>
        <v>0</v>
      </c>
    </row>
    <row r="1639" spans="1:11" ht="12.75" customHeight="1">
      <c r="A1639" s="61" t="str">
        <f>"         "&amp;Labels!B70</f>
        <v xml:space="preserve">         Customer 2</v>
      </c>
      <c r="B1639" s="76">
        <f>IF('(Other Computations)'!B187=0,0,Inputs!D232*Inputs!D125*Inputs!J41*Inputs!D13*'GM Alloc Factors'!B16/('(Other Computations)'!B187+'(Other Computations)'!B200))</f>
        <v>0</v>
      </c>
      <c r="C1639" s="76">
        <f>IF('(Other Computations)'!C187=0,0,Inputs!E232*Inputs!E125*Inputs!J41*Inputs!D13*'GM Alloc Factors'!C16/('(Other Computations)'!C187+'(Other Computations)'!C200))</f>
        <v>0</v>
      </c>
      <c r="D1639" s="76">
        <f>IF('(Other Computations)'!D187=0,0,Inputs!F232*Inputs!F125*Inputs!J41*Inputs!D13*'GM Alloc Factors'!D16/('(Other Computations)'!D187+'(Other Computations)'!D200))</f>
        <v>0</v>
      </c>
      <c r="E1639" s="76">
        <f>IF('(Other Computations)'!E187=0,0,Inputs!G232*Inputs!G125*Inputs!J41*Inputs!D13*'GM Alloc Factors'!E16/('(Other Computations)'!E187+'(Other Computations)'!E200))</f>
        <v>0</v>
      </c>
      <c r="F1639" s="43">
        <f t="shared" si="286"/>
        <v>0</v>
      </c>
      <c r="G1639" s="76">
        <f>IF('(Other Computations)'!G187=0,0,Inputs!I232*Inputs!I125*Inputs!J41*Inputs!D13*'GM Alloc Factors'!G16/('(Other Computations)'!G187+'(Other Computations)'!G200))</f>
        <v>0</v>
      </c>
      <c r="H1639" s="76">
        <f>IF('(Other Computations)'!H187=0,0,Inputs!J232*Inputs!J125*Inputs!J41*Inputs!D13*'GM Alloc Factors'!H16/('(Other Computations)'!H187+'(Other Computations)'!H200))</f>
        <v>0</v>
      </c>
      <c r="I1639" s="76">
        <f>IF('(Other Computations)'!I187=0,0,Inputs!K232*Inputs!K125*Inputs!J41*Inputs!D13*'GM Alloc Factors'!I16/('(Other Computations)'!I187+'(Other Computations)'!I200))</f>
        <v>0</v>
      </c>
      <c r="J1639" s="76">
        <f>IF('(Other Computations)'!J187=0,0,Inputs!L232*Inputs!L125*Inputs!J41*Inputs!D13*'GM Alloc Factors'!J16/('(Other Computations)'!J187+'(Other Computations)'!J200))</f>
        <v>0</v>
      </c>
      <c r="K1639" s="43">
        <f t="shared" si="287"/>
        <v>0</v>
      </c>
    </row>
    <row r="1640" spans="1:11" ht="12.75" customHeight="1">
      <c r="A1640" s="61" t="str">
        <f>"         "&amp;Labels!B71</f>
        <v xml:space="preserve">         Customer 3</v>
      </c>
      <c r="B1640" s="76">
        <f>IF('(Other Computations)'!B188=0,0,Inputs!D233*Inputs!D126*Inputs!J42*Inputs!D13*'GM Alloc Factors'!B16/('(Other Computations)'!B188+'(Other Computations)'!B201))</f>
        <v>0</v>
      </c>
      <c r="C1640" s="76">
        <f>IF('(Other Computations)'!C188=0,0,Inputs!E233*Inputs!E126*Inputs!J42*Inputs!D13*'GM Alloc Factors'!C16/('(Other Computations)'!C188+'(Other Computations)'!C201))</f>
        <v>0</v>
      </c>
      <c r="D1640" s="76">
        <f>IF('(Other Computations)'!D188=0,0,Inputs!F233*Inputs!F126*Inputs!J42*Inputs!D13*'GM Alloc Factors'!D16/('(Other Computations)'!D188+'(Other Computations)'!D201))</f>
        <v>0</v>
      </c>
      <c r="E1640" s="76">
        <f>IF('(Other Computations)'!E188=0,0,Inputs!G233*Inputs!G126*Inputs!J42*Inputs!D13*'GM Alloc Factors'!E16/('(Other Computations)'!E188+'(Other Computations)'!E201))</f>
        <v>0</v>
      </c>
      <c r="F1640" s="43">
        <f t="shared" si="286"/>
        <v>0</v>
      </c>
      <c r="G1640" s="76">
        <f>IF('(Other Computations)'!G188=0,0,Inputs!I233*Inputs!I126*Inputs!J42*Inputs!D13*'GM Alloc Factors'!G16/('(Other Computations)'!G188+'(Other Computations)'!G201))</f>
        <v>0</v>
      </c>
      <c r="H1640" s="76">
        <f>IF('(Other Computations)'!H188=0,0,Inputs!J233*Inputs!J126*Inputs!J42*Inputs!D13*'GM Alloc Factors'!H16/('(Other Computations)'!H188+'(Other Computations)'!H201))</f>
        <v>0</v>
      </c>
      <c r="I1640" s="76">
        <f>IF('(Other Computations)'!I188=0,0,Inputs!K233*Inputs!K126*Inputs!J42*Inputs!D13*'GM Alloc Factors'!I16/('(Other Computations)'!I188+'(Other Computations)'!I201))</f>
        <v>0</v>
      </c>
      <c r="J1640" s="76">
        <f>IF('(Other Computations)'!J188=0,0,Inputs!L233*Inputs!L126*Inputs!J42*Inputs!D13*'GM Alloc Factors'!J16/('(Other Computations)'!J188+'(Other Computations)'!J201))</f>
        <v>0</v>
      </c>
      <c r="K1640" s="43">
        <f t="shared" si="287"/>
        <v>0</v>
      </c>
    </row>
    <row r="1641" spans="1:11" ht="12.75" customHeight="1">
      <c r="A1641" s="61" t="str">
        <f>"         "&amp;Labels!B72</f>
        <v xml:space="preserve">         Customer 4</v>
      </c>
      <c r="B1641" s="76">
        <f>IF('(Other Computations)'!B189=0,0,Inputs!D234*Inputs!D127*Inputs!J43*Inputs!D13*'GM Alloc Factors'!B16/('(Other Computations)'!B189+'(Other Computations)'!B202))</f>
        <v>0</v>
      </c>
      <c r="C1641" s="76">
        <f>IF('(Other Computations)'!C189=0,0,Inputs!E234*Inputs!E127*Inputs!J43*Inputs!D13*'GM Alloc Factors'!C16/('(Other Computations)'!C189+'(Other Computations)'!C202))</f>
        <v>0</v>
      </c>
      <c r="D1641" s="76">
        <f>IF('(Other Computations)'!D189=0,0,Inputs!F234*Inputs!F127*Inputs!J43*Inputs!D13*'GM Alloc Factors'!D16/('(Other Computations)'!D189+'(Other Computations)'!D202))</f>
        <v>0</v>
      </c>
      <c r="E1641" s="76">
        <f>IF('(Other Computations)'!E189=0,0,Inputs!G234*Inputs!G127*Inputs!J43*Inputs!D13*'GM Alloc Factors'!E16/('(Other Computations)'!E189+'(Other Computations)'!E202))</f>
        <v>0</v>
      </c>
      <c r="F1641" s="43">
        <f t="shared" si="286"/>
        <v>0</v>
      </c>
      <c r="G1641" s="76">
        <f>IF('(Other Computations)'!G189=0,0,Inputs!I234*Inputs!I127*Inputs!J43*Inputs!D13*'GM Alloc Factors'!G16/('(Other Computations)'!G189+'(Other Computations)'!G202))</f>
        <v>0</v>
      </c>
      <c r="H1641" s="76">
        <f>IF('(Other Computations)'!H189=0,0,Inputs!J234*Inputs!J127*Inputs!J43*Inputs!D13*'GM Alloc Factors'!H16/('(Other Computations)'!H189+'(Other Computations)'!H202))</f>
        <v>0</v>
      </c>
      <c r="I1641" s="76">
        <f>IF('(Other Computations)'!I189=0,0,Inputs!K234*Inputs!K127*Inputs!J43*Inputs!D13*'GM Alloc Factors'!I16/('(Other Computations)'!I189+'(Other Computations)'!I202))</f>
        <v>0</v>
      </c>
      <c r="J1641" s="76">
        <f>IF('(Other Computations)'!J189=0,0,Inputs!L234*Inputs!L127*Inputs!J43*Inputs!D13*'GM Alloc Factors'!J16/('(Other Computations)'!J189+'(Other Computations)'!J202))</f>
        <v>0</v>
      </c>
      <c r="K1641" s="43">
        <f t="shared" si="287"/>
        <v>0</v>
      </c>
    </row>
    <row r="1642" spans="1:11" ht="12.75" customHeight="1">
      <c r="A1642" s="61" t="str">
        <f>"         "&amp;Labels!B73</f>
        <v xml:space="preserve">         Customer 5</v>
      </c>
      <c r="B1642" s="76">
        <f>IF('(Other Computations)'!B190=0,0,Inputs!D235*Inputs!D128*Inputs!J44*Inputs!D13*'GM Alloc Factors'!B16/('(Other Computations)'!B190+'(Other Computations)'!B203))</f>
        <v>0</v>
      </c>
      <c r="C1642" s="76">
        <f>IF('(Other Computations)'!C190=0,0,Inputs!E235*Inputs!E128*Inputs!J44*Inputs!D13*'GM Alloc Factors'!C16/('(Other Computations)'!C190+'(Other Computations)'!C203))</f>
        <v>0</v>
      </c>
      <c r="D1642" s="76">
        <f>IF('(Other Computations)'!D190=0,0,Inputs!F235*Inputs!F128*Inputs!J44*Inputs!D13*'GM Alloc Factors'!D16/('(Other Computations)'!D190+'(Other Computations)'!D203))</f>
        <v>0</v>
      </c>
      <c r="E1642" s="76">
        <f>IF('(Other Computations)'!E190=0,0,Inputs!G235*Inputs!G128*Inputs!J44*Inputs!D13*'GM Alloc Factors'!E16/('(Other Computations)'!E190+'(Other Computations)'!E203))</f>
        <v>0</v>
      </c>
      <c r="F1642" s="43">
        <f t="shared" si="286"/>
        <v>0</v>
      </c>
      <c r="G1642" s="76">
        <f>IF('(Other Computations)'!G190=0,0,Inputs!I235*Inputs!I128*Inputs!J44*Inputs!D13*'GM Alloc Factors'!G16/('(Other Computations)'!G190+'(Other Computations)'!G203))</f>
        <v>0</v>
      </c>
      <c r="H1642" s="76">
        <f>IF('(Other Computations)'!H190=0,0,Inputs!J235*Inputs!J128*Inputs!J44*Inputs!D13*'GM Alloc Factors'!H16/('(Other Computations)'!H190+'(Other Computations)'!H203))</f>
        <v>0</v>
      </c>
      <c r="I1642" s="76">
        <f>IF('(Other Computations)'!I190=0,0,Inputs!K235*Inputs!K128*Inputs!J44*Inputs!D13*'GM Alloc Factors'!I16/('(Other Computations)'!I190+'(Other Computations)'!I203))</f>
        <v>0</v>
      </c>
      <c r="J1642" s="76">
        <f>IF('(Other Computations)'!J190=0,0,Inputs!L235*Inputs!L128*Inputs!J44*Inputs!D13*'GM Alloc Factors'!J16/('(Other Computations)'!J190+'(Other Computations)'!J203))</f>
        <v>0</v>
      </c>
      <c r="K1642" s="43">
        <f t="shared" si="287"/>
        <v>0</v>
      </c>
    </row>
    <row r="1643" spans="1:11" ht="12.75" customHeight="1">
      <c r="A1643" s="61" t="str">
        <f>"         "&amp;Labels!B74</f>
        <v xml:space="preserve">         Customer 6</v>
      </c>
      <c r="B1643" s="76">
        <f>IF('(Other Computations)'!B191=0,0,Inputs!D236*Inputs!D129*Inputs!J45*Inputs!D13*'GM Alloc Factors'!B16/('(Other Computations)'!B191+'(Other Computations)'!B204))</f>
        <v>0</v>
      </c>
      <c r="C1643" s="76">
        <f>IF('(Other Computations)'!C191=0,0,Inputs!E236*Inputs!E129*Inputs!J45*Inputs!D13*'GM Alloc Factors'!C16/('(Other Computations)'!C191+'(Other Computations)'!C204))</f>
        <v>0</v>
      </c>
      <c r="D1643" s="76">
        <f>IF('(Other Computations)'!D191=0,0,Inputs!F236*Inputs!F129*Inputs!J45*Inputs!D13*'GM Alloc Factors'!D16/('(Other Computations)'!D191+'(Other Computations)'!D204))</f>
        <v>0</v>
      </c>
      <c r="E1643" s="76">
        <f>IF('(Other Computations)'!E191=0,0,Inputs!G236*Inputs!G129*Inputs!J45*Inputs!D13*'GM Alloc Factors'!E16/('(Other Computations)'!E191+'(Other Computations)'!E204))</f>
        <v>0</v>
      </c>
      <c r="F1643" s="43">
        <f t="shared" si="286"/>
        <v>0</v>
      </c>
      <c r="G1643" s="76">
        <f>IF('(Other Computations)'!G191=0,0,Inputs!I236*Inputs!I129*Inputs!J45*Inputs!D13*'GM Alloc Factors'!G16/('(Other Computations)'!G191+'(Other Computations)'!G204))</f>
        <v>0</v>
      </c>
      <c r="H1643" s="76">
        <f>IF('(Other Computations)'!H191=0,0,Inputs!J236*Inputs!J129*Inputs!J45*Inputs!D13*'GM Alloc Factors'!H16/('(Other Computations)'!H191+'(Other Computations)'!H204))</f>
        <v>0</v>
      </c>
      <c r="I1643" s="76">
        <f>IF('(Other Computations)'!I191=0,0,Inputs!K236*Inputs!K129*Inputs!J45*Inputs!D13*'GM Alloc Factors'!I16/('(Other Computations)'!I191+'(Other Computations)'!I204))</f>
        <v>0</v>
      </c>
      <c r="J1643" s="76">
        <f>IF('(Other Computations)'!J191=0,0,Inputs!L236*Inputs!L129*Inputs!J45*Inputs!D13*'GM Alloc Factors'!J16/('(Other Computations)'!J191+'(Other Computations)'!J204))</f>
        <v>0</v>
      </c>
      <c r="K1643" s="43">
        <f t="shared" si="287"/>
        <v>0</v>
      </c>
    </row>
    <row r="1644" spans="1:11" ht="12.75" customHeight="1">
      <c r="A1644" s="61" t="str">
        <f>"         "&amp;Labels!B75</f>
        <v xml:space="preserve">         Customer 7</v>
      </c>
      <c r="B1644" s="76">
        <f>IF('(Other Computations)'!B192=0,0,Inputs!D237*Inputs!D130*Inputs!J46*Inputs!D13*'GM Alloc Factors'!B16/('(Other Computations)'!B192+'(Other Computations)'!B205))</f>
        <v>0</v>
      </c>
      <c r="C1644" s="76">
        <f>IF('(Other Computations)'!C192=0,0,Inputs!E237*Inputs!E130*Inputs!J46*Inputs!D13*'GM Alloc Factors'!C16/('(Other Computations)'!C192+'(Other Computations)'!C205))</f>
        <v>0</v>
      </c>
      <c r="D1644" s="76">
        <f>IF('(Other Computations)'!D192=0,0,Inputs!F237*Inputs!F130*Inputs!J46*Inputs!D13*'GM Alloc Factors'!D16/('(Other Computations)'!D192+'(Other Computations)'!D205))</f>
        <v>0</v>
      </c>
      <c r="E1644" s="76">
        <f>IF('(Other Computations)'!E192=0,0,Inputs!G237*Inputs!G130*Inputs!J46*Inputs!D13*'GM Alloc Factors'!E16/('(Other Computations)'!E192+'(Other Computations)'!E205))</f>
        <v>0</v>
      </c>
      <c r="F1644" s="43">
        <f t="shared" si="286"/>
        <v>0</v>
      </c>
      <c r="G1644" s="76">
        <f>IF('(Other Computations)'!G192=0,0,Inputs!I237*Inputs!I130*Inputs!J46*Inputs!D13*'GM Alloc Factors'!G16/('(Other Computations)'!G192+'(Other Computations)'!G205))</f>
        <v>0</v>
      </c>
      <c r="H1644" s="76">
        <f>IF('(Other Computations)'!H192=0,0,Inputs!J237*Inputs!J130*Inputs!J46*Inputs!D13*'GM Alloc Factors'!H16/('(Other Computations)'!H192+'(Other Computations)'!H205))</f>
        <v>0</v>
      </c>
      <c r="I1644" s="76">
        <f>IF('(Other Computations)'!I192=0,0,Inputs!K237*Inputs!K130*Inputs!J46*Inputs!D13*'GM Alloc Factors'!I16/('(Other Computations)'!I192+'(Other Computations)'!I205))</f>
        <v>0</v>
      </c>
      <c r="J1644" s="76">
        <f>IF('(Other Computations)'!J192=0,0,Inputs!L237*Inputs!L130*Inputs!J46*Inputs!D13*'GM Alloc Factors'!J16/('(Other Computations)'!J192+'(Other Computations)'!J205))</f>
        <v>0</v>
      </c>
      <c r="K1644" s="43">
        <f t="shared" si="287"/>
        <v>0</v>
      </c>
    </row>
    <row r="1645" spans="1:11" ht="12.75" customHeight="1">
      <c r="A1645" s="61" t="str">
        <f>"         "&amp;Labels!B76</f>
        <v xml:space="preserve">         Customer 8</v>
      </c>
      <c r="B1645" s="76">
        <f>IF('(Other Computations)'!B193=0,0,Inputs!D238*Inputs!D131*Inputs!J47*Inputs!D13*'GM Alloc Factors'!B16/('(Other Computations)'!B193+'(Other Computations)'!B206))</f>
        <v>0</v>
      </c>
      <c r="C1645" s="76">
        <f>IF('(Other Computations)'!C193=0,0,Inputs!E238*Inputs!E131*Inputs!J47*Inputs!D13*'GM Alloc Factors'!C16/('(Other Computations)'!C193+'(Other Computations)'!C206))</f>
        <v>0</v>
      </c>
      <c r="D1645" s="76">
        <f>IF('(Other Computations)'!D193=0,0,Inputs!F238*Inputs!F131*Inputs!J47*Inputs!D13*'GM Alloc Factors'!D16/('(Other Computations)'!D193+'(Other Computations)'!D206))</f>
        <v>0</v>
      </c>
      <c r="E1645" s="76">
        <f>IF('(Other Computations)'!E193=0,0,Inputs!G238*Inputs!G131*Inputs!J47*Inputs!D13*'GM Alloc Factors'!E16/('(Other Computations)'!E193+'(Other Computations)'!E206))</f>
        <v>0</v>
      </c>
      <c r="F1645" s="43">
        <f t="shared" si="286"/>
        <v>0</v>
      </c>
      <c r="G1645" s="76">
        <f>IF('(Other Computations)'!G193=0,0,Inputs!I238*Inputs!I131*Inputs!J47*Inputs!D13*'GM Alloc Factors'!G16/('(Other Computations)'!G193+'(Other Computations)'!G206))</f>
        <v>0</v>
      </c>
      <c r="H1645" s="76">
        <f>IF('(Other Computations)'!H193=0,0,Inputs!J238*Inputs!J131*Inputs!J47*Inputs!D13*'GM Alloc Factors'!H16/('(Other Computations)'!H193+'(Other Computations)'!H206))</f>
        <v>0</v>
      </c>
      <c r="I1645" s="76">
        <f>IF('(Other Computations)'!I193=0,0,Inputs!K238*Inputs!K131*Inputs!J47*Inputs!D13*'GM Alloc Factors'!I16/('(Other Computations)'!I193+'(Other Computations)'!I206))</f>
        <v>0</v>
      </c>
      <c r="J1645" s="76">
        <f>IF('(Other Computations)'!J193=0,0,Inputs!L238*Inputs!L131*Inputs!J47*Inputs!D13*'GM Alloc Factors'!J16/('(Other Computations)'!J193+'(Other Computations)'!J206))</f>
        <v>0</v>
      </c>
      <c r="K1645" s="43">
        <f t="shared" si="287"/>
        <v>0</v>
      </c>
    </row>
    <row r="1646" spans="1:11" ht="12.75" customHeight="1">
      <c r="A1646" s="61" t="str">
        <f>"         "&amp;Labels!B77</f>
        <v xml:space="preserve">         Customer 9</v>
      </c>
      <c r="B1646" s="76">
        <f>IF('(Other Computations)'!B194=0,0,Inputs!D239*Inputs!D132*Inputs!J48*Inputs!D13*'GM Alloc Factors'!B16/('(Other Computations)'!B194+'(Other Computations)'!B207))</f>
        <v>0</v>
      </c>
      <c r="C1646" s="76">
        <f>IF('(Other Computations)'!C194=0,0,Inputs!E239*Inputs!E132*Inputs!J48*Inputs!D13*'GM Alloc Factors'!C16/('(Other Computations)'!C194+'(Other Computations)'!C207))</f>
        <v>0</v>
      </c>
      <c r="D1646" s="76">
        <f>IF('(Other Computations)'!D194=0,0,Inputs!F239*Inputs!F132*Inputs!J48*Inputs!D13*'GM Alloc Factors'!D16/('(Other Computations)'!D194+'(Other Computations)'!D207))</f>
        <v>0</v>
      </c>
      <c r="E1646" s="76">
        <f>IF('(Other Computations)'!E194=0,0,Inputs!G239*Inputs!G132*Inputs!J48*Inputs!D13*'GM Alloc Factors'!E16/('(Other Computations)'!E194+'(Other Computations)'!E207))</f>
        <v>0</v>
      </c>
      <c r="F1646" s="43">
        <f t="shared" si="286"/>
        <v>0</v>
      </c>
      <c r="G1646" s="76">
        <f>IF('(Other Computations)'!G194=0,0,Inputs!I239*Inputs!I132*Inputs!J48*Inputs!D13*'GM Alloc Factors'!G16/('(Other Computations)'!G194+'(Other Computations)'!G207))</f>
        <v>0</v>
      </c>
      <c r="H1646" s="76">
        <f>IF('(Other Computations)'!H194=0,0,Inputs!J239*Inputs!J132*Inputs!J48*Inputs!D13*'GM Alloc Factors'!H16/('(Other Computations)'!H194+'(Other Computations)'!H207))</f>
        <v>0</v>
      </c>
      <c r="I1646" s="76">
        <f>IF('(Other Computations)'!I194=0,0,Inputs!K239*Inputs!K132*Inputs!J48*Inputs!D13*'GM Alloc Factors'!I16/('(Other Computations)'!I194+'(Other Computations)'!I207))</f>
        <v>0</v>
      </c>
      <c r="J1646" s="76">
        <f>IF('(Other Computations)'!J194=0,0,Inputs!L239*Inputs!L132*Inputs!J48*Inputs!D13*'GM Alloc Factors'!J16/('(Other Computations)'!J194+'(Other Computations)'!J207))</f>
        <v>0</v>
      </c>
      <c r="K1646" s="43">
        <f t="shared" si="287"/>
        <v>0</v>
      </c>
    </row>
    <row r="1647" spans="1:11" ht="12.75" customHeight="1">
      <c r="A1647" s="61" t="str">
        <f>"         "&amp;Labels!B78</f>
        <v xml:space="preserve">         Customer 10</v>
      </c>
      <c r="B1647" s="76">
        <f>IF('(Other Computations)'!B195=0,0,Inputs!D240*Inputs!D133*Inputs!J49*Inputs!D13*'GM Alloc Factors'!B16/('(Other Computations)'!B195+'(Other Computations)'!B208))</f>
        <v>0</v>
      </c>
      <c r="C1647" s="76">
        <f>IF('(Other Computations)'!C195=0,0,Inputs!E240*Inputs!E133*Inputs!J49*Inputs!D13*'GM Alloc Factors'!C16/('(Other Computations)'!C195+'(Other Computations)'!C208))</f>
        <v>0</v>
      </c>
      <c r="D1647" s="76">
        <f>IF('(Other Computations)'!D195=0,0,Inputs!F240*Inputs!F133*Inputs!J49*Inputs!D13*'GM Alloc Factors'!D16/('(Other Computations)'!D195+'(Other Computations)'!D208))</f>
        <v>0</v>
      </c>
      <c r="E1647" s="76">
        <f>IF('(Other Computations)'!E195=0,0,Inputs!G240*Inputs!G133*Inputs!J49*Inputs!D13*'GM Alloc Factors'!E16/('(Other Computations)'!E195+'(Other Computations)'!E208))</f>
        <v>0</v>
      </c>
      <c r="F1647" s="43">
        <f t="shared" si="286"/>
        <v>0</v>
      </c>
      <c r="G1647" s="76">
        <f>IF('(Other Computations)'!G195=0,0,Inputs!I240*Inputs!I133*Inputs!J49*Inputs!D13*'GM Alloc Factors'!G16/('(Other Computations)'!G195+'(Other Computations)'!G208))</f>
        <v>0</v>
      </c>
      <c r="H1647" s="76">
        <f>IF('(Other Computations)'!H195=0,0,Inputs!J240*Inputs!J133*Inputs!J49*Inputs!D13*'GM Alloc Factors'!H16/('(Other Computations)'!H195+'(Other Computations)'!H208))</f>
        <v>0</v>
      </c>
      <c r="I1647" s="76">
        <f>IF('(Other Computations)'!I195=0,0,Inputs!K240*Inputs!K133*Inputs!J49*Inputs!D13*'GM Alloc Factors'!I16/('(Other Computations)'!I195+'(Other Computations)'!I208))</f>
        <v>0</v>
      </c>
      <c r="J1647" s="76">
        <f>IF('(Other Computations)'!J195=0,0,Inputs!L240*Inputs!L133*Inputs!J49*Inputs!D13*'GM Alloc Factors'!J16/('(Other Computations)'!J195+'(Other Computations)'!J208))</f>
        <v>0</v>
      </c>
      <c r="K1647" s="43">
        <f t="shared" si="287"/>
        <v>0</v>
      </c>
    </row>
    <row r="1648" spans="1:11" ht="12.75" customHeight="1">
      <c r="A1648" s="61" t="str">
        <f>"         "&amp;Labels!C68</f>
        <v xml:space="preserve">         Total</v>
      </c>
      <c r="B1648" s="84">
        <f>SUM(B1638:B1647)</f>
        <v>0</v>
      </c>
      <c r="C1648" s="84">
        <f>SUM(C1638:C1647)</f>
        <v>0</v>
      </c>
      <c r="D1648" s="84">
        <f>SUM(D1638:D1647)</f>
        <v>0</v>
      </c>
      <c r="E1648" s="84">
        <f>SUM(E1638:E1647)</f>
        <v>0</v>
      </c>
      <c r="F1648" s="43">
        <f t="shared" si="286"/>
        <v>0</v>
      </c>
      <c r="G1648" s="84">
        <f>SUM(G1638:G1647)</f>
        <v>0</v>
      </c>
      <c r="H1648" s="84">
        <f>SUM(H1638:H1647)</f>
        <v>0</v>
      </c>
      <c r="I1648" s="84">
        <f>SUM(I1638:I1647)</f>
        <v>0</v>
      </c>
      <c r="J1648" s="84">
        <f>SUM(J1638:J1647)</f>
        <v>0</v>
      </c>
      <c r="K1648" s="43">
        <f t="shared" si="287"/>
        <v>0</v>
      </c>
    </row>
    <row r="1649" spans="1:11" ht="12.75" customHeight="1">
      <c r="A1649" s="61" t="str">
        <f>"      "&amp;Labels!B92</f>
        <v xml:space="preserve">      Q 8</v>
      </c>
      <c r="B1649" s="84"/>
      <c r="C1649" s="84"/>
      <c r="D1649" s="84"/>
      <c r="E1649" s="84"/>
      <c r="F1649" s="43"/>
      <c r="G1649" s="84"/>
      <c r="H1649" s="84"/>
      <c r="I1649" s="84"/>
      <c r="J1649" s="84"/>
      <c r="K1649" s="43"/>
    </row>
    <row r="1650" spans="1:11" ht="12.75" customHeight="1">
      <c r="A1650" s="61" t="str">
        <f>"         "&amp;Labels!B69</f>
        <v xml:space="preserve">         Customer 1</v>
      </c>
      <c r="B1650" s="76">
        <f>IF('(Other Computations)'!B186=0,0,Inputs!D231*Inputs!D124*Inputs!K40*Inputs!D13*'GM Alloc Factors'!B17/('(Other Computations)'!B186+'(Other Computations)'!B199))</f>
        <v>0</v>
      </c>
      <c r="C1650" s="76">
        <f>IF('(Other Computations)'!C186=0,0,Inputs!E231*Inputs!E124*Inputs!K40*Inputs!D13*'GM Alloc Factors'!C17/('(Other Computations)'!C186+'(Other Computations)'!C199))</f>
        <v>0</v>
      </c>
      <c r="D1650" s="76">
        <f>IF('(Other Computations)'!D186=0,0,Inputs!F231*Inputs!F124*Inputs!K40*Inputs!D13*'GM Alloc Factors'!D17/('(Other Computations)'!D186+'(Other Computations)'!D199))</f>
        <v>0</v>
      </c>
      <c r="E1650" s="76">
        <f>IF('(Other Computations)'!E186=0,0,Inputs!G231*Inputs!G124*Inputs!K40*Inputs!D13*'GM Alloc Factors'!E17/('(Other Computations)'!E186+'(Other Computations)'!E199))</f>
        <v>0</v>
      </c>
      <c r="F1650" s="43">
        <f t="shared" ref="F1650:F1671" si="288">SUM(B1650:E1650)</f>
        <v>0</v>
      </c>
      <c r="G1650" s="76">
        <f>IF('(Other Computations)'!G186=0,0,Inputs!I231*Inputs!I124*Inputs!K40*Inputs!D13*'GM Alloc Factors'!G17/('(Other Computations)'!G186+'(Other Computations)'!G199))</f>
        <v>0</v>
      </c>
      <c r="H1650" s="76">
        <f>IF('(Other Computations)'!H186=0,0,Inputs!J231*Inputs!J124*Inputs!K40*Inputs!D13*'GM Alloc Factors'!H17/('(Other Computations)'!H186+'(Other Computations)'!H199))</f>
        <v>0</v>
      </c>
      <c r="I1650" s="76">
        <f>IF('(Other Computations)'!I186=0,0,Inputs!K231*Inputs!K124*Inputs!K40*Inputs!D13*'GM Alloc Factors'!I17/('(Other Computations)'!I186+'(Other Computations)'!I199))</f>
        <v>0</v>
      </c>
      <c r="J1650" s="76">
        <f>IF('(Other Computations)'!J186=0,0,Inputs!L231*Inputs!L124*Inputs!K40*Inputs!D13*'GM Alloc Factors'!J17/('(Other Computations)'!J186+'(Other Computations)'!J199))</f>
        <v>0</v>
      </c>
      <c r="K1650" s="43">
        <f t="shared" ref="K1650:K1671" si="289">SUM(G1650:J1650)</f>
        <v>0</v>
      </c>
    </row>
    <row r="1651" spans="1:11" ht="12.75" customHeight="1">
      <c r="A1651" s="61" t="str">
        <f>"         "&amp;Labels!B70</f>
        <v xml:space="preserve">         Customer 2</v>
      </c>
      <c r="B1651" s="76">
        <f>IF('(Other Computations)'!B187=0,0,Inputs!D232*Inputs!D125*Inputs!K41*Inputs!D13*'GM Alloc Factors'!B17/('(Other Computations)'!B187+'(Other Computations)'!B200))</f>
        <v>0</v>
      </c>
      <c r="C1651" s="76">
        <f>IF('(Other Computations)'!C187=0,0,Inputs!E232*Inputs!E125*Inputs!K41*Inputs!D13*'GM Alloc Factors'!C17/('(Other Computations)'!C187+'(Other Computations)'!C200))</f>
        <v>0</v>
      </c>
      <c r="D1651" s="76">
        <f>IF('(Other Computations)'!D187=0,0,Inputs!F232*Inputs!F125*Inputs!K41*Inputs!D13*'GM Alloc Factors'!D17/('(Other Computations)'!D187+'(Other Computations)'!D200))</f>
        <v>0</v>
      </c>
      <c r="E1651" s="76">
        <f>IF('(Other Computations)'!E187=0,0,Inputs!G232*Inputs!G125*Inputs!K41*Inputs!D13*'GM Alloc Factors'!E17/('(Other Computations)'!E187+'(Other Computations)'!E200))</f>
        <v>0</v>
      </c>
      <c r="F1651" s="43">
        <f t="shared" si="288"/>
        <v>0</v>
      </c>
      <c r="G1651" s="76">
        <f>IF('(Other Computations)'!G187=0,0,Inputs!I232*Inputs!I125*Inputs!K41*Inputs!D13*'GM Alloc Factors'!G17/('(Other Computations)'!G187+'(Other Computations)'!G200))</f>
        <v>0</v>
      </c>
      <c r="H1651" s="76">
        <f>IF('(Other Computations)'!H187=0,0,Inputs!J232*Inputs!J125*Inputs!K41*Inputs!D13*'GM Alloc Factors'!H17/('(Other Computations)'!H187+'(Other Computations)'!H200))</f>
        <v>0</v>
      </c>
      <c r="I1651" s="76">
        <f>IF('(Other Computations)'!I187=0,0,Inputs!K232*Inputs!K125*Inputs!K41*Inputs!D13*'GM Alloc Factors'!I17/('(Other Computations)'!I187+'(Other Computations)'!I200))</f>
        <v>0</v>
      </c>
      <c r="J1651" s="76">
        <f>IF('(Other Computations)'!J187=0,0,Inputs!L232*Inputs!L125*Inputs!K41*Inputs!D13*'GM Alloc Factors'!J17/('(Other Computations)'!J187+'(Other Computations)'!J200))</f>
        <v>0</v>
      </c>
      <c r="K1651" s="43">
        <f t="shared" si="289"/>
        <v>0</v>
      </c>
    </row>
    <row r="1652" spans="1:11" ht="12.75" customHeight="1">
      <c r="A1652" s="61" t="str">
        <f>"         "&amp;Labels!B71</f>
        <v xml:space="preserve">         Customer 3</v>
      </c>
      <c r="B1652" s="76">
        <f>IF('(Other Computations)'!B188=0,0,Inputs!D233*Inputs!D126*Inputs!K42*Inputs!D13*'GM Alloc Factors'!B17/('(Other Computations)'!B188+'(Other Computations)'!B201))</f>
        <v>0</v>
      </c>
      <c r="C1652" s="76">
        <f>IF('(Other Computations)'!C188=0,0,Inputs!E233*Inputs!E126*Inputs!K42*Inputs!D13*'GM Alloc Factors'!C17/('(Other Computations)'!C188+'(Other Computations)'!C201))</f>
        <v>0</v>
      </c>
      <c r="D1652" s="76">
        <f>IF('(Other Computations)'!D188=0,0,Inputs!F233*Inputs!F126*Inputs!K42*Inputs!D13*'GM Alloc Factors'!D17/('(Other Computations)'!D188+'(Other Computations)'!D201))</f>
        <v>0</v>
      </c>
      <c r="E1652" s="76">
        <f>IF('(Other Computations)'!E188=0,0,Inputs!G233*Inputs!G126*Inputs!K42*Inputs!D13*'GM Alloc Factors'!E17/('(Other Computations)'!E188+'(Other Computations)'!E201))</f>
        <v>0</v>
      </c>
      <c r="F1652" s="43">
        <f t="shared" si="288"/>
        <v>0</v>
      </c>
      <c r="G1652" s="76">
        <f>IF('(Other Computations)'!G188=0,0,Inputs!I233*Inputs!I126*Inputs!K42*Inputs!D13*'GM Alloc Factors'!G17/('(Other Computations)'!G188+'(Other Computations)'!G201))</f>
        <v>0</v>
      </c>
      <c r="H1652" s="76">
        <f>IF('(Other Computations)'!H188=0,0,Inputs!J233*Inputs!J126*Inputs!K42*Inputs!D13*'GM Alloc Factors'!H17/('(Other Computations)'!H188+'(Other Computations)'!H201))</f>
        <v>0</v>
      </c>
      <c r="I1652" s="76">
        <f>IF('(Other Computations)'!I188=0,0,Inputs!K233*Inputs!K126*Inputs!K42*Inputs!D13*'GM Alloc Factors'!I17/('(Other Computations)'!I188+'(Other Computations)'!I201))</f>
        <v>0</v>
      </c>
      <c r="J1652" s="76">
        <f>IF('(Other Computations)'!J188=0,0,Inputs!L233*Inputs!L126*Inputs!K42*Inputs!D13*'GM Alloc Factors'!J17/('(Other Computations)'!J188+'(Other Computations)'!J201))</f>
        <v>0</v>
      </c>
      <c r="K1652" s="43">
        <f t="shared" si="289"/>
        <v>0</v>
      </c>
    </row>
    <row r="1653" spans="1:11" ht="12.75" customHeight="1">
      <c r="A1653" s="61" t="str">
        <f>"         "&amp;Labels!B72</f>
        <v xml:space="preserve">         Customer 4</v>
      </c>
      <c r="B1653" s="76">
        <f>IF('(Other Computations)'!B189=0,0,Inputs!D234*Inputs!D127*Inputs!K43*Inputs!D13*'GM Alloc Factors'!B17/('(Other Computations)'!B189+'(Other Computations)'!B202))</f>
        <v>0</v>
      </c>
      <c r="C1653" s="76">
        <f>IF('(Other Computations)'!C189=0,0,Inputs!E234*Inputs!E127*Inputs!K43*Inputs!D13*'GM Alloc Factors'!C17/('(Other Computations)'!C189+'(Other Computations)'!C202))</f>
        <v>0</v>
      </c>
      <c r="D1653" s="76">
        <f>IF('(Other Computations)'!D189=0,0,Inputs!F234*Inputs!F127*Inputs!K43*Inputs!D13*'GM Alloc Factors'!D17/('(Other Computations)'!D189+'(Other Computations)'!D202))</f>
        <v>0</v>
      </c>
      <c r="E1653" s="76">
        <f>IF('(Other Computations)'!E189=0,0,Inputs!G234*Inputs!G127*Inputs!K43*Inputs!D13*'GM Alloc Factors'!E17/('(Other Computations)'!E189+'(Other Computations)'!E202))</f>
        <v>0</v>
      </c>
      <c r="F1653" s="43">
        <f t="shared" si="288"/>
        <v>0</v>
      </c>
      <c r="G1653" s="76">
        <f>IF('(Other Computations)'!G189=0,0,Inputs!I234*Inputs!I127*Inputs!K43*Inputs!D13*'GM Alloc Factors'!G17/('(Other Computations)'!G189+'(Other Computations)'!G202))</f>
        <v>0</v>
      </c>
      <c r="H1653" s="76">
        <f>IF('(Other Computations)'!H189=0,0,Inputs!J234*Inputs!J127*Inputs!K43*Inputs!D13*'GM Alloc Factors'!H17/('(Other Computations)'!H189+'(Other Computations)'!H202))</f>
        <v>0</v>
      </c>
      <c r="I1653" s="76">
        <f>IF('(Other Computations)'!I189=0,0,Inputs!K234*Inputs!K127*Inputs!K43*Inputs!D13*'GM Alloc Factors'!I17/('(Other Computations)'!I189+'(Other Computations)'!I202))</f>
        <v>0</v>
      </c>
      <c r="J1653" s="76">
        <f>IF('(Other Computations)'!J189=0,0,Inputs!L234*Inputs!L127*Inputs!K43*Inputs!D13*'GM Alloc Factors'!J17/('(Other Computations)'!J189+'(Other Computations)'!J202))</f>
        <v>0</v>
      </c>
      <c r="K1653" s="43">
        <f t="shared" si="289"/>
        <v>0</v>
      </c>
    </row>
    <row r="1654" spans="1:11" ht="12.75" customHeight="1">
      <c r="A1654" s="61" t="str">
        <f>"         "&amp;Labels!B73</f>
        <v xml:space="preserve">         Customer 5</v>
      </c>
      <c r="B1654" s="76">
        <f>IF('(Other Computations)'!B190=0,0,Inputs!D235*Inputs!D128*Inputs!K44*Inputs!D13*'GM Alloc Factors'!B17/('(Other Computations)'!B190+'(Other Computations)'!B203))</f>
        <v>0</v>
      </c>
      <c r="C1654" s="76">
        <f>IF('(Other Computations)'!C190=0,0,Inputs!E235*Inputs!E128*Inputs!K44*Inputs!D13*'GM Alloc Factors'!C17/('(Other Computations)'!C190+'(Other Computations)'!C203))</f>
        <v>0</v>
      </c>
      <c r="D1654" s="76">
        <f>IF('(Other Computations)'!D190=0,0,Inputs!F235*Inputs!F128*Inputs!K44*Inputs!D13*'GM Alloc Factors'!D17/('(Other Computations)'!D190+'(Other Computations)'!D203))</f>
        <v>0</v>
      </c>
      <c r="E1654" s="76">
        <f>IF('(Other Computations)'!E190=0,0,Inputs!G235*Inputs!G128*Inputs!K44*Inputs!D13*'GM Alloc Factors'!E17/('(Other Computations)'!E190+'(Other Computations)'!E203))</f>
        <v>0</v>
      </c>
      <c r="F1654" s="43">
        <f t="shared" si="288"/>
        <v>0</v>
      </c>
      <c r="G1654" s="76">
        <f>IF('(Other Computations)'!G190=0,0,Inputs!I235*Inputs!I128*Inputs!K44*Inputs!D13*'GM Alloc Factors'!G17/('(Other Computations)'!G190+'(Other Computations)'!G203))</f>
        <v>0</v>
      </c>
      <c r="H1654" s="76">
        <f>IF('(Other Computations)'!H190=0,0,Inputs!J235*Inputs!J128*Inputs!K44*Inputs!D13*'GM Alloc Factors'!H17/('(Other Computations)'!H190+'(Other Computations)'!H203))</f>
        <v>0</v>
      </c>
      <c r="I1654" s="76">
        <f>IF('(Other Computations)'!I190=0,0,Inputs!K235*Inputs!K128*Inputs!K44*Inputs!D13*'GM Alloc Factors'!I17/('(Other Computations)'!I190+'(Other Computations)'!I203))</f>
        <v>0</v>
      </c>
      <c r="J1654" s="76">
        <f>IF('(Other Computations)'!J190=0,0,Inputs!L235*Inputs!L128*Inputs!K44*Inputs!D13*'GM Alloc Factors'!J17/('(Other Computations)'!J190+'(Other Computations)'!J203))</f>
        <v>0</v>
      </c>
      <c r="K1654" s="43">
        <f t="shared" si="289"/>
        <v>0</v>
      </c>
    </row>
    <row r="1655" spans="1:11" ht="12.75" customHeight="1">
      <c r="A1655" s="61" t="str">
        <f>"         "&amp;Labels!B74</f>
        <v xml:space="preserve">         Customer 6</v>
      </c>
      <c r="B1655" s="76">
        <f>IF('(Other Computations)'!B191=0,0,Inputs!D236*Inputs!D129*Inputs!K45*Inputs!D13*'GM Alloc Factors'!B17/('(Other Computations)'!B191+'(Other Computations)'!B204))</f>
        <v>0</v>
      </c>
      <c r="C1655" s="76">
        <f>IF('(Other Computations)'!C191=0,0,Inputs!E236*Inputs!E129*Inputs!K45*Inputs!D13*'GM Alloc Factors'!C17/('(Other Computations)'!C191+'(Other Computations)'!C204))</f>
        <v>0</v>
      </c>
      <c r="D1655" s="76">
        <f>IF('(Other Computations)'!D191=0,0,Inputs!F236*Inputs!F129*Inputs!K45*Inputs!D13*'GM Alloc Factors'!D17/('(Other Computations)'!D191+'(Other Computations)'!D204))</f>
        <v>0</v>
      </c>
      <c r="E1655" s="76">
        <f>IF('(Other Computations)'!E191=0,0,Inputs!G236*Inputs!G129*Inputs!K45*Inputs!D13*'GM Alloc Factors'!E17/('(Other Computations)'!E191+'(Other Computations)'!E204))</f>
        <v>0</v>
      </c>
      <c r="F1655" s="43">
        <f t="shared" si="288"/>
        <v>0</v>
      </c>
      <c r="G1655" s="76">
        <f>IF('(Other Computations)'!G191=0,0,Inputs!I236*Inputs!I129*Inputs!K45*Inputs!D13*'GM Alloc Factors'!G17/('(Other Computations)'!G191+'(Other Computations)'!G204))</f>
        <v>0</v>
      </c>
      <c r="H1655" s="76">
        <f>IF('(Other Computations)'!H191=0,0,Inputs!J236*Inputs!J129*Inputs!K45*Inputs!D13*'GM Alloc Factors'!H17/('(Other Computations)'!H191+'(Other Computations)'!H204))</f>
        <v>0</v>
      </c>
      <c r="I1655" s="76">
        <f>IF('(Other Computations)'!I191=0,0,Inputs!K236*Inputs!K129*Inputs!K45*Inputs!D13*'GM Alloc Factors'!I17/('(Other Computations)'!I191+'(Other Computations)'!I204))</f>
        <v>0</v>
      </c>
      <c r="J1655" s="76">
        <f>IF('(Other Computations)'!J191=0,0,Inputs!L236*Inputs!L129*Inputs!K45*Inputs!D13*'GM Alloc Factors'!J17/('(Other Computations)'!J191+'(Other Computations)'!J204))</f>
        <v>0</v>
      </c>
      <c r="K1655" s="43">
        <f t="shared" si="289"/>
        <v>0</v>
      </c>
    </row>
    <row r="1656" spans="1:11" ht="12.75" customHeight="1">
      <c r="A1656" s="61" t="str">
        <f>"         "&amp;Labels!B75</f>
        <v xml:space="preserve">         Customer 7</v>
      </c>
      <c r="B1656" s="76">
        <f>IF('(Other Computations)'!B192=0,0,Inputs!D237*Inputs!D130*Inputs!K46*Inputs!D13*'GM Alloc Factors'!B17/('(Other Computations)'!B192+'(Other Computations)'!B205))</f>
        <v>0</v>
      </c>
      <c r="C1656" s="76">
        <f>IF('(Other Computations)'!C192=0,0,Inputs!E237*Inputs!E130*Inputs!K46*Inputs!D13*'GM Alloc Factors'!C17/('(Other Computations)'!C192+'(Other Computations)'!C205))</f>
        <v>0</v>
      </c>
      <c r="D1656" s="76">
        <f>IF('(Other Computations)'!D192=0,0,Inputs!F237*Inputs!F130*Inputs!K46*Inputs!D13*'GM Alloc Factors'!D17/('(Other Computations)'!D192+'(Other Computations)'!D205))</f>
        <v>0</v>
      </c>
      <c r="E1656" s="76">
        <f>IF('(Other Computations)'!E192=0,0,Inputs!G237*Inputs!G130*Inputs!K46*Inputs!D13*'GM Alloc Factors'!E17/('(Other Computations)'!E192+'(Other Computations)'!E205))</f>
        <v>0</v>
      </c>
      <c r="F1656" s="43">
        <f t="shared" si="288"/>
        <v>0</v>
      </c>
      <c r="G1656" s="76">
        <f>IF('(Other Computations)'!G192=0,0,Inputs!I237*Inputs!I130*Inputs!K46*Inputs!D13*'GM Alloc Factors'!G17/('(Other Computations)'!G192+'(Other Computations)'!G205))</f>
        <v>0</v>
      </c>
      <c r="H1656" s="76">
        <f>IF('(Other Computations)'!H192=0,0,Inputs!J237*Inputs!J130*Inputs!K46*Inputs!D13*'GM Alloc Factors'!H17/('(Other Computations)'!H192+'(Other Computations)'!H205))</f>
        <v>0</v>
      </c>
      <c r="I1656" s="76">
        <f>IF('(Other Computations)'!I192=0,0,Inputs!K237*Inputs!K130*Inputs!K46*Inputs!D13*'GM Alloc Factors'!I17/('(Other Computations)'!I192+'(Other Computations)'!I205))</f>
        <v>0</v>
      </c>
      <c r="J1656" s="76">
        <f>IF('(Other Computations)'!J192=0,0,Inputs!L237*Inputs!L130*Inputs!K46*Inputs!D13*'GM Alloc Factors'!J17/('(Other Computations)'!J192+'(Other Computations)'!J205))</f>
        <v>0</v>
      </c>
      <c r="K1656" s="43">
        <f t="shared" si="289"/>
        <v>0</v>
      </c>
    </row>
    <row r="1657" spans="1:11" ht="12.75" customHeight="1">
      <c r="A1657" s="61" t="str">
        <f>"         "&amp;Labels!B76</f>
        <v xml:space="preserve">         Customer 8</v>
      </c>
      <c r="B1657" s="76">
        <f>IF('(Other Computations)'!B193=0,0,Inputs!D238*Inputs!D131*Inputs!K47*Inputs!D13*'GM Alloc Factors'!B17/('(Other Computations)'!B193+'(Other Computations)'!B206))</f>
        <v>0</v>
      </c>
      <c r="C1657" s="76">
        <f>IF('(Other Computations)'!C193=0,0,Inputs!E238*Inputs!E131*Inputs!K47*Inputs!D13*'GM Alloc Factors'!C17/('(Other Computations)'!C193+'(Other Computations)'!C206))</f>
        <v>0</v>
      </c>
      <c r="D1657" s="76">
        <f>IF('(Other Computations)'!D193=0,0,Inputs!F238*Inputs!F131*Inputs!K47*Inputs!D13*'GM Alloc Factors'!D17/('(Other Computations)'!D193+'(Other Computations)'!D206))</f>
        <v>0</v>
      </c>
      <c r="E1657" s="76">
        <f>IF('(Other Computations)'!E193=0,0,Inputs!G238*Inputs!G131*Inputs!K47*Inputs!D13*'GM Alloc Factors'!E17/('(Other Computations)'!E193+'(Other Computations)'!E206))</f>
        <v>0</v>
      </c>
      <c r="F1657" s="43">
        <f t="shared" si="288"/>
        <v>0</v>
      </c>
      <c r="G1657" s="76">
        <f>IF('(Other Computations)'!G193=0,0,Inputs!I238*Inputs!I131*Inputs!K47*Inputs!D13*'GM Alloc Factors'!G17/('(Other Computations)'!G193+'(Other Computations)'!G206))</f>
        <v>0</v>
      </c>
      <c r="H1657" s="76">
        <f>IF('(Other Computations)'!H193=0,0,Inputs!J238*Inputs!J131*Inputs!K47*Inputs!D13*'GM Alloc Factors'!H17/('(Other Computations)'!H193+'(Other Computations)'!H206))</f>
        <v>0</v>
      </c>
      <c r="I1657" s="76">
        <f>IF('(Other Computations)'!I193=0,0,Inputs!K238*Inputs!K131*Inputs!K47*Inputs!D13*'GM Alloc Factors'!I17/('(Other Computations)'!I193+'(Other Computations)'!I206))</f>
        <v>0</v>
      </c>
      <c r="J1657" s="76">
        <f>IF('(Other Computations)'!J193=0,0,Inputs!L238*Inputs!L131*Inputs!K47*Inputs!D13*'GM Alloc Factors'!J17/('(Other Computations)'!J193+'(Other Computations)'!J206))</f>
        <v>0</v>
      </c>
      <c r="K1657" s="43">
        <f t="shared" si="289"/>
        <v>0</v>
      </c>
    </row>
    <row r="1658" spans="1:11" ht="12.75" customHeight="1">
      <c r="A1658" s="61" t="str">
        <f>"         "&amp;Labels!B77</f>
        <v xml:space="preserve">         Customer 9</v>
      </c>
      <c r="B1658" s="76">
        <f>IF('(Other Computations)'!B194=0,0,Inputs!D239*Inputs!D132*Inputs!K48*Inputs!D13*'GM Alloc Factors'!B17/('(Other Computations)'!B194+'(Other Computations)'!B207))</f>
        <v>0</v>
      </c>
      <c r="C1658" s="76">
        <f>IF('(Other Computations)'!C194=0,0,Inputs!E239*Inputs!E132*Inputs!K48*Inputs!D13*'GM Alloc Factors'!C17/('(Other Computations)'!C194+'(Other Computations)'!C207))</f>
        <v>0</v>
      </c>
      <c r="D1658" s="76">
        <f>IF('(Other Computations)'!D194=0,0,Inputs!F239*Inputs!F132*Inputs!K48*Inputs!D13*'GM Alloc Factors'!D17/('(Other Computations)'!D194+'(Other Computations)'!D207))</f>
        <v>0</v>
      </c>
      <c r="E1658" s="76">
        <f>IF('(Other Computations)'!E194=0,0,Inputs!G239*Inputs!G132*Inputs!K48*Inputs!D13*'GM Alloc Factors'!E17/('(Other Computations)'!E194+'(Other Computations)'!E207))</f>
        <v>0</v>
      </c>
      <c r="F1658" s="43">
        <f t="shared" si="288"/>
        <v>0</v>
      </c>
      <c r="G1658" s="76">
        <f>IF('(Other Computations)'!G194=0,0,Inputs!I239*Inputs!I132*Inputs!K48*Inputs!D13*'GM Alloc Factors'!G17/('(Other Computations)'!G194+'(Other Computations)'!G207))</f>
        <v>0</v>
      </c>
      <c r="H1658" s="76">
        <f>IF('(Other Computations)'!H194=0,0,Inputs!J239*Inputs!J132*Inputs!K48*Inputs!D13*'GM Alloc Factors'!H17/('(Other Computations)'!H194+'(Other Computations)'!H207))</f>
        <v>0</v>
      </c>
      <c r="I1658" s="76">
        <f>IF('(Other Computations)'!I194=0,0,Inputs!K239*Inputs!K132*Inputs!K48*Inputs!D13*'GM Alloc Factors'!I17/('(Other Computations)'!I194+'(Other Computations)'!I207))</f>
        <v>0</v>
      </c>
      <c r="J1658" s="76">
        <f>IF('(Other Computations)'!J194=0,0,Inputs!L239*Inputs!L132*Inputs!K48*Inputs!D13*'GM Alloc Factors'!J17/('(Other Computations)'!J194+'(Other Computations)'!J207))</f>
        <v>0</v>
      </c>
      <c r="K1658" s="43">
        <f t="shared" si="289"/>
        <v>0</v>
      </c>
    </row>
    <row r="1659" spans="1:11" ht="12.75" customHeight="1">
      <c r="A1659" s="61" t="str">
        <f>"         "&amp;Labels!B78</f>
        <v xml:space="preserve">         Customer 10</v>
      </c>
      <c r="B1659" s="76">
        <f>IF('(Other Computations)'!B195=0,0,Inputs!D240*Inputs!D133*Inputs!K49*Inputs!D13*'GM Alloc Factors'!B17/('(Other Computations)'!B195+'(Other Computations)'!B208))</f>
        <v>0</v>
      </c>
      <c r="C1659" s="76">
        <f>IF('(Other Computations)'!C195=0,0,Inputs!E240*Inputs!E133*Inputs!K49*Inputs!D13*'GM Alloc Factors'!C17/('(Other Computations)'!C195+'(Other Computations)'!C208))</f>
        <v>0</v>
      </c>
      <c r="D1659" s="76">
        <f>IF('(Other Computations)'!D195=0,0,Inputs!F240*Inputs!F133*Inputs!K49*Inputs!D13*'GM Alloc Factors'!D17/('(Other Computations)'!D195+'(Other Computations)'!D208))</f>
        <v>0</v>
      </c>
      <c r="E1659" s="76">
        <f>IF('(Other Computations)'!E195=0,0,Inputs!G240*Inputs!G133*Inputs!K49*Inputs!D13*'GM Alloc Factors'!E17/('(Other Computations)'!E195+'(Other Computations)'!E208))</f>
        <v>0</v>
      </c>
      <c r="F1659" s="43">
        <f t="shared" si="288"/>
        <v>0</v>
      </c>
      <c r="G1659" s="76">
        <f>IF('(Other Computations)'!G195=0,0,Inputs!I240*Inputs!I133*Inputs!K49*Inputs!D13*'GM Alloc Factors'!G17/('(Other Computations)'!G195+'(Other Computations)'!G208))</f>
        <v>0</v>
      </c>
      <c r="H1659" s="76">
        <f>IF('(Other Computations)'!H195=0,0,Inputs!J240*Inputs!J133*Inputs!K49*Inputs!D13*'GM Alloc Factors'!H17/('(Other Computations)'!H195+'(Other Computations)'!H208))</f>
        <v>0</v>
      </c>
      <c r="I1659" s="76">
        <f>IF('(Other Computations)'!I195=0,0,Inputs!K240*Inputs!K133*Inputs!K49*Inputs!D13*'GM Alloc Factors'!I17/('(Other Computations)'!I195+'(Other Computations)'!I208))</f>
        <v>0</v>
      </c>
      <c r="J1659" s="76">
        <f>IF('(Other Computations)'!J195=0,0,Inputs!L240*Inputs!L133*Inputs!K49*Inputs!D13*'GM Alloc Factors'!J17/('(Other Computations)'!J195+'(Other Computations)'!J208))</f>
        <v>0</v>
      </c>
      <c r="K1659" s="43">
        <f t="shared" si="289"/>
        <v>0</v>
      </c>
    </row>
    <row r="1660" spans="1:11" ht="12.75" customHeight="1">
      <c r="A1660" s="61" t="str">
        <f>"         "&amp;Labels!C68</f>
        <v xml:space="preserve">         Total</v>
      </c>
      <c r="B1660" s="84">
        <f>SUM(B1650:B1659)</f>
        <v>0</v>
      </c>
      <c r="C1660" s="84">
        <f>SUM(C1650:C1659)</f>
        <v>0</v>
      </c>
      <c r="D1660" s="84">
        <f>SUM(D1650:D1659)</f>
        <v>0</v>
      </c>
      <c r="E1660" s="84">
        <f>SUM(E1650:E1659)</f>
        <v>0</v>
      </c>
      <c r="F1660" s="43">
        <f t="shared" si="288"/>
        <v>0</v>
      </c>
      <c r="G1660" s="84">
        <f>SUM(G1650:G1659)</f>
        <v>0</v>
      </c>
      <c r="H1660" s="84">
        <f>SUM(H1650:H1659)</f>
        <v>0</v>
      </c>
      <c r="I1660" s="84">
        <f>SUM(I1650:I1659)</f>
        <v>0</v>
      </c>
      <c r="J1660" s="84">
        <f>SUM(J1650:J1659)</f>
        <v>0</v>
      </c>
      <c r="K1660" s="43">
        <f t="shared" si="289"/>
        <v>0</v>
      </c>
    </row>
    <row r="1661" spans="1:11" ht="12.75" customHeight="1">
      <c r="A1661" s="55" t="str">
        <f>"      "&amp;Labels!C84</f>
        <v xml:space="preserve">      Total</v>
      </c>
      <c r="B1661" s="74">
        <f>SUM(B1576,B1588,B1600,B1612,B1624,B1636,B1648,B1660)</f>
        <v>0</v>
      </c>
      <c r="C1661" s="74">
        <f>SUM(C1576,C1588,C1600,C1612,C1624,C1636,C1648,C1660)</f>
        <v>0</v>
      </c>
      <c r="D1661" s="74">
        <f>SUM(D1576,D1588,D1600,D1612,D1624,D1636,D1648,D1660)</f>
        <v>0</v>
      </c>
      <c r="E1661" s="74">
        <f>SUM(E1576,E1588,E1600,E1612,E1624,E1636,E1648,E1660)</f>
        <v>0</v>
      </c>
      <c r="F1661" s="43">
        <f t="shared" si="288"/>
        <v>0</v>
      </c>
      <c r="G1661" s="74">
        <f>SUM(G1576,G1588,G1600,G1612,G1624,G1636,G1648,G1660)</f>
        <v>0</v>
      </c>
      <c r="H1661" s="74">
        <f>SUM(H1576,H1588,H1600,H1612,H1624,H1636,H1648,H1660)</f>
        <v>0</v>
      </c>
      <c r="I1661" s="74">
        <f>SUM(I1576,I1588,I1600,I1612,I1624,I1636,I1648,I1660)</f>
        <v>0</v>
      </c>
      <c r="J1661" s="74">
        <f>SUM(J1576,J1588,J1600,J1612,J1624,J1636,J1648,J1660)</f>
        <v>0</v>
      </c>
      <c r="K1661" s="43">
        <f t="shared" si="289"/>
        <v>0</v>
      </c>
    </row>
    <row r="1662" spans="1:11" ht="12.75" customHeight="1">
      <c r="A1662" s="61" t="str">
        <f>"         "&amp;Labels!B69</f>
        <v xml:space="preserve">         Customer 1</v>
      </c>
      <c r="B1662" s="76">
        <f t="shared" ref="B1662:E1671" si="290">SUM(B1566,B1578,B1590,B1602,B1614,B1626,B1638,B1650)</f>
        <v>0</v>
      </c>
      <c r="C1662" s="76">
        <f t="shared" si="290"/>
        <v>0</v>
      </c>
      <c r="D1662" s="76">
        <f t="shared" si="290"/>
        <v>0</v>
      </c>
      <c r="E1662" s="76">
        <f t="shared" si="290"/>
        <v>0</v>
      </c>
      <c r="F1662" s="43">
        <f t="shared" si="288"/>
        <v>0</v>
      </c>
      <c r="G1662" s="76">
        <f t="shared" ref="G1662:J1671" si="291">SUM(G1566,G1578,G1590,G1602,G1614,G1626,G1638,G1650)</f>
        <v>0</v>
      </c>
      <c r="H1662" s="76">
        <f t="shared" si="291"/>
        <v>0</v>
      </c>
      <c r="I1662" s="76">
        <f t="shared" si="291"/>
        <v>0</v>
      </c>
      <c r="J1662" s="76">
        <f t="shared" si="291"/>
        <v>0</v>
      </c>
      <c r="K1662" s="43">
        <f t="shared" si="289"/>
        <v>0</v>
      </c>
    </row>
    <row r="1663" spans="1:11" ht="12.75" customHeight="1">
      <c r="A1663" s="61" t="str">
        <f>"         "&amp;Labels!B70</f>
        <v xml:space="preserve">         Customer 2</v>
      </c>
      <c r="B1663" s="76">
        <f t="shared" si="290"/>
        <v>0</v>
      </c>
      <c r="C1663" s="76">
        <f t="shared" si="290"/>
        <v>0</v>
      </c>
      <c r="D1663" s="76">
        <f t="shared" si="290"/>
        <v>0</v>
      </c>
      <c r="E1663" s="76">
        <f t="shared" si="290"/>
        <v>0</v>
      </c>
      <c r="F1663" s="43">
        <f t="shared" si="288"/>
        <v>0</v>
      </c>
      <c r="G1663" s="76">
        <f t="shared" si="291"/>
        <v>0</v>
      </c>
      <c r="H1663" s="76">
        <f t="shared" si="291"/>
        <v>0</v>
      </c>
      <c r="I1663" s="76">
        <f t="shared" si="291"/>
        <v>0</v>
      </c>
      <c r="J1663" s="76">
        <f t="shared" si="291"/>
        <v>0</v>
      </c>
      <c r="K1663" s="43">
        <f t="shared" si="289"/>
        <v>0</v>
      </c>
    </row>
    <row r="1664" spans="1:11" ht="12.75" customHeight="1">
      <c r="A1664" s="61" t="str">
        <f>"         "&amp;Labels!B71</f>
        <v xml:space="preserve">         Customer 3</v>
      </c>
      <c r="B1664" s="76">
        <f t="shared" si="290"/>
        <v>0</v>
      </c>
      <c r="C1664" s="76">
        <f t="shared" si="290"/>
        <v>0</v>
      </c>
      <c r="D1664" s="76">
        <f t="shared" si="290"/>
        <v>0</v>
      </c>
      <c r="E1664" s="76">
        <f t="shared" si="290"/>
        <v>0</v>
      </c>
      <c r="F1664" s="43">
        <f t="shared" si="288"/>
        <v>0</v>
      </c>
      <c r="G1664" s="76">
        <f t="shared" si="291"/>
        <v>0</v>
      </c>
      <c r="H1664" s="76">
        <f t="shared" si="291"/>
        <v>0</v>
      </c>
      <c r="I1664" s="76">
        <f t="shared" si="291"/>
        <v>0</v>
      </c>
      <c r="J1664" s="76">
        <f t="shared" si="291"/>
        <v>0</v>
      </c>
      <c r="K1664" s="43">
        <f t="shared" si="289"/>
        <v>0</v>
      </c>
    </row>
    <row r="1665" spans="1:11" ht="12.75" customHeight="1">
      <c r="A1665" s="61" t="str">
        <f>"         "&amp;Labels!B72</f>
        <v xml:space="preserve">         Customer 4</v>
      </c>
      <c r="B1665" s="76">
        <f t="shared" si="290"/>
        <v>0</v>
      </c>
      <c r="C1665" s="76">
        <f t="shared" si="290"/>
        <v>0</v>
      </c>
      <c r="D1665" s="76">
        <f t="shared" si="290"/>
        <v>0</v>
      </c>
      <c r="E1665" s="76">
        <f t="shared" si="290"/>
        <v>0</v>
      </c>
      <c r="F1665" s="43">
        <f t="shared" si="288"/>
        <v>0</v>
      </c>
      <c r="G1665" s="76">
        <f t="shared" si="291"/>
        <v>0</v>
      </c>
      <c r="H1665" s="76">
        <f t="shared" si="291"/>
        <v>0</v>
      </c>
      <c r="I1665" s="76">
        <f t="shared" si="291"/>
        <v>0</v>
      </c>
      <c r="J1665" s="76">
        <f t="shared" si="291"/>
        <v>0</v>
      </c>
      <c r="K1665" s="43">
        <f t="shared" si="289"/>
        <v>0</v>
      </c>
    </row>
    <row r="1666" spans="1:11" ht="12.75" customHeight="1">
      <c r="A1666" s="61" t="str">
        <f>"         "&amp;Labels!B73</f>
        <v xml:space="preserve">         Customer 5</v>
      </c>
      <c r="B1666" s="76">
        <f t="shared" si="290"/>
        <v>0</v>
      </c>
      <c r="C1666" s="76">
        <f t="shared" si="290"/>
        <v>0</v>
      </c>
      <c r="D1666" s="76">
        <f t="shared" si="290"/>
        <v>0</v>
      </c>
      <c r="E1666" s="76">
        <f t="shared" si="290"/>
        <v>0</v>
      </c>
      <c r="F1666" s="43">
        <f t="shared" si="288"/>
        <v>0</v>
      </c>
      <c r="G1666" s="76">
        <f t="shared" si="291"/>
        <v>0</v>
      </c>
      <c r="H1666" s="76">
        <f t="shared" si="291"/>
        <v>0</v>
      </c>
      <c r="I1666" s="76">
        <f t="shared" si="291"/>
        <v>0</v>
      </c>
      <c r="J1666" s="76">
        <f t="shared" si="291"/>
        <v>0</v>
      </c>
      <c r="K1666" s="43">
        <f t="shared" si="289"/>
        <v>0</v>
      </c>
    </row>
    <row r="1667" spans="1:11" ht="12.75" customHeight="1">
      <c r="A1667" s="61" t="str">
        <f>"         "&amp;Labels!B74</f>
        <v xml:space="preserve">         Customer 6</v>
      </c>
      <c r="B1667" s="76">
        <f t="shared" si="290"/>
        <v>0</v>
      </c>
      <c r="C1667" s="76">
        <f t="shared" si="290"/>
        <v>0</v>
      </c>
      <c r="D1667" s="76">
        <f t="shared" si="290"/>
        <v>0</v>
      </c>
      <c r="E1667" s="76">
        <f t="shared" si="290"/>
        <v>0</v>
      </c>
      <c r="F1667" s="43">
        <f t="shared" si="288"/>
        <v>0</v>
      </c>
      <c r="G1667" s="76">
        <f t="shared" si="291"/>
        <v>0</v>
      </c>
      <c r="H1667" s="76">
        <f t="shared" si="291"/>
        <v>0</v>
      </c>
      <c r="I1667" s="76">
        <f t="shared" si="291"/>
        <v>0</v>
      </c>
      <c r="J1667" s="76">
        <f t="shared" si="291"/>
        <v>0</v>
      </c>
      <c r="K1667" s="43">
        <f t="shared" si="289"/>
        <v>0</v>
      </c>
    </row>
    <row r="1668" spans="1:11" ht="12.75" customHeight="1">
      <c r="A1668" s="61" t="str">
        <f>"         "&amp;Labels!B75</f>
        <v xml:space="preserve">         Customer 7</v>
      </c>
      <c r="B1668" s="76">
        <f t="shared" si="290"/>
        <v>0</v>
      </c>
      <c r="C1668" s="76">
        <f t="shared" si="290"/>
        <v>0</v>
      </c>
      <c r="D1668" s="76">
        <f t="shared" si="290"/>
        <v>0</v>
      </c>
      <c r="E1668" s="76">
        <f t="shared" si="290"/>
        <v>0</v>
      </c>
      <c r="F1668" s="43">
        <f t="shared" si="288"/>
        <v>0</v>
      </c>
      <c r="G1668" s="76">
        <f t="shared" si="291"/>
        <v>0</v>
      </c>
      <c r="H1668" s="76">
        <f t="shared" si="291"/>
        <v>0</v>
      </c>
      <c r="I1668" s="76">
        <f t="shared" si="291"/>
        <v>0</v>
      </c>
      <c r="J1668" s="76">
        <f t="shared" si="291"/>
        <v>0</v>
      </c>
      <c r="K1668" s="43">
        <f t="shared" si="289"/>
        <v>0</v>
      </c>
    </row>
    <row r="1669" spans="1:11" ht="12.75" customHeight="1">
      <c r="A1669" s="61" t="str">
        <f>"         "&amp;Labels!B76</f>
        <v xml:space="preserve">         Customer 8</v>
      </c>
      <c r="B1669" s="76">
        <f t="shared" si="290"/>
        <v>0</v>
      </c>
      <c r="C1669" s="76">
        <f t="shared" si="290"/>
        <v>0</v>
      </c>
      <c r="D1669" s="76">
        <f t="shared" si="290"/>
        <v>0</v>
      </c>
      <c r="E1669" s="76">
        <f t="shared" si="290"/>
        <v>0</v>
      </c>
      <c r="F1669" s="43">
        <f t="shared" si="288"/>
        <v>0</v>
      </c>
      <c r="G1669" s="76">
        <f t="shared" si="291"/>
        <v>0</v>
      </c>
      <c r="H1669" s="76">
        <f t="shared" si="291"/>
        <v>0</v>
      </c>
      <c r="I1669" s="76">
        <f t="shared" si="291"/>
        <v>0</v>
      </c>
      <c r="J1669" s="76">
        <f t="shared" si="291"/>
        <v>0</v>
      </c>
      <c r="K1669" s="43">
        <f t="shared" si="289"/>
        <v>0</v>
      </c>
    </row>
    <row r="1670" spans="1:11" ht="12.75" customHeight="1">
      <c r="A1670" s="61" t="str">
        <f>"         "&amp;Labels!B77</f>
        <v xml:space="preserve">         Customer 9</v>
      </c>
      <c r="B1670" s="76">
        <f t="shared" si="290"/>
        <v>0</v>
      </c>
      <c r="C1670" s="76">
        <f t="shared" si="290"/>
        <v>0</v>
      </c>
      <c r="D1670" s="76">
        <f t="shared" si="290"/>
        <v>0</v>
      </c>
      <c r="E1670" s="76">
        <f t="shared" si="290"/>
        <v>0</v>
      </c>
      <c r="F1670" s="43">
        <f t="shared" si="288"/>
        <v>0</v>
      </c>
      <c r="G1670" s="76">
        <f t="shared" si="291"/>
        <v>0</v>
      </c>
      <c r="H1670" s="76">
        <f t="shared" si="291"/>
        <v>0</v>
      </c>
      <c r="I1670" s="76">
        <f t="shared" si="291"/>
        <v>0</v>
      </c>
      <c r="J1670" s="76">
        <f t="shared" si="291"/>
        <v>0</v>
      </c>
      <c r="K1670" s="43">
        <f t="shared" si="289"/>
        <v>0</v>
      </c>
    </row>
    <row r="1671" spans="1:11" ht="12.75" customHeight="1">
      <c r="A1671" s="61" t="str">
        <f>"         "&amp;Labels!B78</f>
        <v xml:space="preserve">         Customer 10</v>
      </c>
      <c r="B1671" s="76">
        <f t="shared" si="290"/>
        <v>0</v>
      </c>
      <c r="C1671" s="76">
        <f t="shared" si="290"/>
        <v>0</v>
      </c>
      <c r="D1671" s="76">
        <f t="shared" si="290"/>
        <v>0</v>
      </c>
      <c r="E1671" s="76">
        <f t="shared" si="290"/>
        <v>0</v>
      </c>
      <c r="F1671" s="43">
        <f t="shared" si="288"/>
        <v>0</v>
      </c>
      <c r="G1671" s="76">
        <f t="shared" si="291"/>
        <v>0</v>
      </c>
      <c r="H1671" s="76">
        <f t="shared" si="291"/>
        <v>0</v>
      </c>
      <c r="I1671" s="76">
        <f t="shared" si="291"/>
        <v>0</v>
      </c>
      <c r="J1671" s="76">
        <f t="shared" si="291"/>
        <v>0</v>
      </c>
      <c r="K1671" s="43">
        <f t="shared" si="289"/>
        <v>0</v>
      </c>
    </row>
    <row r="1672" spans="1:11" ht="12.75" customHeight="1">
      <c r="A1672" s="61" t="str">
        <f>"         "&amp;Labels!C68</f>
        <v xml:space="preserve">         Total</v>
      </c>
      <c r="B1672" s="84">
        <f>B1661</f>
        <v>0</v>
      </c>
      <c r="C1672" s="84">
        <f>C1661</f>
        <v>0</v>
      </c>
      <c r="D1672" s="84">
        <f>D1661</f>
        <v>0</v>
      </c>
      <c r="E1672" s="84">
        <f>E1661</f>
        <v>0</v>
      </c>
      <c r="F1672" s="43">
        <f>SUM(B1661:E1661)</f>
        <v>0</v>
      </c>
      <c r="G1672" s="84">
        <f>G1661</f>
        <v>0</v>
      </c>
      <c r="H1672" s="84">
        <f>H1661</f>
        <v>0</v>
      </c>
      <c r="I1672" s="84">
        <f>I1661</f>
        <v>0</v>
      </c>
      <c r="J1672" s="84">
        <f>J1661</f>
        <v>0</v>
      </c>
      <c r="K1672" s="43">
        <f>SUM(G1661:J1661)</f>
        <v>0</v>
      </c>
    </row>
    <row r="1673" spans="1:11" ht="12.75" customHeight="1">
      <c r="A1673" s="55" t="str">
        <f>"   "&amp;Labels!B82</f>
        <v xml:space="preserve">   Direct email</v>
      </c>
      <c r="B1673" s="74"/>
      <c r="C1673" s="74"/>
      <c r="D1673" s="74"/>
      <c r="E1673" s="74"/>
      <c r="F1673" s="43"/>
      <c r="G1673" s="74"/>
      <c r="H1673" s="74"/>
      <c r="I1673" s="74"/>
      <c r="J1673" s="74"/>
      <c r="K1673" s="43"/>
    </row>
    <row r="1674" spans="1:11" ht="12.75" customHeight="1">
      <c r="A1674" s="61" t="str">
        <f>"      "&amp;Labels!B85</f>
        <v xml:space="preserve">      Q 1</v>
      </c>
      <c r="B1674" s="84"/>
      <c r="C1674" s="84"/>
      <c r="D1674" s="84"/>
      <c r="E1674" s="84"/>
      <c r="F1674" s="43"/>
      <c r="G1674" s="84"/>
      <c r="H1674" s="84"/>
      <c r="I1674" s="84"/>
      <c r="J1674" s="84"/>
      <c r="K1674" s="43"/>
    </row>
    <row r="1675" spans="1:11" ht="12.75" customHeight="1">
      <c r="A1675" s="61" t="str">
        <f>"         "&amp;Labels!B69</f>
        <v xml:space="preserve">         Customer 1</v>
      </c>
      <c r="B1675" s="76">
        <f>IF('(Other Computations)'!B186=0,0,Inputs!D231*Inputs!D124*Inputs!D50*Inputs!D14*'GM Alloc Factors'!B19/('(Other Computations)'!B186+'(Other Computations)'!B199))</f>
        <v>0</v>
      </c>
      <c r="C1675" s="76">
        <f>IF('(Other Computations)'!C186=0,0,Inputs!E231*Inputs!E124*Inputs!D50*Inputs!D14*'GM Alloc Factors'!C19/('(Other Computations)'!C186+'(Other Computations)'!C199))</f>
        <v>0</v>
      </c>
      <c r="D1675" s="76">
        <f>IF('(Other Computations)'!D186=0,0,Inputs!F231*Inputs!F124*Inputs!D50*Inputs!D14*'GM Alloc Factors'!D19/('(Other Computations)'!D186+'(Other Computations)'!D199))</f>
        <v>0</v>
      </c>
      <c r="E1675" s="76">
        <f>IF('(Other Computations)'!E186=0,0,Inputs!G231*Inputs!G124*Inputs!D50*Inputs!D14*'GM Alloc Factors'!E19/('(Other Computations)'!E186+'(Other Computations)'!E199))</f>
        <v>0</v>
      </c>
      <c r="F1675" s="43">
        <f t="shared" ref="F1675:F1685" si="292">SUM(B1675:E1675)</f>
        <v>0</v>
      </c>
      <c r="G1675" s="76">
        <f>IF('(Other Computations)'!G186=0,0,Inputs!I231*Inputs!I124*Inputs!D50*Inputs!D14*'GM Alloc Factors'!G19/('(Other Computations)'!G186+'(Other Computations)'!G199))</f>
        <v>0</v>
      </c>
      <c r="H1675" s="76">
        <f>IF('(Other Computations)'!H186=0,0,Inputs!J231*Inputs!J124*Inputs!D50*Inputs!D14*'GM Alloc Factors'!H19/('(Other Computations)'!H186+'(Other Computations)'!H199))</f>
        <v>0</v>
      </c>
      <c r="I1675" s="76">
        <f>IF('(Other Computations)'!I186=0,0,Inputs!K231*Inputs!K124*Inputs!D50*Inputs!D14*'GM Alloc Factors'!I19/('(Other Computations)'!I186+'(Other Computations)'!I199))</f>
        <v>0</v>
      </c>
      <c r="J1675" s="76">
        <f>IF('(Other Computations)'!J186=0,0,Inputs!L231*Inputs!L124*Inputs!D50*Inputs!D14*'GM Alloc Factors'!J19/('(Other Computations)'!J186+'(Other Computations)'!J199))</f>
        <v>0</v>
      </c>
      <c r="K1675" s="43">
        <f t="shared" ref="K1675:K1685" si="293">SUM(G1675:J1675)</f>
        <v>0</v>
      </c>
    </row>
    <row r="1676" spans="1:11" ht="12.75" customHeight="1">
      <c r="A1676" s="61" t="str">
        <f>"         "&amp;Labels!B70</f>
        <v xml:space="preserve">         Customer 2</v>
      </c>
      <c r="B1676" s="76">
        <f>IF('(Other Computations)'!B187=0,0,Inputs!D232*Inputs!D125*Inputs!D51*Inputs!D14*'GM Alloc Factors'!B19/('(Other Computations)'!B187+'(Other Computations)'!B200))</f>
        <v>0</v>
      </c>
      <c r="C1676" s="76">
        <f>IF('(Other Computations)'!C187=0,0,Inputs!E232*Inputs!E125*Inputs!D51*Inputs!D14*'GM Alloc Factors'!C19/('(Other Computations)'!C187+'(Other Computations)'!C200))</f>
        <v>0</v>
      </c>
      <c r="D1676" s="76">
        <f>IF('(Other Computations)'!D187=0,0,Inputs!F232*Inputs!F125*Inputs!D51*Inputs!D14*'GM Alloc Factors'!D19/('(Other Computations)'!D187+'(Other Computations)'!D200))</f>
        <v>0</v>
      </c>
      <c r="E1676" s="76">
        <f>IF('(Other Computations)'!E187=0,0,Inputs!G232*Inputs!G125*Inputs!D51*Inputs!D14*'GM Alloc Factors'!E19/('(Other Computations)'!E187+'(Other Computations)'!E200))</f>
        <v>0</v>
      </c>
      <c r="F1676" s="43">
        <f t="shared" si="292"/>
        <v>0</v>
      </c>
      <c r="G1676" s="76">
        <f>IF('(Other Computations)'!G187=0,0,Inputs!I232*Inputs!I125*Inputs!D51*Inputs!D14*'GM Alloc Factors'!G19/('(Other Computations)'!G187+'(Other Computations)'!G200))</f>
        <v>0</v>
      </c>
      <c r="H1676" s="76">
        <f>IF('(Other Computations)'!H187=0,0,Inputs!J232*Inputs!J125*Inputs!D51*Inputs!D14*'GM Alloc Factors'!H19/('(Other Computations)'!H187+'(Other Computations)'!H200))</f>
        <v>0</v>
      </c>
      <c r="I1676" s="76">
        <f>IF('(Other Computations)'!I187=0,0,Inputs!K232*Inputs!K125*Inputs!D51*Inputs!D14*'GM Alloc Factors'!I19/('(Other Computations)'!I187+'(Other Computations)'!I200))</f>
        <v>0</v>
      </c>
      <c r="J1676" s="76">
        <f>IF('(Other Computations)'!J187=0,0,Inputs!L232*Inputs!L125*Inputs!D51*Inputs!D14*'GM Alloc Factors'!J19/('(Other Computations)'!J187+'(Other Computations)'!J200))</f>
        <v>0</v>
      </c>
      <c r="K1676" s="43">
        <f t="shared" si="293"/>
        <v>0</v>
      </c>
    </row>
    <row r="1677" spans="1:11" ht="12.75" customHeight="1">
      <c r="A1677" s="61" t="str">
        <f>"         "&amp;Labels!B71</f>
        <v xml:space="preserve">         Customer 3</v>
      </c>
      <c r="B1677" s="76">
        <f>IF('(Other Computations)'!B188=0,0,Inputs!D233*Inputs!D126*Inputs!D52*Inputs!D14*'GM Alloc Factors'!B19/('(Other Computations)'!B188+'(Other Computations)'!B201))</f>
        <v>0</v>
      </c>
      <c r="C1677" s="76">
        <f>IF('(Other Computations)'!C188=0,0,Inputs!E233*Inputs!E126*Inputs!D52*Inputs!D14*'GM Alloc Factors'!C19/('(Other Computations)'!C188+'(Other Computations)'!C201))</f>
        <v>0</v>
      </c>
      <c r="D1677" s="76">
        <f>IF('(Other Computations)'!D188=0,0,Inputs!F233*Inputs!F126*Inputs!D52*Inputs!D14*'GM Alloc Factors'!D19/('(Other Computations)'!D188+'(Other Computations)'!D201))</f>
        <v>0</v>
      </c>
      <c r="E1677" s="76">
        <f>IF('(Other Computations)'!E188=0,0,Inputs!G233*Inputs!G126*Inputs!D52*Inputs!D14*'GM Alloc Factors'!E19/('(Other Computations)'!E188+'(Other Computations)'!E201))</f>
        <v>0</v>
      </c>
      <c r="F1677" s="43">
        <f t="shared" si="292"/>
        <v>0</v>
      </c>
      <c r="G1677" s="76">
        <f>IF('(Other Computations)'!G188=0,0,Inputs!I233*Inputs!I126*Inputs!D52*Inputs!D14*'GM Alloc Factors'!G19/('(Other Computations)'!G188+'(Other Computations)'!G201))</f>
        <v>0</v>
      </c>
      <c r="H1677" s="76">
        <f>IF('(Other Computations)'!H188=0,0,Inputs!J233*Inputs!J126*Inputs!D52*Inputs!D14*'GM Alloc Factors'!H19/('(Other Computations)'!H188+'(Other Computations)'!H201))</f>
        <v>0</v>
      </c>
      <c r="I1677" s="76">
        <f>IF('(Other Computations)'!I188=0,0,Inputs!K233*Inputs!K126*Inputs!D52*Inputs!D14*'GM Alloc Factors'!I19/('(Other Computations)'!I188+'(Other Computations)'!I201))</f>
        <v>0</v>
      </c>
      <c r="J1677" s="76">
        <f>IF('(Other Computations)'!J188=0,0,Inputs!L233*Inputs!L126*Inputs!D52*Inputs!D14*'GM Alloc Factors'!J19/('(Other Computations)'!J188+'(Other Computations)'!J201))</f>
        <v>0</v>
      </c>
      <c r="K1677" s="43">
        <f t="shared" si="293"/>
        <v>0</v>
      </c>
    </row>
    <row r="1678" spans="1:11" ht="12.75" customHeight="1">
      <c r="A1678" s="61" t="str">
        <f>"         "&amp;Labels!B72</f>
        <v xml:space="preserve">         Customer 4</v>
      </c>
      <c r="B1678" s="76">
        <f>IF('(Other Computations)'!B189=0,0,Inputs!D234*Inputs!D127*Inputs!D53*Inputs!D14*'GM Alloc Factors'!B19/('(Other Computations)'!B189+'(Other Computations)'!B202))</f>
        <v>0</v>
      </c>
      <c r="C1678" s="76">
        <f>IF('(Other Computations)'!C189=0,0,Inputs!E234*Inputs!E127*Inputs!D53*Inputs!D14*'GM Alloc Factors'!C19/('(Other Computations)'!C189+'(Other Computations)'!C202))</f>
        <v>0</v>
      </c>
      <c r="D1678" s="76">
        <f>IF('(Other Computations)'!D189=0,0,Inputs!F234*Inputs!F127*Inputs!D53*Inputs!D14*'GM Alloc Factors'!D19/('(Other Computations)'!D189+'(Other Computations)'!D202))</f>
        <v>0</v>
      </c>
      <c r="E1678" s="76">
        <f>IF('(Other Computations)'!E189=0,0,Inputs!G234*Inputs!G127*Inputs!D53*Inputs!D14*'GM Alloc Factors'!E19/('(Other Computations)'!E189+'(Other Computations)'!E202))</f>
        <v>0</v>
      </c>
      <c r="F1678" s="43">
        <f t="shared" si="292"/>
        <v>0</v>
      </c>
      <c r="G1678" s="76">
        <f>IF('(Other Computations)'!G189=0,0,Inputs!I234*Inputs!I127*Inputs!D53*Inputs!D14*'GM Alloc Factors'!G19/('(Other Computations)'!G189+'(Other Computations)'!G202))</f>
        <v>0</v>
      </c>
      <c r="H1678" s="76">
        <f>IF('(Other Computations)'!H189=0,0,Inputs!J234*Inputs!J127*Inputs!D53*Inputs!D14*'GM Alloc Factors'!H19/('(Other Computations)'!H189+'(Other Computations)'!H202))</f>
        <v>0</v>
      </c>
      <c r="I1678" s="76">
        <f>IF('(Other Computations)'!I189=0,0,Inputs!K234*Inputs!K127*Inputs!D53*Inputs!D14*'GM Alloc Factors'!I19/('(Other Computations)'!I189+'(Other Computations)'!I202))</f>
        <v>0</v>
      </c>
      <c r="J1678" s="76">
        <f>IF('(Other Computations)'!J189=0,0,Inputs!L234*Inputs!L127*Inputs!D53*Inputs!D14*'GM Alloc Factors'!J19/('(Other Computations)'!J189+'(Other Computations)'!J202))</f>
        <v>0</v>
      </c>
      <c r="K1678" s="43">
        <f t="shared" si="293"/>
        <v>0</v>
      </c>
    </row>
    <row r="1679" spans="1:11" ht="12.75" customHeight="1">
      <c r="A1679" s="61" t="str">
        <f>"         "&amp;Labels!B73</f>
        <v xml:space="preserve">         Customer 5</v>
      </c>
      <c r="B1679" s="76">
        <f>IF('(Other Computations)'!B190=0,0,Inputs!D235*Inputs!D128*Inputs!D54*Inputs!D14*'GM Alloc Factors'!B19/('(Other Computations)'!B190+'(Other Computations)'!B203))</f>
        <v>0</v>
      </c>
      <c r="C1679" s="76">
        <f>IF('(Other Computations)'!C190=0,0,Inputs!E235*Inputs!E128*Inputs!D54*Inputs!D14*'GM Alloc Factors'!C19/('(Other Computations)'!C190+'(Other Computations)'!C203))</f>
        <v>0</v>
      </c>
      <c r="D1679" s="76">
        <f>IF('(Other Computations)'!D190=0,0,Inputs!F235*Inputs!F128*Inputs!D54*Inputs!D14*'GM Alloc Factors'!D19/('(Other Computations)'!D190+'(Other Computations)'!D203))</f>
        <v>0</v>
      </c>
      <c r="E1679" s="76">
        <f>IF('(Other Computations)'!E190=0,0,Inputs!G235*Inputs!G128*Inputs!D54*Inputs!D14*'GM Alloc Factors'!E19/('(Other Computations)'!E190+'(Other Computations)'!E203))</f>
        <v>0</v>
      </c>
      <c r="F1679" s="43">
        <f t="shared" si="292"/>
        <v>0</v>
      </c>
      <c r="G1679" s="76">
        <f>IF('(Other Computations)'!G190=0,0,Inputs!I235*Inputs!I128*Inputs!D54*Inputs!D14*'GM Alloc Factors'!G19/('(Other Computations)'!G190+'(Other Computations)'!G203))</f>
        <v>0</v>
      </c>
      <c r="H1679" s="76">
        <f>IF('(Other Computations)'!H190=0,0,Inputs!J235*Inputs!J128*Inputs!D54*Inputs!D14*'GM Alloc Factors'!H19/('(Other Computations)'!H190+'(Other Computations)'!H203))</f>
        <v>0</v>
      </c>
      <c r="I1679" s="76">
        <f>IF('(Other Computations)'!I190=0,0,Inputs!K235*Inputs!K128*Inputs!D54*Inputs!D14*'GM Alloc Factors'!I19/('(Other Computations)'!I190+'(Other Computations)'!I203))</f>
        <v>0</v>
      </c>
      <c r="J1679" s="76">
        <f>IF('(Other Computations)'!J190=0,0,Inputs!L235*Inputs!L128*Inputs!D54*Inputs!D14*'GM Alloc Factors'!J19/('(Other Computations)'!J190+'(Other Computations)'!J203))</f>
        <v>0</v>
      </c>
      <c r="K1679" s="43">
        <f t="shared" si="293"/>
        <v>0</v>
      </c>
    </row>
    <row r="1680" spans="1:11" ht="12.75" customHeight="1">
      <c r="A1680" s="61" t="str">
        <f>"         "&amp;Labels!B74</f>
        <v xml:space="preserve">         Customer 6</v>
      </c>
      <c r="B1680" s="76">
        <f>IF('(Other Computations)'!B191=0,0,Inputs!D236*Inputs!D129*Inputs!D55*Inputs!D14*'GM Alloc Factors'!B19/('(Other Computations)'!B191+'(Other Computations)'!B204))</f>
        <v>0</v>
      </c>
      <c r="C1680" s="76">
        <f>IF('(Other Computations)'!C191=0,0,Inputs!E236*Inputs!E129*Inputs!D55*Inputs!D14*'GM Alloc Factors'!C19/('(Other Computations)'!C191+'(Other Computations)'!C204))</f>
        <v>0</v>
      </c>
      <c r="D1680" s="76">
        <f>IF('(Other Computations)'!D191=0,0,Inputs!F236*Inputs!F129*Inputs!D55*Inputs!D14*'GM Alloc Factors'!D19/('(Other Computations)'!D191+'(Other Computations)'!D204))</f>
        <v>0</v>
      </c>
      <c r="E1680" s="76">
        <f>IF('(Other Computations)'!E191=0,0,Inputs!G236*Inputs!G129*Inputs!D55*Inputs!D14*'GM Alloc Factors'!E19/('(Other Computations)'!E191+'(Other Computations)'!E204))</f>
        <v>0</v>
      </c>
      <c r="F1680" s="43">
        <f t="shared" si="292"/>
        <v>0</v>
      </c>
      <c r="G1680" s="76">
        <f>IF('(Other Computations)'!G191=0,0,Inputs!I236*Inputs!I129*Inputs!D55*Inputs!D14*'GM Alloc Factors'!G19/('(Other Computations)'!G191+'(Other Computations)'!G204))</f>
        <v>0</v>
      </c>
      <c r="H1680" s="76">
        <f>IF('(Other Computations)'!H191=0,0,Inputs!J236*Inputs!J129*Inputs!D55*Inputs!D14*'GM Alloc Factors'!H19/('(Other Computations)'!H191+'(Other Computations)'!H204))</f>
        <v>0</v>
      </c>
      <c r="I1680" s="76">
        <f>IF('(Other Computations)'!I191=0,0,Inputs!K236*Inputs!K129*Inputs!D55*Inputs!D14*'GM Alloc Factors'!I19/('(Other Computations)'!I191+'(Other Computations)'!I204))</f>
        <v>0</v>
      </c>
      <c r="J1680" s="76">
        <f>IF('(Other Computations)'!J191=0,0,Inputs!L236*Inputs!L129*Inputs!D55*Inputs!D14*'GM Alloc Factors'!J19/('(Other Computations)'!J191+'(Other Computations)'!J204))</f>
        <v>0</v>
      </c>
      <c r="K1680" s="43">
        <f t="shared" si="293"/>
        <v>0</v>
      </c>
    </row>
    <row r="1681" spans="1:11" ht="12.75" customHeight="1">
      <c r="A1681" s="61" t="str">
        <f>"         "&amp;Labels!B75</f>
        <v xml:space="preserve">         Customer 7</v>
      </c>
      <c r="B1681" s="76">
        <f>IF('(Other Computations)'!B192=0,0,Inputs!D237*Inputs!D130*Inputs!D56*Inputs!D14*'GM Alloc Factors'!B19/('(Other Computations)'!B192+'(Other Computations)'!B205))</f>
        <v>0</v>
      </c>
      <c r="C1681" s="76">
        <f>IF('(Other Computations)'!C192=0,0,Inputs!E237*Inputs!E130*Inputs!D56*Inputs!D14*'GM Alloc Factors'!C19/('(Other Computations)'!C192+'(Other Computations)'!C205))</f>
        <v>0</v>
      </c>
      <c r="D1681" s="76">
        <f>IF('(Other Computations)'!D192=0,0,Inputs!F237*Inputs!F130*Inputs!D56*Inputs!D14*'GM Alloc Factors'!D19/('(Other Computations)'!D192+'(Other Computations)'!D205))</f>
        <v>0</v>
      </c>
      <c r="E1681" s="76">
        <f>IF('(Other Computations)'!E192=0,0,Inputs!G237*Inputs!G130*Inputs!D56*Inputs!D14*'GM Alloc Factors'!E19/('(Other Computations)'!E192+'(Other Computations)'!E205))</f>
        <v>0</v>
      </c>
      <c r="F1681" s="43">
        <f t="shared" si="292"/>
        <v>0</v>
      </c>
      <c r="G1681" s="76">
        <f>IF('(Other Computations)'!G192=0,0,Inputs!I237*Inputs!I130*Inputs!D56*Inputs!D14*'GM Alloc Factors'!G19/('(Other Computations)'!G192+'(Other Computations)'!G205))</f>
        <v>0</v>
      </c>
      <c r="H1681" s="76">
        <f>IF('(Other Computations)'!H192=0,0,Inputs!J237*Inputs!J130*Inputs!D56*Inputs!D14*'GM Alloc Factors'!H19/('(Other Computations)'!H192+'(Other Computations)'!H205))</f>
        <v>0</v>
      </c>
      <c r="I1681" s="76">
        <f>IF('(Other Computations)'!I192=0,0,Inputs!K237*Inputs!K130*Inputs!D56*Inputs!D14*'GM Alloc Factors'!I19/('(Other Computations)'!I192+'(Other Computations)'!I205))</f>
        <v>0</v>
      </c>
      <c r="J1681" s="76">
        <f>IF('(Other Computations)'!J192=0,0,Inputs!L237*Inputs!L130*Inputs!D56*Inputs!D14*'GM Alloc Factors'!J19/('(Other Computations)'!J192+'(Other Computations)'!J205))</f>
        <v>0</v>
      </c>
      <c r="K1681" s="43">
        <f t="shared" si="293"/>
        <v>0</v>
      </c>
    </row>
    <row r="1682" spans="1:11" ht="12.75" customHeight="1">
      <c r="A1682" s="61" t="str">
        <f>"         "&amp;Labels!B76</f>
        <v xml:space="preserve">         Customer 8</v>
      </c>
      <c r="B1682" s="76">
        <f>IF('(Other Computations)'!B193=0,0,Inputs!D238*Inputs!D131*Inputs!D57*Inputs!D14*'GM Alloc Factors'!B19/('(Other Computations)'!B193+'(Other Computations)'!B206))</f>
        <v>0</v>
      </c>
      <c r="C1682" s="76">
        <f>IF('(Other Computations)'!C193=0,0,Inputs!E238*Inputs!E131*Inputs!D57*Inputs!D14*'GM Alloc Factors'!C19/('(Other Computations)'!C193+'(Other Computations)'!C206))</f>
        <v>0</v>
      </c>
      <c r="D1682" s="76">
        <f>IF('(Other Computations)'!D193=0,0,Inputs!F238*Inputs!F131*Inputs!D57*Inputs!D14*'GM Alloc Factors'!D19/('(Other Computations)'!D193+'(Other Computations)'!D206))</f>
        <v>0</v>
      </c>
      <c r="E1682" s="76">
        <f>IF('(Other Computations)'!E193=0,0,Inputs!G238*Inputs!G131*Inputs!D57*Inputs!D14*'GM Alloc Factors'!E19/('(Other Computations)'!E193+'(Other Computations)'!E206))</f>
        <v>0</v>
      </c>
      <c r="F1682" s="43">
        <f t="shared" si="292"/>
        <v>0</v>
      </c>
      <c r="G1682" s="76">
        <f>IF('(Other Computations)'!G193=0,0,Inputs!I238*Inputs!I131*Inputs!D57*Inputs!D14*'GM Alloc Factors'!G19/('(Other Computations)'!G193+'(Other Computations)'!G206))</f>
        <v>0</v>
      </c>
      <c r="H1682" s="76">
        <f>IF('(Other Computations)'!H193=0,0,Inputs!J238*Inputs!J131*Inputs!D57*Inputs!D14*'GM Alloc Factors'!H19/('(Other Computations)'!H193+'(Other Computations)'!H206))</f>
        <v>0</v>
      </c>
      <c r="I1682" s="76">
        <f>IF('(Other Computations)'!I193=0,0,Inputs!K238*Inputs!K131*Inputs!D57*Inputs!D14*'GM Alloc Factors'!I19/('(Other Computations)'!I193+'(Other Computations)'!I206))</f>
        <v>0</v>
      </c>
      <c r="J1682" s="76">
        <f>IF('(Other Computations)'!J193=0,0,Inputs!L238*Inputs!L131*Inputs!D57*Inputs!D14*'GM Alloc Factors'!J19/('(Other Computations)'!J193+'(Other Computations)'!J206))</f>
        <v>0</v>
      </c>
      <c r="K1682" s="43">
        <f t="shared" si="293"/>
        <v>0</v>
      </c>
    </row>
    <row r="1683" spans="1:11" ht="12.75" customHeight="1">
      <c r="A1683" s="61" t="str">
        <f>"         "&amp;Labels!B77</f>
        <v xml:space="preserve">         Customer 9</v>
      </c>
      <c r="B1683" s="76">
        <f>IF('(Other Computations)'!B194=0,0,Inputs!D239*Inputs!D132*Inputs!D58*Inputs!D14*'GM Alloc Factors'!B19/('(Other Computations)'!B194+'(Other Computations)'!B207))</f>
        <v>0</v>
      </c>
      <c r="C1683" s="76">
        <f>IF('(Other Computations)'!C194=0,0,Inputs!E239*Inputs!E132*Inputs!D58*Inputs!D14*'GM Alloc Factors'!C19/('(Other Computations)'!C194+'(Other Computations)'!C207))</f>
        <v>0</v>
      </c>
      <c r="D1683" s="76">
        <f>IF('(Other Computations)'!D194=0,0,Inputs!F239*Inputs!F132*Inputs!D58*Inputs!D14*'GM Alloc Factors'!D19/('(Other Computations)'!D194+'(Other Computations)'!D207))</f>
        <v>0</v>
      </c>
      <c r="E1683" s="76">
        <f>IF('(Other Computations)'!E194=0,0,Inputs!G239*Inputs!G132*Inputs!D58*Inputs!D14*'GM Alloc Factors'!E19/('(Other Computations)'!E194+'(Other Computations)'!E207))</f>
        <v>0</v>
      </c>
      <c r="F1683" s="43">
        <f t="shared" si="292"/>
        <v>0</v>
      </c>
      <c r="G1683" s="76">
        <f>IF('(Other Computations)'!G194=0,0,Inputs!I239*Inputs!I132*Inputs!D58*Inputs!D14*'GM Alloc Factors'!G19/('(Other Computations)'!G194+'(Other Computations)'!G207))</f>
        <v>0</v>
      </c>
      <c r="H1683" s="76">
        <f>IF('(Other Computations)'!H194=0,0,Inputs!J239*Inputs!J132*Inputs!D58*Inputs!D14*'GM Alloc Factors'!H19/('(Other Computations)'!H194+'(Other Computations)'!H207))</f>
        <v>0</v>
      </c>
      <c r="I1683" s="76">
        <f>IF('(Other Computations)'!I194=0,0,Inputs!K239*Inputs!K132*Inputs!D58*Inputs!D14*'GM Alloc Factors'!I19/('(Other Computations)'!I194+'(Other Computations)'!I207))</f>
        <v>0</v>
      </c>
      <c r="J1683" s="76">
        <f>IF('(Other Computations)'!J194=0,0,Inputs!L239*Inputs!L132*Inputs!D58*Inputs!D14*'GM Alloc Factors'!J19/('(Other Computations)'!J194+'(Other Computations)'!J207))</f>
        <v>0</v>
      </c>
      <c r="K1683" s="43">
        <f t="shared" si="293"/>
        <v>0</v>
      </c>
    </row>
    <row r="1684" spans="1:11" ht="12.75" customHeight="1">
      <c r="A1684" s="61" t="str">
        <f>"         "&amp;Labels!B78</f>
        <v xml:space="preserve">         Customer 10</v>
      </c>
      <c r="B1684" s="76">
        <f>IF('(Other Computations)'!B195=0,0,Inputs!D240*Inputs!D133*Inputs!D59*Inputs!D14*'GM Alloc Factors'!B19/('(Other Computations)'!B195+'(Other Computations)'!B208))</f>
        <v>0</v>
      </c>
      <c r="C1684" s="76">
        <f>IF('(Other Computations)'!C195=0,0,Inputs!E240*Inputs!E133*Inputs!D59*Inputs!D14*'GM Alloc Factors'!C19/('(Other Computations)'!C195+'(Other Computations)'!C208))</f>
        <v>0</v>
      </c>
      <c r="D1684" s="76">
        <f>IF('(Other Computations)'!D195=0,0,Inputs!F240*Inputs!F133*Inputs!D59*Inputs!D14*'GM Alloc Factors'!D19/('(Other Computations)'!D195+'(Other Computations)'!D208))</f>
        <v>0</v>
      </c>
      <c r="E1684" s="76">
        <f>IF('(Other Computations)'!E195=0,0,Inputs!G240*Inputs!G133*Inputs!D59*Inputs!D14*'GM Alloc Factors'!E19/('(Other Computations)'!E195+'(Other Computations)'!E208))</f>
        <v>0</v>
      </c>
      <c r="F1684" s="43">
        <f t="shared" si="292"/>
        <v>0</v>
      </c>
      <c r="G1684" s="76">
        <f>IF('(Other Computations)'!G195=0,0,Inputs!I240*Inputs!I133*Inputs!D59*Inputs!D14*'GM Alloc Factors'!G19/('(Other Computations)'!G195+'(Other Computations)'!G208))</f>
        <v>0</v>
      </c>
      <c r="H1684" s="76">
        <f>IF('(Other Computations)'!H195=0,0,Inputs!J240*Inputs!J133*Inputs!D59*Inputs!D14*'GM Alloc Factors'!H19/('(Other Computations)'!H195+'(Other Computations)'!H208))</f>
        <v>0</v>
      </c>
      <c r="I1684" s="76">
        <f>IF('(Other Computations)'!I195=0,0,Inputs!K240*Inputs!K133*Inputs!D59*Inputs!D14*'GM Alloc Factors'!I19/('(Other Computations)'!I195+'(Other Computations)'!I208))</f>
        <v>0</v>
      </c>
      <c r="J1684" s="76">
        <f>IF('(Other Computations)'!J195=0,0,Inputs!L240*Inputs!L133*Inputs!D59*Inputs!D14*'GM Alloc Factors'!J19/('(Other Computations)'!J195+'(Other Computations)'!J208))</f>
        <v>0</v>
      </c>
      <c r="K1684" s="43">
        <f t="shared" si="293"/>
        <v>0</v>
      </c>
    </row>
    <row r="1685" spans="1:11" ht="12.75" customHeight="1">
      <c r="A1685" s="61" t="str">
        <f>"         "&amp;Labels!C68</f>
        <v xml:space="preserve">         Total</v>
      </c>
      <c r="B1685" s="84">
        <f>SUM(B1675:B1684)</f>
        <v>0</v>
      </c>
      <c r="C1685" s="84">
        <f>SUM(C1675:C1684)</f>
        <v>0</v>
      </c>
      <c r="D1685" s="84">
        <f>SUM(D1675:D1684)</f>
        <v>0</v>
      </c>
      <c r="E1685" s="84">
        <f>SUM(E1675:E1684)</f>
        <v>0</v>
      </c>
      <c r="F1685" s="43">
        <f t="shared" si="292"/>
        <v>0</v>
      </c>
      <c r="G1685" s="84">
        <f>SUM(G1675:G1684)</f>
        <v>0</v>
      </c>
      <c r="H1685" s="84">
        <f>SUM(H1675:H1684)</f>
        <v>0</v>
      </c>
      <c r="I1685" s="84">
        <f>SUM(I1675:I1684)</f>
        <v>0</v>
      </c>
      <c r="J1685" s="84">
        <f>SUM(J1675:J1684)</f>
        <v>0</v>
      </c>
      <c r="K1685" s="43">
        <f t="shared" si="293"/>
        <v>0</v>
      </c>
    </row>
    <row r="1686" spans="1:11" ht="12.75" customHeight="1">
      <c r="A1686" s="61" t="str">
        <f>"      "&amp;Labels!B86</f>
        <v xml:space="preserve">      Q 2</v>
      </c>
      <c r="B1686" s="84"/>
      <c r="C1686" s="84"/>
      <c r="D1686" s="84"/>
      <c r="E1686" s="84"/>
      <c r="F1686" s="43"/>
      <c r="G1686" s="84"/>
      <c r="H1686" s="84"/>
      <c r="I1686" s="84"/>
      <c r="J1686" s="84"/>
      <c r="K1686" s="43"/>
    </row>
    <row r="1687" spans="1:11" ht="12.75" customHeight="1">
      <c r="A1687" s="61" t="str">
        <f>"         "&amp;Labels!B69</f>
        <v xml:space="preserve">         Customer 1</v>
      </c>
      <c r="B1687" s="76">
        <f>IF('(Other Computations)'!B186=0,0,Inputs!D231*Inputs!D124*Inputs!E50*Inputs!D14*'GM Alloc Factors'!B20/('(Other Computations)'!B186+'(Other Computations)'!B199))</f>
        <v>0</v>
      </c>
      <c r="C1687" s="76">
        <f>IF('(Other Computations)'!C186=0,0,Inputs!E231*Inputs!E124*Inputs!E50*Inputs!D14*'GM Alloc Factors'!C20/('(Other Computations)'!C186+'(Other Computations)'!C199))</f>
        <v>0</v>
      </c>
      <c r="D1687" s="76">
        <f>IF('(Other Computations)'!D186=0,0,Inputs!F231*Inputs!F124*Inputs!E50*Inputs!D14*'GM Alloc Factors'!D20/('(Other Computations)'!D186+'(Other Computations)'!D199))</f>
        <v>0</v>
      </c>
      <c r="E1687" s="76">
        <f>IF('(Other Computations)'!E186=0,0,Inputs!G231*Inputs!G124*Inputs!E50*Inputs!D14*'GM Alloc Factors'!E20/('(Other Computations)'!E186+'(Other Computations)'!E199))</f>
        <v>0</v>
      </c>
      <c r="F1687" s="43">
        <f t="shared" ref="F1687:F1697" si="294">SUM(B1687:E1687)</f>
        <v>0</v>
      </c>
      <c r="G1687" s="76">
        <f>IF('(Other Computations)'!G186=0,0,Inputs!I231*Inputs!I124*Inputs!E50*Inputs!D14*'GM Alloc Factors'!G20/('(Other Computations)'!G186+'(Other Computations)'!G199))</f>
        <v>0</v>
      </c>
      <c r="H1687" s="76">
        <f>IF('(Other Computations)'!H186=0,0,Inputs!J231*Inputs!J124*Inputs!E50*Inputs!D14*'GM Alloc Factors'!H20/('(Other Computations)'!H186+'(Other Computations)'!H199))</f>
        <v>0</v>
      </c>
      <c r="I1687" s="76">
        <f>IF('(Other Computations)'!I186=0,0,Inputs!K231*Inputs!K124*Inputs!E50*Inputs!D14*'GM Alloc Factors'!I20/('(Other Computations)'!I186+'(Other Computations)'!I199))</f>
        <v>0</v>
      </c>
      <c r="J1687" s="76">
        <f>IF('(Other Computations)'!J186=0,0,Inputs!L231*Inputs!L124*Inputs!E50*Inputs!D14*'GM Alloc Factors'!J20/('(Other Computations)'!J186+'(Other Computations)'!J199))</f>
        <v>0</v>
      </c>
      <c r="K1687" s="43">
        <f t="shared" ref="K1687:K1697" si="295">SUM(G1687:J1687)</f>
        <v>0</v>
      </c>
    </row>
    <row r="1688" spans="1:11" ht="12.75" customHeight="1">
      <c r="A1688" s="61" t="str">
        <f>"         "&amp;Labels!B70</f>
        <v xml:space="preserve">         Customer 2</v>
      </c>
      <c r="B1688" s="76">
        <f>IF('(Other Computations)'!B187=0,0,Inputs!D232*Inputs!D125*Inputs!E51*Inputs!D14*'GM Alloc Factors'!B20/('(Other Computations)'!B187+'(Other Computations)'!B200))</f>
        <v>0</v>
      </c>
      <c r="C1688" s="76">
        <f>IF('(Other Computations)'!C187=0,0,Inputs!E232*Inputs!E125*Inputs!E51*Inputs!D14*'GM Alloc Factors'!C20/('(Other Computations)'!C187+'(Other Computations)'!C200))</f>
        <v>0</v>
      </c>
      <c r="D1688" s="76">
        <f>IF('(Other Computations)'!D187=0,0,Inputs!F232*Inputs!F125*Inputs!E51*Inputs!D14*'GM Alloc Factors'!D20/('(Other Computations)'!D187+'(Other Computations)'!D200))</f>
        <v>0</v>
      </c>
      <c r="E1688" s="76">
        <f>IF('(Other Computations)'!E187=0,0,Inputs!G232*Inputs!G125*Inputs!E51*Inputs!D14*'GM Alloc Factors'!E20/('(Other Computations)'!E187+'(Other Computations)'!E200))</f>
        <v>0</v>
      </c>
      <c r="F1688" s="43">
        <f t="shared" si="294"/>
        <v>0</v>
      </c>
      <c r="G1688" s="76">
        <f>IF('(Other Computations)'!G187=0,0,Inputs!I232*Inputs!I125*Inputs!E51*Inputs!D14*'GM Alloc Factors'!G20/('(Other Computations)'!G187+'(Other Computations)'!G200))</f>
        <v>0</v>
      </c>
      <c r="H1688" s="76">
        <f>IF('(Other Computations)'!H187=0,0,Inputs!J232*Inputs!J125*Inputs!E51*Inputs!D14*'GM Alloc Factors'!H20/('(Other Computations)'!H187+'(Other Computations)'!H200))</f>
        <v>0</v>
      </c>
      <c r="I1688" s="76">
        <f>IF('(Other Computations)'!I187=0,0,Inputs!K232*Inputs!K125*Inputs!E51*Inputs!D14*'GM Alloc Factors'!I20/('(Other Computations)'!I187+'(Other Computations)'!I200))</f>
        <v>0</v>
      </c>
      <c r="J1688" s="76">
        <f>IF('(Other Computations)'!J187=0,0,Inputs!L232*Inputs!L125*Inputs!E51*Inputs!D14*'GM Alloc Factors'!J20/('(Other Computations)'!J187+'(Other Computations)'!J200))</f>
        <v>0</v>
      </c>
      <c r="K1688" s="43">
        <f t="shared" si="295"/>
        <v>0</v>
      </c>
    </row>
    <row r="1689" spans="1:11" ht="12.75" customHeight="1">
      <c r="A1689" s="61" t="str">
        <f>"         "&amp;Labels!B71</f>
        <v xml:space="preserve">         Customer 3</v>
      </c>
      <c r="B1689" s="76">
        <f>IF('(Other Computations)'!B188=0,0,Inputs!D233*Inputs!D126*Inputs!E52*Inputs!D14*'GM Alloc Factors'!B20/('(Other Computations)'!B188+'(Other Computations)'!B201))</f>
        <v>0</v>
      </c>
      <c r="C1689" s="76">
        <f>IF('(Other Computations)'!C188=0,0,Inputs!E233*Inputs!E126*Inputs!E52*Inputs!D14*'GM Alloc Factors'!C20/('(Other Computations)'!C188+'(Other Computations)'!C201))</f>
        <v>0</v>
      </c>
      <c r="D1689" s="76">
        <f>IF('(Other Computations)'!D188=0,0,Inputs!F233*Inputs!F126*Inputs!E52*Inputs!D14*'GM Alloc Factors'!D20/('(Other Computations)'!D188+'(Other Computations)'!D201))</f>
        <v>0</v>
      </c>
      <c r="E1689" s="76">
        <f>IF('(Other Computations)'!E188=0,0,Inputs!G233*Inputs!G126*Inputs!E52*Inputs!D14*'GM Alloc Factors'!E20/('(Other Computations)'!E188+'(Other Computations)'!E201))</f>
        <v>0</v>
      </c>
      <c r="F1689" s="43">
        <f t="shared" si="294"/>
        <v>0</v>
      </c>
      <c r="G1689" s="76">
        <f>IF('(Other Computations)'!G188=0,0,Inputs!I233*Inputs!I126*Inputs!E52*Inputs!D14*'GM Alloc Factors'!G20/('(Other Computations)'!G188+'(Other Computations)'!G201))</f>
        <v>0</v>
      </c>
      <c r="H1689" s="76">
        <f>IF('(Other Computations)'!H188=0,0,Inputs!J233*Inputs!J126*Inputs!E52*Inputs!D14*'GM Alloc Factors'!H20/('(Other Computations)'!H188+'(Other Computations)'!H201))</f>
        <v>0</v>
      </c>
      <c r="I1689" s="76">
        <f>IF('(Other Computations)'!I188=0,0,Inputs!K233*Inputs!K126*Inputs!E52*Inputs!D14*'GM Alloc Factors'!I20/('(Other Computations)'!I188+'(Other Computations)'!I201))</f>
        <v>0</v>
      </c>
      <c r="J1689" s="76">
        <f>IF('(Other Computations)'!J188=0,0,Inputs!L233*Inputs!L126*Inputs!E52*Inputs!D14*'GM Alloc Factors'!J20/('(Other Computations)'!J188+'(Other Computations)'!J201))</f>
        <v>0</v>
      </c>
      <c r="K1689" s="43">
        <f t="shared" si="295"/>
        <v>0</v>
      </c>
    </row>
    <row r="1690" spans="1:11" ht="12.75" customHeight="1">
      <c r="A1690" s="61" t="str">
        <f>"         "&amp;Labels!B72</f>
        <v xml:space="preserve">         Customer 4</v>
      </c>
      <c r="B1690" s="76">
        <f>IF('(Other Computations)'!B189=0,0,Inputs!D234*Inputs!D127*Inputs!E53*Inputs!D14*'GM Alloc Factors'!B20/('(Other Computations)'!B189+'(Other Computations)'!B202))</f>
        <v>0</v>
      </c>
      <c r="C1690" s="76">
        <f>IF('(Other Computations)'!C189=0,0,Inputs!E234*Inputs!E127*Inputs!E53*Inputs!D14*'GM Alloc Factors'!C20/('(Other Computations)'!C189+'(Other Computations)'!C202))</f>
        <v>0</v>
      </c>
      <c r="D1690" s="76">
        <f>IF('(Other Computations)'!D189=0,0,Inputs!F234*Inputs!F127*Inputs!E53*Inputs!D14*'GM Alloc Factors'!D20/('(Other Computations)'!D189+'(Other Computations)'!D202))</f>
        <v>0</v>
      </c>
      <c r="E1690" s="76">
        <f>IF('(Other Computations)'!E189=0,0,Inputs!G234*Inputs!G127*Inputs!E53*Inputs!D14*'GM Alloc Factors'!E20/('(Other Computations)'!E189+'(Other Computations)'!E202))</f>
        <v>0</v>
      </c>
      <c r="F1690" s="43">
        <f t="shared" si="294"/>
        <v>0</v>
      </c>
      <c r="G1690" s="76">
        <f>IF('(Other Computations)'!G189=0,0,Inputs!I234*Inputs!I127*Inputs!E53*Inputs!D14*'GM Alloc Factors'!G20/('(Other Computations)'!G189+'(Other Computations)'!G202))</f>
        <v>0</v>
      </c>
      <c r="H1690" s="76">
        <f>IF('(Other Computations)'!H189=0,0,Inputs!J234*Inputs!J127*Inputs!E53*Inputs!D14*'GM Alloc Factors'!H20/('(Other Computations)'!H189+'(Other Computations)'!H202))</f>
        <v>0</v>
      </c>
      <c r="I1690" s="76">
        <f>IF('(Other Computations)'!I189=0,0,Inputs!K234*Inputs!K127*Inputs!E53*Inputs!D14*'GM Alloc Factors'!I20/('(Other Computations)'!I189+'(Other Computations)'!I202))</f>
        <v>0</v>
      </c>
      <c r="J1690" s="76">
        <f>IF('(Other Computations)'!J189=0,0,Inputs!L234*Inputs!L127*Inputs!E53*Inputs!D14*'GM Alloc Factors'!J20/('(Other Computations)'!J189+'(Other Computations)'!J202))</f>
        <v>0</v>
      </c>
      <c r="K1690" s="43">
        <f t="shared" si="295"/>
        <v>0</v>
      </c>
    </row>
    <row r="1691" spans="1:11" ht="12.75" customHeight="1">
      <c r="A1691" s="61" t="str">
        <f>"         "&amp;Labels!B73</f>
        <v xml:space="preserve">         Customer 5</v>
      </c>
      <c r="B1691" s="76">
        <f>IF('(Other Computations)'!B190=0,0,Inputs!D235*Inputs!D128*Inputs!E54*Inputs!D14*'GM Alloc Factors'!B20/('(Other Computations)'!B190+'(Other Computations)'!B203))</f>
        <v>0</v>
      </c>
      <c r="C1691" s="76">
        <f>IF('(Other Computations)'!C190=0,0,Inputs!E235*Inputs!E128*Inputs!E54*Inputs!D14*'GM Alloc Factors'!C20/('(Other Computations)'!C190+'(Other Computations)'!C203))</f>
        <v>0</v>
      </c>
      <c r="D1691" s="76">
        <f>IF('(Other Computations)'!D190=0,0,Inputs!F235*Inputs!F128*Inputs!E54*Inputs!D14*'GM Alloc Factors'!D20/('(Other Computations)'!D190+'(Other Computations)'!D203))</f>
        <v>0</v>
      </c>
      <c r="E1691" s="76">
        <f>IF('(Other Computations)'!E190=0,0,Inputs!G235*Inputs!G128*Inputs!E54*Inputs!D14*'GM Alloc Factors'!E20/('(Other Computations)'!E190+'(Other Computations)'!E203))</f>
        <v>0</v>
      </c>
      <c r="F1691" s="43">
        <f t="shared" si="294"/>
        <v>0</v>
      </c>
      <c r="G1691" s="76">
        <f>IF('(Other Computations)'!G190=0,0,Inputs!I235*Inputs!I128*Inputs!E54*Inputs!D14*'GM Alloc Factors'!G20/('(Other Computations)'!G190+'(Other Computations)'!G203))</f>
        <v>0</v>
      </c>
      <c r="H1691" s="76">
        <f>IF('(Other Computations)'!H190=0,0,Inputs!J235*Inputs!J128*Inputs!E54*Inputs!D14*'GM Alloc Factors'!H20/('(Other Computations)'!H190+'(Other Computations)'!H203))</f>
        <v>0</v>
      </c>
      <c r="I1691" s="76">
        <f>IF('(Other Computations)'!I190=0,0,Inputs!K235*Inputs!K128*Inputs!E54*Inputs!D14*'GM Alloc Factors'!I20/('(Other Computations)'!I190+'(Other Computations)'!I203))</f>
        <v>0</v>
      </c>
      <c r="J1691" s="76">
        <f>IF('(Other Computations)'!J190=0,0,Inputs!L235*Inputs!L128*Inputs!E54*Inputs!D14*'GM Alloc Factors'!J20/('(Other Computations)'!J190+'(Other Computations)'!J203))</f>
        <v>0</v>
      </c>
      <c r="K1691" s="43">
        <f t="shared" si="295"/>
        <v>0</v>
      </c>
    </row>
    <row r="1692" spans="1:11" ht="12.75" customHeight="1">
      <c r="A1692" s="61" t="str">
        <f>"         "&amp;Labels!B74</f>
        <v xml:space="preserve">         Customer 6</v>
      </c>
      <c r="B1692" s="76">
        <f>IF('(Other Computations)'!B191=0,0,Inputs!D236*Inputs!D129*Inputs!E55*Inputs!D14*'GM Alloc Factors'!B20/('(Other Computations)'!B191+'(Other Computations)'!B204))</f>
        <v>0</v>
      </c>
      <c r="C1692" s="76">
        <f>IF('(Other Computations)'!C191=0,0,Inputs!E236*Inputs!E129*Inputs!E55*Inputs!D14*'GM Alloc Factors'!C20/('(Other Computations)'!C191+'(Other Computations)'!C204))</f>
        <v>0</v>
      </c>
      <c r="D1692" s="76">
        <f>IF('(Other Computations)'!D191=0,0,Inputs!F236*Inputs!F129*Inputs!E55*Inputs!D14*'GM Alloc Factors'!D20/('(Other Computations)'!D191+'(Other Computations)'!D204))</f>
        <v>0</v>
      </c>
      <c r="E1692" s="76">
        <f>IF('(Other Computations)'!E191=0,0,Inputs!G236*Inputs!G129*Inputs!E55*Inputs!D14*'GM Alloc Factors'!E20/('(Other Computations)'!E191+'(Other Computations)'!E204))</f>
        <v>0</v>
      </c>
      <c r="F1692" s="43">
        <f t="shared" si="294"/>
        <v>0</v>
      </c>
      <c r="G1692" s="76">
        <f>IF('(Other Computations)'!G191=0,0,Inputs!I236*Inputs!I129*Inputs!E55*Inputs!D14*'GM Alloc Factors'!G20/('(Other Computations)'!G191+'(Other Computations)'!G204))</f>
        <v>0</v>
      </c>
      <c r="H1692" s="76">
        <f>IF('(Other Computations)'!H191=0,0,Inputs!J236*Inputs!J129*Inputs!E55*Inputs!D14*'GM Alloc Factors'!H20/('(Other Computations)'!H191+'(Other Computations)'!H204))</f>
        <v>0</v>
      </c>
      <c r="I1692" s="76">
        <f>IF('(Other Computations)'!I191=0,0,Inputs!K236*Inputs!K129*Inputs!E55*Inputs!D14*'GM Alloc Factors'!I20/('(Other Computations)'!I191+'(Other Computations)'!I204))</f>
        <v>0</v>
      </c>
      <c r="J1692" s="76">
        <f>IF('(Other Computations)'!J191=0,0,Inputs!L236*Inputs!L129*Inputs!E55*Inputs!D14*'GM Alloc Factors'!J20/('(Other Computations)'!J191+'(Other Computations)'!J204))</f>
        <v>0</v>
      </c>
      <c r="K1692" s="43">
        <f t="shared" si="295"/>
        <v>0</v>
      </c>
    </row>
    <row r="1693" spans="1:11" ht="12.75" customHeight="1">
      <c r="A1693" s="61" t="str">
        <f>"         "&amp;Labels!B75</f>
        <v xml:space="preserve">         Customer 7</v>
      </c>
      <c r="B1693" s="76">
        <f>IF('(Other Computations)'!B192=0,0,Inputs!D237*Inputs!D130*Inputs!E56*Inputs!D14*'GM Alloc Factors'!B20/('(Other Computations)'!B192+'(Other Computations)'!B205))</f>
        <v>0</v>
      </c>
      <c r="C1693" s="76">
        <f>IF('(Other Computations)'!C192=0,0,Inputs!E237*Inputs!E130*Inputs!E56*Inputs!D14*'GM Alloc Factors'!C20/('(Other Computations)'!C192+'(Other Computations)'!C205))</f>
        <v>0</v>
      </c>
      <c r="D1693" s="76">
        <f>IF('(Other Computations)'!D192=0,0,Inputs!F237*Inputs!F130*Inputs!E56*Inputs!D14*'GM Alloc Factors'!D20/('(Other Computations)'!D192+'(Other Computations)'!D205))</f>
        <v>0</v>
      </c>
      <c r="E1693" s="76">
        <f>IF('(Other Computations)'!E192=0,0,Inputs!G237*Inputs!G130*Inputs!E56*Inputs!D14*'GM Alloc Factors'!E20/('(Other Computations)'!E192+'(Other Computations)'!E205))</f>
        <v>0</v>
      </c>
      <c r="F1693" s="43">
        <f t="shared" si="294"/>
        <v>0</v>
      </c>
      <c r="G1693" s="76">
        <f>IF('(Other Computations)'!G192=0,0,Inputs!I237*Inputs!I130*Inputs!E56*Inputs!D14*'GM Alloc Factors'!G20/('(Other Computations)'!G192+'(Other Computations)'!G205))</f>
        <v>0</v>
      </c>
      <c r="H1693" s="76">
        <f>IF('(Other Computations)'!H192=0,0,Inputs!J237*Inputs!J130*Inputs!E56*Inputs!D14*'GM Alloc Factors'!H20/('(Other Computations)'!H192+'(Other Computations)'!H205))</f>
        <v>0</v>
      </c>
      <c r="I1693" s="76">
        <f>IF('(Other Computations)'!I192=0,0,Inputs!K237*Inputs!K130*Inputs!E56*Inputs!D14*'GM Alloc Factors'!I20/('(Other Computations)'!I192+'(Other Computations)'!I205))</f>
        <v>0</v>
      </c>
      <c r="J1693" s="76">
        <f>IF('(Other Computations)'!J192=0,0,Inputs!L237*Inputs!L130*Inputs!E56*Inputs!D14*'GM Alloc Factors'!J20/('(Other Computations)'!J192+'(Other Computations)'!J205))</f>
        <v>0</v>
      </c>
      <c r="K1693" s="43">
        <f t="shared" si="295"/>
        <v>0</v>
      </c>
    </row>
    <row r="1694" spans="1:11" ht="12.75" customHeight="1">
      <c r="A1694" s="61" t="str">
        <f>"         "&amp;Labels!B76</f>
        <v xml:space="preserve">         Customer 8</v>
      </c>
      <c r="B1694" s="76">
        <f>IF('(Other Computations)'!B193=0,0,Inputs!D238*Inputs!D131*Inputs!E57*Inputs!D14*'GM Alloc Factors'!B20/('(Other Computations)'!B193+'(Other Computations)'!B206))</f>
        <v>0</v>
      </c>
      <c r="C1694" s="76">
        <f>IF('(Other Computations)'!C193=0,0,Inputs!E238*Inputs!E131*Inputs!E57*Inputs!D14*'GM Alloc Factors'!C20/('(Other Computations)'!C193+'(Other Computations)'!C206))</f>
        <v>0</v>
      </c>
      <c r="D1694" s="76">
        <f>IF('(Other Computations)'!D193=0,0,Inputs!F238*Inputs!F131*Inputs!E57*Inputs!D14*'GM Alloc Factors'!D20/('(Other Computations)'!D193+'(Other Computations)'!D206))</f>
        <v>0</v>
      </c>
      <c r="E1694" s="76">
        <f>IF('(Other Computations)'!E193=0,0,Inputs!G238*Inputs!G131*Inputs!E57*Inputs!D14*'GM Alloc Factors'!E20/('(Other Computations)'!E193+'(Other Computations)'!E206))</f>
        <v>0</v>
      </c>
      <c r="F1694" s="43">
        <f t="shared" si="294"/>
        <v>0</v>
      </c>
      <c r="G1694" s="76">
        <f>IF('(Other Computations)'!G193=0,0,Inputs!I238*Inputs!I131*Inputs!E57*Inputs!D14*'GM Alloc Factors'!G20/('(Other Computations)'!G193+'(Other Computations)'!G206))</f>
        <v>0</v>
      </c>
      <c r="H1694" s="76">
        <f>IF('(Other Computations)'!H193=0,0,Inputs!J238*Inputs!J131*Inputs!E57*Inputs!D14*'GM Alloc Factors'!H20/('(Other Computations)'!H193+'(Other Computations)'!H206))</f>
        <v>0</v>
      </c>
      <c r="I1694" s="76">
        <f>IF('(Other Computations)'!I193=0,0,Inputs!K238*Inputs!K131*Inputs!E57*Inputs!D14*'GM Alloc Factors'!I20/('(Other Computations)'!I193+'(Other Computations)'!I206))</f>
        <v>0</v>
      </c>
      <c r="J1694" s="76">
        <f>IF('(Other Computations)'!J193=0,0,Inputs!L238*Inputs!L131*Inputs!E57*Inputs!D14*'GM Alloc Factors'!J20/('(Other Computations)'!J193+'(Other Computations)'!J206))</f>
        <v>0</v>
      </c>
      <c r="K1694" s="43">
        <f t="shared" si="295"/>
        <v>0</v>
      </c>
    </row>
    <row r="1695" spans="1:11" ht="12.75" customHeight="1">
      <c r="A1695" s="61" t="str">
        <f>"         "&amp;Labels!B77</f>
        <v xml:space="preserve">         Customer 9</v>
      </c>
      <c r="B1695" s="76">
        <f>IF('(Other Computations)'!B194=0,0,Inputs!D239*Inputs!D132*Inputs!E58*Inputs!D14*'GM Alloc Factors'!B20/('(Other Computations)'!B194+'(Other Computations)'!B207))</f>
        <v>0</v>
      </c>
      <c r="C1695" s="76">
        <f>IF('(Other Computations)'!C194=0,0,Inputs!E239*Inputs!E132*Inputs!E58*Inputs!D14*'GM Alloc Factors'!C20/('(Other Computations)'!C194+'(Other Computations)'!C207))</f>
        <v>0</v>
      </c>
      <c r="D1695" s="76">
        <f>IF('(Other Computations)'!D194=0,0,Inputs!F239*Inputs!F132*Inputs!E58*Inputs!D14*'GM Alloc Factors'!D20/('(Other Computations)'!D194+'(Other Computations)'!D207))</f>
        <v>0</v>
      </c>
      <c r="E1695" s="76">
        <f>IF('(Other Computations)'!E194=0,0,Inputs!G239*Inputs!G132*Inputs!E58*Inputs!D14*'GM Alloc Factors'!E20/('(Other Computations)'!E194+'(Other Computations)'!E207))</f>
        <v>0</v>
      </c>
      <c r="F1695" s="43">
        <f t="shared" si="294"/>
        <v>0</v>
      </c>
      <c r="G1695" s="76">
        <f>IF('(Other Computations)'!G194=0,0,Inputs!I239*Inputs!I132*Inputs!E58*Inputs!D14*'GM Alloc Factors'!G20/('(Other Computations)'!G194+'(Other Computations)'!G207))</f>
        <v>0</v>
      </c>
      <c r="H1695" s="76">
        <f>IF('(Other Computations)'!H194=0,0,Inputs!J239*Inputs!J132*Inputs!E58*Inputs!D14*'GM Alloc Factors'!H20/('(Other Computations)'!H194+'(Other Computations)'!H207))</f>
        <v>0</v>
      </c>
      <c r="I1695" s="76">
        <f>IF('(Other Computations)'!I194=0,0,Inputs!K239*Inputs!K132*Inputs!E58*Inputs!D14*'GM Alloc Factors'!I20/('(Other Computations)'!I194+'(Other Computations)'!I207))</f>
        <v>0</v>
      </c>
      <c r="J1695" s="76">
        <f>IF('(Other Computations)'!J194=0,0,Inputs!L239*Inputs!L132*Inputs!E58*Inputs!D14*'GM Alloc Factors'!J20/('(Other Computations)'!J194+'(Other Computations)'!J207))</f>
        <v>0</v>
      </c>
      <c r="K1695" s="43">
        <f t="shared" si="295"/>
        <v>0</v>
      </c>
    </row>
    <row r="1696" spans="1:11" ht="12.75" customHeight="1">
      <c r="A1696" s="61" t="str">
        <f>"         "&amp;Labels!B78</f>
        <v xml:space="preserve">         Customer 10</v>
      </c>
      <c r="B1696" s="76">
        <f>IF('(Other Computations)'!B195=0,0,Inputs!D240*Inputs!D133*Inputs!E59*Inputs!D14*'GM Alloc Factors'!B20/('(Other Computations)'!B195+'(Other Computations)'!B208))</f>
        <v>0</v>
      </c>
      <c r="C1696" s="76">
        <f>IF('(Other Computations)'!C195=0,0,Inputs!E240*Inputs!E133*Inputs!E59*Inputs!D14*'GM Alloc Factors'!C20/('(Other Computations)'!C195+'(Other Computations)'!C208))</f>
        <v>0</v>
      </c>
      <c r="D1696" s="76">
        <f>IF('(Other Computations)'!D195=0,0,Inputs!F240*Inputs!F133*Inputs!E59*Inputs!D14*'GM Alloc Factors'!D20/('(Other Computations)'!D195+'(Other Computations)'!D208))</f>
        <v>0</v>
      </c>
      <c r="E1696" s="76">
        <f>IF('(Other Computations)'!E195=0,0,Inputs!G240*Inputs!G133*Inputs!E59*Inputs!D14*'GM Alloc Factors'!E20/('(Other Computations)'!E195+'(Other Computations)'!E208))</f>
        <v>0</v>
      </c>
      <c r="F1696" s="43">
        <f t="shared" si="294"/>
        <v>0</v>
      </c>
      <c r="G1696" s="76">
        <f>IF('(Other Computations)'!G195=0,0,Inputs!I240*Inputs!I133*Inputs!E59*Inputs!D14*'GM Alloc Factors'!G20/('(Other Computations)'!G195+'(Other Computations)'!G208))</f>
        <v>0</v>
      </c>
      <c r="H1696" s="76">
        <f>IF('(Other Computations)'!H195=0,0,Inputs!J240*Inputs!J133*Inputs!E59*Inputs!D14*'GM Alloc Factors'!H20/('(Other Computations)'!H195+'(Other Computations)'!H208))</f>
        <v>0</v>
      </c>
      <c r="I1696" s="76">
        <f>IF('(Other Computations)'!I195=0,0,Inputs!K240*Inputs!K133*Inputs!E59*Inputs!D14*'GM Alloc Factors'!I20/('(Other Computations)'!I195+'(Other Computations)'!I208))</f>
        <v>0</v>
      </c>
      <c r="J1696" s="76">
        <f>IF('(Other Computations)'!J195=0,0,Inputs!L240*Inputs!L133*Inputs!E59*Inputs!D14*'GM Alloc Factors'!J20/('(Other Computations)'!J195+'(Other Computations)'!J208))</f>
        <v>0</v>
      </c>
      <c r="K1696" s="43">
        <f t="shared" si="295"/>
        <v>0</v>
      </c>
    </row>
    <row r="1697" spans="1:11" ht="12.75" customHeight="1">
      <c r="A1697" s="61" t="str">
        <f>"         "&amp;Labels!C68</f>
        <v xml:space="preserve">         Total</v>
      </c>
      <c r="B1697" s="84">
        <f>SUM(B1687:B1696)</f>
        <v>0</v>
      </c>
      <c r="C1697" s="84">
        <f>SUM(C1687:C1696)</f>
        <v>0</v>
      </c>
      <c r="D1697" s="84">
        <f>SUM(D1687:D1696)</f>
        <v>0</v>
      </c>
      <c r="E1697" s="84">
        <f>SUM(E1687:E1696)</f>
        <v>0</v>
      </c>
      <c r="F1697" s="43">
        <f t="shared" si="294"/>
        <v>0</v>
      </c>
      <c r="G1697" s="84">
        <f>SUM(G1687:G1696)</f>
        <v>0</v>
      </c>
      <c r="H1697" s="84">
        <f>SUM(H1687:H1696)</f>
        <v>0</v>
      </c>
      <c r="I1697" s="84">
        <f>SUM(I1687:I1696)</f>
        <v>0</v>
      </c>
      <c r="J1697" s="84">
        <f>SUM(J1687:J1696)</f>
        <v>0</v>
      </c>
      <c r="K1697" s="43">
        <f t="shared" si="295"/>
        <v>0</v>
      </c>
    </row>
    <row r="1698" spans="1:11" ht="12.75" customHeight="1">
      <c r="A1698" s="61" t="str">
        <f>"      "&amp;Labels!B87</f>
        <v xml:space="preserve">      Q 3</v>
      </c>
      <c r="B1698" s="84"/>
      <c r="C1698" s="84"/>
      <c r="D1698" s="84"/>
      <c r="E1698" s="84"/>
      <c r="F1698" s="43"/>
      <c r="G1698" s="84"/>
      <c r="H1698" s="84"/>
      <c r="I1698" s="84"/>
      <c r="J1698" s="84"/>
      <c r="K1698" s="43"/>
    </row>
    <row r="1699" spans="1:11" ht="12.75" customHeight="1">
      <c r="A1699" s="61" t="str">
        <f>"         "&amp;Labels!B69</f>
        <v xml:space="preserve">         Customer 1</v>
      </c>
      <c r="B1699" s="76">
        <f>IF('(Other Computations)'!B186=0,0,Inputs!D231*Inputs!D124*Inputs!F50*Inputs!D14*'GM Alloc Factors'!B21/('(Other Computations)'!B186+'(Other Computations)'!B199))</f>
        <v>0</v>
      </c>
      <c r="C1699" s="76">
        <f>IF('(Other Computations)'!C186=0,0,Inputs!E231*Inputs!E124*Inputs!F50*Inputs!D14*'GM Alloc Factors'!C21/('(Other Computations)'!C186+'(Other Computations)'!C199))</f>
        <v>0</v>
      </c>
      <c r="D1699" s="76">
        <f>IF('(Other Computations)'!D186=0,0,Inputs!F231*Inputs!F124*Inputs!F50*Inputs!D14*'GM Alloc Factors'!D21/('(Other Computations)'!D186+'(Other Computations)'!D199))</f>
        <v>0</v>
      </c>
      <c r="E1699" s="76">
        <f>IF('(Other Computations)'!E186=0,0,Inputs!G231*Inputs!G124*Inputs!F50*Inputs!D14*'GM Alloc Factors'!E21/('(Other Computations)'!E186+'(Other Computations)'!E199))</f>
        <v>0</v>
      </c>
      <c r="F1699" s="43">
        <f t="shared" ref="F1699:F1709" si="296">SUM(B1699:E1699)</f>
        <v>0</v>
      </c>
      <c r="G1699" s="76">
        <f>IF('(Other Computations)'!G186=0,0,Inputs!I231*Inputs!I124*Inputs!F50*Inputs!D14*'GM Alloc Factors'!G21/('(Other Computations)'!G186+'(Other Computations)'!G199))</f>
        <v>0</v>
      </c>
      <c r="H1699" s="76">
        <f>IF('(Other Computations)'!H186=0,0,Inputs!J231*Inputs!J124*Inputs!F50*Inputs!D14*'GM Alloc Factors'!H21/('(Other Computations)'!H186+'(Other Computations)'!H199))</f>
        <v>0</v>
      </c>
      <c r="I1699" s="76">
        <f>IF('(Other Computations)'!I186=0,0,Inputs!K231*Inputs!K124*Inputs!F50*Inputs!D14*'GM Alloc Factors'!I21/('(Other Computations)'!I186+'(Other Computations)'!I199))</f>
        <v>0</v>
      </c>
      <c r="J1699" s="76">
        <f>IF('(Other Computations)'!J186=0,0,Inputs!L231*Inputs!L124*Inputs!F50*Inputs!D14*'GM Alloc Factors'!J21/('(Other Computations)'!J186+'(Other Computations)'!J199))</f>
        <v>0</v>
      </c>
      <c r="K1699" s="43">
        <f t="shared" ref="K1699:K1709" si="297">SUM(G1699:J1699)</f>
        <v>0</v>
      </c>
    </row>
    <row r="1700" spans="1:11" ht="12.75" customHeight="1">
      <c r="A1700" s="61" t="str">
        <f>"         "&amp;Labels!B70</f>
        <v xml:space="preserve">         Customer 2</v>
      </c>
      <c r="B1700" s="76">
        <f>IF('(Other Computations)'!B187=0,0,Inputs!D232*Inputs!D125*Inputs!F51*Inputs!D14*'GM Alloc Factors'!B21/('(Other Computations)'!B187+'(Other Computations)'!B200))</f>
        <v>0</v>
      </c>
      <c r="C1700" s="76">
        <f>IF('(Other Computations)'!C187=0,0,Inputs!E232*Inputs!E125*Inputs!F51*Inputs!D14*'GM Alloc Factors'!C21/('(Other Computations)'!C187+'(Other Computations)'!C200))</f>
        <v>0</v>
      </c>
      <c r="D1700" s="76">
        <f>IF('(Other Computations)'!D187=0,0,Inputs!F232*Inputs!F125*Inputs!F51*Inputs!D14*'GM Alloc Factors'!D21/('(Other Computations)'!D187+'(Other Computations)'!D200))</f>
        <v>0</v>
      </c>
      <c r="E1700" s="76">
        <f>IF('(Other Computations)'!E187=0,0,Inputs!G232*Inputs!G125*Inputs!F51*Inputs!D14*'GM Alloc Factors'!E21/('(Other Computations)'!E187+'(Other Computations)'!E200))</f>
        <v>0</v>
      </c>
      <c r="F1700" s="43">
        <f t="shared" si="296"/>
        <v>0</v>
      </c>
      <c r="G1700" s="76">
        <f>IF('(Other Computations)'!G187=0,0,Inputs!I232*Inputs!I125*Inputs!F51*Inputs!D14*'GM Alloc Factors'!G21/('(Other Computations)'!G187+'(Other Computations)'!G200))</f>
        <v>0</v>
      </c>
      <c r="H1700" s="76">
        <f>IF('(Other Computations)'!H187=0,0,Inputs!J232*Inputs!J125*Inputs!F51*Inputs!D14*'GM Alloc Factors'!H21/('(Other Computations)'!H187+'(Other Computations)'!H200))</f>
        <v>0</v>
      </c>
      <c r="I1700" s="76">
        <f>IF('(Other Computations)'!I187=0,0,Inputs!K232*Inputs!K125*Inputs!F51*Inputs!D14*'GM Alloc Factors'!I21/('(Other Computations)'!I187+'(Other Computations)'!I200))</f>
        <v>0</v>
      </c>
      <c r="J1700" s="76">
        <f>IF('(Other Computations)'!J187=0,0,Inputs!L232*Inputs!L125*Inputs!F51*Inputs!D14*'GM Alloc Factors'!J21/('(Other Computations)'!J187+'(Other Computations)'!J200))</f>
        <v>0</v>
      </c>
      <c r="K1700" s="43">
        <f t="shared" si="297"/>
        <v>0</v>
      </c>
    </row>
    <row r="1701" spans="1:11" ht="12.75" customHeight="1">
      <c r="A1701" s="61" t="str">
        <f>"         "&amp;Labels!B71</f>
        <v xml:space="preserve">         Customer 3</v>
      </c>
      <c r="B1701" s="76">
        <f>IF('(Other Computations)'!B188=0,0,Inputs!D233*Inputs!D126*Inputs!F52*Inputs!D14*'GM Alloc Factors'!B21/('(Other Computations)'!B188+'(Other Computations)'!B201))</f>
        <v>0</v>
      </c>
      <c r="C1701" s="76">
        <f>IF('(Other Computations)'!C188=0,0,Inputs!E233*Inputs!E126*Inputs!F52*Inputs!D14*'GM Alloc Factors'!C21/('(Other Computations)'!C188+'(Other Computations)'!C201))</f>
        <v>0</v>
      </c>
      <c r="D1701" s="76">
        <f>IF('(Other Computations)'!D188=0,0,Inputs!F233*Inputs!F126*Inputs!F52*Inputs!D14*'GM Alloc Factors'!D21/('(Other Computations)'!D188+'(Other Computations)'!D201))</f>
        <v>0</v>
      </c>
      <c r="E1701" s="76">
        <f>IF('(Other Computations)'!E188=0,0,Inputs!G233*Inputs!G126*Inputs!F52*Inputs!D14*'GM Alloc Factors'!E21/('(Other Computations)'!E188+'(Other Computations)'!E201))</f>
        <v>0</v>
      </c>
      <c r="F1701" s="43">
        <f t="shared" si="296"/>
        <v>0</v>
      </c>
      <c r="G1701" s="76">
        <f>IF('(Other Computations)'!G188=0,0,Inputs!I233*Inputs!I126*Inputs!F52*Inputs!D14*'GM Alloc Factors'!G21/('(Other Computations)'!G188+'(Other Computations)'!G201))</f>
        <v>0</v>
      </c>
      <c r="H1701" s="76">
        <f>IF('(Other Computations)'!H188=0,0,Inputs!J233*Inputs!J126*Inputs!F52*Inputs!D14*'GM Alloc Factors'!H21/('(Other Computations)'!H188+'(Other Computations)'!H201))</f>
        <v>0</v>
      </c>
      <c r="I1701" s="76">
        <f>IF('(Other Computations)'!I188=0,0,Inputs!K233*Inputs!K126*Inputs!F52*Inputs!D14*'GM Alloc Factors'!I21/('(Other Computations)'!I188+'(Other Computations)'!I201))</f>
        <v>0</v>
      </c>
      <c r="J1701" s="76">
        <f>IF('(Other Computations)'!J188=0,0,Inputs!L233*Inputs!L126*Inputs!F52*Inputs!D14*'GM Alloc Factors'!J21/('(Other Computations)'!J188+'(Other Computations)'!J201))</f>
        <v>0</v>
      </c>
      <c r="K1701" s="43">
        <f t="shared" si="297"/>
        <v>0</v>
      </c>
    </row>
    <row r="1702" spans="1:11" ht="12.75" customHeight="1">
      <c r="A1702" s="61" t="str">
        <f>"         "&amp;Labels!B72</f>
        <v xml:space="preserve">         Customer 4</v>
      </c>
      <c r="B1702" s="76">
        <f>IF('(Other Computations)'!B189=0,0,Inputs!D234*Inputs!D127*Inputs!F53*Inputs!D14*'GM Alloc Factors'!B21/('(Other Computations)'!B189+'(Other Computations)'!B202))</f>
        <v>0</v>
      </c>
      <c r="C1702" s="76">
        <f>IF('(Other Computations)'!C189=0,0,Inputs!E234*Inputs!E127*Inputs!F53*Inputs!D14*'GM Alloc Factors'!C21/('(Other Computations)'!C189+'(Other Computations)'!C202))</f>
        <v>0</v>
      </c>
      <c r="D1702" s="76">
        <f>IF('(Other Computations)'!D189=0,0,Inputs!F234*Inputs!F127*Inputs!F53*Inputs!D14*'GM Alloc Factors'!D21/('(Other Computations)'!D189+'(Other Computations)'!D202))</f>
        <v>0</v>
      </c>
      <c r="E1702" s="76">
        <f>IF('(Other Computations)'!E189=0,0,Inputs!G234*Inputs!G127*Inputs!F53*Inputs!D14*'GM Alloc Factors'!E21/('(Other Computations)'!E189+'(Other Computations)'!E202))</f>
        <v>0</v>
      </c>
      <c r="F1702" s="43">
        <f t="shared" si="296"/>
        <v>0</v>
      </c>
      <c r="G1702" s="76">
        <f>IF('(Other Computations)'!G189=0,0,Inputs!I234*Inputs!I127*Inputs!F53*Inputs!D14*'GM Alloc Factors'!G21/('(Other Computations)'!G189+'(Other Computations)'!G202))</f>
        <v>0</v>
      </c>
      <c r="H1702" s="76">
        <f>IF('(Other Computations)'!H189=0,0,Inputs!J234*Inputs!J127*Inputs!F53*Inputs!D14*'GM Alloc Factors'!H21/('(Other Computations)'!H189+'(Other Computations)'!H202))</f>
        <v>0</v>
      </c>
      <c r="I1702" s="76">
        <f>IF('(Other Computations)'!I189=0,0,Inputs!K234*Inputs!K127*Inputs!F53*Inputs!D14*'GM Alloc Factors'!I21/('(Other Computations)'!I189+'(Other Computations)'!I202))</f>
        <v>0</v>
      </c>
      <c r="J1702" s="76">
        <f>IF('(Other Computations)'!J189=0,0,Inputs!L234*Inputs!L127*Inputs!F53*Inputs!D14*'GM Alloc Factors'!J21/('(Other Computations)'!J189+'(Other Computations)'!J202))</f>
        <v>0</v>
      </c>
      <c r="K1702" s="43">
        <f t="shared" si="297"/>
        <v>0</v>
      </c>
    </row>
    <row r="1703" spans="1:11" ht="12.75" customHeight="1">
      <c r="A1703" s="61" t="str">
        <f>"         "&amp;Labels!B73</f>
        <v xml:space="preserve">         Customer 5</v>
      </c>
      <c r="B1703" s="76">
        <f>IF('(Other Computations)'!B190=0,0,Inputs!D235*Inputs!D128*Inputs!F54*Inputs!D14*'GM Alloc Factors'!B21/('(Other Computations)'!B190+'(Other Computations)'!B203))</f>
        <v>0</v>
      </c>
      <c r="C1703" s="76">
        <f>IF('(Other Computations)'!C190=0,0,Inputs!E235*Inputs!E128*Inputs!F54*Inputs!D14*'GM Alloc Factors'!C21/('(Other Computations)'!C190+'(Other Computations)'!C203))</f>
        <v>0</v>
      </c>
      <c r="D1703" s="76">
        <f>IF('(Other Computations)'!D190=0,0,Inputs!F235*Inputs!F128*Inputs!F54*Inputs!D14*'GM Alloc Factors'!D21/('(Other Computations)'!D190+'(Other Computations)'!D203))</f>
        <v>0</v>
      </c>
      <c r="E1703" s="76">
        <f>IF('(Other Computations)'!E190=0,0,Inputs!G235*Inputs!G128*Inputs!F54*Inputs!D14*'GM Alloc Factors'!E21/('(Other Computations)'!E190+'(Other Computations)'!E203))</f>
        <v>0</v>
      </c>
      <c r="F1703" s="43">
        <f t="shared" si="296"/>
        <v>0</v>
      </c>
      <c r="G1703" s="76">
        <f>IF('(Other Computations)'!G190=0,0,Inputs!I235*Inputs!I128*Inputs!F54*Inputs!D14*'GM Alloc Factors'!G21/('(Other Computations)'!G190+'(Other Computations)'!G203))</f>
        <v>0</v>
      </c>
      <c r="H1703" s="76">
        <f>IF('(Other Computations)'!H190=0,0,Inputs!J235*Inputs!J128*Inputs!F54*Inputs!D14*'GM Alloc Factors'!H21/('(Other Computations)'!H190+'(Other Computations)'!H203))</f>
        <v>0</v>
      </c>
      <c r="I1703" s="76">
        <f>IF('(Other Computations)'!I190=0,0,Inputs!K235*Inputs!K128*Inputs!F54*Inputs!D14*'GM Alloc Factors'!I21/('(Other Computations)'!I190+'(Other Computations)'!I203))</f>
        <v>0</v>
      </c>
      <c r="J1703" s="76">
        <f>IF('(Other Computations)'!J190=0,0,Inputs!L235*Inputs!L128*Inputs!F54*Inputs!D14*'GM Alloc Factors'!J21/('(Other Computations)'!J190+'(Other Computations)'!J203))</f>
        <v>0</v>
      </c>
      <c r="K1703" s="43">
        <f t="shared" si="297"/>
        <v>0</v>
      </c>
    </row>
    <row r="1704" spans="1:11" ht="12.75" customHeight="1">
      <c r="A1704" s="61" t="str">
        <f>"         "&amp;Labels!B74</f>
        <v xml:space="preserve">         Customer 6</v>
      </c>
      <c r="B1704" s="76">
        <f>IF('(Other Computations)'!B191=0,0,Inputs!D236*Inputs!D129*Inputs!F55*Inputs!D14*'GM Alloc Factors'!B21/('(Other Computations)'!B191+'(Other Computations)'!B204))</f>
        <v>0</v>
      </c>
      <c r="C1704" s="76">
        <f>IF('(Other Computations)'!C191=0,0,Inputs!E236*Inputs!E129*Inputs!F55*Inputs!D14*'GM Alloc Factors'!C21/('(Other Computations)'!C191+'(Other Computations)'!C204))</f>
        <v>0</v>
      </c>
      <c r="D1704" s="76">
        <f>IF('(Other Computations)'!D191=0,0,Inputs!F236*Inputs!F129*Inputs!F55*Inputs!D14*'GM Alloc Factors'!D21/('(Other Computations)'!D191+'(Other Computations)'!D204))</f>
        <v>0</v>
      </c>
      <c r="E1704" s="76">
        <f>IF('(Other Computations)'!E191=0,0,Inputs!G236*Inputs!G129*Inputs!F55*Inputs!D14*'GM Alloc Factors'!E21/('(Other Computations)'!E191+'(Other Computations)'!E204))</f>
        <v>0</v>
      </c>
      <c r="F1704" s="43">
        <f t="shared" si="296"/>
        <v>0</v>
      </c>
      <c r="G1704" s="76">
        <f>IF('(Other Computations)'!G191=0,0,Inputs!I236*Inputs!I129*Inputs!F55*Inputs!D14*'GM Alloc Factors'!G21/('(Other Computations)'!G191+'(Other Computations)'!G204))</f>
        <v>0</v>
      </c>
      <c r="H1704" s="76">
        <f>IF('(Other Computations)'!H191=0,0,Inputs!J236*Inputs!J129*Inputs!F55*Inputs!D14*'GM Alloc Factors'!H21/('(Other Computations)'!H191+'(Other Computations)'!H204))</f>
        <v>0</v>
      </c>
      <c r="I1704" s="76">
        <f>IF('(Other Computations)'!I191=0,0,Inputs!K236*Inputs!K129*Inputs!F55*Inputs!D14*'GM Alloc Factors'!I21/('(Other Computations)'!I191+'(Other Computations)'!I204))</f>
        <v>0</v>
      </c>
      <c r="J1704" s="76">
        <f>IF('(Other Computations)'!J191=0,0,Inputs!L236*Inputs!L129*Inputs!F55*Inputs!D14*'GM Alloc Factors'!J21/('(Other Computations)'!J191+'(Other Computations)'!J204))</f>
        <v>0</v>
      </c>
      <c r="K1704" s="43">
        <f t="shared" si="297"/>
        <v>0</v>
      </c>
    </row>
    <row r="1705" spans="1:11" ht="12.75" customHeight="1">
      <c r="A1705" s="61" t="str">
        <f>"         "&amp;Labels!B75</f>
        <v xml:space="preserve">         Customer 7</v>
      </c>
      <c r="B1705" s="76">
        <f>IF('(Other Computations)'!B192=0,0,Inputs!D237*Inputs!D130*Inputs!F56*Inputs!D14*'GM Alloc Factors'!B21/('(Other Computations)'!B192+'(Other Computations)'!B205))</f>
        <v>0</v>
      </c>
      <c r="C1705" s="76">
        <f>IF('(Other Computations)'!C192=0,0,Inputs!E237*Inputs!E130*Inputs!F56*Inputs!D14*'GM Alloc Factors'!C21/('(Other Computations)'!C192+'(Other Computations)'!C205))</f>
        <v>0</v>
      </c>
      <c r="D1705" s="76">
        <f>IF('(Other Computations)'!D192=0,0,Inputs!F237*Inputs!F130*Inputs!F56*Inputs!D14*'GM Alloc Factors'!D21/('(Other Computations)'!D192+'(Other Computations)'!D205))</f>
        <v>0</v>
      </c>
      <c r="E1705" s="76">
        <f>IF('(Other Computations)'!E192=0,0,Inputs!G237*Inputs!G130*Inputs!F56*Inputs!D14*'GM Alloc Factors'!E21/('(Other Computations)'!E192+'(Other Computations)'!E205))</f>
        <v>0</v>
      </c>
      <c r="F1705" s="43">
        <f t="shared" si="296"/>
        <v>0</v>
      </c>
      <c r="G1705" s="76">
        <f>IF('(Other Computations)'!G192=0,0,Inputs!I237*Inputs!I130*Inputs!F56*Inputs!D14*'GM Alloc Factors'!G21/('(Other Computations)'!G192+'(Other Computations)'!G205))</f>
        <v>0</v>
      </c>
      <c r="H1705" s="76">
        <f>IF('(Other Computations)'!H192=0,0,Inputs!J237*Inputs!J130*Inputs!F56*Inputs!D14*'GM Alloc Factors'!H21/('(Other Computations)'!H192+'(Other Computations)'!H205))</f>
        <v>0</v>
      </c>
      <c r="I1705" s="76">
        <f>IF('(Other Computations)'!I192=0,0,Inputs!K237*Inputs!K130*Inputs!F56*Inputs!D14*'GM Alloc Factors'!I21/('(Other Computations)'!I192+'(Other Computations)'!I205))</f>
        <v>0</v>
      </c>
      <c r="J1705" s="76">
        <f>IF('(Other Computations)'!J192=0,0,Inputs!L237*Inputs!L130*Inputs!F56*Inputs!D14*'GM Alloc Factors'!J21/('(Other Computations)'!J192+'(Other Computations)'!J205))</f>
        <v>0</v>
      </c>
      <c r="K1705" s="43">
        <f t="shared" si="297"/>
        <v>0</v>
      </c>
    </row>
    <row r="1706" spans="1:11" ht="12.75" customHeight="1">
      <c r="A1706" s="61" t="str">
        <f>"         "&amp;Labels!B76</f>
        <v xml:space="preserve">         Customer 8</v>
      </c>
      <c r="B1706" s="76">
        <f>IF('(Other Computations)'!B193=0,0,Inputs!D238*Inputs!D131*Inputs!F57*Inputs!D14*'GM Alloc Factors'!B21/('(Other Computations)'!B193+'(Other Computations)'!B206))</f>
        <v>0</v>
      </c>
      <c r="C1706" s="76">
        <f>IF('(Other Computations)'!C193=0,0,Inputs!E238*Inputs!E131*Inputs!F57*Inputs!D14*'GM Alloc Factors'!C21/('(Other Computations)'!C193+'(Other Computations)'!C206))</f>
        <v>0</v>
      </c>
      <c r="D1706" s="76">
        <f>IF('(Other Computations)'!D193=0,0,Inputs!F238*Inputs!F131*Inputs!F57*Inputs!D14*'GM Alloc Factors'!D21/('(Other Computations)'!D193+'(Other Computations)'!D206))</f>
        <v>0</v>
      </c>
      <c r="E1706" s="76">
        <f>IF('(Other Computations)'!E193=0,0,Inputs!G238*Inputs!G131*Inputs!F57*Inputs!D14*'GM Alloc Factors'!E21/('(Other Computations)'!E193+'(Other Computations)'!E206))</f>
        <v>0</v>
      </c>
      <c r="F1706" s="43">
        <f t="shared" si="296"/>
        <v>0</v>
      </c>
      <c r="G1706" s="76">
        <f>IF('(Other Computations)'!G193=0,0,Inputs!I238*Inputs!I131*Inputs!F57*Inputs!D14*'GM Alloc Factors'!G21/('(Other Computations)'!G193+'(Other Computations)'!G206))</f>
        <v>0</v>
      </c>
      <c r="H1706" s="76">
        <f>IF('(Other Computations)'!H193=0,0,Inputs!J238*Inputs!J131*Inputs!F57*Inputs!D14*'GM Alloc Factors'!H21/('(Other Computations)'!H193+'(Other Computations)'!H206))</f>
        <v>0</v>
      </c>
      <c r="I1706" s="76">
        <f>IF('(Other Computations)'!I193=0,0,Inputs!K238*Inputs!K131*Inputs!F57*Inputs!D14*'GM Alloc Factors'!I21/('(Other Computations)'!I193+'(Other Computations)'!I206))</f>
        <v>0</v>
      </c>
      <c r="J1706" s="76">
        <f>IF('(Other Computations)'!J193=0,0,Inputs!L238*Inputs!L131*Inputs!F57*Inputs!D14*'GM Alloc Factors'!J21/('(Other Computations)'!J193+'(Other Computations)'!J206))</f>
        <v>0</v>
      </c>
      <c r="K1706" s="43">
        <f t="shared" si="297"/>
        <v>0</v>
      </c>
    </row>
    <row r="1707" spans="1:11" ht="12.75" customHeight="1">
      <c r="A1707" s="61" t="str">
        <f>"         "&amp;Labels!B77</f>
        <v xml:space="preserve">         Customer 9</v>
      </c>
      <c r="B1707" s="76">
        <f>IF('(Other Computations)'!B194=0,0,Inputs!D239*Inputs!D132*Inputs!F58*Inputs!D14*'GM Alloc Factors'!B21/('(Other Computations)'!B194+'(Other Computations)'!B207))</f>
        <v>0</v>
      </c>
      <c r="C1707" s="76">
        <f>IF('(Other Computations)'!C194=0,0,Inputs!E239*Inputs!E132*Inputs!F58*Inputs!D14*'GM Alloc Factors'!C21/('(Other Computations)'!C194+'(Other Computations)'!C207))</f>
        <v>0</v>
      </c>
      <c r="D1707" s="76">
        <f>IF('(Other Computations)'!D194=0,0,Inputs!F239*Inputs!F132*Inputs!F58*Inputs!D14*'GM Alloc Factors'!D21/('(Other Computations)'!D194+'(Other Computations)'!D207))</f>
        <v>0</v>
      </c>
      <c r="E1707" s="76">
        <f>IF('(Other Computations)'!E194=0,0,Inputs!G239*Inputs!G132*Inputs!F58*Inputs!D14*'GM Alloc Factors'!E21/('(Other Computations)'!E194+'(Other Computations)'!E207))</f>
        <v>0</v>
      </c>
      <c r="F1707" s="43">
        <f t="shared" si="296"/>
        <v>0</v>
      </c>
      <c r="G1707" s="76">
        <f>IF('(Other Computations)'!G194=0,0,Inputs!I239*Inputs!I132*Inputs!F58*Inputs!D14*'GM Alloc Factors'!G21/('(Other Computations)'!G194+'(Other Computations)'!G207))</f>
        <v>0</v>
      </c>
      <c r="H1707" s="76">
        <f>IF('(Other Computations)'!H194=0,0,Inputs!J239*Inputs!J132*Inputs!F58*Inputs!D14*'GM Alloc Factors'!H21/('(Other Computations)'!H194+'(Other Computations)'!H207))</f>
        <v>0</v>
      </c>
      <c r="I1707" s="76">
        <f>IF('(Other Computations)'!I194=0,0,Inputs!K239*Inputs!K132*Inputs!F58*Inputs!D14*'GM Alloc Factors'!I21/('(Other Computations)'!I194+'(Other Computations)'!I207))</f>
        <v>0</v>
      </c>
      <c r="J1707" s="76">
        <f>IF('(Other Computations)'!J194=0,0,Inputs!L239*Inputs!L132*Inputs!F58*Inputs!D14*'GM Alloc Factors'!J21/('(Other Computations)'!J194+'(Other Computations)'!J207))</f>
        <v>0</v>
      </c>
      <c r="K1707" s="43">
        <f t="shared" si="297"/>
        <v>0</v>
      </c>
    </row>
    <row r="1708" spans="1:11" ht="12.75" customHeight="1">
      <c r="A1708" s="61" t="str">
        <f>"         "&amp;Labels!B78</f>
        <v xml:space="preserve">         Customer 10</v>
      </c>
      <c r="B1708" s="76">
        <f>IF('(Other Computations)'!B195=0,0,Inputs!D240*Inputs!D133*Inputs!F59*Inputs!D14*'GM Alloc Factors'!B21/('(Other Computations)'!B195+'(Other Computations)'!B208))</f>
        <v>0</v>
      </c>
      <c r="C1708" s="76">
        <f>IF('(Other Computations)'!C195=0,0,Inputs!E240*Inputs!E133*Inputs!F59*Inputs!D14*'GM Alloc Factors'!C21/('(Other Computations)'!C195+'(Other Computations)'!C208))</f>
        <v>0</v>
      </c>
      <c r="D1708" s="76">
        <f>IF('(Other Computations)'!D195=0,0,Inputs!F240*Inputs!F133*Inputs!F59*Inputs!D14*'GM Alloc Factors'!D21/('(Other Computations)'!D195+'(Other Computations)'!D208))</f>
        <v>0</v>
      </c>
      <c r="E1708" s="76">
        <f>IF('(Other Computations)'!E195=0,0,Inputs!G240*Inputs!G133*Inputs!F59*Inputs!D14*'GM Alloc Factors'!E21/('(Other Computations)'!E195+'(Other Computations)'!E208))</f>
        <v>0</v>
      </c>
      <c r="F1708" s="43">
        <f t="shared" si="296"/>
        <v>0</v>
      </c>
      <c r="G1708" s="76">
        <f>IF('(Other Computations)'!G195=0,0,Inputs!I240*Inputs!I133*Inputs!F59*Inputs!D14*'GM Alloc Factors'!G21/('(Other Computations)'!G195+'(Other Computations)'!G208))</f>
        <v>0</v>
      </c>
      <c r="H1708" s="76">
        <f>IF('(Other Computations)'!H195=0,0,Inputs!J240*Inputs!J133*Inputs!F59*Inputs!D14*'GM Alloc Factors'!H21/('(Other Computations)'!H195+'(Other Computations)'!H208))</f>
        <v>0</v>
      </c>
      <c r="I1708" s="76">
        <f>IF('(Other Computations)'!I195=0,0,Inputs!K240*Inputs!K133*Inputs!F59*Inputs!D14*'GM Alloc Factors'!I21/('(Other Computations)'!I195+'(Other Computations)'!I208))</f>
        <v>0</v>
      </c>
      <c r="J1708" s="76">
        <f>IF('(Other Computations)'!J195=0,0,Inputs!L240*Inputs!L133*Inputs!F59*Inputs!D14*'GM Alloc Factors'!J21/('(Other Computations)'!J195+'(Other Computations)'!J208))</f>
        <v>0</v>
      </c>
      <c r="K1708" s="43">
        <f t="shared" si="297"/>
        <v>0</v>
      </c>
    </row>
    <row r="1709" spans="1:11" ht="12.75" customHeight="1">
      <c r="A1709" s="61" t="str">
        <f>"         "&amp;Labels!C68</f>
        <v xml:space="preserve">         Total</v>
      </c>
      <c r="B1709" s="84">
        <f>SUM(B1699:B1708)</f>
        <v>0</v>
      </c>
      <c r="C1709" s="84">
        <f>SUM(C1699:C1708)</f>
        <v>0</v>
      </c>
      <c r="D1709" s="84">
        <f>SUM(D1699:D1708)</f>
        <v>0</v>
      </c>
      <c r="E1709" s="84">
        <f>SUM(E1699:E1708)</f>
        <v>0</v>
      </c>
      <c r="F1709" s="43">
        <f t="shared" si="296"/>
        <v>0</v>
      </c>
      <c r="G1709" s="84">
        <f>SUM(G1699:G1708)</f>
        <v>0</v>
      </c>
      <c r="H1709" s="84">
        <f>SUM(H1699:H1708)</f>
        <v>0</v>
      </c>
      <c r="I1709" s="84">
        <f>SUM(I1699:I1708)</f>
        <v>0</v>
      </c>
      <c r="J1709" s="84">
        <f>SUM(J1699:J1708)</f>
        <v>0</v>
      </c>
      <c r="K1709" s="43">
        <f t="shared" si="297"/>
        <v>0</v>
      </c>
    </row>
    <row r="1710" spans="1:11" ht="12.75" customHeight="1">
      <c r="A1710" s="61" t="str">
        <f>"      "&amp;Labels!B88</f>
        <v xml:space="preserve">      Q 4</v>
      </c>
      <c r="B1710" s="84"/>
      <c r="C1710" s="84"/>
      <c r="D1710" s="84"/>
      <c r="E1710" s="84"/>
      <c r="F1710" s="43"/>
      <c r="G1710" s="84"/>
      <c r="H1710" s="84"/>
      <c r="I1710" s="84"/>
      <c r="J1710" s="84"/>
      <c r="K1710" s="43"/>
    </row>
    <row r="1711" spans="1:11" ht="12.75" customHeight="1">
      <c r="A1711" s="61" t="str">
        <f>"         "&amp;Labels!B69</f>
        <v xml:space="preserve">         Customer 1</v>
      </c>
      <c r="B1711" s="76">
        <f>IF('(Other Computations)'!B186=0,0,Inputs!D231*Inputs!D124*Inputs!G50*Inputs!D14*'GM Alloc Factors'!B22/('(Other Computations)'!B186+'(Other Computations)'!B199))</f>
        <v>0</v>
      </c>
      <c r="C1711" s="76">
        <f>IF('(Other Computations)'!C186=0,0,Inputs!E231*Inputs!E124*Inputs!G50*Inputs!D14*'GM Alloc Factors'!C22/('(Other Computations)'!C186+'(Other Computations)'!C199))</f>
        <v>0</v>
      </c>
      <c r="D1711" s="76">
        <f>IF('(Other Computations)'!D186=0,0,Inputs!F231*Inputs!F124*Inputs!G50*Inputs!D14*'GM Alloc Factors'!D22/('(Other Computations)'!D186+'(Other Computations)'!D199))</f>
        <v>0</v>
      </c>
      <c r="E1711" s="76">
        <f>IF('(Other Computations)'!E186=0,0,Inputs!G231*Inputs!G124*Inputs!G50*Inputs!D14*'GM Alloc Factors'!E22/('(Other Computations)'!E186+'(Other Computations)'!E199))</f>
        <v>0</v>
      </c>
      <c r="F1711" s="43">
        <f t="shared" ref="F1711:F1721" si="298">SUM(B1711:E1711)</f>
        <v>0</v>
      </c>
      <c r="G1711" s="76">
        <f>IF('(Other Computations)'!G186=0,0,Inputs!I231*Inputs!I124*Inputs!G50*Inputs!D14*'GM Alloc Factors'!G22/('(Other Computations)'!G186+'(Other Computations)'!G199))</f>
        <v>0</v>
      </c>
      <c r="H1711" s="76">
        <f>IF('(Other Computations)'!H186=0,0,Inputs!J231*Inputs!J124*Inputs!G50*Inputs!D14*'GM Alloc Factors'!H22/('(Other Computations)'!H186+'(Other Computations)'!H199))</f>
        <v>0</v>
      </c>
      <c r="I1711" s="76">
        <f>IF('(Other Computations)'!I186=0,0,Inputs!K231*Inputs!K124*Inputs!G50*Inputs!D14*'GM Alloc Factors'!I22/('(Other Computations)'!I186+'(Other Computations)'!I199))</f>
        <v>0</v>
      </c>
      <c r="J1711" s="76">
        <f>IF('(Other Computations)'!J186=0,0,Inputs!L231*Inputs!L124*Inputs!G50*Inputs!D14*'GM Alloc Factors'!J22/('(Other Computations)'!J186+'(Other Computations)'!J199))</f>
        <v>0</v>
      </c>
      <c r="K1711" s="43">
        <f t="shared" ref="K1711:K1721" si="299">SUM(G1711:J1711)</f>
        <v>0</v>
      </c>
    </row>
    <row r="1712" spans="1:11" ht="12.75" customHeight="1">
      <c r="A1712" s="61" t="str">
        <f>"         "&amp;Labels!B70</f>
        <v xml:space="preserve">         Customer 2</v>
      </c>
      <c r="B1712" s="76">
        <f>IF('(Other Computations)'!B187=0,0,Inputs!D232*Inputs!D125*Inputs!G51*Inputs!D14*'GM Alloc Factors'!B22/('(Other Computations)'!B187+'(Other Computations)'!B200))</f>
        <v>0</v>
      </c>
      <c r="C1712" s="76">
        <f>IF('(Other Computations)'!C187=0,0,Inputs!E232*Inputs!E125*Inputs!G51*Inputs!D14*'GM Alloc Factors'!C22/('(Other Computations)'!C187+'(Other Computations)'!C200))</f>
        <v>0</v>
      </c>
      <c r="D1712" s="76">
        <f>IF('(Other Computations)'!D187=0,0,Inputs!F232*Inputs!F125*Inputs!G51*Inputs!D14*'GM Alloc Factors'!D22/('(Other Computations)'!D187+'(Other Computations)'!D200))</f>
        <v>0</v>
      </c>
      <c r="E1712" s="76">
        <f>IF('(Other Computations)'!E187=0,0,Inputs!G232*Inputs!G125*Inputs!G51*Inputs!D14*'GM Alloc Factors'!E22/('(Other Computations)'!E187+'(Other Computations)'!E200))</f>
        <v>0</v>
      </c>
      <c r="F1712" s="43">
        <f t="shared" si="298"/>
        <v>0</v>
      </c>
      <c r="G1712" s="76">
        <f>IF('(Other Computations)'!G187=0,0,Inputs!I232*Inputs!I125*Inputs!G51*Inputs!D14*'GM Alloc Factors'!G22/('(Other Computations)'!G187+'(Other Computations)'!G200))</f>
        <v>0</v>
      </c>
      <c r="H1712" s="76">
        <f>IF('(Other Computations)'!H187=0,0,Inputs!J232*Inputs!J125*Inputs!G51*Inputs!D14*'GM Alloc Factors'!H22/('(Other Computations)'!H187+'(Other Computations)'!H200))</f>
        <v>0</v>
      </c>
      <c r="I1712" s="76">
        <f>IF('(Other Computations)'!I187=0,0,Inputs!K232*Inputs!K125*Inputs!G51*Inputs!D14*'GM Alloc Factors'!I22/('(Other Computations)'!I187+'(Other Computations)'!I200))</f>
        <v>0</v>
      </c>
      <c r="J1712" s="76">
        <f>IF('(Other Computations)'!J187=0,0,Inputs!L232*Inputs!L125*Inputs!G51*Inputs!D14*'GM Alloc Factors'!J22/('(Other Computations)'!J187+'(Other Computations)'!J200))</f>
        <v>0</v>
      </c>
      <c r="K1712" s="43">
        <f t="shared" si="299"/>
        <v>0</v>
      </c>
    </row>
    <row r="1713" spans="1:11" ht="12.75" customHeight="1">
      <c r="A1713" s="61" t="str">
        <f>"         "&amp;Labels!B71</f>
        <v xml:space="preserve">         Customer 3</v>
      </c>
      <c r="B1713" s="76">
        <f>IF('(Other Computations)'!B188=0,0,Inputs!D233*Inputs!D126*Inputs!G52*Inputs!D14*'GM Alloc Factors'!B22/('(Other Computations)'!B188+'(Other Computations)'!B201))</f>
        <v>0</v>
      </c>
      <c r="C1713" s="76">
        <f>IF('(Other Computations)'!C188=0,0,Inputs!E233*Inputs!E126*Inputs!G52*Inputs!D14*'GM Alloc Factors'!C22/('(Other Computations)'!C188+'(Other Computations)'!C201))</f>
        <v>0</v>
      </c>
      <c r="D1713" s="76">
        <f>IF('(Other Computations)'!D188=0,0,Inputs!F233*Inputs!F126*Inputs!G52*Inputs!D14*'GM Alloc Factors'!D22/('(Other Computations)'!D188+'(Other Computations)'!D201))</f>
        <v>0</v>
      </c>
      <c r="E1713" s="76">
        <f>IF('(Other Computations)'!E188=0,0,Inputs!G233*Inputs!G126*Inputs!G52*Inputs!D14*'GM Alloc Factors'!E22/('(Other Computations)'!E188+'(Other Computations)'!E201))</f>
        <v>0</v>
      </c>
      <c r="F1713" s="43">
        <f t="shared" si="298"/>
        <v>0</v>
      </c>
      <c r="G1713" s="76">
        <f>IF('(Other Computations)'!G188=0,0,Inputs!I233*Inputs!I126*Inputs!G52*Inputs!D14*'GM Alloc Factors'!G22/('(Other Computations)'!G188+'(Other Computations)'!G201))</f>
        <v>0</v>
      </c>
      <c r="H1713" s="76">
        <f>IF('(Other Computations)'!H188=0,0,Inputs!J233*Inputs!J126*Inputs!G52*Inputs!D14*'GM Alloc Factors'!H22/('(Other Computations)'!H188+'(Other Computations)'!H201))</f>
        <v>0</v>
      </c>
      <c r="I1713" s="76">
        <f>IF('(Other Computations)'!I188=0,0,Inputs!K233*Inputs!K126*Inputs!G52*Inputs!D14*'GM Alloc Factors'!I22/('(Other Computations)'!I188+'(Other Computations)'!I201))</f>
        <v>0</v>
      </c>
      <c r="J1713" s="76">
        <f>IF('(Other Computations)'!J188=0,0,Inputs!L233*Inputs!L126*Inputs!G52*Inputs!D14*'GM Alloc Factors'!J22/('(Other Computations)'!J188+'(Other Computations)'!J201))</f>
        <v>0</v>
      </c>
      <c r="K1713" s="43">
        <f t="shared" si="299"/>
        <v>0</v>
      </c>
    </row>
    <row r="1714" spans="1:11" ht="12.75" customHeight="1">
      <c r="A1714" s="61" t="str">
        <f>"         "&amp;Labels!B72</f>
        <v xml:space="preserve">         Customer 4</v>
      </c>
      <c r="B1714" s="76">
        <f>IF('(Other Computations)'!B189=0,0,Inputs!D234*Inputs!D127*Inputs!G53*Inputs!D14*'GM Alloc Factors'!B22/('(Other Computations)'!B189+'(Other Computations)'!B202))</f>
        <v>0</v>
      </c>
      <c r="C1714" s="76">
        <f>IF('(Other Computations)'!C189=0,0,Inputs!E234*Inputs!E127*Inputs!G53*Inputs!D14*'GM Alloc Factors'!C22/('(Other Computations)'!C189+'(Other Computations)'!C202))</f>
        <v>0</v>
      </c>
      <c r="D1714" s="76">
        <f>IF('(Other Computations)'!D189=0,0,Inputs!F234*Inputs!F127*Inputs!G53*Inputs!D14*'GM Alloc Factors'!D22/('(Other Computations)'!D189+'(Other Computations)'!D202))</f>
        <v>0</v>
      </c>
      <c r="E1714" s="76">
        <f>IF('(Other Computations)'!E189=0,0,Inputs!G234*Inputs!G127*Inputs!G53*Inputs!D14*'GM Alloc Factors'!E22/('(Other Computations)'!E189+'(Other Computations)'!E202))</f>
        <v>0</v>
      </c>
      <c r="F1714" s="43">
        <f t="shared" si="298"/>
        <v>0</v>
      </c>
      <c r="G1714" s="76">
        <f>IF('(Other Computations)'!G189=0,0,Inputs!I234*Inputs!I127*Inputs!G53*Inputs!D14*'GM Alloc Factors'!G22/('(Other Computations)'!G189+'(Other Computations)'!G202))</f>
        <v>0</v>
      </c>
      <c r="H1714" s="76">
        <f>IF('(Other Computations)'!H189=0,0,Inputs!J234*Inputs!J127*Inputs!G53*Inputs!D14*'GM Alloc Factors'!H22/('(Other Computations)'!H189+'(Other Computations)'!H202))</f>
        <v>0</v>
      </c>
      <c r="I1714" s="76">
        <f>IF('(Other Computations)'!I189=0,0,Inputs!K234*Inputs!K127*Inputs!G53*Inputs!D14*'GM Alloc Factors'!I22/('(Other Computations)'!I189+'(Other Computations)'!I202))</f>
        <v>0</v>
      </c>
      <c r="J1714" s="76">
        <f>IF('(Other Computations)'!J189=0,0,Inputs!L234*Inputs!L127*Inputs!G53*Inputs!D14*'GM Alloc Factors'!J22/('(Other Computations)'!J189+'(Other Computations)'!J202))</f>
        <v>0</v>
      </c>
      <c r="K1714" s="43">
        <f t="shared" si="299"/>
        <v>0</v>
      </c>
    </row>
    <row r="1715" spans="1:11" ht="12.75" customHeight="1">
      <c r="A1715" s="61" t="str">
        <f>"         "&amp;Labels!B73</f>
        <v xml:space="preserve">         Customer 5</v>
      </c>
      <c r="B1715" s="76">
        <f>IF('(Other Computations)'!B190=0,0,Inputs!D235*Inputs!D128*Inputs!G54*Inputs!D14*'GM Alloc Factors'!B22/('(Other Computations)'!B190+'(Other Computations)'!B203))</f>
        <v>0</v>
      </c>
      <c r="C1715" s="76">
        <f>IF('(Other Computations)'!C190=0,0,Inputs!E235*Inputs!E128*Inputs!G54*Inputs!D14*'GM Alloc Factors'!C22/('(Other Computations)'!C190+'(Other Computations)'!C203))</f>
        <v>0</v>
      </c>
      <c r="D1715" s="76">
        <f>IF('(Other Computations)'!D190=0,0,Inputs!F235*Inputs!F128*Inputs!G54*Inputs!D14*'GM Alloc Factors'!D22/('(Other Computations)'!D190+'(Other Computations)'!D203))</f>
        <v>0</v>
      </c>
      <c r="E1715" s="76">
        <f>IF('(Other Computations)'!E190=0,0,Inputs!G235*Inputs!G128*Inputs!G54*Inputs!D14*'GM Alloc Factors'!E22/('(Other Computations)'!E190+'(Other Computations)'!E203))</f>
        <v>0</v>
      </c>
      <c r="F1715" s="43">
        <f t="shared" si="298"/>
        <v>0</v>
      </c>
      <c r="G1715" s="76">
        <f>IF('(Other Computations)'!G190=0,0,Inputs!I235*Inputs!I128*Inputs!G54*Inputs!D14*'GM Alloc Factors'!G22/('(Other Computations)'!G190+'(Other Computations)'!G203))</f>
        <v>0</v>
      </c>
      <c r="H1715" s="76">
        <f>IF('(Other Computations)'!H190=0,0,Inputs!J235*Inputs!J128*Inputs!G54*Inputs!D14*'GM Alloc Factors'!H22/('(Other Computations)'!H190+'(Other Computations)'!H203))</f>
        <v>0</v>
      </c>
      <c r="I1715" s="76">
        <f>IF('(Other Computations)'!I190=0,0,Inputs!K235*Inputs!K128*Inputs!G54*Inputs!D14*'GM Alloc Factors'!I22/('(Other Computations)'!I190+'(Other Computations)'!I203))</f>
        <v>0</v>
      </c>
      <c r="J1715" s="76">
        <f>IF('(Other Computations)'!J190=0,0,Inputs!L235*Inputs!L128*Inputs!G54*Inputs!D14*'GM Alloc Factors'!J22/('(Other Computations)'!J190+'(Other Computations)'!J203))</f>
        <v>0</v>
      </c>
      <c r="K1715" s="43">
        <f t="shared" si="299"/>
        <v>0</v>
      </c>
    </row>
    <row r="1716" spans="1:11" ht="12.75" customHeight="1">
      <c r="A1716" s="61" t="str">
        <f>"         "&amp;Labels!B74</f>
        <v xml:space="preserve">         Customer 6</v>
      </c>
      <c r="B1716" s="76">
        <f>IF('(Other Computations)'!B191=0,0,Inputs!D236*Inputs!D129*Inputs!G55*Inputs!D14*'GM Alloc Factors'!B22/('(Other Computations)'!B191+'(Other Computations)'!B204))</f>
        <v>0</v>
      </c>
      <c r="C1716" s="76">
        <f>IF('(Other Computations)'!C191=0,0,Inputs!E236*Inputs!E129*Inputs!G55*Inputs!D14*'GM Alloc Factors'!C22/('(Other Computations)'!C191+'(Other Computations)'!C204))</f>
        <v>0</v>
      </c>
      <c r="D1716" s="76">
        <f>IF('(Other Computations)'!D191=0,0,Inputs!F236*Inputs!F129*Inputs!G55*Inputs!D14*'GM Alloc Factors'!D22/('(Other Computations)'!D191+'(Other Computations)'!D204))</f>
        <v>0</v>
      </c>
      <c r="E1716" s="76">
        <f>IF('(Other Computations)'!E191=0,0,Inputs!G236*Inputs!G129*Inputs!G55*Inputs!D14*'GM Alloc Factors'!E22/('(Other Computations)'!E191+'(Other Computations)'!E204))</f>
        <v>0</v>
      </c>
      <c r="F1716" s="43">
        <f t="shared" si="298"/>
        <v>0</v>
      </c>
      <c r="G1716" s="76">
        <f>IF('(Other Computations)'!G191=0,0,Inputs!I236*Inputs!I129*Inputs!G55*Inputs!D14*'GM Alloc Factors'!G22/('(Other Computations)'!G191+'(Other Computations)'!G204))</f>
        <v>0</v>
      </c>
      <c r="H1716" s="76">
        <f>IF('(Other Computations)'!H191=0,0,Inputs!J236*Inputs!J129*Inputs!G55*Inputs!D14*'GM Alloc Factors'!H22/('(Other Computations)'!H191+'(Other Computations)'!H204))</f>
        <v>0</v>
      </c>
      <c r="I1716" s="76">
        <f>IF('(Other Computations)'!I191=0,0,Inputs!K236*Inputs!K129*Inputs!G55*Inputs!D14*'GM Alloc Factors'!I22/('(Other Computations)'!I191+'(Other Computations)'!I204))</f>
        <v>0</v>
      </c>
      <c r="J1716" s="76">
        <f>IF('(Other Computations)'!J191=0,0,Inputs!L236*Inputs!L129*Inputs!G55*Inputs!D14*'GM Alloc Factors'!J22/('(Other Computations)'!J191+'(Other Computations)'!J204))</f>
        <v>0</v>
      </c>
      <c r="K1716" s="43">
        <f t="shared" si="299"/>
        <v>0</v>
      </c>
    </row>
    <row r="1717" spans="1:11" ht="12.75" customHeight="1">
      <c r="A1717" s="61" t="str">
        <f>"         "&amp;Labels!B75</f>
        <v xml:space="preserve">         Customer 7</v>
      </c>
      <c r="B1717" s="76">
        <f>IF('(Other Computations)'!B192=0,0,Inputs!D237*Inputs!D130*Inputs!G56*Inputs!D14*'GM Alloc Factors'!B22/('(Other Computations)'!B192+'(Other Computations)'!B205))</f>
        <v>0</v>
      </c>
      <c r="C1717" s="76">
        <f>IF('(Other Computations)'!C192=0,0,Inputs!E237*Inputs!E130*Inputs!G56*Inputs!D14*'GM Alloc Factors'!C22/('(Other Computations)'!C192+'(Other Computations)'!C205))</f>
        <v>0</v>
      </c>
      <c r="D1717" s="76">
        <f>IF('(Other Computations)'!D192=0,0,Inputs!F237*Inputs!F130*Inputs!G56*Inputs!D14*'GM Alloc Factors'!D22/('(Other Computations)'!D192+'(Other Computations)'!D205))</f>
        <v>0</v>
      </c>
      <c r="E1717" s="76">
        <f>IF('(Other Computations)'!E192=0,0,Inputs!G237*Inputs!G130*Inputs!G56*Inputs!D14*'GM Alloc Factors'!E22/('(Other Computations)'!E192+'(Other Computations)'!E205))</f>
        <v>0</v>
      </c>
      <c r="F1717" s="43">
        <f t="shared" si="298"/>
        <v>0</v>
      </c>
      <c r="G1717" s="76">
        <f>IF('(Other Computations)'!G192=0,0,Inputs!I237*Inputs!I130*Inputs!G56*Inputs!D14*'GM Alloc Factors'!G22/('(Other Computations)'!G192+'(Other Computations)'!G205))</f>
        <v>0</v>
      </c>
      <c r="H1717" s="76">
        <f>IF('(Other Computations)'!H192=0,0,Inputs!J237*Inputs!J130*Inputs!G56*Inputs!D14*'GM Alloc Factors'!H22/('(Other Computations)'!H192+'(Other Computations)'!H205))</f>
        <v>0</v>
      </c>
      <c r="I1717" s="76">
        <f>IF('(Other Computations)'!I192=0,0,Inputs!K237*Inputs!K130*Inputs!G56*Inputs!D14*'GM Alloc Factors'!I22/('(Other Computations)'!I192+'(Other Computations)'!I205))</f>
        <v>0</v>
      </c>
      <c r="J1717" s="76">
        <f>IF('(Other Computations)'!J192=0,0,Inputs!L237*Inputs!L130*Inputs!G56*Inputs!D14*'GM Alloc Factors'!J22/('(Other Computations)'!J192+'(Other Computations)'!J205))</f>
        <v>0</v>
      </c>
      <c r="K1717" s="43">
        <f t="shared" si="299"/>
        <v>0</v>
      </c>
    </row>
    <row r="1718" spans="1:11" ht="12.75" customHeight="1">
      <c r="A1718" s="61" t="str">
        <f>"         "&amp;Labels!B76</f>
        <v xml:space="preserve">         Customer 8</v>
      </c>
      <c r="B1718" s="76">
        <f>IF('(Other Computations)'!B193=0,0,Inputs!D238*Inputs!D131*Inputs!G57*Inputs!D14*'GM Alloc Factors'!B22/('(Other Computations)'!B193+'(Other Computations)'!B206))</f>
        <v>0</v>
      </c>
      <c r="C1718" s="76">
        <f>IF('(Other Computations)'!C193=0,0,Inputs!E238*Inputs!E131*Inputs!G57*Inputs!D14*'GM Alloc Factors'!C22/('(Other Computations)'!C193+'(Other Computations)'!C206))</f>
        <v>0</v>
      </c>
      <c r="D1718" s="76">
        <f>IF('(Other Computations)'!D193=0,0,Inputs!F238*Inputs!F131*Inputs!G57*Inputs!D14*'GM Alloc Factors'!D22/('(Other Computations)'!D193+'(Other Computations)'!D206))</f>
        <v>0</v>
      </c>
      <c r="E1718" s="76">
        <f>IF('(Other Computations)'!E193=0,0,Inputs!G238*Inputs!G131*Inputs!G57*Inputs!D14*'GM Alloc Factors'!E22/('(Other Computations)'!E193+'(Other Computations)'!E206))</f>
        <v>0</v>
      </c>
      <c r="F1718" s="43">
        <f t="shared" si="298"/>
        <v>0</v>
      </c>
      <c r="G1718" s="76">
        <f>IF('(Other Computations)'!G193=0,0,Inputs!I238*Inputs!I131*Inputs!G57*Inputs!D14*'GM Alloc Factors'!G22/('(Other Computations)'!G193+'(Other Computations)'!G206))</f>
        <v>0</v>
      </c>
      <c r="H1718" s="76">
        <f>IF('(Other Computations)'!H193=0,0,Inputs!J238*Inputs!J131*Inputs!G57*Inputs!D14*'GM Alloc Factors'!H22/('(Other Computations)'!H193+'(Other Computations)'!H206))</f>
        <v>0</v>
      </c>
      <c r="I1718" s="76">
        <f>IF('(Other Computations)'!I193=0,0,Inputs!K238*Inputs!K131*Inputs!G57*Inputs!D14*'GM Alloc Factors'!I22/('(Other Computations)'!I193+'(Other Computations)'!I206))</f>
        <v>0</v>
      </c>
      <c r="J1718" s="76">
        <f>IF('(Other Computations)'!J193=0,0,Inputs!L238*Inputs!L131*Inputs!G57*Inputs!D14*'GM Alloc Factors'!J22/('(Other Computations)'!J193+'(Other Computations)'!J206))</f>
        <v>0</v>
      </c>
      <c r="K1718" s="43">
        <f t="shared" si="299"/>
        <v>0</v>
      </c>
    </row>
    <row r="1719" spans="1:11" ht="12.75" customHeight="1">
      <c r="A1719" s="61" t="str">
        <f>"         "&amp;Labels!B77</f>
        <v xml:space="preserve">         Customer 9</v>
      </c>
      <c r="B1719" s="76">
        <f>IF('(Other Computations)'!B194=0,0,Inputs!D239*Inputs!D132*Inputs!G58*Inputs!D14*'GM Alloc Factors'!B22/('(Other Computations)'!B194+'(Other Computations)'!B207))</f>
        <v>0</v>
      </c>
      <c r="C1719" s="76">
        <f>IF('(Other Computations)'!C194=0,0,Inputs!E239*Inputs!E132*Inputs!G58*Inputs!D14*'GM Alloc Factors'!C22/('(Other Computations)'!C194+'(Other Computations)'!C207))</f>
        <v>0</v>
      </c>
      <c r="D1719" s="76">
        <f>IF('(Other Computations)'!D194=0,0,Inputs!F239*Inputs!F132*Inputs!G58*Inputs!D14*'GM Alloc Factors'!D22/('(Other Computations)'!D194+'(Other Computations)'!D207))</f>
        <v>0</v>
      </c>
      <c r="E1719" s="76">
        <f>IF('(Other Computations)'!E194=0,0,Inputs!G239*Inputs!G132*Inputs!G58*Inputs!D14*'GM Alloc Factors'!E22/('(Other Computations)'!E194+'(Other Computations)'!E207))</f>
        <v>0</v>
      </c>
      <c r="F1719" s="43">
        <f t="shared" si="298"/>
        <v>0</v>
      </c>
      <c r="G1719" s="76">
        <f>IF('(Other Computations)'!G194=0,0,Inputs!I239*Inputs!I132*Inputs!G58*Inputs!D14*'GM Alloc Factors'!G22/('(Other Computations)'!G194+'(Other Computations)'!G207))</f>
        <v>0</v>
      </c>
      <c r="H1719" s="76">
        <f>IF('(Other Computations)'!H194=0,0,Inputs!J239*Inputs!J132*Inputs!G58*Inputs!D14*'GM Alloc Factors'!H22/('(Other Computations)'!H194+'(Other Computations)'!H207))</f>
        <v>0</v>
      </c>
      <c r="I1719" s="76">
        <f>IF('(Other Computations)'!I194=0,0,Inputs!K239*Inputs!K132*Inputs!G58*Inputs!D14*'GM Alloc Factors'!I22/('(Other Computations)'!I194+'(Other Computations)'!I207))</f>
        <v>0</v>
      </c>
      <c r="J1719" s="76">
        <f>IF('(Other Computations)'!J194=0,0,Inputs!L239*Inputs!L132*Inputs!G58*Inputs!D14*'GM Alloc Factors'!J22/('(Other Computations)'!J194+'(Other Computations)'!J207))</f>
        <v>0</v>
      </c>
      <c r="K1719" s="43">
        <f t="shared" si="299"/>
        <v>0</v>
      </c>
    </row>
    <row r="1720" spans="1:11" ht="12.75" customHeight="1">
      <c r="A1720" s="61" t="str">
        <f>"         "&amp;Labels!B78</f>
        <v xml:space="preserve">         Customer 10</v>
      </c>
      <c r="B1720" s="76">
        <f>IF('(Other Computations)'!B195=0,0,Inputs!D240*Inputs!D133*Inputs!G59*Inputs!D14*'GM Alloc Factors'!B22/('(Other Computations)'!B195+'(Other Computations)'!B208))</f>
        <v>0</v>
      </c>
      <c r="C1720" s="76">
        <f>IF('(Other Computations)'!C195=0,0,Inputs!E240*Inputs!E133*Inputs!G59*Inputs!D14*'GM Alloc Factors'!C22/('(Other Computations)'!C195+'(Other Computations)'!C208))</f>
        <v>0</v>
      </c>
      <c r="D1720" s="76">
        <f>IF('(Other Computations)'!D195=0,0,Inputs!F240*Inputs!F133*Inputs!G59*Inputs!D14*'GM Alloc Factors'!D22/('(Other Computations)'!D195+'(Other Computations)'!D208))</f>
        <v>0</v>
      </c>
      <c r="E1720" s="76">
        <f>IF('(Other Computations)'!E195=0,0,Inputs!G240*Inputs!G133*Inputs!G59*Inputs!D14*'GM Alloc Factors'!E22/('(Other Computations)'!E195+'(Other Computations)'!E208))</f>
        <v>0</v>
      </c>
      <c r="F1720" s="43">
        <f t="shared" si="298"/>
        <v>0</v>
      </c>
      <c r="G1720" s="76">
        <f>IF('(Other Computations)'!G195=0,0,Inputs!I240*Inputs!I133*Inputs!G59*Inputs!D14*'GM Alloc Factors'!G22/('(Other Computations)'!G195+'(Other Computations)'!G208))</f>
        <v>0</v>
      </c>
      <c r="H1720" s="76">
        <f>IF('(Other Computations)'!H195=0,0,Inputs!J240*Inputs!J133*Inputs!G59*Inputs!D14*'GM Alloc Factors'!H22/('(Other Computations)'!H195+'(Other Computations)'!H208))</f>
        <v>0</v>
      </c>
      <c r="I1720" s="76">
        <f>IF('(Other Computations)'!I195=0,0,Inputs!K240*Inputs!K133*Inputs!G59*Inputs!D14*'GM Alloc Factors'!I22/('(Other Computations)'!I195+'(Other Computations)'!I208))</f>
        <v>0</v>
      </c>
      <c r="J1720" s="76">
        <f>IF('(Other Computations)'!J195=0,0,Inputs!L240*Inputs!L133*Inputs!G59*Inputs!D14*'GM Alloc Factors'!J22/('(Other Computations)'!J195+'(Other Computations)'!J208))</f>
        <v>0</v>
      </c>
      <c r="K1720" s="43">
        <f t="shared" si="299"/>
        <v>0</v>
      </c>
    </row>
    <row r="1721" spans="1:11" ht="12.75" customHeight="1">
      <c r="A1721" s="61" t="str">
        <f>"         "&amp;Labels!C68</f>
        <v xml:space="preserve">         Total</v>
      </c>
      <c r="B1721" s="84">
        <f>SUM(B1711:B1720)</f>
        <v>0</v>
      </c>
      <c r="C1721" s="84">
        <f>SUM(C1711:C1720)</f>
        <v>0</v>
      </c>
      <c r="D1721" s="84">
        <f>SUM(D1711:D1720)</f>
        <v>0</v>
      </c>
      <c r="E1721" s="84">
        <f>SUM(E1711:E1720)</f>
        <v>0</v>
      </c>
      <c r="F1721" s="43">
        <f t="shared" si="298"/>
        <v>0</v>
      </c>
      <c r="G1721" s="84">
        <f>SUM(G1711:G1720)</f>
        <v>0</v>
      </c>
      <c r="H1721" s="84">
        <f>SUM(H1711:H1720)</f>
        <v>0</v>
      </c>
      <c r="I1721" s="84">
        <f>SUM(I1711:I1720)</f>
        <v>0</v>
      </c>
      <c r="J1721" s="84">
        <f>SUM(J1711:J1720)</f>
        <v>0</v>
      </c>
      <c r="K1721" s="43">
        <f t="shared" si="299"/>
        <v>0</v>
      </c>
    </row>
    <row r="1722" spans="1:11" ht="12.75" customHeight="1">
      <c r="A1722" s="61" t="str">
        <f>"      "&amp;Labels!B89</f>
        <v xml:space="preserve">      Q 5</v>
      </c>
      <c r="B1722" s="84"/>
      <c r="C1722" s="84"/>
      <c r="D1722" s="84"/>
      <c r="E1722" s="84"/>
      <c r="F1722" s="43"/>
      <c r="G1722" s="84"/>
      <c r="H1722" s="84"/>
      <c r="I1722" s="84"/>
      <c r="J1722" s="84"/>
      <c r="K1722" s="43"/>
    </row>
    <row r="1723" spans="1:11" ht="12.75" customHeight="1">
      <c r="A1723" s="61" t="str">
        <f>"         "&amp;Labels!B69</f>
        <v xml:space="preserve">         Customer 1</v>
      </c>
      <c r="B1723" s="76">
        <f>IF('(Other Computations)'!B186=0,0,Inputs!D231*Inputs!D124*Inputs!H50*Inputs!D14*'GM Alloc Factors'!B23/('(Other Computations)'!B186+'(Other Computations)'!B199))</f>
        <v>0</v>
      </c>
      <c r="C1723" s="76">
        <f>IF('(Other Computations)'!C186=0,0,Inputs!E231*Inputs!E124*Inputs!H50*Inputs!D14*'GM Alloc Factors'!C23/('(Other Computations)'!C186+'(Other Computations)'!C199))</f>
        <v>0</v>
      </c>
      <c r="D1723" s="76">
        <f>IF('(Other Computations)'!D186=0,0,Inputs!F231*Inputs!F124*Inputs!H50*Inputs!D14*'GM Alloc Factors'!D23/('(Other Computations)'!D186+'(Other Computations)'!D199))</f>
        <v>0</v>
      </c>
      <c r="E1723" s="76">
        <f>IF('(Other Computations)'!E186=0,0,Inputs!G231*Inputs!G124*Inputs!H50*Inputs!D14*'GM Alloc Factors'!E23/('(Other Computations)'!E186+'(Other Computations)'!E199))</f>
        <v>0</v>
      </c>
      <c r="F1723" s="43">
        <f t="shared" ref="F1723:F1733" si="300">SUM(B1723:E1723)</f>
        <v>0</v>
      </c>
      <c r="G1723" s="76">
        <f>IF('(Other Computations)'!G186=0,0,Inputs!I231*Inputs!I124*Inputs!H50*Inputs!D14*'GM Alloc Factors'!G23/('(Other Computations)'!G186+'(Other Computations)'!G199))</f>
        <v>0</v>
      </c>
      <c r="H1723" s="76">
        <f>IF('(Other Computations)'!H186=0,0,Inputs!J231*Inputs!J124*Inputs!H50*Inputs!D14*'GM Alloc Factors'!H23/('(Other Computations)'!H186+'(Other Computations)'!H199))</f>
        <v>0</v>
      </c>
      <c r="I1723" s="76">
        <f>IF('(Other Computations)'!I186=0,0,Inputs!K231*Inputs!K124*Inputs!H50*Inputs!D14*'GM Alloc Factors'!I23/('(Other Computations)'!I186+'(Other Computations)'!I199))</f>
        <v>0</v>
      </c>
      <c r="J1723" s="76">
        <f>IF('(Other Computations)'!J186=0,0,Inputs!L231*Inputs!L124*Inputs!H50*Inputs!D14*'GM Alloc Factors'!J23/('(Other Computations)'!J186+'(Other Computations)'!J199))</f>
        <v>0</v>
      </c>
      <c r="K1723" s="43">
        <f t="shared" ref="K1723:K1733" si="301">SUM(G1723:J1723)</f>
        <v>0</v>
      </c>
    </row>
    <row r="1724" spans="1:11" ht="12.75" customHeight="1">
      <c r="A1724" s="61" t="str">
        <f>"         "&amp;Labels!B70</f>
        <v xml:space="preserve">         Customer 2</v>
      </c>
      <c r="B1724" s="76">
        <f>IF('(Other Computations)'!B187=0,0,Inputs!D232*Inputs!D125*Inputs!H51*Inputs!D14*'GM Alloc Factors'!B23/('(Other Computations)'!B187+'(Other Computations)'!B200))</f>
        <v>0</v>
      </c>
      <c r="C1724" s="76">
        <f>IF('(Other Computations)'!C187=0,0,Inputs!E232*Inputs!E125*Inputs!H51*Inputs!D14*'GM Alloc Factors'!C23/('(Other Computations)'!C187+'(Other Computations)'!C200))</f>
        <v>0</v>
      </c>
      <c r="D1724" s="76">
        <f>IF('(Other Computations)'!D187=0,0,Inputs!F232*Inputs!F125*Inputs!H51*Inputs!D14*'GM Alloc Factors'!D23/('(Other Computations)'!D187+'(Other Computations)'!D200))</f>
        <v>0</v>
      </c>
      <c r="E1724" s="76">
        <f>IF('(Other Computations)'!E187=0,0,Inputs!G232*Inputs!G125*Inputs!H51*Inputs!D14*'GM Alloc Factors'!E23/('(Other Computations)'!E187+'(Other Computations)'!E200))</f>
        <v>0</v>
      </c>
      <c r="F1724" s="43">
        <f t="shared" si="300"/>
        <v>0</v>
      </c>
      <c r="G1724" s="76">
        <f>IF('(Other Computations)'!G187=0,0,Inputs!I232*Inputs!I125*Inputs!H51*Inputs!D14*'GM Alloc Factors'!G23/('(Other Computations)'!G187+'(Other Computations)'!G200))</f>
        <v>0</v>
      </c>
      <c r="H1724" s="76">
        <f>IF('(Other Computations)'!H187=0,0,Inputs!J232*Inputs!J125*Inputs!H51*Inputs!D14*'GM Alloc Factors'!H23/('(Other Computations)'!H187+'(Other Computations)'!H200))</f>
        <v>0</v>
      </c>
      <c r="I1724" s="76">
        <f>IF('(Other Computations)'!I187=0,0,Inputs!K232*Inputs!K125*Inputs!H51*Inputs!D14*'GM Alloc Factors'!I23/('(Other Computations)'!I187+'(Other Computations)'!I200))</f>
        <v>0</v>
      </c>
      <c r="J1724" s="76">
        <f>IF('(Other Computations)'!J187=0,0,Inputs!L232*Inputs!L125*Inputs!H51*Inputs!D14*'GM Alloc Factors'!J23/('(Other Computations)'!J187+'(Other Computations)'!J200))</f>
        <v>0</v>
      </c>
      <c r="K1724" s="43">
        <f t="shared" si="301"/>
        <v>0</v>
      </c>
    </row>
    <row r="1725" spans="1:11" ht="12.75" customHeight="1">
      <c r="A1725" s="61" t="str">
        <f>"         "&amp;Labels!B71</f>
        <v xml:space="preserve">         Customer 3</v>
      </c>
      <c r="B1725" s="76">
        <f>IF('(Other Computations)'!B188=0,0,Inputs!D233*Inputs!D126*Inputs!H52*Inputs!D14*'GM Alloc Factors'!B23/('(Other Computations)'!B188+'(Other Computations)'!B201))</f>
        <v>0</v>
      </c>
      <c r="C1725" s="76">
        <f>IF('(Other Computations)'!C188=0,0,Inputs!E233*Inputs!E126*Inputs!H52*Inputs!D14*'GM Alloc Factors'!C23/('(Other Computations)'!C188+'(Other Computations)'!C201))</f>
        <v>0</v>
      </c>
      <c r="D1725" s="76">
        <f>IF('(Other Computations)'!D188=0,0,Inputs!F233*Inputs!F126*Inputs!H52*Inputs!D14*'GM Alloc Factors'!D23/('(Other Computations)'!D188+'(Other Computations)'!D201))</f>
        <v>0</v>
      </c>
      <c r="E1725" s="76">
        <f>IF('(Other Computations)'!E188=0,0,Inputs!G233*Inputs!G126*Inputs!H52*Inputs!D14*'GM Alloc Factors'!E23/('(Other Computations)'!E188+'(Other Computations)'!E201))</f>
        <v>0</v>
      </c>
      <c r="F1725" s="43">
        <f t="shared" si="300"/>
        <v>0</v>
      </c>
      <c r="G1725" s="76">
        <f>IF('(Other Computations)'!G188=0,0,Inputs!I233*Inputs!I126*Inputs!H52*Inputs!D14*'GM Alloc Factors'!G23/('(Other Computations)'!G188+'(Other Computations)'!G201))</f>
        <v>0</v>
      </c>
      <c r="H1725" s="76">
        <f>IF('(Other Computations)'!H188=0,0,Inputs!J233*Inputs!J126*Inputs!H52*Inputs!D14*'GM Alloc Factors'!H23/('(Other Computations)'!H188+'(Other Computations)'!H201))</f>
        <v>0</v>
      </c>
      <c r="I1725" s="76">
        <f>IF('(Other Computations)'!I188=0,0,Inputs!K233*Inputs!K126*Inputs!H52*Inputs!D14*'GM Alloc Factors'!I23/('(Other Computations)'!I188+'(Other Computations)'!I201))</f>
        <v>0</v>
      </c>
      <c r="J1725" s="76">
        <f>IF('(Other Computations)'!J188=0,0,Inputs!L233*Inputs!L126*Inputs!H52*Inputs!D14*'GM Alloc Factors'!J23/('(Other Computations)'!J188+'(Other Computations)'!J201))</f>
        <v>0</v>
      </c>
      <c r="K1725" s="43">
        <f t="shared" si="301"/>
        <v>0</v>
      </c>
    </row>
    <row r="1726" spans="1:11" ht="12.75" customHeight="1">
      <c r="A1726" s="61" t="str">
        <f>"         "&amp;Labels!B72</f>
        <v xml:space="preserve">         Customer 4</v>
      </c>
      <c r="B1726" s="76">
        <f>IF('(Other Computations)'!B189=0,0,Inputs!D234*Inputs!D127*Inputs!H53*Inputs!D14*'GM Alloc Factors'!B23/('(Other Computations)'!B189+'(Other Computations)'!B202))</f>
        <v>0</v>
      </c>
      <c r="C1726" s="76">
        <f>IF('(Other Computations)'!C189=0,0,Inputs!E234*Inputs!E127*Inputs!H53*Inputs!D14*'GM Alloc Factors'!C23/('(Other Computations)'!C189+'(Other Computations)'!C202))</f>
        <v>0</v>
      </c>
      <c r="D1726" s="76">
        <f>IF('(Other Computations)'!D189=0,0,Inputs!F234*Inputs!F127*Inputs!H53*Inputs!D14*'GM Alloc Factors'!D23/('(Other Computations)'!D189+'(Other Computations)'!D202))</f>
        <v>0</v>
      </c>
      <c r="E1726" s="76">
        <f>IF('(Other Computations)'!E189=0,0,Inputs!G234*Inputs!G127*Inputs!H53*Inputs!D14*'GM Alloc Factors'!E23/('(Other Computations)'!E189+'(Other Computations)'!E202))</f>
        <v>0</v>
      </c>
      <c r="F1726" s="43">
        <f t="shared" si="300"/>
        <v>0</v>
      </c>
      <c r="G1726" s="76">
        <f>IF('(Other Computations)'!G189=0,0,Inputs!I234*Inputs!I127*Inputs!H53*Inputs!D14*'GM Alloc Factors'!G23/('(Other Computations)'!G189+'(Other Computations)'!G202))</f>
        <v>0</v>
      </c>
      <c r="H1726" s="76">
        <f>IF('(Other Computations)'!H189=0,0,Inputs!J234*Inputs!J127*Inputs!H53*Inputs!D14*'GM Alloc Factors'!H23/('(Other Computations)'!H189+'(Other Computations)'!H202))</f>
        <v>0</v>
      </c>
      <c r="I1726" s="76">
        <f>IF('(Other Computations)'!I189=0,0,Inputs!K234*Inputs!K127*Inputs!H53*Inputs!D14*'GM Alloc Factors'!I23/('(Other Computations)'!I189+'(Other Computations)'!I202))</f>
        <v>0</v>
      </c>
      <c r="J1726" s="76">
        <f>IF('(Other Computations)'!J189=0,0,Inputs!L234*Inputs!L127*Inputs!H53*Inputs!D14*'GM Alloc Factors'!J23/('(Other Computations)'!J189+'(Other Computations)'!J202))</f>
        <v>0</v>
      </c>
      <c r="K1726" s="43">
        <f t="shared" si="301"/>
        <v>0</v>
      </c>
    </row>
    <row r="1727" spans="1:11" ht="12.75" customHeight="1">
      <c r="A1727" s="61" t="str">
        <f>"         "&amp;Labels!B73</f>
        <v xml:space="preserve">         Customer 5</v>
      </c>
      <c r="B1727" s="76">
        <f>IF('(Other Computations)'!B190=0,0,Inputs!D235*Inputs!D128*Inputs!H54*Inputs!D14*'GM Alloc Factors'!B23/('(Other Computations)'!B190+'(Other Computations)'!B203))</f>
        <v>0</v>
      </c>
      <c r="C1727" s="76">
        <f>IF('(Other Computations)'!C190=0,0,Inputs!E235*Inputs!E128*Inputs!H54*Inputs!D14*'GM Alloc Factors'!C23/('(Other Computations)'!C190+'(Other Computations)'!C203))</f>
        <v>0</v>
      </c>
      <c r="D1727" s="76">
        <f>IF('(Other Computations)'!D190=0,0,Inputs!F235*Inputs!F128*Inputs!H54*Inputs!D14*'GM Alloc Factors'!D23/('(Other Computations)'!D190+'(Other Computations)'!D203))</f>
        <v>0</v>
      </c>
      <c r="E1727" s="76">
        <f>IF('(Other Computations)'!E190=0,0,Inputs!G235*Inputs!G128*Inputs!H54*Inputs!D14*'GM Alloc Factors'!E23/('(Other Computations)'!E190+'(Other Computations)'!E203))</f>
        <v>0</v>
      </c>
      <c r="F1727" s="43">
        <f t="shared" si="300"/>
        <v>0</v>
      </c>
      <c r="G1727" s="76">
        <f>IF('(Other Computations)'!G190=0,0,Inputs!I235*Inputs!I128*Inputs!H54*Inputs!D14*'GM Alloc Factors'!G23/('(Other Computations)'!G190+'(Other Computations)'!G203))</f>
        <v>0</v>
      </c>
      <c r="H1727" s="76">
        <f>IF('(Other Computations)'!H190=0,0,Inputs!J235*Inputs!J128*Inputs!H54*Inputs!D14*'GM Alloc Factors'!H23/('(Other Computations)'!H190+'(Other Computations)'!H203))</f>
        <v>0</v>
      </c>
      <c r="I1727" s="76">
        <f>IF('(Other Computations)'!I190=0,0,Inputs!K235*Inputs!K128*Inputs!H54*Inputs!D14*'GM Alloc Factors'!I23/('(Other Computations)'!I190+'(Other Computations)'!I203))</f>
        <v>0</v>
      </c>
      <c r="J1727" s="76">
        <f>IF('(Other Computations)'!J190=0,0,Inputs!L235*Inputs!L128*Inputs!H54*Inputs!D14*'GM Alloc Factors'!J23/('(Other Computations)'!J190+'(Other Computations)'!J203))</f>
        <v>0</v>
      </c>
      <c r="K1727" s="43">
        <f t="shared" si="301"/>
        <v>0</v>
      </c>
    </row>
    <row r="1728" spans="1:11" ht="12.75" customHeight="1">
      <c r="A1728" s="61" t="str">
        <f>"         "&amp;Labels!B74</f>
        <v xml:space="preserve">         Customer 6</v>
      </c>
      <c r="B1728" s="76">
        <f>IF('(Other Computations)'!B191=0,0,Inputs!D236*Inputs!D129*Inputs!H55*Inputs!D14*'GM Alloc Factors'!B23/('(Other Computations)'!B191+'(Other Computations)'!B204))</f>
        <v>0</v>
      </c>
      <c r="C1728" s="76">
        <f>IF('(Other Computations)'!C191=0,0,Inputs!E236*Inputs!E129*Inputs!H55*Inputs!D14*'GM Alloc Factors'!C23/('(Other Computations)'!C191+'(Other Computations)'!C204))</f>
        <v>0</v>
      </c>
      <c r="D1728" s="76">
        <f>IF('(Other Computations)'!D191=0,0,Inputs!F236*Inputs!F129*Inputs!H55*Inputs!D14*'GM Alloc Factors'!D23/('(Other Computations)'!D191+'(Other Computations)'!D204))</f>
        <v>0</v>
      </c>
      <c r="E1728" s="76">
        <f>IF('(Other Computations)'!E191=0,0,Inputs!G236*Inputs!G129*Inputs!H55*Inputs!D14*'GM Alloc Factors'!E23/('(Other Computations)'!E191+'(Other Computations)'!E204))</f>
        <v>0</v>
      </c>
      <c r="F1728" s="43">
        <f t="shared" si="300"/>
        <v>0</v>
      </c>
      <c r="G1728" s="76">
        <f>IF('(Other Computations)'!G191=0,0,Inputs!I236*Inputs!I129*Inputs!H55*Inputs!D14*'GM Alloc Factors'!G23/('(Other Computations)'!G191+'(Other Computations)'!G204))</f>
        <v>0</v>
      </c>
      <c r="H1728" s="76">
        <f>IF('(Other Computations)'!H191=0,0,Inputs!J236*Inputs!J129*Inputs!H55*Inputs!D14*'GM Alloc Factors'!H23/('(Other Computations)'!H191+'(Other Computations)'!H204))</f>
        <v>0</v>
      </c>
      <c r="I1728" s="76">
        <f>IF('(Other Computations)'!I191=0,0,Inputs!K236*Inputs!K129*Inputs!H55*Inputs!D14*'GM Alloc Factors'!I23/('(Other Computations)'!I191+'(Other Computations)'!I204))</f>
        <v>0</v>
      </c>
      <c r="J1728" s="76">
        <f>IF('(Other Computations)'!J191=0,0,Inputs!L236*Inputs!L129*Inputs!H55*Inputs!D14*'GM Alloc Factors'!J23/('(Other Computations)'!J191+'(Other Computations)'!J204))</f>
        <v>0</v>
      </c>
      <c r="K1728" s="43">
        <f t="shared" si="301"/>
        <v>0</v>
      </c>
    </row>
    <row r="1729" spans="1:11" ht="12.75" customHeight="1">
      <c r="A1729" s="61" t="str">
        <f>"         "&amp;Labels!B75</f>
        <v xml:space="preserve">         Customer 7</v>
      </c>
      <c r="B1729" s="76">
        <f>IF('(Other Computations)'!B192=0,0,Inputs!D237*Inputs!D130*Inputs!H56*Inputs!D14*'GM Alloc Factors'!B23/('(Other Computations)'!B192+'(Other Computations)'!B205))</f>
        <v>0</v>
      </c>
      <c r="C1729" s="76">
        <f>IF('(Other Computations)'!C192=0,0,Inputs!E237*Inputs!E130*Inputs!H56*Inputs!D14*'GM Alloc Factors'!C23/('(Other Computations)'!C192+'(Other Computations)'!C205))</f>
        <v>0</v>
      </c>
      <c r="D1729" s="76">
        <f>IF('(Other Computations)'!D192=0,0,Inputs!F237*Inputs!F130*Inputs!H56*Inputs!D14*'GM Alloc Factors'!D23/('(Other Computations)'!D192+'(Other Computations)'!D205))</f>
        <v>0</v>
      </c>
      <c r="E1729" s="76">
        <f>IF('(Other Computations)'!E192=0,0,Inputs!G237*Inputs!G130*Inputs!H56*Inputs!D14*'GM Alloc Factors'!E23/('(Other Computations)'!E192+'(Other Computations)'!E205))</f>
        <v>0</v>
      </c>
      <c r="F1729" s="43">
        <f t="shared" si="300"/>
        <v>0</v>
      </c>
      <c r="G1729" s="76">
        <f>IF('(Other Computations)'!G192=0,0,Inputs!I237*Inputs!I130*Inputs!H56*Inputs!D14*'GM Alloc Factors'!G23/('(Other Computations)'!G192+'(Other Computations)'!G205))</f>
        <v>0</v>
      </c>
      <c r="H1729" s="76">
        <f>IF('(Other Computations)'!H192=0,0,Inputs!J237*Inputs!J130*Inputs!H56*Inputs!D14*'GM Alloc Factors'!H23/('(Other Computations)'!H192+'(Other Computations)'!H205))</f>
        <v>0</v>
      </c>
      <c r="I1729" s="76">
        <f>IF('(Other Computations)'!I192=0,0,Inputs!K237*Inputs!K130*Inputs!H56*Inputs!D14*'GM Alloc Factors'!I23/('(Other Computations)'!I192+'(Other Computations)'!I205))</f>
        <v>0</v>
      </c>
      <c r="J1729" s="76">
        <f>IF('(Other Computations)'!J192=0,0,Inputs!L237*Inputs!L130*Inputs!H56*Inputs!D14*'GM Alloc Factors'!J23/('(Other Computations)'!J192+'(Other Computations)'!J205))</f>
        <v>0</v>
      </c>
      <c r="K1729" s="43">
        <f t="shared" si="301"/>
        <v>0</v>
      </c>
    </row>
    <row r="1730" spans="1:11" ht="12.75" customHeight="1">
      <c r="A1730" s="61" t="str">
        <f>"         "&amp;Labels!B76</f>
        <v xml:space="preserve">         Customer 8</v>
      </c>
      <c r="B1730" s="76">
        <f>IF('(Other Computations)'!B193=0,0,Inputs!D238*Inputs!D131*Inputs!H57*Inputs!D14*'GM Alloc Factors'!B23/('(Other Computations)'!B193+'(Other Computations)'!B206))</f>
        <v>0</v>
      </c>
      <c r="C1730" s="76">
        <f>IF('(Other Computations)'!C193=0,0,Inputs!E238*Inputs!E131*Inputs!H57*Inputs!D14*'GM Alloc Factors'!C23/('(Other Computations)'!C193+'(Other Computations)'!C206))</f>
        <v>0</v>
      </c>
      <c r="D1730" s="76">
        <f>IF('(Other Computations)'!D193=0,0,Inputs!F238*Inputs!F131*Inputs!H57*Inputs!D14*'GM Alloc Factors'!D23/('(Other Computations)'!D193+'(Other Computations)'!D206))</f>
        <v>0</v>
      </c>
      <c r="E1730" s="76">
        <f>IF('(Other Computations)'!E193=0,0,Inputs!G238*Inputs!G131*Inputs!H57*Inputs!D14*'GM Alloc Factors'!E23/('(Other Computations)'!E193+'(Other Computations)'!E206))</f>
        <v>0</v>
      </c>
      <c r="F1730" s="43">
        <f t="shared" si="300"/>
        <v>0</v>
      </c>
      <c r="G1730" s="76">
        <f>IF('(Other Computations)'!G193=0,0,Inputs!I238*Inputs!I131*Inputs!H57*Inputs!D14*'GM Alloc Factors'!G23/('(Other Computations)'!G193+'(Other Computations)'!G206))</f>
        <v>0</v>
      </c>
      <c r="H1730" s="76">
        <f>IF('(Other Computations)'!H193=0,0,Inputs!J238*Inputs!J131*Inputs!H57*Inputs!D14*'GM Alloc Factors'!H23/('(Other Computations)'!H193+'(Other Computations)'!H206))</f>
        <v>0</v>
      </c>
      <c r="I1730" s="76">
        <f>IF('(Other Computations)'!I193=0,0,Inputs!K238*Inputs!K131*Inputs!H57*Inputs!D14*'GM Alloc Factors'!I23/('(Other Computations)'!I193+'(Other Computations)'!I206))</f>
        <v>0</v>
      </c>
      <c r="J1730" s="76">
        <f>IF('(Other Computations)'!J193=0,0,Inputs!L238*Inputs!L131*Inputs!H57*Inputs!D14*'GM Alloc Factors'!J23/('(Other Computations)'!J193+'(Other Computations)'!J206))</f>
        <v>0</v>
      </c>
      <c r="K1730" s="43">
        <f t="shared" si="301"/>
        <v>0</v>
      </c>
    </row>
    <row r="1731" spans="1:11" ht="12.75" customHeight="1">
      <c r="A1731" s="61" t="str">
        <f>"         "&amp;Labels!B77</f>
        <v xml:space="preserve">         Customer 9</v>
      </c>
      <c r="B1731" s="76">
        <f>IF('(Other Computations)'!B194=0,0,Inputs!D239*Inputs!D132*Inputs!H58*Inputs!D14*'GM Alloc Factors'!B23/('(Other Computations)'!B194+'(Other Computations)'!B207))</f>
        <v>0</v>
      </c>
      <c r="C1731" s="76">
        <f>IF('(Other Computations)'!C194=0,0,Inputs!E239*Inputs!E132*Inputs!H58*Inputs!D14*'GM Alloc Factors'!C23/('(Other Computations)'!C194+'(Other Computations)'!C207))</f>
        <v>0</v>
      </c>
      <c r="D1731" s="76">
        <f>IF('(Other Computations)'!D194=0,0,Inputs!F239*Inputs!F132*Inputs!H58*Inputs!D14*'GM Alloc Factors'!D23/('(Other Computations)'!D194+'(Other Computations)'!D207))</f>
        <v>0</v>
      </c>
      <c r="E1731" s="76">
        <f>IF('(Other Computations)'!E194=0,0,Inputs!G239*Inputs!G132*Inputs!H58*Inputs!D14*'GM Alloc Factors'!E23/('(Other Computations)'!E194+'(Other Computations)'!E207))</f>
        <v>0</v>
      </c>
      <c r="F1731" s="43">
        <f t="shared" si="300"/>
        <v>0</v>
      </c>
      <c r="G1731" s="76">
        <f>IF('(Other Computations)'!G194=0,0,Inputs!I239*Inputs!I132*Inputs!H58*Inputs!D14*'GM Alloc Factors'!G23/('(Other Computations)'!G194+'(Other Computations)'!G207))</f>
        <v>0</v>
      </c>
      <c r="H1731" s="76">
        <f>IF('(Other Computations)'!H194=0,0,Inputs!J239*Inputs!J132*Inputs!H58*Inputs!D14*'GM Alloc Factors'!H23/('(Other Computations)'!H194+'(Other Computations)'!H207))</f>
        <v>0</v>
      </c>
      <c r="I1731" s="76">
        <f>IF('(Other Computations)'!I194=0,0,Inputs!K239*Inputs!K132*Inputs!H58*Inputs!D14*'GM Alloc Factors'!I23/('(Other Computations)'!I194+'(Other Computations)'!I207))</f>
        <v>0</v>
      </c>
      <c r="J1731" s="76">
        <f>IF('(Other Computations)'!J194=0,0,Inputs!L239*Inputs!L132*Inputs!H58*Inputs!D14*'GM Alloc Factors'!J23/('(Other Computations)'!J194+'(Other Computations)'!J207))</f>
        <v>0</v>
      </c>
      <c r="K1731" s="43">
        <f t="shared" si="301"/>
        <v>0</v>
      </c>
    </row>
    <row r="1732" spans="1:11" ht="12.75" customHeight="1">
      <c r="A1732" s="61" t="str">
        <f>"         "&amp;Labels!B78</f>
        <v xml:space="preserve">         Customer 10</v>
      </c>
      <c r="B1732" s="76">
        <f>IF('(Other Computations)'!B195=0,0,Inputs!D240*Inputs!D133*Inputs!H59*Inputs!D14*'GM Alloc Factors'!B23/('(Other Computations)'!B195+'(Other Computations)'!B208))</f>
        <v>0</v>
      </c>
      <c r="C1732" s="76">
        <f>IF('(Other Computations)'!C195=0,0,Inputs!E240*Inputs!E133*Inputs!H59*Inputs!D14*'GM Alloc Factors'!C23/('(Other Computations)'!C195+'(Other Computations)'!C208))</f>
        <v>0</v>
      </c>
      <c r="D1732" s="76">
        <f>IF('(Other Computations)'!D195=0,0,Inputs!F240*Inputs!F133*Inputs!H59*Inputs!D14*'GM Alloc Factors'!D23/('(Other Computations)'!D195+'(Other Computations)'!D208))</f>
        <v>0</v>
      </c>
      <c r="E1732" s="76">
        <f>IF('(Other Computations)'!E195=0,0,Inputs!G240*Inputs!G133*Inputs!H59*Inputs!D14*'GM Alloc Factors'!E23/('(Other Computations)'!E195+'(Other Computations)'!E208))</f>
        <v>0</v>
      </c>
      <c r="F1732" s="43">
        <f t="shared" si="300"/>
        <v>0</v>
      </c>
      <c r="G1732" s="76">
        <f>IF('(Other Computations)'!G195=0,0,Inputs!I240*Inputs!I133*Inputs!H59*Inputs!D14*'GM Alloc Factors'!G23/('(Other Computations)'!G195+'(Other Computations)'!G208))</f>
        <v>0</v>
      </c>
      <c r="H1732" s="76">
        <f>IF('(Other Computations)'!H195=0,0,Inputs!J240*Inputs!J133*Inputs!H59*Inputs!D14*'GM Alloc Factors'!H23/('(Other Computations)'!H195+'(Other Computations)'!H208))</f>
        <v>0</v>
      </c>
      <c r="I1732" s="76">
        <f>IF('(Other Computations)'!I195=0,0,Inputs!K240*Inputs!K133*Inputs!H59*Inputs!D14*'GM Alloc Factors'!I23/('(Other Computations)'!I195+'(Other Computations)'!I208))</f>
        <v>0</v>
      </c>
      <c r="J1732" s="76">
        <f>IF('(Other Computations)'!J195=0,0,Inputs!L240*Inputs!L133*Inputs!H59*Inputs!D14*'GM Alloc Factors'!J23/('(Other Computations)'!J195+'(Other Computations)'!J208))</f>
        <v>0</v>
      </c>
      <c r="K1732" s="43">
        <f t="shared" si="301"/>
        <v>0</v>
      </c>
    </row>
    <row r="1733" spans="1:11" ht="12.75" customHeight="1">
      <c r="A1733" s="61" t="str">
        <f>"         "&amp;Labels!C68</f>
        <v xml:space="preserve">         Total</v>
      </c>
      <c r="B1733" s="84">
        <f>SUM(B1723:B1732)</f>
        <v>0</v>
      </c>
      <c r="C1733" s="84">
        <f>SUM(C1723:C1732)</f>
        <v>0</v>
      </c>
      <c r="D1733" s="84">
        <f>SUM(D1723:D1732)</f>
        <v>0</v>
      </c>
      <c r="E1733" s="84">
        <f>SUM(E1723:E1732)</f>
        <v>0</v>
      </c>
      <c r="F1733" s="43">
        <f t="shared" si="300"/>
        <v>0</v>
      </c>
      <c r="G1733" s="84">
        <f>SUM(G1723:G1732)</f>
        <v>0</v>
      </c>
      <c r="H1733" s="84">
        <f>SUM(H1723:H1732)</f>
        <v>0</v>
      </c>
      <c r="I1733" s="84">
        <f>SUM(I1723:I1732)</f>
        <v>0</v>
      </c>
      <c r="J1733" s="84">
        <f>SUM(J1723:J1732)</f>
        <v>0</v>
      </c>
      <c r="K1733" s="43">
        <f t="shared" si="301"/>
        <v>0</v>
      </c>
    </row>
    <row r="1734" spans="1:11" ht="12.75" customHeight="1">
      <c r="A1734" s="61" t="str">
        <f>"      "&amp;Labels!B90</f>
        <v xml:space="preserve">      Q 6</v>
      </c>
      <c r="B1734" s="84"/>
      <c r="C1734" s="84"/>
      <c r="D1734" s="84"/>
      <c r="E1734" s="84"/>
      <c r="F1734" s="43"/>
      <c r="G1734" s="84"/>
      <c r="H1734" s="84"/>
      <c r="I1734" s="84"/>
      <c r="J1734" s="84"/>
      <c r="K1734" s="43"/>
    </row>
    <row r="1735" spans="1:11" ht="12.75" customHeight="1">
      <c r="A1735" s="61" t="str">
        <f>"         "&amp;Labels!B69</f>
        <v xml:space="preserve">         Customer 1</v>
      </c>
      <c r="B1735" s="76">
        <f>IF('(Other Computations)'!B186=0,0,Inputs!D231*Inputs!D124*Inputs!I50*Inputs!D14*'GM Alloc Factors'!B24/('(Other Computations)'!B186+'(Other Computations)'!B199))</f>
        <v>0</v>
      </c>
      <c r="C1735" s="76">
        <f>IF('(Other Computations)'!C186=0,0,Inputs!E231*Inputs!E124*Inputs!I50*Inputs!D14*'GM Alloc Factors'!C24/('(Other Computations)'!C186+'(Other Computations)'!C199))</f>
        <v>0</v>
      </c>
      <c r="D1735" s="76">
        <f>IF('(Other Computations)'!D186=0,0,Inputs!F231*Inputs!F124*Inputs!I50*Inputs!D14*'GM Alloc Factors'!D24/('(Other Computations)'!D186+'(Other Computations)'!D199))</f>
        <v>0</v>
      </c>
      <c r="E1735" s="76">
        <f>IF('(Other Computations)'!E186=0,0,Inputs!G231*Inputs!G124*Inputs!I50*Inputs!D14*'GM Alloc Factors'!E24/('(Other Computations)'!E186+'(Other Computations)'!E199))</f>
        <v>0</v>
      </c>
      <c r="F1735" s="43">
        <f t="shared" ref="F1735:F1745" si="302">SUM(B1735:E1735)</f>
        <v>0</v>
      </c>
      <c r="G1735" s="76">
        <f>IF('(Other Computations)'!G186=0,0,Inputs!I231*Inputs!I124*Inputs!I50*Inputs!D14*'GM Alloc Factors'!G24/('(Other Computations)'!G186+'(Other Computations)'!G199))</f>
        <v>0</v>
      </c>
      <c r="H1735" s="76">
        <f>IF('(Other Computations)'!H186=0,0,Inputs!J231*Inputs!J124*Inputs!I50*Inputs!D14*'GM Alloc Factors'!H24/('(Other Computations)'!H186+'(Other Computations)'!H199))</f>
        <v>0</v>
      </c>
      <c r="I1735" s="76">
        <f>IF('(Other Computations)'!I186=0,0,Inputs!K231*Inputs!K124*Inputs!I50*Inputs!D14*'GM Alloc Factors'!I24/('(Other Computations)'!I186+'(Other Computations)'!I199))</f>
        <v>0</v>
      </c>
      <c r="J1735" s="76">
        <f>IF('(Other Computations)'!J186=0,0,Inputs!L231*Inputs!L124*Inputs!I50*Inputs!D14*'GM Alloc Factors'!J24/('(Other Computations)'!J186+'(Other Computations)'!J199))</f>
        <v>0</v>
      </c>
      <c r="K1735" s="43">
        <f t="shared" ref="K1735:K1745" si="303">SUM(G1735:J1735)</f>
        <v>0</v>
      </c>
    </row>
    <row r="1736" spans="1:11" ht="12.75" customHeight="1">
      <c r="A1736" s="61" t="str">
        <f>"         "&amp;Labels!B70</f>
        <v xml:space="preserve">         Customer 2</v>
      </c>
      <c r="B1736" s="76">
        <f>IF('(Other Computations)'!B187=0,0,Inputs!D232*Inputs!D125*Inputs!I51*Inputs!D14*'GM Alloc Factors'!B24/('(Other Computations)'!B187+'(Other Computations)'!B200))</f>
        <v>0</v>
      </c>
      <c r="C1736" s="76">
        <f>IF('(Other Computations)'!C187=0,0,Inputs!E232*Inputs!E125*Inputs!I51*Inputs!D14*'GM Alloc Factors'!C24/('(Other Computations)'!C187+'(Other Computations)'!C200))</f>
        <v>0</v>
      </c>
      <c r="D1736" s="76">
        <f>IF('(Other Computations)'!D187=0,0,Inputs!F232*Inputs!F125*Inputs!I51*Inputs!D14*'GM Alloc Factors'!D24/('(Other Computations)'!D187+'(Other Computations)'!D200))</f>
        <v>0</v>
      </c>
      <c r="E1736" s="76">
        <f>IF('(Other Computations)'!E187=0,0,Inputs!G232*Inputs!G125*Inputs!I51*Inputs!D14*'GM Alloc Factors'!E24/('(Other Computations)'!E187+'(Other Computations)'!E200))</f>
        <v>0</v>
      </c>
      <c r="F1736" s="43">
        <f t="shared" si="302"/>
        <v>0</v>
      </c>
      <c r="G1736" s="76">
        <f>IF('(Other Computations)'!G187=0,0,Inputs!I232*Inputs!I125*Inputs!I51*Inputs!D14*'GM Alloc Factors'!G24/('(Other Computations)'!G187+'(Other Computations)'!G200))</f>
        <v>0</v>
      </c>
      <c r="H1736" s="76">
        <f>IF('(Other Computations)'!H187=0,0,Inputs!J232*Inputs!J125*Inputs!I51*Inputs!D14*'GM Alloc Factors'!H24/('(Other Computations)'!H187+'(Other Computations)'!H200))</f>
        <v>0</v>
      </c>
      <c r="I1736" s="76">
        <f>IF('(Other Computations)'!I187=0,0,Inputs!K232*Inputs!K125*Inputs!I51*Inputs!D14*'GM Alloc Factors'!I24/('(Other Computations)'!I187+'(Other Computations)'!I200))</f>
        <v>0</v>
      </c>
      <c r="J1736" s="76">
        <f>IF('(Other Computations)'!J187=0,0,Inputs!L232*Inputs!L125*Inputs!I51*Inputs!D14*'GM Alloc Factors'!J24/('(Other Computations)'!J187+'(Other Computations)'!J200))</f>
        <v>0</v>
      </c>
      <c r="K1736" s="43">
        <f t="shared" si="303"/>
        <v>0</v>
      </c>
    </row>
    <row r="1737" spans="1:11" ht="12.75" customHeight="1">
      <c r="A1737" s="61" t="str">
        <f>"         "&amp;Labels!B71</f>
        <v xml:space="preserve">         Customer 3</v>
      </c>
      <c r="B1737" s="76">
        <f>IF('(Other Computations)'!B188=0,0,Inputs!D233*Inputs!D126*Inputs!I52*Inputs!D14*'GM Alloc Factors'!B24/('(Other Computations)'!B188+'(Other Computations)'!B201))</f>
        <v>0</v>
      </c>
      <c r="C1737" s="76">
        <f>IF('(Other Computations)'!C188=0,0,Inputs!E233*Inputs!E126*Inputs!I52*Inputs!D14*'GM Alloc Factors'!C24/('(Other Computations)'!C188+'(Other Computations)'!C201))</f>
        <v>0</v>
      </c>
      <c r="D1737" s="76">
        <f>IF('(Other Computations)'!D188=0,0,Inputs!F233*Inputs!F126*Inputs!I52*Inputs!D14*'GM Alloc Factors'!D24/('(Other Computations)'!D188+'(Other Computations)'!D201))</f>
        <v>0</v>
      </c>
      <c r="E1737" s="76">
        <f>IF('(Other Computations)'!E188=0,0,Inputs!G233*Inputs!G126*Inputs!I52*Inputs!D14*'GM Alloc Factors'!E24/('(Other Computations)'!E188+'(Other Computations)'!E201))</f>
        <v>0</v>
      </c>
      <c r="F1737" s="43">
        <f t="shared" si="302"/>
        <v>0</v>
      </c>
      <c r="G1737" s="76">
        <f>IF('(Other Computations)'!G188=0,0,Inputs!I233*Inputs!I126*Inputs!I52*Inputs!D14*'GM Alloc Factors'!G24/('(Other Computations)'!G188+'(Other Computations)'!G201))</f>
        <v>0</v>
      </c>
      <c r="H1737" s="76">
        <f>IF('(Other Computations)'!H188=0,0,Inputs!J233*Inputs!J126*Inputs!I52*Inputs!D14*'GM Alloc Factors'!H24/('(Other Computations)'!H188+'(Other Computations)'!H201))</f>
        <v>0</v>
      </c>
      <c r="I1737" s="76">
        <f>IF('(Other Computations)'!I188=0,0,Inputs!K233*Inputs!K126*Inputs!I52*Inputs!D14*'GM Alloc Factors'!I24/('(Other Computations)'!I188+'(Other Computations)'!I201))</f>
        <v>0</v>
      </c>
      <c r="J1737" s="76">
        <f>IF('(Other Computations)'!J188=0,0,Inputs!L233*Inputs!L126*Inputs!I52*Inputs!D14*'GM Alloc Factors'!J24/('(Other Computations)'!J188+'(Other Computations)'!J201))</f>
        <v>0</v>
      </c>
      <c r="K1737" s="43">
        <f t="shared" si="303"/>
        <v>0</v>
      </c>
    </row>
    <row r="1738" spans="1:11" ht="12.75" customHeight="1">
      <c r="A1738" s="61" t="str">
        <f>"         "&amp;Labels!B72</f>
        <v xml:space="preserve">         Customer 4</v>
      </c>
      <c r="B1738" s="76">
        <f>IF('(Other Computations)'!B189=0,0,Inputs!D234*Inputs!D127*Inputs!I53*Inputs!D14*'GM Alloc Factors'!B24/('(Other Computations)'!B189+'(Other Computations)'!B202))</f>
        <v>0</v>
      </c>
      <c r="C1738" s="76">
        <f>IF('(Other Computations)'!C189=0,0,Inputs!E234*Inputs!E127*Inputs!I53*Inputs!D14*'GM Alloc Factors'!C24/('(Other Computations)'!C189+'(Other Computations)'!C202))</f>
        <v>0</v>
      </c>
      <c r="D1738" s="76">
        <f>IF('(Other Computations)'!D189=0,0,Inputs!F234*Inputs!F127*Inputs!I53*Inputs!D14*'GM Alloc Factors'!D24/('(Other Computations)'!D189+'(Other Computations)'!D202))</f>
        <v>0</v>
      </c>
      <c r="E1738" s="76">
        <f>IF('(Other Computations)'!E189=0,0,Inputs!G234*Inputs!G127*Inputs!I53*Inputs!D14*'GM Alloc Factors'!E24/('(Other Computations)'!E189+'(Other Computations)'!E202))</f>
        <v>0</v>
      </c>
      <c r="F1738" s="43">
        <f t="shared" si="302"/>
        <v>0</v>
      </c>
      <c r="G1738" s="76">
        <f>IF('(Other Computations)'!G189=0,0,Inputs!I234*Inputs!I127*Inputs!I53*Inputs!D14*'GM Alloc Factors'!G24/('(Other Computations)'!G189+'(Other Computations)'!G202))</f>
        <v>0</v>
      </c>
      <c r="H1738" s="76">
        <f>IF('(Other Computations)'!H189=0,0,Inputs!J234*Inputs!J127*Inputs!I53*Inputs!D14*'GM Alloc Factors'!H24/('(Other Computations)'!H189+'(Other Computations)'!H202))</f>
        <v>0</v>
      </c>
      <c r="I1738" s="76">
        <f>IF('(Other Computations)'!I189=0,0,Inputs!K234*Inputs!K127*Inputs!I53*Inputs!D14*'GM Alloc Factors'!I24/('(Other Computations)'!I189+'(Other Computations)'!I202))</f>
        <v>0</v>
      </c>
      <c r="J1738" s="76">
        <f>IF('(Other Computations)'!J189=0,0,Inputs!L234*Inputs!L127*Inputs!I53*Inputs!D14*'GM Alloc Factors'!J24/('(Other Computations)'!J189+'(Other Computations)'!J202))</f>
        <v>0</v>
      </c>
      <c r="K1738" s="43">
        <f t="shared" si="303"/>
        <v>0</v>
      </c>
    </row>
    <row r="1739" spans="1:11" ht="12.75" customHeight="1">
      <c r="A1739" s="61" t="str">
        <f>"         "&amp;Labels!B73</f>
        <v xml:space="preserve">         Customer 5</v>
      </c>
      <c r="B1739" s="76">
        <f>IF('(Other Computations)'!B190=0,0,Inputs!D235*Inputs!D128*Inputs!I54*Inputs!D14*'GM Alloc Factors'!B24/('(Other Computations)'!B190+'(Other Computations)'!B203))</f>
        <v>0</v>
      </c>
      <c r="C1739" s="76">
        <f>IF('(Other Computations)'!C190=0,0,Inputs!E235*Inputs!E128*Inputs!I54*Inputs!D14*'GM Alloc Factors'!C24/('(Other Computations)'!C190+'(Other Computations)'!C203))</f>
        <v>0</v>
      </c>
      <c r="D1739" s="76">
        <f>IF('(Other Computations)'!D190=0,0,Inputs!F235*Inputs!F128*Inputs!I54*Inputs!D14*'GM Alloc Factors'!D24/('(Other Computations)'!D190+'(Other Computations)'!D203))</f>
        <v>0</v>
      </c>
      <c r="E1739" s="76">
        <f>IF('(Other Computations)'!E190=0,0,Inputs!G235*Inputs!G128*Inputs!I54*Inputs!D14*'GM Alloc Factors'!E24/('(Other Computations)'!E190+'(Other Computations)'!E203))</f>
        <v>0</v>
      </c>
      <c r="F1739" s="43">
        <f t="shared" si="302"/>
        <v>0</v>
      </c>
      <c r="G1739" s="76">
        <f>IF('(Other Computations)'!G190=0,0,Inputs!I235*Inputs!I128*Inputs!I54*Inputs!D14*'GM Alloc Factors'!G24/('(Other Computations)'!G190+'(Other Computations)'!G203))</f>
        <v>0</v>
      </c>
      <c r="H1739" s="76">
        <f>IF('(Other Computations)'!H190=0,0,Inputs!J235*Inputs!J128*Inputs!I54*Inputs!D14*'GM Alloc Factors'!H24/('(Other Computations)'!H190+'(Other Computations)'!H203))</f>
        <v>0</v>
      </c>
      <c r="I1739" s="76">
        <f>IF('(Other Computations)'!I190=0,0,Inputs!K235*Inputs!K128*Inputs!I54*Inputs!D14*'GM Alloc Factors'!I24/('(Other Computations)'!I190+'(Other Computations)'!I203))</f>
        <v>0</v>
      </c>
      <c r="J1739" s="76">
        <f>IF('(Other Computations)'!J190=0,0,Inputs!L235*Inputs!L128*Inputs!I54*Inputs!D14*'GM Alloc Factors'!J24/('(Other Computations)'!J190+'(Other Computations)'!J203))</f>
        <v>0</v>
      </c>
      <c r="K1739" s="43">
        <f t="shared" si="303"/>
        <v>0</v>
      </c>
    </row>
    <row r="1740" spans="1:11" ht="12.75" customHeight="1">
      <c r="A1740" s="61" t="str">
        <f>"         "&amp;Labels!B74</f>
        <v xml:space="preserve">         Customer 6</v>
      </c>
      <c r="B1740" s="76">
        <f>IF('(Other Computations)'!B191=0,0,Inputs!D236*Inputs!D129*Inputs!I55*Inputs!D14*'GM Alloc Factors'!B24/('(Other Computations)'!B191+'(Other Computations)'!B204))</f>
        <v>0</v>
      </c>
      <c r="C1740" s="76">
        <f>IF('(Other Computations)'!C191=0,0,Inputs!E236*Inputs!E129*Inputs!I55*Inputs!D14*'GM Alloc Factors'!C24/('(Other Computations)'!C191+'(Other Computations)'!C204))</f>
        <v>0</v>
      </c>
      <c r="D1740" s="76">
        <f>IF('(Other Computations)'!D191=0,0,Inputs!F236*Inputs!F129*Inputs!I55*Inputs!D14*'GM Alloc Factors'!D24/('(Other Computations)'!D191+'(Other Computations)'!D204))</f>
        <v>0</v>
      </c>
      <c r="E1740" s="76">
        <f>IF('(Other Computations)'!E191=0,0,Inputs!G236*Inputs!G129*Inputs!I55*Inputs!D14*'GM Alloc Factors'!E24/('(Other Computations)'!E191+'(Other Computations)'!E204))</f>
        <v>0</v>
      </c>
      <c r="F1740" s="43">
        <f t="shared" si="302"/>
        <v>0</v>
      </c>
      <c r="G1740" s="76">
        <f>IF('(Other Computations)'!G191=0,0,Inputs!I236*Inputs!I129*Inputs!I55*Inputs!D14*'GM Alloc Factors'!G24/('(Other Computations)'!G191+'(Other Computations)'!G204))</f>
        <v>0</v>
      </c>
      <c r="H1740" s="76">
        <f>IF('(Other Computations)'!H191=0,0,Inputs!J236*Inputs!J129*Inputs!I55*Inputs!D14*'GM Alloc Factors'!H24/('(Other Computations)'!H191+'(Other Computations)'!H204))</f>
        <v>0</v>
      </c>
      <c r="I1740" s="76">
        <f>IF('(Other Computations)'!I191=0,0,Inputs!K236*Inputs!K129*Inputs!I55*Inputs!D14*'GM Alloc Factors'!I24/('(Other Computations)'!I191+'(Other Computations)'!I204))</f>
        <v>0</v>
      </c>
      <c r="J1740" s="76">
        <f>IF('(Other Computations)'!J191=0,0,Inputs!L236*Inputs!L129*Inputs!I55*Inputs!D14*'GM Alloc Factors'!J24/('(Other Computations)'!J191+'(Other Computations)'!J204))</f>
        <v>0</v>
      </c>
      <c r="K1740" s="43">
        <f t="shared" si="303"/>
        <v>0</v>
      </c>
    </row>
    <row r="1741" spans="1:11" ht="12.75" customHeight="1">
      <c r="A1741" s="61" t="str">
        <f>"         "&amp;Labels!B75</f>
        <v xml:space="preserve">         Customer 7</v>
      </c>
      <c r="B1741" s="76">
        <f>IF('(Other Computations)'!B192=0,0,Inputs!D237*Inputs!D130*Inputs!I56*Inputs!D14*'GM Alloc Factors'!B24/('(Other Computations)'!B192+'(Other Computations)'!B205))</f>
        <v>0</v>
      </c>
      <c r="C1741" s="76">
        <f>IF('(Other Computations)'!C192=0,0,Inputs!E237*Inputs!E130*Inputs!I56*Inputs!D14*'GM Alloc Factors'!C24/('(Other Computations)'!C192+'(Other Computations)'!C205))</f>
        <v>0</v>
      </c>
      <c r="D1741" s="76">
        <f>IF('(Other Computations)'!D192=0,0,Inputs!F237*Inputs!F130*Inputs!I56*Inputs!D14*'GM Alloc Factors'!D24/('(Other Computations)'!D192+'(Other Computations)'!D205))</f>
        <v>0</v>
      </c>
      <c r="E1741" s="76">
        <f>IF('(Other Computations)'!E192=0,0,Inputs!G237*Inputs!G130*Inputs!I56*Inputs!D14*'GM Alloc Factors'!E24/('(Other Computations)'!E192+'(Other Computations)'!E205))</f>
        <v>0</v>
      </c>
      <c r="F1741" s="43">
        <f t="shared" si="302"/>
        <v>0</v>
      </c>
      <c r="G1741" s="76">
        <f>IF('(Other Computations)'!G192=0,0,Inputs!I237*Inputs!I130*Inputs!I56*Inputs!D14*'GM Alloc Factors'!G24/('(Other Computations)'!G192+'(Other Computations)'!G205))</f>
        <v>0</v>
      </c>
      <c r="H1741" s="76">
        <f>IF('(Other Computations)'!H192=0,0,Inputs!J237*Inputs!J130*Inputs!I56*Inputs!D14*'GM Alloc Factors'!H24/('(Other Computations)'!H192+'(Other Computations)'!H205))</f>
        <v>0</v>
      </c>
      <c r="I1741" s="76">
        <f>IF('(Other Computations)'!I192=0,0,Inputs!K237*Inputs!K130*Inputs!I56*Inputs!D14*'GM Alloc Factors'!I24/('(Other Computations)'!I192+'(Other Computations)'!I205))</f>
        <v>0</v>
      </c>
      <c r="J1741" s="76">
        <f>IF('(Other Computations)'!J192=0,0,Inputs!L237*Inputs!L130*Inputs!I56*Inputs!D14*'GM Alloc Factors'!J24/('(Other Computations)'!J192+'(Other Computations)'!J205))</f>
        <v>0</v>
      </c>
      <c r="K1741" s="43">
        <f t="shared" si="303"/>
        <v>0</v>
      </c>
    </row>
    <row r="1742" spans="1:11" ht="12.75" customHeight="1">
      <c r="A1742" s="61" t="str">
        <f>"         "&amp;Labels!B76</f>
        <v xml:space="preserve">         Customer 8</v>
      </c>
      <c r="B1742" s="76">
        <f>IF('(Other Computations)'!B193=0,0,Inputs!D238*Inputs!D131*Inputs!I57*Inputs!D14*'GM Alloc Factors'!B24/('(Other Computations)'!B193+'(Other Computations)'!B206))</f>
        <v>0</v>
      </c>
      <c r="C1742" s="76">
        <f>IF('(Other Computations)'!C193=0,0,Inputs!E238*Inputs!E131*Inputs!I57*Inputs!D14*'GM Alloc Factors'!C24/('(Other Computations)'!C193+'(Other Computations)'!C206))</f>
        <v>0</v>
      </c>
      <c r="D1742" s="76">
        <f>IF('(Other Computations)'!D193=0,0,Inputs!F238*Inputs!F131*Inputs!I57*Inputs!D14*'GM Alloc Factors'!D24/('(Other Computations)'!D193+'(Other Computations)'!D206))</f>
        <v>0</v>
      </c>
      <c r="E1742" s="76">
        <f>IF('(Other Computations)'!E193=0,0,Inputs!G238*Inputs!G131*Inputs!I57*Inputs!D14*'GM Alloc Factors'!E24/('(Other Computations)'!E193+'(Other Computations)'!E206))</f>
        <v>0</v>
      </c>
      <c r="F1742" s="43">
        <f t="shared" si="302"/>
        <v>0</v>
      </c>
      <c r="G1742" s="76">
        <f>IF('(Other Computations)'!G193=0,0,Inputs!I238*Inputs!I131*Inputs!I57*Inputs!D14*'GM Alloc Factors'!G24/('(Other Computations)'!G193+'(Other Computations)'!G206))</f>
        <v>0</v>
      </c>
      <c r="H1742" s="76">
        <f>IF('(Other Computations)'!H193=0,0,Inputs!J238*Inputs!J131*Inputs!I57*Inputs!D14*'GM Alloc Factors'!H24/('(Other Computations)'!H193+'(Other Computations)'!H206))</f>
        <v>0</v>
      </c>
      <c r="I1742" s="76">
        <f>IF('(Other Computations)'!I193=0,0,Inputs!K238*Inputs!K131*Inputs!I57*Inputs!D14*'GM Alloc Factors'!I24/('(Other Computations)'!I193+'(Other Computations)'!I206))</f>
        <v>0</v>
      </c>
      <c r="J1742" s="76">
        <f>IF('(Other Computations)'!J193=0,0,Inputs!L238*Inputs!L131*Inputs!I57*Inputs!D14*'GM Alloc Factors'!J24/('(Other Computations)'!J193+'(Other Computations)'!J206))</f>
        <v>0</v>
      </c>
      <c r="K1742" s="43">
        <f t="shared" si="303"/>
        <v>0</v>
      </c>
    </row>
    <row r="1743" spans="1:11" ht="12.75" customHeight="1">
      <c r="A1743" s="61" t="str">
        <f>"         "&amp;Labels!B77</f>
        <v xml:space="preserve">         Customer 9</v>
      </c>
      <c r="B1743" s="76">
        <f>IF('(Other Computations)'!B194=0,0,Inputs!D239*Inputs!D132*Inputs!I58*Inputs!D14*'GM Alloc Factors'!B24/('(Other Computations)'!B194+'(Other Computations)'!B207))</f>
        <v>0</v>
      </c>
      <c r="C1743" s="76">
        <f>IF('(Other Computations)'!C194=0,0,Inputs!E239*Inputs!E132*Inputs!I58*Inputs!D14*'GM Alloc Factors'!C24/('(Other Computations)'!C194+'(Other Computations)'!C207))</f>
        <v>0</v>
      </c>
      <c r="D1743" s="76">
        <f>IF('(Other Computations)'!D194=0,0,Inputs!F239*Inputs!F132*Inputs!I58*Inputs!D14*'GM Alloc Factors'!D24/('(Other Computations)'!D194+'(Other Computations)'!D207))</f>
        <v>0</v>
      </c>
      <c r="E1743" s="76">
        <f>IF('(Other Computations)'!E194=0,0,Inputs!G239*Inputs!G132*Inputs!I58*Inputs!D14*'GM Alloc Factors'!E24/('(Other Computations)'!E194+'(Other Computations)'!E207))</f>
        <v>0</v>
      </c>
      <c r="F1743" s="43">
        <f t="shared" si="302"/>
        <v>0</v>
      </c>
      <c r="G1743" s="76">
        <f>IF('(Other Computations)'!G194=0,0,Inputs!I239*Inputs!I132*Inputs!I58*Inputs!D14*'GM Alloc Factors'!G24/('(Other Computations)'!G194+'(Other Computations)'!G207))</f>
        <v>0</v>
      </c>
      <c r="H1743" s="76">
        <f>IF('(Other Computations)'!H194=0,0,Inputs!J239*Inputs!J132*Inputs!I58*Inputs!D14*'GM Alloc Factors'!H24/('(Other Computations)'!H194+'(Other Computations)'!H207))</f>
        <v>0</v>
      </c>
      <c r="I1743" s="76">
        <f>IF('(Other Computations)'!I194=0,0,Inputs!K239*Inputs!K132*Inputs!I58*Inputs!D14*'GM Alloc Factors'!I24/('(Other Computations)'!I194+'(Other Computations)'!I207))</f>
        <v>0</v>
      </c>
      <c r="J1743" s="76">
        <f>IF('(Other Computations)'!J194=0,0,Inputs!L239*Inputs!L132*Inputs!I58*Inputs!D14*'GM Alloc Factors'!J24/('(Other Computations)'!J194+'(Other Computations)'!J207))</f>
        <v>0</v>
      </c>
      <c r="K1743" s="43">
        <f t="shared" si="303"/>
        <v>0</v>
      </c>
    </row>
    <row r="1744" spans="1:11" ht="12.75" customHeight="1">
      <c r="A1744" s="61" t="str">
        <f>"         "&amp;Labels!B78</f>
        <v xml:space="preserve">         Customer 10</v>
      </c>
      <c r="B1744" s="76">
        <f>IF('(Other Computations)'!B195=0,0,Inputs!D240*Inputs!D133*Inputs!I59*Inputs!D14*'GM Alloc Factors'!B24/('(Other Computations)'!B195+'(Other Computations)'!B208))</f>
        <v>0</v>
      </c>
      <c r="C1744" s="76">
        <f>IF('(Other Computations)'!C195=0,0,Inputs!E240*Inputs!E133*Inputs!I59*Inputs!D14*'GM Alloc Factors'!C24/('(Other Computations)'!C195+'(Other Computations)'!C208))</f>
        <v>0</v>
      </c>
      <c r="D1744" s="76">
        <f>IF('(Other Computations)'!D195=0,0,Inputs!F240*Inputs!F133*Inputs!I59*Inputs!D14*'GM Alloc Factors'!D24/('(Other Computations)'!D195+'(Other Computations)'!D208))</f>
        <v>0</v>
      </c>
      <c r="E1744" s="76">
        <f>IF('(Other Computations)'!E195=0,0,Inputs!G240*Inputs!G133*Inputs!I59*Inputs!D14*'GM Alloc Factors'!E24/('(Other Computations)'!E195+'(Other Computations)'!E208))</f>
        <v>0</v>
      </c>
      <c r="F1744" s="43">
        <f t="shared" si="302"/>
        <v>0</v>
      </c>
      <c r="G1744" s="76">
        <f>IF('(Other Computations)'!G195=0,0,Inputs!I240*Inputs!I133*Inputs!I59*Inputs!D14*'GM Alloc Factors'!G24/('(Other Computations)'!G195+'(Other Computations)'!G208))</f>
        <v>0</v>
      </c>
      <c r="H1744" s="76">
        <f>IF('(Other Computations)'!H195=0,0,Inputs!J240*Inputs!J133*Inputs!I59*Inputs!D14*'GM Alloc Factors'!H24/('(Other Computations)'!H195+'(Other Computations)'!H208))</f>
        <v>0</v>
      </c>
      <c r="I1744" s="76">
        <f>IF('(Other Computations)'!I195=0,0,Inputs!K240*Inputs!K133*Inputs!I59*Inputs!D14*'GM Alloc Factors'!I24/('(Other Computations)'!I195+'(Other Computations)'!I208))</f>
        <v>0</v>
      </c>
      <c r="J1744" s="76">
        <f>IF('(Other Computations)'!J195=0,0,Inputs!L240*Inputs!L133*Inputs!I59*Inputs!D14*'GM Alloc Factors'!J24/('(Other Computations)'!J195+'(Other Computations)'!J208))</f>
        <v>0</v>
      </c>
      <c r="K1744" s="43">
        <f t="shared" si="303"/>
        <v>0</v>
      </c>
    </row>
    <row r="1745" spans="1:11" ht="12.75" customHeight="1">
      <c r="A1745" s="61" t="str">
        <f>"         "&amp;Labels!C68</f>
        <v xml:space="preserve">         Total</v>
      </c>
      <c r="B1745" s="84">
        <f>SUM(B1735:B1744)</f>
        <v>0</v>
      </c>
      <c r="C1745" s="84">
        <f>SUM(C1735:C1744)</f>
        <v>0</v>
      </c>
      <c r="D1745" s="84">
        <f>SUM(D1735:D1744)</f>
        <v>0</v>
      </c>
      <c r="E1745" s="84">
        <f>SUM(E1735:E1744)</f>
        <v>0</v>
      </c>
      <c r="F1745" s="43">
        <f t="shared" si="302"/>
        <v>0</v>
      </c>
      <c r="G1745" s="84">
        <f>SUM(G1735:G1744)</f>
        <v>0</v>
      </c>
      <c r="H1745" s="84">
        <f>SUM(H1735:H1744)</f>
        <v>0</v>
      </c>
      <c r="I1745" s="84">
        <f>SUM(I1735:I1744)</f>
        <v>0</v>
      </c>
      <c r="J1745" s="84">
        <f>SUM(J1735:J1744)</f>
        <v>0</v>
      </c>
      <c r="K1745" s="43">
        <f t="shared" si="303"/>
        <v>0</v>
      </c>
    </row>
    <row r="1746" spans="1:11" ht="12.75" customHeight="1">
      <c r="A1746" s="61" t="str">
        <f>"      "&amp;Labels!B91</f>
        <v xml:space="preserve">      Q 7</v>
      </c>
      <c r="B1746" s="84"/>
      <c r="C1746" s="84"/>
      <c r="D1746" s="84"/>
      <c r="E1746" s="84"/>
      <c r="F1746" s="43"/>
      <c r="G1746" s="84"/>
      <c r="H1746" s="84"/>
      <c r="I1746" s="84"/>
      <c r="J1746" s="84"/>
      <c r="K1746" s="43"/>
    </row>
    <row r="1747" spans="1:11" ht="12.75" customHeight="1">
      <c r="A1747" s="61" t="str">
        <f>"         "&amp;Labels!B69</f>
        <v xml:space="preserve">         Customer 1</v>
      </c>
      <c r="B1747" s="76">
        <f>IF('(Other Computations)'!B186=0,0,Inputs!D231*Inputs!D124*Inputs!J50*Inputs!D14*'GM Alloc Factors'!B25/('(Other Computations)'!B186+'(Other Computations)'!B199))</f>
        <v>0</v>
      </c>
      <c r="C1747" s="76">
        <f>IF('(Other Computations)'!C186=0,0,Inputs!E231*Inputs!E124*Inputs!J50*Inputs!D14*'GM Alloc Factors'!C25/('(Other Computations)'!C186+'(Other Computations)'!C199))</f>
        <v>0</v>
      </c>
      <c r="D1747" s="76">
        <f>IF('(Other Computations)'!D186=0,0,Inputs!F231*Inputs!F124*Inputs!J50*Inputs!D14*'GM Alloc Factors'!D25/('(Other Computations)'!D186+'(Other Computations)'!D199))</f>
        <v>0</v>
      </c>
      <c r="E1747" s="76">
        <f>IF('(Other Computations)'!E186=0,0,Inputs!G231*Inputs!G124*Inputs!J50*Inputs!D14*'GM Alloc Factors'!E25/('(Other Computations)'!E186+'(Other Computations)'!E199))</f>
        <v>0</v>
      </c>
      <c r="F1747" s="43">
        <f t="shared" ref="F1747:F1757" si="304">SUM(B1747:E1747)</f>
        <v>0</v>
      </c>
      <c r="G1747" s="76">
        <f>IF('(Other Computations)'!G186=0,0,Inputs!I231*Inputs!I124*Inputs!J50*Inputs!D14*'GM Alloc Factors'!G25/('(Other Computations)'!G186+'(Other Computations)'!G199))</f>
        <v>0</v>
      </c>
      <c r="H1747" s="76">
        <f>IF('(Other Computations)'!H186=0,0,Inputs!J231*Inputs!J124*Inputs!J50*Inputs!D14*'GM Alloc Factors'!H25/('(Other Computations)'!H186+'(Other Computations)'!H199))</f>
        <v>0</v>
      </c>
      <c r="I1747" s="76">
        <f>IF('(Other Computations)'!I186=0,0,Inputs!K231*Inputs!K124*Inputs!J50*Inputs!D14*'GM Alloc Factors'!I25/('(Other Computations)'!I186+'(Other Computations)'!I199))</f>
        <v>0</v>
      </c>
      <c r="J1747" s="76">
        <f>IF('(Other Computations)'!J186=0,0,Inputs!L231*Inputs!L124*Inputs!J50*Inputs!D14*'GM Alloc Factors'!J25/('(Other Computations)'!J186+'(Other Computations)'!J199))</f>
        <v>0</v>
      </c>
      <c r="K1747" s="43">
        <f t="shared" ref="K1747:K1757" si="305">SUM(G1747:J1747)</f>
        <v>0</v>
      </c>
    </row>
    <row r="1748" spans="1:11" ht="12.75" customHeight="1">
      <c r="A1748" s="61" t="str">
        <f>"         "&amp;Labels!B70</f>
        <v xml:space="preserve">         Customer 2</v>
      </c>
      <c r="B1748" s="76">
        <f>IF('(Other Computations)'!B187=0,0,Inputs!D232*Inputs!D125*Inputs!J51*Inputs!D14*'GM Alloc Factors'!B25/('(Other Computations)'!B187+'(Other Computations)'!B200))</f>
        <v>0</v>
      </c>
      <c r="C1748" s="76">
        <f>IF('(Other Computations)'!C187=0,0,Inputs!E232*Inputs!E125*Inputs!J51*Inputs!D14*'GM Alloc Factors'!C25/('(Other Computations)'!C187+'(Other Computations)'!C200))</f>
        <v>0</v>
      </c>
      <c r="D1748" s="76">
        <f>IF('(Other Computations)'!D187=0,0,Inputs!F232*Inputs!F125*Inputs!J51*Inputs!D14*'GM Alloc Factors'!D25/('(Other Computations)'!D187+'(Other Computations)'!D200))</f>
        <v>0</v>
      </c>
      <c r="E1748" s="76">
        <f>IF('(Other Computations)'!E187=0,0,Inputs!G232*Inputs!G125*Inputs!J51*Inputs!D14*'GM Alloc Factors'!E25/('(Other Computations)'!E187+'(Other Computations)'!E200))</f>
        <v>0</v>
      </c>
      <c r="F1748" s="43">
        <f t="shared" si="304"/>
        <v>0</v>
      </c>
      <c r="G1748" s="76">
        <f>IF('(Other Computations)'!G187=0,0,Inputs!I232*Inputs!I125*Inputs!J51*Inputs!D14*'GM Alloc Factors'!G25/('(Other Computations)'!G187+'(Other Computations)'!G200))</f>
        <v>0</v>
      </c>
      <c r="H1748" s="76">
        <f>IF('(Other Computations)'!H187=0,0,Inputs!J232*Inputs!J125*Inputs!J51*Inputs!D14*'GM Alloc Factors'!H25/('(Other Computations)'!H187+'(Other Computations)'!H200))</f>
        <v>0</v>
      </c>
      <c r="I1748" s="76">
        <f>IF('(Other Computations)'!I187=0,0,Inputs!K232*Inputs!K125*Inputs!J51*Inputs!D14*'GM Alloc Factors'!I25/('(Other Computations)'!I187+'(Other Computations)'!I200))</f>
        <v>0</v>
      </c>
      <c r="J1748" s="76">
        <f>IF('(Other Computations)'!J187=0,0,Inputs!L232*Inputs!L125*Inputs!J51*Inputs!D14*'GM Alloc Factors'!J25/('(Other Computations)'!J187+'(Other Computations)'!J200))</f>
        <v>0</v>
      </c>
      <c r="K1748" s="43">
        <f t="shared" si="305"/>
        <v>0</v>
      </c>
    </row>
    <row r="1749" spans="1:11" ht="12.75" customHeight="1">
      <c r="A1749" s="61" t="str">
        <f>"         "&amp;Labels!B71</f>
        <v xml:space="preserve">         Customer 3</v>
      </c>
      <c r="B1749" s="76">
        <f>IF('(Other Computations)'!B188=0,0,Inputs!D233*Inputs!D126*Inputs!J52*Inputs!D14*'GM Alloc Factors'!B25/('(Other Computations)'!B188+'(Other Computations)'!B201))</f>
        <v>0</v>
      </c>
      <c r="C1749" s="76">
        <f>IF('(Other Computations)'!C188=0,0,Inputs!E233*Inputs!E126*Inputs!J52*Inputs!D14*'GM Alloc Factors'!C25/('(Other Computations)'!C188+'(Other Computations)'!C201))</f>
        <v>0</v>
      </c>
      <c r="D1749" s="76">
        <f>IF('(Other Computations)'!D188=0,0,Inputs!F233*Inputs!F126*Inputs!J52*Inputs!D14*'GM Alloc Factors'!D25/('(Other Computations)'!D188+'(Other Computations)'!D201))</f>
        <v>0</v>
      </c>
      <c r="E1749" s="76">
        <f>IF('(Other Computations)'!E188=0,0,Inputs!G233*Inputs!G126*Inputs!J52*Inputs!D14*'GM Alloc Factors'!E25/('(Other Computations)'!E188+'(Other Computations)'!E201))</f>
        <v>0</v>
      </c>
      <c r="F1749" s="43">
        <f t="shared" si="304"/>
        <v>0</v>
      </c>
      <c r="G1749" s="76">
        <f>IF('(Other Computations)'!G188=0,0,Inputs!I233*Inputs!I126*Inputs!J52*Inputs!D14*'GM Alloc Factors'!G25/('(Other Computations)'!G188+'(Other Computations)'!G201))</f>
        <v>0</v>
      </c>
      <c r="H1749" s="76">
        <f>IF('(Other Computations)'!H188=0,0,Inputs!J233*Inputs!J126*Inputs!J52*Inputs!D14*'GM Alloc Factors'!H25/('(Other Computations)'!H188+'(Other Computations)'!H201))</f>
        <v>0</v>
      </c>
      <c r="I1749" s="76">
        <f>IF('(Other Computations)'!I188=0,0,Inputs!K233*Inputs!K126*Inputs!J52*Inputs!D14*'GM Alloc Factors'!I25/('(Other Computations)'!I188+'(Other Computations)'!I201))</f>
        <v>0</v>
      </c>
      <c r="J1749" s="76">
        <f>IF('(Other Computations)'!J188=0,0,Inputs!L233*Inputs!L126*Inputs!J52*Inputs!D14*'GM Alloc Factors'!J25/('(Other Computations)'!J188+'(Other Computations)'!J201))</f>
        <v>0</v>
      </c>
      <c r="K1749" s="43">
        <f t="shared" si="305"/>
        <v>0</v>
      </c>
    </row>
    <row r="1750" spans="1:11" ht="12.75" customHeight="1">
      <c r="A1750" s="61" t="str">
        <f>"         "&amp;Labels!B72</f>
        <v xml:space="preserve">         Customer 4</v>
      </c>
      <c r="B1750" s="76">
        <f>IF('(Other Computations)'!B189=0,0,Inputs!D234*Inputs!D127*Inputs!J53*Inputs!D14*'GM Alloc Factors'!B25/('(Other Computations)'!B189+'(Other Computations)'!B202))</f>
        <v>0</v>
      </c>
      <c r="C1750" s="76">
        <f>IF('(Other Computations)'!C189=0,0,Inputs!E234*Inputs!E127*Inputs!J53*Inputs!D14*'GM Alloc Factors'!C25/('(Other Computations)'!C189+'(Other Computations)'!C202))</f>
        <v>0</v>
      </c>
      <c r="D1750" s="76">
        <f>IF('(Other Computations)'!D189=0,0,Inputs!F234*Inputs!F127*Inputs!J53*Inputs!D14*'GM Alloc Factors'!D25/('(Other Computations)'!D189+'(Other Computations)'!D202))</f>
        <v>0</v>
      </c>
      <c r="E1750" s="76">
        <f>IF('(Other Computations)'!E189=0,0,Inputs!G234*Inputs!G127*Inputs!J53*Inputs!D14*'GM Alloc Factors'!E25/('(Other Computations)'!E189+'(Other Computations)'!E202))</f>
        <v>0</v>
      </c>
      <c r="F1750" s="43">
        <f t="shared" si="304"/>
        <v>0</v>
      </c>
      <c r="G1750" s="76">
        <f>IF('(Other Computations)'!G189=0,0,Inputs!I234*Inputs!I127*Inputs!J53*Inputs!D14*'GM Alloc Factors'!G25/('(Other Computations)'!G189+'(Other Computations)'!G202))</f>
        <v>0</v>
      </c>
      <c r="H1750" s="76">
        <f>IF('(Other Computations)'!H189=0,0,Inputs!J234*Inputs!J127*Inputs!J53*Inputs!D14*'GM Alloc Factors'!H25/('(Other Computations)'!H189+'(Other Computations)'!H202))</f>
        <v>0</v>
      </c>
      <c r="I1750" s="76">
        <f>IF('(Other Computations)'!I189=0,0,Inputs!K234*Inputs!K127*Inputs!J53*Inputs!D14*'GM Alloc Factors'!I25/('(Other Computations)'!I189+'(Other Computations)'!I202))</f>
        <v>0</v>
      </c>
      <c r="J1750" s="76">
        <f>IF('(Other Computations)'!J189=0,0,Inputs!L234*Inputs!L127*Inputs!J53*Inputs!D14*'GM Alloc Factors'!J25/('(Other Computations)'!J189+'(Other Computations)'!J202))</f>
        <v>0</v>
      </c>
      <c r="K1750" s="43">
        <f t="shared" si="305"/>
        <v>0</v>
      </c>
    </row>
    <row r="1751" spans="1:11" ht="12.75" customHeight="1">
      <c r="A1751" s="61" t="str">
        <f>"         "&amp;Labels!B73</f>
        <v xml:space="preserve">         Customer 5</v>
      </c>
      <c r="B1751" s="76">
        <f>IF('(Other Computations)'!B190=0,0,Inputs!D235*Inputs!D128*Inputs!J54*Inputs!D14*'GM Alloc Factors'!B25/('(Other Computations)'!B190+'(Other Computations)'!B203))</f>
        <v>0</v>
      </c>
      <c r="C1751" s="76">
        <f>IF('(Other Computations)'!C190=0,0,Inputs!E235*Inputs!E128*Inputs!J54*Inputs!D14*'GM Alloc Factors'!C25/('(Other Computations)'!C190+'(Other Computations)'!C203))</f>
        <v>0</v>
      </c>
      <c r="D1751" s="76">
        <f>IF('(Other Computations)'!D190=0,0,Inputs!F235*Inputs!F128*Inputs!J54*Inputs!D14*'GM Alloc Factors'!D25/('(Other Computations)'!D190+'(Other Computations)'!D203))</f>
        <v>0</v>
      </c>
      <c r="E1751" s="76">
        <f>IF('(Other Computations)'!E190=0,0,Inputs!G235*Inputs!G128*Inputs!J54*Inputs!D14*'GM Alloc Factors'!E25/('(Other Computations)'!E190+'(Other Computations)'!E203))</f>
        <v>0</v>
      </c>
      <c r="F1751" s="43">
        <f t="shared" si="304"/>
        <v>0</v>
      </c>
      <c r="G1751" s="76">
        <f>IF('(Other Computations)'!G190=0,0,Inputs!I235*Inputs!I128*Inputs!J54*Inputs!D14*'GM Alloc Factors'!G25/('(Other Computations)'!G190+'(Other Computations)'!G203))</f>
        <v>0</v>
      </c>
      <c r="H1751" s="76">
        <f>IF('(Other Computations)'!H190=0,0,Inputs!J235*Inputs!J128*Inputs!J54*Inputs!D14*'GM Alloc Factors'!H25/('(Other Computations)'!H190+'(Other Computations)'!H203))</f>
        <v>0</v>
      </c>
      <c r="I1751" s="76">
        <f>IF('(Other Computations)'!I190=0,0,Inputs!K235*Inputs!K128*Inputs!J54*Inputs!D14*'GM Alloc Factors'!I25/('(Other Computations)'!I190+'(Other Computations)'!I203))</f>
        <v>0</v>
      </c>
      <c r="J1751" s="76">
        <f>IF('(Other Computations)'!J190=0,0,Inputs!L235*Inputs!L128*Inputs!J54*Inputs!D14*'GM Alloc Factors'!J25/('(Other Computations)'!J190+'(Other Computations)'!J203))</f>
        <v>0</v>
      </c>
      <c r="K1751" s="43">
        <f t="shared" si="305"/>
        <v>0</v>
      </c>
    </row>
    <row r="1752" spans="1:11" ht="12.75" customHeight="1">
      <c r="A1752" s="61" t="str">
        <f>"         "&amp;Labels!B74</f>
        <v xml:space="preserve">         Customer 6</v>
      </c>
      <c r="B1752" s="76">
        <f>IF('(Other Computations)'!B191=0,0,Inputs!D236*Inputs!D129*Inputs!J55*Inputs!D14*'GM Alloc Factors'!B25/('(Other Computations)'!B191+'(Other Computations)'!B204))</f>
        <v>0</v>
      </c>
      <c r="C1752" s="76">
        <f>IF('(Other Computations)'!C191=0,0,Inputs!E236*Inputs!E129*Inputs!J55*Inputs!D14*'GM Alloc Factors'!C25/('(Other Computations)'!C191+'(Other Computations)'!C204))</f>
        <v>0</v>
      </c>
      <c r="D1752" s="76">
        <f>IF('(Other Computations)'!D191=0,0,Inputs!F236*Inputs!F129*Inputs!J55*Inputs!D14*'GM Alloc Factors'!D25/('(Other Computations)'!D191+'(Other Computations)'!D204))</f>
        <v>0</v>
      </c>
      <c r="E1752" s="76">
        <f>IF('(Other Computations)'!E191=0,0,Inputs!G236*Inputs!G129*Inputs!J55*Inputs!D14*'GM Alloc Factors'!E25/('(Other Computations)'!E191+'(Other Computations)'!E204))</f>
        <v>0</v>
      </c>
      <c r="F1752" s="43">
        <f t="shared" si="304"/>
        <v>0</v>
      </c>
      <c r="G1752" s="76">
        <f>IF('(Other Computations)'!G191=0,0,Inputs!I236*Inputs!I129*Inputs!J55*Inputs!D14*'GM Alloc Factors'!G25/('(Other Computations)'!G191+'(Other Computations)'!G204))</f>
        <v>0</v>
      </c>
      <c r="H1752" s="76">
        <f>IF('(Other Computations)'!H191=0,0,Inputs!J236*Inputs!J129*Inputs!J55*Inputs!D14*'GM Alloc Factors'!H25/('(Other Computations)'!H191+'(Other Computations)'!H204))</f>
        <v>0</v>
      </c>
      <c r="I1752" s="76">
        <f>IF('(Other Computations)'!I191=0,0,Inputs!K236*Inputs!K129*Inputs!J55*Inputs!D14*'GM Alloc Factors'!I25/('(Other Computations)'!I191+'(Other Computations)'!I204))</f>
        <v>0</v>
      </c>
      <c r="J1752" s="76">
        <f>IF('(Other Computations)'!J191=0,0,Inputs!L236*Inputs!L129*Inputs!J55*Inputs!D14*'GM Alloc Factors'!J25/('(Other Computations)'!J191+'(Other Computations)'!J204))</f>
        <v>0</v>
      </c>
      <c r="K1752" s="43">
        <f t="shared" si="305"/>
        <v>0</v>
      </c>
    </row>
    <row r="1753" spans="1:11" ht="12.75" customHeight="1">
      <c r="A1753" s="61" t="str">
        <f>"         "&amp;Labels!B75</f>
        <v xml:space="preserve">         Customer 7</v>
      </c>
      <c r="B1753" s="76">
        <f>IF('(Other Computations)'!B192=0,0,Inputs!D237*Inputs!D130*Inputs!J56*Inputs!D14*'GM Alloc Factors'!B25/('(Other Computations)'!B192+'(Other Computations)'!B205))</f>
        <v>0</v>
      </c>
      <c r="C1753" s="76">
        <f>IF('(Other Computations)'!C192=0,0,Inputs!E237*Inputs!E130*Inputs!J56*Inputs!D14*'GM Alloc Factors'!C25/('(Other Computations)'!C192+'(Other Computations)'!C205))</f>
        <v>0</v>
      </c>
      <c r="D1753" s="76">
        <f>IF('(Other Computations)'!D192=0,0,Inputs!F237*Inputs!F130*Inputs!J56*Inputs!D14*'GM Alloc Factors'!D25/('(Other Computations)'!D192+'(Other Computations)'!D205))</f>
        <v>0</v>
      </c>
      <c r="E1753" s="76">
        <f>IF('(Other Computations)'!E192=0,0,Inputs!G237*Inputs!G130*Inputs!J56*Inputs!D14*'GM Alloc Factors'!E25/('(Other Computations)'!E192+'(Other Computations)'!E205))</f>
        <v>0</v>
      </c>
      <c r="F1753" s="43">
        <f t="shared" si="304"/>
        <v>0</v>
      </c>
      <c r="G1753" s="76">
        <f>IF('(Other Computations)'!G192=0,0,Inputs!I237*Inputs!I130*Inputs!J56*Inputs!D14*'GM Alloc Factors'!G25/('(Other Computations)'!G192+'(Other Computations)'!G205))</f>
        <v>0</v>
      </c>
      <c r="H1753" s="76">
        <f>IF('(Other Computations)'!H192=0,0,Inputs!J237*Inputs!J130*Inputs!J56*Inputs!D14*'GM Alloc Factors'!H25/('(Other Computations)'!H192+'(Other Computations)'!H205))</f>
        <v>0</v>
      </c>
      <c r="I1753" s="76">
        <f>IF('(Other Computations)'!I192=0,0,Inputs!K237*Inputs!K130*Inputs!J56*Inputs!D14*'GM Alloc Factors'!I25/('(Other Computations)'!I192+'(Other Computations)'!I205))</f>
        <v>0</v>
      </c>
      <c r="J1753" s="76">
        <f>IF('(Other Computations)'!J192=0,0,Inputs!L237*Inputs!L130*Inputs!J56*Inputs!D14*'GM Alloc Factors'!J25/('(Other Computations)'!J192+'(Other Computations)'!J205))</f>
        <v>0</v>
      </c>
      <c r="K1753" s="43">
        <f t="shared" si="305"/>
        <v>0</v>
      </c>
    </row>
    <row r="1754" spans="1:11" ht="12.75" customHeight="1">
      <c r="A1754" s="61" t="str">
        <f>"         "&amp;Labels!B76</f>
        <v xml:space="preserve">         Customer 8</v>
      </c>
      <c r="B1754" s="76">
        <f>IF('(Other Computations)'!B193=0,0,Inputs!D238*Inputs!D131*Inputs!J57*Inputs!D14*'GM Alloc Factors'!B25/('(Other Computations)'!B193+'(Other Computations)'!B206))</f>
        <v>0</v>
      </c>
      <c r="C1754" s="76">
        <f>IF('(Other Computations)'!C193=0,0,Inputs!E238*Inputs!E131*Inputs!J57*Inputs!D14*'GM Alloc Factors'!C25/('(Other Computations)'!C193+'(Other Computations)'!C206))</f>
        <v>0</v>
      </c>
      <c r="D1754" s="76">
        <f>IF('(Other Computations)'!D193=0,0,Inputs!F238*Inputs!F131*Inputs!J57*Inputs!D14*'GM Alloc Factors'!D25/('(Other Computations)'!D193+'(Other Computations)'!D206))</f>
        <v>0</v>
      </c>
      <c r="E1754" s="76">
        <f>IF('(Other Computations)'!E193=0,0,Inputs!G238*Inputs!G131*Inputs!J57*Inputs!D14*'GM Alloc Factors'!E25/('(Other Computations)'!E193+'(Other Computations)'!E206))</f>
        <v>0</v>
      </c>
      <c r="F1754" s="43">
        <f t="shared" si="304"/>
        <v>0</v>
      </c>
      <c r="G1754" s="76">
        <f>IF('(Other Computations)'!G193=0,0,Inputs!I238*Inputs!I131*Inputs!J57*Inputs!D14*'GM Alloc Factors'!G25/('(Other Computations)'!G193+'(Other Computations)'!G206))</f>
        <v>0</v>
      </c>
      <c r="H1754" s="76">
        <f>IF('(Other Computations)'!H193=0,0,Inputs!J238*Inputs!J131*Inputs!J57*Inputs!D14*'GM Alloc Factors'!H25/('(Other Computations)'!H193+'(Other Computations)'!H206))</f>
        <v>0</v>
      </c>
      <c r="I1754" s="76">
        <f>IF('(Other Computations)'!I193=0,0,Inputs!K238*Inputs!K131*Inputs!J57*Inputs!D14*'GM Alloc Factors'!I25/('(Other Computations)'!I193+'(Other Computations)'!I206))</f>
        <v>0</v>
      </c>
      <c r="J1754" s="76">
        <f>IF('(Other Computations)'!J193=0,0,Inputs!L238*Inputs!L131*Inputs!J57*Inputs!D14*'GM Alloc Factors'!J25/('(Other Computations)'!J193+'(Other Computations)'!J206))</f>
        <v>0</v>
      </c>
      <c r="K1754" s="43">
        <f t="shared" si="305"/>
        <v>0</v>
      </c>
    </row>
    <row r="1755" spans="1:11" ht="12.75" customHeight="1">
      <c r="A1755" s="61" t="str">
        <f>"         "&amp;Labels!B77</f>
        <v xml:space="preserve">         Customer 9</v>
      </c>
      <c r="B1755" s="76">
        <f>IF('(Other Computations)'!B194=0,0,Inputs!D239*Inputs!D132*Inputs!J58*Inputs!D14*'GM Alloc Factors'!B25/('(Other Computations)'!B194+'(Other Computations)'!B207))</f>
        <v>0</v>
      </c>
      <c r="C1755" s="76">
        <f>IF('(Other Computations)'!C194=0,0,Inputs!E239*Inputs!E132*Inputs!J58*Inputs!D14*'GM Alloc Factors'!C25/('(Other Computations)'!C194+'(Other Computations)'!C207))</f>
        <v>0</v>
      </c>
      <c r="D1755" s="76">
        <f>IF('(Other Computations)'!D194=0,0,Inputs!F239*Inputs!F132*Inputs!J58*Inputs!D14*'GM Alloc Factors'!D25/('(Other Computations)'!D194+'(Other Computations)'!D207))</f>
        <v>0</v>
      </c>
      <c r="E1755" s="76">
        <f>IF('(Other Computations)'!E194=0,0,Inputs!G239*Inputs!G132*Inputs!J58*Inputs!D14*'GM Alloc Factors'!E25/('(Other Computations)'!E194+'(Other Computations)'!E207))</f>
        <v>0</v>
      </c>
      <c r="F1755" s="43">
        <f t="shared" si="304"/>
        <v>0</v>
      </c>
      <c r="G1755" s="76">
        <f>IF('(Other Computations)'!G194=0,0,Inputs!I239*Inputs!I132*Inputs!J58*Inputs!D14*'GM Alloc Factors'!G25/('(Other Computations)'!G194+'(Other Computations)'!G207))</f>
        <v>0</v>
      </c>
      <c r="H1755" s="76">
        <f>IF('(Other Computations)'!H194=0,0,Inputs!J239*Inputs!J132*Inputs!J58*Inputs!D14*'GM Alloc Factors'!H25/('(Other Computations)'!H194+'(Other Computations)'!H207))</f>
        <v>0</v>
      </c>
      <c r="I1755" s="76">
        <f>IF('(Other Computations)'!I194=0,0,Inputs!K239*Inputs!K132*Inputs!J58*Inputs!D14*'GM Alloc Factors'!I25/('(Other Computations)'!I194+'(Other Computations)'!I207))</f>
        <v>0</v>
      </c>
      <c r="J1755" s="76">
        <f>IF('(Other Computations)'!J194=0,0,Inputs!L239*Inputs!L132*Inputs!J58*Inputs!D14*'GM Alloc Factors'!J25/('(Other Computations)'!J194+'(Other Computations)'!J207))</f>
        <v>0</v>
      </c>
      <c r="K1755" s="43">
        <f t="shared" si="305"/>
        <v>0</v>
      </c>
    </row>
    <row r="1756" spans="1:11" ht="12.75" customHeight="1">
      <c r="A1756" s="61" t="str">
        <f>"         "&amp;Labels!B78</f>
        <v xml:space="preserve">         Customer 10</v>
      </c>
      <c r="B1756" s="76">
        <f>IF('(Other Computations)'!B195=0,0,Inputs!D240*Inputs!D133*Inputs!J59*Inputs!D14*'GM Alloc Factors'!B25/('(Other Computations)'!B195+'(Other Computations)'!B208))</f>
        <v>0</v>
      </c>
      <c r="C1756" s="76">
        <f>IF('(Other Computations)'!C195=0,0,Inputs!E240*Inputs!E133*Inputs!J59*Inputs!D14*'GM Alloc Factors'!C25/('(Other Computations)'!C195+'(Other Computations)'!C208))</f>
        <v>0</v>
      </c>
      <c r="D1756" s="76">
        <f>IF('(Other Computations)'!D195=0,0,Inputs!F240*Inputs!F133*Inputs!J59*Inputs!D14*'GM Alloc Factors'!D25/('(Other Computations)'!D195+'(Other Computations)'!D208))</f>
        <v>0</v>
      </c>
      <c r="E1756" s="76">
        <f>IF('(Other Computations)'!E195=0,0,Inputs!G240*Inputs!G133*Inputs!J59*Inputs!D14*'GM Alloc Factors'!E25/('(Other Computations)'!E195+'(Other Computations)'!E208))</f>
        <v>0</v>
      </c>
      <c r="F1756" s="43">
        <f t="shared" si="304"/>
        <v>0</v>
      </c>
      <c r="G1756" s="76">
        <f>IF('(Other Computations)'!G195=0,0,Inputs!I240*Inputs!I133*Inputs!J59*Inputs!D14*'GM Alloc Factors'!G25/('(Other Computations)'!G195+'(Other Computations)'!G208))</f>
        <v>0</v>
      </c>
      <c r="H1756" s="76">
        <f>IF('(Other Computations)'!H195=0,0,Inputs!J240*Inputs!J133*Inputs!J59*Inputs!D14*'GM Alloc Factors'!H25/('(Other Computations)'!H195+'(Other Computations)'!H208))</f>
        <v>0</v>
      </c>
      <c r="I1756" s="76">
        <f>IF('(Other Computations)'!I195=0,0,Inputs!K240*Inputs!K133*Inputs!J59*Inputs!D14*'GM Alloc Factors'!I25/('(Other Computations)'!I195+'(Other Computations)'!I208))</f>
        <v>0</v>
      </c>
      <c r="J1756" s="76">
        <f>IF('(Other Computations)'!J195=0,0,Inputs!L240*Inputs!L133*Inputs!J59*Inputs!D14*'GM Alloc Factors'!J25/('(Other Computations)'!J195+'(Other Computations)'!J208))</f>
        <v>0</v>
      </c>
      <c r="K1756" s="43">
        <f t="shared" si="305"/>
        <v>0</v>
      </c>
    </row>
    <row r="1757" spans="1:11" ht="12.75" customHeight="1">
      <c r="A1757" s="61" t="str">
        <f>"         "&amp;Labels!C68</f>
        <v xml:space="preserve">         Total</v>
      </c>
      <c r="B1757" s="84">
        <f>SUM(B1747:B1756)</f>
        <v>0</v>
      </c>
      <c r="C1757" s="84">
        <f>SUM(C1747:C1756)</f>
        <v>0</v>
      </c>
      <c r="D1757" s="84">
        <f>SUM(D1747:D1756)</f>
        <v>0</v>
      </c>
      <c r="E1757" s="84">
        <f>SUM(E1747:E1756)</f>
        <v>0</v>
      </c>
      <c r="F1757" s="43">
        <f t="shared" si="304"/>
        <v>0</v>
      </c>
      <c r="G1757" s="84">
        <f>SUM(G1747:G1756)</f>
        <v>0</v>
      </c>
      <c r="H1757" s="84">
        <f>SUM(H1747:H1756)</f>
        <v>0</v>
      </c>
      <c r="I1757" s="84">
        <f>SUM(I1747:I1756)</f>
        <v>0</v>
      </c>
      <c r="J1757" s="84">
        <f>SUM(J1747:J1756)</f>
        <v>0</v>
      </c>
      <c r="K1757" s="43">
        <f t="shared" si="305"/>
        <v>0</v>
      </c>
    </row>
    <row r="1758" spans="1:11" ht="12.75" customHeight="1">
      <c r="A1758" s="61" t="str">
        <f>"      "&amp;Labels!B92</f>
        <v xml:space="preserve">      Q 8</v>
      </c>
      <c r="B1758" s="84"/>
      <c r="C1758" s="84"/>
      <c r="D1758" s="84"/>
      <c r="E1758" s="84"/>
      <c r="F1758" s="43"/>
      <c r="G1758" s="84"/>
      <c r="H1758" s="84"/>
      <c r="I1758" s="84"/>
      <c r="J1758" s="84"/>
      <c r="K1758" s="43"/>
    </row>
    <row r="1759" spans="1:11" ht="12.75" customHeight="1">
      <c r="A1759" s="61" t="str">
        <f>"         "&amp;Labels!B69</f>
        <v xml:space="preserve">         Customer 1</v>
      </c>
      <c r="B1759" s="76">
        <f>IF('(Other Computations)'!B186=0,0,Inputs!D231*Inputs!D124*Inputs!K50*Inputs!D14*'GM Alloc Factors'!B26/('(Other Computations)'!B186+'(Other Computations)'!B199))</f>
        <v>0</v>
      </c>
      <c r="C1759" s="76">
        <f>IF('(Other Computations)'!C186=0,0,Inputs!E231*Inputs!E124*Inputs!K50*Inputs!D14*'GM Alloc Factors'!C26/('(Other Computations)'!C186+'(Other Computations)'!C199))</f>
        <v>0</v>
      </c>
      <c r="D1759" s="76">
        <f>IF('(Other Computations)'!D186=0,0,Inputs!F231*Inputs!F124*Inputs!K50*Inputs!D14*'GM Alloc Factors'!D26/('(Other Computations)'!D186+'(Other Computations)'!D199))</f>
        <v>0</v>
      </c>
      <c r="E1759" s="76">
        <f>IF('(Other Computations)'!E186=0,0,Inputs!G231*Inputs!G124*Inputs!K50*Inputs!D14*'GM Alloc Factors'!E26/('(Other Computations)'!E186+'(Other Computations)'!E199))</f>
        <v>0</v>
      </c>
      <c r="F1759" s="43">
        <f t="shared" ref="F1759:F1780" si="306">SUM(B1759:E1759)</f>
        <v>0</v>
      </c>
      <c r="G1759" s="76">
        <f>IF('(Other Computations)'!G186=0,0,Inputs!I231*Inputs!I124*Inputs!K50*Inputs!D14*'GM Alloc Factors'!G26/('(Other Computations)'!G186+'(Other Computations)'!G199))</f>
        <v>0</v>
      </c>
      <c r="H1759" s="76">
        <f>IF('(Other Computations)'!H186=0,0,Inputs!J231*Inputs!J124*Inputs!K50*Inputs!D14*'GM Alloc Factors'!H26/('(Other Computations)'!H186+'(Other Computations)'!H199))</f>
        <v>0</v>
      </c>
      <c r="I1759" s="76">
        <f>IF('(Other Computations)'!I186=0,0,Inputs!K231*Inputs!K124*Inputs!K50*Inputs!D14*'GM Alloc Factors'!I26/('(Other Computations)'!I186+'(Other Computations)'!I199))</f>
        <v>0</v>
      </c>
      <c r="J1759" s="76">
        <f>IF('(Other Computations)'!J186=0,0,Inputs!L231*Inputs!L124*Inputs!K50*Inputs!D14*'GM Alloc Factors'!J26/('(Other Computations)'!J186+'(Other Computations)'!J199))</f>
        <v>0</v>
      </c>
      <c r="K1759" s="43">
        <f t="shared" ref="K1759:K1780" si="307">SUM(G1759:J1759)</f>
        <v>0</v>
      </c>
    </row>
    <row r="1760" spans="1:11" ht="12.75" customHeight="1">
      <c r="A1760" s="61" t="str">
        <f>"         "&amp;Labels!B70</f>
        <v xml:space="preserve">         Customer 2</v>
      </c>
      <c r="B1760" s="76">
        <f>IF('(Other Computations)'!B187=0,0,Inputs!D232*Inputs!D125*Inputs!K51*Inputs!D14*'GM Alloc Factors'!B26/('(Other Computations)'!B187+'(Other Computations)'!B200))</f>
        <v>0</v>
      </c>
      <c r="C1760" s="76">
        <f>IF('(Other Computations)'!C187=0,0,Inputs!E232*Inputs!E125*Inputs!K51*Inputs!D14*'GM Alloc Factors'!C26/('(Other Computations)'!C187+'(Other Computations)'!C200))</f>
        <v>0</v>
      </c>
      <c r="D1760" s="76">
        <f>IF('(Other Computations)'!D187=0,0,Inputs!F232*Inputs!F125*Inputs!K51*Inputs!D14*'GM Alloc Factors'!D26/('(Other Computations)'!D187+'(Other Computations)'!D200))</f>
        <v>0</v>
      </c>
      <c r="E1760" s="76">
        <f>IF('(Other Computations)'!E187=0,0,Inputs!G232*Inputs!G125*Inputs!K51*Inputs!D14*'GM Alloc Factors'!E26/('(Other Computations)'!E187+'(Other Computations)'!E200))</f>
        <v>0</v>
      </c>
      <c r="F1760" s="43">
        <f t="shared" si="306"/>
        <v>0</v>
      </c>
      <c r="G1760" s="76">
        <f>IF('(Other Computations)'!G187=0,0,Inputs!I232*Inputs!I125*Inputs!K51*Inputs!D14*'GM Alloc Factors'!G26/('(Other Computations)'!G187+'(Other Computations)'!G200))</f>
        <v>0</v>
      </c>
      <c r="H1760" s="76">
        <f>IF('(Other Computations)'!H187=0,0,Inputs!J232*Inputs!J125*Inputs!K51*Inputs!D14*'GM Alloc Factors'!H26/('(Other Computations)'!H187+'(Other Computations)'!H200))</f>
        <v>0</v>
      </c>
      <c r="I1760" s="76">
        <f>IF('(Other Computations)'!I187=0,0,Inputs!K232*Inputs!K125*Inputs!K51*Inputs!D14*'GM Alloc Factors'!I26/('(Other Computations)'!I187+'(Other Computations)'!I200))</f>
        <v>0</v>
      </c>
      <c r="J1760" s="76">
        <f>IF('(Other Computations)'!J187=0,0,Inputs!L232*Inputs!L125*Inputs!K51*Inputs!D14*'GM Alloc Factors'!J26/('(Other Computations)'!J187+'(Other Computations)'!J200))</f>
        <v>0</v>
      </c>
      <c r="K1760" s="43">
        <f t="shared" si="307"/>
        <v>0</v>
      </c>
    </row>
    <row r="1761" spans="1:11" ht="12.75" customHeight="1">
      <c r="A1761" s="61" t="str">
        <f>"         "&amp;Labels!B71</f>
        <v xml:space="preserve">         Customer 3</v>
      </c>
      <c r="B1761" s="76">
        <f>IF('(Other Computations)'!B188=0,0,Inputs!D233*Inputs!D126*Inputs!K52*Inputs!D14*'GM Alloc Factors'!B26/('(Other Computations)'!B188+'(Other Computations)'!B201))</f>
        <v>0</v>
      </c>
      <c r="C1761" s="76">
        <f>IF('(Other Computations)'!C188=0,0,Inputs!E233*Inputs!E126*Inputs!K52*Inputs!D14*'GM Alloc Factors'!C26/('(Other Computations)'!C188+'(Other Computations)'!C201))</f>
        <v>0</v>
      </c>
      <c r="D1761" s="76">
        <f>IF('(Other Computations)'!D188=0,0,Inputs!F233*Inputs!F126*Inputs!K52*Inputs!D14*'GM Alloc Factors'!D26/('(Other Computations)'!D188+'(Other Computations)'!D201))</f>
        <v>0</v>
      </c>
      <c r="E1761" s="76">
        <f>IF('(Other Computations)'!E188=0,0,Inputs!G233*Inputs!G126*Inputs!K52*Inputs!D14*'GM Alloc Factors'!E26/('(Other Computations)'!E188+'(Other Computations)'!E201))</f>
        <v>0</v>
      </c>
      <c r="F1761" s="43">
        <f t="shared" si="306"/>
        <v>0</v>
      </c>
      <c r="G1761" s="76">
        <f>IF('(Other Computations)'!G188=0,0,Inputs!I233*Inputs!I126*Inputs!K52*Inputs!D14*'GM Alloc Factors'!G26/('(Other Computations)'!G188+'(Other Computations)'!G201))</f>
        <v>0</v>
      </c>
      <c r="H1761" s="76">
        <f>IF('(Other Computations)'!H188=0,0,Inputs!J233*Inputs!J126*Inputs!K52*Inputs!D14*'GM Alloc Factors'!H26/('(Other Computations)'!H188+'(Other Computations)'!H201))</f>
        <v>0</v>
      </c>
      <c r="I1761" s="76">
        <f>IF('(Other Computations)'!I188=0,0,Inputs!K233*Inputs!K126*Inputs!K52*Inputs!D14*'GM Alloc Factors'!I26/('(Other Computations)'!I188+'(Other Computations)'!I201))</f>
        <v>0</v>
      </c>
      <c r="J1761" s="76">
        <f>IF('(Other Computations)'!J188=0,0,Inputs!L233*Inputs!L126*Inputs!K52*Inputs!D14*'GM Alloc Factors'!J26/('(Other Computations)'!J188+'(Other Computations)'!J201))</f>
        <v>0</v>
      </c>
      <c r="K1761" s="43">
        <f t="shared" si="307"/>
        <v>0</v>
      </c>
    </row>
    <row r="1762" spans="1:11" ht="12.75" customHeight="1">
      <c r="A1762" s="61" t="str">
        <f>"         "&amp;Labels!B72</f>
        <v xml:space="preserve">         Customer 4</v>
      </c>
      <c r="B1762" s="76">
        <f>IF('(Other Computations)'!B189=0,0,Inputs!D234*Inputs!D127*Inputs!K53*Inputs!D14*'GM Alloc Factors'!B26/('(Other Computations)'!B189+'(Other Computations)'!B202))</f>
        <v>0</v>
      </c>
      <c r="C1762" s="76">
        <f>IF('(Other Computations)'!C189=0,0,Inputs!E234*Inputs!E127*Inputs!K53*Inputs!D14*'GM Alloc Factors'!C26/('(Other Computations)'!C189+'(Other Computations)'!C202))</f>
        <v>0</v>
      </c>
      <c r="D1762" s="76">
        <f>IF('(Other Computations)'!D189=0,0,Inputs!F234*Inputs!F127*Inputs!K53*Inputs!D14*'GM Alloc Factors'!D26/('(Other Computations)'!D189+'(Other Computations)'!D202))</f>
        <v>0</v>
      </c>
      <c r="E1762" s="76">
        <f>IF('(Other Computations)'!E189=0,0,Inputs!G234*Inputs!G127*Inputs!K53*Inputs!D14*'GM Alloc Factors'!E26/('(Other Computations)'!E189+'(Other Computations)'!E202))</f>
        <v>0</v>
      </c>
      <c r="F1762" s="43">
        <f t="shared" si="306"/>
        <v>0</v>
      </c>
      <c r="G1762" s="76">
        <f>IF('(Other Computations)'!G189=0,0,Inputs!I234*Inputs!I127*Inputs!K53*Inputs!D14*'GM Alloc Factors'!G26/('(Other Computations)'!G189+'(Other Computations)'!G202))</f>
        <v>0</v>
      </c>
      <c r="H1762" s="76">
        <f>IF('(Other Computations)'!H189=0,0,Inputs!J234*Inputs!J127*Inputs!K53*Inputs!D14*'GM Alloc Factors'!H26/('(Other Computations)'!H189+'(Other Computations)'!H202))</f>
        <v>0</v>
      </c>
      <c r="I1762" s="76">
        <f>IF('(Other Computations)'!I189=0,0,Inputs!K234*Inputs!K127*Inputs!K53*Inputs!D14*'GM Alloc Factors'!I26/('(Other Computations)'!I189+'(Other Computations)'!I202))</f>
        <v>0</v>
      </c>
      <c r="J1762" s="76">
        <f>IF('(Other Computations)'!J189=0,0,Inputs!L234*Inputs!L127*Inputs!K53*Inputs!D14*'GM Alloc Factors'!J26/('(Other Computations)'!J189+'(Other Computations)'!J202))</f>
        <v>0</v>
      </c>
      <c r="K1762" s="43">
        <f t="shared" si="307"/>
        <v>0</v>
      </c>
    </row>
    <row r="1763" spans="1:11" ht="12.75" customHeight="1">
      <c r="A1763" s="61" t="str">
        <f>"         "&amp;Labels!B73</f>
        <v xml:space="preserve">         Customer 5</v>
      </c>
      <c r="B1763" s="76">
        <f>IF('(Other Computations)'!B190=0,0,Inputs!D235*Inputs!D128*Inputs!K54*Inputs!D14*'GM Alloc Factors'!B26/('(Other Computations)'!B190+'(Other Computations)'!B203))</f>
        <v>0</v>
      </c>
      <c r="C1763" s="76">
        <f>IF('(Other Computations)'!C190=0,0,Inputs!E235*Inputs!E128*Inputs!K54*Inputs!D14*'GM Alloc Factors'!C26/('(Other Computations)'!C190+'(Other Computations)'!C203))</f>
        <v>0</v>
      </c>
      <c r="D1763" s="76">
        <f>IF('(Other Computations)'!D190=0,0,Inputs!F235*Inputs!F128*Inputs!K54*Inputs!D14*'GM Alloc Factors'!D26/('(Other Computations)'!D190+'(Other Computations)'!D203))</f>
        <v>0</v>
      </c>
      <c r="E1763" s="76">
        <f>IF('(Other Computations)'!E190=0,0,Inputs!G235*Inputs!G128*Inputs!K54*Inputs!D14*'GM Alloc Factors'!E26/('(Other Computations)'!E190+'(Other Computations)'!E203))</f>
        <v>0</v>
      </c>
      <c r="F1763" s="43">
        <f t="shared" si="306"/>
        <v>0</v>
      </c>
      <c r="G1763" s="76">
        <f>IF('(Other Computations)'!G190=0,0,Inputs!I235*Inputs!I128*Inputs!K54*Inputs!D14*'GM Alloc Factors'!G26/('(Other Computations)'!G190+'(Other Computations)'!G203))</f>
        <v>0</v>
      </c>
      <c r="H1763" s="76">
        <f>IF('(Other Computations)'!H190=0,0,Inputs!J235*Inputs!J128*Inputs!K54*Inputs!D14*'GM Alloc Factors'!H26/('(Other Computations)'!H190+'(Other Computations)'!H203))</f>
        <v>0</v>
      </c>
      <c r="I1763" s="76">
        <f>IF('(Other Computations)'!I190=0,0,Inputs!K235*Inputs!K128*Inputs!K54*Inputs!D14*'GM Alloc Factors'!I26/('(Other Computations)'!I190+'(Other Computations)'!I203))</f>
        <v>0</v>
      </c>
      <c r="J1763" s="76">
        <f>IF('(Other Computations)'!J190=0,0,Inputs!L235*Inputs!L128*Inputs!K54*Inputs!D14*'GM Alloc Factors'!J26/('(Other Computations)'!J190+'(Other Computations)'!J203))</f>
        <v>0</v>
      </c>
      <c r="K1763" s="43">
        <f t="shared" si="307"/>
        <v>0</v>
      </c>
    </row>
    <row r="1764" spans="1:11" ht="12.75" customHeight="1">
      <c r="A1764" s="61" t="str">
        <f>"         "&amp;Labels!B74</f>
        <v xml:space="preserve">         Customer 6</v>
      </c>
      <c r="B1764" s="76">
        <f>IF('(Other Computations)'!B191=0,0,Inputs!D236*Inputs!D129*Inputs!K55*Inputs!D14*'GM Alloc Factors'!B26/('(Other Computations)'!B191+'(Other Computations)'!B204))</f>
        <v>0</v>
      </c>
      <c r="C1764" s="76">
        <f>IF('(Other Computations)'!C191=0,0,Inputs!E236*Inputs!E129*Inputs!K55*Inputs!D14*'GM Alloc Factors'!C26/('(Other Computations)'!C191+'(Other Computations)'!C204))</f>
        <v>0</v>
      </c>
      <c r="D1764" s="76">
        <f>IF('(Other Computations)'!D191=0,0,Inputs!F236*Inputs!F129*Inputs!K55*Inputs!D14*'GM Alloc Factors'!D26/('(Other Computations)'!D191+'(Other Computations)'!D204))</f>
        <v>0</v>
      </c>
      <c r="E1764" s="76">
        <f>IF('(Other Computations)'!E191=0,0,Inputs!G236*Inputs!G129*Inputs!K55*Inputs!D14*'GM Alloc Factors'!E26/('(Other Computations)'!E191+'(Other Computations)'!E204))</f>
        <v>0</v>
      </c>
      <c r="F1764" s="43">
        <f t="shared" si="306"/>
        <v>0</v>
      </c>
      <c r="G1764" s="76">
        <f>IF('(Other Computations)'!G191=0,0,Inputs!I236*Inputs!I129*Inputs!K55*Inputs!D14*'GM Alloc Factors'!G26/('(Other Computations)'!G191+'(Other Computations)'!G204))</f>
        <v>0</v>
      </c>
      <c r="H1764" s="76">
        <f>IF('(Other Computations)'!H191=0,0,Inputs!J236*Inputs!J129*Inputs!K55*Inputs!D14*'GM Alloc Factors'!H26/('(Other Computations)'!H191+'(Other Computations)'!H204))</f>
        <v>0</v>
      </c>
      <c r="I1764" s="76">
        <f>IF('(Other Computations)'!I191=0,0,Inputs!K236*Inputs!K129*Inputs!K55*Inputs!D14*'GM Alloc Factors'!I26/('(Other Computations)'!I191+'(Other Computations)'!I204))</f>
        <v>0</v>
      </c>
      <c r="J1764" s="76">
        <f>IF('(Other Computations)'!J191=0,0,Inputs!L236*Inputs!L129*Inputs!K55*Inputs!D14*'GM Alloc Factors'!J26/('(Other Computations)'!J191+'(Other Computations)'!J204))</f>
        <v>0</v>
      </c>
      <c r="K1764" s="43">
        <f t="shared" si="307"/>
        <v>0</v>
      </c>
    </row>
    <row r="1765" spans="1:11" ht="12.75" customHeight="1">
      <c r="A1765" s="61" t="str">
        <f>"         "&amp;Labels!B75</f>
        <v xml:space="preserve">         Customer 7</v>
      </c>
      <c r="B1765" s="76">
        <f>IF('(Other Computations)'!B192=0,0,Inputs!D237*Inputs!D130*Inputs!K56*Inputs!D14*'GM Alloc Factors'!B26/('(Other Computations)'!B192+'(Other Computations)'!B205))</f>
        <v>0</v>
      </c>
      <c r="C1765" s="76">
        <f>IF('(Other Computations)'!C192=0,0,Inputs!E237*Inputs!E130*Inputs!K56*Inputs!D14*'GM Alloc Factors'!C26/('(Other Computations)'!C192+'(Other Computations)'!C205))</f>
        <v>0</v>
      </c>
      <c r="D1765" s="76">
        <f>IF('(Other Computations)'!D192=0,0,Inputs!F237*Inputs!F130*Inputs!K56*Inputs!D14*'GM Alloc Factors'!D26/('(Other Computations)'!D192+'(Other Computations)'!D205))</f>
        <v>0</v>
      </c>
      <c r="E1765" s="76">
        <f>IF('(Other Computations)'!E192=0,0,Inputs!G237*Inputs!G130*Inputs!K56*Inputs!D14*'GM Alloc Factors'!E26/('(Other Computations)'!E192+'(Other Computations)'!E205))</f>
        <v>0</v>
      </c>
      <c r="F1765" s="43">
        <f t="shared" si="306"/>
        <v>0</v>
      </c>
      <c r="G1765" s="76">
        <f>IF('(Other Computations)'!G192=0,0,Inputs!I237*Inputs!I130*Inputs!K56*Inputs!D14*'GM Alloc Factors'!G26/('(Other Computations)'!G192+'(Other Computations)'!G205))</f>
        <v>0</v>
      </c>
      <c r="H1765" s="76">
        <f>IF('(Other Computations)'!H192=0,0,Inputs!J237*Inputs!J130*Inputs!K56*Inputs!D14*'GM Alloc Factors'!H26/('(Other Computations)'!H192+'(Other Computations)'!H205))</f>
        <v>0</v>
      </c>
      <c r="I1765" s="76">
        <f>IF('(Other Computations)'!I192=0,0,Inputs!K237*Inputs!K130*Inputs!K56*Inputs!D14*'GM Alloc Factors'!I26/('(Other Computations)'!I192+'(Other Computations)'!I205))</f>
        <v>0</v>
      </c>
      <c r="J1765" s="76">
        <f>IF('(Other Computations)'!J192=0,0,Inputs!L237*Inputs!L130*Inputs!K56*Inputs!D14*'GM Alloc Factors'!J26/('(Other Computations)'!J192+'(Other Computations)'!J205))</f>
        <v>0</v>
      </c>
      <c r="K1765" s="43">
        <f t="shared" si="307"/>
        <v>0</v>
      </c>
    </row>
    <row r="1766" spans="1:11" ht="12.75" customHeight="1">
      <c r="A1766" s="61" t="str">
        <f>"         "&amp;Labels!B76</f>
        <v xml:space="preserve">         Customer 8</v>
      </c>
      <c r="B1766" s="76">
        <f>IF('(Other Computations)'!B193=0,0,Inputs!D238*Inputs!D131*Inputs!K57*Inputs!D14*'GM Alloc Factors'!B26/('(Other Computations)'!B193+'(Other Computations)'!B206))</f>
        <v>0</v>
      </c>
      <c r="C1766" s="76">
        <f>IF('(Other Computations)'!C193=0,0,Inputs!E238*Inputs!E131*Inputs!K57*Inputs!D14*'GM Alloc Factors'!C26/('(Other Computations)'!C193+'(Other Computations)'!C206))</f>
        <v>0</v>
      </c>
      <c r="D1766" s="76">
        <f>IF('(Other Computations)'!D193=0,0,Inputs!F238*Inputs!F131*Inputs!K57*Inputs!D14*'GM Alloc Factors'!D26/('(Other Computations)'!D193+'(Other Computations)'!D206))</f>
        <v>0</v>
      </c>
      <c r="E1766" s="76">
        <f>IF('(Other Computations)'!E193=0,0,Inputs!G238*Inputs!G131*Inputs!K57*Inputs!D14*'GM Alloc Factors'!E26/('(Other Computations)'!E193+'(Other Computations)'!E206))</f>
        <v>0</v>
      </c>
      <c r="F1766" s="43">
        <f t="shared" si="306"/>
        <v>0</v>
      </c>
      <c r="G1766" s="76">
        <f>IF('(Other Computations)'!G193=0,0,Inputs!I238*Inputs!I131*Inputs!K57*Inputs!D14*'GM Alloc Factors'!G26/('(Other Computations)'!G193+'(Other Computations)'!G206))</f>
        <v>0</v>
      </c>
      <c r="H1766" s="76">
        <f>IF('(Other Computations)'!H193=0,0,Inputs!J238*Inputs!J131*Inputs!K57*Inputs!D14*'GM Alloc Factors'!H26/('(Other Computations)'!H193+'(Other Computations)'!H206))</f>
        <v>0</v>
      </c>
      <c r="I1766" s="76">
        <f>IF('(Other Computations)'!I193=0,0,Inputs!K238*Inputs!K131*Inputs!K57*Inputs!D14*'GM Alloc Factors'!I26/('(Other Computations)'!I193+'(Other Computations)'!I206))</f>
        <v>0</v>
      </c>
      <c r="J1766" s="76">
        <f>IF('(Other Computations)'!J193=0,0,Inputs!L238*Inputs!L131*Inputs!K57*Inputs!D14*'GM Alloc Factors'!J26/('(Other Computations)'!J193+'(Other Computations)'!J206))</f>
        <v>0</v>
      </c>
      <c r="K1766" s="43">
        <f t="shared" si="307"/>
        <v>0</v>
      </c>
    </row>
    <row r="1767" spans="1:11" ht="12.75" customHeight="1">
      <c r="A1767" s="61" t="str">
        <f>"         "&amp;Labels!B77</f>
        <v xml:space="preserve">         Customer 9</v>
      </c>
      <c r="B1767" s="76">
        <f>IF('(Other Computations)'!B194=0,0,Inputs!D239*Inputs!D132*Inputs!K58*Inputs!D14*'GM Alloc Factors'!B26/('(Other Computations)'!B194+'(Other Computations)'!B207))</f>
        <v>0</v>
      </c>
      <c r="C1767" s="76">
        <f>IF('(Other Computations)'!C194=0,0,Inputs!E239*Inputs!E132*Inputs!K58*Inputs!D14*'GM Alloc Factors'!C26/('(Other Computations)'!C194+'(Other Computations)'!C207))</f>
        <v>0</v>
      </c>
      <c r="D1767" s="76">
        <f>IF('(Other Computations)'!D194=0,0,Inputs!F239*Inputs!F132*Inputs!K58*Inputs!D14*'GM Alloc Factors'!D26/('(Other Computations)'!D194+'(Other Computations)'!D207))</f>
        <v>0</v>
      </c>
      <c r="E1767" s="76">
        <f>IF('(Other Computations)'!E194=0,0,Inputs!G239*Inputs!G132*Inputs!K58*Inputs!D14*'GM Alloc Factors'!E26/('(Other Computations)'!E194+'(Other Computations)'!E207))</f>
        <v>0</v>
      </c>
      <c r="F1767" s="43">
        <f t="shared" si="306"/>
        <v>0</v>
      </c>
      <c r="G1767" s="76">
        <f>IF('(Other Computations)'!G194=0,0,Inputs!I239*Inputs!I132*Inputs!K58*Inputs!D14*'GM Alloc Factors'!G26/('(Other Computations)'!G194+'(Other Computations)'!G207))</f>
        <v>0</v>
      </c>
      <c r="H1767" s="76">
        <f>IF('(Other Computations)'!H194=0,0,Inputs!J239*Inputs!J132*Inputs!K58*Inputs!D14*'GM Alloc Factors'!H26/('(Other Computations)'!H194+'(Other Computations)'!H207))</f>
        <v>0</v>
      </c>
      <c r="I1767" s="76">
        <f>IF('(Other Computations)'!I194=0,0,Inputs!K239*Inputs!K132*Inputs!K58*Inputs!D14*'GM Alloc Factors'!I26/('(Other Computations)'!I194+'(Other Computations)'!I207))</f>
        <v>0</v>
      </c>
      <c r="J1767" s="76">
        <f>IF('(Other Computations)'!J194=0,0,Inputs!L239*Inputs!L132*Inputs!K58*Inputs!D14*'GM Alloc Factors'!J26/('(Other Computations)'!J194+'(Other Computations)'!J207))</f>
        <v>0</v>
      </c>
      <c r="K1767" s="43">
        <f t="shared" si="307"/>
        <v>0</v>
      </c>
    </row>
    <row r="1768" spans="1:11" ht="12.75" customHeight="1">
      <c r="A1768" s="61" t="str">
        <f>"         "&amp;Labels!B78</f>
        <v xml:space="preserve">         Customer 10</v>
      </c>
      <c r="B1768" s="76">
        <f>IF('(Other Computations)'!B195=0,0,Inputs!D240*Inputs!D133*Inputs!K59*Inputs!D14*'GM Alloc Factors'!B26/('(Other Computations)'!B195+'(Other Computations)'!B208))</f>
        <v>0</v>
      </c>
      <c r="C1768" s="76">
        <f>IF('(Other Computations)'!C195=0,0,Inputs!E240*Inputs!E133*Inputs!K59*Inputs!D14*'GM Alloc Factors'!C26/('(Other Computations)'!C195+'(Other Computations)'!C208))</f>
        <v>0</v>
      </c>
      <c r="D1768" s="76">
        <f>IF('(Other Computations)'!D195=0,0,Inputs!F240*Inputs!F133*Inputs!K59*Inputs!D14*'GM Alloc Factors'!D26/('(Other Computations)'!D195+'(Other Computations)'!D208))</f>
        <v>0</v>
      </c>
      <c r="E1768" s="76">
        <f>IF('(Other Computations)'!E195=0,0,Inputs!G240*Inputs!G133*Inputs!K59*Inputs!D14*'GM Alloc Factors'!E26/('(Other Computations)'!E195+'(Other Computations)'!E208))</f>
        <v>0</v>
      </c>
      <c r="F1768" s="43">
        <f t="shared" si="306"/>
        <v>0</v>
      </c>
      <c r="G1768" s="76">
        <f>IF('(Other Computations)'!G195=0,0,Inputs!I240*Inputs!I133*Inputs!K59*Inputs!D14*'GM Alloc Factors'!G26/('(Other Computations)'!G195+'(Other Computations)'!G208))</f>
        <v>0</v>
      </c>
      <c r="H1768" s="76">
        <f>IF('(Other Computations)'!H195=0,0,Inputs!J240*Inputs!J133*Inputs!K59*Inputs!D14*'GM Alloc Factors'!H26/('(Other Computations)'!H195+'(Other Computations)'!H208))</f>
        <v>0</v>
      </c>
      <c r="I1768" s="76">
        <f>IF('(Other Computations)'!I195=0,0,Inputs!K240*Inputs!K133*Inputs!K59*Inputs!D14*'GM Alloc Factors'!I26/('(Other Computations)'!I195+'(Other Computations)'!I208))</f>
        <v>0</v>
      </c>
      <c r="J1768" s="76">
        <f>IF('(Other Computations)'!J195=0,0,Inputs!L240*Inputs!L133*Inputs!K59*Inputs!D14*'GM Alloc Factors'!J26/('(Other Computations)'!J195+'(Other Computations)'!J208))</f>
        <v>0</v>
      </c>
      <c r="K1768" s="43">
        <f t="shared" si="307"/>
        <v>0</v>
      </c>
    </row>
    <row r="1769" spans="1:11" ht="12.75" customHeight="1">
      <c r="A1769" s="61" t="str">
        <f>"         "&amp;Labels!C68</f>
        <v xml:space="preserve">         Total</v>
      </c>
      <c r="B1769" s="84">
        <f>SUM(B1759:B1768)</f>
        <v>0</v>
      </c>
      <c r="C1769" s="84">
        <f>SUM(C1759:C1768)</f>
        <v>0</v>
      </c>
      <c r="D1769" s="84">
        <f>SUM(D1759:D1768)</f>
        <v>0</v>
      </c>
      <c r="E1769" s="84">
        <f>SUM(E1759:E1768)</f>
        <v>0</v>
      </c>
      <c r="F1769" s="43">
        <f t="shared" si="306"/>
        <v>0</v>
      </c>
      <c r="G1769" s="84">
        <f>SUM(G1759:G1768)</f>
        <v>0</v>
      </c>
      <c r="H1769" s="84">
        <f>SUM(H1759:H1768)</f>
        <v>0</v>
      </c>
      <c r="I1769" s="84">
        <f>SUM(I1759:I1768)</f>
        <v>0</v>
      </c>
      <c r="J1769" s="84">
        <f>SUM(J1759:J1768)</f>
        <v>0</v>
      </c>
      <c r="K1769" s="43">
        <f t="shared" si="307"/>
        <v>0</v>
      </c>
    </row>
    <row r="1770" spans="1:11" ht="12.75" customHeight="1">
      <c r="A1770" s="55" t="str">
        <f>"      "&amp;Labels!C84</f>
        <v xml:space="preserve">      Total</v>
      </c>
      <c r="B1770" s="74">
        <f>SUM(B1685,B1697,B1709,B1721,B1733,B1745,B1757,B1769)</f>
        <v>0</v>
      </c>
      <c r="C1770" s="74">
        <f>SUM(C1685,C1697,C1709,C1721,C1733,C1745,C1757,C1769)</f>
        <v>0</v>
      </c>
      <c r="D1770" s="74">
        <f>SUM(D1685,D1697,D1709,D1721,D1733,D1745,D1757,D1769)</f>
        <v>0</v>
      </c>
      <c r="E1770" s="74">
        <f>SUM(E1685,E1697,E1709,E1721,E1733,E1745,E1757,E1769)</f>
        <v>0</v>
      </c>
      <c r="F1770" s="43">
        <f t="shared" si="306"/>
        <v>0</v>
      </c>
      <c r="G1770" s="74">
        <f>SUM(G1685,G1697,G1709,G1721,G1733,G1745,G1757,G1769)</f>
        <v>0</v>
      </c>
      <c r="H1770" s="74">
        <f>SUM(H1685,H1697,H1709,H1721,H1733,H1745,H1757,H1769)</f>
        <v>0</v>
      </c>
      <c r="I1770" s="74">
        <f>SUM(I1685,I1697,I1709,I1721,I1733,I1745,I1757,I1769)</f>
        <v>0</v>
      </c>
      <c r="J1770" s="74">
        <f>SUM(J1685,J1697,J1709,J1721,J1733,J1745,J1757,J1769)</f>
        <v>0</v>
      </c>
      <c r="K1770" s="43">
        <f t="shared" si="307"/>
        <v>0</v>
      </c>
    </row>
    <row r="1771" spans="1:11" ht="12.75" customHeight="1">
      <c r="A1771" s="61" t="str">
        <f>"         "&amp;Labels!B69</f>
        <v xml:space="preserve">         Customer 1</v>
      </c>
      <c r="B1771" s="76">
        <f t="shared" ref="B1771:E1780" si="308">SUM(B1675,B1687,B1699,B1711,B1723,B1735,B1747,B1759)</f>
        <v>0</v>
      </c>
      <c r="C1771" s="76">
        <f t="shared" si="308"/>
        <v>0</v>
      </c>
      <c r="D1771" s="76">
        <f t="shared" si="308"/>
        <v>0</v>
      </c>
      <c r="E1771" s="76">
        <f t="shared" si="308"/>
        <v>0</v>
      </c>
      <c r="F1771" s="43">
        <f t="shared" si="306"/>
        <v>0</v>
      </c>
      <c r="G1771" s="76">
        <f t="shared" ref="G1771:J1780" si="309">SUM(G1675,G1687,G1699,G1711,G1723,G1735,G1747,G1759)</f>
        <v>0</v>
      </c>
      <c r="H1771" s="76">
        <f t="shared" si="309"/>
        <v>0</v>
      </c>
      <c r="I1771" s="76">
        <f t="shared" si="309"/>
        <v>0</v>
      </c>
      <c r="J1771" s="76">
        <f t="shared" si="309"/>
        <v>0</v>
      </c>
      <c r="K1771" s="43">
        <f t="shared" si="307"/>
        <v>0</v>
      </c>
    </row>
    <row r="1772" spans="1:11" ht="12.75" customHeight="1">
      <c r="A1772" s="61" t="str">
        <f>"         "&amp;Labels!B70</f>
        <v xml:space="preserve">         Customer 2</v>
      </c>
      <c r="B1772" s="76">
        <f t="shared" si="308"/>
        <v>0</v>
      </c>
      <c r="C1772" s="76">
        <f t="shared" si="308"/>
        <v>0</v>
      </c>
      <c r="D1772" s="76">
        <f t="shared" si="308"/>
        <v>0</v>
      </c>
      <c r="E1772" s="76">
        <f t="shared" si="308"/>
        <v>0</v>
      </c>
      <c r="F1772" s="43">
        <f t="shared" si="306"/>
        <v>0</v>
      </c>
      <c r="G1772" s="76">
        <f t="shared" si="309"/>
        <v>0</v>
      </c>
      <c r="H1772" s="76">
        <f t="shared" si="309"/>
        <v>0</v>
      </c>
      <c r="I1772" s="76">
        <f t="shared" si="309"/>
        <v>0</v>
      </c>
      <c r="J1772" s="76">
        <f t="shared" si="309"/>
        <v>0</v>
      </c>
      <c r="K1772" s="43">
        <f t="shared" si="307"/>
        <v>0</v>
      </c>
    </row>
    <row r="1773" spans="1:11" ht="12.75" customHeight="1">
      <c r="A1773" s="61" t="str">
        <f>"         "&amp;Labels!B71</f>
        <v xml:space="preserve">         Customer 3</v>
      </c>
      <c r="B1773" s="76">
        <f t="shared" si="308"/>
        <v>0</v>
      </c>
      <c r="C1773" s="76">
        <f t="shared" si="308"/>
        <v>0</v>
      </c>
      <c r="D1773" s="76">
        <f t="shared" si="308"/>
        <v>0</v>
      </c>
      <c r="E1773" s="76">
        <f t="shared" si="308"/>
        <v>0</v>
      </c>
      <c r="F1773" s="43">
        <f t="shared" si="306"/>
        <v>0</v>
      </c>
      <c r="G1773" s="76">
        <f t="shared" si="309"/>
        <v>0</v>
      </c>
      <c r="H1773" s="76">
        <f t="shared" si="309"/>
        <v>0</v>
      </c>
      <c r="I1773" s="76">
        <f t="shared" si="309"/>
        <v>0</v>
      </c>
      <c r="J1773" s="76">
        <f t="shared" si="309"/>
        <v>0</v>
      </c>
      <c r="K1773" s="43">
        <f t="shared" si="307"/>
        <v>0</v>
      </c>
    </row>
    <row r="1774" spans="1:11" ht="12.75" customHeight="1">
      <c r="A1774" s="61" t="str">
        <f>"         "&amp;Labels!B72</f>
        <v xml:space="preserve">         Customer 4</v>
      </c>
      <c r="B1774" s="76">
        <f t="shared" si="308"/>
        <v>0</v>
      </c>
      <c r="C1774" s="76">
        <f t="shared" si="308"/>
        <v>0</v>
      </c>
      <c r="D1774" s="76">
        <f t="shared" si="308"/>
        <v>0</v>
      </c>
      <c r="E1774" s="76">
        <f t="shared" si="308"/>
        <v>0</v>
      </c>
      <c r="F1774" s="43">
        <f t="shared" si="306"/>
        <v>0</v>
      </c>
      <c r="G1774" s="76">
        <f t="shared" si="309"/>
        <v>0</v>
      </c>
      <c r="H1774" s="76">
        <f t="shared" si="309"/>
        <v>0</v>
      </c>
      <c r="I1774" s="76">
        <f t="shared" si="309"/>
        <v>0</v>
      </c>
      <c r="J1774" s="76">
        <f t="shared" si="309"/>
        <v>0</v>
      </c>
      <c r="K1774" s="43">
        <f t="shared" si="307"/>
        <v>0</v>
      </c>
    </row>
    <row r="1775" spans="1:11" ht="12.75" customHeight="1">
      <c r="A1775" s="61" t="str">
        <f>"         "&amp;Labels!B73</f>
        <v xml:space="preserve">         Customer 5</v>
      </c>
      <c r="B1775" s="76">
        <f t="shared" si="308"/>
        <v>0</v>
      </c>
      <c r="C1775" s="76">
        <f t="shared" si="308"/>
        <v>0</v>
      </c>
      <c r="D1775" s="76">
        <f t="shared" si="308"/>
        <v>0</v>
      </c>
      <c r="E1775" s="76">
        <f t="shared" si="308"/>
        <v>0</v>
      </c>
      <c r="F1775" s="43">
        <f t="shared" si="306"/>
        <v>0</v>
      </c>
      <c r="G1775" s="76">
        <f t="shared" si="309"/>
        <v>0</v>
      </c>
      <c r="H1775" s="76">
        <f t="shared" si="309"/>
        <v>0</v>
      </c>
      <c r="I1775" s="76">
        <f t="shared" si="309"/>
        <v>0</v>
      </c>
      <c r="J1775" s="76">
        <f t="shared" si="309"/>
        <v>0</v>
      </c>
      <c r="K1775" s="43">
        <f t="shared" si="307"/>
        <v>0</v>
      </c>
    </row>
    <row r="1776" spans="1:11" ht="12.75" customHeight="1">
      <c r="A1776" s="61" t="str">
        <f>"         "&amp;Labels!B74</f>
        <v xml:space="preserve">         Customer 6</v>
      </c>
      <c r="B1776" s="76">
        <f t="shared" si="308"/>
        <v>0</v>
      </c>
      <c r="C1776" s="76">
        <f t="shared" si="308"/>
        <v>0</v>
      </c>
      <c r="D1776" s="76">
        <f t="shared" si="308"/>
        <v>0</v>
      </c>
      <c r="E1776" s="76">
        <f t="shared" si="308"/>
        <v>0</v>
      </c>
      <c r="F1776" s="43">
        <f t="shared" si="306"/>
        <v>0</v>
      </c>
      <c r="G1776" s="76">
        <f t="shared" si="309"/>
        <v>0</v>
      </c>
      <c r="H1776" s="76">
        <f t="shared" si="309"/>
        <v>0</v>
      </c>
      <c r="I1776" s="76">
        <f t="shared" si="309"/>
        <v>0</v>
      </c>
      <c r="J1776" s="76">
        <f t="shared" si="309"/>
        <v>0</v>
      </c>
      <c r="K1776" s="43">
        <f t="shared" si="307"/>
        <v>0</v>
      </c>
    </row>
    <row r="1777" spans="1:11" ht="12.75" customHeight="1">
      <c r="A1777" s="61" t="str">
        <f>"         "&amp;Labels!B75</f>
        <v xml:space="preserve">         Customer 7</v>
      </c>
      <c r="B1777" s="76">
        <f t="shared" si="308"/>
        <v>0</v>
      </c>
      <c r="C1777" s="76">
        <f t="shared" si="308"/>
        <v>0</v>
      </c>
      <c r="D1777" s="76">
        <f t="shared" si="308"/>
        <v>0</v>
      </c>
      <c r="E1777" s="76">
        <f t="shared" si="308"/>
        <v>0</v>
      </c>
      <c r="F1777" s="43">
        <f t="shared" si="306"/>
        <v>0</v>
      </c>
      <c r="G1777" s="76">
        <f t="shared" si="309"/>
        <v>0</v>
      </c>
      <c r="H1777" s="76">
        <f t="shared" si="309"/>
        <v>0</v>
      </c>
      <c r="I1777" s="76">
        <f t="shared" si="309"/>
        <v>0</v>
      </c>
      <c r="J1777" s="76">
        <f t="shared" si="309"/>
        <v>0</v>
      </c>
      <c r="K1777" s="43">
        <f t="shared" si="307"/>
        <v>0</v>
      </c>
    </row>
    <row r="1778" spans="1:11" ht="12.75" customHeight="1">
      <c r="A1778" s="61" t="str">
        <f>"         "&amp;Labels!B76</f>
        <v xml:space="preserve">         Customer 8</v>
      </c>
      <c r="B1778" s="76">
        <f t="shared" si="308"/>
        <v>0</v>
      </c>
      <c r="C1778" s="76">
        <f t="shared" si="308"/>
        <v>0</v>
      </c>
      <c r="D1778" s="76">
        <f t="shared" si="308"/>
        <v>0</v>
      </c>
      <c r="E1778" s="76">
        <f t="shared" si="308"/>
        <v>0</v>
      </c>
      <c r="F1778" s="43">
        <f t="shared" si="306"/>
        <v>0</v>
      </c>
      <c r="G1778" s="76">
        <f t="shared" si="309"/>
        <v>0</v>
      </c>
      <c r="H1778" s="76">
        <f t="shared" si="309"/>
        <v>0</v>
      </c>
      <c r="I1778" s="76">
        <f t="shared" si="309"/>
        <v>0</v>
      </c>
      <c r="J1778" s="76">
        <f t="shared" si="309"/>
        <v>0</v>
      </c>
      <c r="K1778" s="43">
        <f t="shared" si="307"/>
        <v>0</v>
      </c>
    </row>
    <row r="1779" spans="1:11" ht="12.75" customHeight="1">
      <c r="A1779" s="61" t="str">
        <f>"         "&amp;Labels!B77</f>
        <v xml:space="preserve">         Customer 9</v>
      </c>
      <c r="B1779" s="76">
        <f t="shared" si="308"/>
        <v>0</v>
      </c>
      <c r="C1779" s="76">
        <f t="shared" si="308"/>
        <v>0</v>
      </c>
      <c r="D1779" s="76">
        <f t="shared" si="308"/>
        <v>0</v>
      </c>
      <c r="E1779" s="76">
        <f t="shared" si="308"/>
        <v>0</v>
      </c>
      <c r="F1779" s="43">
        <f t="shared" si="306"/>
        <v>0</v>
      </c>
      <c r="G1779" s="76">
        <f t="shared" si="309"/>
        <v>0</v>
      </c>
      <c r="H1779" s="76">
        <f t="shared" si="309"/>
        <v>0</v>
      </c>
      <c r="I1779" s="76">
        <f t="shared" si="309"/>
        <v>0</v>
      </c>
      <c r="J1779" s="76">
        <f t="shared" si="309"/>
        <v>0</v>
      </c>
      <c r="K1779" s="43">
        <f t="shared" si="307"/>
        <v>0</v>
      </c>
    </row>
    <row r="1780" spans="1:11" ht="12.75" customHeight="1">
      <c r="A1780" s="61" t="str">
        <f>"         "&amp;Labels!B78</f>
        <v xml:space="preserve">         Customer 10</v>
      </c>
      <c r="B1780" s="76">
        <f t="shared" si="308"/>
        <v>0</v>
      </c>
      <c r="C1780" s="76">
        <f t="shared" si="308"/>
        <v>0</v>
      </c>
      <c r="D1780" s="76">
        <f t="shared" si="308"/>
        <v>0</v>
      </c>
      <c r="E1780" s="76">
        <f t="shared" si="308"/>
        <v>0</v>
      </c>
      <c r="F1780" s="43">
        <f t="shared" si="306"/>
        <v>0</v>
      </c>
      <c r="G1780" s="76">
        <f t="shared" si="309"/>
        <v>0</v>
      </c>
      <c r="H1780" s="76">
        <f t="shared" si="309"/>
        <v>0</v>
      </c>
      <c r="I1780" s="76">
        <f t="shared" si="309"/>
        <v>0</v>
      </c>
      <c r="J1780" s="76">
        <f t="shared" si="309"/>
        <v>0</v>
      </c>
      <c r="K1780" s="43">
        <f t="shared" si="307"/>
        <v>0</v>
      </c>
    </row>
    <row r="1781" spans="1:11" ht="12.75" customHeight="1">
      <c r="A1781" s="61" t="str">
        <f>"         "&amp;Labels!C68</f>
        <v xml:space="preserve">         Total</v>
      </c>
      <c r="B1781" s="84">
        <f>B1770</f>
        <v>0</v>
      </c>
      <c r="C1781" s="84">
        <f>C1770</f>
        <v>0</v>
      </c>
      <c r="D1781" s="84">
        <f>D1770</f>
        <v>0</v>
      </c>
      <c r="E1781" s="84">
        <f>E1770</f>
        <v>0</v>
      </c>
      <c r="F1781" s="43">
        <f>SUM(B1770:E1770)</f>
        <v>0</v>
      </c>
      <c r="G1781" s="84">
        <f>G1770</f>
        <v>0</v>
      </c>
      <c r="H1781" s="84">
        <f>H1770</f>
        <v>0</v>
      </c>
      <c r="I1781" s="84">
        <f>I1770</f>
        <v>0</v>
      </c>
      <c r="J1781" s="84">
        <f>J1770</f>
        <v>0</v>
      </c>
      <c r="K1781" s="43">
        <f>SUM(G1770:J1770)</f>
        <v>0</v>
      </c>
    </row>
    <row r="1782" spans="1:11" ht="12.75" customHeight="1">
      <c r="A1782" s="63" t="str">
        <f>"   "&amp;Labels!C80</f>
        <v xml:space="preserve">   Total</v>
      </c>
      <c r="B1782" s="77">
        <f>SUM(B1661,B1770)</f>
        <v>0</v>
      </c>
      <c r="C1782" s="77">
        <f>SUM(C1661,C1770)</f>
        <v>0</v>
      </c>
      <c r="D1782" s="77">
        <f>SUM(D1661,D1770)</f>
        <v>0</v>
      </c>
      <c r="E1782" s="77">
        <f>SUM(E1661,E1770)</f>
        <v>0</v>
      </c>
      <c r="F1782" s="43">
        <f>SUM(B1782:E1782)</f>
        <v>0</v>
      </c>
      <c r="G1782" s="77">
        <f>SUM(G1661,G1770)</f>
        <v>0</v>
      </c>
      <c r="H1782" s="77">
        <f>SUM(H1661,H1770)</f>
        <v>0</v>
      </c>
      <c r="I1782" s="77">
        <f>SUM(I1661,I1770)</f>
        <v>0</v>
      </c>
      <c r="J1782" s="77">
        <f>SUM(J1661,J1770)</f>
        <v>0</v>
      </c>
      <c r="K1782" s="43">
        <f>SUM(G1782:J1782)</f>
        <v>0</v>
      </c>
    </row>
    <row r="1783" spans="1:11" ht="12.75" customHeight="1">
      <c r="A1783" s="61" t="str">
        <f>"      "&amp;Labels!B85</f>
        <v xml:space="preserve">      Q 1</v>
      </c>
      <c r="B1783" s="84"/>
      <c r="C1783" s="84"/>
      <c r="D1783" s="84"/>
      <c r="E1783" s="84"/>
      <c r="F1783" s="43"/>
      <c r="G1783" s="84"/>
      <c r="H1783" s="84"/>
      <c r="I1783" s="84"/>
      <c r="J1783" s="84"/>
      <c r="K1783" s="43"/>
    </row>
    <row r="1784" spans="1:11" ht="12.75" customHeight="1">
      <c r="A1784" s="61" t="str">
        <f>"         "&amp;Labels!B69</f>
        <v xml:space="preserve">         Customer 1</v>
      </c>
      <c r="B1784" s="76">
        <f t="shared" ref="B1784:E1794" si="310">SUM(B1566,B1675)</f>
        <v>0</v>
      </c>
      <c r="C1784" s="76">
        <f t="shared" si="310"/>
        <v>0</v>
      </c>
      <c r="D1784" s="76">
        <f t="shared" si="310"/>
        <v>0</v>
      </c>
      <c r="E1784" s="76">
        <f t="shared" si="310"/>
        <v>0</v>
      </c>
      <c r="F1784" s="43">
        <f t="shared" ref="F1784:F1794" si="311">SUM(B1784:E1784)</f>
        <v>0</v>
      </c>
      <c r="G1784" s="76">
        <f t="shared" ref="G1784:J1794" si="312">SUM(G1566,G1675)</f>
        <v>0</v>
      </c>
      <c r="H1784" s="76">
        <f t="shared" si="312"/>
        <v>0</v>
      </c>
      <c r="I1784" s="76">
        <f t="shared" si="312"/>
        <v>0</v>
      </c>
      <c r="J1784" s="76">
        <f t="shared" si="312"/>
        <v>0</v>
      </c>
      <c r="K1784" s="43">
        <f t="shared" ref="K1784:K1794" si="313">SUM(G1784:J1784)</f>
        <v>0</v>
      </c>
    </row>
    <row r="1785" spans="1:11" ht="12.75" customHeight="1">
      <c r="A1785" s="61" t="str">
        <f>"         "&amp;Labels!B70</f>
        <v xml:space="preserve">         Customer 2</v>
      </c>
      <c r="B1785" s="76">
        <f t="shared" si="310"/>
        <v>0</v>
      </c>
      <c r="C1785" s="76">
        <f t="shared" si="310"/>
        <v>0</v>
      </c>
      <c r="D1785" s="76">
        <f t="shared" si="310"/>
        <v>0</v>
      </c>
      <c r="E1785" s="76">
        <f t="shared" si="310"/>
        <v>0</v>
      </c>
      <c r="F1785" s="43">
        <f t="shared" si="311"/>
        <v>0</v>
      </c>
      <c r="G1785" s="76">
        <f t="shared" si="312"/>
        <v>0</v>
      </c>
      <c r="H1785" s="76">
        <f t="shared" si="312"/>
        <v>0</v>
      </c>
      <c r="I1785" s="76">
        <f t="shared" si="312"/>
        <v>0</v>
      </c>
      <c r="J1785" s="76">
        <f t="shared" si="312"/>
        <v>0</v>
      </c>
      <c r="K1785" s="43">
        <f t="shared" si="313"/>
        <v>0</v>
      </c>
    </row>
    <row r="1786" spans="1:11" ht="12.75" customHeight="1">
      <c r="A1786" s="61" t="str">
        <f>"         "&amp;Labels!B71</f>
        <v xml:space="preserve">         Customer 3</v>
      </c>
      <c r="B1786" s="76">
        <f t="shared" si="310"/>
        <v>0</v>
      </c>
      <c r="C1786" s="76">
        <f t="shared" si="310"/>
        <v>0</v>
      </c>
      <c r="D1786" s="76">
        <f t="shared" si="310"/>
        <v>0</v>
      </c>
      <c r="E1786" s="76">
        <f t="shared" si="310"/>
        <v>0</v>
      </c>
      <c r="F1786" s="43">
        <f t="shared" si="311"/>
        <v>0</v>
      </c>
      <c r="G1786" s="76">
        <f t="shared" si="312"/>
        <v>0</v>
      </c>
      <c r="H1786" s="76">
        <f t="shared" si="312"/>
        <v>0</v>
      </c>
      <c r="I1786" s="76">
        <f t="shared" si="312"/>
        <v>0</v>
      </c>
      <c r="J1786" s="76">
        <f t="shared" si="312"/>
        <v>0</v>
      </c>
      <c r="K1786" s="43">
        <f t="shared" si="313"/>
        <v>0</v>
      </c>
    </row>
    <row r="1787" spans="1:11" ht="12.75" customHeight="1">
      <c r="A1787" s="61" t="str">
        <f>"         "&amp;Labels!B72</f>
        <v xml:space="preserve">         Customer 4</v>
      </c>
      <c r="B1787" s="76">
        <f t="shared" si="310"/>
        <v>0</v>
      </c>
      <c r="C1787" s="76">
        <f t="shared" si="310"/>
        <v>0</v>
      </c>
      <c r="D1787" s="76">
        <f t="shared" si="310"/>
        <v>0</v>
      </c>
      <c r="E1787" s="76">
        <f t="shared" si="310"/>
        <v>0</v>
      </c>
      <c r="F1787" s="43">
        <f t="shared" si="311"/>
        <v>0</v>
      </c>
      <c r="G1787" s="76">
        <f t="shared" si="312"/>
        <v>0</v>
      </c>
      <c r="H1787" s="76">
        <f t="shared" si="312"/>
        <v>0</v>
      </c>
      <c r="I1787" s="76">
        <f t="shared" si="312"/>
        <v>0</v>
      </c>
      <c r="J1787" s="76">
        <f t="shared" si="312"/>
        <v>0</v>
      </c>
      <c r="K1787" s="43">
        <f t="shared" si="313"/>
        <v>0</v>
      </c>
    </row>
    <row r="1788" spans="1:11" ht="12.75" customHeight="1">
      <c r="A1788" s="61" t="str">
        <f>"         "&amp;Labels!B73</f>
        <v xml:space="preserve">         Customer 5</v>
      </c>
      <c r="B1788" s="76">
        <f t="shared" si="310"/>
        <v>0</v>
      </c>
      <c r="C1788" s="76">
        <f t="shared" si="310"/>
        <v>0</v>
      </c>
      <c r="D1788" s="76">
        <f t="shared" si="310"/>
        <v>0</v>
      </c>
      <c r="E1788" s="76">
        <f t="shared" si="310"/>
        <v>0</v>
      </c>
      <c r="F1788" s="43">
        <f t="shared" si="311"/>
        <v>0</v>
      </c>
      <c r="G1788" s="76">
        <f t="shared" si="312"/>
        <v>0</v>
      </c>
      <c r="H1788" s="76">
        <f t="shared" si="312"/>
        <v>0</v>
      </c>
      <c r="I1788" s="76">
        <f t="shared" si="312"/>
        <v>0</v>
      </c>
      <c r="J1788" s="76">
        <f t="shared" si="312"/>
        <v>0</v>
      </c>
      <c r="K1788" s="43">
        <f t="shared" si="313"/>
        <v>0</v>
      </c>
    </row>
    <row r="1789" spans="1:11" ht="12.75" customHeight="1">
      <c r="A1789" s="61" t="str">
        <f>"         "&amp;Labels!B74</f>
        <v xml:space="preserve">         Customer 6</v>
      </c>
      <c r="B1789" s="76">
        <f t="shared" si="310"/>
        <v>0</v>
      </c>
      <c r="C1789" s="76">
        <f t="shared" si="310"/>
        <v>0</v>
      </c>
      <c r="D1789" s="76">
        <f t="shared" si="310"/>
        <v>0</v>
      </c>
      <c r="E1789" s="76">
        <f t="shared" si="310"/>
        <v>0</v>
      </c>
      <c r="F1789" s="43">
        <f t="shared" si="311"/>
        <v>0</v>
      </c>
      <c r="G1789" s="76">
        <f t="shared" si="312"/>
        <v>0</v>
      </c>
      <c r="H1789" s="76">
        <f t="shared" si="312"/>
        <v>0</v>
      </c>
      <c r="I1789" s="76">
        <f t="shared" si="312"/>
        <v>0</v>
      </c>
      <c r="J1789" s="76">
        <f t="shared" si="312"/>
        <v>0</v>
      </c>
      <c r="K1789" s="43">
        <f t="shared" si="313"/>
        <v>0</v>
      </c>
    </row>
    <row r="1790" spans="1:11" ht="12.75" customHeight="1">
      <c r="A1790" s="61" t="str">
        <f>"         "&amp;Labels!B75</f>
        <v xml:space="preserve">         Customer 7</v>
      </c>
      <c r="B1790" s="76">
        <f t="shared" si="310"/>
        <v>0</v>
      </c>
      <c r="C1790" s="76">
        <f t="shared" si="310"/>
        <v>0</v>
      </c>
      <c r="D1790" s="76">
        <f t="shared" si="310"/>
        <v>0</v>
      </c>
      <c r="E1790" s="76">
        <f t="shared" si="310"/>
        <v>0</v>
      </c>
      <c r="F1790" s="43">
        <f t="shared" si="311"/>
        <v>0</v>
      </c>
      <c r="G1790" s="76">
        <f t="shared" si="312"/>
        <v>0</v>
      </c>
      <c r="H1790" s="76">
        <f t="shared" si="312"/>
        <v>0</v>
      </c>
      <c r="I1790" s="76">
        <f t="shared" si="312"/>
        <v>0</v>
      </c>
      <c r="J1790" s="76">
        <f t="shared" si="312"/>
        <v>0</v>
      </c>
      <c r="K1790" s="43">
        <f t="shared" si="313"/>
        <v>0</v>
      </c>
    </row>
    <row r="1791" spans="1:11" ht="12.75" customHeight="1">
      <c r="A1791" s="61" t="str">
        <f>"         "&amp;Labels!B76</f>
        <v xml:space="preserve">         Customer 8</v>
      </c>
      <c r="B1791" s="76">
        <f t="shared" si="310"/>
        <v>0</v>
      </c>
      <c r="C1791" s="76">
        <f t="shared" si="310"/>
        <v>0</v>
      </c>
      <c r="D1791" s="76">
        <f t="shared" si="310"/>
        <v>0</v>
      </c>
      <c r="E1791" s="76">
        <f t="shared" si="310"/>
        <v>0</v>
      </c>
      <c r="F1791" s="43">
        <f t="shared" si="311"/>
        <v>0</v>
      </c>
      <c r="G1791" s="76">
        <f t="shared" si="312"/>
        <v>0</v>
      </c>
      <c r="H1791" s="76">
        <f t="shared" si="312"/>
        <v>0</v>
      </c>
      <c r="I1791" s="76">
        <f t="shared" si="312"/>
        <v>0</v>
      </c>
      <c r="J1791" s="76">
        <f t="shared" si="312"/>
        <v>0</v>
      </c>
      <c r="K1791" s="43">
        <f t="shared" si="313"/>
        <v>0</v>
      </c>
    </row>
    <row r="1792" spans="1:11" ht="12.75" customHeight="1">
      <c r="A1792" s="61" t="str">
        <f>"         "&amp;Labels!B77</f>
        <v xml:space="preserve">         Customer 9</v>
      </c>
      <c r="B1792" s="76">
        <f t="shared" si="310"/>
        <v>0</v>
      </c>
      <c r="C1792" s="76">
        <f t="shared" si="310"/>
        <v>0</v>
      </c>
      <c r="D1792" s="76">
        <f t="shared" si="310"/>
        <v>0</v>
      </c>
      <c r="E1792" s="76">
        <f t="shared" si="310"/>
        <v>0</v>
      </c>
      <c r="F1792" s="43">
        <f t="shared" si="311"/>
        <v>0</v>
      </c>
      <c r="G1792" s="76">
        <f t="shared" si="312"/>
        <v>0</v>
      </c>
      <c r="H1792" s="76">
        <f t="shared" si="312"/>
        <v>0</v>
      </c>
      <c r="I1792" s="76">
        <f t="shared" si="312"/>
        <v>0</v>
      </c>
      <c r="J1792" s="76">
        <f t="shared" si="312"/>
        <v>0</v>
      </c>
      <c r="K1792" s="43">
        <f t="shared" si="313"/>
        <v>0</v>
      </c>
    </row>
    <row r="1793" spans="1:11" ht="12.75" customHeight="1">
      <c r="A1793" s="61" t="str">
        <f>"         "&amp;Labels!B78</f>
        <v xml:space="preserve">         Customer 10</v>
      </c>
      <c r="B1793" s="76">
        <f t="shared" si="310"/>
        <v>0</v>
      </c>
      <c r="C1793" s="76">
        <f t="shared" si="310"/>
        <v>0</v>
      </c>
      <c r="D1793" s="76">
        <f t="shared" si="310"/>
        <v>0</v>
      </c>
      <c r="E1793" s="76">
        <f t="shared" si="310"/>
        <v>0</v>
      </c>
      <c r="F1793" s="43">
        <f t="shared" si="311"/>
        <v>0</v>
      </c>
      <c r="G1793" s="76">
        <f t="shared" si="312"/>
        <v>0</v>
      </c>
      <c r="H1793" s="76">
        <f t="shared" si="312"/>
        <v>0</v>
      </c>
      <c r="I1793" s="76">
        <f t="shared" si="312"/>
        <v>0</v>
      </c>
      <c r="J1793" s="76">
        <f t="shared" si="312"/>
        <v>0</v>
      </c>
      <c r="K1793" s="43">
        <f t="shared" si="313"/>
        <v>0</v>
      </c>
    </row>
    <row r="1794" spans="1:11" ht="12.75" customHeight="1">
      <c r="A1794" s="61" t="str">
        <f>"         "&amp;Labels!C68</f>
        <v xml:space="preserve">         Total</v>
      </c>
      <c r="B1794" s="84">
        <f t="shared" si="310"/>
        <v>0</v>
      </c>
      <c r="C1794" s="84">
        <f t="shared" si="310"/>
        <v>0</v>
      </c>
      <c r="D1794" s="84">
        <f t="shared" si="310"/>
        <v>0</v>
      </c>
      <c r="E1794" s="84">
        <f t="shared" si="310"/>
        <v>0</v>
      </c>
      <c r="F1794" s="43">
        <f t="shared" si="311"/>
        <v>0</v>
      </c>
      <c r="G1794" s="84">
        <f t="shared" si="312"/>
        <v>0</v>
      </c>
      <c r="H1794" s="84">
        <f t="shared" si="312"/>
        <v>0</v>
      </c>
      <c r="I1794" s="84">
        <f t="shared" si="312"/>
        <v>0</v>
      </c>
      <c r="J1794" s="84">
        <f t="shared" si="312"/>
        <v>0</v>
      </c>
      <c r="K1794" s="43">
        <f t="shared" si="313"/>
        <v>0</v>
      </c>
    </row>
    <row r="1795" spans="1:11" ht="12.75" customHeight="1">
      <c r="A1795" s="61" t="str">
        <f>"      "&amp;Labels!B86</f>
        <v xml:space="preserve">      Q 2</v>
      </c>
      <c r="B1795" s="84"/>
      <c r="C1795" s="84"/>
      <c r="D1795" s="84"/>
      <c r="E1795" s="84"/>
      <c r="F1795" s="43"/>
      <c r="G1795" s="84"/>
      <c r="H1795" s="84"/>
      <c r="I1795" s="84"/>
      <c r="J1795" s="84"/>
      <c r="K1795" s="43"/>
    </row>
    <row r="1796" spans="1:11" ht="12.75" customHeight="1">
      <c r="A1796" s="61" t="str">
        <f>"         "&amp;Labels!B69</f>
        <v xml:space="preserve">         Customer 1</v>
      </c>
      <c r="B1796" s="76">
        <f t="shared" ref="B1796:E1806" si="314">SUM(B1578,B1687)</f>
        <v>0</v>
      </c>
      <c r="C1796" s="76">
        <f t="shared" si="314"/>
        <v>0</v>
      </c>
      <c r="D1796" s="76">
        <f t="shared" si="314"/>
        <v>0</v>
      </c>
      <c r="E1796" s="76">
        <f t="shared" si="314"/>
        <v>0</v>
      </c>
      <c r="F1796" s="43">
        <f t="shared" ref="F1796:F1806" si="315">SUM(B1796:E1796)</f>
        <v>0</v>
      </c>
      <c r="G1796" s="76">
        <f t="shared" ref="G1796:J1806" si="316">SUM(G1578,G1687)</f>
        <v>0</v>
      </c>
      <c r="H1796" s="76">
        <f t="shared" si="316"/>
        <v>0</v>
      </c>
      <c r="I1796" s="76">
        <f t="shared" si="316"/>
        <v>0</v>
      </c>
      <c r="J1796" s="76">
        <f t="shared" si="316"/>
        <v>0</v>
      </c>
      <c r="K1796" s="43">
        <f t="shared" ref="K1796:K1806" si="317">SUM(G1796:J1796)</f>
        <v>0</v>
      </c>
    </row>
    <row r="1797" spans="1:11" ht="12.75" customHeight="1">
      <c r="A1797" s="61" t="str">
        <f>"         "&amp;Labels!B70</f>
        <v xml:space="preserve">         Customer 2</v>
      </c>
      <c r="B1797" s="76">
        <f t="shared" si="314"/>
        <v>0</v>
      </c>
      <c r="C1797" s="76">
        <f t="shared" si="314"/>
        <v>0</v>
      </c>
      <c r="D1797" s="76">
        <f t="shared" si="314"/>
        <v>0</v>
      </c>
      <c r="E1797" s="76">
        <f t="shared" si="314"/>
        <v>0</v>
      </c>
      <c r="F1797" s="43">
        <f t="shared" si="315"/>
        <v>0</v>
      </c>
      <c r="G1797" s="76">
        <f t="shared" si="316"/>
        <v>0</v>
      </c>
      <c r="H1797" s="76">
        <f t="shared" si="316"/>
        <v>0</v>
      </c>
      <c r="I1797" s="76">
        <f t="shared" si="316"/>
        <v>0</v>
      </c>
      <c r="J1797" s="76">
        <f t="shared" si="316"/>
        <v>0</v>
      </c>
      <c r="K1797" s="43">
        <f t="shared" si="317"/>
        <v>0</v>
      </c>
    </row>
    <row r="1798" spans="1:11" ht="12.75" customHeight="1">
      <c r="A1798" s="61" t="str">
        <f>"         "&amp;Labels!B71</f>
        <v xml:space="preserve">         Customer 3</v>
      </c>
      <c r="B1798" s="76">
        <f t="shared" si="314"/>
        <v>0</v>
      </c>
      <c r="C1798" s="76">
        <f t="shared" si="314"/>
        <v>0</v>
      </c>
      <c r="D1798" s="76">
        <f t="shared" si="314"/>
        <v>0</v>
      </c>
      <c r="E1798" s="76">
        <f t="shared" si="314"/>
        <v>0</v>
      </c>
      <c r="F1798" s="43">
        <f t="shared" si="315"/>
        <v>0</v>
      </c>
      <c r="G1798" s="76">
        <f t="shared" si="316"/>
        <v>0</v>
      </c>
      <c r="H1798" s="76">
        <f t="shared" si="316"/>
        <v>0</v>
      </c>
      <c r="I1798" s="76">
        <f t="shared" si="316"/>
        <v>0</v>
      </c>
      <c r="J1798" s="76">
        <f t="shared" si="316"/>
        <v>0</v>
      </c>
      <c r="K1798" s="43">
        <f t="shared" si="317"/>
        <v>0</v>
      </c>
    </row>
    <row r="1799" spans="1:11" ht="12.75" customHeight="1">
      <c r="A1799" s="61" t="str">
        <f>"         "&amp;Labels!B72</f>
        <v xml:space="preserve">         Customer 4</v>
      </c>
      <c r="B1799" s="76">
        <f t="shared" si="314"/>
        <v>0</v>
      </c>
      <c r="C1799" s="76">
        <f t="shared" si="314"/>
        <v>0</v>
      </c>
      <c r="D1799" s="76">
        <f t="shared" si="314"/>
        <v>0</v>
      </c>
      <c r="E1799" s="76">
        <f t="shared" si="314"/>
        <v>0</v>
      </c>
      <c r="F1799" s="43">
        <f t="shared" si="315"/>
        <v>0</v>
      </c>
      <c r="G1799" s="76">
        <f t="shared" si="316"/>
        <v>0</v>
      </c>
      <c r="H1799" s="76">
        <f t="shared" si="316"/>
        <v>0</v>
      </c>
      <c r="I1799" s="76">
        <f t="shared" si="316"/>
        <v>0</v>
      </c>
      <c r="J1799" s="76">
        <f t="shared" si="316"/>
        <v>0</v>
      </c>
      <c r="K1799" s="43">
        <f t="shared" si="317"/>
        <v>0</v>
      </c>
    </row>
    <row r="1800" spans="1:11" ht="12.75" customHeight="1">
      <c r="A1800" s="61" t="str">
        <f>"         "&amp;Labels!B73</f>
        <v xml:space="preserve">         Customer 5</v>
      </c>
      <c r="B1800" s="76">
        <f t="shared" si="314"/>
        <v>0</v>
      </c>
      <c r="C1800" s="76">
        <f t="shared" si="314"/>
        <v>0</v>
      </c>
      <c r="D1800" s="76">
        <f t="shared" si="314"/>
        <v>0</v>
      </c>
      <c r="E1800" s="76">
        <f t="shared" si="314"/>
        <v>0</v>
      </c>
      <c r="F1800" s="43">
        <f t="shared" si="315"/>
        <v>0</v>
      </c>
      <c r="G1800" s="76">
        <f t="shared" si="316"/>
        <v>0</v>
      </c>
      <c r="H1800" s="76">
        <f t="shared" si="316"/>
        <v>0</v>
      </c>
      <c r="I1800" s="76">
        <f t="shared" si="316"/>
        <v>0</v>
      </c>
      <c r="J1800" s="76">
        <f t="shared" si="316"/>
        <v>0</v>
      </c>
      <c r="K1800" s="43">
        <f t="shared" si="317"/>
        <v>0</v>
      </c>
    </row>
    <row r="1801" spans="1:11" ht="12.75" customHeight="1">
      <c r="A1801" s="61" t="str">
        <f>"         "&amp;Labels!B74</f>
        <v xml:space="preserve">         Customer 6</v>
      </c>
      <c r="B1801" s="76">
        <f t="shared" si="314"/>
        <v>0</v>
      </c>
      <c r="C1801" s="76">
        <f t="shared" si="314"/>
        <v>0</v>
      </c>
      <c r="D1801" s="76">
        <f t="shared" si="314"/>
        <v>0</v>
      </c>
      <c r="E1801" s="76">
        <f t="shared" si="314"/>
        <v>0</v>
      </c>
      <c r="F1801" s="43">
        <f t="shared" si="315"/>
        <v>0</v>
      </c>
      <c r="G1801" s="76">
        <f t="shared" si="316"/>
        <v>0</v>
      </c>
      <c r="H1801" s="76">
        <f t="shared" si="316"/>
        <v>0</v>
      </c>
      <c r="I1801" s="76">
        <f t="shared" si="316"/>
        <v>0</v>
      </c>
      <c r="J1801" s="76">
        <f t="shared" si="316"/>
        <v>0</v>
      </c>
      <c r="K1801" s="43">
        <f t="shared" si="317"/>
        <v>0</v>
      </c>
    </row>
    <row r="1802" spans="1:11" ht="12.75" customHeight="1">
      <c r="A1802" s="61" t="str">
        <f>"         "&amp;Labels!B75</f>
        <v xml:space="preserve">         Customer 7</v>
      </c>
      <c r="B1802" s="76">
        <f t="shared" si="314"/>
        <v>0</v>
      </c>
      <c r="C1802" s="76">
        <f t="shared" si="314"/>
        <v>0</v>
      </c>
      <c r="D1802" s="76">
        <f t="shared" si="314"/>
        <v>0</v>
      </c>
      <c r="E1802" s="76">
        <f t="shared" si="314"/>
        <v>0</v>
      </c>
      <c r="F1802" s="43">
        <f t="shared" si="315"/>
        <v>0</v>
      </c>
      <c r="G1802" s="76">
        <f t="shared" si="316"/>
        <v>0</v>
      </c>
      <c r="H1802" s="76">
        <f t="shared" si="316"/>
        <v>0</v>
      </c>
      <c r="I1802" s="76">
        <f t="shared" si="316"/>
        <v>0</v>
      </c>
      <c r="J1802" s="76">
        <f t="shared" si="316"/>
        <v>0</v>
      </c>
      <c r="K1802" s="43">
        <f t="shared" si="317"/>
        <v>0</v>
      </c>
    </row>
    <row r="1803" spans="1:11" ht="12.75" customHeight="1">
      <c r="A1803" s="61" t="str">
        <f>"         "&amp;Labels!B76</f>
        <v xml:space="preserve">         Customer 8</v>
      </c>
      <c r="B1803" s="76">
        <f t="shared" si="314"/>
        <v>0</v>
      </c>
      <c r="C1803" s="76">
        <f t="shared" si="314"/>
        <v>0</v>
      </c>
      <c r="D1803" s="76">
        <f t="shared" si="314"/>
        <v>0</v>
      </c>
      <c r="E1803" s="76">
        <f t="shared" si="314"/>
        <v>0</v>
      </c>
      <c r="F1803" s="43">
        <f t="shared" si="315"/>
        <v>0</v>
      </c>
      <c r="G1803" s="76">
        <f t="shared" si="316"/>
        <v>0</v>
      </c>
      <c r="H1803" s="76">
        <f t="shared" si="316"/>
        <v>0</v>
      </c>
      <c r="I1803" s="76">
        <f t="shared" si="316"/>
        <v>0</v>
      </c>
      <c r="J1803" s="76">
        <f t="shared" si="316"/>
        <v>0</v>
      </c>
      <c r="K1803" s="43">
        <f t="shared" si="317"/>
        <v>0</v>
      </c>
    </row>
    <row r="1804" spans="1:11" ht="12.75" customHeight="1">
      <c r="A1804" s="61" t="str">
        <f>"         "&amp;Labels!B77</f>
        <v xml:space="preserve">         Customer 9</v>
      </c>
      <c r="B1804" s="76">
        <f t="shared" si="314"/>
        <v>0</v>
      </c>
      <c r="C1804" s="76">
        <f t="shared" si="314"/>
        <v>0</v>
      </c>
      <c r="D1804" s="76">
        <f t="shared" si="314"/>
        <v>0</v>
      </c>
      <c r="E1804" s="76">
        <f t="shared" si="314"/>
        <v>0</v>
      </c>
      <c r="F1804" s="43">
        <f t="shared" si="315"/>
        <v>0</v>
      </c>
      <c r="G1804" s="76">
        <f t="shared" si="316"/>
        <v>0</v>
      </c>
      <c r="H1804" s="76">
        <f t="shared" si="316"/>
        <v>0</v>
      </c>
      <c r="I1804" s="76">
        <f t="shared" si="316"/>
        <v>0</v>
      </c>
      <c r="J1804" s="76">
        <f t="shared" si="316"/>
        <v>0</v>
      </c>
      <c r="K1804" s="43">
        <f t="shared" si="317"/>
        <v>0</v>
      </c>
    </row>
    <row r="1805" spans="1:11" ht="12.75" customHeight="1">
      <c r="A1805" s="61" t="str">
        <f>"         "&amp;Labels!B78</f>
        <v xml:space="preserve">         Customer 10</v>
      </c>
      <c r="B1805" s="76">
        <f t="shared" si="314"/>
        <v>0</v>
      </c>
      <c r="C1805" s="76">
        <f t="shared" si="314"/>
        <v>0</v>
      </c>
      <c r="D1805" s="76">
        <f t="shared" si="314"/>
        <v>0</v>
      </c>
      <c r="E1805" s="76">
        <f t="shared" si="314"/>
        <v>0</v>
      </c>
      <c r="F1805" s="43">
        <f t="shared" si="315"/>
        <v>0</v>
      </c>
      <c r="G1805" s="76">
        <f t="shared" si="316"/>
        <v>0</v>
      </c>
      <c r="H1805" s="76">
        <f t="shared" si="316"/>
        <v>0</v>
      </c>
      <c r="I1805" s="76">
        <f t="shared" si="316"/>
        <v>0</v>
      </c>
      <c r="J1805" s="76">
        <f t="shared" si="316"/>
        <v>0</v>
      </c>
      <c r="K1805" s="43">
        <f t="shared" si="317"/>
        <v>0</v>
      </c>
    </row>
    <row r="1806" spans="1:11" ht="12.75" customHeight="1">
      <c r="A1806" s="61" t="str">
        <f>"         "&amp;Labels!C68</f>
        <v xml:space="preserve">         Total</v>
      </c>
      <c r="B1806" s="84">
        <f t="shared" si="314"/>
        <v>0</v>
      </c>
      <c r="C1806" s="84">
        <f t="shared" si="314"/>
        <v>0</v>
      </c>
      <c r="D1806" s="84">
        <f t="shared" si="314"/>
        <v>0</v>
      </c>
      <c r="E1806" s="84">
        <f t="shared" si="314"/>
        <v>0</v>
      </c>
      <c r="F1806" s="43">
        <f t="shared" si="315"/>
        <v>0</v>
      </c>
      <c r="G1806" s="84">
        <f t="shared" si="316"/>
        <v>0</v>
      </c>
      <c r="H1806" s="84">
        <f t="shared" si="316"/>
        <v>0</v>
      </c>
      <c r="I1806" s="84">
        <f t="shared" si="316"/>
        <v>0</v>
      </c>
      <c r="J1806" s="84">
        <f t="shared" si="316"/>
        <v>0</v>
      </c>
      <c r="K1806" s="43">
        <f t="shared" si="317"/>
        <v>0</v>
      </c>
    </row>
    <row r="1807" spans="1:11" ht="12.75" customHeight="1">
      <c r="A1807" s="61" t="str">
        <f>"      "&amp;Labels!B87</f>
        <v xml:space="preserve">      Q 3</v>
      </c>
      <c r="B1807" s="84"/>
      <c r="C1807" s="84"/>
      <c r="D1807" s="84"/>
      <c r="E1807" s="84"/>
      <c r="F1807" s="43"/>
      <c r="G1807" s="84"/>
      <c r="H1807" s="84"/>
      <c r="I1807" s="84"/>
      <c r="J1807" s="84"/>
      <c r="K1807" s="43"/>
    </row>
    <row r="1808" spans="1:11" ht="12.75" customHeight="1">
      <c r="A1808" s="61" t="str">
        <f>"         "&amp;Labels!B69</f>
        <v xml:space="preserve">         Customer 1</v>
      </c>
      <c r="B1808" s="76">
        <f t="shared" ref="B1808:E1818" si="318">SUM(B1590,B1699)</f>
        <v>0</v>
      </c>
      <c r="C1808" s="76">
        <f t="shared" si="318"/>
        <v>0</v>
      </c>
      <c r="D1808" s="76">
        <f t="shared" si="318"/>
        <v>0</v>
      </c>
      <c r="E1808" s="76">
        <f t="shared" si="318"/>
        <v>0</v>
      </c>
      <c r="F1808" s="43">
        <f t="shared" ref="F1808:F1818" si="319">SUM(B1808:E1808)</f>
        <v>0</v>
      </c>
      <c r="G1808" s="76">
        <f t="shared" ref="G1808:J1818" si="320">SUM(G1590,G1699)</f>
        <v>0</v>
      </c>
      <c r="H1808" s="76">
        <f t="shared" si="320"/>
        <v>0</v>
      </c>
      <c r="I1808" s="76">
        <f t="shared" si="320"/>
        <v>0</v>
      </c>
      <c r="J1808" s="76">
        <f t="shared" si="320"/>
        <v>0</v>
      </c>
      <c r="K1808" s="43">
        <f t="shared" ref="K1808:K1818" si="321">SUM(G1808:J1808)</f>
        <v>0</v>
      </c>
    </row>
    <row r="1809" spans="1:11" ht="12.75" customHeight="1">
      <c r="A1809" s="61" t="str">
        <f>"         "&amp;Labels!B70</f>
        <v xml:space="preserve">         Customer 2</v>
      </c>
      <c r="B1809" s="76">
        <f t="shared" si="318"/>
        <v>0</v>
      </c>
      <c r="C1809" s="76">
        <f t="shared" si="318"/>
        <v>0</v>
      </c>
      <c r="D1809" s="76">
        <f t="shared" si="318"/>
        <v>0</v>
      </c>
      <c r="E1809" s="76">
        <f t="shared" si="318"/>
        <v>0</v>
      </c>
      <c r="F1809" s="43">
        <f t="shared" si="319"/>
        <v>0</v>
      </c>
      <c r="G1809" s="76">
        <f t="shared" si="320"/>
        <v>0</v>
      </c>
      <c r="H1809" s="76">
        <f t="shared" si="320"/>
        <v>0</v>
      </c>
      <c r="I1809" s="76">
        <f t="shared" si="320"/>
        <v>0</v>
      </c>
      <c r="J1809" s="76">
        <f t="shared" si="320"/>
        <v>0</v>
      </c>
      <c r="K1809" s="43">
        <f t="shared" si="321"/>
        <v>0</v>
      </c>
    </row>
    <row r="1810" spans="1:11" ht="12.75" customHeight="1">
      <c r="A1810" s="61" t="str">
        <f>"         "&amp;Labels!B71</f>
        <v xml:space="preserve">         Customer 3</v>
      </c>
      <c r="B1810" s="76">
        <f t="shared" si="318"/>
        <v>0</v>
      </c>
      <c r="C1810" s="76">
        <f t="shared" si="318"/>
        <v>0</v>
      </c>
      <c r="D1810" s="76">
        <f t="shared" si="318"/>
        <v>0</v>
      </c>
      <c r="E1810" s="76">
        <f t="shared" si="318"/>
        <v>0</v>
      </c>
      <c r="F1810" s="43">
        <f t="shared" si="319"/>
        <v>0</v>
      </c>
      <c r="G1810" s="76">
        <f t="shared" si="320"/>
        <v>0</v>
      </c>
      <c r="H1810" s="76">
        <f t="shared" si="320"/>
        <v>0</v>
      </c>
      <c r="I1810" s="76">
        <f t="shared" si="320"/>
        <v>0</v>
      </c>
      <c r="J1810" s="76">
        <f t="shared" si="320"/>
        <v>0</v>
      </c>
      <c r="K1810" s="43">
        <f t="shared" si="321"/>
        <v>0</v>
      </c>
    </row>
    <row r="1811" spans="1:11" ht="12.75" customHeight="1">
      <c r="A1811" s="61" t="str">
        <f>"         "&amp;Labels!B72</f>
        <v xml:space="preserve">         Customer 4</v>
      </c>
      <c r="B1811" s="76">
        <f t="shared" si="318"/>
        <v>0</v>
      </c>
      <c r="C1811" s="76">
        <f t="shared" si="318"/>
        <v>0</v>
      </c>
      <c r="D1811" s="76">
        <f t="shared" si="318"/>
        <v>0</v>
      </c>
      <c r="E1811" s="76">
        <f t="shared" si="318"/>
        <v>0</v>
      </c>
      <c r="F1811" s="43">
        <f t="shared" si="319"/>
        <v>0</v>
      </c>
      <c r="G1811" s="76">
        <f t="shared" si="320"/>
        <v>0</v>
      </c>
      <c r="H1811" s="76">
        <f t="shared" si="320"/>
        <v>0</v>
      </c>
      <c r="I1811" s="76">
        <f t="shared" si="320"/>
        <v>0</v>
      </c>
      <c r="J1811" s="76">
        <f t="shared" si="320"/>
        <v>0</v>
      </c>
      <c r="K1811" s="43">
        <f t="shared" si="321"/>
        <v>0</v>
      </c>
    </row>
    <row r="1812" spans="1:11" ht="12.75" customHeight="1">
      <c r="A1812" s="61" t="str">
        <f>"         "&amp;Labels!B73</f>
        <v xml:space="preserve">         Customer 5</v>
      </c>
      <c r="B1812" s="76">
        <f t="shared" si="318"/>
        <v>0</v>
      </c>
      <c r="C1812" s="76">
        <f t="shared" si="318"/>
        <v>0</v>
      </c>
      <c r="D1812" s="76">
        <f t="shared" si="318"/>
        <v>0</v>
      </c>
      <c r="E1812" s="76">
        <f t="shared" si="318"/>
        <v>0</v>
      </c>
      <c r="F1812" s="43">
        <f t="shared" si="319"/>
        <v>0</v>
      </c>
      <c r="G1812" s="76">
        <f t="shared" si="320"/>
        <v>0</v>
      </c>
      <c r="H1812" s="76">
        <f t="shared" si="320"/>
        <v>0</v>
      </c>
      <c r="I1812" s="76">
        <f t="shared" si="320"/>
        <v>0</v>
      </c>
      <c r="J1812" s="76">
        <f t="shared" si="320"/>
        <v>0</v>
      </c>
      <c r="K1812" s="43">
        <f t="shared" si="321"/>
        <v>0</v>
      </c>
    </row>
    <row r="1813" spans="1:11" ht="12.75" customHeight="1">
      <c r="A1813" s="61" t="str">
        <f>"         "&amp;Labels!B74</f>
        <v xml:space="preserve">         Customer 6</v>
      </c>
      <c r="B1813" s="76">
        <f t="shared" si="318"/>
        <v>0</v>
      </c>
      <c r="C1813" s="76">
        <f t="shared" si="318"/>
        <v>0</v>
      </c>
      <c r="D1813" s="76">
        <f t="shared" si="318"/>
        <v>0</v>
      </c>
      <c r="E1813" s="76">
        <f t="shared" si="318"/>
        <v>0</v>
      </c>
      <c r="F1813" s="43">
        <f t="shared" si="319"/>
        <v>0</v>
      </c>
      <c r="G1813" s="76">
        <f t="shared" si="320"/>
        <v>0</v>
      </c>
      <c r="H1813" s="76">
        <f t="shared" si="320"/>
        <v>0</v>
      </c>
      <c r="I1813" s="76">
        <f t="shared" si="320"/>
        <v>0</v>
      </c>
      <c r="J1813" s="76">
        <f t="shared" si="320"/>
        <v>0</v>
      </c>
      <c r="K1813" s="43">
        <f t="shared" si="321"/>
        <v>0</v>
      </c>
    </row>
    <row r="1814" spans="1:11" ht="12.75" customHeight="1">
      <c r="A1814" s="61" t="str">
        <f>"         "&amp;Labels!B75</f>
        <v xml:space="preserve">         Customer 7</v>
      </c>
      <c r="B1814" s="76">
        <f t="shared" si="318"/>
        <v>0</v>
      </c>
      <c r="C1814" s="76">
        <f t="shared" si="318"/>
        <v>0</v>
      </c>
      <c r="D1814" s="76">
        <f t="shared" si="318"/>
        <v>0</v>
      </c>
      <c r="E1814" s="76">
        <f t="shared" si="318"/>
        <v>0</v>
      </c>
      <c r="F1814" s="43">
        <f t="shared" si="319"/>
        <v>0</v>
      </c>
      <c r="G1814" s="76">
        <f t="shared" si="320"/>
        <v>0</v>
      </c>
      <c r="H1814" s="76">
        <f t="shared" si="320"/>
        <v>0</v>
      </c>
      <c r="I1814" s="76">
        <f t="shared" si="320"/>
        <v>0</v>
      </c>
      <c r="J1814" s="76">
        <f t="shared" si="320"/>
        <v>0</v>
      </c>
      <c r="K1814" s="43">
        <f t="shared" si="321"/>
        <v>0</v>
      </c>
    </row>
    <row r="1815" spans="1:11" ht="12.75" customHeight="1">
      <c r="A1815" s="61" t="str">
        <f>"         "&amp;Labels!B76</f>
        <v xml:space="preserve">         Customer 8</v>
      </c>
      <c r="B1815" s="76">
        <f t="shared" si="318"/>
        <v>0</v>
      </c>
      <c r="C1815" s="76">
        <f t="shared" si="318"/>
        <v>0</v>
      </c>
      <c r="D1815" s="76">
        <f t="shared" si="318"/>
        <v>0</v>
      </c>
      <c r="E1815" s="76">
        <f t="shared" si="318"/>
        <v>0</v>
      </c>
      <c r="F1815" s="43">
        <f t="shared" si="319"/>
        <v>0</v>
      </c>
      <c r="G1815" s="76">
        <f t="shared" si="320"/>
        <v>0</v>
      </c>
      <c r="H1815" s="76">
        <f t="shared" si="320"/>
        <v>0</v>
      </c>
      <c r="I1815" s="76">
        <f t="shared" si="320"/>
        <v>0</v>
      </c>
      <c r="J1815" s="76">
        <f t="shared" si="320"/>
        <v>0</v>
      </c>
      <c r="K1815" s="43">
        <f t="shared" si="321"/>
        <v>0</v>
      </c>
    </row>
    <row r="1816" spans="1:11" ht="12.75" customHeight="1">
      <c r="A1816" s="61" t="str">
        <f>"         "&amp;Labels!B77</f>
        <v xml:space="preserve">         Customer 9</v>
      </c>
      <c r="B1816" s="76">
        <f t="shared" si="318"/>
        <v>0</v>
      </c>
      <c r="C1816" s="76">
        <f t="shared" si="318"/>
        <v>0</v>
      </c>
      <c r="D1816" s="76">
        <f t="shared" si="318"/>
        <v>0</v>
      </c>
      <c r="E1816" s="76">
        <f t="shared" si="318"/>
        <v>0</v>
      </c>
      <c r="F1816" s="43">
        <f t="shared" si="319"/>
        <v>0</v>
      </c>
      <c r="G1816" s="76">
        <f t="shared" si="320"/>
        <v>0</v>
      </c>
      <c r="H1816" s="76">
        <f t="shared" si="320"/>
        <v>0</v>
      </c>
      <c r="I1816" s="76">
        <f t="shared" si="320"/>
        <v>0</v>
      </c>
      <c r="J1816" s="76">
        <f t="shared" si="320"/>
        <v>0</v>
      </c>
      <c r="K1816" s="43">
        <f t="shared" si="321"/>
        <v>0</v>
      </c>
    </row>
    <row r="1817" spans="1:11" ht="12.75" customHeight="1">
      <c r="A1817" s="61" t="str">
        <f>"         "&amp;Labels!B78</f>
        <v xml:space="preserve">         Customer 10</v>
      </c>
      <c r="B1817" s="76">
        <f t="shared" si="318"/>
        <v>0</v>
      </c>
      <c r="C1817" s="76">
        <f t="shared" si="318"/>
        <v>0</v>
      </c>
      <c r="D1817" s="76">
        <f t="shared" si="318"/>
        <v>0</v>
      </c>
      <c r="E1817" s="76">
        <f t="shared" si="318"/>
        <v>0</v>
      </c>
      <c r="F1817" s="43">
        <f t="shared" si="319"/>
        <v>0</v>
      </c>
      <c r="G1817" s="76">
        <f t="shared" si="320"/>
        <v>0</v>
      </c>
      <c r="H1817" s="76">
        <f t="shared" si="320"/>
        <v>0</v>
      </c>
      <c r="I1817" s="76">
        <f t="shared" si="320"/>
        <v>0</v>
      </c>
      <c r="J1817" s="76">
        <f t="shared" si="320"/>
        <v>0</v>
      </c>
      <c r="K1817" s="43">
        <f t="shared" si="321"/>
        <v>0</v>
      </c>
    </row>
    <row r="1818" spans="1:11" ht="12.75" customHeight="1">
      <c r="A1818" s="61" t="str">
        <f>"         "&amp;Labels!C68</f>
        <v xml:space="preserve">         Total</v>
      </c>
      <c r="B1818" s="84">
        <f t="shared" si="318"/>
        <v>0</v>
      </c>
      <c r="C1818" s="84">
        <f t="shared" si="318"/>
        <v>0</v>
      </c>
      <c r="D1818" s="84">
        <f t="shared" si="318"/>
        <v>0</v>
      </c>
      <c r="E1818" s="84">
        <f t="shared" si="318"/>
        <v>0</v>
      </c>
      <c r="F1818" s="43">
        <f t="shared" si="319"/>
        <v>0</v>
      </c>
      <c r="G1818" s="84">
        <f t="shared" si="320"/>
        <v>0</v>
      </c>
      <c r="H1818" s="84">
        <f t="shared" si="320"/>
        <v>0</v>
      </c>
      <c r="I1818" s="84">
        <f t="shared" si="320"/>
        <v>0</v>
      </c>
      <c r="J1818" s="84">
        <f t="shared" si="320"/>
        <v>0</v>
      </c>
      <c r="K1818" s="43">
        <f t="shared" si="321"/>
        <v>0</v>
      </c>
    </row>
    <row r="1819" spans="1:11" ht="12.75" customHeight="1">
      <c r="A1819" s="61" t="str">
        <f>"      "&amp;Labels!B88</f>
        <v xml:space="preserve">      Q 4</v>
      </c>
      <c r="B1819" s="84"/>
      <c r="C1819" s="84"/>
      <c r="D1819" s="84"/>
      <c r="E1819" s="84"/>
      <c r="F1819" s="43"/>
      <c r="G1819" s="84"/>
      <c r="H1819" s="84"/>
      <c r="I1819" s="84"/>
      <c r="J1819" s="84"/>
      <c r="K1819" s="43"/>
    </row>
    <row r="1820" spans="1:11" ht="12.75" customHeight="1">
      <c r="A1820" s="61" t="str">
        <f>"         "&amp;Labels!B69</f>
        <v xml:space="preserve">         Customer 1</v>
      </c>
      <c r="B1820" s="76">
        <f t="shared" ref="B1820:E1830" si="322">SUM(B1602,B1711)</f>
        <v>0</v>
      </c>
      <c r="C1820" s="76">
        <f t="shared" si="322"/>
        <v>0</v>
      </c>
      <c r="D1820" s="76">
        <f t="shared" si="322"/>
        <v>0</v>
      </c>
      <c r="E1820" s="76">
        <f t="shared" si="322"/>
        <v>0</v>
      </c>
      <c r="F1820" s="43">
        <f t="shared" ref="F1820:F1830" si="323">SUM(B1820:E1820)</f>
        <v>0</v>
      </c>
      <c r="G1820" s="76">
        <f t="shared" ref="G1820:J1830" si="324">SUM(G1602,G1711)</f>
        <v>0</v>
      </c>
      <c r="H1820" s="76">
        <f t="shared" si="324"/>
        <v>0</v>
      </c>
      <c r="I1820" s="76">
        <f t="shared" si="324"/>
        <v>0</v>
      </c>
      <c r="J1820" s="76">
        <f t="shared" si="324"/>
        <v>0</v>
      </c>
      <c r="K1820" s="43">
        <f t="shared" ref="K1820:K1830" si="325">SUM(G1820:J1820)</f>
        <v>0</v>
      </c>
    </row>
    <row r="1821" spans="1:11" ht="12.75" customHeight="1">
      <c r="A1821" s="61" t="str">
        <f>"         "&amp;Labels!B70</f>
        <v xml:space="preserve">         Customer 2</v>
      </c>
      <c r="B1821" s="76">
        <f t="shared" si="322"/>
        <v>0</v>
      </c>
      <c r="C1821" s="76">
        <f t="shared" si="322"/>
        <v>0</v>
      </c>
      <c r="D1821" s="76">
        <f t="shared" si="322"/>
        <v>0</v>
      </c>
      <c r="E1821" s="76">
        <f t="shared" si="322"/>
        <v>0</v>
      </c>
      <c r="F1821" s="43">
        <f t="shared" si="323"/>
        <v>0</v>
      </c>
      <c r="G1821" s="76">
        <f t="shared" si="324"/>
        <v>0</v>
      </c>
      <c r="H1821" s="76">
        <f t="shared" si="324"/>
        <v>0</v>
      </c>
      <c r="I1821" s="76">
        <f t="shared" si="324"/>
        <v>0</v>
      </c>
      <c r="J1821" s="76">
        <f t="shared" si="324"/>
        <v>0</v>
      </c>
      <c r="K1821" s="43">
        <f t="shared" si="325"/>
        <v>0</v>
      </c>
    </row>
    <row r="1822" spans="1:11" ht="12.75" customHeight="1">
      <c r="A1822" s="61" t="str">
        <f>"         "&amp;Labels!B71</f>
        <v xml:space="preserve">         Customer 3</v>
      </c>
      <c r="B1822" s="76">
        <f t="shared" si="322"/>
        <v>0</v>
      </c>
      <c r="C1822" s="76">
        <f t="shared" si="322"/>
        <v>0</v>
      </c>
      <c r="D1822" s="76">
        <f t="shared" si="322"/>
        <v>0</v>
      </c>
      <c r="E1822" s="76">
        <f t="shared" si="322"/>
        <v>0</v>
      </c>
      <c r="F1822" s="43">
        <f t="shared" si="323"/>
        <v>0</v>
      </c>
      <c r="G1822" s="76">
        <f t="shared" si="324"/>
        <v>0</v>
      </c>
      <c r="H1822" s="76">
        <f t="shared" si="324"/>
        <v>0</v>
      </c>
      <c r="I1822" s="76">
        <f t="shared" si="324"/>
        <v>0</v>
      </c>
      <c r="J1822" s="76">
        <f t="shared" si="324"/>
        <v>0</v>
      </c>
      <c r="K1822" s="43">
        <f t="shared" si="325"/>
        <v>0</v>
      </c>
    </row>
    <row r="1823" spans="1:11" ht="12.75" customHeight="1">
      <c r="A1823" s="61" t="str">
        <f>"         "&amp;Labels!B72</f>
        <v xml:space="preserve">         Customer 4</v>
      </c>
      <c r="B1823" s="76">
        <f t="shared" si="322"/>
        <v>0</v>
      </c>
      <c r="C1823" s="76">
        <f t="shared" si="322"/>
        <v>0</v>
      </c>
      <c r="D1823" s="76">
        <f t="shared" si="322"/>
        <v>0</v>
      </c>
      <c r="E1823" s="76">
        <f t="shared" si="322"/>
        <v>0</v>
      </c>
      <c r="F1823" s="43">
        <f t="shared" si="323"/>
        <v>0</v>
      </c>
      <c r="G1823" s="76">
        <f t="shared" si="324"/>
        <v>0</v>
      </c>
      <c r="H1823" s="76">
        <f t="shared" si="324"/>
        <v>0</v>
      </c>
      <c r="I1823" s="76">
        <f t="shared" si="324"/>
        <v>0</v>
      </c>
      <c r="J1823" s="76">
        <f t="shared" si="324"/>
        <v>0</v>
      </c>
      <c r="K1823" s="43">
        <f t="shared" si="325"/>
        <v>0</v>
      </c>
    </row>
    <row r="1824" spans="1:11" ht="12.75" customHeight="1">
      <c r="A1824" s="61" t="str">
        <f>"         "&amp;Labels!B73</f>
        <v xml:space="preserve">         Customer 5</v>
      </c>
      <c r="B1824" s="76">
        <f t="shared" si="322"/>
        <v>0</v>
      </c>
      <c r="C1824" s="76">
        <f t="shared" si="322"/>
        <v>0</v>
      </c>
      <c r="D1824" s="76">
        <f t="shared" si="322"/>
        <v>0</v>
      </c>
      <c r="E1824" s="76">
        <f t="shared" si="322"/>
        <v>0</v>
      </c>
      <c r="F1824" s="43">
        <f t="shared" si="323"/>
        <v>0</v>
      </c>
      <c r="G1824" s="76">
        <f t="shared" si="324"/>
        <v>0</v>
      </c>
      <c r="H1824" s="76">
        <f t="shared" si="324"/>
        <v>0</v>
      </c>
      <c r="I1824" s="76">
        <f t="shared" si="324"/>
        <v>0</v>
      </c>
      <c r="J1824" s="76">
        <f t="shared" si="324"/>
        <v>0</v>
      </c>
      <c r="K1824" s="43">
        <f t="shared" si="325"/>
        <v>0</v>
      </c>
    </row>
    <row r="1825" spans="1:11" ht="12.75" customHeight="1">
      <c r="A1825" s="61" t="str">
        <f>"         "&amp;Labels!B74</f>
        <v xml:space="preserve">         Customer 6</v>
      </c>
      <c r="B1825" s="76">
        <f t="shared" si="322"/>
        <v>0</v>
      </c>
      <c r="C1825" s="76">
        <f t="shared" si="322"/>
        <v>0</v>
      </c>
      <c r="D1825" s="76">
        <f t="shared" si="322"/>
        <v>0</v>
      </c>
      <c r="E1825" s="76">
        <f t="shared" si="322"/>
        <v>0</v>
      </c>
      <c r="F1825" s="43">
        <f t="shared" si="323"/>
        <v>0</v>
      </c>
      <c r="G1825" s="76">
        <f t="shared" si="324"/>
        <v>0</v>
      </c>
      <c r="H1825" s="76">
        <f t="shared" si="324"/>
        <v>0</v>
      </c>
      <c r="I1825" s="76">
        <f t="shared" si="324"/>
        <v>0</v>
      </c>
      <c r="J1825" s="76">
        <f t="shared" si="324"/>
        <v>0</v>
      </c>
      <c r="K1825" s="43">
        <f t="shared" si="325"/>
        <v>0</v>
      </c>
    </row>
    <row r="1826" spans="1:11" ht="12.75" customHeight="1">
      <c r="A1826" s="61" t="str">
        <f>"         "&amp;Labels!B75</f>
        <v xml:space="preserve">         Customer 7</v>
      </c>
      <c r="B1826" s="76">
        <f t="shared" si="322"/>
        <v>0</v>
      </c>
      <c r="C1826" s="76">
        <f t="shared" si="322"/>
        <v>0</v>
      </c>
      <c r="D1826" s="76">
        <f t="shared" si="322"/>
        <v>0</v>
      </c>
      <c r="E1826" s="76">
        <f t="shared" si="322"/>
        <v>0</v>
      </c>
      <c r="F1826" s="43">
        <f t="shared" si="323"/>
        <v>0</v>
      </c>
      <c r="G1826" s="76">
        <f t="shared" si="324"/>
        <v>0</v>
      </c>
      <c r="H1826" s="76">
        <f t="shared" si="324"/>
        <v>0</v>
      </c>
      <c r="I1826" s="76">
        <f t="shared" si="324"/>
        <v>0</v>
      </c>
      <c r="J1826" s="76">
        <f t="shared" si="324"/>
        <v>0</v>
      </c>
      <c r="K1826" s="43">
        <f t="shared" si="325"/>
        <v>0</v>
      </c>
    </row>
    <row r="1827" spans="1:11" ht="12.75" customHeight="1">
      <c r="A1827" s="61" t="str">
        <f>"         "&amp;Labels!B76</f>
        <v xml:space="preserve">         Customer 8</v>
      </c>
      <c r="B1827" s="76">
        <f t="shared" si="322"/>
        <v>0</v>
      </c>
      <c r="C1827" s="76">
        <f t="shared" si="322"/>
        <v>0</v>
      </c>
      <c r="D1827" s="76">
        <f t="shared" si="322"/>
        <v>0</v>
      </c>
      <c r="E1827" s="76">
        <f t="shared" si="322"/>
        <v>0</v>
      </c>
      <c r="F1827" s="43">
        <f t="shared" si="323"/>
        <v>0</v>
      </c>
      <c r="G1827" s="76">
        <f t="shared" si="324"/>
        <v>0</v>
      </c>
      <c r="H1827" s="76">
        <f t="shared" si="324"/>
        <v>0</v>
      </c>
      <c r="I1827" s="76">
        <f t="shared" si="324"/>
        <v>0</v>
      </c>
      <c r="J1827" s="76">
        <f t="shared" si="324"/>
        <v>0</v>
      </c>
      <c r="K1827" s="43">
        <f t="shared" si="325"/>
        <v>0</v>
      </c>
    </row>
    <row r="1828" spans="1:11" ht="12.75" customHeight="1">
      <c r="A1828" s="61" t="str">
        <f>"         "&amp;Labels!B77</f>
        <v xml:space="preserve">         Customer 9</v>
      </c>
      <c r="B1828" s="76">
        <f t="shared" si="322"/>
        <v>0</v>
      </c>
      <c r="C1828" s="76">
        <f t="shared" si="322"/>
        <v>0</v>
      </c>
      <c r="D1828" s="76">
        <f t="shared" si="322"/>
        <v>0</v>
      </c>
      <c r="E1828" s="76">
        <f t="shared" si="322"/>
        <v>0</v>
      </c>
      <c r="F1828" s="43">
        <f t="shared" si="323"/>
        <v>0</v>
      </c>
      <c r="G1828" s="76">
        <f t="shared" si="324"/>
        <v>0</v>
      </c>
      <c r="H1828" s="76">
        <f t="shared" si="324"/>
        <v>0</v>
      </c>
      <c r="I1828" s="76">
        <f t="shared" si="324"/>
        <v>0</v>
      </c>
      <c r="J1828" s="76">
        <f t="shared" si="324"/>
        <v>0</v>
      </c>
      <c r="K1828" s="43">
        <f t="shared" si="325"/>
        <v>0</v>
      </c>
    </row>
    <row r="1829" spans="1:11" ht="12.75" customHeight="1">
      <c r="A1829" s="61" t="str">
        <f>"         "&amp;Labels!B78</f>
        <v xml:space="preserve">         Customer 10</v>
      </c>
      <c r="B1829" s="76">
        <f t="shared" si="322"/>
        <v>0</v>
      </c>
      <c r="C1829" s="76">
        <f t="shared" si="322"/>
        <v>0</v>
      </c>
      <c r="D1829" s="76">
        <f t="shared" si="322"/>
        <v>0</v>
      </c>
      <c r="E1829" s="76">
        <f t="shared" si="322"/>
        <v>0</v>
      </c>
      <c r="F1829" s="43">
        <f t="shared" si="323"/>
        <v>0</v>
      </c>
      <c r="G1829" s="76">
        <f t="shared" si="324"/>
        <v>0</v>
      </c>
      <c r="H1829" s="76">
        <f t="shared" si="324"/>
        <v>0</v>
      </c>
      <c r="I1829" s="76">
        <f t="shared" si="324"/>
        <v>0</v>
      </c>
      <c r="J1829" s="76">
        <f t="shared" si="324"/>
        <v>0</v>
      </c>
      <c r="K1829" s="43">
        <f t="shared" si="325"/>
        <v>0</v>
      </c>
    </row>
    <row r="1830" spans="1:11" ht="12.75" customHeight="1">
      <c r="A1830" s="61" t="str">
        <f>"         "&amp;Labels!C68</f>
        <v xml:space="preserve">         Total</v>
      </c>
      <c r="B1830" s="84">
        <f t="shared" si="322"/>
        <v>0</v>
      </c>
      <c r="C1830" s="84">
        <f t="shared" si="322"/>
        <v>0</v>
      </c>
      <c r="D1830" s="84">
        <f t="shared" si="322"/>
        <v>0</v>
      </c>
      <c r="E1830" s="84">
        <f t="shared" si="322"/>
        <v>0</v>
      </c>
      <c r="F1830" s="43">
        <f t="shared" si="323"/>
        <v>0</v>
      </c>
      <c r="G1830" s="84">
        <f t="shared" si="324"/>
        <v>0</v>
      </c>
      <c r="H1830" s="84">
        <f t="shared" si="324"/>
        <v>0</v>
      </c>
      <c r="I1830" s="84">
        <f t="shared" si="324"/>
        <v>0</v>
      </c>
      <c r="J1830" s="84">
        <f t="shared" si="324"/>
        <v>0</v>
      </c>
      <c r="K1830" s="43">
        <f t="shared" si="325"/>
        <v>0</v>
      </c>
    </row>
    <row r="1831" spans="1:11" ht="12.75" customHeight="1">
      <c r="A1831" s="61" t="str">
        <f>"      "&amp;Labels!B89</f>
        <v xml:space="preserve">      Q 5</v>
      </c>
      <c r="B1831" s="84"/>
      <c r="C1831" s="84"/>
      <c r="D1831" s="84"/>
      <c r="E1831" s="84"/>
      <c r="F1831" s="43"/>
      <c r="G1831" s="84"/>
      <c r="H1831" s="84"/>
      <c r="I1831" s="84"/>
      <c r="J1831" s="84"/>
      <c r="K1831" s="43"/>
    </row>
    <row r="1832" spans="1:11" ht="12.75" customHeight="1">
      <c r="A1832" s="61" t="str">
        <f>"         "&amp;Labels!B69</f>
        <v xml:space="preserve">         Customer 1</v>
      </c>
      <c r="B1832" s="76">
        <f t="shared" ref="B1832:E1842" si="326">SUM(B1614,B1723)</f>
        <v>0</v>
      </c>
      <c r="C1832" s="76">
        <f t="shared" si="326"/>
        <v>0</v>
      </c>
      <c r="D1832" s="76">
        <f t="shared" si="326"/>
        <v>0</v>
      </c>
      <c r="E1832" s="76">
        <f t="shared" si="326"/>
        <v>0</v>
      </c>
      <c r="F1832" s="43">
        <f t="shared" ref="F1832:F1842" si="327">SUM(B1832:E1832)</f>
        <v>0</v>
      </c>
      <c r="G1832" s="76">
        <f t="shared" ref="G1832:J1842" si="328">SUM(G1614,G1723)</f>
        <v>0</v>
      </c>
      <c r="H1832" s="76">
        <f t="shared" si="328"/>
        <v>0</v>
      </c>
      <c r="I1832" s="76">
        <f t="shared" si="328"/>
        <v>0</v>
      </c>
      <c r="J1832" s="76">
        <f t="shared" si="328"/>
        <v>0</v>
      </c>
      <c r="K1832" s="43">
        <f t="shared" ref="K1832:K1842" si="329">SUM(G1832:J1832)</f>
        <v>0</v>
      </c>
    </row>
    <row r="1833" spans="1:11" ht="12.75" customHeight="1">
      <c r="A1833" s="61" t="str">
        <f>"         "&amp;Labels!B70</f>
        <v xml:space="preserve">         Customer 2</v>
      </c>
      <c r="B1833" s="76">
        <f t="shared" si="326"/>
        <v>0</v>
      </c>
      <c r="C1833" s="76">
        <f t="shared" si="326"/>
        <v>0</v>
      </c>
      <c r="D1833" s="76">
        <f t="shared" si="326"/>
        <v>0</v>
      </c>
      <c r="E1833" s="76">
        <f t="shared" si="326"/>
        <v>0</v>
      </c>
      <c r="F1833" s="43">
        <f t="shared" si="327"/>
        <v>0</v>
      </c>
      <c r="G1833" s="76">
        <f t="shared" si="328"/>
        <v>0</v>
      </c>
      <c r="H1833" s="76">
        <f t="shared" si="328"/>
        <v>0</v>
      </c>
      <c r="I1833" s="76">
        <f t="shared" si="328"/>
        <v>0</v>
      </c>
      <c r="J1833" s="76">
        <f t="shared" si="328"/>
        <v>0</v>
      </c>
      <c r="K1833" s="43">
        <f t="shared" si="329"/>
        <v>0</v>
      </c>
    </row>
    <row r="1834" spans="1:11" ht="12.75" customHeight="1">
      <c r="A1834" s="61" t="str">
        <f>"         "&amp;Labels!B71</f>
        <v xml:space="preserve">         Customer 3</v>
      </c>
      <c r="B1834" s="76">
        <f t="shared" si="326"/>
        <v>0</v>
      </c>
      <c r="C1834" s="76">
        <f t="shared" si="326"/>
        <v>0</v>
      </c>
      <c r="D1834" s="76">
        <f t="shared" si="326"/>
        <v>0</v>
      </c>
      <c r="E1834" s="76">
        <f t="shared" si="326"/>
        <v>0</v>
      </c>
      <c r="F1834" s="43">
        <f t="shared" si="327"/>
        <v>0</v>
      </c>
      <c r="G1834" s="76">
        <f t="shared" si="328"/>
        <v>0</v>
      </c>
      <c r="H1834" s="76">
        <f t="shared" si="328"/>
        <v>0</v>
      </c>
      <c r="I1834" s="76">
        <f t="shared" si="328"/>
        <v>0</v>
      </c>
      <c r="J1834" s="76">
        <f t="shared" si="328"/>
        <v>0</v>
      </c>
      <c r="K1834" s="43">
        <f t="shared" si="329"/>
        <v>0</v>
      </c>
    </row>
    <row r="1835" spans="1:11" ht="12.75" customHeight="1">
      <c r="A1835" s="61" t="str">
        <f>"         "&amp;Labels!B72</f>
        <v xml:space="preserve">         Customer 4</v>
      </c>
      <c r="B1835" s="76">
        <f t="shared" si="326"/>
        <v>0</v>
      </c>
      <c r="C1835" s="76">
        <f t="shared" si="326"/>
        <v>0</v>
      </c>
      <c r="D1835" s="76">
        <f t="shared" si="326"/>
        <v>0</v>
      </c>
      <c r="E1835" s="76">
        <f t="shared" si="326"/>
        <v>0</v>
      </c>
      <c r="F1835" s="43">
        <f t="shared" si="327"/>
        <v>0</v>
      </c>
      <c r="G1835" s="76">
        <f t="shared" si="328"/>
        <v>0</v>
      </c>
      <c r="H1835" s="76">
        <f t="shared" si="328"/>
        <v>0</v>
      </c>
      <c r="I1835" s="76">
        <f t="shared" si="328"/>
        <v>0</v>
      </c>
      <c r="J1835" s="76">
        <f t="shared" si="328"/>
        <v>0</v>
      </c>
      <c r="K1835" s="43">
        <f t="shared" si="329"/>
        <v>0</v>
      </c>
    </row>
    <row r="1836" spans="1:11" ht="12.75" customHeight="1">
      <c r="A1836" s="61" t="str">
        <f>"         "&amp;Labels!B73</f>
        <v xml:space="preserve">         Customer 5</v>
      </c>
      <c r="B1836" s="76">
        <f t="shared" si="326"/>
        <v>0</v>
      </c>
      <c r="C1836" s="76">
        <f t="shared" si="326"/>
        <v>0</v>
      </c>
      <c r="D1836" s="76">
        <f t="shared" si="326"/>
        <v>0</v>
      </c>
      <c r="E1836" s="76">
        <f t="shared" si="326"/>
        <v>0</v>
      </c>
      <c r="F1836" s="43">
        <f t="shared" si="327"/>
        <v>0</v>
      </c>
      <c r="G1836" s="76">
        <f t="shared" si="328"/>
        <v>0</v>
      </c>
      <c r="H1836" s="76">
        <f t="shared" si="328"/>
        <v>0</v>
      </c>
      <c r="I1836" s="76">
        <f t="shared" si="328"/>
        <v>0</v>
      </c>
      <c r="J1836" s="76">
        <f t="shared" si="328"/>
        <v>0</v>
      </c>
      <c r="K1836" s="43">
        <f t="shared" si="329"/>
        <v>0</v>
      </c>
    </row>
    <row r="1837" spans="1:11" ht="12.75" customHeight="1">
      <c r="A1837" s="61" t="str">
        <f>"         "&amp;Labels!B74</f>
        <v xml:space="preserve">         Customer 6</v>
      </c>
      <c r="B1837" s="76">
        <f t="shared" si="326"/>
        <v>0</v>
      </c>
      <c r="C1837" s="76">
        <f t="shared" si="326"/>
        <v>0</v>
      </c>
      <c r="D1837" s="76">
        <f t="shared" si="326"/>
        <v>0</v>
      </c>
      <c r="E1837" s="76">
        <f t="shared" si="326"/>
        <v>0</v>
      </c>
      <c r="F1837" s="43">
        <f t="shared" si="327"/>
        <v>0</v>
      </c>
      <c r="G1837" s="76">
        <f t="shared" si="328"/>
        <v>0</v>
      </c>
      <c r="H1837" s="76">
        <f t="shared" si="328"/>
        <v>0</v>
      </c>
      <c r="I1837" s="76">
        <f t="shared" si="328"/>
        <v>0</v>
      </c>
      <c r="J1837" s="76">
        <f t="shared" si="328"/>
        <v>0</v>
      </c>
      <c r="K1837" s="43">
        <f t="shared" si="329"/>
        <v>0</v>
      </c>
    </row>
    <row r="1838" spans="1:11" ht="12.75" customHeight="1">
      <c r="A1838" s="61" t="str">
        <f>"         "&amp;Labels!B75</f>
        <v xml:space="preserve">         Customer 7</v>
      </c>
      <c r="B1838" s="76">
        <f t="shared" si="326"/>
        <v>0</v>
      </c>
      <c r="C1838" s="76">
        <f t="shared" si="326"/>
        <v>0</v>
      </c>
      <c r="D1838" s="76">
        <f t="shared" si="326"/>
        <v>0</v>
      </c>
      <c r="E1838" s="76">
        <f t="shared" si="326"/>
        <v>0</v>
      </c>
      <c r="F1838" s="43">
        <f t="shared" si="327"/>
        <v>0</v>
      </c>
      <c r="G1838" s="76">
        <f t="shared" si="328"/>
        <v>0</v>
      </c>
      <c r="H1838" s="76">
        <f t="shared" si="328"/>
        <v>0</v>
      </c>
      <c r="I1838" s="76">
        <f t="shared" si="328"/>
        <v>0</v>
      </c>
      <c r="J1838" s="76">
        <f t="shared" si="328"/>
        <v>0</v>
      </c>
      <c r="K1838" s="43">
        <f t="shared" si="329"/>
        <v>0</v>
      </c>
    </row>
    <row r="1839" spans="1:11" ht="12.75" customHeight="1">
      <c r="A1839" s="61" t="str">
        <f>"         "&amp;Labels!B76</f>
        <v xml:space="preserve">         Customer 8</v>
      </c>
      <c r="B1839" s="76">
        <f t="shared" si="326"/>
        <v>0</v>
      </c>
      <c r="C1839" s="76">
        <f t="shared" si="326"/>
        <v>0</v>
      </c>
      <c r="D1839" s="76">
        <f t="shared" si="326"/>
        <v>0</v>
      </c>
      <c r="E1839" s="76">
        <f t="shared" si="326"/>
        <v>0</v>
      </c>
      <c r="F1839" s="43">
        <f t="shared" si="327"/>
        <v>0</v>
      </c>
      <c r="G1839" s="76">
        <f t="shared" si="328"/>
        <v>0</v>
      </c>
      <c r="H1839" s="76">
        <f t="shared" si="328"/>
        <v>0</v>
      </c>
      <c r="I1839" s="76">
        <f t="shared" si="328"/>
        <v>0</v>
      </c>
      <c r="J1839" s="76">
        <f t="shared" si="328"/>
        <v>0</v>
      </c>
      <c r="K1839" s="43">
        <f t="shared" si="329"/>
        <v>0</v>
      </c>
    </row>
    <row r="1840" spans="1:11" ht="12.75" customHeight="1">
      <c r="A1840" s="61" t="str">
        <f>"         "&amp;Labels!B77</f>
        <v xml:space="preserve">         Customer 9</v>
      </c>
      <c r="B1840" s="76">
        <f t="shared" si="326"/>
        <v>0</v>
      </c>
      <c r="C1840" s="76">
        <f t="shared" si="326"/>
        <v>0</v>
      </c>
      <c r="D1840" s="76">
        <f t="shared" si="326"/>
        <v>0</v>
      </c>
      <c r="E1840" s="76">
        <f t="shared" si="326"/>
        <v>0</v>
      </c>
      <c r="F1840" s="43">
        <f t="shared" si="327"/>
        <v>0</v>
      </c>
      <c r="G1840" s="76">
        <f t="shared" si="328"/>
        <v>0</v>
      </c>
      <c r="H1840" s="76">
        <f t="shared" si="328"/>
        <v>0</v>
      </c>
      <c r="I1840" s="76">
        <f t="shared" si="328"/>
        <v>0</v>
      </c>
      <c r="J1840" s="76">
        <f t="shared" si="328"/>
        <v>0</v>
      </c>
      <c r="K1840" s="43">
        <f t="shared" si="329"/>
        <v>0</v>
      </c>
    </row>
    <row r="1841" spans="1:11" ht="12.75" customHeight="1">
      <c r="A1841" s="61" t="str">
        <f>"         "&amp;Labels!B78</f>
        <v xml:space="preserve">         Customer 10</v>
      </c>
      <c r="B1841" s="76">
        <f t="shared" si="326"/>
        <v>0</v>
      </c>
      <c r="C1841" s="76">
        <f t="shared" si="326"/>
        <v>0</v>
      </c>
      <c r="D1841" s="76">
        <f t="shared" si="326"/>
        <v>0</v>
      </c>
      <c r="E1841" s="76">
        <f t="shared" si="326"/>
        <v>0</v>
      </c>
      <c r="F1841" s="43">
        <f t="shared" si="327"/>
        <v>0</v>
      </c>
      <c r="G1841" s="76">
        <f t="shared" si="328"/>
        <v>0</v>
      </c>
      <c r="H1841" s="76">
        <f t="shared" si="328"/>
        <v>0</v>
      </c>
      <c r="I1841" s="76">
        <f t="shared" si="328"/>
        <v>0</v>
      </c>
      <c r="J1841" s="76">
        <f t="shared" si="328"/>
        <v>0</v>
      </c>
      <c r="K1841" s="43">
        <f t="shared" si="329"/>
        <v>0</v>
      </c>
    </row>
    <row r="1842" spans="1:11" ht="12.75" customHeight="1">
      <c r="A1842" s="61" t="str">
        <f>"         "&amp;Labels!C68</f>
        <v xml:space="preserve">         Total</v>
      </c>
      <c r="B1842" s="84">
        <f t="shared" si="326"/>
        <v>0</v>
      </c>
      <c r="C1842" s="84">
        <f t="shared" si="326"/>
        <v>0</v>
      </c>
      <c r="D1842" s="84">
        <f t="shared" si="326"/>
        <v>0</v>
      </c>
      <c r="E1842" s="84">
        <f t="shared" si="326"/>
        <v>0</v>
      </c>
      <c r="F1842" s="43">
        <f t="shared" si="327"/>
        <v>0</v>
      </c>
      <c r="G1842" s="84">
        <f t="shared" si="328"/>
        <v>0</v>
      </c>
      <c r="H1842" s="84">
        <f t="shared" si="328"/>
        <v>0</v>
      </c>
      <c r="I1842" s="84">
        <f t="shared" si="328"/>
        <v>0</v>
      </c>
      <c r="J1842" s="84">
        <f t="shared" si="328"/>
        <v>0</v>
      </c>
      <c r="K1842" s="43">
        <f t="shared" si="329"/>
        <v>0</v>
      </c>
    </row>
    <row r="1843" spans="1:11" ht="12.75" customHeight="1">
      <c r="A1843" s="61" t="str">
        <f>"      "&amp;Labels!B90</f>
        <v xml:space="preserve">      Q 6</v>
      </c>
      <c r="B1843" s="84"/>
      <c r="C1843" s="84"/>
      <c r="D1843" s="84"/>
      <c r="E1843" s="84"/>
      <c r="F1843" s="43"/>
      <c r="G1843" s="84"/>
      <c r="H1843" s="84"/>
      <c r="I1843" s="84"/>
      <c r="J1843" s="84"/>
      <c r="K1843" s="43"/>
    </row>
    <row r="1844" spans="1:11" ht="12.75" customHeight="1">
      <c r="A1844" s="61" t="str">
        <f>"         "&amp;Labels!B69</f>
        <v xml:space="preserve">         Customer 1</v>
      </c>
      <c r="B1844" s="76">
        <f t="shared" ref="B1844:E1854" si="330">SUM(B1626,B1735)</f>
        <v>0</v>
      </c>
      <c r="C1844" s="76">
        <f t="shared" si="330"/>
        <v>0</v>
      </c>
      <c r="D1844" s="76">
        <f t="shared" si="330"/>
        <v>0</v>
      </c>
      <c r="E1844" s="76">
        <f t="shared" si="330"/>
        <v>0</v>
      </c>
      <c r="F1844" s="43">
        <f t="shared" ref="F1844:F1854" si="331">SUM(B1844:E1844)</f>
        <v>0</v>
      </c>
      <c r="G1844" s="76">
        <f t="shared" ref="G1844:J1854" si="332">SUM(G1626,G1735)</f>
        <v>0</v>
      </c>
      <c r="H1844" s="76">
        <f t="shared" si="332"/>
        <v>0</v>
      </c>
      <c r="I1844" s="76">
        <f t="shared" si="332"/>
        <v>0</v>
      </c>
      <c r="J1844" s="76">
        <f t="shared" si="332"/>
        <v>0</v>
      </c>
      <c r="K1844" s="43">
        <f t="shared" ref="K1844:K1854" si="333">SUM(G1844:J1844)</f>
        <v>0</v>
      </c>
    </row>
    <row r="1845" spans="1:11" ht="12.75" customHeight="1">
      <c r="A1845" s="61" t="str">
        <f>"         "&amp;Labels!B70</f>
        <v xml:space="preserve">         Customer 2</v>
      </c>
      <c r="B1845" s="76">
        <f t="shared" si="330"/>
        <v>0</v>
      </c>
      <c r="C1845" s="76">
        <f t="shared" si="330"/>
        <v>0</v>
      </c>
      <c r="D1845" s="76">
        <f t="shared" si="330"/>
        <v>0</v>
      </c>
      <c r="E1845" s="76">
        <f t="shared" si="330"/>
        <v>0</v>
      </c>
      <c r="F1845" s="43">
        <f t="shared" si="331"/>
        <v>0</v>
      </c>
      <c r="G1845" s="76">
        <f t="shared" si="332"/>
        <v>0</v>
      </c>
      <c r="H1845" s="76">
        <f t="shared" si="332"/>
        <v>0</v>
      </c>
      <c r="I1845" s="76">
        <f t="shared" si="332"/>
        <v>0</v>
      </c>
      <c r="J1845" s="76">
        <f t="shared" si="332"/>
        <v>0</v>
      </c>
      <c r="K1845" s="43">
        <f t="shared" si="333"/>
        <v>0</v>
      </c>
    </row>
    <row r="1846" spans="1:11" ht="12.75" customHeight="1">
      <c r="A1846" s="61" t="str">
        <f>"         "&amp;Labels!B71</f>
        <v xml:space="preserve">         Customer 3</v>
      </c>
      <c r="B1846" s="76">
        <f t="shared" si="330"/>
        <v>0</v>
      </c>
      <c r="C1846" s="76">
        <f t="shared" si="330"/>
        <v>0</v>
      </c>
      <c r="D1846" s="76">
        <f t="shared" si="330"/>
        <v>0</v>
      </c>
      <c r="E1846" s="76">
        <f t="shared" si="330"/>
        <v>0</v>
      </c>
      <c r="F1846" s="43">
        <f t="shared" si="331"/>
        <v>0</v>
      </c>
      <c r="G1846" s="76">
        <f t="shared" si="332"/>
        <v>0</v>
      </c>
      <c r="H1846" s="76">
        <f t="shared" si="332"/>
        <v>0</v>
      </c>
      <c r="I1846" s="76">
        <f t="shared" si="332"/>
        <v>0</v>
      </c>
      <c r="J1846" s="76">
        <f t="shared" si="332"/>
        <v>0</v>
      </c>
      <c r="K1846" s="43">
        <f t="shared" si="333"/>
        <v>0</v>
      </c>
    </row>
    <row r="1847" spans="1:11" ht="12.75" customHeight="1">
      <c r="A1847" s="61" t="str">
        <f>"         "&amp;Labels!B72</f>
        <v xml:space="preserve">         Customer 4</v>
      </c>
      <c r="B1847" s="76">
        <f t="shared" si="330"/>
        <v>0</v>
      </c>
      <c r="C1847" s="76">
        <f t="shared" si="330"/>
        <v>0</v>
      </c>
      <c r="D1847" s="76">
        <f t="shared" si="330"/>
        <v>0</v>
      </c>
      <c r="E1847" s="76">
        <f t="shared" si="330"/>
        <v>0</v>
      </c>
      <c r="F1847" s="43">
        <f t="shared" si="331"/>
        <v>0</v>
      </c>
      <c r="G1847" s="76">
        <f t="shared" si="332"/>
        <v>0</v>
      </c>
      <c r="H1847" s="76">
        <f t="shared" si="332"/>
        <v>0</v>
      </c>
      <c r="I1847" s="76">
        <f t="shared" si="332"/>
        <v>0</v>
      </c>
      <c r="J1847" s="76">
        <f t="shared" si="332"/>
        <v>0</v>
      </c>
      <c r="K1847" s="43">
        <f t="shared" si="333"/>
        <v>0</v>
      </c>
    </row>
    <row r="1848" spans="1:11" ht="12.75" customHeight="1">
      <c r="A1848" s="61" t="str">
        <f>"         "&amp;Labels!B73</f>
        <v xml:space="preserve">         Customer 5</v>
      </c>
      <c r="B1848" s="76">
        <f t="shared" si="330"/>
        <v>0</v>
      </c>
      <c r="C1848" s="76">
        <f t="shared" si="330"/>
        <v>0</v>
      </c>
      <c r="D1848" s="76">
        <f t="shared" si="330"/>
        <v>0</v>
      </c>
      <c r="E1848" s="76">
        <f t="shared" si="330"/>
        <v>0</v>
      </c>
      <c r="F1848" s="43">
        <f t="shared" si="331"/>
        <v>0</v>
      </c>
      <c r="G1848" s="76">
        <f t="shared" si="332"/>
        <v>0</v>
      </c>
      <c r="H1848" s="76">
        <f t="shared" si="332"/>
        <v>0</v>
      </c>
      <c r="I1848" s="76">
        <f t="shared" si="332"/>
        <v>0</v>
      </c>
      <c r="J1848" s="76">
        <f t="shared" si="332"/>
        <v>0</v>
      </c>
      <c r="K1848" s="43">
        <f t="shared" si="333"/>
        <v>0</v>
      </c>
    </row>
    <row r="1849" spans="1:11" ht="12.75" customHeight="1">
      <c r="A1849" s="61" t="str">
        <f>"         "&amp;Labels!B74</f>
        <v xml:space="preserve">         Customer 6</v>
      </c>
      <c r="B1849" s="76">
        <f t="shared" si="330"/>
        <v>0</v>
      </c>
      <c r="C1849" s="76">
        <f t="shared" si="330"/>
        <v>0</v>
      </c>
      <c r="D1849" s="76">
        <f t="shared" si="330"/>
        <v>0</v>
      </c>
      <c r="E1849" s="76">
        <f t="shared" si="330"/>
        <v>0</v>
      </c>
      <c r="F1849" s="43">
        <f t="shared" si="331"/>
        <v>0</v>
      </c>
      <c r="G1849" s="76">
        <f t="shared" si="332"/>
        <v>0</v>
      </c>
      <c r="H1849" s="76">
        <f t="shared" si="332"/>
        <v>0</v>
      </c>
      <c r="I1849" s="76">
        <f t="shared" si="332"/>
        <v>0</v>
      </c>
      <c r="J1849" s="76">
        <f t="shared" si="332"/>
        <v>0</v>
      </c>
      <c r="K1849" s="43">
        <f t="shared" si="333"/>
        <v>0</v>
      </c>
    </row>
    <row r="1850" spans="1:11" ht="12.75" customHeight="1">
      <c r="A1850" s="61" t="str">
        <f>"         "&amp;Labels!B75</f>
        <v xml:space="preserve">         Customer 7</v>
      </c>
      <c r="B1850" s="76">
        <f t="shared" si="330"/>
        <v>0</v>
      </c>
      <c r="C1850" s="76">
        <f t="shared" si="330"/>
        <v>0</v>
      </c>
      <c r="D1850" s="76">
        <f t="shared" si="330"/>
        <v>0</v>
      </c>
      <c r="E1850" s="76">
        <f t="shared" si="330"/>
        <v>0</v>
      </c>
      <c r="F1850" s="43">
        <f t="shared" si="331"/>
        <v>0</v>
      </c>
      <c r="G1850" s="76">
        <f t="shared" si="332"/>
        <v>0</v>
      </c>
      <c r="H1850" s="76">
        <f t="shared" si="332"/>
        <v>0</v>
      </c>
      <c r="I1850" s="76">
        <f t="shared" si="332"/>
        <v>0</v>
      </c>
      <c r="J1850" s="76">
        <f t="shared" si="332"/>
        <v>0</v>
      </c>
      <c r="K1850" s="43">
        <f t="shared" si="333"/>
        <v>0</v>
      </c>
    </row>
    <row r="1851" spans="1:11" ht="12.75" customHeight="1">
      <c r="A1851" s="61" t="str">
        <f>"         "&amp;Labels!B76</f>
        <v xml:space="preserve">         Customer 8</v>
      </c>
      <c r="B1851" s="76">
        <f t="shared" si="330"/>
        <v>0</v>
      </c>
      <c r="C1851" s="76">
        <f t="shared" si="330"/>
        <v>0</v>
      </c>
      <c r="D1851" s="76">
        <f t="shared" si="330"/>
        <v>0</v>
      </c>
      <c r="E1851" s="76">
        <f t="shared" si="330"/>
        <v>0</v>
      </c>
      <c r="F1851" s="43">
        <f t="shared" si="331"/>
        <v>0</v>
      </c>
      <c r="G1851" s="76">
        <f t="shared" si="332"/>
        <v>0</v>
      </c>
      <c r="H1851" s="76">
        <f t="shared" si="332"/>
        <v>0</v>
      </c>
      <c r="I1851" s="76">
        <f t="shared" si="332"/>
        <v>0</v>
      </c>
      <c r="J1851" s="76">
        <f t="shared" si="332"/>
        <v>0</v>
      </c>
      <c r="K1851" s="43">
        <f t="shared" si="333"/>
        <v>0</v>
      </c>
    </row>
    <row r="1852" spans="1:11" ht="12.75" customHeight="1">
      <c r="A1852" s="61" t="str">
        <f>"         "&amp;Labels!B77</f>
        <v xml:space="preserve">         Customer 9</v>
      </c>
      <c r="B1852" s="76">
        <f t="shared" si="330"/>
        <v>0</v>
      </c>
      <c r="C1852" s="76">
        <f t="shared" si="330"/>
        <v>0</v>
      </c>
      <c r="D1852" s="76">
        <f t="shared" si="330"/>
        <v>0</v>
      </c>
      <c r="E1852" s="76">
        <f t="shared" si="330"/>
        <v>0</v>
      </c>
      <c r="F1852" s="43">
        <f t="shared" si="331"/>
        <v>0</v>
      </c>
      <c r="G1852" s="76">
        <f t="shared" si="332"/>
        <v>0</v>
      </c>
      <c r="H1852" s="76">
        <f t="shared" si="332"/>
        <v>0</v>
      </c>
      <c r="I1852" s="76">
        <f t="shared" si="332"/>
        <v>0</v>
      </c>
      <c r="J1852" s="76">
        <f t="shared" si="332"/>
        <v>0</v>
      </c>
      <c r="K1852" s="43">
        <f t="shared" si="333"/>
        <v>0</v>
      </c>
    </row>
    <row r="1853" spans="1:11" ht="12.75" customHeight="1">
      <c r="A1853" s="61" t="str">
        <f>"         "&amp;Labels!B78</f>
        <v xml:space="preserve">         Customer 10</v>
      </c>
      <c r="B1853" s="76">
        <f t="shared" si="330"/>
        <v>0</v>
      </c>
      <c r="C1853" s="76">
        <f t="shared" si="330"/>
        <v>0</v>
      </c>
      <c r="D1853" s="76">
        <f t="shared" si="330"/>
        <v>0</v>
      </c>
      <c r="E1853" s="76">
        <f t="shared" si="330"/>
        <v>0</v>
      </c>
      <c r="F1853" s="43">
        <f t="shared" si="331"/>
        <v>0</v>
      </c>
      <c r="G1853" s="76">
        <f t="shared" si="332"/>
        <v>0</v>
      </c>
      <c r="H1853" s="76">
        <f t="shared" si="332"/>
        <v>0</v>
      </c>
      <c r="I1853" s="76">
        <f t="shared" si="332"/>
        <v>0</v>
      </c>
      <c r="J1853" s="76">
        <f t="shared" si="332"/>
        <v>0</v>
      </c>
      <c r="K1853" s="43">
        <f t="shared" si="333"/>
        <v>0</v>
      </c>
    </row>
    <row r="1854" spans="1:11" ht="12.75" customHeight="1">
      <c r="A1854" s="61" t="str">
        <f>"         "&amp;Labels!C68</f>
        <v xml:space="preserve">         Total</v>
      </c>
      <c r="B1854" s="84">
        <f t="shared" si="330"/>
        <v>0</v>
      </c>
      <c r="C1854" s="84">
        <f t="shared" si="330"/>
        <v>0</v>
      </c>
      <c r="D1854" s="84">
        <f t="shared" si="330"/>
        <v>0</v>
      </c>
      <c r="E1854" s="84">
        <f t="shared" si="330"/>
        <v>0</v>
      </c>
      <c r="F1854" s="43">
        <f t="shared" si="331"/>
        <v>0</v>
      </c>
      <c r="G1854" s="84">
        <f t="shared" si="332"/>
        <v>0</v>
      </c>
      <c r="H1854" s="84">
        <f t="shared" si="332"/>
        <v>0</v>
      </c>
      <c r="I1854" s="84">
        <f t="shared" si="332"/>
        <v>0</v>
      </c>
      <c r="J1854" s="84">
        <f t="shared" si="332"/>
        <v>0</v>
      </c>
      <c r="K1854" s="43">
        <f t="shared" si="333"/>
        <v>0</v>
      </c>
    </row>
    <row r="1855" spans="1:11" ht="12.75" customHeight="1">
      <c r="A1855" s="61" t="str">
        <f>"      "&amp;Labels!B91</f>
        <v xml:space="preserve">      Q 7</v>
      </c>
      <c r="B1855" s="84"/>
      <c r="C1855" s="84"/>
      <c r="D1855" s="84"/>
      <c r="E1855" s="84"/>
      <c r="F1855" s="43"/>
      <c r="G1855" s="84"/>
      <c r="H1855" s="84"/>
      <c r="I1855" s="84"/>
      <c r="J1855" s="84"/>
      <c r="K1855" s="43"/>
    </row>
    <row r="1856" spans="1:11" ht="12.75" customHeight="1">
      <c r="A1856" s="61" t="str">
        <f>"         "&amp;Labels!B69</f>
        <v xml:space="preserve">         Customer 1</v>
      </c>
      <c r="B1856" s="76">
        <f t="shared" ref="B1856:E1866" si="334">SUM(B1638,B1747)</f>
        <v>0</v>
      </c>
      <c r="C1856" s="76">
        <f t="shared" si="334"/>
        <v>0</v>
      </c>
      <c r="D1856" s="76">
        <f t="shared" si="334"/>
        <v>0</v>
      </c>
      <c r="E1856" s="76">
        <f t="shared" si="334"/>
        <v>0</v>
      </c>
      <c r="F1856" s="43">
        <f t="shared" ref="F1856:F1866" si="335">SUM(B1856:E1856)</f>
        <v>0</v>
      </c>
      <c r="G1856" s="76">
        <f t="shared" ref="G1856:J1866" si="336">SUM(G1638,G1747)</f>
        <v>0</v>
      </c>
      <c r="H1856" s="76">
        <f t="shared" si="336"/>
        <v>0</v>
      </c>
      <c r="I1856" s="76">
        <f t="shared" si="336"/>
        <v>0</v>
      </c>
      <c r="J1856" s="76">
        <f t="shared" si="336"/>
        <v>0</v>
      </c>
      <c r="K1856" s="43">
        <f t="shared" ref="K1856:K1866" si="337">SUM(G1856:J1856)</f>
        <v>0</v>
      </c>
    </row>
    <row r="1857" spans="1:11" ht="12.75" customHeight="1">
      <c r="A1857" s="61" t="str">
        <f>"         "&amp;Labels!B70</f>
        <v xml:space="preserve">         Customer 2</v>
      </c>
      <c r="B1857" s="76">
        <f t="shared" si="334"/>
        <v>0</v>
      </c>
      <c r="C1857" s="76">
        <f t="shared" si="334"/>
        <v>0</v>
      </c>
      <c r="D1857" s="76">
        <f t="shared" si="334"/>
        <v>0</v>
      </c>
      <c r="E1857" s="76">
        <f t="shared" si="334"/>
        <v>0</v>
      </c>
      <c r="F1857" s="43">
        <f t="shared" si="335"/>
        <v>0</v>
      </c>
      <c r="G1857" s="76">
        <f t="shared" si="336"/>
        <v>0</v>
      </c>
      <c r="H1857" s="76">
        <f t="shared" si="336"/>
        <v>0</v>
      </c>
      <c r="I1857" s="76">
        <f t="shared" si="336"/>
        <v>0</v>
      </c>
      <c r="J1857" s="76">
        <f t="shared" si="336"/>
        <v>0</v>
      </c>
      <c r="K1857" s="43">
        <f t="shared" si="337"/>
        <v>0</v>
      </c>
    </row>
    <row r="1858" spans="1:11" ht="12.75" customHeight="1">
      <c r="A1858" s="61" t="str">
        <f>"         "&amp;Labels!B71</f>
        <v xml:space="preserve">         Customer 3</v>
      </c>
      <c r="B1858" s="76">
        <f t="shared" si="334"/>
        <v>0</v>
      </c>
      <c r="C1858" s="76">
        <f t="shared" si="334"/>
        <v>0</v>
      </c>
      <c r="D1858" s="76">
        <f t="shared" si="334"/>
        <v>0</v>
      </c>
      <c r="E1858" s="76">
        <f t="shared" si="334"/>
        <v>0</v>
      </c>
      <c r="F1858" s="43">
        <f t="shared" si="335"/>
        <v>0</v>
      </c>
      <c r="G1858" s="76">
        <f t="shared" si="336"/>
        <v>0</v>
      </c>
      <c r="H1858" s="76">
        <f t="shared" si="336"/>
        <v>0</v>
      </c>
      <c r="I1858" s="76">
        <f t="shared" si="336"/>
        <v>0</v>
      </c>
      <c r="J1858" s="76">
        <f t="shared" si="336"/>
        <v>0</v>
      </c>
      <c r="K1858" s="43">
        <f t="shared" si="337"/>
        <v>0</v>
      </c>
    </row>
    <row r="1859" spans="1:11" ht="12.75" customHeight="1">
      <c r="A1859" s="61" t="str">
        <f>"         "&amp;Labels!B72</f>
        <v xml:space="preserve">         Customer 4</v>
      </c>
      <c r="B1859" s="76">
        <f t="shared" si="334"/>
        <v>0</v>
      </c>
      <c r="C1859" s="76">
        <f t="shared" si="334"/>
        <v>0</v>
      </c>
      <c r="D1859" s="76">
        <f t="shared" si="334"/>
        <v>0</v>
      </c>
      <c r="E1859" s="76">
        <f t="shared" si="334"/>
        <v>0</v>
      </c>
      <c r="F1859" s="43">
        <f t="shared" si="335"/>
        <v>0</v>
      </c>
      <c r="G1859" s="76">
        <f t="shared" si="336"/>
        <v>0</v>
      </c>
      <c r="H1859" s="76">
        <f t="shared" si="336"/>
        <v>0</v>
      </c>
      <c r="I1859" s="76">
        <f t="shared" si="336"/>
        <v>0</v>
      </c>
      <c r="J1859" s="76">
        <f t="shared" si="336"/>
        <v>0</v>
      </c>
      <c r="K1859" s="43">
        <f t="shared" si="337"/>
        <v>0</v>
      </c>
    </row>
    <row r="1860" spans="1:11" ht="12.75" customHeight="1">
      <c r="A1860" s="61" t="str">
        <f>"         "&amp;Labels!B73</f>
        <v xml:space="preserve">         Customer 5</v>
      </c>
      <c r="B1860" s="76">
        <f t="shared" si="334"/>
        <v>0</v>
      </c>
      <c r="C1860" s="76">
        <f t="shared" si="334"/>
        <v>0</v>
      </c>
      <c r="D1860" s="76">
        <f t="shared" si="334"/>
        <v>0</v>
      </c>
      <c r="E1860" s="76">
        <f t="shared" si="334"/>
        <v>0</v>
      </c>
      <c r="F1860" s="43">
        <f t="shared" si="335"/>
        <v>0</v>
      </c>
      <c r="G1860" s="76">
        <f t="shared" si="336"/>
        <v>0</v>
      </c>
      <c r="H1860" s="76">
        <f t="shared" si="336"/>
        <v>0</v>
      </c>
      <c r="I1860" s="76">
        <f t="shared" si="336"/>
        <v>0</v>
      </c>
      <c r="J1860" s="76">
        <f t="shared" si="336"/>
        <v>0</v>
      </c>
      <c r="K1860" s="43">
        <f t="shared" si="337"/>
        <v>0</v>
      </c>
    </row>
    <row r="1861" spans="1:11" ht="12.75" customHeight="1">
      <c r="A1861" s="61" t="str">
        <f>"         "&amp;Labels!B74</f>
        <v xml:space="preserve">         Customer 6</v>
      </c>
      <c r="B1861" s="76">
        <f t="shared" si="334"/>
        <v>0</v>
      </c>
      <c r="C1861" s="76">
        <f t="shared" si="334"/>
        <v>0</v>
      </c>
      <c r="D1861" s="76">
        <f t="shared" si="334"/>
        <v>0</v>
      </c>
      <c r="E1861" s="76">
        <f t="shared" si="334"/>
        <v>0</v>
      </c>
      <c r="F1861" s="43">
        <f t="shared" si="335"/>
        <v>0</v>
      </c>
      <c r="G1861" s="76">
        <f t="shared" si="336"/>
        <v>0</v>
      </c>
      <c r="H1861" s="76">
        <f t="shared" si="336"/>
        <v>0</v>
      </c>
      <c r="I1861" s="76">
        <f t="shared" si="336"/>
        <v>0</v>
      </c>
      <c r="J1861" s="76">
        <f t="shared" si="336"/>
        <v>0</v>
      </c>
      <c r="K1861" s="43">
        <f t="shared" si="337"/>
        <v>0</v>
      </c>
    </row>
    <row r="1862" spans="1:11" ht="12.75" customHeight="1">
      <c r="A1862" s="61" t="str">
        <f>"         "&amp;Labels!B75</f>
        <v xml:space="preserve">         Customer 7</v>
      </c>
      <c r="B1862" s="76">
        <f t="shared" si="334"/>
        <v>0</v>
      </c>
      <c r="C1862" s="76">
        <f t="shared" si="334"/>
        <v>0</v>
      </c>
      <c r="D1862" s="76">
        <f t="shared" si="334"/>
        <v>0</v>
      </c>
      <c r="E1862" s="76">
        <f t="shared" si="334"/>
        <v>0</v>
      </c>
      <c r="F1862" s="43">
        <f t="shared" si="335"/>
        <v>0</v>
      </c>
      <c r="G1862" s="76">
        <f t="shared" si="336"/>
        <v>0</v>
      </c>
      <c r="H1862" s="76">
        <f t="shared" si="336"/>
        <v>0</v>
      </c>
      <c r="I1862" s="76">
        <f t="shared" si="336"/>
        <v>0</v>
      </c>
      <c r="J1862" s="76">
        <f t="shared" si="336"/>
        <v>0</v>
      </c>
      <c r="K1862" s="43">
        <f t="shared" si="337"/>
        <v>0</v>
      </c>
    </row>
    <row r="1863" spans="1:11" ht="12.75" customHeight="1">
      <c r="A1863" s="61" t="str">
        <f>"         "&amp;Labels!B76</f>
        <v xml:space="preserve">         Customer 8</v>
      </c>
      <c r="B1863" s="76">
        <f t="shared" si="334"/>
        <v>0</v>
      </c>
      <c r="C1863" s="76">
        <f t="shared" si="334"/>
        <v>0</v>
      </c>
      <c r="D1863" s="76">
        <f t="shared" si="334"/>
        <v>0</v>
      </c>
      <c r="E1863" s="76">
        <f t="shared" si="334"/>
        <v>0</v>
      </c>
      <c r="F1863" s="43">
        <f t="shared" si="335"/>
        <v>0</v>
      </c>
      <c r="G1863" s="76">
        <f t="shared" si="336"/>
        <v>0</v>
      </c>
      <c r="H1863" s="76">
        <f t="shared" si="336"/>
        <v>0</v>
      </c>
      <c r="I1863" s="76">
        <f t="shared" si="336"/>
        <v>0</v>
      </c>
      <c r="J1863" s="76">
        <f t="shared" si="336"/>
        <v>0</v>
      </c>
      <c r="K1863" s="43">
        <f t="shared" si="337"/>
        <v>0</v>
      </c>
    </row>
    <row r="1864" spans="1:11" ht="12.75" customHeight="1">
      <c r="A1864" s="61" t="str">
        <f>"         "&amp;Labels!B77</f>
        <v xml:space="preserve">         Customer 9</v>
      </c>
      <c r="B1864" s="76">
        <f t="shared" si="334"/>
        <v>0</v>
      </c>
      <c r="C1864" s="76">
        <f t="shared" si="334"/>
        <v>0</v>
      </c>
      <c r="D1864" s="76">
        <f t="shared" si="334"/>
        <v>0</v>
      </c>
      <c r="E1864" s="76">
        <f t="shared" si="334"/>
        <v>0</v>
      </c>
      <c r="F1864" s="43">
        <f t="shared" si="335"/>
        <v>0</v>
      </c>
      <c r="G1864" s="76">
        <f t="shared" si="336"/>
        <v>0</v>
      </c>
      <c r="H1864" s="76">
        <f t="shared" si="336"/>
        <v>0</v>
      </c>
      <c r="I1864" s="76">
        <f t="shared" si="336"/>
        <v>0</v>
      </c>
      <c r="J1864" s="76">
        <f t="shared" si="336"/>
        <v>0</v>
      </c>
      <c r="K1864" s="43">
        <f t="shared" si="337"/>
        <v>0</v>
      </c>
    </row>
    <row r="1865" spans="1:11" ht="12.75" customHeight="1">
      <c r="A1865" s="61" t="str">
        <f>"         "&amp;Labels!B78</f>
        <v xml:space="preserve">         Customer 10</v>
      </c>
      <c r="B1865" s="76">
        <f t="shared" si="334"/>
        <v>0</v>
      </c>
      <c r="C1865" s="76">
        <f t="shared" si="334"/>
        <v>0</v>
      </c>
      <c r="D1865" s="76">
        <f t="shared" si="334"/>
        <v>0</v>
      </c>
      <c r="E1865" s="76">
        <f t="shared" si="334"/>
        <v>0</v>
      </c>
      <c r="F1865" s="43">
        <f t="shared" si="335"/>
        <v>0</v>
      </c>
      <c r="G1865" s="76">
        <f t="shared" si="336"/>
        <v>0</v>
      </c>
      <c r="H1865" s="76">
        <f t="shared" si="336"/>
        <v>0</v>
      </c>
      <c r="I1865" s="76">
        <f t="shared" si="336"/>
        <v>0</v>
      </c>
      <c r="J1865" s="76">
        <f t="shared" si="336"/>
        <v>0</v>
      </c>
      <c r="K1865" s="43">
        <f t="shared" si="337"/>
        <v>0</v>
      </c>
    </row>
    <row r="1866" spans="1:11" ht="12.75" customHeight="1">
      <c r="A1866" s="61" t="str">
        <f>"         "&amp;Labels!C68</f>
        <v xml:space="preserve">         Total</v>
      </c>
      <c r="B1866" s="84">
        <f t="shared" si="334"/>
        <v>0</v>
      </c>
      <c r="C1866" s="84">
        <f t="shared" si="334"/>
        <v>0</v>
      </c>
      <c r="D1866" s="84">
        <f t="shared" si="334"/>
        <v>0</v>
      </c>
      <c r="E1866" s="84">
        <f t="shared" si="334"/>
        <v>0</v>
      </c>
      <c r="F1866" s="43">
        <f t="shared" si="335"/>
        <v>0</v>
      </c>
      <c r="G1866" s="84">
        <f t="shared" si="336"/>
        <v>0</v>
      </c>
      <c r="H1866" s="84">
        <f t="shared" si="336"/>
        <v>0</v>
      </c>
      <c r="I1866" s="84">
        <f t="shared" si="336"/>
        <v>0</v>
      </c>
      <c r="J1866" s="84">
        <f t="shared" si="336"/>
        <v>0</v>
      </c>
      <c r="K1866" s="43">
        <f t="shared" si="337"/>
        <v>0</v>
      </c>
    </row>
    <row r="1867" spans="1:11" ht="12.75" customHeight="1">
      <c r="A1867" s="61" t="str">
        <f>"      "&amp;Labels!B92</f>
        <v xml:space="preserve">      Q 8</v>
      </c>
      <c r="B1867" s="84"/>
      <c r="C1867" s="84"/>
      <c r="D1867" s="84"/>
      <c r="E1867" s="84"/>
      <c r="F1867" s="43"/>
      <c r="G1867" s="84"/>
      <c r="H1867" s="84"/>
      <c r="I1867" s="84"/>
      <c r="J1867" s="84"/>
      <c r="K1867" s="43"/>
    </row>
    <row r="1868" spans="1:11" ht="12.75" customHeight="1">
      <c r="A1868" s="61" t="str">
        <f>"         "&amp;Labels!B69</f>
        <v xml:space="preserve">         Customer 1</v>
      </c>
      <c r="B1868" s="76">
        <f t="shared" ref="B1868:E1878" si="338">SUM(B1650,B1759)</f>
        <v>0</v>
      </c>
      <c r="C1868" s="76">
        <f t="shared" si="338"/>
        <v>0</v>
      </c>
      <c r="D1868" s="76">
        <f t="shared" si="338"/>
        <v>0</v>
      </c>
      <c r="E1868" s="76">
        <f t="shared" si="338"/>
        <v>0</v>
      </c>
      <c r="F1868" s="43">
        <f t="shared" ref="F1868:F1878" si="339">SUM(B1868:E1868)</f>
        <v>0</v>
      </c>
      <c r="G1868" s="76">
        <f t="shared" ref="G1868:J1878" si="340">SUM(G1650,G1759)</f>
        <v>0</v>
      </c>
      <c r="H1868" s="76">
        <f t="shared" si="340"/>
        <v>0</v>
      </c>
      <c r="I1868" s="76">
        <f t="shared" si="340"/>
        <v>0</v>
      </c>
      <c r="J1868" s="76">
        <f t="shared" si="340"/>
        <v>0</v>
      </c>
      <c r="K1868" s="43">
        <f t="shared" ref="K1868:K1878" si="341">SUM(G1868:J1868)</f>
        <v>0</v>
      </c>
    </row>
    <row r="1869" spans="1:11" ht="12.75" customHeight="1">
      <c r="A1869" s="61" t="str">
        <f>"         "&amp;Labels!B70</f>
        <v xml:space="preserve">         Customer 2</v>
      </c>
      <c r="B1869" s="76">
        <f t="shared" si="338"/>
        <v>0</v>
      </c>
      <c r="C1869" s="76">
        <f t="shared" si="338"/>
        <v>0</v>
      </c>
      <c r="D1869" s="76">
        <f t="shared" si="338"/>
        <v>0</v>
      </c>
      <c r="E1869" s="76">
        <f t="shared" si="338"/>
        <v>0</v>
      </c>
      <c r="F1869" s="43">
        <f t="shared" si="339"/>
        <v>0</v>
      </c>
      <c r="G1869" s="76">
        <f t="shared" si="340"/>
        <v>0</v>
      </c>
      <c r="H1869" s="76">
        <f t="shared" si="340"/>
        <v>0</v>
      </c>
      <c r="I1869" s="76">
        <f t="shared" si="340"/>
        <v>0</v>
      </c>
      <c r="J1869" s="76">
        <f t="shared" si="340"/>
        <v>0</v>
      </c>
      <c r="K1869" s="43">
        <f t="shared" si="341"/>
        <v>0</v>
      </c>
    </row>
    <row r="1870" spans="1:11" ht="12.75" customHeight="1">
      <c r="A1870" s="61" t="str">
        <f>"         "&amp;Labels!B71</f>
        <v xml:space="preserve">         Customer 3</v>
      </c>
      <c r="B1870" s="76">
        <f t="shared" si="338"/>
        <v>0</v>
      </c>
      <c r="C1870" s="76">
        <f t="shared" si="338"/>
        <v>0</v>
      </c>
      <c r="D1870" s="76">
        <f t="shared" si="338"/>
        <v>0</v>
      </c>
      <c r="E1870" s="76">
        <f t="shared" si="338"/>
        <v>0</v>
      </c>
      <c r="F1870" s="43">
        <f t="shared" si="339"/>
        <v>0</v>
      </c>
      <c r="G1870" s="76">
        <f t="shared" si="340"/>
        <v>0</v>
      </c>
      <c r="H1870" s="76">
        <f t="shared" si="340"/>
        <v>0</v>
      </c>
      <c r="I1870" s="76">
        <f t="shared" si="340"/>
        <v>0</v>
      </c>
      <c r="J1870" s="76">
        <f t="shared" si="340"/>
        <v>0</v>
      </c>
      <c r="K1870" s="43">
        <f t="shared" si="341"/>
        <v>0</v>
      </c>
    </row>
    <row r="1871" spans="1:11" ht="12.75" customHeight="1">
      <c r="A1871" s="61" t="str">
        <f>"         "&amp;Labels!B72</f>
        <v xml:space="preserve">         Customer 4</v>
      </c>
      <c r="B1871" s="76">
        <f t="shared" si="338"/>
        <v>0</v>
      </c>
      <c r="C1871" s="76">
        <f t="shared" si="338"/>
        <v>0</v>
      </c>
      <c r="D1871" s="76">
        <f t="shared" si="338"/>
        <v>0</v>
      </c>
      <c r="E1871" s="76">
        <f t="shared" si="338"/>
        <v>0</v>
      </c>
      <c r="F1871" s="43">
        <f t="shared" si="339"/>
        <v>0</v>
      </c>
      <c r="G1871" s="76">
        <f t="shared" si="340"/>
        <v>0</v>
      </c>
      <c r="H1871" s="76">
        <f t="shared" si="340"/>
        <v>0</v>
      </c>
      <c r="I1871" s="76">
        <f t="shared" si="340"/>
        <v>0</v>
      </c>
      <c r="J1871" s="76">
        <f t="shared" si="340"/>
        <v>0</v>
      </c>
      <c r="K1871" s="43">
        <f t="shared" si="341"/>
        <v>0</v>
      </c>
    </row>
    <row r="1872" spans="1:11" ht="12.75" customHeight="1">
      <c r="A1872" s="61" t="str">
        <f>"         "&amp;Labels!B73</f>
        <v xml:space="preserve">         Customer 5</v>
      </c>
      <c r="B1872" s="76">
        <f t="shared" si="338"/>
        <v>0</v>
      </c>
      <c r="C1872" s="76">
        <f t="shared" si="338"/>
        <v>0</v>
      </c>
      <c r="D1872" s="76">
        <f t="shared" si="338"/>
        <v>0</v>
      </c>
      <c r="E1872" s="76">
        <f t="shared" si="338"/>
        <v>0</v>
      </c>
      <c r="F1872" s="43">
        <f t="shared" si="339"/>
        <v>0</v>
      </c>
      <c r="G1872" s="76">
        <f t="shared" si="340"/>
        <v>0</v>
      </c>
      <c r="H1872" s="76">
        <f t="shared" si="340"/>
        <v>0</v>
      </c>
      <c r="I1872" s="76">
        <f t="shared" si="340"/>
        <v>0</v>
      </c>
      <c r="J1872" s="76">
        <f t="shared" si="340"/>
        <v>0</v>
      </c>
      <c r="K1872" s="43">
        <f t="shared" si="341"/>
        <v>0</v>
      </c>
    </row>
    <row r="1873" spans="1:11" ht="12.75" customHeight="1">
      <c r="A1873" s="61" t="str">
        <f>"         "&amp;Labels!B74</f>
        <v xml:space="preserve">         Customer 6</v>
      </c>
      <c r="B1873" s="76">
        <f t="shared" si="338"/>
        <v>0</v>
      </c>
      <c r="C1873" s="76">
        <f t="shared" si="338"/>
        <v>0</v>
      </c>
      <c r="D1873" s="76">
        <f t="shared" si="338"/>
        <v>0</v>
      </c>
      <c r="E1873" s="76">
        <f t="shared" si="338"/>
        <v>0</v>
      </c>
      <c r="F1873" s="43">
        <f t="shared" si="339"/>
        <v>0</v>
      </c>
      <c r="G1873" s="76">
        <f t="shared" si="340"/>
        <v>0</v>
      </c>
      <c r="H1873" s="76">
        <f t="shared" si="340"/>
        <v>0</v>
      </c>
      <c r="I1873" s="76">
        <f t="shared" si="340"/>
        <v>0</v>
      </c>
      <c r="J1873" s="76">
        <f t="shared" si="340"/>
        <v>0</v>
      </c>
      <c r="K1873" s="43">
        <f t="shared" si="341"/>
        <v>0</v>
      </c>
    </row>
    <row r="1874" spans="1:11" ht="12.75" customHeight="1">
      <c r="A1874" s="61" t="str">
        <f>"         "&amp;Labels!B75</f>
        <v xml:space="preserve">         Customer 7</v>
      </c>
      <c r="B1874" s="76">
        <f t="shared" si="338"/>
        <v>0</v>
      </c>
      <c r="C1874" s="76">
        <f t="shared" si="338"/>
        <v>0</v>
      </c>
      <c r="D1874" s="76">
        <f t="shared" si="338"/>
        <v>0</v>
      </c>
      <c r="E1874" s="76">
        <f t="shared" si="338"/>
        <v>0</v>
      </c>
      <c r="F1874" s="43">
        <f t="shared" si="339"/>
        <v>0</v>
      </c>
      <c r="G1874" s="76">
        <f t="shared" si="340"/>
        <v>0</v>
      </c>
      <c r="H1874" s="76">
        <f t="shared" si="340"/>
        <v>0</v>
      </c>
      <c r="I1874" s="76">
        <f t="shared" si="340"/>
        <v>0</v>
      </c>
      <c r="J1874" s="76">
        <f t="shared" si="340"/>
        <v>0</v>
      </c>
      <c r="K1874" s="43">
        <f t="shared" si="341"/>
        <v>0</v>
      </c>
    </row>
    <row r="1875" spans="1:11" ht="12.75" customHeight="1">
      <c r="A1875" s="61" t="str">
        <f>"         "&amp;Labels!B76</f>
        <v xml:space="preserve">         Customer 8</v>
      </c>
      <c r="B1875" s="76">
        <f t="shared" si="338"/>
        <v>0</v>
      </c>
      <c r="C1875" s="76">
        <f t="shared" si="338"/>
        <v>0</v>
      </c>
      <c r="D1875" s="76">
        <f t="shared" si="338"/>
        <v>0</v>
      </c>
      <c r="E1875" s="76">
        <f t="shared" si="338"/>
        <v>0</v>
      </c>
      <c r="F1875" s="43">
        <f t="shared" si="339"/>
        <v>0</v>
      </c>
      <c r="G1875" s="76">
        <f t="shared" si="340"/>
        <v>0</v>
      </c>
      <c r="H1875" s="76">
        <f t="shared" si="340"/>
        <v>0</v>
      </c>
      <c r="I1875" s="76">
        <f t="shared" si="340"/>
        <v>0</v>
      </c>
      <c r="J1875" s="76">
        <f t="shared" si="340"/>
        <v>0</v>
      </c>
      <c r="K1875" s="43">
        <f t="shared" si="341"/>
        <v>0</v>
      </c>
    </row>
    <row r="1876" spans="1:11" ht="12.75" customHeight="1">
      <c r="A1876" s="61" t="str">
        <f>"         "&amp;Labels!B77</f>
        <v xml:space="preserve">         Customer 9</v>
      </c>
      <c r="B1876" s="76">
        <f t="shared" si="338"/>
        <v>0</v>
      </c>
      <c r="C1876" s="76">
        <f t="shared" si="338"/>
        <v>0</v>
      </c>
      <c r="D1876" s="76">
        <f t="shared" si="338"/>
        <v>0</v>
      </c>
      <c r="E1876" s="76">
        <f t="shared" si="338"/>
        <v>0</v>
      </c>
      <c r="F1876" s="43">
        <f t="shared" si="339"/>
        <v>0</v>
      </c>
      <c r="G1876" s="76">
        <f t="shared" si="340"/>
        <v>0</v>
      </c>
      <c r="H1876" s="76">
        <f t="shared" si="340"/>
        <v>0</v>
      </c>
      <c r="I1876" s="76">
        <f t="shared" si="340"/>
        <v>0</v>
      </c>
      <c r="J1876" s="76">
        <f t="shared" si="340"/>
        <v>0</v>
      </c>
      <c r="K1876" s="43">
        <f t="shared" si="341"/>
        <v>0</v>
      </c>
    </row>
    <row r="1877" spans="1:11" ht="12.75" customHeight="1">
      <c r="A1877" s="61" t="str">
        <f>"         "&amp;Labels!B78</f>
        <v xml:space="preserve">         Customer 10</v>
      </c>
      <c r="B1877" s="76">
        <f t="shared" si="338"/>
        <v>0</v>
      </c>
      <c r="C1877" s="76">
        <f t="shared" si="338"/>
        <v>0</v>
      </c>
      <c r="D1877" s="76">
        <f t="shared" si="338"/>
        <v>0</v>
      </c>
      <c r="E1877" s="76">
        <f t="shared" si="338"/>
        <v>0</v>
      </c>
      <c r="F1877" s="43">
        <f t="shared" si="339"/>
        <v>0</v>
      </c>
      <c r="G1877" s="76">
        <f t="shared" si="340"/>
        <v>0</v>
      </c>
      <c r="H1877" s="76">
        <f t="shared" si="340"/>
        <v>0</v>
      </c>
      <c r="I1877" s="76">
        <f t="shared" si="340"/>
        <v>0</v>
      </c>
      <c r="J1877" s="76">
        <f t="shared" si="340"/>
        <v>0</v>
      </c>
      <c r="K1877" s="43">
        <f t="shared" si="341"/>
        <v>0</v>
      </c>
    </row>
    <row r="1878" spans="1:11" ht="12.75" customHeight="1">
      <c r="A1878" s="61" t="str">
        <f>"         "&amp;Labels!C68</f>
        <v xml:space="preserve">         Total</v>
      </c>
      <c r="B1878" s="84">
        <f t="shared" si="338"/>
        <v>0</v>
      </c>
      <c r="C1878" s="84">
        <f t="shared" si="338"/>
        <v>0</v>
      </c>
      <c r="D1878" s="84">
        <f t="shared" si="338"/>
        <v>0</v>
      </c>
      <c r="E1878" s="84">
        <f t="shared" si="338"/>
        <v>0</v>
      </c>
      <c r="F1878" s="43">
        <f t="shared" si="339"/>
        <v>0</v>
      </c>
      <c r="G1878" s="84">
        <f t="shared" si="340"/>
        <v>0</v>
      </c>
      <c r="H1878" s="84">
        <f t="shared" si="340"/>
        <v>0</v>
      </c>
      <c r="I1878" s="84">
        <f t="shared" si="340"/>
        <v>0</v>
      </c>
      <c r="J1878" s="84">
        <f t="shared" si="340"/>
        <v>0</v>
      </c>
      <c r="K1878" s="43">
        <f t="shared" si="341"/>
        <v>0</v>
      </c>
    </row>
    <row r="1879" spans="1:11" ht="12.75" customHeight="1">
      <c r="A1879" s="55" t="str">
        <f>"      "&amp;Labels!C84</f>
        <v xml:space="preserve">      Total</v>
      </c>
      <c r="B1879" s="74">
        <f>B1782</f>
        <v>0</v>
      </c>
      <c r="C1879" s="74">
        <f>C1782</f>
        <v>0</v>
      </c>
      <c r="D1879" s="74">
        <f>D1782</f>
        <v>0</v>
      </c>
      <c r="E1879" s="74">
        <f>E1782</f>
        <v>0</v>
      </c>
      <c r="F1879" s="43">
        <f>SUM(B1782:E1782)</f>
        <v>0</v>
      </c>
      <c r="G1879" s="74">
        <f>G1782</f>
        <v>0</v>
      </c>
      <c r="H1879" s="74">
        <f>H1782</f>
        <v>0</v>
      </c>
      <c r="I1879" s="74">
        <f>I1782</f>
        <v>0</v>
      </c>
      <c r="J1879" s="74">
        <f>J1782</f>
        <v>0</v>
      </c>
      <c r="K1879" s="43">
        <f>SUM(G1782:J1782)</f>
        <v>0</v>
      </c>
    </row>
    <row r="1880" spans="1:11" ht="12.75" customHeight="1">
      <c r="A1880" s="61" t="str">
        <f>"         "&amp;Labels!B69</f>
        <v xml:space="preserve">         Customer 1</v>
      </c>
      <c r="B1880" s="76">
        <f t="shared" ref="B1880:E1889" si="342">SUM(B1662,B1771)</f>
        <v>0</v>
      </c>
      <c r="C1880" s="76">
        <f t="shared" si="342"/>
        <v>0</v>
      </c>
      <c r="D1880" s="76">
        <f t="shared" si="342"/>
        <v>0</v>
      </c>
      <c r="E1880" s="76">
        <f t="shared" si="342"/>
        <v>0</v>
      </c>
      <c r="F1880" s="43">
        <f t="shared" ref="F1880:F1889" si="343">SUM(B1880:E1880)</f>
        <v>0</v>
      </c>
      <c r="G1880" s="76">
        <f t="shared" ref="G1880:J1889" si="344">SUM(G1662,G1771)</f>
        <v>0</v>
      </c>
      <c r="H1880" s="76">
        <f t="shared" si="344"/>
        <v>0</v>
      </c>
      <c r="I1880" s="76">
        <f t="shared" si="344"/>
        <v>0</v>
      </c>
      <c r="J1880" s="76">
        <f t="shared" si="344"/>
        <v>0</v>
      </c>
      <c r="K1880" s="43">
        <f t="shared" ref="K1880:K1889" si="345">SUM(G1880:J1880)</f>
        <v>0</v>
      </c>
    </row>
    <row r="1881" spans="1:11" ht="12.75" customHeight="1">
      <c r="A1881" s="61" t="str">
        <f>"         "&amp;Labels!B70</f>
        <v xml:space="preserve">         Customer 2</v>
      </c>
      <c r="B1881" s="76">
        <f t="shared" si="342"/>
        <v>0</v>
      </c>
      <c r="C1881" s="76">
        <f t="shared" si="342"/>
        <v>0</v>
      </c>
      <c r="D1881" s="76">
        <f t="shared" si="342"/>
        <v>0</v>
      </c>
      <c r="E1881" s="76">
        <f t="shared" si="342"/>
        <v>0</v>
      </c>
      <c r="F1881" s="43">
        <f t="shared" si="343"/>
        <v>0</v>
      </c>
      <c r="G1881" s="76">
        <f t="shared" si="344"/>
        <v>0</v>
      </c>
      <c r="H1881" s="76">
        <f t="shared" si="344"/>
        <v>0</v>
      </c>
      <c r="I1881" s="76">
        <f t="shared" si="344"/>
        <v>0</v>
      </c>
      <c r="J1881" s="76">
        <f t="shared" si="344"/>
        <v>0</v>
      </c>
      <c r="K1881" s="43">
        <f t="shared" si="345"/>
        <v>0</v>
      </c>
    </row>
    <row r="1882" spans="1:11" ht="12.75" customHeight="1">
      <c r="A1882" s="61" t="str">
        <f>"         "&amp;Labels!B71</f>
        <v xml:space="preserve">         Customer 3</v>
      </c>
      <c r="B1882" s="76">
        <f t="shared" si="342"/>
        <v>0</v>
      </c>
      <c r="C1882" s="76">
        <f t="shared" si="342"/>
        <v>0</v>
      </c>
      <c r="D1882" s="76">
        <f t="shared" si="342"/>
        <v>0</v>
      </c>
      <c r="E1882" s="76">
        <f t="shared" si="342"/>
        <v>0</v>
      </c>
      <c r="F1882" s="43">
        <f t="shared" si="343"/>
        <v>0</v>
      </c>
      <c r="G1882" s="76">
        <f t="shared" si="344"/>
        <v>0</v>
      </c>
      <c r="H1882" s="76">
        <f t="shared" si="344"/>
        <v>0</v>
      </c>
      <c r="I1882" s="76">
        <f t="shared" si="344"/>
        <v>0</v>
      </c>
      <c r="J1882" s="76">
        <f t="shared" si="344"/>
        <v>0</v>
      </c>
      <c r="K1882" s="43">
        <f t="shared" si="345"/>
        <v>0</v>
      </c>
    </row>
    <row r="1883" spans="1:11" ht="12.75" customHeight="1">
      <c r="A1883" s="61" t="str">
        <f>"         "&amp;Labels!B72</f>
        <v xml:space="preserve">         Customer 4</v>
      </c>
      <c r="B1883" s="76">
        <f t="shared" si="342"/>
        <v>0</v>
      </c>
      <c r="C1883" s="76">
        <f t="shared" si="342"/>
        <v>0</v>
      </c>
      <c r="D1883" s="76">
        <f t="shared" si="342"/>
        <v>0</v>
      </c>
      <c r="E1883" s="76">
        <f t="shared" si="342"/>
        <v>0</v>
      </c>
      <c r="F1883" s="43">
        <f t="shared" si="343"/>
        <v>0</v>
      </c>
      <c r="G1883" s="76">
        <f t="shared" si="344"/>
        <v>0</v>
      </c>
      <c r="H1883" s="76">
        <f t="shared" si="344"/>
        <v>0</v>
      </c>
      <c r="I1883" s="76">
        <f t="shared" si="344"/>
        <v>0</v>
      </c>
      <c r="J1883" s="76">
        <f t="shared" si="344"/>
        <v>0</v>
      </c>
      <c r="K1883" s="43">
        <f t="shared" si="345"/>
        <v>0</v>
      </c>
    </row>
    <row r="1884" spans="1:11" ht="12.75" customHeight="1">
      <c r="A1884" s="61" t="str">
        <f>"         "&amp;Labels!B73</f>
        <v xml:space="preserve">         Customer 5</v>
      </c>
      <c r="B1884" s="76">
        <f t="shared" si="342"/>
        <v>0</v>
      </c>
      <c r="C1884" s="76">
        <f t="shared" si="342"/>
        <v>0</v>
      </c>
      <c r="D1884" s="76">
        <f t="shared" si="342"/>
        <v>0</v>
      </c>
      <c r="E1884" s="76">
        <f t="shared" si="342"/>
        <v>0</v>
      </c>
      <c r="F1884" s="43">
        <f t="shared" si="343"/>
        <v>0</v>
      </c>
      <c r="G1884" s="76">
        <f t="shared" si="344"/>
        <v>0</v>
      </c>
      <c r="H1884" s="76">
        <f t="shared" si="344"/>
        <v>0</v>
      </c>
      <c r="I1884" s="76">
        <f t="shared" si="344"/>
        <v>0</v>
      </c>
      <c r="J1884" s="76">
        <f t="shared" si="344"/>
        <v>0</v>
      </c>
      <c r="K1884" s="43">
        <f t="shared" si="345"/>
        <v>0</v>
      </c>
    </row>
    <row r="1885" spans="1:11" ht="12.75" customHeight="1">
      <c r="A1885" s="61" t="str">
        <f>"         "&amp;Labels!B74</f>
        <v xml:space="preserve">         Customer 6</v>
      </c>
      <c r="B1885" s="76">
        <f t="shared" si="342"/>
        <v>0</v>
      </c>
      <c r="C1885" s="76">
        <f t="shared" si="342"/>
        <v>0</v>
      </c>
      <c r="D1885" s="76">
        <f t="shared" si="342"/>
        <v>0</v>
      </c>
      <c r="E1885" s="76">
        <f t="shared" si="342"/>
        <v>0</v>
      </c>
      <c r="F1885" s="43">
        <f t="shared" si="343"/>
        <v>0</v>
      </c>
      <c r="G1885" s="76">
        <f t="shared" si="344"/>
        <v>0</v>
      </c>
      <c r="H1885" s="76">
        <f t="shared" si="344"/>
        <v>0</v>
      </c>
      <c r="I1885" s="76">
        <f t="shared" si="344"/>
        <v>0</v>
      </c>
      <c r="J1885" s="76">
        <f t="shared" si="344"/>
        <v>0</v>
      </c>
      <c r="K1885" s="43">
        <f t="shared" si="345"/>
        <v>0</v>
      </c>
    </row>
    <row r="1886" spans="1:11" ht="12.75" customHeight="1">
      <c r="A1886" s="61" t="str">
        <f>"         "&amp;Labels!B75</f>
        <v xml:space="preserve">         Customer 7</v>
      </c>
      <c r="B1886" s="76">
        <f t="shared" si="342"/>
        <v>0</v>
      </c>
      <c r="C1886" s="76">
        <f t="shared" si="342"/>
        <v>0</v>
      </c>
      <c r="D1886" s="76">
        <f t="shared" si="342"/>
        <v>0</v>
      </c>
      <c r="E1886" s="76">
        <f t="shared" si="342"/>
        <v>0</v>
      </c>
      <c r="F1886" s="43">
        <f t="shared" si="343"/>
        <v>0</v>
      </c>
      <c r="G1886" s="76">
        <f t="shared" si="344"/>
        <v>0</v>
      </c>
      <c r="H1886" s="76">
        <f t="shared" si="344"/>
        <v>0</v>
      </c>
      <c r="I1886" s="76">
        <f t="shared" si="344"/>
        <v>0</v>
      </c>
      <c r="J1886" s="76">
        <f t="shared" si="344"/>
        <v>0</v>
      </c>
      <c r="K1886" s="43">
        <f t="shared" si="345"/>
        <v>0</v>
      </c>
    </row>
    <row r="1887" spans="1:11" ht="12.75" customHeight="1">
      <c r="A1887" s="61" t="str">
        <f>"         "&amp;Labels!B76</f>
        <v xml:space="preserve">         Customer 8</v>
      </c>
      <c r="B1887" s="76">
        <f t="shared" si="342"/>
        <v>0</v>
      </c>
      <c r="C1887" s="76">
        <f t="shared" si="342"/>
        <v>0</v>
      </c>
      <c r="D1887" s="76">
        <f t="shared" si="342"/>
        <v>0</v>
      </c>
      <c r="E1887" s="76">
        <f t="shared" si="342"/>
        <v>0</v>
      </c>
      <c r="F1887" s="43">
        <f t="shared" si="343"/>
        <v>0</v>
      </c>
      <c r="G1887" s="76">
        <f t="shared" si="344"/>
        <v>0</v>
      </c>
      <c r="H1887" s="76">
        <f t="shared" si="344"/>
        <v>0</v>
      </c>
      <c r="I1887" s="76">
        <f t="shared" si="344"/>
        <v>0</v>
      </c>
      <c r="J1887" s="76">
        <f t="shared" si="344"/>
        <v>0</v>
      </c>
      <c r="K1887" s="43">
        <f t="shared" si="345"/>
        <v>0</v>
      </c>
    </row>
    <row r="1888" spans="1:11" ht="12.75" customHeight="1">
      <c r="A1888" s="61" t="str">
        <f>"         "&amp;Labels!B77</f>
        <v xml:space="preserve">         Customer 9</v>
      </c>
      <c r="B1888" s="76">
        <f t="shared" si="342"/>
        <v>0</v>
      </c>
      <c r="C1888" s="76">
        <f t="shared" si="342"/>
        <v>0</v>
      </c>
      <c r="D1888" s="76">
        <f t="shared" si="342"/>
        <v>0</v>
      </c>
      <c r="E1888" s="76">
        <f t="shared" si="342"/>
        <v>0</v>
      </c>
      <c r="F1888" s="43">
        <f t="shared" si="343"/>
        <v>0</v>
      </c>
      <c r="G1888" s="76">
        <f t="shared" si="344"/>
        <v>0</v>
      </c>
      <c r="H1888" s="76">
        <f t="shared" si="344"/>
        <v>0</v>
      </c>
      <c r="I1888" s="76">
        <f t="shared" si="344"/>
        <v>0</v>
      </c>
      <c r="J1888" s="76">
        <f t="shared" si="344"/>
        <v>0</v>
      </c>
      <c r="K1888" s="43">
        <f t="shared" si="345"/>
        <v>0</v>
      </c>
    </row>
    <row r="1889" spans="1:11" ht="12.75" customHeight="1">
      <c r="A1889" s="61" t="str">
        <f>"         "&amp;Labels!B78</f>
        <v xml:space="preserve">         Customer 10</v>
      </c>
      <c r="B1889" s="76">
        <f t="shared" si="342"/>
        <v>0</v>
      </c>
      <c r="C1889" s="76">
        <f t="shared" si="342"/>
        <v>0</v>
      </c>
      <c r="D1889" s="76">
        <f t="shared" si="342"/>
        <v>0</v>
      </c>
      <c r="E1889" s="76">
        <f t="shared" si="342"/>
        <v>0</v>
      </c>
      <c r="F1889" s="43">
        <f t="shared" si="343"/>
        <v>0</v>
      </c>
      <c r="G1889" s="76">
        <f t="shared" si="344"/>
        <v>0</v>
      </c>
      <c r="H1889" s="76">
        <f t="shared" si="344"/>
        <v>0</v>
      </c>
      <c r="I1889" s="76">
        <f t="shared" si="344"/>
        <v>0</v>
      </c>
      <c r="J1889" s="76">
        <f t="shared" si="344"/>
        <v>0</v>
      </c>
      <c r="K1889" s="43">
        <f t="shared" si="345"/>
        <v>0</v>
      </c>
    </row>
    <row r="1890" spans="1:11" ht="12.75" customHeight="1">
      <c r="A1890" s="61" t="str">
        <f>"         "&amp;Labels!C68</f>
        <v xml:space="preserve">         Total</v>
      </c>
      <c r="B1890" s="84">
        <f>B1782</f>
        <v>0</v>
      </c>
      <c r="C1890" s="84">
        <f>C1782</f>
        <v>0</v>
      </c>
      <c r="D1890" s="84">
        <f>D1782</f>
        <v>0</v>
      </c>
      <c r="E1890" s="84">
        <f>E1782</f>
        <v>0</v>
      </c>
      <c r="F1890" s="43">
        <f>SUM(B1782:E1782)</f>
        <v>0</v>
      </c>
      <c r="G1890" s="84">
        <f>G1782</f>
        <v>0</v>
      </c>
      <c r="H1890" s="84">
        <f>H1782</f>
        <v>0</v>
      </c>
      <c r="I1890" s="84">
        <f>I1782</f>
        <v>0</v>
      </c>
      <c r="J1890" s="84">
        <f>J1782</f>
        <v>0</v>
      </c>
      <c r="K1890" s="43">
        <f>SUM(G1782:J1782)</f>
        <v>0</v>
      </c>
    </row>
    <row r="1891" spans="1:11" ht="12.75" customHeight="1">
      <c r="A1891" s="63" t="str">
        <f>Labels!B99</f>
        <v>Product 5</v>
      </c>
      <c r="B1891" s="77"/>
      <c r="C1891" s="77"/>
      <c r="D1891" s="77"/>
      <c r="E1891" s="77"/>
      <c r="F1891" s="43"/>
      <c r="G1891" s="77"/>
      <c r="H1891" s="77"/>
      <c r="I1891" s="77"/>
      <c r="J1891" s="77"/>
      <c r="K1891" s="43"/>
    </row>
    <row r="1892" spans="1:11" ht="12.75" customHeight="1">
      <c r="A1892" s="55" t="str">
        <f>"   "&amp;Labels!B81</f>
        <v xml:space="preserve">   Website</v>
      </c>
      <c r="B1892" s="74"/>
      <c r="C1892" s="74"/>
      <c r="D1892" s="74"/>
      <c r="E1892" s="74"/>
      <c r="F1892" s="43"/>
      <c r="G1892" s="74"/>
      <c r="H1892" s="74"/>
      <c r="I1892" s="74"/>
      <c r="J1892" s="74"/>
      <c r="K1892" s="43"/>
    </row>
    <row r="1893" spans="1:11" ht="12.75" customHeight="1">
      <c r="A1893" s="61" t="str">
        <f>"      "&amp;Labels!B85</f>
        <v xml:space="preserve">      Q 1</v>
      </c>
      <c r="B1893" s="84"/>
      <c r="C1893" s="84"/>
      <c r="D1893" s="84"/>
      <c r="E1893" s="84"/>
      <c r="F1893" s="43"/>
      <c r="G1893" s="84"/>
      <c r="H1893" s="84"/>
      <c r="I1893" s="84"/>
      <c r="J1893" s="84"/>
      <c r="K1893" s="43"/>
    </row>
    <row r="1894" spans="1:11" ht="12.75" customHeight="1">
      <c r="A1894" s="61" t="str">
        <f>"         "&amp;Labels!B69</f>
        <v xml:space="preserve">         Customer 1</v>
      </c>
      <c r="B1894" s="76">
        <f>IF('(Other Computations)'!B186=0,0,Inputs!D241*Inputs!D134*Inputs!D40*Inputs!D13*'GM Alloc Factors'!B10/('(Other Computations)'!B186+'(Other Computations)'!B199))</f>
        <v>0</v>
      </c>
      <c r="C1894" s="76">
        <f>IF('(Other Computations)'!C186=0,0,Inputs!E241*Inputs!E134*Inputs!D40*Inputs!D13*'GM Alloc Factors'!C10/('(Other Computations)'!C186+'(Other Computations)'!C199))</f>
        <v>0</v>
      </c>
      <c r="D1894" s="76">
        <f>IF('(Other Computations)'!D186=0,0,Inputs!F241*Inputs!F134*Inputs!D40*Inputs!D13*'GM Alloc Factors'!D10/('(Other Computations)'!D186+'(Other Computations)'!D199))</f>
        <v>0</v>
      </c>
      <c r="E1894" s="76">
        <f>IF('(Other Computations)'!E186=0,0,Inputs!G241*Inputs!G134*Inputs!D40*Inputs!D13*'GM Alloc Factors'!E10/('(Other Computations)'!E186+'(Other Computations)'!E199))</f>
        <v>0</v>
      </c>
      <c r="F1894" s="43">
        <f t="shared" ref="F1894:F1904" si="346">SUM(B1894:E1894)</f>
        <v>0</v>
      </c>
      <c r="G1894" s="76">
        <f>IF('(Other Computations)'!G186=0,0,Inputs!I241*Inputs!I134*Inputs!D40*Inputs!D13*'GM Alloc Factors'!G10/('(Other Computations)'!G186+'(Other Computations)'!G199))</f>
        <v>0</v>
      </c>
      <c r="H1894" s="76">
        <f>IF('(Other Computations)'!H186=0,0,Inputs!J241*Inputs!J134*Inputs!D40*Inputs!D13*'GM Alloc Factors'!H10/('(Other Computations)'!H186+'(Other Computations)'!H199))</f>
        <v>0</v>
      </c>
      <c r="I1894" s="76">
        <f>IF('(Other Computations)'!I186=0,0,Inputs!K241*Inputs!K134*Inputs!D40*Inputs!D13*'GM Alloc Factors'!I10/('(Other Computations)'!I186+'(Other Computations)'!I199))</f>
        <v>0</v>
      </c>
      <c r="J1894" s="76">
        <f>IF('(Other Computations)'!J186=0,0,Inputs!L241*Inputs!L134*Inputs!D40*Inputs!D13*'GM Alloc Factors'!J10/('(Other Computations)'!J186+'(Other Computations)'!J199))</f>
        <v>0</v>
      </c>
      <c r="K1894" s="43">
        <f t="shared" ref="K1894:K1904" si="347">SUM(G1894:J1894)</f>
        <v>0</v>
      </c>
    </row>
    <row r="1895" spans="1:11" ht="12.75" customHeight="1">
      <c r="A1895" s="61" t="str">
        <f>"         "&amp;Labels!B70</f>
        <v xml:space="preserve">         Customer 2</v>
      </c>
      <c r="B1895" s="76">
        <f>IF('(Other Computations)'!B187=0,0,Inputs!D242*Inputs!D135*Inputs!D41*Inputs!D13*'GM Alloc Factors'!B10/('(Other Computations)'!B187+'(Other Computations)'!B200))</f>
        <v>0</v>
      </c>
      <c r="C1895" s="76">
        <f>IF('(Other Computations)'!C187=0,0,Inputs!E242*Inputs!E135*Inputs!D41*Inputs!D13*'GM Alloc Factors'!C10/('(Other Computations)'!C187+'(Other Computations)'!C200))</f>
        <v>0</v>
      </c>
      <c r="D1895" s="76">
        <f>IF('(Other Computations)'!D187=0,0,Inputs!F242*Inputs!F135*Inputs!D41*Inputs!D13*'GM Alloc Factors'!D10/('(Other Computations)'!D187+'(Other Computations)'!D200))</f>
        <v>0</v>
      </c>
      <c r="E1895" s="76">
        <f>IF('(Other Computations)'!E187=0,0,Inputs!G242*Inputs!G135*Inputs!D41*Inputs!D13*'GM Alloc Factors'!E10/('(Other Computations)'!E187+'(Other Computations)'!E200))</f>
        <v>0</v>
      </c>
      <c r="F1895" s="43">
        <f t="shared" si="346"/>
        <v>0</v>
      </c>
      <c r="G1895" s="76">
        <f>IF('(Other Computations)'!G187=0,0,Inputs!I242*Inputs!I135*Inputs!D41*Inputs!D13*'GM Alloc Factors'!G10/('(Other Computations)'!G187+'(Other Computations)'!G200))</f>
        <v>0</v>
      </c>
      <c r="H1895" s="76">
        <f>IF('(Other Computations)'!H187=0,0,Inputs!J242*Inputs!J135*Inputs!D41*Inputs!D13*'GM Alloc Factors'!H10/('(Other Computations)'!H187+'(Other Computations)'!H200))</f>
        <v>0</v>
      </c>
      <c r="I1895" s="76">
        <f>IF('(Other Computations)'!I187=0,0,Inputs!K242*Inputs!K135*Inputs!D41*Inputs!D13*'GM Alloc Factors'!I10/('(Other Computations)'!I187+'(Other Computations)'!I200))</f>
        <v>0</v>
      </c>
      <c r="J1895" s="76">
        <f>IF('(Other Computations)'!J187=0,0,Inputs!L242*Inputs!L135*Inputs!D41*Inputs!D13*'GM Alloc Factors'!J10/('(Other Computations)'!J187+'(Other Computations)'!J200))</f>
        <v>0</v>
      </c>
      <c r="K1895" s="43">
        <f t="shared" si="347"/>
        <v>0</v>
      </c>
    </row>
    <row r="1896" spans="1:11" ht="12.75" customHeight="1">
      <c r="A1896" s="61" t="str">
        <f>"         "&amp;Labels!B71</f>
        <v xml:space="preserve">         Customer 3</v>
      </c>
      <c r="B1896" s="76">
        <f>IF('(Other Computations)'!B188=0,0,Inputs!D243*Inputs!D136*Inputs!D42*Inputs!D13*'GM Alloc Factors'!B10/('(Other Computations)'!B188+'(Other Computations)'!B201))</f>
        <v>0</v>
      </c>
      <c r="C1896" s="76">
        <f>IF('(Other Computations)'!C188=0,0,Inputs!E243*Inputs!E136*Inputs!D42*Inputs!D13*'GM Alloc Factors'!C10/('(Other Computations)'!C188+'(Other Computations)'!C201))</f>
        <v>0</v>
      </c>
      <c r="D1896" s="76">
        <f>IF('(Other Computations)'!D188=0,0,Inputs!F243*Inputs!F136*Inputs!D42*Inputs!D13*'GM Alloc Factors'!D10/('(Other Computations)'!D188+'(Other Computations)'!D201))</f>
        <v>0</v>
      </c>
      <c r="E1896" s="76">
        <f>IF('(Other Computations)'!E188=0,0,Inputs!G243*Inputs!G136*Inputs!D42*Inputs!D13*'GM Alloc Factors'!E10/('(Other Computations)'!E188+'(Other Computations)'!E201))</f>
        <v>0</v>
      </c>
      <c r="F1896" s="43">
        <f t="shared" si="346"/>
        <v>0</v>
      </c>
      <c r="G1896" s="76">
        <f>IF('(Other Computations)'!G188=0,0,Inputs!I243*Inputs!I136*Inputs!D42*Inputs!D13*'GM Alloc Factors'!G10/('(Other Computations)'!G188+'(Other Computations)'!G201))</f>
        <v>0</v>
      </c>
      <c r="H1896" s="76">
        <f>IF('(Other Computations)'!H188=0,0,Inputs!J243*Inputs!J136*Inputs!D42*Inputs!D13*'GM Alloc Factors'!H10/('(Other Computations)'!H188+'(Other Computations)'!H201))</f>
        <v>0</v>
      </c>
      <c r="I1896" s="76">
        <f>IF('(Other Computations)'!I188=0,0,Inputs!K243*Inputs!K136*Inputs!D42*Inputs!D13*'GM Alloc Factors'!I10/('(Other Computations)'!I188+'(Other Computations)'!I201))</f>
        <v>0</v>
      </c>
      <c r="J1896" s="76">
        <f>IF('(Other Computations)'!J188=0,0,Inputs!L243*Inputs!L136*Inputs!D42*Inputs!D13*'GM Alloc Factors'!J10/('(Other Computations)'!J188+'(Other Computations)'!J201))</f>
        <v>0</v>
      </c>
      <c r="K1896" s="43">
        <f t="shared" si="347"/>
        <v>0</v>
      </c>
    </row>
    <row r="1897" spans="1:11" ht="12.75" customHeight="1">
      <c r="A1897" s="61" t="str">
        <f>"         "&amp;Labels!B72</f>
        <v xml:space="preserve">         Customer 4</v>
      </c>
      <c r="B1897" s="76">
        <f>IF('(Other Computations)'!B189=0,0,Inputs!D244*Inputs!D137*Inputs!D43*Inputs!D13*'GM Alloc Factors'!B10/('(Other Computations)'!B189+'(Other Computations)'!B202))</f>
        <v>0</v>
      </c>
      <c r="C1897" s="76">
        <f>IF('(Other Computations)'!C189=0,0,Inputs!E244*Inputs!E137*Inputs!D43*Inputs!D13*'GM Alloc Factors'!C10/('(Other Computations)'!C189+'(Other Computations)'!C202))</f>
        <v>0</v>
      </c>
      <c r="D1897" s="76">
        <f>IF('(Other Computations)'!D189=0,0,Inputs!F244*Inputs!F137*Inputs!D43*Inputs!D13*'GM Alloc Factors'!D10/('(Other Computations)'!D189+'(Other Computations)'!D202))</f>
        <v>0</v>
      </c>
      <c r="E1897" s="76">
        <f>IF('(Other Computations)'!E189=0,0,Inputs!G244*Inputs!G137*Inputs!D43*Inputs!D13*'GM Alloc Factors'!E10/('(Other Computations)'!E189+'(Other Computations)'!E202))</f>
        <v>0</v>
      </c>
      <c r="F1897" s="43">
        <f t="shared" si="346"/>
        <v>0</v>
      </c>
      <c r="G1897" s="76">
        <f>IF('(Other Computations)'!G189=0,0,Inputs!I244*Inputs!I137*Inputs!D43*Inputs!D13*'GM Alloc Factors'!G10/('(Other Computations)'!G189+'(Other Computations)'!G202))</f>
        <v>0</v>
      </c>
      <c r="H1897" s="76">
        <f>IF('(Other Computations)'!H189=0,0,Inputs!J244*Inputs!J137*Inputs!D43*Inputs!D13*'GM Alloc Factors'!H10/('(Other Computations)'!H189+'(Other Computations)'!H202))</f>
        <v>0</v>
      </c>
      <c r="I1897" s="76">
        <f>IF('(Other Computations)'!I189=0,0,Inputs!K244*Inputs!K137*Inputs!D43*Inputs!D13*'GM Alloc Factors'!I10/('(Other Computations)'!I189+'(Other Computations)'!I202))</f>
        <v>0</v>
      </c>
      <c r="J1897" s="76">
        <f>IF('(Other Computations)'!J189=0,0,Inputs!L244*Inputs!L137*Inputs!D43*Inputs!D13*'GM Alloc Factors'!J10/('(Other Computations)'!J189+'(Other Computations)'!J202))</f>
        <v>0</v>
      </c>
      <c r="K1897" s="43">
        <f t="shared" si="347"/>
        <v>0</v>
      </c>
    </row>
    <row r="1898" spans="1:11" ht="12.75" customHeight="1">
      <c r="A1898" s="61" t="str">
        <f>"         "&amp;Labels!B73</f>
        <v xml:space="preserve">         Customer 5</v>
      </c>
      <c r="B1898" s="76">
        <f>IF('(Other Computations)'!B190=0,0,Inputs!D245*Inputs!D138*Inputs!D44*Inputs!D13*'GM Alloc Factors'!B10/('(Other Computations)'!B190+'(Other Computations)'!B203))</f>
        <v>0</v>
      </c>
      <c r="C1898" s="76">
        <f>IF('(Other Computations)'!C190=0,0,Inputs!E245*Inputs!E138*Inputs!D44*Inputs!D13*'GM Alloc Factors'!C10/('(Other Computations)'!C190+'(Other Computations)'!C203))</f>
        <v>0</v>
      </c>
      <c r="D1898" s="76">
        <f>IF('(Other Computations)'!D190=0,0,Inputs!F245*Inputs!F138*Inputs!D44*Inputs!D13*'GM Alloc Factors'!D10/('(Other Computations)'!D190+'(Other Computations)'!D203))</f>
        <v>0</v>
      </c>
      <c r="E1898" s="76">
        <f>IF('(Other Computations)'!E190=0,0,Inputs!G245*Inputs!G138*Inputs!D44*Inputs!D13*'GM Alloc Factors'!E10/('(Other Computations)'!E190+'(Other Computations)'!E203))</f>
        <v>0</v>
      </c>
      <c r="F1898" s="43">
        <f t="shared" si="346"/>
        <v>0</v>
      </c>
      <c r="G1898" s="76">
        <f>IF('(Other Computations)'!G190=0,0,Inputs!I245*Inputs!I138*Inputs!D44*Inputs!D13*'GM Alloc Factors'!G10/('(Other Computations)'!G190+'(Other Computations)'!G203))</f>
        <v>0</v>
      </c>
      <c r="H1898" s="76">
        <f>IF('(Other Computations)'!H190=0,0,Inputs!J245*Inputs!J138*Inputs!D44*Inputs!D13*'GM Alloc Factors'!H10/('(Other Computations)'!H190+'(Other Computations)'!H203))</f>
        <v>0</v>
      </c>
      <c r="I1898" s="76">
        <f>IF('(Other Computations)'!I190=0,0,Inputs!K245*Inputs!K138*Inputs!D44*Inputs!D13*'GM Alloc Factors'!I10/('(Other Computations)'!I190+'(Other Computations)'!I203))</f>
        <v>0</v>
      </c>
      <c r="J1898" s="76">
        <f>IF('(Other Computations)'!J190=0,0,Inputs!L245*Inputs!L138*Inputs!D44*Inputs!D13*'GM Alloc Factors'!J10/('(Other Computations)'!J190+'(Other Computations)'!J203))</f>
        <v>0</v>
      </c>
      <c r="K1898" s="43">
        <f t="shared" si="347"/>
        <v>0</v>
      </c>
    </row>
    <row r="1899" spans="1:11" ht="12.75" customHeight="1">
      <c r="A1899" s="61" t="str">
        <f>"         "&amp;Labels!B74</f>
        <v xml:space="preserve">         Customer 6</v>
      </c>
      <c r="B1899" s="76">
        <f>IF('(Other Computations)'!B191=0,0,Inputs!D246*Inputs!D139*Inputs!D45*Inputs!D13*'GM Alloc Factors'!B10/('(Other Computations)'!B191+'(Other Computations)'!B204))</f>
        <v>0</v>
      </c>
      <c r="C1899" s="76">
        <f>IF('(Other Computations)'!C191=0,0,Inputs!E246*Inputs!E139*Inputs!D45*Inputs!D13*'GM Alloc Factors'!C10/('(Other Computations)'!C191+'(Other Computations)'!C204))</f>
        <v>0</v>
      </c>
      <c r="D1899" s="76">
        <f>IF('(Other Computations)'!D191=0,0,Inputs!F246*Inputs!F139*Inputs!D45*Inputs!D13*'GM Alloc Factors'!D10/('(Other Computations)'!D191+'(Other Computations)'!D204))</f>
        <v>0</v>
      </c>
      <c r="E1899" s="76">
        <f>IF('(Other Computations)'!E191=0,0,Inputs!G246*Inputs!G139*Inputs!D45*Inputs!D13*'GM Alloc Factors'!E10/('(Other Computations)'!E191+'(Other Computations)'!E204))</f>
        <v>0</v>
      </c>
      <c r="F1899" s="43">
        <f t="shared" si="346"/>
        <v>0</v>
      </c>
      <c r="G1899" s="76">
        <f>IF('(Other Computations)'!G191=0,0,Inputs!I246*Inputs!I139*Inputs!D45*Inputs!D13*'GM Alloc Factors'!G10/('(Other Computations)'!G191+'(Other Computations)'!G204))</f>
        <v>0</v>
      </c>
      <c r="H1899" s="76">
        <f>IF('(Other Computations)'!H191=0,0,Inputs!J246*Inputs!J139*Inputs!D45*Inputs!D13*'GM Alloc Factors'!H10/('(Other Computations)'!H191+'(Other Computations)'!H204))</f>
        <v>0</v>
      </c>
      <c r="I1899" s="76">
        <f>IF('(Other Computations)'!I191=0,0,Inputs!K246*Inputs!K139*Inputs!D45*Inputs!D13*'GM Alloc Factors'!I10/('(Other Computations)'!I191+'(Other Computations)'!I204))</f>
        <v>0</v>
      </c>
      <c r="J1899" s="76">
        <f>IF('(Other Computations)'!J191=0,0,Inputs!L246*Inputs!L139*Inputs!D45*Inputs!D13*'GM Alloc Factors'!J10/('(Other Computations)'!J191+'(Other Computations)'!J204))</f>
        <v>0</v>
      </c>
      <c r="K1899" s="43">
        <f t="shared" si="347"/>
        <v>0</v>
      </c>
    </row>
    <row r="1900" spans="1:11" ht="12.75" customHeight="1">
      <c r="A1900" s="61" t="str">
        <f>"         "&amp;Labels!B75</f>
        <v xml:space="preserve">         Customer 7</v>
      </c>
      <c r="B1900" s="76">
        <f>IF('(Other Computations)'!B192=0,0,Inputs!D247*Inputs!D140*Inputs!D46*Inputs!D13*'GM Alloc Factors'!B10/('(Other Computations)'!B192+'(Other Computations)'!B205))</f>
        <v>0</v>
      </c>
      <c r="C1900" s="76">
        <f>IF('(Other Computations)'!C192=0,0,Inputs!E247*Inputs!E140*Inputs!D46*Inputs!D13*'GM Alloc Factors'!C10/('(Other Computations)'!C192+'(Other Computations)'!C205))</f>
        <v>0</v>
      </c>
      <c r="D1900" s="76">
        <f>IF('(Other Computations)'!D192=0,0,Inputs!F247*Inputs!F140*Inputs!D46*Inputs!D13*'GM Alloc Factors'!D10/('(Other Computations)'!D192+'(Other Computations)'!D205))</f>
        <v>0</v>
      </c>
      <c r="E1900" s="76">
        <f>IF('(Other Computations)'!E192=0,0,Inputs!G247*Inputs!G140*Inputs!D46*Inputs!D13*'GM Alloc Factors'!E10/('(Other Computations)'!E192+'(Other Computations)'!E205))</f>
        <v>0</v>
      </c>
      <c r="F1900" s="43">
        <f t="shared" si="346"/>
        <v>0</v>
      </c>
      <c r="G1900" s="76">
        <f>IF('(Other Computations)'!G192=0,0,Inputs!I247*Inputs!I140*Inputs!D46*Inputs!D13*'GM Alloc Factors'!G10/('(Other Computations)'!G192+'(Other Computations)'!G205))</f>
        <v>0</v>
      </c>
      <c r="H1900" s="76">
        <f>IF('(Other Computations)'!H192=0,0,Inputs!J247*Inputs!J140*Inputs!D46*Inputs!D13*'GM Alloc Factors'!H10/('(Other Computations)'!H192+'(Other Computations)'!H205))</f>
        <v>0</v>
      </c>
      <c r="I1900" s="76">
        <f>IF('(Other Computations)'!I192=0,0,Inputs!K247*Inputs!K140*Inputs!D46*Inputs!D13*'GM Alloc Factors'!I10/('(Other Computations)'!I192+'(Other Computations)'!I205))</f>
        <v>0</v>
      </c>
      <c r="J1900" s="76">
        <f>IF('(Other Computations)'!J192=0,0,Inputs!L247*Inputs!L140*Inputs!D46*Inputs!D13*'GM Alloc Factors'!J10/('(Other Computations)'!J192+'(Other Computations)'!J205))</f>
        <v>0</v>
      </c>
      <c r="K1900" s="43">
        <f t="shared" si="347"/>
        <v>0</v>
      </c>
    </row>
    <row r="1901" spans="1:11" ht="12.75" customHeight="1">
      <c r="A1901" s="61" t="str">
        <f>"         "&amp;Labels!B76</f>
        <v xml:space="preserve">         Customer 8</v>
      </c>
      <c r="B1901" s="76">
        <f>IF('(Other Computations)'!B193=0,0,Inputs!D248*Inputs!D141*Inputs!D47*Inputs!D13*'GM Alloc Factors'!B10/('(Other Computations)'!B193+'(Other Computations)'!B206))</f>
        <v>0</v>
      </c>
      <c r="C1901" s="76">
        <f>IF('(Other Computations)'!C193=0,0,Inputs!E248*Inputs!E141*Inputs!D47*Inputs!D13*'GM Alloc Factors'!C10/('(Other Computations)'!C193+'(Other Computations)'!C206))</f>
        <v>0</v>
      </c>
      <c r="D1901" s="76">
        <f>IF('(Other Computations)'!D193=0,0,Inputs!F248*Inputs!F141*Inputs!D47*Inputs!D13*'GM Alloc Factors'!D10/('(Other Computations)'!D193+'(Other Computations)'!D206))</f>
        <v>0</v>
      </c>
      <c r="E1901" s="76">
        <f>IF('(Other Computations)'!E193=0,0,Inputs!G248*Inputs!G141*Inputs!D47*Inputs!D13*'GM Alloc Factors'!E10/('(Other Computations)'!E193+'(Other Computations)'!E206))</f>
        <v>0</v>
      </c>
      <c r="F1901" s="43">
        <f t="shared" si="346"/>
        <v>0</v>
      </c>
      <c r="G1901" s="76">
        <f>IF('(Other Computations)'!G193=0,0,Inputs!I248*Inputs!I141*Inputs!D47*Inputs!D13*'GM Alloc Factors'!G10/('(Other Computations)'!G193+'(Other Computations)'!G206))</f>
        <v>0</v>
      </c>
      <c r="H1901" s="76">
        <f>IF('(Other Computations)'!H193=0,0,Inputs!J248*Inputs!J141*Inputs!D47*Inputs!D13*'GM Alloc Factors'!H10/('(Other Computations)'!H193+'(Other Computations)'!H206))</f>
        <v>0</v>
      </c>
      <c r="I1901" s="76">
        <f>IF('(Other Computations)'!I193=0,0,Inputs!K248*Inputs!K141*Inputs!D47*Inputs!D13*'GM Alloc Factors'!I10/('(Other Computations)'!I193+'(Other Computations)'!I206))</f>
        <v>0</v>
      </c>
      <c r="J1901" s="76">
        <f>IF('(Other Computations)'!J193=0,0,Inputs!L248*Inputs!L141*Inputs!D47*Inputs!D13*'GM Alloc Factors'!J10/('(Other Computations)'!J193+'(Other Computations)'!J206))</f>
        <v>0</v>
      </c>
      <c r="K1901" s="43">
        <f t="shared" si="347"/>
        <v>0</v>
      </c>
    </row>
    <row r="1902" spans="1:11" ht="12.75" customHeight="1">
      <c r="A1902" s="61" t="str">
        <f>"         "&amp;Labels!B77</f>
        <v xml:space="preserve">         Customer 9</v>
      </c>
      <c r="B1902" s="76">
        <f>IF('(Other Computations)'!B194=0,0,Inputs!D249*Inputs!D142*Inputs!D48*Inputs!D13*'GM Alloc Factors'!B10/('(Other Computations)'!B194+'(Other Computations)'!B207))</f>
        <v>0</v>
      </c>
      <c r="C1902" s="76">
        <f>IF('(Other Computations)'!C194=0,0,Inputs!E249*Inputs!E142*Inputs!D48*Inputs!D13*'GM Alloc Factors'!C10/('(Other Computations)'!C194+'(Other Computations)'!C207))</f>
        <v>0</v>
      </c>
      <c r="D1902" s="76">
        <f>IF('(Other Computations)'!D194=0,0,Inputs!F249*Inputs!F142*Inputs!D48*Inputs!D13*'GM Alloc Factors'!D10/('(Other Computations)'!D194+'(Other Computations)'!D207))</f>
        <v>0</v>
      </c>
      <c r="E1902" s="76">
        <f>IF('(Other Computations)'!E194=0,0,Inputs!G249*Inputs!G142*Inputs!D48*Inputs!D13*'GM Alloc Factors'!E10/('(Other Computations)'!E194+'(Other Computations)'!E207))</f>
        <v>0</v>
      </c>
      <c r="F1902" s="43">
        <f t="shared" si="346"/>
        <v>0</v>
      </c>
      <c r="G1902" s="76">
        <f>IF('(Other Computations)'!G194=0,0,Inputs!I249*Inputs!I142*Inputs!D48*Inputs!D13*'GM Alloc Factors'!G10/('(Other Computations)'!G194+'(Other Computations)'!G207))</f>
        <v>0</v>
      </c>
      <c r="H1902" s="76">
        <f>IF('(Other Computations)'!H194=0,0,Inputs!J249*Inputs!J142*Inputs!D48*Inputs!D13*'GM Alloc Factors'!H10/('(Other Computations)'!H194+'(Other Computations)'!H207))</f>
        <v>0</v>
      </c>
      <c r="I1902" s="76">
        <f>IF('(Other Computations)'!I194=0,0,Inputs!K249*Inputs!K142*Inputs!D48*Inputs!D13*'GM Alloc Factors'!I10/('(Other Computations)'!I194+'(Other Computations)'!I207))</f>
        <v>0</v>
      </c>
      <c r="J1902" s="76">
        <f>IF('(Other Computations)'!J194=0,0,Inputs!L249*Inputs!L142*Inputs!D48*Inputs!D13*'GM Alloc Factors'!J10/('(Other Computations)'!J194+'(Other Computations)'!J207))</f>
        <v>0</v>
      </c>
      <c r="K1902" s="43">
        <f t="shared" si="347"/>
        <v>0</v>
      </c>
    </row>
    <row r="1903" spans="1:11" ht="12.75" customHeight="1">
      <c r="A1903" s="61" t="str">
        <f>"         "&amp;Labels!B78</f>
        <v xml:space="preserve">         Customer 10</v>
      </c>
      <c r="B1903" s="76">
        <f>IF('(Other Computations)'!B195=0,0,Inputs!D250*Inputs!D143*Inputs!D49*Inputs!D13*'GM Alloc Factors'!B10/('(Other Computations)'!B195+'(Other Computations)'!B208))</f>
        <v>0</v>
      </c>
      <c r="C1903" s="76">
        <f>IF('(Other Computations)'!C195=0,0,Inputs!E250*Inputs!E143*Inputs!D49*Inputs!D13*'GM Alloc Factors'!C10/('(Other Computations)'!C195+'(Other Computations)'!C208))</f>
        <v>0</v>
      </c>
      <c r="D1903" s="76">
        <f>IF('(Other Computations)'!D195=0,0,Inputs!F250*Inputs!F143*Inputs!D49*Inputs!D13*'GM Alloc Factors'!D10/('(Other Computations)'!D195+'(Other Computations)'!D208))</f>
        <v>0</v>
      </c>
      <c r="E1903" s="76">
        <f>IF('(Other Computations)'!E195=0,0,Inputs!G250*Inputs!G143*Inputs!D49*Inputs!D13*'GM Alloc Factors'!E10/('(Other Computations)'!E195+'(Other Computations)'!E208))</f>
        <v>0</v>
      </c>
      <c r="F1903" s="43">
        <f t="shared" si="346"/>
        <v>0</v>
      </c>
      <c r="G1903" s="76">
        <f>IF('(Other Computations)'!G195=0,0,Inputs!I250*Inputs!I143*Inputs!D49*Inputs!D13*'GM Alloc Factors'!G10/('(Other Computations)'!G195+'(Other Computations)'!G208))</f>
        <v>0</v>
      </c>
      <c r="H1903" s="76">
        <f>IF('(Other Computations)'!H195=0,0,Inputs!J250*Inputs!J143*Inputs!D49*Inputs!D13*'GM Alloc Factors'!H10/('(Other Computations)'!H195+'(Other Computations)'!H208))</f>
        <v>0</v>
      </c>
      <c r="I1903" s="76">
        <f>IF('(Other Computations)'!I195=0,0,Inputs!K250*Inputs!K143*Inputs!D49*Inputs!D13*'GM Alloc Factors'!I10/('(Other Computations)'!I195+'(Other Computations)'!I208))</f>
        <v>0</v>
      </c>
      <c r="J1903" s="76">
        <f>IF('(Other Computations)'!J195=0,0,Inputs!L250*Inputs!L143*Inputs!D49*Inputs!D13*'GM Alloc Factors'!J10/('(Other Computations)'!J195+'(Other Computations)'!J208))</f>
        <v>0</v>
      </c>
      <c r="K1903" s="43">
        <f t="shared" si="347"/>
        <v>0</v>
      </c>
    </row>
    <row r="1904" spans="1:11" ht="12.75" customHeight="1">
      <c r="A1904" s="61" t="str">
        <f>"         "&amp;Labels!C68</f>
        <v xml:space="preserve">         Total</v>
      </c>
      <c r="B1904" s="84">
        <f>SUM(B1894:B1903)</f>
        <v>0</v>
      </c>
      <c r="C1904" s="84">
        <f>SUM(C1894:C1903)</f>
        <v>0</v>
      </c>
      <c r="D1904" s="84">
        <f>SUM(D1894:D1903)</f>
        <v>0</v>
      </c>
      <c r="E1904" s="84">
        <f>SUM(E1894:E1903)</f>
        <v>0</v>
      </c>
      <c r="F1904" s="43">
        <f t="shared" si="346"/>
        <v>0</v>
      </c>
      <c r="G1904" s="84">
        <f>SUM(G1894:G1903)</f>
        <v>0</v>
      </c>
      <c r="H1904" s="84">
        <f>SUM(H1894:H1903)</f>
        <v>0</v>
      </c>
      <c r="I1904" s="84">
        <f>SUM(I1894:I1903)</f>
        <v>0</v>
      </c>
      <c r="J1904" s="84">
        <f>SUM(J1894:J1903)</f>
        <v>0</v>
      </c>
      <c r="K1904" s="43">
        <f t="shared" si="347"/>
        <v>0</v>
      </c>
    </row>
    <row r="1905" spans="1:11" ht="12.75" customHeight="1">
      <c r="A1905" s="61" t="str">
        <f>"      "&amp;Labels!B86</f>
        <v xml:space="preserve">      Q 2</v>
      </c>
      <c r="B1905" s="84"/>
      <c r="C1905" s="84"/>
      <c r="D1905" s="84"/>
      <c r="E1905" s="84"/>
      <c r="F1905" s="43"/>
      <c r="G1905" s="84"/>
      <c r="H1905" s="84"/>
      <c r="I1905" s="84"/>
      <c r="J1905" s="84"/>
      <c r="K1905" s="43"/>
    </row>
    <row r="1906" spans="1:11" ht="12.75" customHeight="1">
      <c r="A1906" s="61" t="str">
        <f>"         "&amp;Labels!B69</f>
        <v xml:space="preserve">         Customer 1</v>
      </c>
      <c r="B1906" s="76">
        <f>IF('(Other Computations)'!B186=0,0,Inputs!D241*Inputs!D134*Inputs!E40*Inputs!D13*'GM Alloc Factors'!B11/('(Other Computations)'!B186+'(Other Computations)'!B199))</f>
        <v>0</v>
      </c>
      <c r="C1906" s="76">
        <f>IF('(Other Computations)'!C186=0,0,Inputs!E241*Inputs!E134*Inputs!E40*Inputs!D13*'GM Alloc Factors'!C11/('(Other Computations)'!C186+'(Other Computations)'!C199))</f>
        <v>0</v>
      </c>
      <c r="D1906" s="76">
        <f>IF('(Other Computations)'!D186=0,0,Inputs!F241*Inputs!F134*Inputs!E40*Inputs!D13*'GM Alloc Factors'!D11/('(Other Computations)'!D186+'(Other Computations)'!D199))</f>
        <v>0</v>
      </c>
      <c r="E1906" s="76">
        <f>IF('(Other Computations)'!E186=0,0,Inputs!G241*Inputs!G134*Inputs!E40*Inputs!D13*'GM Alloc Factors'!E11/('(Other Computations)'!E186+'(Other Computations)'!E199))</f>
        <v>0</v>
      </c>
      <c r="F1906" s="43">
        <f t="shared" ref="F1906:F1916" si="348">SUM(B1906:E1906)</f>
        <v>0</v>
      </c>
      <c r="G1906" s="76">
        <f>IF('(Other Computations)'!G186=0,0,Inputs!I241*Inputs!I134*Inputs!E40*Inputs!D13*'GM Alloc Factors'!G11/('(Other Computations)'!G186+'(Other Computations)'!G199))</f>
        <v>0</v>
      </c>
      <c r="H1906" s="76">
        <f>IF('(Other Computations)'!H186=0,0,Inputs!J241*Inputs!J134*Inputs!E40*Inputs!D13*'GM Alloc Factors'!H11/('(Other Computations)'!H186+'(Other Computations)'!H199))</f>
        <v>0</v>
      </c>
      <c r="I1906" s="76">
        <f>IF('(Other Computations)'!I186=0,0,Inputs!K241*Inputs!K134*Inputs!E40*Inputs!D13*'GM Alloc Factors'!I11/('(Other Computations)'!I186+'(Other Computations)'!I199))</f>
        <v>0</v>
      </c>
      <c r="J1906" s="76">
        <f>IF('(Other Computations)'!J186=0,0,Inputs!L241*Inputs!L134*Inputs!E40*Inputs!D13*'GM Alloc Factors'!J11/('(Other Computations)'!J186+'(Other Computations)'!J199))</f>
        <v>0</v>
      </c>
      <c r="K1906" s="43">
        <f t="shared" ref="K1906:K1916" si="349">SUM(G1906:J1906)</f>
        <v>0</v>
      </c>
    </row>
    <row r="1907" spans="1:11" ht="12.75" customHeight="1">
      <c r="A1907" s="61" t="str">
        <f>"         "&amp;Labels!B70</f>
        <v xml:space="preserve">         Customer 2</v>
      </c>
      <c r="B1907" s="76">
        <f>IF('(Other Computations)'!B187=0,0,Inputs!D242*Inputs!D135*Inputs!E41*Inputs!D13*'GM Alloc Factors'!B11/('(Other Computations)'!B187+'(Other Computations)'!B200))</f>
        <v>0</v>
      </c>
      <c r="C1907" s="76">
        <f>IF('(Other Computations)'!C187=0,0,Inputs!E242*Inputs!E135*Inputs!E41*Inputs!D13*'GM Alloc Factors'!C11/('(Other Computations)'!C187+'(Other Computations)'!C200))</f>
        <v>0</v>
      </c>
      <c r="D1907" s="76">
        <f>IF('(Other Computations)'!D187=0,0,Inputs!F242*Inputs!F135*Inputs!E41*Inputs!D13*'GM Alloc Factors'!D11/('(Other Computations)'!D187+'(Other Computations)'!D200))</f>
        <v>0</v>
      </c>
      <c r="E1907" s="76">
        <f>IF('(Other Computations)'!E187=0,0,Inputs!G242*Inputs!G135*Inputs!E41*Inputs!D13*'GM Alloc Factors'!E11/('(Other Computations)'!E187+'(Other Computations)'!E200))</f>
        <v>0</v>
      </c>
      <c r="F1907" s="43">
        <f t="shared" si="348"/>
        <v>0</v>
      </c>
      <c r="G1907" s="76">
        <f>IF('(Other Computations)'!G187=0,0,Inputs!I242*Inputs!I135*Inputs!E41*Inputs!D13*'GM Alloc Factors'!G11/('(Other Computations)'!G187+'(Other Computations)'!G200))</f>
        <v>0</v>
      </c>
      <c r="H1907" s="76">
        <f>IF('(Other Computations)'!H187=0,0,Inputs!J242*Inputs!J135*Inputs!E41*Inputs!D13*'GM Alloc Factors'!H11/('(Other Computations)'!H187+'(Other Computations)'!H200))</f>
        <v>0</v>
      </c>
      <c r="I1907" s="76">
        <f>IF('(Other Computations)'!I187=0,0,Inputs!K242*Inputs!K135*Inputs!E41*Inputs!D13*'GM Alloc Factors'!I11/('(Other Computations)'!I187+'(Other Computations)'!I200))</f>
        <v>0</v>
      </c>
      <c r="J1907" s="76">
        <f>IF('(Other Computations)'!J187=0,0,Inputs!L242*Inputs!L135*Inputs!E41*Inputs!D13*'GM Alloc Factors'!J11/('(Other Computations)'!J187+'(Other Computations)'!J200))</f>
        <v>0</v>
      </c>
      <c r="K1907" s="43">
        <f t="shared" si="349"/>
        <v>0</v>
      </c>
    </row>
    <row r="1908" spans="1:11" ht="12.75" customHeight="1">
      <c r="A1908" s="61" t="str">
        <f>"         "&amp;Labels!B71</f>
        <v xml:space="preserve">         Customer 3</v>
      </c>
      <c r="B1908" s="76">
        <f>IF('(Other Computations)'!B188=0,0,Inputs!D243*Inputs!D136*Inputs!E42*Inputs!D13*'GM Alloc Factors'!B11/('(Other Computations)'!B188+'(Other Computations)'!B201))</f>
        <v>0</v>
      </c>
      <c r="C1908" s="76">
        <f>IF('(Other Computations)'!C188=0,0,Inputs!E243*Inputs!E136*Inputs!E42*Inputs!D13*'GM Alloc Factors'!C11/('(Other Computations)'!C188+'(Other Computations)'!C201))</f>
        <v>0</v>
      </c>
      <c r="D1908" s="76">
        <f>IF('(Other Computations)'!D188=0,0,Inputs!F243*Inputs!F136*Inputs!E42*Inputs!D13*'GM Alloc Factors'!D11/('(Other Computations)'!D188+'(Other Computations)'!D201))</f>
        <v>0</v>
      </c>
      <c r="E1908" s="76">
        <f>IF('(Other Computations)'!E188=0,0,Inputs!G243*Inputs!G136*Inputs!E42*Inputs!D13*'GM Alloc Factors'!E11/('(Other Computations)'!E188+'(Other Computations)'!E201))</f>
        <v>0</v>
      </c>
      <c r="F1908" s="43">
        <f t="shared" si="348"/>
        <v>0</v>
      </c>
      <c r="G1908" s="76">
        <f>IF('(Other Computations)'!G188=0,0,Inputs!I243*Inputs!I136*Inputs!E42*Inputs!D13*'GM Alloc Factors'!G11/('(Other Computations)'!G188+'(Other Computations)'!G201))</f>
        <v>0</v>
      </c>
      <c r="H1908" s="76">
        <f>IF('(Other Computations)'!H188=0,0,Inputs!J243*Inputs!J136*Inputs!E42*Inputs!D13*'GM Alloc Factors'!H11/('(Other Computations)'!H188+'(Other Computations)'!H201))</f>
        <v>0</v>
      </c>
      <c r="I1908" s="76">
        <f>IF('(Other Computations)'!I188=0,0,Inputs!K243*Inputs!K136*Inputs!E42*Inputs!D13*'GM Alloc Factors'!I11/('(Other Computations)'!I188+'(Other Computations)'!I201))</f>
        <v>0</v>
      </c>
      <c r="J1908" s="76">
        <f>IF('(Other Computations)'!J188=0,0,Inputs!L243*Inputs!L136*Inputs!E42*Inputs!D13*'GM Alloc Factors'!J11/('(Other Computations)'!J188+'(Other Computations)'!J201))</f>
        <v>0</v>
      </c>
      <c r="K1908" s="43">
        <f t="shared" si="349"/>
        <v>0</v>
      </c>
    </row>
    <row r="1909" spans="1:11" ht="12.75" customHeight="1">
      <c r="A1909" s="61" t="str">
        <f>"         "&amp;Labels!B72</f>
        <v xml:space="preserve">         Customer 4</v>
      </c>
      <c r="B1909" s="76">
        <f>IF('(Other Computations)'!B189=0,0,Inputs!D244*Inputs!D137*Inputs!E43*Inputs!D13*'GM Alloc Factors'!B11/('(Other Computations)'!B189+'(Other Computations)'!B202))</f>
        <v>0</v>
      </c>
      <c r="C1909" s="76">
        <f>IF('(Other Computations)'!C189=0,0,Inputs!E244*Inputs!E137*Inputs!E43*Inputs!D13*'GM Alloc Factors'!C11/('(Other Computations)'!C189+'(Other Computations)'!C202))</f>
        <v>0</v>
      </c>
      <c r="D1909" s="76">
        <f>IF('(Other Computations)'!D189=0,0,Inputs!F244*Inputs!F137*Inputs!E43*Inputs!D13*'GM Alloc Factors'!D11/('(Other Computations)'!D189+'(Other Computations)'!D202))</f>
        <v>0</v>
      </c>
      <c r="E1909" s="76">
        <f>IF('(Other Computations)'!E189=0,0,Inputs!G244*Inputs!G137*Inputs!E43*Inputs!D13*'GM Alloc Factors'!E11/('(Other Computations)'!E189+'(Other Computations)'!E202))</f>
        <v>0</v>
      </c>
      <c r="F1909" s="43">
        <f t="shared" si="348"/>
        <v>0</v>
      </c>
      <c r="G1909" s="76">
        <f>IF('(Other Computations)'!G189=0,0,Inputs!I244*Inputs!I137*Inputs!E43*Inputs!D13*'GM Alloc Factors'!G11/('(Other Computations)'!G189+'(Other Computations)'!G202))</f>
        <v>0</v>
      </c>
      <c r="H1909" s="76">
        <f>IF('(Other Computations)'!H189=0,0,Inputs!J244*Inputs!J137*Inputs!E43*Inputs!D13*'GM Alloc Factors'!H11/('(Other Computations)'!H189+'(Other Computations)'!H202))</f>
        <v>0</v>
      </c>
      <c r="I1909" s="76">
        <f>IF('(Other Computations)'!I189=0,0,Inputs!K244*Inputs!K137*Inputs!E43*Inputs!D13*'GM Alloc Factors'!I11/('(Other Computations)'!I189+'(Other Computations)'!I202))</f>
        <v>0</v>
      </c>
      <c r="J1909" s="76">
        <f>IF('(Other Computations)'!J189=0,0,Inputs!L244*Inputs!L137*Inputs!E43*Inputs!D13*'GM Alloc Factors'!J11/('(Other Computations)'!J189+'(Other Computations)'!J202))</f>
        <v>0</v>
      </c>
      <c r="K1909" s="43">
        <f t="shared" si="349"/>
        <v>0</v>
      </c>
    </row>
    <row r="1910" spans="1:11" ht="12.75" customHeight="1">
      <c r="A1910" s="61" t="str">
        <f>"         "&amp;Labels!B73</f>
        <v xml:space="preserve">         Customer 5</v>
      </c>
      <c r="B1910" s="76">
        <f>IF('(Other Computations)'!B190=0,0,Inputs!D245*Inputs!D138*Inputs!E44*Inputs!D13*'GM Alloc Factors'!B11/('(Other Computations)'!B190+'(Other Computations)'!B203))</f>
        <v>0</v>
      </c>
      <c r="C1910" s="76">
        <f>IF('(Other Computations)'!C190=0,0,Inputs!E245*Inputs!E138*Inputs!E44*Inputs!D13*'GM Alloc Factors'!C11/('(Other Computations)'!C190+'(Other Computations)'!C203))</f>
        <v>0</v>
      </c>
      <c r="D1910" s="76">
        <f>IF('(Other Computations)'!D190=0,0,Inputs!F245*Inputs!F138*Inputs!E44*Inputs!D13*'GM Alloc Factors'!D11/('(Other Computations)'!D190+'(Other Computations)'!D203))</f>
        <v>0</v>
      </c>
      <c r="E1910" s="76">
        <f>IF('(Other Computations)'!E190=0,0,Inputs!G245*Inputs!G138*Inputs!E44*Inputs!D13*'GM Alloc Factors'!E11/('(Other Computations)'!E190+'(Other Computations)'!E203))</f>
        <v>0</v>
      </c>
      <c r="F1910" s="43">
        <f t="shared" si="348"/>
        <v>0</v>
      </c>
      <c r="G1910" s="76">
        <f>IF('(Other Computations)'!G190=0,0,Inputs!I245*Inputs!I138*Inputs!E44*Inputs!D13*'GM Alloc Factors'!G11/('(Other Computations)'!G190+'(Other Computations)'!G203))</f>
        <v>0</v>
      </c>
      <c r="H1910" s="76">
        <f>IF('(Other Computations)'!H190=0,0,Inputs!J245*Inputs!J138*Inputs!E44*Inputs!D13*'GM Alloc Factors'!H11/('(Other Computations)'!H190+'(Other Computations)'!H203))</f>
        <v>0</v>
      </c>
      <c r="I1910" s="76">
        <f>IF('(Other Computations)'!I190=0,0,Inputs!K245*Inputs!K138*Inputs!E44*Inputs!D13*'GM Alloc Factors'!I11/('(Other Computations)'!I190+'(Other Computations)'!I203))</f>
        <v>0</v>
      </c>
      <c r="J1910" s="76">
        <f>IF('(Other Computations)'!J190=0,0,Inputs!L245*Inputs!L138*Inputs!E44*Inputs!D13*'GM Alloc Factors'!J11/('(Other Computations)'!J190+'(Other Computations)'!J203))</f>
        <v>0</v>
      </c>
      <c r="K1910" s="43">
        <f t="shared" si="349"/>
        <v>0</v>
      </c>
    </row>
    <row r="1911" spans="1:11" ht="12.75" customHeight="1">
      <c r="A1911" s="61" t="str">
        <f>"         "&amp;Labels!B74</f>
        <v xml:space="preserve">         Customer 6</v>
      </c>
      <c r="B1911" s="76">
        <f>IF('(Other Computations)'!B191=0,0,Inputs!D246*Inputs!D139*Inputs!E45*Inputs!D13*'GM Alloc Factors'!B11/('(Other Computations)'!B191+'(Other Computations)'!B204))</f>
        <v>0</v>
      </c>
      <c r="C1911" s="76">
        <f>IF('(Other Computations)'!C191=0,0,Inputs!E246*Inputs!E139*Inputs!E45*Inputs!D13*'GM Alloc Factors'!C11/('(Other Computations)'!C191+'(Other Computations)'!C204))</f>
        <v>0</v>
      </c>
      <c r="D1911" s="76">
        <f>IF('(Other Computations)'!D191=0,0,Inputs!F246*Inputs!F139*Inputs!E45*Inputs!D13*'GM Alloc Factors'!D11/('(Other Computations)'!D191+'(Other Computations)'!D204))</f>
        <v>0</v>
      </c>
      <c r="E1911" s="76">
        <f>IF('(Other Computations)'!E191=0,0,Inputs!G246*Inputs!G139*Inputs!E45*Inputs!D13*'GM Alloc Factors'!E11/('(Other Computations)'!E191+'(Other Computations)'!E204))</f>
        <v>0</v>
      </c>
      <c r="F1911" s="43">
        <f t="shared" si="348"/>
        <v>0</v>
      </c>
      <c r="G1911" s="76">
        <f>IF('(Other Computations)'!G191=0,0,Inputs!I246*Inputs!I139*Inputs!E45*Inputs!D13*'GM Alloc Factors'!G11/('(Other Computations)'!G191+'(Other Computations)'!G204))</f>
        <v>0</v>
      </c>
      <c r="H1911" s="76">
        <f>IF('(Other Computations)'!H191=0,0,Inputs!J246*Inputs!J139*Inputs!E45*Inputs!D13*'GM Alloc Factors'!H11/('(Other Computations)'!H191+'(Other Computations)'!H204))</f>
        <v>0</v>
      </c>
      <c r="I1911" s="76">
        <f>IF('(Other Computations)'!I191=0,0,Inputs!K246*Inputs!K139*Inputs!E45*Inputs!D13*'GM Alloc Factors'!I11/('(Other Computations)'!I191+'(Other Computations)'!I204))</f>
        <v>0</v>
      </c>
      <c r="J1911" s="76">
        <f>IF('(Other Computations)'!J191=0,0,Inputs!L246*Inputs!L139*Inputs!E45*Inputs!D13*'GM Alloc Factors'!J11/('(Other Computations)'!J191+'(Other Computations)'!J204))</f>
        <v>0</v>
      </c>
      <c r="K1911" s="43">
        <f t="shared" si="349"/>
        <v>0</v>
      </c>
    </row>
    <row r="1912" spans="1:11" ht="12.75" customHeight="1">
      <c r="A1912" s="61" t="str">
        <f>"         "&amp;Labels!B75</f>
        <v xml:space="preserve">         Customer 7</v>
      </c>
      <c r="B1912" s="76">
        <f>IF('(Other Computations)'!B192=0,0,Inputs!D247*Inputs!D140*Inputs!E46*Inputs!D13*'GM Alloc Factors'!B11/('(Other Computations)'!B192+'(Other Computations)'!B205))</f>
        <v>0</v>
      </c>
      <c r="C1912" s="76">
        <f>IF('(Other Computations)'!C192=0,0,Inputs!E247*Inputs!E140*Inputs!E46*Inputs!D13*'GM Alloc Factors'!C11/('(Other Computations)'!C192+'(Other Computations)'!C205))</f>
        <v>0</v>
      </c>
      <c r="D1912" s="76">
        <f>IF('(Other Computations)'!D192=0,0,Inputs!F247*Inputs!F140*Inputs!E46*Inputs!D13*'GM Alloc Factors'!D11/('(Other Computations)'!D192+'(Other Computations)'!D205))</f>
        <v>0</v>
      </c>
      <c r="E1912" s="76">
        <f>IF('(Other Computations)'!E192=0,0,Inputs!G247*Inputs!G140*Inputs!E46*Inputs!D13*'GM Alloc Factors'!E11/('(Other Computations)'!E192+'(Other Computations)'!E205))</f>
        <v>0</v>
      </c>
      <c r="F1912" s="43">
        <f t="shared" si="348"/>
        <v>0</v>
      </c>
      <c r="G1912" s="76">
        <f>IF('(Other Computations)'!G192=0,0,Inputs!I247*Inputs!I140*Inputs!E46*Inputs!D13*'GM Alloc Factors'!G11/('(Other Computations)'!G192+'(Other Computations)'!G205))</f>
        <v>0</v>
      </c>
      <c r="H1912" s="76">
        <f>IF('(Other Computations)'!H192=0,0,Inputs!J247*Inputs!J140*Inputs!E46*Inputs!D13*'GM Alloc Factors'!H11/('(Other Computations)'!H192+'(Other Computations)'!H205))</f>
        <v>0</v>
      </c>
      <c r="I1912" s="76">
        <f>IF('(Other Computations)'!I192=0,0,Inputs!K247*Inputs!K140*Inputs!E46*Inputs!D13*'GM Alloc Factors'!I11/('(Other Computations)'!I192+'(Other Computations)'!I205))</f>
        <v>0</v>
      </c>
      <c r="J1912" s="76">
        <f>IF('(Other Computations)'!J192=0,0,Inputs!L247*Inputs!L140*Inputs!E46*Inputs!D13*'GM Alloc Factors'!J11/('(Other Computations)'!J192+'(Other Computations)'!J205))</f>
        <v>0</v>
      </c>
      <c r="K1912" s="43">
        <f t="shared" si="349"/>
        <v>0</v>
      </c>
    </row>
    <row r="1913" spans="1:11" ht="12.75" customHeight="1">
      <c r="A1913" s="61" t="str">
        <f>"         "&amp;Labels!B76</f>
        <v xml:space="preserve">         Customer 8</v>
      </c>
      <c r="B1913" s="76">
        <f>IF('(Other Computations)'!B193=0,0,Inputs!D248*Inputs!D141*Inputs!E47*Inputs!D13*'GM Alloc Factors'!B11/('(Other Computations)'!B193+'(Other Computations)'!B206))</f>
        <v>0</v>
      </c>
      <c r="C1913" s="76">
        <f>IF('(Other Computations)'!C193=0,0,Inputs!E248*Inputs!E141*Inputs!E47*Inputs!D13*'GM Alloc Factors'!C11/('(Other Computations)'!C193+'(Other Computations)'!C206))</f>
        <v>0</v>
      </c>
      <c r="D1913" s="76">
        <f>IF('(Other Computations)'!D193=0,0,Inputs!F248*Inputs!F141*Inputs!E47*Inputs!D13*'GM Alloc Factors'!D11/('(Other Computations)'!D193+'(Other Computations)'!D206))</f>
        <v>0</v>
      </c>
      <c r="E1913" s="76">
        <f>IF('(Other Computations)'!E193=0,0,Inputs!G248*Inputs!G141*Inputs!E47*Inputs!D13*'GM Alloc Factors'!E11/('(Other Computations)'!E193+'(Other Computations)'!E206))</f>
        <v>0</v>
      </c>
      <c r="F1913" s="43">
        <f t="shared" si="348"/>
        <v>0</v>
      </c>
      <c r="G1913" s="76">
        <f>IF('(Other Computations)'!G193=0,0,Inputs!I248*Inputs!I141*Inputs!E47*Inputs!D13*'GM Alloc Factors'!G11/('(Other Computations)'!G193+'(Other Computations)'!G206))</f>
        <v>0</v>
      </c>
      <c r="H1913" s="76">
        <f>IF('(Other Computations)'!H193=0,0,Inputs!J248*Inputs!J141*Inputs!E47*Inputs!D13*'GM Alloc Factors'!H11/('(Other Computations)'!H193+'(Other Computations)'!H206))</f>
        <v>0</v>
      </c>
      <c r="I1913" s="76">
        <f>IF('(Other Computations)'!I193=0,0,Inputs!K248*Inputs!K141*Inputs!E47*Inputs!D13*'GM Alloc Factors'!I11/('(Other Computations)'!I193+'(Other Computations)'!I206))</f>
        <v>0</v>
      </c>
      <c r="J1913" s="76">
        <f>IF('(Other Computations)'!J193=0,0,Inputs!L248*Inputs!L141*Inputs!E47*Inputs!D13*'GM Alloc Factors'!J11/('(Other Computations)'!J193+'(Other Computations)'!J206))</f>
        <v>0</v>
      </c>
      <c r="K1913" s="43">
        <f t="shared" si="349"/>
        <v>0</v>
      </c>
    </row>
    <row r="1914" spans="1:11" ht="12.75" customHeight="1">
      <c r="A1914" s="61" t="str">
        <f>"         "&amp;Labels!B77</f>
        <v xml:space="preserve">         Customer 9</v>
      </c>
      <c r="B1914" s="76">
        <f>IF('(Other Computations)'!B194=0,0,Inputs!D249*Inputs!D142*Inputs!E48*Inputs!D13*'GM Alloc Factors'!B11/('(Other Computations)'!B194+'(Other Computations)'!B207))</f>
        <v>0</v>
      </c>
      <c r="C1914" s="76">
        <f>IF('(Other Computations)'!C194=0,0,Inputs!E249*Inputs!E142*Inputs!E48*Inputs!D13*'GM Alloc Factors'!C11/('(Other Computations)'!C194+'(Other Computations)'!C207))</f>
        <v>0</v>
      </c>
      <c r="D1914" s="76">
        <f>IF('(Other Computations)'!D194=0,0,Inputs!F249*Inputs!F142*Inputs!E48*Inputs!D13*'GM Alloc Factors'!D11/('(Other Computations)'!D194+'(Other Computations)'!D207))</f>
        <v>0</v>
      </c>
      <c r="E1914" s="76">
        <f>IF('(Other Computations)'!E194=0,0,Inputs!G249*Inputs!G142*Inputs!E48*Inputs!D13*'GM Alloc Factors'!E11/('(Other Computations)'!E194+'(Other Computations)'!E207))</f>
        <v>0</v>
      </c>
      <c r="F1914" s="43">
        <f t="shared" si="348"/>
        <v>0</v>
      </c>
      <c r="G1914" s="76">
        <f>IF('(Other Computations)'!G194=0,0,Inputs!I249*Inputs!I142*Inputs!E48*Inputs!D13*'GM Alloc Factors'!G11/('(Other Computations)'!G194+'(Other Computations)'!G207))</f>
        <v>0</v>
      </c>
      <c r="H1914" s="76">
        <f>IF('(Other Computations)'!H194=0,0,Inputs!J249*Inputs!J142*Inputs!E48*Inputs!D13*'GM Alloc Factors'!H11/('(Other Computations)'!H194+'(Other Computations)'!H207))</f>
        <v>0</v>
      </c>
      <c r="I1914" s="76">
        <f>IF('(Other Computations)'!I194=0,0,Inputs!K249*Inputs!K142*Inputs!E48*Inputs!D13*'GM Alloc Factors'!I11/('(Other Computations)'!I194+'(Other Computations)'!I207))</f>
        <v>0</v>
      </c>
      <c r="J1914" s="76">
        <f>IF('(Other Computations)'!J194=0,0,Inputs!L249*Inputs!L142*Inputs!E48*Inputs!D13*'GM Alloc Factors'!J11/('(Other Computations)'!J194+'(Other Computations)'!J207))</f>
        <v>0</v>
      </c>
      <c r="K1914" s="43">
        <f t="shared" si="349"/>
        <v>0</v>
      </c>
    </row>
    <row r="1915" spans="1:11" ht="12.75" customHeight="1">
      <c r="A1915" s="61" t="str">
        <f>"         "&amp;Labels!B78</f>
        <v xml:space="preserve">         Customer 10</v>
      </c>
      <c r="B1915" s="76">
        <f>IF('(Other Computations)'!B195=0,0,Inputs!D250*Inputs!D143*Inputs!E49*Inputs!D13*'GM Alloc Factors'!B11/('(Other Computations)'!B195+'(Other Computations)'!B208))</f>
        <v>0</v>
      </c>
      <c r="C1915" s="76">
        <f>IF('(Other Computations)'!C195=0,0,Inputs!E250*Inputs!E143*Inputs!E49*Inputs!D13*'GM Alloc Factors'!C11/('(Other Computations)'!C195+'(Other Computations)'!C208))</f>
        <v>0</v>
      </c>
      <c r="D1915" s="76">
        <f>IF('(Other Computations)'!D195=0,0,Inputs!F250*Inputs!F143*Inputs!E49*Inputs!D13*'GM Alloc Factors'!D11/('(Other Computations)'!D195+'(Other Computations)'!D208))</f>
        <v>0</v>
      </c>
      <c r="E1915" s="76">
        <f>IF('(Other Computations)'!E195=0,0,Inputs!G250*Inputs!G143*Inputs!E49*Inputs!D13*'GM Alloc Factors'!E11/('(Other Computations)'!E195+'(Other Computations)'!E208))</f>
        <v>0</v>
      </c>
      <c r="F1915" s="43">
        <f t="shared" si="348"/>
        <v>0</v>
      </c>
      <c r="G1915" s="76">
        <f>IF('(Other Computations)'!G195=0,0,Inputs!I250*Inputs!I143*Inputs!E49*Inputs!D13*'GM Alloc Factors'!G11/('(Other Computations)'!G195+'(Other Computations)'!G208))</f>
        <v>0</v>
      </c>
      <c r="H1915" s="76">
        <f>IF('(Other Computations)'!H195=0,0,Inputs!J250*Inputs!J143*Inputs!E49*Inputs!D13*'GM Alloc Factors'!H11/('(Other Computations)'!H195+'(Other Computations)'!H208))</f>
        <v>0</v>
      </c>
      <c r="I1915" s="76">
        <f>IF('(Other Computations)'!I195=0,0,Inputs!K250*Inputs!K143*Inputs!E49*Inputs!D13*'GM Alloc Factors'!I11/('(Other Computations)'!I195+'(Other Computations)'!I208))</f>
        <v>0</v>
      </c>
      <c r="J1915" s="76">
        <f>IF('(Other Computations)'!J195=0,0,Inputs!L250*Inputs!L143*Inputs!E49*Inputs!D13*'GM Alloc Factors'!J11/('(Other Computations)'!J195+'(Other Computations)'!J208))</f>
        <v>0</v>
      </c>
      <c r="K1915" s="43">
        <f t="shared" si="349"/>
        <v>0</v>
      </c>
    </row>
    <row r="1916" spans="1:11" ht="12.75" customHeight="1">
      <c r="A1916" s="61" t="str">
        <f>"         "&amp;Labels!C68</f>
        <v xml:space="preserve">         Total</v>
      </c>
      <c r="B1916" s="84">
        <f>SUM(B1906:B1915)</f>
        <v>0</v>
      </c>
      <c r="C1916" s="84">
        <f>SUM(C1906:C1915)</f>
        <v>0</v>
      </c>
      <c r="D1916" s="84">
        <f>SUM(D1906:D1915)</f>
        <v>0</v>
      </c>
      <c r="E1916" s="84">
        <f>SUM(E1906:E1915)</f>
        <v>0</v>
      </c>
      <c r="F1916" s="43">
        <f t="shared" si="348"/>
        <v>0</v>
      </c>
      <c r="G1916" s="84">
        <f>SUM(G1906:G1915)</f>
        <v>0</v>
      </c>
      <c r="H1916" s="84">
        <f>SUM(H1906:H1915)</f>
        <v>0</v>
      </c>
      <c r="I1916" s="84">
        <f>SUM(I1906:I1915)</f>
        <v>0</v>
      </c>
      <c r="J1916" s="84">
        <f>SUM(J1906:J1915)</f>
        <v>0</v>
      </c>
      <c r="K1916" s="43">
        <f t="shared" si="349"/>
        <v>0</v>
      </c>
    </row>
    <row r="1917" spans="1:11" ht="12.75" customHeight="1">
      <c r="A1917" s="61" t="str">
        <f>"      "&amp;Labels!B87</f>
        <v xml:space="preserve">      Q 3</v>
      </c>
      <c r="B1917" s="84"/>
      <c r="C1917" s="84"/>
      <c r="D1917" s="84"/>
      <c r="E1917" s="84"/>
      <c r="F1917" s="43"/>
      <c r="G1917" s="84"/>
      <c r="H1917" s="84"/>
      <c r="I1917" s="84"/>
      <c r="J1917" s="84"/>
      <c r="K1917" s="43"/>
    </row>
    <row r="1918" spans="1:11" ht="12.75" customHeight="1">
      <c r="A1918" s="61" t="str">
        <f>"         "&amp;Labels!B69</f>
        <v xml:space="preserve">         Customer 1</v>
      </c>
      <c r="B1918" s="76">
        <f>IF('(Other Computations)'!B186=0,0,Inputs!D241*Inputs!D134*Inputs!F40*Inputs!D13*'GM Alloc Factors'!B12/('(Other Computations)'!B186+'(Other Computations)'!B199))</f>
        <v>0</v>
      </c>
      <c r="C1918" s="76">
        <f>IF('(Other Computations)'!C186=0,0,Inputs!E241*Inputs!E134*Inputs!F40*Inputs!D13*'GM Alloc Factors'!C12/('(Other Computations)'!C186+'(Other Computations)'!C199))</f>
        <v>0</v>
      </c>
      <c r="D1918" s="76">
        <f>IF('(Other Computations)'!D186=0,0,Inputs!F241*Inputs!F134*Inputs!F40*Inputs!D13*'GM Alloc Factors'!D12/('(Other Computations)'!D186+'(Other Computations)'!D199))</f>
        <v>0</v>
      </c>
      <c r="E1918" s="76">
        <f>IF('(Other Computations)'!E186=0,0,Inputs!G241*Inputs!G134*Inputs!F40*Inputs!D13*'GM Alloc Factors'!E12/('(Other Computations)'!E186+'(Other Computations)'!E199))</f>
        <v>0</v>
      </c>
      <c r="F1918" s="43">
        <f t="shared" ref="F1918:F1928" si="350">SUM(B1918:E1918)</f>
        <v>0</v>
      </c>
      <c r="G1918" s="76">
        <f>IF('(Other Computations)'!G186=0,0,Inputs!I241*Inputs!I134*Inputs!F40*Inputs!D13*'GM Alloc Factors'!G12/('(Other Computations)'!G186+'(Other Computations)'!G199))</f>
        <v>0</v>
      </c>
      <c r="H1918" s="76">
        <f>IF('(Other Computations)'!H186=0,0,Inputs!J241*Inputs!J134*Inputs!F40*Inputs!D13*'GM Alloc Factors'!H12/('(Other Computations)'!H186+'(Other Computations)'!H199))</f>
        <v>0</v>
      </c>
      <c r="I1918" s="76">
        <f>IF('(Other Computations)'!I186=0,0,Inputs!K241*Inputs!K134*Inputs!F40*Inputs!D13*'GM Alloc Factors'!I12/('(Other Computations)'!I186+'(Other Computations)'!I199))</f>
        <v>0</v>
      </c>
      <c r="J1918" s="76">
        <f>IF('(Other Computations)'!J186=0,0,Inputs!L241*Inputs!L134*Inputs!F40*Inputs!D13*'GM Alloc Factors'!J12/('(Other Computations)'!J186+'(Other Computations)'!J199))</f>
        <v>0</v>
      </c>
      <c r="K1918" s="43">
        <f t="shared" ref="K1918:K1928" si="351">SUM(G1918:J1918)</f>
        <v>0</v>
      </c>
    </row>
    <row r="1919" spans="1:11" ht="12.75" customHeight="1">
      <c r="A1919" s="61" t="str">
        <f>"         "&amp;Labels!B70</f>
        <v xml:space="preserve">         Customer 2</v>
      </c>
      <c r="B1919" s="76">
        <f>IF('(Other Computations)'!B187=0,0,Inputs!D242*Inputs!D135*Inputs!F41*Inputs!D13*'GM Alloc Factors'!B12/('(Other Computations)'!B187+'(Other Computations)'!B200))</f>
        <v>0</v>
      </c>
      <c r="C1919" s="76">
        <f>IF('(Other Computations)'!C187=0,0,Inputs!E242*Inputs!E135*Inputs!F41*Inputs!D13*'GM Alloc Factors'!C12/('(Other Computations)'!C187+'(Other Computations)'!C200))</f>
        <v>0</v>
      </c>
      <c r="D1919" s="76">
        <f>IF('(Other Computations)'!D187=0,0,Inputs!F242*Inputs!F135*Inputs!F41*Inputs!D13*'GM Alloc Factors'!D12/('(Other Computations)'!D187+'(Other Computations)'!D200))</f>
        <v>0</v>
      </c>
      <c r="E1919" s="76">
        <f>IF('(Other Computations)'!E187=0,0,Inputs!G242*Inputs!G135*Inputs!F41*Inputs!D13*'GM Alloc Factors'!E12/('(Other Computations)'!E187+'(Other Computations)'!E200))</f>
        <v>0</v>
      </c>
      <c r="F1919" s="43">
        <f t="shared" si="350"/>
        <v>0</v>
      </c>
      <c r="G1919" s="76">
        <f>IF('(Other Computations)'!G187=0,0,Inputs!I242*Inputs!I135*Inputs!F41*Inputs!D13*'GM Alloc Factors'!G12/('(Other Computations)'!G187+'(Other Computations)'!G200))</f>
        <v>0</v>
      </c>
      <c r="H1919" s="76">
        <f>IF('(Other Computations)'!H187=0,0,Inputs!J242*Inputs!J135*Inputs!F41*Inputs!D13*'GM Alloc Factors'!H12/('(Other Computations)'!H187+'(Other Computations)'!H200))</f>
        <v>0</v>
      </c>
      <c r="I1919" s="76">
        <f>IF('(Other Computations)'!I187=0,0,Inputs!K242*Inputs!K135*Inputs!F41*Inputs!D13*'GM Alloc Factors'!I12/('(Other Computations)'!I187+'(Other Computations)'!I200))</f>
        <v>0</v>
      </c>
      <c r="J1919" s="76">
        <f>IF('(Other Computations)'!J187=0,0,Inputs!L242*Inputs!L135*Inputs!F41*Inputs!D13*'GM Alloc Factors'!J12/('(Other Computations)'!J187+'(Other Computations)'!J200))</f>
        <v>0</v>
      </c>
      <c r="K1919" s="43">
        <f t="shared" si="351"/>
        <v>0</v>
      </c>
    </row>
    <row r="1920" spans="1:11" ht="12.75" customHeight="1">
      <c r="A1920" s="61" t="str">
        <f>"         "&amp;Labels!B71</f>
        <v xml:space="preserve">         Customer 3</v>
      </c>
      <c r="B1920" s="76">
        <f>IF('(Other Computations)'!B188=0,0,Inputs!D243*Inputs!D136*Inputs!F42*Inputs!D13*'GM Alloc Factors'!B12/('(Other Computations)'!B188+'(Other Computations)'!B201))</f>
        <v>0</v>
      </c>
      <c r="C1920" s="76">
        <f>IF('(Other Computations)'!C188=0,0,Inputs!E243*Inputs!E136*Inputs!F42*Inputs!D13*'GM Alloc Factors'!C12/('(Other Computations)'!C188+'(Other Computations)'!C201))</f>
        <v>0</v>
      </c>
      <c r="D1920" s="76">
        <f>IF('(Other Computations)'!D188=0,0,Inputs!F243*Inputs!F136*Inputs!F42*Inputs!D13*'GM Alloc Factors'!D12/('(Other Computations)'!D188+'(Other Computations)'!D201))</f>
        <v>0</v>
      </c>
      <c r="E1920" s="76">
        <f>IF('(Other Computations)'!E188=0,0,Inputs!G243*Inputs!G136*Inputs!F42*Inputs!D13*'GM Alloc Factors'!E12/('(Other Computations)'!E188+'(Other Computations)'!E201))</f>
        <v>0</v>
      </c>
      <c r="F1920" s="43">
        <f t="shared" si="350"/>
        <v>0</v>
      </c>
      <c r="G1920" s="76">
        <f>IF('(Other Computations)'!G188=0,0,Inputs!I243*Inputs!I136*Inputs!F42*Inputs!D13*'GM Alloc Factors'!G12/('(Other Computations)'!G188+'(Other Computations)'!G201))</f>
        <v>0</v>
      </c>
      <c r="H1920" s="76">
        <f>IF('(Other Computations)'!H188=0,0,Inputs!J243*Inputs!J136*Inputs!F42*Inputs!D13*'GM Alloc Factors'!H12/('(Other Computations)'!H188+'(Other Computations)'!H201))</f>
        <v>0</v>
      </c>
      <c r="I1920" s="76">
        <f>IF('(Other Computations)'!I188=0,0,Inputs!K243*Inputs!K136*Inputs!F42*Inputs!D13*'GM Alloc Factors'!I12/('(Other Computations)'!I188+'(Other Computations)'!I201))</f>
        <v>0</v>
      </c>
      <c r="J1920" s="76">
        <f>IF('(Other Computations)'!J188=0,0,Inputs!L243*Inputs!L136*Inputs!F42*Inputs!D13*'GM Alloc Factors'!J12/('(Other Computations)'!J188+'(Other Computations)'!J201))</f>
        <v>0</v>
      </c>
      <c r="K1920" s="43">
        <f t="shared" si="351"/>
        <v>0</v>
      </c>
    </row>
    <row r="1921" spans="1:11" ht="12.75" customHeight="1">
      <c r="A1921" s="61" t="str">
        <f>"         "&amp;Labels!B72</f>
        <v xml:space="preserve">         Customer 4</v>
      </c>
      <c r="B1921" s="76">
        <f>IF('(Other Computations)'!B189=0,0,Inputs!D244*Inputs!D137*Inputs!F43*Inputs!D13*'GM Alloc Factors'!B12/('(Other Computations)'!B189+'(Other Computations)'!B202))</f>
        <v>0</v>
      </c>
      <c r="C1921" s="76">
        <f>IF('(Other Computations)'!C189=0,0,Inputs!E244*Inputs!E137*Inputs!F43*Inputs!D13*'GM Alloc Factors'!C12/('(Other Computations)'!C189+'(Other Computations)'!C202))</f>
        <v>0</v>
      </c>
      <c r="D1921" s="76">
        <f>IF('(Other Computations)'!D189=0,0,Inputs!F244*Inputs!F137*Inputs!F43*Inputs!D13*'GM Alloc Factors'!D12/('(Other Computations)'!D189+'(Other Computations)'!D202))</f>
        <v>0</v>
      </c>
      <c r="E1921" s="76">
        <f>IF('(Other Computations)'!E189=0,0,Inputs!G244*Inputs!G137*Inputs!F43*Inputs!D13*'GM Alloc Factors'!E12/('(Other Computations)'!E189+'(Other Computations)'!E202))</f>
        <v>0</v>
      </c>
      <c r="F1921" s="43">
        <f t="shared" si="350"/>
        <v>0</v>
      </c>
      <c r="G1921" s="76">
        <f>IF('(Other Computations)'!G189=0,0,Inputs!I244*Inputs!I137*Inputs!F43*Inputs!D13*'GM Alloc Factors'!G12/('(Other Computations)'!G189+'(Other Computations)'!G202))</f>
        <v>0</v>
      </c>
      <c r="H1921" s="76">
        <f>IF('(Other Computations)'!H189=0,0,Inputs!J244*Inputs!J137*Inputs!F43*Inputs!D13*'GM Alloc Factors'!H12/('(Other Computations)'!H189+'(Other Computations)'!H202))</f>
        <v>0</v>
      </c>
      <c r="I1921" s="76">
        <f>IF('(Other Computations)'!I189=0,0,Inputs!K244*Inputs!K137*Inputs!F43*Inputs!D13*'GM Alloc Factors'!I12/('(Other Computations)'!I189+'(Other Computations)'!I202))</f>
        <v>0</v>
      </c>
      <c r="J1921" s="76">
        <f>IF('(Other Computations)'!J189=0,0,Inputs!L244*Inputs!L137*Inputs!F43*Inputs!D13*'GM Alloc Factors'!J12/('(Other Computations)'!J189+'(Other Computations)'!J202))</f>
        <v>0</v>
      </c>
      <c r="K1921" s="43">
        <f t="shared" si="351"/>
        <v>0</v>
      </c>
    </row>
    <row r="1922" spans="1:11" ht="12.75" customHeight="1">
      <c r="A1922" s="61" t="str">
        <f>"         "&amp;Labels!B73</f>
        <v xml:space="preserve">         Customer 5</v>
      </c>
      <c r="B1922" s="76">
        <f>IF('(Other Computations)'!B190=0,0,Inputs!D245*Inputs!D138*Inputs!F44*Inputs!D13*'GM Alloc Factors'!B12/('(Other Computations)'!B190+'(Other Computations)'!B203))</f>
        <v>0</v>
      </c>
      <c r="C1922" s="76">
        <f>IF('(Other Computations)'!C190=0,0,Inputs!E245*Inputs!E138*Inputs!F44*Inputs!D13*'GM Alloc Factors'!C12/('(Other Computations)'!C190+'(Other Computations)'!C203))</f>
        <v>0</v>
      </c>
      <c r="D1922" s="76">
        <f>IF('(Other Computations)'!D190=0,0,Inputs!F245*Inputs!F138*Inputs!F44*Inputs!D13*'GM Alloc Factors'!D12/('(Other Computations)'!D190+'(Other Computations)'!D203))</f>
        <v>0</v>
      </c>
      <c r="E1922" s="76">
        <f>IF('(Other Computations)'!E190=0,0,Inputs!G245*Inputs!G138*Inputs!F44*Inputs!D13*'GM Alloc Factors'!E12/('(Other Computations)'!E190+'(Other Computations)'!E203))</f>
        <v>0</v>
      </c>
      <c r="F1922" s="43">
        <f t="shared" si="350"/>
        <v>0</v>
      </c>
      <c r="G1922" s="76">
        <f>IF('(Other Computations)'!G190=0,0,Inputs!I245*Inputs!I138*Inputs!F44*Inputs!D13*'GM Alloc Factors'!G12/('(Other Computations)'!G190+'(Other Computations)'!G203))</f>
        <v>0</v>
      </c>
      <c r="H1922" s="76">
        <f>IF('(Other Computations)'!H190=0,0,Inputs!J245*Inputs!J138*Inputs!F44*Inputs!D13*'GM Alloc Factors'!H12/('(Other Computations)'!H190+'(Other Computations)'!H203))</f>
        <v>0</v>
      </c>
      <c r="I1922" s="76">
        <f>IF('(Other Computations)'!I190=0,0,Inputs!K245*Inputs!K138*Inputs!F44*Inputs!D13*'GM Alloc Factors'!I12/('(Other Computations)'!I190+'(Other Computations)'!I203))</f>
        <v>0</v>
      </c>
      <c r="J1922" s="76">
        <f>IF('(Other Computations)'!J190=0,0,Inputs!L245*Inputs!L138*Inputs!F44*Inputs!D13*'GM Alloc Factors'!J12/('(Other Computations)'!J190+'(Other Computations)'!J203))</f>
        <v>0</v>
      </c>
      <c r="K1922" s="43">
        <f t="shared" si="351"/>
        <v>0</v>
      </c>
    </row>
    <row r="1923" spans="1:11" ht="12.75" customHeight="1">
      <c r="A1923" s="61" t="str">
        <f>"         "&amp;Labels!B74</f>
        <v xml:space="preserve">         Customer 6</v>
      </c>
      <c r="B1923" s="76">
        <f>IF('(Other Computations)'!B191=0,0,Inputs!D246*Inputs!D139*Inputs!F45*Inputs!D13*'GM Alloc Factors'!B12/('(Other Computations)'!B191+'(Other Computations)'!B204))</f>
        <v>0</v>
      </c>
      <c r="C1923" s="76">
        <f>IF('(Other Computations)'!C191=0,0,Inputs!E246*Inputs!E139*Inputs!F45*Inputs!D13*'GM Alloc Factors'!C12/('(Other Computations)'!C191+'(Other Computations)'!C204))</f>
        <v>0</v>
      </c>
      <c r="D1923" s="76">
        <f>IF('(Other Computations)'!D191=0,0,Inputs!F246*Inputs!F139*Inputs!F45*Inputs!D13*'GM Alloc Factors'!D12/('(Other Computations)'!D191+'(Other Computations)'!D204))</f>
        <v>0</v>
      </c>
      <c r="E1923" s="76">
        <f>IF('(Other Computations)'!E191=0,0,Inputs!G246*Inputs!G139*Inputs!F45*Inputs!D13*'GM Alloc Factors'!E12/('(Other Computations)'!E191+'(Other Computations)'!E204))</f>
        <v>0</v>
      </c>
      <c r="F1923" s="43">
        <f t="shared" si="350"/>
        <v>0</v>
      </c>
      <c r="G1923" s="76">
        <f>IF('(Other Computations)'!G191=0,0,Inputs!I246*Inputs!I139*Inputs!F45*Inputs!D13*'GM Alloc Factors'!G12/('(Other Computations)'!G191+'(Other Computations)'!G204))</f>
        <v>0</v>
      </c>
      <c r="H1923" s="76">
        <f>IF('(Other Computations)'!H191=0,0,Inputs!J246*Inputs!J139*Inputs!F45*Inputs!D13*'GM Alloc Factors'!H12/('(Other Computations)'!H191+'(Other Computations)'!H204))</f>
        <v>0</v>
      </c>
      <c r="I1923" s="76">
        <f>IF('(Other Computations)'!I191=0,0,Inputs!K246*Inputs!K139*Inputs!F45*Inputs!D13*'GM Alloc Factors'!I12/('(Other Computations)'!I191+'(Other Computations)'!I204))</f>
        <v>0</v>
      </c>
      <c r="J1923" s="76">
        <f>IF('(Other Computations)'!J191=0,0,Inputs!L246*Inputs!L139*Inputs!F45*Inputs!D13*'GM Alloc Factors'!J12/('(Other Computations)'!J191+'(Other Computations)'!J204))</f>
        <v>0</v>
      </c>
      <c r="K1923" s="43">
        <f t="shared" si="351"/>
        <v>0</v>
      </c>
    </row>
    <row r="1924" spans="1:11" ht="12.75" customHeight="1">
      <c r="A1924" s="61" t="str">
        <f>"         "&amp;Labels!B75</f>
        <v xml:space="preserve">         Customer 7</v>
      </c>
      <c r="B1924" s="76">
        <f>IF('(Other Computations)'!B192=0,0,Inputs!D247*Inputs!D140*Inputs!F46*Inputs!D13*'GM Alloc Factors'!B12/('(Other Computations)'!B192+'(Other Computations)'!B205))</f>
        <v>0</v>
      </c>
      <c r="C1924" s="76">
        <f>IF('(Other Computations)'!C192=0,0,Inputs!E247*Inputs!E140*Inputs!F46*Inputs!D13*'GM Alloc Factors'!C12/('(Other Computations)'!C192+'(Other Computations)'!C205))</f>
        <v>0</v>
      </c>
      <c r="D1924" s="76">
        <f>IF('(Other Computations)'!D192=0,0,Inputs!F247*Inputs!F140*Inputs!F46*Inputs!D13*'GM Alloc Factors'!D12/('(Other Computations)'!D192+'(Other Computations)'!D205))</f>
        <v>0</v>
      </c>
      <c r="E1924" s="76">
        <f>IF('(Other Computations)'!E192=0,0,Inputs!G247*Inputs!G140*Inputs!F46*Inputs!D13*'GM Alloc Factors'!E12/('(Other Computations)'!E192+'(Other Computations)'!E205))</f>
        <v>0</v>
      </c>
      <c r="F1924" s="43">
        <f t="shared" si="350"/>
        <v>0</v>
      </c>
      <c r="G1924" s="76">
        <f>IF('(Other Computations)'!G192=0,0,Inputs!I247*Inputs!I140*Inputs!F46*Inputs!D13*'GM Alloc Factors'!G12/('(Other Computations)'!G192+'(Other Computations)'!G205))</f>
        <v>0</v>
      </c>
      <c r="H1924" s="76">
        <f>IF('(Other Computations)'!H192=0,0,Inputs!J247*Inputs!J140*Inputs!F46*Inputs!D13*'GM Alloc Factors'!H12/('(Other Computations)'!H192+'(Other Computations)'!H205))</f>
        <v>0</v>
      </c>
      <c r="I1924" s="76">
        <f>IF('(Other Computations)'!I192=0,0,Inputs!K247*Inputs!K140*Inputs!F46*Inputs!D13*'GM Alloc Factors'!I12/('(Other Computations)'!I192+'(Other Computations)'!I205))</f>
        <v>0</v>
      </c>
      <c r="J1924" s="76">
        <f>IF('(Other Computations)'!J192=0,0,Inputs!L247*Inputs!L140*Inputs!F46*Inputs!D13*'GM Alloc Factors'!J12/('(Other Computations)'!J192+'(Other Computations)'!J205))</f>
        <v>0</v>
      </c>
      <c r="K1924" s="43">
        <f t="shared" si="351"/>
        <v>0</v>
      </c>
    </row>
    <row r="1925" spans="1:11" ht="12.75" customHeight="1">
      <c r="A1925" s="61" t="str">
        <f>"         "&amp;Labels!B76</f>
        <v xml:space="preserve">         Customer 8</v>
      </c>
      <c r="B1925" s="76">
        <f>IF('(Other Computations)'!B193=0,0,Inputs!D248*Inputs!D141*Inputs!F47*Inputs!D13*'GM Alloc Factors'!B12/('(Other Computations)'!B193+'(Other Computations)'!B206))</f>
        <v>0</v>
      </c>
      <c r="C1925" s="76">
        <f>IF('(Other Computations)'!C193=0,0,Inputs!E248*Inputs!E141*Inputs!F47*Inputs!D13*'GM Alloc Factors'!C12/('(Other Computations)'!C193+'(Other Computations)'!C206))</f>
        <v>0</v>
      </c>
      <c r="D1925" s="76">
        <f>IF('(Other Computations)'!D193=0,0,Inputs!F248*Inputs!F141*Inputs!F47*Inputs!D13*'GM Alloc Factors'!D12/('(Other Computations)'!D193+'(Other Computations)'!D206))</f>
        <v>0</v>
      </c>
      <c r="E1925" s="76">
        <f>IF('(Other Computations)'!E193=0,0,Inputs!G248*Inputs!G141*Inputs!F47*Inputs!D13*'GM Alloc Factors'!E12/('(Other Computations)'!E193+'(Other Computations)'!E206))</f>
        <v>0</v>
      </c>
      <c r="F1925" s="43">
        <f t="shared" si="350"/>
        <v>0</v>
      </c>
      <c r="G1925" s="76">
        <f>IF('(Other Computations)'!G193=0,0,Inputs!I248*Inputs!I141*Inputs!F47*Inputs!D13*'GM Alloc Factors'!G12/('(Other Computations)'!G193+'(Other Computations)'!G206))</f>
        <v>0</v>
      </c>
      <c r="H1925" s="76">
        <f>IF('(Other Computations)'!H193=0,0,Inputs!J248*Inputs!J141*Inputs!F47*Inputs!D13*'GM Alloc Factors'!H12/('(Other Computations)'!H193+'(Other Computations)'!H206))</f>
        <v>0</v>
      </c>
      <c r="I1925" s="76">
        <f>IF('(Other Computations)'!I193=0,0,Inputs!K248*Inputs!K141*Inputs!F47*Inputs!D13*'GM Alloc Factors'!I12/('(Other Computations)'!I193+'(Other Computations)'!I206))</f>
        <v>0</v>
      </c>
      <c r="J1925" s="76">
        <f>IF('(Other Computations)'!J193=0,0,Inputs!L248*Inputs!L141*Inputs!F47*Inputs!D13*'GM Alloc Factors'!J12/('(Other Computations)'!J193+'(Other Computations)'!J206))</f>
        <v>0</v>
      </c>
      <c r="K1925" s="43">
        <f t="shared" si="351"/>
        <v>0</v>
      </c>
    </row>
    <row r="1926" spans="1:11" ht="12.75" customHeight="1">
      <c r="A1926" s="61" t="str">
        <f>"         "&amp;Labels!B77</f>
        <v xml:space="preserve">         Customer 9</v>
      </c>
      <c r="B1926" s="76">
        <f>IF('(Other Computations)'!B194=0,0,Inputs!D249*Inputs!D142*Inputs!F48*Inputs!D13*'GM Alloc Factors'!B12/('(Other Computations)'!B194+'(Other Computations)'!B207))</f>
        <v>0</v>
      </c>
      <c r="C1926" s="76">
        <f>IF('(Other Computations)'!C194=0,0,Inputs!E249*Inputs!E142*Inputs!F48*Inputs!D13*'GM Alloc Factors'!C12/('(Other Computations)'!C194+'(Other Computations)'!C207))</f>
        <v>0</v>
      </c>
      <c r="D1926" s="76">
        <f>IF('(Other Computations)'!D194=0,0,Inputs!F249*Inputs!F142*Inputs!F48*Inputs!D13*'GM Alloc Factors'!D12/('(Other Computations)'!D194+'(Other Computations)'!D207))</f>
        <v>0</v>
      </c>
      <c r="E1926" s="76">
        <f>IF('(Other Computations)'!E194=0,0,Inputs!G249*Inputs!G142*Inputs!F48*Inputs!D13*'GM Alloc Factors'!E12/('(Other Computations)'!E194+'(Other Computations)'!E207))</f>
        <v>0</v>
      </c>
      <c r="F1926" s="43">
        <f t="shared" si="350"/>
        <v>0</v>
      </c>
      <c r="G1926" s="76">
        <f>IF('(Other Computations)'!G194=0,0,Inputs!I249*Inputs!I142*Inputs!F48*Inputs!D13*'GM Alloc Factors'!G12/('(Other Computations)'!G194+'(Other Computations)'!G207))</f>
        <v>0</v>
      </c>
      <c r="H1926" s="76">
        <f>IF('(Other Computations)'!H194=0,0,Inputs!J249*Inputs!J142*Inputs!F48*Inputs!D13*'GM Alloc Factors'!H12/('(Other Computations)'!H194+'(Other Computations)'!H207))</f>
        <v>0</v>
      </c>
      <c r="I1926" s="76">
        <f>IF('(Other Computations)'!I194=0,0,Inputs!K249*Inputs!K142*Inputs!F48*Inputs!D13*'GM Alloc Factors'!I12/('(Other Computations)'!I194+'(Other Computations)'!I207))</f>
        <v>0</v>
      </c>
      <c r="J1926" s="76">
        <f>IF('(Other Computations)'!J194=0,0,Inputs!L249*Inputs!L142*Inputs!F48*Inputs!D13*'GM Alloc Factors'!J12/('(Other Computations)'!J194+'(Other Computations)'!J207))</f>
        <v>0</v>
      </c>
      <c r="K1926" s="43">
        <f t="shared" si="351"/>
        <v>0</v>
      </c>
    </row>
    <row r="1927" spans="1:11" ht="12.75" customHeight="1">
      <c r="A1927" s="61" t="str">
        <f>"         "&amp;Labels!B78</f>
        <v xml:space="preserve">         Customer 10</v>
      </c>
      <c r="B1927" s="76">
        <f>IF('(Other Computations)'!B195=0,0,Inputs!D250*Inputs!D143*Inputs!F49*Inputs!D13*'GM Alloc Factors'!B12/('(Other Computations)'!B195+'(Other Computations)'!B208))</f>
        <v>0</v>
      </c>
      <c r="C1927" s="76">
        <f>IF('(Other Computations)'!C195=0,0,Inputs!E250*Inputs!E143*Inputs!F49*Inputs!D13*'GM Alloc Factors'!C12/('(Other Computations)'!C195+'(Other Computations)'!C208))</f>
        <v>0</v>
      </c>
      <c r="D1927" s="76">
        <f>IF('(Other Computations)'!D195=0,0,Inputs!F250*Inputs!F143*Inputs!F49*Inputs!D13*'GM Alloc Factors'!D12/('(Other Computations)'!D195+'(Other Computations)'!D208))</f>
        <v>0</v>
      </c>
      <c r="E1927" s="76">
        <f>IF('(Other Computations)'!E195=0,0,Inputs!G250*Inputs!G143*Inputs!F49*Inputs!D13*'GM Alloc Factors'!E12/('(Other Computations)'!E195+'(Other Computations)'!E208))</f>
        <v>0</v>
      </c>
      <c r="F1927" s="43">
        <f t="shared" si="350"/>
        <v>0</v>
      </c>
      <c r="G1927" s="76">
        <f>IF('(Other Computations)'!G195=0,0,Inputs!I250*Inputs!I143*Inputs!F49*Inputs!D13*'GM Alloc Factors'!G12/('(Other Computations)'!G195+'(Other Computations)'!G208))</f>
        <v>0</v>
      </c>
      <c r="H1927" s="76">
        <f>IF('(Other Computations)'!H195=0,0,Inputs!J250*Inputs!J143*Inputs!F49*Inputs!D13*'GM Alloc Factors'!H12/('(Other Computations)'!H195+'(Other Computations)'!H208))</f>
        <v>0</v>
      </c>
      <c r="I1927" s="76">
        <f>IF('(Other Computations)'!I195=0,0,Inputs!K250*Inputs!K143*Inputs!F49*Inputs!D13*'GM Alloc Factors'!I12/('(Other Computations)'!I195+'(Other Computations)'!I208))</f>
        <v>0</v>
      </c>
      <c r="J1927" s="76">
        <f>IF('(Other Computations)'!J195=0,0,Inputs!L250*Inputs!L143*Inputs!F49*Inputs!D13*'GM Alloc Factors'!J12/('(Other Computations)'!J195+'(Other Computations)'!J208))</f>
        <v>0</v>
      </c>
      <c r="K1927" s="43">
        <f t="shared" si="351"/>
        <v>0</v>
      </c>
    </row>
    <row r="1928" spans="1:11" ht="12.75" customHeight="1">
      <c r="A1928" s="61" t="str">
        <f>"         "&amp;Labels!C68</f>
        <v xml:space="preserve">         Total</v>
      </c>
      <c r="B1928" s="84">
        <f>SUM(B1918:B1927)</f>
        <v>0</v>
      </c>
      <c r="C1928" s="84">
        <f>SUM(C1918:C1927)</f>
        <v>0</v>
      </c>
      <c r="D1928" s="84">
        <f>SUM(D1918:D1927)</f>
        <v>0</v>
      </c>
      <c r="E1928" s="84">
        <f>SUM(E1918:E1927)</f>
        <v>0</v>
      </c>
      <c r="F1928" s="43">
        <f t="shared" si="350"/>
        <v>0</v>
      </c>
      <c r="G1928" s="84">
        <f>SUM(G1918:G1927)</f>
        <v>0</v>
      </c>
      <c r="H1928" s="84">
        <f>SUM(H1918:H1927)</f>
        <v>0</v>
      </c>
      <c r="I1928" s="84">
        <f>SUM(I1918:I1927)</f>
        <v>0</v>
      </c>
      <c r="J1928" s="84">
        <f>SUM(J1918:J1927)</f>
        <v>0</v>
      </c>
      <c r="K1928" s="43">
        <f t="shared" si="351"/>
        <v>0</v>
      </c>
    </row>
    <row r="1929" spans="1:11" ht="12.75" customHeight="1">
      <c r="A1929" s="61" t="str">
        <f>"      "&amp;Labels!B88</f>
        <v xml:space="preserve">      Q 4</v>
      </c>
      <c r="B1929" s="84"/>
      <c r="C1929" s="84"/>
      <c r="D1929" s="84"/>
      <c r="E1929" s="84"/>
      <c r="F1929" s="43"/>
      <c r="G1929" s="84"/>
      <c r="H1929" s="84"/>
      <c r="I1929" s="84"/>
      <c r="J1929" s="84"/>
      <c r="K1929" s="43"/>
    </row>
    <row r="1930" spans="1:11" ht="12.75" customHeight="1">
      <c r="A1930" s="61" t="str">
        <f>"         "&amp;Labels!B69</f>
        <v xml:space="preserve">         Customer 1</v>
      </c>
      <c r="B1930" s="76">
        <f>IF('(Other Computations)'!B186=0,0,Inputs!D241*Inputs!D134*Inputs!G40*Inputs!D13*'GM Alloc Factors'!B13/('(Other Computations)'!B186+'(Other Computations)'!B199))</f>
        <v>0</v>
      </c>
      <c r="C1930" s="76">
        <f>IF('(Other Computations)'!C186=0,0,Inputs!E241*Inputs!E134*Inputs!G40*Inputs!D13*'GM Alloc Factors'!C13/('(Other Computations)'!C186+'(Other Computations)'!C199))</f>
        <v>0</v>
      </c>
      <c r="D1930" s="76">
        <f>IF('(Other Computations)'!D186=0,0,Inputs!F241*Inputs!F134*Inputs!G40*Inputs!D13*'GM Alloc Factors'!D13/('(Other Computations)'!D186+'(Other Computations)'!D199))</f>
        <v>0</v>
      </c>
      <c r="E1930" s="76">
        <f>IF('(Other Computations)'!E186=0,0,Inputs!G241*Inputs!G134*Inputs!G40*Inputs!D13*'GM Alloc Factors'!E13/('(Other Computations)'!E186+'(Other Computations)'!E199))</f>
        <v>0</v>
      </c>
      <c r="F1930" s="43">
        <f t="shared" ref="F1930:F1940" si="352">SUM(B1930:E1930)</f>
        <v>0</v>
      </c>
      <c r="G1930" s="76">
        <f>IF('(Other Computations)'!G186=0,0,Inputs!I241*Inputs!I134*Inputs!G40*Inputs!D13*'GM Alloc Factors'!G13/('(Other Computations)'!G186+'(Other Computations)'!G199))</f>
        <v>0</v>
      </c>
      <c r="H1930" s="76">
        <f>IF('(Other Computations)'!H186=0,0,Inputs!J241*Inputs!J134*Inputs!G40*Inputs!D13*'GM Alloc Factors'!H13/('(Other Computations)'!H186+'(Other Computations)'!H199))</f>
        <v>0</v>
      </c>
      <c r="I1930" s="76">
        <f>IF('(Other Computations)'!I186=0,0,Inputs!K241*Inputs!K134*Inputs!G40*Inputs!D13*'GM Alloc Factors'!I13/('(Other Computations)'!I186+'(Other Computations)'!I199))</f>
        <v>0</v>
      </c>
      <c r="J1930" s="76">
        <f>IF('(Other Computations)'!J186=0,0,Inputs!L241*Inputs!L134*Inputs!G40*Inputs!D13*'GM Alloc Factors'!J13/('(Other Computations)'!J186+'(Other Computations)'!J199))</f>
        <v>0</v>
      </c>
      <c r="K1930" s="43">
        <f t="shared" ref="K1930:K1940" si="353">SUM(G1930:J1930)</f>
        <v>0</v>
      </c>
    </row>
    <row r="1931" spans="1:11" ht="12.75" customHeight="1">
      <c r="A1931" s="61" t="str">
        <f>"         "&amp;Labels!B70</f>
        <v xml:space="preserve">         Customer 2</v>
      </c>
      <c r="B1931" s="76">
        <f>IF('(Other Computations)'!B187=0,0,Inputs!D242*Inputs!D135*Inputs!G41*Inputs!D13*'GM Alloc Factors'!B13/('(Other Computations)'!B187+'(Other Computations)'!B200))</f>
        <v>0</v>
      </c>
      <c r="C1931" s="76">
        <f>IF('(Other Computations)'!C187=0,0,Inputs!E242*Inputs!E135*Inputs!G41*Inputs!D13*'GM Alloc Factors'!C13/('(Other Computations)'!C187+'(Other Computations)'!C200))</f>
        <v>0</v>
      </c>
      <c r="D1931" s="76">
        <f>IF('(Other Computations)'!D187=0,0,Inputs!F242*Inputs!F135*Inputs!G41*Inputs!D13*'GM Alloc Factors'!D13/('(Other Computations)'!D187+'(Other Computations)'!D200))</f>
        <v>0</v>
      </c>
      <c r="E1931" s="76">
        <f>IF('(Other Computations)'!E187=0,0,Inputs!G242*Inputs!G135*Inputs!G41*Inputs!D13*'GM Alloc Factors'!E13/('(Other Computations)'!E187+'(Other Computations)'!E200))</f>
        <v>0</v>
      </c>
      <c r="F1931" s="43">
        <f t="shared" si="352"/>
        <v>0</v>
      </c>
      <c r="G1931" s="76">
        <f>IF('(Other Computations)'!G187=0,0,Inputs!I242*Inputs!I135*Inputs!G41*Inputs!D13*'GM Alloc Factors'!G13/('(Other Computations)'!G187+'(Other Computations)'!G200))</f>
        <v>0</v>
      </c>
      <c r="H1931" s="76">
        <f>IF('(Other Computations)'!H187=0,0,Inputs!J242*Inputs!J135*Inputs!G41*Inputs!D13*'GM Alloc Factors'!H13/('(Other Computations)'!H187+'(Other Computations)'!H200))</f>
        <v>0</v>
      </c>
      <c r="I1931" s="76">
        <f>IF('(Other Computations)'!I187=0,0,Inputs!K242*Inputs!K135*Inputs!G41*Inputs!D13*'GM Alloc Factors'!I13/('(Other Computations)'!I187+'(Other Computations)'!I200))</f>
        <v>0</v>
      </c>
      <c r="J1931" s="76">
        <f>IF('(Other Computations)'!J187=0,0,Inputs!L242*Inputs!L135*Inputs!G41*Inputs!D13*'GM Alloc Factors'!J13/('(Other Computations)'!J187+'(Other Computations)'!J200))</f>
        <v>0</v>
      </c>
      <c r="K1931" s="43">
        <f t="shared" si="353"/>
        <v>0</v>
      </c>
    </row>
    <row r="1932" spans="1:11" ht="12.75" customHeight="1">
      <c r="A1932" s="61" t="str">
        <f>"         "&amp;Labels!B71</f>
        <v xml:space="preserve">         Customer 3</v>
      </c>
      <c r="B1932" s="76">
        <f>IF('(Other Computations)'!B188=0,0,Inputs!D243*Inputs!D136*Inputs!G42*Inputs!D13*'GM Alloc Factors'!B13/('(Other Computations)'!B188+'(Other Computations)'!B201))</f>
        <v>0</v>
      </c>
      <c r="C1932" s="76">
        <f>IF('(Other Computations)'!C188=0,0,Inputs!E243*Inputs!E136*Inputs!G42*Inputs!D13*'GM Alloc Factors'!C13/('(Other Computations)'!C188+'(Other Computations)'!C201))</f>
        <v>0</v>
      </c>
      <c r="D1932" s="76">
        <f>IF('(Other Computations)'!D188=0,0,Inputs!F243*Inputs!F136*Inputs!G42*Inputs!D13*'GM Alloc Factors'!D13/('(Other Computations)'!D188+'(Other Computations)'!D201))</f>
        <v>0</v>
      </c>
      <c r="E1932" s="76">
        <f>IF('(Other Computations)'!E188=0,0,Inputs!G243*Inputs!G136*Inputs!G42*Inputs!D13*'GM Alloc Factors'!E13/('(Other Computations)'!E188+'(Other Computations)'!E201))</f>
        <v>0</v>
      </c>
      <c r="F1932" s="43">
        <f t="shared" si="352"/>
        <v>0</v>
      </c>
      <c r="G1932" s="76">
        <f>IF('(Other Computations)'!G188=0,0,Inputs!I243*Inputs!I136*Inputs!G42*Inputs!D13*'GM Alloc Factors'!G13/('(Other Computations)'!G188+'(Other Computations)'!G201))</f>
        <v>0</v>
      </c>
      <c r="H1932" s="76">
        <f>IF('(Other Computations)'!H188=0,0,Inputs!J243*Inputs!J136*Inputs!G42*Inputs!D13*'GM Alloc Factors'!H13/('(Other Computations)'!H188+'(Other Computations)'!H201))</f>
        <v>0</v>
      </c>
      <c r="I1932" s="76">
        <f>IF('(Other Computations)'!I188=0,0,Inputs!K243*Inputs!K136*Inputs!G42*Inputs!D13*'GM Alloc Factors'!I13/('(Other Computations)'!I188+'(Other Computations)'!I201))</f>
        <v>0</v>
      </c>
      <c r="J1932" s="76">
        <f>IF('(Other Computations)'!J188=0,0,Inputs!L243*Inputs!L136*Inputs!G42*Inputs!D13*'GM Alloc Factors'!J13/('(Other Computations)'!J188+'(Other Computations)'!J201))</f>
        <v>0</v>
      </c>
      <c r="K1932" s="43">
        <f t="shared" si="353"/>
        <v>0</v>
      </c>
    </row>
    <row r="1933" spans="1:11" ht="12.75" customHeight="1">
      <c r="A1933" s="61" t="str">
        <f>"         "&amp;Labels!B72</f>
        <v xml:space="preserve">         Customer 4</v>
      </c>
      <c r="B1933" s="76">
        <f>IF('(Other Computations)'!B189=0,0,Inputs!D244*Inputs!D137*Inputs!G43*Inputs!D13*'GM Alloc Factors'!B13/('(Other Computations)'!B189+'(Other Computations)'!B202))</f>
        <v>0</v>
      </c>
      <c r="C1933" s="76">
        <f>IF('(Other Computations)'!C189=0,0,Inputs!E244*Inputs!E137*Inputs!G43*Inputs!D13*'GM Alloc Factors'!C13/('(Other Computations)'!C189+'(Other Computations)'!C202))</f>
        <v>0</v>
      </c>
      <c r="D1933" s="76">
        <f>IF('(Other Computations)'!D189=0,0,Inputs!F244*Inputs!F137*Inputs!G43*Inputs!D13*'GM Alloc Factors'!D13/('(Other Computations)'!D189+'(Other Computations)'!D202))</f>
        <v>0</v>
      </c>
      <c r="E1933" s="76">
        <f>IF('(Other Computations)'!E189=0,0,Inputs!G244*Inputs!G137*Inputs!G43*Inputs!D13*'GM Alloc Factors'!E13/('(Other Computations)'!E189+'(Other Computations)'!E202))</f>
        <v>0</v>
      </c>
      <c r="F1933" s="43">
        <f t="shared" si="352"/>
        <v>0</v>
      </c>
      <c r="G1933" s="76">
        <f>IF('(Other Computations)'!G189=0,0,Inputs!I244*Inputs!I137*Inputs!G43*Inputs!D13*'GM Alloc Factors'!G13/('(Other Computations)'!G189+'(Other Computations)'!G202))</f>
        <v>0</v>
      </c>
      <c r="H1933" s="76">
        <f>IF('(Other Computations)'!H189=0,0,Inputs!J244*Inputs!J137*Inputs!G43*Inputs!D13*'GM Alloc Factors'!H13/('(Other Computations)'!H189+'(Other Computations)'!H202))</f>
        <v>0</v>
      </c>
      <c r="I1933" s="76">
        <f>IF('(Other Computations)'!I189=0,0,Inputs!K244*Inputs!K137*Inputs!G43*Inputs!D13*'GM Alloc Factors'!I13/('(Other Computations)'!I189+'(Other Computations)'!I202))</f>
        <v>0</v>
      </c>
      <c r="J1933" s="76">
        <f>IF('(Other Computations)'!J189=0,0,Inputs!L244*Inputs!L137*Inputs!G43*Inputs!D13*'GM Alloc Factors'!J13/('(Other Computations)'!J189+'(Other Computations)'!J202))</f>
        <v>0</v>
      </c>
      <c r="K1933" s="43">
        <f t="shared" si="353"/>
        <v>0</v>
      </c>
    </row>
    <row r="1934" spans="1:11" ht="12.75" customHeight="1">
      <c r="A1934" s="61" t="str">
        <f>"         "&amp;Labels!B73</f>
        <v xml:space="preserve">         Customer 5</v>
      </c>
      <c r="B1934" s="76">
        <f>IF('(Other Computations)'!B190=0,0,Inputs!D245*Inputs!D138*Inputs!G44*Inputs!D13*'GM Alloc Factors'!B13/('(Other Computations)'!B190+'(Other Computations)'!B203))</f>
        <v>0</v>
      </c>
      <c r="C1934" s="76">
        <f>IF('(Other Computations)'!C190=0,0,Inputs!E245*Inputs!E138*Inputs!G44*Inputs!D13*'GM Alloc Factors'!C13/('(Other Computations)'!C190+'(Other Computations)'!C203))</f>
        <v>0</v>
      </c>
      <c r="D1934" s="76">
        <f>IF('(Other Computations)'!D190=0,0,Inputs!F245*Inputs!F138*Inputs!G44*Inputs!D13*'GM Alloc Factors'!D13/('(Other Computations)'!D190+'(Other Computations)'!D203))</f>
        <v>0</v>
      </c>
      <c r="E1934" s="76">
        <f>IF('(Other Computations)'!E190=0,0,Inputs!G245*Inputs!G138*Inputs!G44*Inputs!D13*'GM Alloc Factors'!E13/('(Other Computations)'!E190+'(Other Computations)'!E203))</f>
        <v>0</v>
      </c>
      <c r="F1934" s="43">
        <f t="shared" si="352"/>
        <v>0</v>
      </c>
      <c r="G1934" s="76">
        <f>IF('(Other Computations)'!G190=0,0,Inputs!I245*Inputs!I138*Inputs!G44*Inputs!D13*'GM Alloc Factors'!G13/('(Other Computations)'!G190+'(Other Computations)'!G203))</f>
        <v>0</v>
      </c>
      <c r="H1934" s="76">
        <f>IF('(Other Computations)'!H190=0,0,Inputs!J245*Inputs!J138*Inputs!G44*Inputs!D13*'GM Alloc Factors'!H13/('(Other Computations)'!H190+'(Other Computations)'!H203))</f>
        <v>0</v>
      </c>
      <c r="I1934" s="76">
        <f>IF('(Other Computations)'!I190=0,0,Inputs!K245*Inputs!K138*Inputs!G44*Inputs!D13*'GM Alloc Factors'!I13/('(Other Computations)'!I190+'(Other Computations)'!I203))</f>
        <v>0</v>
      </c>
      <c r="J1934" s="76">
        <f>IF('(Other Computations)'!J190=0,0,Inputs!L245*Inputs!L138*Inputs!G44*Inputs!D13*'GM Alloc Factors'!J13/('(Other Computations)'!J190+'(Other Computations)'!J203))</f>
        <v>0</v>
      </c>
      <c r="K1934" s="43">
        <f t="shared" si="353"/>
        <v>0</v>
      </c>
    </row>
    <row r="1935" spans="1:11" ht="12.75" customHeight="1">
      <c r="A1935" s="61" t="str">
        <f>"         "&amp;Labels!B74</f>
        <v xml:space="preserve">         Customer 6</v>
      </c>
      <c r="B1935" s="76">
        <f>IF('(Other Computations)'!B191=0,0,Inputs!D246*Inputs!D139*Inputs!G45*Inputs!D13*'GM Alloc Factors'!B13/('(Other Computations)'!B191+'(Other Computations)'!B204))</f>
        <v>0</v>
      </c>
      <c r="C1935" s="76">
        <f>IF('(Other Computations)'!C191=0,0,Inputs!E246*Inputs!E139*Inputs!G45*Inputs!D13*'GM Alloc Factors'!C13/('(Other Computations)'!C191+'(Other Computations)'!C204))</f>
        <v>0</v>
      </c>
      <c r="D1935" s="76">
        <f>IF('(Other Computations)'!D191=0,0,Inputs!F246*Inputs!F139*Inputs!G45*Inputs!D13*'GM Alloc Factors'!D13/('(Other Computations)'!D191+'(Other Computations)'!D204))</f>
        <v>0</v>
      </c>
      <c r="E1935" s="76">
        <f>IF('(Other Computations)'!E191=0,0,Inputs!G246*Inputs!G139*Inputs!G45*Inputs!D13*'GM Alloc Factors'!E13/('(Other Computations)'!E191+'(Other Computations)'!E204))</f>
        <v>0</v>
      </c>
      <c r="F1935" s="43">
        <f t="shared" si="352"/>
        <v>0</v>
      </c>
      <c r="G1935" s="76">
        <f>IF('(Other Computations)'!G191=0,0,Inputs!I246*Inputs!I139*Inputs!G45*Inputs!D13*'GM Alloc Factors'!G13/('(Other Computations)'!G191+'(Other Computations)'!G204))</f>
        <v>0</v>
      </c>
      <c r="H1935" s="76">
        <f>IF('(Other Computations)'!H191=0,0,Inputs!J246*Inputs!J139*Inputs!G45*Inputs!D13*'GM Alloc Factors'!H13/('(Other Computations)'!H191+'(Other Computations)'!H204))</f>
        <v>0</v>
      </c>
      <c r="I1935" s="76">
        <f>IF('(Other Computations)'!I191=0,0,Inputs!K246*Inputs!K139*Inputs!G45*Inputs!D13*'GM Alloc Factors'!I13/('(Other Computations)'!I191+'(Other Computations)'!I204))</f>
        <v>0</v>
      </c>
      <c r="J1935" s="76">
        <f>IF('(Other Computations)'!J191=0,0,Inputs!L246*Inputs!L139*Inputs!G45*Inputs!D13*'GM Alloc Factors'!J13/('(Other Computations)'!J191+'(Other Computations)'!J204))</f>
        <v>0</v>
      </c>
      <c r="K1935" s="43">
        <f t="shared" si="353"/>
        <v>0</v>
      </c>
    </row>
    <row r="1936" spans="1:11" ht="12.75" customHeight="1">
      <c r="A1936" s="61" t="str">
        <f>"         "&amp;Labels!B75</f>
        <v xml:space="preserve">         Customer 7</v>
      </c>
      <c r="B1936" s="76">
        <f>IF('(Other Computations)'!B192=0,0,Inputs!D247*Inputs!D140*Inputs!G46*Inputs!D13*'GM Alloc Factors'!B13/('(Other Computations)'!B192+'(Other Computations)'!B205))</f>
        <v>0</v>
      </c>
      <c r="C1936" s="76">
        <f>IF('(Other Computations)'!C192=0,0,Inputs!E247*Inputs!E140*Inputs!G46*Inputs!D13*'GM Alloc Factors'!C13/('(Other Computations)'!C192+'(Other Computations)'!C205))</f>
        <v>0</v>
      </c>
      <c r="D1936" s="76">
        <f>IF('(Other Computations)'!D192=0,0,Inputs!F247*Inputs!F140*Inputs!G46*Inputs!D13*'GM Alloc Factors'!D13/('(Other Computations)'!D192+'(Other Computations)'!D205))</f>
        <v>0</v>
      </c>
      <c r="E1936" s="76">
        <f>IF('(Other Computations)'!E192=0,0,Inputs!G247*Inputs!G140*Inputs!G46*Inputs!D13*'GM Alloc Factors'!E13/('(Other Computations)'!E192+'(Other Computations)'!E205))</f>
        <v>0</v>
      </c>
      <c r="F1936" s="43">
        <f t="shared" si="352"/>
        <v>0</v>
      </c>
      <c r="G1936" s="76">
        <f>IF('(Other Computations)'!G192=0,0,Inputs!I247*Inputs!I140*Inputs!G46*Inputs!D13*'GM Alloc Factors'!G13/('(Other Computations)'!G192+'(Other Computations)'!G205))</f>
        <v>0</v>
      </c>
      <c r="H1936" s="76">
        <f>IF('(Other Computations)'!H192=0,0,Inputs!J247*Inputs!J140*Inputs!G46*Inputs!D13*'GM Alloc Factors'!H13/('(Other Computations)'!H192+'(Other Computations)'!H205))</f>
        <v>0</v>
      </c>
      <c r="I1936" s="76">
        <f>IF('(Other Computations)'!I192=0,0,Inputs!K247*Inputs!K140*Inputs!G46*Inputs!D13*'GM Alloc Factors'!I13/('(Other Computations)'!I192+'(Other Computations)'!I205))</f>
        <v>0</v>
      </c>
      <c r="J1936" s="76">
        <f>IF('(Other Computations)'!J192=0,0,Inputs!L247*Inputs!L140*Inputs!G46*Inputs!D13*'GM Alloc Factors'!J13/('(Other Computations)'!J192+'(Other Computations)'!J205))</f>
        <v>0</v>
      </c>
      <c r="K1936" s="43">
        <f t="shared" si="353"/>
        <v>0</v>
      </c>
    </row>
    <row r="1937" spans="1:11" ht="12.75" customHeight="1">
      <c r="A1937" s="61" t="str">
        <f>"         "&amp;Labels!B76</f>
        <v xml:space="preserve">         Customer 8</v>
      </c>
      <c r="B1937" s="76">
        <f>IF('(Other Computations)'!B193=0,0,Inputs!D248*Inputs!D141*Inputs!G47*Inputs!D13*'GM Alloc Factors'!B13/('(Other Computations)'!B193+'(Other Computations)'!B206))</f>
        <v>0</v>
      </c>
      <c r="C1937" s="76">
        <f>IF('(Other Computations)'!C193=0,0,Inputs!E248*Inputs!E141*Inputs!G47*Inputs!D13*'GM Alloc Factors'!C13/('(Other Computations)'!C193+'(Other Computations)'!C206))</f>
        <v>0</v>
      </c>
      <c r="D1937" s="76">
        <f>IF('(Other Computations)'!D193=0,0,Inputs!F248*Inputs!F141*Inputs!G47*Inputs!D13*'GM Alloc Factors'!D13/('(Other Computations)'!D193+'(Other Computations)'!D206))</f>
        <v>0</v>
      </c>
      <c r="E1937" s="76">
        <f>IF('(Other Computations)'!E193=0,0,Inputs!G248*Inputs!G141*Inputs!G47*Inputs!D13*'GM Alloc Factors'!E13/('(Other Computations)'!E193+'(Other Computations)'!E206))</f>
        <v>0</v>
      </c>
      <c r="F1937" s="43">
        <f t="shared" si="352"/>
        <v>0</v>
      </c>
      <c r="G1937" s="76">
        <f>IF('(Other Computations)'!G193=0,0,Inputs!I248*Inputs!I141*Inputs!G47*Inputs!D13*'GM Alloc Factors'!G13/('(Other Computations)'!G193+'(Other Computations)'!G206))</f>
        <v>0</v>
      </c>
      <c r="H1937" s="76">
        <f>IF('(Other Computations)'!H193=0,0,Inputs!J248*Inputs!J141*Inputs!G47*Inputs!D13*'GM Alloc Factors'!H13/('(Other Computations)'!H193+'(Other Computations)'!H206))</f>
        <v>0</v>
      </c>
      <c r="I1937" s="76">
        <f>IF('(Other Computations)'!I193=0,0,Inputs!K248*Inputs!K141*Inputs!G47*Inputs!D13*'GM Alloc Factors'!I13/('(Other Computations)'!I193+'(Other Computations)'!I206))</f>
        <v>0</v>
      </c>
      <c r="J1937" s="76">
        <f>IF('(Other Computations)'!J193=0,0,Inputs!L248*Inputs!L141*Inputs!G47*Inputs!D13*'GM Alloc Factors'!J13/('(Other Computations)'!J193+'(Other Computations)'!J206))</f>
        <v>0</v>
      </c>
      <c r="K1937" s="43">
        <f t="shared" si="353"/>
        <v>0</v>
      </c>
    </row>
    <row r="1938" spans="1:11" ht="12.75" customHeight="1">
      <c r="A1938" s="61" t="str">
        <f>"         "&amp;Labels!B77</f>
        <v xml:space="preserve">         Customer 9</v>
      </c>
      <c r="B1938" s="76">
        <f>IF('(Other Computations)'!B194=0,0,Inputs!D249*Inputs!D142*Inputs!G48*Inputs!D13*'GM Alloc Factors'!B13/('(Other Computations)'!B194+'(Other Computations)'!B207))</f>
        <v>0</v>
      </c>
      <c r="C1938" s="76">
        <f>IF('(Other Computations)'!C194=0,0,Inputs!E249*Inputs!E142*Inputs!G48*Inputs!D13*'GM Alloc Factors'!C13/('(Other Computations)'!C194+'(Other Computations)'!C207))</f>
        <v>0</v>
      </c>
      <c r="D1938" s="76">
        <f>IF('(Other Computations)'!D194=0,0,Inputs!F249*Inputs!F142*Inputs!G48*Inputs!D13*'GM Alloc Factors'!D13/('(Other Computations)'!D194+'(Other Computations)'!D207))</f>
        <v>0</v>
      </c>
      <c r="E1938" s="76">
        <f>IF('(Other Computations)'!E194=0,0,Inputs!G249*Inputs!G142*Inputs!G48*Inputs!D13*'GM Alloc Factors'!E13/('(Other Computations)'!E194+'(Other Computations)'!E207))</f>
        <v>0</v>
      </c>
      <c r="F1938" s="43">
        <f t="shared" si="352"/>
        <v>0</v>
      </c>
      <c r="G1938" s="76">
        <f>IF('(Other Computations)'!G194=0,0,Inputs!I249*Inputs!I142*Inputs!G48*Inputs!D13*'GM Alloc Factors'!G13/('(Other Computations)'!G194+'(Other Computations)'!G207))</f>
        <v>0</v>
      </c>
      <c r="H1938" s="76">
        <f>IF('(Other Computations)'!H194=0,0,Inputs!J249*Inputs!J142*Inputs!G48*Inputs!D13*'GM Alloc Factors'!H13/('(Other Computations)'!H194+'(Other Computations)'!H207))</f>
        <v>0</v>
      </c>
      <c r="I1938" s="76">
        <f>IF('(Other Computations)'!I194=0,0,Inputs!K249*Inputs!K142*Inputs!G48*Inputs!D13*'GM Alloc Factors'!I13/('(Other Computations)'!I194+'(Other Computations)'!I207))</f>
        <v>0</v>
      </c>
      <c r="J1938" s="76">
        <f>IF('(Other Computations)'!J194=0,0,Inputs!L249*Inputs!L142*Inputs!G48*Inputs!D13*'GM Alloc Factors'!J13/('(Other Computations)'!J194+'(Other Computations)'!J207))</f>
        <v>0</v>
      </c>
      <c r="K1938" s="43">
        <f t="shared" si="353"/>
        <v>0</v>
      </c>
    </row>
    <row r="1939" spans="1:11" ht="12.75" customHeight="1">
      <c r="A1939" s="61" t="str">
        <f>"         "&amp;Labels!B78</f>
        <v xml:space="preserve">         Customer 10</v>
      </c>
      <c r="B1939" s="76">
        <f>IF('(Other Computations)'!B195=0,0,Inputs!D250*Inputs!D143*Inputs!G49*Inputs!D13*'GM Alloc Factors'!B13/('(Other Computations)'!B195+'(Other Computations)'!B208))</f>
        <v>0</v>
      </c>
      <c r="C1939" s="76">
        <f>IF('(Other Computations)'!C195=0,0,Inputs!E250*Inputs!E143*Inputs!G49*Inputs!D13*'GM Alloc Factors'!C13/('(Other Computations)'!C195+'(Other Computations)'!C208))</f>
        <v>0</v>
      </c>
      <c r="D1939" s="76">
        <f>IF('(Other Computations)'!D195=0,0,Inputs!F250*Inputs!F143*Inputs!G49*Inputs!D13*'GM Alloc Factors'!D13/('(Other Computations)'!D195+'(Other Computations)'!D208))</f>
        <v>0</v>
      </c>
      <c r="E1939" s="76">
        <f>IF('(Other Computations)'!E195=0,0,Inputs!G250*Inputs!G143*Inputs!G49*Inputs!D13*'GM Alloc Factors'!E13/('(Other Computations)'!E195+'(Other Computations)'!E208))</f>
        <v>0</v>
      </c>
      <c r="F1939" s="43">
        <f t="shared" si="352"/>
        <v>0</v>
      </c>
      <c r="G1939" s="76">
        <f>IF('(Other Computations)'!G195=0,0,Inputs!I250*Inputs!I143*Inputs!G49*Inputs!D13*'GM Alloc Factors'!G13/('(Other Computations)'!G195+'(Other Computations)'!G208))</f>
        <v>0</v>
      </c>
      <c r="H1939" s="76">
        <f>IF('(Other Computations)'!H195=0,0,Inputs!J250*Inputs!J143*Inputs!G49*Inputs!D13*'GM Alloc Factors'!H13/('(Other Computations)'!H195+'(Other Computations)'!H208))</f>
        <v>0</v>
      </c>
      <c r="I1939" s="76">
        <f>IF('(Other Computations)'!I195=0,0,Inputs!K250*Inputs!K143*Inputs!G49*Inputs!D13*'GM Alloc Factors'!I13/('(Other Computations)'!I195+'(Other Computations)'!I208))</f>
        <v>0</v>
      </c>
      <c r="J1939" s="76">
        <f>IF('(Other Computations)'!J195=0,0,Inputs!L250*Inputs!L143*Inputs!G49*Inputs!D13*'GM Alloc Factors'!J13/('(Other Computations)'!J195+'(Other Computations)'!J208))</f>
        <v>0</v>
      </c>
      <c r="K1939" s="43">
        <f t="shared" si="353"/>
        <v>0</v>
      </c>
    </row>
    <row r="1940" spans="1:11" ht="12.75" customHeight="1">
      <c r="A1940" s="61" t="str">
        <f>"         "&amp;Labels!C68</f>
        <v xml:space="preserve">         Total</v>
      </c>
      <c r="B1940" s="84">
        <f>SUM(B1930:B1939)</f>
        <v>0</v>
      </c>
      <c r="C1940" s="84">
        <f>SUM(C1930:C1939)</f>
        <v>0</v>
      </c>
      <c r="D1940" s="84">
        <f>SUM(D1930:D1939)</f>
        <v>0</v>
      </c>
      <c r="E1940" s="84">
        <f>SUM(E1930:E1939)</f>
        <v>0</v>
      </c>
      <c r="F1940" s="43">
        <f t="shared" si="352"/>
        <v>0</v>
      </c>
      <c r="G1940" s="84">
        <f>SUM(G1930:G1939)</f>
        <v>0</v>
      </c>
      <c r="H1940" s="84">
        <f>SUM(H1930:H1939)</f>
        <v>0</v>
      </c>
      <c r="I1940" s="84">
        <f>SUM(I1930:I1939)</f>
        <v>0</v>
      </c>
      <c r="J1940" s="84">
        <f>SUM(J1930:J1939)</f>
        <v>0</v>
      </c>
      <c r="K1940" s="43">
        <f t="shared" si="353"/>
        <v>0</v>
      </c>
    </row>
    <row r="1941" spans="1:11" ht="12.75" customHeight="1">
      <c r="A1941" s="61" t="str">
        <f>"      "&amp;Labels!B89</f>
        <v xml:space="preserve">      Q 5</v>
      </c>
      <c r="B1941" s="84"/>
      <c r="C1941" s="84"/>
      <c r="D1941" s="84"/>
      <c r="E1941" s="84"/>
      <c r="F1941" s="43"/>
      <c r="G1941" s="84"/>
      <c r="H1941" s="84"/>
      <c r="I1941" s="84"/>
      <c r="J1941" s="84"/>
      <c r="K1941" s="43"/>
    </row>
    <row r="1942" spans="1:11" ht="12.75" customHeight="1">
      <c r="A1942" s="61" t="str">
        <f>"         "&amp;Labels!B69</f>
        <v xml:space="preserve">         Customer 1</v>
      </c>
      <c r="B1942" s="76">
        <f>IF('(Other Computations)'!B186=0,0,Inputs!D241*Inputs!D134*Inputs!H40*Inputs!D13*'GM Alloc Factors'!B14/('(Other Computations)'!B186+'(Other Computations)'!B199))</f>
        <v>0</v>
      </c>
      <c r="C1942" s="76">
        <f>IF('(Other Computations)'!C186=0,0,Inputs!E241*Inputs!E134*Inputs!H40*Inputs!D13*'GM Alloc Factors'!C14/('(Other Computations)'!C186+'(Other Computations)'!C199))</f>
        <v>0</v>
      </c>
      <c r="D1942" s="76">
        <f>IF('(Other Computations)'!D186=0,0,Inputs!F241*Inputs!F134*Inputs!H40*Inputs!D13*'GM Alloc Factors'!D14/('(Other Computations)'!D186+'(Other Computations)'!D199))</f>
        <v>0</v>
      </c>
      <c r="E1942" s="76">
        <f>IF('(Other Computations)'!E186=0,0,Inputs!G241*Inputs!G134*Inputs!H40*Inputs!D13*'GM Alloc Factors'!E14/('(Other Computations)'!E186+'(Other Computations)'!E199))</f>
        <v>0</v>
      </c>
      <c r="F1942" s="43">
        <f t="shared" ref="F1942:F1952" si="354">SUM(B1942:E1942)</f>
        <v>0</v>
      </c>
      <c r="G1942" s="76">
        <f>IF('(Other Computations)'!G186=0,0,Inputs!I241*Inputs!I134*Inputs!H40*Inputs!D13*'GM Alloc Factors'!G14/('(Other Computations)'!G186+'(Other Computations)'!G199))</f>
        <v>0</v>
      </c>
      <c r="H1942" s="76">
        <f>IF('(Other Computations)'!H186=0,0,Inputs!J241*Inputs!J134*Inputs!H40*Inputs!D13*'GM Alloc Factors'!H14/('(Other Computations)'!H186+'(Other Computations)'!H199))</f>
        <v>0</v>
      </c>
      <c r="I1942" s="76">
        <f>IF('(Other Computations)'!I186=0,0,Inputs!K241*Inputs!K134*Inputs!H40*Inputs!D13*'GM Alloc Factors'!I14/('(Other Computations)'!I186+'(Other Computations)'!I199))</f>
        <v>0</v>
      </c>
      <c r="J1942" s="76">
        <f>IF('(Other Computations)'!J186=0,0,Inputs!L241*Inputs!L134*Inputs!H40*Inputs!D13*'GM Alloc Factors'!J14/('(Other Computations)'!J186+'(Other Computations)'!J199))</f>
        <v>0</v>
      </c>
      <c r="K1942" s="43">
        <f t="shared" ref="K1942:K1952" si="355">SUM(G1942:J1942)</f>
        <v>0</v>
      </c>
    </row>
    <row r="1943" spans="1:11" ht="12.75" customHeight="1">
      <c r="A1943" s="61" t="str">
        <f>"         "&amp;Labels!B70</f>
        <v xml:space="preserve">         Customer 2</v>
      </c>
      <c r="B1943" s="76">
        <f>IF('(Other Computations)'!B187=0,0,Inputs!D242*Inputs!D135*Inputs!H41*Inputs!D13*'GM Alloc Factors'!B14/('(Other Computations)'!B187+'(Other Computations)'!B200))</f>
        <v>0</v>
      </c>
      <c r="C1943" s="76">
        <f>IF('(Other Computations)'!C187=0,0,Inputs!E242*Inputs!E135*Inputs!H41*Inputs!D13*'GM Alloc Factors'!C14/('(Other Computations)'!C187+'(Other Computations)'!C200))</f>
        <v>0</v>
      </c>
      <c r="D1943" s="76">
        <f>IF('(Other Computations)'!D187=0,0,Inputs!F242*Inputs!F135*Inputs!H41*Inputs!D13*'GM Alloc Factors'!D14/('(Other Computations)'!D187+'(Other Computations)'!D200))</f>
        <v>0</v>
      </c>
      <c r="E1943" s="76">
        <f>IF('(Other Computations)'!E187=0,0,Inputs!G242*Inputs!G135*Inputs!H41*Inputs!D13*'GM Alloc Factors'!E14/('(Other Computations)'!E187+'(Other Computations)'!E200))</f>
        <v>0</v>
      </c>
      <c r="F1943" s="43">
        <f t="shared" si="354"/>
        <v>0</v>
      </c>
      <c r="G1943" s="76">
        <f>IF('(Other Computations)'!G187=0,0,Inputs!I242*Inputs!I135*Inputs!H41*Inputs!D13*'GM Alloc Factors'!G14/('(Other Computations)'!G187+'(Other Computations)'!G200))</f>
        <v>0</v>
      </c>
      <c r="H1943" s="76">
        <f>IF('(Other Computations)'!H187=0,0,Inputs!J242*Inputs!J135*Inputs!H41*Inputs!D13*'GM Alloc Factors'!H14/('(Other Computations)'!H187+'(Other Computations)'!H200))</f>
        <v>0</v>
      </c>
      <c r="I1943" s="76">
        <f>IF('(Other Computations)'!I187=0,0,Inputs!K242*Inputs!K135*Inputs!H41*Inputs!D13*'GM Alloc Factors'!I14/('(Other Computations)'!I187+'(Other Computations)'!I200))</f>
        <v>0</v>
      </c>
      <c r="J1943" s="76">
        <f>IF('(Other Computations)'!J187=0,0,Inputs!L242*Inputs!L135*Inputs!H41*Inputs!D13*'GM Alloc Factors'!J14/('(Other Computations)'!J187+'(Other Computations)'!J200))</f>
        <v>0</v>
      </c>
      <c r="K1943" s="43">
        <f t="shared" si="355"/>
        <v>0</v>
      </c>
    </row>
    <row r="1944" spans="1:11" ht="12.75" customHeight="1">
      <c r="A1944" s="61" t="str">
        <f>"         "&amp;Labels!B71</f>
        <v xml:space="preserve">         Customer 3</v>
      </c>
      <c r="B1944" s="76">
        <f>IF('(Other Computations)'!B188=0,0,Inputs!D243*Inputs!D136*Inputs!H42*Inputs!D13*'GM Alloc Factors'!B14/('(Other Computations)'!B188+'(Other Computations)'!B201))</f>
        <v>0</v>
      </c>
      <c r="C1944" s="76">
        <f>IF('(Other Computations)'!C188=0,0,Inputs!E243*Inputs!E136*Inputs!H42*Inputs!D13*'GM Alloc Factors'!C14/('(Other Computations)'!C188+'(Other Computations)'!C201))</f>
        <v>0</v>
      </c>
      <c r="D1944" s="76">
        <f>IF('(Other Computations)'!D188=0,0,Inputs!F243*Inputs!F136*Inputs!H42*Inputs!D13*'GM Alloc Factors'!D14/('(Other Computations)'!D188+'(Other Computations)'!D201))</f>
        <v>0</v>
      </c>
      <c r="E1944" s="76">
        <f>IF('(Other Computations)'!E188=0,0,Inputs!G243*Inputs!G136*Inputs!H42*Inputs!D13*'GM Alloc Factors'!E14/('(Other Computations)'!E188+'(Other Computations)'!E201))</f>
        <v>0</v>
      </c>
      <c r="F1944" s="43">
        <f t="shared" si="354"/>
        <v>0</v>
      </c>
      <c r="G1944" s="76">
        <f>IF('(Other Computations)'!G188=0,0,Inputs!I243*Inputs!I136*Inputs!H42*Inputs!D13*'GM Alloc Factors'!G14/('(Other Computations)'!G188+'(Other Computations)'!G201))</f>
        <v>0</v>
      </c>
      <c r="H1944" s="76">
        <f>IF('(Other Computations)'!H188=0,0,Inputs!J243*Inputs!J136*Inputs!H42*Inputs!D13*'GM Alloc Factors'!H14/('(Other Computations)'!H188+'(Other Computations)'!H201))</f>
        <v>0</v>
      </c>
      <c r="I1944" s="76">
        <f>IF('(Other Computations)'!I188=0,0,Inputs!K243*Inputs!K136*Inputs!H42*Inputs!D13*'GM Alloc Factors'!I14/('(Other Computations)'!I188+'(Other Computations)'!I201))</f>
        <v>0</v>
      </c>
      <c r="J1944" s="76">
        <f>IF('(Other Computations)'!J188=0,0,Inputs!L243*Inputs!L136*Inputs!H42*Inputs!D13*'GM Alloc Factors'!J14/('(Other Computations)'!J188+'(Other Computations)'!J201))</f>
        <v>0</v>
      </c>
      <c r="K1944" s="43">
        <f t="shared" si="355"/>
        <v>0</v>
      </c>
    </row>
    <row r="1945" spans="1:11" ht="12.75" customHeight="1">
      <c r="A1945" s="61" t="str">
        <f>"         "&amp;Labels!B72</f>
        <v xml:space="preserve">         Customer 4</v>
      </c>
      <c r="B1945" s="76">
        <f>IF('(Other Computations)'!B189=0,0,Inputs!D244*Inputs!D137*Inputs!H43*Inputs!D13*'GM Alloc Factors'!B14/('(Other Computations)'!B189+'(Other Computations)'!B202))</f>
        <v>0</v>
      </c>
      <c r="C1945" s="76">
        <f>IF('(Other Computations)'!C189=0,0,Inputs!E244*Inputs!E137*Inputs!H43*Inputs!D13*'GM Alloc Factors'!C14/('(Other Computations)'!C189+'(Other Computations)'!C202))</f>
        <v>0</v>
      </c>
      <c r="D1945" s="76">
        <f>IF('(Other Computations)'!D189=0,0,Inputs!F244*Inputs!F137*Inputs!H43*Inputs!D13*'GM Alloc Factors'!D14/('(Other Computations)'!D189+'(Other Computations)'!D202))</f>
        <v>0</v>
      </c>
      <c r="E1945" s="76">
        <f>IF('(Other Computations)'!E189=0,0,Inputs!G244*Inputs!G137*Inputs!H43*Inputs!D13*'GM Alloc Factors'!E14/('(Other Computations)'!E189+'(Other Computations)'!E202))</f>
        <v>0</v>
      </c>
      <c r="F1945" s="43">
        <f t="shared" si="354"/>
        <v>0</v>
      </c>
      <c r="G1945" s="76">
        <f>IF('(Other Computations)'!G189=0,0,Inputs!I244*Inputs!I137*Inputs!H43*Inputs!D13*'GM Alloc Factors'!G14/('(Other Computations)'!G189+'(Other Computations)'!G202))</f>
        <v>0</v>
      </c>
      <c r="H1945" s="76">
        <f>IF('(Other Computations)'!H189=0,0,Inputs!J244*Inputs!J137*Inputs!H43*Inputs!D13*'GM Alloc Factors'!H14/('(Other Computations)'!H189+'(Other Computations)'!H202))</f>
        <v>0</v>
      </c>
      <c r="I1945" s="76">
        <f>IF('(Other Computations)'!I189=0,0,Inputs!K244*Inputs!K137*Inputs!H43*Inputs!D13*'GM Alloc Factors'!I14/('(Other Computations)'!I189+'(Other Computations)'!I202))</f>
        <v>0</v>
      </c>
      <c r="J1945" s="76">
        <f>IF('(Other Computations)'!J189=0,0,Inputs!L244*Inputs!L137*Inputs!H43*Inputs!D13*'GM Alloc Factors'!J14/('(Other Computations)'!J189+'(Other Computations)'!J202))</f>
        <v>0</v>
      </c>
      <c r="K1945" s="43">
        <f t="shared" si="355"/>
        <v>0</v>
      </c>
    </row>
    <row r="1946" spans="1:11" ht="12.75" customHeight="1">
      <c r="A1946" s="61" t="str">
        <f>"         "&amp;Labels!B73</f>
        <v xml:space="preserve">         Customer 5</v>
      </c>
      <c r="B1946" s="76">
        <f>IF('(Other Computations)'!B190=0,0,Inputs!D245*Inputs!D138*Inputs!H44*Inputs!D13*'GM Alloc Factors'!B14/('(Other Computations)'!B190+'(Other Computations)'!B203))</f>
        <v>0</v>
      </c>
      <c r="C1946" s="76">
        <f>IF('(Other Computations)'!C190=0,0,Inputs!E245*Inputs!E138*Inputs!H44*Inputs!D13*'GM Alloc Factors'!C14/('(Other Computations)'!C190+'(Other Computations)'!C203))</f>
        <v>0</v>
      </c>
      <c r="D1946" s="76">
        <f>IF('(Other Computations)'!D190=0,0,Inputs!F245*Inputs!F138*Inputs!H44*Inputs!D13*'GM Alloc Factors'!D14/('(Other Computations)'!D190+'(Other Computations)'!D203))</f>
        <v>0</v>
      </c>
      <c r="E1946" s="76">
        <f>IF('(Other Computations)'!E190=0,0,Inputs!G245*Inputs!G138*Inputs!H44*Inputs!D13*'GM Alloc Factors'!E14/('(Other Computations)'!E190+'(Other Computations)'!E203))</f>
        <v>0</v>
      </c>
      <c r="F1946" s="43">
        <f t="shared" si="354"/>
        <v>0</v>
      </c>
      <c r="G1946" s="76">
        <f>IF('(Other Computations)'!G190=0,0,Inputs!I245*Inputs!I138*Inputs!H44*Inputs!D13*'GM Alloc Factors'!G14/('(Other Computations)'!G190+'(Other Computations)'!G203))</f>
        <v>0</v>
      </c>
      <c r="H1946" s="76">
        <f>IF('(Other Computations)'!H190=0,0,Inputs!J245*Inputs!J138*Inputs!H44*Inputs!D13*'GM Alloc Factors'!H14/('(Other Computations)'!H190+'(Other Computations)'!H203))</f>
        <v>0</v>
      </c>
      <c r="I1946" s="76">
        <f>IF('(Other Computations)'!I190=0,0,Inputs!K245*Inputs!K138*Inputs!H44*Inputs!D13*'GM Alloc Factors'!I14/('(Other Computations)'!I190+'(Other Computations)'!I203))</f>
        <v>0</v>
      </c>
      <c r="J1946" s="76">
        <f>IF('(Other Computations)'!J190=0,0,Inputs!L245*Inputs!L138*Inputs!H44*Inputs!D13*'GM Alloc Factors'!J14/('(Other Computations)'!J190+'(Other Computations)'!J203))</f>
        <v>0</v>
      </c>
      <c r="K1946" s="43">
        <f t="shared" si="355"/>
        <v>0</v>
      </c>
    </row>
    <row r="1947" spans="1:11" ht="12.75" customHeight="1">
      <c r="A1947" s="61" t="str">
        <f>"         "&amp;Labels!B74</f>
        <v xml:space="preserve">         Customer 6</v>
      </c>
      <c r="B1947" s="76">
        <f>IF('(Other Computations)'!B191=0,0,Inputs!D246*Inputs!D139*Inputs!H45*Inputs!D13*'GM Alloc Factors'!B14/('(Other Computations)'!B191+'(Other Computations)'!B204))</f>
        <v>0</v>
      </c>
      <c r="C1947" s="76">
        <f>IF('(Other Computations)'!C191=0,0,Inputs!E246*Inputs!E139*Inputs!H45*Inputs!D13*'GM Alloc Factors'!C14/('(Other Computations)'!C191+'(Other Computations)'!C204))</f>
        <v>0</v>
      </c>
      <c r="D1947" s="76">
        <f>IF('(Other Computations)'!D191=0,0,Inputs!F246*Inputs!F139*Inputs!H45*Inputs!D13*'GM Alloc Factors'!D14/('(Other Computations)'!D191+'(Other Computations)'!D204))</f>
        <v>0</v>
      </c>
      <c r="E1947" s="76">
        <f>IF('(Other Computations)'!E191=0,0,Inputs!G246*Inputs!G139*Inputs!H45*Inputs!D13*'GM Alloc Factors'!E14/('(Other Computations)'!E191+'(Other Computations)'!E204))</f>
        <v>0</v>
      </c>
      <c r="F1947" s="43">
        <f t="shared" si="354"/>
        <v>0</v>
      </c>
      <c r="G1947" s="76">
        <f>IF('(Other Computations)'!G191=0,0,Inputs!I246*Inputs!I139*Inputs!H45*Inputs!D13*'GM Alloc Factors'!G14/('(Other Computations)'!G191+'(Other Computations)'!G204))</f>
        <v>0</v>
      </c>
      <c r="H1947" s="76">
        <f>IF('(Other Computations)'!H191=0,0,Inputs!J246*Inputs!J139*Inputs!H45*Inputs!D13*'GM Alloc Factors'!H14/('(Other Computations)'!H191+'(Other Computations)'!H204))</f>
        <v>0</v>
      </c>
      <c r="I1947" s="76">
        <f>IF('(Other Computations)'!I191=0,0,Inputs!K246*Inputs!K139*Inputs!H45*Inputs!D13*'GM Alloc Factors'!I14/('(Other Computations)'!I191+'(Other Computations)'!I204))</f>
        <v>0</v>
      </c>
      <c r="J1947" s="76">
        <f>IF('(Other Computations)'!J191=0,0,Inputs!L246*Inputs!L139*Inputs!H45*Inputs!D13*'GM Alloc Factors'!J14/('(Other Computations)'!J191+'(Other Computations)'!J204))</f>
        <v>0</v>
      </c>
      <c r="K1947" s="43">
        <f t="shared" si="355"/>
        <v>0</v>
      </c>
    </row>
    <row r="1948" spans="1:11" ht="12.75" customHeight="1">
      <c r="A1948" s="61" t="str">
        <f>"         "&amp;Labels!B75</f>
        <v xml:space="preserve">         Customer 7</v>
      </c>
      <c r="B1948" s="76">
        <f>IF('(Other Computations)'!B192=0,0,Inputs!D247*Inputs!D140*Inputs!H46*Inputs!D13*'GM Alloc Factors'!B14/('(Other Computations)'!B192+'(Other Computations)'!B205))</f>
        <v>0</v>
      </c>
      <c r="C1948" s="76">
        <f>IF('(Other Computations)'!C192=0,0,Inputs!E247*Inputs!E140*Inputs!H46*Inputs!D13*'GM Alloc Factors'!C14/('(Other Computations)'!C192+'(Other Computations)'!C205))</f>
        <v>0</v>
      </c>
      <c r="D1948" s="76">
        <f>IF('(Other Computations)'!D192=0,0,Inputs!F247*Inputs!F140*Inputs!H46*Inputs!D13*'GM Alloc Factors'!D14/('(Other Computations)'!D192+'(Other Computations)'!D205))</f>
        <v>0</v>
      </c>
      <c r="E1948" s="76">
        <f>IF('(Other Computations)'!E192=0,0,Inputs!G247*Inputs!G140*Inputs!H46*Inputs!D13*'GM Alloc Factors'!E14/('(Other Computations)'!E192+'(Other Computations)'!E205))</f>
        <v>0</v>
      </c>
      <c r="F1948" s="43">
        <f t="shared" si="354"/>
        <v>0</v>
      </c>
      <c r="G1948" s="76">
        <f>IF('(Other Computations)'!G192=0,0,Inputs!I247*Inputs!I140*Inputs!H46*Inputs!D13*'GM Alloc Factors'!G14/('(Other Computations)'!G192+'(Other Computations)'!G205))</f>
        <v>0</v>
      </c>
      <c r="H1948" s="76">
        <f>IF('(Other Computations)'!H192=0,0,Inputs!J247*Inputs!J140*Inputs!H46*Inputs!D13*'GM Alloc Factors'!H14/('(Other Computations)'!H192+'(Other Computations)'!H205))</f>
        <v>0</v>
      </c>
      <c r="I1948" s="76">
        <f>IF('(Other Computations)'!I192=0,0,Inputs!K247*Inputs!K140*Inputs!H46*Inputs!D13*'GM Alloc Factors'!I14/('(Other Computations)'!I192+'(Other Computations)'!I205))</f>
        <v>0</v>
      </c>
      <c r="J1948" s="76">
        <f>IF('(Other Computations)'!J192=0,0,Inputs!L247*Inputs!L140*Inputs!H46*Inputs!D13*'GM Alloc Factors'!J14/('(Other Computations)'!J192+'(Other Computations)'!J205))</f>
        <v>0</v>
      </c>
      <c r="K1948" s="43">
        <f t="shared" si="355"/>
        <v>0</v>
      </c>
    </row>
    <row r="1949" spans="1:11" ht="12.75" customHeight="1">
      <c r="A1949" s="61" t="str">
        <f>"         "&amp;Labels!B76</f>
        <v xml:space="preserve">         Customer 8</v>
      </c>
      <c r="B1949" s="76">
        <f>IF('(Other Computations)'!B193=0,0,Inputs!D248*Inputs!D141*Inputs!H47*Inputs!D13*'GM Alloc Factors'!B14/('(Other Computations)'!B193+'(Other Computations)'!B206))</f>
        <v>0</v>
      </c>
      <c r="C1949" s="76">
        <f>IF('(Other Computations)'!C193=0,0,Inputs!E248*Inputs!E141*Inputs!H47*Inputs!D13*'GM Alloc Factors'!C14/('(Other Computations)'!C193+'(Other Computations)'!C206))</f>
        <v>0</v>
      </c>
      <c r="D1949" s="76">
        <f>IF('(Other Computations)'!D193=0,0,Inputs!F248*Inputs!F141*Inputs!H47*Inputs!D13*'GM Alloc Factors'!D14/('(Other Computations)'!D193+'(Other Computations)'!D206))</f>
        <v>0</v>
      </c>
      <c r="E1949" s="76">
        <f>IF('(Other Computations)'!E193=0,0,Inputs!G248*Inputs!G141*Inputs!H47*Inputs!D13*'GM Alloc Factors'!E14/('(Other Computations)'!E193+'(Other Computations)'!E206))</f>
        <v>0</v>
      </c>
      <c r="F1949" s="43">
        <f t="shared" si="354"/>
        <v>0</v>
      </c>
      <c r="G1949" s="76">
        <f>IF('(Other Computations)'!G193=0,0,Inputs!I248*Inputs!I141*Inputs!H47*Inputs!D13*'GM Alloc Factors'!G14/('(Other Computations)'!G193+'(Other Computations)'!G206))</f>
        <v>0</v>
      </c>
      <c r="H1949" s="76">
        <f>IF('(Other Computations)'!H193=0,0,Inputs!J248*Inputs!J141*Inputs!H47*Inputs!D13*'GM Alloc Factors'!H14/('(Other Computations)'!H193+'(Other Computations)'!H206))</f>
        <v>0</v>
      </c>
      <c r="I1949" s="76">
        <f>IF('(Other Computations)'!I193=0,0,Inputs!K248*Inputs!K141*Inputs!H47*Inputs!D13*'GM Alloc Factors'!I14/('(Other Computations)'!I193+'(Other Computations)'!I206))</f>
        <v>0</v>
      </c>
      <c r="J1949" s="76">
        <f>IF('(Other Computations)'!J193=0,0,Inputs!L248*Inputs!L141*Inputs!H47*Inputs!D13*'GM Alloc Factors'!J14/('(Other Computations)'!J193+'(Other Computations)'!J206))</f>
        <v>0</v>
      </c>
      <c r="K1949" s="43">
        <f t="shared" si="355"/>
        <v>0</v>
      </c>
    </row>
    <row r="1950" spans="1:11" ht="12.75" customHeight="1">
      <c r="A1950" s="61" t="str">
        <f>"         "&amp;Labels!B77</f>
        <v xml:space="preserve">         Customer 9</v>
      </c>
      <c r="B1950" s="76">
        <f>IF('(Other Computations)'!B194=0,0,Inputs!D249*Inputs!D142*Inputs!H48*Inputs!D13*'GM Alloc Factors'!B14/('(Other Computations)'!B194+'(Other Computations)'!B207))</f>
        <v>0</v>
      </c>
      <c r="C1950" s="76">
        <f>IF('(Other Computations)'!C194=0,0,Inputs!E249*Inputs!E142*Inputs!H48*Inputs!D13*'GM Alloc Factors'!C14/('(Other Computations)'!C194+'(Other Computations)'!C207))</f>
        <v>0</v>
      </c>
      <c r="D1950" s="76">
        <f>IF('(Other Computations)'!D194=0,0,Inputs!F249*Inputs!F142*Inputs!H48*Inputs!D13*'GM Alloc Factors'!D14/('(Other Computations)'!D194+'(Other Computations)'!D207))</f>
        <v>0</v>
      </c>
      <c r="E1950" s="76">
        <f>IF('(Other Computations)'!E194=0,0,Inputs!G249*Inputs!G142*Inputs!H48*Inputs!D13*'GM Alloc Factors'!E14/('(Other Computations)'!E194+'(Other Computations)'!E207))</f>
        <v>0</v>
      </c>
      <c r="F1950" s="43">
        <f t="shared" si="354"/>
        <v>0</v>
      </c>
      <c r="G1950" s="76">
        <f>IF('(Other Computations)'!G194=0,0,Inputs!I249*Inputs!I142*Inputs!H48*Inputs!D13*'GM Alloc Factors'!G14/('(Other Computations)'!G194+'(Other Computations)'!G207))</f>
        <v>0</v>
      </c>
      <c r="H1950" s="76">
        <f>IF('(Other Computations)'!H194=0,0,Inputs!J249*Inputs!J142*Inputs!H48*Inputs!D13*'GM Alloc Factors'!H14/('(Other Computations)'!H194+'(Other Computations)'!H207))</f>
        <v>0</v>
      </c>
      <c r="I1950" s="76">
        <f>IF('(Other Computations)'!I194=0,0,Inputs!K249*Inputs!K142*Inputs!H48*Inputs!D13*'GM Alloc Factors'!I14/('(Other Computations)'!I194+'(Other Computations)'!I207))</f>
        <v>0</v>
      </c>
      <c r="J1950" s="76">
        <f>IF('(Other Computations)'!J194=0,0,Inputs!L249*Inputs!L142*Inputs!H48*Inputs!D13*'GM Alloc Factors'!J14/('(Other Computations)'!J194+'(Other Computations)'!J207))</f>
        <v>0</v>
      </c>
      <c r="K1950" s="43">
        <f t="shared" si="355"/>
        <v>0</v>
      </c>
    </row>
    <row r="1951" spans="1:11" ht="12.75" customHeight="1">
      <c r="A1951" s="61" t="str">
        <f>"         "&amp;Labels!B78</f>
        <v xml:space="preserve">         Customer 10</v>
      </c>
      <c r="B1951" s="76">
        <f>IF('(Other Computations)'!B195=0,0,Inputs!D250*Inputs!D143*Inputs!H49*Inputs!D13*'GM Alloc Factors'!B14/('(Other Computations)'!B195+'(Other Computations)'!B208))</f>
        <v>0</v>
      </c>
      <c r="C1951" s="76">
        <f>IF('(Other Computations)'!C195=0,0,Inputs!E250*Inputs!E143*Inputs!H49*Inputs!D13*'GM Alloc Factors'!C14/('(Other Computations)'!C195+'(Other Computations)'!C208))</f>
        <v>0</v>
      </c>
      <c r="D1951" s="76">
        <f>IF('(Other Computations)'!D195=0,0,Inputs!F250*Inputs!F143*Inputs!H49*Inputs!D13*'GM Alloc Factors'!D14/('(Other Computations)'!D195+'(Other Computations)'!D208))</f>
        <v>0</v>
      </c>
      <c r="E1951" s="76">
        <f>IF('(Other Computations)'!E195=0,0,Inputs!G250*Inputs!G143*Inputs!H49*Inputs!D13*'GM Alloc Factors'!E14/('(Other Computations)'!E195+'(Other Computations)'!E208))</f>
        <v>0</v>
      </c>
      <c r="F1951" s="43">
        <f t="shared" si="354"/>
        <v>0</v>
      </c>
      <c r="G1951" s="76">
        <f>IF('(Other Computations)'!G195=0,0,Inputs!I250*Inputs!I143*Inputs!H49*Inputs!D13*'GM Alloc Factors'!G14/('(Other Computations)'!G195+'(Other Computations)'!G208))</f>
        <v>0</v>
      </c>
      <c r="H1951" s="76">
        <f>IF('(Other Computations)'!H195=0,0,Inputs!J250*Inputs!J143*Inputs!H49*Inputs!D13*'GM Alloc Factors'!H14/('(Other Computations)'!H195+'(Other Computations)'!H208))</f>
        <v>0</v>
      </c>
      <c r="I1951" s="76">
        <f>IF('(Other Computations)'!I195=0,0,Inputs!K250*Inputs!K143*Inputs!H49*Inputs!D13*'GM Alloc Factors'!I14/('(Other Computations)'!I195+'(Other Computations)'!I208))</f>
        <v>0</v>
      </c>
      <c r="J1951" s="76">
        <f>IF('(Other Computations)'!J195=0,0,Inputs!L250*Inputs!L143*Inputs!H49*Inputs!D13*'GM Alloc Factors'!J14/('(Other Computations)'!J195+'(Other Computations)'!J208))</f>
        <v>0</v>
      </c>
      <c r="K1951" s="43">
        <f t="shared" si="355"/>
        <v>0</v>
      </c>
    </row>
    <row r="1952" spans="1:11" ht="12.75" customHeight="1">
      <c r="A1952" s="61" t="str">
        <f>"         "&amp;Labels!C68</f>
        <v xml:space="preserve">         Total</v>
      </c>
      <c r="B1952" s="84">
        <f>SUM(B1942:B1951)</f>
        <v>0</v>
      </c>
      <c r="C1952" s="84">
        <f>SUM(C1942:C1951)</f>
        <v>0</v>
      </c>
      <c r="D1952" s="84">
        <f>SUM(D1942:D1951)</f>
        <v>0</v>
      </c>
      <c r="E1952" s="84">
        <f>SUM(E1942:E1951)</f>
        <v>0</v>
      </c>
      <c r="F1952" s="43">
        <f t="shared" si="354"/>
        <v>0</v>
      </c>
      <c r="G1952" s="84">
        <f>SUM(G1942:G1951)</f>
        <v>0</v>
      </c>
      <c r="H1952" s="84">
        <f>SUM(H1942:H1951)</f>
        <v>0</v>
      </c>
      <c r="I1952" s="84">
        <f>SUM(I1942:I1951)</f>
        <v>0</v>
      </c>
      <c r="J1952" s="84">
        <f>SUM(J1942:J1951)</f>
        <v>0</v>
      </c>
      <c r="K1952" s="43">
        <f t="shared" si="355"/>
        <v>0</v>
      </c>
    </row>
    <row r="1953" spans="1:11" ht="12.75" customHeight="1">
      <c r="A1953" s="61" t="str">
        <f>"      "&amp;Labels!B90</f>
        <v xml:space="preserve">      Q 6</v>
      </c>
      <c r="B1953" s="84"/>
      <c r="C1953" s="84"/>
      <c r="D1953" s="84"/>
      <c r="E1953" s="84"/>
      <c r="F1953" s="43"/>
      <c r="G1953" s="84"/>
      <c r="H1953" s="84"/>
      <c r="I1953" s="84"/>
      <c r="J1953" s="84"/>
      <c r="K1953" s="43"/>
    </row>
    <row r="1954" spans="1:11" ht="12.75" customHeight="1">
      <c r="A1954" s="61" t="str">
        <f>"         "&amp;Labels!B69</f>
        <v xml:space="preserve">         Customer 1</v>
      </c>
      <c r="B1954" s="76">
        <f>IF('(Other Computations)'!B186=0,0,Inputs!D241*Inputs!D134*Inputs!I40*Inputs!D13*'GM Alloc Factors'!B15/('(Other Computations)'!B186+'(Other Computations)'!B199))</f>
        <v>0</v>
      </c>
      <c r="C1954" s="76">
        <f>IF('(Other Computations)'!C186=0,0,Inputs!E241*Inputs!E134*Inputs!I40*Inputs!D13*'GM Alloc Factors'!C15/('(Other Computations)'!C186+'(Other Computations)'!C199))</f>
        <v>0</v>
      </c>
      <c r="D1954" s="76">
        <f>IF('(Other Computations)'!D186=0,0,Inputs!F241*Inputs!F134*Inputs!I40*Inputs!D13*'GM Alloc Factors'!D15/('(Other Computations)'!D186+'(Other Computations)'!D199))</f>
        <v>0</v>
      </c>
      <c r="E1954" s="76">
        <f>IF('(Other Computations)'!E186=0,0,Inputs!G241*Inputs!G134*Inputs!I40*Inputs!D13*'GM Alloc Factors'!E15/('(Other Computations)'!E186+'(Other Computations)'!E199))</f>
        <v>0</v>
      </c>
      <c r="F1954" s="43">
        <f t="shared" ref="F1954:F1964" si="356">SUM(B1954:E1954)</f>
        <v>0</v>
      </c>
      <c r="G1954" s="76">
        <f>IF('(Other Computations)'!G186=0,0,Inputs!I241*Inputs!I134*Inputs!I40*Inputs!D13*'GM Alloc Factors'!G15/('(Other Computations)'!G186+'(Other Computations)'!G199))</f>
        <v>0</v>
      </c>
      <c r="H1954" s="76">
        <f>IF('(Other Computations)'!H186=0,0,Inputs!J241*Inputs!J134*Inputs!I40*Inputs!D13*'GM Alloc Factors'!H15/('(Other Computations)'!H186+'(Other Computations)'!H199))</f>
        <v>0</v>
      </c>
      <c r="I1954" s="76">
        <f>IF('(Other Computations)'!I186=0,0,Inputs!K241*Inputs!K134*Inputs!I40*Inputs!D13*'GM Alloc Factors'!I15/('(Other Computations)'!I186+'(Other Computations)'!I199))</f>
        <v>0</v>
      </c>
      <c r="J1954" s="76">
        <f>IF('(Other Computations)'!J186=0,0,Inputs!L241*Inputs!L134*Inputs!I40*Inputs!D13*'GM Alloc Factors'!J15/('(Other Computations)'!J186+'(Other Computations)'!J199))</f>
        <v>0</v>
      </c>
      <c r="K1954" s="43">
        <f t="shared" ref="K1954:K1964" si="357">SUM(G1954:J1954)</f>
        <v>0</v>
      </c>
    </row>
    <row r="1955" spans="1:11" ht="12.75" customHeight="1">
      <c r="A1955" s="61" t="str">
        <f>"         "&amp;Labels!B70</f>
        <v xml:space="preserve">         Customer 2</v>
      </c>
      <c r="B1955" s="76">
        <f>IF('(Other Computations)'!B187=0,0,Inputs!D242*Inputs!D135*Inputs!I41*Inputs!D13*'GM Alloc Factors'!B15/('(Other Computations)'!B187+'(Other Computations)'!B200))</f>
        <v>0</v>
      </c>
      <c r="C1955" s="76">
        <f>IF('(Other Computations)'!C187=0,0,Inputs!E242*Inputs!E135*Inputs!I41*Inputs!D13*'GM Alloc Factors'!C15/('(Other Computations)'!C187+'(Other Computations)'!C200))</f>
        <v>0</v>
      </c>
      <c r="D1955" s="76">
        <f>IF('(Other Computations)'!D187=0,0,Inputs!F242*Inputs!F135*Inputs!I41*Inputs!D13*'GM Alloc Factors'!D15/('(Other Computations)'!D187+'(Other Computations)'!D200))</f>
        <v>0</v>
      </c>
      <c r="E1955" s="76">
        <f>IF('(Other Computations)'!E187=0,0,Inputs!G242*Inputs!G135*Inputs!I41*Inputs!D13*'GM Alloc Factors'!E15/('(Other Computations)'!E187+'(Other Computations)'!E200))</f>
        <v>0</v>
      </c>
      <c r="F1955" s="43">
        <f t="shared" si="356"/>
        <v>0</v>
      </c>
      <c r="G1955" s="76">
        <f>IF('(Other Computations)'!G187=0,0,Inputs!I242*Inputs!I135*Inputs!I41*Inputs!D13*'GM Alloc Factors'!G15/('(Other Computations)'!G187+'(Other Computations)'!G200))</f>
        <v>0</v>
      </c>
      <c r="H1955" s="76">
        <f>IF('(Other Computations)'!H187=0,0,Inputs!J242*Inputs!J135*Inputs!I41*Inputs!D13*'GM Alloc Factors'!H15/('(Other Computations)'!H187+'(Other Computations)'!H200))</f>
        <v>0</v>
      </c>
      <c r="I1955" s="76">
        <f>IF('(Other Computations)'!I187=0,0,Inputs!K242*Inputs!K135*Inputs!I41*Inputs!D13*'GM Alloc Factors'!I15/('(Other Computations)'!I187+'(Other Computations)'!I200))</f>
        <v>0</v>
      </c>
      <c r="J1955" s="76">
        <f>IF('(Other Computations)'!J187=0,0,Inputs!L242*Inputs!L135*Inputs!I41*Inputs!D13*'GM Alloc Factors'!J15/('(Other Computations)'!J187+'(Other Computations)'!J200))</f>
        <v>0</v>
      </c>
      <c r="K1955" s="43">
        <f t="shared" si="357"/>
        <v>0</v>
      </c>
    </row>
    <row r="1956" spans="1:11" ht="12.75" customHeight="1">
      <c r="A1956" s="61" t="str">
        <f>"         "&amp;Labels!B71</f>
        <v xml:space="preserve">         Customer 3</v>
      </c>
      <c r="B1956" s="76">
        <f>IF('(Other Computations)'!B188=0,0,Inputs!D243*Inputs!D136*Inputs!I42*Inputs!D13*'GM Alloc Factors'!B15/('(Other Computations)'!B188+'(Other Computations)'!B201))</f>
        <v>0</v>
      </c>
      <c r="C1956" s="76">
        <f>IF('(Other Computations)'!C188=0,0,Inputs!E243*Inputs!E136*Inputs!I42*Inputs!D13*'GM Alloc Factors'!C15/('(Other Computations)'!C188+'(Other Computations)'!C201))</f>
        <v>0</v>
      </c>
      <c r="D1956" s="76">
        <f>IF('(Other Computations)'!D188=0,0,Inputs!F243*Inputs!F136*Inputs!I42*Inputs!D13*'GM Alloc Factors'!D15/('(Other Computations)'!D188+'(Other Computations)'!D201))</f>
        <v>0</v>
      </c>
      <c r="E1956" s="76">
        <f>IF('(Other Computations)'!E188=0,0,Inputs!G243*Inputs!G136*Inputs!I42*Inputs!D13*'GM Alloc Factors'!E15/('(Other Computations)'!E188+'(Other Computations)'!E201))</f>
        <v>0</v>
      </c>
      <c r="F1956" s="43">
        <f t="shared" si="356"/>
        <v>0</v>
      </c>
      <c r="G1956" s="76">
        <f>IF('(Other Computations)'!G188=0,0,Inputs!I243*Inputs!I136*Inputs!I42*Inputs!D13*'GM Alloc Factors'!G15/('(Other Computations)'!G188+'(Other Computations)'!G201))</f>
        <v>0</v>
      </c>
      <c r="H1956" s="76">
        <f>IF('(Other Computations)'!H188=0,0,Inputs!J243*Inputs!J136*Inputs!I42*Inputs!D13*'GM Alloc Factors'!H15/('(Other Computations)'!H188+'(Other Computations)'!H201))</f>
        <v>0</v>
      </c>
      <c r="I1956" s="76">
        <f>IF('(Other Computations)'!I188=0,0,Inputs!K243*Inputs!K136*Inputs!I42*Inputs!D13*'GM Alloc Factors'!I15/('(Other Computations)'!I188+'(Other Computations)'!I201))</f>
        <v>0</v>
      </c>
      <c r="J1956" s="76">
        <f>IF('(Other Computations)'!J188=0,0,Inputs!L243*Inputs!L136*Inputs!I42*Inputs!D13*'GM Alloc Factors'!J15/('(Other Computations)'!J188+'(Other Computations)'!J201))</f>
        <v>0</v>
      </c>
      <c r="K1956" s="43">
        <f t="shared" si="357"/>
        <v>0</v>
      </c>
    </row>
    <row r="1957" spans="1:11" ht="12.75" customHeight="1">
      <c r="A1957" s="61" t="str">
        <f>"         "&amp;Labels!B72</f>
        <v xml:space="preserve">         Customer 4</v>
      </c>
      <c r="B1957" s="76">
        <f>IF('(Other Computations)'!B189=0,0,Inputs!D244*Inputs!D137*Inputs!I43*Inputs!D13*'GM Alloc Factors'!B15/('(Other Computations)'!B189+'(Other Computations)'!B202))</f>
        <v>0</v>
      </c>
      <c r="C1957" s="76">
        <f>IF('(Other Computations)'!C189=0,0,Inputs!E244*Inputs!E137*Inputs!I43*Inputs!D13*'GM Alloc Factors'!C15/('(Other Computations)'!C189+'(Other Computations)'!C202))</f>
        <v>0</v>
      </c>
      <c r="D1957" s="76">
        <f>IF('(Other Computations)'!D189=0,0,Inputs!F244*Inputs!F137*Inputs!I43*Inputs!D13*'GM Alloc Factors'!D15/('(Other Computations)'!D189+'(Other Computations)'!D202))</f>
        <v>0</v>
      </c>
      <c r="E1957" s="76">
        <f>IF('(Other Computations)'!E189=0,0,Inputs!G244*Inputs!G137*Inputs!I43*Inputs!D13*'GM Alloc Factors'!E15/('(Other Computations)'!E189+'(Other Computations)'!E202))</f>
        <v>0</v>
      </c>
      <c r="F1957" s="43">
        <f t="shared" si="356"/>
        <v>0</v>
      </c>
      <c r="G1957" s="76">
        <f>IF('(Other Computations)'!G189=0,0,Inputs!I244*Inputs!I137*Inputs!I43*Inputs!D13*'GM Alloc Factors'!G15/('(Other Computations)'!G189+'(Other Computations)'!G202))</f>
        <v>0</v>
      </c>
      <c r="H1957" s="76">
        <f>IF('(Other Computations)'!H189=0,0,Inputs!J244*Inputs!J137*Inputs!I43*Inputs!D13*'GM Alloc Factors'!H15/('(Other Computations)'!H189+'(Other Computations)'!H202))</f>
        <v>0</v>
      </c>
      <c r="I1957" s="76">
        <f>IF('(Other Computations)'!I189=0,0,Inputs!K244*Inputs!K137*Inputs!I43*Inputs!D13*'GM Alloc Factors'!I15/('(Other Computations)'!I189+'(Other Computations)'!I202))</f>
        <v>0</v>
      </c>
      <c r="J1957" s="76">
        <f>IF('(Other Computations)'!J189=0,0,Inputs!L244*Inputs!L137*Inputs!I43*Inputs!D13*'GM Alloc Factors'!J15/('(Other Computations)'!J189+'(Other Computations)'!J202))</f>
        <v>0</v>
      </c>
      <c r="K1957" s="43">
        <f t="shared" si="357"/>
        <v>0</v>
      </c>
    </row>
    <row r="1958" spans="1:11" ht="12.75" customHeight="1">
      <c r="A1958" s="61" t="str">
        <f>"         "&amp;Labels!B73</f>
        <v xml:space="preserve">         Customer 5</v>
      </c>
      <c r="B1958" s="76">
        <f>IF('(Other Computations)'!B190=0,0,Inputs!D245*Inputs!D138*Inputs!I44*Inputs!D13*'GM Alloc Factors'!B15/('(Other Computations)'!B190+'(Other Computations)'!B203))</f>
        <v>0</v>
      </c>
      <c r="C1958" s="76">
        <f>IF('(Other Computations)'!C190=0,0,Inputs!E245*Inputs!E138*Inputs!I44*Inputs!D13*'GM Alloc Factors'!C15/('(Other Computations)'!C190+'(Other Computations)'!C203))</f>
        <v>0</v>
      </c>
      <c r="D1958" s="76">
        <f>IF('(Other Computations)'!D190=0,0,Inputs!F245*Inputs!F138*Inputs!I44*Inputs!D13*'GM Alloc Factors'!D15/('(Other Computations)'!D190+'(Other Computations)'!D203))</f>
        <v>0</v>
      </c>
      <c r="E1958" s="76">
        <f>IF('(Other Computations)'!E190=0,0,Inputs!G245*Inputs!G138*Inputs!I44*Inputs!D13*'GM Alloc Factors'!E15/('(Other Computations)'!E190+'(Other Computations)'!E203))</f>
        <v>0</v>
      </c>
      <c r="F1958" s="43">
        <f t="shared" si="356"/>
        <v>0</v>
      </c>
      <c r="G1958" s="76">
        <f>IF('(Other Computations)'!G190=0,0,Inputs!I245*Inputs!I138*Inputs!I44*Inputs!D13*'GM Alloc Factors'!G15/('(Other Computations)'!G190+'(Other Computations)'!G203))</f>
        <v>0</v>
      </c>
      <c r="H1958" s="76">
        <f>IF('(Other Computations)'!H190=0,0,Inputs!J245*Inputs!J138*Inputs!I44*Inputs!D13*'GM Alloc Factors'!H15/('(Other Computations)'!H190+'(Other Computations)'!H203))</f>
        <v>0</v>
      </c>
      <c r="I1958" s="76">
        <f>IF('(Other Computations)'!I190=0,0,Inputs!K245*Inputs!K138*Inputs!I44*Inputs!D13*'GM Alloc Factors'!I15/('(Other Computations)'!I190+'(Other Computations)'!I203))</f>
        <v>0</v>
      </c>
      <c r="J1958" s="76">
        <f>IF('(Other Computations)'!J190=0,0,Inputs!L245*Inputs!L138*Inputs!I44*Inputs!D13*'GM Alloc Factors'!J15/('(Other Computations)'!J190+'(Other Computations)'!J203))</f>
        <v>0</v>
      </c>
      <c r="K1958" s="43">
        <f t="shared" si="357"/>
        <v>0</v>
      </c>
    </row>
    <row r="1959" spans="1:11" ht="12.75" customHeight="1">
      <c r="A1959" s="61" t="str">
        <f>"         "&amp;Labels!B74</f>
        <v xml:space="preserve">         Customer 6</v>
      </c>
      <c r="B1959" s="76">
        <f>IF('(Other Computations)'!B191=0,0,Inputs!D246*Inputs!D139*Inputs!I45*Inputs!D13*'GM Alloc Factors'!B15/('(Other Computations)'!B191+'(Other Computations)'!B204))</f>
        <v>0</v>
      </c>
      <c r="C1959" s="76">
        <f>IF('(Other Computations)'!C191=0,0,Inputs!E246*Inputs!E139*Inputs!I45*Inputs!D13*'GM Alloc Factors'!C15/('(Other Computations)'!C191+'(Other Computations)'!C204))</f>
        <v>0</v>
      </c>
      <c r="D1959" s="76">
        <f>IF('(Other Computations)'!D191=0,0,Inputs!F246*Inputs!F139*Inputs!I45*Inputs!D13*'GM Alloc Factors'!D15/('(Other Computations)'!D191+'(Other Computations)'!D204))</f>
        <v>0</v>
      </c>
      <c r="E1959" s="76">
        <f>IF('(Other Computations)'!E191=0,0,Inputs!G246*Inputs!G139*Inputs!I45*Inputs!D13*'GM Alloc Factors'!E15/('(Other Computations)'!E191+'(Other Computations)'!E204))</f>
        <v>0</v>
      </c>
      <c r="F1959" s="43">
        <f t="shared" si="356"/>
        <v>0</v>
      </c>
      <c r="G1959" s="76">
        <f>IF('(Other Computations)'!G191=0,0,Inputs!I246*Inputs!I139*Inputs!I45*Inputs!D13*'GM Alloc Factors'!G15/('(Other Computations)'!G191+'(Other Computations)'!G204))</f>
        <v>0</v>
      </c>
      <c r="H1959" s="76">
        <f>IF('(Other Computations)'!H191=0,0,Inputs!J246*Inputs!J139*Inputs!I45*Inputs!D13*'GM Alloc Factors'!H15/('(Other Computations)'!H191+'(Other Computations)'!H204))</f>
        <v>0</v>
      </c>
      <c r="I1959" s="76">
        <f>IF('(Other Computations)'!I191=0,0,Inputs!K246*Inputs!K139*Inputs!I45*Inputs!D13*'GM Alloc Factors'!I15/('(Other Computations)'!I191+'(Other Computations)'!I204))</f>
        <v>0</v>
      </c>
      <c r="J1959" s="76">
        <f>IF('(Other Computations)'!J191=0,0,Inputs!L246*Inputs!L139*Inputs!I45*Inputs!D13*'GM Alloc Factors'!J15/('(Other Computations)'!J191+'(Other Computations)'!J204))</f>
        <v>0</v>
      </c>
      <c r="K1959" s="43">
        <f t="shared" si="357"/>
        <v>0</v>
      </c>
    </row>
    <row r="1960" spans="1:11" ht="12.75" customHeight="1">
      <c r="A1960" s="61" t="str">
        <f>"         "&amp;Labels!B75</f>
        <v xml:space="preserve">         Customer 7</v>
      </c>
      <c r="B1960" s="76">
        <f>IF('(Other Computations)'!B192=0,0,Inputs!D247*Inputs!D140*Inputs!I46*Inputs!D13*'GM Alloc Factors'!B15/('(Other Computations)'!B192+'(Other Computations)'!B205))</f>
        <v>0</v>
      </c>
      <c r="C1960" s="76">
        <f>IF('(Other Computations)'!C192=0,0,Inputs!E247*Inputs!E140*Inputs!I46*Inputs!D13*'GM Alloc Factors'!C15/('(Other Computations)'!C192+'(Other Computations)'!C205))</f>
        <v>0</v>
      </c>
      <c r="D1960" s="76">
        <f>IF('(Other Computations)'!D192=0,0,Inputs!F247*Inputs!F140*Inputs!I46*Inputs!D13*'GM Alloc Factors'!D15/('(Other Computations)'!D192+'(Other Computations)'!D205))</f>
        <v>0</v>
      </c>
      <c r="E1960" s="76">
        <f>IF('(Other Computations)'!E192=0,0,Inputs!G247*Inputs!G140*Inputs!I46*Inputs!D13*'GM Alloc Factors'!E15/('(Other Computations)'!E192+'(Other Computations)'!E205))</f>
        <v>0</v>
      </c>
      <c r="F1960" s="43">
        <f t="shared" si="356"/>
        <v>0</v>
      </c>
      <c r="G1960" s="76">
        <f>IF('(Other Computations)'!G192=0,0,Inputs!I247*Inputs!I140*Inputs!I46*Inputs!D13*'GM Alloc Factors'!G15/('(Other Computations)'!G192+'(Other Computations)'!G205))</f>
        <v>0</v>
      </c>
      <c r="H1960" s="76">
        <f>IF('(Other Computations)'!H192=0,0,Inputs!J247*Inputs!J140*Inputs!I46*Inputs!D13*'GM Alloc Factors'!H15/('(Other Computations)'!H192+'(Other Computations)'!H205))</f>
        <v>0</v>
      </c>
      <c r="I1960" s="76">
        <f>IF('(Other Computations)'!I192=0,0,Inputs!K247*Inputs!K140*Inputs!I46*Inputs!D13*'GM Alloc Factors'!I15/('(Other Computations)'!I192+'(Other Computations)'!I205))</f>
        <v>0</v>
      </c>
      <c r="J1960" s="76">
        <f>IF('(Other Computations)'!J192=0,0,Inputs!L247*Inputs!L140*Inputs!I46*Inputs!D13*'GM Alloc Factors'!J15/('(Other Computations)'!J192+'(Other Computations)'!J205))</f>
        <v>0</v>
      </c>
      <c r="K1960" s="43">
        <f t="shared" si="357"/>
        <v>0</v>
      </c>
    </row>
    <row r="1961" spans="1:11" ht="12.75" customHeight="1">
      <c r="A1961" s="61" t="str">
        <f>"         "&amp;Labels!B76</f>
        <v xml:space="preserve">         Customer 8</v>
      </c>
      <c r="B1961" s="76">
        <f>IF('(Other Computations)'!B193=0,0,Inputs!D248*Inputs!D141*Inputs!I47*Inputs!D13*'GM Alloc Factors'!B15/('(Other Computations)'!B193+'(Other Computations)'!B206))</f>
        <v>0</v>
      </c>
      <c r="C1961" s="76">
        <f>IF('(Other Computations)'!C193=0,0,Inputs!E248*Inputs!E141*Inputs!I47*Inputs!D13*'GM Alloc Factors'!C15/('(Other Computations)'!C193+'(Other Computations)'!C206))</f>
        <v>0</v>
      </c>
      <c r="D1961" s="76">
        <f>IF('(Other Computations)'!D193=0,0,Inputs!F248*Inputs!F141*Inputs!I47*Inputs!D13*'GM Alloc Factors'!D15/('(Other Computations)'!D193+'(Other Computations)'!D206))</f>
        <v>0</v>
      </c>
      <c r="E1961" s="76">
        <f>IF('(Other Computations)'!E193=0,0,Inputs!G248*Inputs!G141*Inputs!I47*Inputs!D13*'GM Alloc Factors'!E15/('(Other Computations)'!E193+'(Other Computations)'!E206))</f>
        <v>0</v>
      </c>
      <c r="F1961" s="43">
        <f t="shared" si="356"/>
        <v>0</v>
      </c>
      <c r="G1961" s="76">
        <f>IF('(Other Computations)'!G193=0,0,Inputs!I248*Inputs!I141*Inputs!I47*Inputs!D13*'GM Alloc Factors'!G15/('(Other Computations)'!G193+'(Other Computations)'!G206))</f>
        <v>0</v>
      </c>
      <c r="H1961" s="76">
        <f>IF('(Other Computations)'!H193=0,0,Inputs!J248*Inputs!J141*Inputs!I47*Inputs!D13*'GM Alloc Factors'!H15/('(Other Computations)'!H193+'(Other Computations)'!H206))</f>
        <v>0</v>
      </c>
      <c r="I1961" s="76">
        <f>IF('(Other Computations)'!I193=0,0,Inputs!K248*Inputs!K141*Inputs!I47*Inputs!D13*'GM Alloc Factors'!I15/('(Other Computations)'!I193+'(Other Computations)'!I206))</f>
        <v>0</v>
      </c>
      <c r="J1961" s="76">
        <f>IF('(Other Computations)'!J193=0,0,Inputs!L248*Inputs!L141*Inputs!I47*Inputs!D13*'GM Alloc Factors'!J15/('(Other Computations)'!J193+'(Other Computations)'!J206))</f>
        <v>0</v>
      </c>
      <c r="K1961" s="43">
        <f t="shared" si="357"/>
        <v>0</v>
      </c>
    </row>
    <row r="1962" spans="1:11" ht="12.75" customHeight="1">
      <c r="A1962" s="61" t="str">
        <f>"         "&amp;Labels!B77</f>
        <v xml:space="preserve">         Customer 9</v>
      </c>
      <c r="B1962" s="76">
        <f>IF('(Other Computations)'!B194=0,0,Inputs!D249*Inputs!D142*Inputs!I48*Inputs!D13*'GM Alloc Factors'!B15/('(Other Computations)'!B194+'(Other Computations)'!B207))</f>
        <v>0</v>
      </c>
      <c r="C1962" s="76">
        <f>IF('(Other Computations)'!C194=0,0,Inputs!E249*Inputs!E142*Inputs!I48*Inputs!D13*'GM Alloc Factors'!C15/('(Other Computations)'!C194+'(Other Computations)'!C207))</f>
        <v>0</v>
      </c>
      <c r="D1962" s="76">
        <f>IF('(Other Computations)'!D194=0,0,Inputs!F249*Inputs!F142*Inputs!I48*Inputs!D13*'GM Alloc Factors'!D15/('(Other Computations)'!D194+'(Other Computations)'!D207))</f>
        <v>0</v>
      </c>
      <c r="E1962" s="76">
        <f>IF('(Other Computations)'!E194=0,0,Inputs!G249*Inputs!G142*Inputs!I48*Inputs!D13*'GM Alloc Factors'!E15/('(Other Computations)'!E194+'(Other Computations)'!E207))</f>
        <v>0</v>
      </c>
      <c r="F1962" s="43">
        <f t="shared" si="356"/>
        <v>0</v>
      </c>
      <c r="G1962" s="76">
        <f>IF('(Other Computations)'!G194=0,0,Inputs!I249*Inputs!I142*Inputs!I48*Inputs!D13*'GM Alloc Factors'!G15/('(Other Computations)'!G194+'(Other Computations)'!G207))</f>
        <v>0</v>
      </c>
      <c r="H1962" s="76">
        <f>IF('(Other Computations)'!H194=0,0,Inputs!J249*Inputs!J142*Inputs!I48*Inputs!D13*'GM Alloc Factors'!H15/('(Other Computations)'!H194+'(Other Computations)'!H207))</f>
        <v>0</v>
      </c>
      <c r="I1962" s="76">
        <f>IF('(Other Computations)'!I194=0,0,Inputs!K249*Inputs!K142*Inputs!I48*Inputs!D13*'GM Alloc Factors'!I15/('(Other Computations)'!I194+'(Other Computations)'!I207))</f>
        <v>0</v>
      </c>
      <c r="J1962" s="76">
        <f>IF('(Other Computations)'!J194=0,0,Inputs!L249*Inputs!L142*Inputs!I48*Inputs!D13*'GM Alloc Factors'!J15/('(Other Computations)'!J194+'(Other Computations)'!J207))</f>
        <v>0</v>
      </c>
      <c r="K1962" s="43">
        <f t="shared" si="357"/>
        <v>0</v>
      </c>
    </row>
    <row r="1963" spans="1:11" ht="12.75" customHeight="1">
      <c r="A1963" s="61" t="str">
        <f>"         "&amp;Labels!B78</f>
        <v xml:space="preserve">         Customer 10</v>
      </c>
      <c r="B1963" s="76">
        <f>IF('(Other Computations)'!B195=0,0,Inputs!D250*Inputs!D143*Inputs!I49*Inputs!D13*'GM Alloc Factors'!B15/('(Other Computations)'!B195+'(Other Computations)'!B208))</f>
        <v>0</v>
      </c>
      <c r="C1963" s="76">
        <f>IF('(Other Computations)'!C195=0,0,Inputs!E250*Inputs!E143*Inputs!I49*Inputs!D13*'GM Alloc Factors'!C15/('(Other Computations)'!C195+'(Other Computations)'!C208))</f>
        <v>0</v>
      </c>
      <c r="D1963" s="76">
        <f>IF('(Other Computations)'!D195=0,0,Inputs!F250*Inputs!F143*Inputs!I49*Inputs!D13*'GM Alloc Factors'!D15/('(Other Computations)'!D195+'(Other Computations)'!D208))</f>
        <v>0</v>
      </c>
      <c r="E1963" s="76">
        <f>IF('(Other Computations)'!E195=0,0,Inputs!G250*Inputs!G143*Inputs!I49*Inputs!D13*'GM Alloc Factors'!E15/('(Other Computations)'!E195+'(Other Computations)'!E208))</f>
        <v>0</v>
      </c>
      <c r="F1963" s="43">
        <f t="shared" si="356"/>
        <v>0</v>
      </c>
      <c r="G1963" s="76">
        <f>IF('(Other Computations)'!G195=0,0,Inputs!I250*Inputs!I143*Inputs!I49*Inputs!D13*'GM Alloc Factors'!G15/('(Other Computations)'!G195+'(Other Computations)'!G208))</f>
        <v>0</v>
      </c>
      <c r="H1963" s="76">
        <f>IF('(Other Computations)'!H195=0,0,Inputs!J250*Inputs!J143*Inputs!I49*Inputs!D13*'GM Alloc Factors'!H15/('(Other Computations)'!H195+'(Other Computations)'!H208))</f>
        <v>0</v>
      </c>
      <c r="I1963" s="76">
        <f>IF('(Other Computations)'!I195=0,0,Inputs!K250*Inputs!K143*Inputs!I49*Inputs!D13*'GM Alloc Factors'!I15/('(Other Computations)'!I195+'(Other Computations)'!I208))</f>
        <v>0</v>
      </c>
      <c r="J1963" s="76">
        <f>IF('(Other Computations)'!J195=0,0,Inputs!L250*Inputs!L143*Inputs!I49*Inputs!D13*'GM Alloc Factors'!J15/('(Other Computations)'!J195+'(Other Computations)'!J208))</f>
        <v>0</v>
      </c>
      <c r="K1963" s="43">
        <f t="shared" si="357"/>
        <v>0</v>
      </c>
    </row>
    <row r="1964" spans="1:11" ht="12.75" customHeight="1">
      <c r="A1964" s="61" t="str">
        <f>"         "&amp;Labels!C68</f>
        <v xml:space="preserve">         Total</v>
      </c>
      <c r="B1964" s="84">
        <f>SUM(B1954:B1963)</f>
        <v>0</v>
      </c>
      <c r="C1964" s="84">
        <f>SUM(C1954:C1963)</f>
        <v>0</v>
      </c>
      <c r="D1964" s="84">
        <f>SUM(D1954:D1963)</f>
        <v>0</v>
      </c>
      <c r="E1964" s="84">
        <f>SUM(E1954:E1963)</f>
        <v>0</v>
      </c>
      <c r="F1964" s="43">
        <f t="shared" si="356"/>
        <v>0</v>
      </c>
      <c r="G1964" s="84">
        <f>SUM(G1954:G1963)</f>
        <v>0</v>
      </c>
      <c r="H1964" s="84">
        <f>SUM(H1954:H1963)</f>
        <v>0</v>
      </c>
      <c r="I1964" s="84">
        <f>SUM(I1954:I1963)</f>
        <v>0</v>
      </c>
      <c r="J1964" s="84">
        <f>SUM(J1954:J1963)</f>
        <v>0</v>
      </c>
      <c r="K1964" s="43">
        <f t="shared" si="357"/>
        <v>0</v>
      </c>
    </row>
    <row r="1965" spans="1:11" ht="12.75" customHeight="1">
      <c r="A1965" s="61" t="str">
        <f>"      "&amp;Labels!B91</f>
        <v xml:space="preserve">      Q 7</v>
      </c>
      <c r="B1965" s="84"/>
      <c r="C1965" s="84"/>
      <c r="D1965" s="84"/>
      <c r="E1965" s="84"/>
      <c r="F1965" s="43"/>
      <c r="G1965" s="84"/>
      <c r="H1965" s="84"/>
      <c r="I1965" s="84"/>
      <c r="J1965" s="84"/>
      <c r="K1965" s="43"/>
    </row>
    <row r="1966" spans="1:11" ht="12.75" customHeight="1">
      <c r="A1966" s="61" t="str">
        <f>"         "&amp;Labels!B69</f>
        <v xml:space="preserve">         Customer 1</v>
      </c>
      <c r="B1966" s="76">
        <f>IF('(Other Computations)'!B186=0,0,Inputs!D241*Inputs!D134*Inputs!J40*Inputs!D13*'GM Alloc Factors'!B16/('(Other Computations)'!B186+'(Other Computations)'!B199))</f>
        <v>0</v>
      </c>
      <c r="C1966" s="76">
        <f>IF('(Other Computations)'!C186=0,0,Inputs!E241*Inputs!E134*Inputs!J40*Inputs!D13*'GM Alloc Factors'!C16/('(Other Computations)'!C186+'(Other Computations)'!C199))</f>
        <v>0</v>
      </c>
      <c r="D1966" s="76">
        <f>IF('(Other Computations)'!D186=0,0,Inputs!F241*Inputs!F134*Inputs!J40*Inputs!D13*'GM Alloc Factors'!D16/('(Other Computations)'!D186+'(Other Computations)'!D199))</f>
        <v>0</v>
      </c>
      <c r="E1966" s="76">
        <f>IF('(Other Computations)'!E186=0,0,Inputs!G241*Inputs!G134*Inputs!J40*Inputs!D13*'GM Alloc Factors'!E16/('(Other Computations)'!E186+'(Other Computations)'!E199))</f>
        <v>0</v>
      </c>
      <c r="F1966" s="43">
        <f t="shared" ref="F1966:F1976" si="358">SUM(B1966:E1966)</f>
        <v>0</v>
      </c>
      <c r="G1966" s="76">
        <f>IF('(Other Computations)'!G186=0,0,Inputs!I241*Inputs!I134*Inputs!J40*Inputs!D13*'GM Alloc Factors'!G16/('(Other Computations)'!G186+'(Other Computations)'!G199))</f>
        <v>0</v>
      </c>
      <c r="H1966" s="76">
        <f>IF('(Other Computations)'!H186=0,0,Inputs!J241*Inputs!J134*Inputs!J40*Inputs!D13*'GM Alloc Factors'!H16/('(Other Computations)'!H186+'(Other Computations)'!H199))</f>
        <v>0</v>
      </c>
      <c r="I1966" s="76">
        <f>IF('(Other Computations)'!I186=0,0,Inputs!K241*Inputs!K134*Inputs!J40*Inputs!D13*'GM Alloc Factors'!I16/('(Other Computations)'!I186+'(Other Computations)'!I199))</f>
        <v>0</v>
      </c>
      <c r="J1966" s="76">
        <f>IF('(Other Computations)'!J186=0,0,Inputs!L241*Inputs!L134*Inputs!J40*Inputs!D13*'GM Alloc Factors'!J16/('(Other Computations)'!J186+'(Other Computations)'!J199))</f>
        <v>0</v>
      </c>
      <c r="K1966" s="43">
        <f t="shared" ref="K1966:K1976" si="359">SUM(G1966:J1966)</f>
        <v>0</v>
      </c>
    </row>
    <row r="1967" spans="1:11" ht="12.75" customHeight="1">
      <c r="A1967" s="61" t="str">
        <f>"         "&amp;Labels!B70</f>
        <v xml:space="preserve">         Customer 2</v>
      </c>
      <c r="B1967" s="76">
        <f>IF('(Other Computations)'!B187=0,0,Inputs!D242*Inputs!D135*Inputs!J41*Inputs!D13*'GM Alloc Factors'!B16/('(Other Computations)'!B187+'(Other Computations)'!B200))</f>
        <v>0</v>
      </c>
      <c r="C1967" s="76">
        <f>IF('(Other Computations)'!C187=0,0,Inputs!E242*Inputs!E135*Inputs!J41*Inputs!D13*'GM Alloc Factors'!C16/('(Other Computations)'!C187+'(Other Computations)'!C200))</f>
        <v>0</v>
      </c>
      <c r="D1967" s="76">
        <f>IF('(Other Computations)'!D187=0,0,Inputs!F242*Inputs!F135*Inputs!J41*Inputs!D13*'GM Alloc Factors'!D16/('(Other Computations)'!D187+'(Other Computations)'!D200))</f>
        <v>0</v>
      </c>
      <c r="E1967" s="76">
        <f>IF('(Other Computations)'!E187=0,0,Inputs!G242*Inputs!G135*Inputs!J41*Inputs!D13*'GM Alloc Factors'!E16/('(Other Computations)'!E187+'(Other Computations)'!E200))</f>
        <v>0</v>
      </c>
      <c r="F1967" s="43">
        <f t="shared" si="358"/>
        <v>0</v>
      </c>
      <c r="G1967" s="76">
        <f>IF('(Other Computations)'!G187=0,0,Inputs!I242*Inputs!I135*Inputs!J41*Inputs!D13*'GM Alloc Factors'!G16/('(Other Computations)'!G187+'(Other Computations)'!G200))</f>
        <v>0</v>
      </c>
      <c r="H1967" s="76">
        <f>IF('(Other Computations)'!H187=0,0,Inputs!J242*Inputs!J135*Inputs!J41*Inputs!D13*'GM Alloc Factors'!H16/('(Other Computations)'!H187+'(Other Computations)'!H200))</f>
        <v>0</v>
      </c>
      <c r="I1967" s="76">
        <f>IF('(Other Computations)'!I187=0,0,Inputs!K242*Inputs!K135*Inputs!J41*Inputs!D13*'GM Alloc Factors'!I16/('(Other Computations)'!I187+'(Other Computations)'!I200))</f>
        <v>0</v>
      </c>
      <c r="J1967" s="76">
        <f>IF('(Other Computations)'!J187=0,0,Inputs!L242*Inputs!L135*Inputs!J41*Inputs!D13*'GM Alloc Factors'!J16/('(Other Computations)'!J187+'(Other Computations)'!J200))</f>
        <v>0</v>
      </c>
      <c r="K1967" s="43">
        <f t="shared" si="359"/>
        <v>0</v>
      </c>
    </row>
    <row r="1968" spans="1:11" ht="12.75" customHeight="1">
      <c r="A1968" s="61" t="str">
        <f>"         "&amp;Labels!B71</f>
        <v xml:space="preserve">         Customer 3</v>
      </c>
      <c r="B1968" s="76">
        <f>IF('(Other Computations)'!B188=0,0,Inputs!D243*Inputs!D136*Inputs!J42*Inputs!D13*'GM Alloc Factors'!B16/('(Other Computations)'!B188+'(Other Computations)'!B201))</f>
        <v>0</v>
      </c>
      <c r="C1968" s="76">
        <f>IF('(Other Computations)'!C188=0,0,Inputs!E243*Inputs!E136*Inputs!J42*Inputs!D13*'GM Alloc Factors'!C16/('(Other Computations)'!C188+'(Other Computations)'!C201))</f>
        <v>0</v>
      </c>
      <c r="D1968" s="76">
        <f>IF('(Other Computations)'!D188=0,0,Inputs!F243*Inputs!F136*Inputs!J42*Inputs!D13*'GM Alloc Factors'!D16/('(Other Computations)'!D188+'(Other Computations)'!D201))</f>
        <v>0</v>
      </c>
      <c r="E1968" s="76">
        <f>IF('(Other Computations)'!E188=0,0,Inputs!G243*Inputs!G136*Inputs!J42*Inputs!D13*'GM Alloc Factors'!E16/('(Other Computations)'!E188+'(Other Computations)'!E201))</f>
        <v>0</v>
      </c>
      <c r="F1968" s="43">
        <f t="shared" si="358"/>
        <v>0</v>
      </c>
      <c r="G1968" s="76">
        <f>IF('(Other Computations)'!G188=0,0,Inputs!I243*Inputs!I136*Inputs!J42*Inputs!D13*'GM Alloc Factors'!G16/('(Other Computations)'!G188+'(Other Computations)'!G201))</f>
        <v>0</v>
      </c>
      <c r="H1968" s="76">
        <f>IF('(Other Computations)'!H188=0,0,Inputs!J243*Inputs!J136*Inputs!J42*Inputs!D13*'GM Alloc Factors'!H16/('(Other Computations)'!H188+'(Other Computations)'!H201))</f>
        <v>0</v>
      </c>
      <c r="I1968" s="76">
        <f>IF('(Other Computations)'!I188=0,0,Inputs!K243*Inputs!K136*Inputs!J42*Inputs!D13*'GM Alloc Factors'!I16/('(Other Computations)'!I188+'(Other Computations)'!I201))</f>
        <v>0</v>
      </c>
      <c r="J1968" s="76">
        <f>IF('(Other Computations)'!J188=0,0,Inputs!L243*Inputs!L136*Inputs!J42*Inputs!D13*'GM Alloc Factors'!J16/('(Other Computations)'!J188+'(Other Computations)'!J201))</f>
        <v>0</v>
      </c>
      <c r="K1968" s="43">
        <f t="shared" si="359"/>
        <v>0</v>
      </c>
    </row>
    <row r="1969" spans="1:11" ht="12.75" customHeight="1">
      <c r="A1969" s="61" t="str">
        <f>"         "&amp;Labels!B72</f>
        <v xml:space="preserve">         Customer 4</v>
      </c>
      <c r="B1969" s="76">
        <f>IF('(Other Computations)'!B189=0,0,Inputs!D244*Inputs!D137*Inputs!J43*Inputs!D13*'GM Alloc Factors'!B16/('(Other Computations)'!B189+'(Other Computations)'!B202))</f>
        <v>0</v>
      </c>
      <c r="C1969" s="76">
        <f>IF('(Other Computations)'!C189=0,0,Inputs!E244*Inputs!E137*Inputs!J43*Inputs!D13*'GM Alloc Factors'!C16/('(Other Computations)'!C189+'(Other Computations)'!C202))</f>
        <v>0</v>
      </c>
      <c r="D1969" s="76">
        <f>IF('(Other Computations)'!D189=0,0,Inputs!F244*Inputs!F137*Inputs!J43*Inputs!D13*'GM Alloc Factors'!D16/('(Other Computations)'!D189+'(Other Computations)'!D202))</f>
        <v>0</v>
      </c>
      <c r="E1969" s="76">
        <f>IF('(Other Computations)'!E189=0,0,Inputs!G244*Inputs!G137*Inputs!J43*Inputs!D13*'GM Alloc Factors'!E16/('(Other Computations)'!E189+'(Other Computations)'!E202))</f>
        <v>0</v>
      </c>
      <c r="F1969" s="43">
        <f t="shared" si="358"/>
        <v>0</v>
      </c>
      <c r="G1969" s="76">
        <f>IF('(Other Computations)'!G189=0,0,Inputs!I244*Inputs!I137*Inputs!J43*Inputs!D13*'GM Alloc Factors'!G16/('(Other Computations)'!G189+'(Other Computations)'!G202))</f>
        <v>0</v>
      </c>
      <c r="H1969" s="76">
        <f>IF('(Other Computations)'!H189=0,0,Inputs!J244*Inputs!J137*Inputs!J43*Inputs!D13*'GM Alloc Factors'!H16/('(Other Computations)'!H189+'(Other Computations)'!H202))</f>
        <v>0</v>
      </c>
      <c r="I1969" s="76">
        <f>IF('(Other Computations)'!I189=0,0,Inputs!K244*Inputs!K137*Inputs!J43*Inputs!D13*'GM Alloc Factors'!I16/('(Other Computations)'!I189+'(Other Computations)'!I202))</f>
        <v>0</v>
      </c>
      <c r="J1969" s="76">
        <f>IF('(Other Computations)'!J189=0,0,Inputs!L244*Inputs!L137*Inputs!J43*Inputs!D13*'GM Alloc Factors'!J16/('(Other Computations)'!J189+'(Other Computations)'!J202))</f>
        <v>0</v>
      </c>
      <c r="K1969" s="43">
        <f t="shared" si="359"/>
        <v>0</v>
      </c>
    </row>
    <row r="1970" spans="1:11" ht="12.75" customHeight="1">
      <c r="A1970" s="61" t="str">
        <f>"         "&amp;Labels!B73</f>
        <v xml:space="preserve">         Customer 5</v>
      </c>
      <c r="B1970" s="76">
        <f>IF('(Other Computations)'!B190=0,0,Inputs!D245*Inputs!D138*Inputs!J44*Inputs!D13*'GM Alloc Factors'!B16/('(Other Computations)'!B190+'(Other Computations)'!B203))</f>
        <v>0</v>
      </c>
      <c r="C1970" s="76">
        <f>IF('(Other Computations)'!C190=0,0,Inputs!E245*Inputs!E138*Inputs!J44*Inputs!D13*'GM Alloc Factors'!C16/('(Other Computations)'!C190+'(Other Computations)'!C203))</f>
        <v>0</v>
      </c>
      <c r="D1970" s="76">
        <f>IF('(Other Computations)'!D190=0,0,Inputs!F245*Inputs!F138*Inputs!J44*Inputs!D13*'GM Alloc Factors'!D16/('(Other Computations)'!D190+'(Other Computations)'!D203))</f>
        <v>0</v>
      </c>
      <c r="E1970" s="76">
        <f>IF('(Other Computations)'!E190=0,0,Inputs!G245*Inputs!G138*Inputs!J44*Inputs!D13*'GM Alloc Factors'!E16/('(Other Computations)'!E190+'(Other Computations)'!E203))</f>
        <v>0</v>
      </c>
      <c r="F1970" s="43">
        <f t="shared" si="358"/>
        <v>0</v>
      </c>
      <c r="G1970" s="76">
        <f>IF('(Other Computations)'!G190=0,0,Inputs!I245*Inputs!I138*Inputs!J44*Inputs!D13*'GM Alloc Factors'!G16/('(Other Computations)'!G190+'(Other Computations)'!G203))</f>
        <v>0</v>
      </c>
      <c r="H1970" s="76">
        <f>IF('(Other Computations)'!H190=0,0,Inputs!J245*Inputs!J138*Inputs!J44*Inputs!D13*'GM Alloc Factors'!H16/('(Other Computations)'!H190+'(Other Computations)'!H203))</f>
        <v>0</v>
      </c>
      <c r="I1970" s="76">
        <f>IF('(Other Computations)'!I190=0,0,Inputs!K245*Inputs!K138*Inputs!J44*Inputs!D13*'GM Alloc Factors'!I16/('(Other Computations)'!I190+'(Other Computations)'!I203))</f>
        <v>0</v>
      </c>
      <c r="J1970" s="76">
        <f>IF('(Other Computations)'!J190=0,0,Inputs!L245*Inputs!L138*Inputs!J44*Inputs!D13*'GM Alloc Factors'!J16/('(Other Computations)'!J190+'(Other Computations)'!J203))</f>
        <v>0</v>
      </c>
      <c r="K1970" s="43">
        <f t="shared" si="359"/>
        <v>0</v>
      </c>
    </row>
    <row r="1971" spans="1:11" ht="12.75" customHeight="1">
      <c r="A1971" s="61" t="str">
        <f>"         "&amp;Labels!B74</f>
        <v xml:space="preserve">         Customer 6</v>
      </c>
      <c r="B1971" s="76">
        <f>IF('(Other Computations)'!B191=0,0,Inputs!D246*Inputs!D139*Inputs!J45*Inputs!D13*'GM Alloc Factors'!B16/('(Other Computations)'!B191+'(Other Computations)'!B204))</f>
        <v>0</v>
      </c>
      <c r="C1971" s="76">
        <f>IF('(Other Computations)'!C191=0,0,Inputs!E246*Inputs!E139*Inputs!J45*Inputs!D13*'GM Alloc Factors'!C16/('(Other Computations)'!C191+'(Other Computations)'!C204))</f>
        <v>0</v>
      </c>
      <c r="D1971" s="76">
        <f>IF('(Other Computations)'!D191=0,0,Inputs!F246*Inputs!F139*Inputs!J45*Inputs!D13*'GM Alloc Factors'!D16/('(Other Computations)'!D191+'(Other Computations)'!D204))</f>
        <v>0</v>
      </c>
      <c r="E1971" s="76">
        <f>IF('(Other Computations)'!E191=0,0,Inputs!G246*Inputs!G139*Inputs!J45*Inputs!D13*'GM Alloc Factors'!E16/('(Other Computations)'!E191+'(Other Computations)'!E204))</f>
        <v>0</v>
      </c>
      <c r="F1971" s="43">
        <f t="shared" si="358"/>
        <v>0</v>
      </c>
      <c r="G1971" s="76">
        <f>IF('(Other Computations)'!G191=0,0,Inputs!I246*Inputs!I139*Inputs!J45*Inputs!D13*'GM Alloc Factors'!G16/('(Other Computations)'!G191+'(Other Computations)'!G204))</f>
        <v>0</v>
      </c>
      <c r="H1971" s="76">
        <f>IF('(Other Computations)'!H191=0,0,Inputs!J246*Inputs!J139*Inputs!J45*Inputs!D13*'GM Alloc Factors'!H16/('(Other Computations)'!H191+'(Other Computations)'!H204))</f>
        <v>0</v>
      </c>
      <c r="I1971" s="76">
        <f>IF('(Other Computations)'!I191=0,0,Inputs!K246*Inputs!K139*Inputs!J45*Inputs!D13*'GM Alloc Factors'!I16/('(Other Computations)'!I191+'(Other Computations)'!I204))</f>
        <v>0</v>
      </c>
      <c r="J1971" s="76">
        <f>IF('(Other Computations)'!J191=0,0,Inputs!L246*Inputs!L139*Inputs!J45*Inputs!D13*'GM Alloc Factors'!J16/('(Other Computations)'!J191+'(Other Computations)'!J204))</f>
        <v>0</v>
      </c>
      <c r="K1971" s="43">
        <f t="shared" si="359"/>
        <v>0</v>
      </c>
    </row>
    <row r="1972" spans="1:11" ht="12.75" customHeight="1">
      <c r="A1972" s="61" t="str">
        <f>"         "&amp;Labels!B75</f>
        <v xml:space="preserve">         Customer 7</v>
      </c>
      <c r="B1972" s="76">
        <f>IF('(Other Computations)'!B192=0,0,Inputs!D247*Inputs!D140*Inputs!J46*Inputs!D13*'GM Alloc Factors'!B16/('(Other Computations)'!B192+'(Other Computations)'!B205))</f>
        <v>0</v>
      </c>
      <c r="C1972" s="76">
        <f>IF('(Other Computations)'!C192=0,0,Inputs!E247*Inputs!E140*Inputs!J46*Inputs!D13*'GM Alloc Factors'!C16/('(Other Computations)'!C192+'(Other Computations)'!C205))</f>
        <v>0</v>
      </c>
      <c r="D1972" s="76">
        <f>IF('(Other Computations)'!D192=0,0,Inputs!F247*Inputs!F140*Inputs!J46*Inputs!D13*'GM Alloc Factors'!D16/('(Other Computations)'!D192+'(Other Computations)'!D205))</f>
        <v>0</v>
      </c>
      <c r="E1972" s="76">
        <f>IF('(Other Computations)'!E192=0,0,Inputs!G247*Inputs!G140*Inputs!J46*Inputs!D13*'GM Alloc Factors'!E16/('(Other Computations)'!E192+'(Other Computations)'!E205))</f>
        <v>0</v>
      </c>
      <c r="F1972" s="43">
        <f t="shared" si="358"/>
        <v>0</v>
      </c>
      <c r="G1972" s="76">
        <f>IF('(Other Computations)'!G192=0,0,Inputs!I247*Inputs!I140*Inputs!J46*Inputs!D13*'GM Alloc Factors'!G16/('(Other Computations)'!G192+'(Other Computations)'!G205))</f>
        <v>0</v>
      </c>
      <c r="H1972" s="76">
        <f>IF('(Other Computations)'!H192=0,0,Inputs!J247*Inputs!J140*Inputs!J46*Inputs!D13*'GM Alloc Factors'!H16/('(Other Computations)'!H192+'(Other Computations)'!H205))</f>
        <v>0</v>
      </c>
      <c r="I1972" s="76">
        <f>IF('(Other Computations)'!I192=0,0,Inputs!K247*Inputs!K140*Inputs!J46*Inputs!D13*'GM Alloc Factors'!I16/('(Other Computations)'!I192+'(Other Computations)'!I205))</f>
        <v>0</v>
      </c>
      <c r="J1972" s="76">
        <f>IF('(Other Computations)'!J192=0,0,Inputs!L247*Inputs!L140*Inputs!J46*Inputs!D13*'GM Alloc Factors'!J16/('(Other Computations)'!J192+'(Other Computations)'!J205))</f>
        <v>0</v>
      </c>
      <c r="K1972" s="43">
        <f t="shared" si="359"/>
        <v>0</v>
      </c>
    </row>
    <row r="1973" spans="1:11" ht="12.75" customHeight="1">
      <c r="A1973" s="61" t="str">
        <f>"         "&amp;Labels!B76</f>
        <v xml:space="preserve">         Customer 8</v>
      </c>
      <c r="B1973" s="76">
        <f>IF('(Other Computations)'!B193=0,0,Inputs!D248*Inputs!D141*Inputs!J47*Inputs!D13*'GM Alloc Factors'!B16/('(Other Computations)'!B193+'(Other Computations)'!B206))</f>
        <v>0</v>
      </c>
      <c r="C1973" s="76">
        <f>IF('(Other Computations)'!C193=0,0,Inputs!E248*Inputs!E141*Inputs!J47*Inputs!D13*'GM Alloc Factors'!C16/('(Other Computations)'!C193+'(Other Computations)'!C206))</f>
        <v>0</v>
      </c>
      <c r="D1973" s="76">
        <f>IF('(Other Computations)'!D193=0,0,Inputs!F248*Inputs!F141*Inputs!J47*Inputs!D13*'GM Alloc Factors'!D16/('(Other Computations)'!D193+'(Other Computations)'!D206))</f>
        <v>0</v>
      </c>
      <c r="E1973" s="76">
        <f>IF('(Other Computations)'!E193=0,0,Inputs!G248*Inputs!G141*Inputs!J47*Inputs!D13*'GM Alloc Factors'!E16/('(Other Computations)'!E193+'(Other Computations)'!E206))</f>
        <v>0</v>
      </c>
      <c r="F1973" s="43">
        <f t="shared" si="358"/>
        <v>0</v>
      </c>
      <c r="G1973" s="76">
        <f>IF('(Other Computations)'!G193=0,0,Inputs!I248*Inputs!I141*Inputs!J47*Inputs!D13*'GM Alloc Factors'!G16/('(Other Computations)'!G193+'(Other Computations)'!G206))</f>
        <v>0</v>
      </c>
      <c r="H1973" s="76">
        <f>IF('(Other Computations)'!H193=0,0,Inputs!J248*Inputs!J141*Inputs!J47*Inputs!D13*'GM Alloc Factors'!H16/('(Other Computations)'!H193+'(Other Computations)'!H206))</f>
        <v>0</v>
      </c>
      <c r="I1973" s="76">
        <f>IF('(Other Computations)'!I193=0,0,Inputs!K248*Inputs!K141*Inputs!J47*Inputs!D13*'GM Alloc Factors'!I16/('(Other Computations)'!I193+'(Other Computations)'!I206))</f>
        <v>0</v>
      </c>
      <c r="J1973" s="76">
        <f>IF('(Other Computations)'!J193=0,0,Inputs!L248*Inputs!L141*Inputs!J47*Inputs!D13*'GM Alloc Factors'!J16/('(Other Computations)'!J193+'(Other Computations)'!J206))</f>
        <v>0</v>
      </c>
      <c r="K1973" s="43">
        <f t="shared" si="359"/>
        <v>0</v>
      </c>
    </row>
    <row r="1974" spans="1:11" ht="12.75" customHeight="1">
      <c r="A1974" s="61" t="str">
        <f>"         "&amp;Labels!B77</f>
        <v xml:space="preserve">         Customer 9</v>
      </c>
      <c r="B1974" s="76">
        <f>IF('(Other Computations)'!B194=0,0,Inputs!D249*Inputs!D142*Inputs!J48*Inputs!D13*'GM Alloc Factors'!B16/('(Other Computations)'!B194+'(Other Computations)'!B207))</f>
        <v>0</v>
      </c>
      <c r="C1974" s="76">
        <f>IF('(Other Computations)'!C194=0,0,Inputs!E249*Inputs!E142*Inputs!J48*Inputs!D13*'GM Alloc Factors'!C16/('(Other Computations)'!C194+'(Other Computations)'!C207))</f>
        <v>0</v>
      </c>
      <c r="D1974" s="76">
        <f>IF('(Other Computations)'!D194=0,0,Inputs!F249*Inputs!F142*Inputs!J48*Inputs!D13*'GM Alloc Factors'!D16/('(Other Computations)'!D194+'(Other Computations)'!D207))</f>
        <v>0</v>
      </c>
      <c r="E1974" s="76">
        <f>IF('(Other Computations)'!E194=0,0,Inputs!G249*Inputs!G142*Inputs!J48*Inputs!D13*'GM Alloc Factors'!E16/('(Other Computations)'!E194+'(Other Computations)'!E207))</f>
        <v>0</v>
      </c>
      <c r="F1974" s="43">
        <f t="shared" si="358"/>
        <v>0</v>
      </c>
      <c r="G1974" s="76">
        <f>IF('(Other Computations)'!G194=0,0,Inputs!I249*Inputs!I142*Inputs!J48*Inputs!D13*'GM Alloc Factors'!G16/('(Other Computations)'!G194+'(Other Computations)'!G207))</f>
        <v>0</v>
      </c>
      <c r="H1974" s="76">
        <f>IF('(Other Computations)'!H194=0,0,Inputs!J249*Inputs!J142*Inputs!J48*Inputs!D13*'GM Alloc Factors'!H16/('(Other Computations)'!H194+'(Other Computations)'!H207))</f>
        <v>0</v>
      </c>
      <c r="I1974" s="76">
        <f>IF('(Other Computations)'!I194=0,0,Inputs!K249*Inputs!K142*Inputs!J48*Inputs!D13*'GM Alloc Factors'!I16/('(Other Computations)'!I194+'(Other Computations)'!I207))</f>
        <v>0</v>
      </c>
      <c r="J1974" s="76">
        <f>IF('(Other Computations)'!J194=0,0,Inputs!L249*Inputs!L142*Inputs!J48*Inputs!D13*'GM Alloc Factors'!J16/('(Other Computations)'!J194+'(Other Computations)'!J207))</f>
        <v>0</v>
      </c>
      <c r="K1974" s="43">
        <f t="shared" si="359"/>
        <v>0</v>
      </c>
    </row>
    <row r="1975" spans="1:11" ht="12.75" customHeight="1">
      <c r="A1975" s="61" t="str">
        <f>"         "&amp;Labels!B78</f>
        <v xml:space="preserve">         Customer 10</v>
      </c>
      <c r="B1975" s="76">
        <f>IF('(Other Computations)'!B195=0,0,Inputs!D250*Inputs!D143*Inputs!J49*Inputs!D13*'GM Alloc Factors'!B16/('(Other Computations)'!B195+'(Other Computations)'!B208))</f>
        <v>0</v>
      </c>
      <c r="C1975" s="76">
        <f>IF('(Other Computations)'!C195=0,0,Inputs!E250*Inputs!E143*Inputs!J49*Inputs!D13*'GM Alloc Factors'!C16/('(Other Computations)'!C195+'(Other Computations)'!C208))</f>
        <v>0</v>
      </c>
      <c r="D1975" s="76">
        <f>IF('(Other Computations)'!D195=0,0,Inputs!F250*Inputs!F143*Inputs!J49*Inputs!D13*'GM Alloc Factors'!D16/('(Other Computations)'!D195+'(Other Computations)'!D208))</f>
        <v>0</v>
      </c>
      <c r="E1975" s="76">
        <f>IF('(Other Computations)'!E195=0,0,Inputs!G250*Inputs!G143*Inputs!J49*Inputs!D13*'GM Alloc Factors'!E16/('(Other Computations)'!E195+'(Other Computations)'!E208))</f>
        <v>0</v>
      </c>
      <c r="F1975" s="43">
        <f t="shared" si="358"/>
        <v>0</v>
      </c>
      <c r="G1975" s="76">
        <f>IF('(Other Computations)'!G195=0,0,Inputs!I250*Inputs!I143*Inputs!J49*Inputs!D13*'GM Alloc Factors'!G16/('(Other Computations)'!G195+'(Other Computations)'!G208))</f>
        <v>0</v>
      </c>
      <c r="H1975" s="76">
        <f>IF('(Other Computations)'!H195=0,0,Inputs!J250*Inputs!J143*Inputs!J49*Inputs!D13*'GM Alloc Factors'!H16/('(Other Computations)'!H195+'(Other Computations)'!H208))</f>
        <v>0</v>
      </c>
      <c r="I1975" s="76">
        <f>IF('(Other Computations)'!I195=0,0,Inputs!K250*Inputs!K143*Inputs!J49*Inputs!D13*'GM Alloc Factors'!I16/('(Other Computations)'!I195+'(Other Computations)'!I208))</f>
        <v>0</v>
      </c>
      <c r="J1975" s="76">
        <f>IF('(Other Computations)'!J195=0,0,Inputs!L250*Inputs!L143*Inputs!J49*Inputs!D13*'GM Alloc Factors'!J16/('(Other Computations)'!J195+'(Other Computations)'!J208))</f>
        <v>0</v>
      </c>
      <c r="K1975" s="43">
        <f t="shared" si="359"/>
        <v>0</v>
      </c>
    </row>
    <row r="1976" spans="1:11" ht="12.75" customHeight="1">
      <c r="A1976" s="61" t="str">
        <f>"         "&amp;Labels!C68</f>
        <v xml:space="preserve">         Total</v>
      </c>
      <c r="B1976" s="84">
        <f>SUM(B1966:B1975)</f>
        <v>0</v>
      </c>
      <c r="C1976" s="84">
        <f>SUM(C1966:C1975)</f>
        <v>0</v>
      </c>
      <c r="D1976" s="84">
        <f>SUM(D1966:D1975)</f>
        <v>0</v>
      </c>
      <c r="E1976" s="84">
        <f>SUM(E1966:E1975)</f>
        <v>0</v>
      </c>
      <c r="F1976" s="43">
        <f t="shared" si="358"/>
        <v>0</v>
      </c>
      <c r="G1976" s="84">
        <f>SUM(G1966:G1975)</f>
        <v>0</v>
      </c>
      <c r="H1976" s="84">
        <f>SUM(H1966:H1975)</f>
        <v>0</v>
      </c>
      <c r="I1976" s="84">
        <f>SUM(I1966:I1975)</f>
        <v>0</v>
      </c>
      <c r="J1976" s="84">
        <f>SUM(J1966:J1975)</f>
        <v>0</v>
      </c>
      <c r="K1976" s="43">
        <f t="shared" si="359"/>
        <v>0</v>
      </c>
    </row>
    <row r="1977" spans="1:11" ht="12.75" customHeight="1">
      <c r="A1977" s="61" t="str">
        <f>"      "&amp;Labels!B92</f>
        <v xml:space="preserve">      Q 8</v>
      </c>
      <c r="B1977" s="84"/>
      <c r="C1977" s="84"/>
      <c r="D1977" s="84"/>
      <c r="E1977" s="84"/>
      <c r="F1977" s="43"/>
      <c r="G1977" s="84"/>
      <c r="H1977" s="84"/>
      <c r="I1977" s="84"/>
      <c r="J1977" s="84"/>
      <c r="K1977" s="43"/>
    </row>
    <row r="1978" spans="1:11" ht="12.75" customHeight="1">
      <c r="A1978" s="61" t="str">
        <f>"         "&amp;Labels!B69</f>
        <v xml:space="preserve">         Customer 1</v>
      </c>
      <c r="B1978" s="76">
        <f>IF('(Other Computations)'!B186=0,0,Inputs!D241*Inputs!D134*Inputs!K40*Inputs!D13*'GM Alloc Factors'!B17/('(Other Computations)'!B186+'(Other Computations)'!B199))</f>
        <v>0</v>
      </c>
      <c r="C1978" s="76">
        <f>IF('(Other Computations)'!C186=0,0,Inputs!E241*Inputs!E134*Inputs!K40*Inputs!D13*'GM Alloc Factors'!C17/('(Other Computations)'!C186+'(Other Computations)'!C199))</f>
        <v>0</v>
      </c>
      <c r="D1978" s="76">
        <f>IF('(Other Computations)'!D186=0,0,Inputs!F241*Inputs!F134*Inputs!K40*Inputs!D13*'GM Alloc Factors'!D17/('(Other Computations)'!D186+'(Other Computations)'!D199))</f>
        <v>0</v>
      </c>
      <c r="E1978" s="76">
        <f>IF('(Other Computations)'!E186=0,0,Inputs!G241*Inputs!G134*Inputs!K40*Inputs!D13*'GM Alloc Factors'!E17/('(Other Computations)'!E186+'(Other Computations)'!E199))</f>
        <v>0</v>
      </c>
      <c r="F1978" s="43">
        <f t="shared" ref="F1978:F1999" si="360">SUM(B1978:E1978)</f>
        <v>0</v>
      </c>
      <c r="G1978" s="76">
        <f>IF('(Other Computations)'!G186=0,0,Inputs!I241*Inputs!I134*Inputs!K40*Inputs!D13*'GM Alloc Factors'!G17/('(Other Computations)'!G186+'(Other Computations)'!G199))</f>
        <v>0</v>
      </c>
      <c r="H1978" s="76">
        <f>IF('(Other Computations)'!H186=0,0,Inputs!J241*Inputs!J134*Inputs!K40*Inputs!D13*'GM Alloc Factors'!H17/('(Other Computations)'!H186+'(Other Computations)'!H199))</f>
        <v>0</v>
      </c>
      <c r="I1978" s="76">
        <f>IF('(Other Computations)'!I186=0,0,Inputs!K241*Inputs!K134*Inputs!K40*Inputs!D13*'GM Alloc Factors'!I17/('(Other Computations)'!I186+'(Other Computations)'!I199))</f>
        <v>0</v>
      </c>
      <c r="J1978" s="76">
        <f>IF('(Other Computations)'!J186=0,0,Inputs!L241*Inputs!L134*Inputs!K40*Inputs!D13*'GM Alloc Factors'!J17/('(Other Computations)'!J186+'(Other Computations)'!J199))</f>
        <v>0</v>
      </c>
      <c r="K1978" s="43">
        <f t="shared" ref="K1978:K1999" si="361">SUM(G1978:J1978)</f>
        <v>0</v>
      </c>
    </row>
    <row r="1979" spans="1:11" ht="12.75" customHeight="1">
      <c r="A1979" s="61" t="str">
        <f>"         "&amp;Labels!B70</f>
        <v xml:space="preserve">         Customer 2</v>
      </c>
      <c r="B1979" s="76">
        <f>IF('(Other Computations)'!B187=0,0,Inputs!D242*Inputs!D135*Inputs!K41*Inputs!D13*'GM Alloc Factors'!B17/('(Other Computations)'!B187+'(Other Computations)'!B200))</f>
        <v>0</v>
      </c>
      <c r="C1979" s="76">
        <f>IF('(Other Computations)'!C187=0,0,Inputs!E242*Inputs!E135*Inputs!K41*Inputs!D13*'GM Alloc Factors'!C17/('(Other Computations)'!C187+'(Other Computations)'!C200))</f>
        <v>0</v>
      </c>
      <c r="D1979" s="76">
        <f>IF('(Other Computations)'!D187=0,0,Inputs!F242*Inputs!F135*Inputs!K41*Inputs!D13*'GM Alloc Factors'!D17/('(Other Computations)'!D187+'(Other Computations)'!D200))</f>
        <v>0</v>
      </c>
      <c r="E1979" s="76">
        <f>IF('(Other Computations)'!E187=0,0,Inputs!G242*Inputs!G135*Inputs!K41*Inputs!D13*'GM Alloc Factors'!E17/('(Other Computations)'!E187+'(Other Computations)'!E200))</f>
        <v>0</v>
      </c>
      <c r="F1979" s="43">
        <f t="shared" si="360"/>
        <v>0</v>
      </c>
      <c r="G1979" s="76">
        <f>IF('(Other Computations)'!G187=0,0,Inputs!I242*Inputs!I135*Inputs!K41*Inputs!D13*'GM Alloc Factors'!G17/('(Other Computations)'!G187+'(Other Computations)'!G200))</f>
        <v>0</v>
      </c>
      <c r="H1979" s="76">
        <f>IF('(Other Computations)'!H187=0,0,Inputs!J242*Inputs!J135*Inputs!K41*Inputs!D13*'GM Alloc Factors'!H17/('(Other Computations)'!H187+'(Other Computations)'!H200))</f>
        <v>0</v>
      </c>
      <c r="I1979" s="76">
        <f>IF('(Other Computations)'!I187=0,0,Inputs!K242*Inputs!K135*Inputs!K41*Inputs!D13*'GM Alloc Factors'!I17/('(Other Computations)'!I187+'(Other Computations)'!I200))</f>
        <v>0</v>
      </c>
      <c r="J1979" s="76">
        <f>IF('(Other Computations)'!J187=0,0,Inputs!L242*Inputs!L135*Inputs!K41*Inputs!D13*'GM Alloc Factors'!J17/('(Other Computations)'!J187+'(Other Computations)'!J200))</f>
        <v>0</v>
      </c>
      <c r="K1979" s="43">
        <f t="shared" si="361"/>
        <v>0</v>
      </c>
    </row>
    <row r="1980" spans="1:11" ht="12.75" customHeight="1">
      <c r="A1980" s="61" t="str">
        <f>"         "&amp;Labels!B71</f>
        <v xml:space="preserve">         Customer 3</v>
      </c>
      <c r="B1980" s="76">
        <f>IF('(Other Computations)'!B188=0,0,Inputs!D243*Inputs!D136*Inputs!K42*Inputs!D13*'GM Alloc Factors'!B17/('(Other Computations)'!B188+'(Other Computations)'!B201))</f>
        <v>0</v>
      </c>
      <c r="C1980" s="76">
        <f>IF('(Other Computations)'!C188=0,0,Inputs!E243*Inputs!E136*Inputs!K42*Inputs!D13*'GM Alloc Factors'!C17/('(Other Computations)'!C188+'(Other Computations)'!C201))</f>
        <v>0</v>
      </c>
      <c r="D1980" s="76">
        <f>IF('(Other Computations)'!D188=0,0,Inputs!F243*Inputs!F136*Inputs!K42*Inputs!D13*'GM Alloc Factors'!D17/('(Other Computations)'!D188+'(Other Computations)'!D201))</f>
        <v>0</v>
      </c>
      <c r="E1980" s="76">
        <f>IF('(Other Computations)'!E188=0,0,Inputs!G243*Inputs!G136*Inputs!K42*Inputs!D13*'GM Alloc Factors'!E17/('(Other Computations)'!E188+'(Other Computations)'!E201))</f>
        <v>0</v>
      </c>
      <c r="F1980" s="43">
        <f t="shared" si="360"/>
        <v>0</v>
      </c>
      <c r="G1980" s="76">
        <f>IF('(Other Computations)'!G188=0,0,Inputs!I243*Inputs!I136*Inputs!K42*Inputs!D13*'GM Alloc Factors'!G17/('(Other Computations)'!G188+'(Other Computations)'!G201))</f>
        <v>0</v>
      </c>
      <c r="H1980" s="76">
        <f>IF('(Other Computations)'!H188=0,0,Inputs!J243*Inputs!J136*Inputs!K42*Inputs!D13*'GM Alloc Factors'!H17/('(Other Computations)'!H188+'(Other Computations)'!H201))</f>
        <v>0</v>
      </c>
      <c r="I1980" s="76">
        <f>IF('(Other Computations)'!I188=0,0,Inputs!K243*Inputs!K136*Inputs!K42*Inputs!D13*'GM Alloc Factors'!I17/('(Other Computations)'!I188+'(Other Computations)'!I201))</f>
        <v>0</v>
      </c>
      <c r="J1980" s="76">
        <f>IF('(Other Computations)'!J188=0,0,Inputs!L243*Inputs!L136*Inputs!K42*Inputs!D13*'GM Alloc Factors'!J17/('(Other Computations)'!J188+'(Other Computations)'!J201))</f>
        <v>0</v>
      </c>
      <c r="K1980" s="43">
        <f t="shared" si="361"/>
        <v>0</v>
      </c>
    </row>
    <row r="1981" spans="1:11" ht="12.75" customHeight="1">
      <c r="A1981" s="61" t="str">
        <f>"         "&amp;Labels!B72</f>
        <v xml:space="preserve">         Customer 4</v>
      </c>
      <c r="B1981" s="76">
        <f>IF('(Other Computations)'!B189=0,0,Inputs!D244*Inputs!D137*Inputs!K43*Inputs!D13*'GM Alloc Factors'!B17/('(Other Computations)'!B189+'(Other Computations)'!B202))</f>
        <v>0</v>
      </c>
      <c r="C1981" s="76">
        <f>IF('(Other Computations)'!C189=0,0,Inputs!E244*Inputs!E137*Inputs!K43*Inputs!D13*'GM Alloc Factors'!C17/('(Other Computations)'!C189+'(Other Computations)'!C202))</f>
        <v>0</v>
      </c>
      <c r="D1981" s="76">
        <f>IF('(Other Computations)'!D189=0,0,Inputs!F244*Inputs!F137*Inputs!K43*Inputs!D13*'GM Alloc Factors'!D17/('(Other Computations)'!D189+'(Other Computations)'!D202))</f>
        <v>0</v>
      </c>
      <c r="E1981" s="76">
        <f>IF('(Other Computations)'!E189=0,0,Inputs!G244*Inputs!G137*Inputs!K43*Inputs!D13*'GM Alloc Factors'!E17/('(Other Computations)'!E189+'(Other Computations)'!E202))</f>
        <v>0</v>
      </c>
      <c r="F1981" s="43">
        <f t="shared" si="360"/>
        <v>0</v>
      </c>
      <c r="G1981" s="76">
        <f>IF('(Other Computations)'!G189=0,0,Inputs!I244*Inputs!I137*Inputs!K43*Inputs!D13*'GM Alloc Factors'!G17/('(Other Computations)'!G189+'(Other Computations)'!G202))</f>
        <v>0</v>
      </c>
      <c r="H1981" s="76">
        <f>IF('(Other Computations)'!H189=0,0,Inputs!J244*Inputs!J137*Inputs!K43*Inputs!D13*'GM Alloc Factors'!H17/('(Other Computations)'!H189+'(Other Computations)'!H202))</f>
        <v>0</v>
      </c>
      <c r="I1981" s="76">
        <f>IF('(Other Computations)'!I189=0,0,Inputs!K244*Inputs!K137*Inputs!K43*Inputs!D13*'GM Alloc Factors'!I17/('(Other Computations)'!I189+'(Other Computations)'!I202))</f>
        <v>0</v>
      </c>
      <c r="J1981" s="76">
        <f>IF('(Other Computations)'!J189=0,0,Inputs!L244*Inputs!L137*Inputs!K43*Inputs!D13*'GM Alloc Factors'!J17/('(Other Computations)'!J189+'(Other Computations)'!J202))</f>
        <v>0</v>
      </c>
      <c r="K1981" s="43">
        <f t="shared" si="361"/>
        <v>0</v>
      </c>
    </row>
    <row r="1982" spans="1:11" ht="12.75" customHeight="1">
      <c r="A1982" s="61" t="str">
        <f>"         "&amp;Labels!B73</f>
        <v xml:space="preserve">         Customer 5</v>
      </c>
      <c r="B1982" s="76">
        <f>IF('(Other Computations)'!B190=0,0,Inputs!D245*Inputs!D138*Inputs!K44*Inputs!D13*'GM Alloc Factors'!B17/('(Other Computations)'!B190+'(Other Computations)'!B203))</f>
        <v>0</v>
      </c>
      <c r="C1982" s="76">
        <f>IF('(Other Computations)'!C190=0,0,Inputs!E245*Inputs!E138*Inputs!K44*Inputs!D13*'GM Alloc Factors'!C17/('(Other Computations)'!C190+'(Other Computations)'!C203))</f>
        <v>0</v>
      </c>
      <c r="D1982" s="76">
        <f>IF('(Other Computations)'!D190=0,0,Inputs!F245*Inputs!F138*Inputs!K44*Inputs!D13*'GM Alloc Factors'!D17/('(Other Computations)'!D190+'(Other Computations)'!D203))</f>
        <v>0</v>
      </c>
      <c r="E1982" s="76">
        <f>IF('(Other Computations)'!E190=0,0,Inputs!G245*Inputs!G138*Inputs!K44*Inputs!D13*'GM Alloc Factors'!E17/('(Other Computations)'!E190+'(Other Computations)'!E203))</f>
        <v>0</v>
      </c>
      <c r="F1982" s="43">
        <f t="shared" si="360"/>
        <v>0</v>
      </c>
      <c r="G1982" s="76">
        <f>IF('(Other Computations)'!G190=0,0,Inputs!I245*Inputs!I138*Inputs!K44*Inputs!D13*'GM Alloc Factors'!G17/('(Other Computations)'!G190+'(Other Computations)'!G203))</f>
        <v>0</v>
      </c>
      <c r="H1982" s="76">
        <f>IF('(Other Computations)'!H190=0,0,Inputs!J245*Inputs!J138*Inputs!K44*Inputs!D13*'GM Alloc Factors'!H17/('(Other Computations)'!H190+'(Other Computations)'!H203))</f>
        <v>0</v>
      </c>
      <c r="I1982" s="76">
        <f>IF('(Other Computations)'!I190=0,0,Inputs!K245*Inputs!K138*Inputs!K44*Inputs!D13*'GM Alloc Factors'!I17/('(Other Computations)'!I190+'(Other Computations)'!I203))</f>
        <v>0</v>
      </c>
      <c r="J1982" s="76">
        <f>IF('(Other Computations)'!J190=0,0,Inputs!L245*Inputs!L138*Inputs!K44*Inputs!D13*'GM Alloc Factors'!J17/('(Other Computations)'!J190+'(Other Computations)'!J203))</f>
        <v>0</v>
      </c>
      <c r="K1982" s="43">
        <f t="shared" si="361"/>
        <v>0</v>
      </c>
    </row>
    <row r="1983" spans="1:11" ht="12.75" customHeight="1">
      <c r="A1983" s="61" t="str">
        <f>"         "&amp;Labels!B74</f>
        <v xml:space="preserve">         Customer 6</v>
      </c>
      <c r="B1983" s="76">
        <f>IF('(Other Computations)'!B191=0,0,Inputs!D246*Inputs!D139*Inputs!K45*Inputs!D13*'GM Alloc Factors'!B17/('(Other Computations)'!B191+'(Other Computations)'!B204))</f>
        <v>0</v>
      </c>
      <c r="C1983" s="76">
        <f>IF('(Other Computations)'!C191=0,0,Inputs!E246*Inputs!E139*Inputs!K45*Inputs!D13*'GM Alloc Factors'!C17/('(Other Computations)'!C191+'(Other Computations)'!C204))</f>
        <v>0</v>
      </c>
      <c r="D1983" s="76">
        <f>IF('(Other Computations)'!D191=0,0,Inputs!F246*Inputs!F139*Inputs!K45*Inputs!D13*'GM Alloc Factors'!D17/('(Other Computations)'!D191+'(Other Computations)'!D204))</f>
        <v>0</v>
      </c>
      <c r="E1983" s="76">
        <f>IF('(Other Computations)'!E191=0,0,Inputs!G246*Inputs!G139*Inputs!K45*Inputs!D13*'GM Alloc Factors'!E17/('(Other Computations)'!E191+'(Other Computations)'!E204))</f>
        <v>0</v>
      </c>
      <c r="F1983" s="43">
        <f t="shared" si="360"/>
        <v>0</v>
      </c>
      <c r="G1983" s="76">
        <f>IF('(Other Computations)'!G191=0,0,Inputs!I246*Inputs!I139*Inputs!K45*Inputs!D13*'GM Alloc Factors'!G17/('(Other Computations)'!G191+'(Other Computations)'!G204))</f>
        <v>0</v>
      </c>
      <c r="H1983" s="76">
        <f>IF('(Other Computations)'!H191=0,0,Inputs!J246*Inputs!J139*Inputs!K45*Inputs!D13*'GM Alloc Factors'!H17/('(Other Computations)'!H191+'(Other Computations)'!H204))</f>
        <v>0</v>
      </c>
      <c r="I1983" s="76">
        <f>IF('(Other Computations)'!I191=0,0,Inputs!K246*Inputs!K139*Inputs!K45*Inputs!D13*'GM Alloc Factors'!I17/('(Other Computations)'!I191+'(Other Computations)'!I204))</f>
        <v>0</v>
      </c>
      <c r="J1983" s="76">
        <f>IF('(Other Computations)'!J191=0,0,Inputs!L246*Inputs!L139*Inputs!K45*Inputs!D13*'GM Alloc Factors'!J17/('(Other Computations)'!J191+'(Other Computations)'!J204))</f>
        <v>0</v>
      </c>
      <c r="K1983" s="43">
        <f t="shared" si="361"/>
        <v>0</v>
      </c>
    </row>
    <row r="1984" spans="1:11" ht="12.75" customHeight="1">
      <c r="A1984" s="61" t="str">
        <f>"         "&amp;Labels!B75</f>
        <v xml:space="preserve">         Customer 7</v>
      </c>
      <c r="B1984" s="76">
        <f>IF('(Other Computations)'!B192=0,0,Inputs!D247*Inputs!D140*Inputs!K46*Inputs!D13*'GM Alloc Factors'!B17/('(Other Computations)'!B192+'(Other Computations)'!B205))</f>
        <v>0</v>
      </c>
      <c r="C1984" s="76">
        <f>IF('(Other Computations)'!C192=0,0,Inputs!E247*Inputs!E140*Inputs!K46*Inputs!D13*'GM Alloc Factors'!C17/('(Other Computations)'!C192+'(Other Computations)'!C205))</f>
        <v>0</v>
      </c>
      <c r="D1984" s="76">
        <f>IF('(Other Computations)'!D192=0,0,Inputs!F247*Inputs!F140*Inputs!K46*Inputs!D13*'GM Alloc Factors'!D17/('(Other Computations)'!D192+'(Other Computations)'!D205))</f>
        <v>0</v>
      </c>
      <c r="E1984" s="76">
        <f>IF('(Other Computations)'!E192=0,0,Inputs!G247*Inputs!G140*Inputs!K46*Inputs!D13*'GM Alloc Factors'!E17/('(Other Computations)'!E192+'(Other Computations)'!E205))</f>
        <v>0</v>
      </c>
      <c r="F1984" s="43">
        <f t="shared" si="360"/>
        <v>0</v>
      </c>
      <c r="G1984" s="76">
        <f>IF('(Other Computations)'!G192=0,0,Inputs!I247*Inputs!I140*Inputs!K46*Inputs!D13*'GM Alloc Factors'!G17/('(Other Computations)'!G192+'(Other Computations)'!G205))</f>
        <v>0</v>
      </c>
      <c r="H1984" s="76">
        <f>IF('(Other Computations)'!H192=0,0,Inputs!J247*Inputs!J140*Inputs!K46*Inputs!D13*'GM Alloc Factors'!H17/('(Other Computations)'!H192+'(Other Computations)'!H205))</f>
        <v>0</v>
      </c>
      <c r="I1984" s="76">
        <f>IF('(Other Computations)'!I192=0,0,Inputs!K247*Inputs!K140*Inputs!K46*Inputs!D13*'GM Alloc Factors'!I17/('(Other Computations)'!I192+'(Other Computations)'!I205))</f>
        <v>0</v>
      </c>
      <c r="J1984" s="76">
        <f>IF('(Other Computations)'!J192=0,0,Inputs!L247*Inputs!L140*Inputs!K46*Inputs!D13*'GM Alloc Factors'!J17/('(Other Computations)'!J192+'(Other Computations)'!J205))</f>
        <v>0</v>
      </c>
      <c r="K1984" s="43">
        <f t="shared" si="361"/>
        <v>0</v>
      </c>
    </row>
    <row r="1985" spans="1:11" ht="12.75" customHeight="1">
      <c r="A1985" s="61" t="str">
        <f>"         "&amp;Labels!B76</f>
        <v xml:space="preserve">         Customer 8</v>
      </c>
      <c r="B1985" s="76">
        <f>IF('(Other Computations)'!B193=0,0,Inputs!D248*Inputs!D141*Inputs!K47*Inputs!D13*'GM Alloc Factors'!B17/('(Other Computations)'!B193+'(Other Computations)'!B206))</f>
        <v>0</v>
      </c>
      <c r="C1985" s="76">
        <f>IF('(Other Computations)'!C193=0,0,Inputs!E248*Inputs!E141*Inputs!K47*Inputs!D13*'GM Alloc Factors'!C17/('(Other Computations)'!C193+'(Other Computations)'!C206))</f>
        <v>0</v>
      </c>
      <c r="D1985" s="76">
        <f>IF('(Other Computations)'!D193=0,0,Inputs!F248*Inputs!F141*Inputs!K47*Inputs!D13*'GM Alloc Factors'!D17/('(Other Computations)'!D193+'(Other Computations)'!D206))</f>
        <v>0</v>
      </c>
      <c r="E1985" s="76">
        <f>IF('(Other Computations)'!E193=0,0,Inputs!G248*Inputs!G141*Inputs!K47*Inputs!D13*'GM Alloc Factors'!E17/('(Other Computations)'!E193+'(Other Computations)'!E206))</f>
        <v>0</v>
      </c>
      <c r="F1985" s="43">
        <f t="shared" si="360"/>
        <v>0</v>
      </c>
      <c r="G1985" s="76">
        <f>IF('(Other Computations)'!G193=0,0,Inputs!I248*Inputs!I141*Inputs!K47*Inputs!D13*'GM Alloc Factors'!G17/('(Other Computations)'!G193+'(Other Computations)'!G206))</f>
        <v>0</v>
      </c>
      <c r="H1985" s="76">
        <f>IF('(Other Computations)'!H193=0,0,Inputs!J248*Inputs!J141*Inputs!K47*Inputs!D13*'GM Alloc Factors'!H17/('(Other Computations)'!H193+'(Other Computations)'!H206))</f>
        <v>0</v>
      </c>
      <c r="I1985" s="76">
        <f>IF('(Other Computations)'!I193=0,0,Inputs!K248*Inputs!K141*Inputs!K47*Inputs!D13*'GM Alloc Factors'!I17/('(Other Computations)'!I193+'(Other Computations)'!I206))</f>
        <v>0</v>
      </c>
      <c r="J1985" s="76">
        <f>IF('(Other Computations)'!J193=0,0,Inputs!L248*Inputs!L141*Inputs!K47*Inputs!D13*'GM Alloc Factors'!J17/('(Other Computations)'!J193+'(Other Computations)'!J206))</f>
        <v>0</v>
      </c>
      <c r="K1985" s="43">
        <f t="shared" si="361"/>
        <v>0</v>
      </c>
    </row>
    <row r="1986" spans="1:11" ht="12.75" customHeight="1">
      <c r="A1986" s="61" t="str">
        <f>"         "&amp;Labels!B77</f>
        <v xml:space="preserve">         Customer 9</v>
      </c>
      <c r="B1986" s="76">
        <f>IF('(Other Computations)'!B194=0,0,Inputs!D249*Inputs!D142*Inputs!K48*Inputs!D13*'GM Alloc Factors'!B17/('(Other Computations)'!B194+'(Other Computations)'!B207))</f>
        <v>0</v>
      </c>
      <c r="C1986" s="76">
        <f>IF('(Other Computations)'!C194=0,0,Inputs!E249*Inputs!E142*Inputs!K48*Inputs!D13*'GM Alloc Factors'!C17/('(Other Computations)'!C194+'(Other Computations)'!C207))</f>
        <v>0</v>
      </c>
      <c r="D1986" s="76">
        <f>IF('(Other Computations)'!D194=0,0,Inputs!F249*Inputs!F142*Inputs!K48*Inputs!D13*'GM Alloc Factors'!D17/('(Other Computations)'!D194+'(Other Computations)'!D207))</f>
        <v>0</v>
      </c>
      <c r="E1986" s="76">
        <f>IF('(Other Computations)'!E194=0,0,Inputs!G249*Inputs!G142*Inputs!K48*Inputs!D13*'GM Alloc Factors'!E17/('(Other Computations)'!E194+'(Other Computations)'!E207))</f>
        <v>0</v>
      </c>
      <c r="F1986" s="43">
        <f t="shared" si="360"/>
        <v>0</v>
      </c>
      <c r="G1986" s="76">
        <f>IF('(Other Computations)'!G194=0,0,Inputs!I249*Inputs!I142*Inputs!K48*Inputs!D13*'GM Alloc Factors'!G17/('(Other Computations)'!G194+'(Other Computations)'!G207))</f>
        <v>0</v>
      </c>
      <c r="H1986" s="76">
        <f>IF('(Other Computations)'!H194=0,0,Inputs!J249*Inputs!J142*Inputs!K48*Inputs!D13*'GM Alloc Factors'!H17/('(Other Computations)'!H194+'(Other Computations)'!H207))</f>
        <v>0</v>
      </c>
      <c r="I1986" s="76">
        <f>IF('(Other Computations)'!I194=0,0,Inputs!K249*Inputs!K142*Inputs!K48*Inputs!D13*'GM Alloc Factors'!I17/('(Other Computations)'!I194+'(Other Computations)'!I207))</f>
        <v>0</v>
      </c>
      <c r="J1986" s="76">
        <f>IF('(Other Computations)'!J194=0,0,Inputs!L249*Inputs!L142*Inputs!K48*Inputs!D13*'GM Alloc Factors'!J17/('(Other Computations)'!J194+'(Other Computations)'!J207))</f>
        <v>0</v>
      </c>
      <c r="K1986" s="43">
        <f t="shared" si="361"/>
        <v>0</v>
      </c>
    </row>
    <row r="1987" spans="1:11" ht="12.75" customHeight="1">
      <c r="A1987" s="61" t="str">
        <f>"         "&amp;Labels!B78</f>
        <v xml:space="preserve">         Customer 10</v>
      </c>
      <c r="B1987" s="76">
        <f>IF('(Other Computations)'!B195=0,0,Inputs!D250*Inputs!D143*Inputs!K49*Inputs!D13*'GM Alloc Factors'!B17/('(Other Computations)'!B195+'(Other Computations)'!B208))</f>
        <v>0</v>
      </c>
      <c r="C1987" s="76">
        <f>IF('(Other Computations)'!C195=0,0,Inputs!E250*Inputs!E143*Inputs!K49*Inputs!D13*'GM Alloc Factors'!C17/('(Other Computations)'!C195+'(Other Computations)'!C208))</f>
        <v>0</v>
      </c>
      <c r="D1987" s="76">
        <f>IF('(Other Computations)'!D195=0,0,Inputs!F250*Inputs!F143*Inputs!K49*Inputs!D13*'GM Alloc Factors'!D17/('(Other Computations)'!D195+'(Other Computations)'!D208))</f>
        <v>0</v>
      </c>
      <c r="E1987" s="76">
        <f>IF('(Other Computations)'!E195=0,0,Inputs!G250*Inputs!G143*Inputs!K49*Inputs!D13*'GM Alloc Factors'!E17/('(Other Computations)'!E195+'(Other Computations)'!E208))</f>
        <v>0</v>
      </c>
      <c r="F1987" s="43">
        <f t="shared" si="360"/>
        <v>0</v>
      </c>
      <c r="G1987" s="76">
        <f>IF('(Other Computations)'!G195=0,0,Inputs!I250*Inputs!I143*Inputs!K49*Inputs!D13*'GM Alloc Factors'!G17/('(Other Computations)'!G195+'(Other Computations)'!G208))</f>
        <v>0</v>
      </c>
      <c r="H1987" s="76">
        <f>IF('(Other Computations)'!H195=0,0,Inputs!J250*Inputs!J143*Inputs!K49*Inputs!D13*'GM Alloc Factors'!H17/('(Other Computations)'!H195+'(Other Computations)'!H208))</f>
        <v>0</v>
      </c>
      <c r="I1987" s="76">
        <f>IF('(Other Computations)'!I195=0,0,Inputs!K250*Inputs!K143*Inputs!K49*Inputs!D13*'GM Alloc Factors'!I17/('(Other Computations)'!I195+'(Other Computations)'!I208))</f>
        <v>0</v>
      </c>
      <c r="J1987" s="76">
        <f>IF('(Other Computations)'!J195=0,0,Inputs!L250*Inputs!L143*Inputs!K49*Inputs!D13*'GM Alloc Factors'!J17/('(Other Computations)'!J195+'(Other Computations)'!J208))</f>
        <v>0</v>
      </c>
      <c r="K1987" s="43">
        <f t="shared" si="361"/>
        <v>0</v>
      </c>
    </row>
    <row r="1988" spans="1:11" ht="12.75" customHeight="1">
      <c r="A1988" s="61" t="str">
        <f>"         "&amp;Labels!C68</f>
        <v xml:space="preserve">         Total</v>
      </c>
      <c r="B1988" s="84">
        <f>SUM(B1978:B1987)</f>
        <v>0</v>
      </c>
      <c r="C1988" s="84">
        <f>SUM(C1978:C1987)</f>
        <v>0</v>
      </c>
      <c r="D1988" s="84">
        <f>SUM(D1978:D1987)</f>
        <v>0</v>
      </c>
      <c r="E1988" s="84">
        <f>SUM(E1978:E1987)</f>
        <v>0</v>
      </c>
      <c r="F1988" s="43">
        <f t="shared" si="360"/>
        <v>0</v>
      </c>
      <c r="G1988" s="84">
        <f>SUM(G1978:G1987)</f>
        <v>0</v>
      </c>
      <c r="H1988" s="84">
        <f>SUM(H1978:H1987)</f>
        <v>0</v>
      </c>
      <c r="I1988" s="84">
        <f>SUM(I1978:I1987)</f>
        <v>0</v>
      </c>
      <c r="J1988" s="84">
        <f>SUM(J1978:J1987)</f>
        <v>0</v>
      </c>
      <c r="K1988" s="43">
        <f t="shared" si="361"/>
        <v>0</v>
      </c>
    </row>
    <row r="1989" spans="1:11" ht="12.75" customHeight="1">
      <c r="A1989" s="55" t="str">
        <f>"      "&amp;Labels!C84</f>
        <v xml:space="preserve">      Total</v>
      </c>
      <c r="B1989" s="74">
        <f>SUM(B1904,B1916,B1928,B1940,B1952,B1964,B1976,B1988)</f>
        <v>0</v>
      </c>
      <c r="C1989" s="74">
        <f>SUM(C1904,C1916,C1928,C1940,C1952,C1964,C1976,C1988)</f>
        <v>0</v>
      </c>
      <c r="D1989" s="74">
        <f>SUM(D1904,D1916,D1928,D1940,D1952,D1964,D1976,D1988)</f>
        <v>0</v>
      </c>
      <c r="E1989" s="74">
        <f>SUM(E1904,E1916,E1928,E1940,E1952,E1964,E1976,E1988)</f>
        <v>0</v>
      </c>
      <c r="F1989" s="43">
        <f t="shared" si="360"/>
        <v>0</v>
      </c>
      <c r="G1989" s="74">
        <f>SUM(G1904,G1916,G1928,G1940,G1952,G1964,G1976,G1988)</f>
        <v>0</v>
      </c>
      <c r="H1989" s="74">
        <f>SUM(H1904,H1916,H1928,H1940,H1952,H1964,H1976,H1988)</f>
        <v>0</v>
      </c>
      <c r="I1989" s="74">
        <f>SUM(I1904,I1916,I1928,I1940,I1952,I1964,I1976,I1988)</f>
        <v>0</v>
      </c>
      <c r="J1989" s="74">
        <f>SUM(J1904,J1916,J1928,J1940,J1952,J1964,J1976,J1988)</f>
        <v>0</v>
      </c>
      <c r="K1989" s="43">
        <f t="shared" si="361"/>
        <v>0</v>
      </c>
    </row>
    <row r="1990" spans="1:11" ht="12.75" customHeight="1">
      <c r="A1990" s="61" t="str">
        <f>"         "&amp;Labels!B69</f>
        <v xml:space="preserve">         Customer 1</v>
      </c>
      <c r="B1990" s="76">
        <f t="shared" ref="B1990:E1999" si="362">SUM(B1894,B1906,B1918,B1930,B1942,B1954,B1966,B1978)</f>
        <v>0</v>
      </c>
      <c r="C1990" s="76">
        <f t="shared" si="362"/>
        <v>0</v>
      </c>
      <c r="D1990" s="76">
        <f t="shared" si="362"/>
        <v>0</v>
      </c>
      <c r="E1990" s="76">
        <f t="shared" si="362"/>
        <v>0</v>
      </c>
      <c r="F1990" s="43">
        <f t="shared" si="360"/>
        <v>0</v>
      </c>
      <c r="G1990" s="76">
        <f t="shared" ref="G1990:J1999" si="363">SUM(G1894,G1906,G1918,G1930,G1942,G1954,G1966,G1978)</f>
        <v>0</v>
      </c>
      <c r="H1990" s="76">
        <f t="shared" si="363"/>
        <v>0</v>
      </c>
      <c r="I1990" s="76">
        <f t="shared" si="363"/>
        <v>0</v>
      </c>
      <c r="J1990" s="76">
        <f t="shared" si="363"/>
        <v>0</v>
      </c>
      <c r="K1990" s="43">
        <f t="shared" si="361"/>
        <v>0</v>
      </c>
    </row>
    <row r="1991" spans="1:11" ht="12.75" customHeight="1">
      <c r="A1991" s="61" t="str">
        <f>"         "&amp;Labels!B70</f>
        <v xml:space="preserve">         Customer 2</v>
      </c>
      <c r="B1991" s="76">
        <f t="shared" si="362"/>
        <v>0</v>
      </c>
      <c r="C1991" s="76">
        <f t="shared" si="362"/>
        <v>0</v>
      </c>
      <c r="D1991" s="76">
        <f t="shared" si="362"/>
        <v>0</v>
      </c>
      <c r="E1991" s="76">
        <f t="shared" si="362"/>
        <v>0</v>
      </c>
      <c r="F1991" s="43">
        <f t="shared" si="360"/>
        <v>0</v>
      </c>
      <c r="G1991" s="76">
        <f t="shared" si="363"/>
        <v>0</v>
      </c>
      <c r="H1991" s="76">
        <f t="shared" si="363"/>
        <v>0</v>
      </c>
      <c r="I1991" s="76">
        <f t="shared" si="363"/>
        <v>0</v>
      </c>
      <c r="J1991" s="76">
        <f t="shared" si="363"/>
        <v>0</v>
      </c>
      <c r="K1991" s="43">
        <f t="shared" si="361"/>
        <v>0</v>
      </c>
    </row>
    <row r="1992" spans="1:11" ht="12.75" customHeight="1">
      <c r="A1992" s="61" t="str">
        <f>"         "&amp;Labels!B71</f>
        <v xml:space="preserve">         Customer 3</v>
      </c>
      <c r="B1992" s="76">
        <f t="shared" si="362"/>
        <v>0</v>
      </c>
      <c r="C1992" s="76">
        <f t="shared" si="362"/>
        <v>0</v>
      </c>
      <c r="D1992" s="76">
        <f t="shared" si="362"/>
        <v>0</v>
      </c>
      <c r="E1992" s="76">
        <f t="shared" si="362"/>
        <v>0</v>
      </c>
      <c r="F1992" s="43">
        <f t="shared" si="360"/>
        <v>0</v>
      </c>
      <c r="G1992" s="76">
        <f t="shared" si="363"/>
        <v>0</v>
      </c>
      <c r="H1992" s="76">
        <f t="shared" si="363"/>
        <v>0</v>
      </c>
      <c r="I1992" s="76">
        <f t="shared" si="363"/>
        <v>0</v>
      </c>
      <c r="J1992" s="76">
        <f t="shared" si="363"/>
        <v>0</v>
      </c>
      <c r="K1992" s="43">
        <f t="shared" si="361"/>
        <v>0</v>
      </c>
    </row>
    <row r="1993" spans="1:11" ht="12.75" customHeight="1">
      <c r="A1993" s="61" t="str">
        <f>"         "&amp;Labels!B72</f>
        <v xml:space="preserve">         Customer 4</v>
      </c>
      <c r="B1993" s="76">
        <f t="shared" si="362"/>
        <v>0</v>
      </c>
      <c r="C1993" s="76">
        <f t="shared" si="362"/>
        <v>0</v>
      </c>
      <c r="D1993" s="76">
        <f t="shared" si="362"/>
        <v>0</v>
      </c>
      <c r="E1993" s="76">
        <f t="shared" si="362"/>
        <v>0</v>
      </c>
      <c r="F1993" s="43">
        <f t="shared" si="360"/>
        <v>0</v>
      </c>
      <c r="G1993" s="76">
        <f t="shared" si="363"/>
        <v>0</v>
      </c>
      <c r="H1993" s="76">
        <f t="shared" si="363"/>
        <v>0</v>
      </c>
      <c r="I1993" s="76">
        <f t="shared" si="363"/>
        <v>0</v>
      </c>
      <c r="J1993" s="76">
        <f t="shared" si="363"/>
        <v>0</v>
      </c>
      <c r="K1993" s="43">
        <f t="shared" si="361"/>
        <v>0</v>
      </c>
    </row>
    <row r="1994" spans="1:11" ht="12.75" customHeight="1">
      <c r="A1994" s="61" t="str">
        <f>"         "&amp;Labels!B73</f>
        <v xml:space="preserve">         Customer 5</v>
      </c>
      <c r="B1994" s="76">
        <f t="shared" si="362"/>
        <v>0</v>
      </c>
      <c r="C1994" s="76">
        <f t="shared" si="362"/>
        <v>0</v>
      </c>
      <c r="D1994" s="76">
        <f t="shared" si="362"/>
        <v>0</v>
      </c>
      <c r="E1994" s="76">
        <f t="shared" si="362"/>
        <v>0</v>
      </c>
      <c r="F1994" s="43">
        <f t="shared" si="360"/>
        <v>0</v>
      </c>
      <c r="G1994" s="76">
        <f t="shared" si="363"/>
        <v>0</v>
      </c>
      <c r="H1994" s="76">
        <f t="shared" si="363"/>
        <v>0</v>
      </c>
      <c r="I1994" s="76">
        <f t="shared" si="363"/>
        <v>0</v>
      </c>
      <c r="J1994" s="76">
        <f t="shared" si="363"/>
        <v>0</v>
      </c>
      <c r="K1994" s="43">
        <f t="shared" si="361"/>
        <v>0</v>
      </c>
    </row>
    <row r="1995" spans="1:11" ht="12.75" customHeight="1">
      <c r="A1995" s="61" t="str">
        <f>"         "&amp;Labels!B74</f>
        <v xml:space="preserve">         Customer 6</v>
      </c>
      <c r="B1995" s="76">
        <f t="shared" si="362"/>
        <v>0</v>
      </c>
      <c r="C1995" s="76">
        <f t="shared" si="362"/>
        <v>0</v>
      </c>
      <c r="D1995" s="76">
        <f t="shared" si="362"/>
        <v>0</v>
      </c>
      <c r="E1995" s="76">
        <f t="shared" si="362"/>
        <v>0</v>
      </c>
      <c r="F1995" s="43">
        <f t="shared" si="360"/>
        <v>0</v>
      </c>
      <c r="G1995" s="76">
        <f t="shared" si="363"/>
        <v>0</v>
      </c>
      <c r="H1995" s="76">
        <f t="shared" si="363"/>
        <v>0</v>
      </c>
      <c r="I1995" s="76">
        <f t="shared" si="363"/>
        <v>0</v>
      </c>
      <c r="J1995" s="76">
        <f t="shared" si="363"/>
        <v>0</v>
      </c>
      <c r="K1995" s="43">
        <f t="shared" si="361"/>
        <v>0</v>
      </c>
    </row>
    <row r="1996" spans="1:11" ht="12.75" customHeight="1">
      <c r="A1996" s="61" t="str">
        <f>"         "&amp;Labels!B75</f>
        <v xml:space="preserve">         Customer 7</v>
      </c>
      <c r="B1996" s="76">
        <f t="shared" si="362"/>
        <v>0</v>
      </c>
      <c r="C1996" s="76">
        <f t="shared" si="362"/>
        <v>0</v>
      </c>
      <c r="D1996" s="76">
        <f t="shared" si="362"/>
        <v>0</v>
      </c>
      <c r="E1996" s="76">
        <f t="shared" si="362"/>
        <v>0</v>
      </c>
      <c r="F1996" s="43">
        <f t="shared" si="360"/>
        <v>0</v>
      </c>
      <c r="G1996" s="76">
        <f t="shared" si="363"/>
        <v>0</v>
      </c>
      <c r="H1996" s="76">
        <f t="shared" si="363"/>
        <v>0</v>
      </c>
      <c r="I1996" s="76">
        <f t="shared" si="363"/>
        <v>0</v>
      </c>
      <c r="J1996" s="76">
        <f t="shared" si="363"/>
        <v>0</v>
      </c>
      <c r="K1996" s="43">
        <f t="shared" si="361"/>
        <v>0</v>
      </c>
    </row>
    <row r="1997" spans="1:11" ht="12.75" customHeight="1">
      <c r="A1997" s="61" t="str">
        <f>"         "&amp;Labels!B76</f>
        <v xml:space="preserve">         Customer 8</v>
      </c>
      <c r="B1997" s="76">
        <f t="shared" si="362"/>
        <v>0</v>
      </c>
      <c r="C1997" s="76">
        <f t="shared" si="362"/>
        <v>0</v>
      </c>
      <c r="D1997" s="76">
        <f t="shared" si="362"/>
        <v>0</v>
      </c>
      <c r="E1997" s="76">
        <f t="shared" si="362"/>
        <v>0</v>
      </c>
      <c r="F1997" s="43">
        <f t="shared" si="360"/>
        <v>0</v>
      </c>
      <c r="G1997" s="76">
        <f t="shared" si="363"/>
        <v>0</v>
      </c>
      <c r="H1997" s="76">
        <f t="shared" si="363"/>
        <v>0</v>
      </c>
      <c r="I1997" s="76">
        <f t="shared" si="363"/>
        <v>0</v>
      </c>
      <c r="J1997" s="76">
        <f t="shared" si="363"/>
        <v>0</v>
      </c>
      <c r="K1997" s="43">
        <f t="shared" si="361"/>
        <v>0</v>
      </c>
    </row>
    <row r="1998" spans="1:11" ht="12.75" customHeight="1">
      <c r="A1998" s="61" t="str">
        <f>"         "&amp;Labels!B77</f>
        <v xml:space="preserve">         Customer 9</v>
      </c>
      <c r="B1998" s="76">
        <f t="shared" si="362"/>
        <v>0</v>
      </c>
      <c r="C1998" s="76">
        <f t="shared" si="362"/>
        <v>0</v>
      </c>
      <c r="D1998" s="76">
        <f t="shared" si="362"/>
        <v>0</v>
      </c>
      <c r="E1998" s="76">
        <f t="shared" si="362"/>
        <v>0</v>
      </c>
      <c r="F1998" s="43">
        <f t="shared" si="360"/>
        <v>0</v>
      </c>
      <c r="G1998" s="76">
        <f t="shared" si="363"/>
        <v>0</v>
      </c>
      <c r="H1998" s="76">
        <f t="shared" si="363"/>
        <v>0</v>
      </c>
      <c r="I1998" s="76">
        <f t="shared" si="363"/>
        <v>0</v>
      </c>
      <c r="J1998" s="76">
        <f t="shared" si="363"/>
        <v>0</v>
      </c>
      <c r="K1998" s="43">
        <f t="shared" si="361"/>
        <v>0</v>
      </c>
    </row>
    <row r="1999" spans="1:11" ht="12.75" customHeight="1">
      <c r="A1999" s="61" t="str">
        <f>"         "&amp;Labels!B78</f>
        <v xml:space="preserve">         Customer 10</v>
      </c>
      <c r="B1999" s="76">
        <f t="shared" si="362"/>
        <v>0</v>
      </c>
      <c r="C1999" s="76">
        <f t="shared" si="362"/>
        <v>0</v>
      </c>
      <c r="D1999" s="76">
        <f t="shared" si="362"/>
        <v>0</v>
      </c>
      <c r="E1999" s="76">
        <f t="shared" si="362"/>
        <v>0</v>
      </c>
      <c r="F1999" s="43">
        <f t="shared" si="360"/>
        <v>0</v>
      </c>
      <c r="G1999" s="76">
        <f t="shared" si="363"/>
        <v>0</v>
      </c>
      <c r="H1999" s="76">
        <f t="shared" si="363"/>
        <v>0</v>
      </c>
      <c r="I1999" s="76">
        <f t="shared" si="363"/>
        <v>0</v>
      </c>
      <c r="J1999" s="76">
        <f t="shared" si="363"/>
        <v>0</v>
      </c>
      <c r="K1999" s="43">
        <f t="shared" si="361"/>
        <v>0</v>
      </c>
    </row>
    <row r="2000" spans="1:11" ht="12.75" customHeight="1">
      <c r="A2000" s="61" t="str">
        <f>"         "&amp;Labels!C68</f>
        <v xml:space="preserve">         Total</v>
      </c>
      <c r="B2000" s="84">
        <f>B1989</f>
        <v>0</v>
      </c>
      <c r="C2000" s="84">
        <f>C1989</f>
        <v>0</v>
      </c>
      <c r="D2000" s="84">
        <f>D1989</f>
        <v>0</v>
      </c>
      <c r="E2000" s="84">
        <f>E1989</f>
        <v>0</v>
      </c>
      <c r="F2000" s="43">
        <f>SUM(B1989:E1989)</f>
        <v>0</v>
      </c>
      <c r="G2000" s="84">
        <f>G1989</f>
        <v>0</v>
      </c>
      <c r="H2000" s="84">
        <f>H1989</f>
        <v>0</v>
      </c>
      <c r="I2000" s="84">
        <f>I1989</f>
        <v>0</v>
      </c>
      <c r="J2000" s="84">
        <f>J1989</f>
        <v>0</v>
      </c>
      <c r="K2000" s="43">
        <f>SUM(G1989:J1989)</f>
        <v>0</v>
      </c>
    </row>
    <row r="2001" spans="1:11" ht="12.75" customHeight="1">
      <c r="A2001" s="55" t="str">
        <f>"   "&amp;Labels!B82</f>
        <v xml:space="preserve">   Direct email</v>
      </c>
      <c r="B2001" s="74"/>
      <c r="C2001" s="74"/>
      <c r="D2001" s="74"/>
      <c r="E2001" s="74"/>
      <c r="F2001" s="43"/>
      <c r="G2001" s="74"/>
      <c r="H2001" s="74"/>
      <c r="I2001" s="74"/>
      <c r="J2001" s="74"/>
      <c r="K2001" s="43"/>
    </row>
    <row r="2002" spans="1:11" ht="12.75" customHeight="1">
      <c r="A2002" s="61" t="str">
        <f>"      "&amp;Labels!B85</f>
        <v xml:space="preserve">      Q 1</v>
      </c>
      <c r="B2002" s="84"/>
      <c r="C2002" s="84"/>
      <c r="D2002" s="84"/>
      <c r="E2002" s="84"/>
      <c r="F2002" s="43"/>
      <c r="G2002" s="84"/>
      <c r="H2002" s="84"/>
      <c r="I2002" s="84"/>
      <c r="J2002" s="84"/>
      <c r="K2002" s="43"/>
    </row>
    <row r="2003" spans="1:11" ht="12.75" customHeight="1">
      <c r="A2003" s="61" t="str">
        <f>"         "&amp;Labels!B69</f>
        <v xml:space="preserve">         Customer 1</v>
      </c>
      <c r="B2003" s="76">
        <f>IF('(Other Computations)'!B186=0,0,Inputs!D241*Inputs!D134*Inputs!D50*Inputs!D14*'GM Alloc Factors'!B19/('(Other Computations)'!B186+'(Other Computations)'!B199))</f>
        <v>0</v>
      </c>
      <c r="C2003" s="76">
        <f>IF('(Other Computations)'!C186=0,0,Inputs!E241*Inputs!E134*Inputs!D50*Inputs!D14*'GM Alloc Factors'!C19/('(Other Computations)'!C186+'(Other Computations)'!C199))</f>
        <v>0</v>
      </c>
      <c r="D2003" s="76">
        <f>IF('(Other Computations)'!D186=0,0,Inputs!F241*Inputs!F134*Inputs!D50*Inputs!D14*'GM Alloc Factors'!D19/('(Other Computations)'!D186+'(Other Computations)'!D199))</f>
        <v>0</v>
      </c>
      <c r="E2003" s="76">
        <f>IF('(Other Computations)'!E186=0,0,Inputs!G241*Inputs!G134*Inputs!D50*Inputs!D14*'GM Alloc Factors'!E19/('(Other Computations)'!E186+'(Other Computations)'!E199))</f>
        <v>0</v>
      </c>
      <c r="F2003" s="43">
        <f t="shared" ref="F2003:F2013" si="364">SUM(B2003:E2003)</f>
        <v>0</v>
      </c>
      <c r="G2003" s="76">
        <f>IF('(Other Computations)'!G186=0,0,Inputs!I241*Inputs!I134*Inputs!D50*Inputs!D14*'GM Alloc Factors'!G19/('(Other Computations)'!G186+'(Other Computations)'!G199))</f>
        <v>0</v>
      </c>
      <c r="H2003" s="76">
        <f>IF('(Other Computations)'!H186=0,0,Inputs!J241*Inputs!J134*Inputs!D50*Inputs!D14*'GM Alloc Factors'!H19/('(Other Computations)'!H186+'(Other Computations)'!H199))</f>
        <v>0</v>
      </c>
      <c r="I2003" s="76">
        <f>IF('(Other Computations)'!I186=0,0,Inputs!K241*Inputs!K134*Inputs!D50*Inputs!D14*'GM Alloc Factors'!I19/('(Other Computations)'!I186+'(Other Computations)'!I199))</f>
        <v>0</v>
      </c>
      <c r="J2003" s="76">
        <f>IF('(Other Computations)'!J186=0,0,Inputs!L241*Inputs!L134*Inputs!D50*Inputs!D14*'GM Alloc Factors'!J19/('(Other Computations)'!J186+'(Other Computations)'!J199))</f>
        <v>0</v>
      </c>
      <c r="K2003" s="43">
        <f t="shared" ref="K2003:K2013" si="365">SUM(G2003:J2003)</f>
        <v>0</v>
      </c>
    </row>
    <row r="2004" spans="1:11" ht="12.75" customHeight="1">
      <c r="A2004" s="61" t="str">
        <f>"         "&amp;Labels!B70</f>
        <v xml:space="preserve">         Customer 2</v>
      </c>
      <c r="B2004" s="76">
        <f>IF('(Other Computations)'!B187=0,0,Inputs!D242*Inputs!D135*Inputs!D51*Inputs!D14*'GM Alloc Factors'!B19/('(Other Computations)'!B187+'(Other Computations)'!B200))</f>
        <v>0</v>
      </c>
      <c r="C2004" s="76">
        <f>IF('(Other Computations)'!C187=0,0,Inputs!E242*Inputs!E135*Inputs!D51*Inputs!D14*'GM Alloc Factors'!C19/('(Other Computations)'!C187+'(Other Computations)'!C200))</f>
        <v>0</v>
      </c>
      <c r="D2004" s="76">
        <f>IF('(Other Computations)'!D187=0,0,Inputs!F242*Inputs!F135*Inputs!D51*Inputs!D14*'GM Alloc Factors'!D19/('(Other Computations)'!D187+'(Other Computations)'!D200))</f>
        <v>0</v>
      </c>
      <c r="E2004" s="76">
        <f>IF('(Other Computations)'!E187=0,0,Inputs!G242*Inputs!G135*Inputs!D51*Inputs!D14*'GM Alloc Factors'!E19/('(Other Computations)'!E187+'(Other Computations)'!E200))</f>
        <v>0</v>
      </c>
      <c r="F2004" s="43">
        <f t="shared" si="364"/>
        <v>0</v>
      </c>
      <c r="G2004" s="76">
        <f>IF('(Other Computations)'!G187=0,0,Inputs!I242*Inputs!I135*Inputs!D51*Inputs!D14*'GM Alloc Factors'!G19/('(Other Computations)'!G187+'(Other Computations)'!G200))</f>
        <v>0</v>
      </c>
      <c r="H2004" s="76">
        <f>IF('(Other Computations)'!H187=0,0,Inputs!J242*Inputs!J135*Inputs!D51*Inputs!D14*'GM Alloc Factors'!H19/('(Other Computations)'!H187+'(Other Computations)'!H200))</f>
        <v>0</v>
      </c>
      <c r="I2004" s="76">
        <f>IF('(Other Computations)'!I187=0,0,Inputs!K242*Inputs!K135*Inputs!D51*Inputs!D14*'GM Alloc Factors'!I19/('(Other Computations)'!I187+'(Other Computations)'!I200))</f>
        <v>0</v>
      </c>
      <c r="J2004" s="76">
        <f>IF('(Other Computations)'!J187=0,0,Inputs!L242*Inputs!L135*Inputs!D51*Inputs!D14*'GM Alloc Factors'!J19/('(Other Computations)'!J187+'(Other Computations)'!J200))</f>
        <v>0</v>
      </c>
      <c r="K2004" s="43">
        <f t="shared" si="365"/>
        <v>0</v>
      </c>
    </row>
    <row r="2005" spans="1:11" ht="12.75" customHeight="1">
      <c r="A2005" s="61" t="str">
        <f>"         "&amp;Labels!B71</f>
        <v xml:space="preserve">         Customer 3</v>
      </c>
      <c r="B2005" s="76">
        <f>IF('(Other Computations)'!B188=0,0,Inputs!D243*Inputs!D136*Inputs!D52*Inputs!D14*'GM Alloc Factors'!B19/('(Other Computations)'!B188+'(Other Computations)'!B201))</f>
        <v>0</v>
      </c>
      <c r="C2005" s="76">
        <f>IF('(Other Computations)'!C188=0,0,Inputs!E243*Inputs!E136*Inputs!D52*Inputs!D14*'GM Alloc Factors'!C19/('(Other Computations)'!C188+'(Other Computations)'!C201))</f>
        <v>0</v>
      </c>
      <c r="D2005" s="76">
        <f>IF('(Other Computations)'!D188=0,0,Inputs!F243*Inputs!F136*Inputs!D52*Inputs!D14*'GM Alloc Factors'!D19/('(Other Computations)'!D188+'(Other Computations)'!D201))</f>
        <v>0</v>
      </c>
      <c r="E2005" s="76">
        <f>IF('(Other Computations)'!E188=0,0,Inputs!G243*Inputs!G136*Inputs!D52*Inputs!D14*'GM Alloc Factors'!E19/('(Other Computations)'!E188+'(Other Computations)'!E201))</f>
        <v>0</v>
      </c>
      <c r="F2005" s="43">
        <f t="shared" si="364"/>
        <v>0</v>
      </c>
      <c r="G2005" s="76">
        <f>IF('(Other Computations)'!G188=0,0,Inputs!I243*Inputs!I136*Inputs!D52*Inputs!D14*'GM Alloc Factors'!G19/('(Other Computations)'!G188+'(Other Computations)'!G201))</f>
        <v>0</v>
      </c>
      <c r="H2005" s="76">
        <f>IF('(Other Computations)'!H188=0,0,Inputs!J243*Inputs!J136*Inputs!D52*Inputs!D14*'GM Alloc Factors'!H19/('(Other Computations)'!H188+'(Other Computations)'!H201))</f>
        <v>0</v>
      </c>
      <c r="I2005" s="76">
        <f>IF('(Other Computations)'!I188=0,0,Inputs!K243*Inputs!K136*Inputs!D52*Inputs!D14*'GM Alloc Factors'!I19/('(Other Computations)'!I188+'(Other Computations)'!I201))</f>
        <v>0</v>
      </c>
      <c r="J2005" s="76">
        <f>IF('(Other Computations)'!J188=0,0,Inputs!L243*Inputs!L136*Inputs!D52*Inputs!D14*'GM Alloc Factors'!J19/('(Other Computations)'!J188+'(Other Computations)'!J201))</f>
        <v>0</v>
      </c>
      <c r="K2005" s="43">
        <f t="shared" si="365"/>
        <v>0</v>
      </c>
    </row>
    <row r="2006" spans="1:11" ht="12.75" customHeight="1">
      <c r="A2006" s="61" t="str">
        <f>"         "&amp;Labels!B72</f>
        <v xml:space="preserve">         Customer 4</v>
      </c>
      <c r="B2006" s="76">
        <f>IF('(Other Computations)'!B189=0,0,Inputs!D244*Inputs!D137*Inputs!D53*Inputs!D14*'GM Alloc Factors'!B19/('(Other Computations)'!B189+'(Other Computations)'!B202))</f>
        <v>0</v>
      </c>
      <c r="C2006" s="76">
        <f>IF('(Other Computations)'!C189=0,0,Inputs!E244*Inputs!E137*Inputs!D53*Inputs!D14*'GM Alloc Factors'!C19/('(Other Computations)'!C189+'(Other Computations)'!C202))</f>
        <v>0</v>
      </c>
      <c r="D2006" s="76">
        <f>IF('(Other Computations)'!D189=0,0,Inputs!F244*Inputs!F137*Inputs!D53*Inputs!D14*'GM Alloc Factors'!D19/('(Other Computations)'!D189+'(Other Computations)'!D202))</f>
        <v>0</v>
      </c>
      <c r="E2006" s="76">
        <f>IF('(Other Computations)'!E189=0,0,Inputs!G244*Inputs!G137*Inputs!D53*Inputs!D14*'GM Alloc Factors'!E19/('(Other Computations)'!E189+'(Other Computations)'!E202))</f>
        <v>0</v>
      </c>
      <c r="F2006" s="43">
        <f t="shared" si="364"/>
        <v>0</v>
      </c>
      <c r="G2006" s="76">
        <f>IF('(Other Computations)'!G189=0,0,Inputs!I244*Inputs!I137*Inputs!D53*Inputs!D14*'GM Alloc Factors'!G19/('(Other Computations)'!G189+'(Other Computations)'!G202))</f>
        <v>0</v>
      </c>
      <c r="H2006" s="76">
        <f>IF('(Other Computations)'!H189=0,0,Inputs!J244*Inputs!J137*Inputs!D53*Inputs!D14*'GM Alloc Factors'!H19/('(Other Computations)'!H189+'(Other Computations)'!H202))</f>
        <v>0</v>
      </c>
      <c r="I2006" s="76">
        <f>IF('(Other Computations)'!I189=0,0,Inputs!K244*Inputs!K137*Inputs!D53*Inputs!D14*'GM Alloc Factors'!I19/('(Other Computations)'!I189+'(Other Computations)'!I202))</f>
        <v>0</v>
      </c>
      <c r="J2006" s="76">
        <f>IF('(Other Computations)'!J189=0,0,Inputs!L244*Inputs!L137*Inputs!D53*Inputs!D14*'GM Alloc Factors'!J19/('(Other Computations)'!J189+'(Other Computations)'!J202))</f>
        <v>0</v>
      </c>
      <c r="K2006" s="43">
        <f t="shared" si="365"/>
        <v>0</v>
      </c>
    </row>
    <row r="2007" spans="1:11" ht="12.75" customHeight="1">
      <c r="A2007" s="61" t="str">
        <f>"         "&amp;Labels!B73</f>
        <v xml:space="preserve">         Customer 5</v>
      </c>
      <c r="B2007" s="76">
        <f>IF('(Other Computations)'!B190=0,0,Inputs!D245*Inputs!D138*Inputs!D54*Inputs!D14*'GM Alloc Factors'!B19/('(Other Computations)'!B190+'(Other Computations)'!B203))</f>
        <v>0</v>
      </c>
      <c r="C2007" s="76">
        <f>IF('(Other Computations)'!C190=0,0,Inputs!E245*Inputs!E138*Inputs!D54*Inputs!D14*'GM Alloc Factors'!C19/('(Other Computations)'!C190+'(Other Computations)'!C203))</f>
        <v>0</v>
      </c>
      <c r="D2007" s="76">
        <f>IF('(Other Computations)'!D190=0,0,Inputs!F245*Inputs!F138*Inputs!D54*Inputs!D14*'GM Alloc Factors'!D19/('(Other Computations)'!D190+'(Other Computations)'!D203))</f>
        <v>0</v>
      </c>
      <c r="E2007" s="76">
        <f>IF('(Other Computations)'!E190=0,0,Inputs!G245*Inputs!G138*Inputs!D54*Inputs!D14*'GM Alloc Factors'!E19/('(Other Computations)'!E190+'(Other Computations)'!E203))</f>
        <v>0</v>
      </c>
      <c r="F2007" s="43">
        <f t="shared" si="364"/>
        <v>0</v>
      </c>
      <c r="G2007" s="76">
        <f>IF('(Other Computations)'!G190=0,0,Inputs!I245*Inputs!I138*Inputs!D54*Inputs!D14*'GM Alloc Factors'!G19/('(Other Computations)'!G190+'(Other Computations)'!G203))</f>
        <v>0</v>
      </c>
      <c r="H2007" s="76">
        <f>IF('(Other Computations)'!H190=0,0,Inputs!J245*Inputs!J138*Inputs!D54*Inputs!D14*'GM Alloc Factors'!H19/('(Other Computations)'!H190+'(Other Computations)'!H203))</f>
        <v>0</v>
      </c>
      <c r="I2007" s="76">
        <f>IF('(Other Computations)'!I190=0,0,Inputs!K245*Inputs!K138*Inputs!D54*Inputs!D14*'GM Alloc Factors'!I19/('(Other Computations)'!I190+'(Other Computations)'!I203))</f>
        <v>0</v>
      </c>
      <c r="J2007" s="76">
        <f>IF('(Other Computations)'!J190=0,0,Inputs!L245*Inputs!L138*Inputs!D54*Inputs!D14*'GM Alloc Factors'!J19/('(Other Computations)'!J190+'(Other Computations)'!J203))</f>
        <v>0</v>
      </c>
      <c r="K2007" s="43">
        <f t="shared" si="365"/>
        <v>0</v>
      </c>
    </row>
    <row r="2008" spans="1:11" ht="12.75" customHeight="1">
      <c r="A2008" s="61" t="str">
        <f>"         "&amp;Labels!B74</f>
        <v xml:space="preserve">         Customer 6</v>
      </c>
      <c r="B2008" s="76">
        <f>IF('(Other Computations)'!B191=0,0,Inputs!D246*Inputs!D139*Inputs!D55*Inputs!D14*'GM Alloc Factors'!B19/('(Other Computations)'!B191+'(Other Computations)'!B204))</f>
        <v>0</v>
      </c>
      <c r="C2008" s="76">
        <f>IF('(Other Computations)'!C191=0,0,Inputs!E246*Inputs!E139*Inputs!D55*Inputs!D14*'GM Alloc Factors'!C19/('(Other Computations)'!C191+'(Other Computations)'!C204))</f>
        <v>0</v>
      </c>
      <c r="D2008" s="76">
        <f>IF('(Other Computations)'!D191=0,0,Inputs!F246*Inputs!F139*Inputs!D55*Inputs!D14*'GM Alloc Factors'!D19/('(Other Computations)'!D191+'(Other Computations)'!D204))</f>
        <v>0</v>
      </c>
      <c r="E2008" s="76">
        <f>IF('(Other Computations)'!E191=0,0,Inputs!G246*Inputs!G139*Inputs!D55*Inputs!D14*'GM Alloc Factors'!E19/('(Other Computations)'!E191+'(Other Computations)'!E204))</f>
        <v>0</v>
      </c>
      <c r="F2008" s="43">
        <f t="shared" si="364"/>
        <v>0</v>
      </c>
      <c r="G2008" s="76">
        <f>IF('(Other Computations)'!G191=0,0,Inputs!I246*Inputs!I139*Inputs!D55*Inputs!D14*'GM Alloc Factors'!G19/('(Other Computations)'!G191+'(Other Computations)'!G204))</f>
        <v>0</v>
      </c>
      <c r="H2008" s="76">
        <f>IF('(Other Computations)'!H191=0,0,Inputs!J246*Inputs!J139*Inputs!D55*Inputs!D14*'GM Alloc Factors'!H19/('(Other Computations)'!H191+'(Other Computations)'!H204))</f>
        <v>0</v>
      </c>
      <c r="I2008" s="76">
        <f>IF('(Other Computations)'!I191=0,0,Inputs!K246*Inputs!K139*Inputs!D55*Inputs!D14*'GM Alloc Factors'!I19/('(Other Computations)'!I191+'(Other Computations)'!I204))</f>
        <v>0</v>
      </c>
      <c r="J2008" s="76">
        <f>IF('(Other Computations)'!J191=0,0,Inputs!L246*Inputs!L139*Inputs!D55*Inputs!D14*'GM Alloc Factors'!J19/('(Other Computations)'!J191+'(Other Computations)'!J204))</f>
        <v>0</v>
      </c>
      <c r="K2008" s="43">
        <f t="shared" si="365"/>
        <v>0</v>
      </c>
    </row>
    <row r="2009" spans="1:11" ht="12.75" customHeight="1">
      <c r="A2009" s="61" t="str">
        <f>"         "&amp;Labels!B75</f>
        <v xml:space="preserve">         Customer 7</v>
      </c>
      <c r="B2009" s="76">
        <f>IF('(Other Computations)'!B192=0,0,Inputs!D247*Inputs!D140*Inputs!D56*Inputs!D14*'GM Alloc Factors'!B19/('(Other Computations)'!B192+'(Other Computations)'!B205))</f>
        <v>0</v>
      </c>
      <c r="C2009" s="76">
        <f>IF('(Other Computations)'!C192=0,0,Inputs!E247*Inputs!E140*Inputs!D56*Inputs!D14*'GM Alloc Factors'!C19/('(Other Computations)'!C192+'(Other Computations)'!C205))</f>
        <v>0</v>
      </c>
      <c r="D2009" s="76">
        <f>IF('(Other Computations)'!D192=0,0,Inputs!F247*Inputs!F140*Inputs!D56*Inputs!D14*'GM Alloc Factors'!D19/('(Other Computations)'!D192+'(Other Computations)'!D205))</f>
        <v>0</v>
      </c>
      <c r="E2009" s="76">
        <f>IF('(Other Computations)'!E192=0,0,Inputs!G247*Inputs!G140*Inputs!D56*Inputs!D14*'GM Alloc Factors'!E19/('(Other Computations)'!E192+'(Other Computations)'!E205))</f>
        <v>0</v>
      </c>
      <c r="F2009" s="43">
        <f t="shared" si="364"/>
        <v>0</v>
      </c>
      <c r="G2009" s="76">
        <f>IF('(Other Computations)'!G192=0,0,Inputs!I247*Inputs!I140*Inputs!D56*Inputs!D14*'GM Alloc Factors'!G19/('(Other Computations)'!G192+'(Other Computations)'!G205))</f>
        <v>0</v>
      </c>
      <c r="H2009" s="76">
        <f>IF('(Other Computations)'!H192=0,0,Inputs!J247*Inputs!J140*Inputs!D56*Inputs!D14*'GM Alloc Factors'!H19/('(Other Computations)'!H192+'(Other Computations)'!H205))</f>
        <v>0</v>
      </c>
      <c r="I2009" s="76">
        <f>IF('(Other Computations)'!I192=0,0,Inputs!K247*Inputs!K140*Inputs!D56*Inputs!D14*'GM Alloc Factors'!I19/('(Other Computations)'!I192+'(Other Computations)'!I205))</f>
        <v>0</v>
      </c>
      <c r="J2009" s="76">
        <f>IF('(Other Computations)'!J192=0,0,Inputs!L247*Inputs!L140*Inputs!D56*Inputs!D14*'GM Alloc Factors'!J19/('(Other Computations)'!J192+'(Other Computations)'!J205))</f>
        <v>0</v>
      </c>
      <c r="K2009" s="43">
        <f t="shared" si="365"/>
        <v>0</v>
      </c>
    </row>
    <row r="2010" spans="1:11" ht="12.75" customHeight="1">
      <c r="A2010" s="61" t="str">
        <f>"         "&amp;Labels!B76</f>
        <v xml:space="preserve">         Customer 8</v>
      </c>
      <c r="B2010" s="76">
        <f>IF('(Other Computations)'!B193=0,0,Inputs!D248*Inputs!D141*Inputs!D57*Inputs!D14*'GM Alloc Factors'!B19/('(Other Computations)'!B193+'(Other Computations)'!B206))</f>
        <v>0</v>
      </c>
      <c r="C2010" s="76">
        <f>IF('(Other Computations)'!C193=0,0,Inputs!E248*Inputs!E141*Inputs!D57*Inputs!D14*'GM Alloc Factors'!C19/('(Other Computations)'!C193+'(Other Computations)'!C206))</f>
        <v>0</v>
      </c>
      <c r="D2010" s="76">
        <f>IF('(Other Computations)'!D193=0,0,Inputs!F248*Inputs!F141*Inputs!D57*Inputs!D14*'GM Alloc Factors'!D19/('(Other Computations)'!D193+'(Other Computations)'!D206))</f>
        <v>0</v>
      </c>
      <c r="E2010" s="76">
        <f>IF('(Other Computations)'!E193=0,0,Inputs!G248*Inputs!G141*Inputs!D57*Inputs!D14*'GM Alloc Factors'!E19/('(Other Computations)'!E193+'(Other Computations)'!E206))</f>
        <v>0</v>
      </c>
      <c r="F2010" s="43">
        <f t="shared" si="364"/>
        <v>0</v>
      </c>
      <c r="G2010" s="76">
        <f>IF('(Other Computations)'!G193=0,0,Inputs!I248*Inputs!I141*Inputs!D57*Inputs!D14*'GM Alloc Factors'!G19/('(Other Computations)'!G193+'(Other Computations)'!G206))</f>
        <v>0</v>
      </c>
      <c r="H2010" s="76">
        <f>IF('(Other Computations)'!H193=0,0,Inputs!J248*Inputs!J141*Inputs!D57*Inputs!D14*'GM Alloc Factors'!H19/('(Other Computations)'!H193+'(Other Computations)'!H206))</f>
        <v>0</v>
      </c>
      <c r="I2010" s="76">
        <f>IF('(Other Computations)'!I193=0,0,Inputs!K248*Inputs!K141*Inputs!D57*Inputs!D14*'GM Alloc Factors'!I19/('(Other Computations)'!I193+'(Other Computations)'!I206))</f>
        <v>0</v>
      </c>
      <c r="J2010" s="76">
        <f>IF('(Other Computations)'!J193=0,0,Inputs!L248*Inputs!L141*Inputs!D57*Inputs!D14*'GM Alloc Factors'!J19/('(Other Computations)'!J193+'(Other Computations)'!J206))</f>
        <v>0</v>
      </c>
      <c r="K2010" s="43">
        <f t="shared" si="365"/>
        <v>0</v>
      </c>
    </row>
    <row r="2011" spans="1:11" ht="12.75" customHeight="1">
      <c r="A2011" s="61" t="str">
        <f>"         "&amp;Labels!B77</f>
        <v xml:space="preserve">         Customer 9</v>
      </c>
      <c r="B2011" s="76">
        <f>IF('(Other Computations)'!B194=0,0,Inputs!D249*Inputs!D142*Inputs!D58*Inputs!D14*'GM Alloc Factors'!B19/('(Other Computations)'!B194+'(Other Computations)'!B207))</f>
        <v>0</v>
      </c>
      <c r="C2011" s="76">
        <f>IF('(Other Computations)'!C194=0,0,Inputs!E249*Inputs!E142*Inputs!D58*Inputs!D14*'GM Alloc Factors'!C19/('(Other Computations)'!C194+'(Other Computations)'!C207))</f>
        <v>0</v>
      </c>
      <c r="D2011" s="76">
        <f>IF('(Other Computations)'!D194=0,0,Inputs!F249*Inputs!F142*Inputs!D58*Inputs!D14*'GM Alloc Factors'!D19/('(Other Computations)'!D194+'(Other Computations)'!D207))</f>
        <v>0</v>
      </c>
      <c r="E2011" s="76">
        <f>IF('(Other Computations)'!E194=0,0,Inputs!G249*Inputs!G142*Inputs!D58*Inputs!D14*'GM Alloc Factors'!E19/('(Other Computations)'!E194+'(Other Computations)'!E207))</f>
        <v>0</v>
      </c>
      <c r="F2011" s="43">
        <f t="shared" si="364"/>
        <v>0</v>
      </c>
      <c r="G2011" s="76">
        <f>IF('(Other Computations)'!G194=0,0,Inputs!I249*Inputs!I142*Inputs!D58*Inputs!D14*'GM Alloc Factors'!G19/('(Other Computations)'!G194+'(Other Computations)'!G207))</f>
        <v>0</v>
      </c>
      <c r="H2011" s="76">
        <f>IF('(Other Computations)'!H194=0,0,Inputs!J249*Inputs!J142*Inputs!D58*Inputs!D14*'GM Alloc Factors'!H19/('(Other Computations)'!H194+'(Other Computations)'!H207))</f>
        <v>0</v>
      </c>
      <c r="I2011" s="76">
        <f>IF('(Other Computations)'!I194=0,0,Inputs!K249*Inputs!K142*Inputs!D58*Inputs!D14*'GM Alloc Factors'!I19/('(Other Computations)'!I194+'(Other Computations)'!I207))</f>
        <v>0</v>
      </c>
      <c r="J2011" s="76">
        <f>IF('(Other Computations)'!J194=0,0,Inputs!L249*Inputs!L142*Inputs!D58*Inputs!D14*'GM Alloc Factors'!J19/('(Other Computations)'!J194+'(Other Computations)'!J207))</f>
        <v>0</v>
      </c>
      <c r="K2011" s="43">
        <f t="shared" si="365"/>
        <v>0</v>
      </c>
    </row>
    <row r="2012" spans="1:11" ht="12.75" customHeight="1">
      <c r="A2012" s="61" t="str">
        <f>"         "&amp;Labels!B78</f>
        <v xml:space="preserve">         Customer 10</v>
      </c>
      <c r="B2012" s="76">
        <f>IF('(Other Computations)'!B195=0,0,Inputs!D250*Inputs!D143*Inputs!D59*Inputs!D14*'GM Alloc Factors'!B19/('(Other Computations)'!B195+'(Other Computations)'!B208))</f>
        <v>0</v>
      </c>
      <c r="C2012" s="76">
        <f>IF('(Other Computations)'!C195=0,0,Inputs!E250*Inputs!E143*Inputs!D59*Inputs!D14*'GM Alloc Factors'!C19/('(Other Computations)'!C195+'(Other Computations)'!C208))</f>
        <v>0</v>
      </c>
      <c r="D2012" s="76">
        <f>IF('(Other Computations)'!D195=0,0,Inputs!F250*Inputs!F143*Inputs!D59*Inputs!D14*'GM Alloc Factors'!D19/('(Other Computations)'!D195+'(Other Computations)'!D208))</f>
        <v>0</v>
      </c>
      <c r="E2012" s="76">
        <f>IF('(Other Computations)'!E195=0,0,Inputs!G250*Inputs!G143*Inputs!D59*Inputs!D14*'GM Alloc Factors'!E19/('(Other Computations)'!E195+'(Other Computations)'!E208))</f>
        <v>0</v>
      </c>
      <c r="F2012" s="43">
        <f t="shared" si="364"/>
        <v>0</v>
      </c>
      <c r="G2012" s="76">
        <f>IF('(Other Computations)'!G195=0,0,Inputs!I250*Inputs!I143*Inputs!D59*Inputs!D14*'GM Alloc Factors'!G19/('(Other Computations)'!G195+'(Other Computations)'!G208))</f>
        <v>0</v>
      </c>
      <c r="H2012" s="76">
        <f>IF('(Other Computations)'!H195=0,0,Inputs!J250*Inputs!J143*Inputs!D59*Inputs!D14*'GM Alloc Factors'!H19/('(Other Computations)'!H195+'(Other Computations)'!H208))</f>
        <v>0</v>
      </c>
      <c r="I2012" s="76">
        <f>IF('(Other Computations)'!I195=0,0,Inputs!K250*Inputs!K143*Inputs!D59*Inputs!D14*'GM Alloc Factors'!I19/('(Other Computations)'!I195+'(Other Computations)'!I208))</f>
        <v>0</v>
      </c>
      <c r="J2012" s="76">
        <f>IF('(Other Computations)'!J195=0,0,Inputs!L250*Inputs!L143*Inputs!D59*Inputs!D14*'GM Alloc Factors'!J19/('(Other Computations)'!J195+'(Other Computations)'!J208))</f>
        <v>0</v>
      </c>
      <c r="K2012" s="43">
        <f t="shared" si="365"/>
        <v>0</v>
      </c>
    </row>
    <row r="2013" spans="1:11" ht="12.75" customHeight="1">
      <c r="A2013" s="61" t="str">
        <f>"         "&amp;Labels!C68</f>
        <v xml:space="preserve">         Total</v>
      </c>
      <c r="B2013" s="84">
        <f>SUM(B2003:B2012)</f>
        <v>0</v>
      </c>
      <c r="C2013" s="84">
        <f>SUM(C2003:C2012)</f>
        <v>0</v>
      </c>
      <c r="D2013" s="84">
        <f>SUM(D2003:D2012)</f>
        <v>0</v>
      </c>
      <c r="E2013" s="84">
        <f>SUM(E2003:E2012)</f>
        <v>0</v>
      </c>
      <c r="F2013" s="43">
        <f t="shared" si="364"/>
        <v>0</v>
      </c>
      <c r="G2013" s="84">
        <f>SUM(G2003:G2012)</f>
        <v>0</v>
      </c>
      <c r="H2013" s="84">
        <f>SUM(H2003:H2012)</f>
        <v>0</v>
      </c>
      <c r="I2013" s="84">
        <f>SUM(I2003:I2012)</f>
        <v>0</v>
      </c>
      <c r="J2013" s="84">
        <f>SUM(J2003:J2012)</f>
        <v>0</v>
      </c>
      <c r="K2013" s="43">
        <f t="shared" si="365"/>
        <v>0</v>
      </c>
    </row>
    <row r="2014" spans="1:11" ht="12.75" customHeight="1">
      <c r="A2014" s="61" t="str">
        <f>"      "&amp;Labels!B86</f>
        <v xml:space="preserve">      Q 2</v>
      </c>
      <c r="B2014" s="84"/>
      <c r="C2014" s="84"/>
      <c r="D2014" s="84"/>
      <c r="E2014" s="84"/>
      <c r="F2014" s="43"/>
      <c r="G2014" s="84"/>
      <c r="H2014" s="84"/>
      <c r="I2014" s="84"/>
      <c r="J2014" s="84"/>
      <c r="K2014" s="43"/>
    </row>
    <row r="2015" spans="1:11" ht="12.75" customHeight="1">
      <c r="A2015" s="61" t="str">
        <f>"         "&amp;Labels!B69</f>
        <v xml:space="preserve">         Customer 1</v>
      </c>
      <c r="B2015" s="76">
        <f>IF('(Other Computations)'!B186=0,0,Inputs!D241*Inputs!D134*Inputs!E50*Inputs!D14*'GM Alloc Factors'!B20/('(Other Computations)'!B186+'(Other Computations)'!B199))</f>
        <v>0</v>
      </c>
      <c r="C2015" s="76">
        <f>IF('(Other Computations)'!C186=0,0,Inputs!E241*Inputs!E134*Inputs!E50*Inputs!D14*'GM Alloc Factors'!C20/('(Other Computations)'!C186+'(Other Computations)'!C199))</f>
        <v>0</v>
      </c>
      <c r="D2015" s="76">
        <f>IF('(Other Computations)'!D186=0,0,Inputs!F241*Inputs!F134*Inputs!E50*Inputs!D14*'GM Alloc Factors'!D20/('(Other Computations)'!D186+'(Other Computations)'!D199))</f>
        <v>0</v>
      </c>
      <c r="E2015" s="76">
        <f>IF('(Other Computations)'!E186=0,0,Inputs!G241*Inputs!G134*Inputs!E50*Inputs!D14*'GM Alloc Factors'!E20/('(Other Computations)'!E186+'(Other Computations)'!E199))</f>
        <v>0</v>
      </c>
      <c r="F2015" s="43">
        <f t="shared" ref="F2015:F2025" si="366">SUM(B2015:E2015)</f>
        <v>0</v>
      </c>
      <c r="G2015" s="76">
        <f>IF('(Other Computations)'!G186=0,0,Inputs!I241*Inputs!I134*Inputs!E50*Inputs!D14*'GM Alloc Factors'!G20/('(Other Computations)'!G186+'(Other Computations)'!G199))</f>
        <v>0</v>
      </c>
      <c r="H2015" s="76">
        <f>IF('(Other Computations)'!H186=0,0,Inputs!J241*Inputs!J134*Inputs!E50*Inputs!D14*'GM Alloc Factors'!H20/('(Other Computations)'!H186+'(Other Computations)'!H199))</f>
        <v>0</v>
      </c>
      <c r="I2015" s="76">
        <f>IF('(Other Computations)'!I186=0,0,Inputs!K241*Inputs!K134*Inputs!E50*Inputs!D14*'GM Alloc Factors'!I20/('(Other Computations)'!I186+'(Other Computations)'!I199))</f>
        <v>0</v>
      </c>
      <c r="J2015" s="76">
        <f>IF('(Other Computations)'!J186=0,0,Inputs!L241*Inputs!L134*Inputs!E50*Inputs!D14*'GM Alloc Factors'!J20/('(Other Computations)'!J186+'(Other Computations)'!J199))</f>
        <v>0</v>
      </c>
      <c r="K2015" s="43">
        <f t="shared" ref="K2015:K2025" si="367">SUM(G2015:J2015)</f>
        <v>0</v>
      </c>
    </row>
    <row r="2016" spans="1:11" ht="12.75" customHeight="1">
      <c r="A2016" s="61" t="str">
        <f>"         "&amp;Labels!B70</f>
        <v xml:space="preserve">         Customer 2</v>
      </c>
      <c r="B2016" s="76">
        <f>IF('(Other Computations)'!B187=0,0,Inputs!D242*Inputs!D135*Inputs!E51*Inputs!D14*'GM Alloc Factors'!B20/('(Other Computations)'!B187+'(Other Computations)'!B200))</f>
        <v>0</v>
      </c>
      <c r="C2016" s="76">
        <f>IF('(Other Computations)'!C187=0,0,Inputs!E242*Inputs!E135*Inputs!E51*Inputs!D14*'GM Alloc Factors'!C20/('(Other Computations)'!C187+'(Other Computations)'!C200))</f>
        <v>0</v>
      </c>
      <c r="D2016" s="76">
        <f>IF('(Other Computations)'!D187=0,0,Inputs!F242*Inputs!F135*Inputs!E51*Inputs!D14*'GM Alloc Factors'!D20/('(Other Computations)'!D187+'(Other Computations)'!D200))</f>
        <v>0</v>
      </c>
      <c r="E2016" s="76">
        <f>IF('(Other Computations)'!E187=0,0,Inputs!G242*Inputs!G135*Inputs!E51*Inputs!D14*'GM Alloc Factors'!E20/('(Other Computations)'!E187+'(Other Computations)'!E200))</f>
        <v>0</v>
      </c>
      <c r="F2016" s="43">
        <f t="shared" si="366"/>
        <v>0</v>
      </c>
      <c r="G2016" s="76">
        <f>IF('(Other Computations)'!G187=0,0,Inputs!I242*Inputs!I135*Inputs!E51*Inputs!D14*'GM Alloc Factors'!G20/('(Other Computations)'!G187+'(Other Computations)'!G200))</f>
        <v>0</v>
      </c>
      <c r="H2016" s="76">
        <f>IF('(Other Computations)'!H187=0,0,Inputs!J242*Inputs!J135*Inputs!E51*Inputs!D14*'GM Alloc Factors'!H20/('(Other Computations)'!H187+'(Other Computations)'!H200))</f>
        <v>0</v>
      </c>
      <c r="I2016" s="76">
        <f>IF('(Other Computations)'!I187=0,0,Inputs!K242*Inputs!K135*Inputs!E51*Inputs!D14*'GM Alloc Factors'!I20/('(Other Computations)'!I187+'(Other Computations)'!I200))</f>
        <v>0</v>
      </c>
      <c r="J2016" s="76">
        <f>IF('(Other Computations)'!J187=0,0,Inputs!L242*Inputs!L135*Inputs!E51*Inputs!D14*'GM Alloc Factors'!J20/('(Other Computations)'!J187+'(Other Computations)'!J200))</f>
        <v>0</v>
      </c>
      <c r="K2016" s="43">
        <f t="shared" si="367"/>
        <v>0</v>
      </c>
    </row>
    <row r="2017" spans="1:11" ht="12.75" customHeight="1">
      <c r="A2017" s="61" t="str">
        <f>"         "&amp;Labels!B71</f>
        <v xml:space="preserve">         Customer 3</v>
      </c>
      <c r="B2017" s="76">
        <f>IF('(Other Computations)'!B188=0,0,Inputs!D243*Inputs!D136*Inputs!E52*Inputs!D14*'GM Alloc Factors'!B20/('(Other Computations)'!B188+'(Other Computations)'!B201))</f>
        <v>0</v>
      </c>
      <c r="C2017" s="76">
        <f>IF('(Other Computations)'!C188=0,0,Inputs!E243*Inputs!E136*Inputs!E52*Inputs!D14*'GM Alloc Factors'!C20/('(Other Computations)'!C188+'(Other Computations)'!C201))</f>
        <v>0</v>
      </c>
      <c r="D2017" s="76">
        <f>IF('(Other Computations)'!D188=0,0,Inputs!F243*Inputs!F136*Inputs!E52*Inputs!D14*'GM Alloc Factors'!D20/('(Other Computations)'!D188+'(Other Computations)'!D201))</f>
        <v>0</v>
      </c>
      <c r="E2017" s="76">
        <f>IF('(Other Computations)'!E188=0,0,Inputs!G243*Inputs!G136*Inputs!E52*Inputs!D14*'GM Alloc Factors'!E20/('(Other Computations)'!E188+'(Other Computations)'!E201))</f>
        <v>0</v>
      </c>
      <c r="F2017" s="43">
        <f t="shared" si="366"/>
        <v>0</v>
      </c>
      <c r="G2017" s="76">
        <f>IF('(Other Computations)'!G188=0,0,Inputs!I243*Inputs!I136*Inputs!E52*Inputs!D14*'GM Alloc Factors'!G20/('(Other Computations)'!G188+'(Other Computations)'!G201))</f>
        <v>0</v>
      </c>
      <c r="H2017" s="76">
        <f>IF('(Other Computations)'!H188=0,0,Inputs!J243*Inputs!J136*Inputs!E52*Inputs!D14*'GM Alloc Factors'!H20/('(Other Computations)'!H188+'(Other Computations)'!H201))</f>
        <v>0</v>
      </c>
      <c r="I2017" s="76">
        <f>IF('(Other Computations)'!I188=0,0,Inputs!K243*Inputs!K136*Inputs!E52*Inputs!D14*'GM Alloc Factors'!I20/('(Other Computations)'!I188+'(Other Computations)'!I201))</f>
        <v>0</v>
      </c>
      <c r="J2017" s="76">
        <f>IF('(Other Computations)'!J188=0,0,Inputs!L243*Inputs!L136*Inputs!E52*Inputs!D14*'GM Alloc Factors'!J20/('(Other Computations)'!J188+'(Other Computations)'!J201))</f>
        <v>0</v>
      </c>
      <c r="K2017" s="43">
        <f t="shared" si="367"/>
        <v>0</v>
      </c>
    </row>
    <row r="2018" spans="1:11" ht="12.75" customHeight="1">
      <c r="A2018" s="61" t="str">
        <f>"         "&amp;Labels!B72</f>
        <v xml:space="preserve">         Customer 4</v>
      </c>
      <c r="B2018" s="76">
        <f>IF('(Other Computations)'!B189=0,0,Inputs!D244*Inputs!D137*Inputs!E53*Inputs!D14*'GM Alloc Factors'!B20/('(Other Computations)'!B189+'(Other Computations)'!B202))</f>
        <v>0</v>
      </c>
      <c r="C2018" s="76">
        <f>IF('(Other Computations)'!C189=0,0,Inputs!E244*Inputs!E137*Inputs!E53*Inputs!D14*'GM Alloc Factors'!C20/('(Other Computations)'!C189+'(Other Computations)'!C202))</f>
        <v>0</v>
      </c>
      <c r="D2018" s="76">
        <f>IF('(Other Computations)'!D189=0,0,Inputs!F244*Inputs!F137*Inputs!E53*Inputs!D14*'GM Alloc Factors'!D20/('(Other Computations)'!D189+'(Other Computations)'!D202))</f>
        <v>0</v>
      </c>
      <c r="E2018" s="76">
        <f>IF('(Other Computations)'!E189=0,0,Inputs!G244*Inputs!G137*Inputs!E53*Inputs!D14*'GM Alloc Factors'!E20/('(Other Computations)'!E189+'(Other Computations)'!E202))</f>
        <v>0</v>
      </c>
      <c r="F2018" s="43">
        <f t="shared" si="366"/>
        <v>0</v>
      </c>
      <c r="G2018" s="76">
        <f>IF('(Other Computations)'!G189=0,0,Inputs!I244*Inputs!I137*Inputs!E53*Inputs!D14*'GM Alloc Factors'!G20/('(Other Computations)'!G189+'(Other Computations)'!G202))</f>
        <v>0</v>
      </c>
      <c r="H2018" s="76">
        <f>IF('(Other Computations)'!H189=0,0,Inputs!J244*Inputs!J137*Inputs!E53*Inputs!D14*'GM Alloc Factors'!H20/('(Other Computations)'!H189+'(Other Computations)'!H202))</f>
        <v>0</v>
      </c>
      <c r="I2018" s="76">
        <f>IF('(Other Computations)'!I189=0,0,Inputs!K244*Inputs!K137*Inputs!E53*Inputs!D14*'GM Alloc Factors'!I20/('(Other Computations)'!I189+'(Other Computations)'!I202))</f>
        <v>0</v>
      </c>
      <c r="J2018" s="76">
        <f>IF('(Other Computations)'!J189=0,0,Inputs!L244*Inputs!L137*Inputs!E53*Inputs!D14*'GM Alloc Factors'!J20/('(Other Computations)'!J189+'(Other Computations)'!J202))</f>
        <v>0</v>
      </c>
      <c r="K2018" s="43">
        <f t="shared" si="367"/>
        <v>0</v>
      </c>
    </row>
    <row r="2019" spans="1:11" ht="12.75" customHeight="1">
      <c r="A2019" s="61" t="str">
        <f>"         "&amp;Labels!B73</f>
        <v xml:space="preserve">         Customer 5</v>
      </c>
      <c r="B2019" s="76">
        <f>IF('(Other Computations)'!B190=0,0,Inputs!D245*Inputs!D138*Inputs!E54*Inputs!D14*'GM Alloc Factors'!B20/('(Other Computations)'!B190+'(Other Computations)'!B203))</f>
        <v>0</v>
      </c>
      <c r="C2019" s="76">
        <f>IF('(Other Computations)'!C190=0,0,Inputs!E245*Inputs!E138*Inputs!E54*Inputs!D14*'GM Alloc Factors'!C20/('(Other Computations)'!C190+'(Other Computations)'!C203))</f>
        <v>0</v>
      </c>
      <c r="D2019" s="76">
        <f>IF('(Other Computations)'!D190=0,0,Inputs!F245*Inputs!F138*Inputs!E54*Inputs!D14*'GM Alloc Factors'!D20/('(Other Computations)'!D190+'(Other Computations)'!D203))</f>
        <v>0</v>
      </c>
      <c r="E2019" s="76">
        <f>IF('(Other Computations)'!E190=0,0,Inputs!G245*Inputs!G138*Inputs!E54*Inputs!D14*'GM Alloc Factors'!E20/('(Other Computations)'!E190+'(Other Computations)'!E203))</f>
        <v>0</v>
      </c>
      <c r="F2019" s="43">
        <f t="shared" si="366"/>
        <v>0</v>
      </c>
      <c r="G2019" s="76">
        <f>IF('(Other Computations)'!G190=0,0,Inputs!I245*Inputs!I138*Inputs!E54*Inputs!D14*'GM Alloc Factors'!G20/('(Other Computations)'!G190+'(Other Computations)'!G203))</f>
        <v>0</v>
      </c>
      <c r="H2019" s="76">
        <f>IF('(Other Computations)'!H190=0,0,Inputs!J245*Inputs!J138*Inputs!E54*Inputs!D14*'GM Alloc Factors'!H20/('(Other Computations)'!H190+'(Other Computations)'!H203))</f>
        <v>0</v>
      </c>
      <c r="I2019" s="76">
        <f>IF('(Other Computations)'!I190=0,0,Inputs!K245*Inputs!K138*Inputs!E54*Inputs!D14*'GM Alloc Factors'!I20/('(Other Computations)'!I190+'(Other Computations)'!I203))</f>
        <v>0</v>
      </c>
      <c r="J2019" s="76">
        <f>IF('(Other Computations)'!J190=0,0,Inputs!L245*Inputs!L138*Inputs!E54*Inputs!D14*'GM Alloc Factors'!J20/('(Other Computations)'!J190+'(Other Computations)'!J203))</f>
        <v>0</v>
      </c>
      <c r="K2019" s="43">
        <f t="shared" si="367"/>
        <v>0</v>
      </c>
    </row>
    <row r="2020" spans="1:11" ht="12.75" customHeight="1">
      <c r="A2020" s="61" t="str">
        <f>"         "&amp;Labels!B74</f>
        <v xml:space="preserve">         Customer 6</v>
      </c>
      <c r="B2020" s="76">
        <f>IF('(Other Computations)'!B191=0,0,Inputs!D246*Inputs!D139*Inputs!E55*Inputs!D14*'GM Alloc Factors'!B20/('(Other Computations)'!B191+'(Other Computations)'!B204))</f>
        <v>0</v>
      </c>
      <c r="C2020" s="76">
        <f>IF('(Other Computations)'!C191=0,0,Inputs!E246*Inputs!E139*Inputs!E55*Inputs!D14*'GM Alloc Factors'!C20/('(Other Computations)'!C191+'(Other Computations)'!C204))</f>
        <v>0</v>
      </c>
      <c r="D2020" s="76">
        <f>IF('(Other Computations)'!D191=0,0,Inputs!F246*Inputs!F139*Inputs!E55*Inputs!D14*'GM Alloc Factors'!D20/('(Other Computations)'!D191+'(Other Computations)'!D204))</f>
        <v>0</v>
      </c>
      <c r="E2020" s="76">
        <f>IF('(Other Computations)'!E191=0,0,Inputs!G246*Inputs!G139*Inputs!E55*Inputs!D14*'GM Alloc Factors'!E20/('(Other Computations)'!E191+'(Other Computations)'!E204))</f>
        <v>0</v>
      </c>
      <c r="F2020" s="43">
        <f t="shared" si="366"/>
        <v>0</v>
      </c>
      <c r="G2020" s="76">
        <f>IF('(Other Computations)'!G191=0,0,Inputs!I246*Inputs!I139*Inputs!E55*Inputs!D14*'GM Alloc Factors'!G20/('(Other Computations)'!G191+'(Other Computations)'!G204))</f>
        <v>0</v>
      </c>
      <c r="H2020" s="76">
        <f>IF('(Other Computations)'!H191=0,0,Inputs!J246*Inputs!J139*Inputs!E55*Inputs!D14*'GM Alloc Factors'!H20/('(Other Computations)'!H191+'(Other Computations)'!H204))</f>
        <v>0</v>
      </c>
      <c r="I2020" s="76">
        <f>IF('(Other Computations)'!I191=0,0,Inputs!K246*Inputs!K139*Inputs!E55*Inputs!D14*'GM Alloc Factors'!I20/('(Other Computations)'!I191+'(Other Computations)'!I204))</f>
        <v>0</v>
      </c>
      <c r="J2020" s="76">
        <f>IF('(Other Computations)'!J191=0,0,Inputs!L246*Inputs!L139*Inputs!E55*Inputs!D14*'GM Alloc Factors'!J20/('(Other Computations)'!J191+'(Other Computations)'!J204))</f>
        <v>0</v>
      </c>
      <c r="K2020" s="43">
        <f t="shared" si="367"/>
        <v>0</v>
      </c>
    </row>
    <row r="2021" spans="1:11" ht="12.75" customHeight="1">
      <c r="A2021" s="61" t="str">
        <f>"         "&amp;Labels!B75</f>
        <v xml:space="preserve">         Customer 7</v>
      </c>
      <c r="B2021" s="76">
        <f>IF('(Other Computations)'!B192=0,0,Inputs!D247*Inputs!D140*Inputs!E56*Inputs!D14*'GM Alloc Factors'!B20/('(Other Computations)'!B192+'(Other Computations)'!B205))</f>
        <v>0</v>
      </c>
      <c r="C2021" s="76">
        <f>IF('(Other Computations)'!C192=0,0,Inputs!E247*Inputs!E140*Inputs!E56*Inputs!D14*'GM Alloc Factors'!C20/('(Other Computations)'!C192+'(Other Computations)'!C205))</f>
        <v>0</v>
      </c>
      <c r="D2021" s="76">
        <f>IF('(Other Computations)'!D192=0,0,Inputs!F247*Inputs!F140*Inputs!E56*Inputs!D14*'GM Alloc Factors'!D20/('(Other Computations)'!D192+'(Other Computations)'!D205))</f>
        <v>0</v>
      </c>
      <c r="E2021" s="76">
        <f>IF('(Other Computations)'!E192=0,0,Inputs!G247*Inputs!G140*Inputs!E56*Inputs!D14*'GM Alloc Factors'!E20/('(Other Computations)'!E192+'(Other Computations)'!E205))</f>
        <v>0</v>
      </c>
      <c r="F2021" s="43">
        <f t="shared" si="366"/>
        <v>0</v>
      </c>
      <c r="G2021" s="76">
        <f>IF('(Other Computations)'!G192=0,0,Inputs!I247*Inputs!I140*Inputs!E56*Inputs!D14*'GM Alloc Factors'!G20/('(Other Computations)'!G192+'(Other Computations)'!G205))</f>
        <v>0</v>
      </c>
      <c r="H2021" s="76">
        <f>IF('(Other Computations)'!H192=0,0,Inputs!J247*Inputs!J140*Inputs!E56*Inputs!D14*'GM Alloc Factors'!H20/('(Other Computations)'!H192+'(Other Computations)'!H205))</f>
        <v>0</v>
      </c>
      <c r="I2021" s="76">
        <f>IF('(Other Computations)'!I192=0,0,Inputs!K247*Inputs!K140*Inputs!E56*Inputs!D14*'GM Alloc Factors'!I20/('(Other Computations)'!I192+'(Other Computations)'!I205))</f>
        <v>0</v>
      </c>
      <c r="J2021" s="76">
        <f>IF('(Other Computations)'!J192=0,0,Inputs!L247*Inputs!L140*Inputs!E56*Inputs!D14*'GM Alloc Factors'!J20/('(Other Computations)'!J192+'(Other Computations)'!J205))</f>
        <v>0</v>
      </c>
      <c r="K2021" s="43">
        <f t="shared" si="367"/>
        <v>0</v>
      </c>
    </row>
    <row r="2022" spans="1:11" ht="12.75" customHeight="1">
      <c r="A2022" s="61" t="str">
        <f>"         "&amp;Labels!B76</f>
        <v xml:space="preserve">         Customer 8</v>
      </c>
      <c r="B2022" s="76">
        <f>IF('(Other Computations)'!B193=0,0,Inputs!D248*Inputs!D141*Inputs!E57*Inputs!D14*'GM Alloc Factors'!B20/('(Other Computations)'!B193+'(Other Computations)'!B206))</f>
        <v>0</v>
      </c>
      <c r="C2022" s="76">
        <f>IF('(Other Computations)'!C193=0,0,Inputs!E248*Inputs!E141*Inputs!E57*Inputs!D14*'GM Alloc Factors'!C20/('(Other Computations)'!C193+'(Other Computations)'!C206))</f>
        <v>0</v>
      </c>
      <c r="D2022" s="76">
        <f>IF('(Other Computations)'!D193=0,0,Inputs!F248*Inputs!F141*Inputs!E57*Inputs!D14*'GM Alloc Factors'!D20/('(Other Computations)'!D193+'(Other Computations)'!D206))</f>
        <v>0</v>
      </c>
      <c r="E2022" s="76">
        <f>IF('(Other Computations)'!E193=0,0,Inputs!G248*Inputs!G141*Inputs!E57*Inputs!D14*'GM Alloc Factors'!E20/('(Other Computations)'!E193+'(Other Computations)'!E206))</f>
        <v>0</v>
      </c>
      <c r="F2022" s="43">
        <f t="shared" si="366"/>
        <v>0</v>
      </c>
      <c r="G2022" s="76">
        <f>IF('(Other Computations)'!G193=0,0,Inputs!I248*Inputs!I141*Inputs!E57*Inputs!D14*'GM Alloc Factors'!G20/('(Other Computations)'!G193+'(Other Computations)'!G206))</f>
        <v>0</v>
      </c>
      <c r="H2022" s="76">
        <f>IF('(Other Computations)'!H193=0,0,Inputs!J248*Inputs!J141*Inputs!E57*Inputs!D14*'GM Alloc Factors'!H20/('(Other Computations)'!H193+'(Other Computations)'!H206))</f>
        <v>0</v>
      </c>
      <c r="I2022" s="76">
        <f>IF('(Other Computations)'!I193=0,0,Inputs!K248*Inputs!K141*Inputs!E57*Inputs!D14*'GM Alloc Factors'!I20/('(Other Computations)'!I193+'(Other Computations)'!I206))</f>
        <v>0</v>
      </c>
      <c r="J2022" s="76">
        <f>IF('(Other Computations)'!J193=0,0,Inputs!L248*Inputs!L141*Inputs!E57*Inputs!D14*'GM Alloc Factors'!J20/('(Other Computations)'!J193+'(Other Computations)'!J206))</f>
        <v>0</v>
      </c>
      <c r="K2022" s="43">
        <f t="shared" si="367"/>
        <v>0</v>
      </c>
    </row>
    <row r="2023" spans="1:11" ht="12.75" customHeight="1">
      <c r="A2023" s="61" t="str">
        <f>"         "&amp;Labels!B77</f>
        <v xml:space="preserve">         Customer 9</v>
      </c>
      <c r="B2023" s="76">
        <f>IF('(Other Computations)'!B194=0,0,Inputs!D249*Inputs!D142*Inputs!E58*Inputs!D14*'GM Alloc Factors'!B20/('(Other Computations)'!B194+'(Other Computations)'!B207))</f>
        <v>0</v>
      </c>
      <c r="C2023" s="76">
        <f>IF('(Other Computations)'!C194=0,0,Inputs!E249*Inputs!E142*Inputs!E58*Inputs!D14*'GM Alloc Factors'!C20/('(Other Computations)'!C194+'(Other Computations)'!C207))</f>
        <v>0</v>
      </c>
      <c r="D2023" s="76">
        <f>IF('(Other Computations)'!D194=0,0,Inputs!F249*Inputs!F142*Inputs!E58*Inputs!D14*'GM Alloc Factors'!D20/('(Other Computations)'!D194+'(Other Computations)'!D207))</f>
        <v>0</v>
      </c>
      <c r="E2023" s="76">
        <f>IF('(Other Computations)'!E194=0,0,Inputs!G249*Inputs!G142*Inputs!E58*Inputs!D14*'GM Alloc Factors'!E20/('(Other Computations)'!E194+'(Other Computations)'!E207))</f>
        <v>0</v>
      </c>
      <c r="F2023" s="43">
        <f t="shared" si="366"/>
        <v>0</v>
      </c>
      <c r="G2023" s="76">
        <f>IF('(Other Computations)'!G194=0,0,Inputs!I249*Inputs!I142*Inputs!E58*Inputs!D14*'GM Alloc Factors'!G20/('(Other Computations)'!G194+'(Other Computations)'!G207))</f>
        <v>0</v>
      </c>
      <c r="H2023" s="76">
        <f>IF('(Other Computations)'!H194=0,0,Inputs!J249*Inputs!J142*Inputs!E58*Inputs!D14*'GM Alloc Factors'!H20/('(Other Computations)'!H194+'(Other Computations)'!H207))</f>
        <v>0</v>
      </c>
      <c r="I2023" s="76">
        <f>IF('(Other Computations)'!I194=0,0,Inputs!K249*Inputs!K142*Inputs!E58*Inputs!D14*'GM Alloc Factors'!I20/('(Other Computations)'!I194+'(Other Computations)'!I207))</f>
        <v>0</v>
      </c>
      <c r="J2023" s="76">
        <f>IF('(Other Computations)'!J194=0,0,Inputs!L249*Inputs!L142*Inputs!E58*Inputs!D14*'GM Alloc Factors'!J20/('(Other Computations)'!J194+'(Other Computations)'!J207))</f>
        <v>0</v>
      </c>
      <c r="K2023" s="43">
        <f t="shared" si="367"/>
        <v>0</v>
      </c>
    </row>
    <row r="2024" spans="1:11" ht="12.75" customHeight="1">
      <c r="A2024" s="61" t="str">
        <f>"         "&amp;Labels!B78</f>
        <v xml:space="preserve">         Customer 10</v>
      </c>
      <c r="B2024" s="76">
        <f>IF('(Other Computations)'!B195=0,0,Inputs!D250*Inputs!D143*Inputs!E59*Inputs!D14*'GM Alloc Factors'!B20/('(Other Computations)'!B195+'(Other Computations)'!B208))</f>
        <v>0</v>
      </c>
      <c r="C2024" s="76">
        <f>IF('(Other Computations)'!C195=0,0,Inputs!E250*Inputs!E143*Inputs!E59*Inputs!D14*'GM Alloc Factors'!C20/('(Other Computations)'!C195+'(Other Computations)'!C208))</f>
        <v>0</v>
      </c>
      <c r="D2024" s="76">
        <f>IF('(Other Computations)'!D195=0,0,Inputs!F250*Inputs!F143*Inputs!E59*Inputs!D14*'GM Alloc Factors'!D20/('(Other Computations)'!D195+'(Other Computations)'!D208))</f>
        <v>0</v>
      </c>
      <c r="E2024" s="76">
        <f>IF('(Other Computations)'!E195=0,0,Inputs!G250*Inputs!G143*Inputs!E59*Inputs!D14*'GM Alloc Factors'!E20/('(Other Computations)'!E195+'(Other Computations)'!E208))</f>
        <v>0</v>
      </c>
      <c r="F2024" s="43">
        <f t="shared" si="366"/>
        <v>0</v>
      </c>
      <c r="G2024" s="76">
        <f>IF('(Other Computations)'!G195=0,0,Inputs!I250*Inputs!I143*Inputs!E59*Inputs!D14*'GM Alloc Factors'!G20/('(Other Computations)'!G195+'(Other Computations)'!G208))</f>
        <v>0</v>
      </c>
      <c r="H2024" s="76">
        <f>IF('(Other Computations)'!H195=0,0,Inputs!J250*Inputs!J143*Inputs!E59*Inputs!D14*'GM Alloc Factors'!H20/('(Other Computations)'!H195+'(Other Computations)'!H208))</f>
        <v>0</v>
      </c>
      <c r="I2024" s="76">
        <f>IF('(Other Computations)'!I195=0,0,Inputs!K250*Inputs!K143*Inputs!E59*Inputs!D14*'GM Alloc Factors'!I20/('(Other Computations)'!I195+'(Other Computations)'!I208))</f>
        <v>0</v>
      </c>
      <c r="J2024" s="76">
        <f>IF('(Other Computations)'!J195=0,0,Inputs!L250*Inputs!L143*Inputs!E59*Inputs!D14*'GM Alloc Factors'!J20/('(Other Computations)'!J195+'(Other Computations)'!J208))</f>
        <v>0</v>
      </c>
      <c r="K2024" s="43">
        <f t="shared" si="367"/>
        <v>0</v>
      </c>
    </row>
    <row r="2025" spans="1:11" ht="12.75" customHeight="1">
      <c r="A2025" s="61" t="str">
        <f>"         "&amp;Labels!C68</f>
        <v xml:space="preserve">         Total</v>
      </c>
      <c r="B2025" s="84">
        <f>SUM(B2015:B2024)</f>
        <v>0</v>
      </c>
      <c r="C2025" s="84">
        <f>SUM(C2015:C2024)</f>
        <v>0</v>
      </c>
      <c r="D2025" s="84">
        <f>SUM(D2015:D2024)</f>
        <v>0</v>
      </c>
      <c r="E2025" s="84">
        <f>SUM(E2015:E2024)</f>
        <v>0</v>
      </c>
      <c r="F2025" s="43">
        <f t="shared" si="366"/>
        <v>0</v>
      </c>
      <c r="G2025" s="84">
        <f>SUM(G2015:G2024)</f>
        <v>0</v>
      </c>
      <c r="H2025" s="84">
        <f>SUM(H2015:H2024)</f>
        <v>0</v>
      </c>
      <c r="I2025" s="84">
        <f>SUM(I2015:I2024)</f>
        <v>0</v>
      </c>
      <c r="J2025" s="84">
        <f>SUM(J2015:J2024)</f>
        <v>0</v>
      </c>
      <c r="K2025" s="43">
        <f t="shared" si="367"/>
        <v>0</v>
      </c>
    </row>
    <row r="2026" spans="1:11" ht="12.75" customHeight="1">
      <c r="A2026" s="61" t="str">
        <f>"      "&amp;Labels!B87</f>
        <v xml:space="preserve">      Q 3</v>
      </c>
      <c r="B2026" s="84"/>
      <c r="C2026" s="84"/>
      <c r="D2026" s="84"/>
      <c r="E2026" s="84"/>
      <c r="F2026" s="43"/>
      <c r="G2026" s="84"/>
      <c r="H2026" s="84"/>
      <c r="I2026" s="84"/>
      <c r="J2026" s="84"/>
      <c r="K2026" s="43"/>
    </row>
    <row r="2027" spans="1:11" ht="12.75" customHeight="1">
      <c r="A2027" s="61" t="str">
        <f>"         "&amp;Labels!B69</f>
        <v xml:space="preserve">         Customer 1</v>
      </c>
      <c r="B2027" s="76">
        <f>IF('(Other Computations)'!B186=0,0,Inputs!D241*Inputs!D134*Inputs!F50*Inputs!D14*'GM Alloc Factors'!B21/('(Other Computations)'!B186+'(Other Computations)'!B199))</f>
        <v>0</v>
      </c>
      <c r="C2027" s="76">
        <f>IF('(Other Computations)'!C186=0,0,Inputs!E241*Inputs!E134*Inputs!F50*Inputs!D14*'GM Alloc Factors'!C21/('(Other Computations)'!C186+'(Other Computations)'!C199))</f>
        <v>0</v>
      </c>
      <c r="D2027" s="76">
        <f>IF('(Other Computations)'!D186=0,0,Inputs!F241*Inputs!F134*Inputs!F50*Inputs!D14*'GM Alloc Factors'!D21/('(Other Computations)'!D186+'(Other Computations)'!D199))</f>
        <v>0</v>
      </c>
      <c r="E2027" s="76">
        <f>IF('(Other Computations)'!E186=0,0,Inputs!G241*Inputs!G134*Inputs!F50*Inputs!D14*'GM Alloc Factors'!E21/('(Other Computations)'!E186+'(Other Computations)'!E199))</f>
        <v>0</v>
      </c>
      <c r="F2027" s="43">
        <f t="shared" ref="F2027:F2037" si="368">SUM(B2027:E2027)</f>
        <v>0</v>
      </c>
      <c r="G2027" s="76">
        <f>IF('(Other Computations)'!G186=0,0,Inputs!I241*Inputs!I134*Inputs!F50*Inputs!D14*'GM Alloc Factors'!G21/('(Other Computations)'!G186+'(Other Computations)'!G199))</f>
        <v>0</v>
      </c>
      <c r="H2027" s="76">
        <f>IF('(Other Computations)'!H186=0,0,Inputs!J241*Inputs!J134*Inputs!F50*Inputs!D14*'GM Alloc Factors'!H21/('(Other Computations)'!H186+'(Other Computations)'!H199))</f>
        <v>0</v>
      </c>
      <c r="I2027" s="76">
        <f>IF('(Other Computations)'!I186=0,0,Inputs!K241*Inputs!K134*Inputs!F50*Inputs!D14*'GM Alloc Factors'!I21/('(Other Computations)'!I186+'(Other Computations)'!I199))</f>
        <v>0</v>
      </c>
      <c r="J2027" s="76">
        <f>IF('(Other Computations)'!J186=0,0,Inputs!L241*Inputs!L134*Inputs!F50*Inputs!D14*'GM Alloc Factors'!J21/('(Other Computations)'!J186+'(Other Computations)'!J199))</f>
        <v>0</v>
      </c>
      <c r="K2027" s="43">
        <f t="shared" ref="K2027:K2037" si="369">SUM(G2027:J2027)</f>
        <v>0</v>
      </c>
    </row>
    <row r="2028" spans="1:11" ht="12.75" customHeight="1">
      <c r="A2028" s="61" t="str">
        <f>"         "&amp;Labels!B70</f>
        <v xml:space="preserve">         Customer 2</v>
      </c>
      <c r="B2028" s="76">
        <f>IF('(Other Computations)'!B187=0,0,Inputs!D242*Inputs!D135*Inputs!F51*Inputs!D14*'GM Alloc Factors'!B21/('(Other Computations)'!B187+'(Other Computations)'!B200))</f>
        <v>0</v>
      </c>
      <c r="C2028" s="76">
        <f>IF('(Other Computations)'!C187=0,0,Inputs!E242*Inputs!E135*Inputs!F51*Inputs!D14*'GM Alloc Factors'!C21/('(Other Computations)'!C187+'(Other Computations)'!C200))</f>
        <v>0</v>
      </c>
      <c r="D2028" s="76">
        <f>IF('(Other Computations)'!D187=0,0,Inputs!F242*Inputs!F135*Inputs!F51*Inputs!D14*'GM Alloc Factors'!D21/('(Other Computations)'!D187+'(Other Computations)'!D200))</f>
        <v>0</v>
      </c>
      <c r="E2028" s="76">
        <f>IF('(Other Computations)'!E187=0,0,Inputs!G242*Inputs!G135*Inputs!F51*Inputs!D14*'GM Alloc Factors'!E21/('(Other Computations)'!E187+'(Other Computations)'!E200))</f>
        <v>0</v>
      </c>
      <c r="F2028" s="43">
        <f t="shared" si="368"/>
        <v>0</v>
      </c>
      <c r="G2028" s="76">
        <f>IF('(Other Computations)'!G187=0,0,Inputs!I242*Inputs!I135*Inputs!F51*Inputs!D14*'GM Alloc Factors'!G21/('(Other Computations)'!G187+'(Other Computations)'!G200))</f>
        <v>0</v>
      </c>
      <c r="H2028" s="76">
        <f>IF('(Other Computations)'!H187=0,0,Inputs!J242*Inputs!J135*Inputs!F51*Inputs!D14*'GM Alloc Factors'!H21/('(Other Computations)'!H187+'(Other Computations)'!H200))</f>
        <v>0</v>
      </c>
      <c r="I2028" s="76">
        <f>IF('(Other Computations)'!I187=0,0,Inputs!K242*Inputs!K135*Inputs!F51*Inputs!D14*'GM Alloc Factors'!I21/('(Other Computations)'!I187+'(Other Computations)'!I200))</f>
        <v>0</v>
      </c>
      <c r="J2028" s="76">
        <f>IF('(Other Computations)'!J187=0,0,Inputs!L242*Inputs!L135*Inputs!F51*Inputs!D14*'GM Alloc Factors'!J21/('(Other Computations)'!J187+'(Other Computations)'!J200))</f>
        <v>0</v>
      </c>
      <c r="K2028" s="43">
        <f t="shared" si="369"/>
        <v>0</v>
      </c>
    </row>
    <row r="2029" spans="1:11" ht="12.75" customHeight="1">
      <c r="A2029" s="61" t="str">
        <f>"         "&amp;Labels!B71</f>
        <v xml:space="preserve">         Customer 3</v>
      </c>
      <c r="B2029" s="76">
        <f>IF('(Other Computations)'!B188=0,0,Inputs!D243*Inputs!D136*Inputs!F52*Inputs!D14*'GM Alloc Factors'!B21/('(Other Computations)'!B188+'(Other Computations)'!B201))</f>
        <v>0</v>
      </c>
      <c r="C2029" s="76">
        <f>IF('(Other Computations)'!C188=0,0,Inputs!E243*Inputs!E136*Inputs!F52*Inputs!D14*'GM Alloc Factors'!C21/('(Other Computations)'!C188+'(Other Computations)'!C201))</f>
        <v>0</v>
      </c>
      <c r="D2029" s="76">
        <f>IF('(Other Computations)'!D188=0,0,Inputs!F243*Inputs!F136*Inputs!F52*Inputs!D14*'GM Alloc Factors'!D21/('(Other Computations)'!D188+'(Other Computations)'!D201))</f>
        <v>0</v>
      </c>
      <c r="E2029" s="76">
        <f>IF('(Other Computations)'!E188=0,0,Inputs!G243*Inputs!G136*Inputs!F52*Inputs!D14*'GM Alloc Factors'!E21/('(Other Computations)'!E188+'(Other Computations)'!E201))</f>
        <v>0</v>
      </c>
      <c r="F2029" s="43">
        <f t="shared" si="368"/>
        <v>0</v>
      </c>
      <c r="G2029" s="76">
        <f>IF('(Other Computations)'!G188=0,0,Inputs!I243*Inputs!I136*Inputs!F52*Inputs!D14*'GM Alloc Factors'!G21/('(Other Computations)'!G188+'(Other Computations)'!G201))</f>
        <v>0</v>
      </c>
      <c r="H2029" s="76">
        <f>IF('(Other Computations)'!H188=0,0,Inputs!J243*Inputs!J136*Inputs!F52*Inputs!D14*'GM Alloc Factors'!H21/('(Other Computations)'!H188+'(Other Computations)'!H201))</f>
        <v>0</v>
      </c>
      <c r="I2029" s="76">
        <f>IF('(Other Computations)'!I188=0,0,Inputs!K243*Inputs!K136*Inputs!F52*Inputs!D14*'GM Alloc Factors'!I21/('(Other Computations)'!I188+'(Other Computations)'!I201))</f>
        <v>0</v>
      </c>
      <c r="J2029" s="76">
        <f>IF('(Other Computations)'!J188=0,0,Inputs!L243*Inputs!L136*Inputs!F52*Inputs!D14*'GM Alloc Factors'!J21/('(Other Computations)'!J188+'(Other Computations)'!J201))</f>
        <v>0</v>
      </c>
      <c r="K2029" s="43">
        <f t="shared" si="369"/>
        <v>0</v>
      </c>
    </row>
    <row r="2030" spans="1:11" ht="12.75" customHeight="1">
      <c r="A2030" s="61" t="str">
        <f>"         "&amp;Labels!B72</f>
        <v xml:space="preserve">         Customer 4</v>
      </c>
      <c r="B2030" s="76">
        <f>IF('(Other Computations)'!B189=0,0,Inputs!D244*Inputs!D137*Inputs!F53*Inputs!D14*'GM Alloc Factors'!B21/('(Other Computations)'!B189+'(Other Computations)'!B202))</f>
        <v>0</v>
      </c>
      <c r="C2030" s="76">
        <f>IF('(Other Computations)'!C189=0,0,Inputs!E244*Inputs!E137*Inputs!F53*Inputs!D14*'GM Alloc Factors'!C21/('(Other Computations)'!C189+'(Other Computations)'!C202))</f>
        <v>0</v>
      </c>
      <c r="D2030" s="76">
        <f>IF('(Other Computations)'!D189=0,0,Inputs!F244*Inputs!F137*Inputs!F53*Inputs!D14*'GM Alloc Factors'!D21/('(Other Computations)'!D189+'(Other Computations)'!D202))</f>
        <v>0</v>
      </c>
      <c r="E2030" s="76">
        <f>IF('(Other Computations)'!E189=0,0,Inputs!G244*Inputs!G137*Inputs!F53*Inputs!D14*'GM Alloc Factors'!E21/('(Other Computations)'!E189+'(Other Computations)'!E202))</f>
        <v>0</v>
      </c>
      <c r="F2030" s="43">
        <f t="shared" si="368"/>
        <v>0</v>
      </c>
      <c r="G2030" s="76">
        <f>IF('(Other Computations)'!G189=0,0,Inputs!I244*Inputs!I137*Inputs!F53*Inputs!D14*'GM Alloc Factors'!G21/('(Other Computations)'!G189+'(Other Computations)'!G202))</f>
        <v>0</v>
      </c>
      <c r="H2030" s="76">
        <f>IF('(Other Computations)'!H189=0,0,Inputs!J244*Inputs!J137*Inputs!F53*Inputs!D14*'GM Alloc Factors'!H21/('(Other Computations)'!H189+'(Other Computations)'!H202))</f>
        <v>0</v>
      </c>
      <c r="I2030" s="76">
        <f>IF('(Other Computations)'!I189=0,0,Inputs!K244*Inputs!K137*Inputs!F53*Inputs!D14*'GM Alloc Factors'!I21/('(Other Computations)'!I189+'(Other Computations)'!I202))</f>
        <v>0</v>
      </c>
      <c r="J2030" s="76">
        <f>IF('(Other Computations)'!J189=0,0,Inputs!L244*Inputs!L137*Inputs!F53*Inputs!D14*'GM Alloc Factors'!J21/('(Other Computations)'!J189+'(Other Computations)'!J202))</f>
        <v>0</v>
      </c>
      <c r="K2030" s="43">
        <f t="shared" si="369"/>
        <v>0</v>
      </c>
    </row>
    <row r="2031" spans="1:11" ht="12.75" customHeight="1">
      <c r="A2031" s="61" t="str">
        <f>"         "&amp;Labels!B73</f>
        <v xml:space="preserve">         Customer 5</v>
      </c>
      <c r="B2031" s="76">
        <f>IF('(Other Computations)'!B190=0,0,Inputs!D245*Inputs!D138*Inputs!F54*Inputs!D14*'GM Alloc Factors'!B21/('(Other Computations)'!B190+'(Other Computations)'!B203))</f>
        <v>0</v>
      </c>
      <c r="C2031" s="76">
        <f>IF('(Other Computations)'!C190=0,0,Inputs!E245*Inputs!E138*Inputs!F54*Inputs!D14*'GM Alloc Factors'!C21/('(Other Computations)'!C190+'(Other Computations)'!C203))</f>
        <v>0</v>
      </c>
      <c r="D2031" s="76">
        <f>IF('(Other Computations)'!D190=0,0,Inputs!F245*Inputs!F138*Inputs!F54*Inputs!D14*'GM Alloc Factors'!D21/('(Other Computations)'!D190+'(Other Computations)'!D203))</f>
        <v>0</v>
      </c>
      <c r="E2031" s="76">
        <f>IF('(Other Computations)'!E190=0,0,Inputs!G245*Inputs!G138*Inputs!F54*Inputs!D14*'GM Alloc Factors'!E21/('(Other Computations)'!E190+'(Other Computations)'!E203))</f>
        <v>0</v>
      </c>
      <c r="F2031" s="43">
        <f t="shared" si="368"/>
        <v>0</v>
      </c>
      <c r="G2031" s="76">
        <f>IF('(Other Computations)'!G190=0,0,Inputs!I245*Inputs!I138*Inputs!F54*Inputs!D14*'GM Alloc Factors'!G21/('(Other Computations)'!G190+'(Other Computations)'!G203))</f>
        <v>0</v>
      </c>
      <c r="H2031" s="76">
        <f>IF('(Other Computations)'!H190=0,0,Inputs!J245*Inputs!J138*Inputs!F54*Inputs!D14*'GM Alloc Factors'!H21/('(Other Computations)'!H190+'(Other Computations)'!H203))</f>
        <v>0</v>
      </c>
      <c r="I2031" s="76">
        <f>IF('(Other Computations)'!I190=0,0,Inputs!K245*Inputs!K138*Inputs!F54*Inputs!D14*'GM Alloc Factors'!I21/('(Other Computations)'!I190+'(Other Computations)'!I203))</f>
        <v>0</v>
      </c>
      <c r="J2031" s="76">
        <f>IF('(Other Computations)'!J190=0,0,Inputs!L245*Inputs!L138*Inputs!F54*Inputs!D14*'GM Alloc Factors'!J21/('(Other Computations)'!J190+'(Other Computations)'!J203))</f>
        <v>0</v>
      </c>
      <c r="K2031" s="43">
        <f t="shared" si="369"/>
        <v>0</v>
      </c>
    </row>
    <row r="2032" spans="1:11" ht="12.75" customHeight="1">
      <c r="A2032" s="61" t="str">
        <f>"         "&amp;Labels!B74</f>
        <v xml:space="preserve">         Customer 6</v>
      </c>
      <c r="B2032" s="76">
        <f>IF('(Other Computations)'!B191=0,0,Inputs!D246*Inputs!D139*Inputs!F55*Inputs!D14*'GM Alloc Factors'!B21/('(Other Computations)'!B191+'(Other Computations)'!B204))</f>
        <v>0</v>
      </c>
      <c r="C2032" s="76">
        <f>IF('(Other Computations)'!C191=0,0,Inputs!E246*Inputs!E139*Inputs!F55*Inputs!D14*'GM Alloc Factors'!C21/('(Other Computations)'!C191+'(Other Computations)'!C204))</f>
        <v>0</v>
      </c>
      <c r="D2032" s="76">
        <f>IF('(Other Computations)'!D191=0,0,Inputs!F246*Inputs!F139*Inputs!F55*Inputs!D14*'GM Alloc Factors'!D21/('(Other Computations)'!D191+'(Other Computations)'!D204))</f>
        <v>0</v>
      </c>
      <c r="E2032" s="76">
        <f>IF('(Other Computations)'!E191=0,0,Inputs!G246*Inputs!G139*Inputs!F55*Inputs!D14*'GM Alloc Factors'!E21/('(Other Computations)'!E191+'(Other Computations)'!E204))</f>
        <v>0</v>
      </c>
      <c r="F2032" s="43">
        <f t="shared" si="368"/>
        <v>0</v>
      </c>
      <c r="G2032" s="76">
        <f>IF('(Other Computations)'!G191=0,0,Inputs!I246*Inputs!I139*Inputs!F55*Inputs!D14*'GM Alloc Factors'!G21/('(Other Computations)'!G191+'(Other Computations)'!G204))</f>
        <v>0</v>
      </c>
      <c r="H2032" s="76">
        <f>IF('(Other Computations)'!H191=0,0,Inputs!J246*Inputs!J139*Inputs!F55*Inputs!D14*'GM Alloc Factors'!H21/('(Other Computations)'!H191+'(Other Computations)'!H204))</f>
        <v>0</v>
      </c>
      <c r="I2032" s="76">
        <f>IF('(Other Computations)'!I191=0,0,Inputs!K246*Inputs!K139*Inputs!F55*Inputs!D14*'GM Alloc Factors'!I21/('(Other Computations)'!I191+'(Other Computations)'!I204))</f>
        <v>0</v>
      </c>
      <c r="J2032" s="76">
        <f>IF('(Other Computations)'!J191=0,0,Inputs!L246*Inputs!L139*Inputs!F55*Inputs!D14*'GM Alloc Factors'!J21/('(Other Computations)'!J191+'(Other Computations)'!J204))</f>
        <v>0</v>
      </c>
      <c r="K2032" s="43">
        <f t="shared" si="369"/>
        <v>0</v>
      </c>
    </row>
    <row r="2033" spans="1:11" ht="12.75" customHeight="1">
      <c r="A2033" s="61" t="str">
        <f>"         "&amp;Labels!B75</f>
        <v xml:space="preserve">         Customer 7</v>
      </c>
      <c r="B2033" s="76">
        <f>IF('(Other Computations)'!B192=0,0,Inputs!D247*Inputs!D140*Inputs!F56*Inputs!D14*'GM Alloc Factors'!B21/('(Other Computations)'!B192+'(Other Computations)'!B205))</f>
        <v>0</v>
      </c>
      <c r="C2033" s="76">
        <f>IF('(Other Computations)'!C192=0,0,Inputs!E247*Inputs!E140*Inputs!F56*Inputs!D14*'GM Alloc Factors'!C21/('(Other Computations)'!C192+'(Other Computations)'!C205))</f>
        <v>0</v>
      </c>
      <c r="D2033" s="76">
        <f>IF('(Other Computations)'!D192=0,0,Inputs!F247*Inputs!F140*Inputs!F56*Inputs!D14*'GM Alloc Factors'!D21/('(Other Computations)'!D192+'(Other Computations)'!D205))</f>
        <v>0</v>
      </c>
      <c r="E2033" s="76">
        <f>IF('(Other Computations)'!E192=0,0,Inputs!G247*Inputs!G140*Inputs!F56*Inputs!D14*'GM Alloc Factors'!E21/('(Other Computations)'!E192+'(Other Computations)'!E205))</f>
        <v>0</v>
      </c>
      <c r="F2033" s="43">
        <f t="shared" si="368"/>
        <v>0</v>
      </c>
      <c r="G2033" s="76">
        <f>IF('(Other Computations)'!G192=0,0,Inputs!I247*Inputs!I140*Inputs!F56*Inputs!D14*'GM Alloc Factors'!G21/('(Other Computations)'!G192+'(Other Computations)'!G205))</f>
        <v>0</v>
      </c>
      <c r="H2033" s="76">
        <f>IF('(Other Computations)'!H192=0,0,Inputs!J247*Inputs!J140*Inputs!F56*Inputs!D14*'GM Alloc Factors'!H21/('(Other Computations)'!H192+'(Other Computations)'!H205))</f>
        <v>0</v>
      </c>
      <c r="I2033" s="76">
        <f>IF('(Other Computations)'!I192=0,0,Inputs!K247*Inputs!K140*Inputs!F56*Inputs!D14*'GM Alloc Factors'!I21/('(Other Computations)'!I192+'(Other Computations)'!I205))</f>
        <v>0</v>
      </c>
      <c r="J2033" s="76">
        <f>IF('(Other Computations)'!J192=0,0,Inputs!L247*Inputs!L140*Inputs!F56*Inputs!D14*'GM Alloc Factors'!J21/('(Other Computations)'!J192+'(Other Computations)'!J205))</f>
        <v>0</v>
      </c>
      <c r="K2033" s="43">
        <f t="shared" si="369"/>
        <v>0</v>
      </c>
    </row>
    <row r="2034" spans="1:11" ht="12.75" customHeight="1">
      <c r="A2034" s="61" t="str">
        <f>"         "&amp;Labels!B76</f>
        <v xml:space="preserve">         Customer 8</v>
      </c>
      <c r="B2034" s="76">
        <f>IF('(Other Computations)'!B193=0,0,Inputs!D248*Inputs!D141*Inputs!F57*Inputs!D14*'GM Alloc Factors'!B21/('(Other Computations)'!B193+'(Other Computations)'!B206))</f>
        <v>0</v>
      </c>
      <c r="C2034" s="76">
        <f>IF('(Other Computations)'!C193=0,0,Inputs!E248*Inputs!E141*Inputs!F57*Inputs!D14*'GM Alloc Factors'!C21/('(Other Computations)'!C193+'(Other Computations)'!C206))</f>
        <v>0</v>
      </c>
      <c r="D2034" s="76">
        <f>IF('(Other Computations)'!D193=0,0,Inputs!F248*Inputs!F141*Inputs!F57*Inputs!D14*'GM Alloc Factors'!D21/('(Other Computations)'!D193+'(Other Computations)'!D206))</f>
        <v>0</v>
      </c>
      <c r="E2034" s="76">
        <f>IF('(Other Computations)'!E193=0,0,Inputs!G248*Inputs!G141*Inputs!F57*Inputs!D14*'GM Alloc Factors'!E21/('(Other Computations)'!E193+'(Other Computations)'!E206))</f>
        <v>0</v>
      </c>
      <c r="F2034" s="43">
        <f t="shared" si="368"/>
        <v>0</v>
      </c>
      <c r="G2034" s="76">
        <f>IF('(Other Computations)'!G193=0,0,Inputs!I248*Inputs!I141*Inputs!F57*Inputs!D14*'GM Alloc Factors'!G21/('(Other Computations)'!G193+'(Other Computations)'!G206))</f>
        <v>0</v>
      </c>
      <c r="H2034" s="76">
        <f>IF('(Other Computations)'!H193=0,0,Inputs!J248*Inputs!J141*Inputs!F57*Inputs!D14*'GM Alloc Factors'!H21/('(Other Computations)'!H193+'(Other Computations)'!H206))</f>
        <v>0</v>
      </c>
      <c r="I2034" s="76">
        <f>IF('(Other Computations)'!I193=0,0,Inputs!K248*Inputs!K141*Inputs!F57*Inputs!D14*'GM Alloc Factors'!I21/('(Other Computations)'!I193+'(Other Computations)'!I206))</f>
        <v>0</v>
      </c>
      <c r="J2034" s="76">
        <f>IF('(Other Computations)'!J193=0,0,Inputs!L248*Inputs!L141*Inputs!F57*Inputs!D14*'GM Alloc Factors'!J21/('(Other Computations)'!J193+'(Other Computations)'!J206))</f>
        <v>0</v>
      </c>
      <c r="K2034" s="43">
        <f t="shared" si="369"/>
        <v>0</v>
      </c>
    </row>
    <row r="2035" spans="1:11" ht="12.75" customHeight="1">
      <c r="A2035" s="61" t="str">
        <f>"         "&amp;Labels!B77</f>
        <v xml:space="preserve">         Customer 9</v>
      </c>
      <c r="B2035" s="76">
        <f>IF('(Other Computations)'!B194=0,0,Inputs!D249*Inputs!D142*Inputs!F58*Inputs!D14*'GM Alloc Factors'!B21/('(Other Computations)'!B194+'(Other Computations)'!B207))</f>
        <v>0</v>
      </c>
      <c r="C2035" s="76">
        <f>IF('(Other Computations)'!C194=0,0,Inputs!E249*Inputs!E142*Inputs!F58*Inputs!D14*'GM Alloc Factors'!C21/('(Other Computations)'!C194+'(Other Computations)'!C207))</f>
        <v>0</v>
      </c>
      <c r="D2035" s="76">
        <f>IF('(Other Computations)'!D194=0,0,Inputs!F249*Inputs!F142*Inputs!F58*Inputs!D14*'GM Alloc Factors'!D21/('(Other Computations)'!D194+'(Other Computations)'!D207))</f>
        <v>0</v>
      </c>
      <c r="E2035" s="76">
        <f>IF('(Other Computations)'!E194=0,0,Inputs!G249*Inputs!G142*Inputs!F58*Inputs!D14*'GM Alloc Factors'!E21/('(Other Computations)'!E194+'(Other Computations)'!E207))</f>
        <v>0</v>
      </c>
      <c r="F2035" s="43">
        <f t="shared" si="368"/>
        <v>0</v>
      </c>
      <c r="G2035" s="76">
        <f>IF('(Other Computations)'!G194=0,0,Inputs!I249*Inputs!I142*Inputs!F58*Inputs!D14*'GM Alloc Factors'!G21/('(Other Computations)'!G194+'(Other Computations)'!G207))</f>
        <v>0</v>
      </c>
      <c r="H2035" s="76">
        <f>IF('(Other Computations)'!H194=0,0,Inputs!J249*Inputs!J142*Inputs!F58*Inputs!D14*'GM Alloc Factors'!H21/('(Other Computations)'!H194+'(Other Computations)'!H207))</f>
        <v>0</v>
      </c>
      <c r="I2035" s="76">
        <f>IF('(Other Computations)'!I194=0,0,Inputs!K249*Inputs!K142*Inputs!F58*Inputs!D14*'GM Alloc Factors'!I21/('(Other Computations)'!I194+'(Other Computations)'!I207))</f>
        <v>0</v>
      </c>
      <c r="J2035" s="76">
        <f>IF('(Other Computations)'!J194=0,0,Inputs!L249*Inputs!L142*Inputs!F58*Inputs!D14*'GM Alloc Factors'!J21/('(Other Computations)'!J194+'(Other Computations)'!J207))</f>
        <v>0</v>
      </c>
      <c r="K2035" s="43">
        <f t="shared" si="369"/>
        <v>0</v>
      </c>
    </row>
    <row r="2036" spans="1:11" ht="12.75" customHeight="1">
      <c r="A2036" s="61" t="str">
        <f>"         "&amp;Labels!B78</f>
        <v xml:space="preserve">         Customer 10</v>
      </c>
      <c r="B2036" s="76">
        <f>IF('(Other Computations)'!B195=0,0,Inputs!D250*Inputs!D143*Inputs!F59*Inputs!D14*'GM Alloc Factors'!B21/('(Other Computations)'!B195+'(Other Computations)'!B208))</f>
        <v>0</v>
      </c>
      <c r="C2036" s="76">
        <f>IF('(Other Computations)'!C195=0,0,Inputs!E250*Inputs!E143*Inputs!F59*Inputs!D14*'GM Alloc Factors'!C21/('(Other Computations)'!C195+'(Other Computations)'!C208))</f>
        <v>0</v>
      </c>
      <c r="D2036" s="76">
        <f>IF('(Other Computations)'!D195=0,0,Inputs!F250*Inputs!F143*Inputs!F59*Inputs!D14*'GM Alloc Factors'!D21/('(Other Computations)'!D195+'(Other Computations)'!D208))</f>
        <v>0</v>
      </c>
      <c r="E2036" s="76">
        <f>IF('(Other Computations)'!E195=0,0,Inputs!G250*Inputs!G143*Inputs!F59*Inputs!D14*'GM Alloc Factors'!E21/('(Other Computations)'!E195+'(Other Computations)'!E208))</f>
        <v>0</v>
      </c>
      <c r="F2036" s="43">
        <f t="shared" si="368"/>
        <v>0</v>
      </c>
      <c r="G2036" s="76">
        <f>IF('(Other Computations)'!G195=0,0,Inputs!I250*Inputs!I143*Inputs!F59*Inputs!D14*'GM Alloc Factors'!G21/('(Other Computations)'!G195+'(Other Computations)'!G208))</f>
        <v>0</v>
      </c>
      <c r="H2036" s="76">
        <f>IF('(Other Computations)'!H195=0,0,Inputs!J250*Inputs!J143*Inputs!F59*Inputs!D14*'GM Alloc Factors'!H21/('(Other Computations)'!H195+'(Other Computations)'!H208))</f>
        <v>0</v>
      </c>
      <c r="I2036" s="76">
        <f>IF('(Other Computations)'!I195=0,0,Inputs!K250*Inputs!K143*Inputs!F59*Inputs!D14*'GM Alloc Factors'!I21/('(Other Computations)'!I195+'(Other Computations)'!I208))</f>
        <v>0</v>
      </c>
      <c r="J2036" s="76">
        <f>IF('(Other Computations)'!J195=0,0,Inputs!L250*Inputs!L143*Inputs!F59*Inputs!D14*'GM Alloc Factors'!J21/('(Other Computations)'!J195+'(Other Computations)'!J208))</f>
        <v>0</v>
      </c>
      <c r="K2036" s="43">
        <f t="shared" si="369"/>
        <v>0</v>
      </c>
    </row>
    <row r="2037" spans="1:11" ht="12.75" customHeight="1">
      <c r="A2037" s="61" t="str">
        <f>"         "&amp;Labels!C68</f>
        <v xml:space="preserve">         Total</v>
      </c>
      <c r="B2037" s="84">
        <f>SUM(B2027:B2036)</f>
        <v>0</v>
      </c>
      <c r="C2037" s="84">
        <f>SUM(C2027:C2036)</f>
        <v>0</v>
      </c>
      <c r="D2037" s="84">
        <f>SUM(D2027:D2036)</f>
        <v>0</v>
      </c>
      <c r="E2037" s="84">
        <f>SUM(E2027:E2036)</f>
        <v>0</v>
      </c>
      <c r="F2037" s="43">
        <f t="shared" si="368"/>
        <v>0</v>
      </c>
      <c r="G2037" s="84">
        <f>SUM(G2027:G2036)</f>
        <v>0</v>
      </c>
      <c r="H2037" s="84">
        <f>SUM(H2027:H2036)</f>
        <v>0</v>
      </c>
      <c r="I2037" s="84">
        <f>SUM(I2027:I2036)</f>
        <v>0</v>
      </c>
      <c r="J2037" s="84">
        <f>SUM(J2027:J2036)</f>
        <v>0</v>
      </c>
      <c r="K2037" s="43">
        <f t="shared" si="369"/>
        <v>0</v>
      </c>
    </row>
    <row r="2038" spans="1:11" ht="12.75" customHeight="1">
      <c r="A2038" s="61" t="str">
        <f>"      "&amp;Labels!B88</f>
        <v xml:space="preserve">      Q 4</v>
      </c>
      <c r="B2038" s="84"/>
      <c r="C2038" s="84"/>
      <c r="D2038" s="84"/>
      <c r="E2038" s="84"/>
      <c r="F2038" s="43"/>
      <c r="G2038" s="84"/>
      <c r="H2038" s="84"/>
      <c r="I2038" s="84"/>
      <c r="J2038" s="84"/>
      <c r="K2038" s="43"/>
    </row>
    <row r="2039" spans="1:11" ht="12.75" customHeight="1">
      <c r="A2039" s="61" t="str">
        <f>"         "&amp;Labels!B69</f>
        <v xml:space="preserve">         Customer 1</v>
      </c>
      <c r="B2039" s="76">
        <f>IF('(Other Computations)'!B186=0,0,Inputs!D241*Inputs!D134*Inputs!G50*Inputs!D14*'GM Alloc Factors'!B22/('(Other Computations)'!B186+'(Other Computations)'!B199))</f>
        <v>0</v>
      </c>
      <c r="C2039" s="76">
        <f>IF('(Other Computations)'!C186=0,0,Inputs!E241*Inputs!E134*Inputs!G50*Inputs!D14*'GM Alloc Factors'!C22/('(Other Computations)'!C186+'(Other Computations)'!C199))</f>
        <v>0</v>
      </c>
      <c r="D2039" s="76">
        <f>IF('(Other Computations)'!D186=0,0,Inputs!F241*Inputs!F134*Inputs!G50*Inputs!D14*'GM Alloc Factors'!D22/('(Other Computations)'!D186+'(Other Computations)'!D199))</f>
        <v>0</v>
      </c>
      <c r="E2039" s="76">
        <f>IF('(Other Computations)'!E186=0,0,Inputs!G241*Inputs!G134*Inputs!G50*Inputs!D14*'GM Alloc Factors'!E22/('(Other Computations)'!E186+'(Other Computations)'!E199))</f>
        <v>0</v>
      </c>
      <c r="F2039" s="43">
        <f t="shared" ref="F2039:F2049" si="370">SUM(B2039:E2039)</f>
        <v>0</v>
      </c>
      <c r="G2039" s="76">
        <f>IF('(Other Computations)'!G186=0,0,Inputs!I241*Inputs!I134*Inputs!G50*Inputs!D14*'GM Alloc Factors'!G22/('(Other Computations)'!G186+'(Other Computations)'!G199))</f>
        <v>0</v>
      </c>
      <c r="H2039" s="76">
        <f>IF('(Other Computations)'!H186=0,0,Inputs!J241*Inputs!J134*Inputs!G50*Inputs!D14*'GM Alloc Factors'!H22/('(Other Computations)'!H186+'(Other Computations)'!H199))</f>
        <v>0</v>
      </c>
      <c r="I2039" s="76">
        <f>IF('(Other Computations)'!I186=0,0,Inputs!K241*Inputs!K134*Inputs!G50*Inputs!D14*'GM Alloc Factors'!I22/('(Other Computations)'!I186+'(Other Computations)'!I199))</f>
        <v>0</v>
      </c>
      <c r="J2039" s="76">
        <f>IF('(Other Computations)'!J186=0,0,Inputs!L241*Inputs!L134*Inputs!G50*Inputs!D14*'GM Alloc Factors'!J22/('(Other Computations)'!J186+'(Other Computations)'!J199))</f>
        <v>0</v>
      </c>
      <c r="K2039" s="43">
        <f t="shared" ref="K2039:K2049" si="371">SUM(G2039:J2039)</f>
        <v>0</v>
      </c>
    </row>
    <row r="2040" spans="1:11" ht="12.75" customHeight="1">
      <c r="A2040" s="61" t="str">
        <f>"         "&amp;Labels!B70</f>
        <v xml:space="preserve">         Customer 2</v>
      </c>
      <c r="B2040" s="76">
        <f>IF('(Other Computations)'!B187=0,0,Inputs!D242*Inputs!D135*Inputs!G51*Inputs!D14*'GM Alloc Factors'!B22/('(Other Computations)'!B187+'(Other Computations)'!B200))</f>
        <v>0</v>
      </c>
      <c r="C2040" s="76">
        <f>IF('(Other Computations)'!C187=0,0,Inputs!E242*Inputs!E135*Inputs!G51*Inputs!D14*'GM Alloc Factors'!C22/('(Other Computations)'!C187+'(Other Computations)'!C200))</f>
        <v>0</v>
      </c>
      <c r="D2040" s="76">
        <f>IF('(Other Computations)'!D187=0,0,Inputs!F242*Inputs!F135*Inputs!G51*Inputs!D14*'GM Alloc Factors'!D22/('(Other Computations)'!D187+'(Other Computations)'!D200))</f>
        <v>0</v>
      </c>
      <c r="E2040" s="76">
        <f>IF('(Other Computations)'!E187=0,0,Inputs!G242*Inputs!G135*Inputs!G51*Inputs!D14*'GM Alloc Factors'!E22/('(Other Computations)'!E187+'(Other Computations)'!E200))</f>
        <v>0</v>
      </c>
      <c r="F2040" s="43">
        <f t="shared" si="370"/>
        <v>0</v>
      </c>
      <c r="G2040" s="76">
        <f>IF('(Other Computations)'!G187=0,0,Inputs!I242*Inputs!I135*Inputs!G51*Inputs!D14*'GM Alloc Factors'!G22/('(Other Computations)'!G187+'(Other Computations)'!G200))</f>
        <v>0</v>
      </c>
      <c r="H2040" s="76">
        <f>IF('(Other Computations)'!H187=0,0,Inputs!J242*Inputs!J135*Inputs!G51*Inputs!D14*'GM Alloc Factors'!H22/('(Other Computations)'!H187+'(Other Computations)'!H200))</f>
        <v>0</v>
      </c>
      <c r="I2040" s="76">
        <f>IF('(Other Computations)'!I187=0,0,Inputs!K242*Inputs!K135*Inputs!G51*Inputs!D14*'GM Alloc Factors'!I22/('(Other Computations)'!I187+'(Other Computations)'!I200))</f>
        <v>0</v>
      </c>
      <c r="J2040" s="76">
        <f>IF('(Other Computations)'!J187=0,0,Inputs!L242*Inputs!L135*Inputs!G51*Inputs!D14*'GM Alloc Factors'!J22/('(Other Computations)'!J187+'(Other Computations)'!J200))</f>
        <v>0</v>
      </c>
      <c r="K2040" s="43">
        <f t="shared" si="371"/>
        <v>0</v>
      </c>
    </row>
    <row r="2041" spans="1:11" ht="12.75" customHeight="1">
      <c r="A2041" s="61" t="str">
        <f>"         "&amp;Labels!B71</f>
        <v xml:space="preserve">         Customer 3</v>
      </c>
      <c r="B2041" s="76">
        <f>IF('(Other Computations)'!B188=0,0,Inputs!D243*Inputs!D136*Inputs!G52*Inputs!D14*'GM Alloc Factors'!B22/('(Other Computations)'!B188+'(Other Computations)'!B201))</f>
        <v>0</v>
      </c>
      <c r="C2041" s="76">
        <f>IF('(Other Computations)'!C188=0,0,Inputs!E243*Inputs!E136*Inputs!G52*Inputs!D14*'GM Alloc Factors'!C22/('(Other Computations)'!C188+'(Other Computations)'!C201))</f>
        <v>0</v>
      </c>
      <c r="D2041" s="76">
        <f>IF('(Other Computations)'!D188=0,0,Inputs!F243*Inputs!F136*Inputs!G52*Inputs!D14*'GM Alloc Factors'!D22/('(Other Computations)'!D188+'(Other Computations)'!D201))</f>
        <v>0</v>
      </c>
      <c r="E2041" s="76">
        <f>IF('(Other Computations)'!E188=0,0,Inputs!G243*Inputs!G136*Inputs!G52*Inputs!D14*'GM Alloc Factors'!E22/('(Other Computations)'!E188+'(Other Computations)'!E201))</f>
        <v>0</v>
      </c>
      <c r="F2041" s="43">
        <f t="shared" si="370"/>
        <v>0</v>
      </c>
      <c r="G2041" s="76">
        <f>IF('(Other Computations)'!G188=0,0,Inputs!I243*Inputs!I136*Inputs!G52*Inputs!D14*'GM Alloc Factors'!G22/('(Other Computations)'!G188+'(Other Computations)'!G201))</f>
        <v>0</v>
      </c>
      <c r="H2041" s="76">
        <f>IF('(Other Computations)'!H188=0,0,Inputs!J243*Inputs!J136*Inputs!G52*Inputs!D14*'GM Alloc Factors'!H22/('(Other Computations)'!H188+'(Other Computations)'!H201))</f>
        <v>0</v>
      </c>
      <c r="I2041" s="76">
        <f>IF('(Other Computations)'!I188=0,0,Inputs!K243*Inputs!K136*Inputs!G52*Inputs!D14*'GM Alloc Factors'!I22/('(Other Computations)'!I188+'(Other Computations)'!I201))</f>
        <v>0</v>
      </c>
      <c r="J2041" s="76">
        <f>IF('(Other Computations)'!J188=0,0,Inputs!L243*Inputs!L136*Inputs!G52*Inputs!D14*'GM Alloc Factors'!J22/('(Other Computations)'!J188+'(Other Computations)'!J201))</f>
        <v>0</v>
      </c>
      <c r="K2041" s="43">
        <f t="shared" si="371"/>
        <v>0</v>
      </c>
    </row>
    <row r="2042" spans="1:11" ht="12.75" customHeight="1">
      <c r="A2042" s="61" t="str">
        <f>"         "&amp;Labels!B72</f>
        <v xml:space="preserve">         Customer 4</v>
      </c>
      <c r="B2042" s="76">
        <f>IF('(Other Computations)'!B189=0,0,Inputs!D244*Inputs!D137*Inputs!G53*Inputs!D14*'GM Alloc Factors'!B22/('(Other Computations)'!B189+'(Other Computations)'!B202))</f>
        <v>0</v>
      </c>
      <c r="C2042" s="76">
        <f>IF('(Other Computations)'!C189=0,0,Inputs!E244*Inputs!E137*Inputs!G53*Inputs!D14*'GM Alloc Factors'!C22/('(Other Computations)'!C189+'(Other Computations)'!C202))</f>
        <v>0</v>
      </c>
      <c r="D2042" s="76">
        <f>IF('(Other Computations)'!D189=0,0,Inputs!F244*Inputs!F137*Inputs!G53*Inputs!D14*'GM Alloc Factors'!D22/('(Other Computations)'!D189+'(Other Computations)'!D202))</f>
        <v>0</v>
      </c>
      <c r="E2042" s="76">
        <f>IF('(Other Computations)'!E189=0,0,Inputs!G244*Inputs!G137*Inputs!G53*Inputs!D14*'GM Alloc Factors'!E22/('(Other Computations)'!E189+'(Other Computations)'!E202))</f>
        <v>0</v>
      </c>
      <c r="F2042" s="43">
        <f t="shared" si="370"/>
        <v>0</v>
      </c>
      <c r="G2042" s="76">
        <f>IF('(Other Computations)'!G189=0,0,Inputs!I244*Inputs!I137*Inputs!G53*Inputs!D14*'GM Alloc Factors'!G22/('(Other Computations)'!G189+'(Other Computations)'!G202))</f>
        <v>0</v>
      </c>
      <c r="H2042" s="76">
        <f>IF('(Other Computations)'!H189=0,0,Inputs!J244*Inputs!J137*Inputs!G53*Inputs!D14*'GM Alloc Factors'!H22/('(Other Computations)'!H189+'(Other Computations)'!H202))</f>
        <v>0</v>
      </c>
      <c r="I2042" s="76">
        <f>IF('(Other Computations)'!I189=0,0,Inputs!K244*Inputs!K137*Inputs!G53*Inputs!D14*'GM Alloc Factors'!I22/('(Other Computations)'!I189+'(Other Computations)'!I202))</f>
        <v>0</v>
      </c>
      <c r="J2042" s="76">
        <f>IF('(Other Computations)'!J189=0,0,Inputs!L244*Inputs!L137*Inputs!G53*Inputs!D14*'GM Alloc Factors'!J22/('(Other Computations)'!J189+'(Other Computations)'!J202))</f>
        <v>0</v>
      </c>
      <c r="K2042" s="43">
        <f t="shared" si="371"/>
        <v>0</v>
      </c>
    </row>
    <row r="2043" spans="1:11" ht="12.75" customHeight="1">
      <c r="A2043" s="61" t="str">
        <f>"         "&amp;Labels!B73</f>
        <v xml:space="preserve">         Customer 5</v>
      </c>
      <c r="B2043" s="76">
        <f>IF('(Other Computations)'!B190=0,0,Inputs!D245*Inputs!D138*Inputs!G54*Inputs!D14*'GM Alloc Factors'!B22/('(Other Computations)'!B190+'(Other Computations)'!B203))</f>
        <v>0</v>
      </c>
      <c r="C2043" s="76">
        <f>IF('(Other Computations)'!C190=0,0,Inputs!E245*Inputs!E138*Inputs!G54*Inputs!D14*'GM Alloc Factors'!C22/('(Other Computations)'!C190+'(Other Computations)'!C203))</f>
        <v>0</v>
      </c>
      <c r="D2043" s="76">
        <f>IF('(Other Computations)'!D190=0,0,Inputs!F245*Inputs!F138*Inputs!G54*Inputs!D14*'GM Alloc Factors'!D22/('(Other Computations)'!D190+'(Other Computations)'!D203))</f>
        <v>0</v>
      </c>
      <c r="E2043" s="76">
        <f>IF('(Other Computations)'!E190=0,0,Inputs!G245*Inputs!G138*Inputs!G54*Inputs!D14*'GM Alloc Factors'!E22/('(Other Computations)'!E190+'(Other Computations)'!E203))</f>
        <v>0</v>
      </c>
      <c r="F2043" s="43">
        <f t="shared" si="370"/>
        <v>0</v>
      </c>
      <c r="G2043" s="76">
        <f>IF('(Other Computations)'!G190=0,0,Inputs!I245*Inputs!I138*Inputs!G54*Inputs!D14*'GM Alloc Factors'!G22/('(Other Computations)'!G190+'(Other Computations)'!G203))</f>
        <v>0</v>
      </c>
      <c r="H2043" s="76">
        <f>IF('(Other Computations)'!H190=0,0,Inputs!J245*Inputs!J138*Inputs!G54*Inputs!D14*'GM Alloc Factors'!H22/('(Other Computations)'!H190+'(Other Computations)'!H203))</f>
        <v>0</v>
      </c>
      <c r="I2043" s="76">
        <f>IF('(Other Computations)'!I190=0,0,Inputs!K245*Inputs!K138*Inputs!G54*Inputs!D14*'GM Alloc Factors'!I22/('(Other Computations)'!I190+'(Other Computations)'!I203))</f>
        <v>0</v>
      </c>
      <c r="J2043" s="76">
        <f>IF('(Other Computations)'!J190=0,0,Inputs!L245*Inputs!L138*Inputs!G54*Inputs!D14*'GM Alloc Factors'!J22/('(Other Computations)'!J190+'(Other Computations)'!J203))</f>
        <v>0</v>
      </c>
      <c r="K2043" s="43">
        <f t="shared" si="371"/>
        <v>0</v>
      </c>
    </row>
    <row r="2044" spans="1:11" ht="12.75" customHeight="1">
      <c r="A2044" s="61" t="str">
        <f>"         "&amp;Labels!B74</f>
        <v xml:space="preserve">         Customer 6</v>
      </c>
      <c r="B2044" s="76">
        <f>IF('(Other Computations)'!B191=0,0,Inputs!D246*Inputs!D139*Inputs!G55*Inputs!D14*'GM Alloc Factors'!B22/('(Other Computations)'!B191+'(Other Computations)'!B204))</f>
        <v>0</v>
      </c>
      <c r="C2044" s="76">
        <f>IF('(Other Computations)'!C191=0,0,Inputs!E246*Inputs!E139*Inputs!G55*Inputs!D14*'GM Alloc Factors'!C22/('(Other Computations)'!C191+'(Other Computations)'!C204))</f>
        <v>0</v>
      </c>
      <c r="D2044" s="76">
        <f>IF('(Other Computations)'!D191=0,0,Inputs!F246*Inputs!F139*Inputs!G55*Inputs!D14*'GM Alloc Factors'!D22/('(Other Computations)'!D191+'(Other Computations)'!D204))</f>
        <v>0</v>
      </c>
      <c r="E2044" s="76">
        <f>IF('(Other Computations)'!E191=0,0,Inputs!G246*Inputs!G139*Inputs!G55*Inputs!D14*'GM Alloc Factors'!E22/('(Other Computations)'!E191+'(Other Computations)'!E204))</f>
        <v>0</v>
      </c>
      <c r="F2044" s="43">
        <f t="shared" si="370"/>
        <v>0</v>
      </c>
      <c r="G2044" s="76">
        <f>IF('(Other Computations)'!G191=0,0,Inputs!I246*Inputs!I139*Inputs!G55*Inputs!D14*'GM Alloc Factors'!G22/('(Other Computations)'!G191+'(Other Computations)'!G204))</f>
        <v>0</v>
      </c>
      <c r="H2044" s="76">
        <f>IF('(Other Computations)'!H191=0,0,Inputs!J246*Inputs!J139*Inputs!G55*Inputs!D14*'GM Alloc Factors'!H22/('(Other Computations)'!H191+'(Other Computations)'!H204))</f>
        <v>0</v>
      </c>
      <c r="I2044" s="76">
        <f>IF('(Other Computations)'!I191=0,0,Inputs!K246*Inputs!K139*Inputs!G55*Inputs!D14*'GM Alloc Factors'!I22/('(Other Computations)'!I191+'(Other Computations)'!I204))</f>
        <v>0</v>
      </c>
      <c r="J2044" s="76">
        <f>IF('(Other Computations)'!J191=0,0,Inputs!L246*Inputs!L139*Inputs!G55*Inputs!D14*'GM Alloc Factors'!J22/('(Other Computations)'!J191+'(Other Computations)'!J204))</f>
        <v>0</v>
      </c>
      <c r="K2044" s="43">
        <f t="shared" si="371"/>
        <v>0</v>
      </c>
    </row>
    <row r="2045" spans="1:11" ht="12.75" customHeight="1">
      <c r="A2045" s="61" t="str">
        <f>"         "&amp;Labels!B75</f>
        <v xml:space="preserve">         Customer 7</v>
      </c>
      <c r="B2045" s="76">
        <f>IF('(Other Computations)'!B192=0,0,Inputs!D247*Inputs!D140*Inputs!G56*Inputs!D14*'GM Alloc Factors'!B22/('(Other Computations)'!B192+'(Other Computations)'!B205))</f>
        <v>0</v>
      </c>
      <c r="C2045" s="76">
        <f>IF('(Other Computations)'!C192=0,0,Inputs!E247*Inputs!E140*Inputs!G56*Inputs!D14*'GM Alloc Factors'!C22/('(Other Computations)'!C192+'(Other Computations)'!C205))</f>
        <v>0</v>
      </c>
      <c r="D2045" s="76">
        <f>IF('(Other Computations)'!D192=0,0,Inputs!F247*Inputs!F140*Inputs!G56*Inputs!D14*'GM Alloc Factors'!D22/('(Other Computations)'!D192+'(Other Computations)'!D205))</f>
        <v>0</v>
      </c>
      <c r="E2045" s="76">
        <f>IF('(Other Computations)'!E192=0,0,Inputs!G247*Inputs!G140*Inputs!G56*Inputs!D14*'GM Alloc Factors'!E22/('(Other Computations)'!E192+'(Other Computations)'!E205))</f>
        <v>0</v>
      </c>
      <c r="F2045" s="43">
        <f t="shared" si="370"/>
        <v>0</v>
      </c>
      <c r="G2045" s="76">
        <f>IF('(Other Computations)'!G192=0,0,Inputs!I247*Inputs!I140*Inputs!G56*Inputs!D14*'GM Alloc Factors'!G22/('(Other Computations)'!G192+'(Other Computations)'!G205))</f>
        <v>0</v>
      </c>
      <c r="H2045" s="76">
        <f>IF('(Other Computations)'!H192=0,0,Inputs!J247*Inputs!J140*Inputs!G56*Inputs!D14*'GM Alloc Factors'!H22/('(Other Computations)'!H192+'(Other Computations)'!H205))</f>
        <v>0</v>
      </c>
      <c r="I2045" s="76">
        <f>IF('(Other Computations)'!I192=0,0,Inputs!K247*Inputs!K140*Inputs!G56*Inputs!D14*'GM Alloc Factors'!I22/('(Other Computations)'!I192+'(Other Computations)'!I205))</f>
        <v>0</v>
      </c>
      <c r="J2045" s="76">
        <f>IF('(Other Computations)'!J192=0,0,Inputs!L247*Inputs!L140*Inputs!G56*Inputs!D14*'GM Alloc Factors'!J22/('(Other Computations)'!J192+'(Other Computations)'!J205))</f>
        <v>0</v>
      </c>
      <c r="K2045" s="43">
        <f t="shared" si="371"/>
        <v>0</v>
      </c>
    </row>
    <row r="2046" spans="1:11" ht="12.75" customHeight="1">
      <c r="A2046" s="61" t="str">
        <f>"         "&amp;Labels!B76</f>
        <v xml:space="preserve">         Customer 8</v>
      </c>
      <c r="B2046" s="76">
        <f>IF('(Other Computations)'!B193=0,0,Inputs!D248*Inputs!D141*Inputs!G57*Inputs!D14*'GM Alloc Factors'!B22/('(Other Computations)'!B193+'(Other Computations)'!B206))</f>
        <v>0</v>
      </c>
      <c r="C2046" s="76">
        <f>IF('(Other Computations)'!C193=0,0,Inputs!E248*Inputs!E141*Inputs!G57*Inputs!D14*'GM Alloc Factors'!C22/('(Other Computations)'!C193+'(Other Computations)'!C206))</f>
        <v>0</v>
      </c>
      <c r="D2046" s="76">
        <f>IF('(Other Computations)'!D193=0,0,Inputs!F248*Inputs!F141*Inputs!G57*Inputs!D14*'GM Alloc Factors'!D22/('(Other Computations)'!D193+'(Other Computations)'!D206))</f>
        <v>0</v>
      </c>
      <c r="E2046" s="76">
        <f>IF('(Other Computations)'!E193=0,0,Inputs!G248*Inputs!G141*Inputs!G57*Inputs!D14*'GM Alloc Factors'!E22/('(Other Computations)'!E193+'(Other Computations)'!E206))</f>
        <v>0</v>
      </c>
      <c r="F2046" s="43">
        <f t="shared" si="370"/>
        <v>0</v>
      </c>
      <c r="G2046" s="76">
        <f>IF('(Other Computations)'!G193=0,0,Inputs!I248*Inputs!I141*Inputs!G57*Inputs!D14*'GM Alloc Factors'!G22/('(Other Computations)'!G193+'(Other Computations)'!G206))</f>
        <v>0</v>
      </c>
      <c r="H2046" s="76">
        <f>IF('(Other Computations)'!H193=0,0,Inputs!J248*Inputs!J141*Inputs!G57*Inputs!D14*'GM Alloc Factors'!H22/('(Other Computations)'!H193+'(Other Computations)'!H206))</f>
        <v>0</v>
      </c>
      <c r="I2046" s="76">
        <f>IF('(Other Computations)'!I193=0,0,Inputs!K248*Inputs!K141*Inputs!G57*Inputs!D14*'GM Alloc Factors'!I22/('(Other Computations)'!I193+'(Other Computations)'!I206))</f>
        <v>0</v>
      </c>
      <c r="J2046" s="76">
        <f>IF('(Other Computations)'!J193=0,0,Inputs!L248*Inputs!L141*Inputs!G57*Inputs!D14*'GM Alloc Factors'!J22/('(Other Computations)'!J193+'(Other Computations)'!J206))</f>
        <v>0</v>
      </c>
      <c r="K2046" s="43">
        <f t="shared" si="371"/>
        <v>0</v>
      </c>
    </row>
    <row r="2047" spans="1:11" ht="12.75" customHeight="1">
      <c r="A2047" s="61" t="str">
        <f>"         "&amp;Labels!B77</f>
        <v xml:space="preserve">         Customer 9</v>
      </c>
      <c r="B2047" s="76">
        <f>IF('(Other Computations)'!B194=0,0,Inputs!D249*Inputs!D142*Inputs!G58*Inputs!D14*'GM Alloc Factors'!B22/('(Other Computations)'!B194+'(Other Computations)'!B207))</f>
        <v>0</v>
      </c>
      <c r="C2047" s="76">
        <f>IF('(Other Computations)'!C194=0,0,Inputs!E249*Inputs!E142*Inputs!G58*Inputs!D14*'GM Alloc Factors'!C22/('(Other Computations)'!C194+'(Other Computations)'!C207))</f>
        <v>0</v>
      </c>
      <c r="D2047" s="76">
        <f>IF('(Other Computations)'!D194=0,0,Inputs!F249*Inputs!F142*Inputs!G58*Inputs!D14*'GM Alloc Factors'!D22/('(Other Computations)'!D194+'(Other Computations)'!D207))</f>
        <v>0</v>
      </c>
      <c r="E2047" s="76">
        <f>IF('(Other Computations)'!E194=0,0,Inputs!G249*Inputs!G142*Inputs!G58*Inputs!D14*'GM Alloc Factors'!E22/('(Other Computations)'!E194+'(Other Computations)'!E207))</f>
        <v>0</v>
      </c>
      <c r="F2047" s="43">
        <f t="shared" si="370"/>
        <v>0</v>
      </c>
      <c r="G2047" s="76">
        <f>IF('(Other Computations)'!G194=0,0,Inputs!I249*Inputs!I142*Inputs!G58*Inputs!D14*'GM Alloc Factors'!G22/('(Other Computations)'!G194+'(Other Computations)'!G207))</f>
        <v>0</v>
      </c>
      <c r="H2047" s="76">
        <f>IF('(Other Computations)'!H194=0,0,Inputs!J249*Inputs!J142*Inputs!G58*Inputs!D14*'GM Alloc Factors'!H22/('(Other Computations)'!H194+'(Other Computations)'!H207))</f>
        <v>0</v>
      </c>
      <c r="I2047" s="76">
        <f>IF('(Other Computations)'!I194=0,0,Inputs!K249*Inputs!K142*Inputs!G58*Inputs!D14*'GM Alloc Factors'!I22/('(Other Computations)'!I194+'(Other Computations)'!I207))</f>
        <v>0</v>
      </c>
      <c r="J2047" s="76">
        <f>IF('(Other Computations)'!J194=0,0,Inputs!L249*Inputs!L142*Inputs!G58*Inputs!D14*'GM Alloc Factors'!J22/('(Other Computations)'!J194+'(Other Computations)'!J207))</f>
        <v>0</v>
      </c>
      <c r="K2047" s="43">
        <f t="shared" si="371"/>
        <v>0</v>
      </c>
    </row>
    <row r="2048" spans="1:11" ht="12.75" customHeight="1">
      <c r="A2048" s="61" t="str">
        <f>"         "&amp;Labels!B78</f>
        <v xml:space="preserve">         Customer 10</v>
      </c>
      <c r="B2048" s="76">
        <f>IF('(Other Computations)'!B195=0,0,Inputs!D250*Inputs!D143*Inputs!G59*Inputs!D14*'GM Alloc Factors'!B22/('(Other Computations)'!B195+'(Other Computations)'!B208))</f>
        <v>0</v>
      </c>
      <c r="C2048" s="76">
        <f>IF('(Other Computations)'!C195=0,0,Inputs!E250*Inputs!E143*Inputs!G59*Inputs!D14*'GM Alloc Factors'!C22/('(Other Computations)'!C195+'(Other Computations)'!C208))</f>
        <v>0</v>
      </c>
      <c r="D2048" s="76">
        <f>IF('(Other Computations)'!D195=0,0,Inputs!F250*Inputs!F143*Inputs!G59*Inputs!D14*'GM Alloc Factors'!D22/('(Other Computations)'!D195+'(Other Computations)'!D208))</f>
        <v>0</v>
      </c>
      <c r="E2048" s="76">
        <f>IF('(Other Computations)'!E195=0,0,Inputs!G250*Inputs!G143*Inputs!G59*Inputs!D14*'GM Alloc Factors'!E22/('(Other Computations)'!E195+'(Other Computations)'!E208))</f>
        <v>0</v>
      </c>
      <c r="F2048" s="43">
        <f t="shared" si="370"/>
        <v>0</v>
      </c>
      <c r="G2048" s="76">
        <f>IF('(Other Computations)'!G195=0,0,Inputs!I250*Inputs!I143*Inputs!G59*Inputs!D14*'GM Alloc Factors'!G22/('(Other Computations)'!G195+'(Other Computations)'!G208))</f>
        <v>0</v>
      </c>
      <c r="H2048" s="76">
        <f>IF('(Other Computations)'!H195=0,0,Inputs!J250*Inputs!J143*Inputs!G59*Inputs!D14*'GM Alloc Factors'!H22/('(Other Computations)'!H195+'(Other Computations)'!H208))</f>
        <v>0</v>
      </c>
      <c r="I2048" s="76">
        <f>IF('(Other Computations)'!I195=0,0,Inputs!K250*Inputs!K143*Inputs!G59*Inputs!D14*'GM Alloc Factors'!I22/('(Other Computations)'!I195+'(Other Computations)'!I208))</f>
        <v>0</v>
      </c>
      <c r="J2048" s="76">
        <f>IF('(Other Computations)'!J195=0,0,Inputs!L250*Inputs!L143*Inputs!G59*Inputs!D14*'GM Alloc Factors'!J22/('(Other Computations)'!J195+'(Other Computations)'!J208))</f>
        <v>0</v>
      </c>
      <c r="K2048" s="43">
        <f t="shared" si="371"/>
        <v>0</v>
      </c>
    </row>
    <row r="2049" spans="1:11" ht="12.75" customHeight="1">
      <c r="A2049" s="61" t="str">
        <f>"         "&amp;Labels!C68</f>
        <v xml:space="preserve">         Total</v>
      </c>
      <c r="B2049" s="84">
        <f>SUM(B2039:B2048)</f>
        <v>0</v>
      </c>
      <c r="C2049" s="84">
        <f>SUM(C2039:C2048)</f>
        <v>0</v>
      </c>
      <c r="D2049" s="84">
        <f>SUM(D2039:D2048)</f>
        <v>0</v>
      </c>
      <c r="E2049" s="84">
        <f>SUM(E2039:E2048)</f>
        <v>0</v>
      </c>
      <c r="F2049" s="43">
        <f t="shared" si="370"/>
        <v>0</v>
      </c>
      <c r="G2049" s="84">
        <f>SUM(G2039:G2048)</f>
        <v>0</v>
      </c>
      <c r="H2049" s="84">
        <f>SUM(H2039:H2048)</f>
        <v>0</v>
      </c>
      <c r="I2049" s="84">
        <f>SUM(I2039:I2048)</f>
        <v>0</v>
      </c>
      <c r="J2049" s="84">
        <f>SUM(J2039:J2048)</f>
        <v>0</v>
      </c>
      <c r="K2049" s="43">
        <f t="shared" si="371"/>
        <v>0</v>
      </c>
    </row>
    <row r="2050" spans="1:11" ht="12.75" customHeight="1">
      <c r="A2050" s="61" t="str">
        <f>"      "&amp;Labels!B89</f>
        <v xml:space="preserve">      Q 5</v>
      </c>
      <c r="B2050" s="84"/>
      <c r="C2050" s="84"/>
      <c r="D2050" s="84"/>
      <c r="E2050" s="84"/>
      <c r="F2050" s="43"/>
      <c r="G2050" s="84"/>
      <c r="H2050" s="84"/>
      <c r="I2050" s="84"/>
      <c r="J2050" s="84"/>
      <c r="K2050" s="43"/>
    </row>
    <row r="2051" spans="1:11" ht="12.75" customHeight="1">
      <c r="A2051" s="61" t="str">
        <f>"         "&amp;Labels!B69</f>
        <v xml:space="preserve">         Customer 1</v>
      </c>
      <c r="B2051" s="76">
        <f>IF('(Other Computations)'!B186=0,0,Inputs!D241*Inputs!D134*Inputs!H50*Inputs!D14*'GM Alloc Factors'!B23/('(Other Computations)'!B186+'(Other Computations)'!B199))</f>
        <v>0</v>
      </c>
      <c r="C2051" s="76">
        <f>IF('(Other Computations)'!C186=0,0,Inputs!E241*Inputs!E134*Inputs!H50*Inputs!D14*'GM Alloc Factors'!C23/('(Other Computations)'!C186+'(Other Computations)'!C199))</f>
        <v>0</v>
      </c>
      <c r="D2051" s="76">
        <f>IF('(Other Computations)'!D186=0,0,Inputs!F241*Inputs!F134*Inputs!H50*Inputs!D14*'GM Alloc Factors'!D23/('(Other Computations)'!D186+'(Other Computations)'!D199))</f>
        <v>0</v>
      </c>
      <c r="E2051" s="76">
        <f>IF('(Other Computations)'!E186=0,0,Inputs!G241*Inputs!G134*Inputs!H50*Inputs!D14*'GM Alloc Factors'!E23/('(Other Computations)'!E186+'(Other Computations)'!E199))</f>
        <v>0</v>
      </c>
      <c r="F2051" s="43">
        <f t="shared" ref="F2051:F2061" si="372">SUM(B2051:E2051)</f>
        <v>0</v>
      </c>
      <c r="G2051" s="76">
        <f>IF('(Other Computations)'!G186=0,0,Inputs!I241*Inputs!I134*Inputs!H50*Inputs!D14*'GM Alloc Factors'!G23/('(Other Computations)'!G186+'(Other Computations)'!G199))</f>
        <v>0</v>
      </c>
      <c r="H2051" s="76">
        <f>IF('(Other Computations)'!H186=0,0,Inputs!J241*Inputs!J134*Inputs!H50*Inputs!D14*'GM Alloc Factors'!H23/('(Other Computations)'!H186+'(Other Computations)'!H199))</f>
        <v>0</v>
      </c>
      <c r="I2051" s="76">
        <f>IF('(Other Computations)'!I186=0,0,Inputs!K241*Inputs!K134*Inputs!H50*Inputs!D14*'GM Alloc Factors'!I23/('(Other Computations)'!I186+'(Other Computations)'!I199))</f>
        <v>0</v>
      </c>
      <c r="J2051" s="76">
        <f>IF('(Other Computations)'!J186=0,0,Inputs!L241*Inputs!L134*Inputs!H50*Inputs!D14*'GM Alloc Factors'!J23/('(Other Computations)'!J186+'(Other Computations)'!J199))</f>
        <v>0</v>
      </c>
      <c r="K2051" s="43">
        <f t="shared" ref="K2051:K2061" si="373">SUM(G2051:J2051)</f>
        <v>0</v>
      </c>
    </row>
    <row r="2052" spans="1:11" ht="12.75" customHeight="1">
      <c r="A2052" s="61" t="str">
        <f>"         "&amp;Labels!B70</f>
        <v xml:space="preserve">         Customer 2</v>
      </c>
      <c r="B2052" s="76">
        <f>IF('(Other Computations)'!B187=0,0,Inputs!D242*Inputs!D135*Inputs!H51*Inputs!D14*'GM Alloc Factors'!B23/('(Other Computations)'!B187+'(Other Computations)'!B200))</f>
        <v>0</v>
      </c>
      <c r="C2052" s="76">
        <f>IF('(Other Computations)'!C187=0,0,Inputs!E242*Inputs!E135*Inputs!H51*Inputs!D14*'GM Alloc Factors'!C23/('(Other Computations)'!C187+'(Other Computations)'!C200))</f>
        <v>0</v>
      </c>
      <c r="D2052" s="76">
        <f>IF('(Other Computations)'!D187=0,0,Inputs!F242*Inputs!F135*Inputs!H51*Inputs!D14*'GM Alloc Factors'!D23/('(Other Computations)'!D187+'(Other Computations)'!D200))</f>
        <v>0</v>
      </c>
      <c r="E2052" s="76">
        <f>IF('(Other Computations)'!E187=0,0,Inputs!G242*Inputs!G135*Inputs!H51*Inputs!D14*'GM Alloc Factors'!E23/('(Other Computations)'!E187+'(Other Computations)'!E200))</f>
        <v>0</v>
      </c>
      <c r="F2052" s="43">
        <f t="shared" si="372"/>
        <v>0</v>
      </c>
      <c r="G2052" s="76">
        <f>IF('(Other Computations)'!G187=0,0,Inputs!I242*Inputs!I135*Inputs!H51*Inputs!D14*'GM Alloc Factors'!G23/('(Other Computations)'!G187+'(Other Computations)'!G200))</f>
        <v>0</v>
      </c>
      <c r="H2052" s="76">
        <f>IF('(Other Computations)'!H187=0,0,Inputs!J242*Inputs!J135*Inputs!H51*Inputs!D14*'GM Alloc Factors'!H23/('(Other Computations)'!H187+'(Other Computations)'!H200))</f>
        <v>0</v>
      </c>
      <c r="I2052" s="76">
        <f>IF('(Other Computations)'!I187=0,0,Inputs!K242*Inputs!K135*Inputs!H51*Inputs!D14*'GM Alloc Factors'!I23/('(Other Computations)'!I187+'(Other Computations)'!I200))</f>
        <v>0</v>
      </c>
      <c r="J2052" s="76">
        <f>IF('(Other Computations)'!J187=0,0,Inputs!L242*Inputs!L135*Inputs!H51*Inputs!D14*'GM Alloc Factors'!J23/('(Other Computations)'!J187+'(Other Computations)'!J200))</f>
        <v>0</v>
      </c>
      <c r="K2052" s="43">
        <f t="shared" si="373"/>
        <v>0</v>
      </c>
    </row>
    <row r="2053" spans="1:11" ht="12.75" customHeight="1">
      <c r="A2053" s="61" t="str">
        <f>"         "&amp;Labels!B71</f>
        <v xml:space="preserve">         Customer 3</v>
      </c>
      <c r="B2053" s="76">
        <f>IF('(Other Computations)'!B188=0,0,Inputs!D243*Inputs!D136*Inputs!H52*Inputs!D14*'GM Alloc Factors'!B23/('(Other Computations)'!B188+'(Other Computations)'!B201))</f>
        <v>0</v>
      </c>
      <c r="C2053" s="76">
        <f>IF('(Other Computations)'!C188=0,0,Inputs!E243*Inputs!E136*Inputs!H52*Inputs!D14*'GM Alloc Factors'!C23/('(Other Computations)'!C188+'(Other Computations)'!C201))</f>
        <v>0</v>
      </c>
      <c r="D2053" s="76">
        <f>IF('(Other Computations)'!D188=0,0,Inputs!F243*Inputs!F136*Inputs!H52*Inputs!D14*'GM Alloc Factors'!D23/('(Other Computations)'!D188+'(Other Computations)'!D201))</f>
        <v>0</v>
      </c>
      <c r="E2053" s="76">
        <f>IF('(Other Computations)'!E188=0,0,Inputs!G243*Inputs!G136*Inputs!H52*Inputs!D14*'GM Alloc Factors'!E23/('(Other Computations)'!E188+'(Other Computations)'!E201))</f>
        <v>0</v>
      </c>
      <c r="F2053" s="43">
        <f t="shared" si="372"/>
        <v>0</v>
      </c>
      <c r="G2053" s="76">
        <f>IF('(Other Computations)'!G188=0,0,Inputs!I243*Inputs!I136*Inputs!H52*Inputs!D14*'GM Alloc Factors'!G23/('(Other Computations)'!G188+'(Other Computations)'!G201))</f>
        <v>0</v>
      </c>
      <c r="H2053" s="76">
        <f>IF('(Other Computations)'!H188=0,0,Inputs!J243*Inputs!J136*Inputs!H52*Inputs!D14*'GM Alloc Factors'!H23/('(Other Computations)'!H188+'(Other Computations)'!H201))</f>
        <v>0</v>
      </c>
      <c r="I2053" s="76">
        <f>IF('(Other Computations)'!I188=0,0,Inputs!K243*Inputs!K136*Inputs!H52*Inputs!D14*'GM Alloc Factors'!I23/('(Other Computations)'!I188+'(Other Computations)'!I201))</f>
        <v>0</v>
      </c>
      <c r="J2053" s="76">
        <f>IF('(Other Computations)'!J188=0,0,Inputs!L243*Inputs!L136*Inputs!H52*Inputs!D14*'GM Alloc Factors'!J23/('(Other Computations)'!J188+'(Other Computations)'!J201))</f>
        <v>0</v>
      </c>
      <c r="K2053" s="43">
        <f t="shared" si="373"/>
        <v>0</v>
      </c>
    </row>
    <row r="2054" spans="1:11" ht="12.75" customHeight="1">
      <c r="A2054" s="61" t="str">
        <f>"         "&amp;Labels!B72</f>
        <v xml:space="preserve">         Customer 4</v>
      </c>
      <c r="B2054" s="76">
        <f>IF('(Other Computations)'!B189=0,0,Inputs!D244*Inputs!D137*Inputs!H53*Inputs!D14*'GM Alloc Factors'!B23/('(Other Computations)'!B189+'(Other Computations)'!B202))</f>
        <v>0</v>
      </c>
      <c r="C2054" s="76">
        <f>IF('(Other Computations)'!C189=0,0,Inputs!E244*Inputs!E137*Inputs!H53*Inputs!D14*'GM Alloc Factors'!C23/('(Other Computations)'!C189+'(Other Computations)'!C202))</f>
        <v>0</v>
      </c>
      <c r="D2054" s="76">
        <f>IF('(Other Computations)'!D189=0,0,Inputs!F244*Inputs!F137*Inputs!H53*Inputs!D14*'GM Alloc Factors'!D23/('(Other Computations)'!D189+'(Other Computations)'!D202))</f>
        <v>0</v>
      </c>
      <c r="E2054" s="76">
        <f>IF('(Other Computations)'!E189=0,0,Inputs!G244*Inputs!G137*Inputs!H53*Inputs!D14*'GM Alloc Factors'!E23/('(Other Computations)'!E189+'(Other Computations)'!E202))</f>
        <v>0</v>
      </c>
      <c r="F2054" s="43">
        <f t="shared" si="372"/>
        <v>0</v>
      </c>
      <c r="G2054" s="76">
        <f>IF('(Other Computations)'!G189=0,0,Inputs!I244*Inputs!I137*Inputs!H53*Inputs!D14*'GM Alloc Factors'!G23/('(Other Computations)'!G189+'(Other Computations)'!G202))</f>
        <v>0</v>
      </c>
      <c r="H2054" s="76">
        <f>IF('(Other Computations)'!H189=0,0,Inputs!J244*Inputs!J137*Inputs!H53*Inputs!D14*'GM Alloc Factors'!H23/('(Other Computations)'!H189+'(Other Computations)'!H202))</f>
        <v>0</v>
      </c>
      <c r="I2054" s="76">
        <f>IF('(Other Computations)'!I189=0,0,Inputs!K244*Inputs!K137*Inputs!H53*Inputs!D14*'GM Alloc Factors'!I23/('(Other Computations)'!I189+'(Other Computations)'!I202))</f>
        <v>0</v>
      </c>
      <c r="J2054" s="76">
        <f>IF('(Other Computations)'!J189=0,0,Inputs!L244*Inputs!L137*Inputs!H53*Inputs!D14*'GM Alloc Factors'!J23/('(Other Computations)'!J189+'(Other Computations)'!J202))</f>
        <v>0</v>
      </c>
      <c r="K2054" s="43">
        <f t="shared" si="373"/>
        <v>0</v>
      </c>
    </row>
    <row r="2055" spans="1:11" ht="12.75" customHeight="1">
      <c r="A2055" s="61" t="str">
        <f>"         "&amp;Labels!B73</f>
        <v xml:space="preserve">         Customer 5</v>
      </c>
      <c r="B2055" s="76">
        <f>IF('(Other Computations)'!B190=0,0,Inputs!D245*Inputs!D138*Inputs!H54*Inputs!D14*'GM Alloc Factors'!B23/('(Other Computations)'!B190+'(Other Computations)'!B203))</f>
        <v>0</v>
      </c>
      <c r="C2055" s="76">
        <f>IF('(Other Computations)'!C190=0,0,Inputs!E245*Inputs!E138*Inputs!H54*Inputs!D14*'GM Alloc Factors'!C23/('(Other Computations)'!C190+'(Other Computations)'!C203))</f>
        <v>0</v>
      </c>
      <c r="D2055" s="76">
        <f>IF('(Other Computations)'!D190=0,0,Inputs!F245*Inputs!F138*Inputs!H54*Inputs!D14*'GM Alloc Factors'!D23/('(Other Computations)'!D190+'(Other Computations)'!D203))</f>
        <v>0</v>
      </c>
      <c r="E2055" s="76">
        <f>IF('(Other Computations)'!E190=0,0,Inputs!G245*Inputs!G138*Inputs!H54*Inputs!D14*'GM Alloc Factors'!E23/('(Other Computations)'!E190+'(Other Computations)'!E203))</f>
        <v>0</v>
      </c>
      <c r="F2055" s="43">
        <f t="shared" si="372"/>
        <v>0</v>
      </c>
      <c r="G2055" s="76">
        <f>IF('(Other Computations)'!G190=0,0,Inputs!I245*Inputs!I138*Inputs!H54*Inputs!D14*'GM Alloc Factors'!G23/('(Other Computations)'!G190+'(Other Computations)'!G203))</f>
        <v>0</v>
      </c>
      <c r="H2055" s="76">
        <f>IF('(Other Computations)'!H190=0,0,Inputs!J245*Inputs!J138*Inputs!H54*Inputs!D14*'GM Alloc Factors'!H23/('(Other Computations)'!H190+'(Other Computations)'!H203))</f>
        <v>0</v>
      </c>
      <c r="I2055" s="76">
        <f>IF('(Other Computations)'!I190=0,0,Inputs!K245*Inputs!K138*Inputs!H54*Inputs!D14*'GM Alloc Factors'!I23/('(Other Computations)'!I190+'(Other Computations)'!I203))</f>
        <v>0</v>
      </c>
      <c r="J2055" s="76">
        <f>IF('(Other Computations)'!J190=0,0,Inputs!L245*Inputs!L138*Inputs!H54*Inputs!D14*'GM Alloc Factors'!J23/('(Other Computations)'!J190+'(Other Computations)'!J203))</f>
        <v>0</v>
      </c>
      <c r="K2055" s="43">
        <f t="shared" si="373"/>
        <v>0</v>
      </c>
    </row>
    <row r="2056" spans="1:11" ht="12.75" customHeight="1">
      <c r="A2056" s="61" t="str">
        <f>"         "&amp;Labels!B74</f>
        <v xml:space="preserve">         Customer 6</v>
      </c>
      <c r="B2056" s="76">
        <f>IF('(Other Computations)'!B191=0,0,Inputs!D246*Inputs!D139*Inputs!H55*Inputs!D14*'GM Alloc Factors'!B23/('(Other Computations)'!B191+'(Other Computations)'!B204))</f>
        <v>0</v>
      </c>
      <c r="C2056" s="76">
        <f>IF('(Other Computations)'!C191=0,0,Inputs!E246*Inputs!E139*Inputs!H55*Inputs!D14*'GM Alloc Factors'!C23/('(Other Computations)'!C191+'(Other Computations)'!C204))</f>
        <v>0</v>
      </c>
      <c r="D2056" s="76">
        <f>IF('(Other Computations)'!D191=0,0,Inputs!F246*Inputs!F139*Inputs!H55*Inputs!D14*'GM Alloc Factors'!D23/('(Other Computations)'!D191+'(Other Computations)'!D204))</f>
        <v>0</v>
      </c>
      <c r="E2056" s="76">
        <f>IF('(Other Computations)'!E191=0,0,Inputs!G246*Inputs!G139*Inputs!H55*Inputs!D14*'GM Alloc Factors'!E23/('(Other Computations)'!E191+'(Other Computations)'!E204))</f>
        <v>0</v>
      </c>
      <c r="F2056" s="43">
        <f t="shared" si="372"/>
        <v>0</v>
      </c>
      <c r="G2056" s="76">
        <f>IF('(Other Computations)'!G191=0,0,Inputs!I246*Inputs!I139*Inputs!H55*Inputs!D14*'GM Alloc Factors'!G23/('(Other Computations)'!G191+'(Other Computations)'!G204))</f>
        <v>0</v>
      </c>
      <c r="H2056" s="76">
        <f>IF('(Other Computations)'!H191=0,0,Inputs!J246*Inputs!J139*Inputs!H55*Inputs!D14*'GM Alloc Factors'!H23/('(Other Computations)'!H191+'(Other Computations)'!H204))</f>
        <v>0</v>
      </c>
      <c r="I2056" s="76">
        <f>IF('(Other Computations)'!I191=0,0,Inputs!K246*Inputs!K139*Inputs!H55*Inputs!D14*'GM Alloc Factors'!I23/('(Other Computations)'!I191+'(Other Computations)'!I204))</f>
        <v>0</v>
      </c>
      <c r="J2056" s="76">
        <f>IF('(Other Computations)'!J191=0,0,Inputs!L246*Inputs!L139*Inputs!H55*Inputs!D14*'GM Alloc Factors'!J23/('(Other Computations)'!J191+'(Other Computations)'!J204))</f>
        <v>0</v>
      </c>
      <c r="K2056" s="43">
        <f t="shared" si="373"/>
        <v>0</v>
      </c>
    </row>
    <row r="2057" spans="1:11" ht="12.75" customHeight="1">
      <c r="A2057" s="61" t="str">
        <f>"         "&amp;Labels!B75</f>
        <v xml:space="preserve">         Customer 7</v>
      </c>
      <c r="B2057" s="76">
        <f>IF('(Other Computations)'!B192=0,0,Inputs!D247*Inputs!D140*Inputs!H56*Inputs!D14*'GM Alloc Factors'!B23/('(Other Computations)'!B192+'(Other Computations)'!B205))</f>
        <v>0</v>
      </c>
      <c r="C2057" s="76">
        <f>IF('(Other Computations)'!C192=0,0,Inputs!E247*Inputs!E140*Inputs!H56*Inputs!D14*'GM Alloc Factors'!C23/('(Other Computations)'!C192+'(Other Computations)'!C205))</f>
        <v>0</v>
      </c>
      <c r="D2057" s="76">
        <f>IF('(Other Computations)'!D192=0,0,Inputs!F247*Inputs!F140*Inputs!H56*Inputs!D14*'GM Alloc Factors'!D23/('(Other Computations)'!D192+'(Other Computations)'!D205))</f>
        <v>0</v>
      </c>
      <c r="E2057" s="76">
        <f>IF('(Other Computations)'!E192=0,0,Inputs!G247*Inputs!G140*Inputs!H56*Inputs!D14*'GM Alloc Factors'!E23/('(Other Computations)'!E192+'(Other Computations)'!E205))</f>
        <v>0</v>
      </c>
      <c r="F2057" s="43">
        <f t="shared" si="372"/>
        <v>0</v>
      </c>
      <c r="G2057" s="76">
        <f>IF('(Other Computations)'!G192=0,0,Inputs!I247*Inputs!I140*Inputs!H56*Inputs!D14*'GM Alloc Factors'!G23/('(Other Computations)'!G192+'(Other Computations)'!G205))</f>
        <v>0</v>
      </c>
      <c r="H2057" s="76">
        <f>IF('(Other Computations)'!H192=0,0,Inputs!J247*Inputs!J140*Inputs!H56*Inputs!D14*'GM Alloc Factors'!H23/('(Other Computations)'!H192+'(Other Computations)'!H205))</f>
        <v>0</v>
      </c>
      <c r="I2057" s="76">
        <f>IF('(Other Computations)'!I192=0,0,Inputs!K247*Inputs!K140*Inputs!H56*Inputs!D14*'GM Alloc Factors'!I23/('(Other Computations)'!I192+'(Other Computations)'!I205))</f>
        <v>0</v>
      </c>
      <c r="J2057" s="76">
        <f>IF('(Other Computations)'!J192=0,0,Inputs!L247*Inputs!L140*Inputs!H56*Inputs!D14*'GM Alloc Factors'!J23/('(Other Computations)'!J192+'(Other Computations)'!J205))</f>
        <v>0</v>
      </c>
      <c r="K2057" s="43">
        <f t="shared" si="373"/>
        <v>0</v>
      </c>
    </row>
    <row r="2058" spans="1:11" ht="12.75" customHeight="1">
      <c r="A2058" s="61" t="str">
        <f>"         "&amp;Labels!B76</f>
        <v xml:space="preserve">         Customer 8</v>
      </c>
      <c r="B2058" s="76">
        <f>IF('(Other Computations)'!B193=0,0,Inputs!D248*Inputs!D141*Inputs!H57*Inputs!D14*'GM Alloc Factors'!B23/('(Other Computations)'!B193+'(Other Computations)'!B206))</f>
        <v>0</v>
      </c>
      <c r="C2058" s="76">
        <f>IF('(Other Computations)'!C193=0,0,Inputs!E248*Inputs!E141*Inputs!H57*Inputs!D14*'GM Alloc Factors'!C23/('(Other Computations)'!C193+'(Other Computations)'!C206))</f>
        <v>0</v>
      </c>
      <c r="D2058" s="76">
        <f>IF('(Other Computations)'!D193=0,0,Inputs!F248*Inputs!F141*Inputs!H57*Inputs!D14*'GM Alloc Factors'!D23/('(Other Computations)'!D193+'(Other Computations)'!D206))</f>
        <v>0</v>
      </c>
      <c r="E2058" s="76">
        <f>IF('(Other Computations)'!E193=0,0,Inputs!G248*Inputs!G141*Inputs!H57*Inputs!D14*'GM Alloc Factors'!E23/('(Other Computations)'!E193+'(Other Computations)'!E206))</f>
        <v>0</v>
      </c>
      <c r="F2058" s="43">
        <f t="shared" si="372"/>
        <v>0</v>
      </c>
      <c r="G2058" s="76">
        <f>IF('(Other Computations)'!G193=0,0,Inputs!I248*Inputs!I141*Inputs!H57*Inputs!D14*'GM Alloc Factors'!G23/('(Other Computations)'!G193+'(Other Computations)'!G206))</f>
        <v>0</v>
      </c>
      <c r="H2058" s="76">
        <f>IF('(Other Computations)'!H193=0,0,Inputs!J248*Inputs!J141*Inputs!H57*Inputs!D14*'GM Alloc Factors'!H23/('(Other Computations)'!H193+'(Other Computations)'!H206))</f>
        <v>0</v>
      </c>
      <c r="I2058" s="76">
        <f>IF('(Other Computations)'!I193=0,0,Inputs!K248*Inputs!K141*Inputs!H57*Inputs!D14*'GM Alloc Factors'!I23/('(Other Computations)'!I193+'(Other Computations)'!I206))</f>
        <v>0</v>
      </c>
      <c r="J2058" s="76">
        <f>IF('(Other Computations)'!J193=0,0,Inputs!L248*Inputs!L141*Inputs!H57*Inputs!D14*'GM Alloc Factors'!J23/('(Other Computations)'!J193+'(Other Computations)'!J206))</f>
        <v>0</v>
      </c>
      <c r="K2058" s="43">
        <f t="shared" si="373"/>
        <v>0</v>
      </c>
    </row>
    <row r="2059" spans="1:11" ht="12.75" customHeight="1">
      <c r="A2059" s="61" t="str">
        <f>"         "&amp;Labels!B77</f>
        <v xml:space="preserve">         Customer 9</v>
      </c>
      <c r="B2059" s="76">
        <f>IF('(Other Computations)'!B194=0,0,Inputs!D249*Inputs!D142*Inputs!H58*Inputs!D14*'GM Alloc Factors'!B23/('(Other Computations)'!B194+'(Other Computations)'!B207))</f>
        <v>0</v>
      </c>
      <c r="C2059" s="76">
        <f>IF('(Other Computations)'!C194=0,0,Inputs!E249*Inputs!E142*Inputs!H58*Inputs!D14*'GM Alloc Factors'!C23/('(Other Computations)'!C194+'(Other Computations)'!C207))</f>
        <v>0</v>
      </c>
      <c r="D2059" s="76">
        <f>IF('(Other Computations)'!D194=0,0,Inputs!F249*Inputs!F142*Inputs!H58*Inputs!D14*'GM Alloc Factors'!D23/('(Other Computations)'!D194+'(Other Computations)'!D207))</f>
        <v>0</v>
      </c>
      <c r="E2059" s="76">
        <f>IF('(Other Computations)'!E194=0,0,Inputs!G249*Inputs!G142*Inputs!H58*Inputs!D14*'GM Alloc Factors'!E23/('(Other Computations)'!E194+'(Other Computations)'!E207))</f>
        <v>0</v>
      </c>
      <c r="F2059" s="43">
        <f t="shared" si="372"/>
        <v>0</v>
      </c>
      <c r="G2059" s="76">
        <f>IF('(Other Computations)'!G194=0,0,Inputs!I249*Inputs!I142*Inputs!H58*Inputs!D14*'GM Alloc Factors'!G23/('(Other Computations)'!G194+'(Other Computations)'!G207))</f>
        <v>0</v>
      </c>
      <c r="H2059" s="76">
        <f>IF('(Other Computations)'!H194=0,0,Inputs!J249*Inputs!J142*Inputs!H58*Inputs!D14*'GM Alloc Factors'!H23/('(Other Computations)'!H194+'(Other Computations)'!H207))</f>
        <v>0</v>
      </c>
      <c r="I2059" s="76">
        <f>IF('(Other Computations)'!I194=0,0,Inputs!K249*Inputs!K142*Inputs!H58*Inputs!D14*'GM Alloc Factors'!I23/('(Other Computations)'!I194+'(Other Computations)'!I207))</f>
        <v>0</v>
      </c>
      <c r="J2059" s="76">
        <f>IF('(Other Computations)'!J194=0,0,Inputs!L249*Inputs!L142*Inputs!H58*Inputs!D14*'GM Alloc Factors'!J23/('(Other Computations)'!J194+'(Other Computations)'!J207))</f>
        <v>0</v>
      </c>
      <c r="K2059" s="43">
        <f t="shared" si="373"/>
        <v>0</v>
      </c>
    </row>
    <row r="2060" spans="1:11" ht="12.75" customHeight="1">
      <c r="A2060" s="61" t="str">
        <f>"         "&amp;Labels!B78</f>
        <v xml:space="preserve">         Customer 10</v>
      </c>
      <c r="B2060" s="76">
        <f>IF('(Other Computations)'!B195=0,0,Inputs!D250*Inputs!D143*Inputs!H59*Inputs!D14*'GM Alloc Factors'!B23/('(Other Computations)'!B195+'(Other Computations)'!B208))</f>
        <v>0</v>
      </c>
      <c r="C2060" s="76">
        <f>IF('(Other Computations)'!C195=0,0,Inputs!E250*Inputs!E143*Inputs!H59*Inputs!D14*'GM Alloc Factors'!C23/('(Other Computations)'!C195+'(Other Computations)'!C208))</f>
        <v>0</v>
      </c>
      <c r="D2060" s="76">
        <f>IF('(Other Computations)'!D195=0,0,Inputs!F250*Inputs!F143*Inputs!H59*Inputs!D14*'GM Alloc Factors'!D23/('(Other Computations)'!D195+'(Other Computations)'!D208))</f>
        <v>0</v>
      </c>
      <c r="E2060" s="76">
        <f>IF('(Other Computations)'!E195=0,0,Inputs!G250*Inputs!G143*Inputs!H59*Inputs!D14*'GM Alloc Factors'!E23/('(Other Computations)'!E195+'(Other Computations)'!E208))</f>
        <v>0</v>
      </c>
      <c r="F2060" s="43">
        <f t="shared" si="372"/>
        <v>0</v>
      </c>
      <c r="G2060" s="76">
        <f>IF('(Other Computations)'!G195=0,0,Inputs!I250*Inputs!I143*Inputs!H59*Inputs!D14*'GM Alloc Factors'!G23/('(Other Computations)'!G195+'(Other Computations)'!G208))</f>
        <v>0</v>
      </c>
      <c r="H2060" s="76">
        <f>IF('(Other Computations)'!H195=0,0,Inputs!J250*Inputs!J143*Inputs!H59*Inputs!D14*'GM Alloc Factors'!H23/('(Other Computations)'!H195+'(Other Computations)'!H208))</f>
        <v>0</v>
      </c>
      <c r="I2060" s="76">
        <f>IF('(Other Computations)'!I195=0,0,Inputs!K250*Inputs!K143*Inputs!H59*Inputs!D14*'GM Alloc Factors'!I23/('(Other Computations)'!I195+'(Other Computations)'!I208))</f>
        <v>0</v>
      </c>
      <c r="J2060" s="76">
        <f>IF('(Other Computations)'!J195=0,0,Inputs!L250*Inputs!L143*Inputs!H59*Inputs!D14*'GM Alloc Factors'!J23/('(Other Computations)'!J195+'(Other Computations)'!J208))</f>
        <v>0</v>
      </c>
      <c r="K2060" s="43">
        <f t="shared" si="373"/>
        <v>0</v>
      </c>
    </row>
    <row r="2061" spans="1:11" ht="12.75" customHeight="1">
      <c r="A2061" s="61" t="str">
        <f>"         "&amp;Labels!C68</f>
        <v xml:space="preserve">         Total</v>
      </c>
      <c r="B2061" s="84">
        <f>SUM(B2051:B2060)</f>
        <v>0</v>
      </c>
      <c r="C2061" s="84">
        <f>SUM(C2051:C2060)</f>
        <v>0</v>
      </c>
      <c r="D2061" s="84">
        <f>SUM(D2051:D2060)</f>
        <v>0</v>
      </c>
      <c r="E2061" s="84">
        <f>SUM(E2051:E2060)</f>
        <v>0</v>
      </c>
      <c r="F2061" s="43">
        <f t="shared" si="372"/>
        <v>0</v>
      </c>
      <c r="G2061" s="84">
        <f>SUM(G2051:G2060)</f>
        <v>0</v>
      </c>
      <c r="H2061" s="84">
        <f>SUM(H2051:H2060)</f>
        <v>0</v>
      </c>
      <c r="I2061" s="84">
        <f>SUM(I2051:I2060)</f>
        <v>0</v>
      </c>
      <c r="J2061" s="84">
        <f>SUM(J2051:J2060)</f>
        <v>0</v>
      </c>
      <c r="K2061" s="43">
        <f t="shared" si="373"/>
        <v>0</v>
      </c>
    </row>
    <row r="2062" spans="1:11" ht="12.75" customHeight="1">
      <c r="A2062" s="61" t="str">
        <f>"      "&amp;Labels!B90</f>
        <v xml:space="preserve">      Q 6</v>
      </c>
      <c r="B2062" s="84"/>
      <c r="C2062" s="84"/>
      <c r="D2062" s="84"/>
      <c r="E2062" s="84"/>
      <c r="F2062" s="43"/>
      <c r="G2062" s="84"/>
      <c r="H2062" s="84"/>
      <c r="I2062" s="84"/>
      <c r="J2062" s="84"/>
      <c r="K2062" s="43"/>
    </row>
    <row r="2063" spans="1:11" ht="12.75" customHeight="1">
      <c r="A2063" s="61" t="str">
        <f>"         "&amp;Labels!B69</f>
        <v xml:space="preserve">         Customer 1</v>
      </c>
      <c r="B2063" s="76">
        <f>IF('(Other Computations)'!B186=0,0,Inputs!D241*Inputs!D134*Inputs!I50*Inputs!D14*'GM Alloc Factors'!B24/('(Other Computations)'!B186+'(Other Computations)'!B199))</f>
        <v>0</v>
      </c>
      <c r="C2063" s="76">
        <f>IF('(Other Computations)'!C186=0,0,Inputs!E241*Inputs!E134*Inputs!I50*Inputs!D14*'GM Alloc Factors'!C24/('(Other Computations)'!C186+'(Other Computations)'!C199))</f>
        <v>0</v>
      </c>
      <c r="D2063" s="76">
        <f>IF('(Other Computations)'!D186=0,0,Inputs!F241*Inputs!F134*Inputs!I50*Inputs!D14*'GM Alloc Factors'!D24/('(Other Computations)'!D186+'(Other Computations)'!D199))</f>
        <v>0</v>
      </c>
      <c r="E2063" s="76">
        <f>IF('(Other Computations)'!E186=0,0,Inputs!G241*Inputs!G134*Inputs!I50*Inputs!D14*'GM Alloc Factors'!E24/('(Other Computations)'!E186+'(Other Computations)'!E199))</f>
        <v>0</v>
      </c>
      <c r="F2063" s="43">
        <f t="shared" ref="F2063:F2073" si="374">SUM(B2063:E2063)</f>
        <v>0</v>
      </c>
      <c r="G2063" s="76">
        <f>IF('(Other Computations)'!G186=0,0,Inputs!I241*Inputs!I134*Inputs!I50*Inputs!D14*'GM Alloc Factors'!G24/('(Other Computations)'!G186+'(Other Computations)'!G199))</f>
        <v>0</v>
      </c>
      <c r="H2063" s="76">
        <f>IF('(Other Computations)'!H186=0,0,Inputs!J241*Inputs!J134*Inputs!I50*Inputs!D14*'GM Alloc Factors'!H24/('(Other Computations)'!H186+'(Other Computations)'!H199))</f>
        <v>0</v>
      </c>
      <c r="I2063" s="76">
        <f>IF('(Other Computations)'!I186=0,0,Inputs!K241*Inputs!K134*Inputs!I50*Inputs!D14*'GM Alloc Factors'!I24/('(Other Computations)'!I186+'(Other Computations)'!I199))</f>
        <v>0</v>
      </c>
      <c r="J2063" s="76">
        <f>IF('(Other Computations)'!J186=0,0,Inputs!L241*Inputs!L134*Inputs!I50*Inputs!D14*'GM Alloc Factors'!J24/('(Other Computations)'!J186+'(Other Computations)'!J199))</f>
        <v>0</v>
      </c>
      <c r="K2063" s="43">
        <f t="shared" ref="K2063:K2073" si="375">SUM(G2063:J2063)</f>
        <v>0</v>
      </c>
    </row>
    <row r="2064" spans="1:11" ht="12.75" customHeight="1">
      <c r="A2064" s="61" t="str">
        <f>"         "&amp;Labels!B70</f>
        <v xml:space="preserve">         Customer 2</v>
      </c>
      <c r="B2064" s="76">
        <f>IF('(Other Computations)'!B187=0,0,Inputs!D242*Inputs!D135*Inputs!I51*Inputs!D14*'GM Alloc Factors'!B24/('(Other Computations)'!B187+'(Other Computations)'!B200))</f>
        <v>0</v>
      </c>
      <c r="C2064" s="76">
        <f>IF('(Other Computations)'!C187=0,0,Inputs!E242*Inputs!E135*Inputs!I51*Inputs!D14*'GM Alloc Factors'!C24/('(Other Computations)'!C187+'(Other Computations)'!C200))</f>
        <v>0</v>
      </c>
      <c r="D2064" s="76">
        <f>IF('(Other Computations)'!D187=0,0,Inputs!F242*Inputs!F135*Inputs!I51*Inputs!D14*'GM Alloc Factors'!D24/('(Other Computations)'!D187+'(Other Computations)'!D200))</f>
        <v>0</v>
      </c>
      <c r="E2064" s="76">
        <f>IF('(Other Computations)'!E187=0,0,Inputs!G242*Inputs!G135*Inputs!I51*Inputs!D14*'GM Alloc Factors'!E24/('(Other Computations)'!E187+'(Other Computations)'!E200))</f>
        <v>0</v>
      </c>
      <c r="F2064" s="43">
        <f t="shared" si="374"/>
        <v>0</v>
      </c>
      <c r="G2064" s="76">
        <f>IF('(Other Computations)'!G187=0,0,Inputs!I242*Inputs!I135*Inputs!I51*Inputs!D14*'GM Alloc Factors'!G24/('(Other Computations)'!G187+'(Other Computations)'!G200))</f>
        <v>0</v>
      </c>
      <c r="H2064" s="76">
        <f>IF('(Other Computations)'!H187=0,0,Inputs!J242*Inputs!J135*Inputs!I51*Inputs!D14*'GM Alloc Factors'!H24/('(Other Computations)'!H187+'(Other Computations)'!H200))</f>
        <v>0</v>
      </c>
      <c r="I2064" s="76">
        <f>IF('(Other Computations)'!I187=0,0,Inputs!K242*Inputs!K135*Inputs!I51*Inputs!D14*'GM Alloc Factors'!I24/('(Other Computations)'!I187+'(Other Computations)'!I200))</f>
        <v>0</v>
      </c>
      <c r="J2064" s="76">
        <f>IF('(Other Computations)'!J187=0,0,Inputs!L242*Inputs!L135*Inputs!I51*Inputs!D14*'GM Alloc Factors'!J24/('(Other Computations)'!J187+'(Other Computations)'!J200))</f>
        <v>0</v>
      </c>
      <c r="K2064" s="43">
        <f t="shared" si="375"/>
        <v>0</v>
      </c>
    </row>
    <row r="2065" spans="1:11" ht="12.75" customHeight="1">
      <c r="A2065" s="61" t="str">
        <f>"         "&amp;Labels!B71</f>
        <v xml:space="preserve">         Customer 3</v>
      </c>
      <c r="B2065" s="76">
        <f>IF('(Other Computations)'!B188=0,0,Inputs!D243*Inputs!D136*Inputs!I52*Inputs!D14*'GM Alloc Factors'!B24/('(Other Computations)'!B188+'(Other Computations)'!B201))</f>
        <v>0</v>
      </c>
      <c r="C2065" s="76">
        <f>IF('(Other Computations)'!C188=0,0,Inputs!E243*Inputs!E136*Inputs!I52*Inputs!D14*'GM Alloc Factors'!C24/('(Other Computations)'!C188+'(Other Computations)'!C201))</f>
        <v>0</v>
      </c>
      <c r="D2065" s="76">
        <f>IF('(Other Computations)'!D188=0,0,Inputs!F243*Inputs!F136*Inputs!I52*Inputs!D14*'GM Alloc Factors'!D24/('(Other Computations)'!D188+'(Other Computations)'!D201))</f>
        <v>0</v>
      </c>
      <c r="E2065" s="76">
        <f>IF('(Other Computations)'!E188=0,0,Inputs!G243*Inputs!G136*Inputs!I52*Inputs!D14*'GM Alloc Factors'!E24/('(Other Computations)'!E188+'(Other Computations)'!E201))</f>
        <v>0</v>
      </c>
      <c r="F2065" s="43">
        <f t="shared" si="374"/>
        <v>0</v>
      </c>
      <c r="G2065" s="76">
        <f>IF('(Other Computations)'!G188=0,0,Inputs!I243*Inputs!I136*Inputs!I52*Inputs!D14*'GM Alloc Factors'!G24/('(Other Computations)'!G188+'(Other Computations)'!G201))</f>
        <v>0</v>
      </c>
      <c r="H2065" s="76">
        <f>IF('(Other Computations)'!H188=0,0,Inputs!J243*Inputs!J136*Inputs!I52*Inputs!D14*'GM Alloc Factors'!H24/('(Other Computations)'!H188+'(Other Computations)'!H201))</f>
        <v>0</v>
      </c>
      <c r="I2065" s="76">
        <f>IF('(Other Computations)'!I188=0,0,Inputs!K243*Inputs!K136*Inputs!I52*Inputs!D14*'GM Alloc Factors'!I24/('(Other Computations)'!I188+'(Other Computations)'!I201))</f>
        <v>0</v>
      </c>
      <c r="J2065" s="76">
        <f>IF('(Other Computations)'!J188=0,0,Inputs!L243*Inputs!L136*Inputs!I52*Inputs!D14*'GM Alloc Factors'!J24/('(Other Computations)'!J188+'(Other Computations)'!J201))</f>
        <v>0</v>
      </c>
      <c r="K2065" s="43">
        <f t="shared" si="375"/>
        <v>0</v>
      </c>
    </row>
    <row r="2066" spans="1:11" ht="12.75" customHeight="1">
      <c r="A2066" s="61" t="str">
        <f>"         "&amp;Labels!B72</f>
        <v xml:space="preserve">         Customer 4</v>
      </c>
      <c r="B2066" s="76">
        <f>IF('(Other Computations)'!B189=0,0,Inputs!D244*Inputs!D137*Inputs!I53*Inputs!D14*'GM Alloc Factors'!B24/('(Other Computations)'!B189+'(Other Computations)'!B202))</f>
        <v>0</v>
      </c>
      <c r="C2066" s="76">
        <f>IF('(Other Computations)'!C189=0,0,Inputs!E244*Inputs!E137*Inputs!I53*Inputs!D14*'GM Alloc Factors'!C24/('(Other Computations)'!C189+'(Other Computations)'!C202))</f>
        <v>0</v>
      </c>
      <c r="D2066" s="76">
        <f>IF('(Other Computations)'!D189=0,0,Inputs!F244*Inputs!F137*Inputs!I53*Inputs!D14*'GM Alloc Factors'!D24/('(Other Computations)'!D189+'(Other Computations)'!D202))</f>
        <v>0</v>
      </c>
      <c r="E2066" s="76">
        <f>IF('(Other Computations)'!E189=0,0,Inputs!G244*Inputs!G137*Inputs!I53*Inputs!D14*'GM Alloc Factors'!E24/('(Other Computations)'!E189+'(Other Computations)'!E202))</f>
        <v>0</v>
      </c>
      <c r="F2066" s="43">
        <f t="shared" si="374"/>
        <v>0</v>
      </c>
      <c r="G2066" s="76">
        <f>IF('(Other Computations)'!G189=0,0,Inputs!I244*Inputs!I137*Inputs!I53*Inputs!D14*'GM Alloc Factors'!G24/('(Other Computations)'!G189+'(Other Computations)'!G202))</f>
        <v>0</v>
      </c>
      <c r="H2066" s="76">
        <f>IF('(Other Computations)'!H189=0,0,Inputs!J244*Inputs!J137*Inputs!I53*Inputs!D14*'GM Alloc Factors'!H24/('(Other Computations)'!H189+'(Other Computations)'!H202))</f>
        <v>0</v>
      </c>
      <c r="I2066" s="76">
        <f>IF('(Other Computations)'!I189=0,0,Inputs!K244*Inputs!K137*Inputs!I53*Inputs!D14*'GM Alloc Factors'!I24/('(Other Computations)'!I189+'(Other Computations)'!I202))</f>
        <v>0</v>
      </c>
      <c r="J2066" s="76">
        <f>IF('(Other Computations)'!J189=0,0,Inputs!L244*Inputs!L137*Inputs!I53*Inputs!D14*'GM Alloc Factors'!J24/('(Other Computations)'!J189+'(Other Computations)'!J202))</f>
        <v>0</v>
      </c>
      <c r="K2066" s="43">
        <f t="shared" si="375"/>
        <v>0</v>
      </c>
    </row>
    <row r="2067" spans="1:11" ht="12.75" customHeight="1">
      <c r="A2067" s="61" t="str">
        <f>"         "&amp;Labels!B73</f>
        <v xml:space="preserve">         Customer 5</v>
      </c>
      <c r="B2067" s="76">
        <f>IF('(Other Computations)'!B190=0,0,Inputs!D245*Inputs!D138*Inputs!I54*Inputs!D14*'GM Alloc Factors'!B24/('(Other Computations)'!B190+'(Other Computations)'!B203))</f>
        <v>0</v>
      </c>
      <c r="C2067" s="76">
        <f>IF('(Other Computations)'!C190=0,0,Inputs!E245*Inputs!E138*Inputs!I54*Inputs!D14*'GM Alloc Factors'!C24/('(Other Computations)'!C190+'(Other Computations)'!C203))</f>
        <v>0</v>
      </c>
      <c r="D2067" s="76">
        <f>IF('(Other Computations)'!D190=0,0,Inputs!F245*Inputs!F138*Inputs!I54*Inputs!D14*'GM Alloc Factors'!D24/('(Other Computations)'!D190+'(Other Computations)'!D203))</f>
        <v>0</v>
      </c>
      <c r="E2067" s="76">
        <f>IF('(Other Computations)'!E190=0,0,Inputs!G245*Inputs!G138*Inputs!I54*Inputs!D14*'GM Alloc Factors'!E24/('(Other Computations)'!E190+'(Other Computations)'!E203))</f>
        <v>0</v>
      </c>
      <c r="F2067" s="43">
        <f t="shared" si="374"/>
        <v>0</v>
      </c>
      <c r="G2067" s="76">
        <f>IF('(Other Computations)'!G190=0,0,Inputs!I245*Inputs!I138*Inputs!I54*Inputs!D14*'GM Alloc Factors'!G24/('(Other Computations)'!G190+'(Other Computations)'!G203))</f>
        <v>0</v>
      </c>
      <c r="H2067" s="76">
        <f>IF('(Other Computations)'!H190=0,0,Inputs!J245*Inputs!J138*Inputs!I54*Inputs!D14*'GM Alloc Factors'!H24/('(Other Computations)'!H190+'(Other Computations)'!H203))</f>
        <v>0</v>
      </c>
      <c r="I2067" s="76">
        <f>IF('(Other Computations)'!I190=0,0,Inputs!K245*Inputs!K138*Inputs!I54*Inputs!D14*'GM Alloc Factors'!I24/('(Other Computations)'!I190+'(Other Computations)'!I203))</f>
        <v>0</v>
      </c>
      <c r="J2067" s="76">
        <f>IF('(Other Computations)'!J190=0,0,Inputs!L245*Inputs!L138*Inputs!I54*Inputs!D14*'GM Alloc Factors'!J24/('(Other Computations)'!J190+'(Other Computations)'!J203))</f>
        <v>0</v>
      </c>
      <c r="K2067" s="43">
        <f t="shared" si="375"/>
        <v>0</v>
      </c>
    </row>
    <row r="2068" spans="1:11" ht="12.75" customHeight="1">
      <c r="A2068" s="61" t="str">
        <f>"         "&amp;Labels!B74</f>
        <v xml:space="preserve">         Customer 6</v>
      </c>
      <c r="B2068" s="76">
        <f>IF('(Other Computations)'!B191=0,0,Inputs!D246*Inputs!D139*Inputs!I55*Inputs!D14*'GM Alloc Factors'!B24/('(Other Computations)'!B191+'(Other Computations)'!B204))</f>
        <v>0</v>
      </c>
      <c r="C2068" s="76">
        <f>IF('(Other Computations)'!C191=0,0,Inputs!E246*Inputs!E139*Inputs!I55*Inputs!D14*'GM Alloc Factors'!C24/('(Other Computations)'!C191+'(Other Computations)'!C204))</f>
        <v>0</v>
      </c>
      <c r="D2068" s="76">
        <f>IF('(Other Computations)'!D191=0,0,Inputs!F246*Inputs!F139*Inputs!I55*Inputs!D14*'GM Alloc Factors'!D24/('(Other Computations)'!D191+'(Other Computations)'!D204))</f>
        <v>0</v>
      </c>
      <c r="E2068" s="76">
        <f>IF('(Other Computations)'!E191=0,0,Inputs!G246*Inputs!G139*Inputs!I55*Inputs!D14*'GM Alloc Factors'!E24/('(Other Computations)'!E191+'(Other Computations)'!E204))</f>
        <v>0</v>
      </c>
      <c r="F2068" s="43">
        <f t="shared" si="374"/>
        <v>0</v>
      </c>
      <c r="G2068" s="76">
        <f>IF('(Other Computations)'!G191=0,0,Inputs!I246*Inputs!I139*Inputs!I55*Inputs!D14*'GM Alloc Factors'!G24/('(Other Computations)'!G191+'(Other Computations)'!G204))</f>
        <v>0</v>
      </c>
      <c r="H2068" s="76">
        <f>IF('(Other Computations)'!H191=0,0,Inputs!J246*Inputs!J139*Inputs!I55*Inputs!D14*'GM Alloc Factors'!H24/('(Other Computations)'!H191+'(Other Computations)'!H204))</f>
        <v>0</v>
      </c>
      <c r="I2068" s="76">
        <f>IF('(Other Computations)'!I191=0,0,Inputs!K246*Inputs!K139*Inputs!I55*Inputs!D14*'GM Alloc Factors'!I24/('(Other Computations)'!I191+'(Other Computations)'!I204))</f>
        <v>0</v>
      </c>
      <c r="J2068" s="76">
        <f>IF('(Other Computations)'!J191=0,0,Inputs!L246*Inputs!L139*Inputs!I55*Inputs!D14*'GM Alloc Factors'!J24/('(Other Computations)'!J191+'(Other Computations)'!J204))</f>
        <v>0</v>
      </c>
      <c r="K2068" s="43">
        <f t="shared" si="375"/>
        <v>0</v>
      </c>
    </row>
    <row r="2069" spans="1:11" ht="12.75" customHeight="1">
      <c r="A2069" s="61" t="str">
        <f>"         "&amp;Labels!B75</f>
        <v xml:space="preserve">         Customer 7</v>
      </c>
      <c r="B2069" s="76">
        <f>IF('(Other Computations)'!B192=0,0,Inputs!D247*Inputs!D140*Inputs!I56*Inputs!D14*'GM Alloc Factors'!B24/('(Other Computations)'!B192+'(Other Computations)'!B205))</f>
        <v>0</v>
      </c>
      <c r="C2069" s="76">
        <f>IF('(Other Computations)'!C192=0,0,Inputs!E247*Inputs!E140*Inputs!I56*Inputs!D14*'GM Alloc Factors'!C24/('(Other Computations)'!C192+'(Other Computations)'!C205))</f>
        <v>0</v>
      </c>
      <c r="D2069" s="76">
        <f>IF('(Other Computations)'!D192=0,0,Inputs!F247*Inputs!F140*Inputs!I56*Inputs!D14*'GM Alloc Factors'!D24/('(Other Computations)'!D192+'(Other Computations)'!D205))</f>
        <v>0</v>
      </c>
      <c r="E2069" s="76">
        <f>IF('(Other Computations)'!E192=0,0,Inputs!G247*Inputs!G140*Inputs!I56*Inputs!D14*'GM Alloc Factors'!E24/('(Other Computations)'!E192+'(Other Computations)'!E205))</f>
        <v>0</v>
      </c>
      <c r="F2069" s="43">
        <f t="shared" si="374"/>
        <v>0</v>
      </c>
      <c r="G2069" s="76">
        <f>IF('(Other Computations)'!G192=0,0,Inputs!I247*Inputs!I140*Inputs!I56*Inputs!D14*'GM Alloc Factors'!G24/('(Other Computations)'!G192+'(Other Computations)'!G205))</f>
        <v>0</v>
      </c>
      <c r="H2069" s="76">
        <f>IF('(Other Computations)'!H192=0,0,Inputs!J247*Inputs!J140*Inputs!I56*Inputs!D14*'GM Alloc Factors'!H24/('(Other Computations)'!H192+'(Other Computations)'!H205))</f>
        <v>0</v>
      </c>
      <c r="I2069" s="76">
        <f>IF('(Other Computations)'!I192=0,0,Inputs!K247*Inputs!K140*Inputs!I56*Inputs!D14*'GM Alloc Factors'!I24/('(Other Computations)'!I192+'(Other Computations)'!I205))</f>
        <v>0</v>
      </c>
      <c r="J2069" s="76">
        <f>IF('(Other Computations)'!J192=0,0,Inputs!L247*Inputs!L140*Inputs!I56*Inputs!D14*'GM Alloc Factors'!J24/('(Other Computations)'!J192+'(Other Computations)'!J205))</f>
        <v>0</v>
      </c>
      <c r="K2069" s="43">
        <f t="shared" si="375"/>
        <v>0</v>
      </c>
    </row>
    <row r="2070" spans="1:11" ht="12.75" customHeight="1">
      <c r="A2070" s="61" t="str">
        <f>"         "&amp;Labels!B76</f>
        <v xml:space="preserve">         Customer 8</v>
      </c>
      <c r="B2070" s="76">
        <f>IF('(Other Computations)'!B193=0,0,Inputs!D248*Inputs!D141*Inputs!I57*Inputs!D14*'GM Alloc Factors'!B24/('(Other Computations)'!B193+'(Other Computations)'!B206))</f>
        <v>0</v>
      </c>
      <c r="C2070" s="76">
        <f>IF('(Other Computations)'!C193=0,0,Inputs!E248*Inputs!E141*Inputs!I57*Inputs!D14*'GM Alloc Factors'!C24/('(Other Computations)'!C193+'(Other Computations)'!C206))</f>
        <v>0</v>
      </c>
      <c r="D2070" s="76">
        <f>IF('(Other Computations)'!D193=0,0,Inputs!F248*Inputs!F141*Inputs!I57*Inputs!D14*'GM Alloc Factors'!D24/('(Other Computations)'!D193+'(Other Computations)'!D206))</f>
        <v>0</v>
      </c>
      <c r="E2070" s="76">
        <f>IF('(Other Computations)'!E193=0,0,Inputs!G248*Inputs!G141*Inputs!I57*Inputs!D14*'GM Alloc Factors'!E24/('(Other Computations)'!E193+'(Other Computations)'!E206))</f>
        <v>0</v>
      </c>
      <c r="F2070" s="43">
        <f t="shared" si="374"/>
        <v>0</v>
      </c>
      <c r="G2070" s="76">
        <f>IF('(Other Computations)'!G193=0,0,Inputs!I248*Inputs!I141*Inputs!I57*Inputs!D14*'GM Alloc Factors'!G24/('(Other Computations)'!G193+'(Other Computations)'!G206))</f>
        <v>0</v>
      </c>
      <c r="H2070" s="76">
        <f>IF('(Other Computations)'!H193=0,0,Inputs!J248*Inputs!J141*Inputs!I57*Inputs!D14*'GM Alloc Factors'!H24/('(Other Computations)'!H193+'(Other Computations)'!H206))</f>
        <v>0</v>
      </c>
      <c r="I2070" s="76">
        <f>IF('(Other Computations)'!I193=0,0,Inputs!K248*Inputs!K141*Inputs!I57*Inputs!D14*'GM Alloc Factors'!I24/('(Other Computations)'!I193+'(Other Computations)'!I206))</f>
        <v>0</v>
      </c>
      <c r="J2070" s="76">
        <f>IF('(Other Computations)'!J193=0,0,Inputs!L248*Inputs!L141*Inputs!I57*Inputs!D14*'GM Alloc Factors'!J24/('(Other Computations)'!J193+'(Other Computations)'!J206))</f>
        <v>0</v>
      </c>
      <c r="K2070" s="43">
        <f t="shared" si="375"/>
        <v>0</v>
      </c>
    </row>
    <row r="2071" spans="1:11" ht="12.75" customHeight="1">
      <c r="A2071" s="61" t="str">
        <f>"         "&amp;Labels!B77</f>
        <v xml:space="preserve">         Customer 9</v>
      </c>
      <c r="B2071" s="76">
        <f>IF('(Other Computations)'!B194=0,0,Inputs!D249*Inputs!D142*Inputs!I58*Inputs!D14*'GM Alloc Factors'!B24/('(Other Computations)'!B194+'(Other Computations)'!B207))</f>
        <v>0</v>
      </c>
      <c r="C2071" s="76">
        <f>IF('(Other Computations)'!C194=0,0,Inputs!E249*Inputs!E142*Inputs!I58*Inputs!D14*'GM Alloc Factors'!C24/('(Other Computations)'!C194+'(Other Computations)'!C207))</f>
        <v>0</v>
      </c>
      <c r="D2071" s="76">
        <f>IF('(Other Computations)'!D194=0,0,Inputs!F249*Inputs!F142*Inputs!I58*Inputs!D14*'GM Alloc Factors'!D24/('(Other Computations)'!D194+'(Other Computations)'!D207))</f>
        <v>0</v>
      </c>
      <c r="E2071" s="76">
        <f>IF('(Other Computations)'!E194=0,0,Inputs!G249*Inputs!G142*Inputs!I58*Inputs!D14*'GM Alloc Factors'!E24/('(Other Computations)'!E194+'(Other Computations)'!E207))</f>
        <v>0</v>
      </c>
      <c r="F2071" s="43">
        <f t="shared" si="374"/>
        <v>0</v>
      </c>
      <c r="G2071" s="76">
        <f>IF('(Other Computations)'!G194=0,0,Inputs!I249*Inputs!I142*Inputs!I58*Inputs!D14*'GM Alloc Factors'!G24/('(Other Computations)'!G194+'(Other Computations)'!G207))</f>
        <v>0</v>
      </c>
      <c r="H2071" s="76">
        <f>IF('(Other Computations)'!H194=0,0,Inputs!J249*Inputs!J142*Inputs!I58*Inputs!D14*'GM Alloc Factors'!H24/('(Other Computations)'!H194+'(Other Computations)'!H207))</f>
        <v>0</v>
      </c>
      <c r="I2071" s="76">
        <f>IF('(Other Computations)'!I194=0,0,Inputs!K249*Inputs!K142*Inputs!I58*Inputs!D14*'GM Alloc Factors'!I24/('(Other Computations)'!I194+'(Other Computations)'!I207))</f>
        <v>0</v>
      </c>
      <c r="J2071" s="76">
        <f>IF('(Other Computations)'!J194=0,0,Inputs!L249*Inputs!L142*Inputs!I58*Inputs!D14*'GM Alloc Factors'!J24/('(Other Computations)'!J194+'(Other Computations)'!J207))</f>
        <v>0</v>
      </c>
      <c r="K2071" s="43">
        <f t="shared" si="375"/>
        <v>0</v>
      </c>
    </row>
    <row r="2072" spans="1:11" ht="12.75" customHeight="1">
      <c r="A2072" s="61" t="str">
        <f>"         "&amp;Labels!B78</f>
        <v xml:space="preserve">         Customer 10</v>
      </c>
      <c r="B2072" s="76">
        <f>IF('(Other Computations)'!B195=0,0,Inputs!D250*Inputs!D143*Inputs!I59*Inputs!D14*'GM Alloc Factors'!B24/('(Other Computations)'!B195+'(Other Computations)'!B208))</f>
        <v>0</v>
      </c>
      <c r="C2072" s="76">
        <f>IF('(Other Computations)'!C195=0,0,Inputs!E250*Inputs!E143*Inputs!I59*Inputs!D14*'GM Alloc Factors'!C24/('(Other Computations)'!C195+'(Other Computations)'!C208))</f>
        <v>0</v>
      </c>
      <c r="D2072" s="76">
        <f>IF('(Other Computations)'!D195=0,0,Inputs!F250*Inputs!F143*Inputs!I59*Inputs!D14*'GM Alloc Factors'!D24/('(Other Computations)'!D195+'(Other Computations)'!D208))</f>
        <v>0</v>
      </c>
      <c r="E2072" s="76">
        <f>IF('(Other Computations)'!E195=0,0,Inputs!G250*Inputs!G143*Inputs!I59*Inputs!D14*'GM Alloc Factors'!E24/('(Other Computations)'!E195+'(Other Computations)'!E208))</f>
        <v>0</v>
      </c>
      <c r="F2072" s="43">
        <f t="shared" si="374"/>
        <v>0</v>
      </c>
      <c r="G2072" s="76">
        <f>IF('(Other Computations)'!G195=0,0,Inputs!I250*Inputs!I143*Inputs!I59*Inputs!D14*'GM Alloc Factors'!G24/('(Other Computations)'!G195+'(Other Computations)'!G208))</f>
        <v>0</v>
      </c>
      <c r="H2072" s="76">
        <f>IF('(Other Computations)'!H195=0,0,Inputs!J250*Inputs!J143*Inputs!I59*Inputs!D14*'GM Alloc Factors'!H24/('(Other Computations)'!H195+'(Other Computations)'!H208))</f>
        <v>0</v>
      </c>
      <c r="I2072" s="76">
        <f>IF('(Other Computations)'!I195=0,0,Inputs!K250*Inputs!K143*Inputs!I59*Inputs!D14*'GM Alloc Factors'!I24/('(Other Computations)'!I195+'(Other Computations)'!I208))</f>
        <v>0</v>
      </c>
      <c r="J2072" s="76">
        <f>IF('(Other Computations)'!J195=0,0,Inputs!L250*Inputs!L143*Inputs!I59*Inputs!D14*'GM Alloc Factors'!J24/('(Other Computations)'!J195+'(Other Computations)'!J208))</f>
        <v>0</v>
      </c>
      <c r="K2072" s="43">
        <f t="shared" si="375"/>
        <v>0</v>
      </c>
    </row>
    <row r="2073" spans="1:11" ht="12.75" customHeight="1">
      <c r="A2073" s="61" t="str">
        <f>"         "&amp;Labels!C68</f>
        <v xml:space="preserve">         Total</v>
      </c>
      <c r="B2073" s="84">
        <f>SUM(B2063:B2072)</f>
        <v>0</v>
      </c>
      <c r="C2073" s="84">
        <f>SUM(C2063:C2072)</f>
        <v>0</v>
      </c>
      <c r="D2073" s="84">
        <f>SUM(D2063:D2072)</f>
        <v>0</v>
      </c>
      <c r="E2073" s="84">
        <f>SUM(E2063:E2072)</f>
        <v>0</v>
      </c>
      <c r="F2073" s="43">
        <f t="shared" si="374"/>
        <v>0</v>
      </c>
      <c r="G2073" s="84">
        <f>SUM(G2063:G2072)</f>
        <v>0</v>
      </c>
      <c r="H2073" s="84">
        <f>SUM(H2063:H2072)</f>
        <v>0</v>
      </c>
      <c r="I2073" s="84">
        <f>SUM(I2063:I2072)</f>
        <v>0</v>
      </c>
      <c r="J2073" s="84">
        <f>SUM(J2063:J2072)</f>
        <v>0</v>
      </c>
      <c r="K2073" s="43">
        <f t="shared" si="375"/>
        <v>0</v>
      </c>
    </row>
    <row r="2074" spans="1:11" ht="12.75" customHeight="1">
      <c r="A2074" s="61" t="str">
        <f>"      "&amp;Labels!B91</f>
        <v xml:space="preserve">      Q 7</v>
      </c>
      <c r="B2074" s="84"/>
      <c r="C2074" s="84"/>
      <c r="D2074" s="84"/>
      <c r="E2074" s="84"/>
      <c r="F2074" s="43"/>
      <c r="G2074" s="84"/>
      <c r="H2074" s="84"/>
      <c r="I2074" s="84"/>
      <c r="J2074" s="84"/>
      <c r="K2074" s="43"/>
    </row>
    <row r="2075" spans="1:11" ht="12.75" customHeight="1">
      <c r="A2075" s="61" t="str">
        <f>"         "&amp;Labels!B69</f>
        <v xml:space="preserve">         Customer 1</v>
      </c>
      <c r="B2075" s="76">
        <f>IF('(Other Computations)'!B186=0,0,Inputs!D241*Inputs!D134*Inputs!J50*Inputs!D14*'GM Alloc Factors'!B25/('(Other Computations)'!B186+'(Other Computations)'!B199))</f>
        <v>0</v>
      </c>
      <c r="C2075" s="76">
        <f>IF('(Other Computations)'!C186=0,0,Inputs!E241*Inputs!E134*Inputs!J50*Inputs!D14*'GM Alloc Factors'!C25/('(Other Computations)'!C186+'(Other Computations)'!C199))</f>
        <v>0</v>
      </c>
      <c r="D2075" s="76">
        <f>IF('(Other Computations)'!D186=0,0,Inputs!F241*Inputs!F134*Inputs!J50*Inputs!D14*'GM Alloc Factors'!D25/('(Other Computations)'!D186+'(Other Computations)'!D199))</f>
        <v>0</v>
      </c>
      <c r="E2075" s="76">
        <f>IF('(Other Computations)'!E186=0,0,Inputs!G241*Inputs!G134*Inputs!J50*Inputs!D14*'GM Alloc Factors'!E25/('(Other Computations)'!E186+'(Other Computations)'!E199))</f>
        <v>0</v>
      </c>
      <c r="F2075" s="43">
        <f t="shared" ref="F2075:F2085" si="376">SUM(B2075:E2075)</f>
        <v>0</v>
      </c>
      <c r="G2075" s="76">
        <f>IF('(Other Computations)'!G186=0,0,Inputs!I241*Inputs!I134*Inputs!J50*Inputs!D14*'GM Alloc Factors'!G25/('(Other Computations)'!G186+'(Other Computations)'!G199))</f>
        <v>0</v>
      </c>
      <c r="H2075" s="76">
        <f>IF('(Other Computations)'!H186=0,0,Inputs!J241*Inputs!J134*Inputs!J50*Inputs!D14*'GM Alloc Factors'!H25/('(Other Computations)'!H186+'(Other Computations)'!H199))</f>
        <v>0</v>
      </c>
      <c r="I2075" s="76">
        <f>IF('(Other Computations)'!I186=0,0,Inputs!K241*Inputs!K134*Inputs!J50*Inputs!D14*'GM Alloc Factors'!I25/('(Other Computations)'!I186+'(Other Computations)'!I199))</f>
        <v>0</v>
      </c>
      <c r="J2075" s="76">
        <f>IF('(Other Computations)'!J186=0,0,Inputs!L241*Inputs!L134*Inputs!J50*Inputs!D14*'GM Alloc Factors'!J25/('(Other Computations)'!J186+'(Other Computations)'!J199))</f>
        <v>0</v>
      </c>
      <c r="K2075" s="43">
        <f t="shared" ref="K2075:K2085" si="377">SUM(G2075:J2075)</f>
        <v>0</v>
      </c>
    </row>
    <row r="2076" spans="1:11" ht="12.75" customHeight="1">
      <c r="A2076" s="61" t="str">
        <f>"         "&amp;Labels!B70</f>
        <v xml:space="preserve">         Customer 2</v>
      </c>
      <c r="B2076" s="76">
        <f>IF('(Other Computations)'!B187=0,0,Inputs!D242*Inputs!D135*Inputs!J51*Inputs!D14*'GM Alloc Factors'!B25/('(Other Computations)'!B187+'(Other Computations)'!B200))</f>
        <v>0</v>
      </c>
      <c r="C2076" s="76">
        <f>IF('(Other Computations)'!C187=0,0,Inputs!E242*Inputs!E135*Inputs!J51*Inputs!D14*'GM Alloc Factors'!C25/('(Other Computations)'!C187+'(Other Computations)'!C200))</f>
        <v>0</v>
      </c>
      <c r="D2076" s="76">
        <f>IF('(Other Computations)'!D187=0,0,Inputs!F242*Inputs!F135*Inputs!J51*Inputs!D14*'GM Alloc Factors'!D25/('(Other Computations)'!D187+'(Other Computations)'!D200))</f>
        <v>0</v>
      </c>
      <c r="E2076" s="76">
        <f>IF('(Other Computations)'!E187=0,0,Inputs!G242*Inputs!G135*Inputs!J51*Inputs!D14*'GM Alloc Factors'!E25/('(Other Computations)'!E187+'(Other Computations)'!E200))</f>
        <v>0</v>
      </c>
      <c r="F2076" s="43">
        <f t="shared" si="376"/>
        <v>0</v>
      </c>
      <c r="G2076" s="76">
        <f>IF('(Other Computations)'!G187=0,0,Inputs!I242*Inputs!I135*Inputs!J51*Inputs!D14*'GM Alloc Factors'!G25/('(Other Computations)'!G187+'(Other Computations)'!G200))</f>
        <v>0</v>
      </c>
      <c r="H2076" s="76">
        <f>IF('(Other Computations)'!H187=0,0,Inputs!J242*Inputs!J135*Inputs!J51*Inputs!D14*'GM Alloc Factors'!H25/('(Other Computations)'!H187+'(Other Computations)'!H200))</f>
        <v>0</v>
      </c>
      <c r="I2076" s="76">
        <f>IF('(Other Computations)'!I187=0,0,Inputs!K242*Inputs!K135*Inputs!J51*Inputs!D14*'GM Alloc Factors'!I25/('(Other Computations)'!I187+'(Other Computations)'!I200))</f>
        <v>0</v>
      </c>
      <c r="J2076" s="76">
        <f>IF('(Other Computations)'!J187=0,0,Inputs!L242*Inputs!L135*Inputs!J51*Inputs!D14*'GM Alloc Factors'!J25/('(Other Computations)'!J187+'(Other Computations)'!J200))</f>
        <v>0</v>
      </c>
      <c r="K2076" s="43">
        <f t="shared" si="377"/>
        <v>0</v>
      </c>
    </row>
    <row r="2077" spans="1:11" ht="12.75" customHeight="1">
      <c r="A2077" s="61" t="str">
        <f>"         "&amp;Labels!B71</f>
        <v xml:space="preserve">         Customer 3</v>
      </c>
      <c r="B2077" s="76">
        <f>IF('(Other Computations)'!B188=0,0,Inputs!D243*Inputs!D136*Inputs!J52*Inputs!D14*'GM Alloc Factors'!B25/('(Other Computations)'!B188+'(Other Computations)'!B201))</f>
        <v>0</v>
      </c>
      <c r="C2077" s="76">
        <f>IF('(Other Computations)'!C188=0,0,Inputs!E243*Inputs!E136*Inputs!J52*Inputs!D14*'GM Alloc Factors'!C25/('(Other Computations)'!C188+'(Other Computations)'!C201))</f>
        <v>0</v>
      </c>
      <c r="D2077" s="76">
        <f>IF('(Other Computations)'!D188=0,0,Inputs!F243*Inputs!F136*Inputs!J52*Inputs!D14*'GM Alloc Factors'!D25/('(Other Computations)'!D188+'(Other Computations)'!D201))</f>
        <v>0</v>
      </c>
      <c r="E2077" s="76">
        <f>IF('(Other Computations)'!E188=0,0,Inputs!G243*Inputs!G136*Inputs!J52*Inputs!D14*'GM Alloc Factors'!E25/('(Other Computations)'!E188+'(Other Computations)'!E201))</f>
        <v>0</v>
      </c>
      <c r="F2077" s="43">
        <f t="shared" si="376"/>
        <v>0</v>
      </c>
      <c r="G2077" s="76">
        <f>IF('(Other Computations)'!G188=0,0,Inputs!I243*Inputs!I136*Inputs!J52*Inputs!D14*'GM Alloc Factors'!G25/('(Other Computations)'!G188+'(Other Computations)'!G201))</f>
        <v>0</v>
      </c>
      <c r="H2077" s="76">
        <f>IF('(Other Computations)'!H188=0,0,Inputs!J243*Inputs!J136*Inputs!J52*Inputs!D14*'GM Alloc Factors'!H25/('(Other Computations)'!H188+'(Other Computations)'!H201))</f>
        <v>0</v>
      </c>
      <c r="I2077" s="76">
        <f>IF('(Other Computations)'!I188=0,0,Inputs!K243*Inputs!K136*Inputs!J52*Inputs!D14*'GM Alloc Factors'!I25/('(Other Computations)'!I188+'(Other Computations)'!I201))</f>
        <v>0</v>
      </c>
      <c r="J2077" s="76">
        <f>IF('(Other Computations)'!J188=0,0,Inputs!L243*Inputs!L136*Inputs!J52*Inputs!D14*'GM Alloc Factors'!J25/('(Other Computations)'!J188+'(Other Computations)'!J201))</f>
        <v>0</v>
      </c>
      <c r="K2077" s="43">
        <f t="shared" si="377"/>
        <v>0</v>
      </c>
    </row>
    <row r="2078" spans="1:11" ht="12.75" customHeight="1">
      <c r="A2078" s="61" t="str">
        <f>"         "&amp;Labels!B72</f>
        <v xml:space="preserve">         Customer 4</v>
      </c>
      <c r="B2078" s="76">
        <f>IF('(Other Computations)'!B189=0,0,Inputs!D244*Inputs!D137*Inputs!J53*Inputs!D14*'GM Alloc Factors'!B25/('(Other Computations)'!B189+'(Other Computations)'!B202))</f>
        <v>0</v>
      </c>
      <c r="C2078" s="76">
        <f>IF('(Other Computations)'!C189=0,0,Inputs!E244*Inputs!E137*Inputs!J53*Inputs!D14*'GM Alloc Factors'!C25/('(Other Computations)'!C189+'(Other Computations)'!C202))</f>
        <v>0</v>
      </c>
      <c r="D2078" s="76">
        <f>IF('(Other Computations)'!D189=0,0,Inputs!F244*Inputs!F137*Inputs!J53*Inputs!D14*'GM Alloc Factors'!D25/('(Other Computations)'!D189+'(Other Computations)'!D202))</f>
        <v>0</v>
      </c>
      <c r="E2078" s="76">
        <f>IF('(Other Computations)'!E189=0,0,Inputs!G244*Inputs!G137*Inputs!J53*Inputs!D14*'GM Alloc Factors'!E25/('(Other Computations)'!E189+'(Other Computations)'!E202))</f>
        <v>0</v>
      </c>
      <c r="F2078" s="43">
        <f t="shared" si="376"/>
        <v>0</v>
      </c>
      <c r="G2078" s="76">
        <f>IF('(Other Computations)'!G189=0,0,Inputs!I244*Inputs!I137*Inputs!J53*Inputs!D14*'GM Alloc Factors'!G25/('(Other Computations)'!G189+'(Other Computations)'!G202))</f>
        <v>0</v>
      </c>
      <c r="H2078" s="76">
        <f>IF('(Other Computations)'!H189=0,0,Inputs!J244*Inputs!J137*Inputs!J53*Inputs!D14*'GM Alloc Factors'!H25/('(Other Computations)'!H189+'(Other Computations)'!H202))</f>
        <v>0</v>
      </c>
      <c r="I2078" s="76">
        <f>IF('(Other Computations)'!I189=0,0,Inputs!K244*Inputs!K137*Inputs!J53*Inputs!D14*'GM Alloc Factors'!I25/('(Other Computations)'!I189+'(Other Computations)'!I202))</f>
        <v>0</v>
      </c>
      <c r="J2078" s="76">
        <f>IF('(Other Computations)'!J189=0,0,Inputs!L244*Inputs!L137*Inputs!J53*Inputs!D14*'GM Alloc Factors'!J25/('(Other Computations)'!J189+'(Other Computations)'!J202))</f>
        <v>0</v>
      </c>
      <c r="K2078" s="43">
        <f t="shared" si="377"/>
        <v>0</v>
      </c>
    </row>
    <row r="2079" spans="1:11" ht="12.75" customHeight="1">
      <c r="A2079" s="61" t="str">
        <f>"         "&amp;Labels!B73</f>
        <v xml:space="preserve">         Customer 5</v>
      </c>
      <c r="B2079" s="76">
        <f>IF('(Other Computations)'!B190=0,0,Inputs!D245*Inputs!D138*Inputs!J54*Inputs!D14*'GM Alloc Factors'!B25/('(Other Computations)'!B190+'(Other Computations)'!B203))</f>
        <v>0</v>
      </c>
      <c r="C2079" s="76">
        <f>IF('(Other Computations)'!C190=0,0,Inputs!E245*Inputs!E138*Inputs!J54*Inputs!D14*'GM Alloc Factors'!C25/('(Other Computations)'!C190+'(Other Computations)'!C203))</f>
        <v>0</v>
      </c>
      <c r="D2079" s="76">
        <f>IF('(Other Computations)'!D190=0,0,Inputs!F245*Inputs!F138*Inputs!J54*Inputs!D14*'GM Alloc Factors'!D25/('(Other Computations)'!D190+'(Other Computations)'!D203))</f>
        <v>0</v>
      </c>
      <c r="E2079" s="76">
        <f>IF('(Other Computations)'!E190=0,0,Inputs!G245*Inputs!G138*Inputs!J54*Inputs!D14*'GM Alloc Factors'!E25/('(Other Computations)'!E190+'(Other Computations)'!E203))</f>
        <v>0</v>
      </c>
      <c r="F2079" s="43">
        <f t="shared" si="376"/>
        <v>0</v>
      </c>
      <c r="G2079" s="76">
        <f>IF('(Other Computations)'!G190=0,0,Inputs!I245*Inputs!I138*Inputs!J54*Inputs!D14*'GM Alloc Factors'!G25/('(Other Computations)'!G190+'(Other Computations)'!G203))</f>
        <v>0</v>
      </c>
      <c r="H2079" s="76">
        <f>IF('(Other Computations)'!H190=0,0,Inputs!J245*Inputs!J138*Inputs!J54*Inputs!D14*'GM Alloc Factors'!H25/('(Other Computations)'!H190+'(Other Computations)'!H203))</f>
        <v>0</v>
      </c>
      <c r="I2079" s="76">
        <f>IF('(Other Computations)'!I190=0,0,Inputs!K245*Inputs!K138*Inputs!J54*Inputs!D14*'GM Alloc Factors'!I25/('(Other Computations)'!I190+'(Other Computations)'!I203))</f>
        <v>0</v>
      </c>
      <c r="J2079" s="76">
        <f>IF('(Other Computations)'!J190=0,0,Inputs!L245*Inputs!L138*Inputs!J54*Inputs!D14*'GM Alloc Factors'!J25/('(Other Computations)'!J190+'(Other Computations)'!J203))</f>
        <v>0</v>
      </c>
      <c r="K2079" s="43">
        <f t="shared" si="377"/>
        <v>0</v>
      </c>
    </row>
    <row r="2080" spans="1:11" ht="12.75" customHeight="1">
      <c r="A2080" s="61" t="str">
        <f>"         "&amp;Labels!B74</f>
        <v xml:space="preserve">         Customer 6</v>
      </c>
      <c r="B2080" s="76">
        <f>IF('(Other Computations)'!B191=0,0,Inputs!D246*Inputs!D139*Inputs!J55*Inputs!D14*'GM Alloc Factors'!B25/('(Other Computations)'!B191+'(Other Computations)'!B204))</f>
        <v>0</v>
      </c>
      <c r="C2080" s="76">
        <f>IF('(Other Computations)'!C191=0,0,Inputs!E246*Inputs!E139*Inputs!J55*Inputs!D14*'GM Alloc Factors'!C25/('(Other Computations)'!C191+'(Other Computations)'!C204))</f>
        <v>0</v>
      </c>
      <c r="D2080" s="76">
        <f>IF('(Other Computations)'!D191=0,0,Inputs!F246*Inputs!F139*Inputs!J55*Inputs!D14*'GM Alloc Factors'!D25/('(Other Computations)'!D191+'(Other Computations)'!D204))</f>
        <v>0</v>
      </c>
      <c r="E2080" s="76">
        <f>IF('(Other Computations)'!E191=0,0,Inputs!G246*Inputs!G139*Inputs!J55*Inputs!D14*'GM Alloc Factors'!E25/('(Other Computations)'!E191+'(Other Computations)'!E204))</f>
        <v>0</v>
      </c>
      <c r="F2080" s="43">
        <f t="shared" si="376"/>
        <v>0</v>
      </c>
      <c r="G2080" s="76">
        <f>IF('(Other Computations)'!G191=0,0,Inputs!I246*Inputs!I139*Inputs!J55*Inputs!D14*'GM Alloc Factors'!G25/('(Other Computations)'!G191+'(Other Computations)'!G204))</f>
        <v>0</v>
      </c>
      <c r="H2080" s="76">
        <f>IF('(Other Computations)'!H191=0,0,Inputs!J246*Inputs!J139*Inputs!J55*Inputs!D14*'GM Alloc Factors'!H25/('(Other Computations)'!H191+'(Other Computations)'!H204))</f>
        <v>0</v>
      </c>
      <c r="I2080" s="76">
        <f>IF('(Other Computations)'!I191=0,0,Inputs!K246*Inputs!K139*Inputs!J55*Inputs!D14*'GM Alloc Factors'!I25/('(Other Computations)'!I191+'(Other Computations)'!I204))</f>
        <v>0</v>
      </c>
      <c r="J2080" s="76">
        <f>IF('(Other Computations)'!J191=0,0,Inputs!L246*Inputs!L139*Inputs!J55*Inputs!D14*'GM Alloc Factors'!J25/('(Other Computations)'!J191+'(Other Computations)'!J204))</f>
        <v>0</v>
      </c>
      <c r="K2080" s="43">
        <f t="shared" si="377"/>
        <v>0</v>
      </c>
    </row>
    <row r="2081" spans="1:11" ht="12.75" customHeight="1">
      <c r="A2081" s="61" t="str">
        <f>"         "&amp;Labels!B75</f>
        <v xml:space="preserve">         Customer 7</v>
      </c>
      <c r="B2081" s="76">
        <f>IF('(Other Computations)'!B192=0,0,Inputs!D247*Inputs!D140*Inputs!J56*Inputs!D14*'GM Alloc Factors'!B25/('(Other Computations)'!B192+'(Other Computations)'!B205))</f>
        <v>0</v>
      </c>
      <c r="C2081" s="76">
        <f>IF('(Other Computations)'!C192=0,0,Inputs!E247*Inputs!E140*Inputs!J56*Inputs!D14*'GM Alloc Factors'!C25/('(Other Computations)'!C192+'(Other Computations)'!C205))</f>
        <v>0</v>
      </c>
      <c r="D2081" s="76">
        <f>IF('(Other Computations)'!D192=0,0,Inputs!F247*Inputs!F140*Inputs!J56*Inputs!D14*'GM Alloc Factors'!D25/('(Other Computations)'!D192+'(Other Computations)'!D205))</f>
        <v>0</v>
      </c>
      <c r="E2081" s="76">
        <f>IF('(Other Computations)'!E192=0,0,Inputs!G247*Inputs!G140*Inputs!J56*Inputs!D14*'GM Alloc Factors'!E25/('(Other Computations)'!E192+'(Other Computations)'!E205))</f>
        <v>0</v>
      </c>
      <c r="F2081" s="43">
        <f t="shared" si="376"/>
        <v>0</v>
      </c>
      <c r="G2081" s="76">
        <f>IF('(Other Computations)'!G192=0,0,Inputs!I247*Inputs!I140*Inputs!J56*Inputs!D14*'GM Alloc Factors'!G25/('(Other Computations)'!G192+'(Other Computations)'!G205))</f>
        <v>0</v>
      </c>
      <c r="H2081" s="76">
        <f>IF('(Other Computations)'!H192=0,0,Inputs!J247*Inputs!J140*Inputs!J56*Inputs!D14*'GM Alloc Factors'!H25/('(Other Computations)'!H192+'(Other Computations)'!H205))</f>
        <v>0</v>
      </c>
      <c r="I2081" s="76">
        <f>IF('(Other Computations)'!I192=0,0,Inputs!K247*Inputs!K140*Inputs!J56*Inputs!D14*'GM Alloc Factors'!I25/('(Other Computations)'!I192+'(Other Computations)'!I205))</f>
        <v>0</v>
      </c>
      <c r="J2081" s="76">
        <f>IF('(Other Computations)'!J192=0,0,Inputs!L247*Inputs!L140*Inputs!J56*Inputs!D14*'GM Alloc Factors'!J25/('(Other Computations)'!J192+'(Other Computations)'!J205))</f>
        <v>0</v>
      </c>
      <c r="K2081" s="43">
        <f t="shared" si="377"/>
        <v>0</v>
      </c>
    </row>
    <row r="2082" spans="1:11" ht="12.75" customHeight="1">
      <c r="A2082" s="61" t="str">
        <f>"         "&amp;Labels!B76</f>
        <v xml:space="preserve">         Customer 8</v>
      </c>
      <c r="B2082" s="76">
        <f>IF('(Other Computations)'!B193=0,0,Inputs!D248*Inputs!D141*Inputs!J57*Inputs!D14*'GM Alloc Factors'!B25/('(Other Computations)'!B193+'(Other Computations)'!B206))</f>
        <v>0</v>
      </c>
      <c r="C2082" s="76">
        <f>IF('(Other Computations)'!C193=0,0,Inputs!E248*Inputs!E141*Inputs!J57*Inputs!D14*'GM Alloc Factors'!C25/('(Other Computations)'!C193+'(Other Computations)'!C206))</f>
        <v>0</v>
      </c>
      <c r="D2082" s="76">
        <f>IF('(Other Computations)'!D193=0,0,Inputs!F248*Inputs!F141*Inputs!J57*Inputs!D14*'GM Alloc Factors'!D25/('(Other Computations)'!D193+'(Other Computations)'!D206))</f>
        <v>0</v>
      </c>
      <c r="E2082" s="76">
        <f>IF('(Other Computations)'!E193=0,0,Inputs!G248*Inputs!G141*Inputs!J57*Inputs!D14*'GM Alloc Factors'!E25/('(Other Computations)'!E193+'(Other Computations)'!E206))</f>
        <v>0</v>
      </c>
      <c r="F2082" s="43">
        <f t="shared" si="376"/>
        <v>0</v>
      </c>
      <c r="G2082" s="76">
        <f>IF('(Other Computations)'!G193=0,0,Inputs!I248*Inputs!I141*Inputs!J57*Inputs!D14*'GM Alloc Factors'!G25/('(Other Computations)'!G193+'(Other Computations)'!G206))</f>
        <v>0</v>
      </c>
      <c r="H2082" s="76">
        <f>IF('(Other Computations)'!H193=0,0,Inputs!J248*Inputs!J141*Inputs!J57*Inputs!D14*'GM Alloc Factors'!H25/('(Other Computations)'!H193+'(Other Computations)'!H206))</f>
        <v>0</v>
      </c>
      <c r="I2082" s="76">
        <f>IF('(Other Computations)'!I193=0,0,Inputs!K248*Inputs!K141*Inputs!J57*Inputs!D14*'GM Alloc Factors'!I25/('(Other Computations)'!I193+'(Other Computations)'!I206))</f>
        <v>0</v>
      </c>
      <c r="J2082" s="76">
        <f>IF('(Other Computations)'!J193=0,0,Inputs!L248*Inputs!L141*Inputs!J57*Inputs!D14*'GM Alloc Factors'!J25/('(Other Computations)'!J193+'(Other Computations)'!J206))</f>
        <v>0</v>
      </c>
      <c r="K2082" s="43">
        <f t="shared" si="377"/>
        <v>0</v>
      </c>
    </row>
    <row r="2083" spans="1:11" ht="12.75" customHeight="1">
      <c r="A2083" s="61" t="str">
        <f>"         "&amp;Labels!B77</f>
        <v xml:space="preserve">         Customer 9</v>
      </c>
      <c r="B2083" s="76">
        <f>IF('(Other Computations)'!B194=0,0,Inputs!D249*Inputs!D142*Inputs!J58*Inputs!D14*'GM Alloc Factors'!B25/('(Other Computations)'!B194+'(Other Computations)'!B207))</f>
        <v>0</v>
      </c>
      <c r="C2083" s="76">
        <f>IF('(Other Computations)'!C194=0,0,Inputs!E249*Inputs!E142*Inputs!J58*Inputs!D14*'GM Alloc Factors'!C25/('(Other Computations)'!C194+'(Other Computations)'!C207))</f>
        <v>0</v>
      </c>
      <c r="D2083" s="76">
        <f>IF('(Other Computations)'!D194=0,0,Inputs!F249*Inputs!F142*Inputs!J58*Inputs!D14*'GM Alloc Factors'!D25/('(Other Computations)'!D194+'(Other Computations)'!D207))</f>
        <v>0</v>
      </c>
      <c r="E2083" s="76">
        <f>IF('(Other Computations)'!E194=0,0,Inputs!G249*Inputs!G142*Inputs!J58*Inputs!D14*'GM Alloc Factors'!E25/('(Other Computations)'!E194+'(Other Computations)'!E207))</f>
        <v>0</v>
      </c>
      <c r="F2083" s="43">
        <f t="shared" si="376"/>
        <v>0</v>
      </c>
      <c r="G2083" s="76">
        <f>IF('(Other Computations)'!G194=0,0,Inputs!I249*Inputs!I142*Inputs!J58*Inputs!D14*'GM Alloc Factors'!G25/('(Other Computations)'!G194+'(Other Computations)'!G207))</f>
        <v>0</v>
      </c>
      <c r="H2083" s="76">
        <f>IF('(Other Computations)'!H194=0,0,Inputs!J249*Inputs!J142*Inputs!J58*Inputs!D14*'GM Alloc Factors'!H25/('(Other Computations)'!H194+'(Other Computations)'!H207))</f>
        <v>0</v>
      </c>
      <c r="I2083" s="76">
        <f>IF('(Other Computations)'!I194=0,0,Inputs!K249*Inputs!K142*Inputs!J58*Inputs!D14*'GM Alloc Factors'!I25/('(Other Computations)'!I194+'(Other Computations)'!I207))</f>
        <v>0</v>
      </c>
      <c r="J2083" s="76">
        <f>IF('(Other Computations)'!J194=0,0,Inputs!L249*Inputs!L142*Inputs!J58*Inputs!D14*'GM Alloc Factors'!J25/('(Other Computations)'!J194+'(Other Computations)'!J207))</f>
        <v>0</v>
      </c>
      <c r="K2083" s="43">
        <f t="shared" si="377"/>
        <v>0</v>
      </c>
    </row>
    <row r="2084" spans="1:11" ht="12.75" customHeight="1">
      <c r="A2084" s="61" t="str">
        <f>"         "&amp;Labels!B78</f>
        <v xml:space="preserve">         Customer 10</v>
      </c>
      <c r="B2084" s="76">
        <f>IF('(Other Computations)'!B195=0,0,Inputs!D250*Inputs!D143*Inputs!J59*Inputs!D14*'GM Alloc Factors'!B25/('(Other Computations)'!B195+'(Other Computations)'!B208))</f>
        <v>0</v>
      </c>
      <c r="C2084" s="76">
        <f>IF('(Other Computations)'!C195=0,0,Inputs!E250*Inputs!E143*Inputs!J59*Inputs!D14*'GM Alloc Factors'!C25/('(Other Computations)'!C195+'(Other Computations)'!C208))</f>
        <v>0</v>
      </c>
      <c r="D2084" s="76">
        <f>IF('(Other Computations)'!D195=0,0,Inputs!F250*Inputs!F143*Inputs!J59*Inputs!D14*'GM Alloc Factors'!D25/('(Other Computations)'!D195+'(Other Computations)'!D208))</f>
        <v>0</v>
      </c>
      <c r="E2084" s="76">
        <f>IF('(Other Computations)'!E195=0,0,Inputs!G250*Inputs!G143*Inputs!J59*Inputs!D14*'GM Alloc Factors'!E25/('(Other Computations)'!E195+'(Other Computations)'!E208))</f>
        <v>0</v>
      </c>
      <c r="F2084" s="43">
        <f t="shared" si="376"/>
        <v>0</v>
      </c>
      <c r="G2084" s="76">
        <f>IF('(Other Computations)'!G195=0,0,Inputs!I250*Inputs!I143*Inputs!J59*Inputs!D14*'GM Alloc Factors'!G25/('(Other Computations)'!G195+'(Other Computations)'!G208))</f>
        <v>0</v>
      </c>
      <c r="H2084" s="76">
        <f>IF('(Other Computations)'!H195=0,0,Inputs!J250*Inputs!J143*Inputs!J59*Inputs!D14*'GM Alloc Factors'!H25/('(Other Computations)'!H195+'(Other Computations)'!H208))</f>
        <v>0</v>
      </c>
      <c r="I2084" s="76">
        <f>IF('(Other Computations)'!I195=0,0,Inputs!K250*Inputs!K143*Inputs!J59*Inputs!D14*'GM Alloc Factors'!I25/('(Other Computations)'!I195+'(Other Computations)'!I208))</f>
        <v>0</v>
      </c>
      <c r="J2084" s="76">
        <f>IF('(Other Computations)'!J195=0,0,Inputs!L250*Inputs!L143*Inputs!J59*Inputs!D14*'GM Alloc Factors'!J25/('(Other Computations)'!J195+'(Other Computations)'!J208))</f>
        <v>0</v>
      </c>
      <c r="K2084" s="43">
        <f t="shared" si="377"/>
        <v>0</v>
      </c>
    </row>
    <row r="2085" spans="1:11" ht="12.75" customHeight="1">
      <c r="A2085" s="61" t="str">
        <f>"         "&amp;Labels!C68</f>
        <v xml:space="preserve">         Total</v>
      </c>
      <c r="B2085" s="84">
        <f>SUM(B2075:B2084)</f>
        <v>0</v>
      </c>
      <c r="C2085" s="84">
        <f>SUM(C2075:C2084)</f>
        <v>0</v>
      </c>
      <c r="D2085" s="84">
        <f>SUM(D2075:D2084)</f>
        <v>0</v>
      </c>
      <c r="E2085" s="84">
        <f>SUM(E2075:E2084)</f>
        <v>0</v>
      </c>
      <c r="F2085" s="43">
        <f t="shared" si="376"/>
        <v>0</v>
      </c>
      <c r="G2085" s="84">
        <f>SUM(G2075:G2084)</f>
        <v>0</v>
      </c>
      <c r="H2085" s="84">
        <f>SUM(H2075:H2084)</f>
        <v>0</v>
      </c>
      <c r="I2085" s="84">
        <f>SUM(I2075:I2084)</f>
        <v>0</v>
      </c>
      <c r="J2085" s="84">
        <f>SUM(J2075:J2084)</f>
        <v>0</v>
      </c>
      <c r="K2085" s="43">
        <f t="shared" si="377"/>
        <v>0</v>
      </c>
    </row>
    <row r="2086" spans="1:11" ht="12.75" customHeight="1">
      <c r="A2086" s="61" t="str">
        <f>"      "&amp;Labels!B92</f>
        <v xml:space="preserve">      Q 8</v>
      </c>
      <c r="B2086" s="84"/>
      <c r="C2086" s="84"/>
      <c r="D2086" s="84"/>
      <c r="E2086" s="84"/>
      <c r="F2086" s="43"/>
      <c r="G2086" s="84"/>
      <c r="H2086" s="84"/>
      <c r="I2086" s="84"/>
      <c r="J2086" s="84"/>
      <c r="K2086" s="43"/>
    </row>
    <row r="2087" spans="1:11" ht="12.75" customHeight="1">
      <c r="A2087" s="61" t="str">
        <f>"         "&amp;Labels!B69</f>
        <v xml:space="preserve">         Customer 1</v>
      </c>
      <c r="B2087" s="76">
        <f>IF('(Other Computations)'!B186=0,0,Inputs!D241*Inputs!D134*Inputs!K50*Inputs!D14*'GM Alloc Factors'!B26/('(Other Computations)'!B186+'(Other Computations)'!B199))</f>
        <v>0</v>
      </c>
      <c r="C2087" s="76">
        <f>IF('(Other Computations)'!C186=0,0,Inputs!E241*Inputs!E134*Inputs!K50*Inputs!D14*'GM Alloc Factors'!C26/('(Other Computations)'!C186+'(Other Computations)'!C199))</f>
        <v>0</v>
      </c>
      <c r="D2087" s="76">
        <f>IF('(Other Computations)'!D186=0,0,Inputs!F241*Inputs!F134*Inputs!K50*Inputs!D14*'GM Alloc Factors'!D26/('(Other Computations)'!D186+'(Other Computations)'!D199))</f>
        <v>0</v>
      </c>
      <c r="E2087" s="76">
        <f>IF('(Other Computations)'!E186=0,0,Inputs!G241*Inputs!G134*Inputs!K50*Inputs!D14*'GM Alloc Factors'!E26/('(Other Computations)'!E186+'(Other Computations)'!E199))</f>
        <v>0</v>
      </c>
      <c r="F2087" s="43">
        <f t="shared" ref="F2087:F2108" si="378">SUM(B2087:E2087)</f>
        <v>0</v>
      </c>
      <c r="G2087" s="76">
        <f>IF('(Other Computations)'!G186=0,0,Inputs!I241*Inputs!I134*Inputs!K50*Inputs!D14*'GM Alloc Factors'!G26/('(Other Computations)'!G186+'(Other Computations)'!G199))</f>
        <v>0</v>
      </c>
      <c r="H2087" s="76">
        <f>IF('(Other Computations)'!H186=0,0,Inputs!J241*Inputs!J134*Inputs!K50*Inputs!D14*'GM Alloc Factors'!H26/('(Other Computations)'!H186+'(Other Computations)'!H199))</f>
        <v>0</v>
      </c>
      <c r="I2087" s="76">
        <f>IF('(Other Computations)'!I186=0,0,Inputs!K241*Inputs!K134*Inputs!K50*Inputs!D14*'GM Alloc Factors'!I26/('(Other Computations)'!I186+'(Other Computations)'!I199))</f>
        <v>0</v>
      </c>
      <c r="J2087" s="76">
        <f>IF('(Other Computations)'!J186=0,0,Inputs!L241*Inputs!L134*Inputs!K50*Inputs!D14*'GM Alloc Factors'!J26/('(Other Computations)'!J186+'(Other Computations)'!J199))</f>
        <v>0</v>
      </c>
      <c r="K2087" s="43">
        <f t="shared" ref="K2087:K2108" si="379">SUM(G2087:J2087)</f>
        <v>0</v>
      </c>
    </row>
    <row r="2088" spans="1:11" ht="12.75" customHeight="1">
      <c r="A2088" s="61" t="str">
        <f>"         "&amp;Labels!B70</f>
        <v xml:space="preserve">         Customer 2</v>
      </c>
      <c r="B2088" s="76">
        <f>IF('(Other Computations)'!B187=0,0,Inputs!D242*Inputs!D135*Inputs!K51*Inputs!D14*'GM Alloc Factors'!B26/('(Other Computations)'!B187+'(Other Computations)'!B200))</f>
        <v>0</v>
      </c>
      <c r="C2088" s="76">
        <f>IF('(Other Computations)'!C187=0,0,Inputs!E242*Inputs!E135*Inputs!K51*Inputs!D14*'GM Alloc Factors'!C26/('(Other Computations)'!C187+'(Other Computations)'!C200))</f>
        <v>0</v>
      </c>
      <c r="D2088" s="76">
        <f>IF('(Other Computations)'!D187=0,0,Inputs!F242*Inputs!F135*Inputs!K51*Inputs!D14*'GM Alloc Factors'!D26/('(Other Computations)'!D187+'(Other Computations)'!D200))</f>
        <v>0</v>
      </c>
      <c r="E2088" s="76">
        <f>IF('(Other Computations)'!E187=0,0,Inputs!G242*Inputs!G135*Inputs!K51*Inputs!D14*'GM Alloc Factors'!E26/('(Other Computations)'!E187+'(Other Computations)'!E200))</f>
        <v>0</v>
      </c>
      <c r="F2088" s="43">
        <f t="shared" si="378"/>
        <v>0</v>
      </c>
      <c r="G2088" s="76">
        <f>IF('(Other Computations)'!G187=0,0,Inputs!I242*Inputs!I135*Inputs!K51*Inputs!D14*'GM Alloc Factors'!G26/('(Other Computations)'!G187+'(Other Computations)'!G200))</f>
        <v>0</v>
      </c>
      <c r="H2088" s="76">
        <f>IF('(Other Computations)'!H187=0,0,Inputs!J242*Inputs!J135*Inputs!K51*Inputs!D14*'GM Alloc Factors'!H26/('(Other Computations)'!H187+'(Other Computations)'!H200))</f>
        <v>0</v>
      </c>
      <c r="I2088" s="76">
        <f>IF('(Other Computations)'!I187=0,0,Inputs!K242*Inputs!K135*Inputs!K51*Inputs!D14*'GM Alloc Factors'!I26/('(Other Computations)'!I187+'(Other Computations)'!I200))</f>
        <v>0</v>
      </c>
      <c r="J2088" s="76">
        <f>IF('(Other Computations)'!J187=0,0,Inputs!L242*Inputs!L135*Inputs!K51*Inputs!D14*'GM Alloc Factors'!J26/('(Other Computations)'!J187+'(Other Computations)'!J200))</f>
        <v>0</v>
      </c>
      <c r="K2088" s="43">
        <f t="shared" si="379"/>
        <v>0</v>
      </c>
    </row>
    <row r="2089" spans="1:11" ht="12.75" customHeight="1">
      <c r="A2089" s="61" t="str">
        <f>"         "&amp;Labels!B71</f>
        <v xml:space="preserve">         Customer 3</v>
      </c>
      <c r="B2089" s="76">
        <f>IF('(Other Computations)'!B188=0,0,Inputs!D243*Inputs!D136*Inputs!K52*Inputs!D14*'GM Alloc Factors'!B26/('(Other Computations)'!B188+'(Other Computations)'!B201))</f>
        <v>0</v>
      </c>
      <c r="C2089" s="76">
        <f>IF('(Other Computations)'!C188=0,0,Inputs!E243*Inputs!E136*Inputs!K52*Inputs!D14*'GM Alloc Factors'!C26/('(Other Computations)'!C188+'(Other Computations)'!C201))</f>
        <v>0</v>
      </c>
      <c r="D2089" s="76">
        <f>IF('(Other Computations)'!D188=0,0,Inputs!F243*Inputs!F136*Inputs!K52*Inputs!D14*'GM Alloc Factors'!D26/('(Other Computations)'!D188+'(Other Computations)'!D201))</f>
        <v>0</v>
      </c>
      <c r="E2089" s="76">
        <f>IF('(Other Computations)'!E188=0,0,Inputs!G243*Inputs!G136*Inputs!K52*Inputs!D14*'GM Alloc Factors'!E26/('(Other Computations)'!E188+'(Other Computations)'!E201))</f>
        <v>0</v>
      </c>
      <c r="F2089" s="43">
        <f t="shared" si="378"/>
        <v>0</v>
      </c>
      <c r="G2089" s="76">
        <f>IF('(Other Computations)'!G188=0,0,Inputs!I243*Inputs!I136*Inputs!K52*Inputs!D14*'GM Alloc Factors'!G26/('(Other Computations)'!G188+'(Other Computations)'!G201))</f>
        <v>0</v>
      </c>
      <c r="H2089" s="76">
        <f>IF('(Other Computations)'!H188=0,0,Inputs!J243*Inputs!J136*Inputs!K52*Inputs!D14*'GM Alloc Factors'!H26/('(Other Computations)'!H188+'(Other Computations)'!H201))</f>
        <v>0</v>
      </c>
      <c r="I2089" s="76">
        <f>IF('(Other Computations)'!I188=0,0,Inputs!K243*Inputs!K136*Inputs!K52*Inputs!D14*'GM Alloc Factors'!I26/('(Other Computations)'!I188+'(Other Computations)'!I201))</f>
        <v>0</v>
      </c>
      <c r="J2089" s="76">
        <f>IF('(Other Computations)'!J188=0,0,Inputs!L243*Inputs!L136*Inputs!K52*Inputs!D14*'GM Alloc Factors'!J26/('(Other Computations)'!J188+'(Other Computations)'!J201))</f>
        <v>0</v>
      </c>
      <c r="K2089" s="43">
        <f t="shared" si="379"/>
        <v>0</v>
      </c>
    </row>
    <row r="2090" spans="1:11" ht="12.75" customHeight="1">
      <c r="A2090" s="61" t="str">
        <f>"         "&amp;Labels!B72</f>
        <v xml:space="preserve">         Customer 4</v>
      </c>
      <c r="B2090" s="76">
        <f>IF('(Other Computations)'!B189=0,0,Inputs!D244*Inputs!D137*Inputs!K53*Inputs!D14*'GM Alloc Factors'!B26/('(Other Computations)'!B189+'(Other Computations)'!B202))</f>
        <v>0</v>
      </c>
      <c r="C2090" s="76">
        <f>IF('(Other Computations)'!C189=0,0,Inputs!E244*Inputs!E137*Inputs!K53*Inputs!D14*'GM Alloc Factors'!C26/('(Other Computations)'!C189+'(Other Computations)'!C202))</f>
        <v>0</v>
      </c>
      <c r="D2090" s="76">
        <f>IF('(Other Computations)'!D189=0,0,Inputs!F244*Inputs!F137*Inputs!K53*Inputs!D14*'GM Alloc Factors'!D26/('(Other Computations)'!D189+'(Other Computations)'!D202))</f>
        <v>0</v>
      </c>
      <c r="E2090" s="76">
        <f>IF('(Other Computations)'!E189=0,0,Inputs!G244*Inputs!G137*Inputs!K53*Inputs!D14*'GM Alloc Factors'!E26/('(Other Computations)'!E189+'(Other Computations)'!E202))</f>
        <v>0</v>
      </c>
      <c r="F2090" s="43">
        <f t="shared" si="378"/>
        <v>0</v>
      </c>
      <c r="G2090" s="76">
        <f>IF('(Other Computations)'!G189=0,0,Inputs!I244*Inputs!I137*Inputs!K53*Inputs!D14*'GM Alloc Factors'!G26/('(Other Computations)'!G189+'(Other Computations)'!G202))</f>
        <v>0</v>
      </c>
      <c r="H2090" s="76">
        <f>IF('(Other Computations)'!H189=0,0,Inputs!J244*Inputs!J137*Inputs!K53*Inputs!D14*'GM Alloc Factors'!H26/('(Other Computations)'!H189+'(Other Computations)'!H202))</f>
        <v>0</v>
      </c>
      <c r="I2090" s="76">
        <f>IF('(Other Computations)'!I189=0,0,Inputs!K244*Inputs!K137*Inputs!K53*Inputs!D14*'GM Alloc Factors'!I26/('(Other Computations)'!I189+'(Other Computations)'!I202))</f>
        <v>0</v>
      </c>
      <c r="J2090" s="76">
        <f>IF('(Other Computations)'!J189=0,0,Inputs!L244*Inputs!L137*Inputs!K53*Inputs!D14*'GM Alloc Factors'!J26/('(Other Computations)'!J189+'(Other Computations)'!J202))</f>
        <v>0</v>
      </c>
      <c r="K2090" s="43">
        <f t="shared" si="379"/>
        <v>0</v>
      </c>
    </row>
    <row r="2091" spans="1:11" ht="12.75" customHeight="1">
      <c r="A2091" s="61" t="str">
        <f>"         "&amp;Labels!B73</f>
        <v xml:space="preserve">         Customer 5</v>
      </c>
      <c r="B2091" s="76">
        <f>IF('(Other Computations)'!B190=0,0,Inputs!D245*Inputs!D138*Inputs!K54*Inputs!D14*'GM Alloc Factors'!B26/('(Other Computations)'!B190+'(Other Computations)'!B203))</f>
        <v>0</v>
      </c>
      <c r="C2091" s="76">
        <f>IF('(Other Computations)'!C190=0,0,Inputs!E245*Inputs!E138*Inputs!K54*Inputs!D14*'GM Alloc Factors'!C26/('(Other Computations)'!C190+'(Other Computations)'!C203))</f>
        <v>0</v>
      </c>
      <c r="D2091" s="76">
        <f>IF('(Other Computations)'!D190=0,0,Inputs!F245*Inputs!F138*Inputs!K54*Inputs!D14*'GM Alloc Factors'!D26/('(Other Computations)'!D190+'(Other Computations)'!D203))</f>
        <v>0</v>
      </c>
      <c r="E2091" s="76">
        <f>IF('(Other Computations)'!E190=0,0,Inputs!G245*Inputs!G138*Inputs!K54*Inputs!D14*'GM Alloc Factors'!E26/('(Other Computations)'!E190+'(Other Computations)'!E203))</f>
        <v>0</v>
      </c>
      <c r="F2091" s="43">
        <f t="shared" si="378"/>
        <v>0</v>
      </c>
      <c r="G2091" s="76">
        <f>IF('(Other Computations)'!G190=0,0,Inputs!I245*Inputs!I138*Inputs!K54*Inputs!D14*'GM Alloc Factors'!G26/('(Other Computations)'!G190+'(Other Computations)'!G203))</f>
        <v>0</v>
      </c>
      <c r="H2091" s="76">
        <f>IF('(Other Computations)'!H190=0,0,Inputs!J245*Inputs!J138*Inputs!K54*Inputs!D14*'GM Alloc Factors'!H26/('(Other Computations)'!H190+'(Other Computations)'!H203))</f>
        <v>0</v>
      </c>
      <c r="I2091" s="76">
        <f>IF('(Other Computations)'!I190=0,0,Inputs!K245*Inputs!K138*Inputs!K54*Inputs!D14*'GM Alloc Factors'!I26/('(Other Computations)'!I190+'(Other Computations)'!I203))</f>
        <v>0</v>
      </c>
      <c r="J2091" s="76">
        <f>IF('(Other Computations)'!J190=0,0,Inputs!L245*Inputs!L138*Inputs!K54*Inputs!D14*'GM Alloc Factors'!J26/('(Other Computations)'!J190+'(Other Computations)'!J203))</f>
        <v>0</v>
      </c>
      <c r="K2091" s="43">
        <f t="shared" si="379"/>
        <v>0</v>
      </c>
    </row>
    <row r="2092" spans="1:11" ht="12.75" customHeight="1">
      <c r="A2092" s="61" t="str">
        <f>"         "&amp;Labels!B74</f>
        <v xml:space="preserve">         Customer 6</v>
      </c>
      <c r="B2092" s="76">
        <f>IF('(Other Computations)'!B191=0,0,Inputs!D246*Inputs!D139*Inputs!K55*Inputs!D14*'GM Alloc Factors'!B26/('(Other Computations)'!B191+'(Other Computations)'!B204))</f>
        <v>0</v>
      </c>
      <c r="C2092" s="76">
        <f>IF('(Other Computations)'!C191=0,0,Inputs!E246*Inputs!E139*Inputs!K55*Inputs!D14*'GM Alloc Factors'!C26/('(Other Computations)'!C191+'(Other Computations)'!C204))</f>
        <v>0</v>
      </c>
      <c r="D2092" s="76">
        <f>IF('(Other Computations)'!D191=0,0,Inputs!F246*Inputs!F139*Inputs!K55*Inputs!D14*'GM Alloc Factors'!D26/('(Other Computations)'!D191+'(Other Computations)'!D204))</f>
        <v>0</v>
      </c>
      <c r="E2092" s="76">
        <f>IF('(Other Computations)'!E191=0,0,Inputs!G246*Inputs!G139*Inputs!K55*Inputs!D14*'GM Alloc Factors'!E26/('(Other Computations)'!E191+'(Other Computations)'!E204))</f>
        <v>0</v>
      </c>
      <c r="F2092" s="43">
        <f t="shared" si="378"/>
        <v>0</v>
      </c>
      <c r="G2092" s="76">
        <f>IF('(Other Computations)'!G191=0,0,Inputs!I246*Inputs!I139*Inputs!K55*Inputs!D14*'GM Alloc Factors'!G26/('(Other Computations)'!G191+'(Other Computations)'!G204))</f>
        <v>0</v>
      </c>
      <c r="H2092" s="76">
        <f>IF('(Other Computations)'!H191=0,0,Inputs!J246*Inputs!J139*Inputs!K55*Inputs!D14*'GM Alloc Factors'!H26/('(Other Computations)'!H191+'(Other Computations)'!H204))</f>
        <v>0</v>
      </c>
      <c r="I2092" s="76">
        <f>IF('(Other Computations)'!I191=0,0,Inputs!K246*Inputs!K139*Inputs!K55*Inputs!D14*'GM Alloc Factors'!I26/('(Other Computations)'!I191+'(Other Computations)'!I204))</f>
        <v>0</v>
      </c>
      <c r="J2092" s="76">
        <f>IF('(Other Computations)'!J191=0,0,Inputs!L246*Inputs!L139*Inputs!K55*Inputs!D14*'GM Alloc Factors'!J26/('(Other Computations)'!J191+'(Other Computations)'!J204))</f>
        <v>0</v>
      </c>
      <c r="K2092" s="43">
        <f t="shared" si="379"/>
        <v>0</v>
      </c>
    </row>
    <row r="2093" spans="1:11" ht="12.75" customHeight="1">
      <c r="A2093" s="61" t="str">
        <f>"         "&amp;Labels!B75</f>
        <v xml:space="preserve">         Customer 7</v>
      </c>
      <c r="B2093" s="76">
        <f>IF('(Other Computations)'!B192=0,0,Inputs!D247*Inputs!D140*Inputs!K56*Inputs!D14*'GM Alloc Factors'!B26/('(Other Computations)'!B192+'(Other Computations)'!B205))</f>
        <v>0</v>
      </c>
      <c r="C2093" s="76">
        <f>IF('(Other Computations)'!C192=0,0,Inputs!E247*Inputs!E140*Inputs!K56*Inputs!D14*'GM Alloc Factors'!C26/('(Other Computations)'!C192+'(Other Computations)'!C205))</f>
        <v>0</v>
      </c>
      <c r="D2093" s="76">
        <f>IF('(Other Computations)'!D192=0,0,Inputs!F247*Inputs!F140*Inputs!K56*Inputs!D14*'GM Alloc Factors'!D26/('(Other Computations)'!D192+'(Other Computations)'!D205))</f>
        <v>0</v>
      </c>
      <c r="E2093" s="76">
        <f>IF('(Other Computations)'!E192=0,0,Inputs!G247*Inputs!G140*Inputs!K56*Inputs!D14*'GM Alloc Factors'!E26/('(Other Computations)'!E192+'(Other Computations)'!E205))</f>
        <v>0</v>
      </c>
      <c r="F2093" s="43">
        <f t="shared" si="378"/>
        <v>0</v>
      </c>
      <c r="G2093" s="76">
        <f>IF('(Other Computations)'!G192=0,0,Inputs!I247*Inputs!I140*Inputs!K56*Inputs!D14*'GM Alloc Factors'!G26/('(Other Computations)'!G192+'(Other Computations)'!G205))</f>
        <v>0</v>
      </c>
      <c r="H2093" s="76">
        <f>IF('(Other Computations)'!H192=0,0,Inputs!J247*Inputs!J140*Inputs!K56*Inputs!D14*'GM Alloc Factors'!H26/('(Other Computations)'!H192+'(Other Computations)'!H205))</f>
        <v>0</v>
      </c>
      <c r="I2093" s="76">
        <f>IF('(Other Computations)'!I192=0,0,Inputs!K247*Inputs!K140*Inputs!K56*Inputs!D14*'GM Alloc Factors'!I26/('(Other Computations)'!I192+'(Other Computations)'!I205))</f>
        <v>0</v>
      </c>
      <c r="J2093" s="76">
        <f>IF('(Other Computations)'!J192=0,0,Inputs!L247*Inputs!L140*Inputs!K56*Inputs!D14*'GM Alloc Factors'!J26/('(Other Computations)'!J192+'(Other Computations)'!J205))</f>
        <v>0</v>
      </c>
      <c r="K2093" s="43">
        <f t="shared" si="379"/>
        <v>0</v>
      </c>
    </row>
    <row r="2094" spans="1:11" ht="12.75" customHeight="1">
      <c r="A2094" s="61" t="str">
        <f>"         "&amp;Labels!B76</f>
        <v xml:space="preserve">         Customer 8</v>
      </c>
      <c r="B2094" s="76">
        <f>IF('(Other Computations)'!B193=0,0,Inputs!D248*Inputs!D141*Inputs!K57*Inputs!D14*'GM Alloc Factors'!B26/('(Other Computations)'!B193+'(Other Computations)'!B206))</f>
        <v>0</v>
      </c>
      <c r="C2094" s="76">
        <f>IF('(Other Computations)'!C193=0,0,Inputs!E248*Inputs!E141*Inputs!K57*Inputs!D14*'GM Alloc Factors'!C26/('(Other Computations)'!C193+'(Other Computations)'!C206))</f>
        <v>0</v>
      </c>
      <c r="D2094" s="76">
        <f>IF('(Other Computations)'!D193=0,0,Inputs!F248*Inputs!F141*Inputs!K57*Inputs!D14*'GM Alloc Factors'!D26/('(Other Computations)'!D193+'(Other Computations)'!D206))</f>
        <v>0</v>
      </c>
      <c r="E2094" s="76">
        <f>IF('(Other Computations)'!E193=0,0,Inputs!G248*Inputs!G141*Inputs!K57*Inputs!D14*'GM Alloc Factors'!E26/('(Other Computations)'!E193+'(Other Computations)'!E206))</f>
        <v>0</v>
      </c>
      <c r="F2094" s="43">
        <f t="shared" si="378"/>
        <v>0</v>
      </c>
      <c r="G2094" s="76">
        <f>IF('(Other Computations)'!G193=0,0,Inputs!I248*Inputs!I141*Inputs!K57*Inputs!D14*'GM Alloc Factors'!G26/('(Other Computations)'!G193+'(Other Computations)'!G206))</f>
        <v>0</v>
      </c>
      <c r="H2094" s="76">
        <f>IF('(Other Computations)'!H193=0,0,Inputs!J248*Inputs!J141*Inputs!K57*Inputs!D14*'GM Alloc Factors'!H26/('(Other Computations)'!H193+'(Other Computations)'!H206))</f>
        <v>0</v>
      </c>
      <c r="I2094" s="76">
        <f>IF('(Other Computations)'!I193=0,0,Inputs!K248*Inputs!K141*Inputs!K57*Inputs!D14*'GM Alloc Factors'!I26/('(Other Computations)'!I193+'(Other Computations)'!I206))</f>
        <v>0</v>
      </c>
      <c r="J2094" s="76">
        <f>IF('(Other Computations)'!J193=0,0,Inputs!L248*Inputs!L141*Inputs!K57*Inputs!D14*'GM Alloc Factors'!J26/('(Other Computations)'!J193+'(Other Computations)'!J206))</f>
        <v>0</v>
      </c>
      <c r="K2094" s="43">
        <f t="shared" si="379"/>
        <v>0</v>
      </c>
    </row>
    <row r="2095" spans="1:11" ht="12.75" customHeight="1">
      <c r="A2095" s="61" t="str">
        <f>"         "&amp;Labels!B77</f>
        <v xml:space="preserve">         Customer 9</v>
      </c>
      <c r="B2095" s="76">
        <f>IF('(Other Computations)'!B194=0,0,Inputs!D249*Inputs!D142*Inputs!K58*Inputs!D14*'GM Alloc Factors'!B26/('(Other Computations)'!B194+'(Other Computations)'!B207))</f>
        <v>0</v>
      </c>
      <c r="C2095" s="76">
        <f>IF('(Other Computations)'!C194=0,0,Inputs!E249*Inputs!E142*Inputs!K58*Inputs!D14*'GM Alloc Factors'!C26/('(Other Computations)'!C194+'(Other Computations)'!C207))</f>
        <v>0</v>
      </c>
      <c r="D2095" s="76">
        <f>IF('(Other Computations)'!D194=0,0,Inputs!F249*Inputs!F142*Inputs!K58*Inputs!D14*'GM Alloc Factors'!D26/('(Other Computations)'!D194+'(Other Computations)'!D207))</f>
        <v>0</v>
      </c>
      <c r="E2095" s="76">
        <f>IF('(Other Computations)'!E194=0,0,Inputs!G249*Inputs!G142*Inputs!K58*Inputs!D14*'GM Alloc Factors'!E26/('(Other Computations)'!E194+'(Other Computations)'!E207))</f>
        <v>0</v>
      </c>
      <c r="F2095" s="43">
        <f t="shared" si="378"/>
        <v>0</v>
      </c>
      <c r="G2095" s="76">
        <f>IF('(Other Computations)'!G194=0,0,Inputs!I249*Inputs!I142*Inputs!K58*Inputs!D14*'GM Alloc Factors'!G26/('(Other Computations)'!G194+'(Other Computations)'!G207))</f>
        <v>0</v>
      </c>
      <c r="H2095" s="76">
        <f>IF('(Other Computations)'!H194=0,0,Inputs!J249*Inputs!J142*Inputs!K58*Inputs!D14*'GM Alloc Factors'!H26/('(Other Computations)'!H194+'(Other Computations)'!H207))</f>
        <v>0</v>
      </c>
      <c r="I2095" s="76">
        <f>IF('(Other Computations)'!I194=0,0,Inputs!K249*Inputs!K142*Inputs!K58*Inputs!D14*'GM Alloc Factors'!I26/('(Other Computations)'!I194+'(Other Computations)'!I207))</f>
        <v>0</v>
      </c>
      <c r="J2095" s="76">
        <f>IF('(Other Computations)'!J194=0,0,Inputs!L249*Inputs!L142*Inputs!K58*Inputs!D14*'GM Alloc Factors'!J26/('(Other Computations)'!J194+'(Other Computations)'!J207))</f>
        <v>0</v>
      </c>
      <c r="K2095" s="43">
        <f t="shared" si="379"/>
        <v>0</v>
      </c>
    </row>
    <row r="2096" spans="1:11" ht="12.75" customHeight="1">
      <c r="A2096" s="61" t="str">
        <f>"         "&amp;Labels!B78</f>
        <v xml:space="preserve">         Customer 10</v>
      </c>
      <c r="B2096" s="76">
        <f>IF('(Other Computations)'!B195=0,0,Inputs!D250*Inputs!D143*Inputs!K59*Inputs!D14*'GM Alloc Factors'!B26/('(Other Computations)'!B195+'(Other Computations)'!B208))</f>
        <v>0</v>
      </c>
      <c r="C2096" s="76">
        <f>IF('(Other Computations)'!C195=0,0,Inputs!E250*Inputs!E143*Inputs!K59*Inputs!D14*'GM Alloc Factors'!C26/('(Other Computations)'!C195+'(Other Computations)'!C208))</f>
        <v>0</v>
      </c>
      <c r="D2096" s="76">
        <f>IF('(Other Computations)'!D195=0,0,Inputs!F250*Inputs!F143*Inputs!K59*Inputs!D14*'GM Alloc Factors'!D26/('(Other Computations)'!D195+'(Other Computations)'!D208))</f>
        <v>0</v>
      </c>
      <c r="E2096" s="76">
        <f>IF('(Other Computations)'!E195=0,0,Inputs!G250*Inputs!G143*Inputs!K59*Inputs!D14*'GM Alloc Factors'!E26/('(Other Computations)'!E195+'(Other Computations)'!E208))</f>
        <v>0</v>
      </c>
      <c r="F2096" s="43">
        <f t="shared" si="378"/>
        <v>0</v>
      </c>
      <c r="G2096" s="76">
        <f>IF('(Other Computations)'!G195=0,0,Inputs!I250*Inputs!I143*Inputs!K59*Inputs!D14*'GM Alloc Factors'!G26/('(Other Computations)'!G195+'(Other Computations)'!G208))</f>
        <v>0</v>
      </c>
      <c r="H2096" s="76">
        <f>IF('(Other Computations)'!H195=0,0,Inputs!J250*Inputs!J143*Inputs!K59*Inputs!D14*'GM Alloc Factors'!H26/('(Other Computations)'!H195+'(Other Computations)'!H208))</f>
        <v>0</v>
      </c>
      <c r="I2096" s="76">
        <f>IF('(Other Computations)'!I195=0,0,Inputs!K250*Inputs!K143*Inputs!K59*Inputs!D14*'GM Alloc Factors'!I26/('(Other Computations)'!I195+'(Other Computations)'!I208))</f>
        <v>0</v>
      </c>
      <c r="J2096" s="76">
        <f>IF('(Other Computations)'!J195=0,0,Inputs!L250*Inputs!L143*Inputs!K59*Inputs!D14*'GM Alloc Factors'!J26/('(Other Computations)'!J195+'(Other Computations)'!J208))</f>
        <v>0</v>
      </c>
      <c r="K2096" s="43">
        <f t="shared" si="379"/>
        <v>0</v>
      </c>
    </row>
    <row r="2097" spans="1:11" ht="12.75" customHeight="1">
      <c r="A2097" s="61" t="str">
        <f>"         "&amp;Labels!C68</f>
        <v xml:space="preserve">         Total</v>
      </c>
      <c r="B2097" s="84">
        <f>SUM(B2087:B2096)</f>
        <v>0</v>
      </c>
      <c r="C2097" s="84">
        <f>SUM(C2087:C2096)</f>
        <v>0</v>
      </c>
      <c r="D2097" s="84">
        <f>SUM(D2087:D2096)</f>
        <v>0</v>
      </c>
      <c r="E2097" s="84">
        <f>SUM(E2087:E2096)</f>
        <v>0</v>
      </c>
      <c r="F2097" s="43">
        <f t="shared" si="378"/>
        <v>0</v>
      </c>
      <c r="G2097" s="84">
        <f>SUM(G2087:G2096)</f>
        <v>0</v>
      </c>
      <c r="H2097" s="84">
        <f>SUM(H2087:H2096)</f>
        <v>0</v>
      </c>
      <c r="I2097" s="84">
        <f>SUM(I2087:I2096)</f>
        <v>0</v>
      </c>
      <c r="J2097" s="84">
        <f>SUM(J2087:J2096)</f>
        <v>0</v>
      </c>
      <c r="K2097" s="43">
        <f t="shared" si="379"/>
        <v>0</v>
      </c>
    </row>
    <row r="2098" spans="1:11" ht="12.75" customHeight="1">
      <c r="A2098" s="55" t="str">
        <f>"      "&amp;Labels!C84</f>
        <v xml:space="preserve">      Total</v>
      </c>
      <c r="B2098" s="74">
        <f>SUM(B2013,B2025,B2037,B2049,B2061,B2073,B2085,B2097)</f>
        <v>0</v>
      </c>
      <c r="C2098" s="74">
        <f>SUM(C2013,C2025,C2037,C2049,C2061,C2073,C2085,C2097)</f>
        <v>0</v>
      </c>
      <c r="D2098" s="74">
        <f>SUM(D2013,D2025,D2037,D2049,D2061,D2073,D2085,D2097)</f>
        <v>0</v>
      </c>
      <c r="E2098" s="74">
        <f>SUM(E2013,E2025,E2037,E2049,E2061,E2073,E2085,E2097)</f>
        <v>0</v>
      </c>
      <c r="F2098" s="43">
        <f t="shared" si="378"/>
        <v>0</v>
      </c>
      <c r="G2098" s="74">
        <f>SUM(G2013,G2025,G2037,G2049,G2061,G2073,G2085,G2097)</f>
        <v>0</v>
      </c>
      <c r="H2098" s="74">
        <f>SUM(H2013,H2025,H2037,H2049,H2061,H2073,H2085,H2097)</f>
        <v>0</v>
      </c>
      <c r="I2098" s="74">
        <f>SUM(I2013,I2025,I2037,I2049,I2061,I2073,I2085,I2097)</f>
        <v>0</v>
      </c>
      <c r="J2098" s="74">
        <f>SUM(J2013,J2025,J2037,J2049,J2061,J2073,J2085,J2097)</f>
        <v>0</v>
      </c>
      <c r="K2098" s="43">
        <f t="shared" si="379"/>
        <v>0</v>
      </c>
    </row>
    <row r="2099" spans="1:11" ht="12.75" customHeight="1">
      <c r="A2099" s="61" t="str">
        <f>"         "&amp;Labels!B69</f>
        <v xml:space="preserve">         Customer 1</v>
      </c>
      <c r="B2099" s="76">
        <f t="shared" ref="B2099:E2108" si="380">SUM(B2003,B2015,B2027,B2039,B2051,B2063,B2075,B2087)</f>
        <v>0</v>
      </c>
      <c r="C2099" s="76">
        <f t="shared" si="380"/>
        <v>0</v>
      </c>
      <c r="D2099" s="76">
        <f t="shared" si="380"/>
        <v>0</v>
      </c>
      <c r="E2099" s="76">
        <f t="shared" si="380"/>
        <v>0</v>
      </c>
      <c r="F2099" s="43">
        <f t="shared" si="378"/>
        <v>0</v>
      </c>
      <c r="G2099" s="76">
        <f t="shared" ref="G2099:J2108" si="381">SUM(G2003,G2015,G2027,G2039,G2051,G2063,G2075,G2087)</f>
        <v>0</v>
      </c>
      <c r="H2099" s="76">
        <f t="shared" si="381"/>
        <v>0</v>
      </c>
      <c r="I2099" s="76">
        <f t="shared" si="381"/>
        <v>0</v>
      </c>
      <c r="J2099" s="76">
        <f t="shared" si="381"/>
        <v>0</v>
      </c>
      <c r="K2099" s="43">
        <f t="shared" si="379"/>
        <v>0</v>
      </c>
    </row>
    <row r="2100" spans="1:11" ht="12.75" customHeight="1">
      <c r="A2100" s="61" t="str">
        <f>"         "&amp;Labels!B70</f>
        <v xml:space="preserve">         Customer 2</v>
      </c>
      <c r="B2100" s="76">
        <f t="shared" si="380"/>
        <v>0</v>
      </c>
      <c r="C2100" s="76">
        <f t="shared" si="380"/>
        <v>0</v>
      </c>
      <c r="D2100" s="76">
        <f t="shared" si="380"/>
        <v>0</v>
      </c>
      <c r="E2100" s="76">
        <f t="shared" si="380"/>
        <v>0</v>
      </c>
      <c r="F2100" s="43">
        <f t="shared" si="378"/>
        <v>0</v>
      </c>
      <c r="G2100" s="76">
        <f t="shared" si="381"/>
        <v>0</v>
      </c>
      <c r="H2100" s="76">
        <f t="shared" si="381"/>
        <v>0</v>
      </c>
      <c r="I2100" s="76">
        <f t="shared" si="381"/>
        <v>0</v>
      </c>
      <c r="J2100" s="76">
        <f t="shared" si="381"/>
        <v>0</v>
      </c>
      <c r="K2100" s="43">
        <f t="shared" si="379"/>
        <v>0</v>
      </c>
    </row>
    <row r="2101" spans="1:11" ht="12.75" customHeight="1">
      <c r="A2101" s="61" t="str">
        <f>"         "&amp;Labels!B71</f>
        <v xml:space="preserve">         Customer 3</v>
      </c>
      <c r="B2101" s="76">
        <f t="shared" si="380"/>
        <v>0</v>
      </c>
      <c r="C2101" s="76">
        <f t="shared" si="380"/>
        <v>0</v>
      </c>
      <c r="D2101" s="76">
        <f t="shared" si="380"/>
        <v>0</v>
      </c>
      <c r="E2101" s="76">
        <f t="shared" si="380"/>
        <v>0</v>
      </c>
      <c r="F2101" s="43">
        <f t="shared" si="378"/>
        <v>0</v>
      </c>
      <c r="G2101" s="76">
        <f t="shared" si="381"/>
        <v>0</v>
      </c>
      <c r="H2101" s="76">
        <f t="shared" si="381"/>
        <v>0</v>
      </c>
      <c r="I2101" s="76">
        <f t="shared" si="381"/>
        <v>0</v>
      </c>
      <c r="J2101" s="76">
        <f t="shared" si="381"/>
        <v>0</v>
      </c>
      <c r="K2101" s="43">
        <f t="shared" si="379"/>
        <v>0</v>
      </c>
    </row>
    <row r="2102" spans="1:11" ht="12.75" customHeight="1">
      <c r="A2102" s="61" t="str">
        <f>"         "&amp;Labels!B72</f>
        <v xml:space="preserve">         Customer 4</v>
      </c>
      <c r="B2102" s="76">
        <f t="shared" si="380"/>
        <v>0</v>
      </c>
      <c r="C2102" s="76">
        <f t="shared" si="380"/>
        <v>0</v>
      </c>
      <c r="D2102" s="76">
        <f t="shared" si="380"/>
        <v>0</v>
      </c>
      <c r="E2102" s="76">
        <f t="shared" si="380"/>
        <v>0</v>
      </c>
      <c r="F2102" s="43">
        <f t="shared" si="378"/>
        <v>0</v>
      </c>
      <c r="G2102" s="76">
        <f t="shared" si="381"/>
        <v>0</v>
      </c>
      <c r="H2102" s="76">
        <f t="shared" si="381"/>
        <v>0</v>
      </c>
      <c r="I2102" s="76">
        <f t="shared" si="381"/>
        <v>0</v>
      </c>
      <c r="J2102" s="76">
        <f t="shared" si="381"/>
        <v>0</v>
      </c>
      <c r="K2102" s="43">
        <f t="shared" si="379"/>
        <v>0</v>
      </c>
    </row>
    <row r="2103" spans="1:11" ht="12.75" customHeight="1">
      <c r="A2103" s="61" t="str">
        <f>"         "&amp;Labels!B73</f>
        <v xml:space="preserve">         Customer 5</v>
      </c>
      <c r="B2103" s="76">
        <f t="shared" si="380"/>
        <v>0</v>
      </c>
      <c r="C2103" s="76">
        <f t="shared" si="380"/>
        <v>0</v>
      </c>
      <c r="D2103" s="76">
        <f t="shared" si="380"/>
        <v>0</v>
      </c>
      <c r="E2103" s="76">
        <f t="shared" si="380"/>
        <v>0</v>
      </c>
      <c r="F2103" s="43">
        <f t="shared" si="378"/>
        <v>0</v>
      </c>
      <c r="G2103" s="76">
        <f t="shared" si="381"/>
        <v>0</v>
      </c>
      <c r="H2103" s="76">
        <f t="shared" si="381"/>
        <v>0</v>
      </c>
      <c r="I2103" s="76">
        <f t="shared" si="381"/>
        <v>0</v>
      </c>
      <c r="J2103" s="76">
        <f t="shared" si="381"/>
        <v>0</v>
      </c>
      <c r="K2103" s="43">
        <f t="shared" si="379"/>
        <v>0</v>
      </c>
    </row>
    <row r="2104" spans="1:11" ht="12.75" customHeight="1">
      <c r="A2104" s="61" t="str">
        <f>"         "&amp;Labels!B74</f>
        <v xml:space="preserve">         Customer 6</v>
      </c>
      <c r="B2104" s="76">
        <f t="shared" si="380"/>
        <v>0</v>
      </c>
      <c r="C2104" s="76">
        <f t="shared" si="380"/>
        <v>0</v>
      </c>
      <c r="D2104" s="76">
        <f t="shared" si="380"/>
        <v>0</v>
      </c>
      <c r="E2104" s="76">
        <f t="shared" si="380"/>
        <v>0</v>
      </c>
      <c r="F2104" s="43">
        <f t="shared" si="378"/>
        <v>0</v>
      </c>
      <c r="G2104" s="76">
        <f t="shared" si="381"/>
        <v>0</v>
      </c>
      <c r="H2104" s="76">
        <f t="shared" si="381"/>
        <v>0</v>
      </c>
      <c r="I2104" s="76">
        <f t="shared" si="381"/>
        <v>0</v>
      </c>
      <c r="J2104" s="76">
        <f t="shared" si="381"/>
        <v>0</v>
      </c>
      <c r="K2104" s="43">
        <f t="shared" si="379"/>
        <v>0</v>
      </c>
    </row>
    <row r="2105" spans="1:11" ht="12.75" customHeight="1">
      <c r="A2105" s="61" t="str">
        <f>"         "&amp;Labels!B75</f>
        <v xml:space="preserve">         Customer 7</v>
      </c>
      <c r="B2105" s="76">
        <f t="shared" si="380"/>
        <v>0</v>
      </c>
      <c r="C2105" s="76">
        <f t="shared" si="380"/>
        <v>0</v>
      </c>
      <c r="D2105" s="76">
        <f t="shared" si="380"/>
        <v>0</v>
      </c>
      <c r="E2105" s="76">
        <f t="shared" si="380"/>
        <v>0</v>
      </c>
      <c r="F2105" s="43">
        <f t="shared" si="378"/>
        <v>0</v>
      </c>
      <c r="G2105" s="76">
        <f t="shared" si="381"/>
        <v>0</v>
      </c>
      <c r="H2105" s="76">
        <f t="shared" si="381"/>
        <v>0</v>
      </c>
      <c r="I2105" s="76">
        <f t="shared" si="381"/>
        <v>0</v>
      </c>
      <c r="J2105" s="76">
        <f t="shared" si="381"/>
        <v>0</v>
      </c>
      <c r="K2105" s="43">
        <f t="shared" si="379"/>
        <v>0</v>
      </c>
    </row>
    <row r="2106" spans="1:11" ht="12.75" customHeight="1">
      <c r="A2106" s="61" t="str">
        <f>"         "&amp;Labels!B76</f>
        <v xml:space="preserve">         Customer 8</v>
      </c>
      <c r="B2106" s="76">
        <f t="shared" si="380"/>
        <v>0</v>
      </c>
      <c r="C2106" s="76">
        <f t="shared" si="380"/>
        <v>0</v>
      </c>
      <c r="D2106" s="76">
        <f t="shared" si="380"/>
        <v>0</v>
      </c>
      <c r="E2106" s="76">
        <f t="shared" si="380"/>
        <v>0</v>
      </c>
      <c r="F2106" s="43">
        <f t="shared" si="378"/>
        <v>0</v>
      </c>
      <c r="G2106" s="76">
        <f t="shared" si="381"/>
        <v>0</v>
      </c>
      <c r="H2106" s="76">
        <f t="shared" si="381"/>
        <v>0</v>
      </c>
      <c r="I2106" s="76">
        <f t="shared" si="381"/>
        <v>0</v>
      </c>
      <c r="J2106" s="76">
        <f t="shared" si="381"/>
        <v>0</v>
      </c>
      <c r="K2106" s="43">
        <f t="shared" si="379"/>
        <v>0</v>
      </c>
    </row>
    <row r="2107" spans="1:11" ht="12.75" customHeight="1">
      <c r="A2107" s="61" t="str">
        <f>"         "&amp;Labels!B77</f>
        <v xml:space="preserve">         Customer 9</v>
      </c>
      <c r="B2107" s="76">
        <f t="shared" si="380"/>
        <v>0</v>
      </c>
      <c r="C2107" s="76">
        <f t="shared" si="380"/>
        <v>0</v>
      </c>
      <c r="D2107" s="76">
        <f t="shared" si="380"/>
        <v>0</v>
      </c>
      <c r="E2107" s="76">
        <f t="shared" si="380"/>
        <v>0</v>
      </c>
      <c r="F2107" s="43">
        <f t="shared" si="378"/>
        <v>0</v>
      </c>
      <c r="G2107" s="76">
        <f t="shared" si="381"/>
        <v>0</v>
      </c>
      <c r="H2107" s="76">
        <f t="shared" si="381"/>
        <v>0</v>
      </c>
      <c r="I2107" s="76">
        <f t="shared" si="381"/>
        <v>0</v>
      </c>
      <c r="J2107" s="76">
        <f t="shared" si="381"/>
        <v>0</v>
      </c>
      <c r="K2107" s="43">
        <f t="shared" si="379"/>
        <v>0</v>
      </c>
    </row>
    <row r="2108" spans="1:11" ht="12.75" customHeight="1">
      <c r="A2108" s="61" t="str">
        <f>"         "&amp;Labels!B78</f>
        <v xml:space="preserve">         Customer 10</v>
      </c>
      <c r="B2108" s="76">
        <f t="shared" si="380"/>
        <v>0</v>
      </c>
      <c r="C2108" s="76">
        <f t="shared" si="380"/>
        <v>0</v>
      </c>
      <c r="D2108" s="76">
        <f t="shared" si="380"/>
        <v>0</v>
      </c>
      <c r="E2108" s="76">
        <f t="shared" si="380"/>
        <v>0</v>
      </c>
      <c r="F2108" s="43">
        <f t="shared" si="378"/>
        <v>0</v>
      </c>
      <c r="G2108" s="76">
        <f t="shared" si="381"/>
        <v>0</v>
      </c>
      <c r="H2108" s="76">
        <f t="shared" si="381"/>
        <v>0</v>
      </c>
      <c r="I2108" s="76">
        <f t="shared" si="381"/>
        <v>0</v>
      </c>
      <c r="J2108" s="76">
        <f t="shared" si="381"/>
        <v>0</v>
      </c>
      <c r="K2108" s="43">
        <f t="shared" si="379"/>
        <v>0</v>
      </c>
    </row>
    <row r="2109" spans="1:11" ht="12.75" customHeight="1">
      <c r="A2109" s="61" t="str">
        <f>"         "&amp;Labels!C68</f>
        <v xml:space="preserve">         Total</v>
      </c>
      <c r="B2109" s="84">
        <f>B2098</f>
        <v>0</v>
      </c>
      <c r="C2109" s="84">
        <f>C2098</f>
        <v>0</v>
      </c>
      <c r="D2109" s="84">
        <f>D2098</f>
        <v>0</v>
      </c>
      <c r="E2109" s="84">
        <f>E2098</f>
        <v>0</v>
      </c>
      <c r="F2109" s="43">
        <f>SUM(B2098:E2098)</f>
        <v>0</v>
      </c>
      <c r="G2109" s="84">
        <f>G2098</f>
        <v>0</v>
      </c>
      <c r="H2109" s="84">
        <f>H2098</f>
        <v>0</v>
      </c>
      <c r="I2109" s="84">
        <f>I2098</f>
        <v>0</v>
      </c>
      <c r="J2109" s="84">
        <f>J2098</f>
        <v>0</v>
      </c>
      <c r="K2109" s="43">
        <f>SUM(G2098:J2098)</f>
        <v>0</v>
      </c>
    </row>
    <row r="2110" spans="1:11" ht="12.75" customHeight="1">
      <c r="A2110" s="63" t="str">
        <f>"   "&amp;Labels!C80</f>
        <v xml:space="preserve">   Total</v>
      </c>
      <c r="B2110" s="77">
        <f>SUM(B1989,B2098)</f>
        <v>0</v>
      </c>
      <c r="C2110" s="77">
        <f>SUM(C1989,C2098)</f>
        <v>0</v>
      </c>
      <c r="D2110" s="77">
        <f>SUM(D1989,D2098)</f>
        <v>0</v>
      </c>
      <c r="E2110" s="77">
        <f>SUM(E1989,E2098)</f>
        <v>0</v>
      </c>
      <c r="F2110" s="43">
        <f>SUM(B2110:E2110)</f>
        <v>0</v>
      </c>
      <c r="G2110" s="77">
        <f>SUM(G1989,G2098)</f>
        <v>0</v>
      </c>
      <c r="H2110" s="77">
        <f>SUM(H1989,H2098)</f>
        <v>0</v>
      </c>
      <c r="I2110" s="77">
        <f>SUM(I1989,I2098)</f>
        <v>0</v>
      </c>
      <c r="J2110" s="77">
        <f>SUM(J1989,J2098)</f>
        <v>0</v>
      </c>
      <c r="K2110" s="43">
        <f>SUM(G2110:J2110)</f>
        <v>0</v>
      </c>
    </row>
    <row r="2111" spans="1:11" ht="12.75" customHeight="1">
      <c r="A2111" s="61" t="str">
        <f>"      "&amp;Labels!B85</f>
        <v xml:space="preserve">      Q 1</v>
      </c>
      <c r="B2111" s="84"/>
      <c r="C2111" s="84"/>
      <c r="D2111" s="84"/>
      <c r="E2111" s="84"/>
      <c r="F2111" s="43"/>
      <c r="G2111" s="84"/>
      <c r="H2111" s="84"/>
      <c r="I2111" s="84"/>
      <c r="J2111" s="84"/>
      <c r="K2111" s="43"/>
    </row>
    <row r="2112" spans="1:11" ht="12.75" customHeight="1">
      <c r="A2112" s="61" t="str">
        <f>"         "&amp;Labels!B69</f>
        <v xml:space="preserve">         Customer 1</v>
      </c>
      <c r="B2112" s="76">
        <f t="shared" ref="B2112:E2122" si="382">SUM(B1894,B2003)</f>
        <v>0</v>
      </c>
      <c r="C2112" s="76">
        <f t="shared" si="382"/>
        <v>0</v>
      </c>
      <c r="D2112" s="76">
        <f t="shared" si="382"/>
        <v>0</v>
      </c>
      <c r="E2112" s="76">
        <f t="shared" si="382"/>
        <v>0</v>
      </c>
      <c r="F2112" s="43">
        <f t="shared" ref="F2112:F2122" si="383">SUM(B2112:E2112)</f>
        <v>0</v>
      </c>
      <c r="G2112" s="76">
        <f t="shared" ref="G2112:J2122" si="384">SUM(G1894,G2003)</f>
        <v>0</v>
      </c>
      <c r="H2112" s="76">
        <f t="shared" si="384"/>
        <v>0</v>
      </c>
      <c r="I2112" s="76">
        <f t="shared" si="384"/>
        <v>0</v>
      </c>
      <c r="J2112" s="76">
        <f t="shared" si="384"/>
        <v>0</v>
      </c>
      <c r="K2112" s="43">
        <f t="shared" ref="K2112:K2122" si="385">SUM(G2112:J2112)</f>
        <v>0</v>
      </c>
    </row>
    <row r="2113" spans="1:11" ht="12.75" customHeight="1">
      <c r="A2113" s="61" t="str">
        <f>"         "&amp;Labels!B70</f>
        <v xml:space="preserve">         Customer 2</v>
      </c>
      <c r="B2113" s="76">
        <f t="shared" si="382"/>
        <v>0</v>
      </c>
      <c r="C2113" s="76">
        <f t="shared" si="382"/>
        <v>0</v>
      </c>
      <c r="D2113" s="76">
        <f t="shared" si="382"/>
        <v>0</v>
      </c>
      <c r="E2113" s="76">
        <f t="shared" si="382"/>
        <v>0</v>
      </c>
      <c r="F2113" s="43">
        <f t="shared" si="383"/>
        <v>0</v>
      </c>
      <c r="G2113" s="76">
        <f t="shared" si="384"/>
        <v>0</v>
      </c>
      <c r="H2113" s="76">
        <f t="shared" si="384"/>
        <v>0</v>
      </c>
      <c r="I2113" s="76">
        <f t="shared" si="384"/>
        <v>0</v>
      </c>
      <c r="J2113" s="76">
        <f t="shared" si="384"/>
        <v>0</v>
      </c>
      <c r="K2113" s="43">
        <f t="shared" si="385"/>
        <v>0</v>
      </c>
    </row>
    <row r="2114" spans="1:11" ht="12.75" customHeight="1">
      <c r="A2114" s="61" t="str">
        <f>"         "&amp;Labels!B71</f>
        <v xml:space="preserve">         Customer 3</v>
      </c>
      <c r="B2114" s="76">
        <f t="shared" si="382"/>
        <v>0</v>
      </c>
      <c r="C2114" s="76">
        <f t="shared" si="382"/>
        <v>0</v>
      </c>
      <c r="D2114" s="76">
        <f t="shared" si="382"/>
        <v>0</v>
      </c>
      <c r="E2114" s="76">
        <f t="shared" si="382"/>
        <v>0</v>
      </c>
      <c r="F2114" s="43">
        <f t="shared" si="383"/>
        <v>0</v>
      </c>
      <c r="G2114" s="76">
        <f t="shared" si="384"/>
        <v>0</v>
      </c>
      <c r="H2114" s="76">
        <f t="shared" si="384"/>
        <v>0</v>
      </c>
      <c r="I2114" s="76">
        <f t="shared" si="384"/>
        <v>0</v>
      </c>
      <c r="J2114" s="76">
        <f t="shared" si="384"/>
        <v>0</v>
      </c>
      <c r="K2114" s="43">
        <f t="shared" si="385"/>
        <v>0</v>
      </c>
    </row>
    <row r="2115" spans="1:11" ht="12.75" customHeight="1">
      <c r="A2115" s="61" t="str">
        <f>"         "&amp;Labels!B72</f>
        <v xml:space="preserve">         Customer 4</v>
      </c>
      <c r="B2115" s="76">
        <f t="shared" si="382"/>
        <v>0</v>
      </c>
      <c r="C2115" s="76">
        <f t="shared" si="382"/>
        <v>0</v>
      </c>
      <c r="D2115" s="76">
        <f t="shared" si="382"/>
        <v>0</v>
      </c>
      <c r="E2115" s="76">
        <f t="shared" si="382"/>
        <v>0</v>
      </c>
      <c r="F2115" s="43">
        <f t="shared" si="383"/>
        <v>0</v>
      </c>
      <c r="G2115" s="76">
        <f t="shared" si="384"/>
        <v>0</v>
      </c>
      <c r="H2115" s="76">
        <f t="shared" si="384"/>
        <v>0</v>
      </c>
      <c r="I2115" s="76">
        <f t="shared" si="384"/>
        <v>0</v>
      </c>
      <c r="J2115" s="76">
        <f t="shared" si="384"/>
        <v>0</v>
      </c>
      <c r="K2115" s="43">
        <f t="shared" si="385"/>
        <v>0</v>
      </c>
    </row>
    <row r="2116" spans="1:11" ht="12.75" customHeight="1">
      <c r="A2116" s="61" t="str">
        <f>"         "&amp;Labels!B73</f>
        <v xml:space="preserve">         Customer 5</v>
      </c>
      <c r="B2116" s="76">
        <f t="shared" si="382"/>
        <v>0</v>
      </c>
      <c r="C2116" s="76">
        <f t="shared" si="382"/>
        <v>0</v>
      </c>
      <c r="D2116" s="76">
        <f t="shared" si="382"/>
        <v>0</v>
      </c>
      <c r="E2116" s="76">
        <f t="shared" si="382"/>
        <v>0</v>
      </c>
      <c r="F2116" s="43">
        <f t="shared" si="383"/>
        <v>0</v>
      </c>
      <c r="G2116" s="76">
        <f t="shared" si="384"/>
        <v>0</v>
      </c>
      <c r="H2116" s="76">
        <f t="shared" si="384"/>
        <v>0</v>
      </c>
      <c r="I2116" s="76">
        <f t="shared" si="384"/>
        <v>0</v>
      </c>
      <c r="J2116" s="76">
        <f t="shared" si="384"/>
        <v>0</v>
      </c>
      <c r="K2116" s="43">
        <f t="shared" si="385"/>
        <v>0</v>
      </c>
    </row>
    <row r="2117" spans="1:11" ht="12.75" customHeight="1">
      <c r="A2117" s="61" t="str">
        <f>"         "&amp;Labels!B74</f>
        <v xml:space="preserve">         Customer 6</v>
      </c>
      <c r="B2117" s="76">
        <f t="shared" si="382"/>
        <v>0</v>
      </c>
      <c r="C2117" s="76">
        <f t="shared" si="382"/>
        <v>0</v>
      </c>
      <c r="D2117" s="76">
        <f t="shared" si="382"/>
        <v>0</v>
      </c>
      <c r="E2117" s="76">
        <f t="shared" si="382"/>
        <v>0</v>
      </c>
      <c r="F2117" s="43">
        <f t="shared" si="383"/>
        <v>0</v>
      </c>
      <c r="G2117" s="76">
        <f t="shared" si="384"/>
        <v>0</v>
      </c>
      <c r="H2117" s="76">
        <f t="shared" si="384"/>
        <v>0</v>
      </c>
      <c r="I2117" s="76">
        <f t="shared" si="384"/>
        <v>0</v>
      </c>
      <c r="J2117" s="76">
        <f t="shared" si="384"/>
        <v>0</v>
      </c>
      <c r="K2117" s="43">
        <f t="shared" si="385"/>
        <v>0</v>
      </c>
    </row>
    <row r="2118" spans="1:11" ht="12.75" customHeight="1">
      <c r="A2118" s="61" t="str">
        <f>"         "&amp;Labels!B75</f>
        <v xml:space="preserve">         Customer 7</v>
      </c>
      <c r="B2118" s="76">
        <f t="shared" si="382"/>
        <v>0</v>
      </c>
      <c r="C2118" s="76">
        <f t="shared" si="382"/>
        <v>0</v>
      </c>
      <c r="D2118" s="76">
        <f t="shared" si="382"/>
        <v>0</v>
      </c>
      <c r="E2118" s="76">
        <f t="shared" si="382"/>
        <v>0</v>
      </c>
      <c r="F2118" s="43">
        <f t="shared" si="383"/>
        <v>0</v>
      </c>
      <c r="G2118" s="76">
        <f t="shared" si="384"/>
        <v>0</v>
      </c>
      <c r="H2118" s="76">
        <f t="shared" si="384"/>
        <v>0</v>
      </c>
      <c r="I2118" s="76">
        <f t="shared" si="384"/>
        <v>0</v>
      </c>
      <c r="J2118" s="76">
        <f t="shared" si="384"/>
        <v>0</v>
      </c>
      <c r="K2118" s="43">
        <f t="shared" si="385"/>
        <v>0</v>
      </c>
    </row>
    <row r="2119" spans="1:11" ht="12.75" customHeight="1">
      <c r="A2119" s="61" t="str">
        <f>"         "&amp;Labels!B76</f>
        <v xml:space="preserve">         Customer 8</v>
      </c>
      <c r="B2119" s="76">
        <f t="shared" si="382"/>
        <v>0</v>
      </c>
      <c r="C2119" s="76">
        <f t="shared" si="382"/>
        <v>0</v>
      </c>
      <c r="D2119" s="76">
        <f t="shared" si="382"/>
        <v>0</v>
      </c>
      <c r="E2119" s="76">
        <f t="shared" si="382"/>
        <v>0</v>
      </c>
      <c r="F2119" s="43">
        <f t="shared" si="383"/>
        <v>0</v>
      </c>
      <c r="G2119" s="76">
        <f t="shared" si="384"/>
        <v>0</v>
      </c>
      <c r="H2119" s="76">
        <f t="shared" si="384"/>
        <v>0</v>
      </c>
      <c r="I2119" s="76">
        <f t="shared" si="384"/>
        <v>0</v>
      </c>
      <c r="J2119" s="76">
        <f t="shared" si="384"/>
        <v>0</v>
      </c>
      <c r="K2119" s="43">
        <f t="shared" si="385"/>
        <v>0</v>
      </c>
    </row>
    <row r="2120" spans="1:11" ht="12.75" customHeight="1">
      <c r="A2120" s="61" t="str">
        <f>"         "&amp;Labels!B77</f>
        <v xml:space="preserve">         Customer 9</v>
      </c>
      <c r="B2120" s="76">
        <f t="shared" si="382"/>
        <v>0</v>
      </c>
      <c r="C2120" s="76">
        <f t="shared" si="382"/>
        <v>0</v>
      </c>
      <c r="D2120" s="76">
        <f t="shared" si="382"/>
        <v>0</v>
      </c>
      <c r="E2120" s="76">
        <f t="shared" si="382"/>
        <v>0</v>
      </c>
      <c r="F2120" s="43">
        <f t="shared" si="383"/>
        <v>0</v>
      </c>
      <c r="G2120" s="76">
        <f t="shared" si="384"/>
        <v>0</v>
      </c>
      <c r="H2120" s="76">
        <f t="shared" si="384"/>
        <v>0</v>
      </c>
      <c r="I2120" s="76">
        <f t="shared" si="384"/>
        <v>0</v>
      </c>
      <c r="J2120" s="76">
        <f t="shared" si="384"/>
        <v>0</v>
      </c>
      <c r="K2120" s="43">
        <f t="shared" si="385"/>
        <v>0</v>
      </c>
    </row>
    <row r="2121" spans="1:11" ht="12.75" customHeight="1">
      <c r="A2121" s="61" t="str">
        <f>"         "&amp;Labels!B78</f>
        <v xml:space="preserve">         Customer 10</v>
      </c>
      <c r="B2121" s="76">
        <f t="shared" si="382"/>
        <v>0</v>
      </c>
      <c r="C2121" s="76">
        <f t="shared" si="382"/>
        <v>0</v>
      </c>
      <c r="D2121" s="76">
        <f t="shared" si="382"/>
        <v>0</v>
      </c>
      <c r="E2121" s="76">
        <f t="shared" si="382"/>
        <v>0</v>
      </c>
      <c r="F2121" s="43">
        <f t="shared" si="383"/>
        <v>0</v>
      </c>
      <c r="G2121" s="76">
        <f t="shared" si="384"/>
        <v>0</v>
      </c>
      <c r="H2121" s="76">
        <f t="shared" si="384"/>
        <v>0</v>
      </c>
      <c r="I2121" s="76">
        <f t="shared" si="384"/>
        <v>0</v>
      </c>
      <c r="J2121" s="76">
        <f t="shared" si="384"/>
        <v>0</v>
      </c>
      <c r="K2121" s="43">
        <f t="shared" si="385"/>
        <v>0</v>
      </c>
    </row>
    <row r="2122" spans="1:11" ht="12.75" customHeight="1">
      <c r="A2122" s="61" t="str">
        <f>"         "&amp;Labels!C68</f>
        <v xml:space="preserve">         Total</v>
      </c>
      <c r="B2122" s="84">
        <f t="shared" si="382"/>
        <v>0</v>
      </c>
      <c r="C2122" s="84">
        <f t="shared" si="382"/>
        <v>0</v>
      </c>
      <c r="D2122" s="84">
        <f t="shared" si="382"/>
        <v>0</v>
      </c>
      <c r="E2122" s="84">
        <f t="shared" si="382"/>
        <v>0</v>
      </c>
      <c r="F2122" s="43">
        <f t="shared" si="383"/>
        <v>0</v>
      </c>
      <c r="G2122" s="84">
        <f t="shared" si="384"/>
        <v>0</v>
      </c>
      <c r="H2122" s="84">
        <f t="shared" si="384"/>
        <v>0</v>
      </c>
      <c r="I2122" s="84">
        <f t="shared" si="384"/>
        <v>0</v>
      </c>
      <c r="J2122" s="84">
        <f t="shared" si="384"/>
        <v>0</v>
      </c>
      <c r="K2122" s="43">
        <f t="shared" si="385"/>
        <v>0</v>
      </c>
    </row>
    <row r="2123" spans="1:11" ht="12.75" customHeight="1">
      <c r="A2123" s="61" t="str">
        <f>"      "&amp;Labels!B86</f>
        <v xml:space="preserve">      Q 2</v>
      </c>
      <c r="B2123" s="84"/>
      <c r="C2123" s="84"/>
      <c r="D2123" s="84"/>
      <c r="E2123" s="84"/>
      <c r="F2123" s="43"/>
      <c r="G2123" s="84"/>
      <c r="H2123" s="84"/>
      <c r="I2123" s="84"/>
      <c r="J2123" s="84"/>
      <c r="K2123" s="43"/>
    </row>
    <row r="2124" spans="1:11" ht="12.75" customHeight="1">
      <c r="A2124" s="61" t="str">
        <f>"         "&amp;Labels!B69</f>
        <v xml:space="preserve">         Customer 1</v>
      </c>
      <c r="B2124" s="76">
        <f t="shared" ref="B2124:E2134" si="386">SUM(B1906,B2015)</f>
        <v>0</v>
      </c>
      <c r="C2124" s="76">
        <f t="shared" si="386"/>
        <v>0</v>
      </c>
      <c r="D2124" s="76">
        <f t="shared" si="386"/>
        <v>0</v>
      </c>
      <c r="E2124" s="76">
        <f t="shared" si="386"/>
        <v>0</v>
      </c>
      <c r="F2124" s="43">
        <f t="shared" ref="F2124:F2134" si="387">SUM(B2124:E2124)</f>
        <v>0</v>
      </c>
      <c r="G2124" s="76">
        <f t="shared" ref="G2124:J2134" si="388">SUM(G1906,G2015)</f>
        <v>0</v>
      </c>
      <c r="H2124" s="76">
        <f t="shared" si="388"/>
        <v>0</v>
      </c>
      <c r="I2124" s="76">
        <f t="shared" si="388"/>
        <v>0</v>
      </c>
      <c r="J2124" s="76">
        <f t="shared" si="388"/>
        <v>0</v>
      </c>
      <c r="K2124" s="43">
        <f t="shared" ref="K2124:K2134" si="389">SUM(G2124:J2124)</f>
        <v>0</v>
      </c>
    </row>
    <row r="2125" spans="1:11" ht="12.75" customHeight="1">
      <c r="A2125" s="61" t="str">
        <f>"         "&amp;Labels!B70</f>
        <v xml:space="preserve">         Customer 2</v>
      </c>
      <c r="B2125" s="76">
        <f t="shared" si="386"/>
        <v>0</v>
      </c>
      <c r="C2125" s="76">
        <f t="shared" si="386"/>
        <v>0</v>
      </c>
      <c r="D2125" s="76">
        <f t="shared" si="386"/>
        <v>0</v>
      </c>
      <c r="E2125" s="76">
        <f t="shared" si="386"/>
        <v>0</v>
      </c>
      <c r="F2125" s="43">
        <f t="shared" si="387"/>
        <v>0</v>
      </c>
      <c r="G2125" s="76">
        <f t="shared" si="388"/>
        <v>0</v>
      </c>
      <c r="H2125" s="76">
        <f t="shared" si="388"/>
        <v>0</v>
      </c>
      <c r="I2125" s="76">
        <f t="shared" si="388"/>
        <v>0</v>
      </c>
      <c r="J2125" s="76">
        <f t="shared" si="388"/>
        <v>0</v>
      </c>
      <c r="K2125" s="43">
        <f t="shared" si="389"/>
        <v>0</v>
      </c>
    </row>
    <row r="2126" spans="1:11" ht="12.75" customHeight="1">
      <c r="A2126" s="61" t="str">
        <f>"         "&amp;Labels!B71</f>
        <v xml:space="preserve">         Customer 3</v>
      </c>
      <c r="B2126" s="76">
        <f t="shared" si="386"/>
        <v>0</v>
      </c>
      <c r="C2126" s="76">
        <f t="shared" si="386"/>
        <v>0</v>
      </c>
      <c r="D2126" s="76">
        <f t="shared" si="386"/>
        <v>0</v>
      </c>
      <c r="E2126" s="76">
        <f t="shared" si="386"/>
        <v>0</v>
      </c>
      <c r="F2126" s="43">
        <f t="shared" si="387"/>
        <v>0</v>
      </c>
      <c r="G2126" s="76">
        <f t="shared" si="388"/>
        <v>0</v>
      </c>
      <c r="H2126" s="76">
        <f t="shared" si="388"/>
        <v>0</v>
      </c>
      <c r="I2126" s="76">
        <f t="shared" si="388"/>
        <v>0</v>
      </c>
      <c r="J2126" s="76">
        <f t="shared" si="388"/>
        <v>0</v>
      </c>
      <c r="K2126" s="43">
        <f t="shared" si="389"/>
        <v>0</v>
      </c>
    </row>
    <row r="2127" spans="1:11" ht="12.75" customHeight="1">
      <c r="A2127" s="61" t="str">
        <f>"         "&amp;Labels!B72</f>
        <v xml:space="preserve">         Customer 4</v>
      </c>
      <c r="B2127" s="76">
        <f t="shared" si="386"/>
        <v>0</v>
      </c>
      <c r="C2127" s="76">
        <f t="shared" si="386"/>
        <v>0</v>
      </c>
      <c r="D2127" s="76">
        <f t="shared" si="386"/>
        <v>0</v>
      </c>
      <c r="E2127" s="76">
        <f t="shared" si="386"/>
        <v>0</v>
      </c>
      <c r="F2127" s="43">
        <f t="shared" si="387"/>
        <v>0</v>
      </c>
      <c r="G2127" s="76">
        <f t="shared" si="388"/>
        <v>0</v>
      </c>
      <c r="H2127" s="76">
        <f t="shared" si="388"/>
        <v>0</v>
      </c>
      <c r="I2127" s="76">
        <f t="shared" si="388"/>
        <v>0</v>
      </c>
      <c r="J2127" s="76">
        <f t="shared" si="388"/>
        <v>0</v>
      </c>
      <c r="K2127" s="43">
        <f t="shared" si="389"/>
        <v>0</v>
      </c>
    </row>
    <row r="2128" spans="1:11" ht="12.75" customHeight="1">
      <c r="A2128" s="61" t="str">
        <f>"         "&amp;Labels!B73</f>
        <v xml:space="preserve">         Customer 5</v>
      </c>
      <c r="B2128" s="76">
        <f t="shared" si="386"/>
        <v>0</v>
      </c>
      <c r="C2128" s="76">
        <f t="shared" si="386"/>
        <v>0</v>
      </c>
      <c r="D2128" s="76">
        <f t="shared" si="386"/>
        <v>0</v>
      </c>
      <c r="E2128" s="76">
        <f t="shared" si="386"/>
        <v>0</v>
      </c>
      <c r="F2128" s="43">
        <f t="shared" si="387"/>
        <v>0</v>
      </c>
      <c r="G2128" s="76">
        <f t="shared" si="388"/>
        <v>0</v>
      </c>
      <c r="H2128" s="76">
        <f t="shared" si="388"/>
        <v>0</v>
      </c>
      <c r="I2128" s="76">
        <f t="shared" si="388"/>
        <v>0</v>
      </c>
      <c r="J2128" s="76">
        <f t="shared" si="388"/>
        <v>0</v>
      </c>
      <c r="K2128" s="43">
        <f t="shared" si="389"/>
        <v>0</v>
      </c>
    </row>
    <row r="2129" spans="1:11" ht="12.75" customHeight="1">
      <c r="A2129" s="61" t="str">
        <f>"         "&amp;Labels!B74</f>
        <v xml:space="preserve">         Customer 6</v>
      </c>
      <c r="B2129" s="76">
        <f t="shared" si="386"/>
        <v>0</v>
      </c>
      <c r="C2129" s="76">
        <f t="shared" si="386"/>
        <v>0</v>
      </c>
      <c r="D2129" s="76">
        <f t="shared" si="386"/>
        <v>0</v>
      </c>
      <c r="E2129" s="76">
        <f t="shared" si="386"/>
        <v>0</v>
      </c>
      <c r="F2129" s="43">
        <f t="shared" si="387"/>
        <v>0</v>
      </c>
      <c r="G2129" s="76">
        <f t="shared" si="388"/>
        <v>0</v>
      </c>
      <c r="H2129" s="76">
        <f t="shared" si="388"/>
        <v>0</v>
      </c>
      <c r="I2129" s="76">
        <f t="shared" si="388"/>
        <v>0</v>
      </c>
      <c r="J2129" s="76">
        <f t="shared" si="388"/>
        <v>0</v>
      </c>
      <c r="K2129" s="43">
        <f t="shared" si="389"/>
        <v>0</v>
      </c>
    </row>
    <row r="2130" spans="1:11" ht="12.75" customHeight="1">
      <c r="A2130" s="61" t="str">
        <f>"         "&amp;Labels!B75</f>
        <v xml:space="preserve">         Customer 7</v>
      </c>
      <c r="B2130" s="76">
        <f t="shared" si="386"/>
        <v>0</v>
      </c>
      <c r="C2130" s="76">
        <f t="shared" si="386"/>
        <v>0</v>
      </c>
      <c r="D2130" s="76">
        <f t="shared" si="386"/>
        <v>0</v>
      </c>
      <c r="E2130" s="76">
        <f t="shared" si="386"/>
        <v>0</v>
      </c>
      <c r="F2130" s="43">
        <f t="shared" si="387"/>
        <v>0</v>
      </c>
      <c r="G2130" s="76">
        <f t="shared" si="388"/>
        <v>0</v>
      </c>
      <c r="H2130" s="76">
        <f t="shared" si="388"/>
        <v>0</v>
      </c>
      <c r="I2130" s="76">
        <f t="shared" si="388"/>
        <v>0</v>
      </c>
      <c r="J2130" s="76">
        <f t="shared" si="388"/>
        <v>0</v>
      </c>
      <c r="K2130" s="43">
        <f t="shared" si="389"/>
        <v>0</v>
      </c>
    </row>
    <row r="2131" spans="1:11" ht="12.75" customHeight="1">
      <c r="A2131" s="61" t="str">
        <f>"         "&amp;Labels!B76</f>
        <v xml:space="preserve">         Customer 8</v>
      </c>
      <c r="B2131" s="76">
        <f t="shared" si="386"/>
        <v>0</v>
      </c>
      <c r="C2131" s="76">
        <f t="shared" si="386"/>
        <v>0</v>
      </c>
      <c r="D2131" s="76">
        <f t="shared" si="386"/>
        <v>0</v>
      </c>
      <c r="E2131" s="76">
        <f t="shared" si="386"/>
        <v>0</v>
      </c>
      <c r="F2131" s="43">
        <f t="shared" si="387"/>
        <v>0</v>
      </c>
      <c r="G2131" s="76">
        <f t="shared" si="388"/>
        <v>0</v>
      </c>
      <c r="H2131" s="76">
        <f t="shared" si="388"/>
        <v>0</v>
      </c>
      <c r="I2131" s="76">
        <f t="shared" si="388"/>
        <v>0</v>
      </c>
      <c r="J2131" s="76">
        <f t="shared" si="388"/>
        <v>0</v>
      </c>
      <c r="K2131" s="43">
        <f t="shared" si="389"/>
        <v>0</v>
      </c>
    </row>
    <row r="2132" spans="1:11" ht="12.75" customHeight="1">
      <c r="A2132" s="61" t="str">
        <f>"         "&amp;Labels!B77</f>
        <v xml:space="preserve">         Customer 9</v>
      </c>
      <c r="B2132" s="76">
        <f t="shared" si="386"/>
        <v>0</v>
      </c>
      <c r="C2132" s="76">
        <f t="shared" si="386"/>
        <v>0</v>
      </c>
      <c r="D2132" s="76">
        <f t="shared" si="386"/>
        <v>0</v>
      </c>
      <c r="E2132" s="76">
        <f t="shared" si="386"/>
        <v>0</v>
      </c>
      <c r="F2132" s="43">
        <f t="shared" si="387"/>
        <v>0</v>
      </c>
      <c r="G2132" s="76">
        <f t="shared" si="388"/>
        <v>0</v>
      </c>
      <c r="H2132" s="76">
        <f t="shared" si="388"/>
        <v>0</v>
      </c>
      <c r="I2132" s="76">
        <f t="shared" si="388"/>
        <v>0</v>
      </c>
      <c r="J2132" s="76">
        <f t="shared" si="388"/>
        <v>0</v>
      </c>
      <c r="K2132" s="43">
        <f t="shared" si="389"/>
        <v>0</v>
      </c>
    </row>
    <row r="2133" spans="1:11" ht="12.75" customHeight="1">
      <c r="A2133" s="61" t="str">
        <f>"         "&amp;Labels!B78</f>
        <v xml:space="preserve">         Customer 10</v>
      </c>
      <c r="B2133" s="76">
        <f t="shared" si="386"/>
        <v>0</v>
      </c>
      <c r="C2133" s="76">
        <f t="shared" si="386"/>
        <v>0</v>
      </c>
      <c r="D2133" s="76">
        <f t="shared" si="386"/>
        <v>0</v>
      </c>
      <c r="E2133" s="76">
        <f t="shared" si="386"/>
        <v>0</v>
      </c>
      <c r="F2133" s="43">
        <f t="shared" si="387"/>
        <v>0</v>
      </c>
      <c r="G2133" s="76">
        <f t="shared" si="388"/>
        <v>0</v>
      </c>
      <c r="H2133" s="76">
        <f t="shared" si="388"/>
        <v>0</v>
      </c>
      <c r="I2133" s="76">
        <f t="shared" si="388"/>
        <v>0</v>
      </c>
      <c r="J2133" s="76">
        <f t="shared" si="388"/>
        <v>0</v>
      </c>
      <c r="K2133" s="43">
        <f t="shared" si="389"/>
        <v>0</v>
      </c>
    </row>
    <row r="2134" spans="1:11" ht="12.75" customHeight="1">
      <c r="A2134" s="61" t="str">
        <f>"         "&amp;Labels!C68</f>
        <v xml:space="preserve">         Total</v>
      </c>
      <c r="B2134" s="84">
        <f t="shared" si="386"/>
        <v>0</v>
      </c>
      <c r="C2134" s="84">
        <f t="shared" si="386"/>
        <v>0</v>
      </c>
      <c r="D2134" s="84">
        <f t="shared" si="386"/>
        <v>0</v>
      </c>
      <c r="E2134" s="84">
        <f t="shared" si="386"/>
        <v>0</v>
      </c>
      <c r="F2134" s="43">
        <f t="shared" si="387"/>
        <v>0</v>
      </c>
      <c r="G2134" s="84">
        <f t="shared" si="388"/>
        <v>0</v>
      </c>
      <c r="H2134" s="84">
        <f t="shared" si="388"/>
        <v>0</v>
      </c>
      <c r="I2134" s="84">
        <f t="shared" si="388"/>
        <v>0</v>
      </c>
      <c r="J2134" s="84">
        <f t="shared" si="388"/>
        <v>0</v>
      </c>
      <c r="K2134" s="43">
        <f t="shared" si="389"/>
        <v>0</v>
      </c>
    </row>
    <row r="2135" spans="1:11" ht="12.75" customHeight="1">
      <c r="A2135" s="61" t="str">
        <f>"      "&amp;Labels!B87</f>
        <v xml:space="preserve">      Q 3</v>
      </c>
      <c r="B2135" s="84"/>
      <c r="C2135" s="84"/>
      <c r="D2135" s="84"/>
      <c r="E2135" s="84"/>
      <c r="F2135" s="43"/>
      <c r="G2135" s="84"/>
      <c r="H2135" s="84"/>
      <c r="I2135" s="84"/>
      <c r="J2135" s="84"/>
      <c r="K2135" s="43"/>
    </row>
    <row r="2136" spans="1:11" ht="12.75" customHeight="1">
      <c r="A2136" s="61" t="str">
        <f>"         "&amp;Labels!B69</f>
        <v xml:space="preserve">         Customer 1</v>
      </c>
      <c r="B2136" s="76">
        <f t="shared" ref="B2136:E2146" si="390">SUM(B1918,B2027)</f>
        <v>0</v>
      </c>
      <c r="C2136" s="76">
        <f t="shared" si="390"/>
        <v>0</v>
      </c>
      <c r="D2136" s="76">
        <f t="shared" si="390"/>
        <v>0</v>
      </c>
      <c r="E2136" s="76">
        <f t="shared" si="390"/>
        <v>0</v>
      </c>
      <c r="F2136" s="43">
        <f t="shared" ref="F2136:F2146" si="391">SUM(B2136:E2136)</f>
        <v>0</v>
      </c>
      <c r="G2136" s="76">
        <f t="shared" ref="G2136:J2146" si="392">SUM(G1918,G2027)</f>
        <v>0</v>
      </c>
      <c r="H2136" s="76">
        <f t="shared" si="392"/>
        <v>0</v>
      </c>
      <c r="I2136" s="76">
        <f t="shared" si="392"/>
        <v>0</v>
      </c>
      <c r="J2136" s="76">
        <f t="shared" si="392"/>
        <v>0</v>
      </c>
      <c r="K2136" s="43">
        <f t="shared" ref="K2136:K2146" si="393">SUM(G2136:J2136)</f>
        <v>0</v>
      </c>
    </row>
    <row r="2137" spans="1:11" ht="12.75" customHeight="1">
      <c r="A2137" s="61" t="str">
        <f>"         "&amp;Labels!B70</f>
        <v xml:space="preserve">         Customer 2</v>
      </c>
      <c r="B2137" s="76">
        <f t="shared" si="390"/>
        <v>0</v>
      </c>
      <c r="C2137" s="76">
        <f t="shared" si="390"/>
        <v>0</v>
      </c>
      <c r="D2137" s="76">
        <f t="shared" si="390"/>
        <v>0</v>
      </c>
      <c r="E2137" s="76">
        <f t="shared" si="390"/>
        <v>0</v>
      </c>
      <c r="F2137" s="43">
        <f t="shared" si="391"/>
        <v>0</v>
      </c>
      <c r="G2137" s="76">
        <f t="shared" si="392"/>
        <v>0</v>
      </c>
      <c r="H2137" s="76">
        <f t="shared" si="392"/>
        <v>0</v>
      </c>
      <c r="I2137" s="76">
        <f t="shared" si="392"/>
        <v>0</v>
      </c>
      <c r="J2137" s="76">
        <f t="shared" si="392"/>
        <v>0</v>
      </c>
      <c r="K2137" s="43">
        <f t="shared" si="393"/>
        <v>0</v>
      </c>
    </row>
    <row r="2138" spans="1:11" ht="12.75" customHeight="1">
      <c r="A2138" s="61" t="str">
        <f>"         "&amp;Labels!B71</f>
        <v xml:space="preserve">         Customer 3</v>
      </c>
      <c r="B2138" s="76">
        <f t="shared" si="390"/>
        <v>0</v>
      </c>
      <c r="C2138" s="76">
        <f t="shared" si="390"/>
        <v>0</v>
      </c>
      <c r="D2138" s="76">
        <f t="shared" si="390"/>
        <v>0</v>
      </c>
      <c r="E2138" s="76">
        <f t="shared" si="390"/>
        <v>0</v>
      </c>
      <c r="F2138" s="43">
        <f t="shared" si="391"/>
        <v>0</v>
      </c>
      <c r="G2138" s="76">
        <f t="shared" si="392"/>
        <v>0</v>
      </c>
      <c r="H2138" s="76">
        <f t="shared" si="392"/>
        <v>0</v>
      </c>
      <c r="I2138" s="76">
        <f t="shared" si="392"/>
        <v>0</v>
      </c>
      <c r="J2138" s="76">
        <f t="shared" si="392"/>
        <v>0</v>
      </c>
      <c r="K2138" s="43">
        <f t="shared" si="393"/>
        <v>0</v>
      </c>
    </row>
    <row r="2139" spans="1:11" ht="12.75" customHeight="1">
      <c r="A2139" s="61" t="str">
        <f>"         "&amp;Labels!B72</f>
        <v xml:space="preserve">         Customer 4</v>
      </c>
      <c r="B2139" s="76">
        <f t="shared" si="390"/>
        <v>0</v>
      </c>
      <c r="C2139" s="76">
        <f t="shared" si="390"/>
        <v>0</v>
      </c>
      <c r="D2139" s="76">
        <f t="shared" si="390"/>
        <v>0</v>
      </c>
      <c r="E2139" s="76">
        <f t="shared" si="390"/>
        <v>0</v>
      </c>
      <c r="F2139" s="43">
        <f t="shared" si="391"/>
        <v>0</v>
      </c>
      <c r="G2139" s="76">
        <f t="shared" si="392"/>
        <v>0</v>
      </c>
      <c r="H2139" s="76">
        <f t="shared" si="392"/>
        <v>0</v>
      </c>
      <c r="I2139" s="76">
        <f t="shared" si="392"/>
        <v>0</v>
      </c>
      <c r="J2139" s="76">
        <f t="shared" si="392"/>
        <v>0</v>
      </c>
      <c r="K2139" s="43">
        <f t="shared" si="393"/>
        <v>0</v>
      </c>
    </row>
    <row r="2140" spans="1:11" ht="12.75" customHeight="1">
      <c r="A2140" s="61" t="str">
        <f>"         "&amp;Labels!B73</f>
        <v xml:space="preserve">         Customer 5</v>
      </c>
      <c r="B2140" s="76">
        <f t="shared" si="390"/>
        <v>0</v>
      </c>
      <c r="C2140" s="76">
        <f t="shared" si="390"/>
        <v>0</v>
      </c>
      <c r="D2140" s="76">
        <f t="shared" si="390"/>
        <v>0</v>
      </c>
      <c r="E2140" s="76">
        <f t="shared" si="390"/>
        <v>0</v>
      </c>
      <c r="F2140" s="43">
        <f t="shared" si="391"/>
        <v>0</v>
      </c>
      <c r="G2140" s="76">
        <f t="shared" si="392"/>
        <v>0</v>
      </c>
      <c r="H2140" s="76">
        <f t="shared" si="392"/>
        <v>0</v>
      </c>
      <c r="I2140" s="76">
        <f t="shared" si="392"/>
        <v>0</v>
      </c>
      <c r="J2140" s="76">
        <f t="shared" si="392"/>
        <v>0</v>
      </c>
      <c r="K2140" s="43">
        <f t="shared" si="393"/>
        <v>0</v>
      </c>
    </row>
    <row r="2141" spans="1:11" ht="12.75" customHeight="1">
      <c r="A2141" s="61" t="str">
        <f>"         "&amp;Labels!B74</f>
        <v xml:space="preserve">         Customer 6</v>
      </c>
      <c r="B2141" s="76">
        <f t="shared" si="390"/>
        <v>0</v>
      </c>
      <c r="C2141" s="76">
        <f t="shared" si="390"/>
        <v>0</v>
      </c>
      <c r="D2141" s="76">
        <f t="shared" si="390"/>
        <v>0</v>
      </c>
      <c r="E2141" s="76">
        <f t="shared" si="390"/>
        <v>0</v>
      </c>
      <c r="F2141" s="43">
        <f t="shared" si="391"/>
        <v>0</v>
      </c>
      <c r="G2141" s="76">
        <f t="shared" si="392"/>
        <v>0</v>
      </c>
      <c r="H2141" s="76">
        <f t="shared" si="392"/>
        <v>0</v>
      </c>
      <c r="I2141" s="76">
        <f t="shared" si="392"/>
        <v>0</v>
      </c>
      <c r="J2141" s="76">
        <f t="shared" si="392"/>
        <v>0</v>
      </c>
      <c r="K2141" s="43">
        <f t="shared" si="393"/>
        <v>0</v>
      </c>
    </row>
    <row r="2142" spans="1:11" ht="12.75" customHeight="1">
      <c r="A2142" s="61" t="str">
        <f>"         "&amp;Labels!B75</f>
        <v xml:space="preserve">         Customer 7</v>
      </c>
      <c r="B2142" s="76">
        <f t="shared" si="390"/>
        <v>0</v>
      </c>
      <c r="C2142" s="76">
        <f t="shared" si="390"/>
        <v>0</v>
      </c>
      <c r="D2142" s="76">
        <f t="shared" si="390"/>
        <v>0</v>
      </c>
      <c r="E2142" s="76">
        <f t="shared" si="390"/>
        <v>0</v>
      </c>
      <c r="F2142" s="43">
        <f t="shared" si="391"/>
        <v>0</v>
      </c>
      <c r="G2142" s="76">
        <f t="shared" si="392"/>
        <v>0</v>
      </c>
      <c r="H2142" s="76">
        <f t="shared" si="392"/>
        <v>0</v>
      </c>
      <c r="I2142" s="76">
        <f t="shared" si="392"/>
        <v>0</v>
      </c>
      <c r="J2142" s="76">
        <f t="shared" si="392"/>
        <v>0</v>
      </c>
      <c r="K2142" s="43">
        <f t="shared" si="393"/>
        <v>0</v>
      </c>
    </row>
    <row r="2143" spans="1:11" ht="12.75" customHeight="1">
      <c r="A2143" s="61" t="str">
        <f>"         "&amp;Labels!B76</f>
        <v xml:space="preserve">         Customer 8</v>
      </c>
      <c r="B2143" s="76">
        <f t="shared" si="390"/>
        <v>0</v>
      </c>
      <c r="C2143" s="76">
        <f t="shared" si="390"/>
        <v>0</v>
      </c>
      <c r="D2143" s="76">
        <f t="shared" si="390"/>
        <v>0</v>
      </c>
      <c r="E2143" s="76">
        <f t="shared" si="390"/>
        <v>0</v>
      </c>
      <c r="F2143" s="43">
        <f t="shared" si="391"/>
        <v>0</v>
      </c>
      <c r="G2143" s="76">
        <f t="shared" si="392"/>
        <v>0</v>
      </c>
      <c r="H2143" s="76">
        <f t="shared" si="392"/>
        <v>0</v>
      </c>
      <c r="I2143" s="76">
        <f t="shared" si="392"/>
        <v>0</v>
      </c>
      <c r="J2143" s="76">
        <f t="shared" si="392"/>
        <v>0</v>
      </c>
      <c r="K2143" s="43">
        <f t="shared" si="393"/>
        <v>0</v>
      </c>
    </row>
    <row r="2144" spans="1:11" ht="12.75" customHeight="1">
      <c r="A2144" s="61" t="str">
        <f>"         "&amp;Labels!B77</f>
        <v xml:space="preserve">         Customer 9</v>
      </c>
      <c r="B2144" s="76">
        <f t="shared" si="390"/>
        <v>0</v>
      </c>
      <c r="C2144" s="76">
        <f t="shared" si="390"/>
        <v>0</v>
      </c>
      <c r="D2144" s="76">
        <f t="shared" si="390"/>
        <v>0</v>
      </c>
      <c r="E2144" s="76">
        <f t="shared" si="390"/>
        <v>0</v>
      </c>
      <c r="F2144" s="43">
        <f t="shared" si="391"/>
        <v>0</v>
      </c>
      <c r="G2144" s="76">
        <f t="shared" si="392"/>
        <v>0</v>
      </c>
      <c r="H2144" s="76">
        <f t="shared" si="392"/>
        <v>0</v>
      </c>
      <c r="I2144" s="76">
        <f t="shared" si="392"/>
        <v>0</v>
      </c>
      <c r="J2144" s="76">
        <f t="shared" si="392"/>
        <v>0</v>
      </c>
      <c r="K2144" s="43">
        <f t="shared" si="393"/>
        <v>0</v>
      </c>
    </row>
    <row r="2145" spans="1:11" ht="12.75" customHeight="1">
      <c r="A2145" s="61" t="str">
        <f>"         "&amp;Labels!B78</f>
        <v xml:space="preserve">         Customer 10</v>
      </c>
      <c r="B2145" s="76">
        <f t="shared" si="390"/>
        <v>0</v>
      </c>
      <c r="C2145" s="76">
        <f t="shared" si="390"/>
        <v>0</v>
      </c>
      <c r="D2145" s="76">
        <f t="shared" si="390"/>
        <v>0</v>
      </c>
      <c r="E2145" s="76">
        <f t="shared" si="390"/>
        <v>0</v>
      </c>
      <c r="F2145" s="43">
        <f t="shared" si="391"/>
        <v>0</v>
      </c>
      <c r="G2145" s="76">
        <f t="shared" si="392"/>
        <v>0</v>
      </c>
      <c r="H2145" s="76">
        <f t="shared" si="392"/>
        <v>0</v>
      </c>
      <c r="I2145" s="76">
        <f t="shared" si="392"/>
        <v>0</v>
      </c>
      <c r="J2145" s="76">
        <f t="shared" si="392"/>
        <v>0</v>
      </c>
      <c r="K2145" s="43">
        <f t="shared" si="393"/>
        <v>0</v>
      </c>
    </row>
    <row r="2146" spans="1:11" ht="12.75" customHeight="1">
      <c r="A2146" s="61" t="str">
        <f>"         "&amp;Labels!C68</f>
        <v xml:space="preserve">         Total</v>
      </c>
      <c r="B2146" s="84">
        <f t="shared" si="390"/>
        <v>0</v>
      </c>
      <c r="C2146" s="84">
        <f t="shared" si="390"/>
        <v>0</v>
      </c>
      <c r="D2146" s="84">
        <f t="shared" si="390"/>
        <v>0</v>
      </c>
      <c r="E2146" s="84">
        <f t="shared" si="390"/>
        <v>0</v>
      </c>
      <c r="F2146" s="43">
        <f t="shared" si="391"/>
        <v>0</v>
      </c>
      <c r="G2146" s="84">
        <f t="shared" si="392"/>
        <v>0</v>
      </c>
      <c r="H2146" s="84">
        <f t="shared" si="392"/>
        <v>0</v>
      </c>
      <c r="I2146" s="84">
        <f t="shared" si="392"/>
        <v>0</v>
      </c>
      <c r="J2146" s="84">
        <f t="shared" si="392"/>
        <v>0</v>
      </c>
      <c r="K2146" s="43">
        <f t="shared" si="393"/>
        <v>0</v>
      </c>
    </row>
    <row r="2147" spans="1:11" ht="12.75" customHeight="1">
      <c r="A2147" s="61" t="str">
        <f>"      "&amp;Labels!B88</f>
        <v xml:space="preserve">      Q 4</v>
      </c>
      <c r="B2147" s="84"/>
      <c r="C2147" s="84"/>
      <c r="D2147" s="84"/>
      <c r="E2147" s="84"/>
      <c r="F2147" s="43"/>
      <c r="G2147" s="84"/>
      <c r="H2147" s="84"/>
      <c r="I2147" s="84"/>
      <c r="J2147" s="84"/>
      <c r="K2147" s="43"/>
    </row>
    <row r="2148" spans="1:11" ht="12.75" customHeight="1">
      <c r="A2148" s="61" t="str">
        <f>"         "&amp;Labels!B69</f>
        <v xml:space="preserve">         Customer 1</v>
      </c>
      <c r="B2148" s="76">
        <f t="shared" ref="B2148:E2158" si="394">SUM(B1930,B2039)</f>
        <v>0</v>
      </c>
      <c r="C2148" s="76">
        <f t="shared" si="394"/>
        <v>0</v>
      </c>
      <c r="D2148" s="76">
        <f t="shared" si="394"/>
        <v>0</v>
      </c>
      <c r="E2148" s="76">
        <f t="shared" si="394"/>
        <v>0</v>
      </c>
      <c r="F2148" s="43">
        <f t="shared" ref="F2148:F2158" si="395">SUM(B2148:E2148)</f>
        <v>0</v>
      </c>
      <c r="G2148" s="76">
        <f t="shared" ref="G2148:J2158" si="396">SUM(G1930,G2039)</f>
        <v>0</v>
      </c>
      <c r="H2148" s="76">
        <f t="shared" si="396"/>
        <v>0</v>
      </c>
      <c r="I2148" s="76">
        <f t="shared" si="396"/>
        <v>0</v>
      </c>
      <c r="J2148" s="76">
        <f t="shared" si="396"/>
        <v>0</v>
      </c>
      <c r="K2148" s="43">
        <f t="shared" ref="K2148:K2158" si="397">SUM(G2148:J2148)</f>
        <v>0</v>
      </c>
    </row>
    <row r="2149" spans="1:11" ht="12.75" customHeight="1">
      <c r="A2149" s="61" t="str">
        <f>"         "&amp;Labels!B70</f>
        <v xml:space="preserve">         Customer 2</v>
      </c>
      <c r="B2149" s="76">
        <f t="shared" si="394"/>
        <v>0</v>
      </c>
      <c r="C2149" s="76">
        <f t="shared" si="394"/>
        <v>0</v>
      </c>
      <c r="D2149" s="76">
        <f t="shared" si="394"/>
        <v>0</v>
      </c>
      <c r="E2149" s="76">
        <f t="shared" si="394"/>
        <v>0</v>
      </c>
      <c r="F2149" s="43">
        <f t="shared" si="395"/>
        <v>0</v>
      </c>
      <c r="G2149" s="76">
        <f t="shared" si="396"/>
        <v>0</v>
      </c>
      <c r="H2149" s="76">
        <f t="shared" si="396"/>
        <v>0</v>
      </c>
      <c r="I2149" s="76">
        <f t="shared" si="396"/>
        <v>0</v>
      </c>
      <c r="J2149" s="76">
        <f t="shared" si="396"/>
        <v>0</v>
      </c>
      <c r="K2149" s="43">
        <f t="shared" si="397"/>
        <v>0</v>
      </c>
    </row>
    <row r="2150" spans="1:11" ht="12.75" customHeight="1">
      <c r="A2150" s="61" t="str">
        <f>"         "&amp;Labels!B71</f>
        <v xml:space="preserve">         Customer 3</v>
      </c>
      <c r="B2150" s="76">
        <f t="shared" si="394"/>
        <v>0</v>
      </c>
      <c r="C2150" s="76">
        <f t="shared" si="394"/>
        <v>0</v>
      </c>
      <c r="D2150" s="76">
        <f t="shared" si="394"/>
        <v>0</v>
      </c>
      <c r="E2150" s="76">
        <f t="shared" si="394"/>
        <v>0</v>
      </c>
      <c r="F2150" s="43">
        <f t="shared" si="395"/>
        <v>0</v>
      </c>
      <c r="G2150" s="76">
        <f t="shared" si="396"/>
        <v>0</v>
      </c>
      <c r="H2150" s="76">
        <f t="shared" si="396"/>
        <v>0</v>
      </c>
      <c r="I2150" s="76">
        <f t="shared" si="396"/>
        <v>0</v>
      </c>
      <c r="J2150" s="76">
        <f t="shared" si="396"/>
        <v>0</v>
      </c>
      <c r="K2150" s="43">
        <f t="shared" si="397"/>
        <v>0</v>
      </c>
    </row>
    <row r="2151" spans="1:11" ht="12.75" customHeight="1">
      <c r="A2151" s="61" t="str">
        <f>"         "&amp;Labels!B72</f>
        <v xml:space="preserve">         Customer 4</v>
      </c>
      <c r="B2151" s="76">
        <f t="shared" si="394"/>
        <v>0</v>
      </c>
      <c r="C2151" s="76">
        <f t="shared" si="394"/>
        <v>0</v>
      </c>
      <c r="D2151" s="76">
        <f t="shared" si="394"/>
        <v>0</v>
      </c>
      <c r="E2151" s="76">
        <f t="shared" si="394"/>
        <v>0</v>
      </c>
      <c r="F2151" s="43">
        <f t="shared" si="395"/>
        <v>0</v>
      </c>
      <c r="G2151" s="76">
        <f t="shared" si="396"/>
        <v>0</v>
      </c>
      <c r="H2151" s="76">
        <f t="shared" si="396"/>
        <v>0</v>
      </c>
      <c r="I2151" s="76">
        <f t="shared" si="396"/>
        <v>0</v>
      </c>
      <c r="J2151" s="76">
        <f t="shared" si="396"/>
        <v>0</v>
      </c>
      <c r="K2151" s="43">
        <f t="shared" si="397"/>
        <v>0</v>
      </c>
    </row>
    <row r="2152" spans="1:11" ht="12.75" customHeight="1">
      <c r="A2152" s="61" t="str">
        <f>"         "&amp;Labels!B73</f>
        <v xml:space="preserve">         Customer 5</v>
      </c>
      <c r="B2152" s="76">
        <f t="shared" si="394"/>
        <v>0</v>
      </c>
      <c r="C2152" s="76">
        <f t="shared" si="394"/>
        <v>0</v>
      </c>
      <c r="D2152" s="76">
        <f t="shared" si="394"/>
        <v>0</v>
      </c>
      <c r="E2152" s="76">
        <f t="shared" si="394"/>
        <v>0</v>
      </c>
      <c r="F2152" s="43">
        <f t="shared" si="395"/>
        <v>0</v>
      </c>
      <c r="G2152" s="76">
        <f t="shared" si="396"/>
        <v>0</v>
      </c>
      <c r="H2152" s="76">
        <f t="shared" si="396"/>
        <v>0</v>
      </c>
      <c r="I2152" s="76">
        <f t="shared" si="396"/>
        <v>0</v>
      </c>
      <c r="J2152" s="76">
        <f t="shared" si="396"/>
        <v>0</v>
      </c>
      <c r="K2152" s="43">
        <f t="shared" si="397"/>
        <v>0</v>
      </c>
    </row>
    <row r="2153" spans="1:11" ht="12.75" customHeight="1">
      <c r="A2153" s="61" t="str">
        <f>"         "&amp;Labels!B74</f>
        <v xml:space="preserve">         Customer 6</v>
      </c>
      <c r="B2153" s="76">
        <f t="shared" si="394"/>
        <v>0</v>
      </c>
      <c r="C2153" s="76">
        <f t="shared" si="394"/>
        <v>0</v>
      </c>
      <c r="D2153" s="76">
        <f t="shared" si="394"/>
        <v>0</v>
      </c>
      <c r="E2153" s="76">
        <f t="shared" si="394"/>
        <v>0</v>
      </c>
      <c r="F2153" s="43">
        <f t="shared" si="395"/>
        <v>0</v>
      </c>
      <c r="G2153" s="76">
        <f t="shared" si="396"/>
        <v>0</v>
      </c>
      <c r="H2153" s="76">
        <f t="shared" si="396"/>
        <v>0</v>
      </c>
      <c r="I2153" s="76">
        <f t="shared" si="396"/>
        <v>0</v>
      </c>
      <c r="J2153" s="76">
        <f t="shared" si="396"/>
        <v>0</v>
      </c>
      <c r="K2153" s="43">
        <f t="shared" si="397"/>
        <v>0</v>
      </c>
    </row>
    <row r="2154" spans="1:11" ht="12.75" customHeight="1">
      <c r="A2154" s="61" t="str">
        <f>"         "&amp;Labels!B75</f>
        <v xml:space="preserve">         Customer 7</v>
      </c>
      <c r="B2154" s="76">
        <f t="shared" si="394"/>
        <v>0</v>
      </c>
      <c r="C2154" s="76">
        <f t="shared" si="394"/>
        <v>0</v>
      </c>
      <c r="D2154" s="76">
        <f t="shared" si="394"/>
        <v>0</v>
      </c>
      <c r="E2154" s="76">
        <f t="shared" si="394"/>
        <v>0</v>
      </c>
      <c r="F2154" s="43">
        <f t="shared" si="395"/>
        <v>0</v>
      </c>
      <c r="G2154" s="76">
        <f t="shared" si="396"/>
        <v>0</v>
      </c>
      <c r="H2154" s="76">
        <f t="shared" si="396"/>
        <v>0</v>
      </c>
      <c r="I2154" s="76">
        <f t="shared" si="396"/>
        <v>0</v>
      </c>
      <c r="J2154" s="76">
        <f t="shared" si="396"/>
        <v>0</v>
      </c>
      <c r="K2154" s="43">
        <f t="shared" si="397"/>
        <v>0</v>
      </c>
    </row>
    <row r="2155" spans="1:11" ht="12.75" customHeight="1">
      <c r="A2155" s="61" t="str">
        <f>"         "&amp;Labels!B76</f>
        <v xml:space="preserve">         Customer 8</v>
      </c>
      <c r="B2155" s="76">
        <f t="shared" si="394"/>
        <v>0</v>
      </c>
      <c r="C2155" s="76">
        <f t="shared" si="394"/>
        <v>0</v>
      </c>
      <c r="D2155" s="76">
        <f t="shared" si="394"/>
        <v>0</v>
      </c>
      <c r="E2155" s="76">
        <f t="shared" si="394"/>
        <v>0</v>
      </c>
      <c r="F2155" s="43">
        <f t="shared" si="395"/>
        <v>0</v>
      </c>
      <c r="G2155" s="76">
        <f t="shared" si="396"/>
        <v>0</v>
      </c>
      <c r="H2155" s="76">
        <f t="shared" si="396"/>
        <v>0</v>
      </c>
      <c r="I2155" s="76">
        <f t="shared" si="396"/>
        <v>0</v>
      </c>
      <c r="J2155" s="76">
        <f t="shared" si="396"/>
        <v>0</v>
      </c>
      <c r="K2155" s="43">
        <f t="shared" si="397"/>
        <v>0</v>
      </c>
    </row>
    <row r="2156" spans="1:11" ht="12.75" customHeight="1">
      <c r="A2156" s="61" t="str">
        <f>"         "&amp;Labels!B77</f>
        <v xml:space="preserve">         Customer 9</v>
      </c>
      <c r="B2156" s="76">
        <f t="shared" si="394"/>
        <v>0</v>
      </c>
      <c r="C2156" s="76">
        <f t="shared" si="394"/>
        <v>0</v>
      </c>
      <c r="D2156" s="76">
        <f t="shared" si="394"/>
        <v>0</v>
      </c>
      <c r="E2156" s="76">
        <f t="shared" si="394"/>
        <v>0</v>
      </c>
      <c r="F2156" s="43">
        <f t="shared" si="395"/>
        <v>0</v>
      </c>
      <c r="G2156" s="76">
        <f t="shared" si="396"/>
        <v>0</v>
      </c>
      <c r="H2156" s="76">
        <f t="shared" si="396"/>
        <v>0</v>
      </c>
      <c r="I2156" s="76">
        <f t="shared" si="396"/>
        <v>0</v>
      </c>
      <c r="J2156" s="76">
        <f t="shared" si="396"/>
        <v>0</v>
      </c>
      <c r="K2156" s="43">
        <f t="shared" si="397"/>
        <v>0</v>
      </c>
    </row>
    <row r="2157" spans="1:11" ht="12.75" customHeight="1">
      <c r="A2157" s="61" t="str">
        <f>"         "&amp;Labels!B78</f>
        <v xml:space="preserve">         Customer 10</v>
      </c>
      <c r="B2157" s="76">
        <f t="shared" si="394"/>
        <v>0</v>
      </c>
      <c r="C2157" s="76">
        <f t="shared" si="394"/>
        <v>0</v>
      </c>
      <c r="D2157" s="76">
        <f t="shared" si="394"/>
        <v>0</v>
      </c>
      <c r="E2157" s="76">
        <f t="shared" si="394"/>
        <v>0</v>
      </c>
      <c r="F2157" s="43">
        <f t="shared" si="395"/>
        <v>0</v>
      </c>
      <c r="G2157" s="76">
        <f t="shared" si="396"/>
        <v>0</v>
      </c>
      <c r="H2157" s="76">
        <f t="shared" si="396"/>
        <v>0</v>
      </c>
      <c r="I2157" s="76">
        <f t="shared" si="396"/>
        <v>0</v>
      </c>
      <c r="J2157" s="76">
        <f t="shared" si="396"/>
        <v>0</v>
      </c>
      <c r="K2157" s="43">
        <f t="shared" si="397"/>
        <v>0</v>
      </c>
    </row>
    <row r="2158" spans="1:11" ht="12.75" customHeight="1">
      <c r="A2158" s="61" t="str">
        <f>"         "&amp;Labels!C68</f>
        <v xml:space="preserve">         Total</v>
      </c>
      <c r="B2158" s="84">
        <f t="shared" si="394"/>
        <v>0</v>
      </c>
      <c r="C2158" s="84">
        <f t="shared" si="394"/>
        <v>0</v>
      </c>
      <c r="D2158" s="84">
        <f t="shared" si="394"/>
        <v>0</v>
      </c>
      <c r="E2158" s="84">
        <f t="shared" si="394"/>
        <v>0</v>
      </c>
      <c r="F2158" s="43">
        <f t="shared" si="395"/>
        <v>0</v>
      </c>
      <c r="G2158" s="84">
        <f t="shared" si="396"/>
        <v>0</v>
      </c>
      <c r="H2158" s="84">
        <f t="shared" si="396"/>
        <v>0</v>
      </c>
      <c r="I2158" s="84">
        <f t="shared" si="396"/>
        <v>0</v>
      </c>
      <c r="J2158" s="84">
        <f t="shared" si="396"/>
        <v>0</v>
      </c>
      <c r="K2158" s="43">
        <f t="shared" si="397"/>
        <v>0</v>
      </c>
    </row>
    <row r="2159" spans="1:11" ht="12.75" customHeight="1">
      <c r="A2159" s="61" t="str">
        <f>"      "&amp;Labels!B89</f>
        <v xml:space="preserve">      Q 5</v>
      </c>
      <c r="B2159" s="84"/>
      <c r="C2159" s="84"/>
      <c r="D2159" s="84"/>
      <c r="E2159" s="84"/>
      <c r="F2159" s="43"/>
      <c r="G2159" s="84"/>
      <c r="H2159" s="84"/>
      <c r="I2159" s="84"/>
      <c r="J2159" s="84"/>
      <c r="K2159" s="43"/>
    </row>
    <row r="2160" spans="1:11" ht="12.75" customHeight="1">
      <c r="A2160" s="61" t="str">
        <f>"         "&amp;Labels!B69</f>
        <v xml:space="preserve">         Customer 1</v>
      </c>
      <c r="B2160" s="76">
        <f t="shared" ref="B2160:E2170" si="398">SUM(B1942,B2051)</f>
        <v>0</v>
      </c>
      <c r="C2160" s="76">
        <f t="shared" si="398"/>
        <v>0</v>
      </c>
      <c r="D2160" s="76">
        <f t="shared" si="398"/>
        <v>0</v>
      </c>
      <c r="E2160" s="76">
        <f t="shared" si="398"/>
        <v>0</v>
      </c>
      <c r="F2160" s="43">
        <f t="shared" ref="F2160:F2170" si="399">SUM(B2160:E2160)</f>
        <v>0</v>
      </c>
      <c r="G2160" s="76">
        <f t="shared" ref="G2160:J2170" si="400">SUM(G1942,G2051)</f>
        <v>0</v>
      </c>
      <c r="H2160" s="76">
        <f t="shared" si="400"/>
        <v>0</v>
      </c>
      <c r="I2160" s="76">
        <f t="shared" si="400"/>
        <v>0</v>
      </c>
      <c r="J2160" s="76">
        <f t="shared" si="400"/>
        <v>0</v>
      </c>
      <c r="K2160" s="43">
        <f t="shared" ref="K2160:K2170" si="401">SUM(G2160:J2160)</f>
        <v>0</v>
      </c>
    </row>
    <row r="2161" spans="1:11" ht="12.75" customHeight="1">
      <c r="A2161" s="61" t="str">
        <f>"         "&amp;Labels!B70</f>
        <v xml:space="preserve">         Customer 2</v>
      </c>
      <c r="B2161" s="76">
        <f t="shared" si="398"/>
        <v>0</v>
      </c>
      <c r="C2161" s="76">
        <f t="shared" si="398"/>
        <v>0</v>
      </c>
      <c r="D2161" s="76">
        <f t="shared" si="398"/>
        <v>0</v>
      </c>
      <c r="E2161" s="76">
        <f t="shared" si="398"/>
        <v>0</v>
      </c>
      <c r="F2161" s="43">
        <f t="shared" si="399"/>
        <v>0</v>
      </c>
      <c r="G2161" s="76">
        <f t="shared" si="400"/>
        <v>0</v>
      </c>
      <c r="H2161" s="76">
        <f t="shared" si="400"/>
        <v>0</v>
      </c>
      <c r="I2161" s="76">
        <f t="shared" si="400"/>
        <v>0</v>
      </c>
      <c r="J2161" s="76">
        <f t="shared" si="400"/>
        <v>0</v>
      </c>
      <c r="K2161" s="43">
        <f t="shared" si="401"/>
        <v>0</v>
      </c>
    </row>
    <row r="2162" spans="1:11" ht="12.75" customHeight="1">
      <c r="A2162" s="61" t="str">
        <f>"         "&amp;Labels!B71</f>
        <v xml:space="preserve">         Customer 3</v>
      </c>
      <c r="B2162" s="76">
        <f t="shared" si="398"/>
        <v>0</v>
      </c>
      <c r="C2162" s="76">
        <f t="shared" si="398"/>
        <v>0</v>
      </c>
      <c r="D2162" s="76">
        <f t="shared" si="398"/>
        <v>0</v>
      </c>
      <c r="E2162" s="76">
        <f t="shared" si="398"/>
        <v>0</v>
      </c>
      <c r="F2162" s="43">
        <f t="shared" si="399"/>
        <v>0</v>
      </c>
      <c r="G2162" s="76">
        <f t="shared" si="400"/>
        <v>0</v>
      </c>
      <c r="H2162" s="76">
        <f t="shared" si="400"/>
        <v>0</v>
      </c>
      <c r="I2162" s="76">
        <f t="shared" si="400"/>
        <v>0</v>
      </c>
      <c r="J2162" s="76">
        <f t="shared" si="400"/>
        <v>0</v>
      </c>
      <c r="K2162" s="43">
        <f t="shared" si="401"/>
        <v>0</v>
      </c>
    </row>
    <row r="2163" spans="1:11" ht="12.75" customHeight="1">
      <c r="A2163" s="61" t="str">
        <f>"         "&amp;Labels!B72</f>
        <v xml:space="preserve">         Customer 4</v>
      </c>
      <c r="B2163" s="76">
        <f t="shared" si="398"/>
        <v>0</v>
      </c>
      <c r="C2163" s="76">
        <f t="shared" si="398"/>
        <v>0</v>
      </c>
      <c r="D2163" s="76">
        <f t="shared" si="398"/>
        <v>0</v>
      </c>
      <c r="E2163" s="76">
        <f t="shared" si="398"/>
        <v>0</v>
      </c>
      <c r="F2163" s="43">
        <f t="shared" si="399"/>
        <v>0</v>
      </c>
      <c r="G2163" s="76">
        <f t="shared" si="400"/>
        <v>0</v>
      </c>
      <c r="H2163" s="76">
        <f t="shared" si="400"/>
        <v>0</v>
      </c>
      <c r="I2163" s="76">
        <f t="shared" si="400"/>
        <v>0</v>
      </c>
      <c r="J2163" s="76">
        <f t="shared" si="400"/>
        <v>0</v>
      </c>
      <c r="K2163" s="43">
        <f t="shared" si="401"/>
        <v>0</v>
      </c>
    </row>
    <row r="2164" spans="1:11" ht="12.75" customHeight="1">
      <c r="A2164" s="61" t="str">
        <f>"         "&amp;Labels!B73</f>
        <v xml:space="preserve">         Customer 5</v>
      </c>
      <c r="B2164" s="76">
        <f t="shared" si="398"/>
        <v>0</v>
      </c>
      <c r="C2164" s="76">
        <f t="shared" si="398"/>
        <v>0</v>
      </c>
      <c r="D2164" s="76">
        <f t="shared" si="398"/>
        <v>0</v>
      </c>
      <c r="E2164" s="76">
        <f t="shared" si="398"/>
        <v>0</v>
      </c>
      <c r="F2164" s="43">
        <f t="shared" si="399"/>
        <v>0</v>
      </c>
      <c r="G2164" s="76">
        <f t="shared" si="400"/>
        <v>0</v>
      </c>
      <c r="H2164" s="76">
        <f t="shared" si="400"/>
        <v>0</v>
      </c>
      <c r="I2164" s="76">
        <f t="shared" si="400"/>
        <v>0</v>
      </c>
      <c r="J2164" s="76">
        <f t="shared" si="400"/>
        <v>0</v>
      </c>
      <c r="K2164" s="43">
        <f t="shared" si="401"/>
        <v>0</v>
      </c>
    </row>
    <row r="2165" spans="1:11" ht="12.75" customHeight="1">
      <c r="A2165" s="61" t="str">
        <f>"         "&amp;Labels!B74</f>
        <v xml:space="preserve">         Customer 6</v>
      </c>
      <c r="B2165" s="76">
        <f t="shared" si="398"/>
        <v>0</v>
      </c>
      <c r="C2165" s="76">
        <f t="shared" si="398"/>
        <v>0</v>
      </c>
      <c r="D2165" s="76">
        <f t="shared" si="398"/>
        <v>0</v>
      </c>
      <c r="E2165" s="76">
        <f t="shared" si="398"/>
        <v>0</v>
      </c>
      <c r="F2165" s="43">
        <f t="shared" si="399"/>
        <v>0</v>
      </c>
      <c r="G2165" s="76">
        <f t="shared" si="400"/>
        <v>0</v>
      </c>
      <c r="H2165" s="76">
        <f t="shared" si="400"/>
        <v>0</v>
      </c>
      <c r="I2165" s="76">
        <f t="shared" si="400"/>
        <v>0</v>
      </c>
      <c r="J2165" s="76">
        <f t="shared" si="400"/>
        <v>0</v>
      </c>
      <c r="K2165" s="43">
        <f t="shared" si="401"/>
        <v>0</v>
      </c>
    </row>
    <row r="2166" spans="1:11" ht="12.75" customHeight="1">
      <c r="A2166" s="61" t="str">
        <f>"         "&amp;Labels!B75</f>
        <v xml:space="preserve">         Customer 7</v>
      </c>
      <c r="B2166" s="76">
        <f t="shared" si="398"/>
        <v>0</v>
      </c>
      <c r="C2166" s="76">
        <f t="shared" si="398"/>
        <v>0</v>
      </c>
      <c r="D2166" s="76">
        <f t="shared" si="398"/>
        <v>0</v>
      </c>
      <c r="E2166" s="76">
        <f t="shared" si="398"/>
        <v>0</v>
      </c>
      <c r="F2166" s="43">
        <f t="shared" si="399"/>
        <v>0</v>
      </c>
      <c r="G2166" s="76">
        <f t="shared" si="400"/>
        <v>0</v>
      </c>
      <c r="H2166" s="76">
        <f t="shared" si="400"/>
        <v>0</v>
      </c>
      <c r="I2166" s="76">
        <f t="shared" si="400"/>
        <v>0</v>
      </c>
      <c r="J2166" s="76">
        <f t="shared" si="400"/>
        <v>0</v>
      </c>
      <c r="K2166" s="43">
        <f t="shared" si="401"/>
        <v>0</v>
      </c>
    </row>
    <row r="2167" spans="1:11" ht="12.75" customHeight="1">
      <c r="A2167" s="61" t="str">
        <f>"         "&amp;Labels!B76</f>
        <v xml:space="preserve">         Customer 8</v>
      </c>
      <c r="B2167" s="76">
        <f t="shared" si="398"/>
        <v>0</v>
      </c>
      <c r="C2167" s="76">
        <f t="shared" si="398"/>
        <v>0</v>
      </c>
      <c r="D2167" s="76">
        <f t="shared" si="398"/>
        <v>0</v>
      </c>
      <c r="E2167" s="76">
        <f t="shared" si="398"/>
        <v>0</v>
      </c>
      <c r="F2167" s="43">
        <f t="shared" si="399"/>
        <v>0</v>
      </c>
      <c r="G2167" s="76">
        <f t="shared" si="400"/>
        <v>0</v>
      </c>
      <c r="H2167" s="76">
        <f t="shared" si="400"/>
        <v>0</v>
      </c>
      <c r="I2167" s="76">
        <f t="shared" si="400"/>
        <v>0</v>
      </c>
      <c r="J2167" s="76">
        <f t="shared" si="400"/>
        <v>0</v>
      </c>
      <c r="K2167" s="43">
        <f t="shared" si="401"/>
        <v>0</v>
      </c>
    </row>
    <row r="2168" spans="1:11" ht="12.75" customHeight="1">
      <c r="A2168" s="61" t="str">
        <f>"         "&amp;Labels!B77</f>
        <v xml:space="preserve">         Customer 9</v>
      </c>
      <c r="B2168" s="76">
        <f t="shared" si="398"/>
        <v>0</v>
      </c>
      <c r="C2168" s="76">
        <f t="shared" si="398"/>
        <v>0</v>
      </c>
      <c r="D2168" s="76">
        <f t="shared" si="398"/>
        <v>0</v>
      </c>
      <c r="E2168" s="76">
        <f t="shared" si="398"/>
        <v>0</v>
      </c>
      <c r="F2168" s="43">
        <f t="shared" si="399"/>
        <v>0</v>
      </c>
      <c r="G2168" s="76">
        <f t="shared" si="400"/>
        <v>0</v>
      </c>
      <c r="H2168" s="76">
        <f t="shared" si="400"/>
        <v>0</v>
      </c>
      <c r="I2168" s="76">
        <f t="shared" si="400"/>
        <v>0</v>
      </c>
      <c r="J2168" s="76">
        <f t="shared" si="400"/>
        <v>0</v>
      </c>
      <c r="K2168" s="43">
        <f t="shared" si="401"/>
        <v>0</v>
      </c>
    </row>
    <row r="2169" spans="1:11" ht="12.75" customHeight="1">
      <c r="A2169" s="61" t="str">
        <f>"         "&amp;Labels!B78</f>
        <v xml:space="preserve">         Customer 10</v>
      </c>
      <c r="B2169" s="76">
        <f t="shared" si="398"/>
        <v>0</v>
      </c>
      <c r="C2169" s="76">
        <f t="shared" si="398"/>
        <v>0</v>
      </c>
      <c r="D2169" s="76">
        <f t="shared" si="398"/>
        <v>0</v>
      </c>
      <c r="E2169" s="76">
        <f t="shared" si="398"/>
        <v>0</v>
      </c>
      <c r="F2169" s="43">
        <f t="shared" si="399"/>
        <v>0</v>
      </c>
      <c r="G2169" s="76">
        <f t="shared" si="400"/>
        <v>0</v>
      </c>
      <c r="H2169" s="76">
        <f t="shared" si="400"/>
        <v>0</v>
      </c>
      <c r="I2169" s="76">
        <f t="shared" si="400"/>
        <v>0</v>
      </c>
      <c r="J2169" s="76">
        <f t="shared" si="400"/>
        <v>0</v>
      </c>
      <c r="K2169" s="43">
        <f t="shared" si="401"/>
        <v>0</v>
      </c>
    </row>
    <row r="2170" spans="1:11" ht="12.75" customHeight="1">
      <c r="A2170" s="61" t="str">
        <f>"         "&amp;Labels!C68</f>
        <v xml:space="preserve">         Total</v>
      </c>
      <c r="B2170" s="84">
        <f t="shared" si="398"/>
        <v>0</v>
      </c>
      <c r="C2170" s="84">
        <f t="shared" si="398"/>
        <v>0</v>
      </c>
      <c r="D2170" s="84">
        <f t="shared" si="398"/>
        <v>0</v>
      </c>
      <c r="E2170" s="84">
        <f t="shared" si="398"/>
        <v>0</v>
      </c>
      <c r="F2170" s="43">
        <f t="shared" si="399"/>
        <v>0</v>
      </c>
      <c r="G2170" s="84">
        <f t="shared" si="400"/>
        <v>0</v>
      </c>
      <c r="H2170" s="84">
        <f t="shared" si="400"/>
        <v>0</v>
      </c>
      <c r="I2170" s="84">
        <f t="shared" si="400"/>
        <v>0</v>
      </c>
      <c r="J2170" s="84">
        <f t="shared" si="400"/>
        <v>0</v>
      </c>
      <c r="K2170" s="43">
        <f t="shared" si="401"/>
        <v>0</v>
      </c>
    </row>
    <row r="2171" spans="1:11" ht="12.75" customHeight="1">
      <c r="A2171" s="61" t="str">
        <f>"      "&amp;Labels!B90</f>
        <v xml:space="preserve">      Q 6</v>
      </c>
      <c r="B2171" s="84"/>
      <c r="C2171" s="84"/>
      <c r="D2171" s="84"/>
      <c r="E2171" s="84"/>
      <c r="F2171" s="43"/>
      <c r="G2171" s="84"/>
      <c r="H2171" s="84"/>
      <c r="I2171" s="84"/>
      <c r="J2171" s="84"/>
      <c r="K2171" s="43"/>
    </row>
    <row r="2172" spans="1:11" ht="12.75" customHeight="1">
      <c r="A2172" s="61" t="str">
        <f>"         "&amp;Labels!B69</f>
        <v xml:space="preserve">         Customer 1</v>
      </c>
      <c r="B2172" s="76">
        <f t="shared" ref="B2172:E2182" si="402">SUM(B1954,B2063)</f>
        <v>0</v>
      </c>
      <c r="C2172" s="76">
        <f t="shared" si="402"/>
        <v>0</v>
      </c>
      <c r="D2172" s="76">
        <f t="shared" si="402"/>
        <v>0</v>
      </c>
      <c r="E2172" s="76">
        <f t="shared" si="402"/>
        <v>0</v>
      </c>
      <c r="F2172" s="43">
        <f t="shared" ref="F2172:F2182" si="403">SUM(B2172:E2172)</f>
        <v>0</v>
      </c>
      <c r="G2172" s="76">
        <f t="shared" ref="G2172:J2182" si="404">SUM(G1954,G2063)</f>
        <v>0</v>
      </c>
      <c r="H2172" s="76">
        <f t="shared" si="404"/>
        <v>0</v>
      </c>
      <c r="I2172" s="76">
        <f t="shared" si="404"/>
        <v>0</v>
      </c>
      <c r="J2172" s="76">
        <f t="shared" si="404"/>
        <v>0</v>
      </c>
      <c r="K2172" s="43">
        <f t="shared" ref="K2172:K2182" si="405">SUM(G2172:J2172)</f>
        <v>0</v>
      </c>
    </row>
    <row r="2173" spans="1:11" ht="12.75" customHeight="1">
      <c r="A2173" s="61" t="str">
        <f>"         "&amp;Labels!B70</f>
        <v xml:space="preserve">         Customer 2</v>
      </c>
      <c r="B2173" s="76">
        <f t="shared" si="402"/>
        <v>0</v>
      </c>
      <c r="C2173" s="76">
        <f t="shared" si="402"/>
        <v>0</v>
      </c>
      <c r="D2173" s="76">
        <f t="shared" si="402"/>
        <v>0</v>
      </c>
      <c r="E2173" s="76">
        <f t="shared" si="402"/>
        <v>0</v>
      </c>
      <c r="F2173" s="43">
        <f t="shared" si="403"/>
        <v>0</v>
      </c>
      <c r="G2173" s="76">
        <f t="shared" si="404"/>
        <v>0</v>
      </c>
      <c r="H2173" s="76">
        <f t="shared" si="404"/>
        <v>0</v>
      </c>
      <c r="I2173" s="76">
        <f t="shared" si="404"/>
        <v>0</v>
      </c>
      <c r="J2173" s="76">
        <f t="shared" si="404"/>
        <v>0</v>
      </c>
      <c r="K2173" s="43">
        <f t="shared" si="405"/>
        <v>0</v>
      </c>
    </row>
    <row r="2174" spans="1:11" ht="12.75" customHeight="1">
      <c r="A2174" s="61" t="str">
        <f>"         "&amp;Labels!B71</f>
        <v xml:space="preserve">         Customer 3</v>
      </c>
      <c r="B2174" s="76">
        <f t="shared" si="402"/>
        <v>0</v>
      </c>
      <c r="C2174" s="76">
        <f t="shared" si="402"/>
        <v>0</v>
      </c>
      <c r="D2174" s="76">
        <f t="shared" si="402"/>
        <v>0</v>
      </c>
      <c r="E2174" s="76">
        <f t="shared" si="402"/>
        <v>0</v>
      </c>
      <c r="F2174" s="43">
        <f t="shared" si="403"/>
        <v>0</v>
      </c>
      <c r="G2174" s="76">
        <f t="shared" si="404"/>
        <v>0</v>
      </c>
      <c r="H2174" s="76">
        <f t="shared" si="404"/>
        <v>0</v>
      </c>
      <c r="I2174" s="76">
        <f t="shared" si="404"/>
        <v>0</v>
      </c>
      <c r="J2174" s="76">
        <f t="shared" si="404"/>
        <v>0</v>
      </c>
      <c r="K2174" s="43">
        <f t="shared" si="405"/>
        <v>0</v>
      </c>
    </row>
    <row r="2175" spans="1:11" ht="12.75" customHeight="1">
      <c r="A2175" s="61" t="str">
        <f>"         "&amp;Labels!B72</f>
        <v xml:space="preserve">         Customer 4</v>
      </c>
      <c r="B2175" s="76">
        <f t="shared" si="402"/>
        <v>0</v>
      </c>
      <c r="C2175" s="76">
        <f t="shared" si="402"/>
        <v>0</v>
      </c>
      <c r="D2175" s="76">
        <f t="shared" si="402"/>
        <v>0</v>
      </c>
      <c r="E2175" s="76">
        <f t="shared" si="402"/>
        <v>0</v>
      </c>
      <c r="F2175" s="43">
        <f t="shared" si="403"/>
        <v>0</v>
      </c>
      <c r="G2175" s="76">
        <f t="shared" si="404"/>
        <v>0</v>
      </c>
      <c r="H2175" s="76">
        <f t="shared" si="404"/>
        <v>0</v>
      </c>
      <c r="I2175" s="76">
        <f t="shared" si="404"/>
        <v>0</v>
      </c>
      <c r="J2175" s="76">
        <f t="shared" si="404"/>
        <v>0</v>
      </c>
      <c r="K2175" s="43">
        <f t="shared" si="405"/>
        <v>0</v>
      </c>
    </row>
    <row r="2176" spans="1:11" ht="12.75" customHeight="1">
      <c r="A2176" s="61" t="str">
        <f>"         "&amp;Labels!B73</f>
        <v xml:space="preserve">         Customer 5</v>
      </c>
      <c r="B2176" s="76">
        <f t="shared" si="402"/>
        <v>0</v>
      </c>
      <c r="C2176" s="76">
        <f t="shared" si="402"/>
        <v>0</v>
      </c>
      <c r="D2176" s="76">
        <f t="shared" si="402"/>
        <v>0</v>
      </c>
      <c r="E2176" s="76">
        <f t="shared" si="402"/>
        <v>0</v>
      </c>
      <c r="F2176" s="43">
        <f t="shared" si="403"/>
        <v>0</v>
      </c>
      <c r="G2176" s="76">
        <f t="shared" si="404"/>
        <v>0</v>
      </c>
      <c r="H2176" s="76">
        <f t="shared" si="404"/>
        <v>0</v>
      </c>
      <c r="I2176" s="76">
        <f t="shared" si="404"/>
        <v>0</v>
      </c>
      <c r="J2176" s="76">
        <f t="shared" si="404"/>
        <v>0</v>
      </c>
      <c r="K2176" s="43">
        <f t="shared" si="405"/>
        <v>0</v>
      </c>
    </row>
    <row r="2177" spans="1:11" ht="12.75" customHeight="1">
      <c r="A2177" s="61" t="str">
        <f>"         "&amp;Labels!B74</f>
        <v xml:space="preserve">         Customer 6</v>
      </c>
      <c r="B2177" s="76">
        <f t="shared" si="402"/>
        <v>0</v>
      </c>
      <c r="C2177" s="76">
        <f t="shared" si="402"/>
        <v>0</v>
      </c>
      <c r="D2177" s="76">
        <f t="shared" si="402"/>
        <v>0</v>
      </c>
      <c r="E2177" s="76">
        <f t="shared" si="402"/>
        <v>0</v>
      </c>
      <c r="F2177" s="43">
        <f t="shared" si="403"/>
        <v>0</v>
      </c>
      <c r="G2177" s="76">
        <f t="shared" si="404"/>
        <v>0</v>
      </c>
      <c r="H2177" s="76">
        <f t="shared" si="404"/>
        <v>0</v>
      </c>
      <c r="I2177" s="76">
        <f t="shared" si="404"/>
        <v>0</v>
      </c>
      <c r="J2177" s="76">
        <f t="shared" si="404"/>
        <v>0</v>
      </c>
      <c r="K2177" s="43">
        <f t="shared" si="405"/>
        <v>0</v>
      </c>
    </row>
    <row r="2178" spans="1:11" ht="12.75" customHeight="1">
      <c r="A2178" s="61" t="str">
        <f>"         "&amp;Labels!B75</f>
        <v xml:space="preserve">         Customer 7</v>
      </c>
      <c r="B2178" s="76">
        <f t="shared" si="402"/>
        <v>0</v>
      </c>
      <c r="C2178" s="76">
        <f t="shared" si="402"/>
        <v>0</v>
      </c>
      <c r="D2178" s="76">
        <f t="shared" si="402"/>
        <v>0</v>
      </c>
      <c r="E2178" s="76">
        <f t="shared" si="402"/>
        <v>0</v>
      </c>
      <c r="F2178" s="43">
        <f t="shared" si="403"/>
        <v>0</v>
      </c>
      <c r="G2178" s="76">
        <f t="shared" si="404"/>
        <v>0</v>
      </c>
      <c r="H2178" s="76">
        <f t="shared" si="404"/>
        <v>0</v>
      </c>
      <c r="I2178" s="76">
        <f t="shared" si="404"/>
        <v>0</v>
      </c>
      <c r="J2178" s="76">
        <f t="shared" si="404"/>
        <v>0</v>
      </c>
      <c r="K2178" s="43">
        <f t="shared" si="405"/>
        <v>0</v>
      </c>
    </row>
    <row r="2179" spans="1:11" ht="12.75" customHeight="1">
      <c r="A2179" s="61" t="str">
        <f>"         "&amp;Labels!B76</f>
        <v xml:space="preserve">         Customer 8</v>
      </c>
      <c r="B2179" s="76">
        <f t="shared" si="402"/>
        <v>0</v>
      </c>
      <c r="C2179" s="76">
        <f t="shared" si="402"/>
        <v>0</v>
      </c>
      <c r="D2179" s="76">
        <f t="shared" si="402"/>
        <v>0</v>
      </c>
      <c r="E2179" s="76">
        <f t="shared" si="402"/>
        <v>0</v>
      </c>
      <c r="F2179" s="43">
        <f t="shared" si="403"/>
        <v>0</v>
      </c>
      <c r="G2179" s="76">
        <f t="shared" si="404"/>
        <v>0</v>
      </c>
      <c r="H2179" s="76">
        <f t="shared" si="404"/>
        <v>0</v>
      </c>
      <c r="I2179" s="76">
        <f t="shared" si="404"/>
        <v>0</v>
      </c>
      <c r="J2179" s="76">
        <f t="shared" si="404"/>
        <v>0</v>
      </c>
      <c r="K2179" s="43">
        <f t="shared" si="405"/>
        <v>0</v>
      </c>
    </row>
    <row r="2180" spans="1:11" ht="12.75" customHeight="1">
      <c r="A2180" s="61" t="str">
        <f>"         "&amp;Labels!B77</f>
        <v xml:space="preserve">         Customer 9</v>
      </c>
      <c r="B2180" s="76">
        <f t="shared" si="402"/>
        <v>0</v>
      </c>
      <c r="C2180" s="76">
        <f t="shared" si="402"/>
        <v>0</v>
      </c>
      <c r="D2180" s="76">
        <f t="shared" si="402"/>
        <v>0</v>
      </c>
      <c r="E2180" s="76">
        <f t="shared" si="402"/>
        <v>0</v>
      </c>
      <c r="F2180" s="43">
        <f t="shared" si="403"/>
        <v>0</v>
      </c>
      <c r="G2180" s="76">
        <f t="shared" si="404"/>
        <v>0</v>
      </c>
      <c r="H2180" s="76">
        <f t="shared" si="404"/>
        <v>0</v>
      </c>
      <c r="I2180" s="76">
        <f t="shared" si="404"/>
        <v>0</v>
      </c>
      <c r="J2180" s="76">
        <f t="shared" si="404"/>
        <v>0</v>
      </c>
      <c r="K2180" s="43">
        <f t="shared" si="405"/>
        <v>0</v>
      </c>
    </row>
    <row r="2181" spans="1:11" ht="12.75" customHeight="1">
      <c r="A2181" s="61" t="str">
        <f>"         "&amp;Labels!B78</f>
        <v xml:space="preserve">         Customer 10</v>
      </c>
      <c r="B2181" s="76">
        <f t="shared" si="402"/>
        <v>0</v>
      </c>
      <c r="C2181" s="76">
        <f t="shared" si="402"/>
        <v>0</v>
      </c>
      <c r="D2181" s="76">
        <f t="shared" si="402"/>
        <v>0</v>
      </c>
      <c r="E2181" s="76">
        <f t="shared" si="402"/>
        <v>0</v>
      </c>
      <c r="F2181" s="43">
        <f t="shared" si="403"/>
        <v>0</v>
      </c>
      <c r="G2181" s="76">
        <f t="shared" si="404"/>
        <v>0</v>
      </c>
      <c r="H2181" s="76">
        <f t="shared" si="404"/>
        <v>0</v>
      </c>
      <c r="I2181" s="76">
        <f t="shared" si="404"/>
        <v>0</v>
      </c>
      <c r="J2181" s="76">
        <f t="shared" si="404"/>
        <v>0</v>
      </c>
      <c r="K2181" s="43">
        <f t="shared" si="405"/>
        <v>0</v>
      </c>
    </row>
    <row r="2182" spans="1:11" ht="12.75" customHeight="1">
      <c r="A2182" s="61" t="str">
        <f>"         "&amp;Labels!C68</f>
        <v xml:space="preserve">         Total</v>
      </c>
      <c r="B2182" s="84">
        <f t="shared" si="402"/>
        <v>0</v>
      </c>
      <c r="C2182" s="84">
        <f t="shared" si="402"/>
        <v>0</v>
      </c>
      <c r="D2182" s="84">
        <f t="shared" si="402"/>
        <v>0</v>
      </c>
      <c r="E2182" s="84">
        <f t="shared" si="402"/>
        <v>0</v>
      </c>
      <c r="F2182" s="43">
        <f t="shared" si="403"/>
        <v>0</v>
      </c>
      <c r="G2182" s="84">
        <f t="shared" si="404"/>
        <v>0</v>
      </c>
      <c r="H2182" s="84">
        <f t="shared" si="404"/>
        <v>0</v>
      </c>
      <c r="I2182" s="84">
        <f t="shared" si="404"/>
        <v>0</v>
      </c>
      <c r="J2182" s="84">
        <f t="shared" si="404"/>
        <v>0</v>
      </c>
      <c r="K2182" s="43">
        <f t="shared" si="405"/>
        <v>0</v>
      </c>
    </row>
    <row r="2183" spans="1:11" ht="12.75" customHeight="1">
      <c r="A2183" s="61" t="str">
        <f>"      "&amp;Labels!B91</f>
        <v xml:space="preserve">      Q 7</v>
      </c>
      <c r="B2183" s="84"/>
      <c r="C2183" s="84"/>
      <c r="D2183" s="84"/>
      <c r="E2183" s="84"/>
      <c r="F2183" s="43"/>
      <c r="G2183" s="84"/>
      <c r="H2183" s="84"/>
      <c r="I2183" s="84"/>
      <c r="J2183" s="84"/>
      <c r="K2183" s="43"/>
    </row>
    <row r="2184" spans="1:11" ht="12.75" customHeight="1">
      <c r="A2184" s="61" t="str">
        <f>"         "&amp;Labels!B69</f>
        <v xml:space="preserve">         Customer 1</v>
      </c>
      <c r="B2184" s="76">
        <f t="shared" ref="B2184:E2194" si="406">SUM(B1966,B2075)</f>
        <v>0</v>
      </c>
      <c r="C2184" s="76">
        <f t="shared" si="406"/>
        <v>0</v>
      </c>
      <c r="D2184" s="76">
        <f t="shared" si="406"/>
        <v>0</v>
      </c>
      <c r="E2184" s="76">
        <f t="shared" si="406"/>
        <v>0</v>
      </c>
      <c r="F2184" s="43">
        <f t="shared" ref="F2184:F2194" si="407">SUM(B2184:E2184)</f>
        <v>0</v>
      </c>
      <c r="G2184" s="76">
        <f t="shared" ref="G2184:J2194" si="408">SUM(G1966,G2075)</f>
        <v>0</v>
      </c>
      <c r="H2184" s="76">
        <f t="shared" si="408"/>
        <v>0</v>
      </c>
      <c r="I2184" s="76">
        <f t="shared" si="408"/>
        <v>0</v>
      </c>
      <c r="J2184" s="76">
        <f t="shared" si="408"/>
        <v>0</v>
      </c>
      <c r="K2184" s="43">
        <f t="shared" ref="K2184:K2194" si="409">SUM(G2184:J2184)</f>
        <v>0</v>
      </c>
    </row>
    <row r="2185" spans="1:11" ht="12.75" customHeight="1">
      <c r="A2185" s="61" t="str">
        <f>"         "&amp;Labels!B70</f>
        <v xml:space="preserve">         Customer 2</v>
      </c>
      <c r="B2185" s="76">
        <f t="shared" si="406"/>
        <v>0</v>
      </c>
      <c r="C2185" s="76">
        <f t="shared" si="406"/>
        <v>0</v>
      </c>
      <c r="D2185" s="76">
        <f t="shared" si="406"/>
        <v>0</v>
      </c>
      <c r="E2185" s="76">
        <f t="shared" si="406"/>
        <v>0</v>
      </c>
      <c r="F2185" s="43">
        <f t="shared" si="407"/>
        <v>0</v>
      </c>
      <c r="G2185" s="76">
        <f t="shared" si="408"/>
        <v>0</v>
      </c>
      <c r="H2185" s="76">
        <f t="shared" si="408"/>
        <v>0</v>
      </c>
      <c r="I2185" s="76">
        <f t="shared" si="408"/>
        <v>0</v>
      </c>
      <c r="J2185" s="76">
        <f t="shared" si="408"/>
        <v>0</v>
      </c>
      <c r="K2185" s="43">
        <f t="shared" si="409"/>
        <v>0</v>
      </c>
    </row>
    <row r="2186" spans="1:11" ht="12.75" customHeight="1">
      <c r="A2186" s="61" t="str">
        <f>"         "&amp;Labels!B71</f>
        <v xml:space="preserve">         Customer 3</v>
      </c>
      <c r="B2186" s="76">
        <f t="shared" si="406"/>
        <v>0</v>
      </c>
      <c r="C2186" s="76">
        <f t="shared" si="406"/>
        <v>0</v>
      </c>
      <c r="D2186" s="76">
        <f t="shared" si="406"/>
        <v>0</v>
      </c>
      <c r="E2186" s="76">
        <f t="shared" si="406"/>
        <v>0</v>
      </c>
      <c r="F2186" s="43">
        <f t="shared" si="407"/>
        <v>0</v>
      </c>
      <c r="G2186" s="76">
        <f t="shared" si="408"/>
        <v>0</v>
      </c>
      <c r="H2186" s="76">
        <f t="shared" si="408"/>
        <v>0</v>
      </c>
      <c r="I2186" s="76">
        <f t="shared" si="408"/>
        <v>0</v>
      </c>
      <c r="J2186" s="76">
        <f t="shared" si="408"/>
        <v>0</v>
      </c>
      <c r="K2186" s="43">
        <f t="shared" si="409"/>
        <v>0</v>
      </c>
    </row>
    <row r="2187" spans="1:11" ht="12.75" customHeight="1">
      <c r="A2187" s="61" t="str">
        <f>"         "&amp;Labels!B72</f>
        <v xml:space="preserve">         Customer 4</v>
      </c>
      <c r="B2187" s="76">
        <f t="shared" si="406"/>
        <v>0</v>
      </c>
      <c r="C2187" s="76">
        <f t="shared" si="406"/>
        <v>0</v>
      </c>
      <c r="D2187" s="76">
        <f t="shared" si="406"/>
        <v>0</v>
      </c>
      <c r="E2187" s="76">
        <f t="shared" si="406"/>
        <v>0</v>
      </c>
      <c r="F2187" s="43">
        <f t="shared" si="407"/>
        <v>0</v>
      </c>
      <c r="G2187" s="76">
        <f t="shared" si="408"/>
        <v>0</v>
      </c>
      <c r="H2187" s="76">
        <f t="shared" si="408"/>
        <v>0</v>
      </c>
      <c r="I2187" s="76">
        <f t="shared" si="408"/>
        <v>0</v>
      </c>
      <c r="J2187" s="76">
        <f t="shared" si="408"/>
        <v>0</v>
      </c>
      <c r="K2187" s="43">
        <f t="shared" si="409"/>
        <v>0</v>
      </c>
    </row>
    <row r="2188" spans="1:11" ht="12.75" customHeight="1">
      <c r="A2188" s="61" t="str">
        <f>"         "&amp;Labels!B73</f>
        <v xml:space="preserve">         Customer 5</v>
      </c>
      <c r="B2188" s="76">
        <f t="shared" si="406"/>
        <v>0</v>
      </c>
      <c r="C2188" s="76">
        <f t="shared" si="406"/>
        <v>0</v>
      </c>
      <c r="D2188" s="76">
        <f t="shared" si="406"/>
        <v>0</v>
      </c>
      <c r="E2188" s="76">
        <f t="shared" si="406"/>
        <v>0</v>
      </c>
      <c r="F2188" s="43">
        <f t="shared" si="407"/>
        <v>0</v>
      </c>
      <c r="G2188" s="76">
        <f t="shared" si="408"/>
        <v>0</v>
      </c>
      <c r="H2188" s="76">
        <f t="shared" si="408"/>
        <v>0</v>
      </c>
      <c r="I2188" s="76">
        <f t="shared" si="408"/>
        <v>0</v>
      </c>
      <c r="J2188" s="76">
        <f t="shared" si="408"/>
        <v>0</v>
      </c>
      <c r="K2188" s="43">
        <f t="shared" si="409"/>
        <v>0</v>
      </c>
    </row>
    <row r="2189" spans="1:11" ht="12.75" customHeight="1">
      <c r="A2189" s="61" t="str">
        <f>"         "&amp;Labels!B74</f>
        <v xml:space="preserve">         Customer 6</v>
      </c>
      <c r="B2189" s="76">
        <f t="shared" si="406"/>
        <v>0</v>
      </c>
      <c r="C2189" s="76">
        <f t="shared" si="406"/>
        <v>0</v>
      </c>
      <c r="D2189" s="76">
        <f t="shared" si="406"/>
        <v>0</v>
      </c>
      <c r="E2189" s="76">
        <f t="shared" si="406"/>
        <v>0</v>
      </c>
      <c r="F2189" s="43">
        <f t="shared" si="407"/>
        <v>0</v>
      </c>
      <c r="G2189" s="76">
        <f t="shared" si="408"/>
        <v>0</v>
      </c>
      <c r="H2189" s="76">
        <f t="shared" si="408"/>
        <v>0</v>
      </c>
      <c r="I2189" s="76">
        <f t="shared" si="408"/>
        <v>0</v>
      </c>
      <c r="J2189" s="76">
        <f t="shared" si="408"/>
        <v>0</v>
      </c>
      <c r="K2189" s="43">
        <f t="shared" si="409"/>
        <v>0</v>
      </c>
    </row>
    <row r="2190" spans="1:11" ht="12.75" customHeight="1">
      <c r="A2190" s="61" t="str">
        <f>"         "&amp;Labels!B75</f>
        <v xml:space="preserve">         Customer 7</v>
      </c>
      <c r="B2190" s="76">
        <f t="shared" si="406"/>
        <v>0</v>
      </c>
      <c r="C2190" s="76">
        <f t="shared" si="406"/>
        <v>0</v>
      </c>
      <c r="D2190" s="76">
        <f t="shared" si="406"/>
        <v>0</v>
      </c>
      <c r="E2190" s="76">
        <f t="shared" si="406"/>
        <v>0</v>
      </c>
      <c r="F2190" s="43">
        <f t="shared" si="407"/>
        <v>0</v>
      </c>
      <c r="G2190" s="76">
        <f t="shared" si="408"/>
        <v>0</v>
      </c>
      <c r="H2190" s="76">
        <f t="shared" si="408"/>
        <v>0</v>
      </c>
      <c r="I2190" s="76">
        <f t="shared" si="408"/>
        <v>0</v>
      </c>
      <c r="J2190" s="76">
        <f t="shared" si="408"/>
        <v>0</v>
      </c>
      <c r="K2190" s="43">
        <f t="shared" si="409"/>
        <v>0</v>
      </c>
    </row>
    <row r="2191" spans="1:11" ht="12.75" customHeight="1">
      <c r="A2191" s="61" t="str">
        <f>"         "&amp;Labels!B76</f>
        <v xml:space="preserve">         Customer 8</v>
      </c>
      <c r="B2191" s="76">
        <f t="shared" si="406"/>
        <v>0</v>
      </c>
      <c r="C2191" s="76">
        <f t="shared" si="406"/>
        <v>0</v>
      </c>
      <c r="D2191" s="76">
        <f t="shared" si="406"/>
        <v>0</v>
      </c>
      <c r="E2191" s="76">
        <f t="shared" si="406"/>
        <v>0</v>
      </c>
      <c r="F2191" s="43">
        <f t="shared" si="407"/>
        <v>0</v>
      </c>
      <c r="G2191" s="76">
        <f t="shared" si="408"/>
        <v>0</v>
      </c>
      <c r="H2191" s="76">
        <f t="shared" si="408"/>
        <v>0</v>
      </c>
      <c r="I2191" s="76">
        <f t="shared" si="408"/>
        <v>0</v>
      </c>
      <c r="J2191" s="76">
        <f t="shared" si="408"/>
        <v>0</v>
      </c>
      <c r="K2191" s="43">
        <f t="shared" si="409"/>
        <v>0</v>
      </c>
    </row>
    <row r="2192" spans="1:11" ht="12.75" customHeight="1">
      <c r="A2192" s="61" t="str">
        <f>"         "&amp;Labels!B77</f>
        <v xml:space="preserve">         Customer 9</v>
      </c>
      <c r="B2192" s="76">
        <f t="shared" si="406"/>
        <v>0</v>
      </c>
      <c r="C2192" s="76">
        <f t="shared" si="406"/>
        <v>0</v>
      </c>
      <c r="D2192" s="76">
        <f t="shared" si="406"/>
        <v>0</v>
      </c>
      <c r="E2192" s="76">
        <f t="shared" si="406"/>
        <v>0</v>
      </c>
      <c r="F2192" s="43">
        <f t="shared" si="407"/>
        <v>0</v>
      </c>
      <c r="G2192" s="76">
        <f t="shared" si="408"/>
        <v>0</v>
      </c>
      <c r="H2192" s="76">
        <f t="shared" si="408"/>
        <v>0</v>
      </c>
      <c r="I2192" s="76">
        <f t="shared" si="408"/>
        <v>0</v>
      </c>
      <c r="J2192" s="76">
        <f t="shared" si="408"/>
        <v>0</v>
      </c>
      <c r="K2192" s="43">
        <f t="shared" si="409"/>
        <v>0</v>
      </c>
    </row>
    <row r="2193" spans="1:11" ht="12.75" customHeight="1">
      <c r="A2193" s="61" t="str">
        <f>"         "&amp;Labels!B78</f>
        <v xml:space="preserve">         Customer 10</v>
      </c>
      <c r="B2193" s="76">
        <f t="shared" si="406"/>
        <v>0</v>
      </c>
      <c r="C2193" s="76">
        <f t="shared" si="406"/>
        <v>0</v>
      </c>
      <c r="D2193" s="76">
        <f t="shared" si="406"/>
        <v>0</v>
      </c>
      <c r="E2193" s="76">
        <f t="shared" si="406"/>
        <v>0</v>
      </c>
      <c r="F2193" s="43">
        <f t="shared" si="407"/>
        <v>0</v>
      </c>
      <c r="G2193" s="76">
        <f t="shared" si="408"/>
        <v>0</v>
      </c>
      <c r="H2193" s="76">
        <f t="shared" si="408"/>
        <v>0</v>
      </c>
      <c r="I2193" s="76">
        <f t="shared" si="408"/>
        <v>0</v>
      </c>
      <c r="J2193" s="76">
        <f t="shared" si="408"/>
        <v>0</v>
      </c>
      <c r="K2193" s="43">
        <f t="shared" si="409"/>
        <v>0</v>
      </c>
    </row>
    <row r="2194" spans="1:11" ht="12.75" customHeight="1">
      <c r="A2194" s="61" t="str">
        <f>"         "&amp;Labels!C68</f>
        <v xml:space="preserve">         Total</v>
      </c>
      <c r="B2194" s="84">
        <f t="shared" si="406"/>
        <v>0</v>
      </c>
      <c r="C2194" s="84">
        <f t="shared" si="406"/>
        <v>0</v>
      </c>
      <c r="D2194" s="84">
        <f t="shared" si="406"/>
        <v>0</v>
      </c>
      <c r="E2194" s="84">
        <f t="shared" si="406"/>
        <v>0</v>
      </c>
      <c r="F2194" s="43">
        <f t="shared" si="407"/>
        <v>0</v>
      </c>
      <c r="G2194" s="84">
        <f t="shared" si="408"/>
        <v>0</v>
      </c>
      <c r="H2194" s="84">
        <f t="shared" si="408"/>
        <v>0</v>
      </c>
      <c r="I2194" s="84">
        <f t="shared" si="408"/>
        <v>0</v>
      </c>
      <c r="J2194" s="84">
        <f t="shared" si="408"/>
        <v>0</v>
      </c>
      <c r="K2194" s="43">
        <f t="shared" si="409"/>
        <v>0</v>
      </c>
    </row>
    <row r="2195" spans="1:11" ht="12.75" customHeight="1">
      <c r="A2195" s="61" t="str">
        <f>"      "&amp;Labels!B92</f>
        <v xml:space="preserve">      Q 8</v>
      </c>
      <c r="B2195" s="84"/>
      <c r="C2195" s="84"/>
      <c r="D2195" s="84"/>
      <c r="E2195" s="84"/>
      <c r="F2195" s="43"/>
      <c r="G2195" s="84"/>
      <c r="H2195" s="84"/>
      <c r="I2195" s="84"/>
      <c r="J2195" s="84"/>
      <c r="K2195" s="43"/>
    </row>
    <row r="2196" spans="1:11" ht="12.75" customHeight="1">
      <c r="A2196" s="61" t="str">
        <f>"         "&amp;Labels!B69</f>
        <v xml:space="preserve">         Customer 1</v>
      </c>
      <c r="B2196" s="76">
        <f t="shared" ref="B2196:E2206" si="410">SUM(B1978,B2087)</f>
        <v>0</v>
      </c>
      <c r="C2196" s="76">
        <f t="shared" si="410"/>
        <v>0</v>
      </c>
      <c r="D2196" s="76">
        <f t="shared" si="410"/>
        <v>0</v>
      </c>
      <c r="E2196" s="76">
        <f t="shared" si="410"/>
        <v>0</v>
      </c>
      <c r="F2196" s="43">
        <f t="shared" ref="F2196:F2206" si="411">SUM(B2196:E2196)</f>
        <v>0</v>
      </c>
      <c r="G2196" s="76">
        <f t="shared" ref="G2196:J2206" si="412">SUM(G1978,G2087)</f>
        <v>0</v>
      </c>
      <c r="H2196" s="76">
        <f t="shared" si="412"/>
        <v>0</v>
      </c>
      <c r="I2196" s="76">
        <f t="shared" si="412"/>
        <v>0</v>
      </c>
      <c r="J2196" s="76">
        <f t="shared" si="412"/>
        <v>0</v>
      </c>
      <c r="K2196" s="43">
        <f t="shared" ref="K2196:K2206" si="413">SUM(G2196:J2196)</f>
        <v>0</v>
      </c>
    </row>
    <row r="2197" spans="1:11" ht="12.75" customHeight="1">
      <c r="A2197" s="61" t="str">
        <f>"         "&amp;Labels!B70</f>
        <v xml:space="preserve">         Customer 2</v>
      </c>
      <c r="B2197" s="76">
        <f t="shared" si="410"/>
        <v>0</v>
      </c>
      <c r="C2197" s="76">
        <f t="shared" si="410"/>
        <v>0</v>
      </c>
      <c r="D2197" s="76">
        <f t="shared" si="410"/>
        <v>0</v>
      </c>
      <c r="E2197" s="76">
        <f t="shared" si="410"/>
        <v>0</v>
      </c>
      <c r="F2197" s="43">
        <f t="shared" si="411"/>
        <v>0</v>
      </c>
      <c r="G2197" s="76">
        <f t="shared" si="412"/>
        <v>0</v>
      </c>
      <c r="H2197" s="76">
        <f t="shared" si="412"/>
        <v>0</v>
      </c>
      <c r="I2197" s="76">
        <f t="shared" si="412"/>
        <v>0</v>
      </c>
      <c r="J2197" s="76">
        <f t="shared" si="412"/>
        <v>0</v>
      </c>
      <c r="K2197" s="43">
        <f t="shared" si="413"/>
        <v>0</v>
      </c>
    </row>
    <row r="2198" spans="1:11" ht="12.75" customHeight="1">
      <c r="A2198" s="61" t="str">
        <f>"         "&amp;Labels!B71</f>
        <v xml:space="preserve">         Customer 3</v>
      </c>
      <c r="B2198" s="76">
        <f t="shared" si="410"/>
        <v>0</v>
      </c>
      <c r="C2198" s="76">
        <f t="shared" si="410"/>
        <v>0</v>
      </c>
      <c r="D2198" s="76">
        <f t="shared" si="410"/>
        <v>0</v>
      </c>
      <c r="E2198" s="76">
        <f t="shared" si="410"/>
        <v>0</v>
      </c>
      <c r="F2198" s="43">
        <f t="shared" si="411"/>
        <v>0</v>
      </c>
      <c r="G2198" s="76">
        <f t="shared" si="412"/>
        <v>0</v>
      </c>
      <c r="H2198" s="76">
        <f t="shared" si="412"/>
        <v>0</v>
      </c>
      <c r="I2198" s="76">
        <f t="shared" si="412"/>
        <v>0</v>
      </c>
      <c r="J2198" s="76">
        <f t="shared" si="412"/>
        <v>0</v>
      </c>
      <c r="K2198" s="43">
        <f t="shared" si="413"/>
        <v>0</v>
      </c>
    </row>
    <row r="2199" spans="1:11" ht="12.75" customHeight="1">
      <c r="A2199" s="61" t="str">
        <f>"         "&amp;Labels!B72</f>
        <v xml:space="preserve">         Customer 4</v>
      </c>
      <c r="B2199" s="76">
        <f t="shared" si="410"/>
        <v>0</v>
      </c>
      <c r="C2199" s="76">
        <f t="shared" si="410"/>
        <v>0</v>
      </c>
      <c r="D2199" s="76">
        <f t="shared" si="410"/>
        <v>0</v>
      </c>
      <c r="E2199" s="76">
        <f t="shared" si="410"/>
        <v>0</v>
      </c>
      <c r="F2199" s="43">
        <f t="shared" si="411"/>
        <v>0</v>
      </c>
      <c r="G2199" s="76">
        <f t="shared" si="412"/>
        <v>0</v>
      </c>
      <c r="H2199" s="76">
        <f t="shared" si="412"/>
        <v>0</v>
      </c>
      <c r="I2199" s="76">
        <f t="shared" si="412"/>
        <v>0</v>
      </c>
      <c r="J2199" s="76">
        <f t="shared" si="412"/>
        <v>0</v>
      </c>
      <c r="K2199" s="43">
        <f t="shared" si="413"/>
        <v>0</v>
      </c>
    </row>
    <row r="2200" spans="1:11" ht="12.75" customHeight="1">
      <c r="A2200" s="61" t="str">
        <f>"         "&amp;Labels!B73</f>
        <v xml:space="preserve">         Customer 5</v>
      </c>
      <c r="B2200" s="76">
        <f t="shared" si="410"/>
        <v>0</v>
      </c>
      <c r="C2200" s="76">
        <f t="shared" si="410"/>
        <v>0</v>
      </c>
      <c r="D2200" s="76">
        <f t="shared" si="410"/>
        <v>0</v>
      </c>
      <c r="E2200" s="76">
        <f t="shared" si="410"/>
        <v>0</v>
      </c>
      <c r="F2200" s="43">
        <f t="shared" si="411"/>
        <v>0</v>
      </c>
      <c r="G2200" s="76">
        <f t="shared" si="412"/>
        <v>0</v>
      </c>
      <c r="H2200" s="76">
        <f t="shared" si="412"/>
        <v>0</v>
      </c>
      <c r="I2200" s="76">
        <f t="shared" si="412"/>
        <v>0</v>
      </c>
      <c r="J2200" s="76">
        <f t="shared" si="412"/>
        <v>0</v>
      </c>
      <c r="K2200" s="43">
        <f t="shared" si="413"/>
        <v>0</v>
      </c>
    </row>
    <row r="2201" spans="1:11" ht="12.75" customHeight="1">
      <c r="A2201" s="61" t="str">
        <f>"         "&amp;Labels!B74</f>
        <v xml:space="preserve">         Customer 6</v>
      </c>
      <c r="B2201" s="76">
        <f t="shared" si="410"/>
        <v>0</v>
      </c>
      <c r="C2201" s="76">
        <f t="shared" si="410"/>
        <v>0</v>
      </c>
      <c r="D2201" s="76">
        <f t="shared" si="410"/>
        <v>0</v>
      </c>
      <c r="E2201" s="76">
        <f t="shared" si="410"/>
        <v>0</v>
      </c>
      <c r="F2201" s="43">
        <f t="shared" si="411"/>
        <v>0</v>
      </c>
      <c r="G2201" s="76">
        <f t="shared" si="412"/>
        <v>0</v>
      </c>
      <c r="H2201" s="76">
        <f t="shared" si="412"/>
        <v>0</v>
      </c>
      <c r="I2201" s="76">
        <f t="shared" si="412"/>
        <v>0</v>
      </c>
      <c r="J2201" s="76">
        <f t="shared" si="412"/>
        <v>0</v>
      </c>
      <c r="K2201" s="43">
        <f t="shared" si="413"/>
        <v>0</v>
      </c>
    </row>
    <row r="2202" spans="1:11" ht="12.75" customHeight="1">
      <c r="A2202" s="61" t="str">
        <f>"         "&amp;Labels!B75</f>
        <v xml:space="preserve">         Customer 7</v>
      </c>
      <c r="B2202" s="76">
        <f t="shared" si="410"/>
        <v>0</v>
      </c>
      <c r="C2202" s="76">
        <f t="shared" si="410"/>
        <v>0</v>
      </c>
      <c r="D2202" s="76">
        <f t="shared" si="410"/>
        <v>0</v>
      </c>
      <c r="E2202" s="76">
        <f t="shared" si="410"/>
        <v>0</v>
      </c>
      <c r="F2202" s="43">
        <f t="shared" si="411"/>
        <v>0</v>
      </c>
      <c r="G2202" s="76">
        <f t="shared" si="412"/>
        <v>0</v>
      </c>
      <c r="H2202" s="76">
        <f t="shared" si="412"/>
        <v>0</v>
      </c>
      <c r="I2202" s="76">
        <f t="shared" si="412"/>
        <v>0</v>
      </c>
      <c r="J2202" s="76">
        <f t="shared" si="412"/>
        <v>0</v>
      </c>
      <c r="K2202" s="43">
        <f t="shared" si="413"/>
        <v>0</v>
      </c>
    </row>
    <row r="2203" spans="1:11" ht="12.75" customHeight="1">
      <c r="A2203" s="61" t="str">
        <f>"         "&amp;Labels!B76</f>
        <v xml:space="preserve">         Customer 8</v>
      </c>
      <c r="B2203" s="76">
        <f t="shared" si="410"/>
        <v>0</v>
      </c>
      <c r="C2203" s="76">
        <f t="shared" si="410"/>
        <v>0</v>
      </c>
      <c r="D2203" s="76">
        <f t="shared" si="410"/>
        <v>0</v>
      </c>
      <c r="E2203" s="76">
        <f t="shared" si="410"/>
        <v>0</v>
      </c>
      <c r="F2203" s="43">
        <f t="shared" si="411"/>
        <v>0</v>
      </c>
      <c r="G2203" s="76">
        <f t="shared" si="412"/>
        <v>0</v>
      </c>
      <c r="H2203" s="76">
        <f t="shared" si="412"/>
        <v>0</v>
      </c>
      <c r="I2203" s="76">
        <f t="shared" si="412"/>
        <v>0</v>
      </c>
      <c r="J2203" s="76">
        <f t="shared" si="412"/>
        <v>0</v>
      </c>
      <c r="K2203" s="43">
        <f t="shared" si="413"/>
        <v>0</v>
      </c>
    </row>
    <row r="2204" spans="1:11" ht="12.75" customHeight="1">
      <c r="A2204" s="61" t="str">
        <f>"         "&amp;Labels!B77</f>
        <v xml:space="preserve">         Customer 9</v>
      </c>
      <c r="B2204" s="76">
        <f t="shared" si="410"/>
        <v>0</v>
      </c>
      <c r="C2204" s="76">
        <f t="shared" si="410"/>
        <v>0</v>
      </c>
      <c r="D2204" s="76">
        <f t="shared" si="410"/>
        <v>0</v>
      </c>
      <c r="E2204" s="76">
        <f t="shared" si="410"/>
        <v>0</v>
      </c>
      <c r="F2204" s="43">
        <f t="shared" si="411"/>
        <v>0</v>
      </c>
      <c r="G2204" s="76">
        <f t="shared" si="412"/>
        <v>0</v>
      </c>
      <c r="H2204" s="76">
        <f t="shared" si="412"/>
        <v>0</v>
      </c>
      <c r="I2204" s="76">
        <f t="shared" si="412"/>
        <v>0</v>
      </c>
      <c r="J2204" s="76">
        <f t="shared" si="412"/>
        <v>0</v>
      </c>
      <c r="K2204" s="43">
        <f t="shared" si="413"/>
        <v>0</v>
      </c>
    </row>
    <row r="2205" spans="1:11" ht="12.75" customHeight="1">
      <c r="A2205" s="61" t="str">
        <f>"         "&amp;Labels!B78</f>
        <v xml:space="preserve">         Customer 10</v>
      </c>
      <c r="B2205" s="76">
        <f t="shared" si="410"/>
        <v>0</v>
      </c>
      <c r="C2205" s="76">
        <f t="shared" si="410"/>
        <v>0</v>
      </c>
      <c r="D2205" s="76">
        <f t="shared" si="410"/>
        <v>0</v>
      </c>
      <c r="E2205" s="76">
        <f t="shared" si="410"/>
        <v>0</v>
      </c>
      <c r="F2205" s="43">
        <f t="shared" si="411"/>
        <v>0</v>
      </c>
      <c r="G2205" s="76">
        <f t="shared" si="412"/>
        <v>0</v>
      </c>
      <c r="H2205" s="76">
        <f t="shared" si="412"/>
        <v>0</v>
      </c>
      <c r="I2205" s="76">
        <f t="shared" si="412"/>
        <v>0</v>
      </c>
      <c r="J2205" s="76">
        <f t="shared" si="412"/>
        <v>0</v>
      </c>
      <c r="K2205" s="43">
        <f t="shared" si="413"/>
        <v>0</v>
      </c>
    </row>
    <row r="2206" spans="1:11" ht="12.75" customHeight="1">
      <c r="A2206" s="61" t="str">
        <f>"         "&amp;Labels!C68</f>
        <v xml:space="preserve">         Total</v>
      </c>
      <c r="B2206" s="84">
        <f t="shared" si="410"/>
        <v>0</v>
      </c>
      <c r="C2206" s="84">
        <f t="shared" si="410"/>
        <v>0</v>
      </c>
      <c r="D2206" s="84">
        <f t="shared" si="410"/>
        <v>0</v>
      </c>
      <c r="E2206" s="84">
        <f t="shared" si="410"/>
        <v>0</v>
      </c>
      <c r="F2206" s="43">
        <f t="shared" si="411"/>
        <v>0</v>
      </c>
      <c r="G2206" s="84">
        <f t="shared" si="412"/>
        <v>0</v>
      </c>
      <c r="H2206" s="84">
        <f t="shared" si="412"/>
        <v>0</v>
      </c>
      <c r="I2206" s="84">
        <f t="shared" si="412"/>
        <v>0</v>
      </c>
      <c r="J2206" s="84">
        <f t="shared" si="412"/>
        <v>0</v>
      </c>
      <c r="K2206" s="43">
        <f t="shared" si="413"/>
        <v>0</v>
      </c>
    </row>
    <row r="2207" spans="1:11" ht="12.75" customHeight="1">
      <c r="A2207" s="55" t="str">
        <f>"      "&amp;Labels!C84</f>
        <v xml:space="preserve">      Total</v>
      </c>
      <c r="B2207" s="74">
        <f>B2110</f>
        <v>0</v>
      </c>
      <c r="C2207" s="74">
        <f>C2110</f>
        <v>0</v>
      </c>
      <c r="D2207" s="74">
        <f>D2110</f>
        <v>0</v>
      </c>
      <c r="E2207" s="74">
        <f>E2110</f>
        <v>0</v>
      </c>
      <c r="F2207" s="43">
        <f>SUM(B2110:E2110)</f>
        <v>0</v>
      </c>
      <c r="G2207" s="74">
        <f>G2110</f>
        <v>0</v>
      </c>
      <c r="H2207" s="74">
        <f>H2110</f>
        <v>0</v>
      </c>
      <c r="I2207" s="74">
        <f>I2110</f>
        <v>0</v>
      </c>
      <c r="J2207" s="74">
        <f>J2110</f>
        <v>0</v>
      </c>
      <c r="K2207" s="43">
        <f>SUM(G2110:J2110)</f>
        <v>0</v>
      </c>
    </row>
    <row r="2208" spans="1:11" ht="12.75" customHeight="1">
      <c r="A2208" s="61" t="str">
        <f>"         "&amp;Labels!B69</f>
        <v xml:space="preserve">         Customer 1</v>
      </c>
      <c r="B2208" s="76">
        <f t="shared" ref="B2208:E2217" si="414">SUM(B1990,B2099)</f>
        <v>0</v>
      </c>
      <c r="C2208" s="76">
        <f t="shared" si="414"/>
        <v>0</v>
      </c>
      <c r="D2208" s="76">
        <f t="shared" si="414"/>
        <v>0</v>
      </c>
      <c r="E2208" s="76">
        <f t="shared" si="414"/>
        <v>0</v>
      </c>
      <c r="F2208" s="43">
        <f t="shared" ref="F2208:F2217" si="415">SUM(B2208:E2208)</f>
        <v>0</v>
      </c>
      <c r="G2208" s="76">
        <f t="shared" ref="G2208:J2217" si="416">SUM(G1990,G2099)</f>
        <v>0</v>
      </c>
      <c r="H2208" s="76">
        <f t="shared" si="416"/>
        <v>0</v>
      </c>
      <c r="I2208" s="76">
        <f t="shared" si="416"/>
        <v>0</v>
      </c>
      <c r="J2208" s="76">
        <f t="shared" si="416"/>
        <v>0</v>
      </c>
      <c r="K2208" s="43">
        <f t="shared" ref="K2208:K2217" si="417">SUM(G2208:J2208)</f>
        <v>0</v>
      </c>
    </row>
    <row r="2209" spans="1:11" ht="12.75" customHeight="1">
      <c r="A2209" s="61" t="str">
        <f>"         "&amp;Labels!B70</f>
        <v xml:space="preserve">         Customer 2</v>
      </c>
      <c r="B2209" s="76">
        <f t="shared" si="414"/>
        <v>0</v>
      </c>
      <c r="C2209" s="76">
        <f t="shared" si="414"/>
        <v>0</v>
      </c>
      <c r="D2209" s="76">
        <f t="shared" si="414"/>
        <v>0</v>
      </c>
      <c r="E2209" s="76">
        <f t="shared" si="414"/>
        <v>0</v>
      </c>
      <c r="F2209" s="43">
        <f t="shared" si="415"/>
        <v>0</v>
      </c>
      <c r="G2209" s="76">
        <f t="shared" si="416"/>
        <v>0</v>
      </c>
      <c r="H2209" s="76">
        <f t="shared" si="416"/>
        <v>0</v>
      </c>
      <c r="I2209" s="76">
        <f t="shared" si="416"/>
        <v>0</v>
      </c>
      <c r="J2209" s="76">
        <f t="shared" si="416"/>
        <v>0</v>
      </c>
      <c r="K2209" s="43">
        <f t="shared" si="417"/>
        <v>0</v>
      </c>
    </row>
    <row r="2210" spans="1:11" ht="12.75" customHeight="1">
      <c r="A2210" s="61" t="str">
        <f>"         "&amp;Labels!B71</f>
        <v xml:space="preserve">         Customer 3</v>
      </c>
      <c r="B2210" s="76">
        <f t="shared" si="414"/>
        <v>0</v>
      </c>
      <c r="C2210" s="76">
        <f t="shared" si="414"/>
        <v>0</v>
      </c>
      <c r="D2210" s="76">
        <f t="shared" si="414"/>
        <v>0</v>
      </c>
      <c r="E2210" s="76">
        <f t="shared" si="414"/>
        <v>0</v>
      </c>
      <c r="F2210" s="43">
        <f t="shared" si="415"/>
        <v>0</v>
      </c>
      <c r="G2210" s="76">
        <f t="shared" si="416"/>
        <v>0</v>
      </c>
      <c r="H2210" s="76">
        <f t="shared" si="416"/>
        <v>0</v>
      </c>
      <c r="I2210" s="76">
        <f t="shared" si="416"/>
        <v>0</v>
      </c>
      <c r="J2210" s="76">
        <f t="shared" si="416"/>
        <v>0</v>
      </c>
      <c r="K2210" s="43">
        <f t="shared" si="417"/>
        <v>0</v>
      </c>
    </row>
    <row r="2211" spans="1:11" ht="12.75" customHeight="1">
      <c r="A2211" s="61" t="str">
        <f>"         "&amp;Labels!B72</f>
        <v xml:space="preserve">         Customer 4</v>
      </c>
      <c r="B2211" s="76">
        <f t="shared" si="414"/>
        <v>0</v>
      </c>
      <c r="C2211" s="76">
        <f t="shared" si="414"/>
        <v>0</v>
      </c>
      <c r="D2211" s="76">
        <f t="shared" si="414"/>
        <v>0</v>
      </c>
      <c r="E2211" s="76">
        <f t="shared" si="414"/>
        <v>0</v>
      </c>
      <c r="F2211" s="43">
        <f t="shared" si="415"/>
        <v>0</v>
      </c>
      <c r="G2211" s="76">
        <f t="shared" si="416"/>
        <v>0</v>
      </c>
      <c r="H2211" s="76">
        <f t="shared" si="416"/>
        <v>0</v>
      </c>
      <c r="I2211" s="76">
        <f t="shared" si="416"/>
        <v>0</v>
      </c>
      <c r="J2211" s="76">
        <f t="shared" si="416"/>
        <v>0</v>
      </c>
      <c r="K2211" s="43">
        <f t="shared" si="417"/>
        <v>0</v>
      </c>
    </row>
    <row r="2212" spans="1:11" ht="12.75" customHeight="1">
      <c r="A2212" s="61" t="str">
        <f>"         "&amp;Labels!B73</f>
        <v xml:space="preserve">         Customer 5</v>
      </c>
      <c r="B2212" s="76">
        <f t="shared" si="414"/>
        <v>0</v>
      </c>
      <c r="C2212" s="76">
        <f t="shared" si="414"/>
        <v>0</v>
      </c>
      <c r="D2212" s="76">
        <f t="shared" si="414"/>
        <v>0</v>
      </c>
      <c r="E2212" s="76">
        <f t="shared" si="414"/>
        <v>0</v>
      </c>
      <c r="F2212" s="43">
        <f t="shared" si="415"/>
        <v>0</v>
      </c>
      <c r="G2212" s="76">
        <f t="shared" si="416"/>
        <v>0</v>
      </c>
      <c r="H2212" s="76">
        <f t="shared" si="416"/>
        <v>0</v>
      </c>
      <c r="I2212" s="76">
        <f t="shared" si="416"/>
        <v>0</v>
      </c>
      <c r="J2212" s="76">
        <f t="shared" si="416"/>
        <v>0</v>
      </c>
      <c r="K2212" s="43">
        <f t="shared" si="417"/>
        <v>0</v>
      </c>
    </row>
    <row r="2213" spans="1:11" ht="12.75" customHeight="1">
      <c r="A2213" s="61" t="str">
        <f>"         "&amp;Labels!B74</f>
        <v xml:space="preserve">         Customer 6</v>
      </c>
      <c r="B2213" s="76">
        <f t="shared" si="414"/>
        <v>0</v>
      </c>
      <c r="C2213" s="76">
        <f t="shared" si="414"/>
        <v>0</v>
      </c>
      <c r="D2213" s="76">
        <f t="shared" si="414"/>
        <v>0</v>
      </c>
      <c r="E2213" s="76">
        <f t="shared" si="414"/>
        <v>0</v>
      </c>
      <c r="F2213" s="43">
        <f t="shared" si="415"/>
        <v>0</v>
      </c>
      <c r="G2213" s="76">
        <f t="shared" si="416"/>
        <v>0</v>
      </c>
      <c r="H2213" s="76">
        <f t="shared" si="416"/>
        <v>0</v>
      </c>
      <c r="I2213" s="76">
        <f t="shared" si="416"/>
        <v>0</v>
      </c>
      <c r="J2213" s="76">
        <f t="shared" si="416"/>
        <v>0</v>
      </c>
      <c r="K2213" s="43">
        <f t="shared" si="417"/>
        <v>0</v>
      </c>
    </row>
    <row r="2214" spans="1:11" ht="12.75" customHeight="1">
      <c r="A2214" s="61" t="str">
        <f>"         "&amp;Labels!B75</f>
        <v xml:space="preserve">         Customer 7</v>
      </c>
      <c r="B2214" s="76">
        <f t="shared" si="414"/>
        <v>0</v>
      </c>
      <c r="C2214" s="76">
        <f t="shared" si="414"/>
        <v>0</v>
      </c>
      <c r="D2214" s="76">
        <f t="shared" si="414"/>
        <v>0</v>
      </c>
      <c r="E2214" s="76">
        <f t="shared" si="414"/>
        <v>0</v>
      </c>
      <c r="F2214" s="43">
        <f t="shared" si="415"/>
        <v>0</v>
      </c>
      <c r="G2214" s="76">
        <f t="shared" si="416"/>
        <v>0</v>
      </c>
      <c r="H2214" s="76">
        <f t="shared" si="416"/>
        <v>0</v>
      </c>
      <c r="I2214" s="76">
        <f t="shared" si="416"/>
        <v>0</v>
      </c>
      <c r="J2214" s="76">
        <f t="shared" si="416"/>
        <v>0</v>
      </c>
      <c r="K2214" s="43">
        <f t="shared" si="417"/>
        <v>0</v>
      </c>
    </row>
    <row r="2215" spans="1:11" ht="12.75" customHeight="1">
      <c r="A2215" s="61" t="str">
        <f>"         "&amp;Labels!B76</f>
        <v xml:space="preserve">         Customer 8</v>
      </c>
      <c r="B2215" s="76">
        <f t="shared" si="414"/>
        <v>0</v>
      </c>
      <c r="C2215" s="76">
        <f t="shared" si="414"/>
        <v>0</v>
      </c>
      <c r="D2215" s="76">
        <f t="shared" si="414"/>
        <v>0</v>
      </c>
      <c r="E2215" s="76">
        <f t="shared" si="414"/>
        <v>0</v>
      </c>
      <c r="F2215" s="43">
        <f t="shared" si="415"/>
        <v>0</v>
      </c>
      <c r="G2215" s="76">
        <f t="shared" si="416"/>
        <v>0</v>
      </c>
      <c r="H2215" s="76">
        <f t="shared" si="416"/>
        <v>0</v>
      </c>
      <c r="I2215" s="76">
        <f t="shared" si="416"/>
        <v>0</v>
      </c>
      <c r="J2215" s="76">
        <f t="shared" si="416"/>
        <v>0</v>
      </c>
      <c r="K2215" s="43">
        <f t="shared" si="417"/>
        <v>0</v>
      </c>
    </row>
    <row r="2216" spans="1:11" ht="12.75" customHeight="1">
      <c r="A2216" s="61" t="str">
        <f>"         "&amp;Labels!B77</f>
        <v xml:space="preserve">         Customer 9</v>
      </c>
      <c r="B2216" s="76">
        <f t="shared" si="414"/>
        <v>0</v>
      </c>
      <c r="C2216" s="76">
        <f t="shared" si="414"/>
        <v>0</v>
      </c>
      <c r="D2216" s="76">
        <f t="shared" si="414"/>
        <v>0</v>
      </c>
      <c r="E2216" s="76">
        <f t="shared" si="414"/>
        <v>0</v>
      </c>
      <c r="F2216" s="43">
        <f t="shared" si="415"/>
        <v>0</v>
      </c>
      <c r="G2216" s="76">
        <f t="shared" si="416"/>
        <v>0</v>
      </c>
      <c r="H2216" s="76">
        <f t="shared" si="416"/>
        <v>0</v>
      </c>
      <c r="I2216" s="76">
        <f t="shared" si="416"/>
        <v>0</v>
      </c>
      <c r="J2216" s="76">
        <f t="shared" si="416"/>
        <v>0</v>
      </c>
      <c r="K2216" s="43">
        <f t="shared" si="417"/>
        <v>0</v>
      </c>
    </row>
    <row r="2217" spans="1:11" ht="12.75" customHeight="1">
      <c r="A2217" s="61" t="str">
        <f>"         "&amp;Labels!B78</f>
        <v xml:space="preserve">         Customer 10</v>
      </c>
      <c r="B2217" s="76">
        <f t="shared" si="414"/>
        <v>0</v>
      </c>
      <c r="C2217" s="76">
        <f t="shared" si="414"/>
        <v>0</v>
      </c>
      <c r="D2217" s="76">
        <f t="shared" si="414"/>
        <v>0</v>
      </c>
      <c r="E2217" s="76">
        <f t="shared" si="414"/>
        <v>0</v>
      </c>
      <c r="F2217" s="43">
        <f t="shared" si="415"/>
        <v>0</v>
      </c>
      <c r="G2217" s="76">
        <f t="shared" si="416"/>
        <v>0</v>
      </c>
      <c r="H2217" s="76">
        <f t="shared" si="416"/>
        <v>0</v>
      </c>
      <c r="I2217" s="76">
        <f t="shared" si="416"/>
        <v>0</v>
      </c>
      <c r="J2217" s="76">
        <f t="shared" si="416"/>
        <v>0</v>
      </c>
      <c r="K2217" s="43">
        <f t="shared" si="417"/>
        <v>0</v>
      </c>
    </row>
    <row r="2218" spans="1:11" ht="12.75" customHeight="1">
      <c r="A2218" s="61" t="str">
        <f>"         "&amp;Labels!C68</f>
        <v xml:space="preserve">         Total</v>
      </c>
      <c r="B2218" s="84">
        <f>B2110</f>
        <v>0</v>
      </c>
      <c r="C2218" s="84">
        <f>C2110</f>
        <v>0</v>
      </c>
      <c r="D2218" s="84">
        <f>D2110</f>
        <v>0</v>
      </c>
      <c r="E2218" s="84">
        <f>E2110</f>
        <v>0</v>
      </c>
      <c r="F2218" s="43">
        <f>SUM(B2110:E2110)</f>
        <v>0</v>
      </c>
      <c r="G2218" s="84">
        <f>G2110</f>
        <v>0</v>
      </c>
      <c r="H2218" s="84">
        <f>H2110</f>
        <v>0</v>
      </c>
      <c r="I2218" s="84">
        <f>I2110</f>
        <v>0</v>
      </c>
      <c r="J2218" s="84">
        <f>J2110</f>
        <v>0</v>
      </c>
      <c r="K2218" s="43">
        <f>SUM(G2110:J2110)</f>
        <v>0</v>
      </c>
    </row>
    <row r="2219" spans="1:11" ht="12.75" customHeight="1">
      <c r="A2219" s="63" t="str">
        <f>Labels!B100</f>
        <v>Product 6</v>
      </c>
      <c r="B2219" s="77"/>
      <c r="C2219" s="77"/>
      <c r="D2219" s="77"/>
      <c r="E2219" s="77"/>
      <c r="F2219" s="43"/>
      <c r="G2219" s="77"/>
      <c r="H2219" s="77"/>
      <c r="I2219" s="77"/>
      <c r="J2219" s="77"/>
      <c r="K2219" s="43"/>
    </row>
    <row r="2220" spans="1:11" ht="12.75" customHeight="1">
      <c r="A2220" s="55" t="str">
        <f>"   "&amp;Labels!B81</f>
        <v xml:space="preserve">   Website</v>
      </c>
      <c r="B2220" s="74"/>
      <c r="C2220" s="74"/>
      <c r="D2220" s="74"/>
      <c r="E2220" s="74"/>
      <c r="F2220" s="43"/>
      <c r="G2220" s="74"/>
      <c r="H2220" s="74"/>
      <c r="I2220" s="74"/>
      <c r="J2220" s="74"/>
      <c r="K2220" s="43"/>
    </row>
    <row r="2221" spans="1:11" ht="12.75" customHeight="1">
      <c r="A2221" s="61" t="str">
        <f>"      "&amp;Labels!B85</f>
        <v xml:space="preserve">      Q 1</v>
      </c>
      <c r="B2221" s="84"/>
      <c r="C2221" s="84"/>
      <c r="D2221" s="84"/>
      <c r="E2221" s="84"/>
      <c r="F2221" s="43"/>
      <c r="G2221" s="84"/>
      <c r="H2221" s="84"/>
      <c r="I2221" s="84"/>
      <c r="J2221" s="84"/>
      <c r="K2221" s="43"/>
    </row>
    <row r="2222" spans="1:11" ht="12.75" customHeight="1">
      <c r="A2222" s="61" t="str">
        <f>"         "&amp;Labels!B69</f>
        <v xml:space="preserve">         Customer 1</v>
      </c>
      <c r="B2222" s="76">
        <f>IF('(Other Computations)'!B186=0,0,Inputs!D251*Inputs!D144*Inputs!D40*Inputs!D13*'GM Alloc Factors'!B10/('(Other Computations)'!B186+'(Other Computations)'!B199))</f>
        <v>0</v>
      </c>
      <c r="C2222" s="76">
        <f>IF('(Other Computations)'!C186=0,0,Inputs!E251*Inputs!E144*Inputs!D40*Inputs!D13*'GM Alloc Factors'!C10/('(Other Computations)'!C186+'(Other Computations)'!C199))</f>
        <v>0</v>
      </c>
      <c r="D2222" s="76">
        <f>IF('(Other Computations)'!D186=0,0,Inputs!F251*Inputs!F144*Inputs!D40*Inputs!D13*'GM Alloc Factors'!D10/('(Other Computations)'!D186+'(Other Computations)'!D199))</f>
        <v>0</v>
      </c>
      <c r="E2222" s="76">
        <f>IF('(Other Computations)'!E186=0,0,Inputs!G251*Inputs!G144*Inputs!D40*Inputs!D13*'GM Alloc Factors'!E10/('(Other Computations)'!E186+'(Other Computations)'!E199))</f>
        <v>0</v>
      </c>
      <c r="F2222" s="43">
        <f t="shared" ref="F2222:F2232" si="418">SUM(B2222:E2222)</f>
        <v>0</v>
      </c>
      <c r="G2222" s="76">
        <f>IF('(Other Computations)'!G186=0,0,Inputs!I251*Inputs!I144*Inputs!D40*Inputs!D13*'GM Alloc Factors'!G10/('(Other Computations)'!G186+'(Other Computations)'!G199))</f>
        <v>0</v>
      </c>
      <c r="H2222" s="76">
        <f>IF('(Other Computations)'!H186=0,0,Inputs!J251*Inputs!J144*Inputs!D40*Inputs!D13*'GM Alloc Factors'!H10/('(Other Computations)'!H186+'(Other Computations)'!H199))</f>
        <v>0</v>
      </c>
      <c r="I2222" s="76">
        <f>IF('(Other Computations)'!I186=0,0,Inputs!K251*Inputs!K144*Inputs!D40*Inputs!D13*'GM Alloc Factors'!I10/('(Other Computations)'!I186+'(Other Computations)'!I199))</f>
        <v>0</v>
      </c>
      <c r="J2222" s="76">
        <f>IF('(Other Computations)'!J186=0,0,Inputs!L251*Inputs!L144*Inputs!D40*Inputs!D13*'GM Alloc Factors'!J10/('(Other Computations)'!J186+'(Other Computations)'!J199))</f>
        <v>0</v>
      </c>
      <c r="K2222" s="43">
        <f t="shared" ref="K2222:K2232" si="419">SUM(G2222:J2222)</f>
        <v>0</v>
      </c>
    </row>
    <row r="2223" spans="1:11" ht="12.75" customHeight="1">
      <c r="A2223" s="61" t="str">
        <f>"         "&amp;Labels!B70</f>
        <v xml:space="preserve">         Customer 2</v>
      </c>
      <c r="B2223" s="76">
        <f>IF('(Other Computations)'!B187=0,0,Inputs!D252*Inputs!D145*Inputs!D41*Inputs!D13*'GM Alloc Factors'!B10/('(Other Computations)'!B187+'(Other Computations)'!B200))</f>
        <v>0</v>
      </c>
      <c r="C2223" s="76">
        <f>IF('(Other Computations)'!C187=0,0,Inputs!E252*Inputs!E145*Inputs!D41*Inputs!D13*'GM Alloc Factors'!C10/('(Other Computations)'!C187+'(Other Computations)'!C200))</f>
        <v>0</v>
      </c>
      <c r="D2223" s="76">
        <f>IF('(Other Computations)'!D187=0,0,Inputs!F252*Inputs!F145*Inputs!D41*Inputs!D13*'GM Alloc Factors'!D10/('(Other Computations)'!D187+'(Other Computations)'!D200))</f>
        <v>0</v>
      </c>
      <c r="E2223" s="76">
        <f>IF('(Other Computations)'!E187=0,0,Inputs!G252*Inputs!G145*Inputs!D41*Inputs!D13*'GM Alloc Factors'!E10/('(Other Computations)'!E187+'(Other Computations)'!E200))</f>
        <v>0</v>
      </c>
      <c r="F2223" s="43">
        <f t="shared" si="418"/>
        <v>0</v>
      </c>
      <c r="G2223" s="76">
        <f>IF('(Other Computations)'!G187=0,0,Inputs!I252*Inputs!I145*Inputs!D41*Inputs!D13*'GM Alloc Factors'!G10/('(Other Computations)'!G187+'(Other Computations)'!G200))</f>
        <v>0</v>
      </c>
      <c r="H2223" s="76">
        <f>IF('(Other Computations)'!H187=0,0,Inputs!J252*Inputs!J145*Inputs!D41*Inputs!D13*'GM Alloc Factors'!H10/('(Other Computations)'!H187+'(Other Computations)'!H200))</f>
        <v>0</v>
      </c>
      <c r="I2223" s="76">
        <f>IF('(Other Computations)'!I187=0,0,Inputs!K252*Inputs!K145*Inputs!D41*Inputs!D13*'GM Alloc Factors'!I10/('(Other Computations)'!I187+'(Other Computations)'!I200))</f>
        <v>0</v>
      </c>
      <c r="J2223" s="76">
        <f>IF('(Other Computations)'!J187=0,0,Inputs!L252*Inputs!L145*Inputs!D41*Inputs!D13*'GM Alloc Factors'!J10/('(Other Computations)'!J187+'(Other Computations)'!J200))</f>
        <v>0</v>
      </c>
      <c r="K2223" s="43">
        <f t="shared" si="419"/>
        <v>0</v>
      </c>
    </row>
    <row r="2224" spans="1:11" ht="12.75" customHeight="1">
      <c r="A2224" s="61" t="str">
        <f>"         "&amp;Labels!B71</f>
        <v xml:space="preserve">         Customer 3</v>
      </c>
      <c r="B2224" s="76">
        <f>IF('(Other Computations)'!B188=0,0,Inputs!D253*Inputs!D146*Inputs!D42*Inputs!D13*'GM Alloc Factors'!B10/('(Other Computations)'!B188+'(Other Computations)'!B201))</f>
        <v>0</v>
      </c>
      <c r="C2224" s="76">
        <f>IF('(Other Computations)'!C188=0,0,Inputs!E253*Inputs!E146*Inputs!D42*Inputs!D13*'GM Alloc Factors'!C10/('(Other Computations)'!C188+'(Other Computations)'!C201))</f>
        <v>0</v>
      </c>
      <c r="D2224" s="76">
        <f>IF('(Other Computations)'!D188=0,0,Inputs!F253*Inputs!F146*Inputs!D42*Inputs!D13*'GM Alloc Factors'!D10/('(Other Computations)'!D188+'(Other Computations)'!D201))</f>
        <v>0</v>
      </c>
      <c r="E2224" s="76">
        <f>IF('(Other Computations)'!E188=0,0,Inputs!G253*Inputs!G146*Inputs!D42*Inputs!D13*'GM Alloc Factors'!E10/('(Other Computations)'!E188+'(Other Computations)'!E201))</f>
        <v>0</v>
      </c>
      <c r="F2224" s="43">
        <f t="shared" si="418"/>
        <v>0</v>
      </c>
      <c r="G2224" s="76">
        <f>IF('(Other Computations)'!G188=0,0,Inputs!I253*Inputs!I146*Inputs!D42*Inputs!D13*'GM Alloc Factors'!G10/('(Other Computations)'!G188+'(Other Computations)'!G201))</f>
        <v>0</v>
      </c>
      <c r="H2224" s="76">
        <f>IF('(Other Computations)'!H188=0,0,Inputs!J253*Inputs!J146*Inputs!D42*Inputs!D13*'GM Alloc Factors'!H10/('(Other Computations)'!H188+'(Other Computations)'!H201))</f>
        <v>0</v>
      </c>
      <c r="I2224" s="76">
        <f>IF('(Other Computations)'!I188=0,0,Inputs!K253*Inputs!K146*Inputs!D42*Inputs!D13*'GM Alloc Factors'!I10/('(Other Computations)'!I188+'(Other Computations)'!I201))</f>
        <v>0</v>
      </c>
      <c r="J2224" s="76">
        <f>IF('(Other Computations)'!J188=0,0,Inputs!L253*Inputs!L146*Inputs!D42*Inputs!D13*'GM Alloc Factors'!J10/('(Other Computations)'!J188+'(Other Computations)'!J201))</f>
        <v>0</v>
      </c>
      <c r="K2224" s="43">
        <f t="shared" si="419"/>
        <v>0</v>
      </c>
    </row>
    <row r="2225" spans="1:11" ht="12.75" customHeight="1">
      <c r="A2225" s="61" t="str">
        <f>"         "&amp;Labels!B72</f>
        <v xml:space="preserve">         Customer 4</v>
      </c>
      <c r="B2225" s="76">
        <f>IF('(Other Computations)'!B189=0,0,Inputs!D254*Inputs!D147*Inputs!D43*Inputs!D13*'GM Alloc Factors'!B10/('(Other Computations)'!B189+'(Other Computations)'!B202))</f>
        <v>0</v>
      </c>
      <c r="C2225" s="76">
        <f>IF('(Other Computations)'!C189=0,0,Inputs!E254*Inputs!E147*Inputs!D43*Inputs!D13*'GM Alloc Factors'!C10/('(Other Computations)'!C189+'(Other Computations)'!C202))</f>
        <v>0</v>
      </c>
      <c r="D2225" s="76">
        <f>IF('(Other Computations)'!D189=0,0,Inputs!F254*Inputs!F147*Inputs!D43*Inputs!D13*'GM Alloc Factors'!D10/('(Other Computations)'!D189+'(Other Computations)'!D202))</f>
        <v>0</v>
      </c>
      <c r="E2225" s="76">
        <f>IF('(Other Computations)'!E189=0,0,Inputs!G254*Inputs!G147*Inputs!D43*Inputs!D13*'GM Alloc Factors'!E10/('(Other Computations)'!E189+'(Other Computations)'!E202))</f>
        <v>0</v>
      </c>
      <c r="F2225" s="43">
        <f t="shared" si="418"/>
        <v>0</v>
      </c>
      <c r="G2225" s="76">
        <f>IF('(Other Computations)'!G189=0,0,Inputs!I254*Inputs!I147*Inputs!D43*Inputs!D13*'GM Alloc Factors'!G10/('(Other Computations)'!G189+'(Other Computations)'!G202))</f>
        <v>0</v>
      </c>
      <c r="H2225" s="76">
        <f>IF('(Other Computations)'!H189=0,0,Inputs!J254*Inputs!J147*Inputs!D43*Inputs!D13*'GM Alloc Factors'!H10/('(Other Computations)'!H189+'(Other Computations)'!H202))</f>
        <v>0</v>
      </c>
      <c r="I2225" s="76">
        <f>IF('(Other Computations)'!I189=0,0,Inputs!K254*Inputs!K147*Inputs!D43*Inputs!D13*'GM Alloc Factors'!I10/('(Other Computations)'!I189+'(Other Computations)'!I202))</f>
        <v>0</v>
      </c>
      <c r="J2225" s="76">
        <f>IF('(Other Computations)'!J189=0,0,Inputs!L254*Inputs!L147*Inputs!D43*Inputs!D13*'GM Alloc Factors'!J10/('(Other Computations)'!J189+'(Other Computations)'!J202))</f>
        <v>0</v>
      </c>
      <c r="K2225" s="43">
        <f t="shared" si="419"/>
        <v>0</v>
      </c>
    </row>
    <row r="2226" spans="1:11" ht="12.75" customHeight="1">
      <c r="A2226" s="61" t="str">
        <f>"         "&amp;Labels!B73</f>
        <v xml:space="preserve">         Customer 5</v>
      </c>
      <c r="B2226" s="76">
        <f>IF('(Other Computations)'!B190=0,0,Inputs!D255*Inputs!D148*Inputs!D44*Inputs!D13*'GM Alloc Factors'!B10/('(Other Computations)'!B190+'(Other Computations)'!B203))</f>
        <v>0</v>
      </c>
      <c r="C2226" s="76">
        <f>IF('(Other Computations)'!C190=0,0,Inputs!E255*Inputs!E148*Inputs!D44*Inputs!D13*'GM Alloc Factors'!C10/('(Other Computations)'!C190+'(Other Computations)'!C203))</f>
        <v>0</v>
      </c>
      <c r="D2226" s="76">
        <f>IF('(Other Computations)'!D190=0,0,Inputs!F255*Inputs!F148*Inputs!D44*Inputs!D13*'GM Alloc Factors'!D10/('(Other Computations)'!D190+'(Other Computations)'!D203))</f>
        <v>0</v>
      </c>
      <c r="E2226" s="76">
        <f>IF('(Other Computations)'!E190=0,0,Inputs!G255*Inputs!G148*Inputs!D44*Inputs!D13*'GM Alloc Factors'!E10/('(Other Computations)'!E190+'(Other Computations)'!E203))</f>
        <v>0</v>
      </c>
      <c r="F2226" s="43">
        <f t="shared" si="418"/>
        <v>0</v>
      </c>
      <c r="G2226" s="76">
        <f>IF('(Other Computations)'!G190=0,0,Inputs!I255*Inputs!I148*Inputs!D44*Inputs!D13*'GM Alloc Factors'!G10/('(Other Computations)'!G190+'(Other Computations)'!G203))</f>
        <v>0</v>
      </c>
      <c r="H2226" s="76">
        <f>IF('(Other Computations)'!H190=0,0,Inputs!J255*Inputs!J148*Inputs!D44*Inputs!D13*'GM Alloc Factors'!H10/('(Other Computations)'!H190+'(Other Computations)'!H203))</f>
        <v>0</v>
      </c>
      <c r="I2226" s="76">
        <f>IF('(Other Computations)'!I190=0,0,Inputs!K255*Inputs!K148*Inputs!D44*Inputs!D13*'GM Alloc Factors'!I10/('(Other Computations)'!I190+'(Other Computations)'!I203))</f>
        <v>0</v>
      </c>
      <c r="J2226" s="76">
        <f>IF('(Other Computations)'!J190=0,0,Inputs!L255*Inputs!L148*Inputs!D44*Inputs!D13*'GM Alloc Factors'!J10/('(Other Computations)'!J190+'(Other Computations)'!J203))</f>
        <v>0</v>
      </c>
      <c r="K2226" s="43">
        <f t="shared" si="419"/>
        <v>0</v>
      </c>
    </row>
    <row r="2227" spans="1:11" ht="12.75" customHeight="1">
      <c r="A2227" s="61" t="str">
        <f>"         "&amp;Labels!B74</f>
        <v xml:space="preserve">         Customer 6</v>
      </c>
      <c r="B2227" s="76">
        <f>IF('(Other Computations)'!B191=0,0,Inputs!D256*Inputs!D149*Inputs!D45*Inputs!D13*'GM Alloc Factors'!B10/('(Other Computations)'!B191+'(Other Computations)'!B204))</f>
        <v>0</v>
      </c>
      <c r="C2227" s="76">
        <f>IF('(Other Computations)'!C191=0,0,Inputs!E256*Inputs!E149*Inputs!D45*Inputs!D13*'GM Alloc Factors'!C10/('(Other Computations)'!C191+'(Other Computations)'!C204))</f>
        <v>0</v>
      </c>
      <c r="D2227" s="76">
        <f>IF('(Other Computations)'!D191=0,0,Inputs!F256*Inputs!F149*Inputs!D45*Inputs!D13*'GM Alloc Factors'!D10/('(Other Computations)'!D191+'(Other Computations)'!D204))</f>
        <v>0</v>
      </c>
      <c r="E2227" s="76">
        <f>IF('(Other Computations)'!E191=0,0,Inputs!G256*Inputs!G149*Inputs!D45*Inputs!D13*'GM Alloc Factors'!E10/('(Other Computations)'!E191+'(Other Computations)'!E204))</f>
        <v>0</v>
      </c>
      <c r="F2227" s="43">
        <f t="shared" si="418"/>
        <v>0</v>
      </c>
      <c r="G2227" s="76">
        <f>IF('(Other Computations)'!G191=0,0,Inputs!I256*Inputs!I149*Inputs!D45*Inputs!D13*'GM Alloc Factors'!G10/('(Other Computations)'!G191+'(Other Computations)'!G204))</f>
        <v>0</v>
      </c>
      <c r="H2227" s="76">
        <f>IF('(Other Computations)'!H191=0,0,Inputs!J256*Inputs!J149*Inputs!D45*Inputs!D13*'GM Alloc Factors'!H10/('(Other Computations)'!H191+'(Other Computations)'!H204))</f>
        <v>0</v>
      </c>
      <c r="I2227" s="76">
        <f>IF('(Other Computations)'!I191=0,0,Inputs!K256*Inputs!K149*Inputs!D45*Inputs!D13*'GM Alloc Factors'!I10/('(Other Computations)'!I191+'(Other Computations)'!I204))</f>
        <v>0</v>
      </c>
      <c r="J2227" s="76">
        <f>IF('(Other Computations)'!J191=0,0,Inputs!L256*Inputs!L149*Inputs!D45*Inputs!D13*'GM Alloc Factors'!J10/('(Other Computations)'!J191+'(Other Computations)'!J204))</f>
        <v>0</v>
      </c>
      <c r="K2227" s="43">
        <f t="shared" si="419"/>
        <v>0</v>
      </c>
    </row>
    <row r="2228" spans="1:11" ht="12.75" customHeight="1">
      <c r="A2228" s="61" t="str">
        <f>"         "&amp;Labels!B75</f>
        <v xml:space="preserve">         Customer 7</v>
      </c>
      <c r="B2228" s="76">
        <f>IF('(Other Computations)'!B192=0,0,Inputs!D257*Inputs!D150*Inputs!D46*Inputs!D13*'GM Alloc Factors'!B10/('(Other Computations)'!B192+'(Other Computations)'!B205))</f>
        <v>0</v>
      </c>
      <c r="C2228" s="76">
        <f>IF('(Other Computations)'!C192=0,0,Inputs!E257*Inputs!E150*Inputs!D46*Inputs!D13*'GM Alloc Factors'!C10/('(Other Computations)'!C192+'(Other Computations)'!C205))</f>
        <v>0</v>
      </c>
      <c r="D2228" s="76">
        <f>IF('(Other Computations)'!D192=0,0,Inputs!F257*Inputs!F150*Inputs!D46*Inputs!D13*'GM Alloc Factors'!D10/('(Other Computations)'!D192+'(Other Computations)'!D205))</f>
        <v>0</v>
      </c>
      <c r="E2228" s="76">
        <f>IF('(Other Computations)'!E192=0,0,Inputs!G257*Inputs!G150*Inputs!D46*Inputs!D13*'GM Alloc Factors'!E10/('(Other Computations)'!E192+'(Other Computations)'!E205))</f>
        <v>0</v>
      </c>
      <c r="F2228" s="43">
        <f t="shared" si="418"/>
        <v>0</v>
      </c>
      <c r="G2228" s="76">
        <f>IF('(Other Computations)'!G192=0,0,Inputs!I257*Inputs!I150*Inputs!D46*Inputs!D13*'GM Alloc Factors'!G10/('(Other Computations)'!G192+'(Other Computations)'!G205))</f>
        <v>0</v>
      </c>
      <c r="H2228" s="76">
        <f>IF('(Other Computations)'!H192=0,0,Inputs!J257*Inputs!J150*Inputs!D46*Inputs!D13*'GM Alloc Factors'!H10/('(Other Computations)'!H192+'(Other Computations)'!H205))</f>
        <v>0</v>
      </c>
      <c r="I2228" s="76">
        <f>IF('(Other Computations)'!I192=0,0,Inputs!K257*Inputs!K150*Inputs!D46*Inputs!D13*'GM Alloc Factors'!I10/('(Other Computations)'!I192+'(Other Computations)'!I205))</f>
        <v>0</v>
      </c>
      <c r="J2228" s="76">
        <f>IF('(Other Computations)'!J192=0,0,Inputs!L257*Inputs!L150*Inputs!D46*Inputs!D13*'GM Alloc Factors'!J10/('(Other Computations)'!J192+'(Other Computations)'!J205))</f>
        <v>0</v>
      </c>
      <c r="K2228" s="43">
        <f t="shared" si="419"/>
        <v>0</v>
      </c>
    </row>
    <row r="2229" spans="1:11" ht="12.75" customHeight="1">
      <c r="A2229" s="61" t="str">
        <f>"         "&amp;Labels!B76</f>
        <v xml:space="preserve">         Customer 8</v>
      </c>
      <c r="B2229" s="76">
        <f>IF('(Other Computations)'!B193=0,0,Inputs!D258*Inputs!D151*Inputs!D47*Inputs!D13*'GM Alloc Factors'!B10/('(Other Computations)'!B193+'(Other Computations)'!B206))</f>
        <v>0</v>
      </c>
      <c r="C2229" s="76">
        <f>IF('(Other Computations)'!C193=0,0,Inputs!E258*Inputs!E151*Inputs!D47*Inputs!D13*'GM Alloc Factors'!C10/('(Other Computations)'!C193+'(Other Computations)'!C206))</f>
        <v>0</v>
      </c>
      <c r="D2229" s="76">
        <f>IF('(Other Computations)'!D193=0,0,Inputs!F258*Inputs!F151*Inputs!D47*Inputs!D13*'GM Alloc Factors'!D10/('(Other Computations)'!D193+'(Other Computations)'!D206))</f>
        <v>0</v>
      </c>
      <c r="E2229" s="76">
        <f>IF('(Other Computations)'!E193=0,0,Inputs!G258*Inputs!G151*Inputs!D47*Inputs!D13*'GM Alloc Factors'!E10/('(Other Computations)'!E193+'(Other Computations)'!E206))</f>
        <v>0</v>
      </c>
      <c r="F2229" s="43">
        <f t="shared" si="418"/>
        <v>0</v>
      </c>
      <c r="G2229" s="76">
        <f>IF('(Other Computations)'!G193=0,0,Inputs!I258*Inputs!I151*Inputs!D47*Inputs!D13*'GM Alloc Factors'!G10/('(Other Computations)'!G193+'(Other Computations)'!G206))</f>
        <v>0</v>
      </c>
      <c r="H2229" s="76">
        <f>IF('(Other Computations)'!H193=0,0,Inputs!J258*Inputs!J151*Inputs!D47*Inputs!D13*'GM Alloc Factors'!H10/('(Other Computations)'!H193+'(Other Computations)'!H206))</f>
        <v>0</v>
      </c>
      <c r="I2229" s="76">
        <f>IF('(Other Computations)'!I193=0,0,Inputs!K258*Inputs!K151*Inputs!D47*Inputs!D13*'GM Alloc Factors'!I10/('(Other Computations)'!I193+'(Other Computations)'!I206))</f>
        <v>0</v>
      </c>
      <c r="J2229" s="76">
        <f>IF('(Other Computations)'!J193=0,0,Inputs!L258*Inputs!L151*Inputs!D47*Inputs!D13*'GM Alloc Factors'!J10/('(Other Computations)'!J193+'(Other Computations)'!J206))</f>
        <v>0</v>
      </c>
      <c r="K2229" s="43">
        <f t="shared" si="419"/>
        <v>0</v>
      </c>
    </row>
    <row r="2230" spans="1:11" ht="12.75" customHeight="1">
      <c r="A2230" s="61" t="str">
        <f>"         "&amp;Labels!B77</f>
        <v xml:space="preserve">         Customer 9</v>
      </c>
      <c r="B2230" s="76">
        <f>IF('(Other Computations)'!B194=0,0,Inputs!D259*Inputs!D152*Inputs!D48*Inputs!D13*'GM Alloc Factors'!B10/('(Other Computations)'!B194+'(Other Computations)'!B207))</f>
        <v>0</v>
      </c>
      <c r="C2230" s="76">
        <f>IF('(Other Computations)'!C194=0,0,Inputs!E259*Inputs!E152*Inputs!D48*Inputs!D13*'GM Alloc Factors'!C10/('(Other Computations)'!C194+'(Other Computations)'!C207))</f>
        <v>0</v>
      </c>
      <c r="D2230" s="76">
        <f>IF('(Other Computations)'!D194=0,0,Inputs!F259*Inputs!F152*Inputs!D48*Inputs!D13*'GM Alloc Factors'!D10/('(Other Computations)'!D194+'(Other Computations)'!D207))</f>
        <v>0</v>
      </c>
      <c r="E2230" s="76">
        <f>IF('(Other Computations)'!E194=0,0,Inputs!G259*Inputs!G152*Inputs!D48*Inputs!D13*'GM Alloc Factors'!E10/('(Other Computations)'!E194+'(Other Computations)'!E207))</f>
        <v>0</v>
      </c>
      <c r="F2230" s="43">
        <f t="shared" si="418"/>
        <v>0</v>
      </c>
      <c r="G2230" s="76">
        <f>IF('(Other Computations)'!G194=0,0,Inputs!I259*Inputs!I152*Inputs!D48*Inputs!D13*'GM Alloc Factors'!G10/('(Other Computations)'!G194+'(Other Computations)'!G207))</f>
        <v>0</v>
      </c>
      <c r="H2230" s="76">
        <f>IF('(Other Computations)'!H194=0,0,Inputs!J259*Inputs!J152*Inputs!D48*Inputs!D13*'GM Alloc Factors'!H10/('(Other Computations)'!H194+'(Other Computations)'!H207))</f>
        <v>0</v>
      </c>
      <c r="I2230" s="76">
        <f>IF('(Other Computations)'!I194=0,0,Inputs!K259*Inputs!K152*Inputs!D48*Inputs!D13*'GM Alloc Factors'!I10/('(Other Computations)'!I194+'(Other Computations)'!I207))</f>
        <v>0</v>
      </c>
      <c r="J2230" s="76">
        <f>IF('(Other Computations)'!J194=0,0,Inputs!L259*Inputs!L152*Inputs!D48*Inputs!D13*'GM Alloc Factors'!J10/('(Other Computations)'!J194+'(Other Computations)'!J207))</f>
        <v>0</v>
      </c>
      <c r="K2230" s="43">
        <f t="shared" si="419"/>
        <v>0</v>
      </c>
    </row>
    <row r="2231" spans="1:11" ht="12.75" customHeight="1">
      <c r="A2231" s="61" t="str">
        <f>"         "&amp;Labels!B78</f>
        <v xml:space="preserve">         Customer 10</v>
      </c>
      <c r="B2231" s="76">
        <f>IF('(Other Computations)'!B195=0,0,Inputs!D260*Inputs!D153*Inputs!D49*Inputs!D13*'GM Alloc Factors'!B10/('(Other Computations)'!B195+'(Other Computations)'!B208))</f>
        <v>0</v>
      </c>
      <c r="C2231" s="76">
        <f>IF('(Other Computations)'!C195=0,0,Inputs!E260*Inputs!E153*Inputs!D49*Inputs!D13*'GM Alloc Factors'!C10/('(Other Computations)'!C195+'(Other Computations)'!C208))</f>
        <v>0</v>
      </c>
      <c r="D2231" s="76">
        <f>IF('(Other Computations)'!D195=0,0,Inputs!F260*Inputs!F153*Inputs!D49*Inputs!D13*'GM Alloc Factors'!D10/('(Other Computations)'!D195+'(Other Computations)'!D208))</f>
        <v>0</v>
      </c>
      <c r="E2231" s="76">
        <f>IF('(Other Computations)'!E195=0,0,Inputs!G260*Inputs!G153*Inputs!D49*Inputs!D13*'GM Alloc Factors'!E10/('(Other Computations)'!E195+'(Other Computations)'!E208))</f>
        <v>0</v>
      </c>
      <c r="F2231" s="43">
        <f t="shared" si="418"/>
        <v>0</v>
      </c>
      <c r="G2231" s="76">
        <f>IF('(Other Computations)'!G195=0,0,Inputs!I260*Inputs!I153*Inputs!D49*Inputs!D13*'GM Alloc Factors'!G10/('(Other Computations)'!G195+'(Other Computations)'!G208))</f>
        <v>0</v>
      </c>
      <c r="H2231" s="76">
        <f>IF('(Other Computations)'!H195=0,0,Inputs!J260*Inputs!J153*Inputs!D49*Inputs!D13*'GM Alloc Factors'!H10/('(Other Computations)'!H195+'(Other Computations)'!H208))</f>
        <v>0</v>
      </c>
      <c r="I2231" s="76">
        <f>IF('(Other Computations)'!I195=0,0,Inputs!K260*Inputs!K153*Inputs!D49*Inputs!D13*'GM Alloc Factors'!I10/('(Other Computations)'!I195+'(Other Computations)'!I208))</f>
        <v>0</v>
      </c>
      <c r="J2231" s="76">
        <f>IF('(Other Computations)'!J195=0,0,Inputs!L260*Inputs!L153*Inputs!D49*Inputs!D13*'GM Alloc Factors'!J10/('(Other Computations)'!J195+'(Other Computations)'!J208))</f>
        <v>0</v>
      </c>
      <c r="K2231" s="43">
        <f t="shared" si="419"/>
        <v>0</v>
      </c>
    </row>
    <row r="2232" spans="1:11" ht="12.75" customHeight="1">
      <c r="A2232" s="61" t="str">
        <f>"         "&amp;Labels!C68</f>
        <v xml:space="preserve">         Total</v>
      </c>
      <c r="B2232" s="84">
        <f>SUM(B2222:B2231)</f>
        <v>0</v>
      </c>
      <c r="C2232" s="84">
        <f>SUM(C2222:C2231)</f>
        <v>0</v>
      </c>
      <c r="D2232" s="84">
        <f>SUM(D2222:D2231)</f>
        <v>0</v>
      </c>
      <c r="E2232" s="84">
        <f>SUM(E2222:E2231)</f>
        <v>0</v>
      </c>
      <c r="F2232" s="43">
        <f t="shared" si="418"/>
        <v>0</v>
      </c>
      <c r="G2232" s="84">
        <f>SUM(G2222:G2231)</f>
        <v>0</v>
      </c>
      <c r="H2232" s="84">
        <f>SUM(H2222:H2231)</f>
        <v>0</v>
      </c>
      <c r="I2232" s="84">
        <f>SUM(I2222:I2231)</f>
        <v>0</v>
      </c>
      <c r="J2232" s="84">
        <f>SUM(J2222:J2231)</f>
        <v>0</v>
      </c>
      <c r="K2232" s="43">
        <f t="shared" si="419"/>
        <v>0</v>
      </c>
    </row>
    <row r="2233" spans="1:11" ht="12.75" customHeight="1">
      <c r="A2233" s="61" t="str">
        <f>"      "&amp;Labels!B86</f>
        <v xml:space="preserve">      Q 2</v>
      </c>
      <c r="B2233" s="84"/>
      <c r="C2233" s="84"/>
      <c r="D2233" s="84"/>
      <c r="E2233" s="84"/>
      <c r="F2233" s="43"/>
      <c r="G2233" s="84"/>
      <c r="H2233" s="84"/>
      <c r="I2233" s="84"/>
      <c r="J2233" s="84"/>
      <c r="K2233" s="43"/>
    </row>
    <row r="2234" spans="1:11" ht="12.75" customHeight="1">
      <c r="A2234" s="61" t="str">
        <f>"         "&amp;Labels!B69</f>
        <v xml:space="preserve">         Customer 1</v>
      </c>
      <c r="B2234" s="76">
        <f>IF('(Other Computations)'!B186=0,0,Inputs!D251*Inputs!D144*Inputs!E40*Inputs!D13*'GM Alloc Factors'!B11/('(Other Computations)'!B186+'(Other Computations)'!B199))</f>
        <v>0</v>
      </c>
      <c r="C2234" s="76">
        <f>IF('(Other Computations)'!C186=0,0,Inputs!E251*Inputs!E144*Inputs!E40*Inputs!D13*'GM Alloc Factors'!C11/('(Other Computations)'!C186+'(Other Computations)'!C199))</f>
        <v>0</v>
      </c>
      <c r="D2234" s="76">
        <f>IF('(Other Computations)'!D186=0,0,Inputs!F251*Inputs!F144*Inputs!E40*Inputs!D13*'GM Alloc Factors'!D11/('(Other Computations)'!D186+'(Other Computations)'!D199))</f>
        <v>0</v>
      </c>
      <c r="E2234" s="76">
        <f>IF('(Other Computations)'!E186=0,0,Inputs!G251*Inputs!G144*Inputs!E40*Inputs!D13*'GM Alloc Factors'!E11/('(Other Computations)'!E186+'(Other Computations)'!E199))</f>
        <v>0</v>
      </c>
      <c r="F2234" s="43">
        <f t="shared" ref="F2234:F2244" si="420">SUM(B2234:E2234)</f>
        <v>0</v>
      </c>
      <c r="G2234" s="76">
        <f>IF('(Other Computations)'!G186=0,0,Inputs!I251*Inputs!I144*Inputs!E40*Inputs!D13*'GM Alloc Factors'!G11/('(Other Computations)'!G186+'(Other Computations)'!G199))</f>
        <v>0</v>
      </c>
      <c r="H2234" s="76">
        <f>IF('(Other Computations)'!H186=0,0,Inputs!J251*Inputs!J144*Inputs!E40*Inputs!D13*'GM Alloc Factors'!H11/('(Other Computations)'!H186+'(Other Computations)'!H199))</f>
        <v>0</v>
      </c>
      <c r="I2234" s="76">
        <f>IF('(Other Computations)'!I186=0,0,Inputs!K251*Inputs!K144*Inputs!E40*Inputs!D13*'GM Alloc Factors'!I11/('(Other Computations)'!I186+'(Other Computations)'!I199))</f>
        <v>0</v>
      </c>
      <c r="J2234" s="76">
        <f>IF('(Other Computations)'!J186=0,0,Inputs!L251*Inputs!L144*Inputs!E40*Inputs!D13*'GM Alloc Factors'!J11/('(Other Computations)'!J186+'(Other Computations)'!J199))</f>
        <v>0</v>
      </c>
      <c r="K2234" s="43">
        <f t="shared" ref="K2234:K2244" si="421">SUM(G2234:J2234)</f>
        <v>0</v>
      </c>
    </row>
    <row r="2235" spans="1:11" ht="12.75" customHeight="1">
      <c r="A2235" s="61" t="str">
        <f>"         "&amp;Labels!B70</f>
        <v xml:space="preserve">         Customer 2</v>
      </c>
      <c r="B2235" s="76">
        <f>IF('(Other Computations)'!B187=0,0,Inputs!D252*Inputs!D145*Inputs!E41*Inputs!D13*'GM Alloc Factors'!B11/('(Other Computations)'!B187+'(Other Computations)'!B200))</f>
        <v>0</v>
      </c>
      <c r="C2235" s="76">
        <f>IF('(Other Computations)'!C187=0,0,Inputs!E252*Inputs!E145*Inputs!E41*Inputs!D13*'GM Alloc Factors'!C11/('(Other Computations)'!C187+'(Other Computations)'!C200))</f>
        <v>0</v>
      </c>
      <c r="D2235" s="76">
        <f>IF('(Other Computations)'!D187=0,0,Inputs!F252*Inputs!F145*Inputs!E41*Inputs!D13*'GM Alloc Factors'!D11/('(Other Computations)'!D187+'(Other Computations)'!D200))</f>
        <v>0</v>
      </c>
      <c r="E2235" s="76">
        <f>IF('(Other Computations)'!E187=0,0,Inputs!G252*Inputs!G145*Inputs!E41*Inputs!D13*'GM Alloc Factors'!E11/('(Other Computations)'!E187+'(Other Computations)'!E200))</f>
        <v>0</v>
      </c>
      <c r="F2235" s="43">
        <f t="shared" si="420"/>
        <v>0</v>
      </c>
      <c r="G2235" s="76">
        <f>IF('(Other Computations)'!G187=0,0,Inputs!I252*Inputs!I145*Inputs!E41*Inputs!D13*'GM Alloc Factors'!G11/('(Other Computations)'!G187+'(Other Computations)'!G200))</f>
        <v>0</v>
      </c>
      <c r="H2235" s="76">
        <f>IF('(Other Computations)'!H187=0,0,Inputs!J252*Inputs!J145*Inputs!E41*Inputs!D13*'GM Alloc Factors'!H11/('(Other Computations)'!H187+'(Other Computations)'!H200))</f>
        <v>0</v>
      </c>
      <c r="I2235" s="76">
        <f>IF('(Other Computations)'!I187=0,0,Inputs!K252*Inputs!K145*Inputs!E41*Inputs!D13*'GM Alloc Factors'!I11/('(Other Computations)'!I187+'(Other Computations)'!I200))</f>
        <v>0</v>
      </c>
      <c r="J2235" s="76">
        <f>IF('(Other Computations)'!J187=0,0,Inputs!L252*Inputs!L145*Inputs!E41*Inputs!D13*'GM Alloc Factors'!J11/('(Other Computations)'!J187+'(Other Computations)'!J200))</f>
        <v>0</v>
      </c>
      <c r="K2235" s="43">
        <f t="shared" si="421"/>
        <v>0</v>
      </c>
    </row>
    <row r="2236" spans="1:11" ht="12.75" customHeight="1">
      <c r="A2236" s="61" t="str">
        <f>"         "&amp;Labels!B71</f>
        <v xml:space="preserve">         Customer 3</v>
      </c>
      <c r="B2236" s="76">
        <f>IF('(Other Computations)'!B188=0,0,Inputs!D253*Inputs!D146*Inputs!E42*Inputs!D13*'GM Alloc Factors'!B11/('(Other Computations)'!B188+'(Other Computations)'!B201))</f>
        <v>0</v>
      </c>
      <c r="C2236" s="76">
        <f>IF('(Other Computations)'!C188=0,0,Inputs!E253*Inputs!E146*Inputs!E42*Inputs!D13*'GM Alloc Factors'!C11/('(Other Computations)'!C188+'(Other Computations)'!C201))</f>
        <v>0</v>
      </c>
      <c r="D2236" s="76">
        <f>IF('(Other Computations)'!D188=0,0,Inputs!F253*Inputs!F146*Inputs!E42*Inputs!D13*'GM Alloc Factors'!D11/('(Other Computations)'!D188+'(Other Computations)'!D201))</f>
        <v>0</v>
      </c>
      <c r="E2236" s="76">
        <f>IF('(Other Computations)'!E188=0,0,Inputs!G253*Inputs!G146*Inputs!E42*Inputs!D13*'GM Alloc Factors'!E11/('(Other Computations)'!E188+'(Other Computations)'!E201))</f>
        <v>0</v>
      </c>
      <c r="F2236" s="43">
        <f t="shared" si="420"/>
        <v>0</v>
      </c>
      <c r="G2236" s="76">
        <f>IF('(Other Computations)'!G188=0,0,Inputs!I253*Inputs!I146*Inputs!E42*Inputs!D13*'GM Alloc Factors'!G11/('(Other Computations)'!G188+'(Other Computations)'!G201))</f>
        <v>0</v>
      </c>
      <c r="H2236" s="76">
        <f>IF('(Other Computations)'!H188=0,0,Inputs!J253*Inputs!J146*Inputs!E42*Inputs!D13*'GM Alloc Factors'!H11/('(Other Computations)'!H188+'(Other Computations)'!H201))</f>
        <v>0</v>
      </c>
      <c r="I2236" s="76">
        <f>IF('(Other Computations)'!I188=0,0,Inputs!K253*Inputs!K146*Inputs!E42*Inputs!D13*'GM Alloc Factors'!I11/('(Other Computations)'!I188+'(Other Computations)'!I201))</f>
        <v>0</v>
      </c>
      <c r="J2236" s="76">
        <f>IF('(Other Computations)'!J188=0,0,Inputs!L253*Inputs!L146*Inputs!E42*Inputs!D13*'GM Alloc Factors'!J11/('(Other Computations)'!J188+'(Other Computations)'!J201))</f>
        <v>0</v>
      </c>
      <c r="K2236" s="43">
        <f t="shared" si="421"/>
        <v>0</v>
      </c>
    </row>
    <row r="2237" spans="1:11" ht="12.75" customHeight="1">
      <c r="A2237" s="61" t="str">
        <f>"         "&amp;Labels!B72</f>
        <v xml:space="preserve">         Customer 4</v>
      </c>
      <c r="B2237" s="76">
        <f>IF('(Other Computations)'!B189=0,0,Inputs!D254*Inputs!D147*Inputs!E43*Inputs!D13*'GM Alloc Factors'!B11/('(Other Computations)'!B189+'(Other Computations)'!B202))</f>
        <v>0</v>
      </c>
      <c r="C2237" s="76">
        <f>IF('(Other Computations)'!C189=0,0,Inputs!E254*Inputs!E147*Inputs!E43*Inputs!D13*'GM Alloc Factors'!C11/('(Other Computations)'!C189+'(Other Computations)'!C202))</f>
        <v>0</v>
      </c>
      <c r="D2237" s="76">
        <f>IF('(Other Computations)'!D189=0,0,Inputs!F254*Inputs!F147*Inputs!E43*Inputs!D13*'GM Alloc Factors'!D11/('(Other Computations)'!D189+'(Other Computations)'!D202))</f>
        <v>0</v>
      </c>
      <c r="E2237" s="76">
        <f>IF('(Other Computations)'!E189=0,0,Inputs!G254*Inputs!G147*Inputs!E43*Inputs!D13*'GM Alloc Factors'!E11/('(Other Computations)'!E189+'(Other Computations)'!E202))</f>
        <v>0</v>
      </c>
      <c r="F2237" s="43">
        <f t="shared" si="420"/>
        <v>0</v>
      </c>
      <c r="G2237" s="76">
        <f>IF('(Other Computations)'!G189=0,0,Inputs!I254*Inputs!I147*Inputs!E43*Inputs!D13*'GM Alloc Factors'!G11/('(Other Computations)'!G189+'(Other Computations)'!G202))</f>
        <v>0</v>
      </c>
      <c r="H2237" s="76">
        <f>IF('(Other Computations)'!H189=0,0,Inputs!J254*Inputs!J147*Inputs!E43*Inputs!D13*'GM Alloc Factors'!H11/('(Other Computations)'!H189+'(Other Computations)'!H202))</f>
        <v>0</v>
      </c>
      <c r="I2237" s="76">
        <f>IF('(Other Computations)'!I189=0,0,Inputs!K254*Inputs!K147*Inputs!E43*Inputs!D13*'GM Alloc Factors'!I11/('(Other Computations)'!I189+'(Other Computations)'!I202))</f>
        <v>0</v>
      </c>
      <c r="J2237" s="76">
        <f>IF('(Other Computations)'!J189=0,0,Inputs!L254*Inputs!L147*Inputs!E43*Inputs!D13*'GM Alloc Factors'!J11/('(Other Computations)'!J189+'(Other Computations)'!J202))</f>
        <v>0</v>
      </c>
      <c r="K2237" s="43">
        <f t="shared" si="421"/>
        <v>0</v>
      </c>
    </row>
    <row r="2238" spans="1:11" ht="12.75" customHeight="1">
      <c r="A2238" s="61" t="str">
        <f>"         "&amp;Labels!B73</f>
        <v xml:space="preserve">         Customer 5</v>
      </c>
      <c r="B2238" s="76">
        <f>IF('(Other Computations)'!B190=0,0,Inputs!D255*Inputs!D148*Inputs!E44*Inputs!D13*'GM Alloc Factors'!B11/('(Other Computations)'!B190+'(Other Computations)'!B203))</f>
        <v>0</v>
      </c>
      <c r="C2238" s="76">
        <f>IF('(Other Computations)'!C190=0,0,Inputs!E255*Inputs!E148*Inputs!E44*Inputs!D13*'GM Alloc Factors'!C11/('(Other Computations)'!C190+'(Other Computations)'!C203))</f>
        <v>0</v>
      </c>
      <c r="D2238" s="76">
        <f>IF('(Other Computations)'!D190=0,0,Inputs!F255*Inputs!F148*Inputs!E44*Inputs!D13*'GM Alloc Factors'!D11/('(Other Computations)'!D190+'(Other Computations)'!D203))</f>
        <v>0</v>
      </c>
      <c r="E2238" s="76">
        <f>IF('(Other Computations)'!E190=0,0,Inputs!G255*Inputs!G148*Inputs!E44*Inputs!D13*'GM Alloc Factors'!E11/('(Other Computations)'!E190+'(Other Computations)'!E203))</f>
        <v>0</v>
      </c>
      <c r="F2238" s="43">
        <f t="shared" si="420"/>
        <v>0</v>
      </c>
      <c r="G2238" s="76">
        <f>IF('(Other Computations)'!G190=0,0,Inputs!I255*Inputs!I148*Inputs!E44*Inputs!D13*'GM Alloc Factors'!G11/('(Other Computations)'!G190+'(Other Computations)'!G203))</f>
        <v>0</v>
      </c>
      <c r="H2238" s="76">
        <f>IF('(Other Computations)'!H190=0,0,Inputs!J255*Inputs!J148*Inputs!E44*Inputs!D13*'GM Alloc Factors'!H11/('(Other Computations)'!H190+'(Other Computations)'!H203))</f>
        <v>0</v>
      </c>
      <c r="I2238" s="76">
        <f>IF('(Other Computations)'!I190=0,0,Inputs!K255*Inputs!K148*Inputs!E44*Inputs!D13*'GM Alloc Factors'!I11/('(Other Computations)'!I190+'(Other Computations)'!I203))</f>
        <v>0</v>
      </c>
      <c r="J2238" s="76">
        <f>IF('(Other Computations)'!J190=0,0,Inputs!L255*Inputs!L148*Inputs!E44*Inputs!D13*'GM Alloc Factors'!J11/('(Other Computations)'!J190+'(Other Computations)'!J203))</f>
        <v>0</v>
      </c>
      <c r="K2238" s="43">
        <f t="shared" si="421"/>
        <v>0</v>
      </c>
    </row>
    <row r="2239" spans="1:11" ht="12.75" customHeight="1">
      <c r="A2239" s="61" t="str">
        <f>"         "&amp;Labels!B74</f>
        <v xml:space="preserve">         Customer 6</v>
      </c>
      <c r="B2239" s="76">
        <f>IF('(Other Computations)'!B191=0,0,Inputs!D256*Inputs!D149*Inputs!E45*Inputs!D13*'GM Alloc Factors'!B11/('(Other Computations)'!B191+'(Other Computations)'!B204))</f>
        <v>0</v>
      </c>
      <c r="C2239" s="76">
        <f>IF('(Other Computations)'!C191=0,0,Inputs!E256*Inputs!E149*Inputs!E45*Inputs!D13*'GM Alloc Factors'!C11/('(Other Computations)'!C191+'(Other Computations)'!C204))</f>
        <v>0</v>
      </c>
      <c r="D2239" s="76">
        <f>IF('(Other Computations)'!D191=0,0,Inputs!F256*Inputs!F149*Inputs!E45*Inputs!D13*'GM Alloc Factors'!D11/('(Other Computations)'!D191+'(Other Computations)'!D204))</f>
        <v>0</v>
      </c>
      <c r="E2239" s="76">
        <f>IF('(Other Computations)'!E191=0,0,Inputs!G256*Inputs!G149*Inputs!E45*Inputs!D13*'GM Alloc Factors'!E11/('(Other Computations)'!E191+'(Other Computations)'!E204))</f>
        <v>0</v>
      </c>
      <c r="F2239" s="43">
        <f t="shared" si="420"/>
        <v>0</v>
      </c>
      <c r="G2239" s="76">
        <f>IF('(Other Computations)'!G191=0,0,Inputs!I256*Inputs!I149*Inputs!E45*Inputs!D13*'GM Alloc Factors'!G11/('(Other Computations)'!G191+'(Other Computations)'!G204))</f>
        <v>0</v>
      </c>
      <c r="H2239" s="76">
        <f>IF('(Other Computations)'!H191=0,0,Inputs!J256*Inputs!J149*Inputs!E45*Inputs!D13*'GM Alloc Factors'!H11/('(Other Computations)'!H191+'(Other Computations)'!H204))</f>
        <v>0</v>
      </c>
      <c r="I2239" s="76">
        <f>IF('(Other Computations)'!I191=0,0,Inputs!K256*Inputs!K149*Inputs!E45*Inputs!D13*'GM Alloc Factors'!I11/('(Other Computations)'!I191+'(Other Computations)'!I204))</f>
        <v>0</v>
      </c>
      <c r="J2239" s="76">
        <f>IF('(Other Computations)'!J191=0,0,Inputs!L256*Inputs!L149*Inputs!E45*Inputs!D13*'GM Alloc Factors'!J11/('(Other Computations)'!J191+'(Other Computations)'!J204))</f>
        <v>0</v>
      </c>
      <c r="K2239" s="43">
        <f t="shared" si="421"/>
        <v>0</v>
      </c>
    </row>
    <row r="2240" spans="1:11" ht="12.75" customHeight="1">
      <c r="A2240" s="61" t="str">
        <f>"         "&amp;Labels!B75</f>
        <v xml:space="preserve">         Customer 7</v>
      </c>
      <c r="B2240" s="76">
        <f>IF('(Other Computations)'!B192=0,0,Inputs!D257*Inputs!D150*Inputs!E46*Inputs!D13*'GM Alloc Factors'!B11/('(Other Computations)'!B192+'(Other Computations)'!B205))</f>
        <v>0</v>
      </c>
      <c r="C2240" s="76">
        <f>IF('(Other Computations)'!C192=0,0,Inputs!E257*Inputs!E150*Inputs!E46*Inputs!D13*'GM Alloc Factors'!C11/('(Other Computations)'!C192+'(Other Computations)'!C205))</f>
        <v>0</v>
      </c>
      <c r="D2240" s="76">
        <f>IF('(Other Computations)'!D192=0,0,Inputs!F257*Inputs!F150*Inputs!E46*Inputs!D13*'GM Alloc Factors'!D11/('(Other Computations)'!D192+'(Other Computations)'!D205))</f>
        <v>0</v>
      </c>
      <c r="E2240" s="76">
        <f>IF('(Other Computations)'!E192=0,0,Inputs!G257*Inputs!G150*Inputs!E46*Inputs!D13*'GM Alloc Factors'!E11/('(Other Computations)'!E192+'(Other Computations)'!E205))</f>
        <v>0</v>
      </c>
      <c r="F2240" s="43">
        <f t="shared" si="420"/>
        <v>0</v>
      </c>
      <c r="G2240" s="76">
        <f>IF('(Other Computations)'!G192=0,0,Inputs!I257*Inputs!I150*Inputs!E46*Inputs!D13*'GM Alloc Factors'!G11/('(Other Computations)'!G192+'(Other Computations)'!G205))</f>
        <v>0</v>
      </c>
      <c r="H2240" s="76">
        <f>IF('(Other Computations)'!H192=0,0,Inputs!J257*Inputs!J150*Inputs!E46*Inputs!D13*'GM Alloc Factors'!H11/('(Other Computations)'!H192+'(Other Computations)'!H205))</f>
        <v>0</v>
      </c>
      <c r="I2240" s="76">
        <f>IF('(Other Computations)'!I192=0,0,Inputs!K257*Inputs!K150*Inputs!E46*Inputs!D13*'GM Alloc Factors'!I11/('(Other Computations)'!I192+'(Other Computations)'!I205))</f>
        <v>0</v>
      </c>
      <c r="J2240" s="76">
        <f>IF('(Other Computations)'!J192=0,0,Inputs!L257*Inputs!L150*Inputs!E46*Inputs!D13*'GM Alloc Factors'!J11/('(Other Computations)'!J192+'(Other Computations)'!J205))</f>
        <v>0</v>
      </c>
      <c r="K2240" s="43">
        <f t="shared" si="421"/>
        <v>0</v>
      </c>
    </row>
    <row r="2241" spans="1:11" ht="12.75" customHeight="1">
      <c r="A2241" s="61" t="str">
        <f>"         "&amp;Labels!B76</f>
        <v xml:space="preserve">         Customer 8</v>
      </c>
      <c r="B2241" s="76">
        <f>IF('(Other Computations)'!B193=0,0,Inputs!D258*Inputs!D151*Inputs!E47*Inputs!D13*'GM Alloc Factors'!B11/('(Other Computations)'!B193+'(Other Computations)'!B206))</f>
        <v>0</v>
      </c>
      <c r="C2241" s="76">
        <f>IF('(Other Computations)'!C193=0,0,Inputs!E258*Inputs!E151*Inputs!E47*Inputs!D13*'GM Alloc Factors'!C11/('(Other Computations)'!C193+'(Other Computations)'!C206))</f>
        <v>0</v>
      </c>
      <c r="D2241" s="76">
        <f>IF('(Other Computations)'!D193=0,0,Inputs!F258*Inputs!F151*Inputs!E47*Inputs!D13*'GM Alloc Factors'!D11/('(Other Computations)'!D193+'(Other Computations)'!D206))</f>
        <v>0</v>
      </c>
      <c r="E2241" s="76">
        <f>IF('(Other Computations)'!E193=0,0,Inputs!G258*Inputs!G151*Inputs!E47*Inputs!D13*'GM Alloc Factors'!E11/('(Other Computations)'!E193+'(Other Computations)'!E206))</f>
        <v>0</v>
      </c>
      <c r="F2241" s="43">
        <f t="shared" si="420"/>
        <v>0</v>
      </c>
      <c r="G2241" s="76">
        <f>IF('(Other Computations)'!G193=0,0,Inputs!I258*Inputs!I151*Inputs!E47*Inputs!D13*'GM Alloc Factors'!G11/('(Other Computations)'!G193+'(Other Computations)'!G206))</f>
        <v>0</v>
      </c>
      <c r="H2241" s="76">
        <f>IF('(Other Computations)'!H193=0,0,Inputs!J258*Inputs!J151*Inputs!E47*Inputs!D13*'GM Alloc Factors'!H11/('(Other Computations)'!H193+'(Other Computations)'!H206))</f>
        <v>0</v>
      </c>
      <c r="I2241" s="76">
        <f>IF('(Other Computations)'!I193=0,0,Inputs!K258*Inputs!K151*Inputs!E47*Inputs!D13*'GM Alloc Factors'!I11/('(Other Computations)'!I193+'(Other Computations)'!I206))</f>
        <v>0</v>
      </c>
      <c r="J2241" s="76">
        <f>IF('(Other Computations)'!J193=0,0,Inputs!L258*Inputs!L151*Inputs!E47*Inputs!D13*'GM Alloc Factors'!J11/('(Other Computations)'!J193+'(Other Computations)'!J206))</f>
        <v>0</v>
      </c>
      <c r="K2241" s="43">
        <f t="shared" si="421"/>
        <v>0</v>
      </c>
    </row>
    <row r="2242" spans="1:11" ht="12.75" customHeight="1">
      <c r="A2242" s="61" t="str">
        <f>"         "&amp;Labels!B77</f>
        <v xml:space="preserve">         Customer 9</v>
      </c>
      <c r="B2242" s="76">
        <f>IF('(Other Computations)'!B194=0,0,Inputs!D259*Inputs!D152*Inputs!E48*Inputs!D13*'GM Alloc Factors'!B11/('(Other Computations)'!B194+'(Other Computations)'!B207))</f>
        <v>0</v>
      </c>
      <c r="C2242" s="76">
        <f>IF('(Other Computations)'!C194=0,0,Inputs!E259*Inputs!E152*Inputs!E48*Inputs!D13*'GM Alloc Factors'!C11/('(Other Computations)'!C194+'(Other Computations)'!C207))</f>
        <v>0</v>
      </c>
      <c r="D2242" s="76">
        <f>IF('(Other Computations)'!D194=0,0,Inputs!F259*Inputs!F152*Inputs!E48*Inputs!D13*'GM Alloc Factors'!D11/('(Other Computations)'!D194+'(Other Computations)'!D207))</f>
        <v>0</v>
      </c>
      <c r="E2242" s="76">
        <f>IF('(Other Computations)'!E194=0,0,Inputs!G259*Inputs!G152*Inputs!E48*Inputs!D13*'GM Alloc Factors'!E11/('(Other Computations)'!E194+'(Other Computations)'!E207))</f>
        <v>0</v>
      </c>
      <c r="F2242" s="43">
        <f t="shared" si="420"/>
        <v>0</v>
      </c>
      <c r="G2242" s="76">
        <f>IF('(Other Computations)'!G194=0,0,Inputs!I259*Inputs!I152*Inputs!E48*Inputs!D13*'GM Alloc Factors'!G11/('(Other Computations)'!G194+'(Other Computations)'!G207))</f>
        <v>0</v>
      </c>
      <c r="H2242" s="76">
        <f>IF('(Other Computations)'!H194=0,0,Inputs!J259*Inputs!J152*Inputs!E48*Inputs!D13*'GM Alloc Factors'!H11/('(Other Computations)'!H194+'(Other Computations)'!H207))</f>
        <v>0</v>
      </c>
      <c r="I2242" s="76">
        <f>IF('(Other Computations)'!I194=0,0,Inputs!K259*Inputs!K152*Inputs!E48*Inputs!D13*'GM Alloc Factors'!I11/('(Other Computations)'!I194+'(Other Computations)'!I207))</f>
        <v>0</v>
      </c>
      <c r="J2242" s="76">
        <f>IF('(Other Computations)'!J194=0,0,Inputs!L259*Inputs!L152*Inputs!E48*Inputs!D13*'GM Alloc Factors'!J11/('(Other Computations)'!J194+'(Other Computations)'!J207))</f>
        <v>0</v>
      </c>
      <c r="K2242" s="43">
        <f t="shared" si="421"/>
        <v>0</v>
      </c>
    </row>
    <row r="2243" spans="1:11" ht="12.75" customHeight="1">
      <c r="A2243" s="61" t="str">
        <f>"         "&amp;Labels!B78</f>
        <v xml:space="preserve">         Customer 10</v>
      </c>
      <c r="B2243" s="76">
        <f>IF('(Other Computations)'!B195=0,0,Inputs!D260*Inputs!D153*Inputs!E49*Inputs!D13*'GM Alloc Factors'!B11/('(Other Computations)'!B195+'(Other Computations)'!B208))</f>
        <v>0</v>
      </c>
      <c r="C2243" s="76">
        <f>IF('(Other Computations)'!C195=0,0,Inputs!E260*Inputs!E153*Inputs!E49*Inputs!D13*'GM Alloc Factors'!C11/('(Other Computations)'!C195+'(Other Computations)'!C208))</f>
        <v>0</v>
      </c>
      <c r="D2243" s="76">
        <f>IF('(Other Computations)'!D195=0,0,Inputs!F260*Inputs!F153*Inputs!E49*Inputs!D13*'GM Alloc Factors'!D11/('(Other Computations)'!D195+'(Other Computations)'!D208))</f>
        <v>0</v>
      </c>
      <c r="E2243" s="76">
        <f>IF('(Other Computations)'!E195=0,0,Inputs!G260*Inputs!G153*Inputs!E49*Inputs!D13*'GM Alloc Factors'!E11/('(Other Computations)'!E195+'(Other Computations)'!E208))</f>
        <v>0</v>
      </c>
      <c r="F2243" s="43">
        <f t="shared" si="420"/>
        <v>0</v>
      </c>
      <c r="G2243" s="76">
        <f>IF('(Other Computations)'!G195=0,0,Inputs!I260*Inputs!I153*Inputs!E49*Inputs!D13*'GM Alloc Factors'!G11/('(Other Computations)'!G195+'(Other Computations)'!G208))</f>
        <v>0</v>
      </c>
      <c r="H2243" s="76">
        <f>IF('(Other Computations)'!H195=0,0,Inputs!J260*Inputs!J153*Inputs!E49*Inputs!D13*'GM Alloc Factors'!H11/('(Other Computations)'!H195+'(Other Computations)'!H208))</f>
        <v>0</v>
      </c>
      <c r="I2243" s="76">
        <f>IF('(Other Computations)'!I195=0,0,Inputs!K260*Inputs!K153*Inputs!E49*Inputs!D13*'GM Alloc Factors'!I11/('(Other Computations)'!I195+'(Other Computations)'!I208))</f>
        <v>0</v>
      </c>
      <c r="J2243" s="76">
        <f>IF('(Other Computations)'!J195=0,0,Inputs!L260*Inputs!L153*Inputs!E49*Inputs!D13*'GM Alloc Factors'!J11/('(Other Computations)'!J195+'(Other Computations)'!J208))</f>
        <v>0</v>
      </c>
      <c r="K2243" s="43">
        <f t="shared" si="421"/>
        <v>0</v>
      </c>
    </row>
    <row r="2244" spans="1:11" ht="12.75" customHeight="1">
      <c r="A2244" s="61" t="str">
        <f>"         "&amp;Labels!C68</f>
        <v xml:space="preserve">         Total</v>
      </c>
      <c r="B2244" s="84">
        <f>SUM(B2234:B2243)</f>
        <v>0</v>
      </c>
      <c r="C2244" s="84">
        <f>SUM(C2234:C2243)</f>
        <v>0</v>
      </c>
      <c r="D2244" s="84">
        <f>SUM(D2234:D2243)</f>
        <v>0</v>
      </c>
      <c r="E2244" s="84">
        <f>SUM(E2234:E2243)</f>
        <v>0</v>
      </c>
      <c r="F2244" s="43">
        <f t="shared" si="420"/>
        <v>0</v>
      </c>
      <c r="G2244" s="84">
        <f>SUM(G2234:G2243)</f>
        <v>0</v>
      </c>
      <c r="H2244" s="84">
        <f>SUM(H2234:H2243)</f>
        <v>0</v>
      </c>
      <c r="I2244" s="84">
        <f>SUM(I2234:I2243)</f>
        <v>0</v>
      </c>
      <c r="J2244" s="84">
        <f>SUM(J2234:J2243)</f>
        <v>0</v>
      </c>
      <c r="K2244" s="43">
        <f t="shared" si="421"/>
        <v>0</v>
      </c>
    </row>
    <row r="2245" spans="1:11" ht="12.75" customHeight="1">
      <c r="A2245" s="61" t="str">
        <f>"      "&amp;Labels!B87</f>
        <v xml:space="preserve">      Q 3</v>
      </c>
      <c r="B2245" s="84"/>
      <c r="C2245" s="84"/>
      <c r="D2245" s="84"/>
      <c r="E2245" s="84"/>
      <c r="F2245" s="43"/>
      <c r="G2245" s="84"/>
      <c r="H2245" s="84"/>
      <c r="I2245" s="84"/>
      <c r="J2245" s="84"/>
      <c r="K2245" s="43"/>
    </row>
    <row r="2246" spans="1:11" ht="12.75" customHeight="1">
      <c r="A2246" s="61" t="str">
        <f>"         "&amp;Labels!B69</f>
        <v xml:space="preserve">         Customer 1</v>
      </c>
      <c r="B2246" s="76">
        <f>IF('(Other Computations)'!B186=0,0,Inputs!D251*Inputs!D144*Inputs!F40*Inputs!D13*'GM Alloc Factors'!B12/('(Other Computations)'!B186+'(Other Computations)'!B199))</f>
        <v>0</v>
      </c>
      <c r="C2246" s="76">
        <f>IF('(Other Computations)'!C186=0,0,Inputs!E251*Inputs!E144*Inputs!F40*Inputs!D13*'GM Alloc Factors'!C12/('(Other Computations)'!C186+'(Other Computations)'!C199))</f>
        <v>0</v>
      </c>
      <c r="D2246" s="76">
        <f>IF('(Other Computations)'!D186=0,0,Inputs!F251*Inputs!F144*Inputs!F40*Inputs!D13*'GM Alloc Factors'!D12/('(Other Computations)'!D186+'(Other Computations)'!D199))</f>
        <v>0</v>
      </c>
      <c r="E2246" s="76">
        <f>IF('(Other Computations)'!E186=0,0,Inputs!G251*Inputs!G144*Inputs!F40*Inputs!D13*'GM Alloc Factors'!E12/('(Other Computations)'!E186+'(Other Computations)'!E199))</f>
        <v>0</v>
      </c>
      <c r="F2246" s="43">
        <f t="shared" ref="F2246:F2256" si="422">SUM(B2246:E2246)</f>
        <v>0</v>
      </c>
      <c r="G2246" s="76">
        <f>IF('(Other Computations)'!G186=0,0,Inputs!I251*Inputs!I144*Inputs!F40*Inputs!D13*'GM Alloc Factors'!G12/('(Other Computations)'!G186+'(Other Computations)'!G199))</f>
        <v>0</v>
      </c>
      <c r="H2246" s="76">
        <f>IF('(Other Computations)'!H186=0,0,Inputs!J251*Inputs!J144*Inputs!F40*Inputs!D13*'GM Alloc Factors'!H12/('(Other Computations)'!H186+'(Other Computations)'!H199))</f>
        <v>0</v>
      </c>
      <c r="I2246" s="76">
        <f>IF('(Other Computations)'!I186=0,0,Inputs!K251*Inputs!K144*Inputs!F40*Inputs!D13*'GM Alloc Factors'!I12/('(Other Computations)'!I186+'(Other Computations)'!I199))</f>
        <v>0</v>
      </c>
      <c r="J2246" s="76">
        <f>IF('(Other Computations)'!J186=0,0,Inputs!L251*Inputs!L144*Inputs!F40*Inputs!D13*'GM Alloc Factors'!J12/('(Other Computations)'!J186+'(Other Computations)'!J199))</f>
        <v>0</v>
      </c>
      <c r="K2246" s="43">
        <f t="shared" ref="K2246:K2256" si="423">SUM(G2246:J2246)</f>
        <v>0</v>
      </c>
    </row>
    <row r="2247" spans="1:11" ht="12.75" customHeight="1">
      <c r="A2247" s="61" t="str">
        <f>"         "&amp;Labels!B70</f>
        <v xml:space="preserve">         Customer 2</v>
      </c>
      <c r="B2247" s="76">
        <f>IF('(Other Computations)'!B187=0,0,Inputs!D252*Inputs!D145*Inputs!F41*Inputs!D13*'GM Alloc Factors'!B12/('(Other Computations)'!B187+'(Other Computations)'!B200))</f>
        <v>0</v>
      </c>
      <c r="C2247" s="76">
        <f>IF('(Other Computations)'!C187=0,0,Inputs!E252*Inputs!E145*Inputs!F41*Inputs!D13*'GM Alloc Factors'!C12/('(Other Computations)'!C187+'(Other Computations)'!C200))</f>
        <v>0</v>
      </c>
      <c r="D2247" s="76">
        <f>IF('(Other Computations)'!D187=0,0,Inputs!F252*Inputs!F145*Inputs!F41*Inputs!D13*'GM Alloc Factors'!D12/('(Other Computations)'!D187+'(Other Computations)'!D200))</f>
        <v>0</v>
      </c>
      <c r="E2247" s="76">
        <f>IF('(Other Computations)'!E187=0,0,Inputs!G252*Inputs!G145*Inputs!F41*Inputs!D13*'GM Alloc Factors'!E12/('(Other Computations)'!E187+'(Other Computations)'!E200))</f>
        <v>0</v>
      </c>
      <c r="F2247" s="43">
        <f t="shared" si="422"/>
        <v>0</v>
      </c>
      <c r="G2247" s="76">
        <f>IF('(Other Computations)'!G187=0,0,Inputs!I252*Inputs!I145*Inputs!F41*Inputs!D13*'GM Alloc Factors'!G12/('(Other Computations)'!G187+'(Other Computations)'!G200))</f>
        <v>0</v>
      </c>
      <c r="H2247" s="76">
        <f>IF('(Other Computations)'!H187=0,0,Inputs!J252*Inputs!J145*Inputs!F41*Inputs!D13*'GM Alloc Factors'!H12/('(Other Computations)'!H187+'(Other Computations)'!H200))</f>
        <v>0</v>
      </c>
      <c r="I2247" s="76">
        <f>IF('(Other Computations)'!I187=0,0,Inputs!K252*Inputs!K145*Inputs!F41*Inputs!D13*'GM Alloc Factors'!I12/('(Other Computations)'!I187+'(Other Computations)'!I200))</f>
        <v>0</v>
      </c>
      <c r="J2247" s="76">
        <f>IF('(Other Computations)'!J187=0,0,Inputs!L252*Inputs!L145*Inputs!F41*Inputs!D13*'GM Alloc Factors'!J12/('(Other Computations)'!J187+'(Other Computations)'!J200))</f>
        <v>0</v>
      </c>
      <c r="K2247" s="43">
        <f t="shared" si="423"/>
        <v>0</v>
      </c>
    </row>
    <row r="2248" spans="1:11" ht="12.75" customHeight="1">
      <c r="A2248" s="61" t="str">
        <f>"         "&amp;Labels!B71</f>
        <v xml:space="preserve">         Customer 3</v>
      </c>
      <c r="B2248" s="76">
        <f>IF('(Other Computations)'!B188=0,0,Inputs!D253*Inputs!D146*Inputs!F42*Inputs!D13*'GM Alloc Factors'!B12/('(Other Computations)'!B188+'(Other Computations)'!B201))</f>
        <v>0</v>
      </c>
      <c r="C2248" s="76">
        <f>IF('(Other Computations)'!C188=0,0,Inputs!E253*Inputs!E146*Inputs!F42*Inputs!D13*'GM Alloc Factors'!C12/('(Other Computations)'!C188+'(Other Computations)'!C201))</f>
        <v>0</v>
      </c>
      <c r="D2248" s="76">
        <f>IF('(Other Computations)'!D188=0,0,Inputs!F253*Inputs!F146*Inputs!F42*Inputs!D13*'GM Alloc Factors'!D12/('(Other Computations)'!D188+'(Other Computations)'!D201))</f>
        <v>0</v>
      </c>
      <c r="E2248" s="76">
        <f>IF('(Other Computations)'!E188=0,0,Inputs!G253*Inputs!G146*Inputs!F42*Inputs!D13*'GM Alloc Factors'!E12/('(Other Computations)'!E188+'(Other Computations)'!E201))</f>
        <v>0</v>
      </c>
      <c r="F2248" s="43">
        <f t="shared" si="422"/>
        <v>0</v>
      </c>
      <c r="G2248" s="76">
        <f>IF('(Other Computations)'!G188=0,0,Inputs!I253*Inputs!I146*Inputs!F42*Inputs!D13*'GM Alloc Factors'!G12/('(Other Computations)'!G188+'(Other Computations)'!G201))</f>
        <v>0</v>
      </c>
      <c r="H2248" s="76">
        <f>IF('(Other Computations)'!H188=0,0,Inputs!J253*Inputs!J146*Inputs!F42*Inputs!D13*'GM Alloc Factors'!H12/('(Other Computations)'!H188+'(Other Computations)'!H201))</f>
        <v>0</v>
      </c>
      <c r="I2248" s="76">
        <f>IF('(Other Computations)'!I188=0,0,Inputs!K253*Inputs!K146*Inputs!F42*Inputs!D13*'GM Alloc Factors'!I12/('(Other Computations)'!I188+'(Other Computations)'!I201))</f>
        <v>0</v>
      </c>
      <c r="J2248" s="76">
        <f>IF('(Other Computations)'!J188=0,0,Inputs!L253*Inputs!L146*Inputs!F42*Inputs!D13*'GM Alloc Factors'!J12/('(Other Computations)'!J188+'(Other Computations)'!J201))</f>
        <v>0</v>
      </c>
      <c r="K2248" s="43">
        <f t="shared" si="423"/>
        <v>0</v>
      </c>
    </row>
    <row r="2249" spans="1:11" ht="12.75" customHeight="1">
      <c r="A2249" s="61" t="str">
        <f>"         "&amp;Labels!B72</f>
        <v xml:space="preserve">         Customer 4</v>
      </c>
      <c r="B2249" s="76">
        <f>IF('(Other Computations)'!B189=0,0,Inputs!D254*Inputs!D147*Inputs!F43*Inputs!D13*'GM Alloc Factors'!B12/('(Other Computations)'!B189+'(Other Computations)'!B202))</f>
        <v>0</v>
      </c>
      <c r="C2249" s="76">
        <f>IF('(Other Computations)'!C189=0,0,Inputs!E254*Inputs!E147*Inputs!F43*Inputs!D13*'GM Alloc Factors'!C12/('(Other Computations)'!C189+'(Other Computations)'!C202))</f>
        <v>0</v>
      </c>
      <c r="D2249" s="76">
        <f>IF('(Other Computations)'!D189=0,0,Inputs!F254*Inputs!F147*Inputs!F43*Inputs!D13*'GM Alloc Factors'!D12/('(Other Computations)'!D189+'(Other Computations)'!D202))</f>
        <v>0</v>
      </c>
      <c r="E2249" s="76">
        <f>IF('(Other Computations)'!E189=0,0,Inputs!G254*Inputs!G147*Inputs!F43*Inputs!D13*'GM Alloc Factors'!E12/('(Other Computations)'!E189+'(Other Computations)'!E202))</f>
        <v>0</v>
      </c>
      <c r="F2249" s="43">
        <f t="shared" si="422"/>
        <v>0</v>
      </c>
      <c r="G2249" s="76">
        <f>IF('(Other Computations)'!G189=0,0,Inputs!I254*Inputs!I147*Inputs!F43*Inputs!D13*'GM Alloc Factors'!G12/('(Other Computations)'!G189+'(Other Computations)'!G202))</f>
        <v>0</v>
      </c>
      <c r="H2249" s="76">
        <f>IF('(Other Computations)'!H189=0,0,Inputs!J254*Inputs!J147*Inputs!F43*Inputs!D13*'GM Alloc Factors'!H12/('(Other Computations)'!H189+'(Other Computations)'!H202))</f>
        <v>0</v>
      </c>
      <c r="I2249" s="76">
        <f>IF('(Other Computations)'!I189=0,0,Inputs!K254*Inputs!K147*Inputs!F43*Inputs!D13*'GM Alloc Factors'!I12/('(Other Computations)'!I189+'(Other Computations)'!I202))</f>
        <v>0</v>
      </c>
      <c r="J2249" s="76">
        <f>IF('(Other Computations)'!J189=0,0,Inputs!L254*Inputs!L147*Inputs!F43*Inputs!D13*'GM Alloc Factors'!J12/('(Other Computations)'!J189+'(Other Computations)'!J202))</f>
        <v>0</v>
      </c>
      <c r="K2249" s="43">
        <f t="shared" si="423"/>
        <v>0</v>
      </c>
    </row>
    <row r="2250" spans="1:11" ht="12.75" customHeight="1">
      <c r="A2250" s="61" t="str">
        <f>"         "&amp;Labels!B73</f>
        <v xml:space="preserve">         Customer 5</v>
      </c>
      <c r="B2250" s="76">
        <f>IF('(Other Computations)'!B190=0,0,Inputs!D255*Inputs!D148*Inputs!F44*Inputs!D13*'GM Alloc Factors'!B12/('(Other Computations)'!B190+'(Other Computations)'!B203))</f>
        <v>0</v>
      </c>
      <c r="C2250" s="76">
        <f>IF('(Other Computations)'!C190=0,0,Inputs!E255*Inputs!E148*Inputs!F44*Inputs!D13*'GM Alloc Factors'!C12/('(Other Computations)'!C190+'(Other Computations)'!C203))</f>
        <v>0</v>
      </c>
      <c r="D2250" s="76">
        <f>IF('(Other Computations)'!D190=0,0,Inputs!F255*Inputs!F148*Inputs!F44*Inputs!D13*'GM Alloc Factors'!D12/('(Other Computations)'!D190+'(Other Computations)'!D203))</f>
        <v>0</v>
      </c>
      <c r="E2250" s="76">
        <f>IF('(Other Computations)'!E190=0,0,Inputs!G255*Inputs!G148*Inputs!F44*Inputs!D13*'GM Alloc Factors'!E12/('(Other Computations)'!E190+'(Other Computations)'!E203))</f>
        <v>0</v>
      </c>
      <c r="F2250" s="43">
        <f t="shared" si="422"/>
        <v>0</v>
      </c>
      <c r="G2250" s="76">
        <f>IF('(Other Computations)'!G190=0,0,Inputs!I255*Inputs!I148*Inputs!F44*Inputs!D13*'GM Alloc Factors'!G12/('(Other Computations)'!G190+'(Other Computations)'!G203))</f>
        <v>0</v>
      </c>
      <c r="H2250" s="76">
        <f>IF('(Other Computations)'!H190=0,0,Inputs!J255*Inputs!J148*Inputs!F44*Inputs!D13*'GM Alloc Factors'!H12/('(Other Computations)'!H190+'(Other Computations)'!H203))</f>
        <v>0</v>
      </c>
      <c r="I2250" s="76">
        <f>IF('(Other Computations)'!I190=0,0,Inputs!K255*Inputs!K148*Inputs!F44*Inputs!D13*'GM Alloc Factors'!I12/('(Other Computations)'!I190+'(Other Computations)'!I203))</f>
        <v>0</v>
      </c>
      <c r="J2250" s="76">
        <f>IF('(Other Computations)'!J190=0,0,Inputs!L255*Inputs!L148*Inputs!F44*Inputs!D13*'GM Alloc Factors'!J12/('(Other Computations)'!J190+'(Other Computations)'!J203))</f>
        <v>0</v>
      </c>
      <c r="K2250" s="43">
        <f t="shared" si="423"/>
        <v>0</v>
      </c>
    </row>
    <row r="2251" spans="1:11" ht="12.75" customHeight="1">
      <c r="A2251" s="61" t="str">
        <f>"         "&amp;Labels!B74</f>
        <v xml:space="preserve">         Customer 6</v>
      </c>
      <c r="B2251" s="76">
        <f>IF('(Other Computations)'!B191=0,0,Inputs!D256*Inputs!D149*Inputs!F45*Inputs!D13*'GM Alloc Factors'!B12/('(Other Computations)'!B191+'(Other Computations)'!B204))</f>
        <v>0</v>
      </c>
      <c r="C2251" s="76">
        <f>IF('(Other Computations)'!C191=0,0,Inputs!E256*Inputs!E149*Inputs!F45*Inputs!D13*'GM Alloc Factors'!C12/('(Other Computations)'!C191+'(Other Computations)'!C204))</f>
        <v>0</v>
      </c>
      <c r="D2251" s="76">
        <f>IF('(Other Computations)'!D191=0,0,Inputs!F256*Inputs!F149*Inputs!F45*Inputs!D13*'GM Alloc Factors'!D12/('(Other Computations)'!D191+'(Other Computations)'!D204))</f>
        <v>0</v>
      </c>
      <c r="E2251" s="76">
        <f>IF('(Other Computations)'!E191=0,0,Inputs!G256*Inputs!G149*Inputs!F45*Inputs!D13*'GM Alloc Factors'!E12/('(Other Computations)'!E191+'(Other Computations)'!E204))</f>
        <v>0</v>
      </c>
      <c r="F2251" s="43">
        <f t="shared" si="422"/>
        <v>0</v>
      </c>
      <c r="G2251" s="76">
        <f>IF('(Other Computations)'!G191=0,0,Inputs!I256*Inputs!I149*Inputs!F45*Inputs!D13*'GM Alloc Factors'!G12/('(Other Computations)'!G191+'(Other Computations)'!G204))</f>
        <v>0</v>
      </c>
      <c r="H2251" s="76">
        <f>IF('(Other Computations)'!H191=0,0,Inputs!J256*Inputs!J149*Inputs!F45*Inputs!D13*'GM Alloc Factors'!H12/('(Other Computations)'!H191+'(Other Computations)'!H204))</f>
        <v>0</v>
      </c>
      <c r="I2251" s="76">
        <f>IF('(Other Computations)'!I191=0,0,Inputs!K256*Inputs!K149*Inputs!F45*Inputs!D13*'GM Alloc Factors'!I12/('(Other Computations)'!I191+'(Other Computations)'!I204))</f>
        <v>0</v>
      </c>
      <c r="J2251" s="76">
        <f>IF('(Other Computations)'!J191=0,0,Inputs!L256*Inputs!L149*Inputs!F45*Inputs!D13*'GM Alloc Factors'!J12/('(Other Computations)'!J191+'(Other Computations)'!J204))</f>
        <v>0</v>
      </c>
      <c r="K2251" s="43">
        <f t="shared" si="423"/>
        <v>0</v>
      </c>
    </row>
    <row r="2252" spans="1:11" ht="12.75" customHeight="1">
      <c r="A2252" s="61" t="str">
        <f>"         "&amp;Labels!B75</f>
        <v xml:space="preserve">         Customer 7</v>
      </c>
      <c r="B2252" s="76">
        <f>IF('(Other Computations)'!B192=0,0,Inputs!D257*Inputs!D150*Inputs!F46*Inputs!D13*'GM Alloc Factors'!B12/('(Other Computations)'!B192+'(Other Computations)'!B205))</f>
        <v>0</v>
      </c>
      <c r="C2252" s="76">
        <f>IF('(Other Computations)'!C192=0,0,Inputs!E257*Inputs!E150*Inputs!F46*Inputs!D13*'GM Alloc Factors'!C12/('(Other Computations)'!C192+'(Other Computations)'!C205))</f>
        <v>0</v>
      </c>
      <c r="D2252" s="76">
        <f>IF('(Other Computations)'!D192=0,0,Inputs!F257*Inputs!F150*Inputs!F46*Inputs!D13*'GM Alloc Factors'!D12/('(Other Computations)'!D192+'(Other Computations)'!D205))</f>
        <v>0</v>
      </c>
      <c r="E2252" s="76">
        <f>IF('(Other Computations)'!E192=0,0,Inputs!G257*Inputs!G150*Inputs!F46*Inputs!D13*'GM Alloc Factors'!E12/('(Other Computations)'!E192+'(Other Computations)'!E205))</f>
        <v>0</v>
      </c>
      <c r="F2252" s="43">
        <f t="shared" si="422"/>
        <v>0</v>
      </c>
      <c r="G2252" s="76">
        <f>IF('(Other Computations)'!G192=0,0,Inputs!I257*Inputs!I150*Inputs!F46*Inputs!D13*'GM Alloc Factors'!G12/('(Other Computations)'!G192+'(Other Computations)'!G205))</f>
        <v>0</v>
      </c>
      <c r="H2252" s="76">
        <f>IF('(Other Computations)'!H192=0,0,Inputs!J257*Inputs!J150*Inputs!F46*Inputs!D13*'GM Alloc Factors'!H12/('(Other Computations)'!H192+'(Other Computations)'!H205))</f>
        <v>0</v>
      </c>
      <c r="I2252" s="76">
        <f>IF('(Other Computations)'!I192=0,0,Inputs!K257*Inputs!K150*Inputs!F46*Inputs!D13*'GM Alloc Factors'!I12/('(Other Computations)'!I192+'(Other Computations)'!I205))</f>
        <v>0</v>
      </c>
      <c r="J2252" s="76">
        <f>IF('(Other Computations)'!J192=0,0,Inputs!L257*Inputs!L150*Inputs!F46*Inputs!D13*'GM Alloc Factors'!J12/('(Other Computations)'!J192+'(Other Computations)'!J205))</f>
        <v>0</v>
      </c>
      <c r="K2252" s="43">
        <f t="shared" si="423"/>
        <v>0</v>
      </c>
    </row>
    <row r="2253" spans="1:11" ht="12.75" customHeight="1">
      <c r="A2253" s="61" t="str">
        <f>"         "&amp;Labels!B76</f>
        <v xml:space="preserve">         Customer 8</v>
      </c>
      <c r="B2253" s="76">
        <f>IF('(Other Computations)'!B193=0,0,Inputs!D258*Inputs!D151*Inputs!F47*Inputs!D13*'GM Alloc Factors'!B12/('(Other Computations)'!B193+'(Other Computations)'!B206))</f>
        <v>0</v>
      </c>
      <c r="C2253" s="76">
        <f>IF('(Other Computations)'!C193=0,0,Inputs!E258*Inputs!E151*Inputs!F47*Inputs!D13*'GM Alloc Factors'!C12/('(Other Computations)'!C193+'(Other Computations)'!C206))</f>
        <v>0</v>
      </c>
      <c r="D2253" s="76">
        <f>IF('(Other Computations)'!D193=0,0,Inputs!F258*Inputs!F151*Inputs!F47*Inputs!D13*'GM Alloc Factors'!D12/('(Other Computations)'!D193+'(Other Computations)'!D206))</f>
        <v>0</v>
      </c>
      <c r="E2253" s="76">
        <f>IF('(Other Computations)'!E193=0,0,Inputs!G258*Inputs!G151*Inputs!F47*Inputs!D13*'GM Alloc Factors'!E12/('(Other Computations)'!E193+'(Other Computations)'!E206))</f>
        <v>0</v>
      </c>
      <c r="F2253" s="43">
        <f t="shared" si="422"/>
        <v>0</v>
      </c>
      <c r="G2253" s="76">
        <f>IF('(Other Computations)'!G193=0,0,Inputs!I258*Inputs!I151*Inputs!F47*Inputs!D13*'GM Alloc Factors'!G12/('(Other Computations)'!G193+'(Other Computations)'!G206))</f>
        <v>0</v>
      </c>
      <c r="H2253" s="76">
        <f>IF('(Other Computations)'!H193=0,0,Inputs!J258*Inputs!J151*Inputs!F47*Inputs!D13*'GM Alloc Factors'!H12/('(Other Computations)'!H193+'(Other Computations)'!H206))</f>
        <v>0</v>
      </c>
      <c r="I2253" s="76">
        <f>IF('(Other Computations)'!I193=0,0,Inputs!K258*Inputs!K151*Inputs!F47*Inputs!D13*'GM Alloc Factors'!I12/('(Other Computations)'!I193+'(Other Computations)'!I206))</f>
        <v>0</v>
      </c>
      <c r="J2253" s="76">
        <f>IF('(Other Computations)'!J193=0,0,Inputs!L258*Inputs!L151*Inputs!F47*Inputs!D13*'GM Alloc Factors'!J12/('(Other Computations)'!J193+'(Other Computations)'!J206))</f>
        <v>0</v>
      </c>
      <c r="K2253" s="43">
        <f t="shared" si="423"/>
        <v>0</v>
      </c>
    </row>
    <row r="2254" spans="1:11" ht="12.75" customHeight="1">
      <c r="A2254" s="61" t="str">
        <f>"         "&amp;Labels!B77</f>
        <v xml:space="preserve">         Customer 9</v>
      </c>
      <c r="B2254" s="76">
        <f>IF('(Other Computations)'!B194=0,0,Inputs!D259*Inputs!D152*Inputs!F48*Inputs!D13*'GM Alloc Factors'!B12/('(Other Computations)'!B194+'(Other Computations)'!B207))</f>
        <v>0</v>
      </c>
      <c r="C2254" s="76">
        <f>IF('(Other Computations)'!C194=0,0,Inputs!E259*Inputs!E152*Inputs!F48*Inputs!D13*'GM Alloc Factors'!C12/('(Other Computations)'!C194+'(Other Computations)'!C207))</f>
        <v>0</v>
      </c>
      <c r="D2254" s="76">
        <f>IF('(Other Computations)'!D194=0,0,Inputs!F259*Inputs!F152*Inputs!F48*Inputs!D13*'GM Alloc Factors'!D12/('(Other Computations)'!D194+'(Other Computations)'!D207))</f>
        <v>0</v>
      </c>
      <c r="E2254" s="76">
        <f>IF('(Other Computations)'!E194=0,0,Inputs!G259*Inputs!G152*Inputs!F48*Inputs!D13*'GM Alloc Factors'!E12/('(Other Computations)'!E194+'(Other Computations)'!E207))</f>
        <v>0</v>
      </c>
      <c r="F2254" s="43">
        <f t="shared" si="422"/>
        <v>0</v>
      </c>
      <c r="G2254" s="76">
        <f>IF('(Other Computations)'!G194=0,0,Inputs!I259*Inputs!I152*Inputs!F48*Inputs!D13*'GM Alloc Factors'!G12/('(Other Computations)'!G194+'(Other Computations)'!G207))</f>
        <v>0</v>
      </c>
      <c r="H2254" s="76">
        <f>IF('(Other Computations)'!H194=0,0,Inputs!J259*Inputs!J152*Inputs!F48*Inputs!D13*'GM Alloc Factors'!H12/('(Other Computations)'!H194+'(Other Computations)'!H207))</f>
        <v>0</v>
      </c>
      <c r="I2254" s="76">
        <f>IF('(Other Computations)'!I194=0,0,Inputs!K259*Inputs!K152*Inputs!F48*Inputs!D13*'GM Alloc Factors'!I12/('(Other Computations)'!I194+'(Other Computations)'!I207))</f>
        <v>0</v>
      </c>
      <c r="J2254" s="76">
        <f>IF('(Other Computations)'!J194=0,0,Inputs!L259*Inputs!L152*Inputs!F48*Inputs!D13*'GM Alloc Factors'!J12/('(Other Computations)'!J194+'(Other Computations)'!J207))</f>
        <v>0</v>
      </c>
      <c r="K2254" s="43">
        <f t="shared" si="423"/>
        <v>0</v>
      </c>
    </row>
    <row r="2255" spans="1:11" ht="12.75" customHeight="1">
      <c r="A2255" s="61" t="str">
        <f>"         "&amp;Labels!B78</f>
        <v xml:space="preserve">         Customer 10</v>
      </c>
      <c r="B2255" s="76">
        <f>IF('(Other Computations)'!B195=0,0,Inputs!D260*Inputs!D153*Inputs!F49*Inputs!D13*'GM Alloc Factors'!B12/('(Other Computations)'!B195+'(Other Computations)'!B208))</f>
        <v>0</v>
      </c>
      <c r="C2255" s="76">
        <f>IF('(Other Computations)'!C195=0,0,Inputs!E260*Inputs!E153*Inputs!F49*Inputs!D13*'GM Alloc Factors'!C12/('(Other Computations)'!C195+'(Other Computations)'!C208))</f>
        <v>0</v>
      </c>
      <c r="D2255" s="76">
        <f>IF('(Other Computations)'!D195=0,0,Inputs!F260*Inputs!F153*Inputs!F49*Inputs!D13*'GM Alloc Factors'!D12/('(Other Computations)'!D195+'(Other Computations)'!D208))</f>
        <v>0</v>
      </c>
      <c r="E2255" s="76">
        <f>IF('(Other Computations)'!E195=0,0,Inputs!G260*Inputs!G153*Inputs!F49*Inputs!D13*'GM Alloc Factors'!E12/('(Other Computations)'!E195+'(Other Computations)'!E208))</f>
        <v>0</v>
      </c>
      <c r="F2255" s="43">
        <f t="shared" si="422"/>
        <v>0</v>
      </c>
      <c r="G2255" s="76">
        <f>IF('(Other Computations)'!G195=0,0,Inputs!I260*Inputs!I153*Inputs!F49*Inputs!D13*'GM Alloc Factors'!G12/('(Other Computations)'!G195+'(Other Computations)'!G208))</f>
        <v>0</v>
      </c>
      <c r="H2255" s="76">
        <f>IF('(Other Computations)'!H195=0,0,Inputs!J260*Inputs!J153*Inputs!F49*Inputs!D13*'GM Alloc Factors'!H12/('(Other Computations)'!H195+'(Other Computations)'!H208))</f>
        <v>0</v>
      </c>
      <c r="I2255" s="76">
        <f>IF('(Other Computations)'!I195=0,0,Inputs!K260*Inputs!K153*Inputs!F49*Inputs!D13*'GM Alloc Factors'!I12/('(Other Computations)'!I195+'(Other Computations)'!I208))</f>
        <v>0</v>
      </c>
      <c r="J2255" s="76">
        <f>IF('(Other Computations)'!J195=0,0,Inputs!L260*Inputs!L153*Inputs!F49*Inputs!D13*'GM Alloc Factors'!J12/('(Other Computations)'!J195+'(Other Computations)'!J208))</f>
        <v>0</v>
      </c>
      <c r="K2255" s="43">
        <f t="shared" si="423"/>
        <v>0</v>
      </c>
    </row>
    <row r="2256" spans="1:11" ht="12.75" customHeight="1">
      <c r="A2256" s="61" t="str">
        <f>"         "&amp;Labels!C68</f>
        <v xml:space="preserve">         Total</v>
      </c>
      <c r="B2256" s="84">
        <f>SUM(B2246:B2255)</f>
        <v>0</v>
      </c>
      <c r="C2256" s="84">
        <f>SUM(C2246:C2255)</f>
        <v>0</v>
      </c>
      <c r="D2256" s="84">
        <f>SUM(D2246:D2255)</f>
        <v>0</v>
      </c>
      <c r="E2256" s="84">
        <f>SUM(E2246:E2255)</f>
        <v>0</v>
      </c>
      <c r="F2256" s="43">
        <f t="shared" si="422"/>
        <v>0</v>
      </c>
      <c r="G2256" s="84">
        <f>SUM(G2246:G2255)</f>
        <v>0</v>
      </c>
      <c r="H2256" s="84">
        <f>SUM(H2246:H2255)</f>
        <v>0</v>
      </c>
      <c r="I2256" s="84">
        <f>SUM(I2246:I2255)</f>
        <v>0</v>
      </c>
      <c r="J2256" s="84">
        <f>SUM(J2246:J2255)</f>
        <v>0</v>
      </c>
      <c r="K2256" s="43">
        <f t="shared" si="423"/>
        <v>0</v>
      </c>
    </row>
    <row r="2257" spans="1:11" ht="12.75" customHeight="1">
      <c r="A2257" s="61" t="str">
        <f>"      "&amp;Labels!B88</f>
        <v xml:space="preserve">      Q 4</v>
      </c>
      <c r="B2257" s="84"/>
      <c r="C2257" s="84"/>
      <c r="D2257" s="84"/>
      <c r="E2257" s="84"/>
      <c r="F2257" s="43"/>
      <c r="G2257" s="84"/>
      <c r="H2257" s="84"/>
      <c r="I2257" s="84"/>
      <c r="J2257" s="84"/>
      <c r="K2257" s="43"/>
    </row>
    <row r="2258" spans="1:11" ht="12.75" customHeight="1">
      <c r="A2258" s="61" t="str">
        <f>"         "&amp;Labels!B69</f>
        <v xml:space="preserve">         Customer 1</v>
      </c>
      <c r="B2258" s="76">
        <f>IF('(Other Computations)'!B186=0,0,Inputs!D251*Inputs!D144*Inputs!G40*Inputs!D13*'GM Alloc Factors'!B13/('(Other Computations)'!B186+'(Other Computations)'!B199))</f>
        <v>0</v>
      </c>
      <c r="C2258" s="76">
        <f>IF('(Other Computations)'!C186=0,0,Inputs!E251*Inputs!E144*Inputs!G40*Inputs!D13*'GM Alloc Factors'!C13/('(Other Computations)'!C186+'(Other Computations)'!C199))</f>
        <v>0</v>
      </c>
      <c r="D2258" s="76">
        <f>IF('(Other Computations)'!D186=0,0,Inputs!F251*Inputs!F144*Inputs!G40*Inputs!D13*'GM Alloc Factors'!D13/('(Other Computations)'!D186+'(Other Computations)'!D199))</f>
        <v>0</v>
      </c>
      <c r="E2258" s="76">
        <f>IF('(Other Computations)'!E186=0,0,Inputs!G251*Inputs!G144*Inputs!G40*Inputs!D13*'GM Alloc Factors'!E13/('(Other Computations)'!E186+'(Other Computations)'!E199))</f>
        <v>0</v>
      </c>
      <c r="F2258" s="43">
        <f t="shared" ref="F2258:F2268" si="424">SUM(B2258:E2258)</f>
        <v>0</v>
      </c>
      <c r="G2258" s="76">
        <f>IF('(Other Computations)'!G186=0,0,Inputs!I251*Inputs!I144*Inputs!G40*Inputs!D13*'GM Alloc Factors'!G13/('(Other Computations)'!G186+'(Other Computations)'!G199))</f>
        <v>0</v>
      </c>
      <c r="H2258" s="76">
        <f>IF('(Other Computations)'!H186=0,0,Inputs!J251*Inputs!J144*Inputs!G40*Inputs!D13*'GM Alloc Factors'!H13/('(Other Computations)'!H186+'(Other Computations)'!H199))</f>
        <v>0</v>
      </c>
      <c r="I2258" s="76">
        <f>IF('(Other Computations)'!I186=0,0,Inputs!K251*Inputs!K144*Inputs!G40*Inputs!D13*'GM Alloc Factors'!I13/('(Other Computations)'!I186+'(Other Computations)'!I199))</f>
        <v>0</v>
      </c>
      <c r="J2258" s="76">
        <f>IF('(Other Computations)'!J186=0,0,Inputs!L251*Inputs!L144*Inputs!G40*Inputs!D13*'GM Alloc Factors'!J13/('(Other Computations)'!J186+'(Other Computations)'!J199))</f>
        <v>0</v>
      </c>
      <c r="K2258" s="43">
        <f t="shared" ref="K2258:K2268" si="425">SUM(G2258:J2258)</f>
        <v>0</v>
      </c>
    </row>
    <row r="2259" spans="1:11" ht="12.75" customHeight="1">
      <c r="A2259" s="61" t="str">
        <f>"         "&amp;Labels!B70</f>
        <v xml:space="preserve">         Customer 2</v>
      </c>
      <c r="B2259" s="76">
        <f>IF('(Other Computations)'!B187=0,0,Inputs!D252*Inputs!D145*Inputs!G41*Inputs!D13*'GM Alloc Factors'!B13/('(Other Computations)'!B187+'(Other Computations)'!B200))</f>
        <v>0</v>
      </c>
      <c r="C2259" s="76">
        <f>IF('(Other Computations)'!C187=0,0,Inputs!E252*Inputs!E145*Inputs!G41*Inputs!D13*'GM Alloc Factors'!C13/('(Other Computations)'!C187+'(Other Computations)'!C200))</f>
        <v>0</v>
      </c>
      <c r="D2259" s="76">
        <f>IF('(Other Computations)'!D187=0,0,Inputs!F252*Inputs!F145*Inputs!G41*Inputs!D13*'GM Alloc Factors'!D13/('(Other Computations)'!D187+'(Other Computations)'!D200))</f>
        <v>0</v>
      </c>
      <c r="E2259" s="76">
        <f>IF('(Other Computations)'!E187=0,0,Inputs!G252*Inputs!G145*Inputs!G41*Inputs!D13*'GM Alloc Factors'!E13/('(Other Computations)'!E187+'(Other Computations)'!E200))</f>
        <v>0</v>
      </c>
      <c r="F2259" s="43">
        <f t="shared" si="424"/>
        <v>0</v>
      </c>
      <c r="G2259" s="76">
        <f>IF('(Other Computations)'!G187=0,0,Inputs!I252*Inputs!I145*Inputs!G41*Inputs!D13*'GM Alloc Factors'!G13/('(Other Computations)'!G187+'(Other Computations)'!G200))</f>
        <v>0</v>
      </c>
      <c r="H2259" s="76">
        <f>IF('(Other Computations)'!H187=0,0,Inputs!J252*Inputs!J145*Inputs!G41*Inputs!D13*'GM Alloc Factors'!H13/('(Other Computations)'!H187+'(Other Computations)'!H200))</f>
        <v>0</v>
      </c>
      <c r="I2259" s="76">
        <f>IF('(Other Computations)'!I187=0,0,Inputs!K252*Inputs!K145*Inputs!G41*Inputs!D13*'GM Alloc Factors'!I13/('(Other Computations)'!I187+'(Other Computations)'!I200))</f>
        <v>0</v>
      </c>
      <c r="J2259" s="76">
        <f>IF('(Other Computations)'!J187=0,0,Inputs!L252*Inputs!L145*Inputs!G41*Inputs!D13*'GM Alloc Factors'!J13/('(Other Computations)'!J187+'(Other Computations)'!J200))</f>
        <v>0</v>
      </c>
      <c r="K2259" s="43">
        <f t="shared" si="425"/>
        <v>0</v>
      </c>
    </row>
    <row r="2260" spans="1:11" ht="12.75" customHeight="1">
      <c r="A2260" s="61" t="str">
        <f>"         "&amp;Labels!B71</f>
        <v xml:space="preserve">         Customer 3</v>
      </c>
      <c r="B2260" s="76">
        <f>IF('(Other Computations)'!B188=0,0,Inputs!D253*Inputs!D146*Inputs!G42*Inputs!D13*'GM Alloc Factors'!B13/('(Other Computations)'!B188+'(Other Computations)'!B201))</f>
        <v>0</v>
      </c>
      <c r="C2260" s="76">
        <f>IF('(Other Computations)'!C188=0,0,Inputs!E253*Inputs!E146*Inputs!G42*Inputs!D13*'GM Alloc Factors'!C13/('(Other Computations)'!C188+'(Other Computations)'!C201))</f>
        <v>0</v>
      </c>
      <c r="D2260" s="76">
        <f>IF('(Other Computations)'!D188=0,0,Inputs!F253*Inputs!F146*Inputs!G42*Inputs!D13*'GM Alloc Factors'!D13/('(Other Computations)'!D188+'(Other Computations)'!D201))</f>
        <v>0</v>
      </c>
      <c r="E2260" s="76">
        <f>IF('(Other Computations)'!E188=0,0,Inputs!G253*Inputs!G146*Inputs!G42*Inputs!D13*'GM Alloc Factors'!E13/('(Other Computations)'!E188+'(Other Computations)'!E201))</f>
        <v>0</v>
      </c>
      <c r="F2260" s="43">
        <f t="shared" si="424"/>
        <v>0</v>
      </c>
      <c r="G2260" s="76">
        <f>IF('(Other Computations)'!G188=0,0,Inputs!I253*Inputs!I146*Inputs!G42*Inputs!D13*'GM Alloc Factors'!G13/('(Other Computations)'!G188+'(Other Computations)'!G201))</f>
        <v>0</v>
      </c>
      <c r="H2260" s="76">
        <f>IF('(Other Computations)'!H188=0,0,Inputs!J253*Inputs!J146*Inputs!G42*Inputs!D13*'GM Alloc Factors'!H13/('(Other Computations)'!H188+'(Other Computations)'!H201))</f>
        <v>0</v>
      </c>
      <c r="I2260" s="76">
        <f>IF('(Other Computations)'!I188=0,0,Inputs!K253*Inputs!K146*Inputs!G42*Inputs!D13*'GM Alloc Factors'!I13/('(Other Computations)'!I188+'(Other Computations)'!I201))</f>
        <v>0</v>
      </c>
      <c r="J2260" s="76">
        <f>IF('(Other Computations)'!J188=0,0,Inputs!L253*Inputs!L146*Inputs!G42*Inputs!D13*'GM Alloc Factors'!J13/('(Other Computations)'!J188+'(Other Computations)'!J201))</f>
        <v>0</v>
      </c>
      <c r="K2260" s="43">
        <f t="shared" si="425"/>
        <v>0</v>
      </c>
    </row>
    <row r="2261" spans="1:11" ht="12.75" customHeight="1">
      <c r="A2261" s="61" t="str">
        <f>"         "&amp;Labels!B72</f>
        <v xml:space="preserve">         Customer 4</v>
      </c>
      <c r="B2261" s="76">
        <f>IF('(Other Computations)'!B189=0,0,Inputs!D254*Inputs!D147*Inputs!G43*Inputs!D13*'GM Alloc Factors'!B13/('(Other Computations)'!B189+'(Other Computations)'!B202))</f>
        <v>0</v>
      </c>
      <c r="C2261" s="76">
        <f>IF('(Other Computations)'!C189=0,0,Inputs!E254*Inputs!E147*Inputs!G43*Inputs!D13*'GM Alloc Factors'!C13/('(Other Computations)'!C189+'(Other Computations)'!C202))</f>
        <v>0</v>
      </c>
      <c r="D2261" s="76">
        <f>IF('(Other Computations)'!D189=0,0,Inputs!F254*Inputs!F147*Inputs!G43*Inputs!D13*'GM Alloc Factors'!D13/('(Other Computations)'!D189+'(Other Computations)'!D202))</f>
        <v>0</v>
      </c>
      <c r="E2261" s="76">
        <f>IF('(Other Computations)'!E189=0,0,Inputs!G254*Inputs!G147*Inputs!G43*Inputs!D13*'GM Alloc Factors'!E13/('(Other Computations)'!E189+'(Other Computations)'!E202))</f>
        <v>0</v>
      </c>
      <c r="F2261" s="43">
        <f t="shared" si="424"/>
        <v>0</v>
      </c>
      <c r="G2261" s="76">
        <f>IF('(Other Computations)'!G189=0,0,Inputs!I254*Inputs!I147*Inputs!G43*Inputs!D13*'GM Alloc Factors'!G13/('(Other Computations)'!G189+'(Other Computations)'!G202))</f>
        <v>0</v>
      </c>
      <c r="H2261" s="76">
        <f>IF('(Other Computations)'!H189=0,0,Inputs!J254*Inputs!J147*Inputs!G43*Inputs!D13*'GM Alloc Factors'!H13/('(Other Computations)'!H189+'(Other Computations)'!H202))</f>
        <v>0</v>
      </c>
      <c r="I2261" s="76">
        <f>IF('(Other Computations)'!I189=0,0,Inputs!K254*Inputs!K147*Inputs!G43*Inputs!D13*'GM Alloc Factors'!I13/('(Other Computations)'!I189+'(Other Computations)'!I202))</f>
        <v>0</v>
      </c>
      <c r="J2261" s="76">
        <f>IF('(Other Computations)'!J189=0,0,Inputs!L254*Inputs!L147*Inputs!G43*Inputs!D13*'GM Alloc Factors'!J13/('(Other Computations)'!J189+'(Other Computations)'!J202))</f>
        <v>0</v>
      </c>
      <c r="K2261" s="43">
        <f t="shared" si="425"/>
        <v>0</v>
      </c>
    </row>
    <row r="2262" spans="1:11" ht="12.75" customHeight="1">
      <c r="A2262" s="61" t="str">
        <f>"         "&amp;Labels!B73</f>
        <v xml:space="preserve">         Customer 5</v>
      </c>
      <c r="B2262" s="76">
        <f>IF('(Other Computations)'!B190=0,0,Inputs!D255*Inputs!D148*Inputs!G44*Inputs!D13*'GM Alloc Factors'!B13/('(Other Computations)'!B190+'(Other Computations)'!B203))</f>
        <v>0</v>
      </c>
      <c r="C2262" s="76">
        <f>IF('(Other Computations)'!C190=0,0,Inputs!E255*Inputs!E148*Inputs!G44*Inputs!D13*'GM Alloc Factors'!C13/('(Other Computations)'!C190+'(Other Computations)'!C203))</f>
        <v>0</v>
      </c>
      <c r="D2262" s="76">
        <f>IF('(Other Computations)'!D190=0,0,Inputs!F255*Inputs!F148*Inputs!G44*Inputs!D13*'GM Alloc Factors'!D13/('(Other Computations)'!D190+'(Other Computations)'!D203))</f>
        <v>0</v>
      </c>
      <c r="E2262" s="76">
        <f>IF('(Other Computations)'!E190=0,0,Inputs!G255*Inputs!G148*Inputs!G44*Inputs!D13*'GM Alloc Factors'!E13/('(Other Computations)'!E190+'(Other Computations)'!E203))</f>
        <v>0</v>
      </c>
      <c r="F2262" s="43">
        <f t="shared" si="424"/>
        <v>0</v>
      </c>
      <c r="G2262" s="76">
        <f>IF('(Other Computations)'!G190=0,0,Inputs!I255*Inputs!I148*Inputs!G44*Inputs!D13*'GM Alloc Factors'!G13/('(Other Computations)'!G190+'(Other Computations)'!G203))</f>
        <v>0</v>
      </c>
      <c r="H2262" s="76">
        <f>IF('(Other Computations)'!H190=0,0,Inputs!J255*Inputs!J148*Inputs!G44*Inputs!D13*'GM Alloc Factors'!H13/('(Other Computations)'!H190+'(Other Computations)'!H203))</f>
        <v>0</v>
      </c>
      <c r="I2262" s="76">
        <f>IF('(Other Computations)'!I190=0,0,Inputs!K255*Inputs!K148*Inputs!G44*Inputs!D13*'GM Alloc Factors'!I13/('(Other Computations)'!I190+'(Other Computations)'!I203))</f>
        <v>0</v>
      </c>
      <c r="J2262" s="76">
        <f>IF('(Other Computations)'!J190=0,0,Inputs!L255*Inputs!L148*Inputs!G44*Inputs!D13*'GM Alloc Factors'!J13/('(Other Computations)'!J190+'(Other Computations)'!J203))</f>
        <v>0</v>
      </c>
      <c r="K2262" s="43">
        <f t="shared" si="425"/>
        <v>0</v>
      </c>
    </row>
    <row r="2263" spans="1:11" ht="12.75" customHeight="1">
      <c r="A2263" s="61" t="str">
        <f>"         "&amp;Labels!B74</f>
        <v xml:space="preserve">         Customer 6</v>
      </c>
      <c r="B2263" s="76">
        <f>IF('(Other Computations)'!B191=0,0,Inputs!D256*Inputs!D149*Inputs!G45*Inputs!D13*'GM Alloc Factors'!B13/('(Other Computations)'!B191+'(Other Computations)'!B204))</f>
        <v>0</v>
      </c>
      <c r="C2263" s="76">
        <f>IF('(Other Computations)'!C191=0,0,Inputs!E256*Inputs!E149*Inputs!G45*Inputs!D13*'GM Alloc Factors'!C13/('(Other Computations)'!C191+'(Other Computations)'!C204))</f>
        <v>0</v>
      </c>
      <c r="D2263" s="76">
        <f>IF('(Other Computations)'!D191=0,0,Inputs!F256*Inputs!F149*Inputs!G45*Inputs!D13*'GM Alloc Factors'!D13/('(Other Computations)'!D191+'(Other Computations)'!D204))</f>
        <v>0</v>
      </c>
      <c r="E2263" s="76">
        <f>IF('(Other Computations)'!E191=0,0,Inputs!G256*Inputs!G149*Inputs!G45*Inputs!D13*'GM Alloc Factors'!E13/('(Other Computations)'!E191+'(Other Computations)'!E204))</f>
        <v>0</v>
      </c>
      <c r="F2263" s="43">
        <f t="shared" si="424"/>
        <v>0</v>
      </c>
      <c r="G2263" s="76">
        <f>IF('(Other Computations)'!G191=0,0,Inputs!I256*Inputs!I149*Inputs!G45*Inputs!D13*'GM Alloc Factors'!G13/('(Other Computations)'!G191+'(Other Computations)'!G204))</f>
        <v>0</v>
      </c>
      <c r="H2263" s="76">
        <f>IF('(Other Computations)'!H191=0,0,Inputs!J256*Inputs!J149*Inputs!G45*Inputs!D13*'GM Alloc Factors'!H13/('(Other Computations)'!H191+'(Other Computations)'!H204))</f>
        <v>0</v>
      </c>
      <c r="I2263" s="76">
        <f>IF('(Other Computations)'!I191=0,0,Inputs!K256*Inputs!K149*Inputs!G45*Inputs!D13*'GM Alloc Factors'!I13/('(Other Computations)'!I191+'(Other Computations)'!I204))</f>
        <v>0</v>
      </c>
      <c r="J2263" s="76">
        <f>IF('(Other Computations)'!J191=0,0,Inputs!L256*Inputs!L149*Inputs!G45*Inputs!D13*'GM Alloc Factors'!J13/('(Other Computations)'!J191+'(Other Computations)'!J204))</f>
        <v>0</v>
      </c>
      <c r="K2263" s="43">
        <f t="shared" si="425"/>
        <v>0</v>
      </c>
    </row>
    <row r="2264" spans="1:11" ht="12.75" customHeight="1">
      <c r="A2264" s="61" t="str">
        <f>"         "&amp;Labels!B75</f>
        <v xml:space="preserve">         Customer 7</v>
      </c>
      <c r="B2264" s="76">
        <f>IF('(Other Computations)'!B192=0,0,Inputs!D257*Inputs!D150*Inputs!G46*Inputs!D13*'GM Alloc Factors'!B13/('(Other Computations)'!B192+'(Other Computations)'!B205))</f>
        <v>0</v>
      </c>
      <c r="C2264" s="76">
        <f>IF('(Other Computations)'!C192=0,0,Inputs!E257*Inputs!E150*Inputs!G46*Inputs!D13*'GM Alloc Factors'!C13/('(Other Computations)'!C192+'(Other Computations)'!C205))</f>
        <v>0</v>
      </c>
      <c r="D2264" s="76">
        <f>IF('(Other Computations)'!D192=0,0,Inputs!F257*Inputs!F150*Inputs!G46*Inputs!D13*'GM Alloc Factors'!D13/('(Other Computations)'!D192+'(Other Computations)'!D205))</f>
        <v>0</v>
      </c>
      <c r="E2264" s="76">
        <f>IF('(Other Computations)'!E192=0,0,Inputs!G257*Inputs!G150*Inputs!G46*Inputs!D13*'GM Alloc Factors'!E13/('(Other Computations)'!E192+'(Other Computations)'!E205))</f>
        <v>0</v>
      </c>
      <c r="F2264" s="43">
        <f t="shared" si="424"/>
        <v>0</v>
      </c>
      <c r="G2264" s="76">
        <f>IF('(Other Computations)'!G192=0,0,Inputs!I257*Inputs!I150*Inputs!G46*Inputs!D13*'GM Alloc Factors'!G13/('(Other Computations)'!G192+'(Other Computations)'!G205))</f>
        <v>0</v>
      </c>
      <c r="H2264" s="76">
        <f>IF('(Other Computations)'!H192=0,0,Inputs!J257*Inputs!J150*Inputs!G46*Inputs!D13*'GM Alloc Factors'!H13/('(Other Computations)'!H192+'(Other Computations)'!H205))</f>
        <v>0</v>
      </c>
      <c r="I2264" s="76">
        <f>IF('(Other Computations)'!I192=0,0,Inputs!K257*Inputs!K150*Inputs!G46*Inputs!D13*'GM Alloc Factors'!I13/('(Other Computations)'!I192+'(Other Computations)'!I205))</f>
        <v>0</v>
      </c>
      <c r="J2264" s="76">
        <f>IF('(Other Computations)'!J192=0,0,Inputs!L257*Inputs!L150*Inputs!G46*Inputs!D13*'GM Alloc Factors'!J13/('(Other Computations)'!J192+'(Other Computations)'!J205))</f>
        <v>0</v>
      </c>
      <c r="K2264" s="43">
        <f t="shared" si="425"/>
        <v>0</v>
      </c>
    </row>
    <row r="2265" spans="1:11" ht="12.75" customHeight="1">
      <c r="A2265" s="61" t="str">
        <f>"         "&amp;Labels!B76</f>
        <v xml:space="preserve">         Customer 8</v>
      </c>
      <c r="B2265" s="76">
        <f>IF('(Other Computations)'!B193=0,0,Inputs!D258*Inputs!D151*Inputs!G47*Inputs!D13*'GM Alloc Factors'!B13/('(Other Computations)'!B193+'(Other Computations)'!B206))</f>
        <v>0</v>
      </c>
      <c r="C2265" s="76">
        <f>IF('(Other Computations)'!C193=0,0,Inputs!E258*Inputs!E151*Inputs!G47*Inputs!D13*'GM Alloc Factors'!C13/('(Other Computations)'!C193+'(Other Computations)'!C206))</f>
        <v>0</v>
      </c>
      <c r="D2265" s="76">
        <f>IF('(Other Computations)'!D193=0,0,Inputs!F258*Inputs!F151*Inputs!G47*Inputs!D13*'GM Alloc Factors'!D13/('(Other Computations)'!D193+'(Other Computations)'!D206))</f>
        <v>0</v>
      </c>
      <c r="E2265" s="76">
        <f>IF('(Other Computations)'!E193=0,0,Inputs!G258*Inputs!G151*Inputs!G47*Inputs!D13*'GM Alloc Factors'!E13/('(Other Computations)'!E193+'(Other Computations)'!E206))</f>
        <v>0</v>
      </c>
      <c r="F2265" s="43">
        <f t="shared" si="424"/>
        <v>0</v>
      </c>
      <c r="G2265" s="76">
        <f>IF('(Other Computations)'!G193=0,0,Inputs!I258*Inputs!I151*Inputs!G47*Inputs!D13*'GM Alloc Factors'!G13/('(Other Computations)'!G193+'(Other Computations)'!G206))</f>
        <v>0</v>
      </c>
      <c r="H2265" s="76">
        <f>IF('(Other Computations)'!H193=0,0,Inputs!J258*Inputs!J151*Inputs!G47*Inputs!D13*'GM Alloc Factors'!H13/('(Other Computations)'!H193+'(Other Computations)'!H206))</f>
        <v>0</v>
      </c>
      <c r="I2265" s="76">
        <f>IF('(Other Computations)'!I193=0,0,Inputs!K258*Inputs!K151*Inputs!G47*Inputs!D13*'GM Alloc Factors'!I13/('(Other Computations)'!I193+'(Other Computations)'!I206))</f>
        <v>0</v>
      </c>
      <c r="J2265" s="76">
        <f>IF('(Other Computations)'!J193=0,0,Inputs!L258*Inputs!L151*Inputs!G47*Inputs!D13*'GM Alloc Factors'!J13/('(Other Computations)'!J193+'(Other Computations)'!J206))</f>
        <v>0</v>
      </c>
      <c r="K2265" s="43">
        <f t="shared" si="425"/>
        <v>0</v>
      </c>
    </row>
    <row r="2266" spans="1:11" ht="12.75" customHeight="1">
      <c r="A2266" s="61" t="str">
        <f>"         "&amp;Labels!B77</f>
        <v xml:space="preserve">         Customer 9</v>
      </c>
      <c r="B2266" s="76">
        <f>IF('(Other Computations)'!B194=0,0,Inputs!D259*Inputs!D152*Inputs!G48*Inputs!D13*'GM Alloc Factors'!B13/('(Other Computations)'!B194+'(Other Computations)'!B207))</f>
        <v>0</v>
      </c>
      <c r="C2266" s="76">
        <f>IF('(Other Computations)'!C194=0,0,Inputs!E259*Inputs!E152*Inputs!G48*Inputs!D13*'GM Alloc Factors'!C13/('(Other Computations)'!C194+'(Other Computations)'!C207))</f>
        <v>0</v>
      </c>
      <c r="D2266" s="76">
        <f>IF('(Other Computations)'!D194=0,0,Inputs!F259*Inputs!F152*Inputs!G48*Inputs!D13*'GM Alloc Factors'!D13/('(Other Computations)'!D194+'(Other Computations)'!D207))</f>
        <v>0</v>
      </c>
      <c r="E2266" s="76">
        <f>IF('(Other Computations)'!E194=0,0,Inputs!G259*Inputs!G152*Inputs!G48*Inputs!D13*'GM Alloc Factors'!E13/('(Other Computations)'!E194+'(Other Computations)'!E207))</f>
        <v>0</v>
      </c>
      <c r="F2266" s="43">
        <f t="shared" si="424"/>
        <v>0</v>
      </c>
      <c r="G2266" s="76">
        <f>IF('(Other Computations)'!G194=0,0,Inputs!I259*Inputs!I152*Inputs!G48*Inputs!D13*'GM Alloc Factors'!G13/('(Other Computations)'!G194+'(Other Computations)'!G207))</f>
        <v>0</v>
      </c>
      <c r="H2266" s="76">
        <f>IF('(Other Computations)'!H194=0,0,Inputs!J259*Inputs!J152*Inputs!G48*Inputs!D13*'GM Alloc Factors'!H13/('(Other Computations)'!H194+'(Other Computations)'!H207))</f>
        <v>0</v>
      </c>
      <c r="I2266" s="76">
        <f>IF('(Other Computations)'!I194=0,0,Inputs!K259*Inputs!K152*Inputs!G48*Inputs!D13*'GM Alloc Factors'!I13/('(Other Computations)'!I194+'(Other Computations)'!I207))</f>
        <v>0</v>
      </c>
      <c r="J2266" s="76">
        <f>IF('(Other Computations)'!J194=0,0,Inputs!L259*Inputs!L152*Inputs!G48*Inputs!D13*'GM Alloc Factors'!J13/('(Other Computations)'!J194+'(Other Computations)'!J207))</f>
        <v>0</v>
      </c>
      <c r="K2266" s="43">
        <f t="shared" si="425"/>
        <v>0</v>
      </c>
    </row>
    <row r="2267" spans="1:11" ht="12.75" customHeight="1">
      <c r="A2267" s="61" t="str">
        <f>"         "&amp;Labels!B78</f>
        <v xml:space="preserve">         Customer 10</v>
      </c>
      <c r="B2267" s="76">
        <f>IF('(Other Computations)'!B195=0,0,Inputs!D260*Inputs!D153*Inputs!G49*Inputs!D13*'GM Alloc Factors'!B13/('(Other Computations)'!B195+'(Other Computations)'!B208))</f>
        <v>0</v>
      </c>
      <c r="C2267" s="76">
        <f>IF('(Other Computations)'!C195=0,0,Inputs!E260*Inputs!E153*Inputs!G49*Inputs!D13*'GM Alloc Factors'!C13/('(Other Computations)'!C195+'(Other Computations)'!C208))</f>
        <v>0</v>
      </c>
      <c r="D2267" s="76">
        <f>IF('(Other Computations)'!D195=0,0,Inputs!F260*Inputs!F153*Inputs!G49*Inputs!D13*'GM Alloc Factors'!D13/('(Other Computations)'!D195+'(Other Computations)'!D208))</f>
        <v>0</v>
      </c>
      <c r="E2267" s="76">
        <f>IF('(Other Computations)'!E195=0,0,Inputs!G260*Inputs!G153*Inputs!G49*Inputs!D13*'GM Alloc Factors'!E13/('(Other Computations)'!E195+'(Other Computations)'!E208))</f>
        <v>0</v>
      </c>
      <c r="F2267" s="43">
        <f t="shared" si="424"/>
        <v>0</v>
      </c>
      <c r="G2267" s="76">
        <f>IF('(Other Computations)'!G195=0,0,Inputs!I260*Inputs!I153*Inputs!G49*Inputs!D13*'GM Alloc Factors'!G13/('(Other Computations)'!G195+'(Other Computations)'!G208))</f>
        <v>0</v>
      </c>
      <c r="H2267" s="76">
        <f>IF('(Other Computations)'!H195=0,0,Inputs!J260*Inputs!J153*Inputs!G49*Inputs!D13*'GM Alloc Factors'!H13/('(Other Computations)'!H195+'(Other Computations)'!H208))</f>
        <v>0</v>
      </c>
      <c r="I2267" s="76">
        <f>IF('(Other Computations)'!I195=0,0,Inputs!K260*Inputs!K153*Inputs!G49*Inputs!D13*'GM Alloc Factors'!I13/('(Other Computations)'!I195+'(Other Computations)'!I208))</f>
        <v>0</v>
      </c>
      <c r="J2267" s="76">
        <f>IF('(Other Computations)'!J195=0,0,Inputs!L260*Inputs!L153*Inputs!G49*Inputs!D13*'GM Alloc Factors'!J13/('(Other Computations)'!J195+'(Other Computations)'!J208))</f>
        <v>0</v>
      </c>
      <c r="K2267" s="43">
        <f t="shared" si="425"/>
        <v>0</v>
      </c>
    </row>
    <row r="2268" spans="1:11" ht="12.75" customHeight="1">
      <c r="A2268" s="61" t="str">
        <f>"         "&amp;Labels!C68</f>
        <v xml:space="preserve">         Total</v>
      </c>
      <c r="B2268" s="84">
        <f>SUM(B2258:B2267)</f>
        <v>0</v>
      </c>
      <c r="C2268" s="84">
        <f>SUM(C2258:C2267)</f>
        <v>0</v>
      </c>
      <c r="D2268" s="84">
        <f>SUM(D2258:D2267)</f>
        <v>0</v>
      </c>
      <c r="E2268" s="84">
        <f>SUM(E2258:E2267)</f>
        <v>0</v>
      </c>
      <c r="F2268" s="43">
        <f t="shared" si="424"/>
        <v>0</v>
      </c>
      <c r="G2268" s="84">
        <f>SUM(G2258:G2267)</f>
        <v>0</v>
      </c>
      <c r="H2268" s="84">
        <f>SUM(H2258:H2267)</f>
        <v>0</v>
      </c>
      <c r="I2268" s="84">
        <f>SUM(I2258:I2267)</f>
        <v>0</v>
      </c>
      <c r="J2268" s="84">
        <f>SUM(J2258:J2267)</f>
        <v>0</v>
      </c>
      <c r="K2268" s="43">
        <f t="shared" si="425"/>
        <v>0</v>
      </c>
    </row>
    <row r="2269" spans="1:11" ht="12.75" customHeight="1">
      <c r="A2269" s="61" t="str">
        <f>"      "&amp;Labels!B89</f>
        <v xml:space="preserve">      Q 5</v>
      </c>
      <c r="B2269" s="84"/>
      <c r="C2269" s="84"/>
      <c r="D2269" s="84"/>
      <c r="E2269" s="84"/>
      <c r="F2269" s="43"/>
      <c r="G2269" s="84"/>
      <c r="H2269" s="84"/>
      <c r="I2269" s="84"/>
      <c r="J2269" s="84"/>
      <c r="K2269" s="43"/>
    </row>
    <row r="2270" spans="1:11" ht="12.75" customHeight="1">
      <c r="A2270" s="61" t="str">
        <f>"         "&amp;Labels!B69</f>
        <v xml:space="preserve">         Customer 1</v>
      </c>
      <c r="B2270" s="76">
        <f>IF('(Other Computations)'!B186=0,0,Inputs!D251*Inputs!D144*Inputs!H40*Inputs!D13*'GM Alloc Factors'!B14/('(Other Computations)'!B186+'(Other Computations)'!B199))</f>
        <v>0</v>
      </c>
      <c r="C2270" s="76">
        <f>IF('(Other Computations)'!C186=0,0,Inputs!E251*Inputs!E144*Inputs!H40*Inputs!D13*'GM Alloc Factors'!C14/('(Other Computations)'!C186+'(Other Computations)'!C199))</f>
        <v>0</v>
      </c>
      <c r="D2270" s="76">
        <f>IF('(Other Computations)'!D186=0,0,Inputs!F251*Inputs!F144*Inputs!H40*Inputs!D13*'GM Alloc Factors'!D14/('(Other Computations)'!D186+'(Other Computations)'!D199))</f>
        <v>0</v>
      </c>
      <c r="E2270" s="76">
        <f>IF('(Other Computations)'!E186=0,0,Inputs!G251*Inputs!G144*Inputs!H40*Inputs!D13*'GM Alloc Factors'!E14/('(Other Computations)'!E186+'(Other Computations)'!E199))</f>
        <v>0</v>
      </c>
      <c r="F2270" s="43">
        <f t="shared" ref="F2270:F2280" si="426">SUM(B2270:E2270)</f>
        <v>0</v>
      </c>
      <c r="G2270" s="76">
        <f>IF('(Other Computations)'!G186=0,0,Inputs!I251*Inputs!I144*Inputs!H40*Inputs!D13*'GM Alloc Factors'!G14/('(Other Computations)'!G186+'(Other Computations)'!G199))</f>
        <v>0</v>
      </c>
      <c r="H2270" s="76">
        <f>IF('(Other Computations)'!H186=0,0,Inputs!J251*Inputs!J144*Inputs!H40*Inputs!D13*'GM Alloc Factors'!H14/('(Other Computations)'!H186+'(Other Computations)'!H199))</f>
        <v>0</v>
      </c>
      <c r="I2270" s="76">
        <f>IF('(Other Computations)'!I186=0,0,Inputs!K251*Inputs!K144*Inputs!H40*Inputs!D13*'GM Alloc Factors'!I14/('(Other Computations)'!I186+'(Other Computations)'!I199))</f>
        <v>0</v>
      </c>
      <c r="J2270" s="76">
        <f>IF('(Other Computations)'!J186=0,0,Inputs!L251*Inputs!L144*Inputs!H40*Inputs!D13*'GM Alloc Factors'!J14/('(Other Computations)'!J186+'(Other Computations)'!J199))</f>
        <v>0</v>
      </c>
      <c r="K2270" s="43">
        <f t="shared" ref="K2270:K2280" si="427">SUM(G2270:J2270)</f>
        <v>0</v>
      </c>
    </row>
    <row r="2271" spans="1:11" ht="12.75" customHeight="1">
      <c r="A2271" s="61" t="str">
        <f>"         "&amp;Labels!B70</f>
        <v xml:space="preserve">         Customer 2</v>
      </c>
      <c r="B2271" s="76">
        <f>IF('(Other Computations)'!B187=0,0,Inputs!D252*Inputs!D145*Inputs!H41*Inputs!D13*'GM Alloc Factors'!B14/('(Other Computations)'!B187+'(Other Computations)'!B200))</f>
        <v>0</v>
      </c>
      <c r="C2271" s="76">
        <f>IF('(Other Computations)'!C187=0,0,Inputs!E252*Inputs!E145*Inputs!H41*Inputs!D13*'GM Alloc Factors'!C14/('(Other Computations)'!C187+'(Other Computations)'!C200))</f>
        <v>0</v>
      </c>
      <c r="D2271" s="76">
        <f>IF('(Other Computations)'!D187=0,0,Inputs!F252*Inputs!F145*Inputs!H41*Inputs!D13*'GM Alloc Factors'!D14/('(Other Computations)'!D187+'(Other Computations)'!D200))</f>
        <v>0</v>
      </c>
      <c r="E2271" s="76">
        <f>IF('(Other Computations)'!E187=0,0,Inputs!G252*Inputs!G145*Inputs!H41*Inputs!D13*'GM Alloc Factors'!E14/('(Other Computations)'!E187+'(Other Computations)'!E200))</f>
        <v>0</v>
      </c>
      <c r="F2271" s="43">
        <f t="shared" si="426"/>
        <v>0</v>
      </c>
      <c r="G2271" s="76">
        <f>IF('(Other Computations)'!G187=0,0,Inputs!I252*Inputs!I145*Inputs!H41*Inputs!D13*'GM Alloc Factors'!G14/('(Other Computations)'!G187+'(Other Computations)'!G200))</f>
        <v>0</v>
      </c>
      <c r="H2271" s="76">
        <f>IF('(Other Computations)'!H187=0,0,Inputs!J252*Inputs!J145*Inputs!H41*Inputs!D13*'GM Alloc Factors'!H14/('(Other Computations)'!H187+'(Other Computations)'!H200))</f>
        <v>0</v>
      </c>
      <c r="I2271" s="76">
        <f>IF('(Other Computations)'!I187=0,0,Inputs!K252*Inputs!K145*Inputs!H41*Inputs!D13*'GM Alloc Factors'!I14/('(Other Computations)'!I187+'(Other Computations)'!I200))</f>
        <v>0</v>
      </c>
      <c r="J2271" s="76">
        <f>IF('(Other Computations)'!J187=0,0,Inputs!L252*Inputs!L145*Inputs!H41*Inputs!D13*'GM Alloc Factors'!J14/('(Other Computations)'!J187+'(Other Computations)'!J200))</f>
        <v>0</v>
      </c>
      <c r="K2271" s="43">
        <f t="shared" si="427"/>
        <v>0</v>
      </c>
    </row>
    <row r="2272" spans="1:11" ht="12.75" customHeight="1">
      <c r="A2272" s="61" t="str">
        <f>"         "&amp;Labels!B71</f>
        <v xml:space="preserve">         Customer 3</v>
      </c>
      <c r="B2272" s="76">
        <f>IF('(Other Computations)'!B188=0,0,Inputs!D253*Inputs!D146*Inputs!H42*Inputs!D13*'GM Alloc Factors'!B14/('(Other Computations)'!B188+'(Other Computations)'!B201))</f>
        <v>0</v>
      </c>
      <c r="C2272" s="76">
        <f>IF('(Other Computations)'!C188=0,0,Inputs!E253*Inputs!E146*Inputs!H42*Inputs!D13*'GM Alloc Factors'!C14/('(Other Computations)'!C188+'(Other Computations)'!C201))</f>
        <v>0</v>
      </c>
      <c r="D2272" s="76">
        <f>IF('(Other Computations)'!D188=0,0,Inputs!F253*Inputs!F146*Inputs!H42*Inputs!D13*'GM Alloc Factors'!D14/('(Other Computations)'!D188+'(Other Computations)'!D201))</f>
        <v>0</v>
      </c>
      <c r="E2272" s="76">
        <f>IF('(Other Computations)'!E188=0,0,Inputs!G253*Inputs!G146*Inputs!H42*Inputs!D13*'GM Alloc Factors'!E14/('(Other Computations)'!E188+'(Other Computations)'!E201))</f>
        <v>0</v>
      </c>
      <c r="F2272" s="43">
        <f t="shared" si="426"/>
        <v>0</v>
      </c>
      <c r="G2272" s="76">
        <f>IF('(Other Computations)'!G188=0,0,Inputs!I253*Inputs!I146*Inputs!H42*Inputs!D13*'GM Alloc Factors'!G14/('(Other Computations)'!G188+'(Other Computations)'!G201))</f>
        <v>0</v>
      </c>
      <c r="H2272" s="76">
        <f>IF('(Other Computations)'!H188=0,0,Inputs!J253*Inputs!J146*Inputs!H42*Inputs!D13*'GM Alloc Factors'!H14/('(Other Computations)'!H188+'(Other Computations)'!H201))</f>
        <v>0</v>
      </c>
      <c r="I2272" s="76">
        <f>IF('(Other Computations)'!I188=0,0,Inputs!K253*Inputs!K146*Inputs!H42*Inputs!D13*'GM Alloc Factors'!I14/('(Other Computations)'!I188+'(Other Computations)'!I201))</f>
        <v>0</v>
      </c>
      <c r="J2272" s="76">
        <f>IF('(Other Computations)'!J188=0,0,Inputs!L253*Inputs!L146*Inputs!H42*Inputs!D13*'GM Alloc Factors'!J14/('(Other Computations)'!J188+'(Other Computations)'!J201))</f>
        <v>0</v>
      </c>
      <c r="K2272" s="43">
        <f t="shared" si="427"/>
        <v>0</v>
      </c>
    </row>
    <row r="2273" spans="1:11" ht="12.75" customHeight="1">
      <c r="A2273" s="61" t="str">
        <f>"         "&amp;Labels!B72</f>
        <v xml:space="preserve">         Customer 4</v>
      </c>
      <c r="B2273" s="76">
        <f>IF('(Other Computations)'!B189=0,0,Inputs!D254*Inputs!D147*Inputs!H43*Inputs!D13*'GM Alloc Factors'!B14/('(Other Computations)'!B189+'(Other Computations)'!B202))</f>
        <v>0</v>
      </c>
      <c r="C2273" s="76">
        <f>IF('(Other Computations)'!C189=0,0,Inputs!E254*Inputs!E147*Inputs!H43*Inputs!D13*'GM Alloc Factors'!C14/('(Other Computations)'!C189+'(Other Computations)'!C202))</f>
        <v>0</v>
      </c>
      <c r="D2273" s="76">
        <f>IF('(Other Computations)'!D189=0,0,Inputs!F254*Inputs!F147*Inputs!H43*Inputs!D13*'GM Alloc Factors'!D14/('(Other Computations)'!D189+'(Other Computations)'!D202))</f>
        <v>0</v>
      </c>
      <c r="E2273" s="76">
        <f>IF('(Other Computations)'!E189=0,0,Inputs!G254*Inputs!G147*Inputs!H43*Inputs!D13*'GM Alloc Factors'!E14/('(Other Computations)'!E189+'(Other Computations)'!E202))</f>
        <v>0</v>
      </c>
      <c r="F2273" s="43">
        <f t="shared" si="426"/>
        <v>0</v>
      </c>
      <c r="G2273" s="76">
        <f>IF('(Other Computations)'!G189=0,0,Inputs!I254*Inputs!I147*Inputs!H43*Inputs!D13*'GM Alloc Factors'!G14/('(Other Computations)'!G189+'(Other Computations)'!G202))</f>
        <v>0</v>
      </c>
      <c r="H2273" s="76">
        <f>IF('(Other Computations)'!H189=0,0,Inputs!J254*Inputs!J147*Inputs!H43*Inputs!D13*'GM Alloc Factors'!H14/('(Other Computations)'!H189+'(Other Computations)'!H202))</f>
        <v>0</v>
      </c>
      <c r="I2273" s="76">
        <f>IF('(Other Computations)'!I189=0,0,Inputs!K254*Inputs!K147*Inputs!H43*Inputs!D13*'GM Alloc Factors'!I14/('(Other Computations)'!I189+'(Other Computations)'!I202))</f>
        <v>0</v>
      </c>
      <c r="J2273" s="76">
        <f>IF('(Other Computations)'!J189=0,0,Inputs!L254*Inputs!L147*Inputs!H43*Inputs!D13*'GM Alloc Factors'!J14/('(Other Computations)'!J189+'(Other Computations)'!J202))</f>
        <v>0</v>
      </c>
      <c r="K2273" s="43">
        <f t="shared" si="427"/>
        <v>0</v>
      </c>
    </row>
    <row r="2274" spans="1:11" ht="12.75" customHeight="1">
      <c r="A2274" s="61" t="str">
        <f>"         "&amp;Labels!B73</f>
        <v xml:space="preserve">         Customer 5</v>
      </c>
      <c r="B2274" s="76">
        <f>IF('(Other Computations)'!B190=0,0,Inputs!D255*Inputs!D148*Inputs!H44*Inputs!D13*'GM Alloc Factors'!B14/('(Other Computations)'!B190+'(Other Computations)'!B203))</f>
        <v>0</v>
      </c>
      <c r="C2274" s="76">
        <f>IF('(Other Computations)'!C190=0,0,Inputs!E255*Inputs!E148*Inputs!H44*Inputs!D13*'GM Alloc Factors'!C14/('(Other Computations)'!C190+'(Other Computations)'!C203))</f>
        <v>0</v>
      </c>
      <c r="D2274" s="76">
        <f>IF('(Other Computations)'!D190=0,0,Inputs!F255*Inputs!F148*Inputs!H44*Inputs!D13*'GM Alloc Factors'!D14/('(Other Computations)'!D190+'(Other Computations)'!D203))</f>
        <v>0</v>
      </c>
      <c r="E2274" s="76">
        <f>IF('(Other Computations)'!E190=0,0,Inputs!G255*Inputs!G148*Inputs!H44*Inputs!D13*'GM Alloc Factors'!E14/('(Other Computations)'!E190+'(Other Computations)'!E203))</f>
        <v>0</v>
      </c>
      <c r="F2274" s="43">
        <f t="shared" si="426"/>
        <v>0</v>
      </c>
      <c r="G2274" s="76">
        <f>IF('(Other Computations)'!G190=0,0,Inputs!I255*Inputs!I148*Inputs!H44*Inputs!D13*'GM Alloc Factors'!G14/('(Other Computations)'!G190+'(Other Computations)'!G203))</f>
        <v>0</v>
      </c>
      <c r="H2274" s="76">
        <f>IF('(Other Computations)'!H190=0,0,Inputs!J255*Inputs!J148*Inputs!H44*Inputs!D13*'GM Alloc Factors'!H14/('(Other Computations)'!H190+'(Other Computations)'!H203))</f>
        <v>0</v>
      </c>
      <c r="I2274" s="76">
        <f>IF('(Other Computations)'!I190=0,0,Inputs!K255*Inputs!K148*Inputs!H44*Inputs!D13*'GM Alloc Factors'!I14/('(Other Computations)'!I190+'(Other Computations)'!I203))</f>
        <v>0</v>
      </c>
      <c r="J2274" s="76">
        <f>IF('(Other Computations)'!J190=0,0,Inputs!L255*Inputs!L148*Inputs!H44*Inputs!D13*'GM Alloc Factors'!J14/('(Other Computations)'!J190+'(Other Computations)'!J203))</f>
        <v>0</v>
      </c>
      <c r="K2274" s="43">
        <f t="shared" si="427"/>
        <v>0</v>
      </c>
    </row>
    <row r="2275" spans="1:11" ht="12.75" customHeight="1">
      <c r="A2275" s="61" t="str">
        <f>"         "&amp;Labels!B74</f>
        <v xml:space="preserve">         Customer 6</v>
      </c>
      <c r="B2275" s="76">
        <f>IF('(Other Computations)'!B191=0,0,Inputs!D256*Inputs!D149*Inputs!H45*Inputs!D13*'GM Alloc Factors'!B14/('(Other Computations)'!B191+'(Other Computations)'!B204))</f>
        <v>0</v>
      </c>
      <c r="C2275" s="76">
        <f>IF('(Other Computations)'!C191=0,0,Inputs!E256*Inputs!E149*Inputs!H45*Inputs!D13*'GM Alloc Factors'!C14/('(Other Computations)'!C191+'(Other Computations)'!C204))</f>
        <v>0</v>
      </c>
      <c r="D2275" s="76">
        <f>IF('(Other Computations)'!D191=0,0,Inputs!F256*Inputs!F149*Inputs!H45*Inputs!D13*'GM Alloc Factors'!D14/('(Other Computations)'!D191+'(Other Computations)'!D204))</f>
        <v>0</v>
      </c>
      <c r="E2275" s="76">
        <f>IF('(Other Computations)'!E191=0,0,Inputs!G256*Inputs!G149*Inputs!H45*Inputs!D13*'GM Alloc Factors'!E14/('(Other Computations)'!E191+'(Other Computations)'!E204))</f>
        <v>0</v>
      </c>
      <c r="F2275" s="43">
        <f t="shared" si="426"/>
        <v>0</v>
      </c>
      <c r="G2275" s="76">
        <f>IF('(Other Computations)'!G191=0,0,Inputs!I256*Inputs!I149*Inputs!H45*Inputs!D13*'GM Alloc Factors'!G14/('(Other Computations)'!G191+'(Other Computations)'!G204))</f>
        <v>0</v>
      </c>
      <c r="H2275" s="76">
        <f>IF('(Other Computations)'!H191=0,0,Inputs!J256*Inputs!J149*Inputs!H45*Inputs!D13*'GM Alloc Factors'!H14/('(Other Computations)'!H191+'(Other Computations)'!H204))</f>
        <v>0</v>
      </c>
      <c r="I2275" s="76">
        <f>IF('(Other Computations)'!I191=0,0,Inputs!K256*Inputs!K149*Inputs!H45*Inputs!D13*'GM Alloc Factors'!I14/('(Other Computations)'!I191+'(Other Computations)'!I204))</f>
        <v>0</v>
      </c>
      <c r="J2275" s="76">
        <f>IF('(Other Computations)'!J191=0,0,Inputs!L256*Inputs!L149*Inputs!H45*Inputs!D13*'GM Alloc Factors'!J14/('(Other Computations)'!J191+'(Other Computations)'!J204))</f>
        <v>0</v>
      </c>
      <c r="K2275" s="43">
        <f t="shared" si="427"/>
        <v>0</v>
      </c>
    </row>
    <row r="2276" spans="1:11" ht="12.75" customHeight="1">
      <c r="A2276" s="61" t="str">
        <f>"         "&amp;Labels!B75</f>
        <v xml:space="preserve">         Customer 7</v>
      </c>
      <c r="B2276" s="76">
        <f>IF('(Other Computations)'!B192=0,0,Inputs!D257*Inputs!D150*Inputs!H46*Inputs!D13*'GM Alloc Factors'!B14/('(Other Computations)'!B192+'(Other Computations)'!B205))</f>
        <v>0</v>
      </c>
      <c r="C2276" s="76">
        <f>IF('(Other Computations)'!C192=0,0,Inputs!E257*Inputs!E150*Inputs!H46*Inputs!D13*'GM Alloc Factors'!C14/('(Other Computations)'!C192+'(Other Computations)'!C205))</f>
        <v>0</v>
      </c>
      <c r="D2276" s="76">
        <f>IF('(Other Computations)'!D192=0,0,Inputs!F257*Inputs!F150*Inputs!H46*Inputs!D13*'GM Alloc Factors'!D14/('(Other Computations)'!D192+'(Other Computations)'!D205))</f>
        <v>0</v>
      </c>
      <c r="E2276" s="76">
        <f>IF('(Other Computations)'!E192=0,0,Inputs!G257*Inputs!G150*Inputs!H46*Inputs!D13*'GM Alloc Factors'!E14/('(Other Computations)'!E192+'(Other Computations)'!E205))</f>
        <v>0</v>
      </c>
      <c r="F2276" s="43">
        <f t="shared" si="426"/>
        <v>0</v>
      </c>
      <c r="G2276" s="76">
        <f>IF('(Other Computations)'!G192=0,0,Inputs!I257*Inputs!I150*Inputs!H46*Inputs!D13*'GM Alloc Factors'!G14/('(Other Computations)'!G192+'(Other Computations)'!G205))</f>
        <v>0</v>
      </c>
      <c r="H2276" s="76">
        <f>IF('(Other Computations)'!H192=0,0,Inputs!J257*Inputs!J150*Inputs!H46*Inputs!D13*'GM Alloc Factors'!H14/('(Other Computations)'!H192+'(Other Computations)'!H205))</f>
        <v>0</v>
      </c>
      <c r="I2276" s="76">
        <f>IF('(Other Computations)'!I192=0,0,Inputs!K257*Inputs!K150*Inputs!H46*Inputs!D13*'GM Alloc Factors'!I14/('(Other Computations)'!I192+'(Other Computations)'!I205))</f>
        <v>0</v>
      </c>
      <c r="J2276" s="76">
        <f>IF('(Other Computations)'!J192=0,0,Inputs!L257*Inputs!L150*Inputs!H46*Inputs!D13*'GM Alloc Factors'!J14/('(Other Computations)'!J192+'(Other Computations)'!J205))</f>
        <v>0</v>
      </c>
      <c r="K2276" s="43">
        <f t="shared" si="427"/>
        <v>0</v>
      </c>
    </row>
    <row r="2277" spans="1:11" ht="12.75" customHeight="1">
      <c r="A2277" s="61" t="str">
        <f>"         "&amp;Labels!B76</f>
        <v xml:space="preserve">         Customer 8</v>
      </c>
      <c r="B2277" s="76">
        <f>IF('(Other Computations)'!B193=0,0,Inputs!D258*Inputs!D151*Inputs!H47*Inputs!D13*'GM Alloc Factors'!B14/('(Other Computations)'!B193+'(Other Computations)'!B206))</f>
        <v>0</v>
      </c>
      <c r="C2277" s="76">
        <f>IF('(Other Computations)'!C193=0,0,Inputs!E258*Inputs!E151*Inputs!H47*Inputs!D13*'GM Alloc Factors'!C14/('(Other Computations)'!C193+'(Other Computations)'!C206))</f>
        <v>0</v>
      </c>
      <c r="D2277" s="76">
        <f>IF('(Other Computations)'!D193=0,0,Inputs!F258*Inputs!F151*Inputs!H47*Inputs!D13*'GM Alloc Factors'!D14/('(Other Computations)'!D193+'(Other Computations)'!D206))</f>
        <v>0</v>
      </c>
      <c r="E2277" s="76">
        <f>IF('(Other Computations)'!E193=0,0,Inputs!G258*Inputs!G151*Inputs!H47*Inputs!D13*'GM Alloc Factors'!E14/('(Other Computations)'!E193+'(Other Computations)'!E206))</f>
        <v>0</v>
      </c>
      <c r="F2277" s="43">
        <f t="shared" si="426"/>
        <v>0</v>
      </c>
      <c r="G2277" s="76">
        <f>IF('(Other Computations)'!G193=0,0,Inputs!I258*Inputs!I151*Inputs!H47*Inputs!D13*'GM Alloc Factors'!G14/('(Other Computations)'!G193+'(Other Computations)'!G206))</f>
        <v>0</v>
      </c>
      <c r="H2277" s="76">
        <f>IF('(Other Computations)'!H193=0,0,Inputs!J258*Inputs!J151*Inputs!H47*Inputs!D13*'GM Alloc Factors'!H14/('(Other Computations)'!H193+'(Other Computations)'!H206))</f>
        <v>0</v>
      </c>
      <c r="I2277" s="76">
        <f>IF('(Other Computations)'!I193=0,0,Inputs!K258*Inputs!K151*Inputs!H47*Inputs!D13*'GM Alloc Factors'!I14/('(Other Computations)'!I193+'(Other Computations)'!I206))</f>
        <v>0</v>
      </c>
      <c r="J2277" s="76">
        <f>IF('(Other Computations)'!J193=0,0,Inputs!L258*Inputs!L151*Inputs!H47*Inputs!D13*'GM Alloc Factors'!J14/('(Other Computations)'!J193+'(Other Computations)'!J206))</f>
        <v>0</v>
      </c>
      <c r="K2277" s="43">
        <f t="shared" si="427"/>
        <v>0</v>
      </c>
    </row>
    <row r="2278" spans="1:11" ht="12.75" customHeight="1">
      <c r="A2278" s="61" t="str">
        <f>"         "&amp;Labels!B77</f>
        <v xml:space="preserve">         Customer 9</v>
      </c>
      <c r="B2278" s="76">
        <f>IF('(Other Computations)'!B194=0,0,Inputs!D259*Inputs!D152*Inputs!H48*Inputs!D13*'GM Alloc Factors'!B14/('(Other Computations)'!B194+'(Other Computations)'!B207))</f>
        <v>0</v>
      </c>
      <c r="C2278" s="76">
        <f>IF('(Other Computations)'!C194=0,0,Inputs!E259*Inputs!E152*Inputs!H48*Inputs!D13*'GM Alloc Factors'!C14/('(Other Computations)'!C194+'(Other Computations)'!C207))</f>
        <v>0</v>
      </c>
      <c r="D2278" s="76">
        <f>IF('(Other Computations)'!D194=0,0,Inputs!F259*Inputs!F152*Inputs!H48*Inputs!D13*'GM Alloc Factors'!D14/('(Other Computations)'!D194+'(Other Computations)'!D207))</f>
        <v>0</v>
      </c>
      <c r="E2278" s="76">
        <f>IF('(Other Computations)'!E194=0,0,Inputs!G259*Inputs!G152*Inputs!H48*Inputs!D13*'GM Alloc Factors'!E14/('(Other Computations)'!E194+'(Other Computations)'!E207))</f>
        <v>0</v>
      </c>
      <c r="F2278" s="43">
        <f t="shared" si="426"/>
        <v>0</v>
      </c>
      <c r="G2278" s="76">
        <f>IF('(Other Computations)'!G194=0,0,Inputs!I259*Inputs!I152*Inputs!H48*Inputs!D13*'GM Alloc Factors'!G14/('(Other Computations)'!G194+'(Other Computations)'!G207))</f>
        <v>0</v>
      </c>
      <c r="H2278" s="76">
        <f>IF('(Other Computations)'!H194=0,0,Inputs!J259*Inputs!J152*Inputs!H48*Inputs!D13*'GM Alloc Factors'!H14/('(Other Computations)'!H194+'(Other Computations)'!H207))</f>
        <v>0</v>
      </c>
      <c r="I2278" s="76">
        <f>IF('(Other Computations)'!I194=0,0,Inputs!K259*Inputs!K152*Inputs!H48*Inputs!D13*'GM Alloc Factors'!I14/('(Other Computations)'!I194+'(Other Computations)'!I207))</f>
        <v>0</v>
      </c>
      <c r="J2278" s="76">
        <f>IF('(Other Computations)'!J194=0,0,Inputs!L259*Inputs!L152*Inputs!H48*Inputs!D13*'GM Alloc Factors'!J14/('(Other Computations)'!J194+'(Other Computations)'!J207))</f>
        <v>0</v>
      </c>
      <c r="K2278" s="43">
        <f t="shared" si="427"/>
        <v>0</v>
      </c>
    </row>
    <row r="2279" spans="1:11" ht="12.75" customHeight="1">
      <c r="A2279" s="61" t="str">
        <f>"         "&amp;Labels!B78</f>
        <v xml:space="preserve">         Customer 10</v>
      </c>
      <c r="B2279" s="76">
        <f>IF('(Other Computations)'!B195=0,0,Inputs!D260*Inputs!D153*Inputs!H49*Inputs!D13*'GM Alloc Factors'!B14/('(Other Computations)'!B195+'(Other Computations)'!B208))</f>
        <v>0</v>
      </c>
      <c r="C2279" s="76">
        <f>IF('(Other Computations)'!C195=0,0,Inputs!E260*Inputs!E153*Inputs!H49*Inputs!D13*'GM Alloc Factors'!C14/('(Other Computations)'!C195+'(Other Computations)'!C208))</f>
        <v>0</v>
      </c>
      <c r="D2279" s="76">
        <f>IF('(Other Computations)'!D195=0,0,Inputs!F260*Inputs!F153*Inputs!H49*Inputs!D13*'GM Alloc Factors'!D14/('(Other Computations)'!D195+'(Other Computations)'!D208))</f>
        <v>0</v>
      </c>
      <c r="E2279" s="76">
        <f>IF('(Other Computations)'!E195=0,0,Inputs!G260*Inputs!G153*Inputs!H49*Inputs!D13*'GM Alloc Factors'!E14/('(Other Computations)'!E195+'(Other Computations)'!E208))</f>
        <v>0</v>
      </c>
      <c r="F2279" s="43">
        <f t="shared" si="426"/>
        <v>0</v>
      </c>
      <c r="G2279" s="76">
        <f>IF('(Other Computations)'!G195=0,0,Inputs!I260*Inputs!I153*Inputs!H49*Inputs!D13*'GM Alloc Factors'!G14/('(Other Computations)'!G195+'(Other Computations)'!G208))</f>
        <v>0</v>
      </c>
      <c r="H2279" s="76">
        <f>IF('(Other Computations)'!H195=0,0,Inputs!J260*Inputs!J153*Inputs!H49*Inputs!D13*'GM Alloc Factors'!H14/('(Other Computations)'!H195+'(Other Computations)'!H208))</f>
        <v>0</v>
      </c>
      <c r="I2279" s="76">
        <f>IF('(Other Computations)'!I195=0,0,Inputs!K260*Inputs!K153*Inputs!H49*Inputs!D13*'GM Alloc Factors'!I14/('(Other Computations)'!I195+'(Other Computations)'!I208))</f>
        <v>0</v>
      </c>
      <c r="J2279" s="76">
        <f>IF('(Other Computations)'!J195=0,0,Inputs!L260*Inputs!L153*Inputs!H49*Inputs!D13*'GM Alloc Factors'!J14/('(Other Computations)'!J195+'(Other Computations)'!J208))</f>
        <v>0</v>
      </c>
      <c r="K2279" s="43">
        <f t="shared" si="427"/>
        <v>0</v>
      </c>
    </row>
    <row r="2280" spans="1:11" ht="12.75" customHeight="1">
      <c r="A2280" s="61" t="str">
        <f>"         "&amp;Labels!C68</f>
        <v xml:space="preserve">         Total</v>
      </c>
      <c r="B2280" s="84">
        <f>SUM(B2270:B2279)</f>
        <v>0</v>
      </c>
      <c r="C2280" s="84">
        <f>SUM(C2270:C2279)</f>
        <v>0</v>
      </c>
      <c r="D2280" s="84">
        <f>SUM(D2270:D2279)</f>
        <v>0</v>
      </c>
      <c r="E2280" s="84">
        <f>SUM(E2270:E2279)</f>
        <v>0</v>
      </c>
      <c r="F2280" s="43">
        <f t="shared" si="426"/>
        <v>0</v>
      </c>
      <c r="G2280" s="84">
        <f>SUM(G2270:G2279)</f>
        <v>0</v>
      </c>
      <c r="H2280" s="84">
        <f>SUM(H2270:H2279)</f>
        <v>0</v>
      </c>
      <c r="I2280" s="84">
        <f>SUM(I2270:I2279)</f>
        <v>0</v>
      </c>
      <c r="J2280" s="84">
        <f>SUM(J2270:J2279)</f>
        <v>0</v>
      </c>
      <c r="K2280" s="43">
        <f t="shared" si="427"/>
        <v>0</v>
      </c>
    </row>
    <row r="2281" spans="1:11" ht="12.75" customHeight="1">
      <c r="A2281" s="61" t="str">
        <f>"      "&amp;Labels!B90</f>
        <v xml:space="preserve">      Q 6</v>
      </c>
      <c r="B2281" s="84"/>
      <c r="C2281" s="84"/>
      <c r="D2281" s="84"/>
      <c r="E2281" s="84"/>
      <c r="F2281" s="43"/>
      <c r="G2281" s="84"/>
      <c r="H2281" s="84"/>
      <c r="I2281" s="84"/>
      <c r="J2281" s="84"/>
      <c r="K2281" s="43"/>
    </row>
    <row r="2282" spans="1:11" ht="12.75" customHeight="1">
      <c r="A2282" s="61" t="str">
        <f>"         "&amp;Labels!B69</f>
        <v xml:space="preserve">         Customer 1</v>
      </c>
      <c r="B2282" s="76">
        <f>IF('(Other Computations)'!B186=0,0,Inputs!D251*Inputs!D144*Inputs!I40*Inputs!D13*'GM Alloc Factors'!B15/('(Other Computations)'!B186+'(Other Computations)'!B199))</f>
        <v>0</v>
      </c>
      <c r="C2282" s="76">
        <f>IF('(Other Computations)'!C186=0,0,Inputs!E251*Inputs!E144*Inputs!I40*Inputs!D13*'GM Alloc Factors'!C15/('(Other Computations)'!C186+'(Other Computations)'!C199))</f>
        <v>0</v>
      </c>
      <c r="D2282" s="76">
        <f>IF('(Other Computations)'!D186=0,0,Inputs!F251*Inputs!F144*Inputs!I40*Inputs!D13*'GM Alloc Factors'!D15/('(Other Computations)'!D186+'(Other Computations)'!D199))</f>
        <v>0</v>
      </c>
      <c r="E2282" s="76">
        <f>IF('(Other Computations)'!E186=0,0,Inputs!G251*Inputs!G144*Inputs!I40*Inputs!D13*'GM Alloc Factors'!E15/('(Other Computations)'!E186+'(Other Computations)'!E199))</f>
        <v>0</v>
      </c>
      <c r="F2282" s="43">
        <f t="shared" ref="F2282:F2292" si="428">SUM(B2282:E2282)</f>
        <v>0</v>
      </c>
      <c r="G2282" s="76">
        <f>IF('(Other Computations)'!G186=0,0,Inputs!I251*Inputs!I144*Inputs!I40*Inputs!D13*'GM Alloc Factors'!G15/('(Other Computations)'!G186+'(Other Computations)'!G199))</f>
        <v>0</v>
      </c>
      <c r="H2282" s="76">
        <f>IF('(Other Computations)'!H186=0,0,Inputs!J251*Inputs!J144*Inputs!I40*Inputs!D13*'GM Alloc Factors'!H15/('(Other Computations)'!H186+'(Other Computations)'!H199))</f>
        <v>0</v>
      </c>
      <c r="I2282" s="76">
        <f>IF('(Other Computations)'!I186=0,0,Inputs!K251*Inputs!K144*Inputs!I40*Inputs!D13*'GM Alloc Factors'!I15/('(Other Computations)'!I186+'(Other Computations)'!I199))</f>
        <v>0</v>
      </c>
      <c r="J2282" s="76">
        <f>IF('(Other Computations)'!J186=0,0,Inputs!L251*Inputs!L144*Inputs!I40*Inputs!D13*'GM Alloc Factors'!J15/('(Other Computations)'!J186+'(Other Computations)'!J199))</f>
        <v>0</v>
      </c>
      <c r="K2282" s="43">
        <f t="shared" ref="K2282:K2292" si="429">SUM(G2282:J2282)</f>
        <v>0</v>
      </c>
    </row>
    <row r="2283" spans="1:11" ht="12.75" customHeight="1">
      <c r="A2283" s="61" t="str">
        <f>"         "&amp;Labels!B70</f>
        <v xml:space="preserve">         Customer 2</v>
      </c>
      <c r="B2283" s="76">
        <f>IF('(Other Computations)'!B187=0,0,Inputs!D252*Inputs!D145*Inputs!I41*Inputs!D13*'GM Alloc Factors'!B15/('(Other Computations)'!B187+'(Other Computations)'!B200))</f>
        <v>0</v>
      </c>
      <c r="C2283" s="76">
        <f>IF('(Other Computations)'!C187=0,0,Inputs!E252*Inputs!E145*Inputs!I41*Inputs!D13*'GM Alloc Factors'!C15/('(Other Computations)'!C187+'(Other Computations)'!C200))</f>
        <v>0</v>
      </c>
      <c r="D2283" s="76">
        <f>IF('(Other Computations)'!D187=0,0,Inputs!F252*Inputs!F145*Inputs!I41*Inputs!D13*'GM Alloc Factors'!D15/('(Other Computations)'!D187+'(Other Computations)'!D200))</f>
        <v>0</v>
      </c>
      <c r="E2283" s="76">
        <f>IF('(Other Computations)'!E187=0,0,Inputs!G252*Inputs!G145*Inputs!I41*Inputs!D13*'GM Alloc Factors'!E15/('(Other Computations)'!E187+'(Other Computations)'!E200))</f>
        <v>0</v>
      </c>
      <c r="F2283" s="43">
        <f t="shared" si="428"/>
        <v>0</v>
      </c>
      <c r="G2283" s="76">
        <f>IF('(Other Computations)'!G187=0,0,Inputs!I252*Inputs!I145*Inputs!I41*Inputs!D13*'GM Alloc Factors'!G15/('(Other Computations)'!G187+'(Other Computations)'!G200))</f>
        <v>0</v>
      </c>
      <c r="H2283" s="76">
        <f>IF('(Other Computations)'!H187=0,0,Inputs!J252*Inputs!J145*Inputs!I41*Inputs!D13*'GM Alloc Factors'!H15/('(Other Computations)'!H187+'(Other Computations)'!H200))</f>
        <v>0</v>
      </c>
      <c r="I2283" s="76">
        <f>IF('(Other Computations)'!I187=0,0,Inputs!K252*Inputs!K145*Inputs!I41*Inputs!D13*'GM Alloc Factors'!I15/('(Other Computations)'!I187+'(Other Computations)'!I200))</f>
        <v>0</v>
      </c>
      <c r="J2283" s="76">
        <f>IF('(Other Computations)'!J187=0,0,Inputs!L252*Inputs!L145*Inputs!I41*Inputs!D13*'GM Alloc Factors'!J15/('(Other Computations)'!J187+'(Other Computations)'!J200))</f>
        <v>0</v>
      </c>
      <c r="K2283" s="43">
        <f t="shared" si="429"/>
        <v>0</v>
      </c>
    </row>
    <row r="2284" spans="1:11" ht="12.75" customHeight="1">
      <c r="A2284" s="61" t="str">
        <f>"         "&amp;Labels!B71</f>
        <v xml:space="preserve">         Customer 3</v>
      </c>
      <c r="B2284" s="76">
        <f>IF('(Other Computations)'!B188=0,0,Inputs!D253*Inputs!D146*Inputs!I42*Inputs!D13*'GM Alloc Factors'!B15/('(Other Computations)'!B188+'(Other Computations)'!B201))</f>
        <v>0</v>
      </c>
      <c r="C2284" s="76">
        <f>IF('(Other Computations)'!C188=0,0,Inputs!E253*Inputs!E146*Inputs!I42*Inputs!D13*'GM Alloc Factors'!C15/('(Other Computations)'!C188+'(Other Computations)'!C201))</f>
        <v>0</v>
      </c>
      <c r="D2284" s="76">
        <f>IF('(Other Computations)'!D188=0,0,Inputs!F253*Inputs!F146*Inputs!I42*Inputs!D13*'GM Alloc Factors'!D15/('(Other Computations)'!D188+'(Other Computations)'!D201))</f>
        <v>0</v>
      </c>
      <c r="E2284" s="76">
        <f>IF('(Other Computations)'!E188=0,0,Inputs!G253*Inputs!G146*Inputs!I42*Inputs!D13*'GM Alloc Factors'!E15/('(Other Computations)'!E188+'(Other Computations)'!E201))</f>
        <v>0</v>
      </c>
      <c r="F2284" s="43">
        <f t="shared" si="428"/>
        <v>0</v>
      </c>
      <c r="G2284" s="76">
        <f>IF('(Other Computations)'!G188=0,0,Inputs!I253*Inputs!I146*Inputs!I42*Inputs!D13*'GM Alloc Factors'!G15/('(Other Computations)'!G188+'(Other Computations)'!G201))</f>
        <v>0</v>
      </c>
      <c r="H2284" s="76">
        <f>IF('(Other Computations)'!H188=0,0,Inputs!J253*Inputs!J146*Inputs!I42*Inputs!D13*'GM Alloc Factors'!H15/('(Other Computations)'!H188+'(Other Computations)'!H201))</f>
        <v>0</v>
      </c>
      <c r="I2284" s="76">
        <f>IF('(Other Computations)'!I188=0,0,Inputs!K253*Inputs!K146*Inputs!I42*Inputs!D13*'GM Alloc Factors'!I15/('(Other Computations)'!I188+'(Other Computations)'!I201))</f>
        <v>0</v>
      </c>
      <c r="J2284" s="76">
        <f>IF('(Other Computations)'!J188=0,0,Inputs!L253*Inputs!L146*Inputs!I42*Inputs!D13*'GM Alloc Factors'!J15/('(Other Computations)'!J188+'(Other Computations)'!J201))</f>
        <v>0</v>
      </c>
      <c r="K2284" s="43">
        <f t="shared" si="429"/>
        <v>0</v>
      </c>
    </row>
    <row r="2285" spans="1:11" ht="12.75" customHeight="1">
      <c r="A2285" s="61" t="str">
        <f>"         "&amp;Labels!B72</f>
        <v xml:space="preserve">         Customer 4</v>
      </c>
      <c r="B2285" s="76">
        <f>IF('(Other Computations)'!B189=0,0,Inputs!D254*Inputs!D147*Inputs!I43*Inputs!D13*'GM Alloc Factors'!B15/('(Other Computations)'!B189+'(Other Computations)'!B202))</f>
        <v>0</v>
      </c>
      <c r="C2285" s="76">
        <f>IF('(Other Computations)'!C189=0,0,Inputs!E254*Inputs!E147*Inputs!I43*Inputs!D13*'GM Alloc Factors'!C15/('(Other Computations)'!C189+'(Other Computations)'!C202))</f>
        <v>0</v>
      </c>
      <c r="D2285" s="76">
        <f>IF('(Other Computations)'!D189=0,0,Inputs!F254*Inputs!F147*Inputs!I43*Inputs!D13*'GM Alloc Factors'!D15/('(Other Computations)'!D189+'(Other Computations)'!D202))</f>
        <v>0</v>
      </c>
      <c r="E2285" s="76">
        <f>IF('(Other Computations)'!E189=0,0,Inputs!G254*Inputs!G147*Inputs!I43*Inputs!D13*'GM Alloc Factors'!E15/('(Other Computations)'!E189+'(Other Computations)'!E202))</f>
        <v>0</v>
      </c>
      <c r="F2285" s="43">
        <f t="shared" si="428"/>
        <v>0</v>
      </c>
      <c r="G2285" s="76">
        <f>IF('(Other Computations)'!G189=0,0,Inputs!I254*Inputs!I147*Inputs!I43*Inputs!D13*'GM Alloc Factors'!G15/('(Other Computations)'!G189+'(Other Computations)'!G202))</f>
        <v>0</v>
      </c>
      <c r="H2285" s="76">
        <f>IF('(Other Computations)'!H189=0,0,Inputs!J254*Inputs!J147*Inputs!I43*Inputs!D13*'GM Alloc Factors'!H15/('(Other Computations)'!H189+'(Other Computations)'!H202))</f>
        <v>0</v>
      </c>
      <c r="I2285" s="76">
        <f>IF('(Other Computations)'!I189=0,0,Inputs!K254*Inputs!K147*Inputs!I43*Inputs!D13*'GM Alloc Factors'!I15/('(Other Computations)'!I189+'(Other Computations)'!I202))</f>
        <v>0</v>
      </c>
      <c r="J2285" s="76">
        <f>IF('(Other Computations)'!J189=0,0,Inputs!L254*Inputs!L147*Inputs!I43*Inputs!D13*'GM Alloc Factors'!J15/('(Other Computations)'!J189+'(Other Computations)'!J202))</f>
        <v>0</v>
      </c>
      <c r="K2285" s="43">
        <f t="shared" si="429"/>
        <v>0</v>
      </c>
    </row>
    <row r="2286" spans="1:11" ht="12.75" customHeight="1">
      <c r="A2286" s="61" t="str">
        <f>"         "&amp;Labels!B73</f>
        <v xml:space="preserve">         Customer 5</v>
      </c>
      <c r="B2286" s="76">
        <f>IF('(Other Computations)'!B190=0,0,Inputs!D255*Inputs!D148*Inputs!I44*Inputs!D13*'GM Alloc Factors'!B15/('(Other Computations)'!B190+'(Other Computations)'!B203))</f>
        <v>0</v>
      </c>
      <c r="C2286" s="76">
        <f>IF('(Other Computations)'!C190=0,0,Inputs!E255*Inputs!E148*Inputs!I44*Inputs!D13*'GM Alloc Factors'!C15/('(Other Computations)'!C190+'(Other Computations)'!C203))</f>
        <v>0</v>
      </c>
      <c r="D2286" s="76">
        <f>IF('(Other Computations)'!D190=0,0,Inputs!F255*Inputs!F148*Inputs!I44*Inputs!D13*'GM Alloc Factors'!D15/('(Other Computations)'!D190+'(Other Computations)'!D203))</f>
        <v>0</v>
      </c>
      <c r="E2286" s="76">
        <f>IF('(Other Computations)'!E190=0,0,Inputs!G255*Inputs!G148*Inputs!I44*Inputs!D13*'GM Alloc Factors'!E15/('(Other Computations)'!E190+'(Other Computations)'!E203))</f>
        <v>0</v>
      </c>
      <c r="F2286" s="43">
        <f t="shared" si="428"/>
        <v>0</v>
      </c>
      <c r="G2286" s="76">
        <f>IF('(Other Computations)'!G190=0,0,Inputs!I255*Inputs!I148*Inputs!I44*Inputs!D13*'GM Alloc Factors'!G15/('(Other Computations)'!G190+'(Other Computations)'!G203))</f>
        <v>0</v>
      </c>
      <c r="H2286" s="76">
        <f>IF('(Other Computations)'!H190=0,0,Inputs!J255*Inputs!J148*Inputs!I44*Inputs!D13*'GM Alloc Factors'!H15/('(Other Computations)'!H190+'(Other Computations)'!H203))</f>
        <v>0</v>
      </c>
      <c r="I2286" s="76">
        <f>IF('(Other Computations)'!I190=0,0,Inputs!K255*Inputs!K148*Inputs!I44*Inputs!D13*'GM Alloc Factors'!I15/('(Other Computations)'!I190+'(Other Computations)'!I203))</f>
        <v>0</v>
      </c>
      <c r="J2286" s="76">
        <f>IF('(Other Computations)'!J190=0,0,Inputs!L255*Inputs!L148*Inputs!I44*Inputs!D13*'GM Alloc Factors'!J15/('(Other Computations)'!J190+'(Other Computations)'!J203))</f>
        <v>0</v>
      </c>
      <c r="K2286" s="43">
        <f t="shared" si="429"/>
        <v>0</v>
      </c>
    </row>
    <row r="2287" spans="1:11" ht="12.75" customHeight="1">
      <c r="A2287" s="61" t="str">
        <f>"         "&amp;Labels!B74</f>
        <v xml:space="preserve">         Customer 6</v>
      </c>
      <c r="B2287" s="76">
        <f>IF('(Other Computations)'!B191=0,0,Inputs!D256*Inputs!D149*Inputs!I45*Inputs!D13*'GM Alloc Factors'!B15/('(Other Computations)'!B191+'(Other Computations)'!B204))</f>
        <v>0</v>
      </c>
      <c r="C2287" s="76">
        <f>IF('(Other Computations)'!C191=0,0,Inputs!E256*Inputs!E149*Inputs!I45*Inputs!D13*'GM Alloc Factors'!C15/('(Other Computations)'!C191+'(Other Computations)'!C204))</f>
        <v>0</v>
      </c>
      <c r="D2287" s="76">
        <f>IF('(Other Computations)'!D191=0,0,Inputs!F256*Inputs!F149*Inputs!I45*Inputs!D13*'GM Alloc Factors'!D15/('(Other Computations)'!D191+'(Other Computations)'!D204))</f>
        <v>0</v>
      </c>
      <c r="E2287" s="76">
        <f>IF('(Other Computations)'!E191=0,0,Inputs!G256*Inputs!G149*Inputs!I45*Inputs!D13*'GM Alloc Factors'!E15/('(Other Computations)'!E191+'(Other Computations)'!E204))</f>
        <v>0</v>
      </c>
      <c r="F2287" s="43">
        <f t="shared" si="428"/>
        <v>0</v>
      </c>
      <c r="G2287" s="76">
        <f>IF('(Other Computations)'!G191=0,0,Inputs!I256*Inputs!I149*Inputs!I45*Inputs!D13*'GM Alloc Factors'!G15/('(Other Computations)'!G191+'(Other Computations)'!G204))</f>
        <v>0</v>
      </c>
      <c r="H2287" s="76">
        <f>IF('(Other Computations)'!H191=0,0,Inputs!J256*Inputs!J149*Inputs!I45*Inputs!D13*'GM Alloc Factors'!H15/('(Other Computations)'!H191+'(Other Computations)'!H204))</f>
        <v>0</v>
      </c>
      <c r="I2287" s="76">
        <f>IF('(Other Computations)'!I191=0,0,Inputs!K256*Inputs!K149*Inputs!I45*Inputs!D13*'GM Alloc Factors'!I15/('(Other Computations)'!I191+'(Other Computations)'!I204))</f>
        <v>0</v>
      </c>
      <c r="J2287" s="76">
        <f>IF('(Other Computations)'!J191=0,0,Inputs!L256*Inputs!L149*Inputs!I45*Inputs!D13*'GM Alloc Factors'!J15/('(Other Computations)'!J191+'(Other Computations)'!J204))</f>
        <v>0</v>
      </c>
      <c r="K2287" s="43">
        <f t="shared" si="429"/>
        <v>0</v>
      </c>
    </row>
    <row r="2288" spans="1:11" ht="12.75" customHeight="1">
      <c r="A2288" s="61" t="str">
        <f>"         "&amp;Labels!B75</f>
        <v xml:space="preserve">         Customer 7</v>
      </c>
      <c r="B2288" s="76">
        <f>IF('(Other Computations)'!B192=0,0,Inputs!D257*Inputs!D150*Inputs!I46*Inputs!D13*'GM Alloc Factors'!B15/('(Other Computations)'!B192+'(Other Computations)'!B205))</f>
        <v>0</v>
      </c>
      <c r="C2288" s="76">
        <f>IF('(Other Computations)'!C192=0,0,Inputs!E257*Inputs!E150*Inputs!I46*Inputs!D13*'GM Alloc Factors'!C15/('(Other Computations)'!C192+'(Other Computations)'!C205))</f>
        <v>0</v>
      </c>
      <c r="D2288" s="76">
        <f>IF('(Other Computations)'!D192=0,0,Inputs!F257*Inputs!F150*Inputs!I46*Inputs!D13*'GM Alloc Factors'!D15/('(Other Computations)'!D192+'(Other Computations)'!D205))</f>
        <v>0</v>
      </c>
      <c r="E2288" s="76">
        <f>IF('(Other Computations)'!E192=0,0,Inputs!G257*Inputs!G150*Inputs!I46*Inputs!D13*'GM Alloc Factors'!E15/('(Other Computations)'!E192+'(Other Computations)'!E205))</f>
        <v>0</v>
      </c>
      <c r="F2288" s="43">
        <f t="shared" si="428"/>
        <v>0</v>
      </c>
      <c r="G2288" s="76">
        <f>IF('(Other Computations)'!G192=0,0,Inputs!I257*Inputs!I150*Inputs!I46*Inputs!D13*'GM Alloc Factors'!G15/('(Other Computations)'!G192+'(Other Computations)'!G205))</f>
        <v>0</v>
      </c>
      <c r="H2288" s="76">
        <f>IF('(Other Computations)'!H192=0,0,Inputs!J257*Inputs!J150*Inputs!I46*Inputs!D13*'GM Alloc Factors'!H15/('(Other Computations)'!H192+'(Other Computations)'!H205))</f>
        <v>0</v>
      </c>
      <c r="I2288" s="76">
        <f>IF('(Other Computations)'!I192=0,0,Inputs!K257*Inputs!K150*Inputs!I46*Inputs!D13*'GM Alloc Factors'!I15/('(Other Computations)'!I192+'(Other Computations)'!I205))</f>
        <v>0</v>
      </c>
      <c r="J2288" s="76">
        <f>IF('(Other Computations)'!J192=0,0,Inputs!L257*Inputs!L150*Inputs!I46*Inputs!D13*'GM Alloc Factors'!J15/('(Other Computations)'!J192+'(Other Computations)'!J205))</f>
        <v>0</v>
      </c>
      <c r="K2288" s="43">
        <f t="shared" si="429"/>
        <v>0</v>
      </c>
    </row>
    <row r="2289" spans="1:11" ht="12.75" customHeight="1">
      <c r="A2289" s="61" t="str">
        <f>"         "&amp;Labels!B76</f>
        <v xml:space="preserve">         Customer 8</v>
      </c>
      <c r="B2289" s="76">
        <f>IF('(Other Computations)'!B193=0,0,Inputs!D258*Inputs!D151*Inputs!I47*Inputs!D13*'GM Alloc Factors'!B15/('(Other Computations)'!B193+'(Other Computations)'!B206))</f>
        <v>0</v>
      </c>
      <c r="C2289" s="76">
        <f>IF('(Other Computations)'!C193=0,0,Inputs!E258*Inputs!E151*Inputs!I47*Inputs!D13*'GM Alloc Factors'!C15/('(Other Computations)'!C193+'(Other Computations)'!C206))</f>
        <v>0</v>
      </c>
      <c r="D2289" s="76">
        <f>IF('(Other Computations)'!D193=0,0,Inputs!F258*Inputs!F151*Inputs!I47*Inputs!D13*'GM Alloc Factors'!D15/('(Other Computations)'!D193+'(Other Computations)'!D206))</f>
        <v>0</v>
      </c>
      <c r="E2289" s="76">
        <f>IF('(Other Computations)'!E193=0,0,Inputs!G258*Inputs!G151*Inputs!I47*Inputs!D13*'GM Alloc Factors'!E15/('(Other Computations)'!E193+'(Other Computations)'!E206))</f>
        <v>0</v>
      </c>
      <c r="F2289" s="43">
        <f t="shared" si="428"/>
        <v>0</v>
      </c>
      <c r="G2289" s="76">
        <f>IF('(Other Computations)'!G193=0,0,Inputs!I258*Inputs!I151*Inputs!I47*Inputs!D13*'GM Alloc Factors'!G15/('(Other Computations)'!G193+'(Other Computations)'!G206))</f>
        <v>0</v>
      </c>
      <c r="H2289" s="76">
        <f>IF('(Other Computations)'!H193=0,0,Inputs!J258*Inputs!J151*Inputs!I47*Inputs!D13*'GM Alloc Factors'!H15/('(Other Computations)'!H193+'(Other Computations)'!H206))</f>
        <v>0</v>
      </c>
      <c r="I2289" s="76">
        <f>IF('(Other Computations)'!I193=0,0,Inputs!K258*Inputs!K151*Inputs!I47*Inputs!D13*'GM Alloc Factors'!I15/('(Other Computations)'!I193+'(Other Computations)'!I206))</f>
        <v>0</v>
      </c>
      <c r="J2289" s="76">
        <f>IF('(Other Computations)'!J193=0,0,Inputs!L258*Inputs!L151*Inputs!I47*Inputs!D13*'GM Alloc Factors'!J15/('(Other Computations)'!J193+'(Other Computations)'!J206))</f>
        <v>0</v>
      </c>
      <c r="K2289" s="43">
        <f t="shared" si="429"/>
        <v>0</v>
      </c>
    </row>
    <row r="2290" spans="1:11" ht="12.75" customHeight="1">
      <c r="A2290" s="61" t="str">
        <f>"         "&amp;Labels!B77</f>
        <v xml:space="preserve">         Customer 9</v>
      </c>
      <c r="B2290" s="76">
        <f>IF('(Other Computations)'!B194=0,0,Inputs!D259*Inputs!D152*Inputs!I48*Inputs!D13*'GM Alloc Factors'!B15/('(Other Computations)'!B194+'(Other Computations)'!B207))</f>
        <v>0</v>
      </c>
      <c r="C2290" s="76">
        <f>IF('(Other Computations)'!C194=0,0,Inputs!E259*Inputs!E152*Inputs!I48*Inputs!D13*'GM Alloc Factors'!C15/('(Other Computations)'!C194+'(Other Computations)'!C207))</f>
        <v>0</v>
      </c>
      <c r="D2290" s="76">
        <f>IF('(Other Computations)'!D194=0,0,Inputs!F259*Inputs!F152*Inputs!I48*Inputs!D13*'GM Alloc Factors'!D15/('(Other Computations)'!D194+'(Other Computations)'!D207))</f>
        <v>0</v>
      </c>
      <c r="E2290" s="76">
        <f>IF('(Other Computations)'!E194=0,0,Inputs!G259*Inputs!G152*Inputs!I48*Inputs!D13*'GM Alloc Factors'!E15/('(Other Computations)'!E194+'(Other Computations)'!E207))</f>
        <v>0</v>
      </c>
      <c r="F2290" s="43">
        <f t="shared" si="428"/>
        <v>0</v>
      </c>
      <c r="G2290" s="76">
        <f>IF('(Other Computations)'!G194=0,0,Inputs!I259*Inputs!I152*Inputs!I48*Inputs!D13*'GM Alloc Factors'!G15/('(Other Computations)'!G194+'(Other Computations)'!G207))</f>
        <v>0</v>
      </c>
      <c r="H2290" s="76">
        <f>IF('(Other Computations)'!H194=0,0,Inputs!J259*Inputs!J152*Inputs!I48*Inputs!D13*'GM Alloc Factors'!H15/('(Other Computations)'!H194+'(Other Computations)'!H207))</f>
        <v>0</v>
      </c>
      <c r="I2290" s="76">
        <f>IF('(Other Computations)'!I194=0,0,Inputs!K259*Inputs!K152*Inputs!I48*Inputs!D13*'GM Alloc Factors'!I15/('(Other Computations)'!I194+'(Other Computations)'!I207))</f>
        <v>0</v>
      </c>
      <c r="J2290" s="76">
        <f>IF('(Other Computations)'!J194=0,0,Inputs!L259*Inputs!L152*Inputs!I48*Inputs!D13*'GM Alloc Factors'!J15/('(Other Computations)'!J194+'(Other Computations)'!J207))</f>
        <v>0</v>
      </c>
      <c r="K2290" s="43">
        <f t="shared" si="429"/>
        <v>0</v>
      </c>
    </row>
    <row r="2291" spans="1:11" ht="12.75" customHeight="1">
      <c r="A2291" s="61" t="str">
        <f>"         "&amp;Labels!B78</f>
        <v xml:space="preserve">         Customer 10</v>
      </c>
      <c r="B2291" s="76">
        <f>IF('(Other Computations)'!B195=0,0,Inputs!D260*Inputs!D153*Inputs!I49*Inputs!D13*'GM Alloc Factors'!B15/('(Other Computations)'!B195+'(Other Computations)'!B208))</f>
        <v>0</v>
      </c>
      <c r="C2291" s="76">
        <f>IF('(Other Computations)'!C195=0,0,Inputs!E260*Inputs!E153*Inputs!I49*Inputs!D13*'GM Alloc Factors'!C15/('(Other Computations)'!C195+'(Other Computations)'!C208))</f>
        <v>0</v>
      </c>
      <c r="D2291" s="76">
        <f>IF('(Other Computations)'!D195=0,0,Inputs!F260*Inputs!F153*Inputs!I49*Inputs!D13*'GM Alloc Factors'!D15/('(Other Computations)'!D195+'(Other Computations)'!D208))</f>
        <v>0</v>
      </c>
      <c r="E2291" s="76">
        <f>IF('(Other Computations)'!E195=0,0,Inputs!G260*Inputs!G153*Inputs!I49*Inputs!D13*'GM Alloc Factors'!E15/('(Other Computations)'!E195+'(Other Computations)'!E208))</f>
        <v>0</v>
      </c>
      <c r="F2291" s="43">
        <f t="shared" si="428"/>
        <v>0</v>
      </c>
      <c r="G2291" s="76">
        <f>IF('(Other Computations)'!G195=0,0,Inputs!I260*Inputs!I153*Inputs!I49*Inputs!D13*'GM Alloc Factors'!G15/('(Other Computations)'!G195+'(Other Computations)'!G208))</f>
        <v>0</v>
      </c>
      <c r="H2291" s="76">
        <f>IF('(Other Computations)'!H195=0,0,Inputs!J260*Inputs!J153*Inputs!I49*Inputs!D13*'GM Alloc Factors'!H15/('(Other Computations)'!H195+'(Other Computations)'!H208))</f>
        <v>0</v>
      </c>
      <c r="I2291" s="76">
        <f>IF('(Other Computations)'!I195=0,0,Inputs!K260*Inputs!K153*Inputs!I49*Inputs!D13*'GM Alloc Factors'!I15/('(Other Computations)'!I195+'(Other Computations)'!I208))</f>
        <v>0</v>
      </c>
      <c r="J2291" s="76">
        <f>IF('(Other Computations)'!J195=0,0,Inputs!L260*Inputs!L153*Inputs!I49*Inputs!D13*'GM Alloc Factors'!J15/('(Other Computations)'!J195+'(Other Computations)'!J208))</f>
        <v>0</v>
      </c>
      <c r="K2291" s="43">
        <f t="shared" si="429"/>
        <v>0</v>
      </c>
    </row>
    <row r="2292" spans="1:11" ht="12.75" customHeight="1">
      <c r="A2292" s="61" t="str">
        <f>"         "&amp;Labels!C68</f>
        <v xml:space="preserve">         Total</v>
      </c>
      <c r="B2292" s="84">
        <f>SUM(B2282:B2291)</f>
        <v>0</v>
      </c>
      <c r="C2292" s="84">
        <f>SUM(C2282:C2291)</f>
        <v>0</v>
      </c>
      <c r="D2292" s="84">
        <f>SUM(D2282:D2291)</f>
        <v>0</v>
      </c>
      <c r="E2292" s="84">
        <f>SUM(E2282:E2291)</f>
        <v>0</v>
      </c>
      <c r="F2292" s="43">
        <f t="shared" si="428"/>
        <v>0</v>
      </c>
      <c r="G2292" s="84">
        <f>SUM(G2282:G2291)</f>
        <v>0</v>
      </c>
      <c r="H2292" s="84">
        <f>SUM(H2282:H2291)</f>
        <v>0</v>
      </c>
      <c r="I2292" s="84">
        <f>SUM(I2282:I2291)</f>
        <v>0</v>
      </c>
      <c r="J2292" s="84">
        <f>SUM(J2282:J2291)</f>
        <v>0</v>
      </c>
      <c r="K2292" s="43">
        <f t="shared" si="429"/>
        <v>0</v>
      </c>
    </row>
    <row r="2293" spans="1:11" ht="12.75" customHeight="1">
      <c r="A2293" s="61" t="str">
        <f>"      "&amp;Labels!B91</f>
        <v xml:space="preserve">      Q 7</v>
      </c>
      <c r="B2293" s="84"/>
      <c r="C2293" s="84"/>
      <c r="D2293" s="84"/>
      <c r="E2293" s="84"/>
      <c r="F2293" s="43"/>
      <c r="G2293" s="84"/>
      <c r="H2293" s="84"/>
      <c r="I2293" s="84"/>
      <c r="J2293" s="84"/>
      <c r="K2293" s="43"/>
    </row>
    <row r="2294" spans="1:11" ht="12.75" customHeight="1">
      <c r="A2294" s="61" t="str">
        <f>"         "&amp;Labels!B69</f>
        <v xml:space="preserve">         Customer 1</v>
      </c>
      <c r="B2294" s="76">
        <f>IF('(Other Computations)'!B186=0,0,Inputs!D251*Inputs!D144*Inputs!J40*Inputs!D13*'GM Alloc Factors'!B16/('(Other Computations)'!B186+'(Other Computations)'!B199))</f>
        <v>0</v>
      </c>
      <c r="C2294" s="76">
        <f>IF('(Other Computations)'!C186=0,0,Inputs!E251*Inputs!E144*Inputs!J40*Inputs!D13*'GM Alloc Factors'!C16/('(Other Computations)'!C186+'(Other Computations)'!C199))</f>
        <v>0</v>
      </c>
      <c r="D2294" s="76">
        <f>IF('(Other Computations)'!D186=0,0,Inputs!F251*Inputs!F144*Inputs!J40*Inputs!D13*'GM Alloc Factors'!D16/('(Other Computations)'!D186+'(Other Computations)'!D199))</f>
        <v>0</v>
      </c>
      <c r="E2294" s="76">
        <f>IF('(Other Computations)'!E186=0,0,Inputs!G251*Inputs!G144*Inputs!J40*Inputs!D13*'GM Alloc Factors'!E16/('(Other Computations)'!E186+'(Other Computations)'!E199))</f>
        <v>0</v>
      </c>
      <c r="F2294" s="43">
        <f t="shared" ref="F2294:F2304" si="430">SUM(B2294:E2294)</f>
        <v>0</v>
      </c>
      <c r="G2294" s="76">
        <f>IF('(Other Computations)'!G186=0,0,Inputs!I251*Inputs!I144*Inputs!J40*Inputs!D13*'GM Alloc Factors'!G16/('(Other Computations)'!G186+'(Other Computations)'!G199))</f>
        <v>0</v>
      </c>
      <c r="H2294" s="76">
        <f>IF('(Other Computations)'!H186=0,0,Inputs!J251*Inputs!J144*Inputs!J40*Inputs!D13*'GM Alloc Factors'!H16/('(Other Computations)'!H186+'(Other Computations)'!H199))</f>
        <v>0</v>
      </c>
      <c r="I2294" s="76">
        <f>IF('(Other Computations)'!I186=0,0,Inputs!K251*Inputs!K144*Inputs!J40*Inputs!D13*'GM Alloc Factors'!I16/('(Other Computations)'!I186+'(Other Computations)'!I199))</f>
        <v>0</v>
      </c>
      <c r="J2294" s="76">
        <f>IF('(Other Computations)'!J186=0,0,Inputs!L251*Inputs!L144*Inputs!J40*Inputs!D13*'GM Alloc Factors'!J16/('(Other Computations)'!J186+'(Other Computations)'!J199))</f>
        <v>0</v>
      </c>
      <c r="K2294" s="43">
        <f t="shared" ref="K2294:K2304" si="431">SUM(G2294:J2294)</f>
        <v>0</v>
      </c>
    </row>
    <row r="2295" spans="1:11" ht="12.75" customHeight="1">
      <c r="A2295" s="61" t="str">
        <f>"         "&amp;Labels!B70</f>
        <v xml:space="preserve">         Customer 2</v>
      </c>
      <c r="B2295" s="76">
        <f>IF('(Other Computations)'!B187=0,0,Inputs!D252*Inputs!D145*Inputs!J41*Inputs!D13*'GM Alloc Factors'!B16/('(Other Computations)'!B187+'(Other Computations)'!B200))</f>
        <v>0</v>
      </c>
      <c r="C2295" s="76">
        <f>IF('(Other Computations)'!C187=0,0,Inputs!E252*Inputs!E145*Inputs!J41*Inputs!D13*'GM Alloc Factors'!C16/('(Other Computations)'!C187+'(Other Computations)'!C200))</f>
        <v>0</v>
      </c>
      <c r="D2295" s="76">
        <f>IF('(Other Computations)'!D187=0,0,Inputs!F252*Inputs!F145*Inputs!J41*Inputs!D13*'GM Alloc Factors'!D16/('(Other Computations)'!D187+'(Other Computations)'!D200))</f>
        <v>0</v>
      </c>
      <c r="E2295" s="76">
        <f>IF('(Other Computations)'!E187=0,0,Inputs!G252*Inputs!G145*Inputs!J41*Inputs!D13*'GM Alloc Factors'!E16/('(Other Computations)'!E187+'(Other Computations)'!E200))</f>
        <v>0</v>
      </c>
      <c r="F2295" s="43">
        <f t="shared" si="430"/>
        <v>0</v>
      </c>
      <c r="G2295" s="76">
        <f>IF('(Other Computations)'!G187=0,0,Inputs!I252*Inputs!I145*Inputs!J41*Inputs!D13*'GM Alloc Factors'!G16/('(Other Computations)'!G187+'(Other Computations)'!G200))</f>
        <v>0</v>
      </c>
      <c r="H2295" s="76">
        <f>IF('(Other Computations)'!H187=0,0,Inputs!J252*Inputs!J145*Inputs!J41*Inputs!D13*'GM Alloc Factors'!H16/('(Other Computations)'!H187+'(Other Computations)'!H200))</f>
        <v>0</v>
      </c>
      <c r="I2295" s="76">
        <f>IF('(Other Computations)'!I187=0,0,Inputs!K252*Inputs!K145*Inputs!J41*Inputs!D13*'GM Alloc Factors'!I16/('(Other Computations)'!I187+'(Other Computations)'!I200))</f>
        <v>0</v>
      </c>
      <c r="J2295" s="76">
        <f>IF('(Other Computations)'!J187=0,0,Inputs!L252*Inputs!L145*Inputs!J41*Inputs!D13*'GM Alloc Factors'!J16/('(Other Computations)'!J187+'(Other Computations)'!J200))</f>
        <v>0</v>
      </c>
      <c r="K2295" s="43">
        <f t="shared" si="431"/>
        <v>0</v>
      </c>
    </row>
    <row r="2296" spans="1:11" ht="12.75" customHeight="1">
      <c r="A2296" s="61" t="str">
        <f>"         "&amp;Labels!B71</f>
        <v xml:space="preserve">         Customer 3</v>
      </c>
      <c r="B2296" s="76">
        <f>IF('(Other Computations)'!B188=0,0,Inputs!D253*Inputs!D146*Inputs!J42*Inputs!D13*'GM Alloc Factors'!B16/('(Other Computations)'!B188+'(Other Computations)'!B201))</f>
        <v>0</v>
      </c>
      <c r="C2296" s="76">
        <f>IF('(Other Computations)'!C188=0,0,Inputs!E253*Inputs!E146*Inputs!J42*Inputs!D13*'GM Alloc Factors'!C16/('(Other Computations)'!C188+'(Other Computations)'!C201))</f>
        <v>0</v>
      </c>
      <c r="D2296" s="76">
        <f>IF('(Other Computations)'!D188=0,0,Inputs!F253*Inputs!F146*Inputs!J42*Inputs!D13*'GM Alloc Factors'!D16/('(Other Computations)'!D188+'(Other Computations)'!D201))</f>
        <v>0</v>
      </c>
      <c r="E2296" s="76">
        <f>IF('(Other Computations)'!E188=0,0,Inputs!G253*Inputs!G146*Inputs!J42*Inputs!D13*'GM Alloc Factors'!E16/('(Other Computations)'!E188+'(Other Computations)'!E201))</f>
        <v>0</v>
      </c>
      <c r="F2296" s="43">
        <f t="shared" si="430"/>
        <v>0</v>
      </c>
      <c r="G2296" s="76">
        <f>IF('(Other Computations)'!G188=0,0,Inputs!I253*Inputs!I146*Inputs!J42*Inputs!D13*'GM Alloc Factors'!G16/('(Other Computations)'!G188+'(Other Computations)'!G201))</f>
        <v>0</v>
      </c>
      <c r="H2296" s="76">
        <f>IF('(Other Computations)'!H188=0,0,Inputs!J253*Inputs!J146*Inputs!J42*Inputs!D13*'GM Alloc Factors'!H16/('(Other Computations)'!H188+'(Other Computations)'!H201))</f>
        <v>0</v>
      </c>
      <c r="I2296" s="76">
        <f>IF('(Other Computations)'!I188=0,0,Inputs!K253*Inputs!K146*Inputs!J42*Inputs!D13*'GM Alloc Factors'!I16/('(Other Computations)'!I188+'(Other Computations)'!I201))</f>
        <v>0</v>
      </c>
      <c r="J2296" s="76">
        <f>IF('(Other Computations)'!J188=0,0,Inputs!L253*Inputs!L146*Inputs!J42*Inputs!D13*'GM Alloc Factors'!J16/('(Other Computations)'!J188+'(Other Computations)'!J201))</f>
        <v>0</v>
      </c>
      <c r="K2296" s="43">
        <f t="shared" si="431"/>
        <v>0</v>
      </c>
    </row>
    <row r="2297" spans="1:11" ht="12.75" customHeight="1">
      <c r="A2297" s="61" t="str">
        <f>"         "&amp;Labels!B72</f>
        <v xml:space="preserve">         Customer 4</v>
      </c>
      <c r="B2297" s="76">
        <f>IF('(Other Computations)'!B189=0,0,Inputs!D254*Inputs!D147*Inputs!J43*Inputs!D13*'GM Alloc Factors'!B16/('(Other Computations)'!B189+'(Other Computations)'!B202))</f>
        <v>0</v>
      </c>
      <c r="C2297" s="76">
        <f>IF('(Other Computations)'!C189=0,0,Inputs!E254*Inputs!E147*Inputs!J43*Inputs!D13*'GM Alloc Factors'!C16/('(Other Computations)'!C189+'(Other Computations)'!C202))</f>
        <v>0</v>
      </c>
      <c r="D2297" s="76">
        <f>IF('(Other Computations)'!D189=0,0,Inputs!F254*Inputs!F147*Inputs!J43*Inputs!D13*'GM Alloc Factors'!D16/('(Other Computations)'!D189+'(Other Computations)'!D202))</f>
        <v>0</v>
      </c>
      <c r="E2297" s="76">
        <f>IF('(Other Computations)'!E189=0,0,Inputs!G254*Inputs!G147*Inputs!J43*Inputs!D13*'GM Alloc Factors'!E16/('(Other Computations)'!E189+'(Other Computations)'!E202))</f>
        <v>0</v>
      </c>
      <c r="F2297" s="43">
        <f t="shared" si="430"/>
        <v>0</v>
      </c>
      <c r="G2297" s="76">
        <f>IF('(Other Computations)'!G189=0,0,Inputs!I254*Inputs!I147*Inputs!J43*Inputs!D13*'GM Alloc Factors'!G16/('(Other Computations)'!G189+'(Other Computations)'!G202))</f>
        <v>0</v>
      </c>
      <c r="H2297" s="76">
        <f>IF('(Other Computations)'!H189=0,0,Inputs!J254*Inputs!J147*Inputs!J43*Inputs!D13*'GM Alloc Factors'!H16/('(Other Computations)'!H189+'(Other Computations)'!H202))</f>
        <v>0</v>
      </c>
      <c r="I2297" s="76">
        <f>IF('(Other Computations)'!I189=0,0,Inputs!K254*Inputs!K147*Inputs!J43*Inputs!D13*'GM Alloc Factors'!I16/('(Other Computations)'!I189+'(Other Computations)'!I202))</f>
        <v>0</v>
      </c>
      <c r="J2297" s="76">
        <f>IF('(Other Computations)'!J189=0,0,Inputs!L254*Inputs!L147*Inputs!J43*Inputs!D13*'GM Alloc Factors'!J16/('(Other Computations)'!J189+'(Other Computations)'!J202))</f>
        <v>0</v>
      </c>
      <c r="K2297" s="43">
        <f t="shared" si="431"/>
        <v>0</v>
      </c>
    </row>
    <row r="2298" spans="1:11" ht="12.75" customHeight="1">
      <c r="A2298" s="61" t="str">
        <f>"         "&amp;Labels!B73</f>
        <v xml:space="preserve">         Customer 5</v>
      </c>
      <c r="B2298" s="76">
        <f>IF('(Other Computations)'!B190=0,0,Inputs!D255*Inputs!D148*Inputs!J44*Inputs!D13*'GM Alloc Factors'!B16/('(Other Computations)'!B190+'(Other Computations)'!B203))</f>
        <v>0</v>
      </c>
      <c r="C2298" s="76">
        <f>IF('(Other Computations)'!C190=0,0,Inputs!E255*Inputs!E148*Inputs!J44*Inputs!D13*'GM Alloc Factors'!C16/('(Other Computations)'!C190+'(Other Computations)'!C203))</f>
        <v>0</v>
      </c>
      <c r="D2298" s="76">
        <f>IF('(Other Computations)'!D190=0,0,Inputs!F255*Inputs!F148*Inputs!J44*Inputs!D13*'GM Alloc Factors'!D16/('(Other Computations)'!D190+'(Other Computations)'!D203))</f>
        <v>0</v>
      </c>
      <c r="E2298" s="76">
        <f>IF('(Other Computations)'!E190=0,0,Inputs!G255*Inputs!G148*Inputs!J44*Inputs!D13*'GM Alloc Factors'!E16/('(Other Computations)'!E190+'(Other Computations)'!E203))</f>
        <v>0</v>
      </c>
      <c r="F2298" s="43">
        <f t="shared" si="430"/>
        <v>0</v>
      </c>
      <c r="G2298" s="76">
        <f>IF('(Other Computations)'!G190=0,0,Inputs!I255*Inputs!I148*Inputs!J44*Inputs!D13*'GM Alloc Factors'!G16/('(Other Computations)'!G190+'(Other Computations)'!G203))</f>
        <v>0</v>
      </c>
      <c r="H2298" s="76">
        <f>IF('(Other Computations)'!H190=0,0,Inputs!J255*Inputs!J148*Inputs!J44*Inputs!D13*'GM Alloc Factors'!H16/('(Other Computations)'!H190+'(Other Computations)'!H203))</f>
        <v>0</v>
      </c>
      <c r="I2298" s="76">
        <f>IF('(Other Computations)'!I190=0,0,Inputs!K255*Inputs!K148*Inputs!J44*Inputs!D13*'GM Alloc Factors'!I16/('(Other Computations)'!I190+'(Other Computations)'!I203))</f>
        <v>0</v>
      </c>
      <c r="J2298" s="76">
        <f>IF('(Other Computations)'!J190=0,0,Inputs!L255*Inputs!L148*Inputs!J44*Inputs!D13*'GM Alloc Factors'!J16/('(Other Computations)'!J190+'(Other Computations)'!J203))</f>
        <v>0</v>
      </c>
      <c r="K2298" s="43">
        <f t="shared" si="431"/>
        <v>0</v>
      </c>
    </row>
    <row r="2299" spans="1:11" ht="12.75" customHeight="1">
      <c r="A2299" s="61" t="str">
        <f>"         "&amp;Labels!B74</f>
        <v xml:space="preserve">         Customer 6</v>
      </c>
      <c r="B2299" s="76">
        <f>IF('(Other Computations)'!B191=0,0,Inputs!D256*Inputs!D149*Inputs!J45*Inputs!D13*'GM Alloc Factors'!B16/('(Other Computations)'!B191+'(Other Computations)'!B204))</f>
        <v>0</v>
      </c>
      <c r="C2299" s="76">
        <f>IF('(Other Computations)'!C191=0,0,Inputs!E256*Inputs!E149*Inputs!J45*Inputs!D13*'GM Alloc Factors'!C16/('(Other Computations)'!C191+'(Other Computations)'!C204))</f>
        <v>0</v>
      </c>
      <c r="D2299" s="76">
        <f>IF('(Other Computations)'!D191=0,0,Inputs!F256*Inputs!F149*Inputs!J45*Inputs!D13*'GM Alloc Factors'!D16/('(Other Computations)'!D191+'(Other Computations)'!D204))</f>
        <v>0</v>
      </c>
      <c r="E2299" s="76">
        <f>IF('(Other Computations)'!E191=0,0,Inputs!G256*Inputs!G149*Inputs!J45*Inputs!D13*'GM Alloc Factors'!E16/('(Other Computations)'!E191+'(Other Computations)'!E204))</f>
        <v>0</v>
      </c>
      <c r="F2299" s="43">
        <f t="shared" si="430"/>
        <v>0</v>
      </c>
      <c r="G2299" s="76">
        <f>IF('(Other Computations)'!G191=0,0,Inputs!I256*Inputs!I149*Inputs!J45*Inputs!D13*'GM Alloc Factors'!G16/('(Other Computations)'!G191+'(Other Computations)'!G204))</f>
        <v>0</v>
      </c>
      <c r="H2299" s="76">
        <f>IF('(Other Computations)'!H191=0,0,Inputs!J256*Inputs!J149*Inputs!J45*Inputs!D13*'GM Alloc Factors'!H16/('(Other Computations)'!H191+'(Other Computations)'!H204))</f>
        <v>0</v>
      </c>
      <c r="I2299" s="76">
        <f>IF('(Other Computations)'!I191=0,0,Inputs!K256*Inputs!K149*Inputs!J45*Inputs!D13*'GM Alloc Factors'!I16/('(Other Computations)'!I191+'(Other Computations)'!I204))</f>
        <v>0</v>
      </c>
      <c r="J2299" s="76">
        <f>IF('(Other Computations)'!J191=0,0,Inputs!L256*Inputs!L149*Inputs!J45*Inputs!D13*'GM Alloc Factors'!J16/('(Other Computations)'!J191+'(Other Computations)'!J204))</f>
        <v>0</v>
      </c>
      <c r="K2299" s="43">
        <f t="shared" si="431"/>
        <v>0</v>
      </c>
    </row>
    <row r="2300" spans="1:11" ht="12.75" customHeight="1">
      <c r="A2300" s="61" t="str">
        <f>"         "&amp;Labels!B75</f>
        <v xml:space="preserve">         Customer 7</v>
      </c>
      <c r="B2300" s="76">
        <f>IF('(Other Computations)'!B192=0,0,Inputs!D257*Inputs!D150*Inputs!J46*Inputs!D13*'GM Alloc Factors'!B16/('(Other Computations)'!B192+'(Other Computations)'!B205))</f>
        <v>0</v>
      </c>
      <c r="C2300" s="76">
        <f>IF('(Other Computations)'!C192=0,0,Inputs!E257*Inputs!E150*Inputs!J46*Inputs!D13*'GM Alloc Factors'!C16/('(Other Computations)'!C192+'(Other Computations)'!C205))</f>
        <v>0</v>
      </c>
      <c r="D2300" s="76">
        <f>IF('(Other Computations)'!D192=0,0,Inputs!F257*Inputs!F150*Inputs!J46*Inputs!D13*'GM Alloc Factors'!D16/('(Other Computations)'!D192+'(Other Computations)'!D205))</f>
        <v>0</v>
      </c>
      <c r="E2300" s="76">
        <f>IF('(Other Computations)'!E192=0,0,Inputs!G257*Inputs!G150*Inputs!J46*Inputs!D13*'GM Alloc Factors'!E16/('(Other Computations)'!E192+'(Other Computations)'!E205))</f>
        <v>0</v>
      </c>
      <c r="F2300" s="43">
        <f t="shared" si="430"/>
        <v>0</v>
      </c>
      <c r="G2300" s="76">
        <f>IF('(Other Computations)'!G192=0,0,Inputs!I257*Inputs!I150*Inputs!J46*Inputs!D13*'GM Alloc Factors'!G16/('(Other Computations)'!G192+'(Other Computations)'!G205))</f>
        <v>0</v>
      </c>
      <c r="H2300" s="76">
        <f>IF('(Other Computations)'!H192=0,0,Inputs!J257*Inputs!J150*Inputs!J46*Inputs!D13*'GM Alloc Factors'!H16/('(Other Computations)'!H192+'(Other Computations)'!H205))</f>
        <v>0</v>
      </c>
      <c r="I2300" s="76">
        <f>IF('(Other Computations)'!I192=0,0,Inputs!K257*Inputs!K150*Inputs!J46*Inputs!D13*'GM Alloc Factors'!I16/('(Other Computations)'!I192+'(Other Computations)'!I205))</f>
        <v>0</v>
      </c>
      <c r="J2300" s="76">
        <f>IF('(Other Computations)'!J192=0,0,Inputs!L257*Inputs!L150*Inputs!J46*Inputs!D13*'GM Alloc Factors'!J16/('(Other Computations)'!J192+'(Other Computations)'!J205))</f>
        <v>0</v>
      </c>
      <c r="K2300" s="43">
        <f t="shared" si="431"/>
        <v>0</v>
      </c>
    </row>
    <row r="2301" spans="1:11" ht="12.75" customHeight="1">
      <c r="A2301" s="61" t="str">
        <f>"         "&amp;Labels!B76</f>
        <v xml:space="preserve">         Customer 8</v>
      </c>
      <c r="B2301" s="76">
        <f>IF('(Other Computations)'!B193=0,0,Inputs!D258*Inputs!D151*Inputs!J47*Inputs!D13*'GM Alloc Factors'!B16/('(Other Computations)'!B193+'(Other Computations)'!B206))</f>
        <v>0</v>
      </c>
      <c r="C2301" s="76">
        <f>IF('(Other Computations)'!C193=0,0,Inputs!E258*Inputs!E151*Inputs!J47*Inputs!D13*'GM Alloc Factors'!C16/('(Other Computations)'!C193+'(Other Computations)'!C206))</f>
        <v>0</v>
      </c>
      <c r="D2301" s="76">
        <f>IF('(Other Computations)'!D193=0,0,Inputs!F258*Inputs!F151*Inputs!J47*Inputs!D13*'GM Alloc Factors'!D16/('(Other Computations)'!D193+'(Other Computations)'!D206))</f>
        <v>0</v>
      </c>
      <c r="E2301" s="76">
        <f>IF('(Other Computations)'!E193=0,0,Inputs!G258*Inputs!G151*Inputs!J47*Inputs!D13*'GM Alloc Factors'!E16/('(Other Computations)'!E193+'(Other Computations)'!E206))</f>
        <v>0</v>
      </c>
      <c r="F2301" s="43">
        <f t="shared" si="430"/>
        <v>0</v>
      </c>
      <c r="G2301" s="76">
        <f>IF('(Other Computations)'!G193=0,0,Inputs!I258*Inputs!I151*Inputs!J47*Inputs!D13*'GM Alloc Factors'!G16/('(Other Computations)'!G193+'(Other Computations)'!G206))</f>
        <v>0</v>
      </c>
      <c r="H2301" s="76">
        <f>IF('(Other Computations)'!H193=0,0,Inputs!J258*Inputs!J151*Inputs!J47*Inputs!D13*'GM Alloc Factors'!H16/('(Other Computations)'!H193+'(Other Computations)'!H206))</f>
        <v>0</v>
      </c>
      <c r="I2301" s="76">
        <f>IF('(Other Computations)'!I193=0,0,Inputs!K258*Inputs!K151*Inputs!J47*Inputs!D13*'GM Alloc Factors'!I16/('(Other Computations)'!I193+'(Other Computations)'!I206))</f>
        <v>0</v>
      </c>
      <c r="J2301" s="76">
        <f>IF('(Other Computations)'!J193=0,0,Inputs!L258*Inputs!L151*Inputs!J47*Inputs!D13*'GM Alloc Factors'!J16/('(Other Computations)'!J193+'(Other Computations)'!J206))</f>
        <v>0</v>
      </c>
      <c r="K2301" s="43">
        <f t="shared" si="431"/>
        <v>0</v>
      </c>
    </row>
    <row r="2302" spans="1:11" ht="12.75" customHeight="1">
      <c r="A2302" s="61" t="str">
        <f>"         "&amp;Labels!B77</f>
        <v xml:space="preserve">         Customer 9</v>
      </c>
      <c r="B2302" s="76">
        <f>IF('(Other Computations)'!B194=0,0,Inputs!D259*Inputs!D152*Inputs!J48*Inputs!D13*'GM Alloc Factors'!B16/('(Other Computations)'!B194+'(Other Computations)'!B207))</f>
        <v>0</v>
      </c>
      <c r="C2302" s="76">
        <f>IF('(Other Computations)'!C194=0,0,Inputs!E259*Inputs!E152*Inputs!J48*Inputs!D13*'GM Alloc Factors'!C16/('(Other Computations)'!C194+'(Other Computations)'!C207))</f>
        <v>0</v>
      </c>
      <c r="D2302" s="76">
        <f>IF('(Other Computations)'!D194=0,0,Inputs!F259*Inputs!F152*Inputs!J48*Inputs!D13*'GM Alloc Factors'!D16/('(Other Computations)'!D194+'(Other Computations)'!D207))</f>
        <v>0</v>
      </c>
      <c r="E2302" s="76">
        <f>IF('(Other Computations)'!E194=0,0,Inputs!G259*Inputs!G152*Inputs!J48*Inputs!D13*'GM Alloc Factors'!E16/('(Other Computations)'!E194+'(Other Computations)'!E207))</f>
        <v>0</v>
      </c>
      <c r="F2302" s="43">
        <f t="shared" si="430"/>
        <v>0</v>
      </c>
      <c r="G2302" s="76">
        <f>IF('(Other Computations)'!G194=0,0,Inputs!I259*Inputs!I152*Inputs!J48*Inputs!D13*'GM Alloc Factors'!G16/('(Other Computations)'!G194+'(Other Computations)'!G207))</f>
        <v>0</v>
      </c>
      <c r="H2302" s="76">
        <f>IF('(Other Computations)'!H194=0,0,Inputs!J259*Inputs!J152*Inputs!J48*Inputs!D13*'GM Alloc Factors'!H16/('(Other Computations)'!H194+'(Other Computations)'!H207))</f>
        <v>0</v>
      </c>
      <c r="I2302" s="76">
        <f>IF('(Other Computations)'!I194=0,0,Inputs!K259*Inputs!K152*Inputs!J48*Inputs!D13*'GM Alloc Factors'!I16/('(Other Computations)'!I194+'(Other Computations)'!I207))</f>
        <v>0</v>
      </c>
      <c r="J2302" s="76">
        <f>IF('(Other Computations)'!J194=0,0,Inputs!L259*Inputs!L152*Inputs!J48*Inputs!D13*'GM Alloc Factors'!J16/('(Other Computations)'!J194+'(Other Computations)'!J207))</f>
        <v>0</v>
      </c>
      <c r="K2302" s="43">
        <f t="shared" si="431"/>
        <v>0</v>
      </c>
    </row>
    <row r="2303" spans="1:11" ht="12.75" customHeight="1">
      <c r="A2303" s="61" t="str">
        <f>"         "&amp;Labels!B78</f>
        <v xml:space="preserve">         Customer 10</v>
      </c>
      <c r="B2303" s="76">
        <f>IF('(Other Computations)'!B195=0,0,Inputs!D260*Inputs!D153*Inputs!J49*Inputs!D13*'GM Alloc Factors'!B16/('(Other Computations)'!B195+'(Other Computations)'!B208))</f>
        <v>0</v>
      </c>
      <c r="C2303" s="76">
        <f>IF('(Other Computations)'!C195=0,0,Inputs!E260*Inputs!E153*Inputs!J49*Inputs!D13*'GM Alloc Factors'!C16/('(Other Computations)'!C195+'(Other Computations)'!C208))</f>
        <v>0</v>
      </c>
      <c r="D2303" s="76">
        <f>IF('(Other Computations)'!D195=0,0,Inputs!F260*Inputs!F153*Inputs!J49*Inputs!D13*'GM Alloc Factors'!D16/('(Other Computations)'!D195+'(Other Computations)'!D208))</f>
        <v>0</v>
      </c>
      <c r="E2303" s="76">
        <f>IF('(Other Computations)'!E195=0,0,Inputs!G260*Inputs!G153*Inputs!J49*Inputs!D13*'GM Alloc Factors'!E16/('(Other Computations)'!E195+'(Other Computations)'!E208))</f>
        <v>0</v>
      </c>
      <c r="F2303" s="43">
        <f t="shared" si="430"/>
        <v>0</v>
      </c>
      <c r="G2303" s="76">
        <f>IF('(Other Computations)'!G195=0,0,Inputs!I260*Inputs!I153*Inputs!J49*Inputs!D13*'GM Alloc Factors'!G16/('(Other Computations)'!G195+'(Other Computations)'!G208))</f>
        <v>0</v>
      </c>
      <c r="H2303" s="76">
        <f>IF('(Other Computations)'!H195=0,0,Inputs!J260*Inputs!J153*Inputs!J49*Inputs!D13*'GM Alloc Factors'!H16/('(Other Computations)'!H195+'(Other Computations)'!H208))</f>
        <v>0</v>
      </c>
      <c r="I2303" s="76">
        <f>IF('(Other Computations)'!I195=0,0,Inputs!K260*Inputs!K153*Inputs!J49*Inputs!D13*'GM Alloc Factors'!I16/('(Other Computations)'!I195+'(Other Computations)'!I208))</f>
        <v>0</v>
      </c>
      <c r="J2303" s="76">
        <f>IF('(Other Computations)'!J195=0,0,Inputs!L260*Inputs!L153*Inputs!J49*Inputs!D13*'GM Alloc Factors'!J16/('(Other Computations)'!J195+'(Other Computations)'!J208))</f>
        <v>0</v>
      </c>
      <c r="K2303" s="43">
        <f t="shared" si="431"/>
        <v>0</v>
      </c>
    </row>
    <row r="2304" spans="1:11" ht="12.75" customHeight="1">
      <c r="A2304" s="61" t="str">
        <f>"         "&amp;Labels!C68</f>
        <v xml:space="preserve">         Total</v>
      </c>
      <c r="B2304" s="84">
        <f>SUM(B2294:B2303)</f>
        <v>0</v>
      </c>
      <c r="C2304" s="84">
        <f>SUM(C2294:C2303)</f>
        <v>0</v>
      </c>
      <c r="D2304" s="84">
        <f>SUM(D2294:D2303)</f>
        <v>0</v>
      </c>
      <c r="E2304" s="84">
        <f>SUM(E2294:E2303)</f>
        <v>0</v>
      </c>
      <c r="F2304" s="43">
        <f t="shared" si="430"/>
        <v>0</v>
      </c>
      <c r="G2304" s="84">
        <f>SUM(G2294:G2303)</f>
        <v>0</v>
      </c>
      <c r="H2304" s="84">
        <f>SUM(H2294:H2303)</f>
        <v>0</v>
      </c>
      <c r="I2304" s="84">
        <f>SUM(I2294:I2303)</f>
        <v>0</v>
      </c>
      <c r="J2304" s="84">
        <f>SUM(J2294:J2303)</f>
        <v>0</v>
      </c>
      <c r="K2304" s="43">
        <f t="shared" si="431"/>
        <v>0</v>
      </c>
    </row>
    <row r="2305" spans="1:11" ht="12.75" customHeight="1">
      <c r="A2305" s="61" t="str">
        <f>"      "&amp;Labels!B92</f>
        <v xml:space="preserve">      Q 8</v>
      </c>
      <c r="B2305" s="84"/>
      <c r="C2305" s="84"/>
      <c r="D2305" s="84"/>
      <c r="E2305" s="84"/>
      <c r="F2305" s="43"/>
      <c r="G2305" s="84"/>
      <c r="H2305" s="84"/>
      <c r="I2305" s="84"/>
      <c r="J2305" s="84"/>
      <c r="K2305" s="43"/>
    </row>
    <row r="2306" spans="1:11" ht="12.75" customHeight="1">
      <c r="A2306" s="61" t="str">
        <f>"         "&amp;Labels!B69</f>
        <v xml:space="preserve">         Customer 1</v>
      </c>
      <c r="B2306" s="76">
        <f>IF('(Other Computations)'!B186=0,0,Inputs!D251*Inputs!D144*Inputs!K40*Inputs!D13*'GM Alloc Factors'!B17/('(Other Computations)'!B186+'(Other Computations)'!B199))</f>
        <v>0</v>
      </c>
      <c r="C2306" s="76">
        <f>IF('(Other Computations)'!C186=0,0,Inputs!E251*Inputs!E144*Inputs!K40*Inputs!D13*'GM Alloc Factors'!C17/('(Other Computations)'!C186+'(Other Computations)'!C199))</f>
        <v>0</v>
      </c>
      <c r="D2306" s="76">
        <f>IF('(Other Computations)'!D186=0,0,Inputs!F251*Inputs!F144*Inputs!K40*Inputs!D13*'GM Alloc Factors'!D17/('(Other Computations)'!D186+'(Other Computations)'!D199))</f>
        <v>0</v>
      </c>
      <c r="E2306" s="76">
        <f>IF('(Other Computations)'!E186=0,0,Inputs!G251*Inputs!G144*Inputs!K40*Inputs!D13*'GM Alloc Factors'!E17/('(Other Computations)'!E186+'(Other Computations)'!E199))</f>
        <v>0</v>
      </c>
      <c r="F2306" s="43">
        <f t="shared" ref="F2306:F2327" si="432">SUM(B2306:E2306)</f>
        <v>0</v>
      </c>
      <c r="G2306" s="76">
        <f>IF('(Other Computations)'!G186=0,0,Inputs!I251*Inputs!I144*Inputs!K40*Inputs!D13*'GM Alloc Factors'!G17/('(Other Computations)'!G186+'(Other Computations)'!G199))</f>
        <v>0</v>
      </c>
      <c r="H2306" s="76">
        <f>IF('(Other Computations)'!H186=0,0,Inputs!J251*Inputs!J144*Inputs!K40*Inputs!D13*'GM Alloc Factors'!H17/('(Other Computations)'!H186+'(Other Computations)'!H199))</f>
        <v>0</v>
      </c>
      <c r="I2306" s="76">
        <f>IF('(Other Computations)'!I186=0,0,Inputs!K251*Inputs!K144*Inputs!K40*Inputs!D13*'GM Alloc Factors'!I17/('(Other Computations)'!I186+'(Other Computations)'!I199))</f>
        <v>0</v>
      </c>
      <c r="J2306" s="76">
        <f>IF('(Other Computations)'!J186=0,0,Inputs!L251*Inputs!L144*Inputs!K40*Inputs!D13*'GM Alloc Factors'!J17/('(Other Computations)'!J186+'(Other Computations)'!J199))</f>
        <v>0</v>
      </c>
      <c r="K2306" s="43">
        <f t="shared" ref="K2306:K2327" si="433">SUM(G2306:J2306)</f>
        <v>0</v>
      </c>
    </row>
    <row r="2307" spans="1:11" ht="12.75" customHeight="1">
      <c r="A2307" s="61" t="str">
        <f>"         "&amp;Labels!B70</f>
        <v xml:space="preserve">         Customer 2</v>
      </c>
      <c r="B2307" s="76">
        <f>IF('(Other Computations)'!B187=0,0,Inputs!D252*Inputs!D145*Inputs!K41*Inputs!D13*'GM Alloc Factors'!B17/('(Other Computations)'!B187+'(Other Computations)'!B200))</f>
        <v>0</v>
      </c>
      <c r="C2307" s="76">
        <f>IF('(Other Computations)'!C187=0,0,Inputs!E252*Inputs!E145*Inputs!K41*Inputs!D13*'GM Alloc Factors'!C17/('(Other Computations)'!C187+'(Other Computations)'!C200))</f>
        <v>0</v>
      </c>
      <c r="D2307" s="76">
        <f>IF('(Other Computations)'!D187=0,0,Inputs!F252*Inputs!F145*Inputs!K41*Inputs!D13*'GM Alloc Factors'!D17/('(Other Computations)'!D187+'(Other Computations)'!D200))</f>
        <v>0</v>
      </c>
      <c r="E2307" s="76">
        <f>IF('(Other Computations)'!E187=0,0,Inputs!G252*Inputs!G145*Inputs!K41*Inputs!D13*'GM Alloc Factors'!E17/('(Other Computations)'!E187+'(Other Computations)'!E200))</f>
        <v>0</v>
      </c>
      <c r="F2307" s="43">
        <f t="shared" si="432"/>
        <v>0</v>
      </c>
      <c r="G2307" s="76">
        <f>IF('(Other Computations)'!G187=0,0,Inputs!I252*Inputs!I145*Inputs!K41*Inputs!D13*'GM Alloc Factors'!G17/('(Other Computations)'!G187+'(Other Computations)'!G200))</f>
        <v>0</v>
      </c>
      <c r="H2307" s="76">
        <f>IF('(Other Computations)'!H187=0,0,Inputs!J252*Inputs!J145*Inputs!K41*Inputs!D13*'GM Alloc Factors'!H17/('(Other Computations)'!H187+'(Other Computations)'!H200))</f>
        <v>0</v>
      </c>
      <c r="I2307" s="76">
        <f>IF('(Other Computations)'!I187=0,0,Inputs!K252*Inputs!K145*Inputs!K41*Inputs!D13*'GM Alloc Factors'!I17/('(Other Computations)'!I187+'(Other Computations)'!I200))</f>
        <v>0</v>
      </c>
      <c r="J2307" s="76">
        <f>IF('(Other Computations)'!J187=0,0,Inputs!L252*Inputs!L145*Inputs!K41*Inputs!D13*'GM Alloc Factors'!J17/('(Other Computations)'!J187+'(Other Computations)'!J200))</f>
        <v>0</v>
      </c>
      <c r="K2307" s="43">
        <f t="shared" si="433"/>
        <v>0</v>
      </c>
    </row>
    <row r="2308" spans="1:11" ht="12.75" customHeight="1">
      <c r="A2308" s="61" t="str">
        <f>"         "&amp;Labels!B71</f>
        <v xml:space="preserve">         Customer 3</v>
      </c>
      <c r="B2308" s="76">
        <f>IF('(Other Computations)'!B188=0,0,Inputs!D253*Inputs!D146*Inputs!K42*Inputs!D13*'GM Alloc Factors'!B17/('(Other Computations)'!B188+'(Other Computations)'!B201))</f>
        <v>0</v>
      </c>
      <c r="C2308" s="76">
        <f>IF('(Other Computations)'!C188=0,0,Inputs!E253*Inputs!E146*Inputs!K42*Inputs!D13*'GM Alloc Factors'!C17/('(Other Computations)'!C188+'(Other Computations)'!C201))</f>
        <v>0</v>
      </c>
      <c r="D2308" s="76">
        <f>IF('(Other Computations)'!D188=0,0,Inputs!F253*Inputs!F146*Inputs!K42*Inputs!D13*'GM Alloc Factors'!D17/('(Other Computations)'!D188+'(Other Computations)'!D201))</f>
        <v>0</v>
      </c>
      <c r="E2308" s="76">
        <f>IF('(Other Computations)'!E188=0,0,Inputs!G253*Inputs!G146*Inputs!K42*Inputs!D13*'GM Alloc Factors'!E17/('(Other Computations)'!E188+'(Other Computations)'!E201))</f>
        <v>0</v>
      </c>
      <c r="F2308" s="43">
        <f t="shared" si="432"/>
        <v>0</v>
      </c>
      <c r="G2308" s="76">
        <f>IF('(Other Computations)'!G188=0,0,Inputs!I253*Inputs!I146*Inputs!K42*Inputs!D13*'GM Alloc Factors'!G17/('(Other Computations)'!G188+'(Other Computations)'!G201))</f>
        <v>0</v>
      </c>
      <c r="H2308" s="76">
        <f>IF('(Other Computations)'!H188=0,0,Inputs!J253*Inputs!J146*Inputs!K42*Inputs!D13*'GM Alloc Factors'!H17/('(Other Computations)'!H188+'(Other Computations)'!H201))</f>
        <v>0</v>
      </c>
      <c r="I2308" s="76">
        <f>IF('(Other Computations)'!I188=0,0,Inputs!K253*Inputs!K146*Inputs!K42*Inputs!D13*'GM Alloc Factors'!I17/('(Other Computations)'!I188+'(Other Computations)'!I201))</f>
        <v>0</v>
      </c>
      <c r="J2308" s="76">
        <f>IF('(Other Computations)'!J188=0,0,Inputs!L253*Inputs!L146*Inputs!K42*Inputs!D13*'GM Alloc Factors'!J17/('(Other Computations)'!J188+'(Other Computations)'!J201))</f>
        <v>0</v>
      </c>
      <c r="K2308" s="43">
        <f t="shared" si="433"/>
        <v>0</v>
      </c>
    </row>
    <row r="2309" spans="1:11" ht="12.75" customHeight="1">
      <c r="A2309" s="61" t="str">
        <f>"         "&amp;Labels!B72</f>
        <v xml:space="preserve">         Customer 4</v>
      </c>
      <c r="B2309" s="76">
        <f>IF('(Other Computations)'!B189=0,0,Inputs!D254*Inputs!D147*Inputs!K43*Inputs!D13*'GM Alloc Factors'!B17/('(Other Computations)'!B189+'(Other Computations)'!B202))</f>
        <v>0</v>
      </c>
      <c r="C2309" s="76">
        <f>IF('(Other Computations)'!C189=0,0,Inputs!E254*Inputs!E147*Inputs!K43*Inputs!D13*'GM Alloc Factors'!C17/('(Other Computations)'!C189+'(Other Computations)'!C202))</f>
        <v>0</v>
      </c>
      <c r="D2309" s="76">
        <f>IF('(Other Computations)'!D189=0,0,Inputs!F254*Inputs!F147*Inputs!K43*Inputs!D13*'GM Alloc Factors'!D17/('(Other Computations)'!D189+'(Other Computations)'!D202))</f>
        <v>0</v>
      </c>
      <c r="E2309" s="76">
        <f>IF('(Other Computations)'!E189=0,0,Inputs!G254*Inputs!G147*Inputs!K43*Inputs!D13*'GM Alloc Factors'!E17/('(Other Computations)'!E189+'(Other Computations)'!E202))</f>
        <v>0</v>
      </c>
      <c r="F2309" s="43">
        <f t="shared" si="432"/>
        <v>0</v>
      </c>
      <c r="G2309" s="76">
        <f>IF('(Other Computations)'!G189=0,0,Inputs!I254*Inputs!I147*Inputs!K43*Inputs!D13*'GM Alloc Factors'!G17/('(Other Computations)'!G189+'(Other Computations)'!G202))</f>
        <v>0</v>
      </c>
      <c r="H2309" s="76">
        <f>IF('(Other Computations)'!H189=0,0,Inputs!J254*Inputs!J147*Inputs!K43*Inputs!D13*'GM Alloc Factors'!H17/('(Other Computations)'!H189+'(Other Computations)'!H202))</f>
        <v>0</v>
      </c>
      <c r="I2309" s="76">
        <f>IF('(Other Computations)'!I189=0,0,Inputs!K254*Inputs!K147*Inputs!K43*Inputs!D13*'GM Alloc Factors'!I17/('(Other Computations)'!I189+'(Other Computations)'!I202))</f>
        <v>0</v>
      </c>
      <c r="J2309" s="76">
        <f>IF('(Other Computations)'!J189=0,0,Inputs!L254*Inputs!L147*Inputs!K43*Inputs!D13*'GM Alloc Factors'!J17/('(Other Computations)'!J189+'(Other Computations)'!J202))</f>
        <v>0</v>
      </c>
      <c r="K2309" s="43">
        <f t="shared" si="433"/>
        <v>0</v>
      </c>
    </row>
    <row r="2310" spans="1:11" ht="12.75" customHeight="1">
      <c r="A2310" s="61" t="str">
        <f>"         "&amp;Labels!B73</f>
        <v xml:space="preserve">         Customer 5</v>
      </c>
      <c r="B2310" s="76">
        <f>IF('(Other Computations)'!B190=0,0,Inputs!D255*Inputs!D148*Inputs!K44*Inputs!D13*'GM Alloc Factors'!B17/('(Other Computations)'!B190+'(Other Computations)'!B203))</f>
        <v>0</v>
      </c>
      <c r="C2310" s="76">
        <f>IF('(Other Computations)'!C190=0,0,Inputs!E255*Inputs!E148*Inputs!K44*Inputs!D13*'GM Alloc Factors'!C17/('(Other Computations)'!C190+'(Other Computations)'!C203))</f>
        <v>0</v>
      </c>
      <c r="D2310" s="76">
        <f>IF('(Other Computations)'!D190=0,0,Inputs!F255*Inputs!F148*Inputs!K44*Inputs!D13*'GM Alloc Factors'!D17/('(Other Computations)'!D190+'(Other Computations)'!D203))</f>
        <v>0</v>
      </c>
      <c r="E2310" s="76">
        <f>IF('(Other Computations)'!E190=0,0,Inputs!G255*Inputs!G148*Inputs!K44*Inputs!D13*'GM Alloc Factors'!E17/('(Other Computations)'!E190+'(Other Computations)'!E203))</f>
        <v>0</v>
      </c>
      <c r="F2310" s="43">
        <f t="shared" si="432"/>
        <v>0</v>
      </c>
      <c r="G2310" s="76">
        <f>IF('(Other Computations)'!G190=0,0,Inputs!I255*Inputs!I148*Inputs!K44*Inputs!D13*'GM Alloc Factors'!G17/('(Other Computations)'!G190+'(Other Computations)'!G203))</f>
        <v>0</v>
      </c>
      <c r="H2310" s="76">
        <f>IF('(Other Computations)'!H190=0,0,Inputs!J255*Inputs!J148*Inputs!K44*Inputs!D13*'GM Alloc Factors'!H17/('(Other Computations)'!H190+'(Other Computations)'!H203))</f>
        <v>0</v>
      </c>
      <c r="I2310" s="76">
        <f>IF('(Other Computations)'!I190=0,0,Inputs!K255*Inputs!K148*Inputs!K44*Inputs!D13*'GM Alloc Factors'!I17/('(Other Computations)'!I190+'(Other Computations)'!I203))</f>
        <v>0</v>
      </c>
      <c r="J2310" s="76">
        <f>IF('(Other Computations)'!J190=0,0,Inputs!L255*Inputs!L148*Inputs!K44*Inputs!D13*'GM Alloc Factors'!J17/('(Other Computations)'!J190+'(Other Computations)'!J203))</f>
        <v>0</v>
      </c>
      <c r="K2310" s="43">
        <f t="shared" si="433"/>
        <v>0</v>
      </c>
    </row>
    <row r="2311" spans="1:11" ht="12.75" customHeight="1">
      <c r="A2311" s="61" t="str">
        <f>"         "&amp;Labels!B74</f>
        <v xml:space="preserve">         Customer 6</v>
      </c>
      <c r="B2311" s="76">
        <f>IF('(Other Computations)'!B191=0,0,Inputs!D256*Inputs!D149*Inputs!K45*Inputs!D13*'GM Alloc Factors'!B17/('(Other Computations)'!B191+'(Other Computations)'!B204))</f>
        <v>0</v>
      </c>
      <c r="C2311" s="76">
        <f>IF('(Other Computations)'!C191=0,0,Inputs!E256*Inputs!E149*Inputs!K45*Inputs!D13*'GM Alloc Factors'!C17/('(Other Computations)'!C191+'(Other Computations)'!C204))</f>
        <v>0</v>
      </c>
      <c r="D2311" s="76">
        <f>IF('(Other Computations)'!D191=0,0,Inputs!F256*Inputs!F149*Inputs!K45*Inputs!D13*'GM Alloc Factors'!D17/('(Other Computations)'!D191+'(Other Computations)'!D204))</f>
        <v>0</v>
      </c>
      <c r="E2311" s="76">
        <f>IF('(Other Computations)'!E191=0,0,Inputs!G256*Inputs!G149*Inputs!K45*Inputs!D13*'GM Alloc Factors'!E17/('(Other Computations)'!E191+'(Other Computations)'!E204))</f>
        <v>0</v>
      </c>
      <c r="F2311" s="43">
        <f t="shared" si="432"/>
        <v>0</v>
      </c>
      <c r="G2311" s="76">
        <f>IF('(Other Computations)'!G191=0,0,Inputs!I256*Inputs!I149*Inputs!K45*Inputs!D13*'GM Alloc Factors'!G17/('(Other Computations)'!G191+'(Other Computations)'!G204))</f>
        <v>0</v>
      </c>
      <c r="H2311" s="76">
        <f>IF('(Other Computations)'!H191=0,0,Inputs!J256*Inputs!J149*Inputs!K45*Inputs!D13*'GM Alloc Factors'!H17/('(Other Computations)'!H191+'(Other Computations)'!H204))</f>
        <v>0</v>
      </c>
      <c r="I2311" s="76">
        <f>IF('(Other Computations)'!I191=0,0,Inputs!K256*Inputs!K149*Inputs!K45*Inputs!D13*'GM Alloc Factors'!I17/('(Other Computations)'!I191+'(Other Computations)'!I204))</f>
        <v>0</v>
      </c>
      <c r="J2311" s="76">
        <f>IF('(Other Computations)'!J191=0,0,Inputs!L256*Inputs!L149*Inputs!K45*Inputs!D13*'GM Alloc Factors'!J17/('(Other Computations)'!J191+'(Other Computations)'!J204))</f>
        <v>0</v>
      </c>
      <c r="K2311" s="43">
        <f t="shared" si="433"/>
        <v>0</v>
      </c>
    </row>
    <row r="2312" spans="1:11" ht="12.75" customHeight="1">
      <c r="A2312" s="61" t="str">
        <f>"         "&amp;Labels!B75</f>
        <v xml:space="preserve">         Customer 7</v>
      </c>
      <c r="B2312" s="76">
        <f>IF('(Other Computations)'!B192=0,0,Inputs!D257*Inputs!D150*Inputs!K46*Inputs!D13*'GM Alloc Factors'!B17/('(Other Computations)'!B192+'(Other Computations)'!B205))</f>
        <v>0</v>
      </c>
      <c r="C2312" s="76">
        <f>IF('(Other Computations)'!C192=0,0,Inputs!E257*Inputs!E150*Inputs!K46*Inputs!D13*'GM Alloc Factors'!C17/('(Other Computations)'!C192+'(Other Computations)'!C205))</f>
        <v>0</v>
      </c>
      <c r="D2312" s="76">
        <f>IF('(Other Computations)'!D192=0,0,Inputs!F257*Inputs!F150*Inputs!K46*Inputs!D13*'GM Alloc Factors'!D17/('(Other Computations)'!D192+'(Other Computations)'!D205))</f>
        <v>0</v>
      </c>
      <c r="E2312" s="76">
        <f>IF('(Other Computations)'!E192=0,0,Inputs!G257*Inputs!G150*Inputs!K46*Inputs!D13*'GM Alloc Factors'!E17/('(Other Computations)'!E192+'(Other Computations)'!E205))</f>
        <v>0</v>
      </c>
      <c r="F2312" s="43">
        <f t="shared" si="432"/>
        <v>0</v>
      </c>
      <c r="G2312" s="76">
        <f>IF('(Other Computations)'!G192=0,0,Inputs!I257*Inputs!I150*Inputs!K46*Inputs!D13*'GM Alloc Factors'!G17/('(Other Computations)'!G192+'(Other Computations)'!G205))</f>
        <v>0</v>
      </c>
      <c r="H2312" s="76">
        <f>IF('(Other Computations)'!H192=0,0,Inputs!J257*Inputs!J150*Inputs!K46*Inputs!D13*'GM Alloc Factors'!H17/('(Other Computations)'!H192+'(Other Computations)'!H205))</f>
        <v>0</v>
      </c>
      <c r="I2312" s="76">
        <f>IF('(Other Computations)'!I192=0,0,Inputs!K257*Inputs!K150*Inputs!K46*Inputs!D13*'GM Alloc Factors'!I17/('(Other Computations)'!I192+'(Other Computations)'!I205))</f>
        <v>0</v>
      </c>
      <c r="J2312" s="76">
        <f>IF('(Other Computations)'!J192=0,0,Inputs!L257*Inputs!L150*Inputs!K46*Inputs!D13*'GM Alloc Factors'!J17/('(Other Computations)'!J192+'(Other Computations)'!J205))</f>
        <v>0</v>
      </c>
      <c r="K2312" s="43">
        <f t="shared" si="433"/>
        <v>0</v>
      </c>
    </row>
    <row r="2313" spans="1:11" ht="12.75" customHeight="1">
      <c r="A2313" s="61" t="str">
        <f>"         "&amp;Labels!B76</f>
        <v xml:space="preserve">         Customer 8</v>
      </c>
      <c r="B2313" s="76">
        <f>IF('(Other Computations)'!B193=0,0,Inputs!D258*Inputs!D151*Inputs!K47*Inputs!D13*'GM Alloc Factors'!B17/('(Other Computations)'!B193+'(Other Computations)'!B206))</f>
        <v>0</v>
      </c>
      <c r="C2313" s="76">
        <f>IF('(Other Computations)'!C193=0,0,Inputs!E258*Inputs!E151*Inputs!K47*Inputs!D13*'GM Alloc Factors'!C17/('(Other Computations)'!C193+'(Other Computations)'!C206))</f>
        <v>0</v>
      </c>
      <c r="D2313" s="76">
        <f>IF('(Other Computations)'!D193=0,0,Inputs!F258*Inputs!F151*Inputs!K47*Inputs!D13*'GM Alloc Factors'!D17/('(Other Computations)'!D193+'(Other Computations)'!D206))</f>
        <v>0</v>
      </c>
      <c r="E2313" s="76">
        <f>IF('(Other Computations)'!E193=0,0,Inputs!G258*Inputs!G151*Inputs!K47*Inputs!D13*'GM Alloc Factors'!E17/('(Other Computations)'!E193+'(Other Computations)'!E206))</f>
        <v>0</v>
      </c>
      <c r="F2313" s="43">
        <f t="shared" si="432"/>
        <v>0</v>
      </c>
      <c r="G2313" s="76">
        <f>IF('(Other Computations)'!G193=0,0,Inputs!I258*Inputs!I151*Inputs!K47*Inputs!D13*'GM Alloc Factors'!G17/('(Other Computations)'!G193+'(Other Computations)'!G206))</f>
        <v>0</v>
      </c>
      <c r="H2313" s="76">
        <f>IF('(Other Computations)'!H193=0,0,Inputs!J258*Inputs!J151*Inputs!K47*Inputs!D13*'GM Alloc Factors'!H17/('(Other Computations)'!H193+'(Other Computations)'!H206))</f>
        <v>0</v>
      </c>
      <c r="I2313" s="76">
        <f>IF('(Other Computations)'!I193=0,0,Inputs!K258*Inputs!K151*Inputs!K47*Inputs!D13*'GM Alloc Factors'!I17/('(Other Computations)'!I193+'(Other Computations)'!I206))</f>
        <v>0</v>
      </c>
      <c r="J2313" s="76">
        <f>IF('(Other Computations)'!J193=0,0,Inputs!L258*Inputs!L151*Inputs!K47*Inputs!D13*'GM Alloc Factors'!J17/('(Other Computations)'!J193+'(Other Computations)'!J206))</f>
        <v>0</v>
      </c>
      <c r="K2313" s="43">
        <f t="shared" si="433"/>
        <v>0</v>
      </c>
    </row>
    <row r="2314" spans="1:11" ht="12.75" customHeight="1">
      <c r="A2314" s="61" t="str">
        <f>"         "&amp;Labels!B77</f>
        <v xml:space="preserve">         Customer 9</v>
      </c>
      <c r="B2314" s="76">
        <f>IF('(Other Computations)'!B194=0,0,Inputs!D259*Inputs!D152*Inputs!K48*Inputs!D13*'GM Alloc Factors'!B17/('(Other Computations)'!B194+'(Other Computations)'!B207))</f>
        <v>0</v>
      </c>
      <c r="C2314" s="76">
        <f>IF('(Other Computations)'!C194=0,0,Inputs!E259*Inputs!E152*Inputs!K48*Inputs!D13*'GM Alloc Factors'!C17/('(Other Computations)'!C194+'(Other Computations)'!C207))</f>
        <v>0</v>
      </c>
      <c r="D2314" s="76">
        <f>IF('(Other Computations)'!D194=0,0,Inputs!F259*Inputs!F152*Inputs!K48*Inputs!D13*'GM Alloc Factors'!D17/('(Other Computations)'!D194+'(Other Computations)'!D207))</f>
        <v>0</v>
      </c>
      <c r="E2314" s="76">
        <f>IF('(Other Computations)'!E194=0,0,Inputs!G259*Inputs!G152*Inputs!K48*Inputs!D13*'GM Alloc Factors'!E17/('(Other Computations)'!E194+'(Other Computations)'!E207))</f>
        <v>0</v>
      </c>
      <c r="F2314" s="43">
        <f t="shared" si="432"/>
        <v>0</v>
      </c>
      <c r="G2314" s="76">
        <f>IF('(Other Computations)'!G194=0,0,Inputs!I259*Inputs!I152*Inputs!K48*Inputs!D13*'GM Alloc Factors'!G17/('(Other Computations)'!G194+'(Other Computations)'!G207))</f>
        <v>0</v>
      </c>
      <c r="H2314" s="76">
        <f>IF('(Other Computations)'!H194=0,0,Inputs!J259*Inputs!J152*Inputs!K48*Inputs!D13*'GM Alloc Factors'!H17/('(Other Computations)'!H194+'(Other Computations)'!H207))</f>
        <v>0</v>
      </c>
      <c r="I2314" s="76">
        <f>IF('(Other Computations)'!I194=0,0,Inputs!K259*Inputs!K152*Inputs!K48*Inputs!D13*'GM Alloc Factors'!I17/('(Other Computations)'!I194+'(Other Computations)'!I207))</f>
        <v>0</v>
      </c>
      <c r="J2314" s="76">
        <f>IF('(Other Computations)'!J194=0,0,Inputs!L259*Inputs!L152*Inputs!K48*Inputs!D13*'GM Alloc Factors'!J17/('(Other Computations)'!J194+'(Other Computations)'!J207))</f>
        <v>0</v>
      </c>
      <c r="K2314" s="43">
        <f t="shared" si="433"/>
        <v>0</v>
      </c>
    </row>
    <row r="2315" spans="1:11" ht="12.75" customHeight="1">
      <c r="A2315" s="61" t="str">
        <f>"         "&amp;Labels!B78</f>
        <v xml:space="preserve">         Customer 10</v>
      </c>
      <c r="B2315" s="76">
        <f>IF('(Other Computations)'!B195=0,0,Inputs!D260*Inputs!D153*Inputs!K49*Inputs!D13*'GM Alloc Factors'!B17/('(Other Computations)'!B195+'(Other Computations)'!B208))</f>
        <v>0</v>
      </c>
      <c r="C2315" s="76">
        <f>IF('(Other Computations)'!C195=0,0,Inputs!E260*Inputs!E153*Inputs!K49*Inputs!D13*'GM Alloc Factors'!C17/('(Other Computations)'!C195+'(Other Computations)'!C208))</f>
        <v>0</v>
      </c>
      <c r="D2315" s="76">
        <f>IF('(Other Computations)'!D195=0,0,Inputs!F260*Inputs!F153*Inputs!K49*Inputs!D13*'GM Alloc Factors'!D17/('(Other Computations)'!D195+'(Other Computations)'!D208))</f>
        <v>0</v>
      </c>
      <c r="E2315" s="76">
        <f>IF('(Other Computations)'!E195=0,0,Inputs!G260*Inputs!G153*Inputs!K49*Inputs!D13*'GM Alloc Factors'!E17/('(Other Computations)'!E195+'(Other Computations)'!E208))</f>
        <v>0</v>
      </c>
      <c r="F2315" s="43">
        <f t="shared" si="432"/>
        <v>0</v>
      </c>
      <c r="G2315" s="76">
        <f>IF('(Other Computations)'!G195=0,0,Inputs!I260*Inputs!I153*Inputs!K49*Inputs!D13*'GM Alloc Factors'!G17/('(Other Computations)'!G195+'(Other Computations)'!G208))</f>
        <v>0</v>
      </c>
      <c r="H2315" s="76">
        <f>IF('(Other Computations)'!H195=0,0,Inputs!J260*Inputs!J153*Inputs!K49*Inputs!D13*'GM Alloc Factors'!H17/('(Other Computations)'!H195+'(Other Computations)'!H208))</f>
        <v>0</v>
      </c>
      <c r="I2315" s="76">
        <f>IF('(Other Computations)'!I195=0,0,Inputs!K260*Inputs!K153*Inputs!K49*Inputs!D13*'GM Alloc Factors'!I17/('(Other Computations)'!I195+'(Other Computations)'!I208))</f>
        <v>0</v>
      </c>
      <c r="J2315" s="76">
        <f>IF('(Other Computations)'!J195=0,0,Inputs!L260*Inputs!L153*Inputs!K49*Inputs!D13*'GM Alloc Factors'!J17/('(Other Computations)'!J195+'(Other Computations)'!J208))</f>
        <v>0</v>
      </c>
      <c r="K2315" s="43">
        <f t="shared" si="433"/>
        <v>0</v>
      </c>
    </row>
    <row r="2316" spans="1:11" ht="12.75" customHeight="1">
      <c r="A2316" s="61" t="str">
        <f>"         "&amp;Labels!C68</f>
        <v xml:space="preserve">         Total</v>
      </c>
      <c r="B2316" s="84">
        <f>SUM(B2306:B2315)</f>
        <v>0</v>
      </c>
      <c r="C2316" s="84">
        <f>SUM(C2306:C2315)</f>
        <v>0</v>
      </c>
      <c r="D2316" s="84">
        <f>SUM(D2306:D2315)</f>
        <v>0</v>
      </c>
      <c r="E2316" s="84">
        <f>SUM(E2306:E2315)</f>
        <v>0</v>
      </c>
      <c r="F2316" s="43">
        <f t="shared" si="432"/>
        <v>0</v>
      </c>
      <c r="G2316" s="84">
        <f>SUM(G2306:G2315)</f>
        <v>0</v>
      </c>
      <c r="H2316" s="84">
        <f>SUM(H2306:H2315)</f>
        <v>0</v>
      </c>
      <c r="I2316" s="84">
        <f>SUM(I2306:I2315)</f>
        <v>0</v>
      </c>
      <c r="J2316" s="84">
        <f>SUM(J2306:J2315)</f>
        <v>0</v>
      </c>
      <c r="K2316" s="43">
        <f t="shared" si="433"/>
        <v>0</v>
      </c>
    </row>
    <row r="2317" spans="1:11" ht="12.75" customHeight="1">
      <c r="A2317" s="55" t="str">
        <f>"      "&amp;Labels!C84</f>
        <v xml:space="preserve">      Total</v>
      </c>
      <c r="B2317" s="74">
        <f>SUM(B2232,B2244,B2256,B2268,B2280,B2292,B2304,B2316)</f>
        <v>0</v>
      </c>
      <c r="C2317" s="74">
        <f>SUM(C2232,C2244,C2256,C2268,C2280,C2292,C2304,C2316)</f>
        <v>0</v>
      </c>
      <c r="D2317" s="74">
        <f>SUM(D2232,D2244,D2256,D2268,D2280,D2292,D2304,D2316)</f>
        <v>0</v>
      </c>
      <c r="E2317" s="74">
        <f>SUM(E2232,E2244,E2256,E2268,E2280,E2292,E2304,E2316)</f>
        <v>0</v>
      </c>
      <c r="F2317" s="43">
        <f t="shared" si="432"/>
        <v>0</v>
      </c>
      <c r="G2317" s="74">
        <f>SUM(G2232,G2244,G2256,G2268,G2280,G2292,G2304,G2316)</f>
        <v>0</v>
      </c>
      <c r="H2317" s="74">
        <f>SUM(H2232,H2244,H2256,H2268,H2280,H2292,H2304,H2316)</f>
        <v>0</v>
      </c>
      <c r="I2317" s="74">
        <f>SUM(I2232,I2244,I2256,I2268,I2280,I2292,I2304,I2316)</f>
        <v>0</v>
      </c>
      <c r="J2317" s="74">
        <f>SUM(J2232,J2244,J2256,J2268,J2280,J2292,J2304,J2316)</f>
        <v>0</v>
      </c>
      <c r="K2317" s="43">
        <f t="shared" si="433"/>
        <v>0</v>
      </c>
    </row>
    <row r="2318" spans="1:11" ht="12.75" customHeight="1">
      <c r="A2318" s="61" t="str">
        <f>"         "&amp;Labels!B69</f>
        <v xml:space="preserve">         Customer 1</v>
      </c>
      <c r="B2318" s="76">
        <f t="shared" ref="B2318:E2327" si="434">SUM(B2222,B2234,B2246,B2258,B2270,B2282,B2294,B2306)</f>
        <v>0</v>
      </c>
      <c r="C2318" s="76">
        <f t="shared" si="434"/>
        <v>0</v>
      </c>
      <c r="D2318" s="76">
        <f t="shared" si="434"/>
        <v>0</v>
      </c>
      <c r="E2318" s="76">
        <f t="shared" si="434"/>
        <v>0</v>
      </c>
      <c r="F2318" s="43">
        <f t="shared" si="432"/>
        <v>0</v>
      </c>
      <c r="G2318" s="76">
        <f t="shared" ref="G2318:J2327" si="435">SUM(G2222,G2234,G2246,G2258,G2270,G2282,G2294,G2306)</f>
        <v>0</v>
      </c>
      <c r="H2318" s="76">
        <f t="shared" si="435"/>
        <v>0</v>
      </c>
      <c r="I2318" s="76">
        <f t="shared" si="435"/>
        <v>0</v>
      </c>
      <c r="J2318" s="76">
        <f t="shared" si="435"/>
        <v>0</v>
      </c>
      <c r="K2318" s="43">
        <f t="shared" si="433"/>
        <v>0</v>
      </c>
    </row>
    <row r="2319" spans="1:11" ht="12.75" customHeight="1">
      <c r="A2319" s="61" t="str">
        <f>"         "&amp;Labels!B70</f>
        <v xml:space="preserve">         Customer 2</v>
      </c>
      <c r="B2319" s="76">
        <f t="shared" si="434"/>
        <v>0</v>
      </c>
      <c r="C2319" s="76">
        <f t="shared" si="434"/>
        <v>0</v>
      </c>
      <c r="D2319" s="76">
        <f t="shared" si="434"/>
        <v>0</v>
      </c>
      <c r="E2319" s="76">
        <f t="shared" si="434"/>
        <v>0</v>
      </c>
      <c r="F2319" s="43">
        <f t="shared" si="432"/>
        <v>0</v>
      </c>
      <c r="G2319" s="76">
        <f t="shared" si="435"/>
        <v>0</v>
      </c>
      <c r="H2319" s="76">
        <f t="shared" si="435"/>
        <v>0</v>
      </c>
      <c r="I2319" s="76">
        <f t="shared" si="435"/>
        <v>0</v>
      </c>
      <c r="J2319" s="76">
        <f t="shared" si="435"/>
        <v>0</v>
      </c>
      <c r="K2319" s="43">
        <f t="shared" si="433"/>
        <v>0</v>
      </c>
    </row>
    <row r="2320" spans="1:11" ht="12.75" customHeight="1">
      <c r="A2320" s="61" t="str">
        <f>"         "&amp;Labels!B71</f>
        <v xml:space="preserve">         Customer 3</v>
      </c>
      <c r="B2320" s="76">
        <f t="shared" si="434"/>
        <v>0</v>
      </c>
      <c r="C2320" s="76">
        <f t="shared" si="434"/>
        <v>0</v>
      </c>
      <c r="D2320" s="76">
        <f t="shared" si="434"/>
        <v>0</v>
      </c>
      <c r="E2320" s="76">
        <f t="shared" si="434"/>
        <v>0</v>
      </c>
      <c r="F2320" s="43">
        <f t="shared" si="432"/>
        <v>0</v>
      </c>
      <c r="G2320" s="76">
        <f t="shared" si="435"/>
        <v>0</v>
      </c>
      <c r="H2320" s="76">
        <f t="shared" si="435"/>
        <v>0</v>
      </c>
      <c r="I2320" s="76">
        <f t="shared" si="435"/>
        <v>0</v>
      </c>
      <c r="J2320" s="76">
        <f t="shared" si="435"/>
        <v>0</v>
      </c>
      <c r="K2320" s="43">
        <f t="shared" si="433"/>
        <v>0</v>
      </c>
    </row>
    <row r="2321" spans="1:11" ht="12.75" customHeight="1">
      <c r="A2321" s="61" t="str">
        <f>"         "&amp;Labels!B72</f>
        <v xml:space="preserve">         Customer 4</v>
      </c>
      <c r="B2321" s="76">
        <f t="shared" si="434"/>
        <v>0</v>
      </c>
      <c r="C2321" s="76">
        <f t="shared" si="434"/>
        <v>0</v>
      </c>
      <c r="D2321" s="76">
        <f t="shared" si="434"/>
        <v>0</v>
      </c>
      <c r="E2321" s="76">
        <f t="shared" si="434"/>
        <v>0</v>
      </c>
      <c r="F2321" s="43">
        <f t="shared" si="432"/>
        <v>0</v>
      </c>
      <c r="G2321" s="76">
        <f t="shared" si="435"/>
        <v>0</v>
      </c>
      <c r="H2321" s="76">
        <f t="shared" si="435"/>
        <v>0</v>
      </c>
      <c r="I2321" s="76">
        <f t="shared" si="435"/>
        <v>0</v>
      </c>
      <c r="J2321" s="76">
        <f t="shared" si="435"/>
        <v>0</v>
      </c>
      <c r="K2321" s="43">
        <f t="shared" si="433"/>
        <v>0</v>
      </c>
    </row>
    <row r="2322" spans="1:11" ht="12.75" customHeight="1">
      <c r="A2322" s="61" t="str">
        <f>"         "&amp;Labels!B73</f>
        <v xml:space="preserve">         Customer 5</v>
      </c>
      <c r="B2322" s="76">
        <f t="shared" si="434"/>
        <v>0</v>
      </c>
      <c r="C2322" s="76">
        <f t="shared" si="434"/>
        <v>0</v>
      </c>
      <c r="D2322" s="76">
        <f t="shared" si="434"/>
        <v>0</v>
      </c>
      <c r="E2322" s="76">
        <f t="shared" si="434"/>
        <v>0</v>
      </c>
      <c r="F2322" s="43">
        <f t="shared" si="432"/>
        <v>0</v>
      </c>
      <c r="G2322" s="76">
        <f t="shared" si="435"/>
        <v>0</v>
      </c>
      <c r="H2322" s="76">
        <f t="shared" si="435"/>
        <v>0</v>
      </c>
      <c r="I2322" s="76">
        <f t="shared" si="435"/>
        <v>0</v>
      </c>
      <c r="J2322" s="76">
        <f t="shared" si="435"/>
        <v>0</v>
      </c>
      <c r="K2322" s="43">
        <f t="shared" si="433"/>
        <v>0</v>
      </c>
    </row>
    <row r="2323" spans="1:11" ht="12.75" customHeight="1">
      <c r="A2323" s="61" t="str">
        <f>"         "&amp;Labels!B74</f>
        <v xml:space="preserve">         Customer 6</v>
      </c>
      <c r="B2323" s="76">
        <f t="shared" si="434"/>
        <v>0</v>
      </c>
      <c r="C2323" s="76">
        <f t="shared" si="434"/>
        <v>0</v>
      </c>
      <c r="D2323" s="76">
        <f t="shared" si="434"/>
        <v>0</v>
      </c>
      <c r="E2323" s="76">
        <f t="shared" si="434"/>
        <v>0</v>
      </c>
      <c r="F2323" s="43">
        <f t="shared" si="432"/>
        <v>0</v>
      </c>
      <c r="G2323" s="76">
        <f t="shared" si="435"/>
        <v>0</v>
      </c>
      <c r="H2323" s="76">
        <f t="shared" si="435"/>
        <v>0</v>
      </c>
      <c r="I2323" s="76">
        <f t="shared" si="435"/>
        <v>0</v>
      </c>
      <c r="J2323" s="76">
        <f t="shared" si="435"/>
        <v>0</v>
      </c>
      <c r="K2323" s="43">
        <f t="shared" si="433"/>
        <v>0</v>
      </c>
    </row>
    <row r="2324" spans="1:11" ht="12.75" customHeight="1">
      <c r="A2324" s="61" t="str">
        <f>"         "&amp;Labels!B75</f>
        <v xml:space="preserve">         Customer 7</v>
      </c>
      <c r="B2324" s="76">
        <f t="shared" si="434"/>
        <v>0</v>
      </c>
      <c r="C2324" s="76">
        <f t="shared" si="434"/>
        <v>0</v>
      </c>
      <c r="D2324" s="76">
        <f t="shared" si="434"/>
        <v>0</v>
      </c>
      <c r="E2324" s="76">
        <f t="shared" si="434"/>
        <v>0</v>
      </c>
      <c r="F2324" s="43">
        <f t="shared" si="432"/>
        <v>0</v>
      </c>
      <c r="G2324" s="76">
        <f t="shared" si="435"/>
        <v>0</v>
      </c>
      <c r="H2324" s="76">
        <f t="shared" si="435"/>
        <v>0</v>
      </c>
      <c r="I2324" s="76">
        <f t="shared" si="435"/>
        <v>0</v>
      </c>
      <c r="J2324" s="76">
        <f t="shared" si="435"/>
        <v>0</v>
      </c>
      <c r="K2324" s="43">
        <f t="shared" si="433"/>
        <v>0</v>
      </c>
    </row>
    <row r="2325" spans="1:11" ht="12.75" customHeight="1">
      <c r="A2325" s="61" t="str">
        <f>"         "&amp;Labels!B76</f>
        <v xml:space="preserve">         Customer 8</v>
      </c>
      <c r="B2325" s="76">
        <f t="shared" si="434"/>
        <v>0</v>
      </c>
      <c r="C2325" s="76">
        <f t="shared" si="434"/>
        <v>0</v>
      </c>
      <c r="D2325" s="76">
        <f t="shared" si="434"/>
        <v>0</v>
      </c>
      <c r="E2325" s="76">
        <f t="shared" si="434"/>
        <v>0</v>
      </c>
      <c r="F2325" s="43">
        <f t="shared" si="432"/>
        <v>0</v>
      </c>
      <c r="G2325" s="76">
        <f t="shared" si="435"/>
        <v>0</v>
      </c>
      <c r="H2325" s="76">
        <f t="shared" si="435"/>
        <v>0</v>
      </c>
      <c r="I2325" s="76">
        <f t="shared" si="435"/>
        <v>0</v>
      </c>
      <c r="J2325" s="76">
        <f t="shared" si="435"/>
        <v>0</v>
      </c>
      <c r="K2325" s="43">
        <f t="shared" si="433"/>
        <v>0</v>
      </c>
    </row>
    <row r="2326" spans="1:11" ht="12.75" customHeight="1">
      <c r="A2326" s="61" t="str">
        <f>"         "&amp;Labels!B77</f>
        <v xml:space="preserve">         Customer 9</v>
      </c>
      <c r="B2326" s="76">
        <f t="shared" si="434"/>
        <v>0</v>
      </c>
      <c r="C2326" s="76">
        <f t="shared" si="434"/>
        <v>0</v>
      </c>
      <c r="D2326" s="76">
        <f t="shared" si="434"/>
        <v>0</v>
      </c>
      <c r="E2326" s="76">
        <f t="shared" si="434"/>
        <v>0</v>
      </c>
      <c r="F2326" s="43">
        <f t="shared" si="432"/>
        <v>0</v>
      </c>
      <c r="G2326" s="76">
        <f t="shared" si="435"/>
        <v>0</v>
      </c>
      <c r="H2326" s="76">
        <f t="shared" si="435"/>
        <v>0</v>
      </c>
      <c r="I2326" s="76">
        <f t="shared" si="435"/>
        <v>0</v>
      </c>
      <c r="J2326" s="76">
        <f t="shared" si="435"/>
        <v>0</v>
      </c>
      <c r="K2326" s="43">
        <f t="shared" si="433"/>
        <v>0</v>
      </c>
    </row>
    <row r="2327" spans="1:11" ht="12.75" customHeight="1">
      <c r="A2327" s="61" t="str">
        <f>"         "&amp;Labels!B78</f>
        <v xml:space="preserve">         Customer 10</v>
      </c>
      <c r="B2327" s="76">
        <f t="shared" si="434"/>
        <v>0</v>
      </c>
      <c r="C2327" s="76">
        <f t="shared" si="434"/>
        <v>0</v>
      </c>
      <c r="D2327" s="76">
        <f t="shared" si="434"/>
        <v>0</v>
      </c>
      <c r="E2327" s="76">
        <f t="shared" si="434"/>
        <v>0</v>
      </c>
      <c r="F2327" s="43">
        <f t="shared" si="432"/>
        <v>0</v>
      </c>
      <c r="G2327" s="76">
        <f t="shared" si="435"/>
        <v>0</v>
      </c>
      <c r="H2327" s="76">
        <f t="shared" si="435"/>
        <v>0</v>
      </c>
      <c r="I2327" s="76">
        <f t="shared" si="435"/>
        <v>0</v>
      </c>
      <c r="J2327" s="76">
        <f t="shared" si="435"/>
        <v>0</v>
      </c>
      <c r="K2327" s="43">
        <f t="shared" si="433"/>
        <v>0</v>
      </c>
    </row>
    <row r="2328" spans="1:11" ht="12.75" customHeight="1">
      <c r="A2328" s="61" t="str">
        <f>"         "&amp;Labels!C68</f>
        <v xml:space="preserve">         Total</v>
      </c>
      <c r="B2328" s="84">
        <f>B2317</f>
        <v>0</v>
      </c>
      <c r="C2328" s="84">
        <f>C2317</f>
        <v>0</v>
      </c>
      <c r="D2328" s="84">
        <f>D2317</f>
        <v>0</v>
      </c>
      <c r="E2328" s="84">
        <f>E2317</f>
        <v>0</v>
      </c>
      <c r="F2328" s="43">
        <f>SUM(B2317:E2317)</f>
        <v>0</v>
      </c>
      <c r="G2328" s="84">
        <f>G2317</f>
        <v>0</v>
      </c>
      <c r="H2328" s="84">
        <f>H2317</f>
        <v>0</v>
      </c>
      <c r="I2328" s="84">
        <f>I2317</f>
        <v>0</v>
      </c>
      <c r="J2328" s="84">
        <f>J2317</f>
        <v>0</v>
      </c>
      <c r="K2328" s="43">
        <f>SUM(G2317:J2317)</f>
        <v>0</v>
      </c>
    </row>
    <row r="2329" spans="1:11" ht="12.75" customHeight="1">
      <c r="A2329" s="55" t="str">
        <f>"   "&amp;Labels!B82</f>
        <v xml:space="preserve">   Direct email</v>
      </c>
      <c r="B2329" s="74"/>
      <c r="C2329" s="74"/>
      <c r="D2329" s="74"/>
      <c r="E2329" s="74"/>
      <c r="F2329" s="43"/>
      <c r="G2329" s="74"/>
      <c r="H2329" s="74"/>
      <c r="I2329" s="74"/>
      <c r="J2329" s="74"/>
      <c r="K2329" s="43"/>
    </row>
    <row r="2330" spans="1:11" ht="12.75" customHeight="1">
      <c r="A2330" s="61" t="str">
        <f>"      "&amp;Labels!B85</f>
        <v xml:space="preserve">      Q 1</v>
      </c>
      <c r="B2330" s="84"/>
      <c r="C2330" s="84"/>
      <c r="D2330" s="84"/>
      <c r="E2330" s="84"/>
      <c r="F2330" s="43"/>
      <c r="G2330" s="84"/>
      <c r="H2330" s="84"/>
      <c r="I2330" s="84"/>
      <c r="J2330" s="84"/>
      <c r="K2330" s="43"/>
    </row>
    <row r="2331" spans="1:11" ht="12.75" customHeight="1">
      <c r="A2331" s="61" t="str">
        <f>"         "&amp;Labels!B69</f>
        <v xml:space="preserve">         Customer 1</v>
      </c>
      <c r="B2331" s="76">
        <f>IF('(Other Computations)'!B186=0,0,Inputs!D251*Inputs!D144*Inputs!D50*Inputs!D14*'GM Alloc Factors'!B19/('(Other Computations)'!B186+'(Other Computations)'!B199))</f>
        <v>0</v>
      </c>
      <c r="C2331" s="76">
        <f>IF('(Other Computations)'!C186=0,0,Inputs!E251*Inputs!E144*Inputs!D50*Inputs!D14*'GM Alloc Factors'!C19/('(Other Computations)'!C186+'(Other Computations)'!C199))</f>
        <v>0</v>
      </c>
      <c r="D2331" s="76">
        <f>IF('(Other Computations)'!D186=0,0,Inputs!F251*Inputs!F144*Inputs!D50*Inputs!D14*'GM Alloc Factors'!D19/('(Other Computations)'!D186+'(Other Computations)'!D199))</f>
        <v>0</v>
      </c>
      <c r="E2331" s="76">
        <f>IF('(Other Computations)'!E186=0,0,Inputs!G251*Inputs!G144*Inputs!D50*Inputs!D14*'GM Alloc Factors'!E19/('(Other Computations)'!E186+'(Other Computations)'!E199))</f>
        <v>0</v>
      </c>
      <c r="F2331" s="43">
        <f t="shared" ref="F2331:F2341" si="436">SUM(B2331:E2331)</f>
        <v>0</v>
      </c>
      <c r="G2331" s="76">
        <f>IF('(Other Computations)'!G186=0,0,Inputs!I251*Inputs!I144*Inputs!D50*Inputs!D14*'GM Alloc Factors'!G19/('(Other Computations)'!G186+'(Other Computations)'!G199))</f>
        <v>0</v>
      </c>
      <c r="H2331" s="76">
        <f>IF('(Other Computations)'!H186=0,0,Inputs!J251*Inputs!J144*Inputs!D50*Inputs!D14*'GM Alloc Factors'!H19/('(Other Computations)'!H186+'(Other Computations)'!H199))</f>
        <v>0</v>
      </c>
      <c r="I2331" s="76">
        <f>IF('(Other Computations)'!I186=0,0,Inputs!K251*Inputs!K144*Inputs!D50*Inputs!D14*'GM Alloc Factors'!I19/('(Other Computations)'!I186+'(Other Computations)'!I199))</f>
        <v>0</v>
      </c>
      <c r="J2331" s="76">
        <f>IF('(Other Computations)'!J186=0,0,Inputs!L251*Inputs!L144*Inputs!D50*Inputs!D14*'GM Alloc Factors'!J19/('(Other Computations)'!J186+'(Other Computations)'!J199))</f>
        <v>0</v>
      </c>
      <c r="K2331" s="43">
        <f t="shared" ref="K2331:K2341" si="437">SUM(G2331:J2331)</f>
        <v>0</v>
      </c>
    </row>
    <row r="2332" spans="1:11" ht="12.75" customHeight="1">
      <c r="A2332" s="61" t="str">
        <f>"         "&amp;Labels!B70</f>
        <v xml:space="preserve">         Customer 2</v>
      </c>
      <c r="B2332" s="76">
        <f>IF('(Other Computations)'!B187=0,0,Inputs!D252*Inputs!D145*Inputs!D51*Inputs!D14*'GM Alloc Factors'!B19/('(Other Computations)'!B187+'(Other Computations)'!B200))</f>
        <v>0</v>
      </c>
      <c r="C2332" s="76">
        <f>IF('(Other Computations)'!C187=0,0,Inputs!E252*Inputs!E145*Inputs!D51*Inputs!D14*'GM Alloc Factors'!C19/('(Other Computations)'!C187+'(Other Computations)'!C200))</f>
        <v>0</v>
      </c>
      <c r="D2332" s="76">
        <f>IF('(Other Computations)'!D187=0,0,Inputs!F252*Inputs!F145*Inputs!D51*Inputs!D14*'GM Alloc Factors'!D19/('(Other Computations)'!D187+'(Other Computations)'!D200))</f>
        <v>0</v>
      </c>
      <c r="E2332" s="76">
        <f>IF('(Other Computations)'!E187=0,0,Inputs!G252*Inputs!G145*Inputs!D51*Inputs!D14*'GM Alloc Factors'!E19/('(Other Computations)'!E187+'(Other Computations)'!E200))</f>
        <v>0</v>
      </c>
      <c r="F2332" s="43">
        <f t="shared" si="436"/>
        <v>0</v>
      </c>
      <c r="G2332" s="76">
        <f>IF('(Other Computations)'!G187=0,0,Inputs!I252*Inputs!I145*Inputs!D51*Inputs!D14*'GM Alloc Factors'!G19/('(Other Computations)'!G187+'(Other Computations)'!G200))</f>
        <v>0</v>
      </c>
      <c r="H2332" s="76">
        <f>IF('(Other Computations)'!H187=0,0,Inputs!J252*Inputs!J145*Inputs!D51*Inputs!D14*'GM Alloc Factors'!H19/('(Other Computations)'!H187+'(Other Computations)'!H200))</f>
        <v>0</v>
      </c>
      <c r="I2332" s="76">
        <f>IF('(Other Computations)'!I187=0,0,Inputs!K252*Inputs!K145*Inputs!D51*Inputs!D14*'GM Alloc Factors'!I19/('(Other Computations)'!I187+'(Other Computations)'!I200))</f>
        <v>0</v>
      </c>
      <c r="J2332" s="76">
        <f>IF('(Other Computations)'!J187=0,0,Inputs!L252*Inputs!L145*Inputs!D51*Inputs!D14*'GM Alloc Factors'!J19/('(Other Computations)'!J187+'(Other Computations)'!J200))</f>
        <v>0</v>
      </c>
      <c r="K2332" s="43">
        <f t="shared" si="437"/>
        <v>0</v>
      </c>
    </row>
    <row r="2333" spans="1:11" ht="12.75" customHeight="1">
      <c r="A2333" s="61" t="str">
        <f>"         "&amp;Labels!B71</f>
        <v xml:space="preserve">         Customer 3</v>
      </c>
      <c r="B2333" s="76">
        <f>IF('(Other Computations)'!B188=0,0,Inputs!D253*Inputs!D146*Inputs!D52*Inputs!D14*'GM Alloc Factors'!B19/('(Other Computations)'!B188+'(Other Computations)'!B201))</f>
        <v>0</v>
      </c>
      <c r="C2333" s="76">
        <f>IF('(Other Computations)'!C188=0,0,Inputs!E253*Inputs!E146*Inputs!D52*Inputs!D14*'GM Alloc Factors'!C19/('(Other Computations)'!C188+'(Other Computations)'!C201))</f>
        <v>0</v>
      </c>
      <c r="D2333" s="76">
        <f>IF('(Other Computations)'!D188=0,0,Inputs!F253*Inputs!F146*Inputs!D52*Inputs!D14*'GM Alloc Factors'!D19/('(Other Computations)'!D188+'(Other Computations)'!D201))</f>
        <v>0</v>
      </c>
      <c r="E2333" s="76">
        <f>IF('(Other Computations)'!E188=0,0,Inputs!G253*Inputs!G146*Inputs!D52*Inputs!D14*'GM Alloc Factors'!E19/('(Other Computations)'!E188+'(Other Computations)'!E201))</f>
        <v>0</v>
      </c>
      <c r="F2333" s="43">
        <f t="shared" si="436"/>
        <v>0</v>
      </c>
      <c r="G2333" s="76">
        <f>IF('(Other Computations)'!G188=0,0,Inputs!I253*Inputs!I146*Inputs!D52*Inputs!D14*'GM Alloc Factors'!G19/('(Other Computations)'!G188+'(Other Computations)'!G201))</f>
        <v>0</v>
      </c>
      <c r="H2333" s="76">
        <f>IF('(Other Computations)'!H188=0,0,Inputs!J253*Inputs!J146*Inputs!D52*Inputs!D14*'GM Alloc Factors'!H19/('(Other Computations)'!H188+'(Other Computations)'!H201))</f>
        <v>0</v>
      </c>
      <c r="I2333" s="76">
        <f>IF('(Other Computations)'!I188=0,0,Inputs!K253*Inputs!K146*Inputs!D52*Inputs!D14*'GM Alloc Factors'!I19/('(Other Computations)'!I188+'(Other Computations)'!I201))</f>
        <v>0</v>
      </c>
      <c r="J2333" s="76">
        <f>IF('(Other Computations)'!J188=0,0,Inputs!L253*Inputs!L146*Inputs!D52*Inputs!D14*'GM Alloc Factors'!J19/('(Other Computations)'!J188+'(Other Computations)'!J201))</f>
        <v>0</v>
      </c>
      <c r="K2333" s="43">
        <f t="shared" si="437"/>
        <v>0</v>
      </c>
    </row>
    <row r="2334" spans="1:11" ht="12.75" customHeight="1">
      <c r="A2334" s="61" t="str">
        <f>"         "&amp;Labels!B72</f>
        <v xml:space="preserve">         Customer 4</v>
      </c>
      <c r="B2334" s="76">
        <f>IF('(Other Computations)'!B189=0,0,Inputs!D254*Inputs!D147*Inputs!D53*Inputs!D14*'GM Alloc Factors'!B19/('(Other Computations)'!B189+'(Other Computations)'!B202))</f>
        <v>0</v>
      </c>
      <c r="C2334" s="76">
        <f>IF('(Other Computations)'!C189=0,0,Inputs!E254*Inputs!E147*Inputs!D53*Inputs!D14*'GM Alloc Factors'!C19/('(Other Computations)'!C189+'(Other Computations)'!C202))</f>
        <v>0</v>
      </c>
      <c r="D2334" s="76">
        <f>IF('(Other Computations)'!D189=0,0,Inputs!F254*Inputs!F147*Inputs!D53*Inputs!D14*'GM Alloc Factors'!D19/('(Other Computations)'!D189+'(Other Computations)'!D202))</f>
        <v>0</v>
      </c>
      <c r="E2334" s="76">
        <f>IF('(Other Computations)'!E189=0,0,Inputs!G254*Inputs!G147*Inputs!D53*Inputs!D14*'GM Alloc Factors'!E19/('(Other Computations)'!E189+'(Other Computations)'!E202))</f>
        <v>0</v>
      </c>
      <c r="F2334" s="43">
        <f t="shared" si="436"/>
        <v>0</v>
      </c>
      <c r="G2334" s="76">
        <f>IF('(Other Computations)'!G189=0,0,Inputs!I254*Inputs!I147*Inputs!D53*Inputs!D14*'GM Alloc Factors'!G19/('(Other Computations)'!G189+'(Other Computations)'!G202))</f>
        <v>0</v>
      </c>
      <c r="H2334" s="76">
        <f>IF('(Other Computations)'!H189=0,0,Inputs!J254*Inputs!J147*Inputs!D53*Inputs!D14*'GM Alloc Factors'!H19/('(Other Computations)'!H189+'(Other Computations)'!H202))</f>
        <v>0</v>
      </c>
      <c r="I2334" s="76">
        <f>IF('(Other Computations)'!I189=0,0,Inputs!K254*Inputs!K147*Inputs!D53*Inputs!D14*'GM Alloc Factors'!I19/('(Other Computations)'!I189+'(Other Computations)'!I202))</f>
        <v>0</v>
      </c>
      <c r="J2334" s="76">
        <f>IF('(Other Computations)'!J189=0,0,Inputs!L254*Inputs!L147*Inputs!D53*Inputs!D14*'GM Alloc Factors'!J19/('(Other Computations)'!J189+'(Other Computations)'!J202))</f>
        <v>0</v>
      </c>
      <c r="K2334" s="43">
        <f t="shared" si="437"/>
        <v>0</v>
      </c>
    </row>
    <row r="2335" spans="1:11" ht="12.75" customHeight="1">
      <c r="A2335" s="61" t="str">
        <f>"         "&amp;Labels!B73</f>
        <v xml:space="preserve">         Customer 5</v>
      </c>
      <c r="B2335" s="76">
        <f>IF('(Other Computations)'!B190=0,0,Inputs!D255*Inputs!D148*Inputs!D54*Inputs!D14*'GM Alloc Factors'!B19/('(Other Computations)'!B190+'(Other Computations)'!B203))</f>
        <v>0</v>
      </c>
      <c r="C2335" s="76">
        <f>IF('(Other Computations)'!C190=0,0,Inputs!E255*Inputs!E148*Inputs!D54*Inputs!D14*'GM Alloc Factors'!C19/('(Other Computations)'!C190+'(Other Computations)'!C203))</f>
        <v>0</v>
      </c>
      <c r="D2335" s="76">
        <f>IF('(Other Computations)'!D190=0,0,Inputs!F255*Inputs!F148*Inputs!D54*Inputs!D14*'GM Alloc Factors'!D19/('(Other Computations)'!D190+'(Other Computations)'!D203))</f>
        <v>0</v>
      </c>
      <c r="E2335" s="76">
        <f>IF('(Other Computations)'!E190=0,0,Inputs!G255*Inputs!G148*Inputs!D54*Inputs!D14*'GM Alloc Factors'!E19/('(Other Computations)'!E190+'(Other Computations)'!E203))</f>
        <v>0</v>
      </c>
      <c r="F2335" s="43">
        <f t="shared" si="436"/>
        <v>0</v>
      </c>
      <c r="G2335" s="76">
        <f>IF('(Other Computations)'!G190=0,0,Inputs!I255*Inputs!I148*Inputs!D54*Inputs!D14*'GM Alloc Factors'!G19/('(Other Computations)'!G190+'(Other Computations)'!G203))</f>
        <v>0</v>
      </c>
      <c r="H2335" s="76">
        <f>IF('(Other Computations)'!H190=0,0,Inputs!J255*Inputs!J148*Inputs!D54*Inputs!D14*'GM Alloc Factors'!H19/('(Other Computations)'!H190+'(Other Computations)'!H203))</f>
        <v>0</v>
      </c>
      <c r="I2335" s="76">
        <f>IF('(Other Computations)'!I190=0,0,Inputs!K255*Inputs!K148*Inputs!D54*Inputs!D14*'GM Alloc Factors'!I19/('(Other Computations)'!I190+'(Other Computations)'!I203))</f>
        <v>0</v>
      </c>
      <c r="J2335" s="76">
        <f>IF('(Other Computations)'!J190=0,0,Inputs!L255*Inputs!L148*Inputs!D54*Inputs!D14*'GM Alloc Factors'!J19/('(Other Computations)'!J190+'(Other Computations)'!J203))</f>
        <v>0</v>
      </c>
      <c r="K2335" s="43">
        <f t="shared" si="437"/>
        <v>0</v>
      </c>
    </row>
    <row r="2336" spans="1:11" ht="12.75" customHeight="1">
      <c r="A2336" s="61" t="str">
        <f>"         "&amp;Labels!B74</f>
        <v xml:space="preserve">         Customer 6</v>
      </c>
      <c r="B2336" s="76">
        <f>IF('(Other Computations)'!B191=0,0,Inputs!D256*Inputs!D149*Inputs!D55*Inputs!D14*'GM Alloc Factors'!B19/('(Other Computations)'!B191+'(Other Computations)'!B204))</f>
        <v>0</v>
      </c>
      <c r="C2336" s="76">
        <f>IF('(Other Computations)'!C191=0,0,Inputs!E256*Inputs!E149*Inputs!D55*Inputs!D14*'GM Alloc Factors'!C19/('(Other Computations)'!C191+'(Other Computations)'!C204))</f>
        <v>0</v>
      </c>
      <c r="D2336" s="76">
        <f>IF('(Other Computations)'!D191=0,0,Inputs!F256*Inputs!F149*Inputs!D55*Inputs!D14*'GM Alloc Factors'!D19/('(Other Computations)'!D191+'(Other Computations)'!D204))</f>
        <v>0</v>
      </c>
      <c r="E2336" s="76">
        <f>IF('(Other Computations)'!E191=0,0,Inputs!G256*Inputs!G149*Inputs!D55*Inputs!D14*'GM Alloc Factors'!E19/('(Other Computations)'!E191+'(Other Computations)'!E204))</f>
        <v>0</v>
      </c>
      <c r="F2336" s="43">
        <f t="shared" si="436"/>
        <v>0</v>
      </c>
      <c r="G2336" s="76">
        <f>IF('(Other Computations)'!G191=0,0,Inputs!I256*Inputs!I149*Inputs!D55*Inputs!D14*'GM Alloc Factors'!G19/('(Other Computations)'!G191+'(Other Computations)'!G204))</f>
        <v>0</v>
      </c>
      <c r="H2336" s="76">
        <f>IF('(Other Computations)'!H191=0,0,Inputs!J256*Inputs!J149*Inputs!D55*Inputs!D14*'GM Alloc Factors'!H19/('(Other Computations)'!H191+'(Other Computations)'!H204))</f>
        <v>0</v>
      </c>
      <c r="I2336" s="76">
        <f>IF('(Other Computations)'!I191=0,0,Inputs!K256*Inputs!K149*Inputs!D55*Inputs!D14*'GM Alloc Factors'!I19/('(Other Computations)'!I191+'(Other Computations)'!I204))</f>
        <v>0</v>
      </c>
      <c r="J2336" s="76">
        <f>IF('(Other Computations)'!J191=0,0,Inputs!L256*Inputs!L149*Inputs!D55*Inputs!D14*'GM Alloc Factors'!J19/('(Other Computations)'!J191+'(Other Computations)'!J204))</f>
        <v>0</v>
      </c>
      <c r="K2336" s="43">
        <f t="shared" si="437"/>
        <v>0</v>
      </c>
    </row>
    <row r="2337" spans="1:11" ht="12.75" customHeight="1">
      <c r="A2337" s="61" t="str">
        <f>"         "&amp;Labels!B75</f>
        <v xml:space="preserve">         Customer 7</v>
      </c>
      <c r="B2337" s="76">
        <f>IF('(Other Computations)'!B192=0,0,Inputs!D257*Inputs!D150*Inputs!D56*Inputs!D14*'GM Alloc Factors'!B19/('(Other Computations)'!B192+'(Other Computations)'!B205))</f>
        <v>0</v>
      </c>
      <c r="C2337" s="76">
        <f>IF('(Other Computations)'!C192=0,0,Inputs!E257*Inputs!E150*Inputs!D56*Inputs!D14*'GM Alloc Factors'!C19/('(Other Computations)'!C192+'(Other Computations)'!C205))</f>
        <v>0</v>
      </c>
      <c r="D2337" s="76">
        <f>IF('(Other Computations)'!D192=0,0,Inputs!F257*Inputs!F150*Inputs!D56*Inputs!D14*'GM Alloc Factors'!D19/('(Other Computations)'!D192+'(Other Computations)'!D205))</f>
        <v>0</v>
      </c>
      <c r="E2337" s="76">
        <f>IF('(Other Computations)'!E192=0,0,Inputs!G257*Inputs!G150*Inputs!D56*Inputs!D14*'GM Alloc Factors'!E19/('(Other Computations)'!E192+'(Other Computations)'!E205))</f>
        <v>0</v>
      </c>
      <c r="F2337" s="43">
        <f t="shared" si="436"/>
        <v>0</v>
      </c>
      <c r="G2337" s="76">
        <f>IF('(Other Computations)'!G192=0,0,Inputs!I257*Inputs!I150*Inputs!D56*Inputs!D14*'GM Alloc Factors'!G19/('(Other Computations)'!G192+'(Other Computations)'!G205))</f>
        <v>0</v>
      </c>
      <c r="H2337" s="76">
        <f>IF('(Other Computations)'!H192=0,0,Inputs!J257*Inputs!J150*Inputs!D56*Inputs!D14*'GM Alloc Factors'!H19/('(Other Computations)'!H192+'(Other Computations)'!H205))</f>
        <v>0</v>
      </c>
      <c r="I2337" s="76">
        <f>IF('(Other Computations)'!I192=0,0,Inputs!K257*Inputs!K150*Inputs!D56*Inputs!D14*'GM Alloc Factors'!I19/('(Other Computations)'!I192+'(Other Computations)'!I205))</f>
        <v>0</v>
      </c>
      <c r="J2337" s="76">
        <f>IF('(Other Computations)'!J192=0,0,Inputs!L257*Inputs!L150*Inputs!D56*Inputs!D14*'GM Alloc Factors'!J19/('(Other Computations)'!J192+'(Other Computations)'!J205))</f>
        <v>0</v>
      </c>
      <c r="K2337" s="43">
        <f t="shared" si="437"/>
        <v>0</v>
      </c>
    </row>
    <row r="2338" spans="1:11" ht="12.75" customHeight="1">
      <c r="A2338" s="61" t="str">
        <f>"         "&amp;Labels!B76</f>
        <v xml:space="preserve">         Customer 8</v>
      </c>
      <c r="B2338" s="76">
        <f>IF('(Other Computations)'!B193=0,0,Inputs!D258*Inputs!D151*Inputs!D57*Inputs!D14*'GM Alloc Factors'!B19/('(Other Computations)'!B193+'(Other Computations)'!B206))</f>
        <v>0</v>
      </c>
      <c r="C2338" s="76">
        <f>IF('(Other Computations)'!C193=0,0,Inputs!E258*Inputs!E151*Inputs!D57*Inputs!D14*'GM Alloc Factors'!C19/('(Other Computations)'!C193+'(Other Computations)'!C206))</f>
        <v>0</v>
      </c>
      <c r="D2338" s="76">
        <f>IF('(Other Computations)'!D193=0,0,Inputs!F258*Inputs!F151*Inputs!D57*Inputs!D14*'GM Alloc Factors'!D19/('(Other Computations)'!D193+'(Other Computations)'!D206))</f>
        <v>0</v>
      </c>
      <c r="E2338" s="76">
        <f>IF('(Other Computations)'!E193=0,0,Inputs!G258*Inputs!G151*Inputs!D57*Inputs!D14*'GM Alloc Factors'!E19/('(Other Computations)'!E193+'(Other Computations)'!E206))</f>
        <v>0</v>
      </c>
      <c r="F2338" s="43">
        <f t="shared" si="436"/>
        <v>0</v>
      </c>
      <c r="G2338" s="76">
        <f>IF('(Other Computations)'!G193=0,0,Inputs!I258*Inputs!I151*Inputs!D57*Inputs!D14*'GM Alloc Factors'!G19/('(Other Computations)'!G193+'(Other Computations)'!G206))</f>
        <v>0</v>
      </c>
      <c r="H2338" s="76">
        <f>IF('(Other Computations)'!H193=0,0,Inputs!J258*Inputs!J151*Inputs!D57*Inputs!D14*'GM Alloc Factors'!H19/('(Other Computations)'!H193+'(Other Computations)'!H206))</f>
        <v>0</v>
      </c>
      <c r="I2338" s="76">
        <f>IF('(Other Computations)'!I193=0,0,Inputs!K258*Inputs!K151*Inputs!D57*Inputs!D14*'GM Alloc Factors'!I19/('(Other Computations)'!I193+'(Other Computations)'!I206))</f>
        <v>0</v>
      </c>
      <c r="J2338" s="76">
        <f>IF('(Other Computations)'!J193=0,0,Inputs!L258*Inputs!L151*Inputs!D57*Inputs!D14*'GM Alloc Factors'!J19/('(Other Computations)'!J193+'(Other Computations)'!J206))</f>
        <v>0</v>
      </c>
      <c r="K2338" s="43">
        <f t="shared" si="437"/>
        <v>0</v>
      </c>
    </row>
    <row r="2339" spans="1:11" ht="12.75" customHeight="1">
      <c r="A2339" s="61" t="str">
        <f>"         "&amp;Labels!B77</f>
        <v xml:space="preserve">         Customer 9</v>
      </c>
      <c r="B2339" s="76">
        <f>IF('(Other Computations)'!B194=0,0,Inputs!D259*Inputs!D152*Inputs!D58*Inputs!D14*'GM Alloc Factors'!B19/('(Other Computations)'!B194+'(Other Computations)'!B207))</f>
        <v>0</v>
      </c>
      <c r="C2339" s="76">
        <f>IF('(Other Computations)'!C194=0,0,Inputs!E259*Inputs!E152*Inputs!D58*Inputs!D14*'GM Alloc Factors'!C19/('(Other Computations)'!C194+'(Other Computations)'!C207))</f>
        <v>0</v>
      </c>
      <c r="D2339" s="76">
        <f>IF('(Other Computations)'!D194=0,0,Inputs!F259*Inputs!F152*Inputs!D58*Inputs!D14*'GM Alloc Factors'!D19/('(Other Computations)'!D194+'(Other Computations)'!D207))</f>
        <v>0</v>
      </c>
      <c r="E2339" s="76">
        <f>IF('(Other Computations)'!E194=0,0,Inputs!G259*Inputs!G152*Inputs!D58*Inputs!D14*'GM Alloc Factors'!E19/('(Other Computations)'!E194+'(Other Computations)'!E207))</f>
        <v>0</v>
      </c>
      <c r="F2339" s="43">
        <f t="shared" si="436"/>
        <v>0</v>
      </c>
      <c r="G2339" s="76">
        <f>IF('(Other Computations)'!G194=0,0,Inputs!I259*Inputs!I152*Inputs!D58*Inputs!D14*'GM Alloc Factors'!G19/('(Other Computations)'!G194+'(Other Computations)'!G207))</f>
        <v>0</v>
      </c>
      <c r="H2339" s="76">
        <f>IF('(Other Computations)'!H194=0,0,Inputs!J259*Inputs!J152*Inputs!D58*Inputs!D14*'GM Alloc Factors'!H19/('(Other Computations)'!H194+'(Other Computations)'!H207))</f>
        <v>0</v>
      </c>
      <c r="I2339" s="76">
        <f>IF('(Other Computations)'!I194=0,0,Inputs!K259*Inputs!K152*Inputs!D58*Inputs!D14*'GM Alloc Factors'!I19/('(Other Computations)'!I194+'(Other Computations)'!I207))</f>
        <v>0</v>
      </c>
      <c r="J2339" s="76">
        <f>IF('(Other Computations)'!J194=0,0,Inputs!L259*Inputs!L152*Inputs!D58*Inputs!D14*'GM Alloc Factors'!J19/('(Other Computations)'!J194+'(Other Computations)'!J207))</f>
        <v>0</v>
      </c>
      <c r="K2339" s="43">
        <f t="shared" si="437"/>
        <v>0</v>
      </c>
    </row>
    <row r="2340" spans="1:11" ht="12.75" customHeight="1">
      <c r="A2340" s="61" t="str">
        <f>"         "&amp;Labels!B78</f>
        <v xml:space="preserve">         Customer 10</v>
      </c>
      <c r="B2340" s="76">
        <f>IF('(Other Computations)'!B195=0,0,Inputs!D260*Inputs!D153*Inputs!D59*Inputs!D14*'GM Alloc Factors'!B19/('(Other Computations)'!B195+'(Other Computations)'!B208))</f>
        <v>0</v>
      </c>
      <c r="C2340" s="76">
        <f>IF('(Other Computations)'!C195=0,0,Inputs!E260*Inputs!E153*Inputs!D59*Inputs!D14*'GM Alloc Factors'!C19/('(Other Computations)'!C195+'(Other Computations)'!C208))</f>
        <v>0</v>
      </c>
      <c r="D2340" s="76">
        <f>IF('(Other Computations)'!D195=0,0,Inputs!F260*Inputs!F153*Inputs!D59*Inputs!D14*'GM Alloc Factors'!D19/('(Other Computations)'!D195+'(Other Computations)'!D208))</f>
        <v>0</v>
      </c>
      <c r="E2340" s="76">
        <f>IF('(Other Computations)'!E195=0,0,Inputs!G260*Inputs!G153*Inputs!D59*Inputs!D14*'GM Alloc Factors'!E19/('(Other Computations)'!E195+'(Other Computations)'!E208))</f>
        <v>0</v>
      </c>
      <c r="F2340" s="43">
        <f t="shared" si="436"/>
        <v>0</v>
      </c>
      <c r="G2340" s="76">
        <f>IF('(Other Computations)'!G195=0,0,Inputs!I260*Inputs!I153*Inputs!D59*Inputs!D14*'GM Alloc Factors'!G19/('(Other Computations)'!G195+'(Other Computations)'!G208))</f>
        <v>0</v>
      </c>
      <c r="H2340" s="76">
        <f>IF('(Other Computations)'!H195=0,0,Inputs!J260*Inputs!J153*Inputs!D59*Inputs!D14*'GM Alloc Factors'!H19/('(Other Computations)'!H195+'(Other Computations)'!H208))</f>
        <v>0</v>
      </c>
      <c r="I2340" s="76">
        <f>IF('(Other Computations)'!I195=0,0,Inputs!K260*Inputs!K153*Inputs!D59*Inputs!D14*'GM Alloc Factors'!I19/('(Other Computations)'!I195+'(Other Computations)'!I208))</f>
        <v>0</v>
      </c>
      <c r="J2340" s="76">
        <f>IF('(Other Computations)'!J195=0,0,Inputs!L260*Inputs!L153*Inputs!D59*Inputs!D14*'GM Alloc Factors'!J19/('(Other Computations)'!J195+'(Other Computations)'!J208))</f>
        <v>0</v>
      </c>
      <c r="K2340" s="43">
        <f t="shared" si="437"/>
        <v>0</v>
      </c>
    </row>
    <row r="2341" spans="1:11" ht="12.75" customHeight="1">
      <c r="A2341" s="61" t="str">
        <f>"         "&amp;Labels!C68</f>
        <v xml:space="preserve">         Total</v>
      </c>
      <c r="B2341" s="84">
        <f>SUM(B2331:B2340)</f>
        <v>0</v>
      </c>
      <c r="C2341" s="84">
        <f>SUM(C2331:C2340)</f>
        <v>0</v>
      </c>
      <c r="D2341" s="84">
        <f>SUM(D2331:D2340)</f>
        <v>0</v>
      </c>
      <c r="E2341" s="84">
        <f>SUM(E2331:E2340)</f>
        <v>0</v>
      </c>
      <c r="F2341" s="43">
        <f t="shared" si="436"/>
        <v>0</v>
      </c>
      <c r="G2341" s="84">
        <f>SUM(G2331:G2340)</f>
        <v>0</v>
      </c>
      <c r="H2341" s="84">
        <f>SUM(H2331:H2340)</f>
        <v>0</v>
      </c>
      <c r="I2341" s="84">
        <f>SUM(I2331:I2340)</f>
        <v>0</v>
      </c>
      <c r="J2341" s="84">
        <f>SUM(J2331:J2340)</f>
        <v>0</v>
      </c>
      <c r="K2341" s="43">
        <f t="shared" si="437"/>
        <v>0</v>
      </c>
    </row>
    <row r="2342" spans="1:11" ht="12.75" customHeight="1">
      <c r="A2342" s="61" t="str">
        <f>"      "&amp;Labels!B86</f>
        <v xml:space="preserve">      Q 2</v>
      </c>
      <c r="B2342" s="84"/>
      <c r="C2342" s="84"/>
      <c r="D2342" s="84"/>
      <c r="E2342" s="84"/>
      <c r="F2342" s="43"/>
      <c r="G2342" s="84"/>
      <c r="H2342" s="84"/>
      <c r="I2342" s="84"/>
      <c r="J2342" s="84"/>
      <c r="K2342" s="43"/>
    </row>
    <row r="2343" spans="1:11" ht="12.75" customHeight="1">
      <c r="A2343" s="61" t="str">
        <f>"         "&amp;Labels!B69</f>
        <v xml:space="preserve">         Customer 1</v>
      </c>
      <c r="B2343" s="76">
        <f>IF('(Other Computations)'!B186=0,0,Inputs!D251*Inputs!D144*Inputs!E50*Inputs!D14*'GM Alloc Factors'!B20/('(Other Computations)'!B186+'(Other Computations)'!B199))</f>
        <v>0</v>
      </c>
      <c r="C2343" s="76">
        <f>IF('(Other Computations)'!C186=0,0,Inputs!E251*Inputs!E144*Inputs!E50*Inputs!D14*'GM Alloc Factors'!C20/('(Other Computations)'!C186+'(Other Computations)'!C199))</f>
        <v>0</v>
      </c>
      <c r="D2343" s="76">
        <f>IF('(Other Computations)'!D186=0,0,Inputs!F251*Inputs!F144*Inputs!E50*Inputs!D14*'GM Alloc Factors'!D20/('(Other Computations)'!D186+'(Other Computations)'!D199))</f>
        <v>0</v>
      </c>
      <c r="E2343" s="76">
        <f>IF('(Other Computations)'!E186=0,0,Inputs!G251*Inputs!G144*Inputs!E50*Inputs!D14*'GM Alloc Factors'!E20/('(Other Computations)'!E186+'(Other Computations)'!E199))</f>
        <v>0</v>
      </c>
      <c r="F2343" s="43">
        <f t="shared" ref="F2343:F2353" si="438">SUM(B2343:E2343)</f>
        <v>0</v>
      </c>
      <c r="G2343" s="76">
        <f>IF('(Other Computations)'!G186=0,0,Inputs!I251*Inputs!I144*Inputs!E50*Inputs!D14*'GM Alloc Factors'!G20/('(Other Computations)'!G186+'(Other Computations)'!G199))</f>
        <v>0</v>
      </c>
      <c r="H2343" s="76">
        <f>IF('(Other Computations)'!H186=0,0,Inputs!J251*Inputs!J144*Inputs!E50*Inputs!D14*'GM Alloc Factors'!H20/('(Other Computations)'!H186+'(Other Computations)'!H199))</f>
        <v>0</v>
      </c>
      <c r="I2343" s="76">
        <f>IF('(Other Computations)'!I186=0,0,Inputs!K251*Inputs!K144*Inputs!E50*Inputs!D14*'GM Alloc Factors'!I20/('(Other Computations)'!I186+'(Other Computations)'!I199))</f>
        <v>0</v>
      </c>
      <c r="J2343" s="76">
        <f>IF('(Other Computations)'!J186=0,0,Inputs!L251*Inputs!L144*Inputs!E50*Inputs!D14*'GM Alloc Factors'!J20/('(Other Computations)'!J186+'(Other Computations)'!J199))</f>
        <v>0</v>
      </c>
      <c r="K2343" s="43">
        <f t="shared" ref="K2343:K2353" si="439">SUM(G2343:J2343)</f>
        <v>0</v>
      </c>
    </row>
    <row r="2344" spans="1:11" ht="12.75" customHeight="1">
      <c r="A2344" s="61" t="str">
        <f>"         "&amp;Labels!B70</f>
        <v xml:space="preserve">         Customer 2</v>
      </c>
      <c r="B2344" s="76">
        <f>IF('(Other Computations)'!B187=0,0,Inputs!D252*Inputs!D145*Inputs!E51*Inputs!D14*'GM Alloc Factors'!B20/('(Other Computations)'!B187+'(Other Computations)'!B200))</f>
        <v>0</v>
      </c>
      <c r="C2344" s="76">
        <f>IF('(Other Computations)'!C187=0,0,Inputs!E252*Inputs!E145*Inputs!E51*Inputs!D14*'GM Alloc Factors'!C20/('(Other Computations)'!C187+'(Other Computations)'!C200))</f>
        <v>0</v>
      </c>
      <c r="D2344" s="76">
        <f>IF('(Other Computations)'!D187=0,0,Inputs!F252*Inputs!F145*Inputs!E51*Inputs!D14*'GM Alloc Factors'!D20/('(Other Computations)'!D187+'(Other Computations)'!D200))</f>
        <v>0</v>
      </c>
      <c r="E2344" s="76">
        <f>IF('(Other Computations)'!E187=0,0,Inputs!G252*Inputs!G145*Inputs!E51*Inputs!D14*'GM Alloc Factors'!E20/('(Other Computations)'!E187+'(Other Computations)'!E200))</f>
        <v>0</v>
      </c>
      <c r="F2344" s="43">
        <f t="shared" si="438"/>
        <v>0</v>
      </c>
      <c r="G2344" s="76">
        <f>IF('(Other Computations)'!G187=0,0,Inputs!I252*Inputs!I145*Inputs!E51*Inputs!D14*'GM Alloc Factors'!G20/('(Other Computations)'!G187+'(Other Computations)'!G200))</f>
        <v>0</v>
      </c>
      <c r="H2344" s="76">
        <f>IF('(Other Computations)'!H187=0,0,Inputs!J252*Inputs!J145*Inputs!E51*Inputs!D14*'GM Alloc Factors'!H20/('(Other Computations)'!H187+'(Other Computations)'!H200))</f>
        <v>0</v>
      </c>
      <c r="I2344" s="76">
        <f>IF('(Other Computations)'!I187=0,0,Inputs!K252*Inputs!K145*Inputs!E51*Inputs!D14*'GM Alloc Factors'!I20/('(Other Computations)'!I187+'(Other Computations)'!I200))</f>
        <v>0</v>
      </c>
      <c r="J2344" s="76">
        <f>IF('(Other Computations)'!J187=0,0,Inputs!L252*Inputs!L145*Inputs!E51*Inputs!D14*'GM Alloc Factors'!J20/('(Other Computations)'!J187+'(Other Computations)'!J200))</f>
        <v>0</v>
      </c>
      <c r="K2344" s="43">
        <f t="shared" si="439"/>
        <v>0</v>
      </c>
    </row>
    <row r="2345" spans="1:11" ht="12.75" customHeight="1">
      <c r="A2345" s="61" t="str">
        <f>"         "&amp;Labels!B71</f>
        <v xml:space="preserve">         Customer 3</v>
      </c>
      <c r="B2345" s="76">
        <f>IF('(Other Computations)'!B188=0,0,Inputs!D253*Inputs!D146*Inputs!E52*Inputs!D14*'GM Alloc Factors'!B20/('(Other Computations)'!B188+'(Other Computations)'!B201))</f>
        <v>0</v>
      </c>
      <c r="C2345" s="76">
        <f>IF('(Other Computations)'!C188=0,0,Inputs!E253*Inputs!E146*Inputs!E52*Inputs!D14*'GM Alloc Factors'!C20/('(Other Computations)'!C188+'(Other Computations)'!C201))</f>
        <v>0</v>
      </c>
      <c r="D2345" s="76">
        <f>IF('(Other Computations)'!D188=0,0,Inputs!F253*Inputs!F146*Inputs!E52*Inputs!D14*'GM Alloc Factors'!D20/('(Other Computations)'!D188+'(Other Computations)'!D201))</f>
        <v>0</v>
      </c>
      <c r="E2345" s="76">
        <f>IF('(Other Computations)'!E188=0,0,Inputs!G253*Inputs!G146*Inputs!E52*Inputs!D14*'GM Alloc Factors'!E20/('(Other Computations)'!E188+'(Other Computations)'!E201))</f>
        <v>0</v>
      </c>
      <c r="F2345" s="43">
        <f t="shared" si="438"/>
        <v>0</v>
      </c>
      <c r="G2345" s="76">
        <f>IF('(Other Computations)'!G188=0,0,Inputs!I253*Inputs!I146*Inputs!E52*Inputs!D14*'GM Alloc Factors'!G20/('(Other Computations)'!G188+'(Other Computations)'!G201))</f>
        <v>0</v>
      </c>
      <c r="H2345" s="76">
        <f>IF('(Other Computations)'!H188=0,0,Inputs!J253*Inputs!J146*Inputs!E52*Inputs!D14*'GM Alloc Factors'!H20/('(Other Computations)'!H188+'(Other Computations)'!H201))</f>
        <v>0</v>
      </c>
      <c r="I2345" s="76">
        <f>IF('(Other Computations)'!I188=0,0,Inputs!K253*Inputs!K146*Inputs!E52*Inputs!D14*'GM Alloc Factors'!I20/('(Other Computations)'!I188+'(Other Computations)'!I201))</f>
        <v>0</v>
      </c>
      <c r="J2345" s="76">
        <f>IF('(Other Computations)'!J188=0,0,Inputs!L253*Inputs!L146*Inputs!E52*Inputs!D14*'GM Alloc Factors'!J20/('(Other Computations)'!J188+'(Other Computations)'!J201))</f>
        <v>0</v>
      </c>
      <c r="K2345" s="43">
        <f t="shared" si="439"/>
        <v>0</v>
      </c>
    </row>
    <row r="2346" spans="1:11" ht="12.75" customHeight="1">
      <c r="A2346" s="61" t="str">
        <f>"         "&amp;Labels!B72</f>
        <v xml:space="preserve">         Customer 4</v>
      </c>
      <c r="B2346" s="76">
        <f>IF('(Other Computations)'!B189=0,0,Inputs!D254*Inputs!D147*Inputs!E53*Inputs!D14*'GM Alloc Factors'!B20/('(Other Computations)'!B189+'(Other Computations)'!B202))</f>
        <v>0</v>
      </c>
      <c r="C2346" s="76">
        <f>IF('(Other Computations)'!C189=0,0,Inputs!E254*Inputs!E147*Inputs!E53*Inputs!D14*'GM Alloc Factors'!C20/('(Other Computations)'!C189+'(Other Computations)'!C202))</f>
        <v>0</v>
      </c>
      <c r="D2346" s="76">
        <f>IF('(Other Computations)'!D189=0,0,Inputs!F254*Inputs!F147*Inputs!E53*Inputs!D14*'GM Alloc Factors'!D20/('(Other Computations)'!D189+'(Other Computations)'!D202))</f>
        <v>0</v>
      </c>
      <c r="E2346" s="76">
        <f>IF('(Other Computations)'!E189=0,0,Inputs!G254*Inputs!G147*Inputs!E53*Inputs!D14*'GM Alloc Factors'!E20/('(Other Computations)'!E189+'(Other Computations)'!E202))</f>
        <v>0</v>
      </c>
      <c r="F2346" s="43">
        <f t="shared" si="438"/>
        <v>0</v>
      </c>
      <c r="G2346" s="76">
        <f>IF('(Other Computations)'!G189=0,0,Inputs!I254*Inputs!I147*Inputs!E53*Inputs!D14*'GM Alloc Factors'!G20/('(Other Computations)'!G189+'(Other Computations)'!G202))</f>
        <v>0</v>
      </c>
      <c r="H2346" s="76">
        <f>IF('(Other Computations)'!H189=0,0,Inputs!J254*Inputs!J147*Inputs!E53*Inputs!D14*'GM Alloc Factors'!H20/('(Other Computations)'!H189+'(Other Computations)'!H202))</f>
        <v>0</v>
      </c>
      <c r="I2346" s="76">
        <f>IF('(Other Computations)'!I189=0,0,Inputs!K254*Inputs!K147*Inputs!E53*Inputs!D14*'GM Alloc Factors'!I20/('(Other Computations)'!I189+'(Other Computations)'!I202))</f>
        <v>0</v>
      </c>
      <c r="J2346" s="76">
        <f>IF('(Other Computations)'!J189=0,0,Inputs!L254*Inputs!L147*Inputs!E53*Inputs!D14*'GM Alloc Factors'!J20/('(Other Computations)'!J189+'(Other Computations)'!J202))</f>
        <v>0</v>
      </c>
      <c r="K2346" s="43">
        <f t="shared" si="439"/>
        <v>0</v>
      </c>
    </row>
    <row r="2347" spans="1:11" ht="12.75" customHeight="1">
      <c r="A2347" s="61" t="str">
        <f>"         "&amp;Labels!B73</f>
        <v xml:space="preserve">         Customer 5</v>
      </c>
      <c r="B2347" s="76">
        <f>IF('(Other Computations)'!B190=0,0,Inputs!D255*Inputs!D148*Inputs!E54*Inputs!D14*'GM Alloc Factors'!B20/('(Other Computations)'!B190+'(Other Computations)'!B203))</f>
        <v>0</v>
      </c>
      <c r="C2347" s="76">
        <f>IF('(Other Computations)'!C190=0,0,Inputs!E255*Inputs!E148*Inputs!E54*Inputs!D14*'GM Alloc Factors'!C20/('(Other Computations)'!C190+'(Other Computations)'!C203))</f>
        <v>0</v>
      </c>
      <c r="D2347" s="76">
        <f>IF('(Other Computations)'!D190=0,0,Inputs!F255*Inputs!F148*Inputs!E54*Inputs!D14*'GM Alloc Factors'!D20/('(Other Computations)'!D190+'(Other Computations)'!D203))</f>
        <v>0</v>
      </c>
      <c r="E2347" s="76">
        <f>IF('(Other Computations)'!E190=0,0,Inputs!G255*Inputs!G148*Inputs!E54*Inputs!D14*'GM Alloc Factors'!E20/('(Other Computations)'!E190+'(Other Computations)'!E203))</f>
        <v>0</v>
      </c>
      <c r="F2347" s="43">
        <f t="shared" si="438"/>
        <v>0</v>
      </c>
      <c r="G2347" s="76">
        <f>IF('(Other Computations)'!G190=0,0,Inputs!I255*Inputs!I148*Inputs!E54*Inputs!D14*'GM Alloc Factors'!G20/('(Other Computations)'!G190+'(Other Computations)'!G203))</f>
        <v>0</v>
      </c>
      <c r="H2347" s="76">
        <f>IF('(Other Computations)'!H190=0,0,Inputs!J255*Inputs!J148*Inputs!E54*Inputs!D14*'GM Alloc Factors'!H20/('(Other Computations)'!H190+'(Other Computations)'!H203))</f>
        <v>0</v>
      </c>
      <c r="I2347" s="76">
        <f>IF('(Other Computations)'!I190=0,0,Inputs!K255*Inputs!K148*Inputs!E54*Inputs!D14*'GM Alloc Factors'!I20/('(Other Computations)'!I190+'(Other Computations)'!I203))</f>
        <v>0</v>
      </c>
      <c r="J2347" s="76">
        <f>IF('(Other Computations)'!J190=0,0,Inputs!L255*Inputs!L148*Inputs!E54*Inputs!D14*'GM Alloc Factors'!J20/('(Other Computations)'!J190+'(Other Computations)'!J203))</f>
        <v>0</v>
      </c>
      <c r="K2347" s="43">
        <f t="shared" si="439"/>
        <v>0</v>
      </c>
    </row>
    <row r="2348" spans="1:11" ht="12.75" customHeight="1">
      <c r="A2348" s="61" t="str">
        <f>"         "&amp;Labels!B74</f>
        <v xml:space="preserve">         Customer 6</v>
      </c>
      <c r="B2348" s="76">
        <f>IF('(Other Computations)'!B191=0,0,Inputs!D256*Inputs!D149*Inputs!E55*Inputs!D14*'GM Alloc Factors'!B20/('(Other Computations)'!B191+'(Other Computations)'!B204))</f>
        <v>0</v>
      </c>
      <c r="C2348" s="76">
        <f>IF('(Other Computations)'!C191=0,0,Inputs!E256*Inputs!E149*Inputs!E55*Inputs!D14*'GM Alloc Factors'!C20/('(Other Computations)'!C191+'(Other Computations)'!C204))</f>
        <v>0</v>
      </c>
      <c r="D2348" s="76">
        <f>IF('(Other Computations)'!D191=0,0,Inputs!F256*Inputs!F149*Inputs!E55*Inputs!D14*'GM Alloc Factors'!D20/('(Other Computations)'!D191+'(Other Computations)'!D204))</f>
        <v>0</v>
      </c>
      <c r="E2348" s="76">
        <f>IF('(Other Computations)'!E191=0,0,Inputs!G256*Inputs!G149*Inputs!E55*Inputs!D14*'GM Alloc Factors'!E20/('(Other Computations)'!E191+'(Other Computations)'!E204))</f>
        <v>0</v>
      </c>
      <c r="F2348" s="43">
        <f t="shared" si="438"/>
        <v>0</v>
      </c>
      <c r="G2348" s="76">
        <f>IF('(Other Computations)'!G191=0,0,Inputs!I256*Inputs!I149*Inputs!E55*Inputs!D14*'GM Alloc Factors'!G20/('(Other Computations)'!G191+'(Other Computations)'!G204))</f>
        <v>0</v>
      </c>
      <c r="H2348" s="76">
        <f>IF('(Other Computations)'!H191=0,0,Inputs!J256*Inputs!J149*Inputs!E55*Inputs!D14*'GM Alloc Factors'!H20/('(Other Computations)'!H191+'(Other Computations)'!H204))</f>
        <v>0</v>
      </c>
      <c r="I2348" s="76">
        <f>IF('(Other Computations)'!I191=0,0,Inputs!K256*Inputs!K149*Inputs!E55*Inputs!D14*'GM Alloc Factors'!I20/('(Other Computations)'!I191+'(Other Computations)'!I204))</f>
        <v>0</v>
      </c>
      <c r="J2348" s="76">
        <f>IF('(Other Computations)'!J191=0,0,Inputs!L256*Inputs!L149*Inputs!E55*Inputs!D14*'GM Alloc Factors'!J20/('(Other Computations)'!J191+'(Other Computations)'!J204))</f>
        <v>0</v>
      </c>
      <c r="K2348" s="43">
        <f t="shared" si="439"/>
        <v>0</v>
      </c>
    </row>
    <row r="2349" spans="1:11" ht="12.75" customHeight="1">
      <c r="A2349" s="61" t="str">
        <f>"         "&amp;Labels!B75</f>
        <v xml:space="preserve">         Customer 7</v>
      </c>
      <c r="B2349" s="76">
        <f>IF('(Other Computations)'!B192=0,0,Inputs!D257*Inputs!D150*Inputs!E56*Inputs!D14*'GM Alloc Factors'!B20/('(Other Computations)'!B192+'(Other Computations)'!B205))</f>
        <v>0</v>
      </c>
      <c r="C2349" s="76">
        <f>IF('(Other Computations)'!C192=0,0,Inputs!E257*Inputs!E150*Inputs!E56*Inputs!D14*'GM Alloc Factors'!C20/('(Other Computations)'!C192+'(Other Computations)'!C205))</f>
        <v>0</v>
      </c>
      <c r="D2349" s="76">
        <f>IF('(Other Computations)'!D192=0,0,Inputs!F257*Inputs!F150*Inputs!E56*Inputs!D14*'GM Alloc Factors'!D20/('(Other Computations)'!D192+'(Other Computations)'!D205))</f>
        <v>0</v>
      </c>
      <c r="E2349" s="76">
        <f>IF('(Other Computations)'!E192=0,0,Inputs!G257*Inputs!G150*Inputs!E56*Inputs!D14*'GM Alloc Factors'!E20/('(Other Computations)'!E192+'(Other Computations)'!E205))</f>
        <v>0</v>
      </c>
      <c r="F2349" s="43">
        <f t="shared" si="438"/>
        <v>0</v>
      </c>
      <c r="G2349" s="76">
        <f>IF('(Other Computations)'!G192=0,0,Inputs!I257*Inputs!I150*Inputs!E56*Inputs!D14*'GM Alloc Factors'!G20/('(Other Computations)'!G192+'(Other Computations)'!G205))</f>
        <v>0</v>
      </c>
      <c r="H2349" s="76">
        <f>IF('(Other Computations)'!H192=0,0,Inputs!J257*Inputs!J150*Inputs!E56*Inputs!D14*'GM Alloc Factors'!H20/('(Other Computations)'!H192+'(Other Computations)'!H205))</f>
        <v>0</v>
      </c>
      <c r="I2349" s="76">
        <f>IF('(Other Computations)'!I192=0,0,Inputs!K257*Inputs!K150*Inputs!E56*Inputs!D14*'GM Alloc Factors'!I20/('(Other Computations)'!I192+'(Other Computations)'!I205))</f>
        <v>0</v>
      </c>
      <c r="J2349" s="76">
        <f>IF('(Other Computations)'!J192=0,0,Inputs!L257*Inputs!L150*Inputs!E56*Inputs!D14*'GM Alloc Factors'!J20/('(Other Computations)'!J192+'(Other Computations)'!J205))</f>
        <v>0</v>
      </c>
      <c r="K2349" s="43">
        <f t="shared" si="439"/>
        <v>0</v>
      </c>
    </row>
    <row r="2350" spans="1:11" ht="12.75" customHeight="1">
      <c r="A2350" s="61" t="str">
        <f>"         "&amp;Labels!B76</f>
        <v xml:space="preserve">         Customer 8</v>
      </c>
      <c r="B2350" s="76">
        <f>IF('(Other Computations)'!B193=0,0,Inputs!D258*Inputs!D151*Inputs!E57*Inputs!D14*'GM Alloc Factors'!B20/('(Other Computations)'!B193+'(Other Computations)'!B206))</f>
        <v>0</v>
      </c>
      <c r="C2350" s="76">
        <f>IF('(Other Computations)'!C193=0,0,Inputs!E258*Inputs!E151*Inputs!E57*Inputs!D14*'GM Alloc Factors'!C20/('(Other Computations)'!C193+'(Other Computations)'!C206))</f>
        <v>0</v>
      </c>
      <c r="D2350" s="76">
        <f>IF('(Other Computations)'!D193=0,0,Inputs!F258*Inputs!F151*Inputs!E57*Inputs!D14*'GM Alloc Factors'!D20/('(Other Computations)'!D193+'(Other Computations)'!D206))</f>
        <v>0</v>
      </c>
      <c r="E2350" s="76">
        <f>IF('(Other Computations)'!E193=0,0,Inputs!G258*Inputs!G151*Inputs!E57*Inputs!D14*'GM Alloc Factors'!E20/('(Other Computations)'!E193+'(Other Computations)'!E206))</f>
        <v>0</v>
      </c>
      <c r="F2350" s="43">
        <f t="shared" si="438"/>
        <v>0</v>
      </c>
      <c r="G2350" s="76">
        <f>IF('(Other Computations)'!G193=0,0,Inputs!I258*Inputs!I151*Inputs!E57*Inputs!D14*'GM Alloc Factors'!G20/('(Other Computations)'!G193+'(Other Computations)'!G206))</f>
        <v>0</v>
      </c>
      <c r="H2350" s="76">
        <f>IF('(Other Computations)'!H193=0,0,Inputs!J258*Inputs!J151*Inputs!E57*Inputs!D14*'GM Alloc Factors'!H20/('(Other Computations)'!H193+'(Other Computations)'!H206))</f>
        <v>0</v>
      </c>
      <c r="I2350" s="76">
        <f>IF('(Other Computations)'!I193=0,0,Inputs!K258*Inputs!K151*Inputs!E57*Inputs!D14*'GM Alloc Factors'!I20/('(Other Computations)'!I193+'(Other Computations)'!I206))</f>
        <v>0</v>
      </c>
      <c r="J2350" s="76">
        <f>IF('(Other Computations)'!J193=0,0,Inputs!L258*Inputs!L151*Inputs!E57*Inputs!D14*'GM Alloc Factors'!J20/('(Other Computations)'!J193+'(Other Computations)'!J206))</f>
        <v>0</v>
      </c>
      <c r="K2350" s="43">
        <f t="shared" si="439"/>
        <v>0</v>
      </c>
    </row>
    <row r="2351" spans="1:11" ht="12.75" customHeight="1">
      <c r="A2351" s="61" t="str">
        <f>"         "&amp;Labels!B77</f>
        <v xml:space="preserve">         Customer 9</v>
      </c>
      <c r="B2351" s="76">
        <f>IF('(Other Computations)'!B194=0,0,Inputs!D259*Inputs!D152*Inputs!E58*Inputs!D14*'GM Alloc Factors'!B20/('(Other Computations)'!B194+'(Other Computations)'!B207))</f>
        <v>0</v>
      </c>
      <c r="C2351" s="76">
        <f>IF('(Other Computations)'!C194=0,0,Inputs!E259*Inputs!E152*Inputs!E58*Inputs!D14*'GM Alloc Factors'!C20/('(Other Computations)'!C194+'(Other Computations)'!C207))</f>
        <v>0</v>
      </c>
      <c r="D2351" s="76">
        <f>IF('(Other Computations)'!D194=0,0,Inputs!F259*Inputs!F152*Inputs!E58*Inputs!D14*'GM Alloc Factors'!D20/('(Other Computations)'!D194+'(Other Computations)'!D207))</f>
        <v>0</v>
      </c>
      <c r="E2351" s="76">
        <f>IF('(Other Computations)'!E194=0,0,Inputs!G259*Inputs!G152*Inputs!E58*Inputs!D14*'GM Alloc Factors'!E20/('(Other Computations)'!E194+'(Other Computations)'!E207))</f>
        <v>0</v>
      </c>
      <c r="F2351" s="43">
        <f t="shared" si="438"/>
        <v>0</v>
      </c>
      <c r="G2351" s="76">
        <f>IF('(Other Computations)'!G194=0,0,Inputs!I259*Inputs!I152*Inputs!E58*Inputs!D14*'GM Alloc Factors'!G20/('(Other Computations)'!G194+'(Other Computations)'!G207))</f>
        <v>0</v>
      </c>
      <c r="H2351" s="76">
        <f>IF('(Other Computations)'!H194=0,0,Inputs!J259*Inputs!J152*Inputs!E58*Inputs!D14*'GM Alloc Factors'!H20/('(Other Computations)'!H194+'(Other Computations)'!H207))</f>
        <v>0</v>
      </c>
      <c r="I2351" s="76">
        <f>IF('(Other Computations)'!I194=0,0,Inputs!K259*Inputs!K152*Inputs!E58*Inputs!D14*'GM Alloc Factors'!I20/('(Other Computations)'!I194+'(Other Computations)'!I207))</f>
        <v>0</v>
      </c>
      <c r="J2351" s="76">
        <f>IF('(Other Computations)'!J194=0,0,Inputs!L259*Inputs!L152*Inputs!E58*Inputs!D14*'GM Alloc Factors'!J20/('(Other Computations)'!J194+'(Other Computations)'!J207))</f>
        <v>0</v>
      </c>
      <c r="K2351" s="43">
        <f t="shared" si="439"/>
        <v>0</v>
      </c>
    </row>
    <row r="2352" spans="1:11" ht="12.75" customHeight="1">
      <c r="A2352" s="61" t="str">
        <f>"         "&amp;Labels!B78</f>
        <v xml:space="preserve">         Customer 10</v>
      </c>
      <c r="B2352" s="76">
        <f>IF('(Other Computations)'!B195=0,0,Inputs!D260*Inputs!D153*Inputs!E59*Inputs!D14*'GM Alloc Factors'!B20/('(Other Computations)'!B195+'(Other Computations)'!B208))</f>
        <v>0</v>
      </c>
      <c r="C2352" s="76">
        <f>IF('(Other Computations)'!C195=0,0,Inputs!E260*Inputs!E153*Inputs!E59*Inputs!D14*'GM Alloc Factors'!C20/('(Other Computations)'!C195+'(Other Computations)'!C208))</f>
        <v>0</v>
      </c>
      <c r="D2352" s="76">
        <f>IF('(Other Computations)'!D195=0,0,Inputs!F260*Inputs!F153*Inputs!E59*Inputs!D14*'GM Alloc Factors'!D20/('(Other Computations)'!D195+'(Other Computations)'!D208))</f>
        <v>0</v>
      </c>
      <c r="E2352" s="76">
        <f>IF('(Other Computations)'!E195=0,0,Inputs!G260*Inputs!G153*Inputs!E59*Inputs!D14*'GM Alloc Factors'!E20/('(Other Computations)'!E195+'(Other Computations)'!E208))</f>
        <v>0</v>
      </c>
      <c r="F2352" s="43">
        <f t="shared" si="438"/>
        <v>0</v>
      </c>
      <c r="G2352" s="76">
        <f>IF('(Other Computations)'!G195=0,0,Inputs!I260*Inputs!I153*Inputs!E59*Inputs!D14*'GM Alloc Factors'!G20/('(Other Computations)'!G195+'(Other Computations)'!G208))</f>
        <v>0</v>
      </c>
      <c r="H2352" s="76">
        <f>IF('(Other Computations)'!H195=0,0,Inputs!J260*Inputs!J153*Inputs!E59*Inputs!D14*'GM Alloc Factors'!H20/('(Other Computations)'!H195+'(Other Computations)'!H208))</f>
        <v>0</v>
      </c>
      <c r="I2352" s="76">
        <f>IF('(Other Computations)'!I195=0,0,Inputs!K260*Inputs!K153*Inputs!E59*Inputs!D14*'GM Alloc Factors'!I20/('(Other Computations)'!I195+'(Other Computations)'!I208))</f>
        <v>0</v>
      </c>
      <c r="J2352" s="76">
        <f>IF('(Other Computations)'!J195=0,0,Inputs!L260*Inputs!L153*Inputs!E59*Inputs!D14*'GM Alloc Factors'!J20/('(Other Computations)'!J195+'(Other Computations)'!J208))</f>
        <v>0</v>
      </c>
      <c r="K2352" s="43">
        <f t="shared" si="439"/>
        <v>0</v>
      </c>
    </row>
    <row r="2353" spans="1:11" ht="12.75" customHeight="1">
      <c r="A2353" s="61" t="str">
        <f>"         "&amp;Labels!C68</f>
        <v xml:space="preserve">         Total</v>
      </c>
      <c r="B2353" s="84">
        <f>SUM(B2343:B2352)</f>
        <v>0</v>
      </c>
      <c r="C2353" s="84">
        <f>SUM(C2343:C2352)</f>
        <v>0</v>
      </c>
      <c r="D2353" s="84">
        <f>SUM(D2343:D2352)</f>
        <v>0</v>
      </c>
      <c r="E2353" s="84">
        <f>SUM(E2343:E2352)</f>
        <v>0</v>
      </c>
      <c r="F2353" s="43">
        <f t="shared" si="438"/>
        <v>0</v>
      </c>
      <c r="G2353" s="84">
        <f>SUM(G2343:G2352)</f>
        <v>0</v>
      </c>
      <c r="H2353" s="84">
        <f>SUM(H2343:H2352)</f>
        <v>0</v>
      </c>
      <c r="I2353" s="84">
        <f>SUM(I2343:I2352)</f>
        <v>0</v>
      </c>
      <c r="J2353" s="84">
        <f>SUM(J2343:J2352)</f>
        <v>0</v>
      </c>
      <c r="K2353" s="43">
        <f t="shared" si="439"/>
        <v>0</v>
      </c>
    </row>
    <row r="2354" spans="1:11" ht="12.75" customHeight="1">
      <c r="A2354" s="61" t="str">
        <f>"      "&amp;Labels!B87</f>
        <v xml:space="preserve">      Q 3</v>
      </c>
      <c r="B2354" s="84"/>
      <c r="C2354" s="84"/>
      <c r="D2354" s="84"/>
      <c r="E2354" s="84"/>
      <c r="F2354" s="43"/>
      <c r="G2354" s="84"/>
      <c r="H2354" s="84"/>
      <c r="I2354" s="84"/>
      <c r="J2354" s="84"/>
      <c r="K2354" s="43"/>
    </row>
    <row r="2355" spans="1:11" ht="12.75" customHeight="1">
      <c r="A2355" s="61" t="str">
        <f>"         "&amp;Labels!B69</f>
        <v xml:space="preserve">         Customer 1</v>
      </c>
      <c r="B2355" s="76">
        <f>IF('(Other Computations)'!B186=0,0,Inputs!D251*Inputs!D144*Inputs!F50*Inputs!D14*'GM Alloc Factors'!B21/('(Other Computations)'!B186+'(Other Computations)'!B199))</f>
        <v>0</v>
      </c>
      <c r="C2355" s="76">
        <f>IF('(Other Computations)'!C186=0,0,Inputs!E251*Inputs!E144*Inputs!F50*Inputs!D14*'GM Alloc Factors'!C21/('(Other Computations)'!C186+'(Other Computations)'!C199))</f>
        <v>0</v>
      </c>
      <c r="D2355" s="76">
        <f>IF('(Other Computations)'!D186=0,0,Inputs!F251*Inputs!F144*Inputs!F50*Inputs!D14*'GM Alloc Factors'!D21/('(Other Computations)'!D186+'(Other Computations)'!D199))</f>
        <v>0</v>
      </c>
      <c r="E2355" s="76">
        <f>IF('(Other Computations)'!E186=0,0,Inputs!G251*Inputs!G144*Inputs!F50*Inputs!D14*'GM Alloc Factors'!E21/('(Other Computations)'!E186+'(Other Computations)'!E199))</f>
        <v>0</v>
      </c>
      <c r="F2355" s="43">
        <f t="shared" ref="F2355:F2365" si="440">SUM(B2355:E2355)</f>
        <v>0</v>
      </c>
      <c r="G2355" s="76">
        <f>IF('(Other Computations)'!G186=0,0,Inputs!I251*Inputs!I144*Inputs!F50*Inputs!D14*'GM Alloc Factors'!G21/('(Other Computations)'!G186+'(Other Computations)'!G199))</f>
        <v>0</v>
      </c>
      <c r="H2355" s="76">
        <f>IF('(Other Computations)'!H186=0,0,Inputs!J251*Inputs!J144*Inputs!F50*Inputs!D14*'GM Alloc Factors'!H21/('(Other Computations)'!H186+'(Other Computations)'!H199))</f>
        <v>0</v>
      </c>
      <c r="I2355" s="76">
        <f>IF('(Other Computations)'!I186=0,0,Inputs!K251*Inputs!K144*Inputs!F50*Inputs!D14*'GM Alloc Factors'!I21/('(Other Computations)'!I186+'(Other Computations)'!I199))</f>
        <v>0</v>
      </c>
      <c r="J2355" s="76">
        <f>IF('(Other Computations)'!J186=0,0,Inputs!L251*Inputs!L144*Inputs!F50*Inputs!D14*'GM Alloc Factors'!J21/('(Other Computations)'!J186+'(Other Computations)'!J199))</f>
        <v>0</v>
      </c>
      <c r="K2355" s="43">
        <f t="shared" ref="K2355:K2365" si="441">SUM(G2355:J2355)</f>
        <v>0</v>
      </c>
    </row>
    <row r="2356" spans="1:11" ht="12.75" customHeight="1">
      <c r="A2356" s="61" t="str">
        <f>"         "&amp;Labels!B70</f>
        <v xml:space="preserve">         Customer 2</v>
      </c>
      <c r="B2356" s="76">
        <f>IF('(Other Computations)'!B187=0,0,Inputs!D252*Inputs!D145*Inputs!F51*Inputs!D14*'GM Alloc Factors'!B21/('(Other Computations)'!B187+'(Other Computations)'!B200))</f>
        <v>0</v>
      </c>
      <c r="C2356" s="76">
        <f>IF('(Other Computations)'!C187=0,0,Inputs!E252*Inputs!E145*Inputs!F51*Inputs!D14*'GM Alloc Factors'!C21/('(Other Computations)'!C187+'(Other Computations)'!C200))</f>
        <v>0</v>
      </c>
      <c r="D2356" s="76">
        <f>IF('(Other Computations)'!D187=0,0,Inputs!F252*Inputs!F145*Inputs!F51*Inputs!D14*'GM Alloc Factors'!D21/('(Other Computations)'!D187+'(Other Computations)'!D200))</f>
        <v>0</v>
      </c>
      <c r="E2356" s="76">
        <f>IF('(Other Computations)'!E187=0,0,Inputs!G252*Inputs!G145*Inputs!F51*Inputs!D14*'GM Alloc Factors'!E21/('(Other Computations)'!E187+'(Other Computations)'!E200))</f>
        <v>0</v>
      </c>
      <c r="F2356" s="43">
        <f t="shared" si="440"/>
        <v>0</v>
      </c>
      <c r="G2356" s="76">
        <f>IF('(Other Computations)'!G187=0,0,Inputs!I252*Inputs!I145*Inputs!F51*Inputs!D14*'GM Alloc Factors'!G21/('(Other Computations)'!G187+'(Other Computations)'!G200))</f>
        <v>0</v>
      </c>
      <c r="H2356" s="76">
        <f>IF('(Other Computations)'!H187=0,0,Inputs!J252*Inputs!J145*Inputs!F51*Inputs!D14*'GM Alloc Factors'!H21/('(Other Computations)'!H187+'(Other Computations)'!H200))</f>
        <v>0</v>
      </c>
      <c r="I2356" s="76">
        <f>IF('(Other Computations)'!I187=0,0,Inputs!K252*Inputs!K145*Inputs!F51*Inputs!D14*'GM Alloc Factors'!I21/('(Other Computations)'!I187+'(Other Computations)'!I200))</f>
        <v>0</v>
      </c>
      <c r="J2356" s="76">
        <f>IF('(Other Computations)'!J187=0,0,Inputs!L252*Inputs!L145*Inputs!F51*Inputs!D14*'GM Alloc Factors'!J21/('(Other Computations)'!J187+'(Other Computations)'!J200))</f>
        <v>0</v>
      </c>
      <c r="K2356" s="43">
        <f t="shared" si="441"/>
        <v>0</v>
      </c>
    </row>
    <row r="2357" spans="1:11" ht="12.75" customHeight="1">
      <c r="A2357" s="61" t="str">
        <f>"         "&amp;Labels!B71</f>
        <v xml:space="preserve">         Customer 3</v>
      </c>
      <c r="B2357" s="76">
        <f>IF('(Other Computations)'!B188=0,0,Inputs!D253*Inputs!D146*Inputs!F52*Inputs!D14*'GM Alloc Factors'!B21/('(Other Computations)'!B188+'(Other Computations)'!B201))</f>
        <v>0</v>
      </c>
      <c r="C2357" s="76">
        <f>IF('(Other Computations)'!C188=0,0,Inputs!E253*Inputs!E146*Inputs!F52*Inputs!D14*'GM Alloc Factors'!C21/('(Other Computations)'!C188+'(Other Computations)'!C201))</f>
        <v>0</v>
      </c>
      <c r="D2357" s="76">
        <f>IF('(Other Computations)'!D188=0,0,Inputs!F253*Inputs!F146*Inputs!F52*Inputs!D14*'GM Alloc Factors'!D21/('(Other Computations)'!D188+'(Other Computations)'!D201))</f>
        <v>0</v>
      </c>
      <c r="E2357" s="76">
        <f>IF('(Other Computations)'!E188=0,0,Inputs!G253*Inputs!G146*Inputs!F52*Inputs!D14*'GM Alloc Factors'!E21/('(Other Computations)'!E188+'(Other Computations)'!E201))</f>
        <v>0</v>
      </c>
      <c r="F2357" s="43">
        <f t="shared" si="440"/>
        <v>0</v>
      </c>
      <c r="G2357" s="76">
        <f>IF('(Other Computations)'!G188=0,0,Inputs!I253*Inputs!I146*Inputs!F52*Inputs!D14*'GM Alloc Factors'!G21/('(Other Computations)'!G188+'(Other Computations)'!G201))</f>
        <v>0</v>
      </c>
      <c r="H2357" s="76">
        <f>IF('(Other Computations)'!H188=0,0,Inputs!J253*Inputs!J146*Inputs!F52*Inputs!D14*'GM Alloc Factors'!H21/('(Other Computations)'!H188+'(Other Computations)'!H201))</f>
        <v>0</v>
      </c>
      <c r="I2357" s="76">
        <f>IF('(Other Computations)'!I188=0,0,Inputs!K253*Inputs!K146*Inputs!F52*Inputs!D14*'GM Alloc Factors'!I21/('(Other Computations)'!I188+'(Other Computations)'!I201))</f>
        <v>0</v>
      </c>
      <c r="J2357" s="76">
        <f>IF('(Other Computations)'!J188=0,0,Inputs!L253*Inputs!L146*Inputs!F52*Inputs!D14*'GM Alloc Factors'!J21/('(Other Computations)'!J188+'(Other Computations)'!J201))</f>
        <v>0</v>
      </c>
      <c r="K2357" s="43">
        <f t="shared" si="441"/>
        <v>0</v>
      </c>
    </row>
    <row r="2358" spans="1:11" ht="12.75" customHeight="1">
      <c r="A2358" s="61" t="str">
        <f>"         "&amp;Labels!B72</f>
        <v xml:space="preserve">         Customer 4</v>
      </c>
      <c r="B2358" s="76">
        <f>IF('(Other Computations)'!B189=0,0,Inputs!D254*Inputs!D147*Inputs!F53*Inputs!D14*'GM Alloc Factors'!B21/('(Other Computations)'!B189+'(Other Computations)'!B202))</f>
        <v>0</v>
      </c>
      <c r="C2358" s="76">
        <f>IF('(Other Computations)'!C189=0,0,Inputs!E254*Inputs!E147*Inputs!F53*Inputs!D14*'GM Alloc Factors'!C21/('(Other Computations)'!C189+'(Other Computations)'!C202))</f>
        <v>0</v>
      </c>
      <c r="D2358" s="76">
        <f>IF('(Other Computations)'!D189=0,0,Inputs!F254*Inputs!F147*Inputs!F53*Inputs!D14*'GM Alloc Factors'!D21/('(Other Computations)'!D189+'(Other Computations)'!D202))</f>
        <v>0</v>
      </c>
      <c r="E2358" s="76">
        <f>IF('(Other Computations)'!E189=0,0,Inputs!G254*Inputs!G147*Inputs!F53*Inputs!D14*'GM Alloc Factors'!E21/('(Other Computations)'!E189+'(Other Computations)'!E202))</f>
        <v>0</v>
      </c>
      <c r="F2358" s="43">
        <f t="shared" si="440"/>
        <v>0</v>
      </c>
      <c r="G2358" s="76">
        <f>IF('(Other Computations)'!G189=0,0,Inputs!I254*Inputs!I147*Inputs!F53*Inputs!D14*'GM Alloc Factors'!G21/('(Other Computations)'!G189+'(Other Computations)'!G202))</f>
        <v>0</v>
      </c>
      <c r="H2358" s="76">
        <f>IF('(Other Computations)'!H189=0,0,Inputs!J254*Inputs!J147*Inputs!F53*Inputs!D14*'GM Alloc Factors'!H21/('(Other Computations)'!H189+'(Other Computations)'!H202))</f>
        <v>0</v>
      </c>
      <c r="I2358" s="76">
        <f>IF('(Other Computations)'!I189=0,0,Inputs!K254*Inputs!K147*Inputs!F53*Inputs!D14*'GM Alloc Factors'!I21/('(Other Computations)'!I189+'(Other Computations)'!I202))</f>
        <v>0</v>
      </c>
      <c r="J2358" s="76">
        <f>IF('(Other Computations)'!J189=0,0,Inputs!L254*Inputs!L147*Inputs!F53*Inputs!D14*'GM Alloc Factors'!J21/('(Other Computations)'!J189+'(Other Computations)'!J202))</f>
        <v>0</v>
      </c>
      <c r="K2358" s="43">
        <f t="shared" si="441"/>
        <v>0</v>
      </c>
    </row>
    <row r="2359" spans="1:11" ht="12.75" customHeight="1">
      <c r="A2359" s="61" t="str">
        <f>"         "&amp;Labels!B73</f>
        <v xml:space="preserve">         Customer 5</v>
      </c>
      <c r="B2359" s="76">
        <f>IF('(Other Computations)'!B190=0,0,Inputs!D255*Inputs!D148*Inputs!F54*Inputs!D14*'GM Alloc Factors'!B21/('(Other Computations)'!B190+'(Other Computations)'!B203))</f>
        <v>0</v>
      </c>
      <c r="C2359" s="76">
        <f>IF('(Other Computations)'!C190=0,0,Inputs!E255*Inputs!E148*Inputs!F54*Inputs!D14*'GM Alloc Factors'!C21/('(Other Computations)'!C190+'(Other Computations)'!C203))</f>
        <v>0</v>
      </c>
      <c r="D2359" s="76">
        <f>IF('(Other Computations)'!D190=0,0,Inputs!F255*Inputs!F148*Inputs!F54*Inputs!D14*'GM Alloc Factors'!D21/('(Other Computations)'!D190+'(Other Computations)'!D203))</f>
        <v>0</v>
      </c>
      <c r="E2359" s="76">
        <f>IF('(Other Computations)'!E190=0,0,Inputs!G255*Inputs!G148*Inputs!F54*Inputs!D14*'GM Alloc Factors'!E21/('(Other Computations)'!E190+'(Other Computations)'!E203))</f>
        <v>0</v>
      </c>
      <c r="F2359" s="43">
        <f t="shared" si="440"/>
        <v>0</v>
      </c>
      <c r="G2359" s="76">
        <f>IF('(Other Computations)'!G190=0,0,Inputs!I255*Inputs!I148*Inputs!F54*Inputs!D14*'GM Alloc Factors'!G21/('(Other Computations)'!G190+'(Other Computations)'!G203))</f>
        <v>0</v>
      </c>
      <c r="H2359" s="76">
        <f>IF('(Other Computations)'!H190=0,0,Inputs!J255*Inputs!J148*Inputs!F54*Inputs!D14*'GM Alloc Factors'!H21/('(Other Computations)'!H190+'(Other Computations)'!H203))</f>
        <v>0</v>
      </c>
      <c r="I2359" s="76">
        <f>IF('(Other Computations)'!I190=0,0,Inputs!K255*Inputs!K148*Inputs!F54*Inputs!D14*'GM Alloc Factors'!I21/('(Other Computations)'!I190+'(Other Computations)'!I203))</f>
        <v>0</v>
      </c>
      <c r="J2359" s="76">
        <f>IF('(Other Computations)'!J190=0,0,Inputs!L255*Inputs!L148*Inputs!F54*Inputs!D14*'GM Alloc Factors'!J21/('(Other Computations)'!J190+'(Other Computations)'!J203))</f>
        <v>0</v>
      </c>
      <c r="K2359" s="43">
        <f t="shared" si="441"/>
        <v>0</v>
      </c>
    </row>
    <row r="2360" spans="1:11" ht="12.75" customHeight="1">
      <c r="A2360" s="61" t="str">
        <f>"         "&amp;Labels!B74</f>
        <v xml:space="preserve">         Customer 6</v>
      </c>
      <c r="B2360" s="76">
        <f>IF('(Other Computations)'!B191=0,0,Inputs!D256*Inputs!D149*Inputs!F55*Inputs!D14*'GM Alloc Factors'!B21/('(Other Computations)'!B191+'(Other Computations)'!B204))</f>
        <v>0</v>
      </c>
      <c r="C2360" s="76">
        <f>IF('(Other Computations)'!C191=0,0,Inputs!E256*Inputs!E149*Inputs!F55*Inputs!D14*'GM Alloc Factors'!C21/('(Other Computations)'!C191+'(Other Computations)'!C204))</f>
        <v>0</v>
      </c>
      <c r="D2360" s="76">
        <f>IF('(Other Computations)'!D191=0,0,Inputs!F256*Inputs!F149*Inputs!F55*Inputs!D14*'GM Alloc Factors'!D21/('(Other Computations)'!D191+'(Other Computations)'!D204))</f>
        <v>0</v>
      </c>
      <c r="E2360" s="76">
        <f>IF('(Other Computations)'!E191=0,0,Inputs!G256*Inputs!G149*Inputs!F55*Inputs!D14*'GM Alloc Factors'!E21/('(Other Computations)'!E191+'(Other Computations)'!E204))</f>
        <v>0</v>
      </c>
      <c r="F2360" s="43">
        <f t="shared" si="440"/>
        <v>0</v>
      </c>
      <c r="G2360" s="76">
        <f>IF('(Other Computations)'!G191=0,0,Inputs!I256*Inputs!I149*Inputs!F55*Inputs!D14*'GM Alloc Factors'!G21/('(Other Computations)'!G191+'(Other Computations)'!G204))</f>
        <v>0</v>
      </c>
      <c r="H2360" s="76">
        <f>IF('(Other Computations)'!H191=0,0,Inputs!J256*Inputs!J149*Inputs!F55*Inputs!D14*'GM Alloc Factors'!H21/('(Other Computations)'!H191+'(Other Computations)'!H204))</f>
        <v>0</v>
      </c>
      <c r="I2360" s="76">
        <f>IF('(Other Computations)'!I191=0,0,Inputs!K256*Inputs!K149*Inputs!F55*Inputs!D14*'GM Alloc Factors'!I21/('(Other Computations)'!I191+'(Other Computations)'!I204))</f>
        <v>0</v>
      </c>
      <c r="J2360" s="76">
        <f>IF('(Other Computations)'!J191=0,0,Inputs!L256*Inputs!L149*Inputs!F55*Inputs!D14*'GM Alloc Factors'!J21/('(Other Computations)'!J191+'(Other Computations)'!J204))</f>
        <v>0</v>
      </c>
      <c r="K2360" s="43">
        <f t="shared" si="441"/>
        <v>0</v>
      </c>
    </row>
    <row r="2361" spans="1:11" ht="12.75" customHeight="1">
      <c r="A2361" s="61" t="str">
        <f>"         "&amp;Labels!B75</f>
        <v xml:space="preserve">         Customer 7</v>
      </c>
      <c r="B2361" s="76">
        <f>IF('(Other Computations)'!B192=0,0,Inputs!D257*Inputs!D150*Inputs!F56*Inputs!D14*'GM Alloc Factors'!B21/('(Other Computations)'!B192+'(Other Computations)'!B205))</f>
        <v>0</v>
      </c>
      <c r="C2361" s="76">
        <f>IF('(Other Computations)'!C192=0,0,Inputs!E257*Inputs!E150*Inputs!F56*Inputs!D14*'GM Alloc Factors'!C21/('(Other Computations)'!C192+'(Other Computations)'!C205))</f>
        <v>0</v>
      </c>
      <c r="D2361" s="76">
        <f>IF('(Other Computations)'!D192=0,0,Inputs!F257*Inputs!F150*Inputs!F56*Inputs!D14*'GM Alloc Factors'!D21/('(Other Computations)'!D192+'(Other Computations)'!D205))</f>
        <v>0</v>
      </c>
      <c r="E2361" s="76">
        <f>IF('(Other Computations)'!E192=0,0,Inputs!G257*Inputs!G150*Inputs!F56*Inputs!D14*'GM Alloc Factors'!E21/('(Other Computations)'!E192+'(Other Computations)'!E205))</f>
        <v>0</v>
      </c>
      <c r="F2361" s="43">
        <f t="shared" si="440"/>
        <v>0</v>
      </c>
      <c r="G2361" s="76">
        <f>IF('(Other Computations)'!G192=0,0,Inputs!I257*Inputs!I150*Inputs!F56*Inputs!D14*'GM Alloc Factors'!G21/('(Other Computations)'!G192+'(Other Computations)'!G205))</f>
        <v>0</v>
      </c>
      <c r="H2361" s="76">
        <f>IF('(Other Computations)'!H192=0,0,Inputs!J257*Inputs!J150*Inputs!F56*Inputs!D14*'GM Alloc Factors'!H21/('(Other Computations)'!H192+'(Other Computations)'!H205))</f>
        <v>0</v>
      </c>
      <c r="I2361" s="76">
        <f>IF('(Other Computations)'!I192=0,0,Inputs!K257*Inputs!K150*Inputs!F56*Inputs!D14*'GM Alloc Factors'!I21/('(Other Computations)'!I192+'(Other Computations)'!I205))</f>
        <v>0</v>
      </c>
      <c r="J2361" s="76">
        <f>IF('(Other Computations)'!J192=0,0,Inputs!L257*Inputs!L150*Inputs!F56*Inputs!D14*'GM Alloc Factors'!J21/('(Other Computations)'!J192+'(Other Computations)'!J205))</f>
        <v>0</v>
      </c>
      <c r="K2361" s="43">
        <f t="shared" si="441"/>
        <v>0</v>
      </c>
    </row>
    <row r="2362" spans="1:11" ht="12.75" customHeight="1">
      <c r="A2362" s="61" t="str">
        <f>"         "&amp;Labels!B76</f>
        <v xml:space="preserve">         Customer 8</v>
      </c>
      <c r="B2362" s="76">
        <f>IF('(Other Computations)'!B193=0,0,Inputs!D258*Inputs!D151*Inputs!F57*Inputs!D14*'GM Alloc Factors'!B21/('(Other Computations)'!B193+'(Other Computations)'!B206))</f>
        <v>0</v>
      </c>
      <c r="C2362" s="76">
        <f>IF('(Other Computations)'!C193=0,0,Inputs!E258*Inputs!E151*Inputs!F57*Inputs!D14*'GM Alloc Factors'!C21/('(Other Computations)'!C193+'(Other Computations)'!C206))</f>
        <v>0</v>
      </c>
      <c r="D2362" s="76">
        <f>IF('(Other Computations)'!D193=0,0,Inputs!F258*Inputs!F151*Inputs!F57*Inputs!D14*'GM Alloc Factors'!D21/('(Other Computations)'!D193+'(Other Computations)'!D206))</f>
        <v>0</v>
      </c>
      <c r="E2362" s="76">
        <f>IF('(Other Computations)'!E193=0,0,Inputs!G258*Inputs!G151*Inputs!F57*Inputs!D14*'GM Alloc Factors'!E21/('(Other Computations)'!E193+'(Other Computations)'!E206))</f>
        <v>0</v>
      </c>
      <c r="F2362" s="43">
        <f t="shared" si="440"/>
        <v>0</v>
      </c>
      <c r="G2362" s="76">
        <f>IF('(Other Computations)'!G193=0,0,Inputs!I258*Inputs!I151*Inputs!F57*Inputs!D14*'GM Alloc Factors'!G21/('(Other Computations)'!G193+'(Other Computations)'!G206))</f>
        <v>0</v>
      </c>
      <c r="H2362" s="76">
        <f>IF('(Other Computations)'!H193=0,0,Inputs!J258*Inputs!J151*Inputs!F57*Inputs!D14*'GM Alloc Factors'!H21/('(Other Computations)'!H193+'(Other Computations)'!H206))</f>
        <v>0</v>
      </c>
      <c r="I2362" s="76">
        <f>IF('(Other Computations)'!I193=0,0,Inputs!K258*Inputs!K151*Inputs!F57*Inputs!D14*'GM Alloc Factors'!I21/('(Other Computations)'!I193+'(Other Computations)'!I206))</f>
        <v>0</v>
      </c>
      <c r="J2362" s="76">
        <f>IF('(Other Computations)'!J193=0,0,Inputs!L258*Inputs!L151*Inputs!F57*Inputs!D14*'GM Alloc Factors'!J21/('(Other Computations)'!J193+'(Other Computations)'!J206))</f>
        <v>0</v>
      </c>
      <c r="K2362" s="43">
        <f t="shared" si="441"/>
        <v>0</v>
      </c>
    </row>
    <row r="2363" spans="1:11" ht="12.75" customHeight="1">
      <c r="A2363" s="61" t="str">
        <f>"         "&amp;Labels!B77</f>
        <v xml:space="preserve">         Customer 9</v>
      </c>
      <c r="B2363" s="76">
        <f>IF('(Other Computations)'!B194=0,0,Inputs!D259*Inputs!D152*Inputs!F58*Inputs!D14*'GM Alloc Factors'!B21/('(Other Computations)'!B194+'(Other Computations)'!B207))</f>
        <v>0</v>
      </c>
      <c r="C2363" s="76">
        <f>IF('(Other Computations)'!C194=0,0,Inputs!E259*Inputs!E152*Inputs!F58*Inputs!D14*'GM Alloc Factors'!C21/('(Other Computations)'!C194+'(Other Computations)'!C207))</f>
        <v>0</v>
      </c>
      <c r="D2363" s="76">
        <f>IF('(Other Computations)'!D194=0,0,Inputs!F259*Inputs!F152*Inputs!F58*Inputs!D14*'GM Alloc Factors'!D21/('(Other Computations)'!D194+'(Other Computations)'!D207))</f>
        <v>0</v>
      </c>
      <c r="E2363" s="76">
        <f>IF('(Other Computations)'!E194=0,0,Inputs!G259*Inputs!G152*Inputs!F58*Inputs!D14*'GM Alloc Factors'!E21/('(Other Computations)'!E194+'(Other Computations)'!E207))</f>
        <v>0</v>
      </c>
      <c r="F2363" s="43">
        <f t="shared" si="440"/>
        <v>0</v>
      </c>
      <c r="G2363" s="76">
        <f>IF('(Other Computations)'!G194=0,0,Inputs!I259*Inputs!I152*Inputs!F58*Inputs!D14*'GM Alloc Factors'!G21/('(Other Computations)'!G194+'(Other Computations)'!G207))</f>
        <v>0</v>
      </c>
      <c r="H2363" s="76">
        <f>IF('(Other Computations)'!H194=0,0,Inputs!J259*Inputs!J152*Inputs!F58*Inputs!D14*'GM Alloc Factors'!H21/('(Other Computations)'!H194+'(Other Computations)'!H207))</f>
        <v>0</v>
      </c>
      <c r="I2363" s="76">
        <f>IF('(Other Computations)'!I194=0,0,Inputs!K259*Inputs!K152*Inputs!F58*Inputs!D14*'GM Alloc Factors'!I21/('(Other Computations)'!I194+'(Other Computations)'!I207))</f>
        <v>0</v>
      </c>
      <c r="J2363" s="76">
        <f>IF('(Other Computations)'!J194=0,0,Inputs!L259*Inputs!L152*Inputs!F58*Inputs!D14*'GM Alloc Factors'!J21/('(Other Computations)'!J194+'(Other Computations)'!J207))</f>
        <v>0</v>
      </c>
      <c r="K2363" s="43">
        <f t="shared" si="441"/>
        <v>0</v>
      </c>
    </row>
    <row r="2364" spans="1:11" ht="12.75" customHeight="1">
      <c r="A2364" s="61" t="str">
        <f>"         "&amp;Labels!B78</f>
        <v xml:space="preserve">         Customer 10</v>
      </c>
      <c r="B2364" s="76">
        <f>IF('(Other Computations)'!B195=0,0,Inputs!D260*Inputs!D153*Inputs!F59*Inputs!D14*'GM Alloc Factors'!B21/('(Other Computations)'!B195+'(Other Computations)'!B208))</f>
        <v>0</v>
      </c>
      <c r="C2364" s="76">
        <f>IF('(Other Computations)'!C195=0,0,Inputs!E260*Inputs!E153*Inputs!F59*Inputs!D14*'GM Alloc Factors'!C21/('(Other Computations)'!C195+'(Other Computations)'!C208))</f>
        <v>0</v>
      </c>
      <c r="D2364" s="76">
        <f>IF('(Other Computations)'!D195=0,0,Inputs!F260*Inputs!F153*Inputs!F59*Inputs!D14*'GM Alloc Factors'!D21/('(Other Computations)'!D195+'(Other Computations)'!D208))</f>
        <v>0</v>
      </c>
      <c r="E2364" s="76">
        <f>IF('(Other Computations)'!E195=0,0,Inputs!G260*Inputs!G153*Inputs!F59*Inputs!D14*'GM Alloc Factors'!E21/('(Other Computations)'!E195+'(Other Computations)'!E208))</f>
        <v>0</v>
      </c>
      <c r="F2364" s="43">
        <f t="shared" si="440"/>
        <v>0</v>
      </c>
      <c r="G2364" s="76">
        <f>IF('(Other Computations)'!G195=0,0,Inputs!I260*Inputs!I153*Inputs!F59*Inputs!D14*'GM Alloc Factors'!G21/('(Other Computations)'!G195+'(Other Computations)'!G208))</f>
        <v>0</v>
      </c>
      <c r="H2364" s="76">
        <f>IF('(Other Computations)'!H195=0,0,Inputs!J260*Inputs!J153*Inputs!F59*Inputs!D14*'GM Alloc Factors'!H21/('(Other Computations)'!H195+'(Other Computations)'!H208))</f>
        <v>0</v>
      </c>
      <c r="I2364" s="76">
        <f>IF('(Other Computations)'!I195=0,0,Inputs!K260*Inputs!K153*Inputs!F59*Inputs!D14*'GM Alloc Factors'!I21/('(Other Computations)'!I195+'(Other Computations)'!I208))</f>
        <v>0</v>
      </c>
      <c r="J2364" s="76">
        <f>IF('(Other Computations)'!J195=0,0,Inputs!L260*Inputs!L153*Inputs!F59*Inputs!D14*'GM Alloc Factors'!J21/('(Other Computations)'!J195+'(Other Computations)'!J208))</f>
        <v>0</v>
      </c>
      <c r="K2364" s="43">
        <f t="shared" si="441"/>
        <v>0</v>
      </c>
    </row>
    <row r="2365" spans="1:11" ht="12.75" customHeight="1">
      <c r="A2365" s="61" t="str">
        <f>"         "&amp;Labels!C68</f>
        <v xml:space="preserve">         Total</v>
      </c>
      <c r="B2365" s="84">
        <f>SUM(B2355:B2364)</f>
        <v>0</v>
      </c>
      <c r="C2365" s="84">
        <f>SUM(C2355:C2364)</f>
        <v>0</v>
      </c>
      <c r="D2365" s="84">
        <f>SUM(D2355:D2364)</f>
        <v>0</v>
      </c>
      <c r="E2365" s="84">
        <f>SUM(E2355:E2364)</f>
        <v>0</v>
      </c>
      <c r="F2365" s="43">
        <f t="shared" si="440"/>
        <v>0</v>
      </c>
      <c r="G2365" s="84">
        <f>SUM(G2355:G2364)</f>
        <v>0</v>
      </c>
      <c r="H2365" s="84">
        <f>SUM(H2355:H2364)</f>
        <v>0</v>
      </c>
      <c r="I2365" s="84">
        <f>SUM(I2355:I2364)</f>
        <v>0</v>
      </c>
      <c r="J2365" s="84">
        <f>SUM(J2355:J2364)</f>
        <v>0</v>
      </c>
      <c r="K2365" s="43">
        <f t="shared" si="441"/>
        <v>0</v>
      </c>
    </row>
    <row r="2366" spans="1:11" ht="12.75" customHeight="1">
      <c r="A2366" s="61" t="str">
        <f>"      "&amp;Labels!B88</f>
        <v xml:space="preserve">      Q 4</v>
      </c>
      <c r="B2366" s="84"/>
      <c r="C2366" s="84"/>
      <c r="D2366" s="84"/>
      <c r="E2366" s="84"/>
      <c r="F2366" s="43"/>
      <c r="G2366" s="84"/>
      <c r="H2366" s="84"/>
      <c r="I2366" s="84"/>
      <c r="J2366" s="84"/>
      <c r="K2366" s="43"/>
    </row>
    <row r="2367" spans="1:11" ht="12.75" customHeight="1">
      <c r="A2367" s="61" t="str">
        <f>"         "&amp;Labels!B69</f>
        <v xml:space="preserve">         Customer 1</v>
      </c>
      <c r="B2367" s="76">
        <f>IF('(Other Computations)'!B186=0,0,Inputs!D251*Inputs!D144*Inputs!G50*Inputs!D14*'GM Alloc Factors'!B22/('(Other Computations)'!B186+'(Other Computations)'!B199))</f>
        <v>0</v>
      </c>
      <c r="C2367" s="76">
        <f>IF('(Other Computations)'!C186=0,0,Inputs!E251*Inputs!E144*Inputs!G50*Inputs!D14*'GM Alloc Factors'!C22/('(Other Computations)'!C186+'(Other Computations)'!C199))</f>
        <v>0</v>
      </c>
      <c r="D2367" s="76">
        <f>IF('(Other Computations)'!D186=0,0,Inputs!F251*Inputs!F144*Inputs!G50*Inputs!D14*'GM Alloc Factors'!D22/('(Other Computations)'!D186+'(Other Computations)'!D199))</f>
        <v>0</v>
      </c>
      <c r="E2367" s="76">
        <f>IF('(Other Computations)'!E186=0,0,Inputs!G251*Inputs!G144*Inputs!G50*Inputs!D14*'GM Alloc Factors'!E22/('(Other Computations)'!E186+'(Other Computations)'!E199))</f>
        <v>0</v>
      </c>
      <c r="F2367" s="43">
        <f t="shared" ref="F2367:F2377" si="442">SUM(B2367:E2367)</f>
        <v>0</v>
      </c>
      <c r="G2367" s="76">
        <f>IF('(Other Computations)'!G186=0,0,Inputs!I251*Inputs!I144*Inputs!G50*Inputs!D14*'GM Alloc Factors'!G22/('(Other Computations)'!G186+'(Other Computations)'!G199))</f>
        <v>0</v>
      </c>
      <c r="H2367" s="76">
        <f>IF('(Other Computations)'!H186=0,0,Inputs!J251*Inputs!J144*Inputs!G50*Inputs!D14*'GM Alloc Factors'!H22/('(Other Computations)'!H186+'(Other Computations)'!H199))</f>
        <v>0</v>
      </c>
      <c r="I2367" s="76">
        <f>IF('(Other Computations)'!I186=0,0,Inputs!K251*Inputs!K144*Inputs!G50*Inputs!D14*'GM Alloc Factors'!I22/('(Other Computations)'!I186+'(Other Computations)'!I199))</f>
        <v>0</v>
      </c>
      <c r="J2367" s="76">
        <f>IF('(Other Computations)'!J186=0,0,Inputs!L251*Inputs!L144*Inputs!G50*Inputs!D14*'GM Alloc Factors'!J22/('(Other Computations)'!J186+'(Other Computations)'!J199))</f>
        <v>0</v>
      </c>
      <c r="K2367" s="43">
        <f t="shared" ref="K2367:K2377" si="443">SUM(G2367:J2367)</f>
        <v>0</v>
      </c>
    </row>
    <row r="2368" spans="1:11" ht="12.75" customHeight="1">
      <c r="A2368" s="61" t="str">
        <f>"         "&amp;Labels!B70</f>
        <v xml:space="preserve">         Customer 2</v>
      </c>
      <c r="B2368" s="76">
        <f>IF('(Other Computations)'!B187=0,0,Inputs!D252*Inputs!D145*Inputs!G51*Inputs!D14*'GM Alloc Factors'!B22/('(Other Computations)'!B187+'(Other Computations)'!B200))</f>
        <v>0</v>
      </c>
      <c r="C2368" s="76">
        <f>IF('(Other Computations)'!C187=0,0,Inputs!E252*Inputs!E145*Inputs!G51*Inputs!D14*'GM Alloc Factors'!C22/('(Other Computations)'!C187+'(Other Computations)'!C200))</f>
        <v>0</v>
      </c>
      <c r="D2368" s="76">
        <f>IF('(Other Computations)'!D187=0,0,Inputs!F252*Inputs!F145*Inputs!G51*Inputs!D14*'GM Alloc Factors'!D22/('(Other Computations)'!D187+'(Other Computations)'!D200))</f>
        <v>0</v>
      </c>
      <c r="E2368" s="76">
        <f>IF('(Other Computations)'!E187=0,0,Inputs!G252*Inputs!G145*Inputs!G51*Inputs!D14*'GM Alloc Factors'!E22/('(Other Computations)'!E187+'(Other Computations)'!E200))</f>
        <v>0</v>
      </c>
      <c r="F2368" s="43">
        <f t="shared" si="442"/>
        <v>0</v>
      </c>
      <c r="G2368" s="76">
        <f>IF('(Other Computations)'!G187=0,0,Inputs!I252*Inputs!I145*Inputs!G51*Inputs!D14*'GM Alloc Factors'!G22/('(Other Computations)'!G187+'(Other Computations)'!G200))</f>
        <v>0</v>
      </c>
      <c r="H2368" s="76">
        <f>IF('(Other Computations)'!H187=0,0,Inputs!J252*Inputs!J145*Inputs!G51*Inputs!D14*'GM Alloc Factors'!H22/('(Other Computations)'!H187+'(Other Computations)'!H200))</f>
        <v>0</v>
      </c>
      <c r="I2368" s="76">
        <f>IF('(Other Computations)'!I187=0,0,Inputs!K252*Inputs!K145*Inputs!G51*Inputs!D14*'GM Alloc Factors'!I22/('(Other Computations)'!I187+'(Other Computations)'!I200))</f>
        <v>0</v>
      </c>
      <c r="J2368" s="76">
        <f>IF('(Other Computations)'!J187=0,0,Inputs!L252*Inputs!L145*Inputs!G51*Inputs!D14*'GM Alloc Factors'!J22/('(Other Computations)'!J187+'(Other Computations)'!J200))</f>
        <v>0</v>
      </c>
      <c r="K2368" s="43">
        <f t="shared" si="443"/>
        <v>0</v>
      </c>
    </row>
    <row r="2369" spans="1:11" ht="12.75" customHeight="1">
      <c r="A2369" s="61" t="str">
        <f>"         "&amp;Labels!B71</f>
        <v xml:space="preserve">         Customer 3</v>
      </c>
      <c r="B2369" s="76">
        <f>IF('(Other Computations)'!B188=0,0,Inputs!D253*Inputs!D146*Inputs!G52*Inputs!D14*'GM Alloc Factors'!B22/('(Other Computations)'!B188+'(Other Computations)'!B201))</f>
        <v>0</v>
      </c>
      <c r="C2369" s="76">
        <f>IF('(Other Computations)'!C188=0,0,Inputs!E253*Inputs!E146*Inputs!G52*Inputs!D14*'GM Alloc Factors'!C22/('(Other Computations)'!C188+'(Other Computations)'!C201))</f>
        <v>0</v>
      </c>
      <c r="D2369" s="76">
        <f>IF('(Other Computations)'!D188=0,0,Inputs!F253*Inputs!F146*Inputs!G52*Inputs!D14*'GM Alloc Factors'!D22/('(Other Computations)'!D188+'(Other Computations)'!D201))</f>
        <v>0</v>
      </c>
      <c r="E2369" s="76">
        <f>IF('(Other Computations)'!E188=0,0,Inputs!G253*Inputs!G146*Inputs!G52*Inputs!D14*'GM Alloc Factors'!E22/('(Other Computations)'!E188+'(Other Computations)'!E201))</f>
        <v>0</v>
      </c>
      <c r="F2369" s="43">
        <f t="shared" si="442"/>
        <v>0</v>
      </c>
      <c r="G2369" s="76">
        <f>IF('(Other Computations)'!G188=0,0,Inputs!I253*Inputs!I146*Inputs!G52*Inputs!D14*'GM Alloc Factors'!G22/('(Other Computations)'!G188+'(Other Computations)'!G201))</f>
        <v>0</v>
      </c>
      <c r="H2369" s="76">
        <f>IF('(Other Computations)'!H188=0,0,Inputs!J253*Inputs!J146*Inputs!G52*Inputs!D14*'GM Alloc Factors'!H22/('(Other Computations)'!H188+'(Other Computations)'!H201))</f>
        <v>0</v>
      </c>
      <c r="I2369" s="76">
        <f>IF('(Other Computations)'!I188=0,0,Inputs!K253*Inputs!K146*Inputs!G52*Inputs!D14*'GM Alloc Factors'!I22/('(Other Computations)'!I188+'(Other Computations)'!I201))</f>
        <v>0</v>
      </c>
      <c r="J2369" s="76">
        <f>IF('(Other Computations)'!J188=0,0,Inputs!L253*Inputs!L146*Inputs!G52*Inputs!D14*'GM Alloc Factors'!J22/('(Other Computations)'!J188+'(Other Computations)'!J201))</f>
        <v>0</v>
      </c>
      <c r="K2369" s="43">
        <f t="shared" si="443"/>
        <v>0</v>
      </c>
    </row>
    <row r="2370" spans="1:11" ht="12.75" customHeight="1">
      <c r="A2370" s="61" t="str">
        <f>"         "&amp;Labels!B72</f>
        <v xml:space="preserve">         Customer 4</v>
      </c>
      <c r="B2370" s="76">
        <f>IF('(Other Computations)'!B189=0,0,Inputs!D254*Inputs!D147*Inputs!G53*Inputs!D14*'GM Alloc Factors'!B22/('(Other Computations)'!B189+'(Other Computations)'!B202))</f>
        <v>0</v>
      </c>
      <c r="C2370" s="76">
        <f>IF('(Other Computations)'!C189=0,0,Inputs!E254*Inputs!E147*Inputs!G53*Inputs!D14*'GM Alloc Factors'!C22/('(Other Computations)'!C189+'(Other Computations)'!C202))</f>
        <v>0</v>
      </c>
      <c r="D2370" s="76">
        <f>IF('(Other Computations)'!D189=0,0,Inputs!F254*Inputs!F147*Inputs!G53*Inputs!D14*'GM Alloc Factors'!D22/('(Other Computations)'!D189+'(Other Computations)'!D202))</f>
        <v>0</v>
      </c>
      <c r="E2370" s="76">
        <f>IF('(Other Computations)'!E189=0,0,Inputs!G254*Inputs!G147*Inputs!G53*Inputs!D14*'GM Alloc Factors'!E22/('(Other Computations)'!E189+'(Other Computations)'!E202))</f>
        <v>0</v>
      </c>
      <c r="F2370" s="43">
        <f t="shared" si="442"/>
        <v>0</v>
      </c>
      <c r="G2370" s="76">
        <f>IF('(Other Computations)'!G189=0,0,Inputs!I254*Inputs!I147*Inputs!G53*Inputs!D14*'GM Alloc Factors'!G22/('(Other Computations)'!G189+'(Other Computations)'!G202))</f>
        <v>0</v>
      </c>
      <c r="H2370" s="76">
        <f>IF('(Other Computations)'!H189=0,0,Inputs!J254*Inputs!J147*Inputs!G53*Inputs!D14*'GM Alloc Factors'!H22/('(Other Computations)'!H189+'(Other Computations)'!H202))</f>
        <v>0</v>
      </c>
      <c r="I2370" s="76">
        <f>IF('(Other Computations)'!I189=0,0,Inputs!K254*Inputs!K147*Inputs!G53*Inputs!D14*'GM Alloc Factors'!I22/('(Other Computations)'!I189+'(Other Computations)'!I202))</f>
        <v>0</v>
      </c>
      <c r="J2370" s="76">
        <f>IF('(Other Computations)'!J189=0,0,Inputs!L254*Inputs!L147*Inputs!G53*Inputs!D14*'GM Alloc Factors'!J22/('(Other Computations)'!J189+'(Other Computations)'!J202))</f>
        <v>0</v>
      </c>
      <c r="K2370" s="43">
        <f t="shared" si="443"/>
        <v>0</v>
      </c>
    </row>
    <row r="2371" spans="1:11" ht="12.75" customHeight="1">
      <c r="A2371" s="61" t="str">
        <f>"         "&amp;Labels!B73</f>
        <v xml:space="preserve">         Customer 5</v>
      </c>
      <c r="B2371" s="76">
        <f>IF('(Other Computations)'!B190=0,0,Inputs!D255*Inputs!D148*Inputs!G54*Inputs!D14*'GM Alloc Factors'!B22/('(Other Computations)'!B190+'(Other Computations)'!B203))</f>
        <v>0</v>
      </c>
      <c r="C2371" s="76">
        <f>IF('(Other Computations)'!C190=0,0,Inputs!E255*Inputs!E148*Inputs!G54*Inputs!D14*'GM Alloc Factors'!C22/('(Other Computations)'!C190+'(Other Computations)'!C203))</f>
        <v>0</v>
      </c>
      <c r="D2371" s="76">
        <f>IF('(Other Computations)'!D190=0,0,Inputs!F255*Inputs!F148*Inputs!G54*Inputs!D14*'GM Alloc Factors'!D22/('(Other Computations)'!D190+'(Other Computations)'!D203))</f>
        <v>0</v>
      </c>
      <c r="E2371" s="76">
        <f>IF('(Other Computations)'!E190=0,0,Inputs!G255*Inputs!G148*Inputs!G54*Inputs!D14*'GM Alloc Factors'!E22/('(Other Computations)'!E190+'(Other Computations)'!E203))</f>
        <v>0</v>
      </c>
      <c r="F2371" s="43">
        <f t="shared" si="442"/>
        <v>0</v>
      </c>
      <c r="G2371" s="76">
        <f>IF('(Other Computations)'!G190=0,0,Inputs!I255*Inputs!I148*Inputs!G54*Inputs!D14*'GM Alloc Factors'!G22/('(Other Computations)'!G190+'(Other Computations)'!G203))</f>
        <v>0</v>
      </c>
      <c r="H2371" s="76">
        <f>IF('(Other Computations)'!H190=0,0,Inputs!J255*Inputs!J148*Inputs!G54*Inputs!D14*'GM Alloc Factors'!H22/('(Other Computations)'!H190+'(Other Computations)'!H203))</f>
        <v>0</v>
      </c>
      <c r="I2371" s="76">
        <f>IF('(Other Computations)'!I190=0,0,Inputs!K255*Inputs!K148*Inputs!G54*Inputs!D14*'GM Alloc Factors'!I22/('(Other Computations)'!I190+'(Other Computations)'!I203))</f>
        <v>0</v>
      </c>
      <c r="J2371" s="76">
        <f>IF('(Other Computations)'!J190=0,0,Inputs!L255*Inputs!L148*Inputs!G54*Inputs!D14*'GM Alloc Factors'!J22/('(Other Computations)'!J190+'(Other Computations)'!J203))</f>
        <v>0</v>
      </c>
      <c r="K2371" s="43">
        <f t="shared" si="443"/>
        <v>0</v>
      </c>
    </row>
    <row r="2372" spans="1:11" ht="12.75" customHeight="1">
      <c r="A2372" s="61" t="str">
        <f>"         "&amp;Labels!B74</f>
        <v xml:space="preserve">         Customer 6</v>
      </c>
      <c r="B2372" s="76">
        <f>IF('(Other Computations)'!B191=0,0,Inputs!D256*Inputs!D149*Inputs!G55*Inputs!D14*'GM Alloc Factors'!B22/('(Other Computations)'!B191+'(Other Computations)'!B204))</f>
        <v>0</v>
      </c>
      <c r="C2372" s="76">
        <f>IF('(Other Computations)'!C191=0,0,Inputs!E256*Inputs!E149*Inputs!G55*Inputs!D14*'GM Alloc Factors'!C22/('(Other Computations)'!C191+'(Other Computations)'!C204))</f>
        <v>0</v>
      </c>
      <c r="D2372" s="76">
        <f>IF('(Other Computations)'!D191=0,0,Inputs!F256*Inputs!F149*Inputs!G55*Inputs!D14*'GM Alloc Factors'!D22/('(Other Computations)'!D191+'(Other Computations)'!D204))</f>
        <v>0</v>
      </c>
      <c r="E2372" s="76">
        <f>IF('(Other Computations)'!E191=0,0,Inputs!G256*Inputs!G149*Inputs!G55*Inputs!D14*'GM Alloc Factors'!E22/('(Other Computations)'!E191+'(Other Computations)'!E204))</f>
        <v>0</v>
      </c>
      <c r="F2372" s="43">
        <f t="shared" si="442"/>
        <v>0</v>
      </c>
      <c r="G2372" s="76">
        <f>IF('(Other Computations)'!G191=0,0,Inputs!I256*Inputs!I149*Inputs!G55*Inputs!D14*'GM Alloc Factors'!G22/('(Other Computations)'!G191+'(Other Computations)'!G204))</f>
        <v>0</v>
      </c>
      <c r="H2372" s="76">
        <f>IF('(Other Computations)'!H191=0,0,Inputs!J256*Inputs!J149*Inputs!G55*Inputs!D14*'GM Alloc Factors'!H22/('(Other Computations)'!H191+'(Other Computations)'!H204))</f>
        <v>0</v>
      </c>
      <c r="I2372" s="76">
        <f>IF('(Other Computations)'!I191=0,0,Inputs!K256*Inputs!K149*Inputs!G55*Inputs!D14*'GM Alloc Factors'!I22/('(Other Computations)'!I191+'(Other Computations)'!I204))</f>
        <v>0</v>
      </c>
      <c r="J2372" s="76">
        <f>IF('(Other Computations)'!J191=0,0,Inputs!L256*Inputs!L149*Inputs!G55*Inputs!D14*'GM Alloc Factors'!J22/('(Other Computations)'!J191+'(Other Computations)'!J204))</f>
        <v>0</v>
      </c>
      <c r="K2372" s="43">
        <f t="shared" si="443"/>
        <v>0</v>
      </c>
    </row>
    <row r="2373" spans="1:11" ht="12.75" customHeight="1">
      <c r="A2373" s="61" t="str">
        <f>"         "&amp;Labels!B75</f>
        <v xml:space="preserve">         Customer 7</v>
      </c>
      <c r="B2373" s="76">
        <f>IF('(Other Computations)'!B192=0,0,Inputs!D257*Inputs!D150*Inputs!G56*Inputs!D14*'GM Alloc Factors'!B22/('(Other Computations)'!B192+'(Other Computations)'!B205))</f>
        <v>0</v>
      </c>
      <c r="C2373" s="76">
        <f>IF('(Other Computations)'!C192=0,0,Inputs!E257*Inputs!E150*Inputs!G56*Inputs!D14*'GM Alloc Factors'!C22/('(Other Computations)'!C192+'(Other Computations)'!C205))</f>
        <v>0</v>
      </c>
      <c r="D2373" s="76">
        <f>IF('(Other Computations)'!D192=0,0,Inputs!F257*Inputs!F150*Inputs!G56*Inputs!D14*'GM Alloc Factors'!D22/('(Other Computations)'!D192+'(Other Computations)'!D205))</f>
        <v>0</v>
      </c>
      <c r="E2373" s="76">
        <f>IF('(Other Computations)'!E192=0,0,Inputs!G257*Inputs!G150*Inputs!G56*Inputs!D14*'GM Alloc Factors'!E22/('(Other Computations)'!E192+'(Other Computations)'!E205))</f>
        <v>0</v>
      </c>
      <c r="F2373" s="43">
        <f t="shared" si="442"/>
        <v>0</v>
      </c>
      <c r="G2373" s="76">
        <f>IF('(Other Computations)'!G192=0,0,Inputs!I257*Inputs!I150*Inputs!G56*Inputs!D14*'GM Alloc Factors'!G22/('(Other Computations)'!G192+'(Other Computations)'!G205))</f>
        <v>0</v>
      </c>
      <c r="H2373" s="76">
        <f>IF('(Other Computations)'!H192=0,0,Inputs!J257*Inputs!J150*Inputs!G56*Inputs!D14*'GM Alloc Factors'!H22/('(Other Computations)'!H192+'(Other Computations)'!H205))</f>
        <v>0</v>
      </c>
      <c r="I2373" s="76">
        <f>IF('(Other Computations)'!I192=0,0,Inputs!K257*Inputs!K150*Inputs!G56*Inputs!D14*'GM Alloc Factors'!I22/('(Other Computations)'!I192+'(Other Computations)'!I205))</f>
        <v>0</v>
      </c>
      <c r="J2373" s="76">
        <f>IF('(Other Computations)'!J192=0,0,Inputs!L257*Inputs!L150*Inputs!G56*Inputs!D14*'GM Alloc Factors'!J22/('(Other Computations)'!J192+'(Other Computations)'!J205))</f>
        <v>0</v>
      </c>
      <c r="K2373" s="43">
        <f t="shared" si="443"/>
        <v>0</v>
      </c>
    </row>
    <row r="2374" spans="1:11" ht="12.75" customHeight="1">
      <c r="A2374" s="61" t="str">
        <f>"         "&amp;Labels!B76</f>
        <v xml:space="preserve">         Customer 8</v>
      </c>
      <c r="B2374" s="76">
        <f>IF('(Other Computations)'!B193=0,0,Inputs!D258*Inputs!D151*Inputs!G57*Inputs!D14*'GM Alloc Factors'!B22/('(Other Computations)'!B193+'(Other Computations)'!B206))</f>
        <v>0</v>
      </c>
      <c r="C2374" s="76">
        <f>IF('(Other Computations)'!C193=0,0,Inputs!E258*Inputs!E151*Inputs!G57*Inputs!D14*'GM Alloc Factors'!C22/('(Other Computations)'!C193+'(Other Computations)'!C206))</f>
        <v>0</v>
      </c>
      <c r="D2374" s="76">
        <f>IF('(Other Computations)'!D193=0,0,Inputs!F258*Inputs!F151*Inputs!G57*Inputs!D14*'GM Alloc Factors'!D22/('(Other Computations)'!D193+'(Other Computations)'!D206))</f>
        <v>0</v>
      </c>
      <c r="E2374" s="76">
        <f>IF('(Other Computations)'!E193=0,0,Inputs!G258*Inputs!G151*Inputs!G57*Inputs!D14*'GM Alloc Factors'!E22/('(Other Computations)'!E193+'(Other Computations)'!E206))</f>
        <v>0</v>
      </c>
      <c r="F2374" s="43">
        <f t="shared" si="442"/>
        <v>0</v>
      </c>
      <c r="G2374" s="76">
        <f>IF('(Other Computations)'!G193=0,0,Inputs!I258*Inputs!I151*Inputs!G57*Inputs!D14*'GM Alloc Factors'!G22/('(Other Computations)'!G193+'(Other Computations)'!G206))</f>
        <v>0</v>
      </c>
      <c r="H2374" s="76">
        <f>IF('(Other Computations)'!H193=0,0,Inputs!J258*Inputs!J151*Inputs!G57*Inputs!D14*'GM Alloc Factors'!H22/('(Other Computations)'!H193+'(Other Computations)'!H206))</f>
        <v>0</v>
      </c>
      <c r="I2374" s="76">
        <f>IF('(Other Computations)'!I193=0,0,Inputs!K258*Inputs!K151*Inputs!G57*Inputs!D14*'GM Alloc Factors'!I22/('(Other Computations)'!I193+'(Other Computations)'!I206))</f>
        <v>0</v>
      </c>
      <c r="J2374" s="76">
        <f>IF('(Other Computations)'!J193=0,0,Inputs!L258*Inputs!L151*Inputs!G57*Inputs!D14*'GM Alloc Factors'!J22/('(Other Computations)'!J193+'(Other Computations)'!J206))</f>
        <v>0</v>
      </c>
      <c r="K2374" s="43">
        <f t="shared" si="443"/>
        <v>0</v>
      </c>
    </row>
    <row r="2375" spans="1:11" ht="12.75" customHeight="1">
      <c r="A2375" s="61" t="str">
        <f>"         "&amp;Labels!B77</f>
        <v xml:space="preserve">         Customer 9</v>
      </c>
      <c r="B2375" s="76">
        <f>IF('(Other Computations)'!B194=0,0,Inputs!D259*Inputs!D152*Inputs!G58*Inputs!D14*'GM Alloc Factors'!B22/('(Other Computations)'!B194+'(Other Computations)'!B207))</f>
        <v>0</v>
      </c>
      <c r="C2375" s="76">
        <f>IF('(Other Computations)'!C194=0,0,Inputs!E259*Inputs!E152*Inputs!G58*Inputs!D14*'GM Alloc Factors'!C22/('(Other Computations)'!C194+'(Other Computations)'!C207))</f>
        <v>0</v>
      </c>
      <c r="D2375" s="76">
        <f>IF('(Other Computations)'!D194=0,0,Inputs!F259*Inputs!F152*Inputs!G58*Inputs!D14*'GM Alloc Factors'!D22/('(Other Computations)'!D194+'(Other Computations)'!D207))</f>
        <v>0</v>
      </c>
      <c r="E2375" s="76">
        <f>IF('(Other Computations)'!E194=0,0,Inputs!G259*Inputs!G152*Inputs!G58*Inputs!D14*'GM Alloc Factors'!E22/('(Other Computations)'!E194+'(Other Computations)'!E207))</f>
        <v>0</v>
      </c>
      <c r="F2375" s="43">
        <f t="shared" si="442"/>
        <v>0</v>
      </c>
      <c r="G2375" s="76">
        <f>IF('(Other Computations)'!G194=0,0,Inputs!I259*Inputs!I152*Inputs!G58*Inputs!D14*'GM Alloc Factors'!G22/('(Other Computations)'!G194+'(Other Computations)'!G207))</f>
        <v>0</v>
      </c>
      <c r="H2375" s="76">
        <f>IF('(Other Computations)'!H194=0,0,Inputs!J259*Inputs!J152*Inputs!G58*Inputs!D14*'GM Alloc Factors'!H22/('(Other Computations)'!H194+'(Other Computations)'!H207))</f>
        <v>0</v>
      </c>
      <c r="I2375" s="76">
        <f>IF('(Other Computations)'!I194=0,0,Inputs!K259*Inputs!K152*Inputs!G58*Inputs!D14*'GM Alloc Factors'!I22/('(Other Computations)'!I194+'(Other Computations)'!I207))</f>
        <v>0</v>
      </c>
      <c r="J2375" s="76">
        <f>IF('(Other Computations)'!J194=0,0,Inputs!L259*Inputs!L152*Inputs!G58*Inputs!D14*'GM Alloc Factors'!J22/('(Other Computations)'!J194+'(Other Computations)'!J207))</f>
        <v>0</v>
      </c>
      <c r="K2375" s="43">
        <f t="shared" si="443"/>
        <v>0</v>
      </c>
    </row>
    <row r="2376" spans="1:11" ht="12.75" customHeight="1">
      <c r="A2376" s="61" t="str">
        <f>"         "&amp;Labels!B78</f>
        <v xml:space="preserve">         Customer 10</v>
      </c>
      <c r="B2376" s="76">
        <f>IF('(Other Computations)'!B195=0,0,Inputs!D260*Inputs!D153*Inputs!G59*Inputs!D14*'GM Alloc Factors'!B22/('(Other Computations)'!B195+'(Other Computations)'!B208))</f>
        <v>0</v>
      </c>
      <c r="C2376" s="76">
        <f>IF('(Other Computations)'!C195=0,0,Inputs!E260*Inputs!E153*Inputs!G59*Inputs!D14*'GM Alloc Factors'!C22/('(Other Computations)'!C195+'(Other Computations)'!C208))</f>
        <v>0</v>
      </c>
      <c r="D2376" s="76">
        <f>IF('(Other Computations)'!D195=0,0,Inputs!F260*Inputs!F153*Inputs!G59*Inputs!D14*'GM Alloc Factors'!D22/('(Other Computations)'!D195+'(Other Computations)'!D208))</f>
        <v>0</v>
      </c>
      <c r="E2376" s="76">
        <f>IF('(Other Computations)'!E195=0,0,Inputs!G260*Inputs!G153*Inputs!G59*Inputs!D14*'GM Alloc Factors'!E22/('(Other Computations)'!E195+'(Other Computations)'!E208))</f>
        <v>0</v>
      </c>
      <c r="F2376" s="43">
        <f t="shared" si="442"/>
        <v>0</v>
      </c>
      <c r="G2376" s="76">
        <f>IF('(Other Computations)'!G195=0,0,Inputs!I260*Inputs!I153*Inputs!G59*Inputs!D14*'GM Alloc Factors'!G22/('(Other Computations)'!G195+'(Other Computations)'!G208))</f>
        <v>0</v>
      </c>
      <c r="H2376" s="76">
        <f>IF('(Other Computations)'!H195=0,0,Inputs!J260*Inputs!J153*Inputs!G59*Inputs!D14*'GM Alloc Factors'!H22/('(Other Computations)'!H195+'(Other Computations)'!H208))</f>
        <v>0</v>
      </c>
      <c r="I2376" s="76">
        <f>IF('(Other Computations)'!I195=0,0,Inputs!K260*Inputs!K153*Inputs!G59*Inputs!D14*'GM Alloc Factors'!I22/('(Other Computations)'!I195+'(Other Computations)'!I208))</f>
        <v>0</v>
      </c>
      <c r="J2376" s="76">
        <f>IF('(Other Computations)'!J195=0,0,Inputs!L260*Inputs!L153*Inputs!G59*Inputs!D14*'GM Alloc Factors'!J22/('(Other Computations)'!J195+'(Other Computations)'!J208))</f>
        <v>0</v>
      </c>
      <c r="K2376" s="43">
        <f t="shared" si="443"/>
        <v>0</v>
      </c>
    </row>
    <row r="2377" spans="1:11" ht="12.75" customHeight="1">
      <c r="A2377" s="61" t="str">
        <f>"         "&amp;Labels!C68</f>
        <v xml:space="preserve">         Total</v>
      </c>
      <c r="B2377" s="84">
        <f>SUM(B2367:B2376)</f>
        <v>0</v>
      </c>
      <c r="C2377" s="84">
        <f>SUM(C2367:C2376)</f>
        <v>0</v>
      </c>
      <c r="D2377" s="84">
        <f>SUM(D2367:D2376)</f>
        <v>0</v>
      </c>
      <c r="E2377" s="84">
        <f>SUM(E2367:E2376)</f>
        <v>0</v>
      </c>
      <c r="F2377" s="43">
        <f t="shared" si="442"/>
        <v>0</v>
      </c>
      <c r="G2377" s="84">
        <f>SUM(G2367:G2376)</f>
        <v>0</v>
      </c>
      <c r="H2377" s="84">
        <f>SUM(H2367:H2376)</f>
        <v>0</v>
      </c>
      <c r="I2377" s="84">
        <f>SUM(I2367:I2376)</f>
        <v>0</v>
      </c>
      <c r="J2377" s="84">
        <f>SUM(J2367:J2376)</f>
        <v>0</v>
      </c>
      <c r="K2377" s="43">
        <f t="shared" si="443"/>
        <v>0</v>
      </c>
    </row>
    <row r="2378" spans="1:11" ht="12.75" customHeight="1">
      <c r="A2378" s="61" t="str">
        <f>"      "&amp;Labels!B89</f>
        <v xml:space="preserve">      Q 5</v>
      </c>
      <c r="B2378" s="84"/>
      <c r="C2378" s="84"/>
      <c r="D2378" s="84"/>
      <c r="E2378" s="84"/>
      <c r="F2378" s="43"/>
      <c r="G2378" s="84"/>
      <c r="H2378" s="84"/>
      <c r="I2378" s="84"/>
      <c r="J2378" s="84"/>
      <c r="K2378" s="43"/>
    </row>
    <row r="2379" spans="1:11" ht="12.75" customHeight="1">
      <c r="A2379" s="61" t="str">
        <f>"         "&amp;Labels!B69</f>
        <v xml:space="preserve">         Customer 1</v>
      </c>
      <c r="B2379" s="76">
        <f>IF('(Other Computations)'!B186=0,0,Inputs!D251*Inputs!D144*Inputs!H50*Inputs!D14*'GM Alloc Factors'!B23/('(Other Computations)'!B186+'(Other Computations)'!B199))</f>
        <v>0</v>
      </c>
      <c r="C2379" s="76">
        <f>IF('(Other Computations)'!C186=0,0,Inputs!E251*Inputs!E144*Inputs!H50*Inputs!D14*'GM Alloc Factors'!C23/('(Other Computations)'!C186+'(Other Computations)'!C199))</f>
        <v>0</v>
      </c>
      <c r="D2379" s="76">
        <f>IF('(Other Computations)'!D186=0,0,Inputs!F251*Inputs!F144*Inputs!H50*Inputs!D14*'GM Alloc Factors'!D23/('(Other Computations)'!D186+'(Other Computations)'!D199))</f>
        <v>0</v>
      </c>
      <c r="E2379" s="76">
        <f>IF('(Other Computations)'!E186=0,0,Inputs!G251*Inputs!G144*Inputs!H50*Inputs!D14*'GM Alloc Factors'!E23/('(Other Computations)'!E186+'(Other Computations)'!E199))</f>
        <v>0</v>
      </c>
      <c r="F2379" s="43">
        <f t="shared" ref="F2379:F2389" si="444">SUM(B2379:E2379)</f>
        <v>0</v>
      </c>
      <c r="G2379" s="76">
        <f>IF('(Other Computations)'!G186=0,0,Inputs!I251*Inputs!I144*Inputs!H50*Inputs!D14*'GM Alloc Factors'!G23/('(Other Computations)'!G186+'(Other Computations)'!G199))</f>
        <v>0</v>
      </c>
      <c r="H2379" s="76">
        <f>IF('(Other Computations)'!H186=0,0,Inputs!J251*Inputs!J144*Inputs!H50*Inputs!D14*'GM Alloc Factors'!H23/('(Other Computations)'!H186+'(Other Computations)'!H199))</f>
        <v>0</v>
      </c>
      <c r="I2379" s="76">
        <f>IF('(Other Computations)'!I186=0,0,Inputs!K251*Inputs!K144*Inputs!H50*Inputs!D14*'GM Alloc Factors'!I23/('(Other Computations)'!I186+'(Other Computations)'!I199))</f>
        <v>0</v>
      </c>
      <c r="J2379" s="76">
        <f>IF('(Other Computations)'!J186=0,0,Inputs!L251*Inputs!L144*Inputs!H50*Inputs!D14*'GM Alloc Factors'!J23/('(Other Computations)'!J186+'(Other Computations)'!J199))</f>
        <v>0</v>
      </c>
      <c r="K2379" s="43">
        <f t="shared" ref="K2379:K2389" si="445">SUM(G2379:J2379)</f>
        <v>0</v>
      </c>
    </row>
    <row r="2380" spans="1:11" ht="12.75" customHeight="1">
      <c r="A2380" s="61" t="str">
        <f>"         "&amp;Labels!B70</f>
        <v xml:space="preserve">         Customer 2</v>
      </c>
      <c r="B2380" s="76">
        <f>IF('(Other Computations)'!B187=0,0,Inputs!D252*Inputs!D145*Inputs!H51*Inputs!D14*'GM Alloc Factors'!B23/('(Other Computations)'!B187+'(Other Computations)'!B200))</f>
        <v>0</v>
      </c>
      <c r="C2380" s="76">
        <f>IF('(Other Computations)'!C187=0,0,Inputs!E252*Inputs!E145*Inputs!H51*Inputs!D14*'GM Alloc Factors'!C23/('(Other Computations)'!C187+'(Other Computations)'!C200))</f>
        <v>0</v>
      </c>
      <c r="D2380" s="76">
        <f>IF('(Other Computations)'!D187=0,0,Inputs!F252*Inputs!F145*Inputs!H51*Inputs!D14*'GM Alloc Factors'!D23/('(Other Computations)'!D187+'(Other Computations)'!D200))</f>
        <v>0</v>
      </c>
      <c r="E2380" s="76">
        <f>IF('(Other Computations)'!E187=0,0,Inputs!G252*Inputs!G145*Inputs!H51*Inputs!D14*'GM Alloc Factors'!E23/('(Other Computations)'!E187+'(Other Computations)'!E200))</f>
        <v>0</v>
      </c>
      <c r="F2380" s="43">
        <f t="shared" si="444"/>
        <v>0</v>
      </c>
      <c r="G2380" s="76">
        <f>IF('(Other Computations)'!G187=0,0,Inputs!I252*Inputs!I145*Inputs!H51*Inputs!D14*'GM Alloc Factors'!G23/('(Other Computations)'!G187+'(Other Computations)'!G200))</f>
        <v>0</v>
      </c>
      <c r="H2380" s="76">
        <f>IF('(Other Computations)'!H187=0,0,Inputs!J252*Inputs!J145*Inputs!H51*Inputs!D14*'GM Alloc Factors'!H23/('(Other Computations)'!H187+'(Other Computations)'!H200))</f>
        <v>0</v>
      </c>
      <c r="I2380" s="76">
        <f>IF('(Other Computations)'!I187=0,0,Inputs!K252*Inputs!K145*Inputs!H51*Inputs!D14*'GM Alloc Factors'!I23/('(Other Computations)'!I187+'(Other Computations)'!I200))</f>
        <v>0</v>
      </c>
      <c r="J2380" s="76">
        <f>IF('(Other Computations)'!J187=0,0,Inputs!L252*Inputs!L145*Inputs!H51*Inputs!D14*'GM Alloc Factors'!J23/('(Other Computations)'!J187+'(Other Computations)'!J200))</f>
        <v>0</v>
      </c>
      <c r="K2380" s="43">
        <f t="shared" si="445"/>
        <v>0</v>
      </c>
    </row>
    <row r="2381" spans="1:11" ht="12.75" customHeight="1">
      <c r="A2381" s="61" t="str">
        <f>"         "&amp;Labels!B71</f>
        <v xml:space="preserve">         Customer 3</v>
      </c>
      <c r="B2381" s="76">
        <f>IF('(Other Computations)'!B188=0,0,Inputs!D253*Inputs!D146*Inputs!H52*Inputs!D14*'GM Alloc Factors'!B23/('(Other Computations)'!B188+'(Other Computations)'!B201))</f>
        <v>0</v>
      </c>
      <c r="C2381" s="76">
        <f>IF('(Other Computations)'!C188=0,0,Inputs!E253*Inputs!E146*Inputs!H52*Inputs!D14*'GM Alloc Factors'!C23/('(Other Computations)'!C188+'(Other Computations)'!C201))</f>
        <v>0</v>
      </c>
      <c r="D2381" s="76">
        <f>IF('(Other Computations)'!D188=0,0,Inputs!F253*Inputs!F146*Inputs!H52*Inputs!D14*'GM Alloc Factors'!D23/('(Other Computations)'!D188+'(Other Computations)'!D201))</f>
        <v>0</v>
      </c>
      <c r="E2381" s="76">
        <f>IF('(Other Computations)'!E188=0,0,Inputs!G253*Inputs!G146*Inputs!H52*Inputs!D14*'GM Alloc Factors'!E23/('(Other Computations)'!E188+'(Other Computations)'!E201))</f>
        <v>0</v>
      </c>
      <c r="F2381" s="43">
        <f t="shared" si="444"/>
        <v>0</v>
      </c>
      <c r="G2381" s="76">
        <f>IF('(Other Computations)'!G188=0,0,Inputs!I253*Inputs!I146*Inputs!H52*Inputs!D14*'GM Alloc Factors'!G23/('(Other Computations)'!G188+'(Other Computations)'!G201))</f>
        <v>0</v>
      </c>
      <c r="H2381" s="76">
        <f>IF('(Other Computations)'!H188=0,0,Inputs!J253*Inputs!J146*Inputs!H52*Inputs!D14*'GM Alloc Factors'!H23/('(Other Computations)'!H188+'(Other Computations)'!H201))</f>
        <v>0</v>
      </c>
      <c r="I2381" s="76">
        <f>IF('(Other Computations)'!I188=0,0,Inputs!K253*Inputs!K146*Inputs!H52*Inputs!D14*'GM Alloc Factors'!I23/('(Other Computations)'!I188+'(Other Computations)'!I201))</f>
        <v>0</v>
      </c>
      <c r="J2381" s="76">
        <f>IF('(Other Computations)'!J188=0,0,Inputs!L253*Inputs!L146*Inputs!H52*Inputs!D14*'GM Alloc Factors'!J23/('(Other Computations)'!J188+'(Other Computations)'!J201))</f>
        <v>0</v>
      </c>
      <c r="K2381" s="43">
        <f t="shared" si="445"/>
        <v>0</v>
      </c>
    </row>
    <row r="2382" spans="1:11" ht="12.75" customHeight="1">
      <c r="A2382" s="61" t="str">
        <f>"         "&amp;Labels!B72</f>
        <v xml:space="preserve">         Customer 4</v>
      </c>
      <c r="B2382" s="76">
        <f>IF('(Other Computations)'!B189=0,0,Inputs!D254*Inputs!D147*Inputs!H53*Inputs!D14*'GM Alloc Factors'!B23/('(Other Computations)'!B189+'(Other Computations)'!B202))</f>
        <v>0</v>
      </c>
      <c r="C2382" s="76">
        <f>IF('(Other Computations)'!C189=0,0,Inputs!E254*Inputs!E147*Inputs!H53*Inputs!D14*'GM Alloc Factors'!C23/('(Other Computations)'!C189+'(Other Computations)'!C202))</f>
        <v>0</v>
      </c>
      <c r="D2382" s="76">
        <f>IF('(Other Computations)'!D189=0,0,Inputs!F254*Inputs!F147*Inputs!H53*Inputs!D14*'GM Alloc Factors'!D23/('(Other Computations)'!D189+'(Other Computations)'!D202))</f>
        <v>0</v>
      </c>
      <c r="E2382" s="76">
        <f>IF('(Other Computations)'!E189=0,0,Inputs!G254*Inputs!G147*Inputs!H53*Inputs!D14*'GM Alloc Factors'!E23/('(Other Computations)'!E189+'(Other Computations)'!E202))</f>
        <v>0</v>
      </c>
      <c r="F2382" s="43">
        <f t="shared" si="444"/>
        <v>0</v>
      </c>
      <c r="G2382" s="76">
        <f>IF('(Other Computations)'!G189=0,0,Inputs!I254*Inputs!I147*Inputs!H53*Inputs!D14*'GM Alloc Factors'!G23/('(Other Computations)'!G189+'(Other Computations)'!G202))</f>
        <v>0</v>
      </c>
      <c r="H2382" s="76">
        <f>IF('(Other Computations)'!H189=0,0,Inputs!J254*Inputs!J147*Inputs!H53*Inputs!D14*'GM Alloc Factors'!H23/('(Other Computations)'!H189+'(Other Computations)'!H202))</f>
        <v>0</v>
      </c>
      <c r="I2382" s="76">
        <f>IF('(Other Computations)'!I189=0,0,Inputs!K254*Inputs!K147*Inputs!H53*Inputs!D14*'GM Alloc Factors'!I23/('(Other Computations)'!I189+'(Other Computations)'!I202))</f>
        <v>0</v>
      </c>
      <c r="J2382" s="76">
        <f>IF('(Other Computations)'!J189=0,0,Inputs!L254*Inputs!L147*Inputs!H53*Inputs!D14*'GM Alloc Factors'!J23/('(Other Computations)'!J189+'(Other Computations)'!J202))</f>
        <v>0</v>
      </c>
      <c r="K2382" s="43">
        <f t="shared" si="445"/>
        <v>0</v>
      </c>
    </row>
    <row r="2383" spans="1:11" ht="12.75" customHeight="1">
      <c r="A2383" s="61" t="str">
        <f>"         "&amp;Labels!B73</f>
        <v xml:space="preserve">         Customer 5</v>
      </c>
      <c r="B2383" s="76">
        <f>IF('(Other Computations)'!B190=0,0,Inputs!D255*Inputs!D148*Inputs!H54*Inputs!D14*'GM Alloc Factors'!B23/('(Other Computations)'!B190+'(Other Computations)'!B203))</f>
        <v>0</v>
      </c>
      <c r="C2383" s="76">
        <f>IF('(Other Computations)'!C190=0,0,Inputs!E255*Inputs!E148*Inputs!H54*Inputs!D14*'GM Alloc Factors'!C23/('(Other Computations)'!C190+'(Other Computations)'!C203))</f>
        <v>0</v>
      </c>
      <c r="D2383" s="76">
        <f>IF('(Other Computations)'!D190=0,0,Inputs!F255*Inputs!F148*Inputs!H54*Inputs!D14*'GM Alloc Factors'!D23/('(Other Computations)'!D190+'(Other Computations)'!D203))</f>
        <v>0</v>
      </c>
      <c r="E2383" s="76">
        <f>IF('(Other Computations)'!E190=0,0,Inputs!G255*Inputs!G148*Inputs!H54*Inputs!D14*'GM Alloc Factors'!E23/('(Other Computations)'!E190+'(Other Computations)'!E203))</f>
        <v>0</v>
      </c>
      <c r="F2383" s="43">
        <f t="shared" si="444"/>
        <v>0</v>
      </c>
      <c r="G2383" s="76">
        <f>IF('(Other Computations)'!G190=0,0,Inputs!I255*Inputs!I148*Inputs!H54*Inputs!D14*'GM Alloc Factors'!G23/('(Other Computations)'!G190+'(Other Computations)'!G203))</f>
        <v>0</v>
      </c>
      <c r="H2383" s="76">
        <f>IF('(Other Computations)'!H190=0,0,Inputs!J255*Inputs!J148*Inputs!H54*Inputs!D14*'GM Alloc Factors'!H23/('(Other Computations)'!H190+'(Other Computations)'!H203))</f>
        <v>0</v>
      </c>
      <c r="I2383" s="76">
        <f>IF('(Other Computations)'!I190=0,0,Inputs!K255*Inputs!K148*Inputs!H54*Inputs!D14*'GM Alloc Factors'!I23/('(Other Computations)'!I190+'(Other Computations)'!I203))</f>
        <v>0</v>
      </c>
      <c r="J2383" s="76">
        <f>IF('(Other Computations)'!J190=0,0,Inputs!L255*Inputs!L148*Inputs!H54*Inputs!D14*'GM Alloc Factors'!J23/('(Other Computations)'!J190+'(Other Computations)'!J203))</f>
        <v>0</v>
      </c>
      <c r="K2383" s="43">
        <f t="shared" si="445"/>
        <v>0</v>
      </c>
    </row>
    <row r="2384" spans="1:11" ht="12.75" customHeight="1">
      <c r="A2384" s="61" t="str">
        <f>"         "&amp;Labels!B74</f>
        <v xml:space="preserve">         Customer 6</v>
      </c>
      <c r="B2384" s="76">
        <f>IF('(Other Computations)'!B191=0,0,Inputs!D256*Inputs!D149*Inputs!H55*Inputs!D14*'GM Alloc Factors'!B23/('(Other Computations)'!B191+'(Other Computations)'!B204))</f>
        <v>0</v>
      </c>
      <c r="C2384" s="76">
        <f>IF('(Other Computations)'!C191=0,0,Inputs!E256*Inputs!E149*Inputs!H55*Inputs!D14*'GM Alloc Factors'!C23/('(Other Computations)'!C191+'(Other Computations)'!C204))</f>
        <v>0</v>
      </c>
      <c r="D2384" s="76">
        <f>IF('(Other Computations)'!D191=0,0,Inputs!F256*Inputs!F149*Inputs!H55*Inputs!D14*'GM Alloc Factors'!D23/('(Other Computations)'!D191+'(Other Computations)'!D204))</f>
        <v>0</v>
      </c>
      <c r="E2384" s="76">
        <f>IF('(Other Computations)'!E191=0,0,Inputs!G256*Inputs!G149*Inputs!H55*Inputs!D14*'GM Alloc Factors'!E23/('(Other Computations)'!E191+'(Other Computations)'!E204))</f>
        <v>0</v>
      </c>
      <c r="F2384" s="43">
        <f t="shared" si="444"/>
        <v>0</v>
      </c>
      <c r="G2384" s="76">
        <f>IF('(Other Computations)'!G191=0,0,Inputs!I256*Inputs!I149*Inputs!H55*Inputs!D14*'GM Alloc Factors'!G23/('(Other Computations)'!G191+'(Other Computations)'!G204))</f>
        <v>0</v>
      </c>
      <c r="H2384" s="76">
        <f>IF('(Other Computations)'!H191=0,0,Inputs!J256*Inputs!J149*Inputs!H55*Inputs!D14*'GM Alloc Factors'!H23/('(Other Computations)'!H191+'(Other Computations)'!H204))</f>
        <v>0</v>
      </c>
      <c r="I2384" s="76">
        <f>IF('(Other Computations)'!I191=0,0,Inputs!K256*Inputs!K149*Inputs!H55*Inputs!D14*'GM Alloc Factors'!I23/('(Other Computations)'!I191+'(Other Computations)'!I204))</f>
        <v>0</v>
      </c>
      <c r="J2384" s="76">
        <f>IF('(Other Computations)'!J191=0,0,Inputs!L256*Inputs!L149*Inputs!H55*Inputs!D14*'GM Alloc Factors'!J23/('(Other Computations)'!J191+'(Other Computations)'!J204))</f>
        <v>0</v>
      </c>
      <c r="K2384" s="43">
        <f t="shared" si="445"/>
        <v>0</v>
      </c>
    </row>
    <row r="2385" spans="1:11" ht="12.75" customHeight="1">
      <c r="A2385" s="61" t="str">
        <f>"         "&amp;Labels!B75</f>
        <v xml:space="preserve">         Customer 7</v>
      </c>
      <c r="B2385" s="76">
        <f>IF('(Other Computations)'!B192=0,0,Inputs!D257*Inputs!D150*Inputs!H56*Inputs!D14*'GM Alloc Factors'!B23/('(Other Computations)'!B192+'(Other Computations)'!B205))</f>
        <v>0</v>
      </c>
      <c r="C2385" s="76">
        <f>IF('(Other Computations)'!C192=0,0,Inputs!E257*Inputs!E150*Inputs!H56*Inputs!D14*'GM Alloc Factors'!C23/('(Other Computations)'!C192+'(Other Computations)'!C205))</f>
        <v>0</v>
      </c>
      <c r="D2385" s="76">
        <f>IF('(Other Computations)'!D192=0,0,Inputs!F257*Inputs!F150*Inputs!H56*Inputs!D14*'GM Alloc Factors'!D23/('(Other Computations)'!D192+'(Other Computations)'!D205))</f>
        <v>0</v>
      </c>
      <c r="E2385" s="76">
        <f>IF('(Other Computations)'!E192=0,0,Inputs!G257*Inputs!G150*Inputs!H56*Inputs!D14*'GM Alloc Factors'!E23/('(Other Computations)'!E192+'(Other Computations)'!E205))</f>
        <v>0</v>
      </c>
      <c r="F2385" s="43">
        <f t="shared" si="444"/>
        <v>0</v>
      </c>
      <c r="G2385" s="76">
        <f>IF('(Other Computations)'!G192=0,0,Inputs!I257*Inputs!I150*Inputs!H56*Inputs!D14*'GM Alloc Factors'!G23/('(Other Computations)'!G192+'(Other Computations)'!G205))</f>
        <v>0</v>
      </c>
      <c r="H2385" s="76">
        <f>IF('(Other Computations)'!H192=0,0,Inputs!J257*Inputs!J150*Inputs!H56*Inputs!D14*'GM Alloc Factors'!H23/('(Other Computations)'!H192+'(Other Computations)'!H205))</f>
        <v>0</v>
      </c>
      <c r="I2385" s="76">
        <f>IF('(Other Computations)'!I192=0,0,Inputs!K257*Inputs!K150*Inputs!H56*Inputs!D14*'GM Alloc Factors'!I23/('(Other Computations)'!I192+'(Other Computations)'!I205))</f>
        <v>0</v>
      </c>
      <c r="J2385" s="76">
        <f>IF('(Other Computations)'!J192=0,0,Inputs!L257*Inputs!L150*Inputs!H56*Inputs!D14*'GM Alloc Factors'!J23/('(Other Computations)'!J192+'(Other Computations)'!J205))</f>
        <v>0</v>
      </c>
      <c r="K2385" s="43">
        <f t="shared" si="445"/>
        <v>0</v>
      </c>
    </row>
    <row r="2386" spans="1:11" ht="12.75" customHeight="1">
      <c r="A2386" s="61" t="str">
        <f>"         "&amp;Labels!B76</f>
        <v xml:space="preserve">         Customer 8</v>
      </c>
      <c r="B2386" s="76">
        <f>IF('(Other Computations)'!B193=0,0,Inputs!D258*Inputs!D151*Inputs!H57*Inputs!D14*'GM Alloc Factors'!B23/('(Other Computations)'!B193+'(Other Computations)'!B206))</f>
        <v>0</v>
      </c>
      <c r="C2386" s="76">
        <f>IF('(Other Computations)'!C193=0,0,Inputs!E258*Inputs!E151*Inputs!H57*Inputs!D14*'GM Alloc Factors'!C23/('(Other Computations)'!C193+'(Other Computations)'!C206))</f>
        <v>0</v>
      </c>
      <c r="D2386" s="76">
        <f>IF('(Other Computations)'!D193=0,0,Inputs!F258*Inputs!F151*Inputs!H57*Inputs!D14*'GM Alloc Factors'!D23/('(Other Computations)'!D193+'(Other Computations)'!D206))</f>
        <v>0</v>
      </c>
      <c r="E2386" s="76">
        <f>IF('(Other Computations)'!E193=0,0,Inputs!G258*Inputs!G151*Inputs!H57*Inputs!D14*'GM Alloc Factors'!E23/('(Other Computations)'!E193+'(Other Computations)'!E206))</f>
        <v>0</v>
      </c>
      <c r="F2386" s="43">
        <f t="shared" si="444"/>
        <v>0</v>
      </c>
      <c r="G2386" s="76">
        <f>IF('(Other Computations)'!G193=0,0,Inputs!I258*Inputs!I151*Inputs!H57*Inputs!D14*'GM Alloc Factors'!G23/('(Other Computations)'!G193+'(Other Computations)'!G206))</f>
        <v>0</v>
      </c>
      <c r="H2386" s="76">
        <f>IF('(Other Computations)'!H193=0,0,Inputs!J258*Inputs!J151*Inputs!H57*Inputs!D14*'GM Alloc Factors'!H23/('(Other Computations)'!H193+'(Other Computations)'!H206))</f>
        <v>0</v>
      </c>
      <c r="I2386" s="76">
        <f>IF('(Other Computations)'!I193=0,0,Inputs!K258*Inputs!K151*Inputs!H57*Inputs!D14*'GM Alloc Factors'!I23/('(Other Computations)'!I193+'(Other Computations)'!I206))</f>
        <v>0</v>
      </c>
      <c r="J2386" s="76">
        <f>IF('(Other Computations)'!J193=0,0,Inputs!L258*Inputs!L151*Inputs!H57*Inputs!D14*'GM Alloc Factors'!J23/('(Other Computations)'!J193+'(Other Computations)'!J206))</f>
        <v>0</v>
      </c>
      <c r="K2386" s="43">
        <f t="shared" si="445"/>
        <v>0</v>
      </c>
    </row>
    <row r="2387" spans="1:11" ht="12.75" customHeight="1">
      <c r="A2387" s="61" t="str">
        <f>"         "&amp;Labels!B77</f>
        <v xml:space="preserve">         Customer 9</v>
      </c>
      <c r="B2387" s="76">
        <f>IF('(Other Computations)'!B194=0,0,Inputs!D259*Inputs!D152*Inputs!H58*Inputs!D14*'GM Alloc Factors'!B23/('(Other Computations)'!B194+'(Other Computations)'!B207))</f>
        <v>0</v>
      </c>
      <c r="C2387" s="76">
        <f>IF('(Other Computations)'!C194=0,0,Inputs!E259*Inputs!E152*Inputs!H58*Inputs!D14*'GM Alloc Factors'!C23/('(Other Computations)'!C194+'(Other Computations)'!C207))</f>
        <v>0</v>
      </c>
      <c r="D2387" s="76">
        <f>IF('(Other Computations)'!D194=0,0,Inputs!F259*Inputs!F152*Inputs!H58*Inputs!D14*'GM Alloc Factors'!D23/('(Other Computations)'!D194+'(Other Computations)'!D207))</f>
        <v>0</v>
      </c>
      <c r="E2387" s="76">
        <f>IF('(Other Computations)'!E194=0,0,Inputs!G259*Inputs!G152*Inputs!H58*Inputs!D14*'GM Alloc Factors'!E23/('(Other Computations)'!E194+'(Other Computations)'!E207))</f>
        <v>0</v>
      </c>
      <c r="F2387" s="43">
        <f t="shared" si="444"/>
        <v>0</v>
      </c>
      <c r="G2387" s="76">
        <f>IF('(Other Computations)'!G194=0,0,Inputs!I259*Inputs!I152*Inputs!H58*Inputs!D14*'GM Alloc Factors'!G23/('(Other Computations)'!G194+'(Other Computations)'!G207))</f>
        <v>0</v>
      </c>
      <c r="H2387" s="76">
        <f>IF('(Other Computations)'!H194=0,0,Inputs!J259*Inputs!J152*Inputs!H58*Inputs!D14*'GM Alloc Factors'!H23/('(Other Computations)'!H194+'(Other Computations)'!H207))</f>
        <v>0</v>
      </c>
      <c r="I2387" s="76">
        <f>IF('(Other Computations)'!I194=0,0,Inputs!K259*Inputs!K152*Inputs!H58*Inputs!D14*'GM Alloc Factors'!I23/('(Other Computations)'!I194+'(Other Computations)'!I207))</f>
        <v>0</v>
      </c>
      <c r="J2387" s="76">
        <f>IF('(Other Computations)'!J194=0,0,Inputs!L259*Inputs!L152*Inputs!H58*Inputs!D14*'GM Alloc Factors'!J23/('(Other Computations)'!J194+'(Other Computations)'!J207))</f>
        <v>0</v>
      </c>
      <c r="K2387" s="43">
        <f t="shared" si="445"/>
        <v>0</v>
      </c>
    </row>
    <row r="2388" spans="1:11" ht="12.75" customHeight="1">
      <c r="A2388" s="61" t="str">
        <f>"         "&amp;Labels!B78</f>
        <v xml:space="preserve">         Customer 10</v>
      </c>
      <c r="B2388" s="76">
        <f>IF('(Other Computations)'!B195=0,0,Inputs!D260*Inputs!D153*Inputs!H59*Inputs!D14*'GM Alloc Factors'!B23/('(Other Computations)'!B195+'(Other Computations)'!B208))</f>
        <v>0</v>
      </c>
      <c r="C2388" s="76">
        <f>IF('(Other Computations)'!C195=0,0,Inputs!E260*Inputs!E153*Inputs!H59*Inputs!D14*'GM Alloc Factors'!C23/('(Other Computations)'!C195+'(Other Computations)'!C208))</f>
        <v>0</v>
      </c>
      <c r="D2388" s="76">
        <f>IF('(Other Computations)'!D195=0,0,Inputs!F260*Inputs!F153*Inputs!H59*Inputs!D14*'GM Alloc Factors'!D23/('(Other Computations)'!D195+'(Other Computations)'!D208))</f>
        <v>0</v>
      </c>
      <c r="E2388" s="76">
        <f>IF('(Other Computations)'!E195=0,0,Inputs!G260*Inputs!G153*Inputs!H59*Inputs!D14*'GM Alloc Factors'!E23/('(Other Computations)'!E195+'(Other Computations)'!E208))</f>
        <v>0</v>
      </c>
      <c r="F2388" s="43">
        <f t="shared" si="444"/>
        <v>0</v>
      </c>
      <c r="G2388" s="76">
        <f>IF('(Other Computations)'!G195=0,0,Inputs!I260*Inputs!I153*Inputs!H59*Inputs!D14*'GM Alloc Factors'!G23/('(Other Computations)'!G195+'(Other Computations)'!G208))</f>
        <v>0</v>
      </c>
      <c r="H2388" s="76">
        <f>IF('(Other Computations)'!H195=0,0,Inputs!J260*Inputs!J153*Inputs!H59*Inputs!D14*'GM Alloc Factors'!H23/('(Other Computations)'!H195+'(Other Computations)'!H208))</f>
        <v>0</v>
      </c>
      <c r="I2388" s="76">
        <f>IF('(Other Computations)'!I195=0,0,Inputs!K260*Inputs!K153*Inputs!H59*Inputs!D14*'GM Alloc Factors'!I23/('(Other Computations)'!I195+'(Other Computations)'!I208))</f>
        <v>0</v>
      </c>
      <c r="J2388" s="76">
        <f>IF('(Other Computations)'!J195=0,0,Inputs!L260*Inputs!L153*Inputs!H59*Inputs!D14*'GM Alloc Factors'!J23/('(Other Computations)'!J195+'(Other Computations)'!J208))</f>
        <v>0</v>
      </c>
      <c r="K2388" s="43">
        <f t="shared" si="445"/>
        <v>0</v>
      </c>
    </row>
    <row r="2389" spans="1:11" ht="12.75" customHeight="1">
      <c r="A2389" s="61" t="str">
        <f>"         "&amp;Labels!C68</f>
        <v xml:space="preserve">         Total</v>
      </c>
      <c r="B2389" s="84">
        <f>SUM(B2379:B2388)</f>
        <v>0</v>
      </c>
      <c r="C2389" s="84">
        <f>SUM(C2379:C2388)</f>
        <v>0</v>
      </c>
      <c r="D2389" s="84">
        <f>SUM(D2379:D2388)</f>
        <v>0</v>
      </c>
      <c r="E2389" s="84">
        <f>SUM(E2379:E2388)</f>
        <v>0</v>
      </c>
      <c r="F2389" s="43">
        <f t="shared" si="444"/>
        <v>0</v>
      </c>
      <c r="G2389" s="84">
        <f>SUM(G2379:G2388)</f>
        <v>0</v>
      </c>
      <c r="H2389" s="84">
        <f>SUM(H2379:H2388)</f>
        <v>0</v>
      </c>
      <c r="I2389" s="84">
        <f>SUM(I2379:I2388)</f>
        <v>0</v>
      </c>
      <c r="J2389" s="84">
        <f>SUM(J2379:J2388)</f>
        <v>0</v>
      </c>
      <c r="K2389" s="43">
        <f t="shared" si="445"/>
        <v>0</v>
      </c>
    </row>
    <row r="2390" spans="1:11" ht="12.75" customHeight="1">
      <c r="A2390" s="61" t="str">
        <f>"      "&amp;Labels!B90</f>
        <v xml:space="preserve">      Q 6</v>
      </c>
      <c r="B2390" s="84"/>
      <c r="C2390" s="84"/>
      <c r="D2390" s="84"/>
      <c r="E2390" s="84"/>
      <c r="F2390" s="43"/>
      <c r="G2390" s="84"/>
      <c r="H2390" s="84"/>
      <c r="I2390" s="84"/>
      <c r="J2390" s="84"/>
      <c r="K2390" s="43"/>
    </row>
    <row r="2391" spans="1:11" ht="12.75" customHeight="1">
      <c r="A2391" s="61" t="str">
        <f>"         "&amp;Labels!B69</f>
        <v xml:space="preserve">         Customer 1</v>
      </c>
      <c r="B2391" s="76">
        <f>IF('(Other Computations)'!B186=0,0,Inputs!D251*Inputs!D144*Inputs!I50*Inputs!D14*'GM Alloc Factors'!B24/('(Other Computations)'!B186+'(Other Computations)'!B199))</f>
        <v>0</v>
      </c>
      <c r="C2391" s="76">
        <f>IF('(Other Computations)'!C186=0,0,Inputs!E251*Inputs!E144*Inputs!I50*Inputs!D14*'GM Alloc Factors'!C24/('(Other Computations)'!C186+'(Other Computations)'!C199))</f>
        <v>0</v>
      </c>
      <c r="D2391" s="76">
        <f>IF('(Other Computations)'!D186=0,0,Inputs!F251*Inputs!F144*Inputs!I50*Inputs!D14*'GM Alloc Factors'!D24/('(Other Computations)'!D186+'(Other Computations)'!D199))</f>
        <v>0</v>
      </c>
      <c r="E2391" s="76">
        <f>IF('(Other Computations)'!E186=0,0,Inputs!G251*Inputs!G144*Inputs!I50*Inputs!D14*'GM Alloc Factors'!E24/('(Other Computations)'!E186+'(Other Computations)'!E199))</f>
        <v>0</v>
      </c>
      <c r="F2391" s="43">
        <f t="shared" ref="F2391:F2401" si="446">SUM(B2391:E2391)</f>
        <v>0</v>
      </c>
      <c r="G2391" s="76">
        <f>IF('(Other Computations)'!G186=0,0,Inputs!I251*Inputs!I144*Inputs!I50*Inputs!D14*'GM Alloc Factors'!G24/('(Other Computations)'!G186+'(Other Computations)'!G199))</f>
        <v>0</v>
      </c>
      <c r="H2391" s="76">
        <f>IF('(Other Computations)'!H186=0,0,Inputs!J251*Inputs!J144*Inputs!I50*Inputs!D14*'GM Alloc Factors'!H24/('(Other Computations)'!H186+'(Other Computations)'!H199))</f>
        <v>0</v>
      </c>
      <c r="I2391" s="76">
        <f>IF('(Other Computations)'!I186=0,0,Inputs!K251*Inputs!K144*Inputs!I50*Inputs!D14*'GM Alloc Factors'!I24/('(Other Computations)'!I186+'(Other Computations)'!I199))</f>
        <v>0</v>
      </c>
      <c r="J2391" s="76">
        <f>IF('(Other Computations)'!J186=0,0,Inputs!L251*Inputs!L144*Inputs!I50*Inputs!D14*'GM Alloc Factors'!J24/('(Other Computations)'!J186+'(Other Computations)'!J199))</f>
        <v>0</v>
      </c>
      <c r="K2391" s="43">
        <f t="shared" ref="K2391:K2401" si="447">SUM(G2391:J2391)</f>
        <v>0</v>
      </c>
    </row>
    <row r="2392" spans="1:11" ht="12.75" customHeight="1">
      <c r="A2392" s="61" t="str">
        <f>"         "&amp;Labels!B70</f>
        <v xml:space="preserve">         Customer 2</v>
      </c>
      <c r="B2392" s="76">
        <f>IF('(Other Computations)'!B187=0,0,Inputs!D252*Inputs!D145*Inputs!I51*Inputs!D14*'GM Alloc Factors'!B24/('(Other Computations)'!B187+'(Other Computations)'!B200))</f>
        <v>0</v>
      </c>
      <c r="C2392" s="76">
        <f>IF('(Other Computations)'!C187=0,0,Inputs!E252*Inputs!E145*Inputs!I51*Inputs!D14*'GM Alloc Factors'!C24/('(Other Computations)'!C187+'(Other Computations)'!C200))</f>
        <v>0</v>
      </c>
      <c r="D2392" s="76">
        <f>IF('(Other Computations)'!D187=0,0,Inputs!F252*Inputs!F145*Inputs!I51*Inputs!D14*'GM Alloc Factors'!D24/('(Other Computations)'!D187+'(Other Computations)'!D200))</f>
        <v>0</v>
      </c>
      <c r="E2392" s="76">
        <f>IF('(Other Computations)'!E187=0,0,Inputs!G252*Inputs!G145*Inputs!I51*Inputs!D14*'GM Alloc Factors'!E24/('(Other Computations)'!E187+'(Other Computations)'!E200))</f>
        <v>0</v>
      </c>
      <c r="F2392" s="43">
        <f t="shared" si="446"/>
        <v>0</v>
      </c>
      <c r="G2392" s="76">
        <f>IF('(Other Computations)'!G187=0,0,Inputs!I252*Inputs!I145*Inputs!I51*Inputs!D14*'GM Alloc Factors'!G24/('(Other Computations)'!G187+'(Other Computations)'!G200))</f>
        <v>0</v>
      </c>
      <c r="H2392" s="76">
        <f>IF('(Other Computations)'!H187=0,0,Inputs!J252*Inputs!J145*Inputs!I51*Inputs!D14*'GM Alloc Factors'!H24/('(Other Computations)'!H187+'(Other Computations)'!H200))</f>
        <v>0</v>
      </c>
      <c r="I2392" s="76">
        <f>IF('(Other Computations)'!I187=0,0,Inputs!K252*Inputs!K145*Inputs!I51*Inputs!D14*'GM Alloc Factors'!I24/('(Other Computations)'!I187+'(Other Computations)'!I200))</f>
        <v>0</v>
      </c>
      <c r="J2392" s="76">
        <f>IF('(Other Computations)'!J187=0,0,Inputs!L252*Inputs!L145*Inputs!I51*Inputs!D14*'GM Alloc Factors'!J24/('(Other Computations)'!J187+'(Other Computations)'!J200))</f>
        <v>0</v>
      </c>
      <c r="K2392" s="43">
        <f t="shared" si="447"/>
        <v>0</v>
      </c>
    </row>
    <row r="2393" spans="1:11" ht="12.75" customHeight="1">
      <c r="A2393" s="61" t="str">
        <f>"         "&amp;Labels!B71</f>
        <v xml:space="preserve">         Customer 3</v>
      </c>
      <c r="B2393" s="76">
        <f>IF('(Other Computations)'!B188=0,0,Inputs!D253*Inputs!D146*Inputs!I52*Inputs!D14*'GM Alloc Factors'!B24/('(Other Computations)'!B188+'(Other Computations)'!B201))</f>
        <v>0</v>
      </c>
      <c r="C2393" s="76">
        <f>IF('(Other Computations)'!C188=0,0,Inputs!E253*Inputs!E146*Inputs!I52*Inputs!D14*'GM Alloc Factors'!C24/('(Other Computations)'!C188+'(Other Computations)'!C201))</f>
        <v>0</v>
      </c>
      <c r="D2393" s="76">
        <f>IF('(Other Computations)'!D188=0,0,Inputs!F253*Inputs!F146*Inputs!I52*Inputs!D14*'GM Alloc Factors'!D24/('(Other Computations)'!D188+'(Other Computations)'!D201))</f>
        <v>0</v>
      </c>
      <c r="E2393" s="76">
        <f>IF('(Other Computations)'!E188=0,0,Inputs!G253*Inputs!G146*Inputs!I52*Inputs!D14*'GM Alloc Factors'!E24/('(Other Computations)'!E188+'(Other Computations)'!E201))</f>
        <v>0</v>
      </c>
      <c r="F2393" s="43">
        <f t="shared" si="446"/>
        <v>0</v>
      </c>
      <c r="G2393" s="76">
        <f>IF('(Other Computations)'!G188=0,0,Inputs!I253*Inputs!I146*Inputs!I52*Inputs!D14*'GM Alloc Factors'!G24/('(Other Computations)'!G188+'(Other Computations)'!G201))</f>
        <v>0</v>
      </c>
      <c r="H2393" s="76">
        <f>IF('(Other Computations)'!H188=0,0,Inputs!J253*Inputs!J146*Inputs!I52*Inputs!D14*'GM Alloc Factors'!H24/('(Other Computations)'!H188+'(Other Computations)'!H201))</f>
        <v>0</v>
      </c>
      <c r="I2393" s="76">
        <f>IF('(Other Computations)'!I188=0,0,Inputs!K253*Inputs!K146*Inputs!I52*Inputs!D14*'GM Alloc Factors'!I24/('(Other Computations)'!I188+'(Other Computations)'!I201))</f>
        <v>0</v>
      </c>
      <c r="J2393" s="76">
        <f>IF('(Other Computations)'!J188=0,0,Inputs!L253*Inputs!L146*Inputs!I52*Inputs!D14*'GM Alloc Factors'!J24/('(Other Computations)'!J188+'(Other Computations)'!J201))</f>
        <v>0</v>
      </c>
      <c r="K2393" s="43">
        <f t="shared" si="447"/>
        <v>0</v>
      </c>
    </row>
    <row r="2394" spans="1:11" ht="12.75" customHeight="1">
      <c r="A2394" s="61" t="str">
        <f>"         "&amp;Labels!B72</f>
        <v xml:space="preserve">         Customer 4</v>
      </c>
      <c r="B2394" s="76">
        <f>IF('(Other Computations)'!B189=0,0,Inputs!D254*Inputs!D147*Inputs!I53*Inputs!D14*'GM Alloc Factors'!B24/('(Other Computations)'!B189+'(Other Computations)'!B202))</f>
        <v>0</v>
      </c>
      <c r="C2394" s="76">
        <f>IF('(Other Computations)'!C189=0,0,Inputs!E254*Inputs!E147*Inputs!I53*Inputs!D14*'GM Alloc Factors'!C24/('(Other Computations)'!C189+'(Other Computations)'!C202))</f>
        <v>0</v>
      </c>
      <c r="D2394" s="76">
        <f>IF('(Other Computations)'!D189=0,0,Inputs!F254*Inputs!F147*Inputs!I53*Inputs!D14*'GM Alloc Factors'!D24/('(Other Computations)'!D189+'(Other Computations)'!D202))</f>
        <v>0</v>
      </c>
      <c r="E2394" s="76">
        <f>IF('(Other Computations)'!E189=0,0,Inputs!G254*Inputs!G147*Inputs!I53*Inputs!D14*'GM Alloc Factors'!E24/('(Other Computations)'!E189+'(Other Computations)'!E202))</f>
        <v>0</v>
      </c>
      <c r="F2394" s="43">
        <f t="shared" si="446"/>
        <v>0</v>
      </c>
      <c r="G2394" s="76">
        <f>IF('(Other Computations)'!G189=0,0,Inputs!I254*Inputs!I147*Inputs!I53*Inputs!D14*'GM Alloc Factors'!G24/('(Other Computations)'!G189+'(Other Computations)'!G202))</f>
        <v>0</v>
      </c>
      <c r="H2394" s="76">
        <f>IF('(Other Computations)'!H189=0,0,Inputs!J254*Inputs!J147*Inputs!I53*Inputs!D14*'GM Alloc Factors'!H24/('(Other Computations)'!H189+'(Other Computations)'!H202))</f>
        <v>0</v>
      </c>
      <c r="I2394" s="76">
        <f>IF('(Other Computations)'!I189=0,0,Inputs!K254*Inputs!K147*Inputs!I53*Inputs!D14*'GM Alloc Factors'!I24/('(Other Computations)'!I189+'(Other Computations)'!I202))</f>
        <v>0</v>
      </c>
      <c r="J2394" s="76">
        <f>IF('(Other Computations)'!J189=0,0,Inputs!L254*Inputs!L147*Inputs!I53*Inputs!D14*'GM Alloc Factors'!J24/('(Other Computations)'!J189+'(Other Computations)'!J202))</f>
        <v>0</v>
      </c>
      <c r="K2394" s="43">
        <f t="shared" si="447"/>
        <v>0</v>
      </c>
    </row>
    <row r="2395" spans="1:11" ht="12.75" customHeight="1">
      <c r="A2395" s="61" t="str">
        <f>"         "&amp;Labels!B73</f>
        <v xml:space="preserve">         Customer 5</v>
      </c>
      <c r="B2395" s="76">
        <f>IF('(Other Computations)'!B190=0,0,Inputs!D255*Inputs!D148*Inputs!I54*Inputs!D14*'GM Alloc Factors'!B24/('(Other Computations)'!B190+'(Other Computations)'!B203))</f>
        <v>0</v>
      </c>
      <c r="C2395" s="76">
        <f>IF('(Other Computations)'!C190=0,0,Inputs!E255*Inputs!E148*Inputs!I54*Inputs!D14*'GM Alloc Factors'!C24/('(Other Computations)'!C190+'(Other Computations)'!C203))</f>
        <v>0</v>
      </c>
      <c r="D2395" s="76">
        <f>IF('(Other Computations)'!D190=0,0,Inputs!F255*Inputs!F148*Inputs!I54*Inputs!D14*'GM Alloc Factors'!D24/('(Other Computations)'!D190+'(Other Computations)'!D203))</f>
        <v>0</v>
      </c>
      <c r="E2395" s="76">
        <f>IF('(Other Computations)'!E190=0,0,Inputs!G255*Inputs!G148*Inputs!I54*Inputs!D14*'GM Alloc Factors'!E24/('(Other Computations)'!E190+'(Other Computations)'!E203))</f>
        <v>0</v>
      </c>
      <c r="F2395" s="43">
        <f t="shared" si="446"/>
        <v>0</v>
      </c>
      <c r="G2395" s="76">
        <f>IF('(Other Computations)'!G190=0,0,Inputs!I255*Inputs!I148*Inputs!I54*Inputs!D14*'GM Alloc Factors'!G24/('(Other Computations)'!G190+'(Other Computations)'!G203))</f>
        <v>0</v>
      </c>
      <c r="H2395" s="76">
        <f>IF('(Other Computations)'!H190=0,0,Inputs!J255*Inputs!J148*Inputs!I54*Inputs!D14*'GM Alloc Factors'!H24/('(Other Computations)'!H190+'(Other Computations)'!H203))</f>
        <v>0</v>
      </c>
      <c r="I2395" s="76">
        <f>IF('(Other Computations)'!I190=0,0,Inputs!K255*Inputs!K148*Inputs!I54*Inputs!D14*'GM Alloc Factors'!I24/('(Other Computations)'!I190+'(Other Computations)'!I203))</f>
        <v>0</v>
      </c>
      <c r="J2395" s="76">
        <f>IF('(Other Computations)'!J190=0,0,Inputs!L255*Inputs!L148*Inputs!I54*Inputs!D14*'GM Alloc Factors'!J24/('(Other Computations)'!J190+'(Other Computations)'!J203))</f>
        <v>0</v>
      </c>
      <c r="K2395" s="43">
        <f t="shared" si="447"/>
        <v>0</v>
      </c>
    </row>
    <row r="2396" spans="1:11" ht="12.75" customHeight="1">
      <c r="A2396" s="61" t="str">
        <f>"         "&amp;Labels!B74</f>
        <v xml:space="preserve">         Customer 6</v>
      </c>
      <c r="B2396" s="76">
        <f>IF('(Other Computations)'!B191=0,0,Inputs!D256*Inputs!D149*Inputs!I55*Inputs!D14*'GM Alloc Factors'!B24/('(Other Computations)'!B191+'(Other Computations)'!B204))</f>
        <v>0</v>
      </c>
      <c r="C2396" s="76">
        <f>IF('(Other Computations)'!C191=0,0,Inputs!E256*Inputs!E149*Inputs!I55*Inputs!D14*'GM Alloc Factors'!C24/('(Other Computations)'!C191+'(Other Computations)'!C204))</f>
        <v>0</v>
      </c>
      <c r="D2396" s="76">
        <f>IF('(Other Computations)'!D191=0,0,Inputs!F256*Inputs!F149*Inputs!I55*Inputs!D14*'GM Alloc Factors'!D24/('(Other Computations)'!D191+'(Other Computations)'!D204))</f>
        <v>0</v>
      </c>
      <c r="E2396" s="76">
        <f>IF('(Other Computations)'!E191=0,0,Inputs!G256*Inputs!G149*Inputs!I55*Inputs!D14*'GM Alloc Factors'!E24/('(Other Computations)'!E191+'(Other Computations)'!E204))</f>
        <v>0</v>
      </c>
      <c r="F2396" s="43">
        <f t="shared" si="446"/>
        <v>0</v>
      </c>
      <c r="G2396" s="76">
        <f>IF('(Other Computations)'!G191=0,0,Inputs!I256*Inputs!I149*Inputs!I55*Inputs!D14*'GM Alloc Factors'!G24/('(Other Computations)'!G191+'(Other Computations)'!G204))</f>
        <v>0</v>
      </c>
      <c r="H2396" s="76">
        <f>IF('(Other Computations)'!H191=0,0,Inputs!J256*Inputs!J149*Inputs!I55*Inputs!D14*'GM Alloc Factors'!H24/('(Other Computations)'!H191+'(Other Computations)'!H204))</f>
        <v>0</v>
      </c>
      <c r="I2396" s="76">
        <f>IF('(Other Computations)'!I191=0,0,Inputs!K256*Inputs!K149*Inputs!I55*Inputs!D14*'GM Alloc Factors'!I24/('(Other Computations)'!I191+'(Other Computations)'!I204))</f>
        <v>0</v>
      </c>
      <c r="J2396" s="76">
        <f>IF('(Other Computations)'!J191=0,0,Inputs!L256*Inputs!L149*Inputs!I55*Inputs!D14*'GM Alloc Factors'!J24/('(Other Computations)'!J191+'(Other Computations)'!J204))</f>
        <v>0</v>
      </c>
      <c r="K2396" s="43">
        <f t="shared" si="447"/>
        <v>0</v>
      </c>
    </row>
    <row r="2397" spans="1:11" ht="12.75" customHeight="1">
      <c r="A2397" s="61" t="str">
        <f>"         "&amp;Labels!B75</f>
        <v xml:space="preserve">         Customer 7</v>
      </c>
      <c r="B2397" s="76">
        <f>IF('(Other Computations)'!B192=0,0,Inputs!D257*Inputs!D150*Inputs!I56*Inputs!D14*'GM Alloc Factors'!B24/('(Other Computations)'!B192+'(Other Computations)'!B205))</f>
        <v>0</v>
      </c>
      <c r="C2397" s="76">
        <f>IF('(Other Computations)'!C192=0,0,Inputs!E257*Inputs!E150*Inputs!I56*Inputs!D14*'GM Alloc Factors'!C24/('(Other Computations)'!C192+'(Other Computations)'!C205))</f>
        <v>0</v>
      </c>
      <c r="D2397" s="76">
        <f>IF('(Other Computations)'!D192=0,0,Inputs!F257*Inputs!F150*Inputs!I56*Inputs!D14*'GM Alloc Factors'!D24/('(Other Computations)'!D192+'(Other Computations)'!D205))</f>
        <v>0</v>
      </c>
      <c r="E2397" s="76">
        <f>IF('(Other Computations)'!E192=0,0,Inputs!G257*Inputs!G150*Inputs!I56*Inputs!D14*'GM Alloc Factors'!E24/('(Other Computations)'!E192+'(Other Computations)'!E205))</f>
        <v>0</v>
      </c>
      <c r="F2397" s="43">
        <f t="shared" si="446"/>
        <v>0</v>
      </c>
      <c r="G2397" s="76">
        <f>IF('(Other Computations)'!G192=0,0,Inputs!I257*Inputs!I150*Inputs!I56*Inputs!D14*'GM Alloc Factors'!G24/('(Other Computations)'!G192+'(Other Computations)'!G205))</f>
        <v>0</v>
      </c>
      <c r="H2397" s="76">
        <f>IF('(Other Computations)'!H192=0,0,Inputs!J257*Inputs!J150*Inputs!I56*Inputs!D14*'GM Alloc Factors'!H24/('(Other Computations)'!H192+'(Other Computations)'!H205))</f>
        <v>0</v>
      </c>
      <c r="I2397" s="76">
        <f>IF('(Other Computations)'!I192=0,0,Inputs!K257*Inputs!K150*Inputs!I56*Inputs!D14*'GM Alloc Factors'!I24/('(Other Computations)'!I192+'(Other Computations)'!I205))</f>
        <v>0</v>
      </c>
      <c r="J2397" s="76">
        <f>IF('(Other Computations)'!J192=0,0,Inputs!L257*Inputs!L150*Inputs!I56*Inputs!D14*'GM Alloc Factors'!J24/('(Other Computations)'!J192+'(Other Computations)'!J205))</f>
        <v>0</v>
      </c>
      <c r="K2397" s="43">
        <f t="shared" si="447"/>
        <v>0</v>
      </c>
    </row>
    <row r="2398" spans="1:11" ht="12.75" customHeight="1">
      <c r="A2398" s="61" t="str">
        <f>"         "&amp;Labels!B76</f>
        <v xml:space="preserve">         Customer 8</v>
      </c>
      <c r="B2398" s="76">
        <f>IF('(Other Computations)'!B193=0,0,Inputs!D258*Inputs!D151*Inputs!I57*Inputs!D14*'GM Alloc Factors'!B24/('(Other Computations)'!B193+'(Other Computations)'!B206))</f>
        <v>0</v>
      </c>
      <c r="C2398" s="76">
        <f>IF('(Other Computations)'!C193=0,0,Inputs!E258*Inputs!E151*Inputs!I57*Inputs!D14*'GM Alloc Factors'!C24/('(Other Computations)'!C193+'(Other Computations)'!C206))</f>
        <v>0</v>
      </c>
      <c r="D2398" s="76">
        <f>IF('(Other Computations)'!D193=0,0,Inputs!F258*Inputs!F151*Inputs!I57*Inputs!D14*'GM Alloc Factors'!D24/('(Other Computations)'!D193+'(Other Computations)'!D206))</f>
        <v>0</v>
      </c>
      <c r="E2398" s="76">
        <f>IF('(Other Computations)'!E193=0,0,Inputs!G258*Inputs!G151*Inputs!I57*Inputs!D14*'GM Alloc Factors'!E24/('(Other Computations)'!E193+'(Other Computations)'!E206))</f>
        <v>0</v>
      </c>
      <c r="F2398" s="43">
        <f t="shared" si="446"/>
        <v>0</v>
      </c>
      <c r="G2398" s="76">
        <f>IF('(Other Computations)'!G193=0,0,Inputs!I258*Inputs!I151*Inputs!I57*Inputs!D14*'GM Alloc Factors'!G24/('(Other Computations)'!G193+'(Other Computations)'!G206))</f>
        <v>0</v>
      </c>
      <c r="H2398" s="76">
        <f>IF('(Other Computations)'!H193=0,0,Inputs!J258*Inputs!J151*Inputs!I57*Inputs!D14*'GM Alloc Factors'!H24/('(Other Computations)'!H193+'(Other Computations)'!H206))</f>
        <v>0</v>
      </c>
      <c r="I2398" s="76">
        <f>IF('(Other Computations)'!I193=0,0,Inputs!K258*Inputs!K151*Inputs!I57*Inputs!D14*'GM Alloc Factors'!I24/('(Other Computations)'!I193+'(Other Computations)'!I206))</f>
        <v>0</v>
      </c>
      <c r="J2398" s="76">
        <f>IF('(Other Computations)'!J193=0,0,Inputs!L258*Inputs!L151*Inputs!I57*Inputs!D14*'GM Alloc Factors'!J24/('(Other Computations)'!J193+'(Other Computations)'!J206))</f>
        <v>0</v>
      </c>
      <c r="K2398" s="43">
        <f t="shared" si="447"/>
        <v>0</v>
      </c>
    </row>
    <row r="2399" spans="1:11" ht="12.75" customHeight="1">
      <c r="A2399" s="61" t="str">
        <f>"         "&amp;Labels!B77</f>
        <v xml:space="preserve">         Customer 9</v>
      </c>
      <c r="B2399" s="76">
        <f>IF('(Other Computations)'!B194=0,0,Inputs!D259*Inputs!D152*Inputs!I58*Inputs!D14*'GM Alloc Factors'!B24/('(Other Computations)'!B194+'(Other Computations)'!B207))</f>
        <v>0</v>
      </c>
      <c r="C2399" s="76">
        <f>IF('(Other Computations)'!C194=0,0,Inputs!E259*Inputs!E152*Inputs!I58*Inputs!D14*'GM Alloc Factors'!C24/('(Other Computations)'!C194+'(Other Computations)'!C207))</f>
        <v>0</v>
      </c>
      <c r="D2399" s="76">
        <f>IF('(Other Computations)'!D194=0,0,Inputs!F259*Inputs!F152*Inputs!I58*Inputs!D14*'GM Alloc Factors'!D24/('(Other Computations)'!D194+'(Other Computations)'!D207))</f>
        <v>0</v>
      </c>
      <c r="E2399" s="76">
        <f>IF('(Other Computations)'!E194=0,0,Inputs!G259*Inputs!G152*Inputs!I58*Inputs!D14*'GM Alloc Factors'!E24/('(Other Computations)'!E194+'(Other Computations)'!E207))</f>
        <v>0</v>
      </c>
      <c r="F2399" s="43">
        <f t="shared" si="446"/>
        <v>0</v>
      </c>
      <c r="G2399" s="76">
        <f>IF('(Other Computations)'!G194=0,0,Inputs!I259*Inputs!I152*Inputs!I58*Inputs!D14*'GM Alloc Factors'!G24/('(Other Computations)'!G194+'(Other Computations)'!G207))</f>
        <v>0</v>
      </c>
      <c r="H2399" s="76">
        <f>IF('(Other Computations)'!H194=0,0,Inputs!J259*Inputs!J152*Inputs!I58*Inputs!D14*'GM Alloc Factors'!H24/('(Other Computations)'!H194+'(Other Computations)'!H207))</f>
        <v>0</v>
      </c>
      <c r="I2399" s="76">
        <f>IF('(Other Computations)'!I194=0,0,Inputs!K259*Inputs!K152*Inputs!I58*Inputs!D14*'GM Alloc Factors'!I24/('(Other Computations)'!I194+'(Other Computations)'!I207))</f>
        <v>0</v>
      </c>
      <c r="J2399" s="76">
        <f>IF('(Other Computations)'!J194=0,0,Inputs!L259*Inputs!L152*Inputs!I58*Inputs!D14*'GM Alloc Factors'!J24/('(Other Computations)'!J194+'(Other Computations)'!J207))</f>
        <v>0</v>
      </c>
      <c r="K2399" s="43">
        <f t="shared" si="447"/>
        <v>0</v>
      </c>
    </row>
    <row r="2400" spans="1:11" ht="12.75" customHeight="1">
      <c r="A2400" s="61" t="str">
        <f>"         "&amp;Labels!B78</f>
        <v xml:space="preserve">         Customer 10</v>
      </c>
      <c r="B2400" s="76">
        <f>IF('(Other Computations)'!B195=0,0,Inputs!D260*Inputs!D153*Inputs!I59*Inputs!D14*'GM Alloc Factors'!B24/('(Other Computations)'!B195+'(Other Computations)'!B208))</f>
        <v>0</v>
      </c>
      <c r="C2400" s="76">
        <f>IF('(Other Computations)'!C195=0,0,Inputs!E260*Inputs!E153*Inputs!I59*Inputs!D14*'GM Alloc Factors'!C24/('(Other Computations)'!C195+'(Other Computations)'!C208))</f>
        <v>0</v>
      </c>
      <c r="D2400" s="76">
        <f>IF('(Other Computations)'!D195=0,0,Inputs!F260*Inputs!F153*Inputs!I59*Inputs!D14*'GM Alloc Factors'!D24/('(Other Computations)'!D195+'(Other Computations)'!D208))</f>
        <v>0</v>
      </c>
      <c r="E2400" s="76">
        <f>IF('(Other Computations)'!E195=0,0,Inputs!G260*Inputs!G153*Inputs!I59*Inputs!D14*'GM Alloc Factors'!E24/('(Other Computations)'!E195+'(Other Computations)'!E208))</f>
        <v>0</v>
      </c>
      <c r="F2400" s="43">
        <f t="shared" si="446"/>
        <v>0</v>
      </c>
      <c r="G2400" s="76">
        <f>IF('(Other Computations)'!G195=0,0,Inputs!I260*Inputs!I153*Inputs!I59*Inputs!D14*'GM Alloc Factors'!G24/('(Other Computations)'!G195+'(Other Computations)'!G208))</f>
        <v>0</v>
      </c>
      <c r="H2400" s="76">
        <f>IF('(Other Computations)'!H195=0,0,Inputs!J260*Inputs!J153*Inputs!I59*Inputs!D14*'GM Alloc Factors'!H24/('(Other Computations)'!H195+'(Other Computations)'!H208))</f>
        <v>0</v>
      </c>
      <c r="I2400" s="76">
        <f>IF('(Other Computations)'!I195=0,0,Inputs!K260*Inputs!K153*Inputs!I59*Inputs!D14*'GM Alloc Factors'!I24/('(Other Computations)'!I195+'(Other Computations)'!I208))</f>
        <v>0</v>
      </c>
      <c r="J2400" s="76">
        <f>IF('(Other Computations)'!J195=0,0,Inputs!L260*Inputs!L153*Inputs!I59*Inputs!D14*'GM Alloc Factors'!J24/('(Other Computations)'!J195+'(Other Computations)'!J208))</f>
        <v>0</v>
      </c>
      <c r="K2400" s="43">
        <f t="shared" si="447"/>
        <v>0</v>
      </c>
    </row>
    <row r="2401" spans="1:11" ht="12.75" customHeight="1">
      <c r="A2401" s="61" t="str">
        <f>"         "&amp;Labels!C68</f>
        <v xml:space="preserve">         Total</v>
      </c>
      <c r="B2401" s="84">
        <f>SUM(B2391:B2400)</f>
        <v>0</v>
      </c>
      <c r="C2401" s="84">
        <f>SUM(C2391:C2400)</f>
        <v>0</v>
      </c>
      <c r="D2401" s="84">
        <f>SUM(D2391:D2400)</f>
        <v>0</v>
      </c>
      <c r="E2401" s="84">
        <f>SUM(E2391:E2400)</f>
        <v>0</v>
      </c>
      <c r="F2401" s="43">
        <f t="shared" si="446"/>
        <v>0</v>
      </c>
      <c r="G2401" s="84">
        <f>SUM(G2391:G2400)</f>
        <v>0</v>
      </c>
      <c r="H2401" s="84">
        <f>SUM(H2391:H2400)</f>
        <v>0</v>
      </c>
      <c r="I2401" s="84">
        <f>SUM(I2391:I2400)</f>
        <v>0</v>
      </c>
      <c r="J2401" s="84">
        <f>SUM(J2391:J2400)</f>
        <v>0</v>
      </c>
      <c r="K2401" s="43">
        <f t="shared" si="447"/>
        <v>0</v>
      </c>
    </row>
    <row r="2402" spans="1:11" ht="12.75" customHeight="1">
      <c r="A2402" s="61" t="str">
        <f>"      "&amp;Labels!B91</f>
        <v xml:space="preserve">      Q 7</v>
      </c>
      <c r="B2402" s="84"/>
      <c r="C2402" s="84"/>
      <c r="D2402" s="84"/>
      <c r="E2402" s="84"/>
      <c r="F2402" s="43"/>
      <c r="G2402" s="84"/>
      <c r="H2402" s="84"/>
      <c r="I2402" s="84"/>
      <c r="J2402" s="84"/>
      <c r="K2402" s="43"/>
    </row>
    <row r="2403" spans="1:11" ht="12.75" customHeight="1">
      <c r="A2403" s="61" t="str">
        <f>"         "&amp;Labels!B69</f>
        <v xml:space="preserve">         Customer 1</v>
      </c>
      <c r="B2403" s="76">
        <f>IF('(Other Computations)'!B186=0,0,Inputs!D251*Inputs!D144*Inputs!J50*Inputs!D14*'GM Alloc Factors'!B25/('(Other Computations)'!B186+'(Other Computations)'!B199))</f>
        <v>0</v>
      </c>
      <c r="C2403" s="76">
        <f>IF('(Other Computations)'!C186=0,0,Inputs!E251*Inputs!E144*Inputs!J50*Inputs!D14*'GM Alloc Factors'!C25/('(Other Computations)'!C186+'(Other Computations)'!C199))</f>
        <v>0</v>
      </c>
      <c r="D2403" s="76">
        <f>IF('(Other Computations)'!D186=0,0,Inputs!F251*Inputs!F144*Inputs!J50*Inputs!D14*'GM Alloc Factors'!D25/('(Other Computations)'!D186+'(Other Computations)'!D199))</f>
        <v>0</v>
      </c>
      <c r="E2403" s="76">
        <f>IF('(Other Computations)'!E186=0,0,Inputs!G251*Inputs!G144*Inputs!J50*Inputs!D14*'GM Alloc Factors'!E25/('(Other Computations)'!E186+'(Other Computations)'!E199))</f>
        <v>0</v>
      </c>
      <c r="F2403" s="43">
        <f t="shared" ref="F2403:F2413" si="448">SUM(B2403:E2403)</f>
        <v>0</v>
      </c>
      <c r="G2403" s="76">
        <f>IF('(Other Computations)'!G186=0,0,Inputs!I251*Inputs!I144*Inputs!J50*Inputs!D14*'GM Alloc Factors'!G25/('(Other Computations)'!G186+'(Other Computations)'!G199))</f>
        <v>0</v>
      </c>
      <c r="H2403" s="76">
        <f>IF('(Other Computations)'!H186=0,0,Inputs!J251*Inputs!J144*Inputs!J50*Inputs!D14*'GM Alloc Factors'!H25/('(Other Computations)'!H186+'(Other Computations)'!H199))</f>
        <v>0</v>
      </c>
      <c r="I2403" s="76">
        <f>IF('(Other Computations)'!I186=0,0,Inputs!K251*Inputs!K144*Inputs!J50*Inputs!D14*'GM Alloc Factors'!I25/('(Other Computations)'!I186+'(Other Computations)'!I199))</f>
        <v>0</v>
      </c>
      <c r="J2403" s="76">
        <f>IF('(Other Computations)'!J186=0,0,Inputs!L251*Inputs!L144*Inputs!J50*Inputs!D14*'GM Alloc Factors'!J25/('(Other Computations)'!J186+'(Other Computations)'!J199))</f>
        <v>0</v>
      </c>
      <c r="K2403" s="43">
        <f t="shared" ref="K2403:K2413" si="449">SUM(G2403:J2403)</f>
        <v>0</v>
      </c>
    </row>
    <row r="2404" spans="1:11" ht="12.75" customHeight="1">
      <c r="A2404" s="61" t="str">
        <f>"         "&amp;Labels!B70</f>
        <v xml:space="preserve">         Customer 2</v>
      </c>
      <c r="B2404" s="76">
        <f>IF('(Other Computations)'!B187=0,0,Inputs!D252*Inputs!D145*Inputs!J51*Inputs!D14*'GM Alloc Factors'!B25/('(Other Computations)'!B187+'(Other Computations)'!B200))</f>
        <v>0</v>
      </c>
      <c r="C2404" s="76">
        <f>IF('(Other Computations)'!C187=0,0,Inputs!E252*Inputs!E145*Inputs!J51*Inputs!D14*'GM Alloc Factors'!C25/('(Other Computations)'!C187+'(Other Computations)'!C200))</f>
        <v>0</v>
      </c>
      <c r="D2404" s="76">
        <f>IF('(Other Computations)'!D187=0,0,Inputs!F252*Inputs!F145*Inputs!J51*Inputs!D14*'GM Alloc Factors'!D25/('(Other Computations)'!D187+'(Other Computations)'!D200))</f>
        <v>0</v>
      </c>
      <c r="E2404" s="76">
        <f>IF('(Other Computations)'!E187=0,0,Inputs!G252*Inputs!G145*Inputs!J51*Inputs!D14*'GM Alloc Factors'!E25/('(Other Computations)'!E187+'(Other Computations)'!E200))</f>
        <v>0</v>
      </c>
      <c r="F2404" s="43">
        <f t="shared" si="448"/>
        <v>0</v>
      </c>
      <c r="G2404" s="76">
        <f>IF('(Other Computations)'!G187=0,0,Inputs!I252*Inputs!I145*Inputs!J51*Inputs!D14*'GM Alloc Factors'!G25/('(Other Computations)'!G187+'(Other Computations)'!G200))</f>
        <v>0</v>
      </c>
      <c r="H2404" s="76">
        <f>IF('(Other Computations)'!H187=0,0,Inputs!J252*Inputs!J145*Inputs!J51*Inputs!D14*'GM Alloc Factors'!H25/('(Other Computations)'!H187+'(Other Computations)'!H200))</f>
        <v>0</v>
      </c>
      <c r="I2404" s="76">
        <f>IF('(Other Computations)'!I187=0,0,Inputs!K252*Inputs!K145*Inputs!J51*Inputs!D14*'GM Alloc Factors'!I25/('(Other Computations)'!I187+'(Other Computations)'!I200))</f>
        <v>0</v>
      </c>
      <c r="J2404" s="76">
        <f>IF('(Other Computations)'!J187=0,0,Inputs!L252*Inputs!L145*Inputs!J51*Inputs!D14*'GM Alloc Factors'!J25/('(Other Computations)'!J187+'(Other Computations)'!J200))</f>
        <v>0</v>
      </c>
      <c r="K2404" s="43">
        <f t="shared" si="449"/>
        <v>0</v>
      </c>
    </row>
    <row r="2405" spans="1:11" ht="12.75" customHeight="1">
      <c r="A2405" s="61" t="str">
        <f>"         "&amp;Labels!B71</f>
        <v xml:space="preserve">         Customer 3</v>
      </c>
      <c r="B2405" s="76">
        <f>IF('(Other Computations)'!B188=0,0,Inputs!D253*Inputs!D146*Inputs!J52*Inputs!D14*'GM Alloc Factors'!B25/('(Other Computations)'!B188+'(Other Computations)'!B201))</f>
        <v>0</v>
      </c>
      <c r="C2405" s="76">
        <f>IF('(Other Computations)'!C188=0,0,Inputs!E253*Inputs!E146*Inputs!J52*Inputs!D14*'GM Alloc Factors'!C25/('(Other Computations)'!C188+'(Other Computations)'!C201))</f>
        <v>0</v>
      </c>
      <c r="D2405" s="76">
        <f>IF('(Other Computations)'!D188=0,0,Inputs!F253*Inputs!F146*Inputs!J52*Inputs!D14*'GM Alloc Factors'!D25/('(Other Computations)'!D188+'(Other Computations)'!D201))</f>
        <v>0</v>
      </c>
      <c r="E2405" s="76">
        <f>IF('(Other Computations)'!E188=0,0,Inputs!G253*Inputs!G146*Inputs!J52*Inputs!D14*'GM Alloc Factors'!E25/('(Other Computations)'!E188+'(Other Computations)'!E201))</f>
        <v>0</v>
      </c>
      <c r="F2405" s="43">
        <f t="shared" si="448"/>
        <v>0</v>
      </c>
      <c r="G2405" s="76">
        <f>IF('(Other Computations)'!G188=0,0,Inputs!I253*Inputs!I146*Inputs!J52*Inputs!D14*'GM Alloc Factors'!G25/('(Other Computations)'!G188+'(Other Computations)'!G201))</f>
        <v>0</v>
      </c>
      <c r="H2405" s="76">
        <f>IF('(Other Computations)'!H188=0,0,Inputs!J253*Inputs!J146*Inputs!J52*Inputs!D14*'GM Alloc Factors'!H25/('(Other Computations)'!H188+'(Other Computations)'!H201))</f>
        <v>0</v>
      </c>
      <c r="I2405" s="76">
        <f>IF('(Other Computations)'!I188=0,0,Inputs!K253*Inputs!K146*Inputs!J52*Inputs!D14*'GM Alloc Factors'!I25/('(Other Computations)'!I188+'(Other Computations)'!I201))</f>
        <v>0</v>
      </c>
      <c r="J2405" s="76">
        <f>IF('(Other Computations)'!J188=0,0,Inputs!L253*Inputs!L146*Inputs!J52*Inputs!D14*'GM Alloc Factors'!J25/('(Other Computations)'!J188+'(Other Computations)'!J201))</f>
        <v>0</v>
      </c>
      <c r="K2405" s="43">
        <f t="shared" si="449"/>
        <v>0</v>
      </c>
    </row>
    <row r="2406" spans="1:11" ht="12.75" customHeight="1">
      <c r="A2406" s="61" t="str">
        <f>"         "&amp;Labels!B72</f>
        <v xml:space="preserve">         Customer 4</v>
      </c>
      <c r="B2406" s="76">
        <f>IF('(Other Computations)'!B189=0,0,Inputs!D254*Inputs!D147*Inputs!J53*Inputs!D14*'GM Alloc Factors'!B25/('(Other Computations)'!B189+'(Other Computations)'!B202))</f>
        <v>0</v>
      </c>
      <c r="C2406" s="76">
        <f>IF('(Other Computations)'!C189=0,0,Inputs!E254*Inputs!E147*Inputs!J53*Inputs!D14*'GM Alloc Factors'!C25/('(Other Computations)'!C189+'(Other Computations)'!C202))</f>
        <v>0</v>
      </c>
      <c r="D2406" s="76">
        <f>IF('(Other Computations)'!D189=0,0,Inputs!F254*Inputs!F147*Inputs!J53*Inputs!D14*'GM Alloc Factors'!D25/('(Other Computations)'!D189+'(Other Computations)'!D202))</f>
        <v>0</v>
      </c>
      <c r="E2406" s="76">
        <f>IF('(Other Computations)'!E189=0,0,Inputs!G254*Inputs!G147*Inputs!J53*Inputs!D14*'GM Alloc Factors'!E25/('(Other Computations)'!E189+'(Other Computations)'!E202))</f>
        <v>0</v>
      </c>
      <c r="F2406" s="43">
        <f t="shared" si="448"/>
        <v>0</v>
      </c>
      <c r="G2406" s="76">
        <f>IF('(Other Computations)'!G189=0,0,Inputs!I254*Inputs!I147*Inputs!J53*Inputs!D14*'GM Alloc Factors'!G25/('(Other Computations)'!G189+'(Other Computations)'!G202))</f>
        <v>0</v>
      </c>
      <c r="H2406" s="76">
        <f>IF('(Other Computations)'!H189=0,0,Inputs!J254*Inputs!J147*Inputs!J53*Inputs!D14*'GM Alloc Factors'!H25/('(Other Computations)'!H189+'(Other Computations)'!H202))</f>
        <v>0</v>
      </c>
      <c r="I2406" s="76">
        <f>IF('(Other Computations)'!I189=0,0,Inputs!K254*Inputs!K147*Inputs!J53*Inputs!D14*'GM Alloc Factors'!I25/('(Other Computations)'!I189+'(Other Computations)'!I202))</f>
        <v>0</v>
      </c>
      <c r="J2406" s="76">
        <f>IF('(Other Computations)'!J189=0,0,Inputs!L254*Inputs!L147*Inputs!J53*Inputs!D14*'GM Alloc Factors'!J25/('(Other Computations)'!J189+'(Other Computations)'!J202))</f>
        <v>0</v>
      </c>
      <c r="K2406" s="43">
        <f t="shared" si="449"/>
        <v>0</v>
      </c>
    </row>
    <row r="2407" spans="1:11" ht="12.75" customHeight="1">
      <c r="A2407" s="61" t="str">
        <f>"         "&amp;Labels!B73</f>
        <v xml:space="preserve">         Customer 5</v>
      </c>
      <c r="B2407" s="76">
        <f>IF('(Other Computations)'!B190=0,0,Inputs!D255*Inputs!D148*Inputs!J54*Inputs!D14*'GM Alloc Factors'!B25/('(Other Computations)'!B190+'(Other Computations)'!B203))</f>
        <v>0</v>
      </c>
      <c r="C2407" s="76">
        <f>IF('(Other Computations)'!C190=0,0,Inputs!E255*Inputs!E148*Inputs!J54*Inputs!D14*'GM Alloc Factors'!C25/('(Other Computations)'!C190+'(Other Computations)'!C203))</f>
        <v>0</v>
      </c>
      <c r="D2407" s="76">
        <f>IF('(Other Computations)'!D190=0,0,Inputs!F255*Inputs!F148*Inputs!J54*Inputs!D14*'GM Alloc Factors'!D25/('(Other Computations)'!D190+'(Other Computations)'!D203))</f>
        <v>0</v>
      </c>
      <c r="E2407" s="76">
        <f>IF('(Other Computations)'!E190=0,0,Inputs!G255*Inputs!G148*Inputs!J54*Inputs!D14*'GM Alloc Factors'!E25/('(Other Computations)'!E190+'(Other Computations)'!E203))</f>
        <v>0</v>
      </c>
      <c r="F2407" s="43">
        <f t="shared" si="448"/>
        <v>0</v>
      </c>
      <c r="G2407" s="76">
        <f>IF('(Other Computations)'!G190=0,0,Inputs!I255*Inputs!I148*Inputs!J54*Inputs!D14*'GM Alloc Factors'!G25/('(Other Computations)'!G190+'(Other Computations)'!G203))</f>
        <v>0</v>
      </c>
      <c r="H2407" s="76">
        <f>IF('(Other Computations)'!H190=0,0,Inputs!J255*Inputs!J148*Inputs!J54*Inputs!D14*'GM Alloc Factors'!H25/('(Other Computations)'!H190+'(Other Computations)'!H203))</f>
        <v>0</v>
      </c>
      <c r="I2407" s="76">
        <f>IF('(Other Computations)'!I190=0,0,Inputs!K255*Inputs!K148*Inputs!J54*Inputs!D14*'GM Alloc Factors'!I25/('(Other Computations)'!I190+'(Other Computations)'!I203))</f>
        <v>0</v>
      </c>
      <c r="J2407" s="76">
        <f>IF('(Other Computations)'!J190=0,0,Inputs!L255*Inputs!L148*Inputs!J54*Inputs!D14*'GM Alloc Factors'!J25/('(Other Computations)'!J190+'(Other Computations)'!J203))</f>
        <v>0</v>
      </c>
      <c r="K2407" s="43">
        <f t="shared" si="449"/>
        <v>0</v>
      </c>
    </row>
    <row r="2408" spans="1:11" ht="12.75" customHeight="1">
      <c r="A2408" s="61" t="str">
        <f>"         "&amp;Labels!B74</f>
        <v xml:space="preserve">         Customer 6</v>
      </c>
      <c r="B2408" s="76">
        <f>IF('(Other Computations)'!B191=0,0,Inputs!D256*Inputs!D149*Inputs!J55*Inputs!D14*'GM Alloc Factors'!B25/('(Other Computations)'!B191+'(Other Computations)'!B204))</f>
        <v>0</v>
      </c>
      <c r="C2408" s="76">
        <f>IF('(Other Computations)'!C191=0,0,Inputs!E256*Inputs!E149*Inputs!J55*Inputs!D14*'GM Alloc Factors'!C25/('(Other Computations)'!C191+'(Other Computations)'!C204))</f>
        <v>0</v>
      </c>
      <c r="D2408" s="76">
        <f>IF('(Other Computations)'!D191=0,0,Inputs!F256*Inputs!F149*Inputs!J55*Inputs!D14*'GM Alloc Factors'!D25/('(Other Computations)'!D191+'(Other Computations)'!D204))</f>
        <v>0</v>
      </c>
      <c r="E2408" s="76">
        <f>IF('(Other Computations)'!E191=0,0,Inputs!G256*Inputs!G149*Inputs!J55*Inputs!D14*'GM Alloc Factors'!E25/('(Other Computations)'!E191+'(Other Computations)'!E204))</f>
        <v>0</v>
      </c>
      <c r="F2408" s="43">
        <f t="shared" si="448"/>
        <v>0</v>
      </c>
      <c r="G2408" s="76">
        <f>IF('(Other Computations)'!G191=0,0,Inputs!I256*Inputs!I149*Inputs!J55*Inputs!D14*'GM Alloc Factors'!G25/('(Other Computations)'!G191+'(Other Computations)'!G204))</f>
        <v>0</v>
      </c>
      <c r="H2408" s="76">
        <f>IF('(Other Computations)'!H191=0,0,Inputs!J256*Inputs!J149*Inputs!J55*Inputs!D14*'GM Alloc Factors'!H25/('(Other Computations)'!H191+'(Other Computations)'!H204))</f>
        <v>0</v>
      </c>
      <c r="I2408" s="76">
        <f>IF('(Other Computations)'!I191=0,0,Inputs!K256*Inputs!K149*Inputs!J55*Inputs!D14*'GM Alloc Factors'!I25/('(Other Computations)'!I191+'(Other Computations)'!I204))</f>
        <v>0</v>
      </c>
      <c r="J2408" s="76">
        <f>IF('(Other Computations)'!J191=0,0,Inputs!L256*Inputs!L149*Inputs!J55*Inputs!D14*'GM Alloc Factors'!J25/('(Other Computations)'!J191+'(Other Computations)'!J204))</f>
        <v>0</v>
      </c>
      <c r="K2408" s="43">
        <f t="shared" si="449"/>
        <v>0</v>
      </c>
    </row>
    <row r="2409" spans="1:11" ht="12.75" customHeight="1">
      <c r="A2409" s="61" t="str">
        <f>"         "&amp;Labels!B75</f>
        <v xml:space="preserve">         Customer 7</v>
      </c>
      <c r="B2409" s="76">
        <f>IF('(Other Computations)'!B192=0,0,Inputs!D257*Inputs!D150*Inputs!J56*Inputs!D14*'GM Alloc Factors'!B25/('(Other Computations)'!B192+'(Other Computations)'!B205))</f>
        <v>0</v>
      </c>
      <c r="C2409" s="76">
        <f>IF('(Other Computations)'!C192=0,0,Inputs!E257*Inputs!E150*Inputs!J56*Inputs!D14*'GM Alloc Factors'!C25/('(Other Computations)'!C192+'(Other Computations)'!C205))</f>
        <v>0</v>
      </c>
      <c r="D2409" s="76">
        <f>IF('(Other Computations)'!D192=0,0,Inputs!F257*Inputs!F150*Inputs!J56*Inputs!D14*'GM Alloc Factors'!D25/('(Other Computations)'!D192+'(Other Computations)'!D205))</f>
        <v>0</v>
      </c>
      <c r="E2409" s="76">
        <f>IF('(Other Computations)'!E192=0,0,Inputs!G257*Inputs!G150*Inputs!J56*Inputs!D14*'GM Alloc Factors'!E25/('(Other Computations)'!E192+'(Other Computations)'!E205))</f>
        <v>0</v>
      </c>
      <c r="F2409" s="43">
        <f t="shared" si="448"/>
        <v>0</v>
      </c>
      <c r="G2409" s="76">
        <f>IF('(Other Computations)'!G192=0,0,Inputs!I257*Inputs!I150*Inputs!J56*Inputs!D14*'GM Alloc Factors'!G25/('(Other Computations)'!G192+'(Other Computations)'!G205))</f>
        <v>0</v>
      </c>
      <c r="H2409" s="76">
        <f>IF('(Other Computations)'!H192=0,0,Inputs!J257*Inputs!J150*Inputs!J56*Inputs!D14*'GM Alloc Factors'!H25/('(Other Computations)'!H192+'(Other Computations)'!H205))</f>
        <v>0</v>
      </c>
      <c r="I2409" s="76">
        <f>IF('(Other Computations)'!I192=0,0,Inputs!K257*Inputs!K150*Inputs!J56*Inputs!D14*'GM Alloc Factors'!I25/('(Other Computations)'!I192+'(Other Computations)'!I205))</f>
        <v>0</v>
      </c>
      <c r="J2409" s="76">
        <f>IF('(Other Computations)'!J192=0,0,Inputs!L257*Inputs!L150*Inputs!J56*Inputs!D14*'GM Alloc Factors'!J25/('(Other Computations)'!J192+'(Other Computations)'!J205))</f>
        <v>0</v>
      </c>
      <c r="K2409" s="43">
        <f t="shared" si="449"/>
        <v>0</v>
      </c>
    </row>
    <row r="2410" spans="1:11" ht="12.75" customHeight="1">
      <c r="A2410" s="61" t="str">
        <f>"         "&amp;Labels!B76</f>
        <v xml:space="preserve">         Customer 8</v>
      </c>
      <c r="B2410" s="76">
        <f>IF('(Other Computations)'!B193=0,0,Inputs!D258*Inputs!D151*Inputs!J57*Inputs!D14*'GM Alloc Factors'!B25/('(Other Computations)'!B193+'(Other Computations)'!B206))</f>
        <v>0</v>
      </c>
      <c r="C2410" s="76">
        <f>IF('(Other Computations)'!C193=0,0,Inputs!E258*Inputs!E151*Inputs!J57*Inputs!D14*'GM Alloc Factors'!C25/('(Other Computations)'!C193+'(Other Computations)'!C206))</f>
        <v>0</v>
      </c>
      <c r="D2410" s="76">
        <f>IF('(Other Computations)'!D193=0,0,Inputs!F258*Inputs!F151*Inputs!J57*Inputs!D14*'GM Alloc Factors'!D25/('(Other Computations)'!D193+'(Other Computations)'!D206))</f>
        <v>0</v>
      </c>
      <c r="E2410" s="76">
        <f>IF('(Other Computations)'!E193=0,0,Inputs!G258*Inputs!G151*Inputs!J57*Inputs!D14*'GM Alloc Factors'!E25/('(Other Computations)'!E193+'(Other Computations)'!E206))</f>
        <v>0</v>
      </c>
      <c r="F2410" s="43">
        <f t="shared" si="448"/>
        <v>0</v>
      </c>
      <c r="G2410" s="76">
        <f>IF('(Other Computations)'!G193=0,0,Inputs!I258*Inputs!I151*Inputs!J57*Inputs!D14*'GM Alloc Factors'!G25/('(Other Computations)'!G193+'(Other Computations)'!G206))</f>
        <v>0</v>
      </c>
      <c r="H2410" s="76">
        <f>IF('(Other Computations)'!H193=0,0,Inputs!J258*Inputs!J151*Inputs!J57*Inputs!D14*'GM Alloc Factors'!H25/('(Other Computations)'!H193+'(Other Computations)'!H206))</f>
        <v>0</v>
      </c>
      <c r="I2410" s="76">
        <f>IF('(Other Computations)'!I193=0,0,Inputs!K258*Inputs!K151*Inputs!J57*Inputs!D14*'GM Alloc Factors'!I25/('(Other Computations)'!I193+'(Other Computations)'!I206))</f>
        <v>0</v>
      </c>
      <c r="J2410" s="76">
        <f>IF('(Other Computations)'!J193=0,0,Inputs!L258*Inputs!L151*Inputs!J57*Inputs!D14*'GM Alloc Factors'!J25/('(Other Computations)'!J193+'(Other Computations)'!J206))</f>
        <v>0</v>
      </c>
      <c r="K2410" s="43">
        <f t="shared" si="449"/>
        <v>0</v>
      </c>
    </row>
    <row r="2411" spans="1:11" ht="12.75" customHeight="1">
      <c r="A2411" s="61" t="str">
        <f>"         "&amp;Labels!B77</f>
        <v xml:space="preserve">         Customer 9</v>
      </c>
      <c r="B2411" s="76">
        <f>IF('(Other Computations)'!B194=0,0,Inputs!D259*Inputs!D152*Inputs!J58*Inputs!D14*'GM Alloc Factors'!B25/('(Other Computations)'!B194+'(Other Computations)'!B207))</f>
        <v>0</v>
      </c>
      <c r="C2411" s="76">
        <f>IF('(Other Computations)'!C194=0,0,Inputs!E259*Inputs!E152*Inputs!J58*Inputs!D14*'GM Alloc Factors'!C25/('(Other Computations)'!C194+'(Other Computations)'!C207))</f>
        <v>0</v>
      </c>
      <c r="D2411" s="76">
        <f>IF('(Other Computations)'!D194=0,0,Inputs!F259*Inputs!F152*Inputs!J58*Inputs!D14*'GM Alloc Factors'!D25/('(Other Computations)'!D194+'(Other Computations)'!D207))</f>
        <v>0</v>
      </c>
      <c r="E2411" s="76">
        <f>IF('(Other Computations)'!E194=0,0,Inputs!G259*Inputs!G152*Inputs!J58*Inputs!D14*'GM Alloc Factors'!E25/('(Other Computations)'!E194+'(Other Computations)'!E207))</f>
        <v>0</v>
      </c>
      <c r="F2411" s="43">
        <f t="shared" si="448"/>
        <v>0</v>
      </c>
      <c r="G2411" s="76">
        <f>IF('(Other Computations)'!G194=0,0,Inputs!I259*Inputs!I152*Inputs!J58*Inputs!D14*'GM Alloc Factors'!G25/('(Other Computations)'!G194+'(Other Computations)'!G207))</f>
        <v>0</v>
      </c>
      <c r="H2411" s="76">
        <f>IF('(Other Computations)'!H194=0,0,Inputs!J259*Inputs!J152*Inputs!J58*Inputs!D14*'GM Alloc Factors'!H25/('(Other Computations)'!H194+'(Other Computations)'!H207))</f>
        <v>0</v>
      </c>
      <c r="I2411" s="76">
        <f>IF('(Other Computations)'!I194=0,0,Inputs!K259*Inputs!K152*Inputs!J58*Inputs!D14*'GM Alloc Factors'!I25/('(Other Computations)'!I194+'(Other Computations)'!I207))</f>
        <v>0</v>
      </c>
      <c r="J2411" s="76">
        <f>IF('(Other Computations)'!J194=0,0,Inputs!L259*Inputs!L152*Inputs!J58*Inputs!D14*'GM Alloc Factors'!J25/('(Other Computations)'!J194+'(Other Computations)'!J207))</f>
        <v>0</v>
      </c>
      <c r="K2411" s="43">
        <f t="shared" si="449"/>
        <v>0</v>
      </c>
    </row>
    <row r="2412" spans="1:11" ht="12.75" customHeight="1">
      <c r="A2412" s="61" t="str">
        <f>"         "&amp;Labels!B78</f>
        <v xml:space="preserve">         Customer 10</v>
      </c>
      <c r="B2412" s="76">
        <f>IF('(Other Computations)'!B195=0,0,Inputs!D260*Inputs!D153*Inputs!J59*Inputs!D14*'GM Alloc Factors'!B25/('(Other Computations)'!B195+'(Other Computations)'!B208))</f>
        <v>0</v>
      </c>
      <c r="C2412" s="76">
        <f>IF('(Other Computations)'!C195=0,0,Inputs!E260*Inputs!E153*Inputs!J59*Inputs!D14*'GM Alloc Factors'!C25/('(Other Computations)'!C195+'(Other Computations)'!C208))</f>
        <v>0</v>
      </c>
      <c r="D2412" s="76">
        <f>IF('(Other Computations)'!D195=0,0,Inputs!F260*Inputs!F153*Inputs!J59*Inputs!D14*'GM Alloc Factors'!D25/('(Other Computations)'!D195+'(Other Computations)'!D208))</f>
        <v>0</v>
      </c>
      <c r="E2412" s="76">
        <f>IF('(Other Computations)'!E195=0,0,Inputs!G260*Inputs!G153*Inputs!J59*Inputs!D14*'GM Alloc Factors'!E25/('(Other Computations)'!E195+'(Other Computations)'!E208))</f>
        <v>0</v>
      </c>
      <c r="F2412" s="43">
        <f t="shared" si="448"/>
        <v>0</v>
      </c>
      <c r="G2412" s="76">
        <f>IF('(Other Computations)'!G195=0,0,Inputs!I260*Inputs!I153*Inputs!J59*Inputs!D14*'GM Alloc Factors'!G25/('(Other Computations)'!G195+'(Other Computations)'!G208))</f>
        <v>0</v>
      </c>
      <c r="H2412" s="76">
        <f>IF('(Other Computations)'!H195=0,0,Inputs!J260*Inputs!J153*Inputs!J59*Inputs!D14*'GM Alloc Factors'!H25/('(Other Computations)'!H195+'(Other Computations)'!H208))</f>
        <v>0</v>
      </c>
      <c r="I2412" s="76">
        <f>IF('(Other Computations)'!I195=0,0,Inputs!K260*Inputs!K153*Inputs!J59*Inputs!D14*'GM Alloc Factors'!I25/('(Other Computations)'!I195+'(Other Computations)'!I208))</f>
        <v>0</v>
      </c>
      <c r="J2412" s="76">
        <f>IF('(Other Computations)'!J195=0,0,Inputs!L260*Inputs!L153*Inputs!J59*Inputs!D14*'GM Alloc Factors'!J25/('(Other Computations)'!J195+'(Other Computations)'!J208))</f>
        <v>0</v>
      </c>
      <c r="K2412" s="43">
        <f t="shared" si="449"/>
        <v>0</v>
      </c>
    </row>
    <row r="2413" spans="1:11" ht="12.75" customHeight="1">
      <c r="A2413" s="61" t="str">
        <f>"         "&amp;Labels!C68</f>
        <v xml:space="preserve">         Total</v>
      </c>
      <c r="B2413" s="84">
        <f>SUM(B2403:B2412)</f>
        <v>0</v>
      </c>
      <c r="C2413" s="84">
        <f>SUM(C2403:C2412)</f>
        <v>0</v>
      </c>
      <c r="D2413" s="84">
        <f>SUM(D2403:D2412)</f>
        <v>0</v>
      </c>
      <c r="E2413" s="84">
        <f>SUM(E2403:E2412)</f>
        <v>0</v>
      </c>
      <c r="F2413" s="43">
        <f t="shared" si="448"/>
        <v>0</v>
      </c>
      <c r="G2413" s="84">
        <f>SUM(G2403:G2412)</f>
        <v>0</v>
      </c>
      <c r="H2413" s="84">
        <f>SUM(H2403:H2412)</f>
        <v>0</v>
      </c>
      <c r="I2413" s="84">
        <f>SUM(I2403:I2412)</f>
        <v>0</v>
      </c>
      <c r="J2413" s="84">
        <f>SUM(J2403:J2412)</f>
        <v>0</v>
      </c>
      <c r="K2413" s="43">
        <f t="shared" si="449"/>
        <v>0</v>
      </c>
    </row>
    <row r="2414" spans="1:11" ht="12.75" customHeight="1">
      <c r="A2414" s="61" t="str">
        <f>"      "&amp;Labels!B92</f>
        <v xml:space="preserve">      Q 8</v>
      </c>
      <c r="B2414" s="84"/>
      <c r="C2414" s="84"/>
      <c r="D2414" s="84"/>
      <c r="E2414" s="84"/>
      <c r="F2414" s="43"/>
      <c r="G2414" s="84"/>
      <c r="H2414" s="84"/>
      <c r="I2414" s="84"/>
      <c r="J2414" s="84"/>
      <c r="K2414" s="43"/>
    </row>
    <row r="2415" spans="1:11" ht="12.75" customHeight="1">
      <c r="A2415" s="61" t="str">
        <f>"         "&amp;Labels!B69</f>
        <v xml:space="preserve">         Customer 1</v>
      </c>
      <c r="B2415" s="76">
        <f>IF('(Other Computations)'!B186=0,0,Inputs!D251*Inputs!D144*Inputs!K50*Inputs!D14*'GM Alloc Factors'!B26/('(Other Computations)'!B186+'(Other Computations)'!B199))</f>
        <v>0</v>
      </c>
      <c r="C2415" s="76">
        <f>IF('(Other Computations)'!C186=0,0,Inputs!E251*Inputs!E144*Inputs!K50*Inputs!D14*'GM Alloc Factors'!C26/('(Other Computations)'!C186+'(Other Computations)'!C199))</f>
        <v>0</v>
      </c>
      <c r="D2415" s="76">
        <f>IF('(Other Computations)'!D186=0,0,Inputs!F251*Inputs!F144*Inputs!K50*Inputs!D14*'GM Alloc Factors'!D26/('(Other Computations)'!D186+'(Other Computations)'!D199))</f>
        <v>0</v>
      </c>
      <c r="E2415" s="76">
        <f>IF('(Other Computations)'!E186=0,0,Inputs!G251*Inputs!G144*Inputs!K50*Inputs!D14*'GM Alloc Factors'!E26/('(Other Computations)'!E186+'(Other Computations)'!E199))</f>
        <v>0</v>
      </c>
      <c r="F2415" s="43">
        <f t="shared" ref="F2415:F2436" si="450">SUM(B2415:E2415)</f>
        <v>0</v>
      </c>
      <c r="G2415" s="76">
        <f>IF('(Other Computations)'!G186=0,0,Inputs!I251*Inputs!I144*Inputs!K50*Inputs!D14*'GM Alloc Factors'!G26/('(Other Computations)'!G186+'(Other Computations)'!G199))</f>
        <v>0</v>
      </c>
      <c r="H2415" s="76">
        <f>IF('(Other Computations)'!H186=0,0,Inputs!J251*Inputs!J144*Inputs!K50*Inputs!D14*'GM Alloc Factors'!H26/('(Other Computations)'!H186+'(Other Computations)'!H199))</f>
        <v>0</v>
      </c>
      <c r="I2415" s="76">
        <f>IF('(Other Computations)'!I186=0,0,Inputs!K251*Inputs!K144*Inputs!K50*Inputs!D14*'GM Alloc Factors'!I26/('(Other Computations)'!I186+'(Other Computations)'!I199))</f>
        <v>0</v>
      </c>
      <c r="J2415" s="76">
        <f>IF('(Other Computations)'!J186=0,0,Inputs!L251*Inputs!L144*Inputs!K50*Inputs!D14*'GM Alloc Factors'!J26/('(Other Computations)'!J186+'(Other Computations)'!J199))</f>
        <v>0</v>
      </c>
      <c r="K2415" s="43">
        <f t="shared" ref="K2415:K2436" si="451">SUM(G2415:J2415)</f>
        <v>0</v>
      </c>
    </row>
    <row r="2416" spans="1:11" ht="12.75" customHeight="1">
      <c r="A2416" s="61" t="str">
        <f>"         "&amp;Labels!B70</f>
        <v xml:space="preserve">         Customer 2</v>
      </c>
      <c r="B2416" s="76">
        <f>IF('(Other Computations)'!B187=0,0,Inputs!D252*Inputs!D145*Inputs!K51*Inputs!D14*'GM Alloc Factors'!B26/('(Other Computations)'!B187+'(Other Computations)'!B200))</f>
        <v>0</v>
      </c>
      <c r="C2416" s="76">
        <f>IF('(Other Computations)'!C187=0,0,Inputs!E252*Inputs!E145*Inputs!K51*Inputs!D14*'GM Alloc Factors'!C26/('(Other Computations)'!C187+'(Other Computations)'!C200))</f>
        <v>0</v>
      </c>
      <c r="D2416" s="76">
        <f>IF('(Other Computations)'!D187=0,0,Inputs!F252*Inputs!F145*Inputs!K51*Inputs!D14*'GM Alloc Factors'!D26/('(Other Computations)'!D187+'(Other Computations)'!D200))</f>
        <v>0</v>
      </c>
      <c r="E2416" s="76">
        <f>IF('(Other Computations)'!E187=0,0,Inputs!G252*Inputs!G145*Inputs!K51*Inputs!D14*'GM Alloc Factors'!E26/('(Other Computations)'!E187+'(Other Computations)'!E200))</f>
        <v>0</v>
      </c>
      <c r="F2416" s="43">
        <f t="shared" si="450"/>
        <v>0</v>
      </c>
      <c r="G2416" s="76">
        <f>IF('(Other Computations)'!G187=0,0,Inputs!I252*Inputs!I145*Inputs!K51*Inputs!D14*'GM Alloc Factors'!G26/('(Other Computations)'!G187+'(Other Computations)'!G200))</f>
        <v>0</v>
      </c>
      <c r="H2416" s="76">
        <f>IF('(Other Computations)'!H187=0,0,Inputs!J252*Inputs!J145*Inputs!K51*Inputs!D14*'GM Alloc Factors'!H26/('(Other Computations)'!H187+'(Other Computations)'!H200))</f>
        <v>0</v>
      </c>
      <c r="I2416" s="76">
        <f>IF('(Other Computations)'!I187=0,0,Inputs!K252*Inputs!K145*Inputs!K51*Inputs!D14*'GM Alloc Factors'!I26/('(Other Computations)'!I187+'(Other Computations)'!I200))</f>
        <v>0</v>
      </c>
      <c r="J2416" s="76">
        <f>IF('(Other Computations)'!J187=0,0,Inputs!L252*Inputs!L145*Inputs!K51*Inputs!D14*'GM Alloc Factors'!J26/('(Other Computations)'!J187+'(Other Computations)'!J200))</f>
        <v>0</v>
      </c>
      <c r="K2416" s="43">
        <f t="shared" si="451"/>
        <v>0</v>
      </c>
    </row>
    <row r="2417" spans="1:11" ht="12.75" customHeight="1">
      <c r="A2417" s="61" t="str">
        <f>"         "&amp;Labels!B71</f>
        <v xml:space="preserve">         Customer 3</v>
      </c>
      <c r="B2417" s="76">
        <f>IF('(Other Computations)'!B188=0,0,Inputs!D253*Inputs!D146*Inputs!K52*Inputs!D14*'GM Alloc Factors'!B26/('(Other Computations)'!B188+'(Other Computations)'!B201))</f>
        <v>0</v>
      </c>
      <c r="C2417" s="76">
        <f>IF('(Other Computations)'!C188=0,0,Inputs!E253*Inputs!E146*Inputs!K52*Inputs!D14*'GM Alloc Factors'!C26/('(Other Computations)'!C188+'(Other Computations)'!C201))</f>
        <v>0</v>
      </c>
      <c r="D2417" s="76">
        <f>IF('(Other Computations)'!D188=0,0,Inputs!F253*Inputs!F146*Inputs!K52*Inputs!D14*'GM Alloc Factors'!D26/('(Other Computations)'!D188+'(Other Computations)'!D201))</f>
        <v>0</v>
      </c>
      <c r="E2417" s="76">
        <f>IF('(Other Computations)'!E188=0,0,Inputs!G253*Inputs!G146*Inputs!K52*Inputs!D14*'GM Alloc Factors'!E26/('(Other Computations)'!E188+'(Other Computations)'!E201))</f>
        <v>0</v>
      </c>
      <c r="F2417" s="43">
        <f t="shared" si="450"/>
        <v>0</v>
      </c>
      <c r="G2417" s="76">
        <f>IF('(Other Computations)'!G188=0,0,Inputs!I253*Inputs!I146*Inputs!K52*Inputs!D14*'GM Alloc Factors'!G26/('(Other Computations)'!G188+'(Other Computations)'!G201))</f>
        <v>0</v>
      </c>
      <c r="H2417" s="76">
        <f>IF('(Other Computations)'!H188=0,0,Inputs!J253*Inputs!J146*Inputs!K52*Inputs!D14*'GM Alloc Factors'!H26/('(Other Computations)'!H188+'(Other Computations)'!H201))</f>
        <v>0</v>
      </c>
      <c r="I2417" s="76">
        <f>IF('(Other Computations)'!I188=0,0,Inputs!K253*Inputs!K146*Inputs!K52*Inputs!D14*'GM Alloc Factors'!I26/('(Other Computations)'!I188+'(Other Computations)'!I201))</f>
        <v>0</v>
      </c>
      <c r="J2417" s="76">
        <f>IF('(Other Computations)'!J188=0,0,Inputs!L253*Inputs!L146*Inputs!K52*Inputs!D14*'GM Alloc Factors'!J26/('(Other Computations)'!J188+'(Other Computations)'!J201))</f>
        <v>0</v>
      </c>
      <c r="K2417" s="43">
        <f t="shared" si="451"/>
        <v>0</v>
      </c>
    </row>
    <row r="2418" spans="1:11" ht="12.75" customHeight="1">
      <c r="A2418" s="61" t="str">
        <f>"         "&amp;Labels!B72</f>
        <v xml:space="preserve">         Customer 4</v>
      </c>
      <c r="B2418" s="76">
        <f>IF('(Other Computations)'!B189=0,0,Inputs!D254*Inputs!D147*Inputs!K53*Inputs!D14*'GM Alloc Factors'!B26/('(Other Computations)'!B189+'(Other Computations)'!B202))</f>
        <v>0</v>
      </c>
      <c r="C2418" s="76">
        <f>IF('(Other Computations)'!C189=0,0,Inputs!E254*Inputs!E147*Inputs!K53*Inputs!D14*'GM Alloc Factors'!C26/('(Other Computations)'!C189+'(Other Computations)'!C202))</f>
        <v>0</v>
      </c>
      <c r="D2418" s="76">
        <f>IF('(Other Computations)'!D189=0,0,Inputs!F254*Inputs!F147*Inputs!K53*Inputs!D14*'GM Alloc Factors'!D26/('(Other Computations)'!D189+'(Other Computations)'!D202))</f>
        <v>0</v>
      </c>
      <c r="E2418" s="76">
        <f>IF('(Other Computations)'!E189=0,0,Inputs!G254*Inputs!G147*Inputs!K53*Inputs!D14*'GM Alloc Factors'!E26/('(Other Computations)'!E189+'(Other Computations)'!E202))</f>
        <v>0</v>
      </c>
      <c r="F2418" s="43">
        <f t="shared" si="450"/>
        <v>0</v>
      </c>
      <c r="G2418" s="76">
        <f>IF('(Other Computations)'!G189=0,0,Inputs!I254*Inputs!I147*Inputs!K53*Inputs!D14*'GM Alloc Factors'!G26/('(Other Computations)'!G189+'(Other Computations)'!G202))</f>
        <v>0</v>
      </c>
      <c r="H2418" s="76">
        <f>IF('(Other Computations)'!H189=0,0,Inputs!J254*Inputs!J147*Inputs!K53*Inputs!D14*'GM Alloc Factors'!H26/('(Other Computations)'!H189+'(Other Computations)'!H202))</f>
        <v>0</v>
      </c>
      <c r="I2418" s="76">
        <f>IF('(Other Computations)'!I189=0,0,Inputs!K254*Inputs!K147*Inputs!K53*Inputs!D14*'GM Alloc Factors'!I26/('(Other Computations)'!I189+'(Other Computations)'!I202))</f>
        <v>0</v>
      </c>
      <c r="J2418" s="76">
        <f>IF('(Other Computations)'!J189=0,0,Inputs!L254*Inputs!L147*Inputs!K53*Inputs!D14*'GM Alloc Factors'!J26/('(Other Computations)'!J189+'(Other Computations)'!J202))</f>
        <v>0</v>
      </c>
      <c r="K2418" s="43">
        <f t="shared" si="451"/>
        <v>0</v>
      </c>
    </row>
    <row r="2419" spans="1:11" ht="12.75" customHeight="1">
      <c r="A2419" s="61" t="str">
        <f>"         "&amp;Labels!B73</f>
        <v xml:space="preserve">         Customer 5</v>
      </c>
      <c r="B2419" s="76">
        <f>IF('(Other Computations)'!B190=0,0,Inputs!D255*Inputs!D148*Inputs!K54*Inputs!D14*'GM Alloc Factors'!B26/('(Other Computations)'!B190+'(Other Computations)'!B203))</f>
        <v>0</v>
      </c>
      <c r="C2419" s="76">
        <f>IF('(Other Computations)'!C190=0,0,Inputs!E255*Inputs!E148*Inputs!K54*Inputs!D14*'GM Alloc Factors'!C26/('(Other Computations)'!C190+'(Other Computations)'!C203))</f>
        <v>0</v>
      </c>
      <c r="D2419" s="76">
        <f>IF('(Other Computations)'!D190=0,0,Inputs!F255*Inputs!F148*Inputs!K54*Inputs!D14*'GM Alloc Factors'!D26/('(Other Computations)'!D190+'(Other Computations)'!D203))</f>
        <v>0</v>
      </c>
      <c r="E2419" s="76">
        <f>IF('(Other Computations)'!E190=0,0,Inputs!G255*Inputs!G148*Inputs!K54*Inputs!D14*'GM Alloc Factors'!E26/('(Other Computations)'!E190+'(Other Computations)'!E203))</f>
        <v>0</v>
      </c>
      <c r="F2419" s="43">
        <f t="shared" si="450"/>
        <v>0</v>
      </c>
      <c r="G2419" s="76">
        <f>IF('(Other Computations)'!G190=0,0,Inputs!I255*Inputs!I148*Inputs!K54*Inputs!D14*'GM Alloc Factors'!G26/('(Other Computations)'!G190+'(Other Computations)'!G203))</f>
        <v>0</v>
      </c>
      <c r="H2419" s="76">
        <f>IF('(Other Computations)'!H190=0,0,Inputs!J255*Inputs!J148*Inputs!K54*Inputs!D14*'GM Alloc Factors'!H26/('(Other Computations)'!H190+'(Other Computations)'!H203))</f>
        <v>0</v>
      </c>
      <c r="I2419" s="76">
        <f>IF('(Other Computations)'!I190=0,0,Inputs!K255*Inputs!K148*Inputs!K54*Inputs!D14*'GM Alloc Factors'!I26/('(Other Computations)'!I190+'(Other Computations)'!I203))</f>
        <v>0</v>
      </c>
      <c r="J2419" s="76">
        <f>IF('(Other Computations)'!J190=0,0,Inputs!L255*Inputs!L148*Inputs!K54*Inputs!D14*'GM Alloc Factors'!J26/('(Other Computations)'!J190+'(Other Computations)'!J203))</f>
        <v>0</v>
      </c>
      <c r="K2419" s="43">
        <f t="shared" si="451"/>
        <v>0</v>
      </c>
    </row>
    <row r="2420" spans="1:11" ht="12.75" customHeight="1">
      <c r="A2420" s="61" t="str">
        <f>"         "&amp;Labels!B74</f>
        <v xml:space="preserve">         Customer 6</v>
      </c>
      <c r="B2420" s="76">
        <f>IF('(Other Computations)'!B191=0,0,Inputs!D256*Inputs!D149*Inputs!K55*Inputs!D14*'GM Alloc Factors'!B26/('(Other Computations)'!B191+'(Other Computations)'!B204))</f>
        <v>0</v>
      </c>
      <c r="C2420" s="76">
        <f>IF('(Other Computations)'!C191=0,0,Inputs!E256*Inputs!E149*Inputs!K55*Inputs!D14*'GM Alloc Factors'!C26/('(Other Computations)'!C191+'(Other Computations)'!C204))</f>
        <v>0</v>
      </c>
      <c r="D2420" s="76">
        <f>IF('(Other Computations)'!D191=0,0,Inputs!F256*Inputs!F149*Inputs!K55*Inputs!D14*'GM Alloc Factors'!D26/('(Other Computations)'!D191+'(Other Computations)'!D204))</f>
        <v>0</v>
      </c>
      <c r="E2420" s="76">
        <f>IF('(Other Computations)'!E191=0,0,Inputs!G256*Inputs!G149*Inputs!K55*Inputs!D14*'GM Alloc Factors'!E26/('(Other Computations)'!E191+'(Other Computations)'!E204))</f>
        <v>0</v>
      </c>
      <c r="F2420" s="43">
        <f t="shared" si="450"/>
        <v>0</v>
      </c>
      <c r="G2420" s="76">
        <f>IF('(Other Computations)'!G191=0,0,Inputs!I256*Inputs!I149*Inputs!K55*Inputs!D14*'GM Alloc Factors'!G26/('(Other Computations)'!G191+'(Other Computations)'!G204))</f>
        <v>0</v>
      </c>
      <c r="H2420" s="76">
        <f>IF('(Other Computations)'!H191=0,0,Inputs!J256*Inputs!J149*Inputs!K55*Inputs!D14*'GM Alloc Factors'!H26/('(Other Computations)'!H191+'(Other Computations)'!H204))</f>
        <v>0</v>
      </c>
      <c r="I2420" s="76">
        <f>IF('(Other Computations)'!I191=0,0,Inputs!K256*Inputs!K149*Inputs!K55*Inputs!D14*'GM Alloc Factors'!I26/('(Other Computations)'!I191+'(Other Computations)'!I204))</f>
        <v>0</v>
      </c>
      <c r="J2420" s="76">
        <f>IF('(Other Computations)'!J191=0,0,Inputs!L256*Inputs!L149*Inputs!K55*Inputs!D14*'GM Alloc Factors'!J26/('(Other Computations)'!J191+'(Other Computations)'!J204))</f>
        <v>0</v>
      </c>
      <c r="K2420" s="43">
        <f t="shared" si="451"/>
        <v>0</v>
      </c>
    </row>
    <row r="2421" spans="1:11" ht="12.75" customHeight="1">
      <c r="A2421" s="61" t="str">
        <f>"         "&amp;Labels!B75</f>
        <v xml:space="preserve">         Customer 7</v>
      </c>
      <c r="B2421" s="76">
        <f>IF('(Other Computations)'!B192=0,0,Inputs!D257*Inputs!D150*Inputs!K56*Inputs!D14*'GM Alloc Factors'!B26/('(Other Computations)'!B192+'(Other Computations)'!B205))</f>
        <v>0</v>
      </c>
      <c r="C2421" s="76">
        <f>IF('(Other Computations)'!C192=0,0,Inputs!E257*Inputs!E150*Inputs!K56*Inputs!D14*'GM Alloc Factors'!C26/('(Other Computations)'!C192+'(Other Computations)'!C205))</f>
        <v>0</v>
      </c>
      <c r="D2421" s="76">
        <f>IF('(Other Computations)'!D192=0,0,Inputs!F257*Inputs!F150*Inputs!K56*Inputs!D14*'GM Alloc Factors'!D26/('(Other Computations)'!D192+'(Other Computations)'!D205))</f>
        <v>0</v>
      </c>
      <c r="E2421" s="76">
        <f>IF('(Other Computations)'!E192=0,0,Inputs!G257*Inputs!G150*Inputs!K56*Inputs!D14*'GM Alloc Factors'!E26/('(Other Computations)'!E192+'(Other Computations)'!E205))</f>
        <v>0</v>
      </c>
      <c r="F2421" s="43">
        <f t="shared" si="450"/>
        <v>0</v>
      </c>
      <c r="G2421" s="76">
        <f>IF('(Other Computations)'!G192=0,0,Inputs!I257*Inputs!I150*Inputs!K56*Inputs!D14*'GM Alloc Factors'!G26/('(Other Computations)'!G192+'(Other Computations)'!G205))</f>
        <v>0</v>
      </c>
      <c r="H2421" s="76">
        <f>IF('(Other Computations)'!H192=0,0,Inputs!J257*Inputs!J150*Inputs!K56*Inputs!D14*'GM Alloc Factors'!H26/('(Other Computations)'!H192+'(Other Computations)'!H205))</f>
        <v>0</v>
      </c>
      <c r="I2421" s="76">
        <f>IF('(Other Computations)'!I192=0,0,Inputs!K257*Inputs!K150*Inputs!K56*Inputs!D14*'GM Alloc Factors'!I26/('(Other Computations)'!I192+'(Other Computations)'!I205))</f>
        <v>0</v>
      </c>
      <c r="J2421" s="76">
        <f>IF('(Other Computations)'!J192=0,0,Inputs!L257*Inputs!L150*Inputs!K56*Inputs!D14*'GM Alloc Factors'!J26/('(Other Computations)'!J192+'(Other Computations)'!J205))</f>
        <v>0</v>
      </c>
      <c r="K2421" s="43">
        <f t="shared" si="451"/>
        <v>0</v>
      </c>
    </row>
    <row r="2422" spans="1:11" ht="12.75" customHeight="1">
      <c r="A2422" s="61" t="str">
        <f>"         "&amp;Labels!B76</f>
        <v xml:space="preserve">         Customer 8</v>
      </c>
      <c r="B2422" s="76">
        <f>IF('(Other Computations)'!B193=0,0,Inputs!D258*Inputs!D151*Inputs!K57*Inputs!D14*'GM Alloc Factors'!B26/('(Other Computations)'!B193+'(Other Computations)'!B206))</f>
        <v>0</v>
      </c>
      <c r="C2422" s="76">
        <f>IF('(Other Computations)'!C193=0,0,Inputs!E258*Inputs!E151*Inputs!K57*Inputs!D14*'GM Alloc Factors'!C26/('(Other Computations)'!C193+'(Other Computations)'!C206))</f>
        <v>0</v>
      </c>
      <c r="D2422" s="76">
        <f>IF('(Other Computations)'!D193=0,0,Inputs!F258*Inputs!F151*Inputs!K57*Inputs!D14*'GM Alloc Factors'!D26/('(Other Computations)'!D193+'(Other Computations)'!D206))</f>
        <v>0</v>
      </c>
      <c r="E2422" s="76">
        <f>IF('(Other Computations)'!E193=0,0,Inputs!G258*Inputs!G151*Inputs!K57*Inputs!D14*'GM Alloc Factors'!E26/('(Other Computations)'!E193+'(Other Computations)'!E206))</f>
        <v>0</v>
      </c>
      <c r="F2422" s="43">
        <f t="shared" si="450"/>
        <v>0</v>
      </c>
      <c r="G2422" s="76">
        <f>IF('(Other Computations)'!G193=0,0,Inputs!I258*Inputs!I151*Inputs!K57*Inputs!D14*'GM Alloc Factors'!G26/('(Other Computations)'!G193+'(Other Computations)'!G206))</f>
        <v>0</v>
      </c>
      <c r="H2422" s="76">
        <f>IF('(Other Computations)'!H193=0,0,Inputs!J258*Inputs!J151*Inputs!K57*Inputs!D14*'GM Alloc Factors'!H26/('(Other Computations)'!H193+'(Other Computations)'!H206))</f>
        <v>0</v>
      </c>
      <c r="I2422" s="76">
        <f>IF('(Other Computations)'!I193=0,0,Inputs!K258*Inputs!K151*Inputs!K57*Inputs!D14*'GM Alloc Factors'!I26/('(Other Computations)'!I193+'(Other Computations)'!I206))</f>
        <v>0</v>
      </c>
      <c r="J2422" s="76">
        <f>IF('(Other Computations)'!J193=0,0,Inputs!L258*Inputs!L151*Inputs!K57*Inputs!D14*'GM Alloc Factors'!J26/('(Other Computations)'!J193+'(Other Computations)'!J206))</f>
        <v>0</v>
      </c>
      <c r="K2422" s="43">
        <f t="shared" si="451"/>
        <v>0</v>
      </c>
    </row>
    <row r="2423" spans="1:11" ht="12.75" customHeight="1">
      <c r="A2423" s="61" t="str">
        <f>"         "&amp;Labels!B77</f>
        <v xml:space="preserve">         Customer 9</v>
      </c>
      <c r="B2423" s="76">
        <f>IF('(Other Computations)'!B194=0,0,Inputs!D259*Inputs!D152*Inputs!K58*Inputs!D14*'GM Alloc Factors'!B26/('(Other Computations)'!B194+'(Other Computations)'!B207))</f>
        <v>0</v>
      </c>
      <c r="C2423" s="76">
        <f>IF('(Other Computations)'!C194=0,0,Inputs!E259*Inputs!E152*Inputs!K58*Inputs!D14*'GM Alloc Factors'!C26/('(Other Computations)'!C194+'(Other Computations)'!C207))</f>
        <v>0</v>
      </c>
      <c r="D2423" s="76">
        <f>IF('(Other Computations)'!D194=0,0,Inputs!F259*Inputs!F152*Inputs!K58*Inputs!D14*'GM Alloc Factors'!D26/('(Other Computations)'!D194+'(Other Computations)'!D207))</f>
        <v>0</v>
      </c>
      <c r="E2423" s="76">
        <f>IF('(Other Computations)'!E194=0,0,Inputs!G259*Inputs!G152*Inputs!K58*Inputs!D14*'GM Alloc Factors'!E26/('(Other Computations)'!E194+'(Other Computations)'!E207))</f>
        <v>0</v>
      </c>
      <c r="F2423" s="43">
        <f t="shared" si="450"/>
        <v>0</v>
      </c>
      <c r="G2423" s="76">
        <f>IF('(Other Computations)'!G194=0,0,Inputs!I259*Inputs!I152*Inputs!K58*Inputs!D14*'GM Alloc Factors'!G26/('(Other Computations)'!G194+'(Other Computations)'!G207))</f>
        <v>0</v>
      </c>
      <c r="H2423" s="76">
        <f>IF('(Other Computations)'!H194=0,0,Inputs!J259*Inputs!J152*Inputs!K58*Inputs!D14*'GM Alloc Factors'!H26/('(Other Computations)'!H194+'(Other Computations)'!H207))</f>
        <v>0</v>
      </c>
      <c r="I2423" s="76">
        <f>IF('(Other Computations)'!I194=0,0,Inputs!K259*Inputs!K152*Inputs!K58*Inputs!D14*'GM Alloc Factors'!I26/('(Other Computations)'!I194+'(Other Computations)'!I207))</f>
        <v>0</v>
      </c>
      <c r="J2423" s="76">
        <f>IF('(Other Computations)'!J194=0,0,Inputs!L259*Inputs!L152*Inputs!K58*Inputs!D14*'GM Alloc Factors'!J26/('(Other Computations)'!J194+'(Other Computations)'!J207))</f>
        <v>0</v>
      </c>
      <c r="K2423" s="43">
        <f t="shared" si="451"/>
        <v>0</v>
      </c>
    </row>
    <row r="2424" spans="1:11" ht="12.75" customHeight="1">
      <c r="A2424" s="61" t="str">
        <f>"         "&amp;Labels!B78</f>
        <v xml:space="preserve">         Customer 10</v>
      </c>
      <c r="B2424" s="76">
        <f>IF('(Other Computations)'!B195=0,0,Inputs!D260*Inputs!D153*Inputs!K59*Inputs!D14*'GM Alloc Factors'!B26/('(Other Computations)'!B195+'(Other Computations)'!B208))</f>
        <v>0</v>
      </c>
      <c r="C2424" s="76">
        <f>IF('(Other Computations)'!C195=0,0,Inputs!E260*Inputs!E153*Inputs!K59*Inputs!D14*'GM Alloc Factors'!C26/('(Other Computations)'!C195+'(Other Computations)'!C208))</f>
        <v>0</v>
      </c>
      <c r="D2424" s="76">
        <f>IF('(Other Computations)'!D195=0,0,Inputs!F260*Inputs!F153*Inputs!K59*Inputs!D14*'GM Alloc Factors'!D26/('(Other Computations)'!D195+'(Other Computations)'!D208))</f>
        <v>0</v>
      </c>
      <c r="E2424" s="76">
        <f>IF('(Other Computations)'!E195=0,0,Inputs!G260*Inputs!G153*Inputs!K59*Inputs!D14*'GM Alloc Factors'!E26/('(Other Computations)'!E195+'(Other Computations)'!E208))</f>
        <v>0</v>
      </c>
      <c r="F2424" s="43">
        <f t="shared" si="450"/>
        <v>0</v>
      </c>
      <c r="G2424" s="76">
        <f>IF('(Other Computations)'!G195=0,0,Inputs!I260*Inputs!I153*Inputs!K59*Inputs!D14*'GM Alloc Factors'!G26/('(Other Computations)'!G195+'(Other Computations)'!G208))</f>
        <v>0</v>
      </c>
      <c r="H2424" s="76">
        <f>IF('(Other Computations)'!H195=0,0,Inputs!J260*Inputs!J153*Inputs!K59*Inputs!D14*'GM Alloc Factors'!H26/('(Other Computations)'!H195+'(Other Computations)'!H208))</f>
        <v>0</v>
      </c>
      <c r="I2424" s="76">
        <f>IF('(Other Computations)'!I195=0,0,Inputs!K260*Inputs!K153*Inputs!K59*Inputs!D14*'GM Alloc Factors'!I26/('(Other Computations)'!I195+'(Other Computations)'!I208))</f>
        <v>0</v>
      </c>
      <c r="J2424" s="76">
        <f>IF('(Other Computations)'!J195=0,0,Inputs!L260*Inputs!L153*Inputs!K59*Inputs!D14*'GM Alloc Factors'!J26/('(Other Computations)'!J195+'(Other Computations)'!J208))</f>
        <v>0</v>
      </c>
      <c r="K2424" s="43">
        <f t="shared" si="451"/>
        <v>0</v>
      </c>
    </row>
    <row r="2425" spans="1:11" ht="12.75" customHeight="1">
      <c r="A2425" s="61" t="str">
        <f>"         "&amp;Labels!C68</f>
        <v xml:space="preserve">         Total</v>
      </c>
      <c r="B2425" s="84">
        <f>SUM(B2415:B2424)</f>
        <v>0</v>
      </c>
      <c r="C2425" s="84">
        <f>SUM(C2415:C2424)</f>
        <v>0</v>
      </c>
      <c r="D2425" s="84">
        <f>SUM(D2415:D2424)</f>
        <v>0</v>
      </c>
      <c r="E2425" s="84">
        <f>SUM(E2415:E2424)</f>
        <v>0</v>
      </c>
      <c r="F2425" s="43">
        <f t="shared" si="450"/>
        <v>0</v>
      </c>
      <c r="G2425" s="84">
        <f>SUM(G2415:G2424)</f>
        <v>0</v>
      </c>
      <c r="H2425" s="84">
        <f>SUM(H2415:H2424)</f>
        <v>0</v>
      </c>
      <c r="I2425" s="84">
        <f>SUM(I2415:I2424)</f>
        <v>0</v>
      </c>
      <c r="J2425" s="84">
        <f>SUM(J2415:J2424)</f>
        <v>0</v>
      </c>
      <c r="K2425" s="43">
        <f t="shared" si="451"/>
        <v>0</v>
      </c>
    </row>
    <row r="2426" spans="1:11" ht="12.75" customHeight="1">
      <c r="A2426" s="55" t="str">
        <f>"      "&amp;Labels!C84</f>
        <v xml:space="preserve">      Total</v>
      </c>
      <c r="B2426" s="74">
        <f>SUM(B2341,B2353,B2365,B2377,B2389,B2401,B2413,B2425)</f>
        <v>0</v>
      </c>
      <c r="C2426" s="74">
        <f>SUM(C2341,C2353,C2365,C2377,C2389,C2401,C2413,C2425)</f>
        <v>0</v>
      </c>
      <c r="D2426" s="74">
        <f>SUM(D2341,D2353,D2365,D2377,D2389,D2401,D2413,D2425)</f>
        <v>0</v>
      </c>
      <c r="E2426" s="74">
        <f>SUM(E2341,E2353,E2365,E2377,E2389,E2401,E2413,E2425)</f>
        <v>0</v>
      </c>
      <c r="F2426" s="43">
        <f t="shared" si="450"/>
        <v>0</v>
      </c>
      <c r="G2426" s="74">
        <f>SUM(G2341,G2353,G2365,G2377,G2389,G2401,G2413,G2425)</f>
        <v>0</v>
      </c>
      <c r="H2426" s="74">
        <f>SUM(H2341,H2353,H2365,H2377,H2389,H2401,H2413,H2425)</f>
        <v>0</v>
      </c>
      <c r="I2426" s="74">
        <f>SUM(I2341,I2353,I2365,I2377,I2389,I2401,I2413,I2425)</f>
        <v>0</v>
      </c>
      <c r="J2426" s="74">
        <f>SUM(J2341,J2353,J2365,J2377,J2389,J2401,J2413,J2425)</f>
        <v>0</v>
      </c>
      <c r="K2426" s="43">
        <f t="shared" si="451"/>
        <v>0</v>
      </c>
    </row>
    <row r="2427" spans="1:11" ht="12.75" customHeight="1">
      <c r="A2427" s="61" t="str">
        <f>"         "&amp;Labels!B69</f>
        <v xml:space="preserve">         Customer 1</v>
      </c>
      <c r="B2427" s="76">
        <f t="shared" ref="B2427:E2436" si="452">SUM(B2331,B2343,B2355,B2367,B2379,B2391,B2403,B2415)</f>
        <v>0</v>
      </c>
      <c r="C2427" s="76">
        <f t="shared" si="452"/>
        <v>0</v>
      </c>
      <c r="D2427" s="76">
        <f t="shared" si="452"/>
        <v>0</v>
      </c>
      <c r="E2427" s="76">
        <f t="shared" si="452"/>
        <v>0</v>
      </c>
      <c r="F2427" s="43">
        <f t="shared" si="450"/>
        <v>0</v>
      </c>
      <c r="G2427" s="76">
        <f t="shared" ref="G2427:J2436" si="453">SUM(G2331,G2343,G2355,G2367,G2379,G2391,G2403,G2415)</f>
        <v>0</v>
      </c>
      <c r="H2427" s="76">
        <f t="shared" si="453"/>
        <v>0</v>
      </c>
      <c r="I2427" s="76">
        <f t="shared" si="453"/>
        <v>0</v>
      </c>
      <c r="J2427" s="76">
        <f t="shared" si="453"/>
        <v>0</v>
      </c>
      <c r="K2427" s="43">
        <f t="shared" si="451"/>
        <v>0</v>
      </c>
    </row>
    <row r="2428" spans="1:11" ht="12.75" customHeight="1">
      <c r="A2428" s="61" t="str">
        <f>"         "&amp;Labels!B70</f>
        <v xml:space="preserve">         Customer 2</v>
      </c>
      <c r="B2428" s="76">
        <f t="shared" si="452"/>
        <v>0</v>
      </c>
      <c r="C2428" s="76">
        <f t="shared" si="452"/>
        <v>0</v>
      </c>
      <c r="D2428" s="76">
        <f t="shared" si="452"/>
        <v>0</v>
      </c>
      <c r="E2428" s="76">
        <f t="shared" si="452"/>
        <v>0</v>
      </c>
      <c r="F2428" s="43">
        <f t="shared" si="450"/>
        <v>0</v>
      </c>
      <c r="G2428" s="76">
        <f t="shared" si="453"/>
        <v>0</v>
      </c>
      <c r="H2428" s="76">
        <f t="shared" si="453"/>
        <v>0</v>
      </c>
      <c r="I2428" s="76">
        <f t="shared" si="453"/>
        <v>0</v>
      </c>
      <c r="J2428" s="76">
        <f t="shared" si="453"/>
        <v>0</v>
      </c>
      <c r="K2428" s="43">
        <f t="shared" si="451"/>
        <v>0</v>
      </c>
    </row>
    <row r="2429" spans="1:11" ht="12.75" customHeight="1">
      <c r="A2429" s="61" t="str">
        <f>"         "&amp;Labels!B71</f>
        <v xml:space="preserve">         Customer 3</v>
      </c>
      <c r="B2429" s="76">
        <f t="shared" si="452"/>
        <v>0</v>
      </c>
      <c r="C2429" s="76">
        <f t="shared" si="452"/>
        <v>0</v>
      </c>
      <c r="D2429" s="76">
        <f t="shared" si="452"/>
        <v>0</v>
      </c>
      <c r="E2429" s="76">
        <f t="shared" si="452"/>
        <v>0</v>
      </c>
      <c r="F2429" s="43">
        <f t="shared" si="450"/>
        <v>0</v>
      </c>
      <c r="G2429" s="76">
        <f t="shared" si="453"/>
        <v>0</v>
      </c>
      <c r="H2429" s="76">
        <f t="shared" si="453"/>
        <v>0</v>
      </c>
      <c r="I2429" s="76">
        <f t="shared" si="453"/>
        <v>0</v>
      </c>
      <c r="J2429" s="76">
        <f t="shared" si="453"/>
        <v>0</v>
      </c>
      <c r="K2429" s="43">
        <f t="shared" si="451"/>
        <v>0</v>
      </c>
    </row>
    <row r="2430" spans="1:11" ht="12.75" customHeight="1">
      <c r="A2430" s="61" t="str">
        <f>"         "&amp;Labels!B72</f>
        <v xml:space="preserve">         Customer 4</v>
      </c>
      <c r="B2430" s="76">
        <f t="shared" si="452"/>
        <v>0</v>
      </c>
      <c r="C2430" s="76">
        <f t="shared" si="452"/>
        <v>0</v>
      </c>
      <c r="D2430" s="76">
        <f t="shared" si="452"/>
        <v>0</v>
      </c>
      <c r="E2430" s="76">
        <f t="shared" si="452"/>
        <v>0</v>
      </c>
      <c r="F2430" s="43">
        <f t="shared" si="450"/>
        <v>0</v>
      </c>
      <c r="G2430" s="76">
        <f t="shared" si="453"/>
        <v>0</v>
      </c>
      <c r="H2430" s="76">
        <f t="shared" si="453"/>
        <v>0</v>
      </c>
      <c r="I2430" s="76">
        <f t="shared" si="453"/>
        <v>0</v>
      </c>
      <c r="J2430" s="76">
        <f t="shared" si="453"/>
        <v>0</v>
      </c>
      <c r="K2430" s="43">
        <f t="shared" si="451"/>
        <v>0</v>
      </c>
    </row>
    <row r="2431" spans="1:11" ht="12.75" customHeight="1">
      <c r="A2431" s="61" t="str">
        <f>"         "&amp;Labels!B73</f>
        <v xml:space="preserve">         Customer 5</v>
      </c>
      <c r="B2431" s="76">
        <f t="shared" si="452"/>
        <v>0</v>
      </c>
      <c r="C2431" s="76">
        <f t="shared" si="452"/>
        <v>0</v>
      </c>
      <c r="D2431" s="76">
        <f t="shared" si="452"/>
        <v>0</v>
      </c>
      <c r="E2431" s="76">
        <f t="shared" si="452"/>
        <v>0</v>
      </c>
      <c r="F2431" s="43">
        <f t="shared" si="450"/>
        <v>0</v>
      </c>
      <c r="G2431" s="76">
        <f t="shared" si="453"/>
        <v>0</v>
      </c>
      <c r="H2431" s="76">
        <f t="shared" si="453"/>
        <v>0</v>
      </c>
      <c r="I2431" s="76">
        <f t="shared" si="453"/>
        <v>0</v>
      </c>
      <c r="J2431" s="76">
        <f t="shared" si="453"/>
        <v>0</v>
      </c>
      <c r="K2431" s="43">
        <f t="shared" si="451"/>
        <v>0</v>
      </c>
    </row>
    <row r="2432" spans="1:11" ht="12.75" customHeight="1">
      <c r="A2432" s="61" t="str">
        <f>"         "&amp;Labels!B74</f>
        <v xml:space="preserve">         Customer 6</v>
      </c>
      <c r="B2432" s="76">
        <f t="shared" si="452"/>
        <v>0</v>
      </c>
      <c r="C2432" s="76">
        <f t="shared" si="452"/>
        <v>0</v>
      </c>
      <c r="D2432" s="76">
        <f t="shared" si="452"/>
        <v>0</v>
      </c>
      <c r="E2432" s="76">
        <f t="shared" si="452"/>
        <v>0</v>
      </c>
      <c r="F2432" s="43">
        <f t="shared" si="450"/>
        <v>0</v>
      </c>
      <c r="G2432" s="76">
        <f t="shared" si="453"/>
        <v>0</v>
      </c>
      <c r="H2432" s="76">
        <f t="shared" si="453"/>
        <v>0</v>
      </c>
      <c r="I2432" s="76">
        <f t="shared" si="453"/>
        <v>0</v>
      </c>
      <c r="J2432" s="76">
        <f t="shared" si="453"/>
        <v>0</v>
      </c>
      <c r="K2432" s="43">
        <f t="shared" si="451"/>
        <v>0</v>
      </c>
    </row>
    <row r="2433" spans="1:11" ht="12.75" customHeight="1">
      <c r="A2433" s="61" t="str">
        <f>"         "&amp;Labels!B75</f>
        <v xml:space="preserve">         Customer 7</v>
      </c>
      <c r="B2433" s="76">
        <f t="shared" si="452"/>
        <v>0</v>
      </c>
      <c r="C2433" s="76">
        <f t="shared" si="452"/>
        <v>0</v>
      </c>
      <c r="D2433" s="76">
        <f t="shared" si="452"/>
        <v>0</v>
      </c>
      <c r="E2433" s="76">
        <f t="shared" si="452"/>
        <v>0</v>
      </c>
      <c r="F2433" s="43">
        <f t="shared" si="450"/>
        <v>0</v>
      </c>
      <c r="G2433" s="76">
        <f t="shared" si="453"/>
        <v>0</v>
      </c>
      <c r="H2433" s="76">
        <f t="shared" si="453"/>
        <v>0</v>
      </c>
      <c r="I2433" s="76">
        <f t="shared" si="453"/>
        <v>0</v>
      </c>
      <c r="J2433" s="76">
        <f t="shared" si="453"/>
        <v>0</v>
      </c>
      <c r="K2433" s="43">
        <f t="shared" si="451"/>
        <v>0</v>
      </c>
    </row>
    <row r="2434" spans="1:11" ht="12.75" customHeight="1">
      <c r="A2434" s="61" t="str">
        <f>"         "&amp;Labels!B76</f>
        <v xml:space="preserve">         Customer 8</v>
      </c>
      <c r="B2434" s="76">
        <f t="shared" si="452"/>
        <v>0</v>
      </c>
      <c r="C2434" s="76">
        <f t="shared" si="452"/>
        <v>0</v>
      </c>
      <c r="D2434" s="76">
        <f t="shared" si="452"/>
        <v>0</v>
      </c>
      <c r="E2434" s="76">
        <f t="shared" si="452"/>
        <v>0</v>
      </c>
      <c r="F2434" s="43">
        <f t="shared" si="450"/>
        <v>0</v>
      </c>
      <c r="G2434" s="76">
        <f t="shared" si="453"/>
        <v>0</v>
      </c>
      <c r="H2434" s="76">
        <f t="shared" si="453"/>
        <v>0</v>
      </c>
      <c r="I2434" s="76">
        <f t="shared" si="453"/>
        <v>0</v>
      </c>
      <c r="J2434" s="76">
        <f t="shared" si="453"/>
        <v>0</v>
      </c>
      <c r="K2434" s="43">
        <f t="shared" si="451"/>
        <v>0</v>
      </c>
    </row>
    <row r="2435" spans="1:11" ht="12.75" customHeight="1">
      <c r="A2435" s="61" t="str">
        <f>"         "&amp;Labels!B77</f>
        <v xml:space="preserve">         Customer 9</v>
      </c>
      <c r="B2435" s="76">
        <f t="shared" si="452"/>
        <v>0</v>
      </c>
      <c r="C2435" s="76">
        <f t="shared" si="452"/>
        <v>0</v>
      </c>
      <c r="D2435" s="76">
        <f t="shared" si="452"/>
        <v>0</v>
      </c>
      <c r="E2435" s="76">
        <f t="shared" si="452"/>
        <v>0</v>
      </c>
      <c r="F2435" s="43">
        <f t="shared" si="450"/>
        <v>0</v>
      </c>
      <c r="G2435" s="76">
        <f t="shared" si="453"/>
        <v>0</v>
      </c>
      <c r="H2435" s="76">
        <f t="shared" si="453"/>
        <v>0</v>
      </c>
      <c r="I2435" s="76">
        <f t="shared" si="453"/>
        <v>0</v>
      </c>
      <c r="J2435" s="76">
        <f t="shared" si="453"/>
        <v>0</v>
      </c>
      <c r="K2435" s="43">
        <f t="shared" si="451"/>
        <v>0</v>
      </c>
    </row>
    <row r="2436" spans="1:11" ht="12.75" customHeight="1">
      <c r="A2436" s="61" t="str">
        <f>"         "&amp;Labels!B78</f>
        <v xml:space="preserve">         Customer 10</v>
      </c>
      <c r="B2436" s="76">
        <f t="shared" si="452"/>
        <v>0</v>
      </c>
      <c r="C2436" s="76">
        <f t="shared" si="452"/>
        <v>0</v>
      </c>
      <c r="D2436" s="76">
        <f t="shared" si="452"/>
        <v>0</v>
      </c>
      <c r="E2436" s="76">
        <f t="shared" si="452"/>
        <v>0</v>
      </c>
      <c r="F2436" s="43">
        <f t="shared" si="450"/>
        <v>0</v>
      </c>
      <c r="G2436" s="76">
        <f t="shared" si="453"/>
        <v>0</v>
      </c>
      <c r="H2436" s="76">
        <f t="shared" si="453"/>
        <v>0</v>
      </c>
      <c r="I2436" s="76">
        <f t="shared" si="453"/>
        <v>0</v>
      </c>
      <c r="J2436" s="76">
        <f t="shared" si="453"/>
        <v>0</v>
      </c>
      <c r="K2436" s="43">
        <f t="shared" si="451"/>
        <v>0</v>
      </c>
    </row>
    <row r="2437" spans="1:11" ht="12.75" customHeight="1">
      <c r="A2437" s="61" t="str">
        <f>"         "&amp;Labels!C68</f>
        <v xml:space="preserve">         Total</v>
      </c>
      <c r="B2437" s="84">
        <f>B2426</f>
        <v>0</v>
      </c>
      <c r="C2437" s="84">
        <f>C2426</f>
        <v>0</v>
      </c>
      <c r="D2437" s="84">
        <f>D2426</f>
        <v>0</v>
      </c>
      <c r="E2437" s="84">
        <f>E2426</f>
        <v>0</v>
      </c>
      <c r="F2437" s="43">
        <f>SUM(B2426:E2426)</f>
        <v>0</v>
      </c>
      <c r="G2437" s="84">
        <f>G2426</f>
        <v>0</v>
      </c>
      <c r="H2437" s="84">
        <f>H2426</f>
        <v>0</v>
      </c>
      <c r="I2437" s="84">
        <f>I2426</f>
        <v>0</v>
      </c>
      <c r="J2437" s="84">
        <f>J2426</f>
        <v>0</v>
      </c>
      <c r="K2437" s="43">
        <f>SUM(G2426:J2426)</f>
        <v>0</v>
      </c>
    </row>
    <row r="2438" spans="1:11" ht="12.75" customHeight="1">
      <c r="A2438" s="63" t="str">
        <f>"   "&amp;Labels!C80</f>
        <v xml:space="preserve">   Total</v>
      </c>
      <c r="B2438" s="77">
        <f>SUM(B2317,B2426)</f>
        <v>0</v>
      </c>
      <c r="C2438" s="77">
        <f>SUM(C2317,C2426)</f>
        <v>0</v>
      </c>
      <c r="D2438" s="77">
        <f>SUM(D2317,D2426)</f>
        <v>0</v>
      </c>
      <c r="E2438" s="77">
        <f>SUM(E2317,E2426)</f>
        <v>0</v>
      </c>
      <c r="F2438" s="43">
        <f>SUM(B2438:E2438)</f>
        <v>0</v>
      </c>
      <c r="G2438" s="77">
        <f>SUM(G2317,G2426)</f>
        <v>0</v>
      </c>
      <c r="H2438" s="77">
        <f>SUM(H2317,H2426)</f>
        <v>0</v>
      </c>
      <c r="I2438" s="77">
        <f>SUM(I2317,I2426)</f>
        <v>0</v>
      </c>
      <c r="J2438" s="77">
        <f>SUM(J2317,J2426)</f>
        <v>0</v>
      </c>
      <c r="K2438" s="43">
        <f>SUM(G2438:J2438)</f>
        <v>0</v>
      </c>
    </row>
    <row r="2439" spans="1:11" ht="12.75" customHeight="1">
      <c r="A2439" s="61" t="str">
        <f>"      "&amp;Labels!B85</f>
        <v xml:space="preserve">      Q 1</v>
      </c>
      <c r="B2439" s="84"/>
      <c r="C2439" s="84"/>
      <c r="D2439" s="84"/>
      <c r="E2439" s="84"/>
      <c r="F2439" s="43"/>
      <c r="G2439" s="84"/>
      <c r="H2439" s="84"/>
      <c r="I2439" s="84"/>
      <c r="J2439" s="84"/>
      <c r="K2439" s="43"/>
    </row>
    <row r="2440" spans="1:11" ht="12.75" customHeight="1">
      <c r="A2440" s="61" t="str">
        <f>"         "&amp;Labels!B69</f>
        <v xml:space="preserve">         Customer 1</v>
      </c>
      <c r="B2440" s="76">
        <f t="shared" ref="B2440:E2450" si="454">SUM(B2222,B2331)</f>
        <v>0</v>
      </c>
      <c r="C2440" s="76">
        <f t="shared" si="454"/>
        <v>0</v>
      </c>
      <c r="D2440" s="76">
        <f t="shared" si="454"/>
        <v>0</v>
      </c>
      <c r="E2440" s="76">
        <f t="shared" si="454"/>
        <v>0</v>
      </c>
      <c r="F2440" s="43">
        <f t="shared" ref="F2440:F2450" si="455">SUM(B2440:E2440)</f>
        <v>0</v>
      </c>
      <c r="G2440" s="76">
        <f t="shared" ref="G2440:J2450" si="456">SUM(G2222,G2331)</f>
        <v>0</v>
      </c>
      <c r="H2440" s="76">
        <f t="shared" si="456"/>
        <v>0</v>
      </c>
      <c r="I2440" s="76">
        <f t="shared" si="456"/>
        <v>0</v>
      </c>
      <c r="J2440" s="76">
        <f t="shared" si="456"/>
        <v>0</v>
      </c>
      <c r="K2440" s="43">
        <f t="shared" ref="K2440:K2450" si="457">SUM(G2440:J2440)</f>
        <v>0</v>
      </c>
    </row>
    <row r="2441" spans="1:11" ht="12.75" customHeight="1">
      <c r="A2441" s="61" t="str">
        <f>"         "&amp;Labels!B70</f>
        <v xml:space="preserve">         Customer 2</v>
      </c>
      <c r="B2441" s="76">
        <f t="shared" si="454"/>
        <v>0</v>
      </c>
      <c r="C2441" s="76">
        <f t="shared" si="454"/>
        <v>0</v>
      </c>
      <c r="D2441" s="76">
        <f t="shared" si="454"/>
        <v>0</v>
      </c>
      <c r="E2441" s="76">
        <f t="shared" si="454"/>
        <v>0</v>
      </c>
      <c r="F2441" s="43">
        <f t="shared" si="455"/>
        <v>0</v>
      </c>
      <c r="G2441" s="76">
        <f t="shared" si="456"/>
        <v>0</v>
      </c>
      <c r="H2441" s="76">
        <f t="shared" si="456"/>
        <v>0</v>
      </c>
      <c r="I2441" s="76">
        <f t="shared" si="456"/>
        <v>0</v>
      </c>
      <c r="J2441" s="76">
        <f t="shared" si="456"/>
        <v>0</v>
      </c>
      <c r="K2441" s="43">
        <f t="shared" si="457"/>
        <v>0</v>
      </c>
    </row>
    <row r="2442" spans="1:11" ht="12.75" customHeight="1">
      <c r="A2442" s="61" t="str">
        <f>"         "&amp;Labels!B71</f>
        <v xml:space="preserve">         Customer 3</v>
      </c>
      <c r="B2442" s="76">
        <f t="shared" si="454"/>
        <v>0</v>
      </c>
      <c r="C2442" s="76">
        <f t="shared" si="454"/>
        <v>0</v>
      </c>
      <c r="D2442" s="76">
        <f t="shared" si="454"/>
        <v>0</v>
      </c>
      <c r="E2442" s="76">
        <f t="shared" si="454"/>
        <v>0</v>
      </c>
      <c r="F2442" s="43">
        <f t="shared" si="455"/>
        <v>0</v>
      </c>
      <c r="G2442" s="76">
        <f t="shared" si="456"/>
        <v>0</v>
      </c>
      <c r="H2442" s="76">
        <f t="shared" si="456"/>
        <v>0</v>
      </c>
      <c r="I2442" s="76">
        <f t="shared" si="456"/>
        <v>0</v>
      </c>
      <c r="J2442" s="76">
        <f t="shared" si="456"/>
        <v>0</v>
      </c>
      <c r="K2442" s="43">
        <f t="shared" si="457"/>
        <v>0</v>
      </c>
    </row>
    <row r="2443" spans="1:11" ht="12.75" customHeight="1">
      <c r="A2443" s="61" t="str">
        <f>"         "&amp;Labels!B72</f>
        <v xml:space="preserve">         Customer 4</v>
      </c>
      <c r="B2443" s="76">
        <f t="shared" si="454"/>
        <v>0</v>
      </c>
      <c r="C2443" s="76">
        <f t="shared" si="454"/>
        <v>0</v>
      </c>
      <c r="D2443" s="76">
        <f t="shared" si="454"/>
        <v>0</v>
      </c>
      <c r="E2443" s="76">
        <f t="shared" si="454"/>
        <v>0</v>
      </c>
      <c r="F2443" s="43">
        <f t="shared" si="455"/>
        <v>0</v>
      </c>
      <c r="G2443" s="76">
        <f t="shared" si="456"/>
        <v>0</v>
      </c>
      <c r="H2443" s="76">
        <f t="shared" si="456"/>
        <v>0</v>
      </c>
      <c r="I2443" s="76">
        <f t="shared" si="456"/>
        <v>0</v>
      </c>
      <c r="J2443" s="76">
        <f t="shared" si="456"/>
        <v>0</v>
      </c>
      <c r="K2443" s="43">
        <f t="shared" si="457"/>
        <v>0</v>
      </c>
    </row>
    <row r="2444" spans="1:11" ht="12.75" customHeight="1">
      <c r="A2444" s="61" t="str">
        <f>"         "&amp;Labels!B73</f>
        <v xml:space="preserve">         Customer 5</v>
      </c>
      <c r="B2444" s="76">
        <f t="shared" si="454"/>
        <v>0</v>
      </c>
      <c r="C2444" s="76">
        <f t="shared" si="454"/>
        <v>0</v>
      </c>
      <c r="D2444" s="76">
        <f t="shared" si="454"/>
        <v>0</v>
      </c>
      <c r="E2444" s="76">
        <f t="shared" si="454"/>
        <v>0</v>
      </c>
      <c r="F2444" s="43">
        <f t="shared" si="455"/>
        <v>0</v>
      </c>
      <c r="G2444" s="76">
        <f t="shared" si="456"/>
        <v>0</v>
      </c>
      <c r="H2444" s="76">
        <f t="shared" si="456"/>
        <v>0</v>
      </c>
      <c r="I2444" s="76">
        <f t="shared" si="456"/>
        <v>0</v>
      </c>
      <c r="J2444" s="76">
        <f t="shared" si="456"/>
        <v>0</v>
      </c>
      <c r="K2444" s="43">
        <f t="shared" si="457"/>
        <v>0</v>
      </c>
    </row>
    <row r="2445" spans="1:11" ht="12.75" customHeight="1">
      <c r="A2445" s="61" t="str">
        <f>"         "&amp;Labels!B74</f>
        <v xml:space="preserve">         Customer 6</v>
      </c>
      <c r="B2445" s="76">
        <f t="shared" si="454"/>
        <v>0</v>
      </c>
      <c r="C2445" s="76">
        <f t="shared" si="454"/>
        <v>0</v>
      </c>
      <c r="D2445" s="76">
        <f t="shared" si="454"/>
        <v>0</v>
      </c>
      <c r="E2445" s="76">
        <f t="shared" si="454"/>
        <v>0</v>
      </c>
      <c r="F2445" s="43">
        <f t="shared" si="455"/>
        <v>0</v>
      </c>
      <c r="G2445" s="76">
        <f t="shared" si="456"/>
        <v>0</v>
      </c>
      <c r="H2445" s="76">
        <f t="shared" si="456"/>
        <v>0</v>
      </c>
      <c r="I2445" s="76">
        <f t="shared" si="456"/>
        <v>0</v>
      </c>
      <c r="J2445" s="76">
        <f t="shared" si="456"/>
        <v>0</v>
      </c>
      <c r="K2445" s="43">
        <f t="shared" si="457"/>
        <v>0</v>
      </c>
    </row>
    <row r="2446" spans="1:11" ht="12.75" customHeight="1">
      <c r="A2446" s="61" t="str">
        <f>"         "&amp;Labels!B75</f>
        <v xml:space="preserve">         Customer 7</v>
      </c>
      <c r="B2446" s="76">
        <f t="shared" si="454"/>
        <v>0</v>
      </c>
      <c r="C2446" s="76">
        <f t="shared" si="454"/>
        <v>0</v>
      </c>
      <c r="D2446" s="76">
        <f t="shared" si="454"/>
        <v>0</v>
      </c>
      <c r="E2446" s="76">
        <f t="shared" si="454"/>
        <v>0</v>
      </c>
      <c r="F2446" s="43">
        <f t="shared" si="455"/>
        <v>0</v>
      </c>
      <c r="G2446" s="76">
        <f t="shared" si="456"/>
        <v>0</v>
      </c>
      <c r="H2446" s="76">
        <f t="shared" si="456"/>
        <v>0</v>
      </c>
      <c r="I2446" s="76">
        <f t="shared" si="456"/>
        <v>0</v>
      </c>
      <c r="J2446" s="76">
        <f t="shared" si="456"/>
        <v>0</v>
      </c>
      <c r="K2446" s="43">
        <f t="shared" si="457"/>
        <v>0</v>
      </c>
    </row>
    <row r="2447" spans="1:11" ht="12.75" customHeight="1">
      <c r="A2447" s="61" t="str">
        <f>"         "&amp;Labels!B76</f>
        <v xml:space="preserve">         Customer 8</v>
      </c>
      <c r="B2447" s="76">
        <f t="shared" si="454"/>
        <v>0</v>
      </c>
      <c r="C2447" s="76">
        <f t="shared" si="454"/>
        <v>0</v>
      </c>
      <c r="D2447" s="76">
        <f t="shared" si="454"/>
        <v>0</v>
      </c>
      <c r="E2447" s="76">
        <f t="shared" si="454"/>
        <v>0</v>
      </c>
      <c r="F2447" s="43">
        <f t="shared" si="455"/>
        <v>0</v>
      </c>
      <c r="G2447" s="76">
        <f t="shared" si="456"/>
        <v>0</v>
      </c>
      <c r="H2447" s="76">
        <f t="shared" si="456"/>
        <v>0</v>
      </c>
      <c r="I2447" s="76">
        <f t="shared" si="456"/>
        <v>0</v>
      </c>
      <c r="J2447" s="76">
        <f t="shared" si="456"/>
        <v>0</v>
      </c>
      <c r="K2447" s="43">
        <f t="shared" si="457"/>
        <v>0</v>
      </c>
    </row>
    <row r="2448" spans="1:11" ht="12.75" customHeight="1">
      <c r="A2448" s="61" t="str">
        <f>"         "&amp;Labels!B77</f>
        <v xml:space="preserve">         Customer 9</v>
      </c>
      <c r="B2448" s="76">
        <f t="shared" si="454"/>
        <v>0</v>
      </c>
      <c r="C2448" s="76">
        <f t="shared" si="454"/>
        <v>0</v>
      </c>
      <c r="D2448" s="76">
        <f t="shared" si="454"/>
        <v>0</v>
      </c>
      <c r="E2448" s="76">
        <f t="shared" si="454"/>
        <v>0</v>
      </c>
      <c r="F2448" s="43">
        <f t="shared" si="455"/>
        <v>0</v>
      </c>
      <c r="G2448" s="76">
        <f t="shared" si="456"/>
        <v>0</v>
      </c>
      <c r="H2448" s="76">
        <f t="shared" si="456"/>
        <v>0</v>
      </c>
      <c r="I2448" s="76">
        <f t="shared" si="456"/>
        <v>0</v>
      </c>
      <c r="J2448" s="76">
        <f t="shared" si="456"/>
        <v>0</v>
      </c>
      <c r="K2448" s="43">
        <f t="shared" si="457"/>
        <v>0</v>
      </c>
    </row>
    <row r="2449" spans="1:11" ht="12.75" customHeight="1">
      <c r="A2449" s="61" t="str">
        <f>"         "&amp;Labels!B78</f>
        <v xml:space="preserve">         Customer 10</v>
      </c>
      <c r="B2449" s="76">
        <f t="shared" si="454"/>
        <v>0</v>
      </c>
      <c r="C2449" s="76">
        <f t="shared" si="454"/>
        <v>0</v>
      </c>
      <c r="D2449" s="76">
        <f t="shared" si="454"/>
        <v>0</v>
      </c>
      <c r="E2449" s="76">
        <f t="shared" si="454"/>
        <v>0</v>
      </c>
      <c r="F2449" s="43">
        <f t="shared" si="455"/>
        <v>0</v>
      </c>
      <c r="G2449" s="76">
        <f t="shared" si="456"/>
        <v>0</v>
      </c>
      <c r="H2449" s="76">
        <f t="shared" si="456"/>
        <v>0</v>
      </c>
      <c r="I2449" s="76">
        <f t="shared" si="456"/>
        <v>0</v>
      </c>
      <c r="J2449" s="76">
        <f t="shared" si="456"/>
        <v>0</v>
      </c>
      <c r="K2449" s="43">
        <f t="shared" si="457"/>
        <v>0</v>
      </c>
    </row>
    <row r="2450" spans="1:11" ht="12.75" customHeight="1">
      <c r="A2450" s="61" t="str">
        <f>"         "&amp;Labels!C68</f>
        <v xml:space="preserve">         Total</v>
      </c>
      <c r="B2450" s="84">
        <f t="shared" si="454"/>
        <v>0</v>
      </c>
      <c r="C2450" s="84">
        <f t="shared" si="454"/>
        <v>0</v>
      </c>
      <c r="D2450" s="84">
        <f t="shared" si="454"/>
        <v>0</v>
      </c>
      <c r="E2450" s="84">
        <f t="shared" si="454"/>
        <v>0</v>
      </c>
      <c r="F2450" s="43">
        <f t="shared" si="455"/>
        <v>0</v>
      </c>
      <c r="G2450" s="84">
        <f t="shared" si="456"/>
        <v>0</v>
      </c>
      <c r="H2450" s="84">
        <f t="shared" si="456"/>
        <v>0</v>
      </c>
      <c r="I2450" s="84">
        <f t="shared" si="456"/>
        <v>0</v>
      </c>
      <c r="J2450" s="84">
        <f t="shared" si="456"/>
        <v>0</v>
      </c>
      <c r="K2450" s="43">
        <f t="shared" si="457"/>
        <v>0</v>
      </c>
    </row>
    <row r="2451" spans="1:11" ht="12.75" customHeight="1">
      <c r="A2451" s="61" t="str">
        <f>"      "&amp;Labels!B86</f>
        <v xml:space="preserve">      Q 2</v>
      </c>
      <c r="B2451" s="84"/>
      <c r="C2451" s="84"/>
      <c r="D2451" s="84"/>
      <c r="E2451" s="84"/>
      <c r="F2451" s="43"/>
      <c r="G2451" s="84"/>
      <c r="H2451" s="84"/>
      <c r="I2451" s="84"/>
      <c r="J2451" s="84"/>
      <c r="K2451" s="43"/>
    </row>
    <row r="2452" spans="1:11" ht="12.75" customHeight="1">
      <c r="A2452" s="61" t="str">
        <f>"         "&amp;Labels!B69</f>
        <v xml:space="preserve">         Customer 1</v>
      </c>
      <c r="B2452" s="76">
        <f t="shared" ref="B2452:E2462" si="458">SUM(B2234,B2343)</f>
        <v>0</v>
      </c>
      <c r="C2452" s="76">
        <f t="shared" si="458"/>
        <v>0</v>
      </c>
      <c r="D2452" s="76">
        <f t="shared" si="458"/>
        <v>0</v>
      </c>
      <c r="E2452" s="76">
        <f t="shared" si="458"/>
        <v>0</v>
      </c>
      <c r="F2452" s="43">
        <f t="shared" ref="F2452:F2462" si="459">SUM(B2452:E2452)</f>
        <v>0</v>
      </c>
      <c r="G2452" s="76">
        <f t="shared" ref="G2452:J2462" si="460">SUM(G2234,G2343)</f>
        <v>0</v>
      </c>
      <c r="H2452" s="76">
        <f t="shared" si="460"/>
        <v>0</v>
      </c>
      <c r="I2452" s="76">
        <f t="shared" si="460"/>
        <v>0</v>
      </c>
      <c r="J2452" s="76">
        <f t="shared" si="460"/>
        <v>0</v>
      </c>
      <c r="K2452" s="43">
        <f t="shared" ref="K2452:K2462" si="461">SUM(G2452:J2452)</f>
        <v>0</v>
      </c>
    </row>
    <row r="2453" spans="1:11" ht="12.75" customHeight="1">
      <c r="A2453" s="61" t="str">
        <f>"         "&amp;Labels!B70</f>
        <v xml:space="preserve">         Customer 2</v>
      </c>
      <c r="B2453" s="76">
        <f t="shared" si="458"/>
        <v>0</v>
      </c>
      <c r="C2453" s="76">
        <f t="shared" si="458"/>
        <v>0</v>
      </c>
      <c r="D2453" s="76">
        <f t="shared" si="458"/>
        <v>0</v>
      </c>
      <c r="E2453" s="76">
        <f t="shared" si="458"/>
        <v>0</v>
      </c>
      <c r="F2453" s="43">
        <f t="shared" si="459"/>
        <v>0</v>
      </c>
      <c r="G2453" s="76">
        <f t="shared" si="460"/>
        <v>0</v>
      </c>
      <c r="H2453" s="76">
        <f t="shared" si="460"/>
        <v>0</v>
      </c>
      <c r="I2453" s="76">
        <f t="shared" si="460"/>
        <v>0</v>
      </c>
      <c r="J2453" s="76">
        <f t="shared" si="460"/>
        <v>0</v>
      </c>
      <c r="K2453" s="43">
        <f t="shared" si="461"/>
        <v>0</v>
      </c>
    </row>
    <row r="2454" spans="1:11" ht="12.75" customHeight="1">
      <c r="A2454" s="61" t="str">
        <f>"         "&amp;Labels!B71</f>
        <v xml:space="preserve">         Customer 3</v>
      </c>
      <c r="B2454" s="76">
        <f t="shared" si="458"/>
        <v>0</v>
      </c>
      <c r="C2454" s="76">
        <f t="shared" si="458"/>
        <v>0</v>
      </c>
      <c r="D2454" s="76">
        <f t="shared" si="458"/>
        <v>0</v>
      </c>
      <c r="E2454" s="76">
        <f t="shared" si="458"/>
        <v>0</v>
      </c>
      <c r="F2454" s="43">
        <f t="shared" si="459"/>
        <v>0</v>
      </c>
      <c r="G2454" s="76">
        <f t="shared" si="460"/>
        <v>0</v>
      </c>
      <c r="H2454" s="76">
        <f t="shared" si="460"/>
        <v>0</v>
      </c>
      <c r="I2454" s="76">
        <f t="shared" si="460"/>
        <v>0</v>
      </c>
      <c r="J2454" s="76">
        <f t="shared" si="460"/>
        <v>0</v>
      </c>
      <c r="K2454" s="43">
        <f t="shared" si="461"/>
        <v>0</v>
      </c>
    </row>
    <row r="2455" spans="1:11" ht="12.75" customHeight="1">
      <c r="A2455" s="61" t="str">
        <f>"         "&amp;Labels!B72</f>
        <v xml:space="preserve">         Customer 4</v>
      </c>
      <c r="B2455" s="76">
        <f t="shared" si="458"/>
        <v>0</v>
      </c>
      <c r="C2455" s="76">
        <f t="shared" si="458"/>
        <v>0</v>
      </c>
      <c r="D2455" s="76">
        <f t="shared" si="458"/>
        <v>0</v>
      </c>
      <c r="E2455" s="76">
        <f t="shared" si="458"/>
        <v>0</v>
      </c>
      <c r="F2455" s="43">
        <f t="shared" si="459"/>
        <v>0</v>
      </c>
      <c r="G2455" s="76">
        <f t="shared" si="460"/>
        <v>0</v>
      </c>
      <c r="H2455" s="76">
        <f t="shared" si="460"/>
        <v>0</v>
      </c>
      <c r="I2455" s="76">
        <f t="shared" si="460"/>
        <v>0</v>
      </c>
      <c r="J2455" s="76">
        <f t="shared" si="460"/>
        <v>0</v>
      </c>
      <c r="K2455" s="43">
        <f t="shared" si="461"/>
        <v>0</v>
      </c>
    </row>
    <row r="2456" spans="1:11" ht="12.75" customHeight="1">
      <c r="A2456" s="61" t="str">
        <f>"         "&amp;Labels!B73</f>
        <v xml:space="preserve">         Customer 5</v>
      </c>
      <c r="B2456" s="76">
        <f t="shared" si="458"/>
        <v>0</v>
      </c>
      <c r="C2456" s="76">
        <f t="shared" si="458"/>
        <v>0</v>
      </c>
      <c r="D2456" s="76">
        <f t="shared" si="458"/>
        <v>0</v>
      </c>
      <c r="E2456" s="76">
        <f t="shared" si="458"/>
        <v>0</v>
      </c>
      <c r="F2456" s="43">
        <f t="shared" si="459"/>
        <v>0</v>
      </c>
      <c r="G2456" s="76">
        <f t="shared" si="460"/>
        <v>0</v>
      </c>
      <c r="H2456" s="76">
        <f t="shared" si="460"/>
        <v>0</v>
      </c>
      <c r="I2456" s="76">
        <f t="shared" si="460"/>
        <v>0</v>
      </c>
      <c r="J2456" s="76">
        <f t="shared" si="460"/>
        <v>0</v>
      </c>
      <c r="K2456" s="43">
        <f t="shared" si="461"/>
        <v>0</v>
      </c>
    </row>
    <row r="2457" spans="1:11" ht="12.75" customHeight="1">
      <c r="A2457" s="61" t="str">
        <f>"         "&amp;Labels!B74</f>
        <v xml:space="preserve">         Customer 6</v>
      </c>
      <c r="B2457" s="76">
        <f t="shared" si="458"/>
        <v>0</v>
      </c>
      <c r="C2457" s="76">
        <f t="shared" si="458"/>
        <v>0</v>
      </c>
      <c r="D2457" s="76">
        <f t="shared" si="458"/>
        <v>0</v>
      </c>
      <c r="E2457" s="76">
        <f t="shared" si="458"/>
        <v>0</v>
      </c>
      <c r="F2457" s="43">
        <f t="shared" si="459"/>
        <v>0</v>
      </c>
      <c r="G2457" s="76">
        <f t="shared" si="460"/>
        <v>0</v>
      </c>
      <c r="H2457" s="76">
        <f t="shared" si="460"/>
        <v>0</v>
      </c>
      <c r="I2457" s="76">
        <f t="shared" si="460"/>
        <v>0</v>
      </c>
      <c r="J2457" s="76">
        <f t="shared" si="460"/>
        <v>0</v>
      </c>
      <c r="K2457" s="43">
        <f t="shared" si="461"/>
        <v>0</v>
      </c>
    </row>
    <row r="2458" spans="1:11" ht="12.75" customHeight="1">
      <c r="A2458" s="61" t="str">
        <f>"         "&amp;Labels!B75</f>
        <v xml:space="preserve">         Customer 7</v>
      </c>
      <c r="B2458" s="76">
        <f t="shared" si="458"/>
        <v>0</v>
      </c>
      <c r="C2458" s="76">
        <f t="shared" si="458"/>
        <v>0</v>
      </c>
      <c r="D2458" s="76">
        <f t="shared" si="458"/>
        <v>0</v>
      </c>
      <c r="E2458" s="76">
        <f t="shared" si="458"/>
        <v>0</v>
      </c>
      <c r="F2458" s="43">
        <f t="shared" si="459"/>
        <v>0</v>
      </c>
      <c r="G2458" s="76">
        <f t="shared" si="460"/>
        <v>0</v>
      </c>
      <c r="H2458" s="76">
        <f t="shared" si="460"/>
        <v>0</v>
      </c>
      <c r="I2458" s="76">
        <f t="shared" si="460"/>
        <v>0</v>
      </c>
      <c r="J2458" s="76">
        <f t="shared" si="460"/>
        <v>0</v>
      </c>
      <c r="K2458" s="43">
        <f t="shared" si="461"/>
        <v>0</v>
      </c>
    </row>
    <row r="2459" spans="1:11" ht="12.75" customHeight="1">
      <c r="A2459" s="61" t="str">
        <f>"         "&amp;Labels!B76</f>
        <v xml:space="preserve">         Customer 8</v>
      </c>
      <c r="B2459" s="76">
        <f t="shared" si="458"/>
        <v>0</v>
      </c>
      <c r="C2459" s="76">
        <f t="shared" si="458"/>
        <v>0</v>
      </c>
      <c r="D2459" s="76">
        <f t="shared" si="458"/>
        <v>0</v>
      </c>
      <c r="E2459" s="76">
        <f t="shared" si="458"/>
        <v>0</v>
      </c>
      <c r="F2459" s="43">
        <f t="shared" si="459"/>
        <v>0</v>
      </c>
      <c r="G2459" s="76">
        <f t="shared" si="460"/>
        <v>0</v>
      </c>
      <c r="H2459" s="76">
        <f t="shared" si="460"/>
        <v>0</v>
      </c>
      <c r="I2459" s="76">
        <f t="shared" si="460"/>
        <v>0</v>
      </c>
      <c r="J2459" s="76">
        <f t="shared" si="460"/>
        <v>0</v>
      </c>
      <c r="K2459" s="43">
        <f t="shared" si="461"/>
        <v>0</v>
      </c>
    </row>
    <row r="2460" spans="1:11" ht="12.75" customHeight="1">
      <c r="A2460" s="61" t="str">
        <f>"         "&amp;Labels!B77</f>
        <v xml:space="preserve">         Customer 9</v>
      </c>
      <c r="B2460" s="76">
        <f t="shared" si="458"/>
        <v>0</v>
      </c>
      <c r="C2460" s="76">
        <f t="shared" si="458"/>
        <v>0</v>
      </c>
      <c r="D2460" s="76">
        <f t="shared" si="458"/>
        <v>0</v>
      </c>
      <c r="E2460" s="76">
        <f t="shared" si="458"/>
        <v>0</v>
      </c>
      <c r="F2460" s="43">
        <f t="shared" si="459"/>
        <v>0</v>
      </c>
      <c r="G2460" s="76">
        <f t="shared" si="460"/>
        <v>0</v>
      </c>
      <c r="H2460" s="76">
        <f t="shared" si="460"/>
        <v>0</v>
      </c>
      <c r="I2460" s="76">
        <f t="shared" si="460"/>
        <v>0</v>
      </c>
      <c r="J2460" s="76">
        <f t="shared" si="460"/>
        <v>0</v>
      </c>
      <c r="K2460" s="43">
        <f t="shared" si="461"/>
        <v>0</v>
      </c>
    </row>
    <row r="2461" spans="1:11" ht="12.75" customHeight="1">
      <c r="A2461" s="61" t="str">
        <f>"         "&amp;Labels!B78</f>
        <v xml:space="preserve">         Customer 10</v>
      </c>
      <c r="B2461" s="76">
        <f t="shared" si="458"/>
        <v>0</v>
      </c>
      <c r="C2461" s="76">
        <f t="shared" si="458"/>
        <v>0</v>
      </c>
      <c r="D2461" s="76">
        <f t="shared" si="458"/>
        <v>0</v>
      </c>
      <c r="E2461" s="76">
        <f t="shared" si="458"/>
        <v>0</v>
      </c>
      <c r="F2461" s="43">
        <f t="shared" si="459"/>
        <v>0</v>
      </c>
      <c r="G2461" s="76">
        <f t="shared" si="460"/>
        <v>0</v>
      </c>
      <c r="H2461" s="76">
        <f t="shared" si="460"/>
        <v>0</v>
      </c>
      <c r="I2461" s="76">
        <f t="shared" si="460"/>
        <v>0</v>
      </c>
      <c r="J2461" s="76">
        <f t="shared" si="460"/>
        <v>0</v>
      </c>
      <c r="K2461" s="43">
        <f t="shared" si="461"/>
        <v>0</v>
      </c>
    </row>
    <row r="2462" spans="1:11" ht="12.75" customHeight="1">
      <c r="A2462" s="61" t="str">
        <f>"         "&amp;Labels!C68</f>
        <v xml:space="preserve">         Total</v>
      </c>
      <c r="B2462" s="84">
        <f t="shared" si="458"/>
        <v>0</v>
      </c>
      <c r="C2462" s="84">
        <f t="shared" si="458"/>
        <v>0</v>
      </c>
      <c r="D2462" s="84">
        <f t="shared" si="458"/>
        <v>0</v>
      </c>
      <c r="E2462" s="84">
        <f t="shared" si="458"/>
        <v>0</v>
      </c>
      <c r="F2462" s="43">
        <f t="shared" si="459"/>
        <v>0</v>
      </c>
      <c r="G2462" s="84">
        <f t="shared" si="460"/>
        <v>0</v>
      </c>
      <c r="H2462" s="84">
        <f t="shared" si="460"/>
        <v>0</v>
      </c>
      <c r="I2462" s="84">
        <f t="shared" si="460"/>
        <v>0</v>
      </c>
      <c r="J2462" s="84">
        <f t="shared" si="460"/>
        <v>0</v>
      </c>
      <c r="K2462" s="43">
        <f t="shared" si="461"/>
        <v>0</v>
      </c>
    </row>
    <row r="2463" spans="1:11" ht="12.75" customHeight="1">
      <c r="A2463" s="61" t="str">
        <f>"      "&amp;Labels!B87</f>
        <v xml:space="preserve">      Q 3</v>
      </c>
      <c r="B2463" s="84"/>
      <c r="C2463" s="84"/>
      <c r="D2463" s="84"/>
      <c r="E2463" s="84"/>
      <c r="F2463" s="43"/>
      <c r="G2463" s="84"/>
      <c r="H2463" s="84"/>
      <c r="I2463" s="84"/>
      <c r="J2463" s="84"/>
      <c r="K2463" s="43"/>
    </row>
    <row r="2464" spans="1:11" ht="12.75" customHeight="1">
      <c r="A2464" s="61" t="str">
        <f>"         "&amp;Labels!B69</f>
        <v xml:space="preserve">         Customer 1</v>
      </c>
      <c r="B2464" s="76">
        <f t="shared" ref="B2464:E2474" si="462">SUM(B2246,B2355)</f>
        <v>0</v>
      </c>
      <c r="C2464" s="76">
        <f t="shared" si="462"/>
        <v>0</v>
      </c>
      <c r="D2464" s="76">
        <f t="shared" si="462"/>
        <v>0</v>
      </c>
      <c r="E2464" s="76">
        <f t="shared" si="462"/>
        <v>0</v>
      </c>
      <c r="F2464" s="43">
        <f t="shared" ref="F2464:F2474" si="463">SUM(B2464:E2464)</f>
        <v>0</v>
      </c>
      <c r="G2464" s="76">
        <f t="shared" ref="G2464:J2474" si="464">SUM(G2246,G2355)</f>
        <v>0</v>
      </c>
      <c r="H2464" s="76">
        <f t="shared" si="464"/>
        <v>0</v>
      </c>
      <c r="I2464" s="76">
        <f t="shared" si="464"/>
        <v>0</v>
      </c>
      <c r="J2464" s="76">
        <f t="shared" si="464"/>
        <v>0</v>
      </c>
      <c r="K2464" s="43">
        <f t="shared" ref="K2464:K2474" si="465">SUM(G2464:J2464)</f>
        <v>0</v>
      </c>
    </row>
    <row r="2465" spans="1:11" ht="12.75" customHeight="1">
      <c r="A2465" s="61" t="str">
        <f>"         "&amp;Labels!B70</f>
        <v xml:space="preserve">         Customer 2</v>
      </c>
      <c r="B2465" s="76">
        <f t="shared" si="462"/>
        <v>0</v>
      </c>
      <c r="C2465" s="76">
        <f t="shared" si="462"/>
        <v>0</v>
      </c>
      <c r="D2465" s="76">
        <f t="shared" si="462"/>
        <v>0</v>
      </c>
      <c r="E2465" s="76">
        <f t="shared" si="462"/>
        <v>0</v>
      </c>
      <c r="F2465" s="43">
        <f t="shared" si="463"/>
        <v>0</v>
      </c>
      <c r="G2465" s="76">
        <f t="shared" si="464"/>
        <v>0</v>
      </c>
      <c r="H2465" s="76">
        <f t="shared" si="464"/>
        <v>0</v>
      </c>
      <c r="I2465" s="76">
        <f t="shared" si="464"/>
        <v>0</v>
      </c>
      <c r="J2465" s="76">
        <f t="shared" si="464"/>
        <v>0</v>
      </c>
      <c r="K2465" s="43">
        <f t="shared" si="465"/>
        <v>0</v>
      </c>
    </row>
    <row r="2466" spans="1:11" ht="12.75" customHeight="1">
      <c r="A2466" s="61" t="str">
        <f>"         "&amp;Labels!B71</f>
        <v xml:space="preserve">         Customer 3</v>
      </c>
      <c r="B2466" s="76">
        <f t="shared" si="462"/>
        <v>0</v>
      </c>
      <c r="C2466" s="76">
        <f t="shared" si="462"/>
        <v>0</v>
      </c>
      <c r="D2466" s="76">
        <f t="shared" si="462"/>
        <v>0</v>
      </c>
      <c r="E2466" s="76">
        <f t="shared" si="462"/>
        <v>0</v>
      </c>
      <c r="F2466" s="43">
        <f t="shared" si="463"/>
        <v>0</v>
      </c>
      <c r="G2466" s="76">
        <f t="shared" si="464"/>
        <v>0</v>
      </c>
      <c r="H2466" s="76">
        <f t="shared" si="464"/>
        <v>0</v>
      </c>
      <c r="I2466" s="76">
        <f t="shared" si="464"/>
        <v>0</v>
      </c>
      <c r="J2466" s="76">
        <f t="shared" si="464"/>
        <v>0</v>
      </c>
      <c r="K2466" s="43">
        <f t="shared" si="465"/>
        <v>0</v>
      </c>
    </row>
    <row r="2467" spans="1:11" ht="12.75" customHeight="1">
      <c r="A2467" s="61" t="str">
        <f>"         "&amp;Labels!B72</f>
        <v xml:space="preserve">         Customer 4</v>
      </c>
      <c r="B2467" s="76">
        <f t="shared" si="462"/>
        <v>0</v>
      </c>
      <c r="C2467" s="76">
        <f t="shared" si="462"/>
        <v>0</v>
      </c>
      <c r="D2467" s="76">
        <f t="shared" si="462"/>
        <v>0</v>
      </c>
      <c r="E2467" s="76">
        <f t="shared" si="462"/>
        <v>0</v>
      </c>
      <c r="F2467" s="43">
        <f t="shared" si="463"/>
        <v>0</v>
      </c>
      <c r="G2467" s="76">
        <f t="shared" si="464"/>
        <v>0</v>
      </c>
      <c r="H2467" s="76">
        <f t="shared" si="464"/>
        <v>0</v>
      </c>
      <c r="I2467" s="76">
        <f t="shared" si="464"/>
        <v>0</v>
      </c>
      <c r="J2467" s="76">
        <f t="shared" si="464"/>
        <v>0</v>
      </c>
      <c r="K2467" s="43">
        <f t="shared" si="465"/>
        <v>0</v>
      </c>
    </row>
    <row r="2468" spans="1:11" ht="12.75" customHeight="1">
      <c r="A2468" s="61" t="str">
        <f>"         "&amp;Labels!B73</f>
        <v xml:space="preserve">         Customer 5</v>
      </c>
      <c r="B2468" s="76">
        <f t="shared" si="462"/>
        <v>0</v>
      </c>
      <c r="C2468" s="76">
        <f t="shared" si="462"/>
        <v>0</v>
      </c>
      <c r="D2468" s="76">
        <f t="shared" si="462"/>
        <v>0</v>
      </c>
      <c r="E2468" s="76">
        <f t="shared" si="462"/>
        <v>0</v>
      </c>
      <c r="F2468" s="43">
        <f t="shared" si="463"/>
        <v>0</v>
      </c>
      <c r="G2468" s="76">
        <f t="shared" si="464"/>
        <v>0</v>
      </c>
      <c r="H2468" s="76">
        <f t="shared" si="464"/>
        <v>0</v>
      </c>
      <c r="I2468" s="76">
        <f t="shared" si="464"/>
        <v>0</v>
      </c>
      <c r="J2468" s="76">
        <f t="shared" si="464"/>
        <v>0</v>
      </c>
      <c r="K2468" s="43">
        <f t="shared" si="465"/>
        <v>0</v>
      </c>
    </row>
    <row r="2469" spans="1:11" ht="12.75" customHeight="1">
      <c r="A2469" s="61" t="str">
        <f>"         "&amp;Labels!B74</f>
        <v xml:space="preserve">         Customer 6</v>
      </c>
      <c r="B2469" s="76">
        <f t="shared" si="462"/>
        <v>0</v>
      </c>
      <c r="C2469" s="76">
        <f t="shared" si="462"/>
        <v>0</v>
      </c>
      <c r="D2469" s="76">
        <f t="shared" si="462"/>
        <v>0</v>
      </c>
      <c r="E2469" s="76">
        <f t="shared" si="462"/>
        <v>0</v>
      </c>
      <c r="F2469" s="43">
        <f t="shared" si="463"/>
        <v>0</v>
      </c>
      <c r="G2469" s="76">
        <f t="shared" si="464"/>
        <v>0</v>
      </c>
      <c r="H2469" s="76">
        <f t="shared" si="464"/>
        <v>0</v>
      </c>
      <c r="I2469" s="76">
        <f t="shared" si="464"/>
        <v>0</v>
      </c>
      <c r="J2469" s="76">
        <f t="shared" si="464"/>
        <v>0</v>
      </c>
      <c r="K2469" s="43">
        <f t="shared" si="465"/>
        <v>0</v>
      </c>
    </row>
    <row r="2470" spans="1:11" ht="12.75" customHeight="1">
      <c r="A2470" s="61" t="str">
        <f>"         "&amp;Labels!B75</f>
        <v xml:space="preserve">         Customer 7</v>
      </c>
      <c r="B2470" s="76">
        <f t="shared" si="462"/>
        <v>0</v>
      </c>
      <c r="C2470" s="76">
        <f t="shared" si="462"/>
        <v>0</v>
      </c>
      <c r="D2470" s="76">
        <f t="shared" si="462"/>
        <v>0</v>
      </c>
      <c r="E2470" s="76">
        <f t="shared" si="462"/>
        <v>0</v>
      </c>
      <c r="F2470" s="43">
        <f t="shared" si="463"/>
        <v>0</v>
      </c>
      <c r="G2470" s="76">
        <f t="shared" si="464"/>
        <v>0</v>
      </c>
      <c r="H2470" s="76">
        <f t="shared" si="464"/>
        <v>0</v>
      </c>
      <c r="I2470" s="76">
        <f t="shared" si="464"/>
        <v>0</v>
      </c>
      <c r="J2470" s="76">
        <f t="shared" si="464"/>
        <v>0</v>
      </c>
      <c r="K2470" s="43">
        <f t="shared" si="465"/>
        <v>0</v>
      </c>
    </row>
    <row r="2471" spans="1:11" ht="12.75" customHeight="1">
      <c r="A2471" s="61" t="str">
        <f>"         "&amp;Labels!B76</f>
        <v xml:space="preserve">         Customer 8</v>
      </c>
      <c r="B2471" s="76">
        <f t="shared" si="462"/>
        <v>0</v>
      </c>
      <c r="C2471" s="76">
        <f t="shared" si="462"/>
        <v>0</v>
      </c>
      <c r="D2471" s="76">
        <f t="shared" si="462"/>
        <v>0</v>
      </c>
      <c r="E2471" s="76">
        <f t="shared" si="462"/>
        <v>0</v>
      </c>
      <c r="F2471" s="43">
        <f t="shared" si="463"/>
        <v>0</v>
      </c>
      <c r="G2471" s="76">
        <f t="shared" si="464"/>
        <v>0</v>
      </c>
      <c r="H2471" s="76">
        <f t="shared" si="464"/>
        <v>0</v>
      </c>
      <c r="I2471" s="76">
        <f t="shared" si="464"/>
        <v>0</v>
      </c>
      <c r="J2471" s="76">
        <f t="shared" si="464"/>
        <v>0</v>
      </c>
      <c r="K2471" s="43">
        <f t="shared" si="465"/>
        <v>0</v>
      </c>
    </row>
    <row r="2472" spans="1:11" ht="12.75" customHeight="1">
      <c r="A2472" s="61" t="str">
        <f>"         "&amp;Labels!B77</f>
        <v xml:space="preserve">         Customer 9</v>
      </c>
      <c r="B2472" s="76">
        <f t="shared" si="462"/>
        <v>0</v>
      </c>
      <c r="C2472" s="76">
        <f t="shared" si="462"/>
        <v>0</v>
      </c>
      <c r="D2472" s="76">
        <f t="shared" si="462"/>
        <v>0</v>
      </c>
      <c r="E2472" s="76">
        <f t="shared" si="462"/>
        <v>0</v>
      </c>
      <c r="F2472" s="43">
        <f t="shared" si="463"/>
        <v>0</v>
      </c>
      <c r="G2472" s="76">
        <f t="shared" si="464"/>
        <v>0</v>
      </c>
      <c r="H2472" s="76">
        <f t="shared" si="464"/>
        <v>0</v>
      </c>
      <c r="I2472" s="76">
        <f t="shared" si="464"/>
        <v>0</v>
      </c>
      <c r="J2472" s="76">
        <f t="shared" si="464"/>
        <v>0</v>
      </c>
      <c r="K2472" s="43">
        <f t="shared" si="465"/>
        <v>0</v>
      </c>
    </row>
    <row r="2473" spans="1:11" ht="12.75" customHeight="1">
      <c r="A2473" s="61" t="str">
        <f>"         "&amp;Labels!B78</f>
        <v xml:space="preserve">         Customer 10</v>
      </c>
      <c r="B2473" s="76">
        <f t="shared" si="462"/>
        <v>0</v>
      </c>
      <c r="C2473" s="76">
        <f t="shared" si="462"/>
        <v>0</v>
      </c>
      <c r="D2473" s="76">
        <f t="shared" si="462"/>
        <v>0</v>
      </c>
      <c r="E2473" s="76">
        <f t="shared" si="462"/>
        <v>0</v>
      </c>
      <c r="F2473" s="43">
        <f t="shared" si="463"/>
        <v>0</v>
      </c>
      <c r="G2473" s="76">
        <f t="shared" si="464"/>
        <v>0</v>
      </c>
      <c r="H2473" s="76">
        <f t="shared" si="464"/>
        <v>0</v>
      </c>
      <c r="I2473" s="76">
        <f t="shared" si="464"/>
        <v>0</v>
      </c>
      <c r="J2473" s="76">
        <f t="shared" si="464"/>
        <v>0</v>
      </c>
      <c r="K2473" s="43">
        <f t="shared" si="465"/>
        <v>0</v>
      </c>
    </row>
    <row r="2474" spans="1:11" ht="12.75" customHeight="1">
      <c r="A2474" s="61" t="str">
        <f>"         "&amp;Labels!C68</f>
        <v xml:space="preserve">         Total</v>
      </c>
      <c r="B2474" s="84">
        <f t="shared" si="462"/>
        <v>0</v>
      </c>
      <c r="C2474" s="84">
        <f t="shared" si="462"/>
        <v>0</v>
      </c>
      <c r="D2474" s="84">
        <f t="shared" si="462"/>
        <v>0</v>
      </c>
      <c r="E2474" s="84">
        <f t="shared" si="462"/>
        <v>0</v>
      </c>
      <c r="F2474" s="43">
        <f t="shared" si="463"/>
        <v>0</v>
      </c>
      <c r="G2474" s="84">
        <f t="shared" si="464"/>
        <v>0</v>
      </c>
      <c r="H2474" s="84">
        <f t="shared" si="464"/>
        <v>0</v>
      </c>
      <c r="I2474" s="84">
        <f t="shared" si="464"/>
        <v>0</v>
      </c>
      <c r="J2474" s="84">
        <f t="shared" si="464"/>
        <v>0</v>
      </c>
      <c r="K2474" s="43">
        <f t="shared" si="465"/>
        <v>0</v>
      </c>
    </row>
    <row r="2475" spans="1:11" ht="12.75" customHeight="1">
      <c r="A2475" s="61" t="str">
        <f>"      "&amp;Labels!B88</f>
        <v xml:space="preserve">      Q 4</v>
      </c>
      <c r="B2475" s="84"/>
      <c r="C2475" s="84"/>
      <c r="D2475" s="84"/>
      <c r="E2475" s="84"/>
      <c r="F2475" s="43"/>
      <c r="G2475" s="84"/>
      <c r="H2475" s="84"/>
      <c r="I2475" s="84"/>
      <c r="J2475" s="84"/>
      <c r="K2475" s="43"/>
    </row>
    <row r="2476" spans="1:11" ht="12.75" customHeight="1">
      <c r="A2476" s="61" t="str">
        <f>"         "&amp;Labels!B69</f>
        <v xml:space="preserve">         Customer 1</v>
      </c>
      <c r="B2476" s="76">
        <f t="shared" ref="B2476:E2486" si="466">SUM(B2258,B2367)</f>
        <v>0</v>
      </c>
      <c r="C2476" s="76">
        <f t="shared" si="466"/>
        <v>0</v>
      </c>
      <c r="D2476" s="76">
        <f t="shared" si="466"/>
        <v>0</v>
      </c>
      <c r="E2476" s="76">
        <f t="shared" si="466"/>
        <v>0</v>
      </c>
      <c r="F2476" s="43">
        <f t="shared" ref="F2476:F2486" si="467">SUM(B2476:E2476)</f>
        <v>0</v>
      </c>
      <c r="G2476" s="76">
        <f t="shared" ref="G2476:J2486" si="468">SUM(G2258,G2367)</f>
        <v>0</v>
      </c>
      <c r="H2476" s="76">
        <f t="shared" si="468"/>
        <v>0</v>
      </c>
      <c r="I2476" s="76">
        <f t="shared" si="468"/>
        <v>0</v>
      </c>
      <c r="J2476" s="76">
        <f t="shared" si="468"/>
        <v>0</v>
      </c>
      <c r="K2476" s="43">
        <f t="shared" ref="K2476:K2486" si="469">SUM(G2476:J2476)</f>
        <v>0</v>
      </c>
    </row>
    <row r="2477" spans="1:11" ht="12.75" customHeight="1">
      <c r="A2477" s="61" t="str">
        <f>"         "&amp;Labels!B70</f>
        <v xml:space="preserve">         Customer 2</v>
      </c>
      <c r="B2477" s="76">
        <f t="shared" si="466"/>
        <v>0</v>
      </c>
      <c r="C2477" s="76">
        <f t="shared" si="466"/>
        <v>0</v>
      </c>
      <c r="D2477" s="76">
        <f t="shared" si="466"/>
        <v>0</v>
      </c>
      <c r="E2477" s="76">
        <f t="shared" si="466"/>
        <v>0</v>
      </c>
      <c r="F2477" s="43">
        <f t="shared" si="467"/>
        <v>0</v>
      </c>
      <c r="G2477" s="76">
        <f t="shared" si="468"/>
        <v>0</v>
      </c>
      <c r="H2477" s="76">
        <f t="shared" si="468"/>
        <v>0</v>
      </c>
      <c r="I2477" s="76">
        <f t="shared" si="468"/>
        <v>0</v>
      </c>
      <c r="J2477" s="76">
        <f t="shared" si="468"/>
        <v>0</v>
      </c>
      <c r="K2477" s="43">
        <f t="shared" si="469"/>
        <v>0</v>
      </c>
    </row>
    <row r="2478" spans="1:11" ht="12.75" customHeight="1">
      <c r="A2478" s="61" t="str">
        <f>"         "&amp;Labels!B71</f>
        <v xml:space="preserve">         Customer 3</v>
      </c>
      <c r="B2478" s="76">
        <f t="shared" si="466"/>
        <v>0</v>
      </c>
      <c r="C2478" s="76">
        <f t="shared" si="466"/>
        <v>0</v>
      </c>
      <c r="D2478" s="76">
        <f t="shared" si="466"/>
        <v>0</v>
      </c>
      <c r="E2478" s="76">
        <f t="shared" si="466"/>
        <v>0</v>
      </c>
      <c r="F2478" s="43">
        <f t="shared" si="467"/>
        <v>0</v>
      </c>
      <c r="G2478" s="76">
        <f t="shared" si="468"/>
        <v>0</v>
      </c>
      <c r="H2478" s="76">
        <f t="shared" si="468"/>
        <v>0</v>
      </c>
      <c r="I2478" s="76">
        <f t="shared" si="468"/>
        <v>0</v>
      </c>
      <c r="J2478" s="76">
        <f t="shared" si="468"/>
        <v>0</v>
      </c>
      <c r="K2478" s="43">
        <f t="shared" si="469"/>
        <v>0</v>
      </c>
    </row>
    <row r="2479" spans="1:11" ht="12.75" customHeight="1">
      <c r="A2479" s="61" t="str">
        <f>"         "&amp;Labels!B72</f>
        <v xml:space="preserve">         Customer 4</v>
      </c>
      <c r="B2479" s="76">
        <f t="shared" si="466"/>
        <v>0</v>
      </c>
      <c r="C2479" s="76">
        <f t="shared" si="466"/>
        <v>0</v>
      </c>
      <c r="D2479" s="76">
        <f t="shared" si="466"/>
        <v>0</v>
      </c>
      <c r="E2479" s="76">
        <f t="shared" si="466"/>
        <v>0</v>
      </c>
      <c r="F2479" s="43">
        <f t="shared" si="467"/>
        <v>0</v>
      </c>
      <c r="G2479" s="76">
        <f t="shared" si="468"/>
        <v>0</v>
      </c>
      <c r="H2479" s="76">
        <f t="shared" si="468"/>
        <v>0</v>
      </c>
      <c r="I2479" s="76">
        <f t="shared" si="468"/>
        <v>0</v>
      </c>
      <c r="J2479" s="76">
        <f t="shared" si="468"/>
        <v>0</v>
      </c>
      <c r="K2479" s="43">
        <f t="shared" si="469"/>
        <v>0</v>
      </c>
    </row>
    <row r="2480" spans="1:11" ht="12.75" customHeight="1">
      <c r="A2480" s="61" t="str">
        <f>"         "&amp;Labels!B73</f>
        <v xml:space="preserve">         Customer 5</v>
      </c>
      <c r="B2480" s="76">
        <f t="shared" si="466"/>
        <v>0</v>
      </c>
      <c r="C2480" s="76">
        <f t="shared" si="466"/>
        <v>0</v>
      </c>
      <c r="D2480" s="76">
        <f t="shared" si="466"/>
        <v>0</v>
      </c>
      <c r="E2480" s="76">
        <f t="shared" si="466"/>
        <v>0</v>
      </c>
      <c r="F2480" s="43">
        <f t="shared" si="467"/>
        <v>0</v>
      </c>
      <c r="G2480" s="76">
        <f t="shared" si="468"/>
        <v>0</v>
      </c>
      <c r="H2480" s="76">
        <f t="shared" si="468"/>
        <v>0</v>
      </c>
      <c r="I2480" s="76">
        <f t="shared" si="468"/>
        <v>0</v>
      </c>
      <c r="J2480" s="76">
        <f t="shared" si="468"/>
        <v>0</v>
      </c>
      <c r="K2480" s="43">
        <f t="shared" si="469"/>
        <v>0</v>
      </c>
    </row>
    <row r="2481" spans="1:11" ht="12.75" customHeight="1">
      <c r="A2481" s="61" t="str">
        <f>"         "&amp;Labels!B74</f>
        <v xml:space="preserve">         Customer 6</v>
      </c>
      <c r="B2481" s="76">
        <f t="shared" si="466"/>
        <v>0</v>
      </c>
      <c r="C2481" s="76">
        <f t="shared" si="466"/>
        <v>0</v>
      </c>
      <c r="D2481" s="76">
        <f t="shared" si="466"/>
        <v>0</v>
      </c>
      <c r="E2481" s="76">
        <f t="shared" si="466"/>
        <v>0</v>
      </c>
      <c r="F2481" s="43">
        <f t="shared" si="467"/>
        <v>0</v>
      </c>
      <c r="G2481" s="76">
        <f t="shared" si="468"/>
        <v>0</v>
      </c>
      <c r="H2481" s="76">
        <f t="shared" si="468"/>
        <v>0</v>
      </c>
      <c r="I2481" s="76">
        <f t="shared" si="468"/>
        <v>0</v>
      </c>
      <c r="J2481" s="76">
        <f t="shared" si="468"/>
        <v>0</v>
      </c>
      <c r="K2481" s="43">
        <f t="shared" si="469"/>
        <v>0</v>
      </c>
    </row>
    <row r="2482" spans="1:11" ht="12.75" customHeight="1">
      <c r="A2482" s="61" t="str">
        <f>"         "&amp;Labels!B75</f>
        <v xml:space="preserve">         Customer 7</v>
      </c>
      <c r="B2482" s="76">
        <f t="shared" si="466"/>
        <v>0</v>
      </c>
      <c r="C2482" s="76">
        <f t="shared" si="466"/>
        <v>0</v>
      </c>
      <c r="D2482" s="76">
        <f t="shared" si="466"/>
        <v>0</v>
      </c>
      <c r="E2482" s="76">
        <f t="shared" si="466"/>
        <v>0</v>
      </c>
      <c r="F2482" s="43">
        <f t="shared" si="467"/>
        <v>0</v>
      </c>
      <c r="G2482" s="76">
        <f t="shared" si="468"/>
        <v>0</v>
      </c>
      <c r="H2482" s="76">
        <f t="shared" si="468"/>
        <v>0</v>
      </c>
      <c r="I2482" s="76">
        <f t="shared" si="468"/>
        <v>0</v>
      </c>
      <c r="J2482" s="76">
        <f t="shared" si="468"/>
        <v>0</v>
      </c>
      <c r="K2482" s="43">
        <f t="shared" si="469"/>
        <v>0</v>
      </c>
    </row>
    <row r="2483" spans="1:11" ht="12.75" customHeight="1">
      <c r="A2483" s="61" t="str">
        <f>"         "&amp;Labels!B76</f>
        <v xml:space="preserve">         Customer 8</v>
      </c>
      <c r="B2483" s="76">
        <f t="shared" si="466"/>
        <v>0</v>
      </c>
      <c r="C2483" s="76">
        <f t="shared" si="466"/>
        <v>0</v>
      </c>
      <c r="D2483" s="76">
        <f t="shared" si="466"/>
        <v>0</v>
      </c>
      <c r="E2483" s="76">
        <f t="shared" si="466"/>
        <v>0</v>
      </c>
      <c r="F2483" s="43">
        <f t="shared" si="467"/>
        <v>0</v>
      </c>
      <c r="G2483" s="76">
        <f t="shared" si="468"/>
        <v>0</v>
      </c>
      <c r="H2483" s="76">
        <f t="shared" si="468"/>
        <v>0</v>
      </c>
      <c r="I2483" s="76">
        <f t="shared" si="468"/>
        <v>0</v>
      </c>
      <c r="J2483" s="76">
        <f t="shared" si="468"/>
        <v>0</v>
      </c>
      <c r="K2483" s="43">
        <f t="shared" si="469"/>
        <v>0</v>
      </c>
    </row>
    <row r="2484" spans="1:11" ht="12.75" customHeight="1">
      <c r="A2484" s="61" t="str">
        <f>"         "&amp;Labels!B77</f>
        <v xml:space="preserve">         Customer 9</v>
      </c>
      <c r="B2484" s="76">
        <f t="shared" si="466"/>
        <v>0</v>
      </c>
      <c r="C2484" s="76">
        <f t="shared" si="466"/>
        <v>0</v>
      </c>
      <c r="D2484" s="76">
        <f t="shared" si="466"/>
        <v>0</v>
      </c>
      <c r="E2484" s="76">
        <f t="shared" si="466"/>
        <v>0</v>
      </c>
      <c r="F2484" s="43">
        <f t="shared" si="467"/>
        <v>0</v>
      </c>
      <c r="G2484" s="76">
        <f t="shared" si="468"/>
        <v>0</v>
      </c>
      <c r="H2484" s="76">
        <f t="shared" si="468"/>
        <v>0</v>
      </c>
      <c r="I2484" s="76">
        <f t="shared" si="468"/>
        <v>0</v>
      </c>
      <c r="J2484" s="76">
        <f t="shared" si="468"/>
        <v>0</v>
      </c>
      <c r="K2484" s="43">
        <f t="shared" si="469"/>
        <v>0</v>
      </c>
    </row>
    <row r="2485" spans="1:11" ht="12.75" customHeight="1">
      <c r="A2485" s="61" t="str">
        <f>"         "&amp;Labels!B78</f>
        <v xml:space="preserve">         Customer 10</v>
      </c>
      <c r="B2485" s="76">
        <f t="shared" si="466"/>
        <v>0</v>
      </c>
      <c r="C2485" s="76">
        <f t="shared" si="466"/>
        <v>0</v>
      </c>
      <c r="D2485" s="76">
        <f t="shared" si="466"/>
        <v>0</v>
      </c>
      <c r="E2485" s="76">
        <f t="shared" si="466"/>
        <v>0</v>
      </c>
      <c r="F2485" s="43">
        <f t="shared" si="467"/>
        <v>0</v>
      </c>
      <c r="G2485" s="76">
        <f t="shared" si="468"/>
        <v>0</v>
      </c>
      <c r="H2485" s="76">
        <f t="shared" si="468"/>
        <v>0</v>
      </c>
      <c r="I2485" s="76">
        <f t="shared" si="468"/>
        <v>0</v>
      </c>
      <c r="J2485" s="76">
        <f t="shared" si="468"/>
        <v>0</v>
      </c>
      <c r="K2485" s="43">
        <f t="shared" si="469"/>
        <v>0</v>
      </c>
    </row>
    <row r="2486" spans="1:11" ht="12.75" customHeight="1">
      <c r="A2486" s="61" t="str">
        <f>"         "&amp;Labels!C68</f>
        <v xml:space="preserve">         Total</v>
      </c>
      <c r="B2486" s="84">
        <f t="shared" si="466"/>
        <v>0</v>
      </c>
      <c r="C2486" s="84">
        <f t="shared" si="466"/>
        <v>0</v>
      </c>
      <c r="D2486" s="84">
        <f t="shared" si="466"/>
        <v>0</v>
      </c>
      <c r="E2486" s="84">
        <f t="shared" si="466"/>
        <v>0</v>
      </c>
      <c r="F2486" s="43">
        <f t="shared" si="467"/>
        <v>0</v>
      </c>
      <c r="G2486" s="84">
        <f t="shared" si="468"/>
        <v>0</v>
      </c>
      <c r="H2486" s="84">
        <f t="shared" si="468"/>
        <v>0</v>
      </c>
      <c r="I2486" s="84">
        <f t="shared" si="468"/>
        <v>0</v>
      </c>
      <c r="J2486" s="84">
        <f t="shared" si="468"/>
        <v>0</v>
      </c>
      <c r="K2486" s="43">
        <f t="shared" si="469"/>
        <v>0</v>
      </c>
    </row>
    <row r="2487" spans="1:11" ht="12.75" customHeight="1">
      <c r="A2487" s="61" t="str">
        <f>"      "&amp;Labels!B89</f>
        <v xml:space="preserve">      Q 5</v>
      </c>
      <c r="B2487" s="84"/>
      <c r="C2487" s="84"/>
      <c r="D2487" s="84"/>
      <c r="E2487" s="84"/>
      <c r="F2487" s="43"/>
      <c r="G2487" s="84"/>
      <c r="H2487" s="84"/>
      <c r="I2487" s="84"/>
      <c r="J2487" s="84"/>
      <c r="K2487" s="43"/>
    </row>
    <row r="2488" spans="1:11" ht="12.75" customHeight="1">
      <c r="A2488" s="61" t="str">
        <f>"         "&amp;Labels!B69</f>
        <v xml:space="preserve">         Customer 1</v>
      </c>
      <c r="B2488" s="76">
        <f t="shared" ref="B2488:E2498" si="470">SUM(B2270,B2379)</f>
        <v>0</v>
      </c>
      <c r="C2488" s="76">
        <f t="shared" si="470"/>
        <v>0</v>
      </c>
      <c r="D2488" s="76">
        <f t="shared" si="470"/>
        <v>0</v>
      </c>
      <c r="E2488" s="76">
        <f t="shared" si="470"/>
        <v>0</v>
      </c>
      <c r="F2488" s="43">
        <f t="shared" ref="F2488:F2498" si="471">SUM(B2488:E2488)</f>
        <v>0</v>
      </c>
      <c r="G2488" s="76">
        <f t="shared" ref="G2488:J2498" si="472">SUM(G2270,G2379)</f>
        <v>0</v>
      </c>
      <c r="H2488" s="76">
        <f t="shared" si="472"/>
        <v>0</v>
      </c>
      <c r="I2488" s="76">
        <f t="shared" si="472"/>
        <v>0</v>
      </c>
      <c r="J2488" s="76">
        <f t="shared" si="472"/>
        <v>0</v>
      </c>
      <c r="K2488" s="43">
        <f t="shared" ref="K2488:K2498" si="473">SUM(G2488:J2488)</f>
        <v>0</v>
      </c>
    </row>
    <row r="2489" spans="1:11" ht="12.75" customHeight="1">
      <c r="A2489" s="61" t="str">
        <f>"         "&amp;Labels!B70</f>
        <v xml:space="preserve">         Customer 2</v>
      </c>
      <c r="B2489" s="76">
        <f t="shared" si="470"/>
        <v>0</v>
      </c>
      <c r="C2489" s="76">
        <f t="shared" si="470"/>
        <v>0</v>
      </c>
      <c r="D2489" s="76">
        <f t="shared" si="470"/>
        <v>0</v>
      </c>
      <c r="E2489" s="76">
        <f t="shared" si="470"/>
        <v>0</v>
      </c>
      <c r="F2489" s="43">
        <f t="shared" si="471"/>
        <v>0</v>
      </c>
      <c r="G2489" s="76">
        <f t="shared" si="472"/>
        <v>0</v>
      </c>
      <c r="H2489" s="76">
        <f t="shared" si="472"/>
        <v>0</v>
      </c>
      <c r="I2489" s="76">
        <f t="shared" si="472"/>
        <v>0</v>
      </c>
      <c r="J2489" s="76">
        <f t="shared" si="472"/>
        <v>0</v>
      </c>
      <c r="K2489" s="43">
        <f t="shared" si="473"/>
        <v>0</v>
      </c>
    </row>
    <row r="2490" spans="1:11" ht="12.75" customHeight="1">
      <c r="A2490" s="61" t="str">
        <f>"         "&amp;Labels!B71</f>
        <v xml:space="preserve">         Customer 3</v>
      </c>
      <c r="B2490" s="76">
        <f t="shared" si="470"/>
        <v>0</v>
      </c>
      <c r="C2490" s="76">
        <f t="shared" si="470"/>
        <v>0</v>
      </c>
      <c r="D2490" s="76">
        <f t="shared" si="470"/>
        <v>0</v>
      </c>
      <c r="E2490" s="76">
        <f t="shared" si="470"/>
        <v>0</v>
      </c>
      <c r="F2490" s="43">
        <f t="shared" si="471"/>
        <v>0</v>
      </c>
      <c r="G2490" s="76">
        <f t="shared" si="472"/>
        <v>0</v>
      </c>
      <c r="H2490" s="76">
        <f t="shared" si="472"/>
        <v>0</v>
      </c>
      <c r="I2490" s="76">
        <f t="shared" si="472"/>
        <v>0</v>
      </c>
      <c r="J2490" s="76">
        <f t="shared" si="472"/>
        <v>0</v>
      </c>
      <c r="K2490" s="43">
        <f t="shared" si="473"/>
        <v>0</v>
      </c>
    </row>
    <row r="2491" spans="1:11" ht="12.75" customHeight="1">
      <c r="A2491" s="61" t="str">
        <f>"         "&amp;Labels!B72</f>
        <v xml:space="preserve">         Customer 4</v>
      </c>
      <c r="B2491" s="76">
        <f t="shared" si="470"/>
        <v>0</v>
      </c>
      <c r="C2491" s="76">
        <f t="shared" si="470"/>
        <v>0</v>
      </c>
      <c r="D2491" s="76">
        <f t="shared" si="470"/>
        <v>0</v>
      </c>
      <c r="E2491" s="76">
        <f t="shared" si="470"/>
        <v>0</v>
      </c>
      <c r="F2491" s="43">
        <f t="shared" si="471"/>
        <v>0</v>
      </c>
      <c r="G2491" s="76">
        <f t="shared" si="472"/>
        <v>0</v>
      </c>
      <c r="H2491" s="76">
        <f t="shared" si="472"/>
        <v>0</v>
      </c>
      <c r="I2491" s="76">
        <f t="shared" si="472"/>
        <v>0</v>
      </c>
      <c r="J2491" s="76">
        <f t="shared" si="472"/>
        <v>0</v>
      </c>
      <c r="K2491" s="43">
        <f t="shared" si="473"/>
        <v>0</v>
      </c>
    </row>
    <row r="2492" spans="1:11" ht="12.75" customHeight="1">
      <c r="A2492" s="61" t="str">
        <f>"         "&amp;Labels!B73</f>
        <v xml:space="preserve">         Customer 5</v>
      </c>
      <c r="B2492" s="76">
        <f t="shared" si="470"/>
        <v>0</v>
      </c>
      <c r="C2492" s="76">
        <f t="shared" si="470"/>
        <v>0</v>
      </c>
      <c r="D2492" s="76">
        <f t="shared" si="470"/>
        <v>0</v>
      </c>
      <c r="E2492" s="76">
        <f t="shared" si="470"/>
        <v>0</v>
      </c>
      <c r="F2492" s="43">
        <f t="shared" si="471"/>
        <v>0</v>
      </c>
      <c r="G2492" s="76">
        <f t="shared" si="472"/>
        <v>0</v>
      </c>
      <c r="H2492" s="76">
        <f t="shared" si="472"/>
        <v>0</v>
      </c>
      <c r="I2492" s="76">
        <f t="shared" si="472"/>
        <v>0</v>
      </c>
      <c r="J2492" s="76">
        <f t="shared" si="472"/>
        <v>0</v>
      </c>
      <c r="K2492" s="43">
        <f t="shared" si="473"/>
        <v>0</v>
      </c>
    </row>
    <row r="2493" spans="1:11" ht="12.75" customHeight="1">
      <c r="A2493" s="61" t="str">
        <f>"         "&amp;Labels!B74</f>
        <v xml:space="preserve">         Customer 6</v>
      </c>
      <c r="B2493" s="76">
        <f t="shared" si="470"/>
        <v>0</v>
      </c>
      <c r="C2493" s="76">
        <f t="shared" si="470"/>
        <v>0</v>
      </c>
      <c r="D2493" s="76">
        <f t="shared" si="470"/>
        <v>0</v>
      </c>
      <c r="E2493" s="76">
        <f t="shared" si="470"/>
        <v>0</v>
      </c>
      <c r="F2493" s="43">
        <f t="shared" si="471"/>
        <v>0</v>
      </c>
      <c r="G2493" s="76">
        <f t="shared" si="472"/>
        <v>0</v>
      </c>
      <c r="H2493" s="76">
        <f t="shared" si="472"/>
        <v>0</v>
      </c>
      <c r="I2493" s="76">
        <f t="shared" si="472"/>
        <v>0</v>
      </c>
      <c r="J2493" s="76">
        <f t="shared" si="472"/>
        <v>0</v>
      </c>
      <c r="K2493" s="43">
        <f t="shared" si="473"/>
        <v>0</v>
      </c>
    </row>
    <row r="2494" spans="1:11" ht="12.75" customHeight="1">
      <c r="A2494" s="61" t="str">
        <f>"         "&amp;Labels!B75</f>
        <v xml:space="preserve">         Customer 7</v>
      </c>
      <c r="B2494" s="76">
        <f t="shared" si="470"/>
        <v>0</v>
      </c>
      <c r="C2494" s="76">
        <f t="shared" si="470"/>
        <v>0</v>
      </c>
      <c r="D2494" s="76">
        <f t="shared" si="470"/>
        <v>0</v>
      </c>
      <c r="E2494" s="76">
        <f t="shared" si="470"/>
        <v>0</v>
      </c>
      <c r="F2494" s="43">
        <f t="shared" si="471"/>
        <v>0</v>
      </c>
      <c r="G2494" s="76">
        <f t="shared" si="472"/>
        <v>0</v>
      </c>
      <c r="H2494" s="76">
        <f t="shared" si="472"/>
        <v>0</v>
      </c>
      <c r="I2494" s="76">
        <f t="shared" si="472"/>
        <v>0</v>
      </c>
      <c r="J2494" s="76">
        <f t="shared" si="472"/>
        <v>0</v>
      </c>
      <c r="K2494" s="43">
        <f t="shared" si="473"/>
        <v>0</v>
      </c>
    </row>
    <row r="2495" spans="1:11" ht="12.75" customHeight="1">
      <c r="A2495" s="61" t="str">
        <f>"         "&amp;Labels!B76</f>
        <v xml:space="preserve">         Customer 8</v>
      </c>
      <c r="B2495" s="76">
        <f t="shared" si="470"/>
        <v>0</v>
      </c>
      <c r="C2495" s="76">
        <f t="shared" si="470"/>
        <v>0</v>
      </c>
      <c r="D2495" s="76">
        <f t="shared" si="470"/>
        <v>0</v>
      </c>
      <c r="E2495" s="76">
        <f t="shared" si="470"/>
        <v>0</v>
      </c>
      <c r="F2495" s="43">
        <f t="shared" si="471"/>
        <v>0</v>
      </c>
      <c r="G2495" s="76">
        <f t="shared" si="472"/>
        <v>0</v>
      </c>
      <c r="H2495" s="76">
        <f t="shared" si="472"/>
        <v>0</v>
      </c>
      <c r="I2495" s="76">
        <f t="shared" si="472"/>
        <v>0</v>
      </c>
      <c r="J2495" s="76">
        <f t="shared" si="472"/>
        <v>0</v>
      </c>
      <c r="K2495" s="43">
        <f t="shared" si="473"/>
        <v>0</v>
      </c>
    </row>
    <row r="2496" spans="1:11" ht="12.75" customHeight="1">
      <c r="A2496" s="61" t="str">
        <f>"         "&amp;Labels!B77</f>
        <v xml:space="preserve">         Customer 9</v>
      </c>
      <c r="B2496" s="76">
        <f t="shared" si="470"/>
        <v>0</v>
      </c>
      <c r="C2496" s="76">
        <f t="shared" si="470"/>
        <v>0</v>
      </c>
      <c r="D2496" s="76">
        <f t="shared" si="470"/>
        <v>0</v>
      </c>
      <c r="E2496" s="76">
        <f t="shared" si="470"/>
        <v>0</v>
      </c>
      <c r="F2496" s="43">
        <f t="shared" si="471"/>
        <v>0</v>
      </c>
      <c r="G2496" s="76">
        <f t="shared" si="472"/>
        <v>0</v>
      </c>
      <c r="H2496" s="76">
        <f t="shared" si="472"/>
        <v>0</v>
      </c>
      <c r="I2496" s="76">
        <f t="shared" si="472"/>
        <v>0</v>
      </c>
      <c r="J2496" s="76">
        <f t="shared" si="472"/>
        <v>0</v>
      </c>
      <c r="K2496" s="43">
        <f t="shared" si="473"/>
        <v>0</v>
      </c>
    </row>
    <row r="2497" spans="1:11" ht="12.75" customHeight="1">
      <c r="A2497" s="61" t="str">
        <f>"         "&amp;Labels!B78</f>
        <v xml:space="preserve">         Customer 10</v>
      </c>
      <c r="B2497" s="76">
        <f t="shared" si="470"/>
        <v>0</v>
      </c>
      <c r="C2497" s="76">
        <f t="shared" si="470"/>
        <v>0</v>
      </c>
      <c r="D2497" s="76">
        <f t="shared" si="470"/>
        <v>0</v>
      </c>
      <c r="E2497" s="76">
        <f t="shared" si="470"/>
        <v>0</v>
      </c>
      <c r="F2497" s="43">
        <f t="shared" si="471"/>
        <v>0</v>
      </c>
      <c r="G2497" s="76">
        <f t="shared" si="472"/>
        <v>0</v>
      </c>
      <c r="H2497" s="76">
        <f t="shared" si="472"/>
        <v>0</v>
      </c>
      <c r="I2497" s="76">
        <f t="shared" si="472"/>
        <v>0</v>
      </c>
      <c r="J2497" s="76">
        <f t="shared" si="472"/>
        <v>0</v>
      </c>
      <c r="K2497" s="43">
        <f t="shared" si="473"/>
        <v>0</v>
      </c>
    </row>
    <row r="2498" spans="1:11" ht="12.75" customHeight="1">
      <c r="A2498" s="61" t="str">
        <f>"         "&amp;Labels!C68</f>
        <v xml:space="preserve">         Total</v>
      </c>
      <c r="B2498" s="84">
        <f t="shared" si="470"/>
        <v>0</v>
      </c>
      <c r="C2498" s="84">
        <f t="shared" si="470"/>
        <v>0</v>
      </c>
      <c r="D2498" s="84">
        <f t="shared" si="470"/>
        <v>0</v>
      </c>
      <c r="E2498" s="84">
        <f t="shared" si="470"/>
        <v>0</v>
      </c>
      <c r="F2498" s="43">
        <f t="shared" si="471"/>
        <v>0</v>
      </c>
      <c r="G2498" s="84">
        <f t="shared" si="472"/>
        <v>0</v>
      </c>
      <c r="H2498" s="84">
        <f t="shared" si="472"/>
        <v>0</v>
      </c>
      <c r="I2498" s="84">
        <f t="shared" si="472"/>
        <v>0</v>
      </c>
      <c r="J2498" s="84">
        <f t="shared" si="472"/>
        <v>0</v>
      </c>
      <c r="K2498" s="43">
        <f t="shared" si="473"/>
        <v>0</v>
      </c>
    </row>
    <row r="2499" spans="1:11" ht="12.75" customHeight="1">
      <c r="A2499" s="61" t="str">
        <f>"      "&amp;Labels!B90</f>
        <v xml:space="preserve">      Q 6</v>
      </c>
      <c r="B2499" s="84"/>
      <c r="C2499" s="84"/>
      <c r="D2499" s="84"/>
      <c r="E2499" s="84"/>
      <c r="F2499" s="43"/>
      <c r="G2499" s="84"/>
      <c r="H2499" s="84"/>
      <c r="I2499" s="84"/>
      <c r="J2499" s="84"/>
      <c r="K2499" s="43"/>
    </row>
    <row r="2500" spans="1:11" ht="12.75" customHeight="1">
      <c r="A2500" s="61" t="str">
        <f>"         "&amp;Labels!B69</f>
        <v xml:space="preserve">         Customer 1</v>
      </c>
      <c r="B2500" s="76">
        <f t="shared" ref="B2500:E2510" si="474">SUM(B2282,B2391)</f>
        <v>0</v>
      </c>
      <c r="C2500" s="76">
        <f t="shared" si="474"/>
        <v>0</v>
      </c>
      <c r="D2500" s="76">
        <f t="shared" si="474"/>
        <v>0</v>
      </c>
      <c r="E2500" s="76">
        <f t="shared" si="474"/>
        <v>0</v>
      </c>
      <c r="F2500" s="43">
        <f t="shared" ref="F2500:F2510" si="475">SUM(B2500:E2500)</f>
        <v>0</v>
      </c>
      <c r="G2500" s="76">
        <f t="shared" ref="G2500:J2510" si="476">SUM(G2282,G2391)</f>
        <v>0</v>
      </c>
      <c r="H2500" s="76">
        <f t="shared" si="476"/>
        <v>0</v>
      </c>
      <c r="I2500" s="76">
        <f t="shared" si="476"/>
        <v>0</v>
      </c>
      <c r="J2500" s="76">
        <f t="shared" si="476"/>
        <v>0</v>
      </c>
      <c r="K2500" s="43">
        <f t="shared" ref="K2500:K2510" si="477">SUM(G2500:J2500)</f>
        <v>0</v>
      </c>
    </row>
    <row r="2501" spans="1:11" ht="12.75" customHeight="1">
      <c r="A2501" s="61" t="str">
        <f>"         "&amp;Labels!B70</f>
        <v xml:space="preserve">         Customer 2</v>
      </c>
      <c r="B2501" s="76">
        <f t="shared" si="474"/>
        <v>0</v>
      </c>
      <c r="C2501" s="76">
        <f t="shared" si="474"/>
        <v>0</v>
      </c>
      <c r="D2501" s="76">
        <f t="shared" si="474"/>
        <v>0</v>
      </c>
      <c r="E2501" s="76">
        <f t="shared" si="474"/>
        <v>0</v>
      </c>
      <c r="F2501" s="43">
        <f t="shared" si="475"/>
        <v>0</v>
      </c>
      <c r="G2501" s="76">
        <f t="shared" si="476"/>
        <v>0</v>
      </c>
      <c r="H2501" s="76">
        <f t="shared" si="476"/>
        <v>0</v>
      </c>
      <c r="I2501" s="76">
        <f t="shared" si="476"/>
        <v>0</v>
      </c>
      <c r="J2501" s="76">
        <f t="shared" si="476"/>
        <v>0</v>
      </c>
      <c r="K2501" s="43">
        <f t="shared" si="477"/>
        <v>0</v>
      </c>
    </row>
    <row r="2502" spans="1:11" ht="12.75" customHeight="1">
      <c r="A2502" s="61" t="str">
        <f>"         "&amp;Labels!B71</f>
        <v xml:space="preserve">         Customer 3</v>
      </c>
      <c r="B2502" s="76">
        <f t="shared" si="474"/>
        <v>0</v>
      </c>
      <c r="C2502" s="76">
        <f t="shared" si="474"/>
        <v>0</v>
      </c>
      <c r="D2502" s="76">
        <f t="shared" si="474"/>
        <v>0</v>
      </c>
      <c r="E2502" s="76">
        <f t="shared" si="474"/>
        <v>0</v>
      </c>
      <c r="F2502" s="43">
        <f t="shared" si="475"/>
        <v>0</v>
      </c>
      <c r="G2502" s="76">
        <f t="shared" si="476"/>
        <v>0</v>
      </c>
      <c r="H2502" s="76">
        <f t="shared" si="476"/>
        <v>0</v>
      </c>
      <c r="I2502" s="76">
        <f t="shared" si="476"/>
        <v>0</v>
      </c>
      <c r="J2502" s="76">
        <f t="shared" si="476"/>
        <v>0</v>
      </c>
      <c r="K2502" s="43">
        <f t="shared" si="477"/>
        <v>0</v>
      </c>
    </row>
    <row r="2503" spans="1:11" ht="12.75" customHeight="1">
      <c r="A2503" s="61" t="str">
        <f>"         "&amp;Labels!B72</f>
        <v xml:space="preserve">         Customer 4</v>
      </c>
      <c r="B2503" s="76">
        <f t="shared" si="474"/>
        <v>0</v>
      </c>
      <c r="C2503" s="76">
        <f t="shared" si="474"/>
        <v>0</v>
      </c>
      <c r="D2503" s="76">
        <f t="shared" si="474"/>
        <v>0</v>
      </c>
      <c r="E2503" s="76">
        <f t="shared" si="474"/>
        <v>0</v>
      </c>
      <c r="F2503" s="43">
        <f t="shared" si="475"/>
        <v>0</v>
      </c>
      <c r="G2503" s="76">
        <f t="shared" si="476"/>
        <v>0</v>
      </c>
      <c r="H2503" s="76">
        <f t="shared" si="476"/>
        <v>0</v>
      </c>
      <c r="I2503" s="76">
        <f t="shared" si="476"/>
        <v>0</v>
      </c>
      <c r="J2503" s="76">
        <f t="shared" si="476"/>
        <v>0</v>
      </c>
      <c r="K2503" s="43">
        <f t="shared" si="477"/>
        <v>0</v>
      </c>
    </row>
    <row r="2504" spans="1:11" ht="12.75" customHeight="1">
      <c r="A2504" s="61" t="str">
        <f>"         "&amp;Labels!B73</f>
        <v xml:space="preserve">         Customer 5</v>
      </c>
      <c r="B2504" s="76">
        <f t="shared" si="474"/>
        <v>0</v>
      </c>
      <c r="C2504" s="76">
        <f t="shared" si="474"/>
        <v>0</v>
      </c>
      <c r="D2504" s="76">
        <f t="shared" si="474"/>
        <v>0</v>
      </c>
      <c r="E2504" s="76">
        <f t="shared" si="474"/>
        <v>0</v>
      </c>
      <c r="F2504" s="43">
        <f t="shared" si="475"/>
        <v>0</v>
      </c>
      <c r="G2504" s="76">
        <f t="shared" si="476"/>
        <v>0</v>
      </c>
      <c r="H2504" s="76">
        <f t="shared" si="476"/>
        <v>0</v>
      </c>
      <c r="I2504" s="76">
        <f t="shared" si="476"/>
        <v>0</v>
      </c>
      <c r="J2504" s="76">
        <f t="shared" si="476"/>
        <v>0</v>
      </c>
      <c r="K2504" s="43">
        <f t="shared" si="477"/>
        <v>0</v>
      </c>
    </row>
    <row r="2505" spans="1:11" ht="12.75" customHeight="1">
      <c r="A2505" s="61" t="str">
        <f>"         "&amp;Labels!B74</f>
        <v xml:space="preserve">         Customer 6</v>
      </c>
      <c r="B2505" s="76">
        <f t="shared" si="474"/>
        <v>0</v>
      </c>
      <c r="C2505" s="76">
        <f t="shared" si="474"/>
        <v>0</v>
      </c>
      <c r="D2505" s="76">
        <f t="shared" si="474"/>
        <v>0</v>
      </c>
      <c r="E2505" s="76">
        <f t="shared" si="474"/>
        <v>0</v>
      </c>
      <c r="F2505" s="43">
        <f t="shared" si="475"/>
        <v>0</v>
      </c>
      <c r="G2505" s="76">
        <f t="shared" si="476"/>
        <v>0</v>
      </c>
      <c r="H2505" s="76">
        <f t="shared" si="476"/>
        <v>0</v>
      </c>
      <c r="I2505" s="76">
        <f t="shared" si="476"/>
        <v>0</v>
      </c>
      <c r="J2505" s="76">
        <f t="shared" si="476"/>
        <v>0</v>
      </c>
      <c r="K2505" s="43">
        <f t="shared" si="477"/>
        <v>0</v>
      </c>
    </row>
    <row r="2506" spans="1:11" ht="12.75" customHeight="1">
      <c r="A2506" s="61" t="str">
        <f>"         "&amp;Labels!B75</f>
        <v xml:space="preserve">         Customer 7</v>
      </c>
      <c r="B2506" s="76">
        <f t="shared" si="474"/>
        <v>0</v>
      </c>
      <c r="C2506" s="76">
        <f t="shared" si="474"/>
        <v>0</v>
      </c>
      <c r="D2506" s="76">
        <f t="shared" si="474"/>
        <v>0</v>
      </c>
      <c r="E2506" s="76">
        <f t="shared" si="474"/>
        <v>0</v>
      </c>
      <c r="F2506" s="43">
        <f t="shared" si="475"/>
        <v>0</v>
      </c>
      <c r="G2506" s="76">
        <f t="shared" si="476"/>
        <v>0</v>
      </c>
      <c r="H2506" s="76">
        <f t="shared" si="476"/>
        <v>0</v>
      </c>
      <c r="I2506" s="76">
        <f t="shared" si="476"/>
        <v>0</v>
      </c>
      <c r="J2506" s="76">
        <f t="shared" si="476"/>
        <v>0</v>
      </c>
      <c r="K2506" s="43">
        <f t="shared" si="477"/>
        <v>0</v>
      </c>
    </row>
    <row r="2507" spans="1:11" ht="12.75" customHeight="1">
      <c r="A2507" s="61" t="str">
        <f>"         "&amp;Labels!B76</f>
        <v xml:space="preserve">         Customer 8</v>
      </c>
      <c r="B2507" s="76">
        <f t="shared" si="474"/>
        <v>0</v>
      </c>
      <c r="C2507" s="76">
        <f t="shared" si="474"/>
        <v>0</v>
      </c>
      <c r="D2507" s="76">
        <f t="shared" si="474"/>
        <v>0</v>
      </c>
      <c r="E2507" s="76">
        <f t="shared" si="474"/>
        <v>0</v>
      </c>
      <c r="F2507" s="43">
        <f t="shared" si="475"/>
        <v>0</v>
      </c>
      <c r="G2507" s="76">
        <f t="shared" si="476"/>
        <v>0</v>
      </c>
      <c r="H2507" s="76">
        <f t="shared" si="476"/>
        <v>0</v>
      </c>
      <c r="I2507" s="76">
        <f t="shared" si="476"/>
        <v>0</v>
      </c>
      <c r="J2507" s="76">
        <f t="shared" si="476"/>
        <v>0</v>
      </c>
      <c r="K2507" s="43">
        <f t="shared" si="477"/>
        <v>0</v>
      </c>
    </row>
    <row r="2508" spans="1:11" ht="12.75" customHeight="1">
      <c r="A2508" s="61" t="str">
        <f>"         "&amp;Labels!B77</f>
        <v xml:space="preserve">         Customer 9</v>
      </c>
      <c r="B2508" s="76">
        <f t="shared" si="474"/>
        <v>0</v>
      </c>
      <c r="C2508" s="76">
        <f t="shared" si="474"/>
        <v>0</v>
      </c>
      <c r="D2508" s="76">
        <f t="shared" si="474"/>
        <v>0</v>
      </c>
      <c r="E2508" s="76">
        <f t="shared" si="474"/>
        <v>0</v>
      </c>
      <c r="F2508" s="43">
        <f t="shared" si="475"/>
        <v>0</v>
      </c>
      <c r="G2508" s="76">
        <f t="shared" si="476"/>
        <v>0</v>
      </c>
      <c r="H2508" s="76">
        <f t="shared" si="476"/>
        <v>0</v>
      </c>
      <c r="I2508" s="76">
        <f t="shared" si="476"/>
        <v>0</v>
      </c>
      <c r="J2508" s="76">
        <f t="shared" si="476"/>
        <v>0</v>
      </c>
      <c r="K2508" s="43">
        <f t="shared" si="477"/>
        <v>0</v>
      </c>
    </row>
    <row r="2509" spans="1:11" ht="12.75" customHeight="1">
      <c r="A2509" s="61" t="str">
        <f>"         "&amp;Labels!B78</f>
        <v xml:space="preserve">         Customer 10</v>
      </c>
      <c r="B2509" s="76">
        <f t="shared" si="474"/>
        <v>0</v>
      </c>
      <c r="C2509" s="76">
        <f t="shared" si="474"/>
        <v>0</v>
      </c>
      <c r="D2509" s="76">
        <f t="shared" si="474"/>
        <v>0</v>
      </c>
      <c r="E2509" s="76">
        <f t="shared" si="474"/>
        <v>0</v>
      </c>
      <c r="F2509" s="43">
        <f t="shared" si="475"/>
        <v>0</v>
      </c>
      <c r="G2509" s="76">
        <f t="shared" si="476"/>
        <v>0</v>
      </c>
      <c r="H2509" s="76">
        <f t="shared" si="476"/>
        <v>0</v>
      </c>
      <c r="I2509" s="76">
        <f t="shared" si="476"/>
        <v>0</v>
      </c>
      <c r="J2509" s="76">
        <f t="shared" si="476"/>
        <v>0</v>
      </c>
      <c r="K2509" s="43">
        <f t="shared" si="477"/>
        <v>0</v>
      </c>
    </row>
    <row r="2510" spans="1:11" ht="12.75" customHeight="1">
      <c r="A2510" s="61" t="str">
        <f>"         "&amp;Labels!C68</f>
        <v xml:space="preserve">         Total</v>
      </c>
      <c r="B2510" s="84">
        <f t="shared" si="474"/>
        <v>0</v>
      </c>
      <c r="C2510" s="84">
        <f t="shared" si="474"/>
        <v>0</v>
      </c>
      <c r="D2510" s="84">
        <f t="shared" si="474"/>
        <v>0</v>
      </c>
      <c r="E2510" s="84">
        <f t="shared" si="474"/>
        <v>0</v>
      </c>
      <c r="F2510" s="43">
        <f t="shared" si="475"/>
        <v>0</v>
      </c>
      <c r="G2510" s="84">
        <f t="shared" si="476"/>
        <v>0</v>
      </c>
      <c r="H2510" s="84">
        <f t="shared" si="476"/>
        <v>0</v>
      </c>
      <c r="I2510" s="84">
        <f t="shared" si="476"/>
        <v>0</v>
      </c>
      <c r="J2510" s="84">
        <f t="shared" si="476"/>
        <v>0</v>
      </c>
      <c r="K2510" s="43">
        <f t="shared" si="477"/>
        <v>0</v>
      </c>
    </row>
    <row r="2511" spans="1:11" ht="12.75" customHeight="1">
      <c r="A2511" s="61" t="str">
        <f>"      "&amp;Labels!B91</f>
        <v xml:space="preserve">      Q 7</v>
      </c>
      <c r="B2511" s="84"/>
      <c r="C2511" s="84"/>
      <c r="D2511" s="84"/>
      <c r="E2511" s="84"/>
      <c r="F2511" s="43"/>
      <c r="G2511" s="84"/>
      <c r="H2511" s="84"/>
      <c r="I2511" s="84"/>
      <c r="J2511" s="84"/>
      <c r="K2511" s="43"/>
    </row>
    <row r="2512" spans="1:11" ht="12.75" customHeight="1">
      <c r="A2512" s="61" t="str">
        <f>"         "&amp;Labels!B69</f>
        <v xml:space="preserve">         Customer 1</v>
      </c>
      <c r="B2512" s="76">
        <f t="shared" ref="B2512:E2522" si="478">SUM(B2294,B2403)</f>
        <v>0</v>
      </c>
      <c r="C2512" s="76">
        <f t="shared" si="478"/>
        <v>0</v>
      </c>
      <c r="D2512" s="76">
        <f t="shared" si="478"/>
        <v>0</v>
      </c>
      <c r="E2512" s="76">
        <f t="shared" si="478"/>
        <v>0</v>
      </c>
      <c r="F2512" s="43">
        <f t="shared" ref="F2512:F2522" si="479">SUM(B2512:E2512)</f>
        <v>0</v>
      </c>
      <c r="G2512" s="76">
        <f t="shared" ref="G2512:J2522" si="480">SUM(G2294,G2403)</f>
        <v>0</v>
      </c>
      <c r="H2512" s="76">
        <f t="shared" si="480"/>
        <v>0</v>
      </c>
      <c r="I2512" s="76">
        <f t="shared" si="480"/>
        <v>0</v>
      </c>
      <c r="J2512" s="76">
        <f t="shared" si="480"/>
        <v>0</v>
      </c>
      <c r="K2512" s="43">
        <f t="shared" ref="K2512:K2522" si="481">SUM(G2512:J2512)</f>
        <v>0</v>
      </c>
    </row>
    <row r="2513" spans="1:11" ht="12.75" customHeight="1">
      <c r="A2513" s="61" t="str">
        <f>"         "&amp;Labels!B70</f>
        <v xml:space="preserve">         Customer 2</v>
      </c>
      <c r="B2513" s="76">
        <f t="shared" si="478"/>
        <v>0</v>
      </c>
      <c r="C2513" s="76">
        <f t="shared" si="478"/>
        <v>0</v>
      </c>
      <c r="D2513" s="76">
        <f t="shared" si="478"/>
        <v>0</v>
      </c>
      <c r="E2513" s="76">
        <f t="shared" si="478"/>
        <v>0</v>
      </c>
      <c r="F2513" s="43">
        <f t="shared" si="479"/>
        <v>0</v>
      </c>
      <c r="G2513" s="76">
        <f t="shared" si="480"/>
        <v>0</v>
      </c>
      <c r="H2513" s="76">
        <f t="shared" si="480"/>
        <v>0</v>
      </c>
      <c r="I2513" s="76">
        <f t="shared" si="480"/>
        <v>0</v>
      </c>
      <c r="J2513" s="76">
        <f t="shared" si="480"/>
        <v>0</v>
      </c>
      <c r="K2513" s="43">
        <f t="shared" si="481"/>
        <v>0</v>
      </c>
    </row>
    <row r="2514" spans="1:11" ht="12.75" customHeight="1">
      <c r="A2514" s="61" t="str">
        <f>"         "&amp;Labels!B71</f>
        <v xml:space="preserve">         Customer 3</v>
      </c>
      <c r="B2514" s="76">
        <f t="shared" si="478"/>
        <v>0</v>
      </c>
      <c r="C2514" s="76">
        <f t="shared" si="478"/>
        <v>0</v>
      </c>
      <c r="D2514" s="76">
        <f t="shared" si="478"/>
        <v>0</v>
      </c>
      <c r="E2514" s="76">
        <f t="shared" si="478"/>
        <v>0</v>
      </c>
      <c r="F2514" s="43">
        <f t="shared" si="479"/>
        <v>0</v>
      </c>
      <c r="G2514" s="76">
        <f t="shared" si="480"/>
        <v>0</v>
      </c>
      <c r="H2514" s="76">
        <f t="shared" si="480"/>
        <v>0</v>
      </c>
      <c r="I2514" s="76">
        <f t="shared" si="480"/>
        <v>0</v>
      </c>
      <c r="J2514" s="76">
        <f t="shared" si="480"/>
        <v>0</v>
      </c>
      <c r="K2514" s="43">
        <f t="shared" si="481"/>
        <v>0</v>
      </c>
    </row>
    <row r="2515" spans="1:11" ht="12.75" customHeight="1">
      <c r="A2515" s="61" t="str">
        <f>"         "&amp;Labels!B72</f>
        <v xml:space="preserve">         Customer 4</v>
      </c>
      <c r="B2515" s="76">
        <f t="shared" si="478"/>
        <v>0</v>
      </c>
      <c r="C2515" s="76">
        <f t="shared" si="478"/>
        <v>0</v>
      </c>
      <c r="D2515" s="76">
        <f t="shared" si="478"/>
        <v>0</v>
      </c>
      <c r="E2515" s="76">
        <f t="shared" si="478"/>
        <v>0</v>
      </c>
      <c r="F2515" s="43">
        <f t="shared" si="479"/>
        <v>0</v>
      </c>
      <c r="G2515" s="76">
        <f t="shared" si="480"/>
        <v>0</v>
      </c>
      <c r="H2515" s="76">
        <f t="shared" si="480"/>
        <v>0</v>
      </c>
      <c r="I2515" s="76">
        <f t="shared" si="480"/>
        <v>0</v>
      </c>
      <c r="J2515" s="76">
        <f t="shared" si="480"/>
        <v>0</v>
      </c>
      <c r="K2515" s="43">
        <f t="shared" si="481"/>
        <v>0</v>
      </c>
    </row>
    <row r="2516" spans="1:11" ht="12.75" customHeight="1">
      <c r="A2516" s="61" t="str">
        <f>"         "&amp;Labels!B73</f>
        <v xml:space="preserve">         Customer 5</v>
      </c>
      <c r="B2516" s="76">
        <f t="shared" si="478"/>
        <v>0</v>
      </c>
      <c r="C2516" s="76">
        <f t="shared" si="478"/>
        <v>0</v>
      </c>
      <c r="D2516" s="76">
        <f t="shared" si="478"/>
        <v>0</v>
      </c>
      <c r="E2516" s="76">
        <f t="shared" si="478"/>
        <v>0</v>
      </c>
      <c r="F2516" s="43">
        <f t="shared" si="479"/>
        <v>0</v>
      </c>
      <c r="G2516" s="76">
        <f t="shared" si="480"/>
        <v>0</v>
      </c>
      <c r="H2516" s="76">
        <f t="shared" si="480"/>
        <v>0</v>
      </c>
      <c r="I2516" s="76">
        <f t="shared" si="480"/>
        <v>0</v>
      </c>
      <c r="J2516" s="76">
        <f t="shared" si="480"/>
        <v>0</v>
      </c>
      <c r="K2516" s="43">
        <f t="shared" si="481"/>
        <v>0</v>
      </c>
    </row>
    <row r="2517" spans="1:11" ht="12.75" customHeight="1">
      <c r="A2517" s="61" t="str">
        <f>"         "&amp;Labels!B74</f>
        <v xml:space="preserve">         Customer 6</v>
      </c>
      <c r="B2517" s="76">
        <f t="shared" si="478"/>
        <v>0</v>
      </c>
      <c r="C2517" s="76">
        <f t="shared" si="478"/>
        <v>0</v>
      </c>
      <c r="D2517" s="76">
        <f t="shared" si="478"/>
        <v>0</v>
      </c>
      <c r="E2517" s="76">
        <f t="shared" si="478"/>
        <v>0</v>
      </c>
      <c r="F2517" s="43">
        <f t="shared" si="479"/>
        <v>0</v>
      </c>
      <c r="G2517" s="76">
        <f t="shared" si="480"/>
        <v>0</v>
      </c>
      <c r="H2517" s="76">
        <f t="shared" si="480"/>
        <v>0</v>
      </c>
      <c r="I2517" s="76">
        <f t="shared" si="480"/>
        <v>0</v>
      </c>
      <c r="J2517" s="76">
        <f t="shared" si="480"/>
        <v>0</v>
      </c>
      <c r="K2517" s="43">
        <f t="shared" si="481"/>
        <v>0</v>
      </c>
    </row>
    <row r="2518" spans="1:11" ht="12.75" customHeight="1">
      <c r="A2518" s="61" t="str">
        <f>"         "&amp;Labels!B75</f>
        <v xml:space="preserve">         Customer 7</v>
      </c>
      <c r="B2518" s="76">
        <f t="shared" si="478"/>
        <v>0</v>
      </c>
      <c r="C2518" s="76">
        <f t="shared" si="478"/>
        <v>0</v>
      </c>
      <c r="D2518" s="76">
        <f t="shared" si="478"/>
        <v>0</v>
      </c>
      <c r="E2518" s="76">
        <f t="shared" si="478"/>
        <v>0</v>
      </c>
      <c r="F2518" s="43">
        <f t="shared" si="479"/>
        <v>0</v>
      </c>
      <c r="G2518" s="76">
        <f t="shared" si="480"/>
        <v>0</v>
      </c>
      <c r="H2518" s="76">
        <f t="shared" si="480"/>
        <v>0</v>
      </c>
      <c r="I2518" s="76">
        <f t="shared" si="480"/>
        <v>0</v>
      </c>
      <c r="J2518" s="76">
        <f t="shared" si="480"/>
        <v>0</v>
      </c>
      <c r="K2518" s="43">
        <f t="shared" si="481"/>
        <v>0</v>
      </c>
    </row>
    <row r="2519" spans="1:11" ht="12.75" customHeight="1">
      <c r="A2519" s="61" t="str">
        <f>"         "&amp;Labels!B76</f>
        <v xml:space="preserve">         Customer 8</v>
      </c>
      <c r="B2519" s="76">
        <f t="shared" si="478"/>
        <v>0</v>
      </c>
      <c r="C2519" s="76">
        <f t="shared" si="478"/>
        <v>0</v>
      </c>
      <c r="D2519" s="76">
        <f t="shared" si="478"/>
        <v>0</v>
      </c>
      <c r="E2519" s="76">
        <f t="shared" si="478"/>
        <v>0</v>
      </c>
      <c r="F2519" s="43">
        <f t="shared" si="479"/>
        <v>0</v>
      </c>
      <c r="G2519" s="76">
        <f t="shared" si="480"/>
        <v>0</v>
      </c>
      <c r="H2519" s="76">
        <f t="shared" si="480"/>
        <v>0</v>
      </c>
      <c r="I2519" s="76">
        <f t="shared" si="480"/>
        <v>0</v>
      </c>
      <c r="J2519" s="76">
        <f t="shared" si="480"/>
        <v>0</v>
      </c>
      <c r="K2519" s="43">
        <f t="shared" si="481"/>
        <v>0</v>
      </c>
    </row>
    <row r="2520" spans="1:11" ht="12.75" customHeight="1">
      <c r="A2520" s="61" t="str">
        <f>"         "&amp;Labels!B77</f>
        <v xml:space="preserve">         Customer 9</v>
      </c>
      <c r="B2520" s="76">
        <f t="shared" si="478"/>
        <v>0</v>
      </c>
      <c r="C2520" s="76">
        <f t="shared" si="478"/>
        <v>0</v>
      </c>
      <c r="D2520" s="76">
        <f t="shared" si="478"/>
        <v>0</v>
      </c>
      <c r="E2520" s="76">
        <f t="shared" si="478"/>
        <v>0</v>
      </c>
      <c r="F2520" s="43">
        <f t="shared" si="479"/>
        <v>0</v>
      </c>
      <c r="G2520" s="76">
        <f t="shared" si="480"/>
        <v>0</v>
      </c>
      <c r="H2520" s="76">
        <f t="shared" si="480"/>
        <v>0</v>
      </c>
      <c r="I2520" s="76">
        <f t="shared" si="480"/>
        <v>0</v>
      </c>
      <c r="J2520" s="76">
        <f t="shared" si="480"/>
        <v>0</v>
      </c>
      <c r="K2520" s="43">
        <f t="shared" si="481"/>
        <v>0</v>
      </c>
    </row>
    <row r="2521" spans="1:11" ht="12.75" customHeight="1">
      <c r="A2521" s="61" t="str">
        <f>"         "&amp;Labels!B78</f>
        <v xml:space="preserve">         Customer 10</v>
      </c>
      <c r="B2521" s="76">
        <f t="shared" si="478"/>
        <v>0</v>
      </c>
      <c r="C2521" s="76">
        <f t="shared" si="478"/>
        <v>0</v>
      </c>
      <c r="D2521" s="76">
        <f t="shared" si="478"/>
        <v>0</v>
      </c>
      <c r="E2521" s="76">
        <f t="shared" si="478"/>
        <v>0</v>
      </c>
      <c r="F2521" s="43">
        <f t="shared" si="479"/>
        <v>0</v>
      </c>
      <c r="G2521" s="76">
        <f t="shared" si="480"/>
        <v>0</v>
      </c>
      <c r="H2521" s="76">
        <f t="shared" si="480"/>
        <v>0</v>
      </c>
      <c r="I2521" s="76">
        <f t="shared" si="480"/>
        <v>0</v>
      </c>
      <c r="J2521" s="76">
        <f t="shared" si="480"/>
        <v>0</v>
      </c>
      <c r="K2521" s="43">
        <f t="shared" si="481"/>
        <v>0</v>
      </c>
    </row>
    <row r="2522" spans="1:11" ht="12.75" customHeight="1">
      <c r="A2522" s="61" t="str">
        <f>"         "&amp;Labels!C68</f>
        <v xml:space="preserve">         Total</v>
      </c>
      <c r="B2522" s="84">
        <f t="shared" si="478"/>
        <v>0</v>
      </c>
      <c r="C2522" s="84">
        <f t="shared" si="478"/>
        <v>0</v>
      </c>
      <c r="D2522" s="84">
        <f t="shared" si="478"/>
        <v>0</v>
      </c>
      <c r="E2522" s="84">
        <f t="shared" si="478"/>
        <v>0</v>
      </c>
      <c r="F2522" s="43">
        <f t="shared" si="479"/>
        <v>0</v>
      </c>
      <c r="G2522" s="84">
        <f t="shared" si="480"/>
        <v>0</v>
      </c>
      <c r="H2522" s="84">
        <f t="shared" si="480"/>
        <v>0</v>
      </c>
      <c r="I2522" s="84">
        <f t="shared" si="480"/>
        <v>0</v>
      </c>
      <c r="J2522" s="84">
        <f t="shared" si="480"/>
        <v>0</v>
      </c>
      <c r="K2522" s="43">
        <f t="shared" si="481"/>
        <v>0</v>
      </c>
    </row>
    <row r="2523" spans="1:11" ht="12.75" customHeight="1">
      <c r="A2523" s="61" t="str">
        <f>"      "&amp;Labels!B92</f>
        <v xml:space="preserve">      Q 8</v>
      </c>
      <c r="B2523" s="84"/>
      <c r="C2523" s="84"/>
      <c r="D2523" s="84"/>
      <c r="E2523" s="84"/>
      <c r="F2523" s="43"/>
      <c r="G2523" s="84"/>
      <c r="H2523" s="84"/>
      <c r="I2523" s="84"/>
      <c r="J2523" s="84"/>
      <c r="K2523" s="43"/>
    </row>
    <row r="2524" spans="1:11" ht="12.75" customHeight="1">
      <c r="A2524" s="61" t="str">
        <f>"         "&amp;Labels!B69</f>
        <v xml:space="preserve">         Customer 1</v>
      </c>
      <c r="B2524" s="76">
        <f t="shared" ref="B2524:E2534" si="482">SUM(B2306,B2415)</f>
        <v>0</v>
      </c>
      <c r="C2524" s="76">
        <f t="shared" si="482"/>
        <v>0</v>
      </c>
      <c r="D2524" s="76">
        <f t="shared" si="482"/>
        <v>0</v>
      </c>
      <c r="E2524" s="76">
        <f t="shared" si="482"/>
        <v>0</v>
      </c>
      <c r="F2524" s="43">
        <f t="shared" ref="F2524:F2534" si="483">SUM(B2524:E2524)</f>
        <v>0</v>
      </c>
      <c r="G2524" s="76">
        <f t="shared" ref="G2524:J2534" si="484">SUM(G2306,G2415)</f>
        <v>0</v>
      </c>
      <c r="H2524" s="76">
        <f t="shared" si="484"/>
        <v>0</v>
      </c>
      <c r="I2524" s="76">
        <f t="shared" si="484"/>
        <v>0</v>
      </c>
      <c r="J2524" s="76">
        <f t="shared" si="484"/>
        <v>0</v>
      </c>
      <c r="K2524" s="43">
        <f t="shared" ref="K2524:K2534" si="485">SUM(G2524:J2524)</f>
        <v>0</v>
      </c>
    </row>
    <row r="2525" spans="1:11" ht="12.75" customHeight="1">
      <c r="A2525" s="61" t="str">
        <f>"         "&amp;Labels!B70</f>
        <v xml:space="preserve">         Customer 2</v>
      </c>
      <c r="B2525" s="76">
        <f t="shared" si="482"/>
        <v>0</v>
      </c>
      <c r="C2525" s="76">
        <f t="shared" si="482"/>
        <v>0</v>
      </c>
      <c r="D2525" s="76">
        <f t="shared" si="482"/>
        <v>0</v>
      </c>
      <c r="E2525" s="76">
        <f t="shared" si="482"/>
        <v>0</v>
      </c>
      <c r="F2525" s="43">
        <f t="shared" si="483"/>
        <v>0</v>
      </c>
      <c r="G2525" s="76">
        <f t="shared" si="484"/>
        <v>0</v>
      </c>
      <c r="H2525" s="76">
        <f t="shared" si="484"/>
        <v>0</v>
      </c>
      <c r="I2525" s="76">
        <f t="shared" si="484"/>
        <v>0</v>
      </c>
      <c r="J2525" s="76">
        <f t="shared" si="484"/>
        <v>0</v>
      </c>
      <c r="K2525" s="43">
        <f t="shared" si="485"/>
        <v>0</v>
      </c>
    </row>
    <row r="2526" spans="1:11" ht="12.75" customHeight="1">
      <c r="A2526" s="61" t="str">
        <f>"         "&amp;Labels!B71</f>
        <v xml:space="preserve">         Customer 3</v>
      </c>
      <c r="B2526" s="76">
        <f t="shared" si="482"/>
        <v>0</v>
      </c>
      <c r="C2526" s="76">
        <f t="shared" si="482"/>
        <v>0</v>
      </c>
      <c r="D2526" s="76">
        <f t="shared" si="482"/>
        <v>0</v>
      </c>
      <c r="E2526" s="76">
        <f t="shared" si="482"/>
        <v>0</v>
      </c>
      <c r="F2526" s="43">
        <f t="shared" si="483"/>
        <v>0</v>
      </c>
      <c r="G2526" s="76">
        <f t="shared" si="484"/>
        <v>0</v>
      </c>
      <c r="H2526" s="76">
        <f t="shared" si="484"/>
        <v>0</v>
      </c>
      <c r="I2526" s="76">
        <f t="shared" si="484"/>
        <v>0</v>
      </c>
      <c r="J2526" s="76">
        <f t="shared" si="484"/>
        <v>0</v>
      </c>
      <c r="K2526" s="43">
        <f t="shared" si="485"/>
        <v>0</v>
      </c>
    </row>
    <row r="2527" spans="1:11" ht="12.75" customHeight="1">
      <c r="A2527" s="61" t="str">
        <f>"         "&amp;Labels!B72</f>
        <v xml:space="preserve">         Customer 4</v>
      </c>
      <c r="B2527" s="76">
        <f t="shared" si="482"/>
        <v>0</v>
      </c>
      <c r="C2527" s="76">
        <f t="shared" si="482"/>
        <v>0</v>
      </c>
      <c r="D2527" s="76">
        <f t="shared" si="482"/>
        <v>0</v>
      </c>
      <c r="E2527" s="76">
        <f t="shared" si="482"/>
        <v>0</v>
      </c>
      <c r="F2527" s="43">
        <f t="shared" si="483"/>
        <v>0</v>
      </c>
      <c r="G2527" s="76">
        <f t="shared" si="484"/>
        <v>0</v>
      </c>
      <c r="H2527" s="76">
        <f t="shared" si="484"/>
        <v>0</v>
      </c>
      <c r="I2527" s="76">
        <f t="shared" si="484"/>
        <v>0</v>
      </c>
      <c r="J2527" s="76">
        <f t="shared" si="484"/>
        <v>0</v>
      </c>
      <c r="K2527" s="43">
        <f t="shared" si="485"/>
        <v>0</v>
      </c>
    </row>
    <row r="2528" spans="1:11" ht="12.75" customHeight="1">
      <c r="A2528" s="61" t="str">
        <f>"         "&amp;Labels!B73</f>
        <v xml:space="preserve">         Customer 5</v>
      </c>
      <c r="B2528" s="76">
        <f t="shared" si="482"/>
        <v>0</v>
      </c>
      <c r="C2528" s="76">
        <f t="shared" si="482"/>
        <v>0</v>
      </c>
      <c r="D2528" s="76">
        <f t="shared" si="482"/>
        <v>0</v>
      </c>
      <c r="E2528" s="76">
        <f t="shared" si="482"/>
        <v>0</v>
      </c>
      <c r="F2528" s="43">
        <f t="shared" si="483"/>
        <v>0</v>
      </c>
      <c r="G2528" s="76">
        <f t="shared" si="484"/>
        <v>0</v>
      </c>
      <c r="H2528" s="76">
        <f t="shared" si="484"/>
        <v>0</v>
      </c>
      <c r="I2528" s="76">
        <f t="shared" si="484"/>
        <v>0</v>
      </c>
      <c r="J2528" s="76">
        <f t="shared" si="484"/>
        <v>0</v>
      </c>
      <c r="K2528" s="43">
        <f t="shared" si="485"/>
        <v>0</v>
      </c>
    </row>
    <row r="2529" spans="1:11" ht="12.75" customHeight="1">
      <c r="A2529" s="61" t="str">
        <f>"         "&amp;Labels!B74</f>
        <v xml:space="preserve">         Customer 6</v>
      </c>
      <c r="B2529" s="76">
        <f t="shared" si="482"/>
        <v>0</v>
      </c>
      <c r="C2529" s="76">
        <f t="shared" si="482"/>
        <v>0</v>
      </c>
      <c r="D2529" s="76">
        <f t="shared" si="482"/>
        <v>0</v>
      </c>
      <c r="E2529" s="76">
        <f t="shared" si="482"/>
        <v>0</v>
      </c>
      <c r="F2529" s="43">
        <f t="shared" si="483"/>
        <v>0</v>
      </c>
      <c r="G2529" s="76">
        <f t="shared" si="484"/>
        <v>0</v>
      </c>
      <c r="H2529" s="76">
        <f t="shared" si="484"/>
        <v>0</v>
      </c>
      <c r="I2529" s="76">
        <f t="shared" si="484"/>
        <v>0</v>
      </c>
      <c r="J2529" s="76">
        <f t="shared" si="484"/>
        <v>0</v>
      </c>
      <c r="K2529" s="43">
        <f t="shared" si="485"/>
        <v>0</v>
      </c>
    </row>
    <row r="2530" spans="1:11" ht="12.75" customHeight="1">
      <c r="A2530" s="61" t="str">
        <f>"         "&amp;Labels!B75</f>
        <v xml:space="preserve">         Customer 7</v>
      </c>
      <c r="B2530" s="76">
        <f t="shared" si="482"/>
        <v>0</v>
      </c>
      <c r="C2530" s="76">
        <f t="shared" si="482"/>
        <v>0</v>
      </c>
      <c r="D2530" s="76">
        <f t="shared" si="482"/>
        <v>0</v>
      </c>
      <c r="E2530" s="76">
        <f t="shared" si="482"/>
        <v>0</v>
      </c>
      <c r="F2530" s="43">
        <f t="shared" si="483"/>
        <v>0</v>
      </c>
      <c r="G2530" s="76">
        <f t="shared" si="484"/>
        <v>0</v>
      </c>
      <c r="H2530" s="76">
        <f t="shared" si="484"/>
        <v>0</v>
      </c>
      <c r="I2530" s="76">
        <f t="shared" si="484"/>
        <v>0</v>
      </c>
      <c r="J2530" s="76">
        <f t="shared" si="484"/>
        <v>0</v>
      </c>
      <c r="K2530" s="43">
        <f t="shared" si="485"/>
        <v>0</v>
      </c>
    </row>
    <row r="2531" spans="1:11" ht="12.75" customHeight="1">
      <c r="A2531" s="61" t="str">
        <f>"         "&amp;Labels!B76</f>
        <v xml:space="preserve">         Customer 8</v>
      </c>
      <c r="B2531" s="76">
        <f t="shared" si="482"/>
        <v>0</v>
      </c>
      <c r="C2531" s="76">
        <f t="shared" si="482"/>
        <v>0</v>
      </c>
      <c r="D2531" s="76">
        <f t="shared" si="482"/>
        <v>0</v>
      </c>
      <c r="E2531" s="76">
        <f t="shared" si="482"/>
        <v>0</v>
      </c>
      <c r="F2531" s="43">
        <f t="shared" si="483"/>
        <v>0</v>
      </c>
      <c r="G2531" s="76">
        <f t="shared" si="484"/>
        <v>0</v>
      </c>
      <c r="H2531" s="76">
        <f t="shared" si="484"/>
        <v>0</v>
      </c>
      <c r="I2531" s="76">
        <f t="shared" si="484"/>
        <v>0</v>
      </c>
      <c r="J2531" s="76">
        <f t="shared" si="484"/>
        <v>0</v>
      </c>
      <c r="K2531" s="43">
        <f t="shared" si="485"/>
        <v>0</v>
      </c>
    </row>
    <row r="2532" spans="1:11" ht="12.75" customHeight="1">
      <c r="A2532" s="61" t="str">
        <f>"         "&amp;Labels!B77</f>
        <v xml:space="preserve">         Customer 9</v>
      </c>
      <c r="B2532" s="76">
        <f t="shared" si="482"/>
        <v>0</v>
      </c>
      <c r="C2532" s="76">
        <f t="shared" si="482"/>
        <v>0</v>
      </c>
      <c r="D2532" s="76">
        <f t="shared" si="482"/>
        <v>0</v>
      </c>
      <c r="E2532" s="76">
        <f t="shared" si="482"/>
        <v>0</v>
      </c>
      <c r="F2532" s="43">
        <f t="shared" si="483"/>
        <v>0</v>
      </c>
      <c r="G2532" s="76">
        <f t="shared" si="484"/>
        <v>0</v>
      </c>
      <c r="H2532" s="76">
        <f t="shared" si="484"/>
        <v>0</v>
      </c>
      <c r="I2532" s="76">
        <f t="shared" si="484"/>
        <v>0</v>
      </c>
      <c r="J2532" s="76">
        <f t="shared" si="484"/>
        <v>0</v>
      </c>
      <c r="K2532" s="43">
        <f t="shared" si="485"/>
        <v>0</v>
      </c>
    </row>
    <row r="2533" spans="1:11" ht="12.75" customHeight="1">
      <c r="A2533" s="61" t="str">
        <f>"         "&amp;Labels!B78</f>
        <v xml:space="preserve">         Customer 10</v>
      </c>
      <c r="B2533" s="76">
        <f t="shared" si="482"/>
        <v>0</v>
      </c>
      <c r="C2533" s="76">
        <f t="shared" si="482"/>
        <v>0</v>
      </c>
      <c r="D2533" s="76">
        <f t="shared" si="482"/>
        <v>0</v>
      </c>
      <c r="E2533" s="76">
        <f t="shared" si="482"/>
        <v>0</v>
      </c>
      <c r="F2533" s="43">
        <f t="shared" si="483"/>
        <v>0</v>
      </c>
      <c r="G2533" s="76">
        <f t="shared" si="484"/>
        <v>0</v>
      </c>
      <c r="H2533" s="76">
        <f t="shared" si="484"/>
        <v>0</v>
      </c>
      <c r="I2533" s="76">
        <f t="shared" si="484"/>
        <v>0</v>
      </c>
      <c r="J2533" s="76">
        <f t="shared" si="484"/>
        <v>0</v>
      </c>
      <c r="K2533" s="43">
        <f t="shared" si="485"/>
        <v>0</v>
      </c>
    </row>
    <row r="2534" spans="1:11" ht="12.75" customHeight="1">
      <c r="A2534" s="61" t="str">
        <f>"         "&amp;Labels!C68</f>
        <v xml:space="preserve">         Total</v>
      </c>
      <c r="B2534" s="84">
        <f t="shared" si="482"/>
        <v>0</v>
      </c>
      <c r="C2534" s="84">
        <f t="shared" si="482"/>
        <v>0</v>
      </c>
      <c r="D2534" s="84">
        <f t="shared" si="482"/>
        <v>0</v>
      </c>
      <c r="E2534" s="84">
        <f t="shared" si="482"/>
        <v>0</v>
      </c>
      <c r="F2534" s="43">
        <f t="shared" si="483"/>
        <v>0</v>
      </c>
      <c r="G2534" s="84">
        <f t="shared" si="484"/>
        <v>0</v>
      </c>
      <c r="H2534" s="84">
        <f t="shared" si="484"/>
        <v>0</v>
      </c>
      <c r="I2534" s="84">
        <f t="shared" si="484"/>
        <v>0</v>
      </c>
      <c r="J2534" s="84">
        <f t="shared" si="484"/>
        <v>0</v>
      </c>
      <c r="K2534" s="43">
        <f t="shared" si="485"/>
        <v>0</v>
      </c>
    </row>
    <row r="2535" spans="1:11" ht="12.75" customHeight="1">
      <c r="A2535" s="55" t="str">
        <f>"      "&amp;Labels!C84</f>
        <v xml:space="preserve">      Total</v>
      </c>
      <c r="B2535" s="74">
        <f>B2438</f>
        <v>0</v>
      </c>
      <c r="C2535" s="74">
        <f>C2438</f>
        <v>0</v>
      </c>
      <c r="D2535" s="74">
        <f>D2438</f>
        <v>0</v>
      </c>
      <c r="E2535" s="74">
        <f>E2438</f>
        <v>0</v>
      </c>
      <c r="F2535" s="43">
        <f>SUM(B2438:E2438)</f>
        <v>0</v>
      </c>
      <c r="G2535" s="74">
        <f>G2438</f>
        <v>0</v>
      </c>
      <c r="H2535" s="74">
        <f>H2438</f>
        <v>0</v>
      </c>
      <c r="I2535" s="74">
        <f>I2438</f>
        <v>0</v>
      </c>
      <c r="J2535" s="74">
        <f>J2438</f>
        <v>0</v>
      </c>
      <c r="K2535" s="43">
        <f>SUM(G2438:J2438)</f>
        <v>0</v>
      </c>
    </row>
    <row r="2536" spans="1:11" ht="12.75" customHeight="1">
      <c r="A2536" s="61" t="str">
        <f>"         "&amp;Labels!B69</f>
        <v xml:space="preserve">         Customer 1</v>
      </c>
      <c r="B2536" s="76">
        <f t="shared" ref="B2536:E2545" si="486">SUM(B2318,B2427)</f>
        <v>0</v>
      </c>
      <c r="C2536" s="76">
        <f t="shared" si="486"/>
        <v>0</v>
      </c>
      <c r="D2536" s="76">
        <f t="shared" si="486"/>
        <v>0</v>
      </c>
      <c r="E2536" s="76">
        <f t="shared" si="486"/>
        <v>0</v>
      </c>
      <c r="F2536" s="43">
        <f t="shared" ref="F2536:F2545" si="487">SUM(B2536:E2536)</f>
        <v>0</v>
      </c>
      <c r="G2536" s="76">
        <f t="shared" ref="G2536:J2545" si="488">SUM(G2318,G2427)</f>
        <v>0</v>
      </c>
      <c r="H2536" s="76">
        <f t="shared" si="488"/>
        <v>0</v>
      </c>
      <c r="I2536" s="76">
        <f t="shared" si="488"/>
        <v>0</v>
      </c>
      <c r="J2536" s="76">
        <f t="shared" si="488"/>
        <v>0</v>
      </c>
      <c r="K2536" s="43">
        <f t="shared" ref="K2536:K2545" si="489">SUM(G2536:J2536)</f>
        <v>0</v>
      </c>
    </row>
    <row r="2537" spans="1:11" ht="12.75" customHeight="1">
      <c r="A2537" s="61" t="str">
        <f>"         "&amp;Labels!B70</f>
        <v xml:space="preserve">         Customer 2</v>
      </c>
      <c r="B2537" s="76">
        <f t="shared" si="486"/>
        <v>0</v>
      </c>
      <c r="C2537" s="76">
        <f t="shared" si="486"/>
        <v>0</v>
      </c>
      <c r="D2537" s="76">
        <f t="shared" si="486"/>
        <v>0</v>
      </c>
      <c r="E2537" s="76">
        <f t="shared" si="486"/>
        <v>0</v>
      </c>
      <c r="F2537" s="43">
        <f t="shared" si="487"/>
        <v>0</v>
      </c>
      <c r="G2537" s="76">
        <f t="shared" si="488"/>
        <v>0</v>
      </c>
      <c r="H2537" s="76">
        <f t="shared" si="488"/>
        <v>0</v>
      </c>
      <c r="I2537" s="76">
        <f t="shared" si="488"/>
        <v>0</v>
      </c>
      <c r="J2537" s="76">
        <f t="shared" si="488"/>
        <v>0</v>
      </c>
      <c r="K2537" s="43">
        <f t="shared" si="489"/>
        <v>0</v>
      </c>
    </row>
    <row r="2538" spans="1:11" ht="12.75" customHeight="1">
      <c r="A2538" s="61" t="str">
        <f>"         "&amp;Labels!B71</f>
        <v xml:space="preserve">         Customer 3</v>
      </c>
      <c r="B2538" s="76">
        <f t="shared" si="486"/>
        <v>0</v>
      </c>
      <c r="C2538" s="76">
        <f t="shared" si="486"/>
        <v>0</v>
      </c>
      <c r="D2538" s="76">
        <f t="shared" si="486"/>
        <v>0</v>
      </c>
      <c r="E2538" s="76">
        <f t="shared" si="486"/>
        <v>0</v>
      </c>
      <c r="F2538" s="43">
        <f t="shared" si="487"/>
        <v>0</v>
      </c>
      <c r="G2538" s="76">
        <f t="shared" si="488"/>
        <v>0</v>
      </c>
      <c r="H2538" s="76">
        <f t="shared" si="488"/>
        <v>0</v>
      </c>
      <c r="I2538" s="76">
        <f t="shared" si="488"/>
        <v>0</v>
      </c>
      <c r="J2538" s="76">
        <f t="shared" si="488"/>
        <v>0</v>
      </c>
      <c r="K2538" s="43">
        <f t="shared" si="489"/>
        <v>0</v>
      </c>
    </row>
    <row r="2539" spans="1:11" ht="12.75" customHeight="1">
      <c r="A2539" s="61" t="str">
        <f>"         "&amp;Labels!B72</f>
        <v xml:space="preserve">         Customer 4</v>
      </c>
      <c r="B2539" s="76">
        <f t="shared" si="486"/>
        <v>0</v>
      </c>
      <c r="C2539" s="76">
        <f t="shared" si="486"/>
        <v>0</v>
      </c>
      <c r="D2539" s="76">
        <f t="shared" si="486"/>
        <v>0</v>
      </c>
      <c r="E2539" s="76">
        <f t="shared" si="486"/>
        <v>0</v>
      </c>
      <c r="F2539" s="43">
        <f t="shared" si="487"/>
        <v>0</v>
      </c>
      <c r="G2539" s="76">
        <f t="shared" si="488"/>
        <v>0</v>
      </c>
      <c r="H2539" s="76">
        <f t="shared" si="488"/>
        <v>0</v>
      </c>
      <c r="I2539" s="76">
        <f t="shared" si="488"/>
        <v>0</v>
      </c>
      <c r="J2539" s="76">
        <f t="shared" si="488"/>
        <v>0</v>
      </c>
      <c r="K2539" s="43">
        <f t="shared" si="489"/>
        <v>0</v>
      </c>
    </row>
    <row r="2540" spans="1:11" ht="12.75" customHeight="1">
      <c r="A2540" s="61" t="str">
        <f>"         "&amp;Labels!B73</f>
        <v xml:space="preserve">         Customer 5</v>
      </c>
      <c r="B2540" s="76">
        <f t="shared" si="486"/>
        <v>0</v>
      </c>
      <c r="C2540" s="76">
        <f t="shared" si="486"/>
        <v>0</v>
      </c>
      <c r="D2540" s="76">
        <f t="shared" si="486"/>
        <v>0</v>
      </c>
      <c r="E2540" s="76">
        <f t="shared" si="486"/>
        <v>0</v>
      </c>
      <c r="F2540" s="43">
        <f t="shared" si="487"/>
        <v>0</v>
      </c>
      <c r="G2540" s="76">
        <f t="shared" si="488"/>
        <v>0</v>
      </c>
      <c r="H2540" s="76">
        <f t="shared" si="488"/>
        <v>0</v>
      </c>
      <c r="I2540" s="76">
        <f t="shared" si="488"/>
        <v>0</v>
      </c>
      <c r="J2540" s="76">
        <f t="shared" si="488"/>
        <v>0</v>
      </c>
      <c r="K2540" s="43">
        <f t="shared" si="489"/>
        <v>0</v>
      </c>
    </row>
    <row r="2541" spans="1:11" ht="12.75" customHeight="1">
      <c r="A2541" s="61" t="str">
        <f>"         "&amp;Labels!B74</f>
        <v xml:space="preserve">         Customer 6</v>
      </c>
      <c r="B2541" s="76">
        <f t="shared" si="486"/>
        <v>0</v>
      </c>
      <c r="C2541" s="76">
        <f t="shared" si="486"/>
        <v>0</v>
      </c>
      <c r="D2541" s="76">
        <f t="shared" si="486"/>
        <v>0</v>
      </c>
      <c r="E2541" s="76">
        <f t="shared" si="486"/>
        <v>0</v>
      </c>
      <c r="F2541" s="43">
        <f t="shared" si="487"/>
        <v>0</v>
      </c>
      <c r="G2541" s="76">
        <f t="shared" si="488"/>
        <v>0</v>
      </c>
      <c r="H2541" s="76">
        <f t="shared" si="488"/>
        <v>0</v>
      </c>
      <c r="I2541" s="76">
        <f t="shared" si="488"/>
        <v>0</v>
      </c>
      <c r="J2541" s="76">
        <f t="shared" si="488"/>
        <v>0</v>
      </c>
      <c r="K2541" s="43">
        <f t="shared" si="489"/>
        <v>0</v>
      </c>
    </row>
    <row r="2542" spans="1:11" ht="12.75" customHeight="1">
      <c r="A2542" s="61" t="str">
        <f>"         "&amp;Labels!B75</f>
        <v xml:space="preserve">         Customer 7</v>
      </c>
      <c r="B2542" s="76">
        <f t="shared" si="486"/>
        <v>0</v>
      </c>
      <c r="C2542" s="76">
        <f t="shared" si="486"/>
        <v>0</v>
      </c>
      <c r="D2542" s="76">
        <f t="shared" si="486"/>
        <v>0</v>
      </c>
      <c r="E2542" s="76">
        <f t="shared" si="486"/>
        <v>0</v>
      </c>
      <c r="F2542" s="43">
        <f t="shared" si="487"/>
        <v>0</v>
      </c>
      <c r="G2542" s="76">
        <f t="shared" si="488"/>
        <v>0</v>
      </c>
      <c r="H2542" s="76">
        <f t="shared" si="488"/>
        <v>0</v>
      </c>
      <c r="I2542" s="76">
        <f t="shared" si="488"/>
        <v>0</v>
      </c>
      <c r="J2542" s="76">
        <f t="shared" si="488"/>
        <v>0</v>
      </c>
      <c r="K2542" s="43">
        <f t="shared" si="489"/>
        <v>0</v>
      </c>
    </row>
    <row r="2543" spans="1:11" ht="12.75" customHeight="1">
      <c r="A2543" s="61" t="str">
        <f>"         "&amp;Labels!B76</f>
        <v xml:space="preserve">         Customer 8</v>
      </c>
      <c r="B2543" s="76">
        <f t="shared" si="486"/>
        <v>0</v>
      </c>
      <c r="C2543" s="76">
        <f t="shared" si="486"/>
        <v>0</v>
      </c>
      <c r="D2543" s="76">
        <f t="shared" si="486"/>
        <v>0</v>
      </c>
      <c r="E2543" s="76">
        <f t="shared" si="486"/>
        <v>0</v>
      </c>
      <c r="F2543" s="43">
        <f t="shared" si="487"/>
        <v>0</v>
      </c>
      <c r="G2543" s="76">
        <f t="shared" si="488"/>
        <v>0</v>
      </c>
      <c r="H2543" s="76">
        <f t="shared" si="488"/>
        <v>0</v>
      </c>
      <c r="I2543" s="76">
        <f t="shared" si="488"/>
        <v>0</v>
      </c>
      <c r="J2543" s="76">
        <f t="shared" si="488"/>
        <v>0</v>
      </c>
      <c r="K2543" s="43">
        <f t="shared" si="489"/>
        <v>0</v>
      </c>
    </row>
    <row r="2544" spans="1:11" ht="12.75" customHeight="1">
      <c r="A2544" s="61" t="str">
        <f>"         "&amp;Labels!B77</f>
        <v xml:space="preserve">         Customer 9</v>
      </c>
      <c r="B2544" s="76">
        <f t="shared" si="486"/>
        <v>0</v>
      </c>
      <c r="C2544" s="76">
        <f t="shared" si="486"/>
        <v>0</v>
      </c>
      <c r="D2544" s="76">
        <f t="shared" si="486"/>
        <v>0</v>
      </c>
      <c r="E2544" s="76">
        <f t="shared" si="486"/>
        <v>0</v>
      </c>
      <c r="F2544" s="43">
        <f t="shared" si="487"/>
        <v>0</v>
      </c>
      <c r="G2544" s="76">
        <f t="shared" si="488"/>
        <v>0</v>
      </c>
      <c r="H2544" s="76">
        <f t="shared" si="488"/>
        <v>0</v>
      </c>
      <c r="I2544" s="76">
        <f t="shared" si="488"/>
        <v>0</v>
      </c>
      <c r="J2544" s="76">
        <f t="shared" si="488"/>
        <v>0</v>
      </c>
      <c r="K2544" s="43">
        <f t="shared" si="489"/>
        <v>0</v>
      </c>
    </row>
    <row r="2545" spans="1:11" ht="12.75" customHeight="1">
      <c r="A2545" s="61" t="str">
        <f>"         "&amp;Labels!B78</f>
        <v xml:space="preserve">         Customer 10</v>
      </c>
      <c r="B2545" s="76">
        <f t="shared" si="486"/>
        <v>0</v>
      </c>
      <c r="C2545" s="76">
        <f t="shared" si="486"/>
        <v>0</v>
      </c>
      <c r="D2545" s="76">
        <f t="shared" si="486"/>
        <v>0</v>
      </c>
      <c r="E2545" s="76">
        <f t="shared" si="486"/>
        <v>0</v>
      </c>
      <c r="F2545" s="43">
        <f t="shared" si="487"/>
        <v>0</v>
      </c>
      <c r="G2545" s="76">
        <f t="shared" si="488"/>
        <v>0</v>
      </c>
      <c r="H2545" s="76">
        <f t="shared" si="488"/>
        <v>0</v>
      </c>
      <c r="I2545" s="76">
        <f t="shared" si="488"/>
        <v>0</v>
      </c>
      <c r="J2545" s="76">
        <f t="shared" si="488"/>
        <v>0</v>
      </c>
      <c r="K2545" s="43">
        <f t="shared" si="489"/>
        <v>0</v>
      </c>
    </row>
    <row r="2546" spans="1:11" ht="12.75" customHeight="1">
      <c r="A2546" s="61" t="str">
        <f>"         "&amp;Labels!C68</f>
        <v xml:space="preserve">         Total</v>
      </c>
      <c r="B2546" s="84">
        <f>B2438</f>
        <v>0</v>
      </c>
      <c r="C2546" s="84">
        <f>C2438</f>
        <v>0</v>
      </c>
      <c r="D2546" s="84">
        <f>D2438</f>
        <v>0</v>
      </c>
      <c r="E2546" s="84">
        <f>E2438</f>
        <v>0</v>
      </c>
      <c r="F2546" s="43">
        <f>SUM(B2438:E2438)</f>
        <v>0</v>
      </c>
      <c r="G2546" s="84">
        <f>G2438</f>
        <v>0</v>
      </c>
      <c r="H2546" s="84">
        <f>H2438</f>
        <v>0</v>
      </c>
      <c r="I2546" s="84">
        <f>I2438</f>
        <v>0</v>
      </c>
      <c r="J2546" s="84">
        <f>J2438</f>
        <v>0</v>
      </c>
      <c r="K2546" s="43">
        <f>SUM(G2438:J2438)</f>
        <v>0</v>
      </c>
    </row>
    <row r="2547" spans="1:11" ht="12.75" customHeight="1">
      <c r="A2547" s="63" t="str">
        <f>Labels!B101</f>
        <v>Product 7</v>
      </c>
      <c r="B2547" s="77"/>
      <c r="C2547" s="77"/>
      <c r="D2547" s="77"/>
      <c r="E2547" s="77"/>
      <c r="F2547" s="43"/>
      <c r="G2547" s="77"/>
      <c r="H2547" s="77"/>
      <c r="I2547" s="77"/>
      <c r="J2547" s="77"/>
      <c r="K2547" s="43"/>
    </row>
    <row r="2548" spans="1:11" ht="12.75" customHeight="1">
      <c r="A2548" s="55" t="str">
        <f>"   "&amp;Labels!B81</f>
        <v xml:space="preserve">   Website</v>
      </c>
      <c r="B2548" s="74"/>
      <c r="C2548" s="74"/>
      <c r="D2548" s="74"/>
      <c r="E2548" s="74"/>
      <c r="F2548" s="43"/>
      <c r="G2548" s="74"/>
      <c r="H2548" s="74"/>
      <c r="I2548" s="74"/>
      <c r="J2548" s="74"/>
      <c r="K2548" s="43"/>
    </row>
    <row r="2549" spans="1:11" ht="12.75" customHeight="1">
      <c r="A2549" s="61" t="str">
        <f>"      "&amp;Labels!B85</f>
        <v xml:space="preserve">      Q 1</v>
      </c>
      <c r="B2549" s="84"/>
      <c r="C2549" s="84"/>
      <c r="D2549" s="84"/>
      <c r="E2549" s="84"/>
      <c r="F2549" s="43"/>
      <c r="G2549" s="84"/>
      <c r="H2549" s="84"/>
      <c r="I2549" s="84"/>
      <c r="J2549" s="84"/>
      <c r="K2549" s="43"/>
    </row>
    <row r="2550" spans="1:11" ht="12.75" customHeight="1">
      <c r="A2550" s="61" t="str">
        <f>"         "&amp;Labels!B69</f>
        <v xml:space="preserve">         Customer 1</v>
      </c>
      <c r="B2550" s="76">
        <f>IF('(Other Computations)'!B186=0,0,Inputs!D261*Inputs!D154*Inputs!D40*Inputs!D13*'GM Alloc Factors'!B10/('(Other Computations)'!B186+'(Other Computations)'!B199))</f>
        <v>0</v>
      </c>
      <c r="C2550" s="76">
        <f>IF('(Other Computations)'!C186=0,0,Inputs!E261*Inputs!E154*Inputs!D40*Inputs!D13*'GM Alloc Factors'!C10/('(Other Computations)'!C186+'(Other Computations)'!C199))</f>
        <v>0</v>
      </c>
      <c r="D2550" s="76">
        <f>IF('(Other Computations)'!D186=0,0,Inputs!F261*Inputs!F154*Inputs!D40*Inputs!D13*'GM Alloc Factors'!D10/('(Other Computations)'!D186+'(Other Computations)'!D199))</f>
        <v>0</v>
      </c>
      <c r="E2550" s="76">
        <f>IF('(Other Computations)'!E186=0,0,Inputs!G261*Inputs!G154*Inputs!D40*Inputs!D13*'GM Alloc Factors'!E10/('(Other Computations)'!E186+'(Other Computations)'!E199))</f>
        <v>0</v>
      </c>
      <c r="F2550" s="43">
        <f t="shared" ref="F2550:F2560" si="490">SUM(B2550:E2550)</f>
        <v>0</v>
      </c>
      <c r="G2550" s="76">
        <f>IF('(Other Computations)'!G186=0,0,Inputs!I261*Inputs!I154*Inputs!D40*Inputs!D13*'GM Alloc Factors'!G10/('(Other Computations)'!G186+'(Other Computations)'!G199))</f>
        <v>0</v>
      </c>
      <c r="H2550" s="76">
        <f>IF('(Other Computations)'!H186=0,0,Inputs!J261*Inputs!J154*Inputs!D40*Inputs!D13*'GM Alloc Factors'!H10/('(Other Computations)'!H186+'(Other Computations)'!H199))</f>
        <v>0</v>
      </c>
      <c r="I2550" s="76">
        <f>IF('(Other Computations)'!I186=0,0,Inputs!K261*Inputs!K154*Inputs!D40*Inputs!D13*'GM Alloc Factors'!I10/('(Other Computations)'!I186+'(Other Computations)'!I199))</f>
        <v>0</v>
      </c>
      <c r="J2550" s="76">
        <f>IF('(Other Computations)'!J186=0,0,Inputs!L261*Inputs!L154*Inputs!D40*Inputs!D13*'GM Alloc Factors'!J10/('(Other Computations)'!J186+'(Other Computations)'!J199))</f>
        <v>0</v>
      </c>
      <c r="K2550" s="43">
        <f t="shared" ref="K2550:K2560" si="491">SUM(G2550:J2550)</f>
        <v>0</v>
      </c>
    </row>
    <row r="2551" spans="1:11" ht="12.75" customHeight="1">
      <c r="A2551" s="61" t="str">
        <f>"         "&amp;Labels!B70</f>
        <v xml:space="preserve">         Customer 2</v>
      </c>
      <c r="B2551" s="76">
        <f>IF('(Other Computations)'!B187=0,0,Inputs!D262*Inputs!D155*Inputs!D41*Inputs!D13*'GM Alloc Factors'!B10/('(Other Computations)'!B187+'(Other Computations)'!B200))</f>
        <v>0</v>
      </c>
      <c r="C2551" s="76">
        <f>IF('(Other Computations)'!C187=0,0,Inputs!E262*Inputs!E155*Inputs!D41*Inputs!D13*'GM Alloc Factors'!C10/('(Other Computations)'!C187+'(Other Computations)'!C200))</f>
        <v>0</v>
      </c>
      <c r="D2551" s="76">
        <f>IF('(Other Computations)'!D187=0,0,Inputs!F262*Inputs!F155*Inputs!D41*Inputs!D13*'GM Alloc Factors'!D10/('(Other Computations)'!D187+'(Other Computations)'!D200))</f>
        <v>0</v>
      </c>
      <c r="E2551" s="76">
        <f>IF('(Other Computations)'!E187=0,0,Inputs!G262*Inputs!G155*Inputs!D41*Inputs!D13*'GM Alloc Factors'!E10/('(Other Computations)'!E187+'(Other Computations)'!E200))</f>
        <v>0</v>
      </c>
      <c r="F2551" s="43">
        <f t="shared" si="490"/>
        <v>0</v>
      </c>
      <c r="G2551" s="76">
        <f>IF('(Other Computations)'!G187=0,0,Inputs!I262*Inputs!I155*Inputs!D41*Inputs!D13*'GM Alloc Factors'!G10/('(Other Computations)'!G187+'(Other Computations)'!G200))</f>
        <v>0</v>
      </c>
      <c r="H2551" s="76">
        <f>IF('(Other Computations)'!H187=0,0,Inputs!J262*Inputs!J155*Inputs!D41*Inputs!D13*'GM Alloc Factors'!H10/('(Other Computations)'!H187+'(Other Computations)'!H200))</f>
        <v>0</v>
      </c>
      <c r="I2551" s="76">
        <f>IF('(Other Computations)'!I187=0,0,Inputs!K262*Inputs!K155*Inputs!D41*Inputs!D13*'GM Alloc Factors'!I10/('(Other Computations)'!I187+'(Other Computations)'!I200))</f>
        <v>0</v>
      </c>
      <c r="J2551" s="76">
        <f>IF('(Other Computations)'!J187=0,0,Inputs!L262*Inputs!L155*Inputs!D41*Inputs!D13*'GM Alloc Factors'!J10/('(Other Computations)'!J187+'(Other Computations)'!J200))</f>
        <v>0</v>
      </c>
      <c r="K2551" s="43">
        <f t="shared" si="491"/>
        <v>0</v>
      </c>
    </row>
    <row r="2552" spans="1:11" ht="12.75" customHeight="1">
      <c r="A2552" s="61" t="str">
        <f>"         "&amp;Labels!B71</f>
        <v xml:space="preserve">         Customer 3</v>
      </c>
      <c r="B2552" s="76">
        <f>IF('(Other Computations)'!B188=0,0,Inputs!D263*Inputs!D156*Inputs!D42*Inputs!D13*'GM Alloc Factors'!B10/('(Other Computations)'!B188+'(Other Computations)'!B201))</f>
        <v>0</v>
      </c>
      <c r="C2552" s="76">
        <f>IF('(Other Computations)'!C188=0,0,Inputs!E263*Inputs!E156*Inputs!D42*Inputs!D13*'GM Alloc Factors'!C10/('(Other Computations)'!C188+'(Other Computations)'!C201))</f>
        <v>0</v>
      </c>
      <c r="D2552" s="76">
        <f>IF('(Other Computations)'!D188=0,0,Inputs!F263*Inputs!F156*Inputs!D42*Inputs!D13*'GM Alloc Factors'!D10/('(Other Computations)'!D188+'(Other Computations)'!D201))</f>
        <v>0</v>
      </c>
      <c r="E2552" s="76">
        <f>IF('(Other Computations)'!E188=0,0,Inputs!G263*Inputs!G156*Inputs!D42*Inputs!D13*'GM Alloc Factors'!E10/('(Other Computations)'!E188+'(Other Computations)'!E201))</f>
        <v>0</v>
      </c>
      <c r="F2552" s="43">
        <f t="shared" si="490"/>
        <v>0</v>
      </c>
      <c r="G2552" s="76">
        <f>IF('(Other Computations)'!G188=0,0,Inputs!I263*Inputs!I156*Inputs!D42*Inputs!D13*'GM Alloc Factors'!G10/('(Other Computations)'!G188+'(Other Computations)'!G201))</f>
        <v>0</v>
      </c>
      <c r="H2552" s="76">
        <f>IF('(Other Computations)'!H188=0,0,Inputs!J263*Inputs!J156*Inputs!D42*Inputs!D13*'GM Alloc Factors'!H10/('(Other Computations)'!H188+'(Other Computations)'!H201))</f>
        <v>0</v>
      </c>
      <c r="I2552" s="76">
        <f>IF('(Other Computations)'!I188=0,0,Inputs!K263*Inputs!K156*Inputs!D42*Inputs!D13*'GM Alloc Factors'!I10/('(Other Computations)'!I188+'(Other Computations)'!I201))</f>
        <v>0</v>
      </c>
      <c r="J2552" s="76">
        <f>IF('(Other Computations)'!J188=0,0,Inputs!L263*Inputs!L156*Inputs!D42*Inputs!D13*'GM Alloc Factors'!J10/('(Other Computations)'!J188+'(Other Computations)'!J201))</f>
        <v>0</v>
      </c>
      <c r="K2552" s="43">
        <f t="shared" si="491"/>
        <v>0</v>
      </c>
    </row>
    <row r="2553" spans="1:11" ht="12.75" customHeight="1">
      <c r="A2553" s="61" t="str">
        <f>"         "&amp;Labels!B72</f>
        <v xml:space="preserve">         Customer 4</v>
      </c>
      <c r="B2553" s="76">
        <f>IF('(Other Computations)'!B189=0,0,Inputs!D264*Inputs!D157*Inputs!D43*Inputs!D13*'GM Alloc Factors'!B10/('(Other Computations)'!B189+'(Other Computations)'!B202))</f>
        <v>0</v>
      </c>
      <c r="C2553" s="76">
        <f>IF('(Other Computations)'!C189=0,0,Inputs!E264*Inputs!E157*Inputs!D43*Inputs!D13*'GM Alloc Factors'!C10/('(Other Computations)'!C189+'(Other Computations)'!C202))</f>
        <v>0</v>
      </c>
      <c r="D2553" s="76">
        <f>IF('(Other Computations)'!D189=0,0,Inputs!F264*Inputs!F157*Inputs!D43*Inputs!D13*'GM Alloc Factors'!D10/('(Other Computations)'!D189+'(Other Computations)'!D202))</f>
        <v>0</v>
      </c>
      <c r="E2553" s="76">
        <f>IF('(Other Computations)'!E189=0,0,Inputs!G264*Inputs!G157*Inputs!D43*Inputs!D13*'GM Alloc Factors'!E10/('(Other Computations)'!E189+'(Other Computations)'!E202))</f>
        <v>0</v>
      </c>
      <c r="F2553" s="43">
        <f t="shared" si="490"/>
        <v>0</v>
      </c>
      <c r="G2553" s="76">
        <f>IF('(Other Computations)'!G189=0,0,Inputs!I264*Inputs!I157*Inputs!D43*Inputs!D13*'GM Alloc Factors'!G10/('(Other Computations)'!G189+'(Other Computations)'!G202))</f>
        <v>0</v>
      </c>
      <c r="H2553" s="76">
        <f>IF('(Other Computations)'!H189=0,0,Inputs!J264*Inputs!J157*Inputs!D43*Inputs!D13*'GM Alloc Factors'!H10/('(Other Computations)'!H189+'(Other Computations)'!H202))</f>
        <v>0</v>
      </c>
      <c r="I2553" s="76">
        <f>IF('(Other Computations)'!I189=0,0,Inputs!K264*Inputs!K157*Inputs!D43*Inputs!D13*'GM Alloc Factors'!I10/('(Other Computations)'!I189+'(Other Computations)'!I202))</f>
        <v>0</v>
      </c>
      <c r="J2553" s="76">
        <f>IF('(Other Computations)'!J189=0,0,Inputs!L264*Inputs!L157*Inputs!D43*Inputs!D13*'GM Alloc Factors'!J10/('(Other Computations)'!J189+'(Other Computations)'!J202))</f>
        <v>0</v>
      </c>
      <c r="K2553" s="43">
        <f t="shared" si="491"/>
        <v>0</v>
      </c>
    </row>
    <row r="2554" spans="1:11" ht="12.75" customHeight="1">
      <c r="A2554" s="61" t="str">
        <f>"         "&amp;Labels!B73</f>
        <v xml:space="preserve">         Customer 5</v>
      </c>
      <c r="B2554" s="76">
        <f>IF('(Other Computations)'!B190=0,0,Inputs!D265*Inputs!D158*Inputs!D44*Inputs!D13*'GM Alloc Factors'!B10/('(Other Computations)'!B190+'(Other Computations)'!B203))</f>
        <v>0</v>
      </c>
      <c r="C2554" s="76">
        <f>IF('(Other Computations)'!C190=0,0,Inputs!E265*Inputs!E158*Inputs!D44*Inputs!D13*'GM Alloc Factors'!C10/('(Other Computations)'!C190+'(Other Computations)'!C203))</f>
        <v>0</v>
      </c>
      <c r="D2554" s="76">
        <f>IF('(Other Computations)'!D190=0,0,Inputs!F265*Inputs!F158*Inputs!D44*Inputs!D13*'GM Alloc Factors'!D10/('(Other Computations)'!D190+'(Other Computations)'!D203))</f>
        <v>0</v>
      </c>
      <c r="E2554" s="76">
        <f>IF('(Other Computations)'!E190=0,0,Inputs!G265*Inputs!G158*Inputs!D44*Inputs!D13*'GM Alloc Factors'!E10/('(Other Computations)'!E190+'(Other Computations)'!E203))</f>
        <v>0</v>
      </c>
      <c r="F2554" s="43">
        <f t="shared" si="490"/>
        <v>0</v>
      </c>
      <c r="G2554" s="76">
        <f>IF('(Other Computations)'!G190=0,0,Inputs!I265*Inputs!I158*Inputs!D44*Inputs!D13*'GM Alloc Factors'!G10/('(Other Computations)'!G190+'(Other Computations)'!G203))</f>
        <v>0</v>
      </c>
      <c r="H2554" s="76">
        <f>IF('(Other Computations)'!H190=0,0,Inputs!J265*Inputs!J158*Inputs!D44*Inputs!D13*'GM Alloc Factors'!H10/('(Other Computations)'!H190+'(Other Computations)'!H203))</f>
        <v>0</v>
      </c>
      <c r="I2554" s="76">
        <f>IF('(Other Computations)'!I190=0,0,Inputs!K265*Inputs!K158*Inputs!D44*Inputs!D13*'GM Alloc Factors'!I10/('(Other Computations)'!I190+'(Other Computations)'!I203))</f>
        <v>0</v>
      </c>
      <c r="J2554" s="76">
        <f>IF('(Other Computations)'!J190=0,0,Inputs!L265*Inputs!L158*Inputs!D44*Inputs!D13*'GM Alloc Factors'!J10/('(Other Computations)'!J190+'(Other Computations)'!J203))</f>
        <v>0</v>
      </c>
      <c r="K2554" s="43">
        <f t="shared" si="491"/>
        <v>0</v>
      </c>
    </row>
    <row r="2555" spans="1:11" ht="12.75" customHeight="1">
      <c r="A2555" s="61" t="str">
        <f>"         "&amp;Labels!B74</f>
        <v xml:space="preserve">         Customer 6</v>
      </c>
      <c r="B2555" s="76">
        <f>IF('(Other Computations)'!B191=0,0,Inputs!D266*Inputs!D159*Inputs!D45*Inputs!D13*'GM Alloc Factors'!B10/('(Other Computations)'!B191+'(Other Computations)'!B204))</f>
        <v>0</v>
      </c>
      <c r="C2555" s="76">
        <f>IF('(Other Computations)'!C191=0,0,Inputs!E266*Inputs!E159*Inputs!D45*Inputs!D13*'GM Alloc Factors'!C10/('(Other Computations)'!C191+'(Other Computations)'!C204))</f>
        <v>0</v>
      </c>
      <c r="D2555" s="76">
        <f>IF('(Other Computations)'!D191=0,0,Inputs!F266*Inputs!F159*Inputs!D45*Inputs!D13*'GM Alloc Factors'!D10/('(Other Computations)'!D191+'(Other Computations)'!D204))</f>
        <v>0</v>
      </c>
      <c r="E2555" s="76">
        <f>IF('(Other Computations)'!E191=0,0,Inputs!G266*Inputs!G159*Inputs!D45*Inputs!D13*'GM Alloc Factors'!E10/('(Other Computations)'!E191+'(Other Computations)'!E204))</f>
        <v>0</v>
      </c>
      <c r="F2555" s="43">
        <f t="shared" si="490"/>
        <v>0</v>
      </c>
      <c r="G2555" s="76">
        <f>IF('(Other Computations)'!G191=0,0,Inputs!I266*Inputs!I159*Inputs!D45*Inputs!D13*'GM Alloc Factors'!G10/('(Other Computations)'!G191+'(Other Computations)'!G204))</f>
        <v>0</v>
      </c>
      <c r="H2555" s="76">
        <f>IF('(Other Computations)'!H191=0,0,Inputs!J266*Inputs!J159*Inputs!D45*Inputs!D13*'GM Alloc Factors'!H10/('(Other Computations)'!H191+'(Other Computations)'!H204))</f>
        <v>0</v>
      </c>
      <c r="I2555" s="76">
        <f>IF('(Other Computations)'!I191=0,0,Inputs!K266*Inputs!K159*Inputs!D45*Inputs!D13*'GM Alloc Factors'!I10/('(Other Computations)'!I191+'(Other Computations)'!I204))</f>
        <v>0</v>
      </c>
      <c r="J2555" s="76">
        <f>IF('(Other Computations)'!J191=0,0,Inputs!L266*Inputs!L159*Inputs!D45*Inputs!D13*'GM Alloc Factors'!J10/('(Other Computations)'!J191+'(Other Computations)'!J204))</f>
        <v>0</v>
      </c>
      <c r="K2555" s="43">
        <f t="shared" si="491"/>
        <v>0</v>
      </c>
    </row>
    <row r="2556" spans="1:11" ht="12.75" customHeight="1">
      <c r="A2556" s="61" t="str">
        <f>"         "&amp;Labels!B75</f>
        <v xml:space="preserve">         Customer 7</v>
      </c>
      <c r="B2556" s="76">
        <f>IF('(Other Computations)'!B192=0,0,Inputs!D267*Inputs!D160*Inputs!D46*Inputs!D13*'GM Alloc Factors'!B10/('(Other Computations)'!B192+'(Other Computations)'!B205))</f>
        <v>0</v>
      </c>
      <c r="C2556" s="76">
        <f>IF('(Other Computations)'!C192=0,0,Inputs!E267*Inputs!E160*Inputs!D46*Inputs!D13*'GM Alloc Factors'!C10/('(Other Computations)'!C192+'(Other Computations)'!C205))</f>
        <v>0</v>
      </c>
      <c r="D2556" s="76">
        <f>IF('(Other Computations)'!D192=0,0,Inputs!F267*Inputs!F160*Inputs!D46*Inputs!D13*'GM Alloc Factors'!D10/('(Other Computations)'!D192+'(Other Computations)'!D205))</f>
        <v>0</v>
      </c>
      <c r="E2556" s="76">
        <f>IF('(Other Computations)'!E192=0,0,Inputs!G267*Inputs!G160*Inputs!D46*Inputs!D13*'GM Alloc Factors'!E10/('(Other Computations)'!E192+'(Other Computations)'!E205))</f>
        <v>0</v>
      </c>
      <c r="F2556" s="43">
        <f t="shared" si="490"/>
        <v>0</v>
      </c>
      <c r="G2556" s="76">
        <f>IF('(Other Computations)'!G192=0,0,Inputs!I267*Inputs!I160*Inputs!D46*Inputs!D13*'GM Alloc Factors'!G10/('(Other Computations)'!G192+'(Other Computations)'!G205))</f>
        <v>0</v>
      </c>
      <c r="H2556" s="76">
        <f>IF('(Other Computations)'!H192=0,0,Inputs!J267*Inputs!J160*Inputs!D46*Inputs!D13*'GM Alloc Factors'!H10/('(Other Computations)'!H192+'(Other Computations)'!H205))</f>
        <v>0</v>
      </c>
      <c r="I2556" s="76">
        <f>IF('(Other Computations)'!I192=0,0,Inputs!K267*Inputs!K160*Inputs!D46*Inputs!D13*'GM Alloc Factors'!I10/('(Other Computations)'!I192+'(Other Computations)'!I205))</f>
        <v>0</v>
      </c>
      <c r="J2556" s="76">
        <f>IF('(Other Computations)'!J192=0,0,Inputs!L267*Inputs!L160*Inputs!D46*Inputs!D13*'GM Alloc Factors'!J10/('(Other Computations)'!J192+'(Other Computations)'!J205))</f>
        <v>0</v>
      </c>
      <c r="K2556" s="43">
        <f t="shared" si="491"/>
        <v>0</v>
      </c>
    </row>
    <row r="2557" spans="1:11" ht="12.75" customHeight="1">
      <c r="A2557" s="61" t="str">
        <f>"         "&amp;Labels!B76</f>
        <v xml:space="preserve">         Customer 8</v>
      </c>
      <c r="B2557" s="76">
        <f>IF('(Other Computations)'!B193=0,0,Inputs!D268*Inputs!D161*Inputs!D47*Inputs!D13*'GM Alloc Factors'!B10/('(Other Computations)'!B193+'(Other Computations)'!B206))</f>
        <v>0</v>
      </c>
      <c r="C2557" s="76">
        <f>IF('(Other Computations)'!C193=0,0,Inputs!E268*Inputs!E161*Inputs!D47*Inputs!D13*'GM Alloc Factors'!C10/('(Other Computations)'!C193+'(Other Computations)'!C206))</f>
        <v>0</v>
      </c>
      <c r="D2557" s="76">
        <f>IF('(Other Computations)'!D193=0,0,Inputs!F268*Inputs!F161*Inputs!D47*Inputs!D13*'GM Alloc Factors'!D10/('(Other Computations)'!D193+'(Other Computations)'!D206))</f>
        <v>0</v>
      </c>
      <c r="E2557" s="76">
        <f>IF('(Other Computations)'!E193=0,0,Inputs!G268*Inputs!G161*Inputs!D47*Inputs!D13*'GM Alloc Factors'!E10/('(Other Computations)'!E193+'(Other Computations)'!E206))</f>
        <v>0</v>
      </c>
      <c r="F2557" s="43">
        <f t="shared" si="490"/>
        <v>0</v>
      </c>
      <c r="G2557" s="76">
        <f>IF('(Other Computations)'!G193=0,0,Inputs!I268*Inputs!I161*Inputs!D47*Inputs!D13*'GM Alloc Factors'!G10/('(Other Computations)'!G193+'(Other Computations)'!G206))</f>
        <v>0</v>
      </c>
      <c r="H2557" s="76">
        <f>IF('(Other Computations)'!H193=0,0,Inputs!J268*Inputs!J161*Inputs!D47*Inputs!D13*'GM Alloc Factors'!H10/('(Other Computations)'!H193+'(Other Computations)'!H206))</f>
        <v>0</v>
      </c>
      <c r="I2557" s="76">
        <f>IF('(Other Computations)'!I193=0,0,Inputs!K268*Inputs!K161*Inputs!D47*Inputs!D13*'GM Alloc Factors'!I10/('(Other Computations)'!I193+'(Other Computations)'!I206))</f>
        <v>0</v>
      </c>
      <c r="J2557" s="76">
        <f>IF('(Other Computations)'!J193=0,0,Inputs!L268*Inputs!L161*Inputs!D47*Inputs!D13*'GM Alloc Factors'!J10/('(Other Computations)'!J193+'(Other Computations)'!J206))</f>
        <v>0</v>
      </c>
      <c r="K2557" s="43">
        <f t="shared" si="491"/>
        <v>0</v>
      </c>
    </row>
    <row r="2558" spans="1:11" ht="12.75" customHeight="1">
      <c r="A2558" s="61" t="str">
        <f>"         "&amp;Labels!B77</f>
        <v xml:space="preserve">         Customer 9</v>
      </c>
      <c r="B2558" s="76">
        <f>IF('(Other Computations)'!B194=0,0,Inputs!D269*Inputs!D162*Inputs!D48*Inputs!D13*'GM Alloc Factors'!B10/('(Other Computations)'!B194+'(Other Computations)'!B207))</f>
        <v>0</v>
      </c>
      <c r="C2558" s="76">
        <f>IF('(Other Computations)'!C194=0,0,Inputs!E269*Inputs!E162*Inputs!D48*Inputs!D13*'GM Alloc Factors'!C10/('(Other Computations)'!C194+'(Other Computations)'!C207))</f>
        <v>0</v>
      </c>
      <c r="D2558" s="76">
        <f>IF('(Other Computations)'!D194=0,0,Inputs!F269*Inputs!F162*Inputs!D48*Inputs!D13*'GM Alloc Factors'!D10/('(Other Computations)'!D194+'(Other Computations)'!D207))</f>
        <v>0</v>
      </c>
      <c r="E2558" s="76">
        <f>IF('(Other Computations)'!E194=0,0,Inputs!G269*Inputs!G162*Inputs!D48*Inputs!D13*'GM Alloc Factors'!E10/('(Other Computations)'!E194+'(Other Computations)'!E207))</f>
        <v>0</v>
      </c>
      <c r="F2558" s="43">
        <f t="shared" si="490"/>
        <v>0</v>
      </c>
      <c r="G2558" s="76">
        <f>IF('(Other Computations)'!G194=0,0,Inputs!I269*Inputs!I162*Inputs!D48*Inputs!D13*'GM Alloc Factors'!G10/('(Other Computations)'!G194+'(Other Computations)'!G207))</f>
        <v>0</v>
      </c>
      <c r="H2558" s="76">
        <f>IF('(Other Computations)'!H194=0,0,Inputs!J269*Inputs!J162*Inputs!D48*Inputs!D13*'GM Alloc Factors'!H10/('(Other Computations)'!H194+'(Other Computations)'!H207))</f>
        <v>0</v>
      </c>
      <c r="I2558" s="76">
        <f>IF('(Other Computations)'!I194=0,0,Inputs!K269*Inputs!K162*Inputs!D48*Inputs!D13*'GM Alloc Factors'!I10/('(Other Computations)'!I194+'(Other Computations)'!I207))</f>
        <v>0</v>
      </c>
      <c r="J2558" s="76">
        <f>IF('(Other Computations)'!J194=0,0,Inputs!L269*Inputs!L162*Inputs!D48*Inputs!D13*'GM Alloc Factors'!J10/('(Other Computations)'!J194+'(Other Computations)'!J207))</f>
        <v>0</v>
      </c>
      <c r="K2558" s="43">
        <f t="shared" si="491"/>
        <v>0</v>
      </c>
    </row>
    <row r="2559" spans="1:11" ht="12.75" customHeight="1">
      <c r="A2559" s="61" t="str">
        <f>"         "&amp;Labels!B78</f>
        <v xml:space="preserve">         Customer 10</v>
      </c>
      <c r="B2559" s="76">
        <f>IF('(Other Computations)'!B195=0,0,Inputs!D270*Inputs!D163*Inputs!D49*Inputs!D13*'GM Alloc Factors'!B10/('(Other Computations)'!B195+'(Other Computations)'!B208))</f>
        <v>0</v>
      </c>
      <c r="C2559" s="76">
        <f>IF('(Other Computations)'!C195=0,0,Inputs!E270*Inputs!E163*Inputs!D49*Inputs!D13*'GM Alloc Factors'!C10/('(Other Computations)'!C195+'(Other Computations)'!C208))</f>
        <v>0</v>
      </c>
      <c r="D2559" s="76">
        <f>IF('(Other Computations)'!D195=0,0,Inputs!F270*Inputs!F163*Inputs!D49*Inputs!D13*'GM Alloc Factors'!D10/('(Other Computations)'!D195+'(Other Computations)'!D208))</f>
        <v>0</v>
      </c>
      <c r="E2559" s="76">
        <f>IF('(Other Computations)'!E195=0,0,Inputs!G270*Inputs!G163*Inputs!D49*Inputs!D13*'GM Alloc Factors'!E10/('(Other Computations)'!E195+'(Other Computations)'!E208))</f>
        <v>0</v>
      </c>
      <c r="F2559" s="43">
        <f t="shared" si="490"/>
        <v>0</v>
      </c>
      <c r="G2559" s="76">
        <f>IF('(Other Computations)'!G195=0,0,Inputs!I270*Inputs!I163*Inputs!D49*Inputs!D13*'GM Alloc Factors'!G10/('(Other Computations)'!G195+'(Other Computations)'!G208))</f>
        <v>0</v>
      </c>
      <c r="H2559" s="76">
        <f>IF('(Other Computations)'!H195=0,0,Inputs!J270*Inputs!J163*Inputs!D49*Inputs!D13*'GM Alloc Factors'!H10/('(Other Computations)'!H195+'(Other Computations)'!H208))</f>
        <v>0</v>
      </c>
      <c r="I2559" s="76">
        <f>IF('(Other Computations)'!I195=0,0,Inputs!K270*Inputs!K163*Inputs!D49*Inputs!D13*'GM Alloc Factors'!I10/('(Other Computations)'!I195+'(Other Computations)'!I208))</f>
        <v>0</v>
      </c>
      <c r="J2559" s="76">
        <f>IF('(Other Computations)'!J195=0,0,Inputs!L270*Inputs!L163*Inputs!D49*Inputs!D13*'GM Alloc Factors'!J10/('(Other Computations)'!J195+'(Other Computations)'!J208))</f>
        <v>0</v>
      </c>
      <c r="K2559" s="43">
        <f t="shared" si="491"/>
        <v>0</v>
      </c>
    </row>
    <row r="2560" spans="1:11" ht="12.75" customHeight="1">
      <c r="A2560" s="61" t="str">
        <f>"         "&amp;Labels!C68</f>
        <v xml:space="preserve">         Total</v>
      </c>
      <c r="B2560" s="84">
        <f>SUM(B2550:B2559)</f>
        <v>0</v>
      </c>
      <c r="C2560" s="84">
        <f>SUM(C2550:C2559)</f>
        <v>0</v>
      </c>
      <c r="D2560" s="84">
        <f>SUM(D2550:D2559)</f>
        <v>0</v>
      </c>
      <c r="E2560" s="84">
        <f>SUM(E2550:E2559)</f>
        <v>0</v>
      </c>
      <c r="F2560" s="43">
        <f t="shared" si="490"/>
        <v>0</v>
      </c>
      <c r="G2560" s="84">
        <f>SUM(G2550:G2559)</f>
        <v>0</v>
      </c>
      <c r="H2560" s="84">
        <f>SUM(H2550:H2559)</f>
        <v>0</v>
      </c>
      <c r="I2560" s="84">
        <f>SUM(I2550:I2559)</f>
        <v>0</v>
      </c>
      <c r="J2560" s="84">
        <f>SUM(J2550:J2559)</f>
        <v>0</v>
      </c>
      <c r="K2560" s="43">
        <f t="shared" si="491"/>
        <v>0</v>
      </c>
    </row>
    <row r="2561" spans="1:11" ht="12.75" customHeight="1">
      <c r="A2561" s="61" t="str">
        <f>"      "&amp;Labels!B86</f>
        <v xml:space="preserve">      Q 2</v>
      </c>
      <c r="B2561" s="84"/>
      <c r="C2561" s="84"/>
      <c r="D2561" s="84"/>
      <c r="E2561" s="84"/>
      <c r="F2561" s="43"/>
      <c r="G2561" s="84"/>
      <c r="H2561" s="84"/>
      <c r="I2561" s="84"/>
      <c r="J2561" s="84"/>
      <c r="K2561" s="43"/>
    </row>
    <row r="2562" spans="1:11" ht="12.75" customHeight="1">
      <c r="A2562" s="61" t="str">
        <f>"         "&amp;Labels!B69</f>
        <v xml:space="preserve">         Customer 1</v>
      </c>
      <c r="B2562" s="76">
        <f>IF('(Other Computations)'!B186=0,0,Inputs!D261*Inputs!D154*Inputs!E40*Inputs!D13*'GM Alloc Factors'!B11/('(Other Computations)'!B186+'(Other Computations)'!B199))</f>
        <v>0</v>
      </c>
      <c r="C2562" s="76">
        <f>IF('(Other Computations)'!C186=0,0,Inputs!E261*Inputs!E154*Inputs!E40*Inputs!D13*'GM Alloc Factors'!C11/('(Other Computations)'!C186+'(Other Computations)'!C199))</f>
        <v>0</v>
      </c>
      <c r="D2562" s="76">
        <f>IF('(Other Computations)'!D186=0,0,Inputs!F261*Inputs!F154*Inputs!E40*Inputs!D13*'GM Alloc Factors'!D11/('(Other Computations)'!D186+'(Other Computations)'!D199))</f>
        <v>0</v>
      </c>
      <c r="E2562" s="76">
        <f>IF('(Other Computations)'!E186=0,0,Inputs!G261*Inputs!G154*Inputs!E40*Inputs!D13*'GM Alloc Factors'!E11/('(Other Computations)'!E186+'(Other Computations)'!E199))</f>
        <v>0</v>
      </c>
      <c r="F2562" s="43">
        <f t="shared" ref="F2562:F2572" si="492">SUM(B2562:E2562)</f>
        <v>0</v>
      </c>
      <c r="G2562" s="76">
        <f>IF('(Other Computations)'!G186=0,0,Inputs!I261*Inputs!I154*Inputs!E40*Inputs!D13*'GM Alloc Factors'!G11/('(Other Computations)'!G186+'(Other Computations)'!G199))</f>
        <v>0</v>
      </c>
      <c r="H2562" s="76">
        <f>IF('(Other Computations)'!H186=0,0,Inputs!J261*Inputs!J154*Inputs!E40*Inputs!D13*'GM Alloc Factors'!H11/('(Other Computations)'!H186+'(Other Computations)'!H199))</f>
        <v>0</v>
      </c>
      <c r="I2562" s="76">
        <f>IF('(Other Computations)'!I186=0,0,Inputs!K261*Inputs!K154*Inputs!E40*Inputs!D13*'GM Alloc Factors'!I11/('(Other Computations)'!I186+'(Other Computations)'!I199))</f>
        <v>0</v>
      </c>
      <c r="J2562" s="76">
        <f>IF('(Other Computations)'!J186=0,0,Inputs!L261*Inputs!L154*Inputs!E40*Inputs!D13*'GM Alloc Factors'!J11/('(Other Computations)'!J186+'(Other Computations)'!J199))</f>
        <v>0</v>
      </c>
      <c r="K2562" s="43">
        <f t="shared" ref="K2562:K2572" si="493">SUM(G2562:J2562)</f>
        <v>0</v>
      </c>
    </row>
    <row r="2563" spans="1:11" ht="12.75" customHeight="1">
      <c r="A2563" s="61" t="str">
        <f>"         "&amp;Labels!B70</f>
        <v xml:space="preserve">         Customer 2</v>
      </c>
      <c r="B2563" s="76">
        <f>IF('(Other Computations)'!B187=0,0,Inputs!D262*Inputs!D155*Inputs!E41*Inputs!D13*'GM Alloc Factors'!B11/('(Other Computations)'!B187+'(Other Computations)'!B200))</f>
        <v>0</v>
      </c>
      <c r="C2563" s="76">
        <f>IF('(Other Computations)'!C187=0,0,Inputs!E262*Inputs!E155*Inputs!E41*Inputs!D13*'GM Alloc Factors'!C11/('(Other Computations)'!C187+'(Other Computations)'!C200))</f>
        <v>0</v>
      </c>
      <c r="D2563" s="76">
        <f>IF('(Other Computations)'!D187=0,0,Inputs!F262*Inputs!F155*Inputs!E41*Inputs!D13*'GM Alloc Factors'!D11/('(Other Computations)'!D187+'(Other Computations)'!D200))</f>
        <v>0</v>
      </c>
      <c r="E2563" s="76">
        <f>IF('(Other Computations)'!E187=0,0,Inputs!G262*Inputs!G155*Inputs!E41*Inputs!D13*'GM Alloc Factors'!E11/('(Other Computations)'!E187+'(Other Computations)'!E200))</f>
        <v>0</v>
      </c>
      <c r="F2563" s="43">
        <f t="shared" si="492"/>
        <v>0</v>
      </c>
      <c r="G2563" s="76">
        <f>IF('(Other Computations)'!G187=0,0,Inputs!I262*Inputs!I155*Inputs!E41*Inputs!D13*'GM Alloc Factors'!G11/('(Other Computations)'!G187+'(Other Computations)'!G200))</f>
        <v>0</v>
      </c>
      <c r="H2563" s="76">
        <f>IF('(Other Computations)'!H187=0,0,Inputs!J262*Inputs!J155*Inputs!E41*Inputs!D13*'GM Alloc Factors'!H11/('(Other Computations)'!H187+'(Other Computations)'!H200))</f>
        <v>0</v>
      </c>
      <c r="I2563" s="76">
        <f>IF('(Other Computations)'!I187=0,0,Inputs!K262*Inputs!K155*Inputs!E41*Inputs!D13*'GM Alloc Factors'!I11/('(Other Computations)'!I187+'(Other Computations)'!I200))</f>
        <v>0</v>
      </c>
      <c r="J2563" s="76">
        <f>IF('(Other Computations)'!J187=0,0,Inputs!L262*Inputs!L155*Inputs!E41*Inputs!D13*'GM Alloc Factors'!J11/('(Other Computations)'!J187+'(Other Computations)'!J200))</f>
        <v>0</v>
      </c>
      <c r="K2563" s="43">
        <f t="shared" si="493"/>
        <v>0</v>
      </c>
    </row>
    <row r="2564" spans="1:11" ht="12.75" customHeight="1">
      <c r="A2564" s="61" t="str">
        <f>"         "&amp;Labels!B71</f>
        <v xml:space="preserve">         Customer 3</v>
      </c>
      <c r="B2564" s="76">
        <f>IF('(Other Computations)'!B188=0,0,Inputs!D263*Inputs!D156*Inputs!E42*Inputs!D13*'GM Alloc Factors'!B11/('(Other Computations)'!B188+'(Other Computations)'!B201))</f>
        <v>0</v>
      </c>
      <c r="C2564" s="76">
        <f>IF('(Other Computations)'!C188=0,0,Inputs!E263*Inputs!E156*Inputs!E42*Inputs!D13*'GM Alloc Factors'!C11/('(Other Computations)'!C188+'(Other Computations)'!C201))</f>
        <v>0</v>
      </c>
      <c r="D2564" s="76">
        <f>IF('(Other Computations)'!D188=0,0,Inputs!F263*Inputs!F156*Inputs!E42*Inputs!D13*'GM Alloc Factors'!D11/('(Other Computations)'!D188+'(Other Computations)'!D201))</f>
        <v>0</v>
      </c>
      <c r="E2564" s="76">
        <f>IF('(Other Computations)'!E188=0,0,Inputs!G263*Inputs!G156*Inputs!E42*Inputs!D13*'GM Alloc Factors'!E11/('(Other Computations)'!E188+'(Other Computations)'!E201))</f>
        <v>0</v>
      </c>
      <c r="F2564" s="43">
        <f t="shared" si="492"/>
        <v>0</v>
      </c>
      <c r="G2564" s="76">
        <f>IF('(Other Computations)'!G188=0,0,Inputs!I263*Inputs!I156*Inputs!E42*Inputs!D13*'GM Alloc Factors'!G11/('(Other Computations)'!G188+'(Other Computations)'!G201))</f>
        <v>0</v>
      </c>
      <c r="H2564" s="76">
        <f>IF('(Other Computations)'!H188=0,0,Inputs!J263*Inputs!J156*Inputs!E42*Inputs!D13*'GM Alloc Factors'!H11/('(Other Computations)'!H188+'(Other Computations)'!H201))</f>
        <v>0</v>
      </c>
      <c r="I2564" s="76">
        <f>IF('(Other Computations)'!I188=0,0,Inputs!K263*Inputs!K156*Inputs!E42*Inputs!D13*'GM Alloc Factors'!I11/('(Other Computations)'!I188+'(Other Computations)'!I201))</f>
        <v>0</v>
      </c>
      <c r="J2564" s="76">
        <f>IF('(Other Computations)'!J188=0,0,Inputs!L263*Inputs!L156*Inputs!E42*Inputs!D13*'GM Alloc Factors'!J11/('(Other Computations)'!J188+'(Other Computations)'!J201))</f>
        <v>0</v>
      </c>
      <c r="K2564" s="43">
        <f t="shared" si="493"/>
        <v>0</v>
      </c>
    </row>
    <row r="2565" spans="1:11" ht="12.75" customHeight="1">
      <c r="A2565" s="61" t="str">
        <f>"         "&amp;Labels!B72</f>
        <v xml:space="preserve">         Customer 4</v>
      </c>
      <c r="B2565" s="76">
        <f>IF('(Other Computations)'!B189=0,0,Inputs!D264*Inputs!D157*Inputs!E43*Inputs!D13*'GM Alloc Factors'!B11/('(Other Computations)'!B189+'(Other Computations)'!B202))</f>
        <v>0</v>
      </c>
      <c r="C2565" s="76">
        <f>IF('(Other Computations)'!C189=0,0,Inputs!E264*Inputs!E157*Inputs!E43*Inputs!D13*'GM Alloc Factors'!C11/('(Other Computations)'!C189+'(Other Computations)'!C202))</f>
        <v>0</v>
      </c>
      <c r="D2565" s="76">
        <f>IF('(Other Computations)'!D189=0,0,Inputs!F264*Inputs!F157*Inputs!E43*Inputs!D13*'GM Alloc Factors'!D11/('(Other Computations)'!D189+'(Other Computations)'!D202))</f>
        <v>0</v>
      </c>
      <c r="E2565" s="76">
        <f>IF('(Other Computations)'!E189=0,0,Inputs!G264*Inputs!G157*Inputs!E43*Inputs!D13*'GM Alloc Factors'!E11/('(Other Computations)'!E189+'(Other Computations)'!E202))</f>
        <v>0</v>
      </c>
      <c r="F2565" s="43">
        <f t="shared" si="492"/>
        <v>0</v>
      </c>
      <c r="G2565" s="76">
        <f>IF('(Other Computations)'!G189=0,0,Inputs!I264*Inputs!I157*Inputs!E43*Inputs!D13*'GM Alloc Factors'!G11/('(Other Computations)'!G189+'(Other Computations)'!G202))</f>
        <v>0</v>
      </c>
      <c r="H2565" s="76">
        <f>IF('(Other Computations)'!H189=0,0,Inputs!J264*Inputs!J157*Inputs!E43*Inputs!D13*'GM Alloc Factors'!H11/('(Other Computations)'!H189+'(Other Computations)'!H202))</f>
        <v>0</v>
      </c>
      <c r="I2565" s="76">
        <f>IF('(Other Computations)'!I189=0,0,Inputs!K264*Inputs!K157*Inputs!E43*Inputs!D13*'GM Alloc Factors'!I11/('(Other Computations)'!I189+'(Other Computations)'!I202))</f>
        <v>0</v>
      </c>
      <c r="J2565" s="76">
        <f>IF('(Other Computations)'!J189=0,0,Inputs!L264*Inputs!L157*Inputs!E43*Inputs!D13*'GM Alloc Factors'!J11/('(Other Computations)'!J189+'(Other Computations)'!J202))</f>
        <v>0</v>
      </c>
      <c r="K2565" s="43">
        <f t="shared" si="493"/>
        <v>0</v>
      </c>
    </row>
    <row r="2566" spans="1:11" ht="12.75" customHeight="1">
      <c r="A2566" s="61" t="str">
        <f>"         "&amp;Labels!B73</f>
        <v xml:space="preserve">         Customer 5</v>
      </c>
      <c r="B2566" s="76">
        <f>IF('(Other Computations)'!B190=0,0,Inputs!D265*Inputs!D158*Inputs!E44*Inputs!D13*'GM Alloc Factors'!B11/('(Other Computations)'!B190+'(Other Computations)'!B203))</f>
        <v>0</v>
      </c>
      <c r="C2566" s="76">
        <f>IF('(Other Computations)'!C190=0,0,Inputs!E265*Inputs!E158*Inputs!E44*Inputs!D13*'GM Alloc Factors'!C11/('(Other Computations)'!C190+'(Other Computations)'!C203))</f>
        <v>0</v>
      </c>
      <c r="D2566" s="76">
        <f>IF('(Other Computations)'!D190=0,0,Inputs!F265*Inputs!F158*Inputs!E44*Inputs!D13*'GM Alloc Factors'!D11/('(Other Computations)'!D190+'(Other Computations)'!D203))</f>
        <v>0</v>
      </c>
      <c r="E2566" s="76">
        <f>IF('(Other Computations)'!E190=0,0,Inputs!G265*Inputs!G158*Inputs!E44*Inputs!D13*'GM Alloc Factors'!E11/('(Other Computations)'!E190+'(Other Computations)'!E203))</f>
        <v>0</v>
      </c>
      <c r="F2566" s="43">
        <f t="shared" si="492"/>
        <v>0</v>
      </c>
      <c r="G2566" s="76">
        <f>IF('(Other Computations)'!G190=0,0,Inputs!I265*Inputs!I158*Inputs!E44*Inputs!D13*'GM Alloc Factors'!G11/('(Other Computations)'!G190+'(Other Computations)'!G203))</f>
        <v>0</v>
      </c>
      <c r="H2566" s="76">
        <f>IF('(Other Computations)'!H190=0,0,Inputs!J265*Inputs!J158*Inputs!E44*Inputs!D13*'GM Alloc Factors'!H11/('(Other Computations)'!H190+'(Other Computations)'!H203))</f>
        <v>0</v>
      </c>
      <c r="I2566" s="76">
        <f>IF('(Other Computations)'!I190=0,0,Inputs!K265*Inputs!K158*Inputs!E44*Inputs!D13*'GM Alloc Factors'!I11/('(Other Computations)'!I190+'(Other Computations)'!I203))</f>
        <v>0</v>
      </c>
      <c r="J2566" s="76">
        <f>IF('(Other Computations)'!J190=0,0,Inputs!L265*Inputs!L158*Inputs!E44*Inputs!D13*'GM Alloc Factors'!J11/('(Other Computations)'!J190+'(Other Computations)'!J203))</f>
        <v>0</v>
      </c>
      <c r="K2566" s="43">
        <f t="shared" si="493"/>
        <v>0</v>
      </c>
    </row>
    <row r="2567" spans="1:11" ht="12.75" customHeight="1">
      <c r="A2567" s="61" t="str">
        <f>"         "&amp;Labels!B74</f>
        <v xml:space="preserve">         Customer 6</v>
      </c>
      <c r="B2567" s="76">
        <f>IF('(Other Computations)'!B191=0,0,Inputs!D266*Inputs!D159*Inputs!E45*Inputs!D13*'GM Alloc Factors'!B11/('(Other Computations)'!B191+'(Other Computations)'!B204))</f>
        <v>0</v>
      </c>
      <c r="C2567" s="76">
        <f>IF('(Other Computations)'!C191=0,0,Inputs!E266*Inputs!E159*Inputs!E45*Inputs!D13*'GM Alloc Factors'!C11/('(Other Computations)'!C191+'(Other Computations)'!C204))</f>
        <v>0</v>
      </c>
      <c r="D2567" s="76">
        <f>IF('(Other Computations)'!D191=0,0,Inputs!F266*Inputs!F159*Inputs!E45*Inputs!D13*'GM Alloc Factors'!D11/('(Other Computations)'!D191+'(Other Computations)'!D204))</f>
        <v>0</v>
      </c>
      <c r="E2567" s="76">
        <f>IF('(Other Computations)'!E191=0,0,Inputs!G266*Inputs!G159*Inputs!E45*Inputs!D13*'GM Alloc Factors'!E11/('(Other Computations)'!E191+'(Other Computations)'!E204))</f>
        <v>0</v>
      </c>
      <c r="F2567" s="43">
        <f t="shared" si="492"/>
        <v>0</v>
      </c>
      <c r="G2567" s="76">
        <f>IF('(Other Computations)'!G191=0,0,Inputs!I266*Inputs!I159*Inputs!E45*Inputs!D13*'GM Alloc Factors'!G11/('(Other Computations)'!G191+'(Other Computations)'!G204))</f>
        <v>0</v>
      </c>
      <c r="H2567" s="76">
        <f>IF('(Other Computations)'!H191=0,0,Inputs!J266*Inputs!J159*Inputs!E45*Inputs!D13*'GM Alloc Factors'!H11/('(Other Computations)'!H191+'(Other Computations)'!H204))</f>
        <v>0</v>
      </c>
      <c r="I2567" s="76">
        <f>IF('(Other Computations)'!I191=0,0,Inputs!K266*Inputs!K159*Inputs!E45*Inputs!D13*'GM Alloc Factors'!I11/('(Other Computations)'!I191+'(Other Computations)'!I204))</f>
        <v>0</v>
      </c>
      <c r="J2567" s="76">
        <f>IF('(Other Computations)'!J191=0,0,Inputs!L266*Inputs!L159*Inputs!E45*Inputs!D13*'GM Alloc Factors'!J11/('(Other Computations)'!J191+'(Other Computations)'!J204))</f>
        <v>0</v>
      </c>
      <c r="K2567" s="43">
        <f t="shared" si="493"/>
        <v>0</v>
      </c>
    </row>
    <row r="2568" spans="1:11" ht="12.75" customHeight="1">
      <c r="A2568" s="61" t="str">
        <f>"         "&amp;Labels!B75</f>
        <v xml:space="preserve">         Customer 7</v>
      </c>
      <c r="B2568" s="76">
        <f>IF('(Other Computations)'!B192=0,0,Inputs!D267*Inputs!D160*Inputs!E46*Inputs!D13*'GM Alloc Factors'!B11/('(Other Computations)'!B192+'(Other Computations)'!B205))</f>
        <v>0</v>
      </c>
      <c r="C2568" s="76">
        <f>IF('(Other Computations)'!C192=0,0,Inputs!E267*Inputs!E160*Inputs!E46*Inputs!D13*'GM Alloc Factors'!C11/('(Other Computations)'!C192+'(Other Computations)'!C205))</f>
        <v>0</v>
      </c>
      <c r="D2568" s="76">
        <f>IF('(Other Computations)'!D192=0,0,Inputs!F267*Inputs!F160*Inputs!E46*Inputs!D13*'GM Alloc Factors'!D11/('(Other Computations)'!D192+'(Other Computations)'!D205))</f>
        <v>0</v>
      </c>
      <c r="E2568" s="76">
        <f>IF('(Other Computations)'!E192=0,0,Inputs!G267*Inputs!G160*Inputs!E46*Inputs!D13*'GM Alloc Factors'!E11/('(Other Computations)'!E192+'(Other Computations)'!E205))</f>
        <v>0</v>
      </c>
      <c r="F2568" s="43">
        <f t="shared" si="492"/>
        <v>0</v>
      </c>
      <c r="G2568" s="76">
        <f>IF('(Other Computations)'!G192=0,0,Inputs!I267*Inputs!I160*Inputs!E46*Inputs!D13*'GM Alloc Factors'!G11/('(Other Computations)'!G192+'(Other Computations)'!G205))</f>
        <v>0</v>
      </c>
      <c r="H2568" s="76">
        <f>IF('(Other Computations)'!H192=0,0,Inputs!J267*Inputs!J160*Inputs!E46*Inputs!D13*'GM Alloc Factors'!H11/('(Other Computations)'!H192+'(Other Computations)'!H205))</f>
        <v>0</v>
      </c>
      <c r="I2568" s="76">
        <f>IF('(Other Computations)'!I192=0,0,Inputs!K267*Inputs!K160*Inputs!E46*Inputs!D13*'GM Alloc Factors'!I11/('(Other Computations)'!I192+'(Other Computations)'!I205))</f>
        <v>0</v>
      </c>
      <c r="J2568" s="76">
        <f>IF('(Other Computations)'!J192=0,0,Inputs!L267*Inputs!L160*Inputs!E46*Inputs!D13*'GM Alloc Factors'!J11/('(Other Computations)'!J192+'(Other Computations)'!J205))</f>
        <v>0</v>
      </c>
      <c r="K2568" s="43">
        <f t="shared" si="493"/>
        <v>0</v>
      </c>
    </row>
    <row r="2569" spans="1:11" ht="12.75" customHeight="1">
      <c r="A2569" s="61" t="str">
        <f>"         "&amp;Labels!B76</f>
        <v xml:space="preserve">         Customer 8</v>
      </c>
      <c r="B2569" s="76">
        <f>IF('(Other Computations)'!B193=0,0,Inputs!D268*Inputs!D161*Inputs!E47*Inputs!D13*'GM Alloc Factors'!B11/('(Other Computations)'!B193+'(Other Computations)'!B206))</f>
        <v>0</v>
      </c>
      <c r="C2569" s="76">
        <f>IF('(Other Computations)'!C193=0,0,Inputs!E268*Inputs!E161*Inputs!E47*Inputs!D13*'GM Alloc Factors'!C11/('(Other Computations)'!C193+'(Other Computations)'!C206))</f>
        <v>0</v>
      </c>
      <c r="D2569" s="76">
        <f>IF('(Other Computations)'!D193=0,0,Inputs!F268*Inputs!F161*Inputs!E47*Inputs!D13*'GM Alloc Factors'!D11/('(Other Computations)'!D193+'(Other Computations)'!D206))</f>
        <v>0</v>
      </c>
      <c r="E2569" s="76">
        <f>IF('(Other Computations)'!E193=0,0,Inputs!G268*Inputs!G161*Inputs!E47*Inputs!D13*'GM Alloc Factors'!E11/('(Other Computations)'!E193+'(Other Computations)'!E206))</f>
        <v>0</v>
      </c>
      <c r="F2569" s="43">
        <f t="shared" si="492"/>
        <v>0</v>
      </c>
      <c r="G2569" s="76">
        <f>IF('(Other Computations)'!G193=0,0,Inputs!I268*Inputs!I161*Inputs!E47*Inputs!D13*'GM Alloc Factors'!G11/('(Other Computations)'!G193+'(Other Computations)'!G206))</f>
        <v>0</v>
      </c>
      <c r="H2569" s="76">
        <f>IF('(Other Computations)'!H193=0,0,Inputs!J268*Inputs!J161*Inputs!E47*Inputs!D13*'GM Alloc Factors'!H11/('(Other Computations)'!H193+'(Other Computations)'!H206))</f>
        <v>0</v>
      </c>
      <c r="I2569" s="76">
        <f>IF('(Other Computations)'!I193=0,0,Inputs!K268*Inputs!K161*Inputs!E47*Inputs!D13*'GM Alloc Factors'!I11/('(Other Computations)'!I193+'(Other Computations)'!I206))</f>
        <v>0</v>
      </c>
      <c r="J2569" s="76">
        <f>IF('(Other Computations)'!J193=0,0,Inputs!L268*Inputs!L161*Inputs!E47*Inputs!D13*'GM Alloc Factors'!J11/('(Other Computations)'!J193+'(Other Computations)'!J206))</f>
        <v>0</v>
      </c>
      <c r="K2569" s="43">
        <f t="shared" si="493"/>
        <v>0</v>
      </c>
    </row>
    <row r="2570" spans="1:11" ht="12.75" customHeight="1">
      <c r="A2570" s="61" t="str">
        <f>"         "&amp;Labels!B77</f>
        <v xml:space="preserve">         Customer 9</v>
      </c>
      <c r="B2570" s="76">
        <f>IF('(Other Computations)'!B194=0,0,Inputs!D269*Inputs!D162*Inputs!E48*Inputs!D13*'GM Alloc Factors'!B11/('(Other Computations)'!B194+'(Other Computations)'!B207))</f>
        <v>0</v>
      </c>
      <c r="C2570" s="76">
        <f>IF('(Other Computations)'!C194=0,0,Inputs!E269*Inputs!E162*Inputs!E48*Inputs!D13*'GM Alloc Factors'!C11/('(Other Computations)'!C194+'(Other Computations)'!C207))</f>
        <v>0</v>
      </c>
      <c r="D2570" s="76">
        <f>IF('(Other Computations)'!D194=0,0,Inputs!F269*Inputs!F162*Inputs!E48*Inputs!D13*'GM Alloc Factors'!D11/('(Other Computations)'!D194+'(Other Computations)'!D207))</f>
        <v>0</v>
      </c>
      <c r="E2570" s="76">
        <f>IF('(Other Computations)'!E194=0,0,Inputs!G269*Inputs!G162*Inputs!E48*Inputs!D13*'GM Alloc Factors'!E11/('(Other Computations)'!E194+'(Other Computations)'!E207))</f>
        <v>0</v>
      </c>
      <c r="F2570" s="43">
        <f t="shared" si="492"/>
        <v>0</v>
      </c>
      <c r="G2570" s="76">
        <f>IF('(Other Computations)'!G194=0,0,Inputs!I269*Inputs!I162*Inputs!E48*Inputs!D13*'GM Alloc Factors'!G11/('(Other Computations)'!G194+'(Other Computations)'!G207))</f>
        <v>0</v>
      </c>
      <c r="H2570" s="76">
        <f>IF('(Other Computations)'!H194=0,0,Inputs!J269*Inputs!J162*Inputs!E48*Inputs!D13*'GM Alloc Factors'!H11/('(Other Computations)'!H194+'(Other Computations)'!H207))</f>
        <v>0</v>
      </c>
      <c r="I2570" s="76">
        <f>IF('(Other Computations)'!I194=0,0,Inputs!K269*Inputs!K162*Inputs!E48*Inputs!D13*'GM Alloc Factors'!I11/('(Other Computations)'!I194+'(Other Computations)'!I207))</f>
        <v>0</v>
      </c>
      <c r="J2570" s="76">
        <f>IF('(Other Computations)'!J194=0,0,Inputs!L269*Inputs!L162*Inputs!E48*Inputs!D13*'GM Alloc Factors'!J11/('(Other Computations)'!J194+'(Other Computations)'!J207))</f>
        <v>0</v>
      </c>
      <c r="K2570" s="43">
        <f t="shared" si="493"/>
        <v>0</v>
      </c>
    </row>
    <row r="2571" spans="1:11" ht="12.75" customHeight="1">
      <c r="A2571" s="61" t="str">
        <f>"         "&amp;Labels!B78</f>
        <v xml:space="preserve">         Customer 10</v>
      </c>
      <c r="B2571" s="76">
        <f>IF('(Other Computations)'!B195=0,0,Inputs!D270*Inputs!D163*Inputs!E49*Inputs!D13*'GM Alloc Factors'!B11/('(Other Computations)'!B195+'(Other Computations)'!B208))</f>
        <v>0</v>
      </c>
      <c r="C2571" s="76">
        <f>IF('(Other Computations)'!C195=0,0,Inputs!E270*Inputs!E163*Inputs!E49*Inputs!D13*'GM Alloc Factors'!C11/('(Other Computations)'!C195+'(Other Computations)'!C208))</f>
        <v>0</v>
      </c>
      <c r="D2571" s="76">
        <f>IF('(Other Computations)'!D195=0,0,Inputs!F270*Inputs!F163*Inputs!E49*Inputs!D13*'GM Alloc Factors'!D11/('(Other Computations)'!D195+'(Other Computations)'!D208))</f>
        <v>0</v>
      </c>
      <c r="E2571" s="76">
        <f>IF('(Other Computations)'!E195=0,0,Inputs!G270*Inputs!G163*Inputs!E49*Inputs!D13*'GM Alloc Factors'!E11/('(Other Computations)'!E195+'(Other Computations)'!E208))</f>
        <v>0</v>
      </c>
      <c r="F2571" s="43">
        <f t="shared" si="492"/>
        <v>0</v>
      </c>
      <c r="G2571" s="76">
        <f>IF('(Other Computations)'!G195=0,0,Inputs!I270*Inputs!I163*Inputs!E49*Inputs!D13*'GM Alloc Factors'!G11/('(Other Computations)'!G195+'(Other Computations)'!G208))</f>
        <v>0</v>
      </c>
      <c r="H2571" s="76">
        <f>IF('(Other Computations)'!H195=0,0,Inputs!J270*Inputs!J163*Inputs!E49*Inputs!D13*'GM Alloc Factors'!H11/('(Other Computations)'!H195+'(Other Computations)'!H208))</f>
        <v>0</v>
      </c>
      <c r="I2571" s="76">
        <f>IF('(Other Computations)'!I195=0,0,Inputs!K270*Inputs!K163*Inputs!E49*Inputs!D13*'GM Alloc Factors'!I11/('(Other Computations)'!I195+'(Other Computations)'!I208))</f>
        <v>0</v>
      </c>
      <c r="J2571" s="76">
        <f>IF('(Other Computations)'!J195=0,0,Inputs!L270*Inputs!L163*Inputs!E49*Inputs!D13*'GM Alloc Factors'!J11/('(Other Computations)'!J195+'(Other Computations)'!J208))</f>
        <v>0</v>
      </c>
      <c r="K2571" s="43">
        <f t="shared" si="493"/>
        <v>0</v>
      </c>
    </row>
    <row r="2572" spans="1:11" ht="12.75" customHeight="1">
      <c r="A2572" s="61" t="str">
        <f>"         "&amp;Labels!C68</f>
        <v xml:space="preserve">         Total</v>
      </c>
      <c r="B2572" s="84">
        <f>SUM(B2562:B2571)</f>
        <v>0</v>
      </c>
      <c r="C2572" s="84">
        <f>SUM(C2562:C2571)</f>
        <v>0</v>
      </c>
      <c r="D2572" s="84">
        <f>SUM(D2562:D2571)</f>
        <v>0</v>
      </c>
      <c r="E2572" s="84">
        <f>SUM(E2562:E2571)</f>
        <v>0</v>
      </c>
      <c r="F2572" s="43">
        <f t="shared" si="492"/>
        <v>0</v>
      </c>
      <c r="G2572" s="84">
        <f>SUM(G2562:G2571)</f>
        <v>0</v>
      </c>
      <c r="H2572" s="84">
        <f>SUM(H2562:H2571)</f>
        <v>0</v>
      </c>
      <c r="I2572" s="84">
        <f>SUM(I2562:I2571)</f>
        <v>0</v>
      </c>
      <c r="J2572" s="84">
        <f>SUM(J2562:J2571)</f>
        <v>0</v>
      </c>
      <c r="K2572" s="43">
        <f t="shared" si="493"/>
        <v>0</v>
      </c>
    </row>
    <row r="2573" spans="1:11" ht="12.75" customHeight="1">
      <c r="A2573" s="61" t="str">
        <f>"      "&amp;Labels!B87</f>
        <v xml:space="preserve">      Q 3</v>
      </c>
      <c r="B2573" s="84"/>
      <c r="C2573" s="84"/>
      <c r="D2573" s="84"/>
      <c r="E2573" s="84"/>
      <c r="F2573" s="43"/>
      <c r="G2573" s="84"/>
      <c r="H2573" s="84"/>
      <c r="I2573" s="84"/>
      <c r="J2573" s="84"/>
      <c r="K2573" s="43"/>
    </row>
    <row r="2574" spans="1:11" ht="12.75" customHeight="1">
      <c r="A2574" s="61" t="str">
        <f>"         "&amp;Labels!B69</f>
        <v xml:space="preserve">         Customer 1</v>
      </c>
      <c r="B2574" s="76">
        <f>IF('(Other Computations)'!B186=0,0,Inputs!D261*Inputs!D154*Inputs!F40*Inputs!D13*'GM Alloc Factors'!B12/('(Other Computations)'!B186+'(Other Computations)'!B199))</f>
        <v>0</v>
      </c>
      <c r="C2574" s="76">
        <f>IF('(Other Computations)'!C186=0,0,Inputs!E261*Inputs!E154*Inputs!F40*Inputs!D13*'GM Alloc Factors'!C12/('(Other Computations)'!C186+'(Other Computations)'!C199))</f>
        <v>0</v>
      </c>
      <c r="D2574" s="76">
        <f>IF('(Other Computations)'!D186=0,0,Inputs!F261*Inputs!F154*Inputs!F40*Inputs!D13*'GM Alloc Factors'!D12/('(Other Computations)'!D186+'(Other Computations)'!D199))</f>
        <v>0</v>
      </c>
      <c r="E2574" s="76">
        <f>IF('(Other Computations)'!E186=0,0,Inputs!G261*Inputs!G154*Inputs!F40*Inputs!D13*'GM Alloc Factors'!E12/('(Other Computations)'!E186+'(Other Computations)'!E199))</f>
        <v>0</v>
      </c>
      <c r="F2574" s="43">
        <f t="shared" ref="F2574:F2584" si="494">SUM(B2574:E2574)</f>
        <v>0</v>
      </c>
      <c r="G2574" s="76">
        <f>IF('(Other Computations)'!G186=0,0,Inputs!I261*Inputs!I154*Inputs!F40*Inputs!D13*'GM Alloc Factors'!G12/('(Other Computations)'!G186+'(Other Computations)'!G199))</f>
        <v>0</v>
      </c>
      <c r="H2574" s="76">
        <f>IF('(Other Computations)'!H186=0,0,Inputs!J261*Inputs!J154*Inputs!F40*Inputs!D13*'GM Alloc Factors'!H12/('(Other Computations)'!H186+'(Other Computations)'!H199))</f>
        <v>0</v>
      </c>
      <c r="I2574" s="76">
        <f>IF('(Other Computations)'!I186=0,0,Inputs!K261*Inputs!K154*Inputs!F40*Inputs!D13*'GM Alloc Factors'!I12/('(Other Computations)'!I186+'(Other Computations)'!I199))</f>
        <v>0</v>
      </c>
      <c r="J2574" s="76">
        <f>IF('(Other Computations)'!J186=0,0,Inputs!L261*Inputs!L154*Inputs!F40*Inputs!D13*'GM Alloc Factors'!J12/('(Other Computations)'!J186+'(Other Computations)'!J199))</f>
        <v>0</v>
      </c>
      <c r="K2574" s="43">
        <f t="shared" ref="K2574:K2584" si="495">SUM(G2574:J2574)</f>
        <v>0</v>
      </c>
    </row>
    <row r="2575" spans="1:11" ht="12.75" customHeight="1">
      <c r="A2575" s="61" t="str">
        <f>"         "&amp;Labels!B70</f>
        <v xml:space="preserve">         Customer 2</v>
      </c>
      <c r="B2575" s="76">
        <f>IF('(Other Computations)'!B187=0,0,Inputs!D262*Inputs!D155*Inputs!F41*Inputs!D13*'GM Alloc Factors'!B12/('(Other Computations)'!B187+'(Other Computations)'!B200))</f>
        <v>0</v>
      </c>
      <c r="C2575" s="76">
        <f>IF('(Other Computations)'!C187=0,0,Inputs!E262*Inputs!E155*Inputs!F41*Inputs!D13*'GM Alloc Factors'!C12/('(Other Computations)'!C187+'(Other Computations)'!C200))</f>
        <v>0</v>
      </c>
      <c r="D2575" s="76">
        <f>IF('(Other Computations)'!D187=0,0,Inputs!F262*Inputs!F155*Inputs!F41*Inputs!D13*'GM Alloc Factors'!D12/('(Other Computations)'!D187+'(Other Computations)'!D200))</f>
        <v>0</v>
      </c>
      <c r="E2575" s="76">
        <f>IF('(Other Computations)'!E187=0,0,Inputs!G262*Inputs!G155*Inputs!F41*Inputs!D13*'GM Alloc Factors'!E12/('(Other Computations)'!E187+'(Other Computations)'!E200))</f>
        <v>0</v>
      </c>
      <c r="F2575" s="43">
        <f t="shared" si="494"/>
        <v>0</v>
      </c>
      <c r="G2575" s="76">
        <f>IF('(Other Computations)'!G187=0,0,Inputs!I262*Inputs!I155*Inputs!F41*Inputs!D13*'GM Alloc Factors'!G12/('(Other Computations)'!G187+'(Other Computations)'!G200))</f>
        <v>0</v>
      </c>
      <c r="H2575" s="76">
        <f>IF('(Other Computations)'!H187=0,0,Inputs!J262*Inputs!J155*Inputs!F41*Inputs!D13*'GM Alloc Factors'!H12/('(Other Computations)'!H187+'(Other Computations)'!H200))</f>
        <v>0</v>
      </c>
      <c r="I2575" s="76">
        <f>IF('(Other Computations)'!I187=0,0,Inputs!K262*Inputs!K155*Inputs!F41*Inputs!D13*'GM Alloc Factors'!I12/('(Other Computations)'!I187+'(Other Computations)'!I200))</f>
        <v>0</v>
      </c>
      <c r="J2575" s="76">
        <f>IF('(Other Computations)'!J187=0,0,Inputs!L262*Inputs!L155*Inputs!F41*Inputs!D13*'GM Alloc Factors'!J12/('(Other Computations)'!J187+'(Other Computations)'!J200))</f>
        <v>0</v>
      </c>
      <c r="K2575" s="43">
        <f t="shared" si="495"/>
        <v>0</v>
      </c>
    </row>
    <row r="2576" spans="1:11" ht="12.75" customHeight="1">
      <c r="A2576" s="61" t="str">
        <f>"         "&amp;Labels!B71</f>
        <v xml:space="preserve">         Customer 3</v>
      </c>
      <c r="B2576" s="76">
        <f>IF('(Other Computations)'!B188=0,0,Inputs!D263*Inputs!D156*Inputs!F42*Inputs!D13*'GM Alloc Factors'!B12/('(Other Computations)'!B188+'(Other Computations)'!B201))</f>
        <v>0</v>
      </c>
      <c r="C2576" s="76">
        <f>IF('(Other Computations)'!C188=0,0,Inputs!E263*Inputs!E156*Inputs!F42*Inputs!D13*'GM Alloc Factors'!C12/('(Other Computations)'!C188+'(Other Computations)'!C201))</f>
        <v>0</v>
      </c>
      <c r="D2576" s="76">
        <f>IF('(Other Computations)'!D188=0,0,Inputs!F263*Inputs!F156*Inputs!F42*Inputs!D13*'GM Alloc Factors'!D12/('(Other Computations)'!D188+'(Other Computations)'!D201))</f>
        <v>0</v>
      </c>
      <c r="E2576" s="76">
        <f>IF('(Other Computations)'!E188=0,0,Inputs!G263*Inputs!G156*Inputs!F42*Inputs!D13*'GM Alloc Factors'!E12/('(Other Computations)'!E188+'(Other Computations)'!E201))</f>
        <v>0</v>
      </c>
      <c r="F2576" s="43">
        <f t="shared" si="494"/>
        <v>0</v>
      </c>
      <c r="G2576" s="76">
        <f>IF('(Other Computations)'!G188=0,0,Inputs!I263*Inputs!I156*Inputs!F42*Inputs!D13*'GM Alloc Factors'!G12/('(Other Computations)'!G188+'(Other Computations)'!G201))</f>
        <v>0</v>
      </c>
      <c r="H2576" s="76">
        <f>IF('(Other Computations)'!H188=0,0,Inputs!J263*Inputs!J156*Inputs!F42*Inputs!D13*'GM Alloc Factors'!H12/('(Other Computations)'!H188+'(Other Computations)'!H201))</f>
        <v>0</v>
      </c>
      <c r="I2576" s="76">
        <f>IF('(Other Computations)'!I188=0,0,Inputs!K263*Inputs!K156*Inputs!F42*Inputs!D13*'GM Alloc Factors'!I12/('(Other Computations)'!I188+'(Other Computations)'!I201))</f>
        <v>0</v>
      </c>
      <c r="J2576" s="76">
        <f>IF('(Other Computations)'!J188=0,0,Inputs!L263*Inputs!L156*Inputs!F42*Inputs!D13*'GM Alloc Factors'!J12/('(Other Computations)'!J188+'(Other Computations)'!J201))</f>
        <v>0</v>
      </c>
      <c r="K2576" s="43">
        <f t="shared" si="495"/>
        <v>0</v>
      </c>
    </row>
    <row r="2577" spans="1:11" ht="12.75" customHeight="1">
      <c r="A2577" s="61" t="str">
        <f>"         "&amp;Labels!B72</f>
        <v xml:space="preserve">         Customer 4</v>
      </c>
      <c r="B2577" s="76">
        <f>IF('(Other Computations)'!B189=0,0,Inputs!D264*Inputs!D157*Inputs!F43*Inputs!D13*'GM Alloc Factors'!B12/('(Other Computations)'!B189+'(Other Computations)'!B202))</f>
        <v>0</v>
      </c>
      <c r="C2577" s="76">
        <f>IF('(Other Computations)'!C189=0,0,Inputs!E264*Inputs!E157*Inputs!F43*Inputs!D13*'GM Alloc Factors'!C12/('(Other Computations)'!C189+'(Other Computations)'!C202))</f>
        <v>0</v>
      </c>
      <c r="D2577" s="76">
        <f>IF('(Other Computations)'!D189=0,0,Inputs!F264*Inputs!F157*Inputs!F43*Inputs!D13*'GM Alloc Factors'!D12/('(Other Computations)'!D189+'(Other Computations)'!D202))</f>
        <v>0</v>
      </c>
      <c r="E2577" s="76">
        <f>IF('(Other Computations)'!E189=0,0,Inputs!G264*Inputs!G157*Inputs!F43*Inputs!D13*'GM Alloc Factors'!E12/('(Other Computations)'!E189+'(Other Computations)'!E202))</f>
        <v>0</v>
      </c>
      <c r="F2577" s="43">
        <f t="shared" si="494"/>
        <v>0</v>
      </c>
      <c r="G2577" s="76">
        <f>IF('(Other Computations)'!G189=0,0,Inputs!I264*Inputs!I157*Inputs!F43*Inputs!D13*'GM Alloc Factors'!G12/('(Other Computations)'!G189+'(Other Computations)'!G202))</f>
        <v>0</v>
      </c>
      <c r="H2577" s="76">
        <f>IF('(Other Computations)'!H189=0,0,Inputs!J264*Inputs!J157*Inputs!F43*Inputs!D13*'GM Alloc Factors'!H12/('(Other Computations)'!H189+'(Other Computations)'!H202))</f>
        <v>0</v>
      </c>
      <c r="I2577" s="76">
        <f>IF('(Other Computations)'!I189=0,0,Inputs!K264*Inputs!K157*Inputs!F43*Inputs!D13*'GM Alloc Factors'!I12/('(Other Computations)'!I189+'(Other Computations)'!I202))</f>
        <v>0</v>
      </c>
      <c r="J2577" s="76">
        <f>IF('(Other Computations)'!J189=0,0,Inputs!L264*Inputs!L157*Inputs!F43*Inputs!D13*'GM Alloc Factors'!J12/('(Other Computations)'!J189+'(Other Computations)'!J202))</f>
        <v>0</v>
      </c>
      <c r="K2577" s="43">
        <f t="shared" si="495"/>
        <v>0</v>
      </c>
    </row>
    <row r="2578" spans="1:11" ht="12.75" customHeight="1">
      <c r="A2578" s="61" t="str">
        <f>"         "&amp;Labels!B73</f>
        <v xml:space="preserve">         Customer 5</v>
      </c>
      <c r="B2578" s="76">
        <f>IF('(Other Computations)'!B190=0,0,Inputs!D265*Inputs!D158*Inputs!F44*Inputs!D13*'GM Alloc Factors'!B12/('(Other Computations)'!B190+'(Other Computations)'!B203))</f>
        <v>0</v>
      </c>
      <c r="C2578" s="76">
        <f>IF('(Other Computations)'!C190=0,0,Inputs!E265*Inputs!E158*Inputs!F44*Inputs!D13*'GM Alloc Factors'!C12/('(Other Computations)'!C190+'(Other Computations)'!C203))</f>
        <v>0</v>
      </c>
      <c r="D2578" s="76">
        <f>IF('(Other Computations)'!D190=0,0,Inputs!F265*Inputs!F158*Inputs!F44*Inputs!D13*'GM Alloc Factors'!D12/('(Other Computations)'!D190+'(Other Computations)'!D203))</f>
        <v>0</v>
      </c>
      <c r="E2578" s="76">
        <f>IF('(Other Computations)'!E190=0,0,Inputs!G265*Inputs!G158*Inputs!F44*Inputs!D13*'GM Alloc Factors'!E12/('(Other Computations)'!E190+'(Other Computations)'!E203))</f>
        <v>0</v>
      </c>
      <c r="F2578" s="43">
        <f t="shared" si="494"/>
        <v>0</v>
      </c>
      <c r="G2578" s="76">
        <f>IF('(Other Computations)'!G190=0,0,Inputs!I265*Inputs!I158*Inputs!F44*Inputs!D13*'GM Alloc Factors'!G12/('(Other Computations)'!G190+'(Other Computations)'!G203))</f>
        <v>0</v>
      </c>
      <c r="H2578" s="76">
        <f>IF('(Other Computations)'!H190=0,0,Inputs!J265*Inputs!J158*Inputs!F44*Inputs!D13*'GM Alloc Factors'!H12/('(Other Computations)'!H190+'(Other Computations)'!H203))</f>
        <v>0</v>
      </c>
      <c r="I2578" s="76">
        <f>IF('(Other Computations)'!I190=0,0,Inputs!K265*Inputs!K158*Inputs!F44*Inputs!D13*'GM Alloc Factors'!I12/('(Other Computations)'!I190+'(Other Computations)'!I203))</f>
        <v>0</v>
      </c>
      <c r="J2578" s="76">
        <f>IF('(Other Computations)'!J190=0,0,Inputs!L265*Inputs!L158*Inputs!F44*Inputs!D13*'GM Alloc Factors'!J12/('(Other Computations)'!J190+'(Other Computations)'!J203))</f>
        <v>0</v>
      </c>
      <c r="K2578" s="43">
        <f t="shared" si="495"/>
        <v>0</v>
      </c>
    </row>
    <row r="2579" spans="1:11" ht="12.75" customHeight="1">
      <c r="A2579" s="61" t="str">
        <f>"         "&amp;Labels!B74</f>
        <v xml:space="preserve">         Customer 6</v>
      </c>
      <c r="B2579" s="76">
        <f>IF('(Other Computations)'!B191=0,0,Inputs!D266*Inputs!D159*Inputs!F45*Inputs!D13*'GM Alloc Factors'!B12/('(Other Computations)'!B191+'(Other Computations)'!B204))</f>
        <v>0</v>
      </c>
      <c r="C2579" s="76">
        <f>IF('(Other Computations)'!C191=0,0,Inputs!E266*Inputs!E159*Inputs!F45*Inputs!D13*'GM Alloc Factors'!C12/('(Other Computations)'!C191+'(Other Computations)'!C204))</f>
        <v>0</v>
      </c>
      <c r="D2579" s="76">
        <f>IF('(Other Computations)'!D191=0,0,Inputs!F266*Inputs!F159*Inputs!F45*Inputs!D13*'GM Alloc Factors'!D12/('(Other Computations)'!D191+'(Other Computations)'!D204))</f>
        <v>0</v>
      </c>
      <c r="E2579" s="76">
        <f>IF('(Other Computations)'!E191=0,0,Inputs!G266*Inputs!G159*Inputs!F45*Inputs!D13*'GM Alloc Factors'!E12/('(Other Computations)'!E191+'(Other Computations)'!E204))</f>
        <v>0</v>
      </c>
      <c r="F2579" s="43">
        <f t="shared" si="494"/>
        <v>0</v>
      </c>
      <c r="G2579" s="76">
        <f>IF('(Other Computations)'!G191=0,0,Inputs!I266*Inputs!I159*Inputs!F45*Inputs!D13*'GM Alloc Factors'!G12/('(Other Computations)'!G191+'(Other Computations)'!G204))</f>
        <v>0</v>
      </c>
      <c r="H2579" s="76">
        <f>IF('(Other Computations)'!H191=0,0,Inputs!J266*Inputs!J159*Inputs!F45*Inputs!D13*'GM Alloc Factors'!H12/('(Other Computations)'!H191+'(Other Computations)'!H204))</f>
        <v>0</v>
      </c>
      <c r="I2579" s="76">
        <f>IF('(Other Computations)'!I191=0,0,Inputs!K266*Inputs!K159*Inputs!F45*Inputs!D13*'GM Alloc Factors'!I12/('(Other Computations)'!I191+'(Other Computations)'!I204))</f>
        <v>0</v>
      </c>
      <c r="J2579" s="76">
        <f>IF('(Other Computations)'!J191=0,0,Inputs!L266*Inputs!L159*Inputs!F45*Inputs!D13*'GM Alloc Factors'!J12/('(Other Computations)'!J191+'(Other Computations)'!J204))</f>
        <v>0</v>
      </c>
      <c r="K2579" s="43">
        <f t="shared" si="495"/>
        <v>0</v>
      </c>
    </row>
    <row r="2580" spans="1:11" ht="12.75" customHeight="1">
      <c r="A2580" s="61" t="str">
        <f>"         "&amp;Labels!B75</f>
        <v xml:space="preserve">         Customer 7</v>
      </c>
      <c r="B2580" s="76">
        <f>IF('(Other Computations)'!B192=0,0,Inputs!D267*Inputs!D160*Inputs!F46*Inputs!D13*'GM Alloc Factors'!B12/('(Other Computations)'!B192+'(Other Computations)'!B205))</f>
        <v>0</v>
      </c>
      <c r="C2580" s="76">
        <f>IF('(Other Computations)'!C192=0,0,Inputs!E267*Inputs!E160*Inputs!F46*Inputs!D13*'GM Alloc Factors'!C12/('(Other Computations)'!C192+'(Other Computations)'!C205))</f>
        <v>0</v>
      </c>
      <c r="D2580" s="76">
        <f>IF('(Other Computations)'!D192=0,0,Inputs!F267*Inputs!F160*Inputs!F46*Inputs!D13*'GM Alloc Factors'!D12/('(Other Computations)'!D192+'(Other Computations)'!D205))</f>
        <v>0</v>
      </c>
      <c r="E2580" s="76">
        <f>IF('(Other Computations)'!E192=0,0,Inputs!G267*Inputs!G160*Inputs!F46*Inputs!D13*'GM Alloc Factors'!E12/('(Other Computations)'!E192+'(Other Computations)'!E205))</f>
        <v>0</v>
      </c>
      <c r="F2580" s="43">
        <f t="shared" si="494"/>
        <v>0</v>
      </c>
      <c r="G2580" s="76">
        <f>IF('(Other Computations)'!G192=0,0,Inputs!I267*Inputs!I160*Inputs!F46*Inputs!D13*'GM Alloc Factors'!G12/('(Other Computations)'!G192+'(Other Computations)'!G205))</f>
        <v>0</v>
      </c>
      <c r="H2580" s="76">
        <f>IF('(Other Computations)'!H192=0,0,Inputs!J267*Inputs!J160*Inputs!F46*Inputs!D13*'GM Alloc Factors'!H12/('(Other Computations)'!H192+'(Other Computations)'!H205))</f>
        <v>0</v>
      </c>
      <c r="I2580" s="76">
        <f>IF('(Other Computations)'!I192=0,0,Inputs!K267*Inputs!K160*Inputs!F46*Inputs!D13*'GM Alloc Factors'!I12/('(Other Computations)'!I192+'(Other Computations)'!I205))</f>
        <v>0</v>
      </c>
      <c r="J2580" s="76">
        <f>IF('(Other Computations)'!J192=0,0,Inputs!L267*Inputs!L160*Inputs!F46*Inputs!D13*'GM Alloc Factors'!J12/('(Other Computations)'!J192+'(Other Computations)'!J205))</f>
        <v>0</v>
      </c>
      <c r="K2580" s="43">
        <f t="shared" si="495"/>
        <v>0</v>
      </c>
    </row>
    <row r="2581" spans="1:11" ht="12.75" customHeight="1">
      <c r="A2581" s="61" t="str">
        <f>"         "&amp;Labels!B76</f>
        <v xml:space="preserve">         Customer 8</v>
      </c>
      <c r="B2581" s="76">
        <f>IF('(Other Computations)'!B193=0,0,Inputs!D268*Inputs!D161*Inputs!F47*Inputs!D13*'GM Alloc Factors'!B12/('(Other Computations)'!B193+'(Other Computations)'!B206))</f>
        <v>0</v>
      </c>
      <c r="C2581" s="76">
        <f>IF('(Other Computations)'!C193=0,0,Inputs!E268*Inputs!E161*Inputs!F47*Inputs!D13*'GM Alloc Factors'!C12/('(Other Computations)'!C193+'(Other Computations)'!C206))</f>
        <v>0</v>
      </c>
      <c r="D2581" s="76">
        <f>IF('(Other Computations)'!D193=0,0,Inputs!F268*Inputs!F161*Inputs!F47*Inputs!D13*'GM Alloc Factors'!D12/('(Other Computations)'!D193+'(Other Computations)'!D206))</f>
        <v>0</v>
      </c>
      <c r="E2581" s="76">
        <f>IF('(Other Computations)'!E193=0,0,Inputs!G268*Inputs!G161*Inputs!F47*Inputs!D13*'GM Alloc Factors'!E12/('(Other Computations)'!E193+'(Other Computations)'!E206))</f>
        <v>0</v>
      </c>
      <c r="F2581" s="43">
        <f t="shared" si="494"/>
        <v>0</v>
      </c>
      <c r="G2581" s="76">
        <f>IF('(Other Computations)'!G193=0,0,Inputs!I268*Inputs!I161*Inputs!F47*Inputs!D13*'GM Alloc Factors'!G12/('(Other Computations)'!G193+'(Other Computations)'!G206))</f>
        <v>0</v>
      </c>
      <c r="H2581" s="76">
        <f>IF('(Other Computations)'!H193=0,0,Inputs!J268*Inputs!J161*Inputs!F47*Inputs!D13*'GM Alloc Factors'!H12/('(Other Computations)'!H193+'(Other Computations)'!H206))</f>
        <v>0</v>
      </c>
      <c r="I2581" s="76">
        <f>IF('(Other Computations)'!I193=0,0,Inputs!K268*Inputs!K161*Inputs!F47*Inputs!D13*'GM Alloc Factors'!I12/('(Other Computations)'!I193+'(Other Computations)'!I206))</f>
        <v>0</v>
      </c>
      <c r="J2581" s="76">
        <f>IF('(Other Computations)'!J193=0,0,Inputs!L268*Inputs!L161*Inputs!F47*Inputs!D13*'GM Alloc Factors'!J12/('(Other Computations)'!J193+'(Other Computations)'!J206))</f>
        <v>0</v>
      </c>
      <c r="K2581" s="43">
        <f t="shared" si="495"/>
        <v>0</v>
      </c>
    </row>
    <row r="2582" spans="1:11" ht="12.75" customHeight="1">
      <c r="A2582" s="61" t="str">
        <f>"         "&amp;Labels!B77</f>
        <v xml:space="preserve">         Customer 9</v>
      </c>
      <c r="B2582" s="76">
        <f>IF('(Other Computations)'!B194=0,0,Inputs!D269*Inputs!D162*Inputs!F48*Inputs!D13*'GM Alloc Factors'!B12/('(Other Computations)'!B194+'(Other Computations)'!B207))</f>
        <v>0</v>
      </c>
      <c r="C2582" s="76">
        <f>IF('(Other Computations)'!C194=0,0,Inputs!E269*Inputs!E162*Inputs!F48*Inputs!D13*'GM Alloc Factors'!C12/('(Other Computations)'!C194+'(Other Computations)'!C207))</f>
        <v>0</v>
      </c>
      <c r="D2582" s="76">
        <f>IF('(Other Computations)'!D194=0,0,Inputs!F269*Inputs!F162*Inputs!F48*Inputs!D13*'GM Alloc Factors'!D12/('(Other Computations)'!D194+'(Other Computations)'!D207))</f>
        <v>0</v>
      </c>
      <c r="E2582" s="76">
        <f>IF('(Other Computations)'!E194=0,0,Inputs!G269*Inputs!G162*Inputs!F48*Inputs!D13*'GM Alloc Factors'!E12/('(Other Computations)'!E194+'(Other Computations)'!E207))</f>
        <v>0</v>
      </c>
      <c r="F2582" s="43">
        <f t="shared" si="494"/>
        <v>0</v>
      </c>
      <c r="G2582" s="76">
        <f>IF('(Other Computations)'!G194=0,0,Inputs!I269*Inputs!I162*Inputs!F48*Inputs!D13*'GM Alloc Factors'!G12/('(Other Computations)'!G194+'(Other Computations)'!G207))</f>
        <v>0</v>
      </c>
      <c r="H2582" s="76">
        <f>IF('(Other Computations)'!H194=0,0,Inputs!J269*Inputs!J162*Inputs!F48*Inputs!D13*'GM Alloc Factors'!H12/('(Other Computations)'!H194+'(Other Computations)'!H207))</f>
        <v>0</v>
      </c>
      <c r="I2582" s="76">
        <f>IF('(Other Computations)'!I194=0,0,Inputs!K269*Inputs!K162*Inputs!F48*Inputs!D13*'GM Alloc Factors'!I12/('(Other Computations)'!I194+'(Other Computations)'!I207))</f>
        <v>0</v>
      </c>
      <c r="J2582" s="76">
        <f>IF('(Other Computations)'!J194=0,0,Inputs!L269*Inputs!L162*Inputs!F48*Inputs!D13*'GM Alloc Factors'!J12/('(Other Computations)'!J194+'(Other Computations)'!J207))</f>
        <v>0</v>
      </c>
      <c r="K2582" s="43">
        <f t="shared" si="495"/>
        <v>0</v>
      </c>
    </row>
    <row r="2583" spans="1:11" ht="12.75" customHeight="1">
      <c r="A2583" s="61" t="str">
        <f>"         "&amp;Labels!B78</f>
        <v xml:space="preserve">         Customer 10</v>
      </c>
      <c r="B2583" s="76">
        <f>IF('(Other Computations)'!B195=0,0,Inputs!D270*Inputs!D163*Inputs!F49*Inputs!D13*'GM Alloc Factors'!B12/('(Other Computations)'!B195+'(Other Computations)'!B208))</f>
        <v>0</v>
      </c>
      <c r="C2583" s="76">
        <f>IF('(Other Computations)'!C195=0,0,Inputs!E270*Inputs!E163*Inputs!F49*Inputs!D13*'GM Alloc Factors'!C12/('(Other Computations)'!C195+'(Other Computations)'!C208))</f>
        <v>0</v>
      </c>
      <c r="D2583" s="76">
        <f>IF('(Other Computations)'!D195=0,0,Inputs!F270*Inputs!F163*Inputs!F49*Inputs!D13*'GM Alloc Factors'!D12/('(Other Computations)'!D195+'(Other Computations)'!D208))</f>
        <v>0</v>
      </c>
      <c r="E2583" s="76">
        <f>IF('(Other Computations)'!E195=0,0,Inputs!G270*Inputs!G163*Inputs!F49*Inputs!D13*'GM Alloc Factors'!E12/('(Other Computations)'!E195+'(Other Computations)'!E208))</f>
        <v>0</v>
      </c>
      <c r="F2583" s="43">
        <f t="shared" si="494"/>
        <v>0</v>
      </c>
      <c r="G2583" s="76">
        <f>IF('(Other Computations)'!G195=0,0,Inputs!I270*Inputs!I163*Inputs!F49*Inputs!D13*'GM Alloc Factors'!G12/('(Other Computations)'!G195+'(Other Computations)'!G208))</f>
        <v>0</v>
      </c>
      <c r="H2583" s="76">
        <f>IF('(Other Computations)'!H195=0,0,Inputs!J270*Inputs!J163*Inputs!F49*Inputs!D13*'GM Alloc Factors'!H12/('(Other Computations)'!H195+'(Other Computations)'!H208))</f>
        <v>0</v>
      </c>
      <c r="I2583" s="76">
        <f>IF('(Other Computations)'!I195=0,0,Inputs!K270*Inputs!K163*Inputs!F49*Inputs!D13*'GM Alloc Factors'!I12/('(Other Computations)'!I195+'(Other Computations)'!I208))</f>
        <v>0</v>
      </c>
      <c r="J2583" s="76">
        <f>IF('(Other Computations)'!J195=0,0,Inputs!L270*Inputs!L163*Inputs!F49*Inputs!D13*'GM Alloc Factors'!J12/('(Other Computations)'!J195+'(Other Computations)'!J208))</f>
        <v>0</v>
      </c>
      <c r="K2583" s="43">
        <f t="shared" si="495"/>
        <v>0</v>
      </c>
    </row>
    <row r="2584" spans="1:11" ht="12.75" customHeight="1">
      <c r="A2584" s="61" t="str">
        <f>"         "&amp;Labels!C68</f>
        <v xml:space="preserve">         Total</v>
      </c>
      <c r="B2584" s="84">
        <f>SUM(B2574:B2583)</f>
        <v>0</v>
      </c>
      <c r="C2584" s="84">
        <f>SUM(C2574:C2583)</f>
        <v>0</v>
      </c>
      <c r="D2584" s="84">
        <f>SUM(D2574:D2583)</f>
        <v>0</v>
      </c>
      <c r="E2584" s="84">
        <f>SUM(E2574:E2583)</f>
        <v>0</v>
      </c>
      <c r="F2584" s="43">
        <f t="shared" si="494"/>
        <v>0</v>
      </c>
      <c r="G2584" s="84">
        <f>SUM(G2574:G2583)</f>
        <v>0</v>
      </c>
      <c r="H2584" s="84">
        <f>SUM(H2574:H2583)</f>
        <v>0</v>
      </c>
      <c r="I2584" s="84">
        <f>SUM(I2574:I2583)</f>
        <v>0</v>
      </c>
      <c r="J2584" s="84">
        <f>SUM(J2574:J2583)</f>
        <v>0</v>
      </c>
      <c r="K2584" s="43">
        <f t="shared" si="495"/>
        <v>0</v>
      </c>
    </row>
    <row r="2585" spans="1:11" ht="12.75" customHeight="1">
      <c r="A2585" s="61" t="str">
        <f>"      "&amp;Labels!B88</f>
        <v xml:space="preserve">      Q 4</v>
      </c>
      <c r="B2585" s="84"/>
      <c r="C2585" s="84"/>
      <c r="D2585" s="84"/>
      <c r="E2585" s="84"/>
      <c r="F2585" s="43"/>
      <c r="G2585" s="84"/>
      <c r="H2585" s="84"/>
      <c r="I2585" s="84"/>
      <c r="J2585" s="84"/>
      <c r="K2585" s="43"/>
    </row>
    <row r="2586" spans="1:11" ht="12.75" customHeight="1">
      <c r="A2586" s="61" t="str">
        <f>"         "&amp;Labels!B69</f>
        <v xml:space="preserve">         Customer 1</v>
      </c>
      <c r="B2586" s="76">
        <f>IF('(Other Computations)'!B186=0,0,Inputs!D261*Inputs!D154*Inputs!G40*Inputs!D13*'GM Alloc Factors'!B13/('(Other Computations)'!B186+'(Other Computations)'!B199))</f>
        <v>0</v>
      </c>
      <c r="C2586" s="76">
        <f>IF('(Other Computations)'!C186=0,0,Inputs!E261*Inputs!E154*Inputs!G40*Inputs!D13*'GM Alloc Factors'!C13/('(Other Computations)'!C186+'(Other Computations)'!C199))</f>
        <v>0</v>
      </c>
      <c r="D2586" s="76">
        <f>IF('(Other Computations)'!D186=0,0,Inputs!F261*Inputs!F154*Inputs!G40*Inputs!D13*'GM Alloc Factors'!D13/('(Other Computations)'!D186+'(Other Computations)'!D199))</f>
        <v>0</v>
      </c>
      <c r="E2586" s="76">
        <f>IF('(Other Computations)'!E186=0,0,Inputs!G261*Inputs!G154*Inputs!G40*Inputs!D13*'GM Alloc Factors'!E13/('(Other Computations)'!E186+'(Other Computations)'!E199))</f>
        <v>0</v>
      </c>
      <c r="F2586" s="43">
        <f t="shared" ref="F2586:F2596" si="496">SUM(B2586:E2586)</f>
        <v>0</v>
      </c>
      <c r="G2586" s="76">
        <f>IF('(Other Computations)'!G186=0,0,Inputs!I261*Inputs!I154*Inputs!G40*Inputs!D13*'GM Alloc Factors'!G13/('(Other Computations)'!G186+'(Other Computations)'!G199))</f>
        <v>0</v>
      </c>
      <c r="H2586" s="76">
        <f>IF('(Other Computations)'!H186=0,0,Inputs!J261*Inputs!J154*Inputs!G40*Inputs!D13*'GM Alloc Factors'!H13/('(Other Computations)'!H186+'(Other Computations)'!H199))</f>
        <v>0</v>
      </c>
      <c r="I2586" s="76">
        <f>IF('(Other Computations)'!I186=0,0,Inputs!K261*Inputs!K154*Inputs!G40*Inputs!D13*'GM Alloc Factors'!I13/('(Other Computations)'!I186+'(Other Computations)'!I199))</f>
        <v>0</v>
      </c>
      <c r="J2586" s="76">
        <f>IF('(Other Computations)'!J186=0,0,Inputs!L261*Inputs!L154*Inputs!G40*Inputs!D13*'GM Alloc Factors'!J13/('(Other Computations)'!J186+'(Other Computations)'!J199))</f>
        <v>0</v>
      </c>
      <c r="K2586" s="43">
        <f t="shared" ref="K2586:K2596" si="497">SUM(G2586:J2586)</f>
        <v>0</v>
      </c>
    </row>
    <row r="2587" spans="1:11" ht="12.75" customHeight="1">
      <c r="A2587" s="61" t="str">
        <f>"         "&amp;Labels!B70</f>
        <v xml:space="preserve">         Customer 2</v>
      </c>
      <c r="B2587" s="76">
        <f>IF('(Other Computations)'!B187=0,0,Inputs!D262*Inputs!D155*Inputs!G41*Inputs!D13*'GM Alloc Factors'!B13/('(Other Computations)'!B187+'(Other Computations)'!B200))</f>
        <v>0</v>
      </c>
      <c r="C2587" s="76">
        <f>IF('(Other Computations)'!C187=0,0,Inputs!E262*Inputs!E155*Inputs!G41*Inputs!D13*'GM Alloc Factors'!C13/('(Other Computations)'!C187+'(Other Computations)'!C200))</f>
        <v>0</v>
      </c>
      <c r="D2587" s="76">
        <f>IF('(Other Computations)'!D187=0,0,Inputs!F262*Inputs!F155*Inputs!G41*Inputs!D13*'GM Alloc Factors'!D13/('(Other Computations)'!D187+'(Other Computations)'!D200))</f>
        <v>0</v>
      </c>
      <c r="E2587" s="76">
        <f>IF('(Other Computations)'!E187=0,0,Inputs!G262*Inputs!G155*Inputs!G41*Inputs!D13*'GM Alloc Factors'!E13/('(Other Computations)'!E187+'(Other Computations)'!E200))</f>
        <v>0</v>
      </c>
      <c r="F2587" s="43">
        <f t="shared" si="496"/>
        <v>0</v>
      </c>
      <c r="G2587" s="76">
        <f>IF('(Other Computations)'!G187=0,0,Inputs!I262*Inputs!I155*Inputs!G41*Inputs!D13*'GM Alloc Factors'!G13/('(Other Computations)'!G187+'(Other Computations)'!G200))</f>
        <v>0</v>
      </c>
      <c r="H2587" s="76">
        <f>IF('(Other Computations)'!H187=0,0,Inputs!J262*Inputs!J155*Inputs!G41*Inputs!D13*'GM Alloc Factors'!H13/('(Other Computations)'!H187+'(Other Computations)'!H200))</f>
        <v>0</v>
      </c>
      <c r="I2587" s="76">
        <f>IF('(Other Computations)'!I187=0,0,Inputs!K262*Inputs!K155*Inputs!G41*Inputs!D13*'GM Alloc Factors'!I13/('(Other Computations)'!I187+'(Other Computations)'!I200))</f>
        <v>0</v>
      </c>
      <c r="J2587" s="76">
        <f>IF('(Other Computations)'!J187=0,0,Inputs!L262*Inputs!L155*Inputs!G41*Inputs!D13*'GM Alloc Factors'!J13/('(Other Computations)'!J187+'(Other Computations)'!J200))</f>
        <v>0</v>
      </c>
      <c r="K2587" s="43">
        <f t="shared" si="497"/>
        <v>0</v>
      </c>
    </row>
    <row r="2588" spans="1:11" ht="12.75" customHeight="1">
      <c r="A2588" s="61" t="str">
        <f>"         "&amp;Labels!B71</f>
        <v xml:space="preserve">         Customer 3</v>
      </c>
      <c r="B2588" s="76">
        <f>IF('(Other Computations)'!B188=0,0,Inputs!D263*Inputs!D156*Inputs!G42*Inputs!D13*'GM Alloc Factors'!B13/('(Other Computations)'!B188+'(Other Computations)'!B201))</f>
        <v>0</v>
      </c>
      <c r="C2588" s="76">
        <f>IF('(Other Computations)'!C188=0,0,Inputs!E263*Inputs!E156*Inputs!G42*Inputs!D13*'GM Alloc Factors'!C13/('(Other Computations)'!C188+'(Other Computations)'!C201))</f>
        <v>0</v>
      </c>
      <c r="D2588" s="76">
        <f>IF('(Other Computations)'!D188=0,0,Inputs!F263*Inputs!F156*Inputs!G42*Inputs!D13*'GM Alloc Factors'!D13/('(Other Computations)'!D188+'(Other Computations)'!D201))</f>
        <v>0</v>
      </c>
      <c r="E2588" s="76">
        <f>IF('(Other Computations)'!E188=0,0,Inputs!G263*Inputs!G156*Inputs!G42*Inputs!D13*'GM Alloc Factors'!E13/('(Other Computations)'!E188+'(Other Computations)'!E201))</f>
        <v>0</v>
      </c>
      <c r="F2588" s="43">
        <f t="shared" si="496"/>
        <v>0</v>
      </c>
      <c r="G2588" s="76">
        <f>IF('(Other Computations)'!G188=0,0,Inputs!I263*Inputs!I156*Inputs!G42*Inputs!D13*'GM Alloc Factors'!G13/('(Other Computations)'!G188+'(Other Computations)'!G201))</f>
        <v>0</v>
      </c>
      <c r="H2588" s="76">
        <f>IF('(Other Computations)'!H188=0,0,Inputs!J263*Inputs!J156*Inputs!G42*Inputs!D13*'GM Alloc Factors'!H13/('(Other Computations)'!H188+'(Other Computations)'!H201))</f>
        <v>0</v>
      </c>
      <c r="I2588" s="76">
        <f>IF('(Other Computations)'!I188=0,0,Inputs!K263*Inputs!K156*Inputs!G42*Inputs!D13*'GM Alloc Factors'!I13/('(Other Computations)'!I188+'(Other Computations)'!I201))</f>
        <v>0</v>
      </c>
      <c r="J2588" s="76">
        <f>IF('(Other Computations)'!J188=0,0,Inputs!L263*Inputs!L156*Inputs!G42*Inputs!D13*'GM Alloc Factors'!J13/('(Other Computations)'!J188+'(Other Computations)'!J201))</f>
        <v>0</v>
      </c>
      <c r="K2588" s="43">
        <f t="shared" si="497"/>
        <v>0</v>
      </c>
    </row>
    <row r="2589" spans="1:11" ht="12.75" customHeight="1">
      <c r="A2589" s="61" t="str">
        <f>"         "&amp;Labels!B72</f>
        <v xml:space="preserve">         Customer 4</v>
      </c>
      <c r="B2589" s="76">
        <f>IF('(Other Computations)'!B189=0,0,Inputs!D264*Inputs!D157*Inputs!G43*Inputs!D13*'GM Alloc Factors'!B13/('(Other Computations)'!B189+'(Other Computations)'!B202))</f>
        <v>0</v>
      </c>
      <c r="C2589" s="76">
        <f>IF('(Other Computations)'!C189=0,0,Inputs!E264*Inputs!E157*Inputs!G43*Inputs!D13*'GM Alloc Factors'!C13/('(Other Computations)'!C189+'(Other Computations)'!C202))</f>
        <v>0</v>
      </c>
      <c r="D2589" s="76">
        <f>IF('(Other Computations)'!D189=0,0,Inputs!F264*Inputs!F157*Inputs!G43*Inputs!D13*'GM Alloc Factors'!D13/('(Other Computations)'!D189+'(Other Computations)'!D202))</f>
        <v>0</v>
      </c>
      <c r="E2589" s="76">
        <f>IF('(Other Computations)'!E189=0,0,Inputs!G264*Inputs!G157*Inputs!G43*Inputs!D13*'GM Alloc Factors'!E13/('(Other Computations)'!E189+'(Other Computations)'!E202))</f>
        <v>0</v>
      </c>
      <c r="F2589" s="43">
        <f t="shared" si="496"/>
        <v>0</v>
      </c>
      <c r="G2589" s="76">
        <f>IF('(Other Computations)'!G189=0,0,Inputs!I264*Inputs!I157*Inputs!G43*Inputs!D13*'GM Alloc Factors'!G13/('(Other Computations)'!G189+'(Other Computations)'!G202))</f>
        <v>0</v>
      </c>
      <c r="H2589" s="76">
        <f>IF('(Other Computations)'!H189=0,0,Inputs!J264*Inputs!J157*Inputs!G43*Inputs!D13*'GM Alloc Factors'!H13/('(Other Computations)'!H189+'(Other Computations)'!H202))</f>
        <v>0</v>
      </c>
      <c r="I2589" s="76">
        <f>IF('(Other Computations)'!I189=0,0,Inputs!K264*Inputs!K157*Inputs!G43*Inputs!D13*'GM Alloc Factors'!I13/('(Other Computations)'!I189+'(Other Computations)'!I202))</f>
        <v>0</v>
      </c>
      <c r="J2589" s="76">
        <f>IF('(Other Computations)'!J189=0,0,Inputs!L264*Inputs!L157*Inputs!G43*Inputs!D13*'GM Alloc Factors'!J13/('(Other Computations)'!J189+'(Other Computations)'!J202))</f>
        <v>0</v>
      </c>
      <c r="K2589" s="43">
        <f t="shared" si="497"/>
        <v>0</v>
      </c>
    </row>
    <row r="2590" spans="1:11" ht="12.75" customHeight="1">
      <c r="A2590" s="61" t="str">
        <f>"         "&amp;Labels!B73</f>
        <v xml:space="preserve">         Customer 5</v>
      </c>
      <c r="B2590" s="76">
        <f>IF('(Other Computations)'!B190=0,0,Inputs!D265*Inputs!D158*Inputs!G44*Inputs!D13*'GM Alloc Factors'!B13/('(Other Computations)'!B190+'(Other Computations)'!B203))</f>
        <v>0</v>
      </c>
      <c r="C2590" s="76">
        <f>IF('(Other Computations)'!C190=0,0,Inputs!E265*Inputs!E158*Inputs!G44*Inputs!D13*'GM Alloc Factors'!C13/('(Other Computations)'!C190+'(Other Computations)'!C203))</f>
        <v>0</v>
      </c>
      <c r="D2590" s="76">
        <f>IF('(Other Computations)'!D190=0,0,Inputs!F265*Inputs!F158*Inputs!G44*Inputs!D13*'GM Alloc Factors'!D13/('(Other Computations)'!D190+'(Other Computations)'!D203))</f>
        <v>0</v>
      </c>
      <c r="E2590" s="76">
        <f>IF('(Other Computations)'!E190=0,0,Inputs!G265*Inputs!G158*Inputs!G44*Inputs!D13*'GM Alloc Factors'!E13/('(Other Computations)'!E190+'(Other Computations)'!E203))</f>
        <v>0</v>
      </c>
      <c r="F2590" s="43">
        <f t="shared" si="496"/>
        <v>0</v>
      </c>
      <c r="G2590" s="76">
        <f>IF('(Other Computations)'!G190=0,0,Inputs!I265*Inputs!I158*Inputs!G44*Inputs!D13*'GM Alloc Factors'!G13/('(Other Computations)'!G190+'(Other Computations)'!G203))</f>
        <v>0</v>
      </c>
      <c r="H2590" s="76">
        <f>IF('(Other Computations)'!H190=0,0,Inputs!J265*Inputs!J158*Inputs!G44*Inputs!D13*'GM Alloc Factors'!H13/('(Other Computations)'!H190+'(Other Computations)'!H203))</f>
        <v>0</v>
      </c>
      <c r="I2590" s="76">
        <f>IF('(Other Computations)'!I190=0,0,Inputs!K265*Inputs!K158*Inputs!G44*Inputs!D13*'GM Alloc Factors'!I13/('(Other Computations)'!I190+'(Other Computations)'!I203))</f>
        <v>0</v>
      </c>
      <c r="J2590" s="76">
        <f>IF('(Other Computations)'!J190=0,0,Inputs!L265*Inputs!L158*Inputs!G44*Inputs!D13*'GM Alloc Factors'!J13/('(Other Computations)'!J190+'(Other Computations)'!J203))</f>
        <v>0</v>
      </c>
      <c r="K2590" s="43">
        <f t="shared" si="497"/>
        <v>0</v>
      </c>
    </row>
    <row r="2591" spans="1:11" ht="12.75" customHeight="1">
      <c r="A2591" s="61" t="str">
        <f>"         "&amp;Labels!B74</f>
        <v xml:space="preserve">         Customer 6</v>
      </c>
      <c r="B2591" s="76">
        <f>IF('(Other Computations)'!B191=0,0,Inputs!D266*Inputs!D159*Inputs!G45*Inputs!D13*'GM Alloc Factors'!B13/('(Other Computations)'!B191+'(Other Computations)'!B204))</f>
        <v>0</v>
      </c>
      <c r="C2591" s="76">
        <f>IF('(Other Computations)'!C191=0,0,Inputs!E266*Inputs!E159*Inputs!G45*Inputs!D13*'GM Alloc Factors'!C13/('(Other Computations)'!C191+'(Other Computations)'!C204))</f>
        <v>0</v>
      </c>
      <c r="D2591" s="76">
        <f>IF('(Other Computations)'!D191=0,0,Inputs!F266*Inputs!F159*Inputs!G45*Inputs!D13*'GM Alloc Factors'!D13/('(Other Computations)'!D191+'(Other Computations)'!D204))</f>
        <v>0</v>
      </c>
      <c r="E2591" s="76">
        <f>IF('(Other Computations)'!E191=0,0,Inputs!G266*Inputs!G159*Inputs!G45*Inputs!D13*'GM Alloc Factors'!E13/('(Other Computations)'!E191+'(Other Computations)'!E204))</f>
        <v>0</v>
      </c>
      <c r="F2591" s="43">
        <f t="shared" si="496"/>
        <v>0</v>
      </c>
      <c r="G2591" s="76">
        <f>IF('(Other Computations)'!G191=0,0,Inputs!I266*Inputs!I159*Inputs!G45*Inputs!D13*'GM Alloc Factors'!G13/('(Other Computations)'!G191+'(Other Computations)'!G204))</f>
        <v>0</v>
      </c>
      <c r="H2591" s="76">
        <f>IF('(Other Computations)'!H191=0,0,Inputs!J266*Inputs!J159*Inputs!G45*Inputs!D13*'GM Alloc Factors'!H13/('(Other Computations)'!H191+'(Other Computations)'!H204))</f>
        <v>0</v>
      </c>
      <c r="I2591" s="76">
        <f>IF('(Other Computations)'!I191=0,0,Inputs!K266*Inputs!K159*Inputs!G45*Inputs!D13*'GM Alloc Factors'!I13/('(Other Computations)'!I191+'(Other Computations)'!I204))</f>
        <v>0</v>
      </c>
      <c r="J2591" s="76">
        <f>IF('(Other Computations)'!J191=0,0,Inputs!L266*Inputs!L159*Inputs!G45*Inputs!D13*'GM Alloc Factors'!J13/('(Other Computations)'!J191+'(Other Computations)'!J204))</f>
        <v>0</v>
      </c>
      <c r="K2591" s="43">
        <f t="shared" si="497"/>
        <v>0</v>
      </c>
    </row>
    <row r="2592" spans="1:11" ht="12.75" customHeight="1">
      <c r="A2592" s="61" t="str">
        <f>"         "&amp;Labels!B75</f>
        <v xml:space="preserve">         Customer 7</v>
      </c>
      <c r="B2592" s="76">
        <f>IF('(Other Computations)'!B192=0,0,Inputs!D267*Inputs!D160*Inputs!G46*Inputs!D13*'GM Alloc Factors'!B13/('(Other Computations)'!B192+'(Other Computations)'!B205))</f>
        <v>0</v>
      </c>
      <c r="C2592" s="76">
        <f>IF('(Other Computations)'!C192=0,0,Inputs!E267*Inputs!E160*Inputs!G46*Inputs!D13*'GM Alloc Factors'!C13/('(Other Computations)'!C192+'(Other Computations)'!C205))</f>
        <v>0</v>
      </c>
      <c r="D2592" s="76">
        <f>IF('(Other Computations)'!D192=0,0,Inputs!F267*Inputs!F160*Inputs!G46*Inputs!D13*'GM Alloc Factors'!D13/('(Other Computations)'!D192+'(Other Computations)'!D205))</f>
        <v>0</v>
      </c>
      <c r="E2592" s="76">
        <f>IF('(Other Computations)'!E192=0,0,Inputs!G267*Inputs!G160*Inputs!G46*Inputs!D13*'GM Alloc Factors'!E13/('(Other Computations)'!E192+'(Other Computations)'!E205))</f>
        <v>0</v>
      </c>
      <c r="F2592" s="43">
        <f t="shared" si="496"/>
        <v>0</v>
      </c>
      <c r="G2592" s="76">
        <f>IF('(Other Computations)'!G192=0,0,Inputs!I267*Inputs!I160*Inputs!G46*Inputs!D13*'GM Alloc Factors'!G13/('(Other Computations)'!G192+'(Other Computations)'!G205))</f>
        <v>0</v>
      </c>
      <c r="H2592" s="76">
        <f>IF('(Other Computations)'!H192=0,0,Inputs!J267*Inputs!J160*Inputs!G46*Inputs!D13*'GM Alloc Factors'!H13/('(Other Computations)'!H192+'(Other Computations)'!H205))</f>
        <v>0</v>
      </c>
      <c r="I2592" s="76">
        <f>IF('(Other Computations)'!I192=0,0,Inputs!K267*Inputs!K160*Inputs!G46*Inputs!D13*'GM Alloc Factors'!I13/('(Other Computations)'!I192+'(Other Computations)'!I205))</f>
        <v>0</v>
      </c>
      <c r="J2592" s="76">
        <f>IF('(Other Computations)'!J192=0,0,Inputs!L267*Inputs!L160*Inputs!G46*Inputs!D13*'GM Alloc Factors'!J13/('(Other Computations)'!J192+'(Other Computations)'!J205))</f>
        <v>0</v>
      </c>
      <c r="K2592" s="43">
        <f t="shared" si="497"/>
        <v>0</v>
      </c>
    </row>
    <row r="2593" spans="1:11" ht="12.75" customHeight="1">
      <c r="A2593" s="61" t="str">
        <f>"         "&amp;Labels!B76</f>
        <v xml:space="preserve">         Customer 8</v>
      </c>
      <c r="B2593" s="76">
        <f>IF('(Other Computations)'!B193=0,0,Inputs!D268*Inputs!D161*Inputs!G47*Inputs!D13*'GM Alloc Factors'!B13/('(Other Computations)'!B193+'(Other Computations)'!B206))</f>
        <v>0</v>
      </c>
      <c r="C2593" s="76">
        <f>IF('(Other Computations)'!C193=0,0,Inputs!E268*Inputs!E161*Inputs!G47*Inputs!D13*'GM Alloc Factors'!C13/('(Other Computations)'!C193+'(Other Computations)'!C206))</f>
        <v>0</v>
      </c>
      <c r="D2593" s="76">
        <f>IF('(Other Computations)'!D193=0,0,Inputs!F268*Inputs!F161*Inputs!G47*Inputs!D13*'GM Alloc Factors'!D13/('(Other Computations)'!D193+'(Other Computations)'!D206))</f>
        <v>0</v>
      </c>
      <c r="E2593" s="76">
        <f>IF('(Other Computations)'!E193=0,0,Inputs!G268*Inputs!G161*Inputs!G47*Inputs!D13*'GM Alloc Factors'!E13/('(Other Computations)'!E193+'(Other Computations)'!E206))</f>
        <v>0</v>
      </c>
      <c r="F2593" s="43">
        <f t="shared" si="496"/>
        <v>0</v>
      </c>
      <c r="G2593" s="76">
        <f>IF('(Other Computations)'!G193=0,0,Inputs!I268*Inputs!I161*Inputs!G47*Inputs!D13*'GM Alloc Factors'!G13/('(Other Computations)'!G193+'(Other Computations)'!G206))</f>
        <v>0</v>
      </c>
      <c r="H2593" s="76">
        <f>IF('(Other Computations)'!H193=0,0,Inputs!J268*Inputs!J161*Inputs!G47*Inputs!D13*'GM Alloc Factors'!H13/('(Other Computations)'!H193+'(Other Computations)'!H206))</f>
        <v>0</v>
      </c>
      <c r="I2593" s="76">
        <f>IF('(Other Computations)'!I193=0,0,Inputs!K268*Inputs!K161*Inputs!G47*Inputs!D13*'GM Alloc Factors'!I13/('(Other Computations)'!I193+'(Other Computations)'!I206))</f>
        <v>0</v>
      </c>
      <c r="J2593" s="76">
        <f>IF('(Other Computations)'!J193=0,0,Inputs!L268*Inputs!L161*Inputs!G47*Inputs!D13*'GM Alloc Factors'!J13/('(Other Computations)'!J193+'(Other Computations)'!J206))</f>
        <v>0</v>
      </c>
      <c r="K2593" s="43">
        <f t="shared" si="497"/>
        <v>0</v>
      </c>
    </row>
    <row r="2594" spans="1:11" ht="12.75" customHeight="1">
      <c r="A2594" s="61" t="str">
        <f>"         "&amp;Labels!B77</f>
        <v xml:space="preserve">         Customer 9</v>
      </c>
      <c r="B2594" s="76">
        <f>IF('(Other Computations)'!B194=0,0,Inputs!D269*Inputs!D162*Inputs!G48*Inputs!D13*'GM Alloc Factors'!B13/('(Other Computations)'!B194+'(Other Computations)'!B207))</f>
        <v>0</v>
      </c>
      <c r="C2594" s="76">
        <f>IF('(Other Computations)'!C194=0,0,Inputs!E269*Inputs!E162*Inputs!G48*Inputs!D13*'GM Alloc Factors'!C13/('(Other Computations)'!C194+'(Other Computations)'!C207))</f>
        <v>0</v>
      </c>
      <c r="D2594" s="76">
        <f>IF('(Other Computations)'!D194=0,0,Inputs!F269*Inputs!F162*Inputs!G48*Inputs!D13*'GM Alloc Factors'!D13/('(Other Computations)'!D194+'(Other Computations)'!D207))</f>
        <v>0</v>
      </c>
      <c r="E2594" s="76">
        <f>IF('(Other Computations)'!E194=0,0,Inputs!G269*Inputs!G162*Inputs!G48*Inputs!D13*'GM Alloc Factors'!E13/('(Other Computations)'!E194+'(Other Computations)'!E207))</f>
        <v>0</v>
      </c>
      <c r="F2594" s="43">
        <f t="shared" si="496"/>
        <v>0</v>
      </c>
      <c r="G2594" s="76">
        <f>IF('(Other Computations)'!G194=0,0,Inputs!I269*Inputs!I162*Inputs!G48*Inputs!D13*'GM Alloc Factors'!G13/('(Other Computations)'!G194+'(Other Computations)'!G207))</f>
        <v>0</v>
      </c>
      <c r="H2594" s="76">
        <f>IF('(Other Computations)'!H194=0,0,Inputs!J269*Inputs!J162*Inputs!G48*Inputs!D13*'GM Alloc Factors'!H13/('(Other Computations)'!H194+'(Other Computations)'!H207))</f>
        <v>0</v>
      </c>
      <c r="I2594" s="76">
        <f>IF('(Other Computations)'!I194=0,0,Inputs!K269*Inputs!K162*Inputs!G48*Inputs!D13*'GM Alloc Factors'!I13/('(Other Computations)'!I194+'(Other Computations)'!I207))</f>
        <v>0</v>
      </c>
      <c r="J2594" s="76">
        <f>IF('(Other Computations)'!J194=0,0,Inputs!L269*Inputs!L162*Inputs!G48*Inputs!D13*'GM Alloc Factors'!J13/('(Other Computations)'!J194+'(Other Computations)'!J207))</f>
        <v>0</v>
      </c>
      <c r="K2594" s="43">
        <f t="shared" si="497"/>
        <v>0</v>
      </c>
    </row>
    <row r="2595" spans="1:11" ht="12.75" customHeight="1">
      <c r="A2595" s="61" t="str">
        <f>"         "&amp;Labels!B78</f>
        <v xml:space="preserve">         Customer 10</v>
      </c>
      <c r="B2595" s="76">
        <f>IF('(Other Computations)'!B195=0,0,Inputs!D270*Inputs!D163*Inputs!G49*Inputs!D13*'GM Alloc Factors'!B13/('(Other Computations)'!B195+'(Other Computations)'!B208))</f>
        <v>0</v>
      </c>
      <c r="C2595" s="76">
        <f>IF('(Other Computations)'!C195=0,0,Inputs!E270*Inputs!E163*Inputs!G49*Inputs!D13*'GM Alloc Factors'!C13/('(Other Computations)'!C195+'(Other Computations)'!C208))</f>
        <v>0</v>
      </c>
      <c r="D2595" s="76">
        <f>IF('(Other Computations)'!D195=0,0,Inputs!F270*Inputs!F163*Inputs!G49*Inputs!D13*'GM Alloc Factors'!D13/('(Other Computations)'!D195+'(Other Computations)'!D208))</f>
        <v>0</v>
      </c>
      <c r="E2595" s="76">
        <f>IF('(Other Computations)'!E195=0,0,Inputs!G270*Inputs!G163*Inputs!G49*Inputs!D13*'GM Alloc Factors'!E13/('(Other Computations)'!E195+'(Other Computations)'!E208))</f>
        <v>0</v>
      </c>
      <c r="F2595" s="43">
        <f t="shared" si="496"/>
        <v>0</v>
      </c>
      <c r="G2595" s="76">
        <f>IF('(Other Computations)'!G195=0,0,Inputs!I270*Inputs!I163*Inputs!G49*Inputs!D13*'GM Alloc Factors'!G13/('(Other Computations)'!G195+'(Other Computations)'!G208))</f>
        <v>0</v>
      </c>
      <c r="H2595" s="76">
        <f>IF('(Other Computations)'!H195=0,0,Inputs!J270*Inputs!J163*Inputs!G49*Inputs!D13*'GM Alloc Factors'!H13/('(Other Computations)'!H195+'(Other Computations)'!H208))</f>
        <v>0</v>
      </c>
      <c r="I2595" s="76">
        <f>IF('(Other Computations)'!I195=0,0,Inputs!K270*Inputs!K163*Inputs!G49*Inputs!D13*'GM Alloc Factors'!I13/('(Other Computations)'!I195+'(Other Computations)'!I208))</f>
        <v>0</v>
      </c>
      <c r="J2595" s="76">
        <f>IF('(Other Computations)'!J195=0,0,Inputs!L270*Inputs!L163*Inputs!G49*Inputs!D13*'GM Alloc Factors'!J13/('(Other Computations)'!J195+'(Other Computations)'!J208))</f>
        <v>0</v>
      </c>
      <c r="K2595" s="43">
        <f t="shared" si="497"/>
        <v>0</v>
      </c>
    </row>
    <row r="2596" spans="1:11" ht="12.75" customHeight="1">
      <c r="A2596" s="61" t="str">
        <f>"         "&amp;Labels!C68</f>
        <v xml:space="preserve">         Total</v>
      </c>
      <c r="B2596" s="84">
        <f>SUM(B2586:B2595)</f>
        <v>0</v>
      </c>
      <c r="C2596" s="84">
        <f>SUM(C2586:C2595)</f>
        <v>0</v>
      </c>
      <c r="D2596" s="84">
        <f>SUM(D2586:D2595)</f>
        <v>0</v>
      </c>
      <c r="E2596" s="84">
        <f>SUM(E2586:E2595)</f>
        <v>0</v>
      </c>
      <c r="F2596" s="43">
        <f t="shared" si="496"/>
        <v>0</v>
      </c>
      <c r="G2596" s="84">
        <f>SUM(G2586:G2595)</f>
        <v>0</v>
      </c>
      <c r="H2596" s="84">
        <f>SUM(H2586:H2595)</f>
        <v>0</v>
      </c>
      <c r="I2596" s="84">
        <f>SUM(I2586:I2595)</f>
        <v>0</v>
      </c>
      <c r="J2596" s="84">
        <f>SUM(J2586:J2595)</f>
        <v>0</v>
      </c>
      <c r="K2596" s="43">
        <f t="shared" si="497"/>
        <v>0</v>
      </c>
    </row>
    <row r="2597" spans="1:11" ht="12.75" customHeight="1">
      <c r="A2597" s="61" t="str">
        <f>"      "&amp;Labels!B89</f>
        <v xml:space="preserve">      Q 5</v>
      </c>
      <c r="B2597" s="84"/>
      <c r="C2597" s="84"/>
      <c r="D2597" s="84"/>
      <c r="E2597" s="84"/>
      <c r="F2597" s="43"/>
      <c r="G2597" s="84"/>
      <c r="H2597" s="84"/>
      <c r="I2597" s="84"/>
      <c r="J2597" s="84"/>
      <c r="K2597" s="43"/>
    </row>
    <row r="2598" spans="1:11" ht="12.75" customHeight="1">
      <c r="A2598" s="61" t="str">
        <f>"         "&amp;Labels!B69</f>
        <v xml:space="preserve">         Customer 1</v>
      </c>
      <c r="B2598" s="76">
        <f>IF('(Other Computations)'!B186=0,0,Inputs!D261*Inputs!D154*Inputs!H40*Inputs!D13*'GM Alloc Factors'!B14/('(Other Computations)'!B186+'(Other Computations)'!B199))</f>
        <v>0</v>
      </c>
      <c r="C2598" s="76">
        <f>IF('(Other Computations)'!C186=0,0,Inputs!E261*Inputs!E154*Inputs!H40*Inputs!D13*'GM Alloc Factors'!C14/('(Other Computations)'!C186+'(Other Computations)'!C199))</f>
        <v>0</v>
      </c>
      <c r="D2598" s="76">
        <f>IF('(Other Computations)'!D186=0,0,Inputs!F261*Inputs!F154*Inputs!H40*Inputs!D13*'GM Alloc Factors'!D14/('(Other Computations)'!D186+'(Other Computations)'!D199))</f>
        <v>0</v>
      </c>
      <c r="E2598" s="76">
        <f>IF('(Other Computations)'!E186=0,0,Inputs!G261*Inputs!G154*Inputs!H40*Inputs!D13*'GM Alloc Factors'!E14/('(Other Computations)'!E186+'(Other Computations)'!E199))</f>
        <v>0</v>
      </c>
      <c r="F2598" s="43">
        <f t="shared" ref="F2598:F2608" si="498">SUM(B2598:E2598)</f>
        <v>0</v>
      </c>
      <c r="G2598" s="76">
        <f>IF('(Other Computations)'!G186=0,0,Inputs!I261*Inputs!I154*Inputs!H40*Inputs!D13*'GM Alloc Factors'!G14/('(Other Computations)'!G186+'(Other Computations)'!G199))</f>
        <v>0</v>
      </c>
      <c r="H2598" s="76">
        <f>IF('(Other Computations)'!H186=0,0,Inputs!J261*Inputs!J154*Inputs!H40*Inputs!D13*'GM Alloc Factors'!H14/('(Other Computations)'!H186+'(Other Computations)'!H199))</f>
        <v>0</v>
      </c>
      <c r="I2598" s="76">
        <f>IF('(Other Computations)'!I186=0,0,Inputs!K261*Inputs!K154*Inputs!H40*Inputs!D13*'GM Alloc Factors'!I14/('(Other Computations)'!I186+'(Other Computations)'!I199))</f>
        <v>0</v>
      </c>
      <c r="J2598" s="76">
        <f>IF('(Other Computations)'!J186=0,0,Inputs!L261*Inputs!L154*Inputs!H40*Inputs!D13*'GM Alloc Factors'!J14/('(Other Computations)'!J186+'(Other Computations)'!J199))</f>
        <v>0</v>
      </c>
      <c r="K2598" s="43">
        <f t="shared" ref="K2598:K2608" si="499">SUM(G2598:J2598)</f>
        <v>0</v>
      </c>
    </row>
    <row r="2599" spans="1:11" ht="12.75" customHeight="1">
      <c r="A2599" s="61" t="str">
        <f>"         "&amp;Labels!B70</f>
        <v xml:space="preserve">         Customer 2</v>
      </c>
      <c r="B2599" s="76">
        <f>IF('(Other Computations)'!B187=0,0,Inputs!D262*Inputs!D155*Inputs!H41*Inputs!D13*'GM Alloc Factors'!B14/('(Other Computations)'!B187+'(Other Computations)'!B200))</f>
        <v>0</v>
      </c>
      <c r="C2599" s="76">
        <f>IF('(Other Computations)'!C187=0,0,Inputs!E262*Inputs!E155*Inputs!H41*Inputs!D13*'GM Alloc Factors'!C14/('(Other Computations)'!C187+'(Other Computations)'!C200))</f>
        <v>0</v>
      </c>
      <c r="D2599" s="76">
        <f>IF('(Other Computations)'!D187=0,0,Inputs!F262*Inputs!F155*Inputs!H41*Inputs!D13*'GM Alloc Factors'!D14/('(Other Computations)'!D187+'(Other Computations)'!D200))</f>
        <v>0</v>
      </c>
      <c r="E2599" s="76">
        <f>IF('(Other Computations)'!E187=0,0,Inputs!G262*Inputs!G155*Inputs!H41*Inputs!D13*'GM Alloc Factors'!E14/('(Other Computations)'!E187+'(Other Computations)'!E200))</f>
        <v>0</v>
      </c>
      <c r="F2599" s="43">
        <f t="shared" si="498"/>
        <v>0</v>
      </c>
      <c r="G2599" s="76">
        <f>IF('(Other Computations)'!G187=0,0,Inputs!I262*Inputs!I155*Inputs!H41*Inputs!D13*'GM Alloc Factors'!G14/('(Other Computations)'!G187+'(Other Computations)'!G200))</f>
        <v>0</v>
      </c>
      <c r="H2599" s="76">
        <f>IF('(Other Computations)'!H187=0,0,Inputs!J262*Inputs!J155*Inputs!H41*Inputs!D13*'GM Alloc Factors'!H14/('(Other Computations)'!H187+'(Other Computations)'!H200))</f>
        <v>0</v>
      </c>
      <c r="I2599" s="76">
        <f>IF('(Other Computations)'!I187=0,0,Inputs!K262*Inputs!K155*Inputs!H41*Inputs!D13*'GM Alloc Factors'!I14/('(Other Computations)'!I187+'(Other Computations)'!I200))</f>
        <v>0</v>
      </c>
      <c r="J2599" s="76">
        <f>IF('(Other Computations)'!J187=0,0,Inputs!L262*Inputs!L155*Inputs!H41*Inputs!D13*'GM Alloc Factors'!J14/('(Other Computations)'!J187+'(Other Computations)'!J200))</f>
        <v>0</v>
      </c>
      <c r="K2599" s="43">
        <f t="shared" si="499"/>
        <v>0</v>
      </c>
    </row>
    <row r="2600" spans="1:11" ht="12.75" customHeight="1">
      <c r="A2600" s="61" t="str">
        <f>"         "&amp;Labels!B71</f>
        <v xml:space="preserve">         Customer 3</v>
      </c>
      <c r="B2600" s="76">
        <f>IF('(Other Computations)'!B188=0,0,Inputs!D263*Inputs!D156*Inputs!H42*Inputs!D13*'GM Alloc Factors'!B14/('(Other Computations)'!B188+'(Other Computations)'!B201))</f>
        <v>0</v>
      </c>
      <c r="C2600" s="76">
        <f>IF('(Other Computations)'!C188=0,0,Inputs!E263*Inputs!E156*Inputs!H42*Inputs!D13*'GM Alloc Factors'!C14/('(Other Computations)'!C188+'(Other Computations)'!C201))</f>
        <v>0</v>
      </c>
      <c r="D2600" s="76">
        <f>IF('(Other Computations)'!D188=0,0,Inputs!F263*Inputs!F156*Inputs!H42*Inputs!D13*'GM Alloc Factors'!D14/('(Other Computations)'!D188+'(Other Computations)'!D201))</f>
        <v>0</v>
      </c>
      <c r="E2600" s="76">
        <f>IF('(Other Computations)'!E188=0,0,Inputs!G263*Inputs!G156*Inputs!H42*Inputs!D13*'GM Alloc Factors'!E14/('(Other Computations)'!E188+'(Other Computations)'!E201))</f>
        <v>0</v>
      </c>
      <c r="F2600" s="43">
        <f t="shared" si="498"/>
        <v>0</v>
      </c>
      <c r="G2600" s="76">
        <f>IF('(Other Computations)'!G188=0,0,Inputs!I263*Inputs!I156*Inputs!H42*Inputs!D13*'GM Alloc Factors'!G14/('(Other Computations)'!G188+'(Other Computations)'!G201))</f>
        <v>0</v>
      </c>
      <c r="H2600" s="76">
        <f>IF('(Other Computations)'!H188=0,0,Inputs!J263*Inputs!J156*Inputs!H42*Inputs!D13*'GM Alloc Factors'!H14/('(Other Computations)'!H188+'(Other Computations)'!H201))</f>
        <v>0</v>
      </c>
      <c r="I2600" s="76">
        <f>IF('(Other Computations)'!I188=0,0,Inputs!K263*Inputs!K156*Inputs!H42*Inputs!D13*'GM Alloc Factors'!I14/('(Other Computations)'!I188+'(Other Computations)'!I201))</f>
        <v>0</v>
      </c>
      <c r="J2600" s="76">
        <f>IF('(Other Computations)'!J188=0,0,Inputs!L263*Inputs!L156*Inputs!H42*Inputs!D13*'GM Alloc Factors'!J14/('(Other Computations)'!J188+'(Other Computations)'!J201))</f>
        <v>0</v>
      </c>
      <c r="K2600" s="43">
        <f t="shared" si="499"/>
        <v>0</v>
      </c>
    </row>
    <row r="2601" spans="1:11" ht="12.75" customHeight="1">
      <c r="A2601" s="61" t="str">
        <f>"         "&amp;Labels!B72</f>
        <v xml:space="preserve">         Customer 4</v>
      </c>
      <c r="B2601" s="76">
        <f>IF('(Other Computations)'!B189=0,0,Inputs!D264*Inputs!D157*Inputs!H43*Inputs!D13*'GM Alloc Factors'!B14/('(Other Computations)'!B189+'(Other Computations)'!B202))</f>
        <v>0</v>
      </c>
      <c r="C2601" s="76">
        <f>IF('(Other Computations)'!C189=0,0,Inputs!E264*Inputs!E157*Inputs!H43*Inputs!D13*'GM Alloc Factors'!C14/('(Other Computations)'!C189+'(Other Computations)'!C202))</f>
        <v>0</v>
      </c>
      <c r="D2601" s="76">
        <f>IF('(Other Computations)'!D189=0,0,Inputs!F264*Inputs!F157*Inputs!H43*Inputs!D13*'GM Alloc Factors'!D14/('(Other Computations)'!D189+'(Other Computations)'!D202))</f>
        <v>0</v>
      </c>
      <c r="E2601" s="76">
        <f>IF('(Other Computations)'!E189=0,0,Inputs!G264*Inputs!G157*Inputs!H43*Inputs!D13*'GM Alloc Factors'!E14/('(Other Computations)'!E189+'(Other Computations)'!E202))</f>
        <v>0</v>
      </c>
      <c r="F2601" s="43">
        <f t="shared" si="498"/>
        <v>0</v>
      </c>
      <c r="G2601" s="76">
        <f>IF('(Other Computations)'!G189=0,0,Inputs!I264*Inputs!I157*Inputs!H43*Inputs!D13*'GM Alloc Factors'!G14/('(Other Computations)'!G189+'(Other Computations)'!G202))</f>
        <v>0</v>
      </c>
      <c r="H2601" s="76">
        <f>IF('(Other Computations)'!H189=0,0,Inputs!J264*Inputs!J157*Inputs!H43*Inputs!D13*'GM Alloc Factors'!H14/('(Other Computations)'!H189+'(Other Computations)'!H202))</f>
        <v>0</v>
      </c>
      <c r="I2601" s="76">
        <f>IF('(Other Computations)'!I189=0,0,Inputs!K264*Inputs!K157*Inputs!H43*Inputs!D13*'GM Alloc Factors'!I14/('(Other Computations)'!I189+'(Other Computations)'!I202))</f>
        <v>0</v>
      </c>
      <c r="J2601" s="76">
        <f>IF('(Other Computations)'!J189=0,0,Inputs!L264*Inputs!L157*Inputs!H43*Inputs!D13*'GM Alloc Factors'!J14/('(Other Computations)'!J189+'(Other Computations)'!J202))</f>
        <v>0</v>
      </c>
      <c r="K2601" s="43">
        <f t="shared" si="499"/>
        <v>0</v>
      </c>
    </row>
    <row r="2602" spans="1:11" ht="12.75" customHeight="1">
      <c r="A2602" s="61" t="str">
        <f>"         "&amp;Labels!B73</f>
        <v xml:space="preserve">         Customer 5</v>
      </c>
      <c r="B2602" s="76">
        <f>IF('(Other Computations)'!B190=0,0,Inputs!D265*Inputs!D158*Inputs!H44*Inputs!D13*'GM Alloc Factors'!B14/('(Other Computations)'!B190+'(Other Computations)'!B203))</f>
        <v>0</v>
      </c>
      <c r="C2602" s="76">
        <f>IF('(Other Computations)'!C190=0,0,Inputs!E265*Inputs!E158*Inputs!H44*Inputs!D13*'GM Alloc Factors'!C14/('(Other Computations)'!C190+'(Other Computations)'!C203))</f>
        <v>0</v>
      </c>
      <c r="D2602" s="76">
        <f>IF('(Other Computations)'!D190=0,0,Inputs!F265*Inputs!F158*Inputs!H44*Inputs!D13*'GM Alloc Factors'!D14/('(Other Computations)'!D190+'(Other Computations)'!D203))</f>
        <v>0</v>
      </c>
      <c r="E2602" s="76">
        <f>IF('(Other Computations)'!E190=0,0,Inputs!G265*Inputs!G158*Inputs!H44*Inputs!D13*'GM Alloc Factors'!E14/('(Other Computations)'!E190+'(Other Computations)'!E203))</f>
        <v>0</v>
      </c>
      <c r="F2602" s="43">
        <f t="shared" si="498"/>
        <v>0</v>
      </c>
      <c r="G2602" s="76">
        <f>IF('(Other Computations)'!G190=0,0,Inputs!I265*Inputs!I158*Inputs!H44*Inputs!D13*'GM Alloc Factors'!G14/('(Other Computations)'!G190+'(Other Computations)'!G203))</f>
        <v>0</v>
      </c>
      <c r="H2602" s="76">
        <f>IF('(Other Computations)'!H190=0,0,Inputs!J265*Inputs!J158*Inputs!H44*Inputs!D13*'GM Alloc Factors'!H14/('(Other Computations)'!H190+'(Other Computations)'!H203))</f>
        <v>0</v>
      </c>
      <c r="I2602" s="76">
        <f>IF('(Other Computations)'!I190=0,0,Inputs!K265*Inputs!K158*Inputs!H44*Inputs!D13*'GM Alloc Factors'!I14/('(Other Computations)'!I190+'(Other Computations)'!I203))</f>
        <v>0</v>
      </c>
      <c r="J2602" s="76">
        <f>IF('(Other Computations)'!J190=0,0,Inputs!L265*Inputs!L158*Inputs!H44*Inputs!D13*'GM Alloc Factors'!J14/('(Other Computations)'!J190+'(Other Computations)'!J203))</f>
        <v>0</v>
      </c>
      <c r="K2602" s="43">
        <f t="shared" si="499"/>
        <v>0</v>
      </c>
    </row>
    <row r="2603" spans="1:11" ht="12.75" customHeight="1">
      <c r="A2603" s="61" t="str">
        <f>"         "&amp;Labels!B74</f>
        <v xml:space="preserve">         Customer 6</v>
      </c>
      <c r="B2603" s="76">
        <f>IF('(Other Computations)'!B191=0,0,Inputs!D266*Inputs!D159*Inputs!H45*Inputs!D13*'GM Alloc Factors'!B14/('(Other Computations)'!B191+'(Other Computations)'!B204))</f>
        <v>0</v>
      </c>
      <c r="C2603" s="76">
        <f>IF('(Other Computations)'!C191=0,0,Inputs!E266*Inputs!E159*Inputs!H45*Inputs!D13*'GM Alloc Factors'!C14/('(Other Computations)'!C191+'(Other Computations)'!C204))</f>
        <v>0</v>
      </c>
      <c r="D2603" s="76">
        <f>IF('(Other Computations)'!D191=0,0,Inputs!F266*Inputs!F159*Inputs!H45*Inputs!D13*'GM Alloc Factors'!D14/('(Other Computations)'!D191+'(Other Computations)'!D204))</f>
        <v>0</v>
      </c>
      <c r="E2603" s="76">
        <f>IF('(Other Computations)'!E191=0,0,Inputs!G266*Inputs!G159*Inputs!H45*Inputs!D13*'GM Alloc Factors'!E14/('(Other Computations)'!E191+'(Other Computations)'!E204))</f>
        <v>0</v>
      </c>
      <c r="F2603" s="43">
        <f t="shared" si="498"/>
        <v>0</v>
      </c>
      <c r="G2603" s="76">
        <f>IF('(Other Computations)'!G191=0,0,Inputs!I266*Inputs!I159*Inputs!H45*Inputs!D13*'GM Alloc Factors'!G14/('(Other Computations)'!G191+'(Other Computations)'!G204))</f>
        <v>0</v>
      </c>
      <c r="H2603" s="76">
        <f>IF('(Other Computations)'!H191=0,0,Inputs!J266*Inputs!J159*Inputs!H45*Inputs!D13*'GM Alloc Factors'!H14/('(Other Computations)'!H191+'(Other Computations)'!H204))</f>
        <v>0</v>
      </c>
      <c r="I2603" s="76">
        <f>IF('(Other Computations)'!I191=0,0,Inputs!K266*Inputs!K159*Inputs!H45*Inputs!D13*'GM Alloc Factors'!I14/('(Other Computations)'!I191+'(Other Computations)'!I204))</f>
        <v>0</v>
      </c>
      <c r="J2603" s="76">
        <f>IF('(Other Computations)'!J191=0,0,Inputs!L266*Inputs!L159*Inputs!H45*Inputs!D13*'GM Alloc Factors'!J14/('(Other Computations)'!J191+'(Other Computations)'!J204))</f>
        <v>0</v>
      </c>
      <c r="K2603" s="43">
        <f t="shared" si="499"/>
        <v>0</v>
      </c>
    </row>
    <row r="2604" spans="1:11" ht="12.75" customHeight="1">
      <c r="A2604" s="61" t="str">
        <f>"         "&amp;Labels!B75</f>
        <v xml:space="preserve">         Customer 7</v>
      </c>
      <c r="B2604" s="76">
        <f>IF('(Other Computations)'!B192=0,0,Inputs!D267*Inputs!D160*Inputs!H46*Inputs!D13*'GM Alloc Factors'!B14/('(Other Computations)'!B192+'(Other Computations)'!B205))</f>
        <v>0</v>
      </c>
      <c r="C2604" s="76">
        <f>IF('(Other Computations)'!C192=0,0,Inputs!E267*Inputs!E160*Inputs!H46*Inputs!D13*'GM Alloc Factors'!C14/('(Other Computations)'!C192+'(Other Computations)'!C205))</f>
        <v>0</v>
      </c>
      <c r="D2604" s="76">
        <f>IF('(Other Computations)'!D192=0,0,Inputs!F267*Inputs!F160*Inputs!H46*Inputs!D13*'GM Alloc Factors'!D14/('(Other Computations)'!D192+'(Other Computations)'!D205))</f>
        <v>0</v>
      </c>
      <c r="E2604" s="76">
        <f>IF('(Other Computations)'!E192=0,0,Inputs!G267*Inputs!G160*Inputs!H46*Inputs!D13*'GM Alloc Factors'!E14/('(Other Computations)'!E192+'(Other Computations)'!E205))</f>
        <v>0</v>
      </c>
      <c r="F2604" s="43">
        <f t="shared" si="498"/>
        <v>0</v>
      </c>
      <c r="G2604" s="76">
        <f>IF('(Other Computations)'!G192=0,0,Inputs!I267*Inputs!I160*Inputs!H46*Inputs!D13*'GM Alloc Factors'!G14/('(Other Computations)'!G192+'(Other Computations)'!G205))</f>
        <v>0</v>
      </c>
      <c r="H2604" s="76">
        <f>IF('(Other Computations)'!H192=0,0,Inputs!J267*Inputs!J160*Inputs!H46*Inputs!D13*'GM Alloc Factors'!H14/('(Other Computations)'!H192+'(Other Computations)'!H205))</f>
        <v>0</v>
      </c>
      <c r="I2604" s="76">
        <f>IF('(Other Computations)'!I192=0,0,Inputs!K267*Inputs!K160*Inputs!H46*Inputs!D13*'GM Alloc Factors'!I14/('(Other Computations)'!I192+'(Other Computations)'!I205))</f>
        <v>0</v>
      </c>
      <c r="J2604" s="76">
        <f>IF('(Other Computations)'!J192=0,0,Inputs!L267*Inputs!L160*Inputs!H46*Inputs!D13*'GM Alloc Factors'!J14/('(Other Computations)'!J192+'(Other Computations)'!J205))</f>
        <v>0</v>
      </c>
      <c r="K2604" s="43">
        <f t="shared" si="499"/>
        <v>0</v>
      </c>
    </row>
    <row r="2605" spans="1:11" ht="12.75" customHeight="1">
      <c r="A2605" s="61" t="str">
        <f>"         "&amp;Labels!B76</f>
        <v xml:space="preserve">         Customer 8</v>
      </c>
      <c r="B2605" s="76">
        <f>IF('(Other Computations)'!B193=0,0,Inputs!D268*Inputs!D161*Inputs!H47*Inputs!D13*'GM Alloc Factors'!B14/('(Other Computations)'!B193+'(Other Computations)'!B206))</f>
        <v>0</v>
      </c>
      <c r="C2605" s="76">
        <f>IF('(Other Computations)'!C193=0,0,Inputs!E268*Inputs!E161*Inputs!H47*Inputs!D13*'GM Alloc Factors'!C14/('(Other Computations)'!C193+'(Other Computations)'!C206))</f>
        <v>0</v>
      </c>
      <c r="D2605" s="76">
        <f>IF('(Other Computations)'!D193=0,0,Inputs!F268*Inputs!F161*Inputs!H47*Inputs!D13*'GM Alloc Factors'!D14/('(Other Computations)'!D193+'(Other Computations)'!D206))</f>
        <v>0</v>
      </c>
      <c r="E2605" s="76">
        <f>IF('(Other Computations)'!E193=0,0,Inputs!G268*Inputs!G161*Inputs!H47*Inputs!D13*'GM Alloc Factors'!E14/('(Other Computations)'!E193+'(Other Computations)'!E206))</f>
        <v>0</v>
      </c>
      <c r="F2605" s="43">
        <f t="shared" si="498"/>
        <v>0</v>
      </c>
      <c r="G2605" s="76">
        <f>IF('(Other Computations)'!G193=0,0,Inputs!I268*Inputs!I161*Inputs!H47*Inputs!D13*'GM Alloc Factors'!G14/('(Other Computations)'!G193+'(Other Computations)'!G206))</f>
        <v>0</v>
      </c>
      <c r="H2605" s="76">
        <f>IF('(Other Computations)'!H193=0,0,Inputs!J268*Inputs!J161*Inputs!H47*Inputs!D13*'GM Alloc Factors'!H14/('(Other Computations)'!H193+'(Other Computations)'!H206))</f>
        <v>0</v>
      </c>
      <c r="I2605" s="76">
        <f>IF('(Other Computations)'!I193=0,0,Inputs!K268*Inputs!K161*Inputs!H47*Inputs!D13*'GM Alloc Factors'!I14/('(Other Computations)'!I193+'(Other Computations)'!I206))</f>
        <v>0</v>
      </c>
      <c r="J2605" s="76">
        <f>IF('(Other Computations)'!J193=0,0,Inputs!L268*Inputs!L161*Inputs!H47*Inputs!D13*'GM Alloc Factors'!J14/('(Other Computations)'!J193+'(Other Computations)'!J206))</f>
        <v>0</v>
      </c>
      <c r="K2605" s="43">
        <f t="shared" si="499"/>
        <v>0</v>
      </c>
    </row>
    <row r="2606" spans="1:11" ht="12.75" customHeight="1">
      <c r="A2606" s="61" t="str">
        <f>"         "&amp;Labels!B77</f>
        <v xml:space="preserve">         Customer 9</v>
      </c>
      <c r="B2606" s="76">
        <f>IF('(Other Computations)'!B194=0,0,Inputs!D269*Inputs!D162*Inputs!H48*Inputs!D13*'GM Alloc Factors'!B14/('(Other Computations)'!B194+'(Other Computations)'!B207))</f>
        <v>0</v>
      </c>
      <c r="C2606" s="76">
        <f>IF('(Other Computations)'!C194=0,0,Inputs!E269*Inputs!E162*Inputs!H48*Inputs!D13*'GM Alloc Factors'!C14/('(Other Computations)'!C194+'(Other Computations)'!C207))</f>
        <v>0</v>
      </c>
      <c r="D2606" s="76">
        <f>IF('(Other Computations)'!D194=0,0,Inputs!F269*Inputs!F162*Inputs!H48*Inputs!D13*'GM Alloc Factors'!D14/('(Other Computations)'!D194+'(Other Computations)'!D207))</f>
        <v>0</v>
      </c>
      <c r="E2606" s="76">
        <f>IF('(Other Computations)'!E194=0,0,Inputs!G269*Inputs!G162*Inputs!H48*Inputs!D13*'GM Alloc Factors'!E14/('(Other Computations)'!E194+'(Other Computations)'!E207))</f>
        <v>0</v>
      </c>
      <c r="F2606" s="43">
        <f t="shared" si="498"/>
        <v>0</v>
      </c>
      <c r="G2606" s="76">
        <f>IF('(Other Computations)'!G194=0,0,Inputs!I269*Inputs!I162*Inputs!H48*Inputs!D13*'GM Alloc Factors'!G14/('(Other Computations)'!G194+'(Other Computations)'!G207))</f>
        <v>0</v>
      </c>
      <c r="H2606" s="76">
        <f>IF('(Other Computations)'!H194=0,0,Inputs!J269*Inputs!J162*Inputs!H48*Inputs!D13*'GM Alloc Factors'!H14/('(Other Computations)'!H194+'(Other Computations)'!H207))</f>
        <v>0</v>
      </c>
      <c r="I2606" s="76">
        <f>IF('(Other Computations)'!I194=0,0,Inputs!K269*Inputs!K162*Inputs!H48*Inputs!D13*'GM Alloc Factors'!I14/('(Other Computations)'!I194+'(Other Computations)'!I207))</f>
        <v>0</v>
      </c>
      <c r="J2606" s="76">
        <f>IF('(Other Computations)'!J194=0,0,Inputs!L269*Inputs!L162*Inputs!H48*Inputs!D13*'GM Alloc Factors'!J14/('(Other Computations)'!J194+'(Other Computations)'!J207))</f>
        <v>0</v>
      </c>
      <c r="K2606" s="43">
        <f t="shared" si="499"/>
        <v>0</v>
      </c>
    </row>
    <row r="2607" spans="1:11" ht="12.75" customHeight="1">
      <c r="A2607" s="61" t="str">
        <f>"         "&amp;Labels!B78</f>
        <v xml:space="preserve">         Customer 10</v>
      </c>
      <c r="B2607" s="76">
        <f>IF('(Other Computations)'!B195=0,0,Inputs!D270*Inputs!D163*Inputs!H49*Inputs!D13*'GM Alloc Factors'!B14/('(Other Computations)'!B195+'(Other Computations)'!B208))</f>
        <v>0</v>
      </c>
      <c r="C2607" s="76">
        <f>IF('(Other Computations)'!C195=0,0,Inputs!E270*Inputs!E163*Inputs!H49*Inputs!D13*'GM Alloc Factors'!C14/('(Other Computations)'!C195+'(Other Computations)'!C208))</f>
        <v>0</v>
      </c>
      <c r="D2607" s="76">
        <f>IF('(Other Computations)'!D195=0,0,Inputs!F270*Inputs!F163*Inputs!H49*Inputs!D13*'GM Alloc Factors'!D14/('(Other Computations)'!D195+'(Other Computations)'!D208))</f>
        <v>0</v>
      </c>
      <c r="E2607" s="76">
        <f>IF('(Other Computations)'!E195=0,0,Inputs!G270*Inputs!G163*Inputs!H49*Inputs!D13*'GM Alloc Factors'!E14/('(Other Computations)'!E195+'(Other Computations)'!E208))</f>
        <v>0</v>
      </c>
      <c r="F2607" s="43">
        <f t="shared" si="498"/>
        <v>0</v>
      </c>
      <c r="G2607" s="76">
        <f>IF('(Other Computations)'!G195=0,0,Inputs!I270*Inputs!I163*Inputs!H49*Inputs!D13*'GM Alloc Factors'!G14/('(Other Computations)'!G195+'(Other Computations)'!G208))</f>
        <v>0</v>
      </c>
      <c r="H2607" s="76">
        <f>IF('(Other Computations)'!H195=0,0,Inputs!J270*Inputs!J163*Inputs!H49*Inputs!D13*'GM Alloc Factors'!H14/('(Other Computations)'!H195+'(Other Computations)'!H208))</f>
        <v>0</v>
      </c>
      <c r="I2607" s="76">
        <f>IF('(Other Computations)'!I195=0,0,Inputs!K270*Inputs!K163*Inputs!H49*Inputs!D13*'GM Alloc Factors'!I14/('(Other Computations)'!I195+'(Other Computations)'!I208))</f>
        <v>0</v>
      </c>
      <c r="J2607" s="76">
        <f>IF('(Other Computations)'!J195=0,0,Inputs!L270*Inputs!L163*Inputs!H49*Inputs!D13*'GM Alloc Factors'!J14/('(Other Computations)'!J195+'(Other Computations)'!J208))</f>
        <v>0</v>
      </c>
      <c r="K2607" s="43">
        <f t="shared" si="499"/>
        <v>0</v>
      </c>
    </row>
    <row r="2608" spans="1:11" ht="12.75" customHeight="1">
      <c r="A2608" s="61" t="str">
        <f>"         "&amp;Labels!C68</f>
        <v xml:space="preserve">         Total</v>
      </c>
      <c r="B2608" s="84">
        <f>SUM(B2598:B2607)</f>
        <v>0</v>
      </c>
      <c r="C2608" s="84">
        <f>SUM(C2598:C2607)</f>
        <v>0</v>
      </c>
      <c r="D2608" s="84">
        <f>SUM(D2598:D2607)</f>
        <v>0</v>
      </c>
      <c r="E2608" s="84">
        <f>SUM(E2598:E2607)</f>
        <v>0</v>
      </c>
      <c r="F2608" s="43">
        <f t="shared" si="498"/>
        <v>0</v>
      </c>
      <c r="G2608" s="84">
        <f>SUM(G2598:G2607)</f>
        <v>0</v>
      </c>
      <c r="H2608" s="84">
        <f>SUM(H2598:H2607)</f>
        <v>0</v>
      </c>
      <c r="I2608" s="84">
        <f>SUM(I2598:I2607)</f>
        <v>0</v>
      </c>
      <c r="J2608" s="84">
        <f>SUM(J2598:J2607)</f>
        <v>0</v>
      </c>
      <c r="K2608" s="43">
        <f t="shared" si="499"/>
        <v>0</v>
      </c>
    </row>
    <row r="2609" spans="1:11" ht="12.75" customHeight="1">
      <c r="A2609" s="61" t="str">
        <f>"      "&amp;Labels!B90</f>
        <v xml:space="preserve">      Q 6</v>
      </c>
      <c r="B2609" s="84"/>
      <c r="C2609" s="84"/>
      <c r="D2609" s="84"/>
      <c r="E2609" s="84"/>
      <c r="F2609" s="43"/>
      <c r="G2609" s="84"/>
      <c r="H2609" s="84"/>
      <c r="I2609" s="84"/>
      <c r="J2609" s="84"/>
      <c r="K2609" s="43"/>
    </row>
    <row r="2610" spans="1:11" ht="12.75" customHeight="1">
      <c r="A2610" s="61" t="str">
        <f>"         "&amp;Labels!B69</f>
        <v xml:space="preserve">         Customer 1</v>
      </c>
      <c r="B2610" s="76">
        <f>IF('(Other Computations)'!B186=0,0,Inputs!D261*Inputs!D154*Inputs!I40*Inputs!D13*'GM Alloc Factors'!B15/('(Other Computations)'!B186+'(Other Computations)'!B199))</f>
        <v>0</v>
      </c>
      <c r="C2610" s="76">
        <f>IF('(Other Computations)'!C186=0,0,Inputs!E261*Inputs!E154*Inputs!I40*Inputs!D13*'GM Alloc Factors'!C15/('(Other Computations)'!C186+'(Other Computations)'!C199))</f>
        <v>0</v>
      </c>
      <c r="D2610" s="76">
        <f>IF('(Other Computations)'!D186=0,0,Inputs!F261*Inputs!F154*Inputs!I40*Inputs!D13*'GM Alloc Factors'!D15/('(Other Computations)'!D186+'(Other Computations)'!D199))</f>
        <v>0</v>
      </c>
      <c r="E2610" s="76">
        <f>IF('(Other Computations)'!E186=0,0,Inputs!G261*Inputs!G154*Inputs!I40*Inputs!D13*'GM Alloc Factors'!E15/('(Other Computations)'!E186+'(Other Computations)'!E199))</f>
        <v>0</v>
      </c>
      <c r="F2610" s="43">
        <f t="shared" ref="F2610:F2620" si="500">SUM(B2610:E2610)</f>
        <v>0</v>
      </c>
      <c r="G2610" s="76">
        <f>IF('(Other Computations)'!G186=0,0,Inputs!I261*Inputs!I154*Inputs!I40*Inputs!D13*'GM Alloc Factors'!G15/('(Other Computations)'!G186+'(Other Computations)'!G199))</f>
        <v>0</v>
      </c>
      <c r="H2610" s="76">
        <f>IF('(Other Computations)'!H186=0,0,Inputs!J261*Inputs!J154*Inputs!I40*Inputs!D13*'GM Alloc Factors'!H15/('(Other Computations)'!H186+'(Other Computations)'!H199))</f>
        <v>0</v>
      </c>
      <c r="I2610" s="76">
        <f>IF('(Other Computations)'!I186=0,0,Inputs!K261*Inputs!K154*Inputs!I40*Inputs!D13*'GM Alloc Factors'!I15/('(Other Computations)'!I186+'(Other Computations)'!I199))</f>
        <v>0</v>
      </c>
      <c r="J2610" s="76">
        <f>IF('(Other Computations)'!J186=0,0,Inputs!L261*Inputs!L154*Inputs!I40*Inputs!D13*'GM Alloc Factors'!J15/('(Other Computations)'!J186+'(Other Computations)'!J199))</f>
        <v>0</v>
      </c>
      <c r="K2610" s="43">
        <f t="shared" ref="K2610:K2620" si="501">SUM(G2610:J2610)</f>
        <v>0</v>
      </c>
    </row>
    <row r="2611" spans="1:11" ht="12.75" customHeight="1">
      <c r="A2611" s="61" t="str">
        <f>"         "&amp;Labels!B70</f>
        <v xml:space="preserve">         Customer 2</v>
      </c>
      <c r="B2611" s="76">
        <f>IF('(Other Computations)'!B187=0,0,Inputs!D262*Inputs!D155*Inputs!I41*Inputs!D13*'GM Alloc Factors'!B15/('(Other Computations)'!B187+'(Other Computations)'!B200))</f>
        <v>0</v>
      </c>
      <c r="C2611" s="76">
        <f>IF('(Other Computations)'!C187=0,0,Inputs!E262*Inputs!E155*Inputs!I41*Inputs!D13*'GM Alloc Factors'!C15/('(Other Computations)'!C187+'(Other Computations)'!C200))</f>
        <v>0</v>
      </c>
      <c r="D2611" s="76">
        <f>IF('(Other Computations)'!D187=0,0,Inputs!F262*Inputs!F155*Inputs!I41*Inputs!D13*'GM Alloc Factors'!D15/('(Other Computations)'!D187+'(Other Computations)'!D200))</f>
        <v>0</v>
      </c>
      <c r="E2611" s="76">
        <f>IF('(Other Computations)'!E187=0,0,Inputs!G262*Inputs!G155*Inputs!I41*Inputs!D13*'GM Alloc Factors'!E15/('(Other Computations)'!E187+'(Other Computations)'!E200))</f>
        <v>0</v>
      </c>
      <c r="F2611" s="43">
        <f t="shared" si="500"/>
        <v>0</v>
      </c>
      <c r="G2611" s="76">
        <f>IF('(Other Computations)'!G187=0,0,Inputs!I262*Inputs!I155*Inputs!I41*Inputs!D13*'GM Alloc Factors'!G15/('(Other Computations)'!G187+'(Other Computations)'!G200))</f>
        <v>0</v>
      </c>
      <c r="H2611" s="76">
        <f>IF('(Other Computations)'!H187=0,0,Inputs!J262*Inputs!J155*Inputs!I41*Inputs!D13*'GM Alloc Factors'!H15/('(Other Computations)'!H187+'(Other Computations)'!H200))</f>
        <v>0</v>
      </c>
      <c r="I2611" s="76">
        <f>IF('(Other Computations)'!I187=0,0,Inputs!K262*Inputs!K155*Inputs!I41*Inputs!D13*'GM Alloc Factors'!I15/('(Other Computations)'!I187+'(Other Computations)'!I200))</f>
        <v>0</v>
      </c>
      <c r="J2611" s="76">
        <f>IF('(Other Computations)'!J187=0,0,Inputs!L262*Inputs!L155*Inputs!I41*Inputs!D13*'GM Alloc Factors'!J15/('(Other Computations)'!J187+'(Other Computations)'!J200))</f>
        <v>0</v>
      </c>
      <c r="K2611" s="43">
        <f t="shared" si="501"/>
        <v>0</v>
      </c>
    </row>
    <row r="2612" spans="1:11" ht="12.75" customHeight="1">
      <c r="A2612" s="61" t="str">
        <f>"         "&amp;Labels!B71</f>
        <v xml:space="preserve">         Customer 3</v>
      </c>
      <c r="B2612" s="76">
        <f>IF('(Other Computations)'!B188=0,0,Inputs!D263*Inputs!D156*Inputs!I42*Inputs!D13*'GM Alloc Factors'!B15/('(Other Computations)'!B188+'(Other Computations)'!B201))</f>
        <v>0</v>
      </c>
      <c r="C2612" s="76">
        <f>IF('(Other Computations)'!C188=0,0,Inputs!E263*Inputs!E156*Inputs!I42*Inputs!D13*'GM Alloc Factors'!C15/('(Other Computations)'!C188+'(Other Computations)'!C201))</f>
        <v>0</v>
      </c>
      <c r="D2612" s="76">
        <f>IF('(Other Computations)'!D188=0,0,Inputs!F263*Inputs!F156*Inputs!I42*Inputs!D13*'GM Alloc Factors'!D15/('(Other Computations)'!D188+'(Other Computations)'!D201))</f>
        <v>0</v>
      </c>
      <c r="E2612" s="76">
        <f>IF('(Other Computations)'!E188=0,0,Inputs!G263*Inputs!G156*Inputs!I42*Inputs!D13*'GM Alloc Factors'!E15/('(Other Computations)'!E188+'(Other Computations)'!E201))</f>
        <v>0</v>
      </c>
      <c r="F2612" s="43">
        <f t="shared" si="500"/>
        <v>0</v>
      </c>
      <c r="G2612" s="76">
        <f>IF('(Other Computations)'!G188=0,0,Inputs!I263*Inputs!I156*Inputs!I42*Inputs!D13*'GM Alloc Factors'!G15/('(Other Computations)'!G188+'(Other Computations)'!G201))</f>
        <v>0</v>
      </c>
      <c r="H2612" s="76">
        <f>IF('(Other Computations)'!H188=0,0,Inputs!J263*Inputs!J156*Inputs!I42*Inputs!D13*'GM Alloc Factors'!H15/('(Other Computations)'!H188+'(Other Computations)'!H201))</f>
        <v>0</v>
      </c>
      <c r="I2612" s="76">
        <f>IF('(Other Computations)'!I188=0,0,Inputs!K263*Inputs!K156*Inputs!I42*Inputs!D13*'GM Alloc Factors'!I15/('(Other Computations)'!I188+'(Other Computations)'!I201))</f>
        <v>0</v>
      </c>
      <c r="J2612" s="76">
        <f>IF('(Other Computations)'!J188=0,0,Inputs!L263*Inputs!L156*Inputs!I42*Inputs!D13*'GM Alloc Factors'!J15/('(Other Computations)'!J188+'(Other Computations)'!J201))</f>
        <v>0</v>
      </c>
      <c r="K2612" s="43">
        <f t="shared" si="501"/>
        <v>0</v>
      </c>
    </row>
    <row r="2613" spans="1:11" ht="12.75" customHeight="1">
      <c r="A2613" s="61" t="str">
        <f>"         "&amp;Labels!B72</f>
        <v xml:space="preserve">         Customer 4</v>
      </c>
      <c r="B2613" s="76">
        <f>IF('(Other Computations)'!B189=0,0,Inputs!D264*Inputs!D157*Inputs!I43*Inputs!D13*'GM Alloc Factors'!B15/('(Other Computations)'!B189+'(Other Computations)'!B202))</f>
        <v>0</v>
      </c>
      <c r="C2613" s="76">
        <f>IF('(Other Computations)'!C189=0,0,Inputs!E264*Inputs!E157*Inputs!I43*Inputs!D13*'GM Alloc Factors'!C15/('(Other Computations)'!C189+'(Other Computations)'!C202))</f>
        <v>0</v>
      </c>
      <c r="D2613" s="76">
        <f>IF('(Other Computations)'!D189=0,0,Inputs!F264*Inputs!F157*Inputs!I43*Inputs!D13*'GM Alloc Factors'!D15/('(Other Computations)'!D189+'(Other Computations)'!D202))</f>
        <v>0</v>
      </c>
      <c r="E2613" s="76">
        <f>IF('(Other Computations)'!E189=0,0,Inputs!G264*Inputs!G157*Inputs!I43*Inputs!D13*'GM Alloc Factors'!E15/('(Other Computations)'!E189+'(Other Computations)'!E202))</f>
        <v>0</v>
      </c>
      <c r="F2613" s="43">
        <f t="shared" si="500"/>
        <v>0</v>
      </c>
      <c r="G2613" s="76">
        <f>IF('(Other Computations)'!G189=0,0,Inputs!I264*Inputs!I157*Inputs!I43*Inputs!D13*'GM Alloc Factors'!G15/('(Other Computations)'!G189+'(Other Computations)'!G202))</f>
        <v>0</v>
      </c>
      <c r="H2613" s="76">
        <f>IF('(Other Computations)'!H189=0,0,Inputs!J264*Inputs!J157*Inputs!I43*Inputs!D13*'GM Alloc Factors'!H15/('(Other Computations)'!H189+'(Other Computations)'!H202))</f>
        <v>0</v>
      </c>
      <c r="I2613" s="76">
        <f>IF('(Other Computations)'!I189=0,0,Inputs!K264*Inputs!K157*Inputs!I43*Inputs!D13*'GM Alloc Factors'!I15/('(Other Computations)'!I189+'(Other Computations)'!I202))</f>
        <v>0</v>
      </c>
      <c r="J2613" s="76">
        <f>IF('(Other Computations)'!J189=0,0,Inputs!L264*Inputs!L157*Inputs!I43*Inputs!D13*'GM Alloc Factors'!J15/('(Other Computations)'!J189+'(Other Computations)'!J202))</f>
        <v>0</v>
      </c>
      <c r="K2613" s="43">
        <f t="shared" si="501"/>
        <v>0</v>
      </c>
    </row>
    <row r="2614" spans="1:11" ht="12.75" customHeight="1">
      <c r="A2614" s="61" t="str">
        <f>"         "&amp;Labels!B73</f>
        <v xml:space="preserve">         Customer 5</v>
      </c>
      <c r="B2614" s="76">
        <f>IF('(Other Computations)'!B190=0,0,Inputs!D265*Inputs!D158*Inputs!I44*Inputs!D13*'GM Alloc Factors'!B15/('(Other Computations)'!B190+'(Other Computations)'!B203))</f>
        <v>0</v>
      </c>
      <c r="C2614" s="76">
        <f>IF('(Other Computations)'!C190=0,0,Inputs!E265*Inputs!E158*Inputs!I44*Inputs!D13*'GM Alloc Factors'!C15/('(Other Computations)'!C190+'(Other Computations)'!C203))</f>
        <v>0</v>
      </c>
      <c r="D2614" s="76">
        <f>IF('(Other Computations)'!D190=0,0,Inputs!F265*Inputs!F158*Inputs!I44*Inputs!D13*'GM Alloc Factors'!D15/('(Other Computations)'!D190+'(Other Computations)'!D203))</f>
        <v>0</v>
      </c>
      <c r="E2614" s="76">
        <f>IF('(Other Computations)'!E190=0,0,Inputs!G265*Inputs!G158*Inputs!I44*Inputs!D13*'GM Alloc Factors'!E15/('(Other Computations)'!E190+'(Other Computations)'!E203))</f>
        <v>0</v>
      </c>
      <c r="F2614" s="43">
        <f t="shared" si="500"/>
        <v>0</v>
      </c>
      <c r="G2614" s="76">
        <f>IF('(Other Computations)'!G190=0,0,Inputs!I265*Inputs!I158*Inputs!I44*Inputs!D13*'GM Alloc Factors'!G15/('(Other Computations)'!G190+'(Other Computations)'!G203))</f>
        <v>0</v>
      </c>
      <c r="H2614" s="76">
        <f>IF('(Other Computations)'!H190=0,0,Inputs!J265*Inputs!J158*Inputs!I44*Inputs!D13*'GM Alloc Factors'!H15/('(Other Computations)'!H190+'(Other Computations)'!H203))</f>
        <v>0</v>
      </c>
      <c r="I2614" s="76">
        <f>IF('(Other Computations)'!I190=0,0,Inputs!K265*Inputs!K158*Inputs!I44*Inputs!D13*'GM Alloc Factors'!I15/('(Other Computations)'!I190+'(Other Computations)'!I203))</f>
        <v>0</v>
      </c>
      <c r="J2614" s="76">
        <f>IF('(Other Computations)'!J190=0,0,Inputs!L265*Inputs!L158*Inputs!I44*Inputs!D13*'GM Alloc Factors'!J15/('(Other Computations)'!J190+'(Other Computations)'!J203))</f>
        <v>0</v>
      </c>
      <c r="K2614" s="43">
        <f t="shared" si="501"/>
        <v>0</v>
      </c>
    </row>
    <row r="2615" spans="1:11" ht="12.75" customHeight="1">
      <c r="A2615" s="61" t="str">
        <f>"         "&amp;Labels!B74</f>
        <v xml:space="preserve">         Customer 6</v>
      </c>
      <c r="B2615" s="76">
        <f>IF('(Other Computations)'!B191=0,0,Inputs!D266*Inputs!D159*Inputs!I45*Inputs!D13*'GM Alloc Factors'!B15/('(Other Computations)'!B191+'(Other Computations)'!B204))</f>
        <v>0</v>
      </c>
      <c r="C2615" s="76">
        <f>IF('(Other Computations)'!C191=0,0,Inputs!E266*Inputs!E159*Inputs!I45*Inputs!D13*'GM Alloc Factors'!C15/('(Other Computations)'!C191+'(Other Computations)'!C204))</f>
        <v>0</v>
      </c>
      <c r="D2615" s="76">
        <f>IF('(Other Computations)'!D191=0,0,Inputs!F266*Inputs!F159*Inputs!I45*Inputs!D13*'GM Alloc Factors'!D15/('(Other Computations)'!D191+'(Other Computations)'!D204))</f>
        <v>0</v>
      </c>
      <c r="E2615" s="76">
        <f>IF('(Other Computations)'!E191=0,0,Inputs!G266*Inputs!G159*Inputs!I45*Inputs!D13*'GM Alloc Factors'!E15/('(Other Computations)'!E191+'(Other Computations)'!E204))</f>
        <v>0</v>
      </c>
      <c r="F2615" s="43">
        <f t="shared" si="500"/>
        <v>0</v>
      </c>
      <c r="G2615" s="76">
        <f>IF('(Other Computations)'!G191=0,0,Inputs!I266*Inputs!I159*Inputs!I45*Inputs!D13*'GM Alloc Factors'!G15/('(Other Computations)'!G191+'(Other Computations)'!G204))</f>
        <v>0</v>
      </c>
      <c r="H2615" s="76">
        <f>IF('(Other Computations)'!H191=0,0,Inputs!J266*Inputs!J159*Inputs!I45*Inputs!D13*'GM Alloc Factors'!H15/('(Other Computations)'!H191+'(Other Computations)'!H204))</f>
        <v>0</v>
      </c>
      <c r="I2615" s="76">
        <f>IF('(Other Computations)'!I191=0,0,Inputs!K266*Inputs!K159*Inputs!I45*Inputs!D13*'GM Alloc Factors'!I15/('(Other Computations)'!I191+'(Other Computations)'!I204))</f>
        <v>0</v>
      </c>
      <c r="J2615" s="76">
        <f>IF('(Other Computations)'!J191=0,0,Inputs!L266*Inputs!L159*Inputs!I45*Inputs!D13*'GM Alloc Factors'!J15/('(Other Computations)'!J191+'(Other Computations)'!J204))</f>
        <v>0</v>
      </c>
      <c r="K2615" s="43">
        <f t="shared" si="501"/>
        <v>0</v>
      </c>
    </row>
    <row r="2616" spans="1:11" ht="12.75" customHeight="1">
      <c r="A2616" s="61" t="str">
        <f>"         "&amp;Labels!B75</f>
        <v xml:space="preserve">         Customer 7</v>
      </c>
      <c r="B2616" s="76">
        <f>IF('(Other Computations)'!B192=0,0,Inputs!D267*Inputs!D160*Inputs!I46*Inputs!D13*'GM Alloc Factors'!B15/('(Other Computations)'!B192+'(Other Computations)'!B205))</f>
        <v>0</v>
      </c>
      <c r="C2616" s="76">
        <f>IF('(Other Computations)'!C192=0,0,Inputs!E267*Inputs!E160*Inputs!I46*Inputs!D13*'GM Alloc Factors'!C15/('(Other Computations)'!C192+'(Other Computations)'!C205))</f>
        <v>0</v>
      </c>
      <c r="D2616" s="76">
        <f>IF('(Other Computations)'!D192=0,0,Inputs!F267*Inputs!F160*Inputs!I46*Inputs!D13*'GM Alloc Factors'!D15/('(Other Computations)'!D192+'(Other Computations)'!D205))</f>
        <v>0</v>
      </c>
      <c r="E2616" s="76">
        <f>IF('(Other Computations)'!E192=0,0,Inputs!G267*Inputs!G160*Inputs!I46*Inputs!D13*'GM Alloc Factors'!E15/('(Other Computations)'!E192+'(Other Computations)'!E205))</f>
        <v>0</v>
      </c>
      <c r="F2616" s="43">
        <f t="shared" si="500"/>
        <v>0</v>
      </c>
      <c r="G2616" s="76">
        <f>IF('(Other Computations)'!G192=0,0,Inputs!I267*Inputs!I160*Inputs!I46*Inputs!D13*'GM Alloc Factors'!G15/('(Other Computations)'!G192+'(Other Computations)'!G205))</f>
        <v>0</v>
      </c>
      <c r="H2616" s="76">
        <f>IF('(Other Computations)'!H192=0,0,Inputs!J267*Inputs!J160*Inputs!I46*Inputs!D13*'GM Alloc Factors'!H15/('(Other Computations)'!H192+'(Other Computations)'!H205))</f>
        <v>0</v>
      </c>
      <c r="I2616" s="76">
        <f>IF('(Other Computations)'!I192=0,0,Inputs!K267*Inputs!K160*Inputs!I46*Inputs!D13*'GM Alloc Factors'!I15/('(Other Computations)'!I192+'(Other Computations)'!I205))</f>
        <v>0</v>
      </c>
      <c r="J2616" s="76">
        <f>IF('(Other Computations)'!J192=0,0,Inputs!L267*Inputs!L160*Inputs!I46*Inputs!D13*'GM Alloc Factors'!J15/('(Other Computations)'!J192+'(Other Computations)'!J205))</f>
        <v>0</v>
      </c>
      <c r="K2616" s="43">
        <f t="shared" si="501"/>
        <v>0</v>
      </c>
    </row>
    <row r="2617" spans="1:11" ht="12.75" customHeight="1">
      <c r="A2617" s="61" t="str">
        <f>"         "&amp;Labels!B76</f>
        <v xml:space="preserve">         Customer 8</v>
      </c>
      <c r="B2617" s="76">
        <f>IF('(Other Computations)'!B193=0,0,Inputs!D268*Inputs!D161*Inputs!I47*Inputs!D13*'GM Alloc Factors'!B15/('(Other Computations)'!B193+'(Other Computations)'!B206))</f>
        <v>0</v>
      </c>
      <c r="C2617" s="76">
        <f>IF('(Other Computations)'!C193=0,0,Inputs!E268*Inputs!E161*Inputs!I47*Inputs!D13*'GM Alloc Factors'!C15/('(Other Computations)'!C193+'(Other Computations)'!C206))</f>
        <v>0</v>
      </c>
      <c r="D2617" s="76">
        <f>IF('(Other Computations)'!D193=0,0,Inputs!F268*Inputs!F161*Inputs!I47*Inputs!D13*'GM Alloc Factors'!D15/('(Other Computations)'!D193+'(Other Computations)'!D206))</f>
        <v>0</v>
      </c>
      <c r="E2617" s="76">
        <f>IF('(Other Computations)'!E193=0,0,Inputs!G268*Inputs!G161*Inputs!I47*Inputs!D13*'GM Alloc Factors'!E15/('(Other Computations)'!E193+'(Other Computations)'!E206))</f>
        <v>0</v>
      </c>
      <c r="F2617" s="43">
        <f t="shared" si="500"/>
        <v>0</v>
      </c>
      <c r="G2617" s="76">
        <f>IF('(Other Computations)'!G193=0,0,Inputs!I268*Inputs!I161*Inputs!I47*Inputs!D13*'GM Alloc Factors'!G15/('(Other Computations)'!G193+'(Other Computations)'!G206))</f>
        <v>0</v>
      </c>
      <c r="H2617" s="76">
        <f>IF('(Other Computations)'!H193=0,0,Inputs!J268*Inputs!J161*Inputs!I47*Inputs!D13*'GM Alloc Factors'!H15/('(Other Computations)'!H193+'(Other Computations)'!H206))</f>
        <v>0</v>
      </c>
      <c r="I2617" s="76">
        <f>IF('(Other Computations)'!I193=0,0,Inputs!K268*Inputs!K161*Inputs!I47*Inputs!D13*'GM Alloc Factors'!I15/('(Other Computations)'!I193+'(Other Computations)'!I206))</f>
        <v>0</v>
      </c>
      <c r="J2617" s="76">
        <f>IF('(Other Computations)'!J193=0,0,Inputs!L268*Inputs!L161*Inputs!I47*Inputs!D13*'GM Alloc Factors'!J15/('(Other Computations)'!J193+'(Other Computations)'!J206))</f>
        <v>0</v>
      </c>
      <c r="K2617" s="43">
        <f t="shared" si="501"/>
        <v>0</v>
      </c>
    </row>
    <row r="2618" spans="1:11" ht="12.75" customHeight="1">
      <c r="A2618" s="61" t="str">
        <f>"         "&amp;Labels!B77</f>
        <v xml:space="preserve">         Customer 9</v>
      </c>
      <c r="B2618" s="76">
        <f>IF('(Other Computations)'!B194=0,0,Inputs!D269*Inputs!D162*Inputs!I48*Inputs!D13*'GM Alloc Factors'!B15/('(Other Computations)'!B194+'(Other Computations)'!B207))</f>
        <v>0</v>
      </c>
      <c r="C2618" s="76">
        <f>IF('(Other Computations)'!C194=0,0,Inputs!E269*Inputs!E162*Inputs!I48*Inputs!D13*'GM Alloc Factors'!C15/('(Other Computations)'!C194+'(Other Computations)'!C207))</f>
        <v>0</v>
      </c>
      <c r="D2618" s="76">
        <f>IF('(Other Computations)'!D194=0,0,Inputs!F269*Inputs!F162*Inputs!I48*Inputs!D13*'GM Alloc Factors'!D15/('(Other Computations)'!D194+'(Other Computations)'!D207))</f>
        <v>0</v>
      </c>
      <c r="E2618" s="76">
        <f>IF('(Other Computations)'!E194=0,0,Inputs!G269*Inputs!G162*Inputs!I48*Inputs!D13*'GM Alloc Factors'!E15/('(Other Computations)'!E194+'(Other Computations)'!E207))</f>
        <v>0</v>
      </c>
      <c r="F2618" s="43">
        <f t="shared" si="500"/>
        <v>0</v>
      </c>
      <c r="G2618" s="76">
        <f>IF('(Other Computations)'!G194=0,0,Inputs!I269*Inputs!I162*Inputs!I48*Inputs!D13*'GM Alloc Factors'!G15/('(Other Computations)'!G194+'(Other Computations)'!G207))</f>
        <v>0</v>
      </c>
      <c r="H2618" s="76">
        <f>IF('(Other Computations)'!H194=0,0,Inputs!J269*Inputs!J162*Inputs!I48*Inputs!D13*'GM Alloc Factors'!H15/('(Other Computations)'!H194+'(Other Computations)'!H207))</f>
        <v>0</v>
      </c>
      <c r="I2618" s="76">
        <f>IF('(Other Computations)'!I194=0,0,Inputs!K269*Inputs!K162*Inputs!I48*Inputs!D13*'GM Alloc Factors'!I15/('(Other Computations)'!I194+'(Other Computations)'!I207))</f>
        <v>0</v>
      </c>
      <c r="J2618" s="76">
        <f>IF('(Other Computations)'!J194=0,0,Inputs!L269*Inputs!L162*Inputs!I48*Inputs!D13*'GM Alloc Factors'!J15/('(Other Computations)'!J194+'(Other Computations)'!J207))</f>
        <v>0</v>
      </c>
      <c r="K2618" s="43">
        <f t="shared" si="501"/>
        <v>0</v>
      </c>
    </row>
    <row r="2619" spans="1:11" ht="12.75" customHeight="1">
      <c r="A2619" s="61" t="str">
        <f>"         "&amp;Labels!B78</f>
        <v xml:space="preserve">         Customer 10</v>
      </c>
      <c r="B2619" s="76">
        <f>IF('(Other Computations)'!B195=0,0,Inputs!D270*Inputs!D163*Inputs!I49*Inputs!D13*'GM Alloc Factors'!B15/('(Other Computations)'!B195+'(Other Computations)'!B208))</f>
        <v>0</v>
      </c>
      <c r="C2619" s="76">
        <f>IF('(Other Computations)'!C195=0,0,Inputs!E270*Inputs!E163*Inputs!I49*Inputs!D13*'GM Alloc Factors'!C15/('(Other Computations)'!C195+'(Other Computations)'!C208))</f>
        <v>0</v>
      </c>
      <c r="D2619" s="76">
        <f>IF('(Other Computations)'!D195=0,0,Inputs!F270*Inputs!F163*Inputs!I49*Inputs!D13*'GM Alloc Factors'!D15/('(Other Computations)'!D195+'(Other Computations)'!D208))</f>
        <v>0</v>
      </c>
      <c r="E2619" s="76">
        <f>IF('(Other Computations)'!E195=0,0,Inputs!G270*Inputs!G163*Inputs!I49*Inputs!D13*'GM Alloc Factors'!E15/('(Other Computations)'!E195+'(Other Computations)'!E208))</f>
        <v>0</v>
      </c>
      <c r="F2619" s="43">
        <f t="shared" si="500"/>
        <v>0</v>
      </c>
      <c r="G2619" s="76">
        <f>IF('(Other Computations)'!G195=0,0,Inputs!I270*Inputs!I163*Inputs!I49*Inputs!D13*'GM Alloc Factors'!G15/('(Other Computations)'!G195+'(Other Computations)'!G208))</f>
        <v>0</v>
      </c>
      <c r="H2619" s="76">
        <f>IF('(Other Computations)'!H195=0,0,Inputs!J270*Inputs!J163*Inputs!I49*Inputs!D13*'GM Alloc Factors'!H15/('(Other Computations)'!H195+'(Other Computations)'!H208))</f>
        <v>0</v>
      </c>
      <c r="I2619" s="76">
        <f>IF('(Other Computations)'!I195=0,0,Inputs!K270*Inputs!K163*Inputs!I49*Inputs!D13*'GM Alloc Factors'!I15/('(Other Computations)'!I195+'(Other Computations)'!I208))</f>
        <v>0</v>
      </c>
      <c r="J2619" s="76">
        <f>IF('(Other Computations)'!J195=0,0,Inputs!L270*Inputs!L163*Inputs!I49*Inputs!D13*'GM Alloc Factors'!J15/('(Other Computations)'!J195+'(Other Computations)'!J208))</f>
        <v>0</v>
      </c>
      <c r="K2619" s="43">
        <f t="shared" si="501"/>
        <v>0</v>
      </c>
    </row>
    <row r="2620" spans="1:11" ht="12.75" customHeight="1">
      <c r="A2620" s="61" t="str">
        <f>"         "&amp;Labels!C68</f>
        <v xml:space="preserve">         Total</v>
      </c>
      <c r="B2620" s="84">
        <f>SUM(B2610:B2619)</f>
        <v>0</v>
      </c>
      <c r="C2620" s="84">
        <f>SUM(C2610:C2619)</f>
        <v>0</v>
      </c>
      <c r="D2620" s="84">
        <f>SUM(D2610:D2619)</f>
        <v>0</v>
      </c>
      <c r="E2620" s="84">
        <f>SUM(E2610:E2619)</f>
        <v>0</v>
      </c>
      <c r="F2620" s="43">
        <f t="shared" si="500"/>
        <v>0</v>
      </c>
      <c r="G2620" s="84">
        <f>SUM(G2610:G2619)</f>
        <v>0</v>
      </c>
      <c r="H2620" s="84">
        <f>SUM(H2610:H2619)</f>
        <v>0</v>
      </c>
      <c r="I2620" s="84">
        <f>SUM(I2610:I2619)</f>
        <v>0</v>
      </c>
      <c r="J2620" s="84">
        <f>SUM(J2610:J2619)</f>
        <v>0</v>
      </c>
      <c r="K2620" s="43">
        <f t="shared" si="501"/>
        <v>0</v>
      </c>
    </row>
    <row r="2621" spans="1:11" ht="12.75" customHeight="1">
      <c r="A2621" s="61" t="str">
        <f>"      "&amp;Labels!B91</f>
        <v xml:space="preserve">      Q 7</v>
      </c>
      <c r="B2621" s="84"/>
      <c r="C2621" s="84"/>
      <c r="D2621" s="84"/>
      <c r="E2621" s="84"/>
      <c r="F2621" s="43"/>
      <c r="G2621" s="84"/>
      <c r="H2621" s="84"/>
      <c r="I2621" s="84"/>
      <c r="J2621" s="84"/>
      <c r="K2621" s="43"/>
    </row>
    <row r="2622" spans="1:11" ht="12.75" customHeight="1">
      <c r="A2622" s="61" t="str">
        <f>"         "&amp;Labels!B69</f>
        <v xml:space="preserve">         Customer 1</v>
      </c>
      <c r="B2622" s="76">
        <f>IF('(Other Computations)'!B186=0,0,Inputs!D261*Inputs!D154*Inputs!J40*Inputs!D13*'GM Alloc Factors'!B16/('(Other Computations)'!B186+'(Other Computations)'!B199))</f>
        <v>0</v>
      </c>
      <c r="C2622" s="76">
        <f>IF('(Other Computations)'!C186=0,0,Inputs!E261*Inputs!E154*Inputs!J40*Inputs!D13*'GM Alloc Factors'!C16/('(Other Computations)'!C186+'(Other Computations)'!C199))</f>
        <v>0</v>
      </c>
      <c r="D2622" s="76">
        <f>IF('(Other Computations)'!D186=0,0,Inputs!F261*Inputs!F154*Inputs!J40*Inputs!D13*'GM Alloc Factors'!D16/('(Other Computations)'!D186+'(Other Computations)'!D199))</f>
        <v>0</v>
      </c>
      <c r="E2622" s="76">
        <f>IF('(Other Computations)'!E186=0,0,Inputs!G261*Inputs!G154*Inputs!J40*Inputs!D13*'GM Alloc Factors'!E16/('(Other Computations)'!E186+'(Other Computations)'!E199))</f>
        <v>0</v>
      </c>
      <c r="F2622" s="43">
        <f t="shared" ref="F2622:F2632" si="502">SUM(B2622:E2622)</f>
        <v>0</v>
      </c>
      <c r="G2622" s="76">
        <f>IF('(Other Computations)'!G186=0,0,Inputs!I261*Inputs!I154*Inputs!J40*Inputs!D13*'GM Alloc Factors'!G16/('(Other Computations)'!G186+'(Other Computations)'!G199))</f>
        <v>0</v>
      </c>
      <c r="H2622" s="76">
        <f>IF('(Other Computations)'!H186=0,0,Inputs!J261*Inputs!J154*Inputs!J40*Inputs!D13*'GM Alloc Factors'!H16/('(Other Computations)'!H186+'(Other Computations)'!H199))</f>
        <v>0</v>
      </c>
      <c r="I2622" s="76">
        <f>IF('(Other Computations)'!I186=0,0,Inputs!K261*Inputs!K154*Inputs!J40*Inputs!D13*'GM Alloc Factors'!I16/('(Other Computations)'!I186+'(Other Computations)'!I199))</f>
        <v>0</v>
      </c>
      <c r="J2622" s="76">
        <f>IF('(Other Computations)'!J186=0,0,Inputs!L261*Inputs!L154*Inputs!J40*Inputs!D13*'GM Alloc Factors'!J16/('(Other Computations)'!J186+'(Other Computations)'!J199))</f>
        <v>0</v>
      </c>
      <c r="K2622" s="43">
        <f t="shared" ref="K2622:K2632" si="503">SUM(G2622:J2622)</f>
        <v>0</v>
      </c>
    </row>
    <row r="2623" spans="1:11" ht="12.75" customHeight="1">
      <c r="A2623" s="61" t="str">
        <f>"         "&amp;Labels!B70</f>
        <v xml:space="preserve">         Customer 2</v>
      </c>
      <c r="B2623" s="76">
        <f>IF('(Other Computations)'!B187=0,0,Inputs!D262*Inputs!D155*Inputs!J41*Inputs!D13*'GM Alloc Factors'!B16/('(Other Computations)'!B187+'(Other Computations)'!B200))</f>
        <v>0</v>
      </c>
      <c r="C2623" s="76">
        <f>IF('(Other Computations)'!C187=0,0,Inputs!E262*Inputs!E155*Inputs!J41*Inputs!D13*'GM Alloc Factors'!C16/('(Other Computations)'!C187+'(Other Computations)'!C200))</f>
        <v>0</v>
      </c>
      <c r="D2623" s="76">
        <f>IF('(Other Computations)'!D187=0,0,Inputs!F262*Inputs!F155*Inputs!J41*Inputs!D13*'GM Alloc Factors'!D16/('(Other Computations)'!D187+'(Other Computations)'!D200))</f>
        <v>0</v>
      </c>
      <c r="E2623" s="76">
        <f>IF('(Other Computations)'!E187=0,0,Inputs!G262*Inputs!G155*Inputs!J41*Inputs!D13*'GM Alloc Factors'!E16/('(Other Computations)'!E187+'(Other Computations)'!E200))</f>
        <v>0</v>
      </c>
      <c r="F2623" s="43">
        <f t="shared" si="502"/>
        <v>0</v>
      </c>
      <c r="G2623" s="76">
        <f>IF('(Other Computations)'!G187=0,0,Inputs!I262*Inputs!I155*Inputs!J41*Inputs!D13*'GM Alloc Factors'!G16/('(Other Computations)'!G187+'(Other Computations)'!G200))</f>
        <v>0</v>
      </c>
      <c r="H2623" s="76">
        <f>IF('(Other Computations)'!H187=0,0,Inputs!J262*Inputs!J155*Inputs!J41*Inputs!D13*'GM Alloc Factors'!H16/('(Other Computations)'!H187+'(Other Computations)'!H200))</f>
        <v>0</v>
      </c>
      <c r="I2623" s="76">
        <f>IF('(Other Computations)'!I187=0,0,Inputs!K262*Inputs!K155*Inputs!J41*Inputs!D13*'GM Alloc Factors'!I16/('(Other Computations)'!I187+'(Other Computations)'!I200))</f>
        <v>0</v>
      </c>
      <c r="J2623" s="76">
        <f>IF('(Other Computations)'!J187=0,0,Inputs!L262*Inputs!L155*Inputs!J41*Inputs!D13*'GM Alloc Factors'!J16/('(Other Computations)'!J187+'(Other Computations)'!J200))</f>
        <v>0</v>
      </c>
      <c r="K2623" s="43">
        <f t="shared" si="503"/>
        <v>0</v>
      </c>
    </row>
    <row r="2624" spans="1:11" ht="12.75" customHeight="1">
      <c r="A2624" s="61" t="str">
        <f>"         "&amp;Labels!B71</f>
        <v xml:space="preserve">         Customer 3</v>
      </c>
      <c r="B2624" s="76">
        <f>IF('(Other Computations)'!B188=0,0,Inputs!D263*Inputs!D156*Inputs!J42*Inputs!D13*'GM Alloc Factors'!B16/('(Other Computations)'!B188+'(Other Computations)'!B201))</f>
        <v>0</v>
      </c>
      <c r="C2624" s="76">
        <f>IF('(Other Computations)'!C188=0,0,Inputs!E263*Inputs!E156*Inputs!J42*Inputs!D13*'GM Alloc Factors'!C16/('(Other Computations)'!C188+'(Other Computations)'!C201))</f>
        <v>0</v>
      </c>
      <c r="D2624" s="76">
        <f>IF('(Other Computations)'!D188=0,0,Inputs!F263*Inputs!F156*Inputs!J42*Inputs!D13*'GM Alloc Factors'!D16/('(Other Computations)'!D188+'(Other Computations)'!D201))</f>
        <v>0</v>
      </c>
      <c r="E2624" s="76">
        <f>IF('(Other Computations)'!E188=0,0,Inputs!G263*Inputs!G156*Inputs!J42*Inputs!D13*'GM Alloc Factors'!E16/('(Other Computations)'!E188+'(Other Computations)'!E201))</f>
        <v>0</v>
      </c>
      <c r="F2624" s="43">
        <f t="shared" si="502"/>
        <v>0</v>
      </c>
      <c r="G2624" s="76">
        <f>IF('(Other Computations)'!G188=0,0,Inputs!I263*Inputs!I156*Inputs!J42*Inputs!D13*'GM Alloc Factors'!G16/('(Other Computations)'!G188+'(Other Computations)'!G201))</f>
        <v>0</v>
      </c>
      <c r="H2624" s="76">
        <f>IF('(Other Computations)'!H188=0,0,Inputs!J263*Inputs!J156*Inputs!J42*Inputs!D13*'GM Alloc Factors'!H16/('(Other Computations)'!H188+'(Other Computations)'!H201))</f>
        <v>0</v>
      </c>
      <c r="I2624" s="76">
        <f>IF('(Other Computations)'!I188=0,0,Inputs!K263*Inputs!K156*Inputs!J42*Inputs!D13*'GM Alloc Factors'!I16/('(Other Computations)'!I188+'(Other Computations)'!I201))</f>
        <v>0</v>
      </c>
      <c r="J2624" s="76">
        <f>IF('(Other Computations)'!J188=0,0,Inputs!L263*Inputs!L156*Inputs!J42*Inputs!D13*'GM Alloc Factors'!J16/('(Other Computations)'!J188+'(Other Computations)'!J201))</f>
        <v>0</v>
      </c>
      <c r="K2624" s="43">
        <f t="shared" si="503"/>
        <v>0</v>
      </c>
    </row>
    <row r="2625" spans="1:11" ht="12.75" customHeight="1">
      <c r="A2625" s="61" t="str">
        <f>"         "&amp;Labels!B72</f>
        <v xml:space="preserve">         Customer 4</v>
      </c>
      <c r="B2625" s="76">
        <f>IF('(Other Computations)'!B189=0,0,Inputs!D264*Inputs!D157*Inputs!J43*Inputs!D13*'GM Alloc Factors'!B16/('(Other Computations)'!B189+'(Other Computations)'!B202))</f>
        <v>0</v>
      </c>
      <c r="C2625" s="76">
        <f>IF('(Other Computations)'!C189=0,0,Inputs!E264*Inputs!E157*Inputs!J43*Inputs!D13*'GM Alloc Factors'!C16/('(Other Computations)'!C189+'(Other Computations)'!C202))</f>
        <v>0</v>
      </c>
      <c r="D2625" s="76">
        <f>IF('(Other Computations)'!D189=0,0,Inputs!F264*Inputs!F157*Inputs!J43*Inputs!D13*'GM Alloc Factors'!D16/('(Other Computations)'!D189+'(Other Computations)'!D202))</f>
        <v>0</v>
      </c>
      <c r="E2625" s="76">
        <f>IF('(Other Computations)'!E189=0,0,Inputs!G264*Inputs!G157*Inputs!J43*Inputs!D13*'GM Alloc Factors'!E16/('(Other Computations)'!E189+'(Other Computations)'!E202))</f>
        <v>0</v>
      </c>
      <c r="F2625" s="43">
        <f t="shared" si="502"/>
        <v>0</v>
      </c>
      <c r="G2625" s="76">
        <f>IF('(Other Computations)'!G189=0,0,Inputs!I264*Inputs!I157*Inputs!J43*Inputs!D13*'GM Alloc Factors'!G16/('(Other Computations)'!G189+'(Other Computations)'!G202))</f>
        <v>0</v>
      </c>
      <c r="H2625" s="76">
        <f>IF('(Other Computations)'!H189=0,0,Inputs!J264*Inputs!J157*Inputs!J43*Inputs!D13*'GM Alloc Factors'!H16/('(Other Computations)'!H189+'(Other Computations)'!H202))</f>
        <v>0</v>
      </c>
      <c r="I2625" s="76">
        <f>IF('(Other Computations)'!I189=0,0,Inputs!K264*Inputs!K157*Inputs!J43*Inputs!D13*'GM Alloc Factors'!I16/('(Other Computations)'!I189+'(Other Computations)'!I202))</f>
        <v>0</v>
      </c>
      <c r="J2625" s="76">
        <f>IF('(Other Computations)'!J189=0,0,Inputs!L264*Inputs!L157*Inputs!J43*Inputs!D13*'GM Alloc Factors'!J16/('(Other Computations)'!J189+'(Other Computations)'!J202))</f>
        <v>0</v>
      </c>
      <c r="K2625" s="43">
        <f t="shared" si="503"/>
        <v>0</v>
      </c>
    </row>
    <row r="2626" spans="1:11" ht="12.75" customHeight="1">
      <c r="A2626" s="61" t="str">
        <f>"         "&amp;Labels!B73</f>
        <v xml:space="preserve">         Customer 5</v>
      </c>
      <c r="B2626" s="76">
        <f>IF('(Other Computations)'!B190=0,0,Inputs!D265*Inputs!D158*Inputs!J44*Inputs!D13*'GM Alloc Factors'!B16/('(Other Computations)'!B190+'(Other Computations)'!B203))</f>
        <v>0</v>
      </c>
      <c r="C2626" s="76">
        <f>IF('(Other Computations)'!C190=0,0,Inputs!E265*Inputs!E158*Inputs!J44*Inputs!D13*'GM Alloc Factors'!C16/('(Other Computations)'!C190+'(Other Computations)'!C203))</f>
        <v>0</v>
      </c>
      <c r="D2626" s="76">
        <f>IF('(Other Computations)'!D190=0,0,Inputs!F265*Inputs!F158*Inputs!J44*Inputs!D13*'GM Alloc Factors'!D16/('(Other Computations)'!D190+'(Other Computations)'!D203))</f>
        <v>0</v>
      </c>
      <c r="E2626" s="76">
        <f>IF('(Other Computations)'!E190=0,0,Inputs!G265*Inputs!G158*Inputs!J44*Inputs!D13*'GM Alloc Factors'!E16/('(Other Computations)'!E190+'(Other Computations)'!E203))</f>
        <v>0</v>
      </c>
      <c r="F2626" s="43">
        <f t="shared" si="502"/>
        <v>0</v>
      </c>
      <c r="G2626" s="76">
        <f>IF('(Other Computations)'!G190=0,0,Inputs!I265*Inputs!I158*Inputs!J44*Inputs!D13*'GM Alloc Factors'!G16/('(Other Computations)'!G190+'(Other Computations)'!G203))</f>
        <v>0</v>
      </c>
      <c r="H2626" s="76">
        <f>IF('(Other Computations)'!H190=0,0,Inputs!J265*Inputs!J158*Inputs!J44*Inputs!D13*'GM Alloc Factors'!H16/('(Other Computations)'!H190+'(Other Computations)'!H203))</f>
        <v>0</v>
      </c>
      <c r="I2626" s="76">
        <f>IF('(Other Computations)'!I190=0,0,Inputs!K265*Inputs!K158*Inputs!J44*Inputs!D13*'GM Alloc Factors'!I16/('(Other Computations)'!I190+'(Other Computations)'!I203))</f>
        <v>0</v>
      </c>
      <c r="J2626" s="76">
        <f>IF('(Other Computations)'!J190=0,0,Inputs!L265*Inputs!L158*Inputs!J44*Inputs!D13*'GM Alloc Factors'!J16/('(Other Computations)'!J190+'(Other Computations)'!J203))</f>
        <v>0</v>
      </c>
      <c r="K2626" s="43">
        <f t="shared" si="503"/>
        <v>0</v>
      </c>
    </row>
    <row r="2627" spans="1:11" ht="12.75" customHeight="1">
      <c r="A2627" s="61" t="str">
        <f>"         "&amp;Labels!B74</f>
        <v xml:space="preserve">         Customer 6</v>
      </c>
      <c r="B2627" s="76">
        <f>IF('(Other Computations)'!B191=0,0,Inputs!D266*Inputs!D159*Inputs!J45*Inputs!D13*'GM Alloc Factors'!B16/('(Other Computations)'!B191+'(Other Computations)'!B204))</f>
        <v>0</v>
      </c>
      <c r="C2627" s="76">
        <f>IF('(Other Computations)'!C191=0,0,Inputs!E266*Inputs!E159*Inputs!J45*Inputs!D13*'GM Alloc Factors'!C16/('(Other Computations)'!C191+'(Other Computations)'!C204))</f>
        <v>0</v>
      </c>
      <c r="D2627" s="76">
        <f>IF('(Other Computations)'!D191=0,0,Inputs!F266*Inputs!F159*Inputs!J45*Inputs!D13*'GM Alloc Factors'!D16/('(Other Computations)'!D191+'(Other Computations)'!D204))</f>
        <v>0</v>
      </c>
      <c r="E2627" s="76">
        <f>IF('(Other Computations)'!E191=0,0,Inputs!G266*Inputs!G159*Inputs!J45*Inputs!D13*'GM Alloc Factors'!E16/('(Other Computations)'!E191+'(Other Computations)'!E204))</f>
        <v>0</v>
      </c>
      <c r="F2627" s="43">
        <f t="shared" si="502"/>
        <v>0</v>
      </c>
      <c r="G2627" s="76">
        <f>IF('(Other Computations)'!G191=0,0,Inputs!I266*Inputs!I159*Inputs!J45*Inputs!D13*'GM Alloc Factors'!G16/('(Other Computations)'!G191+'(Other Computations)'!G204))</f>
        <v>0</v>
      </c>
      <c r="H2627" s="76">
        <f>IF('(Other Computations)'!H191=0,0,Inputs!J266*Inputs!J159*Inputs!J45*Inputs!D13*'GM Alloc Factors'!H16/('(Other Computations)'!H191+'(Other Computations)'!H204))</f>
        <v>0</v>
      </c>
      <c r="I2627" s="76">
        <f>IF('(Other Computations)'!I191=0,0,Inputs!K266*Inputs!K159*Inputs!J45*Inputs!D13*'GM Alloc Factors'!I16/('(Other Computations)'!I191+'(Other Computations)'!I204))</f>
        <v>0</v>
      </c>
      <c r="J2627" s="76">
        <f>IF('(Other Computations)'!J191=0,0,Inputs!L266*Inputs!L159*Inputs!J45*Inputs!D13*'GM Alloc Factors'!J16/('(Other Computations)'!J191+'(Other Computations)'!J204))</f>
        <v>0</v>
      </c>
      <c r="K2627" s="43">
        <f t="shared" si="503"/>
        <v>0</v>
      </c>
    </row>
    <row r="2628" spans="1:11" ht="12.75" customHeight="1">
      <c r="A2628" s="61" t="str">
        <f>"         "&amp;Labels!B75</f>
        <v xml:space="preserve">         Customer 7</v>
      </c>
      <c r="B2628" s="76">
        <f>IF('(Other Computations)'!B192=0,0,Inputs!D267*Inputs!D160*Inputs!J46*Inputs!D13*'GM Alloc Factors'!B16/('(Other Computations)'!B192+'(Other Computations)'!B205))</f>
        <v>0</v>
      </c>
      <c r="C2628" s="76">
        <f>IF('(Other Computations)'!C192=0,0,Inputs!E267*Inputs!E160*Inputs!J46*Inputs!D13*'GM Alloc Factors'!C16/('(Other Computations)'!C192+'(Other Computations)'!C205))</f>
        <v>0</v>
      </c>
      <c r="D2628" s="76">
        <f>IF('(Other Computations)'!D192=0,0,Inputs!F267*Inputs!F160*Inputs!J46*Inputs!D13*'GM Alloc Factors'!D16/('(Other Computations)'!D192+'(Other Computations)'!D205))</f>
        <v>0</v>
      </c>
      <c r="E2628" s="76">
        <f>IF('(Other Computations)'!E192=0,0,Inputs!G267*Inputs!G160*Inputs!J46*Inputs!D13*'GM Alloc Factors'!E16/('(Other Computations)'!E192+'(Other Computations)'!E205))</f>
        <v>0</v>
      </c>
      <c r="F2628" s="43">
        <f t="shared" si="502"/>
        <v>0</v>
      </c>
      <c r="G2628" s="76">
        <f>IF('(Other Computations)'!G192=0,0,Inputs!I267*Inputs!I160*Inputs!J46*Inputs!D13*'GM Alloc Factors'!G16/('(Other Computations)'!G192+'(Other Computations)'!G205))</f>
        <v>0</v>
      </c>
      <c r="H2628" s="76">
        <f>IF('(Other Computations)'!H192=0,0,Inputs!J267*Inputs!J160*Inputs!J46*Inputs!D13*'GM Alloc Factors'!H16/('(Other Computations)'!H192+'(Other Computations)'!H205))</f>
        <v>0</v>
      </c>
      <c r="I2628" s="76">
        <f>IF('(Other Computations)'!I192=0,0,Inputs!K267*Inputs!K160*Inputs!J46*Inputs!D13*'GM Alloc Factors'!I16/('(Other Computations)'!I192+'(Other Computations)'!I205))</f>
        <v>0</v>
      </c>
      <c r="J2628" s="76">
        <f>IF('(Other Computations)'!J192=0,0,Inputs!L267*Inputs!L160*Inputs!J46*Inputs!D13*'GM Alloc Factors'!J16/('(Other Computations)'!J192+'(Other Computations)'!J205))</f>
        <v>0</v>
      </c>
      <c r="K2628" s="43">
        <f t="shared" si="503"/>
        <v>0</v>
      </c>
    </row>
    <row r="2629" spans="1:11" ht="12.75" customHeight="1">
      <c r="A2629" s="61" t="str">
        <f>"         "&amp;Labels!B76</f>
        <v xml:space="preserve">         Customer 8</v>
      </c>
      <c r="B2629" s="76">
        <f>IF('(Other Computations)'!B193=0,0,Inputs!D268*Inputs!D161*Inputs!J47*Inputs!D13*'GM Alloc Factors'!B16/('(Other Computations)'!B193+'(Other Computations)'!B206))</f>
        <v>0</v>
      </c>
      <c r="C2629" s="76">
        <f>IF('(Other Computations)'!C193=0,0,Inputs!E268*Inputs!E161*Inputs!J47*Inputs!D13*'GM Alloc Factors'!C16/('(Other Computations)'!C193+'(Other Computations)'!C206))</f>
        <v>0</v>
      </c>
      <c r="D2629" s="76">
        <f>IF('(Other Computations)'!D193=0,0,Inputs!F268*Inputs!F161*Inputs!J47*Inputs!D13*'GM Alloc Factors'!D16/('(Other Computations)'!D193+'(Other Computations)'!D206))</f>
        <v>0</v>
      </c>
      <c r="E2629" s="76">
        <f>IF('(Other Computations)'!E193=0,0,Inputs!G268*Inputs!G161*Inputs!J47*Inputs!D13*'GM Alloc Factors'!E16/('(Other Computations)'!E193+'(Other Computations)'!E206))</f>
        <v>0</v>
      </c>
      <c r="F2629" s="43">
        <f t="shared" si="502"/>
        <v>0</v>
      </c>
      <c r="G2629" s="76">
        <f>IF('(Other Computations)'!G193=0,0,Inputs!I268*Inputs!I161*Inputs!J47*Inputs!D13*'GM Alloc Factors'!G16/('(Other Computations)'!G193+'(Other Computations)'!G206))</f>
        <v>0</v>
      </c>
      <c r="H2629" s="76">
        <f>IF('(Other Computations)'!H193=0,0,Inputs!J268*Inputs!J161*Inputs!J47*Inputs!D13*'GM Alloc Factors'!H16/('(Other Computations)'!H193+'(Other Computations)'!H206))</f>
        <v>0</v>
      </c>
      <c r="I2629" s="76">
        <f>IF('(Other Computations)'!I193=0,0,Inputs!K268*Inputs!K161*Inputs!J47*Inputs!D13*'GM Alloc Factors'!I16/('(Other Computations)'!I193+'(Other Computations)'!I206))</f>
        <v>0</v>
      </c>
      <c r="J2629" s="76">
        <f>IF('(Other Computations)'!J193=0,0,Inputs!L268*Inputs!L161*Inputs!J47*Inputs!D13*'GM Alloc Factors'!J16/('(Other Computations)'!J193+'(Other Computations)'!J206))</f>
        <v>0</v>
      </c>
      <c r="K2629" s="43">
        <f t="shared" si="503"/>
        <v>0</v>
      </c>
    </row>
    <row r="2630" spans="1:11" ht="12.75" customHeight="1">
      <c r="A2630" s="61" t="str">
        <f>"         "&amp;Labels!B77</f>
        <v xml:space="preserve">         Customer 9</v>
      </c>
      <c r="B2630" s="76">
        <f>IF('(Other Computations)'!B194=0,0,Inputs!D269*Inputs!D162*Inputs!J48*Inputs!D13*'GM Alloc Factors'!B16/('(Other Computations)'!B194+'(Other Computations)'!B207))</f>
        <v>0</v>
      </c>
      <c r="C2630" s="76">
        <f>IF('(Other Computations)'!C194=0,0,Inputs!E269*Inputs!E162*Inputs!J48*Inputs!D13*'GM Alloc Factors'!C16/('(Other Computations)'!C194+'(Other Computations)'!C207))</f>
        <v>0</v>
      </c>
      <c r="D2630" s="76">
        <f>IF('(Other Computations)'!D194=0,0,Inputs!F269*Inputs!F162*Inputs!J48*Inputs!D13*'GM Alloc Factors'!D16/('(Other Computations)'!D194+'(Other Computations)'!D207))</f>
        <v>0</v>
      </c>
      <c r="E2630" s="76">
        <f>IF('(Other Computations)'!E194=0,0,Inputs!G269*Inputs!G162*Inputs!J48*Inputs!D13*'GM Alloc Factors'!E16/('(Other Computations)'!E194+'(Other Computations)'!E207))</f>
        <v>0</v>
      </c>
      <c r="F2630" s="43">
        <f t="shared" si="502"/>
        <v>0</v>
      </c>
      <c r="G2630" s="76">
        <f>IF('(Other Computations)'!G194=0,0,Inputs!I269*Inputs!I162*Inputs!J48*Inputs!D13*'GM Alloc Factors'!G16/('(Other Computations)'!G194+'(Other Computations)'!G207))</f>
        <v>0</v>
      </c>
      <c r="H2630" s="76">
        <f>IF('(Other Computations)'!H194=0,0,Inputs!J269*Inputs!J162*Inputs!J48*Inputs!D13*'GM Alloc Factors'!H16/('(Other Computations)'!H194+'(Other Computations)'!H207))</f>
        <v>0</v>
      </c>
      <c r="I2630" s="76">
        <f>IF('(Other Computations)'!I194=0,0,Inputs!K269*Inputs!K162*Inputs!J48*Inputs!D13*'GM Alloc Factors'!I16/('(Other Computations)'!I194+'(Other Computations)'!I207))</f>
        <v>0</v>
      </c>
      <c r="J2630" s="76">
        <f>IF('(Other Computations)'!J194=0,0,Inputs!L269*Inputs!L162*Inputs!J48*Inputs!D13*'GM Alloc Factors'!J16/('(Other Computations)'!J194+'(Other Computations)'!J207))</f>
        <v>0</v>
      </c>
      <c r="K2630" s="43">
        <f t="shared" si="503"/>
        <v>0</v>
      </c>
    </row>
    <row r="2631" spans="1:11" ht="12.75" customHeight="1">
      <c r="A2631" s="61" t="str">
        <f>"         "&amp;Labels!B78</f>
        <v xml:space="preserve">         Customer 10</v>
      </c>
      <c r="B2631" s="76">
        <f>IF('(Other Computations)'!B195=0,0,Inputs!D270*Inputs!D163*Inputs!J49*Inputs!D13*'GM Alloc Factors'!B16/('(Other Computations)'!B195+'(Other Computations)'!B208))</f>
        <v>0</v>
      </c>
      <c r="C2631" s="76">
        <f>IF('(Other Computations)'!C195=0,0,Inputs!E270*Inputs!E163*Inputs!J49*Inputs!D13*'GM Alloc Factors'!C16/('(Other Computations)'!C195+'(Other Computations)'!C208))</f>
        <v>0</v>
      </c>
      <c r="D2631" s="76">
        <f>IF('(Other Computations)'!D195=0,0,Inputs!F270*Inputs!F163*Inputs!J49*Inputs!D13*'GM Alloc Factors'!D16/('(Other Computations)'!D195+'(Other Computations)'!D208))</f>
        <v>0</v>
      </c>
      <c r="E2631" s="76">
        <f>IF('(Other Computations)'!E195=0,0,Inputs!G270*Inputs!G163*Inputs!J49*Inputs!D13*'GM Alloc Factors'!E16/('(Other Computations)'!E195+'(Other Computations)'!E208))</f>
        <v>0</v>
      </c>
      <c r="F2631" s="43">
        <f t="shared" si="502"/>
        <v>0</v>
      </c>
      <c r="G2631" s="76">
        <f>IF('(Other Computations)'!G195=0,0,Inputs!I270*Inputs!I163*Inputs!J49*Inputs!D13*'GM Alloc Factors'!G16/('(Other Computations)'!G195+'(Other Computations)'!G208))</f>
        <v>0</v>
      </c>
      <c r="H2631" s="76">
        <f>IF('(Other Computations)'!H195=0,0,Inputs!J270*Inputs!J163*Inputs!J49*Inputs!D13*'GM Alloc Factors'!H16/('(Other Computations)'!H195+'(Other Computations)'!H208))</f>
        <v>0</v>
      </c>
      <c r="I2631" s="76">
        <f>IF('(Other Computations)'!I195=0,0,Inputs!K270*Inputs!K163*Inputs!J49*Inputs!D13*'GM Alloc Factors'!I16/('(Other Computations)'!I195+'(Other Computations)'!I208))</f>
        <v>0</v>
      </c>
      <c r="J2631" s="76">
        <f>IF('(Other Computations)'!J195=0,0,Inputs!L270*Inputs!L163*Inputs!J49*Inputs!D13*'GM Alloc Factors'!J16/('(Other Computations)'!J195+'(Other Computations)'!J208))</f>
        <v>0</v>
      </c>
      <c r="K2631" s="43">
        <f t="shared" si="503"/>
        <v>0</v>
      </c>
    </row>
    <row r="2632" spans="1:11" ht="12.75" customHeight="1">
      <c r="A2632" s="61" t="str">
        <f>"         "&amp;Labels!C68</f>
        <v xml:space="preserve">         Total</v>
      </c>
      <c r="B2632" s="84">
        <f>SUM(B2622:B2631)</f>
        <v>0</v>
      </c>
      <c r="C2632" s="84">
        <f>SUM(C2622:C2631)</f>
        <v>0</v>
      </c>
      <c r="D2632" s="84">
        <f>SUM(D2622:D2631)</f>
        <v>0</v>
      </c>
      <c r="E2632" s="84">
        <f>SUM(E2622:E2631)</f>
        <v>0</v>
      </c>
      <c r="F2632" s="43">
        <f t="shared" si="502"/>
        <v>0</v>
      </c>
      <c r="G2632" s="84">
        <f>SUM(G2622:G2631)</f>
        <v>0</v>
      </c>
      <c r="H2632" s="84">
        <f>SUM(H2622:H2631)</f>
        <v>0</v>
      </c>
      <c r="I2632" s="84">
        <f>SUM(I2622:I2631)</f>
        <v>0</v>
      </c>
      <c r="J2632" s="84">
        <f>SUM(J2622:J2631)</f>
        <v>0</v>
      </c>
      <c r="K2632" s="43">
        <f t="shared" si="503"/>
        <v>0</v>
      </c>
    </row>
    <row r="2633" spans="1:11" ht="12.75" customHeight="1">
      <c r="A2633" s="61" t="str">
        <f>"      "&amp;Labels!B92</f>
        <v xml:space="preserve">      Q 8</v>
      </c>
      <c r="B2633" s="84"/>
      <c r="C2633" s="84"/>
      <c r="D2633" s="84"/>
      <c r="E2633" s="84"/>
      <c r="F2633" s="43"/>
      <c r="G2633" s="84"/>
      <c r="H2633" s="84"/>
      <c r="I2633" s="84"/>
      <c r="J2633" s="84"/>
      <c r="K2633" s="43"/>
    </row>
    <row r="2634" spans="1:11" ht="12.75" customHeight="1">
      <c r="A2634" s="61" t="str">
        <f>"         "&amp;Labels!B69</f>
        <v xml:space="preserve">         Customer 1</v>
      </c>
      <c r="B2634" s="76">
        <f>IF('(Other Computations)'!B186=0,0,Inputs!D261*Inputs!D154*Inputs!K40*Inputs!D13*'GM Alloc Factors'!B17/('(Other Computations)'!B186+'(Other Computations)'!B199))</f>
        <v>0</v>
      </c>
      <c r="C2634" s="76">
        <f>IF('(Other Computations)'!C186=0,0,Inputs!E261*Inputs!E154*Inputs!K40*Inputs!D13*'GM Alloc Factors'!C17/('(Other Computations)'!C186+'(Other Computations)'!C199))</f>
        <v>0</v>
      </c>
      <c r="D2634" s="76">
        <f>IF('(Other Computations)'!D186=0,0,Inputs!F261*Inputs!F154*Inputs!K40*Inputs!D13*'GM Alloc Factors'!D17/('(Other Computations)'!D186+'(Other Computations)'!D199))</f>
        <v>0</v>
      </c>
      <c r="E2634" s="76">
        <f>IF('(Other Computations)'!E186=0,0,Inputs!G261*Inputs!G154*Inputs!K40*Inputs!D13*'GM Alloc Factors'!E17/('(Other Computations)'!E186+'(Other Computations)'!E199))</f>
        <v>0</v>
      </c>
      <c r="F2634" s="43">
        <f t="shared" ref="F2634:F2655" si="504">SUM(B2634:E2634)</f>
        <v>0</v>
      </c>
      <c r="G2634" s="76">
        <f>IF('(Other Computations)'!G186=0,0,Inputs!I261*Inputs!I154*Inputs!K40*Inputs!D13*'GM Alloc Factors'!G17/('(Other Computations)'!G186+'(Other Computations)'!G199))</f>
        <v>0</v>
      </c>
      <c r="H2634" s="76">
        <f>IF('(Other Computations)'!H186=0,0,Inputs!J261*Inputs!J154*Inputs!K40*Inputs!D13*'GM Alloc Factors'!H17/('(Other Computations)'!H186+'(Other Computations)'!H199))</f>
        <v>0</v>
      </c>
      <c r="I2634" s="76">
        <f>IF('(Other Computations)'!I186=0,0,Inputs!K261*Inputs!K154*Inputs!K40*Inputs!D13*'GM Alloc Factors'!I17/('(Other Computations)'!I186+'(Other Computations)'!I199))</f>
        <v>0</v>
      </c>
      <c r="J2634" s="76">
        <f>IF('(Other Computations)'!J186=0,0,Inputs!L261*Inputs!L154*Inputs!K40*Inputs!D13*'GM Alloc Factors'!J17/('(Other Computations)'!J186+'(Other Computations)'!J199))</f>
        <v>0</v>
      </c>
      <c r="K2634" s="43">
        <f t="shared" ref="K2634:K2655" si="505">SUM(G2634:J2634)</f>
        <v>0</v>
      </c>
    </row>
    <row r="2635" spans="1:11" ht="12.75" customHeight="1">
      <c r="A2635" s="61" t="str">
        <f>"         "&amp;Labels!B70</f>
        <v xml:space="preserve">         Customer 2</v>
      </c>
      <c r="B2635" s="76">
        <f>IF('(Other Computations)'!B187=0,0,Inputs!D262*Inputs!D155*Inputs!K41*Inputs!D13*'GM Alloc Factors'!B17/('(Other Computations)'!B187+'(Other Computations)'!B200))</f>
        <v>0</v>
      </c>
      <c r="C2635" s="76">
        <f>IF('(Other Computations)'!C187=0,0,Inputs!E262*Inputs!E155*Inputs!K41*Inputs!D13*'GM Alloc Factors'!C17/('(Other Computations)'!C187+'(Other Computations)'!C200))</f>
        <v>0</v>
      </c>
      <c r="D2635" s="76">
        <f>IF('(Other Computations)'!D187=0,0,Inputs!F262*Inputs!F155*Inputs!K41*Inputs!D13*'GM Alloc Factors'!D17/('(Other Computations)'!D187+'(Other Computations)'!D200))</f>
        <v>0</v>
      </c>
      <c r="E2635" s="76">
        <f>IF('(Other Computations)'!E187=0,0,Inputs!G262*Inputs!G155*Inputs!K41*Inputs!D13*'GM Alloc Factors'!E17/('(Other Computations)'!E187+'(Other Computations)'!E200))</f>
        <v>0</v>
      </c>
      <c r="F2635" s="43">
        <f t="shared" si="504"/>
        <v>0</v>
      </c>
      <c r="G2635" s="76">
        <f>IF('(Other Computations)'!G187=0,0,Inputs!I262*Inputs!I155*Inputs!K41*Inputs!D13*'GM Alloc Factors'!G17/('(Other Computations)'!G187+'(Other Computations)'!G200))</f>
        <v>0</v>
      </c>
      <c r="H2635" s="76">
        <f>IF('(Other Computations)'!H187=0,0,Inputs!J262*Inputs!J155*Inputs!K41*Inputs!D13*'GM Alloc Factors'!H17/('(Other Computations)'!H187+'(Other Computations)'!H200))</f>
        <v>0</v>
      </c>
      <c r="I2635" s="76">
        <f>IF('(Other Computations)'!I187=0,0,Inputs!K262*Inputs!K155*Inputs!K41*Inputs!D13*'GM Alloc Factors'!I17/('(Other Computations)'!I187+'(Other Computations)'!I200))</f>
        <v>0</v>
      </c>
      <c r="J2635" s="76">
        <f>IF('(Other Computations)'!J187=0,0,Inputs!L262*Inputs!L155*Inputs!K41*Inputs!D13*'GM Alloc Factors'!J17/('(Other Computations)'!J187+'(Other Computations)'!J200))</f>
        <v>0</v>
      </c>
      <c r="K2635" s="43">
        <f t="shared" si="505"/>
        <v>0</v>
      </c>
    </row>
    <row r="2636" spans="1:11" ht="12.75" customHeight="1">
      <c r="A2636" s="61" t="str">
        <f>"         "&amp;Labels!B71</f>
        <v xml:space="preserve">         Customer 3</v>
      </c>
      <c r="B2636" s="76">
        <f>IF('(Other Computations)'!B188=0,0,Inputs!D263*Inputs!D156*Inputs!K42*Inputs!D13*'GM Alloc Factors'!B17/('(Other Computations)'!B188+'(Other Computations)'!B201))</f>
        <v>0</v>
      </c>
      <c r="C2636" s="76">
        <f>IF('(Other Computations)'!C188=0,0,Inputs!E263*Inputs!E156*Inputs!K42*Inputs!D13*'GM Alloc Factors'!C17/('(Other Computations)'!C188+'(Other Computations)'!C201))</f>
        <v>0</v>
      </c>
      <c r="D2636" s="76">
        <f>IF('(Other Computations)'!D188=0,0,Inputs!F263*Inputs!F156*Inputs!K42*Inputs!D13*'GM Alloc Factors'!D17/('(Other Computations)'!D188+'(Other Computations)'!D201))</f>
        <v>0</v>
      </c>
      <c r="E2636" s="76">
        <f>IF('(Other Computations)'!E188=0,0,Inputs!G263*Inputs!G156*Inputs!K42*Inputs!D13*'GM Alloc Factors'!E17/('(Other Computations)'!E188+'(Other Computations)'!E201))</f>
        <v>0</v>
      </c>
      <c r="F2636" s="43">
        <f t="shared" si="504"/>
        <v>0</v>
      </c>
      <c r="G2636" s="76">
        <f>IF('(Other Computations)'!G188=0,0,Inputs!I263*Inputs!I156*Inputs!K42*Inputs!D13*'GM Alloc Factors'!G17/('(Other Computations)'!G188+'(Other Computations)'!G201))</f>
        <v>0</v>
      </c>
      <c r="H2636" s="76">
        <f>IF('(Other Computations)'!H188=0,0,Inputs!J263*Inputs!J156*Inputs!K42*Inputs!D13*'GM Alloc Factors'!H17/('(Other Computations)'!H188+'(Other Computations)'!H201))</f>
        <v>0</v>
      </c>
      <c r="I2636" s="76">
        <f>IF('(Other Computations)'!I188=0,0,Inputs!K263*Inputs!K156*Inputs!K42*Inputs!D13*'GM Alloc Factors'!I17/('(Other Computations)'!I188+'(Other Computations)'!I201))</f>
        <v>0</v>
      </c>
      <c r="J2636" s="76">
        <f>IF('(Other Computations)'!J188=0,0,Inputs!L263*Inputs!L156*Inputs!K42*Inputs!D13*'GM Alloc Factors'!J17/('(Other Computations)'!J188+'(Other Computations)'!J201))</f>
        <v>0</v>
      </c>
      <c r="K2636" s="43">
        <f t="shared" si="505"/>
        <v>0</v>
      </c>
    </row>
    <row r="2637" spans="1:11" ht="12.75" customHeight="1">
      <c r="A2637" s="61" t="str">
        <f>"         "&amp;Labels!B72</f>
        <v xml:space="preserve">         Customer 4</v>
      </c>
      <c r="B2637" s="76">
        <f>IF('(Other Computations)'!B189=0,0,Inputs!D264*Inputs!D157*Inputs!K43*Inputs!D13*'GM Alloc Factors'!B17/('(Other Computations)'!B189+'(Other Computations)'!B202))</f>
        <v>0</v>
      </c>
      <c r="C2637" s="76">
        <f>IF('(Other Computations)'!C189=0,0,Inputs!E264*Inputs!E157*Inputs!K43*Inputs!D13*'GM Alloc Factors'!C17/('(Other Computations)'!C189+'(Other Computations)'!C202))</f>
        <v>0</v>
      </c>
      <c r="D2637" s="76">
        <f>IF('(Other Computations)'!D189=0,0,Inputs!F264*Inputs!F157*Inputs!K43*Inputs!D13*'GM Alloc Factors'!D17/('(Other Computations)'!D189+'(Other Computations)'!D202))</f>
        <v>0</v>
      </c>
      <c r="E2637" s="76">
        <f>IF('(Other Computations)'!E189=0,0,Inputs!G264*Inputs!G157*Inputs!K43*Inputs!D13*'GM Alloc Factors'!E17/('(Other Computations)'!E189+'(Other Computations)'!E202))</f>
        <v>0</v>
      </c>
      <c r="F2637" s="43">
        <f t="shared" si="504"/>
        <v>0</v>
      </c>
      <c r="G2637" s="76">
        <f>IF('(Other Computations)'!G189=0,0,Inputs!I264*Inputs!I157*Inputs!K43*Inputs!D13*'GM Alloc Factors'!G17/('(Other Computations)'!G189+'(Other Computations)'!G202))</f>
        <v>0</v>
      </c>
      <c r="H2637" s="76">
        <f>IF('(Other Computations)'!H189=0,0,Inputs!J264*Inputs!J157*Inputs!K43*Inputs!D13*'GM Alloc Factors'!H17/('(Other Computations)'!H189+'(Other Computations)'!H202))</f>
        <v>0</v>
      </c>
      <c r="I2637" s="76">
        <f>IF('(Other Computations)'!I189=0,0,Inputs!K264*Inputs!K157*Inputs!K43*Inputs!D13*'GM Alloc Factors'!I17/('(Other Computations)'!I189+'(Other Computations)'!I202))</f>
        <v>0</v>
      </c>
      <c r="J2637" s="76">
        <f>IF('(Other Computations)'!J189=0,0,Inputs!L264*Inputs!L157*Inputs!K43*Inputs!D13*'GM Alloc Factors'!J17/('(Other Computations)'!J189+'(Other Computations)'!J202))</f>
        <v>0</v>
      </c>
      <c r="K2637" s="43">
        <f t="shared" si="505"/>
        <v>0</v>
      </c>
    </row>
    <row r="2638" spans="1:11" ht="12.75" customHeight="1">
      <c r="A2638" s="61" t="str">
        <f>"         "&amp;Labels!B73</f>
        <v xml:space="preserve">         Customer 5</v>
      </c>
      <c r="B2638" s="76">
        <f>IF('(Other Computations)'!B190=0,0,Inputs!D265*Inputs!D158*Inputs!K44*Inputs!D13*'GM Alloc Factors'!B17/('(Other Computations)'!B190+'(Other Computations)'!B203))</f>
        <v>0</v>
      </c>
      <c r="C2638" s="76">
        <f>IF('(Other Computations)'!C190=0,0,Inputs!E265*Inputs!E158*Inputs!K44*Inputs!D13*'GM Alloc Factors'!C17/('(Other Computations)'!C190+'(Other Computations)'!C203))</f>
        <v>0</v>
      </c>
      <c r="D2638" s="76">
        <f>IF('(Other Computations)'!D190=0,0,Inputs!F265*Inputs!F158*Inputs!K44*Inputs!D13*'GM Alloc Factors'!D17/('(Other Computations)'!D190+'(Other Computations)'!D203))</f>
        <v>0</v>
      </c>
      <c r="E2638" s="76">
        <f>IF('(Other Computations)'!E190=0,0,Inputs!G265*Inputs!G158*Inputs!K44*Inputs!D13*'GM Alloc Factors'!E17/('(Other Computations)'!E190+'(Other Computations)'!E203))</f>
        <v>0</v>
      </c>
      <c r="F2638" s="43">
        <f t="shared" si="504"/>
        <v>0</v>
      </c>
      <c r="G2638" s="76">
        <f>IF('(Other Computations)'!G190=0,0,Inputs!I265*Inputs!I158*Inputs!K44*Inputs!D13*'GM Alloc Factors'!G17/('(Other Computations)'!G190+'(Other Computations)'!G203))</f>
        <v>0</v>
      </c>
      <c r="H2638" s="76">
        <f>IF('(Other Computations)'!H190=0,0,Inputs!J265*Inputs!J158*Inputs!K44*Inputs!D13*'GM Alloc Factors'!H17/('(Other Computations)'!H190+'(Other Computations)'!H203))</f>
        <v>0</v>
      </c>
      <c r="I2638" s="76">
        <f>IF('(Other Computations)'!I190=0,0,Inputs!K265*Inputs!K158*Inputs!K44*Inputs!D13*'GM Alloc Factors'!I17/('(Other Computations)'!I190+'(Other Computations)'!I203))</f>
        <v>0</v>
      </c>
      <c r="J2638" s="76">
        <f>IF('(Other Computations)'!J190=0,0,Inputs!L265*Inputs!L158*Inputs!K44*Inputs!D13*'GM Alloc Factors'!J17/('(Other Computations)'!J190+'(Other Computations)'!J203))</f>
        <v>0</v>
      </c>
      <c r="K2638" s="43">
        <f t="shared" si="505"/>
        <v>0</v>
      </c>
    </row>
    <row r="2639" spans="1:11" ht="12.75" customHeight="1">
      <c r="A2639" s="61" t="str">
        <f>"         "&amp;Labels!B74</f>
        <v xml:space="preserve">         Customer 6</v>
      </c>
      <c r="B2639" s="76">
        <f>IF('(Other Computations)'!B191=0,0,Inputs!D266*Inputs!D159*Inputs!K45*Inputs!D13*'GM Alloc Factors'!B17/('(Other Computations)'!B191+'(Other Computations)'!B204))</f>
        <v>0</v>
      </c>
      <c r="C2639" s="76">
        <f>IF('(Other Computations)'!C191=0,0,Inputs!E266*Inputs!E159*Inputs!K45*Inputs!D13*'GM Alloc Factors'!C17/('(Other Computations)'!C191+'(Other Computations)'!C204))</f>
        <v>0</v>
      </c>
      <c r="D2639" s="76">
        <f>IF('(Other Computations)'!D191=0,0,Inputs!F266*Inputs!F159*Inputs!K45*Inputs!D13*'GM Alloc Factors'!D17/('(Other Computations)'!D191+'(Other Computations)'!D204))</f>
        <v>0</v>
      </c>
      <c r="E2639" s="76">
        <f>IF('(Other Computations)'!E191=0,0,Inputs!G266*Inputs!G159*Inputs!K45*Inputs!D13*'GM Alloc Factors'!E17/('(Other Computations)'!E191+'(Other Computations)'!E204))</f>
        <v>0</v>
      </c>
      <c r="F2639" s="43">
        <f t="shared" si="504"/>
        <v>0</v>
      </c>
      <c r="G2639" s="76">
        <f>IF('(Other Computations)'!G191=0,0,Inputs!I266*Inputs!I159*Inputs!K45*Inputs!D13*'GM Alloc Factors'!G17/('(Other Computations)'!G191+'(Other Computations)'!G204))</f>
        <v>0</v>
      </c>
      <c r="H2639" s="76">
        <f>IF('(Other Computations)'!H191=0,0,Inputs!J266*Inputs!J159*Inputs!K45*Inputs!D13*'GM Alloc Factors'!H17/('(Other Computations)'!H191+'(Other Computations)'!H204))</f>
        <v>0</v>
      </c>
      <c r="I2639" s="76">
        <f>IF('(Other Computations)'!I191=0,0,Inputs!K266*Inputs!K159*Inputs!K45*Inputs!D13*'GM Alloc Factors'!I17/('(Other Computations)'!I191+'(Other Computations)'!I204))</f>
        <v>0</v>
      </c>
      <c r="J2639" s="76">
        <f>IF('(Other Computations)'!J191=0,0,Inputs!L266*Inputs!L159*Inputs!K45*Inputs!D13*'GM Alloc Factors'!J17/('(Other Computations)'!J191+'(Other Computations)'!J204))</f>
        <v>0</v>
      </c>
      <c r="K2639" s="43">
        <f t="shared" si="505"/>
        <v>0</v>
      </c>
    </row>
    <row r="2640" spans="1:11" ht="12.75" customHeight="1">
      <c r="A2640" s="61" t="str">
        <f>"         "&amp;Labels!B75</f>
        <v xml:space="preserve">         Customer 7</v>
      </c>
      <c r="B2640" s="76">
        <f>IF('(Other Computations)'!B192=0,0,Inputs!D267*Inputs!D160*Inputs!K46*Inputs!D13*'GM Alloc Factors'!B17/('(Other Computations)'!B192+'(Other Computations)'!B205))</f>
        <v>0</v>
      </c>
      <c r="C2640" s="76">
        <f>IF('(Other Computations)'!C192=0,0,Inputs!E267*Inputs!E160*Inputs!K46*Inputs!D13*'GM Alloc Factors'!C17/('(Other Computations)'!C192+'(Other Computations)'!C205))</f>
        <v>0</v>
      </c>
      <c r="D2640" s="76">
        <f>IF('(Other Computations)'!D192=0,0,Inputs!F267*Inputs!F160*Inputs!K46*Inputs!D13*'GM Alloc Factors'!D17/('(Other Computations)'!D192+'(Other Computations)'!D205))</f>
        <v>0</v>
      </c>
      <c r="E2640" s="76">
        <f>IF('(Other Computations)'!E192=0,0,Inputs!G267*Inputs!G160*Inputs!K46*Inputs!D13*'GM Alloc Factors'!E17/('(Other Computations)'!E192+'(Other Computations)'!E205))</f>
        <v>0</v>
      </c>
      <c r="F2640" s="43">
        <f t="shared" si="504"/>
        <v>0</v>
      </c>
      <c r="G2640" s="76">
        <f>IF('(Other Computations)'!G192=0,0,Inputs!I267*Inputs!I160*Inputs!K46*Inputs!D13*'GM Alloc Factors'!G17/('(Other Computations)'!G192+'(Other Computations)'!G205))</f>
        <v>0</v>
      </c>
      <c r="H2640" s="76">
        <f>IF('(Other Computations)'!H192=0,0,Inputs!J267*Inputs!J160*Inputs!K46*Inputs!D13*'GM Alloc Factors'!H17/('(Other Computations)'!H192+'(Other Computations)'!H205))</f>
        <v>0</v>
      </c>
      <c r="I2640" s="76">
        <f>IF('(Other Computations)'!I192=0,0,Inputs!K267*Inputs!K160*Inputs!K46*Inputs!D13*'GM Alloc Factors'!I17/('(Other Computations)'!I192+'(Other Computations)'!I205))</f>
        <v>0</v>
      </c>
      <c r="J2640" s="76">
        <f>IF('(Other Computations)'!J192=0,0,Inputs!L267*Inputs!L160*Inputs!K46*Inputs!D13*'GM Alloc Factors'!J17/('(Other Computations)'!J192+'(Other Computations)'!J205))</f>
        <v>0</v>
      </c>
      <c r="K2640" s="43">
        <f t="shared" si="505"/>
        <v>0</v>
      </c>
    </row>
    <row r="2641" spans="1:11" ht="12.75" customHeight="1">
      <c r="A2641" s="61" t="str">
        <f>"         "&amp;Labels!B76</f>
        <v xml:space="preserve">         Customer 8</v>
      </c>
      <c r="B2641" s="76">
        <f>IF('(Other Computations)'!B193=0,0,Inputs!D268*Inputs!D161*Inputs!K47*Inputs!D13*'GM Alloc Factors'!B17/('(Other Computations)'!B193+'(Other Computations)'!B206))</f>
        <v>0</v>
      </c>
      <c r="C2641" s="76">
        <f>IF('(Other Computations)'!C193=0,0,Inputs!E268*Inputs!E161*Inputs!K47*Inputs!D13*'GM Alloc Factors'!C17/('(Other Computations)'!C193+'(Other Computations)'!C206))</f>
        <v>0</v>
      </c>
      <c r="D2641" s="76">
        <f>IF('(Other Computations)'!D193=0,0,Inputs!F268*Inputs!F161*Inputs!K47*Inputs!D13*'GM Alloc Factors'!D17/('(Other Computations)'!D193+'(Other Computations)'!D206))</f>
        <v>0</v>
      </c>
      <c r="E2641" s="76">
        <f>IF('(Other Computations)'!E193=0,0,Inputs!G268*Inputs!G161*Inputs!K47*Inputs!D13*'GM Alloc Factors'!E17/('(Other Computations)'!E193+'(Other Computations)'!E206))</f>
        <v>0</v>
      </c>
      <c r="F2641" s="43">
        <f t="shared" si="504"/>
        <v>0</v>
      </c>
      <c r="G2641" s="76">
        <f>IF('(Other Computations)'!G193=0,0,Inputs!I268*Inputs!I161*Inputs!K47*Inputs!D13*'GM Alloc Factors'!G17/('(Other Computations)'!G193+'(Other Computations)'!G206))</f>
        <v>0</v>
      </c>
      <c r="H2641" s="76">
        <f>IF('(Other Computations)'!H193=0,0,Inputs!J268*Inputs!J161*Inputs!K47*Inputs!D13*'GM Alloc Factors'!H17/('(Other Computations)'!H193+'(Other Computations)'!H206))</f>
        <v>0</v>
      </c>
      <c r="I2641" s="76">
        <f>IF('(Other Computations)'!I193=0,0,Inputs!K268*Inputs!K161*Inputs!K47*Inputs!D13*'GM Alloc Factors'!I17/('(Other Computations)'!I193+'(Other Computations)'!I206))</f>
        <v>0</v>
      </c>
      <c r="J2641" s="76">
        <f>IF('(Other Computations)'!J193=0,0,Inputs!L268*Inputs!L161*Inputs!K47*Inputs!D13*'GM Alloc Factors'!J17/('(Other Computations)'!J193+'(Other Computations)'!J206))</f>
        <v>0</v>
      </c>
      <c r="K2641" s="43">
        <f t="shared" si="505"/>
        <v>0</v>
      </c>
    </row>
    <row r="2642" spans="1:11" ht="12.75" customHeight="1">
      <c r="A2642" s="61" t="str">
        <f>"         "&amp;Labels!B77</f>
        <v xml:space="preserve">         Customer 9</v>
      </c>
      <c r="B2642" s="76">
        <f>IF('(Other Computations)'!B194=0,0,Inputs!D269*Inputs!D162*Inputs!K48*Inputs!D13*'GM Alloc Factors'!B17/('(Other Computations)'!B194+'(Other Computations)'!B207))</f>
        <v>0</v>
      </c>
      <c r="C2642" s="76">
        <f>IF('(Other Computations)'!C194=0,0,Inputs!E269*Inputs!E162*Inputs!K48*Inputs!D13*'GM Alloc Factors'!C17/('(Other Computations)'!C194+'(Other Computations)'!C207))</f>
        <v>0</v>
      </c>
      <c r="D2642" s="76">
        <f>IF('(Other Computations)'!D194=0,0,Inputs!F269*Inputs!F162*Inputs!K48*Inputs!D13*'GM Alloc Factors'!D17/('(Other Computations)'!D194+'(Other Computations)'!D207))</f>
        <v>0</v>
      </c>
      <c r="E2642" s="76">
        <f>IF('(Other Computations)'!E194=0,0,Inputs!G269*Inputs!G162*Inputs!K48*Inputs!D13*'GM Alloc Factors'!E17/('(Other Computations)'!E194+'(Other Computations)'!E207))</f>
        <v>0</v>
      </c>
      <c r="F2642" s="43">
        <f t="shared" si="504"/>
        <v>0</v>
      </c>
      <c r="G2642" s="76">
        <f>IF('(Other Computations)'!G194=0,0,Inputs!I269*Inputs!I162*Inputs!K48*Inputs!D13*'GM Alloc Factors'!G17/('(Other Computations)'!G194+'(Other Computations)'!G207))</f>
        <v>0</v>
      </c>
      <c r="H2642" s="76">
        <f>IF('(Other Computations)'!H194=0,0,Inputs!J269*Inputs!J162*Inputs!K48*Inputs!D13*'GM Alloc Factors'!H17/('(Other Computations)'!H194+'(Other Computations)'!H207))</f>
        <v>0</v>
      </c>
      <c r="I2642" s="76">
        <f>IF('(Other Computations)'!I194=0,0,Inputs!K269*Inputs!K162*Inputs!K48*Inputs!D13*'GM Alloc Factors'!I17/('(Other Computations)'!I194+'(Other Computations)'!I207))</f>
        <v>0</v>
      </c>
      <c r="J2642" s="76">
        <f>IF('(Other Computations)'!J194=0,0,Inputs!L269*Inputs!L162*Inputs!K48*Inputs!D13*'GM Alloc Factors'!J17/('(Other Computations)'!J194+'(Other Computations)'!J207))</f>
        <v>0</v>
      </c>
      <c r="K2642" s="43">
        <f t="shared" si="505"/>
        <v>0</v>
      </c>
    </row>
    <row r="2643" spans="1:11" ht="12.75" customHeight="1">
      <c r="A2643" s="61" t="str">
        <f>"         "&amp;Labels!B78</f>
        <v xml:space="preserve">         Customer 10</v>
      </c>
      <c r="B2643" s="76">
        <f>IF('(Other Computations)'!B195=0,0,Inputs!D270*Inputs!D163*Inputs!K49*Inputs!D13*'GM Alloc Factors'!B17/('(Other Computations)'!B195+'(Other Computations)'!B208))</f>
        <v>0</v>
      </c>
      <c r="C2643" s="76">
        <f>IF('(Other Computations)'!C195=0,0,Inputs!E270*Inputs!E163*Inputs!K49*Inputs!D13*'GM Alloc Factors'!C17/('(Other Computations)'!C195+'(Other Computations)'!C208))</f>
        <v>0</v>
      </c>
      <c r="D2643" s="76">
        <f>IF('(Other Computations)'!D195=0,0,Inputs!F270*Inputs!F163*Inputs!K49*Inputs!D13*'GM Alloc Factors'!D17/('(Other Computations)'!D195+'(Other Computations)'!D208))</f>
        <v>0</v>
      </c>
      <c r="E2643" s="76">
        <f>IF('(Other Computations)'!E195=0,0,Inputs!G270*Inputs!G163*Inputs!K49*Inputs!D13*'GM Alloc Factors'!E17/('(Other Computations)'!E195+'(Other Computations)'!E208))</f>
        <v>0</v>
      </c>
      <c r="F2643" s="43">
        <f t="shared" si="504"/>
        <v>0</v>
      </c>
      <c r="G2643" s="76">
        <f>IF('(Other Computations)'!G195=0,0,Inputs!I270*Inputs!I163*Inputs!K49*Inputs!D13*'GM Alloc Factors'!G17/('(Other Computations)'!G195+'(Other Computations)'!G208))</f>
        <v>0</v>
      </c>
      <c r="H2643" s="76">
        <f>IF('(Other Computations)'!H195=0,0,Inputs!J270*Inputs!J163*Inputs!K49*Inputs!D13*'GM Alloc Factors'!H17/('(Other Computations)'!H195+'(Other Computations)'!H208))</f>
        <v>0</v>
      </c>
      <c r="I2643" s="76">
        <f>IF('(Other Computations)'!I195=0,0,Inputs!K270*Inputs!K163*Inputs!K49*Inputs!D13*'GM Alloc Factors'!I17/('(Other Computations)'!I195+'(Other Computations)'!I208))</f>
        <v>0</v>
      </c>
      <c r="J2643" s="76">
        <f>IF('(Other Computations)'!J195=0,0,Inputs!L270*Inputs!L163*Inputs!K49*Inputs!D13*'GM Alloc Factors'!J17/('(Other Computations)'!J195+'(Other Computations)'!J208))</f>
        <v>0</v>
      </c>
      <c r="K2643" s="43">
        <f t="shared" si="505"/>
        <v>0</v>
      </c>
    </row>
    <row r="2644" spans="1:11" ht="12.75" customHeight="1">
      <c r="A2644" s="61" t="str">
        <f>"         "&amp;Labels!C68</f>
        <v xml:space="preserve">         Total</v>
      </c>
      <c r="B2644" s="84">
        <f>SUM(B2634:B2643)</f>
        <v>0</v>
      </c>
      <c r="C2644" s="84">
        <f>SUM(C2634:C2643)</f>
        <v>0</v>
      </c>
      <c r="D2644" s="84">
        <f>SUM(D2634:D2643)</f>
        <v>0</v>
      </c>
      <c r="E2644" s="84">
        <f>SUM(E2634:E2643)</f>
        <v>0</v>
      </c>
      <c r="F2644" s="43">
        <f t="shared" si="504"/>
        <v>0</v>
      </c>
      <c r="G2644" s="84">
        <f>SUM(G2634:G2643)</f>
        <v>0</v>
      </c>
      <c r="H2644" s="84">
        <f>SUM(H2634:H2643)</f>
        <v>0</v>
      </c>
      <c r="I2644" s="84">
        <f>SUM(I2634:I2643)</f>
        <v>0</v>
      </c>
      <c r="J2644" s="84">
        <f>SUM(J2634:J2643)</f>
        <v>0</v>
      </c>
      <c r="K2644" s="43">
        <f t="shared" si="505"/>
        <v>0</v>
      </c>
    </row>
    <row r="2645" spans="1:11" ht="12.75" customHeight="1">
      <c r="A2645" s="55" t="str">
        <f>"      "&amp;Labels!C84</f>
        <v xml:space="preserve">      Total</v>
      </c>
      <c r="B2645" s="74">
        <f>SUM(B2560,B2572,B2584,B2596,B2608,B2620,B2632,B2644)</f>
        <v>0</v>
      </c>
      <c r="C2645" s="74">
        <f>SUM(C2560,C2572,C2584,C2596,C2608,C2620,C2632,C2644)</f>
        <v>0</v>
      </c>
      <c r="D2645" s="74">
        <f>SUM(D2560,D2572,D2584,D2596,D2608,D2620,D2632,D2644)</f>
        <v>0</v>
      </c>
      <c r="E2645" s="74">
        <f>SUM(E2560,E2572,E2584,E2596,E2608,E2620,E2632,E2644)</f>
        <v>0</v>
      </c>
      <c r="F2645" s="43">
        <f t="shared" si="504"/>
        <v>0</v>
      </c>
      <c r="G2645" s="74">
        <f>SUM(G2560,G2572,G2584,G2596,G2608,G2620,G2632,G2644)</f>
        <v>0</v>
      </c>
      <c r="H2645" s="74">
        <f>SUM(H2560,H2572,H2584,H2596,H2608,H2620,H2632,H2644)</f>
        <v>0</v>
      </c>
      <c r="I2645" s="74">
        <f>SUM(I2560,I2572,I2584,I2596,I2608,I2620,I2632,I2644)</f>
        <v>0</v>
      </c>
      <c r="J2645" s="74">
        <f>SUM(J2560,J2572,J2584,J2596,J2608,J2620,J2632,J2644)</f>
        <v>0</v>
      </c>
      <c r="K2645" s="43">
        <f t="shared" si="505"/>
        <v>0</v>
      </c>
    </row>
    <row r="2646" spans="1:11" ht="12.75" customHeight="1">
      <c r="A2646" s="61" t="str">
        <f>"         "&amp;Labels!B69</f>
        <v xml:space="preserve">         Customer 1</v>
      </c>
      <c r="B2646" s="76">
        <f t="shared" ref="B2646:E2655" si="506">SUM(B2550,B2562,B2574,B2586,B2598,B2610,B2622,B2634)</f>
        <v>0</v>
      </c>
      <c r="C2646" s="76">
        <f t="shared" si="506"/>
        <v>0</v>
      </c>
      <c r="D2646" s="76">
        <f t="shared" si="506"/>
        <v>0</v>
      </c>
      <c r="E2646" s="76">
        <f t="shared" si="506"/>
        <v>0</v>
      </c>
      <c r="F2646" s="43">
        <f t="shared" si="504"/>
        <v>0</v>
      </c>
      <c r="G2646" s="76">
        <f t="shared" ref="G2646:J2655" si="507">SUM(G2550,G2562,G2574,G2586,G2598,G2610,G2622,G2634)</f>
        <v>0</v>
      </c>
      <c r="H2646" s="76">
        <f t="shared" si="507"/>
        <v>0</v>
      </c>
      <c r="I2646" s="76">
        <f t="shared" si="507"/>
        <v>0</v>
      </c>
      <c r="J2646" s="76">
        <f t="shared" si="507"/>
        <v>0</v>
      </c>
      <c r="K2646" s="43">
        <f t="shared" si="505"/>
        <v>0</v>
      </c>
    </row>
    <row r="2647" spans="1:11" ht="12.75" customHeight="1">
      <c r="A2647" s="61" t="str">
        <f>"         "&amp;Labels!B70</f>
        <v xml:space="preserve">         Customer 2</v>
      </c>
      <c r="B2647" s="76">
        <f t="shared" si="506"/>
        <v>0</v>
      </c>
      <c r="C2647" s="76">
        <f t="shared" si="506"/>
        <v>0</v>
      </c>
      <c r="D2647" s="76">
        <f t="shared" si="506"/>
        <v>0</v>
      </c>
      <c r="E2647" s="76">
        <f t="shared" si="506"/>
        <v>0</v>
      </c>
      <c r="F2647" s="43">
        <f t="shared" si="504"/>
        <v>0</v>
      </c>
      <c r="G2647" s="76">
        <f t="shared" si="507"/>
        <v>0</v>
      </c>
      <c r="H2647" s="76">
        <f t="shared" si="507"/>
        <v>0</v>
      </c>
      <c r="I2647" s="76">
        <f t="shared" si="507"/>
        <v>0</v>
      </c>
      <c r="J2647" s="76">
        <f t="shared" si="507"/>
        <v>0</v>
      </c>
      <c r="K2647" s="43">
        <f t="shared" si="505"/>
        <v>0</v>
      </c>
    </row>
    <row r="2648" spans="1:11" ht="12.75" customHeight="1">
      <c r="A2648" s="61" t="str">
        <f>"         "&amp;Labels!B71</f>
        <v xml:space="preserve">         Customer 3</v>
      </c>
      <c r="B2648" s="76">
        <f t="shared" si="506"/>
        <v>0</v>
      </c>
      <c r="C2648" s="76">
        <f t="shared" si="506"/>
        <v>0</v>
      </c>
      <c r="D2648" s="76">
        <f t="shared" si="506"/>
        <v>0</v>
      </c>
      <c r="E2648" s="76">
        <f t="shared" si="506"/>
        <v>0</v>
      </c>
      <c r="F2648" s="43">
        <f t="shared" si="504"/>
        <v>0</v>
      </c>
      <c r="G2648" s="76">
        <f t="shared" si="507"/>
        <v>0</v>
      </c>
      <c r="H2648" s="76">
        <f t="shared" si="507"/>
        <v>0</v>
      </c>
      <c r="I2648" s="76">
        <f t="shared" si="507"/>
        <v>0</v>
      </c>
      <c r="J2648" s="76">
        <f t="shared" si="507"/>
        <v>0</v>
      </c>
      <c r="K2648" s="43">
        <f t="shared" si="505"/>
        <v>0</v>
      </c>
    </row>
    <row r="2649" spans="1:11" ht="12.75" customHeight="1">
      <c r="A2649" s="61" t="str">
        <f>"         "&amp;Labels!B72</f>
        <v xml:space="preserve">         Customer 4</v>
      </c>
      <c r="B2649" s="76">
        <f t="shared" si="506"/>
        <v>0</v>
      </c>
      <c r="C2649" s="76">
        <f t="shared" si="506"/>
        <v>0</v>
      </c>
      <c r="D2649" s="76">
        <f t="shared" si="506"/>
        <v>0</v>
      </c>
      <c r="E2649" s="76">
        <f t="shared" si="506"/>
        <v>0</v>
      </c>
      <c r="F2649" s="43">
        <f t="shared" si="504"/>
        <v>0</v>
      </c>
      <c r="G2649" s="76">
        <f t="shared" si="507"/>
        <v>0</v>
      </c>
      <c r="H2649" s="76">
        <f t="shared" si="507"/>
        <v>0</v>
      </c>
      <c r="I2649" s="76">
        <f t="shared" si="507"/>
        <v>0</v>
      </c>
      <c r="J2649" s="76">
        <f t="shared" si="507"/>
        <v>0</v>
      </c>
      <c r="K2649" s="43">
        <f t="shared" si="505"/>
        <v>0</v>
      </c>
    </row>
    <row r="2650" spans="1:11" ht="12.75" customHeight="1">
      <c r="A2650" s="61" t="str">
        <f>"         "&amp;Labels!B73</f>
        <v xml:space="preserve">         Customer 5</v>
      </c>
      <c r="B2650" s="76">
        <f t="shared" si="506"/>
        <v>0</v>
      </c>
      <c r="C2650" s="76">
        <f t="shared" si="506"/>
        <v>0</v>
      </c>
      <c r="D2650" s="76">
        <f t="shared" si="506"/>
        <v>0</v>
      </c>
      <c r="E2650" s="76">
        <f t="shared" si="506"/>
        <v>0</v>
      </c>
      <c r="F2650" s="43">
        <f t="shared" si="504"/>
        <v>0</v>
      </c>
      <c r="G2650" s="76">
        <f t="shared" si="507"/>
        <v>0</v>
      </c>
      <c r="H2650" s="76">
        <f t="shared" si="507"/>
        <v>0</v>
      </c>
      <c r="I2650" s="76">
        <f t="shared" si="507"/>
        <v>0</v>
      </c>
      <c r="J2650" s="76">
        <f t="shared" si="507"/>
        <v>0</v>
      </c>
      <c r="K2650" s="43">
        <f t="shared" si="505"/>
        <v>0</v>
      </c>
    </row>
    <row r="2651" spans="1:11" ht="12.75" customHeight="1">
      <c r="A2651" s="61" t="str">
        <f>"         "&amp;Labels!B74</f>
        <v xml:space="preserve">         Customer 6</v>
      </c>
      <c r="B2651" s="76">
        <f t="shared" si="506"/>
        <v>0</v>
      </c>
      <c r="C2651" s="76">
        <f t="shared" si="506"/>
        <v>0</v>
      </c>
      <c r="D2651" s="76">
        <f t="shared" si="506"/>
        <v>0</v>
      </c>
      <c r="E2651" s="76">
        <f t="shared" si="506"/>
        <v>0</v>
      </c>
      <c r="F2651" s="43">
        <f t="shared" si="504"/>
        <v>0</v>
      </c>
      <c r="G2651" s="76">
        <f t="shared" si="507"/>
        <v>0</v>
      </c>
      <c r="H2651" s="76">
        <f t="shared" si="507"/>
        <v>0</v>
      </c>
      <c r="I2651" s="76">
        <f t="shared" si="507"/>
        <v>0</v>
      </c>
      <c r="J2651" s="76">
        <f t="shared" si="507"/>
        <v>0</v>
      </c>
      <c r="K2651" s="43">
        <f t="shared" si="505"/>
        <v>0</v>
      </c>
    </row>
    <row r="2652" spans="1:11" ht="12.75" customHeight="1">
      <c r="A2652" s="61" t="str">
        <f>"         "&amp;Labels!B75</f>
        <v xml:space="preserve">         Customer 7</v>
      </c>
      <c r="B2652" s="76">
        <f t="shared" si="506"/>
        <v>0</v>
      </c>
      <c r="C2652" s="76">
        <f t="shared" si="506"/>
        <v>0</v>
      </c>
      <c r="D2652" s="76">
        <f t="shared" si="506"/>
        <v>0</v>
      </c>
      <c r="E2652" s="76">
        <f t="shared" si="506"/>
        <v>0</v>
      </c>
      <c r="F2652" s="43">
        <f t="shared" si="504"/>
        <v>0</v>
      </c>
      <c r="G2652" s="76">
        <f t="shared" si="507"/>
        <v>0</v>
      </c>
      <c r="H2652" s="76">
        <f t="shared" si="507"/>
        <v>0</v>
      </c>
      <c r="I2652" s="76">
        <f t="shared" si="507"/>
        <v>0</v>
      </c>
      <c r="J2652" s="76">
        <f t="shared" si="507"/>
        <v>0</v>
      </c>
      <c r="K2652" s="43">
        <f t="shared" si="505"/>
        <v>0</v>
      </c>
    </row>
    <row r="2653" spans="1:11" ht="12.75" customHeight="1">
      <c r="A2653" s="61" t="str">
        <f>"         "&amp;Labels!B76</f>
        <v xml:space="preserve">         Customer 8</v>
      </c>
      <c r="B2653" s="76">
        <f t="shared" si="506"/>
        <v>0</v>
      </c>
      <c r="C2653" s="76">
        <f t="shared" si="506"/>
        <v>0</v>
      </c>
      <c r="D2653" s="76">
        <f t="shared" si="506"/>
        <v>0</v>
      </c>
      <c r="E2653" s="76">
        <f t="shared" si="506"/>
        <v>0</v>
      </c>
      <c r="F2653" s="43">
        <f t="shared" si="504"/>
        <v>0</v>
      </c>
      <c r="G2653" s="76">
        <f t="shared" si="507"/>
        <v>0</v>
      </c>
      <c r="H2653" s="76">
        <f t="shared" si="507"/>
        <v>0</v>
      </c>
      <c r="I2653" s="76">
        <f t="shared" si="507"/>
        <v>0</v>
      </c>
      <c r="J2653" s="76">
        <f t="shared" si="507"/>
        <v>0</v>
      </c>
      <c r="K2653" s="43">
        <f t="shared" si="505"/>
        <v>0</v>
      </c>
    </row>
    <row r="2654" spans="1:11" ht="12.75" customHeight="1">
      <c r="A2654" s="61" t="str">
        <f>"         "&amp;Labels!B77</f>
        <v xml:space="preserve">         Customer 9</v>
      </c>
      <c r="B2654" s="76">
        <f t="shared" si="506"/>
        <v>0</v>
      </c>
      <c r="C2654" s="76">
        <f t="shared" si="506"/>
        <v>0</v>
      </c>
      <c r="D2654" s="76">
        <f t="shared" si="506"/>
        <v>0</v>
      </c>
      <c r="E2654" s="76">
        <f t="shared" si="506"/>
        <v>0</v>
      </c>
      <c r="F2654" s="43">
        <f t="shared" si="504"/>
        <v>0</v>
      </c>
      <c r="G2654" s="76">
        <f t="shared" si="507"/>
        <v>0</v>
      </c>
      <c r="H2654" s="76">
        <f t="shared" si="507"/>
        <v>0</v>
      </c>
      <c r="I2654" s="76">
        <f t="shared" si="507"/>
        <v>0</v>
      </c>
      <c r="J2654" s="76">
        <f t="shared" si="507"/>
        <v>0</v>
      </c>
      <c r="K2654" s="43">
        <f t="shared" si="505"/>
        <v>0</v>
      </c>
    </row>
    <row r="2655" spans="1:11" ht="12.75" customHeight="1">
      <c r="A2655" s="61" t="str">
        <f>"         "&amp;Labels!B78</f>
        <v xml:space="preserve">         Customer 10</v>
      </c>
      <c r="B2655" s="76">
        <f t="shared" si="506"/>
        <v>0</v>
      </c>
      <c r="C2655" s="76">
        <f t="shared" si="506"/>
        <v>0</v>
      </c>
      <c r="D2655" s="76">
        <f t="shared" si="506"/>
        <v>0</v>
      </c>
      <c r="E2655" s="76">
        <f t="shared" si="506"/>
        <v>0</v>
      </c>
      <c r="F2655" s="43">
        <f t="shared" si="504"/>
        <v>0</v>
      </c>
      <c r="G2655" s="76">
        <f t="shared" si="507"/>
        <v>0</v>
      </c>
      <c r="H2655" s="76">
        <f t="shared" si="507"/>
        <v>0</v>
      </c>
      <c r="I2655" s="76">
        <f t="shared" si="507"/>
        <v>0</v>
      </c>
      <c r="J2655" s="76">
        <f t="shared" si="507"/>
        <v>0</v>
      </c>
      <c r="K2655" s="43">
        <f t="shared" si="505"/>
        <v>0</v>
      </c>
    </row>
    <row r="2656" spans="1:11" ht="12.75" customHeight="1">
      <c r="A2656" s="61" t="str">
        <f>"         "&amp;Labels!C68</f>
        <v xml:space="preserve">         Total</v>
      </c>
      <c r="B2656" s="84">
        <f>B2645</f>
        <v>0</v>
      </c>
      <c r="C2656" s="84">
        <f>C2645</f>
        <v>0</v>
      </c>
      <c r="D2656" s="84">
        <f>D2645</f>
        <v>0</v>
      </c>
      <c r="E2656" s="84">
        <f>E2645</f>
        <v>0</v>
      </c>
      <c r="F2656" s="43">
        <f>SUM(B2645:E2645)</f>
        <v>0</v>
      </c>
      <c r="G2656" s="84">
        <f>G2645</f>
        <v>0</v>
      </c>
      <c r="H2656" s="84">
        <f>H2645</f>
        <v>0</v>
      </c>
      <c r="I2656" s="84">
        <f>I2645</f>
        <v>0</v>
      </c>
      <c r="J2656" s="84">
        <f>J2645</f>
        <v>0</v>
      </c>
      <c r="K2656" s="43">
        <f>SUM(G2645:J2645)</f>
        <v>0</v>
      </c>
    </row>
    <row r="2657" spans="1:11" ht="12.75" customHeight="1">
      <c r="A2657" s="55" t="str">
        <f>"   "&amp;Labels!B82</f>
        <v xml:space="preserve">   Direct email</v>
      </c>
      <c r="B2657" s="74"/>
      <c r="C2657" s="74"/>
      <c r="D2657" s="74"/>
      <c r="E2657" s="74"/>
      <c r="F2657" s="43"/>
      <c r="G2657" s="74"/>
      <c r="H2657" s="74"/>
      <c r="I2657" s="74"/>
      <c r="J2657" s="74"/>
      <c r="K2657" s="43"/>
    </row>
    <row r="2658" spans="1:11" ht="12.75" customHeight="1">
      <c r="A2658" s="61" t="str">
        <f>"      "&amp;Labels!B85</f>
        <v xml:space="preserve">      Q 1</v>
      </c>
      <c r="B2658" s="84"/>
      <c r="C2658" s="84"/>
      <c r="D2658" s="84"/>
      <c r="E2658" s="84"/>
      <c r="F2658" s="43"/>
      <c r="G2658" s="84"/>
      <c r="H2658" s="84"/>
      <c r="I2658" s="84"/>
      <c r="J2658" s="84"/>
      <c r="K2658" s="43"/>
    </row>
    <row r="2659" spans="1:11" ht="12.75" customHeight="1">
      <c r="A2659" s="61" t="str">
        <f>"         "&amp;Labels!B69</f>
        <v xml:space="preserve">         Customer 1</v>
      </c>
      <c r="B2659" s="76">
        <f>IF('(Other Computations)'!B186=0,0,Inputs!D261*Inputs!D154*Inputs!D50*Inputs!D14*'GM Alloc Factors'!B19/('(Other Computations)'!B186+'(Other Computations)'!B199))</f>
        <v>0</v>
      </c>
      <c r="C2659" s="76">
        <f>IF('(Other Computations)'!C186=0,0,Inputs!E261*Inputs!E154*Inputs!D50*Inputs!D14*'GM Alloc Factors'!C19/('(Other Computations)'!C186+'(Other Computations)'!C199))</f>
        <v>0</v>
      </c>
      <c r="D2659" s="76">
        <f>IF('(Other Computations)'!D186=0,0,Inputs!F261*Inputs!F154*Inputs!D50*Inputs!D14*'GM Alloc Factors'!D19/('(Other Computations)'!D186+'(Other Computations)'!D199))</f>
        <v>0</v>
      </c>
      <c r="E2659" s="76">
        <f>IF('(Other Computations)'!E186=0,0,Inputs!G261*Inputs!G154*Inputs!D50*Inputs!D14*'GM Alloc Factors'!E19/('(Other Computations)'!E186+'(Other Computations)'!E199))</f>
        <v>0</v>
      </c>
      <c r="F2659" s="43">
        <f t="shared" ref="F2659:F2669" si="508">SUM(B2659:E2659)</f>
        <v>0</v>
      </c>
      <c r="G2659" s="76">
        <f>IF('(Other Computations)'!G186=0,0,Inputs!I261*Inputs!I154*Inputs!D50*Inputs!D14*'GM Alloc Factors'!G19/('(Other Computations)'!G186+'(Other Computations)'!G199))</f>
        <v>0</v>
      </c>
      <c r="H2659" s="76">
        <f>IF('(Other Computations)'!H186=0,0,Inputs!J261*Inputs!J154*Inputs!D50*Inputs!D14*'GM Alloc Factors'!H19/('(Other Computations)'!H186+'(Other Computations)'!H199))</f>
        <v>0</v>
      </c>
      <c r="I2659" s="76">
        <f>IF('(Other Computations)'!I186=0,0,Inputs!K261*Inputs!K154*Inputs!D50*Inputs!D14*'GM Alloc Factors'!I19/('(Other Computations)'!I186+'(Other Computations)'!I199))</f>
        <v>0</v>
      </c>
      <c r="J2659" s="76">
        <f>IF('(Other Computations)'!J186=0,0,Inputs!L261*Inputs!L154*Inputs!D50*Inputs!D14*'GM Alloc Factors'!J19/('(Other Computations)'!J186+'(Other Computations)'!J199))</f>
        <v>0</v>
      </c>
      <c r="K2659" s="43">
        <f t="shared" ref="K2659:K2669" si="509">SUM(G2659:J2659)</f>
        <v>0</v>
      </c>
    </row>
    <row r="2660" spans="1:11" ht="12.75" customHeight="1">
      <c r="A2660" s="61" t="str">
        <f>"         "&amp;Labels!B70</f>
        <v xml:space="preserve">         Customer 2</v>
      </c>
      <c r="B2660" s="76">
        <f>IF('(Other Computations)'!B187=0,0,Inputs!D262*Inputs!D155*Inputs!D51*Inputs!D14*'GM Alloc Factors'!B19/('(Other Computations)'!B187+'(Other Computations)'!B200))</f>
        <v>0</v>
      </c>
      <c r="C2660" s="76">
        <f>IF('(Other Computations)'!C187=0,0,Inputs!E262*Inputs!E155*Inputs!D51*Inputs!D14*'GM Alloc Factors'!C19/('(Other Computations)'!C187+'(Other Computations)'!C200))</f>
        <v>0</v>
      </c>
      <c r="D2660" s="76">
        <f>IF('(Other Computations)'!D187=0,0,Inputs!F262*Inputs!F155*Inputs!D51*Inputs!D14*'GM Alloc Factors'!D19/('(Other Computations)'!D187+'(Other Computations)'!D200))</f>
        <v>0</v>
      </c>
      <c r="E2660" s="76">
        <f>IF('(Other Computations)'!E187=0,0,Inputs!G262*Inputs!G155*Inputs!D51*Inputs!D14*'GM Alloc Factors'!E19/('(Other Computations)'!E187+'(Other Computations)'!E200))</f>
        <v>0</v>
      </c>
      <c r="F2660" s="43">
        <f t="shared" si="508"/>
        <v>0</v>
      </c>
      <c r="G2660" s="76">
        <f>IF('(Other Computations)'!G187=0,0,Inputs!I262*Inputs!I155*Inputs!D51*Inputs!D14*'GM Alloc Factors'!G19/('(Other Computations)'!G187+'(Other Computations)'!G200))</f>
        <v>0</v>
      </c>
      <c r="H2660" s="76">
        <f>IF('(Other Computations)'!H187=0,0,Inputs!J262*Inputs!J155*Inputs!D51*Inputs!D14*'GM Alloc Factors'!H19/('(Other Computations)'!H187+'(Other Computations)'!H200))</f>
        <v>0</v>
      </c>
      <c r="I2660" s="76">
        <f>IF('(Other Computations)'!I187=0,0,Inputs!K262*Inputs!K155*Inputs!D51*Inputs!D14*'GM Alloc Factors'!I19/('(Other Computations)'!I187+'(Other Computations)'!I200))</f>
        <v>0</v>
      </c>
      <c r="J2660" s="76">
        <f>IF('(Other Computations)'!J187=0,0,Inputs!L262*Inputs!L155*Inputs!D51*Inputs!D14*'GM Alloc Factors'!J19/('(Other Computations)'!J187+'(Other Computations)'!J200))</f>
        <v>0</v>
      </c>
      <c r="K2660" s="43">
        <f t="shared" si="509"/>
        <v>0</v>
      </c>
    </row>
    <row r="2661" spans="1:11" ht="12.75" customHeight="1">
      <c r="A2661" s="61" t="str">
        <f>"         "&amp;Labels!B71</f>
        <v xml:space="preserve">         Customer 3</v>
      </c>
      <c r="B2661" s="76">
        <f>IF('(Other Computations)'!B188=0,0,Inputs!D263*Inputs!D156*Inputs!D52*Inputs!D14*'GM Alloc Factors'!B19/('(Other Computations)'!B188+'(Other Computations)'!B201))</f>
        <v>0</v>
      </c>
      <c r="C2661" s="76">
        <f>IF('(Other Computations)'!C188=0,0,Inputs!E263*Inputs!E156*Inputs!D52*Inputs!D14*'GM Alloc Factors'!C19/('(Other Computations)'!C188+'(Other Computations)'!C201))</f>
        <v>0</v>
      </c>
      <c r="D2661" s="76">
        <f>IF('(Other Computations)'!D188=0,0,Inputs!F263*Inputs!F156*Inputs!D52*Inputs!D14*'GM Alloc Factors'!D19/('(Other Computations)'!D188+'(Other Computations)'!D201))</f>
        <v>0</v>
      </c>
      <c r="E2661" s="76">
        <f>IF('(Other Computations)'!E188=0,0,Inputs!G263*Inputs!G156*Inputs!D52*Inputs!D14*'GM Alloc Factors'!E19/('(Other Computations)'!E188+'(Other Computations)'!E201))</f>
        <v>0</v>
      </c>
      <c r="F2661" s="43">
        <f t="shared" si="508"/>
        <v>0</v>
      </c>
      <c r="G2661" s="76">
        <f>IF('(Other Computations)'!G188=0,0,Inputs!I263*Inputs!I156*Inputs!D52*Inputs!D14*'GM Alloc Factors'!G19/('(Other Computations)'!G188+'(Other Computations)'!G201))</f>
        <v>0</v>
      </c>
      <c r="H2661" s="76">
        <f>IF('(Other Computations)'!H188=0,0,Inputs!J263*Inputs!J156*Inputs!D52*Inputs!D14*'GM Alloc Factors'!H19/('(Other Computations)'!H188+'(Other Computations)'!H201))</f>
        <v>0</v>
      </c>
      <c r="I2661" s="76">
        <f>IF('(Other Computations)'!I188=0,0,Inputs!K263*Inputs!K156*Inputs!D52*Inputs!D14*'GM Alloc Factors'!I19/('(Other Computations)'!I188+'(Other Computations)'!I201))</f>
        <v>0</v>
      </c>
      <c r="J2661" s="76">
        <f>IF('(Other Computations)'!J188=0,0,Inputs!L263*Inputs!L156*Inputs!D52*Inputs!D14*'GM Alloc Factors'!J19/('(Other Computations)'!J188+'(Other Computations)'!J201))</f>
        <v>0</v>
      </c>
      <c r="K2661" s="43">
        <f t="shared" si="509"/>
        <v>0</v>
      </c>
    </row>
    <row r="2662" spans="1:11" ht="12.75" customHeight="1">
      <c r="A2662" s="61" t="str">
        <f>"         "&amp;Labels!B72</f>
        <v xml:space="preserve">         Customer 4</v>
      </c>
      <c r="B2662" s="76">
        <f>IF('(Other Computations)'!B189=0,0,Inputs!D264*Inputs!D157*Inputs!D53*Inputs!D14*'GM Alloc Factors'!B19/('(Other Computations)'!B189+'(Other Computations)'!B202))</f>
        <v>0</v>
      </c>
      <c r="C2662" s="76">
        <f>IF('(Other Computations)'!C189=0,0,Inputs!E264*Inputs!E157*Inputs!D53*Inputs!D14*'GM Alloc Factors'!C19/('(Other Computations)'!C189+'(Other Computations)'!C202))</f>
        <v>0</v>
      </c>
      <c r="D2662" s="76">
        <f>IF('(Other Computations)'!D189=0,0,Inputs!F264*Inputs!F157*Inputs!D53*Inputs!D14*'GM Alloc Factors'!D19/('(Other Computations)'!D189+'(Other Computations)'!D202))</f>
        <v>0</v>
      </c>
      <c r="E2662" s="76">
        <f>IF('(Other Computations)'!E189=0,0,Inputs!G264*Inputs!G157*Inputs!D53*Inputs!D14*'GM Alloc Factors'!E19/('(Other Computations)'!E189+'(Other Computations)'!E202))</f>
        <v>0</v>
      </c>
      <c r="F2662" s="43">
        <f t="shared" si="508"/>
        <v>0</v>
      </c>
      <c r="G2662" s="76">
        <f>IF('(Other Computations)'!G189=0,0,Inputs!I264*Inputs!I157*Inputs!D53*Inputs!D14*'GM Alloc Factors'!G19/('(Other Computations)'!G189+'(Other Computations)'!G202))</f>
        <v>0</v>
      </c>
      <c r="H2662" s="76">
        <f>IF('(Other Computations)'!H189=0,0,Inputs!J264*Inputs!J157*Inputs!D53*Inputs!D14*'GM Alloc Factors'!H19/('(Other Computations)'!H189+'(Other Computations)'!H202))</f>
        <v>0</v>
      </c>
      <c r="I2662" s="76">
        <f>IF('(Other Computations)'!I189=0,0,Inputs!K264*Inputs!K157*Inputs!D53*Inputs!D14*'GM Alloc Factors'!I19/('(Other Computations)'!I189+'(Other Computations)'!I202))</f>
        <v>0</v>
      </c>
      <c r="J2662" s="76">
        <f>IF('(Other Computations)'!J189=0,0,Inputs!L264*Inputs!L157*Inputs!D53*Inputs!D14*'GM Alloc Factors'!J19/('(Other Computations)'!J189+'(Other Computations)'!J202))</f>
        <v>0</v>
      </c>
      <c r="K2662" s="43">
        <f t="shared" si="509"/>
        <v>0</v>
      </c>
    </row>
    <row r="2663" spans="1:11" ht="12.75" customHeight="1">
      <c r="A2663" s="61" t="str">
        <f>"         "&amp;Labels!B73</f>
        <v xml:space="preserve">         Customer 5</v>
      </c>
      <c r="B2663" s="76">
        <f>IF('(Other Computations)'!B190=0,0,Inputs!D265*Inputs!D158*Inputs!D54*Inputs!D14*'GM Alloc Factors'!B19/('(Other Computations)'!B190+'(Other Computations)'!B203))</f>
        <v>0</v>
      </c>
      <c r="C2663" s="76">
        <f>IF('(Other Computations)'!C190=0,0,Inputs!E265*Inputs!E158*Inputs!D54*Inputs!D14*'GM Alloc Factors'!C19/('(Other Computations)'!C190+'(Other Computations)'!C203))</f>
        <v>0</v>
      </c>
      <c r="D2663" s="76">
        <f>IF('(Other Computations)'!D190=0,0,Inputs!F265*Inputs!F158*Inputs!D54*Inputs!D14*'GM Alloc Factors'!D19/('(Other Computations)'!D190+'(Other Computations)'!D203))</f>
        <v>0</v>
      </c>
      <c r="E2663" s="76">
        <f>IF('(Other Computations)'!E190=0,0,Inputs!G265*Inputs!G158*Inputs!D54*Inputs!D14*'GM Alloc Factors'!E19/('(Other Computations)'!E190+'(Other Computations)'!E203))</f>
        <v>0</v>
      </c>
      <c r="F2663" s="43">
        <f t="shared" si="508"/>
        <v>0</v>
      </c>
      <c r="G2663" s="76">
        <f>IF('(Other Computations)'!G190=0,0,Inputs!I265*Inputs!I158*Inputs!D54*Inputs!D14*'GM Alloc Factors'!G19/('(Other Computations)'!G190+'(Other Computations)'!G203))</f>
        <v>0</v>
      </c>
      <c r="H2663" s="76">
        <f>IF('(Other Computations)'!H190=0,0,Inputs!J265*Inputs!J158*Inputs!D54*Inputs!D14*'GM Alloc Factors'!H19/('(Other Computations)'!H190+'(Other Computations)'!H203))</f>
        <v>0</v>
      </c>
      <c r="I2663" s="76">
        <f>IF('(Other Computations)'!I190=0,0,Inputs!K265*Inputs!K158*Inputs!D54*Inputs!D14*'GM Alloc Factors'!I19/('(Other Computations)'!I190+'(Other Computations)'!I203))</f>
        <v>0</v>
      </c>
      <c r="J2663" s="76">
        <f>IF('(Other Computations)'!J190=0,0,Inputs!L265*Inputs!L158*Inputs!D54*Inputs!D14*'GM Alloc Factors'!J19/('(Other Computations)'!J190+'(Other Computations)'!J203))</f>
        <v>0</v>
      </c>
      <c r="K2663" s="43">
        <f t="shared" si="509"/>
        <v>0</v>
      </c>
    </row>
    <row r="2664" spans="1:11" ht="12.75" customHeight="1">
      <c r="A2664" s="61" t="str">
        <f>"         "&amp;Labels!B74</f>
        <v xml:space="preserve">         Customer 6</v>
      </c>
      <c r="B2664" s="76">
        <f>IF('(Other Computations)'!B191=0,0,Inputs!D266*Inputs!D159*Inputs!D55*Inputs!D14*'GM Alloc Factors'!B19/('(Other Computations)'!B191+'(Other Computations)'!B204))</f>
        <v>0</v>
      </c>
      <c r="C2664" s="76">
        <f>IF('(Other Computations)'!C191=0,0,Inputs!E266*Inputs!E159*Inputs!D55*Inputs!D14*'GM Alloc Factors'!C19/('(Other Computations)'!C191+'(Other Computations)'!C204))</f>
        <v>0</v>
      </c>
      <c r="D2664" s="76">
        <f>IF('(Other Computations)'!D191=0,0,Inputs!F266*Inputs!F159*Inputs!D55*Inputs!D14*'GM Alloc Factors'!D19/('(Other Computations)'!D191+'(Other Computations)'!D204))</f>
        <v>0</v>
      </c>
      <c r="E2664" s="76">
        <f>IF('(Other Computations)'!E191=0,0,Inputs!G266*Inputs!G159*Inputs!D55*Inputs!D14*'GM Alloc Factors'!E19/('(Other Computations)'!E191+'(Other Computations)'!E204))</f>
        <v>0</v>
      </c>
      <c r="F2664" s="43">
        <f t="shared" si="508"/>
        <v>0</v>
      </c>
      <c r="G2664" s="76">
        <f>IF('(Other Computations)'!G191=0,0,Inputs!I266*Inputs!I159*Inputs!D55*Inputs!D14*'GM Alloc Factors'!G19/('(Other Computations)'!G191+'(Other Computations)'!G204))</f>
        <v>0</v>
      </c>
      <c r="H2664" s="76">
        <f>IF('(Other Computations)'!H191=0,0,Inputs!J266*Inputs!J159*Inputs!D55*Inputs!D14*'GM Alloc Factors'!H19/('(Other Computations)'!H191+'(Other Computations)'!H204))</f>
        <v>0</v>
      </c>
      <c r="I2664" s="76">
        <f>IF('(Other Computations)'!I191=0,0,Inputs!K266*Inputs!K159*Inputs!D55*Inputs!D14*'GM Alloc Factors'!I19/('(Other Computations)'!I191+'(Other Computations)'!I204))</f>
        <v>0</v>
      </c>
      <c r="J2664" s="76">
        <f>IF('(Other Computations)'!J191=0,0,Inputs!L266*Inputs!L159*Inputs!D55*Inputs!D14*'GM Alloc Factors'!J19/('(Other Computations)'!J191+'(Other Computations)'!J204))</f>
        <v>0</v>
      </c>
      <c r="K2664" s="43">
        <f t="shared" si="509"/>
        <v>0</v>
      </c>
    </row>
    <row r="2665" spans="1:11" ht="12.75" customHeight="1">
      <c r="A2665" s="61" t="str">
        <f>"         "&amp;Labels!B75</f>
        <v xml:space="preserve">         Customer 7</v>
      </c>
      <c r="B2665" s="76">
        <f>IF('(Other Computations)'!B192=0,0,Inputs!D267*Inputs!D160*Inputs!D56*Inputs!D14*'GM Alloc Factors'!B19/('(Other Computations)'!B192+'(Other Computations)'!B205))</f>
        <v>0</v>
      </c>
      <c r="C2665" s="76">
        <f>IF('(Other Computations)'!C192=0,0,Inputs!E267*Inputs!E160*Inputs!D56*Inputs!D14*'GM Alloc Factors'!C19/('(Other Computations)'!C192+'(Other Computations)'!C205))</f>
        <v>0</v>
      </c>
      <c r="D2665" s="76">
        <f>IF('(Other Computations)'!D192=0,0,Inputs!F267*Inputs!F160*Inputs!D56*Inputs!D14*'GM Alloc Factors'!D19/('(Other Computations)'!D192+'(Other Computations)'!D205))</f>
        <v>0</v>
      </c>
      <c r="E2665" s="76">
        <f>IF('(Other Computations)'!E192=0,0,Inputs!G267*Inputs!G160*Inputs!D56*Inputs!D14*'GM Alloc Factors'!E19/('(Other Computations)'!E192+'(Other Computations)'!E205))</f>
        <v>0</v>
      </c>
      <c r="F2665" s="43">
        <f t="shared" si="508"/>
        <v>0</v>
      </c>
      <c r="G2665" s="76">
        <f>IF('(Other Computations)'!G192=0,0,Inputs!I267*Inputs!I160*Inputs!D56*Inputs!D14*'GM Alloc Factors'!G19/('(Other Computations)'!G192+'(Other Computations)'!G205))</f>
        <v>0</v>
      </c>
      <c r="H2665" s="76">
        <f>IF('(Other Computations)'!H192=0,0,Inputs!J267*Inputs!J160*Inputs!D56*Inputs!D14*'GM Alloc Factors'!H19/('(Other Computations)'!H192+'(Other Computations)'!H205))</f>
        <v>0</v>
      </c>
      <c r="I2665" s="76">
        <f>IF('(Other Computations)'!I192=0,0,Inputs!K267*Inputs!K160*Inputs!D56*Inputs!D14*'GM Alloc Factors'!I19/('(Other Computations)'!I192+'(Other Computations)'!I205))</f>
        <v>0</v>
      </c>
      <c r="J2665" s="76">
        <f>IF('(Other Computations)'!J192=0,0,Inputs!L267*Inputs!L160*Inputs!D56*Inputs!D14*'GM Alloc Factors'!J19/('(Other Computations)'!J192+'(Other Computations)'!J205))</f>
        <v>0</v>
      </c>
      <c r="K2665" s="43">
        <f t="shared" si="509"/>
        <v>0</v>
      </c>
    </row>
    <row r="2666" spans="1:11" ht="12.75" customHeight="1">
      <c r="A2666" s="61" t="str">
        <f>"         "&amp;Labels!B76</f>
        <v xml:space="preserve">         Customer 8</v>
      </c>
      <c r="B2666" s="76">
        <f>IF('(Other Computations)'!B193=0,0,Inputs!D268*Inputs!D161*Inputs!D57*Inputs!D14*'GM Alloc Factors'!B19/('(Other Computations)'!B193+'(Other Computations)'!B206))</f>
        <v>0</v>
      </c>
      <c r="C2666" s="76">
        <f>IF('(Other Computations)'!C193=0,0,Inputs!E268*Inputs!E161*Inputs!D57*Inputs!D14*'GM Alloc Factors'!C19/('(Other Computations)'!C193+'(Other Computations)'!C206))</f>
        <v>0</v>
      </c>
      <c r="D2666" s="76">
        <f>IF('(Other Computations)'!D193=0,0,Inputs!F268*Inputs!F161*Inputs!D57*Inputs!D14*'GM Alloc Factors'!D19/('(Other Computations)'!D193+'(Other Computations)'!D206))</f>
        <v>0</v>
      </c>
      <c r="E2666" s="76">
        <f>IF('(Other Computations)'!E193=0,0,Inputs!G268*Inputs!G161*Inputs!D57*Inputs!D14*'GM Alloc Factors'!E19/('(Other Computations)'!E193+'(Other Computations)'!E206))</f>
        <v>0</v>
      </c>
      <c r="F2666" s="43">
        <f t="shared" si="508"/>
        <v>0</v>
      </c>
      <c r="G2666" s="76">
        <f>IF('(Other Computations)'!G193=0,0,Inputs!I268*Inputs!I161*Inputs!D57*Inputs!D14*'GM Alloc Factors'!G19/('(Other Computations)'!G193+'(Other Computations)'!G206))</f>
        <v>0</v>
      </c>
      <c r="H2666" s="76">
        <f>IF('(Other Computations)'!H193=0,0,Inputs!J268*Inputs!J161*Inputs!D57*Inputs!D14*'GM Alloc Factors'!H19/('(Other Computations)'!H193+'(Other Computations)'!H206))</f>
        <v>0</v>
      </c>
      <c r="I2666" s="76">
        <f>IF('(Other Computations)'!I193=0,0,Inputs!K268*Inputs!K161*Inputs!D57*Inputs!D14*'GM Alloc Factors'!I19/('(Other Computations)'!I193+'(Other Computations)'!I206))</f>
        <v>0</v>
      </c>
      <c r="J2666" s="76">
        <f>IF('(Other Computations)'!J193=0,0,Inputs!L268*Inputs!L161*Inputs!D57*Inputs!D14*'GM Alloc Factors'!J19/('(Other Computations)'!J193+'(Other Computations)'!J206))</f>
        <v>0</v>
      </c>
      <c r="K2666" s="43">
        <f t="shared" si="509"/>
        <v>0</v>
      </c>
    </row>
    <row r="2667" spans="1:11" ht="12.75" customHeight="1">
      <c r="A2667" s="61" t="str">
        <f>"         "&amp;Labels!B77</f>
        <v xml:space="preserve">         Customer 9</v>
      </c>
      <c r="B2667" s="76">
        <f>IF('(Other Computations)'!B194=0,0,Inputs!D269*Inputs!D162*Inputs!D58*Inputs!D14*'GM Alloc Factors'!B19/('(Other Computations)'!B194+'(Other Computations)'!B207))</f>
        <v>0</v>
      </c>
      <c r="C2667" s="76">
        <f>IF('(Other Computations)'!C194=0,0,Inputs!E269*Inputs!E162*Inputs!D58*Inputs!D14*'GM Alloc Factors'!C19/('(Other Computations)'!C194+'(Other Computations)'!C207))</f>
        <v>0</v>
      </c>
      <c r="D2667" s="76">
        <f>IF('(Other Computations)'!D194=0,0,Inputs!F269*Inputs!F162*Inputs!D58*Inputs!D14*'GM Alloc Factors'!D19/('(Other Computations)'!D194+'(Other Computations)'!D207))</f>
        <v>0</v>
      </c>
      <c r="E2667" s="76">
        <f>IF('(Other Computations)'!E194=0,0,Inputs!G269*Inputs!G162*Inputs!D58*Inputs!D14*'GM Alloc Factors'!E19/('(Other Computations)'!E194+'(Other Computations)'!E207))</f>
        <v>0</v>
      </c>
      <c r="F2667" s="43">
        <f t="shared" si="508"/>
        <v>0</v>
      </c>
      <c r="G2667" s="76">
        <f>IF('(Other Computations)'!G194=0,0,Inputs!I269*Inputs!I162*Inputs!D58*Inputs!D14*'GM Alloc Factors'!G19/('(Other Computations)'!G194+'(Other Computations)'!G207))</f>
        <v>0</v>
      </c>
      <c r="H2667" s="76">
        <f>IF('(Other Computations)'!H194=0,0,Inputs!J269*Inputs!J162*Inputs!D58*Inputs!D14*'GM Alloc Factors'!H19/('(Other Computations)'!H194+'(Other Computations)'!H207))</f>
        <v>0</v>
      </c>
      <c r="I2667" s="76">
        <f>IF('(Other Computations)'!I194=0,0,Inputs!K269*Inputs!K162*Inputs!D58*Inputs!D14*'GM Alloc Factors'!I19/('(Other Computations)'!I194+'(Other Computations)'!I207))</f>
        <v>0</v>
      </c>
      <c r="J2667" s="76">
        <f>IF('(Other Computations)'!J194=0,0,Inputs!L269*Inputs!L162*Inputs!D58*Inputs!D14*'GM Alloc Factors'!J19/('(Other Computations)'!J194+'(Other Computations)'!J207))</f>
        <v>0</v>
      </c>
      <c r="K2667" s="43">
        <f t="shared" si="509"/>
        <v>0</v>
      </c>
    </row>
    <row r="2668" spans="1:11" ht="12.75" customHeight="1">
      <c r="A2668" s="61" t="str">
        <f>"         "&amp;Labels!B78</f>
        <v xml:space="preserve">         Customer 10</v>
      </c>
      <c r="B2668" s="76">
        <f>IF('(Other Computations)'!B195=0,0,Inputs!D270*Inputs!D163*Inputs!D59*Inputs!D14*'GM Alloc Factors'!B19/('(Other Computations)'!B195+'(Other Computations)'!B208))</f>
        <v>0</v>
      </c>
      <c r="C2668" s="76">
        <f>IF('(Other Computations)'!C195=0,0,Inputs!E270*Inputs!E163*Inputs!D59*Inputs!D14*'GM Alloc Factors'!C19/('(Other Computations)'!C195+'(Other Computations)'!C208))</f>
        <v>0</v>
      </c>
      <c r="D2668" s="76">
        <f>IF('(Other Computations)'!D195=0,0,Inputs!F270*Inputs!F163*Inputs!D59*Inputs!D14*'GM Alloc Factors'!D19/('(Other Computations)'!D195+'(Other Computations)'!D208))</f>
        <v>0</v>
      </c>
      <c r="E2668" s="76">
        <f>IF('(Other Computations)'!E195=0,0,Inputs!G270*Inputs!G163*Inputs!D59*Inputs!D14*'GM Alloc Factors'!E19/('(Other Computations)'!E195+'(Other Computations)'!E208))</f>
        <v>0</v>
      </c>
      <c r="F2668" s="43">
        <f t="shared" si="508"/>
        <v>0</v>
      </c>
      <c r="G2668" s="76">
        <f>IF('(Other Computations)'!G195=0,0,Inputs!I270*Inputs!I163*Inputs!D59*Inputs!D14*'GM Alloc Factors'!G19/('(Other Computations)'!G195+'(Other Computations)'!G208))</f>
        <v>0</v>
      </c>
      <c r="H2668" s="76">
        <f>IF('(Other Computations)'!H195=0,0,Inputs!J270*Inputs!J163*Inputs!D59*Inputs!D14*'GM Alloc Factors'!H19/('(Other Computations)'!H195+'(Other Computations)'!H208))</f>
        <v>0</v>
      </c>
      <c r="I2668" s="76">
        <f>IF('(Other Computations)'!I195=0,0,Inputs!K270*Inputs!K163*Inputs!D59*Inputs!D14*'GM Alloc Factors'!I19/('(Other Computations)'!I195+'(Other Computations)'!I208))</f>
        <v>0</v>
      </c>
      <c r="J2668" s="76">
        <f>IF('(Other Computations)'!J195=0,0,Inputs!L270*Inputs!L163*Inputs!D59*Inputs!D14*'GM Alloc Factors'!J19/('(Other Computations)'!J195+'(Other Computations)'!J208))</f>
        <v>0</v>
      </c>
      <c r="K2668" s="43">
        <f t="shared" si="509"/>
        <v>0</v>
      </c>
    </row>
    <row r="2669" spans="1:11" ht="12.75" customHeight="1">
      <c r="A2669" s="61" t="str">
        <f>"         "&amp;Labels!C68</f>
        <v xml:space="preserve">         Total</v>
      </c>
      <c r="B2669" s="84">
        <f>SUM(B2659:B2668)</f>
        <v>0</v>
      </c>
      <c r="C2669" s="84">
        <f>SUM(C2659:C2668)</f>
        <v>0</v>
      </c>
      <c r="D2669" s="84">
        <f>SUM(D2659:D2668)</f>
        <v>0</v>
      </c>
      <c r="E2669" s="84">
        <f>SUM(E2659:E2668)</f>
        <v>0</v>
      </c>
      <c r="F2669" s="43">
        <f t="shared" si="508"/>
        <v>0</v>
      </c>
      <c r="G2669" s="84">
        <f>SUM(G2659:G2668)</f>
        <v>0</v>
      </c>
      <c r="H2669" s="84">
        <f>SUM(H2659:H2668)</f>
        <v>0</v>
      </c>
      <c r="I2669" s="84">
        <f>SUM(I2659:I2668)</f>
        <v>0</v>
      </c>
      <c r="J2669" s="84">
        <f>SUM(J2659:J2668)</f>
        <v>0</v>
      </c>
      <c r="K2669" s="43">
        <f t="shared" si="509"/>
        <v>0</v>
      </c>
    </row>
    <row r="2670" spans="1:11" ht="12.75" customHeight="1">
      <c r="A2670" s="61" t="str">
        <f>"      "&amp;Labels!B86</f>
        <v xml:space="preserve">      Q 2</v>
      </c>
      <c r="B2670" s="84"/>
      <c r="C2670" s="84"/>
      <c r="D2670" s="84"/>
      <c r="E2670" s="84"/>
      <c r="F2670" s="43"/>
      <c r="G2670" s="84"/>
      <c r="H2670" s="84"/>
      <c r="I2670" s="84"/>
      <c r="J2670" s="84"/>
      <c r="K2670" s="43"/>
    </row>
    <row r="2671" spans="1:11" ht="12.75" customHeight="1">
      <c r="A2671" s="61" t="str">
        <f>"         "&amp;Labels!B69</f>
        <v xml:space="preserve">         Customer 1</v>
      </c>
      <c r="B2671" s="76">
        <f>IF('(Other Computations)'!B186=0,0,Inputs!D261*Inputs!D154*Inputs!E50*Inputs!D14*'GM Alloc Factors'!B20/('(Other Computations)'!B186+'(Other Computations)'!B199))</f>
        <v>0</v>
      </c>
      <c r="C2671" s="76">
        <f>IF('(Other Computations)'!C186=0,0,Inputs!E261*Inputs!E154*Inputs!E50*Inputs!D14*'GM Alloc Factors'!C20/('(Other Computations)'!C186+'(Other Computations)'!C199))</f>
        <v>0</v>
      </c>
      <c r="D2671" s="76">
        <f>IF('(Other Computations)'!D186=0,0,Inputs!F261*Inputs!F154*Inputs!E50*Inputs!D14*'GM Alloc Factors'!D20/('(Other Computations)'!D186+'(Other Computations)'!D199))</f>
        <v>0</v>
      </c>
      <c r="E2671" s="76">
        <f>IF('(Other Computations)'!E186=0,0,Inputs!G261*Inputs!G154*Inputs!E50*Inputs!D14*'GM Alloc Factors'!E20/('(Other Computations)'!E186+'(Other Computations)'!E199))</f>
        <v>0</v>
      </c>
      <c r="F2671" s="43">
        <f t="shared" ref="F2671:F2681" si="510">SUM(B2671:E2671)</f>
        <v>0</v>
      </c>
      <c r="G2671" s="76">
        <f>IF('(Other Computations)'!G186=0,0,Inputs!I261*Inputs!I154*Inputs!E50*Inputs!D14*'GM Alloc Factors'!G20/('(Other Computations)'!G186+'(Other Computations)'!G199))</f>
        <v>0</v>
      </c>
      <c r="H2671" s="76">
        <f>IF('(Other Computations)'!H186=0,0,Inputs!J261*Inputs!J154*Inputs!E50*Inputs!D14*'GM Alloc Factors'!H20/('(Other Computations)'!H186+'(Other Computations)'!H199))</f>
        <v>0</v>
      </c>
      <c r="I2671" s="76">
        <f>IF('(Other Computations)'!I186=0,0,Inputs!K261*Inputs!K154*Inputs!E50*Inputs!D14*'GM Alloc Factors'!I20/('(Other Computations)'!I186+'(Other Computations)'!I199))</f>
        <v>0</v>
      </c>
      <c r="J2671" s="76">
        <f>IF('(Other Computations)'!J186=0,0,Inputs!L261*Inputs!L154*Inputs!E50*Inputs!D14*'GM Alloc Factors'!J20/('(Other Computations)'!J186+'(Other Computations)'!J199))</f>
        <v>0</v>
      </c>
      <c r="K2671" s="43">
        <f t="shared" ref="K2671:K2681" si="511">SUM(G2671:J2671)</f>
        <v>0</v>
      </c>
    </row>
    <row r="2672" spans="1:11" ht="12.75" customHeight="1">
      <c r="A2672" s="61" t="str">
        <f>"         "&amp;Labels!B70</f>
        <v xml:space="preserve">         Customer 2</v>
      </c>
      <c r="B2672" s="76">
        <f>IF('(Other Computations)'!B187=0,0,Inputs!D262*Inputs!D155*Inputs!E51*Inputs!D14*'GM Alloc Factors'!B20/('(Other Computations)'!B187+'(Other Computations)'!B200))</f>
        <v>0</v>
      </c>
      <c r="C2672" s="76">
        <f>IF('(Other Computations)'!C187=0,0,Inputs!E262*Inputs!E155*Inputs!E51*Inputs!D14*'GM Alloc Factors'!C20/('(Other Computations)'!C187+'(Other Computations)'!C200))</f>
        <v>0</v>
      </c>
      <c r="D2672" s="76">
        <f>IF('(Other Computations)'!D187=0,0,Inputs!F262*Inputs!F155*Inputs!E51*Inputs!D14*'GM Alloc Factors'!D20/('(Other Computations)'!D187+'(Other Computations)'!D200))</f>
        <v>0</v>
      </c>
      <c r="E2672" s="76">
        <f>IF('(Other Computations)'!E187=0,0,Inputs!G262*Inputs!G155*Inputs!E51*Inputs!D14*'GM Alloc Factors'!E20/('(Other Computations)'!E187+'(Other Computations)'!E200))</f>
        <v>0</v>
      </c>
      <c r="F2672" s="43">
        <f t="shared" si="510"/>
        <v>0</v>
      </c>
      <c r="G2672" s="76">
        <f>IF('(Other Computations)'!G187=0,0,Inputs!I262*Inputs!I155*Inputs!E51*Inputs!D14*'GM Alloc Factors'!G20/('(Other Computations)'!G187+'(Other Computations)'!G200))</f>
        <v>0</v>
      </c>
      <c r="H2672" s="76">
        <f>IF('(Other Computations)'!H187=0,0,Inputs!J262*Inputs!J155*Inputs!E51*Inputs!D14*'GM Alloc Factors'!H20/('(Other Computations)'!H187+'(Other Computations)'!H200))</f>
        <v>0</v>
      </c>
      <c r="I2672" s="76">
        <f>IF('(Other Computations)'!I187=0,0,Inputs!K262*Inputs!K155*Inputs!E51*Inputs!D14*'GM Alloc Factors'!I20/('(Other Computations)'!I187+'(Other Computations)'!I200))</f>
        <v>0</v>
      </c>
      <c r="J2672" s="76">
        <f>IF('(Other Computations)'!J187=0,0,Inputs!L262*Inputs!L155*Inputs!E51*Inputs!D14*'GM Alloc Factors'!J20/('(Other Computations)'!J187+'(Other Computations)'!J200))</f>
        <v>0</v>
      </c>
      <c r="K2672" s="43">
        <f t="shared" si="511"/>
        <v>0</v>
      </c>
    </row>
    <row r="2673" spans="1:11" ht="12.75" customHeight="1">
      <c r="A2673" s="61" t="str">
        <f>"         "&amp;Labels!B71</f>
        <v xml:space="preserve">         Customer 3</v>
      </c>
      <c r="B2673" s="76">
        <f>IF('(Other Computations)'!B188=0,0,Inputs!D263*Inputs!D156*Inputs!E52*Inputs!D14*'GM Alloc Factors'!B20/('(Other Computations)'!B188+'(Other Computations)'!B201))</f>
        <v>0</v>
      </c>
      <c r="C2673" s="76">
        <f>IF('(Other Computations)'!C188=0,0,Inputs!E263*Inputs!E156*Inputs!E52*Inputs!D14*'GM Alloc Factors'!C20/('(Other Computations)'!C188+'(Other Computations)'!C201))</f>
        <v>0</v>
      </c>
      <c r="D2673" s="76">
        <f>IF('(Other Computations)'!D188=0,0,Inputs!F263*Inputs!F156*Inputs!E52*Inputs!D14*'GM Alloc Factors'!D20/('(Other Computations)'!D188+'(Other Computations)'!D201))</f>
        <v>0</v>
      </c>
      <c r="E2673" s="76">
        <f>IF('(Other Computations)'!E188=0,0,Inputs!G263*Inputs!G156*Inputs!E52*Inputs!D14*'GM Alloc Factors'!E20/('(Other Computations)'!E188+'(Other Computations)'!E201))</f>
        <v>0</v>
      </c>
      <c r="F2673" s="43">
        <f t="shared" si="510"/>
        <v>0</v>
      </c>
      <c r="G2673" s="76">
        <f>IF('(Other Computations)'!G188=0,0,Inputs!I263*Inputs!I156*Inputs!E52*Inputs!D14*'GM Alloc Factors'!G20/('(Other Computations)'!G188+'(Other Computations)'!G201))</f>
        <v>0</v>
      </c>
      <c r="H2673" s="76">
        <f>IF('(Other Computations)'!H188=0,0,Inputs!J263*Inputs!J156*Inputs!E52*Inputs!D14*'GM Alloc Factors'!H20/('(Other Computations)'!H188+'(Other Computations)'!H201))</f>
        <v>0</v>
      </c>
      <c r="I2673" s="76">
        <f>IF('(Other Computations)'!I188=0,0,Inputs!K263*Inputs!K156*Inputs!E52*Inputs!D14*'GM Alloc Factors'!I20/('(Other Computations)'!I188+'(Other Computations)'!I201))</f>
        <v>0</v>
      </c>
      <c r="J2673" s="76">
        <f>IF('(Other Computations)'!J188=0,0,Inputs!L263*Inputs!L156*Inputs!E52*Inputs!D14*'GM Alloc Factors'!J20/('(Other Computations)'!J188+'(Other Computations)'!J201))</f>
        <v>0</v>
      </c>
      <c r="K2673" s="43">
        <f t="shared" si="511"/>
        <v>0</v>
      </c>
    </row>
    <row r="2674" spans="1:11" ht="12.75" customHeight="1">
      <c r="A2674" s="61" t="str">
        <f>"         "&amp;Labels!B72</f>
        <v xml:space="preserve">         Customer 4</v>
      </c>
      <c r="B2674" s="76">
        <f>IF('(Other Computations)'!B189=0,0,Inputs!D264*Inputs!D157*Inputs!E53*Inputs!D14*'GM Alloc Factors'!B20/('(Other Computations)'!B189+'(Other Computations)'!B202))</f>
        <v>0</v>
      </c>
      <c r="C2674" s="76">
        <f>IF('(Other Computations)'!C189=0,0,Inputs!E264*Inputs!E157*Inputs!E53*Inputs!D14*'GM Alloc Factors'!C20/('(Other Computations)'!C189+'(Other Computations)'!C202))</f>
        <v>0</v>
      </c>
      <c r="D2674" s="76">
        <f>IF('(Other Computations)'!D189=0,0,Inputs!F264*Inputs!F157*Inputs!E53*Inputs!D14*'GM Alloc Factors'!D20/('(Other Computations)'!D189+'(Other Computations)'!D202))</f>
        <v>0</v>
      </c>
      <c r="E2674" s="76">
        <f>IF('(Other Computations)'!E189=0,0,Inputs!G264*Inputs!G157*Inputs!E53*Inputs!D14*'GM Alloc Factors'!E20/('(Other Computations)'!E189+'(Other Computations)'!E202))</f>
        <v>0</v>
      </c>
      <c r="F2674" s="43">
        <f t="shared" si="510"/>
        <v>0</v>
      </c>
      <c r="G2674" s="76">
        <f>IF('(Other Computations)'!G189=0,0,Inputs!I264*Inputs!I157*Inputs!E53*Inputs!D14*'GM Alloc Factors'!G20/('(Other Computations)'!G189+'(Other Computations)'!G202))</f>
        <v>0</v>
      </c>
      <c r="H2674" s="76">
        <f>IF('(Other Computations)'!H189=0,0,Inputs!J264*Inputs!J157*Inputs!E53*Inputs!D14*'GM Alloc Factors'!H20/('(Other Computations)'!H189+'(Other Computations)'!H202))</f>
        <v>0</v>
      </c>
      <c r="I2674" s="76">
        <f>IF('(Other Computations)'!I189=0,0,Inputs!K264*Inputs!K157*Inputs!E53*Inputs!D14*'GM Alloc Factors'!I20/('(Other Computations)'!I189+'(Other Computations)'!I202))</f>
        <v>0</v>
      </c>
      <c r="J2674" s="76">
        <f>IF('(Other Computations)'!J189=0,0,Inputs!L264*Inputs!L157*Inputs!E53*Inputs!D14*'GM Alloc Factors'!J20/('(Other Computations)'!J189+'(Other Computations)'!J202))</f>
        <v>0</v>
      </c>
      <c r="K2674" s="43">
        <f t="shared" si="511"/>
        <v>0</v>
      </c>
    </row>
    <row r="2675" spans="1:11" ht="12.75" customHeight="1">
      <c r="A2675" s="61" t="str">
        <f>"         "&amp;Labels!B73</f>
        <v xml:space="preserve">         Customer 5</v>
      </c>
      <c r="B2675" s="76">
        <f>IF('(Other Computations)'!B190=0,0,Inputs!D265*Inputs!D158*Inputs!E54*Inputs!D14*'GM Alloc Factors'!B20/('(Other Computations)'!B190+'(Other Computations)'!B203))</f>
        <v>0</v>
      </c>
      <c r="C2675" s="76">
        <f>IF('(Other Computations)'!C190=0,0,Inputs!E265*Inputs!E158*Inputs!E54*Inputs!D14*'GM Alloc Factors'!C20/('(Other Computations)'!C190+'(Other Computations)'!C203))</f>
        <v>0</v>
      </c>
      <c r="D2675" s="76">
        <f>IF('(Other Computations)'!D190=0,0,Inputs!F265*Inputs!F158*Inputs!E54*Inputs!D14*'GM Alloc Factors'!D20/('(Other Computations)'!D190+'(Other Computations)'!D203))</f>
        <v>0</v>
      </c>
      <c r="E2675" s="76">
        <f>IF('(Other Computations)'!E190=0,0,Inputs!G265*Inputs!G158*Inputs!E54*Inputs!D14*'GM Alloc Factors'!E20/('(Other Computations)'!E190+'(Other Computations)'!E203))</f>
        <v>0</v>
      </c>
      <c r="F2675" s="43">
        <f t="shared" si="510"/>
        <v>0</v>
      </c>
      <c r="G2675" s="76">
        <f>IF('(Other Computations)'!G190=0,0,Inputs!I265*Inputs!I158*Inputs!E54*Inputs!D14*'GM Alloc Factors'!G20/('(Other Computations)'!G190+'(Other Computations)'!G203))</f>
        <v>0</v>
      </c>
      <c r="H2675" s="76">
        <f>IF('(Other Computations)'!H190=0,0,Inputs!J265*Inputs!J158*Inputs!E54*Inputs!D14*'GM Alloc Factors'!H20/('(Other Computations)'!H190+'(Other Computations)'!H203))</f>
        <v>0</v>
      </c>
      <c r="I2675" s="76">
        <f>IF('(Other Computations)'!I190=0,0,Inputs!K265*Inputs!K158*Inputs!E54*Inputs!D14*'GM Alloc Factors'!I20/('(Other Computations)'!I190+'(Other Computations)'!I203))</f>
        <v>0</v>
      </c>
      <c r="J2675" s="76">
        <f>IF('(Other Computations)'!J190=0,0,Inputs!L265*Inputs!L158*Inputs!E54*Inputs!D14*'GM Alloc Factors'!J20/('(Other Computations)'!J190+'(Other Computations)'!J203))</f>
        <v>0</v>
      </c>
      <c r="K2675" s="43">
        <f t="shared" si="511"/>
        <v>0</v>
      </c>
    </row>
    <row r="2676" spans="1:11" ht="12.75" customHeight="1">
      <c r="A2676" s="61" t="str">
        <f>"         "&amp;Labels!B74</f>
        <v xml:space="preserve">         Customer 6</v>
      </c>
      <c r="B2676" s="76">
        <f>IF('(Other Computations)'!B191=0,0,Inputs!D266*Inputs!D159*Inputs!E55*Inputs!D14*'GM Alloc Factors'!B20/('(Other Computations)'!B191+'(Other Computations)'!B204))</f>
        <v>0</v>
      </c>
      <c r="C2676" s="76">
        <f>IF('(Other Computations)'!C191=0,0,Inputs!E266*Inputs!E159*Inputs!E55*Inputs!D14*'GM Alloc Factors'!C20/('(Other Computations)'!C191+'(Other Computations)'!C204))</f>
        <v>0</v>
      </c>
      <c r="D2676" s="76">
        <f>IF('(Other Computations)'!D191=0,0,Inputs!F266*Inputs!F159*Inputs!E55*Inputs!D14*'GM Alloc Factors'!D20/('(Other Computations)'!D191+'(Other Computations)'!D204))</f>
        <v>0</v>
      </c>
      <c r="E2676" s="76">
        <f>IF('(Other Computations)'!E191=0,0,Inputs!G266*Inputs!G159*Inputs!E55*Inputs!D14*'GM Alloc Factors'!E20/('(Other Computations)'!E191+'(Other Computations)'!E204))</f>
        <v>0</v>
      </c>
      <c r="F2676" s="43">
        <f t="shared" si="510"/>
        <v>0</v>
      </c>
      <c r="G2676" s="76">
        <f>IF('(Other Computations)'!G191=0,0,Inputs!I266*Inputs!I159*Inputs!E55*Inputs!D14*'GM Alloc Factors'!G20/('(Other Computations)'!G191+'(Other Computations)'!G204))</f>
        <v>0</v>
      </c>
      <c r="H2676" s="76">
        <f>IF('(Other Computations)'!H191=0,0,Inputs!J266*Inputs!J159*Inputs!E55*Inputs!D14*'GM Alloc Factors'!H20/('(Other Computations)'!H191+'(Other Computations)'!H204))</f>
        <v>0</v>
      </c>
      <c r="I2676" s="76">
        <f>IF('(Other Computations)'!I191=0,0,Inputs!K266*Inputs!K159*Inputs!E55*Inputs!D14*'GM Alloc Factors'!I20/('(Other Computations)'!I191+'(Other Computations)'!I204))</f>
        <v>0</v>
      </c>
      <c r="J2676" s="76">
        <f>IF('(Other Computations)'!J191=0,0,Inputs!L266*Inputs!L159*Inputs!E55*Inputs!D14*'GM Alloc Factors'!J20/('(Other Computations)'!J191+'(Other Computations)'!J204))</f>
        <v>0</v>
      </c>
      <c r="K2676" s="43">
        <f t="shared" si="511"/>
        <v>0</v>
      </c>
    </row>
    <row r="2677" spans="1:11" ht="12.75" customHeight="1">
      <c r="A2677" s="61" t="str">
        <f>"         "&amp;Labels!B75</f>
        <v xml:space="preserve">         Customer 7</v>
      </c>
      <c r="B2677" s="76">
        <f>IF('(Other Computations)'!B192=0,0,Inputs!D267*Inputs!D160*Inputs!E56*Inputs!D14*'GM Alloc Factors'!B20/('(Other Computations)'!B192+'(Other Computations)'!B205))</f>
        <v>0</v>
      </c>
      <c r="C2677" s="76">
        <f>IF('(Other Computations)'!C192=0,0,Inputs!E267*Inputs!E160*Inputs!E56*Inputs!D14*'GM Alloc Factors'!C20/('(Other Computations)'!C192+'(Other Computations)'!C205))</f>
        <v>0</v>
      </c>
      <c r="D2677" s="76">
        <f>IF('(Other Computations)'!D192=0,0,Inputs!F267*Inputs!F160*Inputs!E56*Inputs!D14*'GM Alloc Factors'!D20/('(Other Computations)'!D192+'(Other Computations)'!D205))</f>
        <v>0</v>
      </c>
      <c r="E2677" s="76">
        <f>IF('(Other Computations)'!E192=0,0,Inputs!G267*Inputs!G160*Inputs!E56*Inputs!D14*'GM Alloc Factors'!E20/('(Other Computations)'!E192+'(Other Computations)'!E205))</f>
        <v>0</v>
      </c>
      <c r="F2677" s="43">
        <f t="shared" si="510"/>
        <v>0</v>
      </c>
      <c r="G2677" s="76">
        <f>IF('(Other Computations)'!G192=0,0,Inputs!I267*Inputs!I160*Inputs!E56*Inputs!D14*'GM Alloc Factors'!G20/('(Other Computations)'!G192+'(Other Computations)'!G205))</f>
        <v>0</v>
      </c>
      <c r="H2677" s="76">
        <f>IF('(Other Computations)'!H192=0,0,Inputs!J267*Inputs!J160*Inputs!E56*Inputs!D14*'GM Alloc Factors'!H20/('(Other Computations)'!H192+'(Other Computations)'!H205))</f>
        <v>0</v>
      </c>
      <c r="I2677" s="76">
        <f>IF('(Other Computations)'!I192=0,0,Inputs!K267*Inputs!K160*Inputs!E56*Inputs!D14*'GM Alloc Factors'!I20/('(Other Computations)'!I192+'(Other Computations)'!I205))</f>
        <v>0</v>
      </c>
      <c r="J2677" s="76">
        <f>IF('(Other Computations)'!J192=0,0,Inputs!L267*Inputs!L160*Inputs!E56*Inputs!D14*'GM Alloc Factors'!J20/('(Other Computations)'!J192+'(Other Computations)'!J205))</f>
        <v>0</v>
      </c>
      <c r="K2677" s="43">
        <f t="shared" si="511"/>
        <v>0</v>
      </c>
    </row>
    <row r="2678" spans="1:11" ht="12.75" customHeight="1">
      <c r="A2678" s="61" t="str">
        <f>"         "&amp;Labels!B76</f>
        <v xml:space="preserve">         Customer 8</v>
      </c>
      <c r="B2678" s="76">
        <f>IF('(Other Computations)'!B193=0,0,Inputs!D268*Inputs!D161*Inputs!E57*Inputs!D14*'GM Alloc Factors'!B20/('(Other Computations)'!B193+'(Other Computations)'!B206))</f>
        <v>0</v>
      </c>
      <c r="C2678" s="76">
        <f>IF('(Other Computations)'!C193=0,0,Inputs!E268*Inputs!E161*Inputs!E57*Inputs!D14*'GM Alloc Factors'!C20/('(Other Computations)'!C193+'(Other Computations)'!C206))</f>
        <v>0</v>
      </c>
      <c r="D2678" s="76">
        <f>IF('(Other Computations)'!D193=0,0,Inputs!F268*Inputs!F161*Inputs!E57*Inputs!D14*'GM Alloc Factors'!D20/('(Other Computations)'!D193+'(Other Computations)'!D206))</f>
        <v>0</v>
      </c>
      <c r="E2678" s="76">
        <f>IF('(Other Computations)'!E193=0,0,Inputs!G268*Inputs!G161*Inputs!E57*Inputs!D14*'GM Alloc Factors'!E20/('(Other Computations)'!E193+'(Other Computations)'!E206))</f>
        <v>0</v>
      </c>
      <c r="F2678" s="43">
        <f t="shared" si="510"/>
        <v>0</v>
      </c>
      <c r="G2678" s="76">
        <f>IF('(Other Computations)'!G193=0,0,Inputs!I268*Inputs!I161*Inputs!E57*Inputs!D14*'GM Alloc Factors'!G20/('(Other Computations)'!G193+'(Other Computations)'!G206))</f>
        <v>0</v>
      </c>
      <c r="H2678" s="76">
        <f>IF('(Other Computations)'!H193=0,0,Inputs!J268*Inputs!J161*Inputs!E57*Inputs!D14*'GM Alloc Factors'!H20/('(Other Computations)'!H193+'(Other Computations)'!H206))</f>
        <v>0</v>
      </c>
      <c r="I2678" s="76">
        <f>IF('(Other Computations)'!I193=0,0,Inputs!K268*Inputs!K161*Inputs!E57*Inputs!D14*'GM Alloc Factors'!I20/('(Other Computations)'!I193+'(Other Computations)'!I206))</f>
        <v>0</v>
      </c>
      <c r="J2678" s="76">
        <f>IF('(Other Computations)'!J193=0,0,Inputs!L268*Inputs!L161*Inputs!E57*Inputs!D14*'GM Alloc Factors'!J20/('(Other Computations)'!J193+'(Other Computations)'!J206))</f>
        <v>0</v>
      </c>
      <c r="K2678" s="43">
        <f t="shared" si="511"/>
        <v>0</v>
      </c>
    </row>
    <row r="2679" spans="1:11" ht="12.75" customHeight="1">
      <c r="A2679" s="61" t="str">
        <f>"         "&amp;Labels!B77</f>
        <v xml:space="preserve">         Customer 9</v>
      </c>
      <c r="B2679" s="76">
        <f>IF('(Other Computations)'!B194=0,0,Inputs!D269*Inputs!D162*Inputs!E58*Inputs!D14*'GM Alloc Factors'!B20/('(Other Computations)'!B194+'(Other Computations)'!B207))</f>
        <v>0</v>
      </c>
      <c r="C2679" s="76">
        <f>IF('(Other Computations)'!C194=0,0,Inputs!E269*Inputs!E162*Inputs!E58*Inputs!D14*'GM Alloc Factors'!C20/('(Other Computations)'!C194+'(Other Computations)'!C207))</f>
        <v>0</v>
      </c>
      <c r="D2679" s="76">
        <f>IF('(Other Computations)'!D194=0,0,Inputs!F269*Inputs!F162*Inputs!E58*Inputs!D14*'GM Alloc Factors'!D20/('(Other Computations)'!D194+'(Other Computations)'!D207))</f>
        <v>0</v>
      </c>
      <c r="E2679" s="76">
        <f>IF('(Other Computations)'!E194=0,0,Inputs!G269*Inputs!G162*Inputs!E58*Inputs!D14*'GM Alloc Factors'!E20/('(Other Computations)'!E194+'(Other Computations)'!E207))</f>
        <v>0</v>
      </c>
      <c r="F2679" s="43">
        <f t="shared" si="510"/>
        <v>0</v>
      </c>
      <c r="G2679" s="76">
        <f>IF('(Other Computations)'!G194=0,0,Inputs!I269*Inputs!I162*Inputs!E58*Inputs!D14*'GM Alloc Factors'!G20/('(Other Computations)'!G194+'(Other Computations)'!G207))</f>
        <v>0</v>
      </c>
      <c r="H2679" s="76">
        <f>IF('(Other Computations)'!H194=0,0,Inputs!J269*Inputs!J162*Inputs!E58*Inputs!D14*'GM Alloc Factors'!H20/('(Other Computations)'!H194+'(Other Computations)'!H207))</f>
        <v>0</v>
      </c>
      <c r="I2679" s="76">
        <f>IF('(Other Computations)'!I194=0,0,Inputs!K269*Inputs!K162*Inputs!E58*Inputs!D14*'GM Alloc Factors'!I20/('(Other Computations)'!I194+'(Other Computations)'!I207))</f>
        <v>0</v>
      </c>
      <c r="J2679" s="76">
        <f>IF('(Other Computations)'!J194=0,0,Inputs!L269*Inputs!L162*Inputs!E58*Inputs!D14*'GM Alloc Factors'!J20/('(Other Computations)'!J194+'(Other Computations)'!J207))</f>
        <v>0</v>
      </c>
      <c r="K2679" s="43">
        <f t="shared" si="511"/>
        <v>0</v>
      </c>
    </row>
    <row r="2680" spans="1:11" ht="12.75" customHeight="1">
      <c r="A2680" s="61" t="str">
        <f>"         "&amp;Labels!B78</f>
        <v xml:space="preserve">         Customer 10</v>
      </c>
      <c r="B2680" s="76">
        <f>IF('(Other Computations)'!B195=0,0,Inputs!D270*Inputs!D163*Inputs!E59*Inputs!D14*'GM Alloc Factors'!B20/('(Other Computations)'!B195+'(Other Computations)'!B208))</f>
        <v>0</v>
      </c>
      <c r="C2680" s="76">
        <f>IF('(Other Computations)'!C195=0,0,Inputs!E270*Inputs!E163*Inputs!E59*Inputs!D14*'GM Alloc Factors'!C20/('(Other Computations)'!C195+'(Other Computations)'!C208))</f>
        <v>0</v>
      </c>
      <c r="D2680" s="76">
        <f>IF('(Other Computations)'!D195=0,0,Inputs!F270*Inputs!F163*Inputs!E59*Inputs!D14*'GM Alloc Factors'!D20/('(Other Computations)'!D195+'(Other Computations)'!D208))</f>
        <v>0</v>
      </c>
      <c r="E2680" s="76">
        <f>IF('(Other Computations)'!E195=0,0,Inputs!G270*Inputs!G163*Inputs!E59*Inputs!D14*'GM Alloc Factors'!E20/('(Other Computations)'!E195+'(Other Computations)'!E208))</f>
        <v>0</v>
      </c>
      <c r="F2680" s="43">
        <f t="shared" si="510"/>
        <v>0</v>
      </c>
      <c r="G2680" s="76">
        <f>IF('(Other Computations)'!G195=0,0,Inputs!I270*Inputs!I163*Inputs!E59*Inputs!D14*'GM Alloc Factors'!G20/('(Other Computations)'!G195+'(Other Computations)'!G208))</f>
        <v>0</v>
      </c>
      <c r="H2680" s="76">
        <f>IF('(Other Computations)'!H195=0,0,Inputs!J270*Inputs!J163*Inputs!E59*Inputs!D14*'GM Alloc Factors'!H20/('(Other Computations)'!H195+'(Other Computations)'!H208))</f>
        <v>0</v>
      </c>
      <c r="I2680" s="76">
        <f>IF('(Other Computations)'!I195=0,0,Inputs!K270*Inputs!K163*Inputs!E59*Inputs!D14*'GM Alloc Factors'!I20/('(Other Computations)'!I195+'(Other Computations)'!I208))</f>
        <v>0</v>
      </c>
      <c r="J2680" s="76">
        <f>IF('(Other Computations)'!J195=0,0,Inputs!L270*Inputs!L163*Inputs!E59*Inputs!D14*'GM Alloc Factors'!J20/('(Other Computations)'!J195+'(Other Computations)'!J208))</f>
        <v>0</v>
      </c>
      <c r="K2680" s="43">
        <f t="shared" si="511"/>
        <v>0</v>
      </c>
    </row>
    <row r="2681" spans="1:11" ht="12.75" customHeight="1">
      <c r="A2681" s="61" t="str">
        <f>"         "&amp;Labels!C68</f>
        <v xml:space="preserve">         Total</v>
      </c>
      <c r="B2681" s="84">
        <f>SUM(B2671:B2680)</f>
        <v>0</v>
      </c>
      <c r="C2681" s="84">
        <f>SUM(C2671:C2680)</f>
        <v>0</v>
      </c>
      <c r="D2681" s="84">
        <f>SUM(D2671:D2680)</f>
        <v>0</v>
      </c>
      <c r="E2681" s="84">
        <f>SUM(E2671:E2680)</f>
        <v>0</v>
      </c>
      <c r="F2681" s="43">
        <f t="shared" si="510"/>
        <v>0</v>
      </c>
      <c r="G2681" s="84">
        <f>SUM(G2671:G2680)</f>
        <v>0</v>
      </c>
      <c r="H2681" s="84">
        <f>SUM(H2671:H2680)</f>
        <v>0</v>
      </c>
      <c r="I2681" s="84">
        <f>SUM(I2671:I2680)</f>
        <v>0</v>
      </c>
      <c r="J2681" s="84">
        <f>SUM(J2671:J2680)</f>
        <v>0</v>
      </c>
      <c r="K2681" s="43">
        <f t="shared" si="511"/>
        <v>0</v>
      </c>
    </row>
    <row r="2682" spans="1:11" ht="12.75" customHeight="1">
      <c r="A2682" s="61" t="str">
        <f>"      "&amp;Labels!B87</f>
        <v xml:space="preserve">      Q 3</v>
      </c>
      <c r="B2682" s="84"/>
      <c r="C2682" s="84"/>
      <c r="D2682" s="84"/>
      <c r="E2682" s="84"/>
      <c r="F2682" s="43"/>
      <c r="G2682" s="84"/>
      <c r="H2682" s="84"/>
      <c r="I2682" s="84"/>
      <c r="J2682" s="84"/>
      <c r="K2682" s="43"/>
    </row>
    <row r="2683" spans="1:11" ht="12.75" customHeight="1">
      <c r="A2683" s="61" t="str">
        <f>"         "&amp;Labels!B69</f>
        <v xml:space="preserve">         Customer 1</v>
      </c>
      <c r="B2683" s="76">
        <f>IF('(Other Computations)'!B186=0,0,Inputs!D261*Inputs!D154*Inputs!F50*Inputs!D14*'GM Alloc Factors'!B21/('(Other Computations)'!B186+'(Other Computations)'!B199))</f>
        <v>0</v>
      </c>
      <c r="C2683" s="76">
        <f>IF('(Other Computations)'!C186=0,0,Inputs!E261*Inputs!E154*Inputs!F50*Inputs!D14*'GM Alloc Factors'!C21/('(Other Computations)'!C186+'(Other Computations)'!C199))</f>
        <v>0</v>
      </c>
      <c r="D2683" s="76">
        <f>IF('(Other Computations)'!D186=0,0,Inputs!F261*Inputs!F154*Inputs!F50*Inputs!D14*'GM Alloc Factors'!D21/('(Other Computations)'!D186+'(Other Computations)'!D199))</f>
        <v>0</v>
      </c>
      <c r="E2683" s="76">
        <f>IF('(Other Computations)'!E186=0,0,Inputs!G261*Inputs!G154*Inputs!F50*Inputs!D14*'GM Alloc Factors'!E21/('(Other Computations)'!E186+'(Other Computations)'!E199))</f>
        <v>0</v>
      </c>
      <c r="F2683" s="43">
        <f t="shared" ref="F2683:F2693" si="512">SUM(B2683:E2683)</f>
        <v>0</v>
      </c>
      <c r="G2683" s="76">
        <f>IF('(Other Computations)'!G186=0,0,Inputs!I261*Inputs!I154*Inputs!F50*Inputs!D14*'GM Alloc Factors'!G21/('(Other Computations)'!G186+'(Other Computations)'!G199))</f>
        <v>0</v>
      </c>
      <c r="H2683" s="76">
        <f>IF('(Other Computations)'!H186=0,0,Inputs!J261*Inputs!J154*Inputs!F50*Inputs!D14*'GM Alloc Factors'!H21/('(Other Computations)'!H186+'(Other Computations)'!H199))</f>
        <v>0</v>
      </c>
      <c r="I2683" s="76">
        <f>IF('(Other Computations)'!I186=0,0,Inputs!K261*Inputs!K154*Inputs!F50*Inputs!D14*'GM Alloc Factors'!I21/('(Other Computations)'!I186+'(Other Computations)'!I199))</f>
        <v>0</v>
      </c>
      <c r="J2683" s="76">
        <f>IF('(Other Computations)'!J186=0,0,Inputs!L261*Inputs!L154*Inputs!F50*Inputs!D14*'GM Alloc Factors'!J21/('(Other Computations)'!J186+'(Other Computations)'!J199))</f>
        <v>0</v>
      </c>
      <c r="K2683" s="43">
        <f t="shared" ref="K2683:K2693" si="513">SUM(G2683:J2683)</f>
        <v>0</v>
      </c>
    </row>
    <row r="2684" spans="1:11" ht="12.75" customHeight="1">
      <c r="A2684" s="61" t="str">
        <f>"         "&amp;Labels!B70</f>
        <v xml:space="preserve">         Customer 2</v>
      </c>
      <c r="B2684" s="76">
        <f>IF('(Other Computations)'!B187=0,0,Inputs!D262*Inputs!D155*Inputs!F51*Inputs!D14*'GM Alloc Factors'!B21/('(Other Computations)'!B187+'(Other Computations)'!B200))</f>
        <v>0</v>
      </c>
      <c r="C2684" s="76">
        <f>IF('(Other Computations)'!C187=0,0,Inputs!E262*Inputs!E155*Inputs!F51*Inputs!D14*'GM Alloc Factors'!C21/('(Other Computations)'!C187+'(Other Computations)'!C200))</f>
        <v>0</v>
      </c>
      <c r="D2684" s="76">
        <f>IF('(Other Computations)'!D187=0,0,Inputs!F262*Inputs!F155*Inputs!F51*Inputs!D14*'GM Alloc Factors'!D21/('(Other Computations)'!D187+'(Other Computations)'!D200))</f>
        <v>0</v>
      </c>
      <c r="E2684" s="76">
        <f>IF('(Other Computations)'!E187=0,0,Inputs!G262*Inputs!G155*Inputs!F51*Inputs!D14*'GM Alloc Factors'!E21/('(Other Computations)'!E187+'(Other Computations)'!E200))</f>
        <v>0</v>
      </c>
      <c r="F2684" s="43">
        <f t="shared" si="512"/>
        <v>0</v>
      </c>
      <c r="G2684" s="76">
        <f>IF('(Other Computations)'!G187=0,0,Inputs!I262*Inputs!I155*Inputs!F51*Inputs!D14*'GM Alloc Factors'!G21/('(Other Computations)'!G187+'(Other Computations)'!G200))</f>
        <v>0</v>
      </c>
      <c r="H2684" s="76">
        <f>IF('(Other Computations)'!H187=0,0,Inputs!J262*Inputs!J155*Inputs!F51*Inputs!D14*'GM Alloc Factors'!H21/('(Other Computations)'!H187+'(Other Computations)'!H200))</f>
        <v>0</v>
      </c>
      <c r="I2684" s="76">
        <f>IF('(Other Computations)'!I187=0,0,Inputs!K262*Inputs!K155*Inputs!F51*Inputs!D14*'GM Alloc Factors'!I21/('(Other Computations)'!I187+'(Other Computations)'!I200))</f>
        <v>0</v>
      </c>
      <c r="J2684" s="76">
        <f>IF('(Other Computations)'!J187=0,0,Inputs!L262*Inputs!L155*Inputs!F51*Inputs!D14*'GM Alloc Factors'!J21/('(Other Computations)'!J187+'(Other Computations)'!J200))</f>
        <v>0</v>
      </c>
      <c r="K2684" s="43">
        <f t="shared" si="513"/>
        <v>0</v>
      </c>
    </row>
    <row r="2685" spans="1:11" ht="12.75" customHeight="1">
      <c r="A2685" s="61" t="str">
        <f>"         "&amp;Labels!B71</f>
        <v xml:space="preserve">         Customer 3</v>
      </c>
      <c r="B2685" s="76">
        <f>IF('(Other Computations)'!B188=0,0,Inputs!D263*Inputs!D156*Inputs!F52*Inputs!D14*'GM Alloc Factors'!B21/('(Other Computations)'!B188+'(Other Computations)'!B201))</f>
        <v>0</v>
      </c>
      <c r="C2685" s="76">
        <f>IF('(Other Computations)'!C188=0,0,Inputs!E263*Inputs!E156*Inputs!F52*Inputs!D14*'GM Alloc Factors'!C21/('(Other Computations)'!C188+'(Other Computations)'!C201))</f>
        <v>0</v>
      </c>
      <c r="D2685" s="76">
        <f>IF('(Other Computations)'!D188=0,0,Inputs!F263*Inputs!F156*Inputs!F52*Inputs!D14*'GM Alloc Factors'!D21/('(Other Computations)'!D188+'(Other Computations)'!D201))</f>
        <v>0</v>
      </c>
      <c r="E2685" s="76">
        <f>IF('(Other Computations)'!E188=0,0,Inputs!G263*Inputs!G156*Inputs!F52*Inputs!D14*'GM Alloc Factors'!E21/('(Other Computations)'!E188+'(Other Computations)'!E201))</f>
        <v>0</v>
      </c>
      <c r="F2685" s="43">
        <f t="shared" si="512"/>
        <v>0</v>
      </c>
      <c r="G2685" s="76">
        <f>IF('(Other Computations)'!G188=0,0,Inputs!I263*Inputs!I156*Inputs!F52*Inputs!D14*'GM Alloc Factors'!G21/('(Other Computations)'!G188+'(Other Computations)'!G201))</f>
        <v>0</v>
      </c>
      <c r="H2685" s="76">
        <f>IF('(Other Computations)'!H188=0,0,Inputs!J263*Inputs!J156*Inputs!F52*Inputs!D14*'GM Alloc Factors'!H21/('(Other Computations)'!H188+'(Other Computations)'!H201))</f>
        <v>0</v>
      </c>
      <c r="I2685" s="76">
        <f>IF('(Other Computations)'!I188=0,0,Inputs!K263*Inputs!K156*Inputs!F52*Inputs!D14*'GM Alloc Factors'!I21/('(Other Computations)'!I188+'(Other Computations)'!I201))</f>
        <v>0</v>
      </c>
      <c r="J2685" s="76">
        <f>IF('(Other Computations)'!J188=0,0,Inputs!L263*Inputs!L156*Inputs!F52*Inputs!D14*'GM Alloc Factors'!J21/('(Other Computations)'!J188+'(Other Computations)'!J201))</f>
        <v>0</v>
      </c>
      <c r="K2685" s="43">
        <f t="shared" si="513"/>
        <v>0</v>
      </c>
    </row>
    <row r="2686" spans="1:11" ht="12.75" customHeight="1">
      <c r="A2686" s="61" t="str">
        <f>"         "&amp;Labels!B72</f>
        <v xml:space="preserve">         Customer 4</v>
      </c>
      <c r="B2686" s="76">
        <f>IF('(Other Computations)'!B189=0,0,Inputs!D264*Inputs!D157*Inputs!F53*Inputs!D14*'GM Alloc Factors'!B21/('(Other Computations)'!B189+'(Other Computations)'!B202))</f>
        <v>0</v>
      </c>
      <c r="C2686" s="76">
        <f>IF('(Other Computations)'!C189=0,0,Inputs!E264*Inputs!E157*Inputs!F53*Inputs!D14*'GM Alloc Factors'!C21/('(Other Computations)'!C189+'(Other Computations)'!C202))</f>
        <v>0</v>
      </c>
      <c r="D2686" s="76">
        <f>IF('(Other Computations)'!D189=0,0,Inputs!F264*Inputs!F157*Inputs!F53*Inputs!D14*'GM Alloc Factors'!D21/('(Other Computations)'!D189+'(Other Computations)'!D202))</f>
        <v>0</v>
      </c>
      <c r="E2686" s="76">
        <f>IF('(Other Computations)'!E189=0,0,Inputs!G264*Inputs!G157*Inputs!F53*Inputs!D14*'GM Alloc Factors'!E21/('(Other Computations)'!E189+'(Other Computations)'!E202))</f>
        <v>0</v>
      </c>
      <c r="F2686" s="43">
        <f t="shared" si="512"/>
        <v>0</v>
      </c>
      <c r="G2686" s="76">
        <f>IF('(Other Computations)'!G189=0,0,Inputs!I264*Inputs!I157*Inputs!F53*Inputs!D14*'GM Alloc Factors'!G21/('(Other Computations)'!G189+'(Other Computations)'!G202))</f>
        <v>0</v>
      </c>
      <c r="H2686" s="76">
        <f>IF('(Other Computations)'!H189=0,0,Inputs!J264*Inputs!J157*Inputs!F53*Inputs!D14*'GM Alloc Factors'!H21/('(Other Computations)'!H189+'(Other Computations)'!H202))</f>
        <v>0</v>
      </c>
      <c r="I2686" s="76">
        <f>IF('(Other Computations)'!I189=0,0,Inputs!K264*Inputs!K157*Inputs!F53*Inputs!D14*'GM Alloc Factors'!I21/('(Other Computations)'!I189+'(Other Computations)'!I202))</f>
        <v>0</v>
      </c>
      <c r="J2686" s="76">
        <f>IF('(Other Computations)'!J189=0,0,Inputs!L264*Inputs!L157*Inputs!F53*Inputs!D14*'GM Alloc Factors'!J21/('(Other Computations)'!J189+'(Other Computations)'!J202))</f>
        <v>0</v>
      </c>
      <c r="K2686" s="43">
        <f t="shared" si="513"/>
        <v>0</v>
      </c>
    </row>
    <row r="2687" spans="1:11" ht="12.75" customHeight="1">
      <c r="A2687" s="61" t="str">
        <f>"         "&amp;Labels!B73</f>
        <v xml:space="preserve">         Customer 5</v>
      </c>
      <c r="B2687" s="76">
        <f>IF('(Other Computations)'!B190=0,0,Inputs!D265*Inputs!D158*Inputs!F54*Inputs!D14*'GM Alloc Factors'!B21/('(Other Computations)'!B190+'(Other Computations)'!B203))</f>
        <v>0</v>
      </c>
      <c r="C2687" s="76">
        <f>IF('(Other Computations)'!C190=0,0,Inputs!E265*Inputs!E158*Inputs!F54*Inputs!D14*'GM Alloc Factors'!C21/('(Other Computations)'!C190+'(Other Computations)'!C203))</f>
        <v>0</v>
      </c>
      <c r="D2687" s="76">
        <f>IF('(Other Computations)'!D190=0,0,Inputs!F265*Inputs!F158*Inputs!F54*Inputs!D14*'GM Alloc Factors'!D21/('(Other Computations)'!D190+'(Other Computations)'!D203))</f>
        <v>0</v>
      </c>
      <c r="E2687" s="76">
        <f>IF('(Other Computations)'!E190=0,0,Inputs!G265*Inputs!G158*Inputs!F54*Inputs!D14*'GM Alloc Factors'!E21/('(Other Computations)'!E190+'(Other Computations)'!E203))</f>
        <v>0</v>
      </c>
      <c r="F2687" s="43">
        <f t="shared" si="512"/>
        <v>0</v>
      </c>
      <c r="G2687" s="76">
        <f>IF('(Other Computations)'!G190=0,0,Inputs!I265*Inputs!I158*Inputs!F54*Inputs!D14*'GM Alloc Factors'!G21/('(Other Computations)'!G190+'(Other Computations)'!G203))</f>
        <v>0</v>
      </c>
      <c r="H2687" s="76">
        <f>IF('(Other Computations)'!H190=0,0,Inputs!J265*Inputs!J158*Inputs!F54*Inputs!D14*'GM Alloc Factors'!H21/('(Other Computations)'!H190+'(Other Computations)'!H203))</f>
        <v>0</v>
      </c>
      <c r="I2687" s="76">
        <f>IF('(Other Computations)'!I190=0,0,Inputs!K265*Inputs!K158*Inputs!F54*Inputs!D14*'GM Alloc Factors'!I21/('(Other Computations)'!I190+'(Other Computations)'!I203))</f>
        <v>0</v>
      </c>
      <c r="J2687" s="76">
        <f>IF('(Other Computations)'!J190=0,0,Inputs!L265*Inputs!L158*Inputs!F54*Inputs!D14*'GM Alloc Factors'!J21/('(Other Computations)'!J190+'(Other Computations)'!J203))</f>
        <v>0</v>
      </c>
      <c r="K2687" s="43">
        <f t="shared" si="513"/>
        <v>0</v>
      </c>
    </row>
    <row r="2688" spans="1:11" ht="12.75" customHeight="1">
      <c r="A2688" s="61" t="str">
        <f>"         "&amp;Labels!B74</f>
        <v xml:space="preserve">         Customer 6</v>
      </c>
      <c r="B2688" s="76">
        <f>IF('(Other Computations)'!B191=0,0,Inputs!D266*Inputs!D159*Inputs!F55*Inputs!D14*'GM Alloc Factors'!B21/('(Other Computations)'!B191+'(Other Computations)'!B204))</f>
        <v>0</v>
      </c>
      <c r="C2688" s="76">
        <f>IF('(Other Computations)'!C191=0,0,Inputs!E266*Inputs!E159*Inputs!F55*Inputs!D14*'GM Alloc Factors'!C21/('(Other Computations)'!C191+'(Other Computations)'!C204))</f>
        <v>0</v>
      </c>
      <c r="D2688" s="76">
        <f>IF('(Other Computations)'!D191=0,0,Inputs!F266*Inputs!F159*Inputs!F55*Inputs!D14*'GM Alloc Factors'!D21/('(Other Computations)'!D191+'(Other Computations)'!D204))</f>
        <v>0</v>
      </c>
      <c r="E2688" s="76">
        <f>IF('(Other Computations)'!E191=0,0,Inputs!G266*Inputs!G159*Inputs!F55*Inputs!D14*'GM Alloc Factors'!E21/('(Other Computations)'!E191+'(Other Computations)'!E204))</f>
        <v>0</v>
      </c>
      <c r="F2688" s="43">
        <f t="shared" si="512"/>
        <v>0</v>
      </c>
      <c r="G2688" s="76">
        <f>IF('(Other Computations)'!G191=0,0,Inputs!I266*Inputs!I159*Inputs!F55*Inputs!D14*'GM Alloc Factors'!G21/('(Other Computations)'!G191+'(Other Computations)'!G204))</f>
        <v>0</v>
      </c>
      <c r="H2688" s="76">
        <f>IF('(Other Computations)'!H191=0,0,Inputs!J266*Inputs!J159*Inputs!F55*Inputs!D14*'GM Alloc Factors'!H21/('(Other Computations)'!H191+'(Other Computations)'!H204))</f>
        <v>0</v>
      </c>
      <c r="I2688" s="76">
        <f>IF('(Other Computations)'!I191=0,0,Inputs!K266*Inputs!K159*Inputs!F55*Inputs!D14*'GM Alloc Factors'!I21/('(Other Computations)'!I191+'(Other Computations)'!I204))</f>
        <v>0</v>
      </c>
      <c r="J2688" s="76">
        <f>IF('(Other Computations)'!J191=0,0,Inputs!L266*Inputs!L159*Inputs!F55*Inputs!D14*'GM Alloc Factors'!J21/('(Other Computations)'!J191+'(Other Computations)'!J204))</f>
        <v>0</v>
      </c>
      <c r="K2688" s="43">
        <f t="shared" si="513"/>
        <v>0</v>
      </c>
    </row>
    <row r="2689" spans="1:11" ht="12.75" customHeight="1">
      <c r="A2689" s="61" t="str">
        <f>"         "&amp;Labels!B75</f>
        <v xml:space="preserve">         Customer 7</v>
      </c>
      <c r="B2689" s="76">
        <f>IF('(Other Computations)'!B192=0,0,Inputs!D267*Inputs!D160*Inputs!F56*Inputs!D14*'GM Alloc Factors'!B21/('(Other Computations)'!B192+'(Other Computations)'!B205))</f>
        <v>0</v>
      </c>
      <c r="C2689" s="76">
        <f>IF('(Other Computations)'!C192=0,0,Inputs!E267*Inputs!E160*Inputs!F56*Inputs!D14*'GM Alloc Factors'!C21/('(Other Computations)'!C192+'(Other Computations)'!C205))</f>
        <v>0</v>
      </c>
      <c r="D2689" s="76">
        <f>IF('(Other Computations)'!D192=0,0,Inputs!F267*Inputs!F160*Inputs!F56*Inputs!D14*'GM Alloc Factors'!D21/('(Other Computations)'!D192+'(Other Computations)'!D205))</f>
        <v>0</v>
      </c>
      <c r="E2689" s="76">
        <f>IF('(Other Computations)'!E192=0,0,Inputs!G267*Inputs!G160*Inputs!F56*Inputs!D14*'GM Alloc Factors'!E21/('(Other Computations)'!E192+'(Other Computations)'!E205))</f>
        <v>0</v>
      </c>
      <c r="F2689" s="43">
        <f t="shared" si="512"/>
        <v>0</v>
      </c>
      <c r="G2689" s="76">
        <f>IF('(Other Computations)'!G192=0,0,Inputs!I267*Inputs!I160*Inputs!F56*Inputs!D14*'GM Alloc Factors'!G21/('(Other Computations)'!G192+'(Other Computations)'!G205))</f>
        <v>0</v>
      </c>
      <c r="H2689" s="76">
        <f>IF('(Other Computations)'!H192=0,0,Inputs!J267*Inputs!J160*Inputs!F56*Inputs!D14*'GM Alloc Factors'!H21/('(Other Computations)'!H192+'(Other Computations)'!H205))</f>
        <v>0</v>
      </c>
      <c r="I2689" s="76">
        <f>IF('(Other Computations)'!I192=0,0,Inputs!K267*Inputs!K160*Inputs!F56*Inputs!D14*'GM Alloc Factors'!I21/('(Other Computations)'!I192+'(Other Computations)'!I205))</f>
        <v>0</v>
      </c>
      <c r="J2689" s="76">
        <f>IF('(Other Computations)'!J192=0,0,Inputs!L267*Inputs!L160*Inputs!F56*Inputs!D14*'GM Alloc Factors'!J21/('(Other Computations)'!J192+'(Other Computations)'!J205))</f>
        <v>0</v>
      </c>
      <c r="K2689" s="43">
        <f t="shared" si="513"/>
        <v>0</v>
      </c>
    </row>
    <row r="2690" spans="1:11" ht="12.75" customHeight="1">
      <c r="A2690" s="61" t="str">
        <f>"         "&amp;Labels!B76</f>
        <v xml:space="preserve">         Customer 8</v>
      </c>
      <c r="B2690" s="76">
        <f>IF('(Other Computations)'!B193=0,0,Inputs!D268*Inputs!D161*Inputs!F57*Inputs!D14*'GM Alloc Factors'!B21/('(Other Computations)'!B193+'(Other Computations)'!B206))</f>
        <v>0</v>
      </c>
      <c r="C2690" s="76">
        <f>IF('(Other Computations)'!C193=0,0,Inputs!E268*Inputs!E161*Inputs!F57*Inputs!D14*'GM Alloc Factors'!C21/('(Other Computations)'!C193+'(Other Computations)'!C206))</f>
        <v>0</v>
      </c>
      <c r="D2690" s="76">
        <f>IF('(Other Computations)'!D193=0,0,Inputs!F268*Inputs!F161*Inputs!F57*Inputs!D14*'GM Alloc Factors'!D21/('(Other Computations)'!D193+'(Other Computations)'!D206))</f>
        <v>0</v>
      </c>
      <c r="E2690" s="76">
        <f>IF('(Other Computations)'!E193=0,0,Inputs!G268*Inputs!G161*Inputs!F57*Inputs!D14*'GM Alloc Factors'!E21/('(Other Computations)'!E193+'(Other Computations)'!E206))</f>
        <v>0</v>
      </c>
      <c r="F2690" s="43">
        <f t="shared" si="512"/>
        <v>0</v>
      </c>
      <c r="G2690" s="76">
        <f>IF('(Other Computations)'!G193=0,0,Inputs!I268*Inputs!I161*Inputs!F57*Inputs!D14*'GM Alloc Factors'!G21/('(Other Computations)'!G193+'(Other Computations)'!G206))</f>
        <v>0</v>
      </c>
      <c r="H2690" s="76">
        <f>IF('(Other Computations)'!H193=0,0,Inputs!J268*Inputs!J161*Inputs!F57*Inputs!D14*'GM Alloc Factors'!H21/('(Other Computations)'!H193+'(Other Computations)'!H206))</f>
        <v>0</v>
      </c>
      <c r="I2690" s="76">
        <f>IF('(Other Computations)'!I193=0,0,Inputs!K268*Inputs!K161*Inputs!F57*Inputs!D14*'GM Alloc Factors'!I21/('(Other Computations)'!I193+'(Other Computations)'!I206))</f>
        <v>0</v>
      </c>
      <c r="J2690" s="76">
        <f>IF('(Other Computations)'!J193=0,0,Inputs!L268*Inputs!L161*Inputs!F57*Inputs!D14*'GM Alloc Factors'!J21/('(Other Computations)'!J193+'(Other Computations)'!J206))</f>
        <v>0</v>
      </c>
      <c r="K2690" s="43">
        <f t="shared" si="513"/>
        <v>0</v>
      </c>
    </row>
    <row r="2691" spans="1:11" ht="12.75" customHeight="1">
      <c r="A2691" s="61" t="str">
        <f>"         "&amp;Labels!B77</f>
        <v xml:space="preserve">         Customer 9</v>
      </c>
      <c r="B2691" s="76">
        <f>IF('(Other Computations)'!B194=0,0,Inputs!D269*Inputs!D162*Inputs!F58*Inputs!D14*'GM Alloc Factors'!B21/('(Other Computations)'!B194+'(Other Computations)'!B207))</f>
        <v>0</v>
      </c>
      <c r="C2691" s="76">
        <f>IF('(Other Computations)'!C194=0,0,Inputs!E269*Inputs!E162*Inputs!F58*Inputs!D14*'GM Alloc Factors'!C21/('(Other Computations)'!C194+'(Other Computations)'!C207))</f>
        <v>0</v>
      </c>
      <c r="D2691" s="76">
        <f>IF('(Other Computations)'!D194=0,0,Inputs!F269*Inputs!F162*Inputs!F58*Inputs!D14*'GM Alloc Factors'!D21/('(Other Computations)'!D194+'(Other Computations)'!D207))</f>
        <v>0</v>
      </c>
      <c r="E2691" s="76">
        <f>IF('(Other Computations)'!E194=0,0,Inputs!G269*Inputs!G162*Inputs!F58*Inputs!D14*'GM Alloc Factors'!E21/('(Other Computations)'!E194+'(Other Computations)'!E207))</f>
        <v>0</v>
      </c>
      <c r="F2691" s="43">
        <f t="shared" si="512"/>
        <v>0</v>
      </c>
      <c r="G2691" s="76">
        <f>IF('(Other Computations)'!G194=0,0,Inputs!I269*Inputs!I162*Inputs!F58*Inputs!D14*'GM Alloc Factors'!G21/('(Other Computations)'!G194+'(Other Computations)'!G207))</f>
        <v>0</v>
      </c>
      <c r="H2691" s="76">
        <f>IF('(Other Computations)'!H194=0,0,Inputs!J269*Inputs!J162*Inputs!F58*Inputs!D14*'GM Alloc Factors'!H21/('(Other Computations)'!H194+'(Other Computations)'!H207))</f>
        <v>0</v>
      </c>
      <c r="I2691" s="76">
        <f>IF('(Other Computations)'!I194=0,0,Inputs!K269*Inputs!K162*Inputs!F58*Inputs!D14*'GM Alloc Factors'!I21/('(Other Computations)'!I194+'(Other Computations)'!I207))</f>
        <v>0</v>
      </c>
      <c r="J2691" s="76">
        <f>IF('(Other Computations)'!J194=0,0,Inputs!L269*Inputs!L162*Inputs!F58*Inputs!D14*'GM Alloc Factors'!J21/('(Other Computations)'!J194+'(Other Computations)'!J207))</f>
        <v>0</v>
      </c>
      <c r="K2691" s="43">
        <f t="shared" si="513"/>
        <v>0</v>
      </c>
    </row>
    <row r="2692" spans="1:11" ht="12.75" customHeight="1">
      <c r="A2692" s="61" t="str">
        <f>"         "&amp;Labels!B78</f>
        <v xml:space="preserve">         Customer 10</v>
      </c>
      <c r="B2692" s="76">
        <f>IF('(Other Computations)'!B195=0,0,Inputs!D270*Inputs!D163*Inputs!F59*Inputs!D14*'GM Alloc Factors'!B21/('(Other Computations)'!B195+'(Other Computations)'!B208))</f>
        <v>0</v>
      </c>
      <c r="C2692" s="76">
        <f>IF('(Other Computations)'!C195=0,0,Inputs!E270*Inputs!E163*Inputs!F59*Inputs!D14*'GM Alloc Factors'!C21/('(Other Computations)'!C195+'(Other Computations)'!C208))</f>
        <v>0</v>
      </c>
      <c r="D2692" s="76">
        <f>IF('(Other Computations)'!D195=0,0,Inputs!F270*Inputs!F163*Inputs!F59*Inputs!D14*'GM Alloc Factors'!D21/('(Other Computations)'!D195+'(Other Computations)'!D208))</f>
        <v>0</v>
      </c>
      <c r="E2692" s="76">
        <f>IF('(Other Computations)'!E195=0,0,Inputs!G270*Inputs!G163*Inputs!F59*Inputs!D14*'GM Alloc Factors'!E21/('(Other Computations)'!E195+'(Other Computations)'!E208))</f>
        <v>0</v>
      </c>
      <c r="F2692" s="43">
        <f t="shared" si="512"/>
        <v>0</v>
      </c>
      <c r="G2692" s="76">
        <f>IF('(Other Computations)'!G195=0,0,Inputs!I270*Inputs!I163*Inputs!F59*Inputs!D14*'GM Alloc Factors'!G21/('(Other Computations)'!G195+'(Other Computations)'!G208))</f>
        <v>0</v>
      </c>
      <c r="H2692" s="76">
        <f>IF('(Other Computations)'!H195=0,0,Inputs!J270*Inputs!J163*Inputs!F59*Inputs!D14*'GM Alloc Factors'!H21/('(Other Computations)'!H195+'(Other Computations)'!H208))</f>
        <v>0</v>
      </c>
      <c r="I2692" s="76">
        <f>IF('(Other Computations)'!I195=0,0,Inputs!K270*Inputs!K163*Inputs!F59*Inputs!D14*'GM Alloc Factors'!I21/('(Other Computations)'!I195+'(Other Computations)'!I208))</f>
        <v>0</v>
      </c>
      <c r="J2692" s="76">
        <f>IF('(Other Computations)'!J195=0,0,Inputs!L270*Inputs!L163*Inputs!F59*Inputs!D14*'GM Alloc Factors'!J21/('(Other Computations)'!J195+'(Other Computations)'!J208))</f>
        <v>0</v>
      </c>
      <c r="K2692" s="43">
        <f t="shared" si="513"/>
        <v>0</v>
      </c>
    </row>
    <row r="2693" spans="1:11" ht="12.75" customHeight="1">
      <c r="A2693" s="61" t="str">
        <f>"         "&amp;Labels!C68</f>
        <v xml:space="preserve">         Total</v>
      </c>
      <c r="B2693" s="84">
        <f>SUM(B2683:B2692)</f>
        <v>0</v>
      </c>
      <c r="C2693" s="84">
        <f>SUM(C2683:C2692)</f>
        <v>0</v>
      </c>
      <c r="D2693" s="84">
        <f>SUM(D2683:D2692)</f>
        <v>0</v>
      </c>
      <c r="E2693" s="84">
        <f>SUM(E2683:E2692)</f>
        <v>0</v>
      </c>
      <c r="F2693" s="43">
        <f t="shared" si="512"/>
        <v>0</v>
      </c>
      <c r="G2693" s="84">
        <f>SUM(G2683:G2692)</f>
        <v>0</v>
      </c>
      <c r="H2693" s="84">
        <f>SUM(H2683:H2692)</f>
        <v>0</v>
      </c>
      <c r="I2693" s="84">
        <f>SUM(I2683:I2692)</f>
        <v>0</v>
      </c>
      <c r="J2693" s="84">
        <f>SUM(J2683:J2692)</f>
        <v>0</v>
      </c>
      <c r="K2693" s="43">
        <f t="shared" si="513"/>
        <v>0</v>
      </c>
    </row>
    <row r="2694" spans="1:11" ht="12.75" customHeight="1">
      <c r="A2694" s="61" t="str">
        <f>"      "&amp;Labels!B88</f>
        <v xml:space="preserve">      Q 4</v>
      </c>
      <c r="B2694" s="84"/>
      <c r="C2694" s="84"/>
      <c r="D2694" s="84"/>
      <c r="E2694" s="84"/>
      <c r="F2694" s="43"/>
      <c r="G2694" s="84"/>
      <c r="H2694" s="84"/>
      <c r="I2694" s="84"/>
      <c r="J2694" s="84"/>
      <c r="K2694" s="43"/>
    </row>
    <row r="2695" spans="1:11" ht="12.75" customHeight="1">
      <c r="A2695" s="61" t="str">
        <f>"         "&amp;Labels!B69</f>
        <v xml:space="preserve">         Customer 1</v>
      </c>
      <c r="B2695" s="76">
        <f>IF('(Other Computations)'!B186=0,0,Inputs!D261*Inputs!D154*Inputs!G50*Inputs!D14*'GM Alloc Factors'!B22/('(Other Computations)'!B186+'(Other Computations)'!B199))</f>
        <v>0</v>
      </c>
      <c r="C2695" s="76">
        <f>IF('(Other Computations)'!C186=0,0,Inputs!E261*Inputs!E154*Inputs!G50*Inputs!D14*'GM Alloc Factors'!C22/('(Other Computations)'!C186+'(Other Computations)'!C199))</f>
        <v>0</v>
      </c>
      <c r="D2695" s="76">
        <f>IF('(Other Computations)'!D186=0,0,Inputs!F261*Inputs!F154*Inputs!G50*Inputs!D14*'GM Alloc Factors'!D22/('(Other Computations)'!D186+'(Other Computations)'!D199))</f>
        <v>0</v>
      </c>
      <c r="E2695" s="76">
        <f>IF('(Other Computations)'!E186=0,0,Inputs!G261*Inputs!G154*Inputs!G50*Inputs!D14*'GM Alloc Factors'!E22/('(Other Computations)'!E186+'(Other Computations)'!E199))</f>
        <v>0</v>
      </c>
      <c r="F2695" s="43">
        <f t="shared" ref="F2695:F2705" si="514">SUM(B2695:E2695)</f>
        <v>0</v>
      </c>
      <c r="G2695" s="76">
        <f>IF('(Other Computations)'!G186=0,0,Inputs!I261*Inputs!I154*Inputs!G50*Inputs!D14*'GM Alloc Factors'!G22/('(Other Computations)'!G186+'(Other Computations)'!G199))</f>
        <v>0</v>
      </c>
      <c r="H2695" s="76">
        <f>IF('(Other Computations)'!H186=0,0,Inputs!J261*Inputs!J154*Inputs!G50*Inputs!D14*'GM Alloc Factors'!H22/('(Other Computations)'!H186+'(Other Computations)'!H199))</f>
        <v>0</v>
      </c>
      <c r="I2695" s="76">
        <f>IF('(Other Computations)'!I186=0,0,Inputs!K261*Inputs!K154*Inputs!G50*Inputs!D14*'GM Alloc Factors'!I22/('(Other Computations)'!I186+'(Other Computations)'!I199))</f>
        <v>0</v>
      </c>
      <c r="J2695" s="76">
        <f>IF('(Other Computations)'!J186=0,0,Inputs!L261*Inputs!L154*Inputs!G50*Inputs!D14*'GM Alloc Factors'!J22/('(Other Computations)'!J186+'(Other Computations)'!J199))</f>
        <v>0</v>
      </c>
      <c r="K2695" s="43">
        <f t="shared" ref="K2695:K2705" si="515">SUM(G2695:J2695)</f>
        <v>0</v>
      </c>
    </row>
    <row r="2696" spans="1:11" ht="12.75" customHeight="1">
      <c r="A2696" s="61" t="str">
        <f>"         "&amp;Labels!B70</f>
        <v xml:space="preserve">         Customer 2</v>
      </c>
      <c r="B2696" s="76">
        <f>IF('(Other Computations)'!B187=0,0,Inputs!D262*Inputs!D155*Inputs!G51*Inputs!D14*'GM Alloc Factors'!B22/('(Other Computations)'!B187+'(Other Computations)'!B200))</f>
        <v>0</v>
      </c>
      <c r="C2696" s="76">
        <f>IF('(Other Computations)'!C187=0,0,Inputs!E262*Inputs!E155*Inputs!G51*Inputs!D14*'GM Alloc Factors'!C22/('(Other Computations)'!C187+'(Other Computations)'!C200))</f>
        <v>0</v>
      </c>
      <c r="D2696" s="76">
        <f>IF('(Other Computations)'!D187=0,0,Inputs!F262*Inputs!F155*Inputs!G51*Inputs!D14*'GM Alloc Factors'!D22/('(Other Computations)'!D187+'(Other Computations)'!D200))</f>
        <v>0</v>
      </c>
      <c r="E2696" s="76">
        <f>IF('(Other Computations)'!E187=0,0,Inputs!G262*Inputs!G155*Inputs!G51*Inputs!D14*'GM Alloc Factors'!E22/('(Other Computations)'!E187+'(Other Computations)'!E200))</f>
        <v>0</v>
      </c>
      <c r="F2696" s="43">
        <f t="shared" si="514"/>
        <v>0</v>
      </c>
      <c r="G2696" s="76">
        <f>IF('(Other Computations)'!G187=0,0,Inputs!I262*Inputs!I155*Inputs!G51*Inputs!D14*'GM Alloc Factors'!G22/('(Other Computations)'!G187+'(Other Computations)'!G200))</f>
        <v>0</v>
      </c>
      <c r="H2696" s="76">
        <f>IF('(Other Computations)'!H187=0,0,Inputs!J262*Inputs!J155*Inputs!G51*Inputs!D14*'GM Alloc Factors'!H22/('(Other Computations)'!H187+'(Other Computations)'!H200))</f>
        <v>0</v>
      </c>
      <c r="I2696" s="76">
        <f>IF('(Other Computations)'!I187=0,0,Inputs!K262*Inputs!K155*Inputs!G51*Inputs!D14*'GM Alloc Factors'!I22/('(Other Computations)'!I187+'(Other Computations)'!I200))</f>
        <v>0</v>
      </c>
      <c r="J2696" s="76">
        <f>IF('(Other Computations)'!J187=0,0,Inputs!L262*Inputs!L155*Inputs!G51*Inputs!D14*'GM Alloc Factors'!J22/('(Other Computations)'!J187+'(Other Computations)'!J200))</f>
        <v>0</v>
      </c>
      <c r="K2696" s="43">
        <f t="shared" si="515"/>
        <v>0</v>
      </c>
    </row>
    <row r="2697" spans="1:11" ht="12.75" customHeight="1">
      <c r="A2697" s="61" t="str">
        <f>"         "&amp;Labels!B71</f>
        <v xml:space="preserve">         Customer 3</v>
      </c>
      <c r="B2697" s="76">
        <f>IF('(Other Computations)'!B188=0,0,Inputs!D263*Inputs!D156*Inputs!G52*Inputs!D14*'GM Alloc Factors'!B22/('(Other Computations)'!B188+'(Other Computations)'!B201))</f>
        <v>0</v>
      </c>
      <c r="C2697" s="76">
        <f>IF('(Other Computations)'!C188=0,0,Inputs!E263*Inputs!E156*Inputs!G52*Inputs!D14*'GM Alloc Factors'!C22/('(Other Computations)'!C188+'(Other Computations)'!C201))</f>
        <v>0</v>
      </c>
      <c r="D2697" s="76">
        <f>IF('(Other Computations)'!D188=0,0,Inputs!F263*Inputs!F156*Inputs!G52*Inputs!D14*'GM Alloc Factors'!D22/('(Other Computations)'!D188+'(Other Computations)'!D201))</f>
        <v>0</v>
      </c>
      <c r="E2697" s="76">
        <f>IF('(Other Computations)'!E188=0,0,Inputs!G263*Inputs!G156*Inputs!G52*Inputs!D14*'GM Alloc Factors'!E22/('(Other Computations)'!E188+'(Other Computations)'!E201))</f>
        <v>0</v>
      </c>
      <c r="F2697" s="43">
        <f t="shared" si="514"/>
        <v>0</v>
      </c>
      <c r="G2697" s="76">
        <f>IF('(Other Computations)'!G188=0,0,Inputs!I263*Inputs!I156*Inputs!G52*Inputs!D14*'GM Alloc Factors'!G22/('(Other Computations)'!G188+'(Other Computations)'!G201))</f>
        <v>0</v>
      </c>
      <c r="H2697" s="76">
        <f>IF('(Other Computations)'!H188=0,0,Inputs!J263*Inputs!J156*Inputs!G52*Inputs!D14*'GM Alloc Factors'!H22/('(Other Computations)'!H188+'(Other Computations)'!H201))</f>
        <v>0</v>
      </c>
      <c r="I2697" s="76">
        <f>IF('(Other Computations)'!I188=0,0,Inputs!K263*Inputs!K156*Inputs!G52*Inputs!D14*'GM Alloc Factors'!I22/('(Other Computations)'!I188+'(Other Computations)'!I201))</f>
        <v>0</v>
      </c>
      <c r="J2697" s="76">
        <f>IF('(Other Computations)'!J188=0,0,Inputs!L263*Inputs!L156*Inputs!G52*Inputs!D14*'GM Alloc Factors'!J22/('(Other Computations)'!J188+'(Other Computations)'!J201))</f>
        <v>0</v>
      </c>
      <c r="K2697" s="43">
        <f t="shared" si="515"/>
        <v>0</v>
      </c>
    </row>
    <row r="2698" spans="1:11" ht="12.75" customHeight="1">
      <c r="A2698" s="61" t="str">
        <f>"         "&amp;Labels!B72</f>
        <v xml:space="preserve">         Customer 4</v>
      </c>
      <c r="B2698" s="76">
        <f>IF('(Other Computations)'!B189=0,0,Inputs!D264*Inputs!D157*Inputs!G53*Inputs!D14*'GM Alloc Factors'!B22/('(Other Computations)'!B189+'(Other Computations)'!B202))</f>
        <v>0</v>
      </c>
      <c r="C2698" s="76">
        <f>IF('(Other Computations)'!C189=0,0,Inputs!E264*Inputs!E157*Inputs!G53*Inputs!D14*'GM Alloc Factors'!C22/('(Other Computations)'!C189+'(Other Computations)'!C202))</f>
        <v>0</v>
      </c>
      <c r="D2698" s="76">
        <f>IF('(Other Computations)'!D189=0,0,Inputs!F264*Inputs!F157*Inputs!G53*Inputs!D14*'GM Alloc Factors'!D22/('(Other Computations)'!D189+'(Other Computations)'!D202))</f>
        <v>0</v>
      </c>
      <c r="E2698" s="76">
        <f>IF('(Other Computations)'!E189=0,0,Inputs!G264*Inputs!G157*Inputs!G53*Inputs!D14*'GM Alloc Factors'!E22/('(Other Computations)'!E189+'(Other Computations)'!E202))</f>
        <v>0</v>
      </c>
      <c r="F2698" s="43">
        <f t="shared" si="514"/>
        <v>0</v>
      </c>
      <c r="G2698" s="76">
        <f>IF('(Other Computations)'!G189=0,0,Inputs!I264*Inputs!I157*Inputs!G53*Inputs!D14*'GM Alloc Factors'!G22/('(Other Computations)'!G189+'(Other Computations)'!G202))</f>
        <v>0</v>
      </c>
      <c r="H2698" s="76">
        <f>IF('(Other Computations)'!H189=0,0,Inputs!J264*Inputs!J157*Inputs!G53*Inputs!D14*'GM Alloc Factors'!H22/('(Other Computations)'!H189+'(Other Computations)'!H202))</f>
        <v>0</v>
      </c>
      <c r="I2698" s="76">
        <f>IF('(Other Computations)'!I189=0,0,Inputs!K264*Inputs!K157*Inputs!G53*Inputs!D14*'GM Alloc Factors'!I22/('(Other Computations)'!I189+'(Other Computations)'!I202))</f>
        <v>0</v>
      </c>
      <c r="J2698" s="76">
        <f>IF('(Other Computations)'!J189=0,0,Inputs!L264*Inputs!L157*Inputs!G53*Inputs!D14*'GM Alloc Factors'!J22/('(Other Computations)'!J189+'(Other Computations)'!J202))</f>
        <v>0</v>
      </c>
      <c r="K2698" s="43">
        <f t="shared" si="515"/>
        <v>0</v>
      </c>
    </row>
    <row r="2699" spans="1:11" ht="12.75" customHeight="1">
      <c r="A2699" s="61" t="str">
        <f>"         "&amp;Labels!B73</f>
        <v xml:space="preserve">         Customer 5</v>
      </c>
      <c r="B2699" s="76">
        <f>IF('(Other Computations)'!B190=0,0,Inputs!D265*Inputs!D158*Inputs!G54*Inputs!D14*'GM Alloc Factors'!B22/('(Other Computations)'!B190+'(Other Computations)'!B203))</f>
        <v>0</v>
      </c>
      <c r="C2699" s="76">
        <f>IF('(Other Computations)'!C190=0,0,Inputs!E265*Inputs!E158*Inputs!G54*Inputs!D14*'GM Alloc Factors'!C22/('(Other Computations)'!C190+'(Other Computations)'!C203))</f>
        <v>0</v>
      </c>
      <c r="D2699" s="76">
        <f>IF('(Other Computations)'!D190=0,0,Inputs!F265*Inputs!F158*Inputs!G54*Inputs!D14*'GM Alloc Factors'!D22/('(Other Computations)'!D190+'(Other Computations)'!D203))</f>
        <v>0</v>
      </c>
      <c r="E2699" s="76">
        <f>IF('(Other Computations)'!E190=0,0,Inputs!G265*Inputs!G158*Inputs!G54*Inputs!D14*'GM Alloc Factors'!E22/('(Other Computations)'!E190+'(Other Computations)'!E203))</f>
        <v>0</v>
      </c>
      <c r="F2699" s="43">
        <f t="shared" si="514"/>
        <v>0</v>
      </c>
      <c r="G2699" s="76">
        <f>IF('(Other Computations)'!G190=0,0,Inputs!I265*Inputs!I158*Inputs!G54*Inputs!D14*'GM Alloc Factors'!G22/('(Other Computations)'!G190+'(Other Computations)'!G203))</f>
        <v>0</v>
      </c>
      <c r="H2699" s="76">
        <f>IF('(Other Computations)'!H190=0,0,Inputs!J265*Inputs!J158*Inputs!G54*Inputs!D14*'GM Alloc Factors'!H22/('(Other Computations)'!H190+'(Other Computations)'!H203))</f>
        <v>0</v>
      </c>
      <c r="I2699" s="76">
        <f>IF('(Other Computations)'!I190=0,0,Inputs!K265*Inputs!K158*Inputs!G54*Inputs!D14*'GM Alloc Factors'!I22/('(Other Computations)'!I190+'(Other Computations)'!I203))</f>
        <v>0</v>
      </c>
      <c r="J2699" s="76">
        <f>IF('(Other Computations)'!J190=0,0,Inputs!L265*Inputs!L158*Inputs!G54*Inputs!D14*'GM Alloc Factors'!J22/('(Other Computations)'!J190+'(Other Computations)'!J203))</f>
        <v>0</v>
      </c>
      <c r="K2699" s="43">
        <f t="shared" si="515"/>
        <v>0</v>
      </c>
    </row>
    <row r="2700" spans="1:11" ht="12.75" customHeight="1">
      <c r="A2700" s="61" t="str">
        <f>"         "&amp;Labels!B74</f>
        <v xml:space="preserve">         Customer 6</v>
      </c>
      <c r="B2700" s="76">
        <f>IF('(Other Computations)'!B191=0,0,Inputs!D266*Inputs!D159*Inputs!G55*Inputs!D14*'GM Alloc Factors'!B22/('(Other Computations)'!B191+'(Other Computations)'!B204))</f>
        <v>0</v>
      </c>
      <c r="C2700" s="76">
        <f>IF('(Other Computations)'!C191=0,0,Inputs!E266*Inputs!E159*Inputs!G55*Inputs!D14*'GM Alloc Factors'!C22/('(Other Computations)'!C191+'(Other Computations)'!C204))</f>
        <v>0</v>
      </c>
      <c r="D2700" s="76">
        <f>IF('(Other Computations)'!D191=0,0,Inputs!F266*Inputs!F159*Inputs!G55*Inputs!D14*'GM Alloc Factors'!D22/('(Other Computations)'!D191+'(Other Computations)'!D204))</f>
        <v>0</v>
      </c>
      <c r="E2700" s="76">
        <f>IF('(Other Computations)'!E191=0,0,Inputs!G266*Inputs!G159*Inputs!G55*Inputs!D14*'GM Alloc Factors'!E22/('(Other Computations)'!E191+'(Other Computations)'!E204))</f>
        <v>0</v>
      </c>
      <c r="F2700" s="43">
        <f t="shared" si="514"/>
        <v>0</v>
      </c>
      <c r="G2700" s="76">
        <f>IF('(Other Computations)'!G191=0,0,Inputs!I266*Inputs!I159*Inputs!G55*Inputs!D14*'GM Alloc Factors'!G22/('(Other Computations)'!G191+'(Other Computations)'!G204))</f>
        <v>0</v>
      </c>
      <c r="H2700" s="76">
        <f>IF('(Other Computations)'!H191=0,0,Inputs!J266*Inputs!J159*Inputs!G55*Inputs!D14*'GM Alloc Factors'!H22/('(Other Computations)'!H191+'(Other Computations)'!H204))</f>
        <v>0</v>
      </c>
      <c r="I2700" s="76">
        <f>IF('(Other Computations)'!I191=0,0,Inputs!K266*Inputs!K159*Inputs!G55*Inputs!D14*'GM Alloc Factors'!I22/('(Other Computations)'!I191+'(Other Computations)'!I204))</f>
        <v>0</v>
      </c>
      <c r="J2700" s="76">
        <f>IF('(Other Computations)'!J191=0,0,Inputs!L266*Inputs!L159*Inputs!G55*Inputs!D14*'GM Alloc Factors'!J22/('(Other Computations)'!J191+'(Other Computations)'!J204))</f>
        <v>0</v>
      </c>
      <c r="K2700" s="43">
        <f t="shared" si="515"/>
        <v>0</v>
      </c>
    </row>
    <row r="2701" spans="1:11" ht="12.75" customHeight="1">
      <c r="A2701" s="61" t="str">
        <f>"         "&amp;Labels!B75</f>
        <v xml:space="preserve">         Customer 7</v>
      </c>
      <c r="B2701" s="76">
        <f>IF('(Other Computations)'!B192=0,0,Inputs!D267*Inputs!D160*Inputs!G56*Inputs!D14*'GM Alloc Factors'!B22/('(Other Computations)'!B192+'(Other Computations)'!B205))</f>
        <v>0</v>
      </c>
      <c r="C2701" s="76">
        <f>IF('(Other Computations)'!C192=0,0,Inputs!E267*Inputs!E160*Inputs!G56*Inputs!D14*'GM Alloc Factors'!C22/('(Other Computations)'!C192+'(Other Computations)'!C205))</f>
        <v>0</v>
      </c>
      <c r="D2701" s="76">
        <f>IF('(Other Computations)'!D192=0,0,Inputs!F267*Inputs!F160*Inputs!G56*Inputs!D14*'GM Alloc Factors'!D22/('(Other Computations)'!D192+'(Other Computations)'!D205))</f>
        <v>0</v>
      </c>
      <c r="E2701" s="76">
        <f>IF('(Other Computations)'!E192=0,0,Inputs!G267*Inputs!G160*Inputs!G56*Inputs!D14*'GM Alloc Factors'!E22/('(Other Computations)'!E192+'(Other Computations)'!E205))</f>
        <v>0</v>
      </c>
      <c r="F2701" s="43">
        <f t="shared" si="514"/>
        <v>0</v>
      </c>
      <c r="G2701" s="76">
        <f>IF('(Other Computations)'!G192=0,0,Inputs!I267*Inputs!I160*Inputs!G56*Inputs!D14*'GM Alloc Factors'!G22/('(Other Computations)'!G192+'(Other Computations)'!G205))</f>
        <v>0</v>
      </c>
      <c r="H2701" s="76">
        <f>IF('(Other Computations)'!H192=0,0,Inputs!J267*Inputs!J160*Inputs!G56*Inputs!D14*'GM Alloc Factors'!H22/('(Other Computations)'!H192+'(Other Computations)'!H205))</f>
        <v>0</v>
      </c>
      <c r="I2701" s="76">
        <f>IF('(Other Computations)'!I192=0,0,Inputs!K267*Inputs!K160*Inputs!G56*Inputs!D14*'GM Alloc Factors'!I22/('(Other Computations)'!I192+'(Other Computations)'!I205))</f>
        <v>0</v>
      </c>
      <c r="J2701" s="76">
        <f>IF('(Other Computations)'!J192=0,0,Inputs!L267*Inputs!L160*Inputs!G56*Inputs!D14*'GM Alloc Factors'!J22/('(Other Computations)'!J192+'(Other Computations)'!J205))</f>
        <v>0</v>
      </c>
      <c r="K2701" s="43">
        <f t="shared" si="515"/>
        <v>0</v>
      </c>
    </row>
    <row r="2702" spans="1:11" ht="12.75" customHeight="1">
      <c r="A2702" s="61" t="str">
        <f>"         "&amp;Labels!B76</f>
        <v xml:space="preserve">         Customer 8</v>
      </c>
      <c r="B2702" s="76">
        <f>IF('(Other Computations)'!B193=0,0,Inputs!D268*Inputs!D161*Inputs!G57*Inputs!D14*'GM Alloc Factors'!B22/('(Other Computations)'!B193+'(Other Computations)'!B206))</f>
        <v>0</v>
      </c>
      <c r="C2702" s="76">
        <f>IF('(Other Computations)'!C193=0,0,Inputs!E268*Inputs!E161*Inputs!G57*Inputs!D14*'GM Alloc Factors'!C22/('(Other Computations)'!C193+'(Other Computations)'!C206))</f>
        <v>0</v>
      </c>
      <c r="D2702" s="76">
        <f>IF('(Other Computations)'!D193=0,0,Inputs!F268*Inputs!F161*Inputs!G57*Inputs!D14*'GM Alloc Factors'!D22/('(Other Computations)'!D193+'(Other Computations)'!D206))</f>
        <v>0</v>
      </c>
      <c r="E2702" s="76">
        <f>IF('(Other Computations)'!E193=0,0,Inputs!G268*Inputs!G161*Inputs!G57*Inputs!D14*'GM Alloc Factors'!E22/('(Other Computations)'!E193+'(Other Computations)'!E206))</f>
        <v>0</v>
      </c>
      <c r="F2702" s="43">
        <f t="shared" si="514"/>
        <v>0</v>
      </c>
      <c r="G2702" s="76">
        <f>IF('(Other Computations)'!G193=0,0,Inputs!I268*Inputs!I161*Inputs!G57*Inputs!D14*'GM Alloc Factors'!G22/('(Other Computations)'!G193+'(Other Computations)'!G206))</f>
        <v>0</v>
      </c>
      <c r="H2702" s="76">
        <f>IF('(Other Computations)'!H193=0,0,Inputs!J268*Inputs!J161*Inputs!G57*Inputs!D14*'GM Alloc Factors'!H22/('(Other Computations)'!H193+'(Other Computations)'!H206))</f>
        <v>0</v>
      </c>
      <c r="I2702" s="76">
        <f>IF('(Other Computations)'!I193=0,0,Inputs!K268*Inputs!K161*Inputs!G57*Inputs!D14*'GM Alloc Factors'!I22/('(Other Computations)'!I193+'(Other Computations)'!I206))</f>
        <v>0</v>
      </c>
      <c r="J2702" s="76">
        <f>IF('(Other Computations)'!J193=0,0,Inputs!L268*Inputs!L161*Inputs!G57*Inputs!D14*'GM Alloc Factors'!J22/('(Other Computations)'!J193+'(Other Computations)'!J206))</f>
        <v>0</v>
      </c>
      <c r="K2702" s="43">
        <f t="shared" si="515"/>
        <v>0</v>
      </c>
    </row>
    <row r="2703" spans="1:11" ht="12.75" customHeight="1">
      <c r="A2703" s="61" t="str">
        <f>"         "&amp;Labels!B77</f>
        <v xml:space="preserve">         Customer 9</v>
      </c>
      <c r="B2703" s="76">
        <f>IF('(Other Computations)'!B194=0,0,Inputs!D269*Inputs!D162*Inputs!G58*Inputs!D14*'GM Alloc Factors'!B22/('(Other Computations)'!B194+'(Other Computations)'!B207))</f>
        <v>0</v>
      </c>
      <c r="C2703" s="76">
        <f>IF('(Other Computations)'!C194=0,0,Inputs!E269*Inputs!E162*Inputs!G58*Inputs!D14*'GM Alloc Factors'!C22/('(Other Computations)'!C194+'(Other Computations)'!C207))</f>
        <v>0</v>
      </c>
      <c r="D2703" s="76">
        <f>IF('(Other Computations)'!D194=0,0,Inputs!F269*Inputs!F162*Inputs!G58*Inputs!D14*'GM Alloc Factors'!D22/('(Other Computations)'!D194+'(Other Computations)'!D207))</f>
        <v>0</v>
      </c>
      <c r="E2703" s="76">
        <f>IF('(Other Computations)'!E194=0,0,Inputs!G269*Inputs!G162*Inputs!G58*Inputs!D14*'GM Alloc Factors'!E22/('(Other Computations)'!E194+'(Other Computations)'!E207))</f>
        <v>0</v>
      </c>
      <c r="F2703" s="43">
        <f t="shared" si="514"/>
        <v>0</v>
      </c>
      <c r="G2703" s="76">
        <f>IF('(Other Computations)'!G194=0,0,Inputs!I269*Inputs!I162*Inputs!G58*Inputs!D14*'GM Alloc Factors'!G22/('(Other Computations)'!G194+'(Other Computations)'!G207))</f>
        <v>0</v>
      </c>
      <c r="H2703" s="76">
        <f>IF('(Other Computations)'!H194=0,0,Inputs!J269*Inputs!J162*Inputs!G58*Inputs!D14*'GM Alloc Factors'!H22/('(Other Computations)'!H194+'(Other Computations)'!H207))</f>
        <v>0</v>
      </c>
      <c r="I2703" s="76">
        <f>IF('(Other Computations)'!I194=0,0,Inputs!K269*Inputs!K162*Inputs!G58*Inputs!D14*'GM Alloc Factors'!I22/('(Other Computations)'!I194+'(Other Computations)'!I207))</f>
        <v>0</v>
      </c>
      <c r="J2703" s="76">
        <f>IF('(Other Computations)'!J194=0,0,Inputs!L269*Inputs!L162*Inputs!G58*Inputs!D14*'GM Alloc Factors'!J22/('(Other Computations)'!J194+'(Other Computations)'!J207))</f>
        <v>0</v>
      </c>
      <c r="K2703" s="43">
        <f t="shared" si="515"/>
        <v>0</v>
      </c>
    </row>
    <row r="2704" spans="1:11" ht="12.75" customHeight="1">
      <c r="A2704" s="61" t="str">
        <f>"         "&amp;Labels!B78</f>
        <v xml:space="preserve">         Customer 10</v>
      </c>
      <c r="B2704" s="76">
        <f>IF('(Other Computations)'!B195=0,0,Inputs!D270*Inputs!D163*Inputs!G59*Inputs!D14*'GM Alloc Factors'!B22/('(Other Computations)'!B195+'(Other Computations)'!B208))</f>
        <v>0</v>
      </c>
      <c r="C2704" s="76">
        <f>IF('(Other Computations)'!C195=0,0,Inputs!E270*Inputs!E163*Inputs!G59*Inputs!D14*'GM Alloc Factors'!C22/('(Other Computations)'!C195+'(Other Computations)'!C208))</f>
        <v>0</v>
      </c>
      <c r="D2704" s="76">
        <f>IF('(Other Computations)'!D195=0,0,Inputs!F270*Inputs!F163*Inputs!G59*Inputs!D14*'GM Alloc Factors'!D22/('(Other Computations)'!D195+'(Other Computations)'!D208))</f>
        <v>0</v>
      </c>
      <c r="E2704" s="76">
        <f>IF('(Other Computations)'!E195=0,0,Inputs!G270*Inputs!G163*Inputs!G59*Inputs!D14*'GM Alloc Factors'!E22/('(Other Computations)'!E195+'(Other Computations)'!E208))</f>
        <v>0</v>
      </c>
      <c r="F2704" s="43">
        <f t="shared" si="514"/>
        <v>0</v>
      </c>
      <c r="G2704" s="76">
        <f>IF('(Other Computations)'!G195=0,0,Inputs!I270*Inputs!I163*Inputs!G59*Inputs!D14*'GM Alloc Factors'!G22/('(Other Computations)'!G195+'(Other Computations)'!G208))</f>
        <v>0</v>
      </c>
      <c r="H2704" s="76">
        <f>IF('(Other Computations)'!H195=0,0,Inputs!J270*Inputs!J163*Inputs!G59*Inputs!D14*'GM Alloc Factors'!H22/('(Other Computations)'!H195+'(Other Computations)'!H208))</f>
        <v>0</v>
      </c>
      <c r="I2704" s="76">
        <f>IF('(Other Computations)'!I195=0,0,Inputs!K270*Inputs!K163*Inputs!G59*Inputs!D14*'GM Alloc Factors'!I22/('(Other Computations)'!I195+'(Other Computations)'!I208))</f>
        <v>0</v>
      </c>
      <c r="J2704" s="76">
        <f>IF('(Other Computations)'!J195=0,0,Inputs!L270*Inputs!L163*Inputs!G59*Inputs!D14*'GM Alloc Factors'!J22/('(Other Computations)'!J195+'(Other Computations)'!J208))</f>
        <v>0</v>
      </c>
      <c r="K2704" s="43">
        <f t="shared" si="515"/>
        <v>0</v>
      </c>
    </row>
    <row r="2705" spans="1:11" ht="12.75" customHeight="1">
      <c r="A2705" s="61" t="str">
        <f>"         "&amp;Labels!C68</f>
        <v xml:space="preserve">         Total</v>
      </c>
      <c r="B2705" s="84">
        <f>SUM(B2695:B2704)</f>
        <v>0</v>
      </c>
      <c r="C2705" s="84">
        <f>SUM(C2695:C2704)</f>
        <v>0</v>
      </c>
      <c r="D2705" s="84">
        <f>SUM(D2695:D2704)</f>
        <v>0</v>
      </c>
      <c r="E2705" s="84">
        <f>SUM(E2695:E2704)</f>
        <v>0</v>
      </c>
      <c r="F2705" s="43">
        <f t="shared" si="514"/>
        <v>0</v>
      </c>
      <c r="G2705" s="84">
        <f>SUM(G2695:G2704)</f>
        <v>0</v>
      </c>
      <c r="H2705" s="84">
        <f>SUM(H2695:H2704)</f>
        <v>0</v>
      </c>
      <c r="I2705" s="84">
        <f>SUM(I2695:I2704)</f>
        <v>0</v>
      </c>
      <c r="J2705" s="84">
        <f>SUM(J2695:J2704)</f>
        <v>0</v>
      </c>
      <c r="K2705" s="43">
        <f t="shared" si="515"/>
        <v>0</v>
      </c>
    </row>
    <row r="2706" spans="1:11" ht="12.75" customHeight="1">
      <c r="A2706" s="61" t="str">
        <f>"      "&amp;Labels!B89</f>
        <v xml:space="preserve">      Q 5</v>
      </c>
      <c r="B2706" s="84"/>
      <c r="C2706" s="84"/>
      <c r="D2706" s="84"/>
      <c r="E2706" s="84"/>
      <c r="F2706" s="43"/>
      <c r="G2706" s="84"/>
      <c r="H2706" s="84"/>
      <c r="I2706" s="84"/>
      <c r="J2706" s="84"/>
      <c r="K2706" s="43"/>
    </row>
    <row r="2707" spans="1:11" ht="12.75" customHeight="1">
      <c r="A2707" s="61" t="str">
        <f>"         "&amp;Labels!B69</f>
        <v xml:space="preserve">         Customer 1</v>
      </c>
      <c r="B2707" s="76">
        <f>IF('(Other Computations)'!B186=0,0,Inputs!D261*Inputs!D154*Inputs!H50*Inputs!D14*'GM Alloc Factors'!B23/('(Other Computations)'!B186+'(Other Computations)'!B199))</f>
        <v>0</v>
      </c>
      <c r="C2707" s="76">
        <f>IF('(Other Computations)'!C186=0,0,Inputs!E261*Inputs!E154*Inputs!H50*Inputs!D14*'GM Alloc Factors'!C23/('(Other Computations)'!C186+'(Other Computations)'!C199))</f>
        <v>0</v>
      </c>
      <c r="D2707" s="76">
        <f>IF('(Other Computations)'!D186=0,0,Inputs!F261*Inputs!F154*Inputs!H50*Inputs!D14*'GM Alloc Factors'!D23/('(Other Computations)'!D186+'(Other Computations)'!D199))</f>
        <v>0</v>
      </c>
      <c r="E2707" s="76">
        <f>IF('(Other Computations)'!E186=0,0,Inputs!G261*Inputs!G154*Inputs!H50*Inputs!D14*'GM Alloc Factors'!E23/('(Other Computations)'!E186+'(Other Computations)'!E199))</f>
        <v>0</v>
      </c>
      <c r="F2707" s="43">
        <f t="shared" ref="F2707:F2717" si="516">SUM(B2707:E2707)</f>
        <v>0</v>
      </c>
      <c r="G2707" s="76">
        <f>IF('(Other Computations)'!G186=0,0,Inputs!I261*Inputs!I154*Inputs!H50*Inputs!D14*'GM Alloc Factors'!G23/('(Other Computations)'!G186+'(Other Computations)'!G199))</f>
        <v>0</v>
      </c>
      <c r="H2707" s="76">
        <f>IF('(Other Computations)'!H186=0,0,Inputs!J261*Inputs!J154*Inputs!H50*Inputs!D14*'GM Alloc Factors'!H23/('(Other Computations)'!H186+'(Other Computations)'!H199))</f>
        <v>0</v>
      </c>
      <c r="I2707" s="76">
        <f>IF('(Other Computations)'!I186=0,0,Inputs!K261*Inputs!K154*Inputs!H50*Inputs!D14*'GM Alloc Factors'!I23/('(Other Computations)'!I186+'(Other Computations)'!I199))</f>
        <v>0</v>
      </c>
      <c r="J2707" s="76">
        <f>IF('(Other Computations)'!J186=0,0,Inputs!L261*Inputs!L154*Inputs!H50*Inputs!D14*'GM Alloc Factors'!J23/('(Other Computations)'!J186+'(Other Computations)'!J199))</f>
        <v>0</v>
      </c>
      <c r="K2707" s="43">
        <f t="shared" ref="K2707:K2717" si="517">SUM(G2707:J2707)</f>
        <v>0</v>
      </c>
    </row>
    <row r="2708" spans="1:11" ht="12.75" customHeight="1">
      <c r="A2708" s="61" t="str">
        <f>"         "&amp;Labels!B70</f>
        <v xml:space="preserve">         Customer 2</v>
      </c>
      <c r="B2708" s="76">
        <f>IF('(Other Computations)'!B187=0,0,Inputs!D262*Inputs!D155*Inputs!H51*Inputs!D14*'GM Alloc Factors'!B23/('(Other Computations)'!B187+'(Other Computations)'!B200))</f>
        <v>0</v>
      </c>
      <c r="C2708" s="76">
        <f>IF('(Other Computations)'!C187=0,0,Inputs!E262*Inputs!E155*Inputs!H51*Inputs!D14*'GM Alloc Factors'!C23/('(Other Computations)'!C187+'(Other Computations)'!C200))</f>
        <v>0</v>
      </c>
      <c r="D2708" s="76">
        <f>IF('(Other Computations)'!D187=0,0,Inputs!F262*Inputs!F155*Inputs!H51*Inputs!D14*'GM Alloc Factors'!D23/('(Other Computations)'!D187+'(Other Computations)'!D200))</f>
        <v>0</v>
      </c>
      <c r="E2708" s="76">
        <f>IF('(Other Computations)'!E187=0,0,Inputs!G262*Inputs!G155*Inputs!H51*Inputs!D14*'GM Alloc Factors'!E23/('(Other Computations)'!E187+'(Other Computations)'!E200))</f>
        <v>0</v>
      </c>
      <c r="F2708" s="43">
        <f t="shared" si="516"/>
        <v>0</v>
      </c>
      <c r="G2708" s="76">
        <f>IF('(Other Computations)'!G187=0,0,Inputs!I262*Inputs!I155*Inputs!H51*Inputs!D14*'GM Alloc Factors'!G23/('(Other Computations)'!G187+'(Other Computations)'!G200))</f>
        <v>0</v>
      </c>
      <c r="H2708" s="76">
        <f>IF('(Other Computations)'!H187=0,0,Inputs!J262*Inputs!J155*Inputs!H51*Inputs!D14*'GM Alloc Factors'!H23/('(Other Computations)'!H187+'(Other Computations)'!H200))</f>
        <v>0</v>
      </c>
      <c r="I2708" s="76">
        <f>IF('(Other Computations)'!I187=0,0,Inputs!K262*Inputs!K155*Inputs!H51*Inputs!D14*'GM Alloc Factors'!I23/('(Other Computations)'!I187+'(Other Computations)'!I200))</f>
        <v>0</v>
      </c>
      <c r="J2708" s="76">
        <f>IF('(Other Computations)'!J187=0,0,Inputs!L262*Inputs!L155*Inputs!H51*Inputs!D14*'GM Alloc Factors'!J23/('(Other Computations)'!J187+'(Other Computations)'!J200))</f>
        <v>0</v>
      </c>
      <c r="K2708" s="43">
        <f t="shared" si="517"/>
        <v>0</v>
      </c>
    </row>
    <row r="2709" spans="1:11" ht="12.75" customHeight="1">
      <c r="A2709" s="61" t="str">
        <f>"         "&amp;Labels!B71</f>
        <v xml:space="preserve">         Customer 3</v>
      </c>
      <c r="B2709" s="76">
        <f>IF('(Other Computations)'!B188=0,0,Inputs!D263*Inputs!D156*Inputs!H52*Inputs!D14*'GM Alloc Factors'!B23/('(Other Computations)'!B188+'(Other Computations)'!B201))</f>
        <v>0</v>
      </c>
      <c r="C2709" s="76">
        <f>IF('(Other Computations)'!C188=0,0,Inputs!E263*Inputs!E156*Inputs!H52*Inputs!D14*'GM Alloc Factors'!C23/('(Other Computations)'!C188+'(Other Computations)'!C201))</f>
        <v>0</v>
      </c>
      <c r="D2709" s="76">
        <f>IF('(Other Computations)'!D188=0,0,Inputs!F263*Inputs!F156*Inputs!H52*Inputs!D14*'GM Alloc Factors'!D23/('(Other Computations)'!D188+'(Other Computations)'!D201))</f>
        <v>0</v>
      </c>
      <c r="E2709" s="76">
        <f>IF('(Other Computations)'!E188=0,0,Inputs!G263*Inputs!G156*Inputs!H52*Inputs!D14*'GM Alloc Factors'!E23/('(Other Computations)'!E188+'(Other Computations)'!E201))</f>
        <v>0</v>
      </c>
      <c r="F2709" s="43">
        <f t="shared" si="516"/>
        <v>0</v>
      </c>
      <c r="G2709" s="76">
        <f>IF('(Other Computations)'!G188=0,0,Inputs!I263*Inputs!I156*Inputs!H52*Inputs!D14*'GM Alloc Factors'!G23/('(Other Computations)'!G188+'(Other Computations)'!G201))</f>
        <v>0</v>
      </c>
      <c r="H2709" s="76">
        <f>IF('(Other Computations)'!H188=0,0,Inputs!J263*Inputs!J156*Inputs!H52*Inputs!D14*'GM Alloc Factors'!H23/('(Other Computations)'!H188+'(Other Computations)'!H201))</f>
        <v>0</v>
      </c>
      <c r="I2709" s="76">
        <f>IF('(Other Computations)'!I188=0,0,Inputs!K263*Inputs!K156*Inputs!H52*Inputs!D14*'GM Alloc Factors'!I23/('(Other Computations)'!I188+'(Other Computations)'!I201))</f>
        <v>0</v>
      </c>
      <c r="J2709" s="76">
        <f>IF('(Other Computations)'!J188=0,0,Inputs!L263*Inputs!L156*Inputs!H52*Inputs!D14*'GM Alloc Factors'!J23/('(Other Computations)'!J188+'(Other Computations)'!J201))</f>
        <v>0</v>
      </c>
      <c r="K2709" s="43">
        <f t="shared" si="517"/>
        <v>0</v>
      </c>
    </row>
    <row r="2710" spans="1:11" ht="12.75" customHeight="1">
      <c r="A2710" s="61" t="str">
        <f>"         "&amp;Labels!B72</f>
        <v xml:space="preserve">         Customer 4</v>
      </c>
      <c r="B2710" s="76">
        <f>IF('(Other Computations)'!B189=0,0,Inputs!D264*Inputs!D157*Inputs!H53*Inputs!D14*'GM Alloc Factors'!B23/('(Other Computations)'!B189+'(Other Computations)'!B202))</f>
        <v>0</v>
      </c>
      <c r="C2710" s="76">
        <f>IF('(Other Computations)'!C189=0,0,Inputs!E264*Inputs!E157*Inputs!H53*Inputs!D14*'GM Alloc Factors'!C23/('(Other Computations)'!C189+'(Other Computations)'!C202))</f>
        <v>0</v>
      </c>
      <c r="D2710" s="76">
        <f>IF('(Other Computations)'!D189=0,0,Inputs!F264*Inputs!F157*Inputs!H53*Inputs!D14*'GM Alloc Factors'!D23/('(Other Computations)'!D189+'(Other Computations)'!D202))</f>
        <v>0</v>
      </c>
      <c r="E2710" s="76">
        <f>IF('(Other Computations)'!E189=0,0,Inputs!G264*Inputs!G157*Inputs!H53*Inputs!D14*'GM Alloc Factors'!E23/('(Other Computations)'!E189+'(Other Computations)'!E202))</f>
        <v>0</v>
      </c>
      <c r="F2710" s="43">
        <f t="shared" si="516"/>
        <v>0</v>
      </c>
      <c r="G2710" s="76">
        <f>IF('(Other Computations)'!G189=0,0,Inputs!I264*Inputs!I157*Inputs!H53*Inputs!D14*'GM Alloc Factors'!G23/('(Other Computations)'!G189+'(Other Computations)'!G202))</f>
        <v>0</v>
      </c>
      <c r="H2710" s="76">
        <f>IF('(Other Computations)'!H189=0,0,Inputs!J264*Inputs!J157*Inputs!H53*Inputs!D14*'GM Alloc Factors'!H23/('(Other Computations)'!H189+'(Other Computations)'!H202))</f>
        <v>0</v>
      </c>
      <c r="I2710" s="76">
        <f>IF('(Other Computations)'!I189=0,0,Inputs!K264*Inputs!K157*Inputs!H53*Inputs!D14*'GM Alloc Factors'!I23/('(Other Computations)'!I189+'(Other Computations)'!I202))</f>
        <v>0</v>
      </c>
      <c r="J2710" s="76">
        <f>IF('(Other Computations)'!J189=0,0,Inputs!L264*Inputs!L157*Inputs!H53*Inputs!D14*'GM Alloc Factors'!J23/('(Other Computations)'!J189+'(Other Computations)'!J202))</f>
        <v>0</v>
      </c>
      <c r="K2710" s="43">
        <f t="shared" si="517"/>
        <v>0</v>
      </c>
    </row>
    <row r="2711" spans="1:11" ht="12.75" customHeight="1">
      <c r="A2711" s="61" t="str">
        <f>"         "&amp;Labels!B73</f>
        <v xml:space="preserve">         Customer 5</v>
      </c>
      <c r="B2711" s="76">
        <f>IF('(Other Computations)'!B190=0,0,Inputs!D265*Inputs!D158*Inputs!H54*Inputs!D14*'GM Alloc Factors'!B23/('(Other Computations)'!B190+'(Other Computations)'!B203))</f>
        <v>0</v>
      </c>
      <c r="C2711" s="76">
        <f>IF('(Other Computations)'!C190=0,0,Inputs!E265*Inputs!E158*Inputs!H54*Inputs!D14*'GM Alloc Factors'!C23/('(Other Computations)'!C190+'(Other Computations)'!C203))</f>
        <v>0</v>
      </c>
      <c r="D2711" s="76">
        <f>IF('(Other Computations)'!D190=0,0,Inputs!F265*Inputs!F158*Inputs!H54*Inputs!D14*'GM Alloc Factors'!D23/('(Other Computations)'!D190+'(Other Computations)'!D203))</f>
        <v>0</v>
      </c>
      <c r="E2711" s="76">
        <f>IF('(Other Computations)'!E190=0,0,Inputs!G265*Inputs!G158*Inputs!H54*Inputs!D14*'GM Alloc Factors'!E23/('(Other Computations)'!E190+'(Other Computations)'!E203))</f>
        <v>0</v>
      </c>
      <c r="F2711" s="43">
        <f t="shared" si="516"/>
        <v>0</v>
      </c>
      <c r="G2711" s="76">
        <f>IF('(Other Computations)'!G190=0,0,Inputs!I265*Inputs!I158*Inputs!H54*Inputs!D14*'GM Alloc Factors'!G23/('(Other Computations)'!G190+'(Other Computations)'!G203))</f>
        <v>0</v>
      </c>
      <c r="H2711" s="76">
        <f>IF('(Other Computations)'!H190=0,0,Inputs!J265*Inputs!J158*Inputs!H54*Inputs!D14*'GM Alloc Factors'!H23/('(Other Computations)'!H190+'(Other Computations)'!H203))</f>
        <v>0</v>
      </c>
      <c r="I2711" s="76">
        <f>IF('(Other Computations)'!I190=0,0,Inputs!K265*Inputs!K158*Inputs!H54*Inputs!D14*'GM Alloc Factors'!I23/('(Other Computations)'!I190+'(Other Computations)'!I203))</f>
        <v>0</v>
      </c>
      <c r="J2711" s="76">
        <f>IF('(Other Computations)'!J190=0,0,Inputs!L265*Inputs!L158*Inputs!H54*Inputs!D14*'GM Alloc Factors'!J23/('(Other Computations)'!J190+'(Other Computations)'!J203))</f>
        <v>0</v>
      </c>
      <c r="K2711" s="43">
        <f t="shared" si="517"/>
        <v>0</v>
      </c>
    </row>
    <row r="2712" spans="1:11" ht="12.75" customHeight="1">
      <c r="A2712" s="61" t="str">
        <f>"         "&amp;Labels!B74</f>
        <v xml:space="preserve">         Customer 6</v>
      </c>
      <c r="B2712" s="76">
        <f>IF('(Other Computations)'!B191=0,0,Inputs!D266*Inputs!D159*Inputs!H55*Inputs!D14*'GM Alloc Factors'!B23/('(Other Computations)'!B191+'(Other Computations)'!B204))</f>
        <v>0</v>
      </c>
      <c r="C2712" s="76">
        <f>IF('(Other Computations)'!C191=0,0,Inputs!E266*Inputs!E159*Inputs!H55*Inputs!D14*'GM Alloc Factors'!C23/('(Other Computations)'!C191+'(Other Computations)'!C204))</f>
        <v>0</v>
      </c>
      <c r="D2712" s="76">
        <f>IF('(Other Computations)'!D191=0,0,Inputs!F266*Inputs!F159*Inputs!H55*Inputs!D14*'GM Alloc Factors'!D23/('(Other Computations)'!D191+'(Other Computations)'!D204))</f>
        <v>0</v>
      </c>
      <c r="E2712" s="76">
        <f>IF('(Other Computations)'!E191=0,0,Inputs!G266*Inputs!G159*Inputs!H55*Inputs!D14*'GM Alloc Factors'!E23/('(Other Computations)'!E191+'(Other Computations)'!E204))</f>
        <v>0</v>
      </c>
      <c r="F2712" s="43">
        <f t="shared" si="516"/>
        <v>0</v>
      </c>
      <c r="G2712" s="76">
        <f>IF('(Other Computations)'!G191=0,0,Inputs!I266*Inputs!I159*Inputs!H55*Inputs!D14*'GM Alloc Factors'!G23/('(Other Computations)'!G191+'(Other Computations)'!G204))</f>
        <v>0</v>
      </c>
      <c r="H2712" s="76">
        <f>IF('(Other Computations)'!H191=0,0,Inputs!J266*Inputs!J159*Inputs!H55*Inputs!D14*'GM Alloc Factors'!H23/('(Other Computations)'!H191+'(Other Computations)'!H204))</f>
        <v>0</v>
      </c>
      <c r="I2712" s="76">
        <f>IF('(Other Computations)'!I191=0,0,Inputs!K266*Inputs!K159*Inputs!H55*Inputs!D14*'GM Alloc Factors'!I23/('(Other Computations)'!I191+'(Other Computations)'!I204))</f>
        <v>0</v>
      </c>
      <c r="J2712" s="76">
        <f>IF('(Other Computations)'!J191=0,0,Inputs!L266*Inputs!L159*Inputs!H55*Inputs!D14*'GM Alloc Factors'!J23/('(Other Computations)'!J191+'(Other Computations)'!J204))</f>
        <v>0</v>
      </c>
      <c r="K2712" s="43">
        <f t="shared" si="517"/>
        <v>0</v>
      </c>
    </row>
    <row r="2713" spans="1:11" ht="12.75" customHeight="1">
      <c r="A2713" s="61" t="str">
        <f>"         "&amp;Labels!B75</f>
        <v xml:space="preserve">         Customer 7</v>
      </c>
      <c r="B2713" s="76">
        <f>IF('(Other Computations)'!B192=0,0,Inputs!D267*Inputs!D160*Inputs!H56*Inputs!D14*'GM Alloc Factors'!B23/('(Other Computations)'!B192+'(Other Computations)'!B205))</f>
        <v>0</v>
      </c>
      <c r="C2713" s="76">
        <f>IF('(Other Computations)'!C192=0,0,Inputs!E267*Inputs!E160*Inputs!H56*Inputs!D14*'GM Alloc Factors'!C23/('(Other Computations)'!C192+'(Other Computations)'!C205))</f>
        <v>0</v>
      </c>
      <c r="D2713" s="76">
        <f>IF('(Other Computations)'!D192=0,0,Inputs!F267*Inputs!F160*Inputs!H56*Inputs!D14*'GM Alloc Factors'!D23/('(Other Computations)'!D192+'(Other Computations)'!D205))</f>
        <v>0</v>
      </c>
      <c r="E2713" s="76">
        <f>IF('(Other Computations)'!E192=0,0,Inputs!G267*Inputs!G160*Inputs!H56*Inputs!D14*'GM Alloc Factors'!E23/('(Other Computations)'!E192+'(Other Computations)'!E205))</f>
        <v>0</v>
      </c>
      <c r="F2713" s="43">
        <f t="shared" si="516"/>
        <v>0</v>
      </c>
      <c r="G2713" s="76">
        <f>IF('(Other Computations)'!G192=0,0,Inputs!I267*Inputs!I160*Inputs!H56*Inputs!D14*'GM Alloc Factors'!G23/('(Other Computations)'!G192+'(Other Computations)'!G205))</f>
        <v>0</v>
      </c>
      <c r="H2713" s="76">
        <f>IF('(Other Computations)'!H192=0,0,Inputs!J267*Inputs!J160*Inputs!H56*Inputs!D14*'GM Alloc Factors'!H23/('(Other Computations)'!H192+'(Other Computations)'!H205))</f>
        <v>0</v>
      </c>
      <c r="I2713" s="76">
        <f>IF('(Other Computations)'!I192=0,0,Inputs!K267*Inputs!K160*Inputs!H56*Inputs!D14*'GM Alloc Factors'!I23/('(Other Computations)'!I192+'(Other Computations)'!I205))</f>
        <v>0</v>
      </c>
      <c r="J2713" s="76">
        <f>IF('(Other Computations)'!J192=0,0,Inputs!L267*Inputs!L160*Inputs!H56*Inputs!D14*'GM Alloc Factors'!J23/('(Other Computations)'!J192+'(Other Computations)'!J205))</f>
        <v>0</v>
      </c>
      <c r="K2713" s="43">
        <f t="shared" si="517"/>
        <v>0</v>
      </c>
    </row>
    <row r="2714" spans="1:11" ht="12.75" customHeight="1">
      <c r="A2714" s="61" t="str">
        <f>"         "&amp;Labels!B76</f>
        <v xml:space="preserve">         Customer 8</v>
      </c>
      <c r="B2714" s="76">
        <f>IF('(Other Computations)'!B193=0,0,Inputs!D268*Inputs!D161*Inputs!H57*Inputs!D14*'GM Alloc Factors'!B23/('(Other Computations)'!B193+'(Other Computations)'!B206))</f>
        <v>0</v>
      </c>
      <c r="C2714" s="76">
        <f>IF('(Other Computations)'!C193=0,0,Inputs!E268*Inputs!E161*Inputs!H57*Inputs!D14*'GM Alloc Factors'!C23/('(Other Computations)'!C193+'(Other Computations)'!C206))</f>
        <v>0</v>
      </c>
      <c r="D2714" s="76">
        <f>IF('(Other Computations)'!D193=0,0,Inputs!F268*Inputs!F161*Inputs!H57*Inputs!D14*'GM Alloc Factors'!D23/('(Other Computations)'!D193+'(Other Computations)'!D206))</f>
        <v>0</v>
      </c>
      <c r="E2714" s="76">
        <f>IF('(Other Computations)'!E193=0,0,Inputs!G268*Inputs!G161*Inputs!H57*Inputs!D14*'GM Alloc Factors'!E23/('(Other Computations)'!E193+'(Other Computations)'!E206))</f>
        <v>0</v>
      </c>
      <c r="F2714" s="43">
        <f t="shared" si="516"/>
        <v>0</v>
      </c>
      <c r="G2714" s="76">
        <f>IF('(Other Computations)'!G193=0,0,Inputs!I268*Inputs!I161*Inputs!H57*Inputs!D14*'GM Alloc Factors'!G23/('(Other Computations)'!G193+'(Other Computations)'!G206))</f>
        <v>0</v>
      </c>
      <c r="H2714" s="76">
        <f>IF('(Other Computations)'!H193=0,0,Inputs!J268*Inputs!J161*Inputs!H57*Inputs!D14*'GM Alloc Factors'!H23/('(Other Computations)'!H193+'(Other Computations)'!H206))</f>
        <v>0</v>
      </c>
      <c r="I2714" s="76">
        <f>IF('(Other Computations)'!I193=0,0,Inputs!K268*Inputs!K161*Inputs!H57*Inputs!D14*'GM Alloc Factors'!I23/('(Other Computations)'!I193+'(Other Computations)'!I206))</f>
        <v>0</v>
      </c>
      <c r="J2714" s="76">
        <f>IF('(Other Computations)'!J193=0,0,Inputs!L268*Inputs!L161*Inputs!H57*Inputs!D14*'GM Alloc Factors'!J23/('(Other Computations)'!J193+'(Other Computations)'!J206))</f>
        <v>0</v>
      </c>
      <c r="K2714" s="43">
        <f t="shared" si="517"/>
        <v>0</v>
      </c>
    </row>
    <row r="2715" spans="1:11" ht="12.75" customHeight="1">
      <c r="A2715" s="61" t="str">
        <f>"         "&amp;Labels!B77</f>
        <v xml:space="preserve">         Customer 9</v>
      </c>
      <c r="B2715" s="76">
        <f>IF('(Other Computations)'!B194=0,0,Inputs!D269*Inputs!D162*Inputs!H58*Inputs!D14*'GM Alloc Factors'!B23/('(Other Computations)'!B194+'(Other Computations)'!B207))</f>
        <v>0</v>
      </c>
      <c r="C2715" s="76">
        <f>IF('(Other Computations)'!C194=0,0,Inputs!E269*Inputs!E162*Inputs!H58*Inputs!D14*'GM Alloc Factors'!C23/('(Other Computations)'!C194+'(Other Computations)'!C207))</f>
        <v>0</v>
      </c>
      <c r="D2715" s="76">
        <f>IF('(Other Computations)'!D194=0,0,Inputs!F269*Inputs!F162*Inputs!H58*Inputs!D14*'GM Alloc Factors'!D23/('(Other Computations)'!D194+'(Other Computations)'!D207))</f>
        <v>0</v>
      </c>
      <c r="E2715" s="76">
        <f>IF('(Other Computations)'!E194=0,0,Inputs!G269*Inputs!G162*Inputs!H58*Inputs!D14*'GM Alloc Factors'!E23/('(Other Computations)'!E194+'(Other Computations)'!E207))</f>
        <v>0</v>
      </c>
      <c r="F2715" s="43">
        <f t="shared" si="516"/>
        <v>0</v>
      </c>
      <c r="G2715" s="76">
        <f>IF('(Other Computations)'!G194=0,0,Inputs!I269*Inputs!I162*Inputs!H58*Inputs!D14*'GM Alloc Factors'!G23/('(Other Computations)'!G194+'(Other Computations)'!G207))</f>
        <v>0</v>
      </c>
      <c r="H2715" s="76">
        <f>IF('(Other Computations)'!H194=0,0,Inputs!J269*Inputs!J162*Inputs!H58*Inputs!D14*'GM Alloc Factors'!H23/('(Other Computations)'!H194+'(Other Computations)'!H207))</f>
        <v>0</v>
      </c>
      <c r="I2715" s="76">
        <f>IF('(Other Computations)'!I194=0,0,Inputs!K269*Inputs!K162*Inputs!H58*Inputs!D14*'GM Alloc Factors'!I23/('(Other Computations)'!I194+'(Other Computations)'!I207))</f>
        <v>0</v>
      </c>
      <c r="J2715" s="76">
        <f>IF('(Other Computations)'!J194=0,0,Inputs!L269*Inputs!L162*Inputs!H58*Inputs!D14*'GM Alloc Factors'!J23/('(Other Computations)'!J194+'(Other Computations)'!J207))</f>
        <v>0</v>
      </c>
      <c r="K2715" s="43">
        <f t="shared" si="517"/>
        <v>0</v>
      </c>
    </row>
    <row r="2716" spans="1:11" ht="12.75" customHeight="1">
      <c r="A2716" s="61" t="str">
        <f>"         "&amp;Labels!B78</f>
        <v xml:space="preserve">         Customer 10</v>
      </c>
      <c r="B2716" s="76">
        <f>IF('(Other Computations)'!B195=0,0,Inputs!D270*Inputs!D163*Inputs!H59*Inputs!D14*'GM Alloc Factors'!B23/('(Other Computations)'!B195+'(Other Computations)'!B208))</f>
        <v>0</v>
      </c>
      <c r="C2716" s="76">
        <f>IF('(Other Computations)'!C195=0,0,Inputs!E270*Inputs!E163*Inputs!H59*Inputs!D14*'GM Alloc Factors'!C23/('(Other Computations)'!C195+'(Other Computations)'!C208))</f>
        <v>0</v>
      </c>
      <c r="D2716" s="76">
        <f>IF('(Other Computations)'!D195=0,0,Inputs!F270*Inputs!F163*Inputs!H59*Inputs!D14*'GM Alloc Factors'!D23/('(Other Computations)'!D195+'(Other Computations)'!D208))</f>
        <v>0</v>
      </c>
      <c r="E2716" s="76">
        <f>IF('(Other Computations)'!E195=0,0,Inputs!G270*Inputs!G163*Inputs!H59*Inputs!D14*'GM Alloc Factors'!E23/('(Other Computations)'!E195+'(Other Computations)'!E208))</f>
        <v>0</v>
      </c>
      <c r="F2716" s="43">
        <f t="shared" si="516"/>
        <v>0</v>
      </c>
      <c r="G2716" s="76">
        <f>IF('(Other Computations)'!G195=0,0,Inputs!I270*Inputs!I163*Inputs!H59*Inputs!D14*'GM Alloc Factors'!G23/('(Other Computations)'!G195+'(Other Computations)'!G208))</f>
        <v>0</v>
      </c>
      <c r="H2716" s="76">
        <f>IF('(Other Computations)'!H195=0,0,Inputs!J270*Inputs!J163*Inputs!H59*Inputs!D14*'GM Alloc Factors'!H23/('(Other Computations)'!H195+'(Other Computations)'!H208))</f>
        <v>0</v>
      </c>
      <c r="I2716" s="76">
        <f>IF('(Other Computations)'!I195=0,0,Inputs!K270*Inputs!K163*Inputs!H59*Inputs!D14*'GM Alloc Factors'!I23/('(Other Computations)'!I195+'(Other Computations)'!I208))</f>
        <v>0</v>
      </c>
      <c r="J2716" s="76">
        <f>IF('(Other Computations)'!J195=0,0,Inputs!L270*Inputs!L163*Inputs!H59*Inputs!D14*'GM Alloc Factors'!J23/('(Other Computations)'!J195+'(Other Computations)'!J208))</f>
        <v>0</v>
      </c>
      <c r="K2716" s="43">
        <f t="shared" si="517"/>
        <v>0</v>
      </c>
    </row>
    <row r="2717" spans="1:11" ht="12.75" customHeight="1">
      <c r="A2717" s="61" t="str">
        <f>"         "&amp;Labels!C68</f>
        <v xml:space="preserve">         Total</v>
      </c>
      <c r="B2717" s="84">
        <f>SUM(B2707:B2716)</f>
        <v>0</v>
      </c>
      <c r="C2717" s="84">
        <f>SUM(C2707:C2716)</f>
        <v>0</v>
      </c>
      <c r="D2717" s="84">
        <f>SUM(D2707:D2716)</f>
        <v>0</v>
      </c>
      <c r="E2717" s="84">
        <f>SUM(E2707:E2716)</f>
        <v>0</v>
      </c>
      <c r="F2717" s="43">
        <f t="shared" si="516"/>
        <v>0</v>
      </c>
      <c r="G2717" s="84">
        <f>SUM(G2707:G2716)</f>
        <v>0</v>
      </c>
      <c r="H2717" s="84">
        <f>SUM(H2707:H2716)</f>
        <v>0</v>
      </c>
      <c r="I2717" s="84">
        <f>SUM(I2707:I2716)</f>
        <v>0</v>
      </c>
      <c r="J2717" s="84">
        <f>SUM(J2707:J2716)</f>
        <v>0</v>
      </c>
      <c r="K2717" s="43">
        <f t="shared" si="517"/>
        <v>0</v>
      </c>
    </row>
    <row r="2718" spans="1:11" ht="12.75" customHeight="1">
      <c r="A2718" s="61" t="str">
        <f>"      "&amp;Labels!B90</f>
        <v xml:space="preserve">      Q 6</v>
      </c>
      <c r="B2718" s="84"/>
      <c r="C2718" s="84"/>
      <c r="D2718" s="84"/>
      <c r="E2718" s="84"/>
      <c r="F2718" s="43"/>
      <c r="G2718" s="84"/>
      <c r="H2718" s="84"/>
      <c r="I2718" s="84"/>
      <c r="J2718" s="84"/>
      <c r="K2718" s="43"/>
    </row>
    <row r="2719" spans="1:11" ht="12.75" customHeight="1">
      <c r="A2719" s="61" t="str">
        <f>"         "&amp;Labels!B69</f>
        <v xml:space="preserve">         Customer 1</v>
      </c>
      <c r="B2719" s="76">
        <f>IF('(Other Computations)'!B186=0,0,Inputs!D261*Inputs!D154*Inputs!I50*Inputs!D14*'GM Alloc Factors'!B24/('(Other Computations)'!B186+'(Other Computations)'!B199))</f>
        <v>0</v>
      </c>
      <c r="C2719" s="76">
        <f>IF('(Other Computations)'!C186=0,0,Inputs!E261*Inputs!E154*Inputs!I50*Inputs!D14*'GM Alloc Factors'!C24/('(Other Computations)'!C186+'(Other Computations)'!C199))</f>
        <v>0</v>
      </c>
      <c r="D2719" s="76">
        <f>IF('(Other Computations)'!D186=0,0,Inputs!F261*Inputs!F154*Inputs!I50*Inputs!D14*'GM Alloc Factors'!D24/('(Other Computations)'!D186+'(Other Computations)'!D199))</f>
        <v>0</v>
      </c>
      <c r="E2719" s="76">
        <f>IF('(Other Computations)'!E186=0,0,Inputs!G261*Inputs!G154*Inputs!I50*Inputs!D14*'GM Alloc Factors'!E24/('(Other Computations)'!E186+'(Other Computations)'!E199))</f>
        <v>0</v>
      </c>
      <c r="F2719" s="43">
        <f t="shared" ref="F2719:F2729" si="518">SUM(B2719:E2719)</f>
        <v>0</v>
      </c>
      <c r="G2719" s="76">
        <f>IF('(Other Computations)'!G186=0,0,Inputs!I261*Inputs!I154*Inputs!I50*Inputs!D14*'GM Alloc Factors'!G24/('(Other Computations)'!G186+'(Other Computations)'!G199))</f>
        <v>0</v>
      </c>
      <c r="H2719" s="76">
        <f>IF('(Other Computations)'!H186=0,0,Inputs!J261*Inputs!J154*Inputs!I50*Inputs!D14*'GM Alloc Factors'!H24/('(Other Computations)'!H186+'(Other Computations)'!H199))</f>
        <v>0</v>
      </c>
      <c r="I2719" s="76">
        <f>IF('(Other Computations)'!I186=0,0,Inputs!K261*Inputs!K154*Inputs!I50*Inputs!D14*'GM Alloc Factors'!I24/('(Other Computations)'!I186+'(Other Computations)'!I199))</f>
        <v>0</v>
      </c>
      <c r="J2719" s="76">
        <f>IF('(Other Computations)'!J186=0,0,Inputs!L261*Inputs!L154*Inputs!I50*Inputs!D14*'GM Alloc Factors'!J24/('(Other Computations)'!J186+'(Other Computations)'!J199))</f>
        <v>0</v>
      </c>
      <c r="K2719" s="43">
        <f t="shared" ref="K2719:K2729" si="519">SUM(G2719:J2719)</f>
        <v>0</v>
      </c>
    </row>
    <row r="2720" spans="1:11" ht="12.75" customHeight="1">
      <c r="A2720" s="61" t="str">
        <f>"         "&amp;Labels!B70</f>
        <v xml:space="preserve">         Customer 2</v>
      </c>
      <c r="B2720" s="76">
        <f>IF('(Other Computations)'!B187=0,0,Inputs!D262*Inputs!D155*Inputs!I51*Inputs!D14*'GM Alloc Factors'!B24/('(Other Computations)'!B187+'(Other Computations)'!B200))</f>
        <v>0</v>
      </c>
      <c r="C2720" s="76">
        <f>IF('(Other Computations)'!C187=0,0,Inputs!E262*Inputs!E155*Inputs!I51*Inputs!D14*'GM Alloc Factors'!C24/('(Other Computations)'!C187+'(Other Computations)'!C200))</f>
        <v>0</v>
      </c>
      <c r="D2720" s="76">
        <f>IF('(Other Computations)'!D187=0,0,Inputs!F262*Inputs!F155*Inputs!I51*Inputs!D14*'GM Alloc Factors'!D24/('(Other Computations)'!D187+'(Other Computations)'!D200))</f>
        <v>0</v>
      </c>
      <c r="E2720" s="76">
        <f>IF('(Other Computations)'!E187=0,0,Inputs!G262*Inputs!G155*Inputs!I51*Inputs!D14*'GM Alloc Factors'!E24/('(Other Computations)'!E187+'(Other Computations)'!E200))</f>
        <v>0</v>
      </c>
      <c r="F2720" s="43">
        <f t="shared" si="518"/>
        <v>0</v>
      </c>
      <c r="G2720" s="76">
        <f>IF('(Other Computations)'!G187=0,0,Inputs!I262*Inputs!I155*Inputs!I51*Inputs!D14*'GM Alloc Factors'!G24/('(Other Computations)'!G187+'(Other Computations)'!G200))</f>
        <v>0</v>
      </c>
      <c r="H2720" s="76">
        <f>IF('(Other Computations)'!H187=0,0,Inputs!J262*Inputs!J155*Inputs!I51*Inputs!D14*'GM Alloc Factors'!H24/('(Other Computations)'!H187+'(Other Computations)'!H200))</f>
        <v>0</v>
      </c>
      <c r="I2720" s="76">
        <f>IF('(Other Computations)'!I187=0,0,Inputs!K262*Inputs!K155*Inputs!I51*Inputs!D14*'GM Alloc Factors'!I24/('(Other Computations)'!I187+'(Other Computations)'!I200))</f>
        <v>0</v>
      </c>
      <c r="J2720" s="76">
        <f>IF('(Other Computations)'!J187=0,0,Inputs!L262*Inputs!L155*Inputs!I51*Inputs!D14*'GM Alloc Factors'!J24/('(Other Computations)'!J187+'(Other Computations)'!J200))</f>
        <v>0</v>
      </c>
      <c r="K2720" s="43">
        <f t="shared" si="519"/>
        <v>0</v>
      </c>
    </row>
    <row r="2721" spans="1:11" ht="12.75" customHeight="1">
      <c r="A2721" s="61" t="str">
        <f>"         "&amp;Labels!B71</f>
        <v xml:space="preserve">         Customer 3</v>
      </c>
      <c r="B2721" s="76">
        <f>IF('(Other Computations)'!B188=0,0,Inputs!D263*Inputs!D156*Inputs!I52*Inputs!D14*'GM Alloc Factors'!B24/('(Other Computations)'!B188+'(Other Computations)'!B201))</f>
        <v>0</v>
      </c>
      <c r="C2721" s="76">
        <f>IF('(Other Computations)'!C188=0,0,Inputs!E263*Inputs!E156*Inputs!I52*Inputs!D14*'GM Alloc Factors'!C24/('(Other Computations)'!C188+'(Other Computations)'!C201))</f>
        <v>0</v>
      </c>
      <c r="D2721" s="76">
        <f>IF('(Other Computations)'!D188=0,0,Inputs!F263*Inputs!F156*Inputs!I52*Inputs!D14*'GM Alloc Factors'!D24/('(Other Computations)'!D188+'(Other Computations)'!D201))</f>
        <v>0</v>
      </c>
      <c r="E2721" s="76">
        <f>IF('(Other Computations)'!E188=0,0,Inputs!G263*Inputs!G156*Inputs!I52*Inputs!D14*'GM Alloc Factors'!E24/('(Other Computations)'!E188+'(Other Computations)'!E201))</f>
        <v>0</v>
      </c>
      <c r="F2721" s="43">
        <f t="shared" si="518"/>
        <v>0</v>
      </c>
      <c r="G2721" s="76">
        <f>IF('(Other Computations)'!G188=0,0,Inputs!I263*Inputs!I156*Inputs!I52*Inputs!D14*'GM Alloc Factors'!G24/('(Other Computations)'!G188+'(Other Computations)'!G201))</f>
        <v>0</v>
      </c>
      <c r="H2721" s="76">
        <f>IF('(Other Computations)'!H188=0,0,Inputs!J263*Inputs!J156*Inputs!I52*Inputs!D14*'GM Alloc Factors'!H24/('(Other Computations)'!H188+'(Other Computations)'!H201))</f>
        <v>0</v>
      </c>
      <c r="I2721" s="76">
        <f>IF('(Other Computations)'!I188=0,0,Inputs!K263*Inputs!K156*Inputs!I52*Inputs!D14*'GM Alloc Factors'!I24/('(Other Computations)'!I188+'(Other Computations)'!I201))</f>
        <v>0</v>
      </c>
      <c r="J2721" s="76">
        <f>IF('(Other Computations)'!J188=0,0,Inputs!L263*Inputs!L156*Inputs!I52*Inputs!D14*'GM Alloc Factors'!J24/('(Other Computations)'!J188+'(Other Computations)'!J201))</f>
        <v>0</v>
      </c>
      <c r="K2721" s="43">
        <f t="shared" si="519"/>
        <v>0</v>
      </c>
    </row>
    <row r="2722" spans="1:11" ht="12.75" customHeight="1">
      <c r="A2722" s="61" t="str">
        <f>"         "&amp;Labels!B72</f>
        <v xml:space="preserve">         Customer 4</v>
      </c>
      <c r="B2722" s="76">
        <f>IF('(Other Computations)'!B189=0,0,Inputs!D264*Inputs!D157*Inputs!I53*Inputs!D14*'GM Alloc Factors'!B24/('(Other Computations)'!B189+'(Other Computations)'!B202))</f>
        <v>0</v>
      </c>
      <c r="C2722" s="76">
        <f>IF('(Other Computations)'!C189=0,0,Inputs!E264*Inputs!E157*Inputs!I53*Inputs!D14*'GM Alloc Factors'!C24/('(Other Computations)'!C189+'(Other Computations)'!C202))</f>
        <v>0</v>
      </c>
      <c r="D2722" s="76">
        <f>IF('(Other Computations)'!D189=0,0,Inputs!F264*Inputs!F157*Inputs!I53*Inputs!D14*'GM Alloc Factors'!D24/('(Other Computations)'!D189+'(Other Computations)'!D202))</f>
        <v>0</v>
      </c>
      <c r="E2722" s="76">
        <f>IF('(Other Computations)'!E189=0,0,Inputs!G264*Inputs!G157*Inputs!I53*Inputs!D14*'GM Alloc Factors'!E24/('(Other Computations)'!E189+'(Other Computations)'!E202))</f>
        <v>0</v>
      </c>
      <c r="F2722" s="43">
        <f t="shared" si="518"/>
        <v>0</v>
      </c>
      <c r="G2722" s="76">
        <f>IF('(Other Computations)'!G189=0,0,Inputs!I264*Inputs!I157*Inputs!I53*Inputs!D14*'GM Alloc Factors'!G24/('(Other Computations)'!G189+'(Other Computations)'!G202))</f>
        <v>0</v>
      </c>
      <c r="H2722" s="76">
        <f>IF('(Other Computations)'!H189=0,0,Inputs!J264*Inputs!J157*Inputs!I53*Inputs!D14*'GM Alloc Factors'!H24/('(Other Computations)'!H189+'(Other Computations)'!H202))</f>
        <v>0</v>
      </c>
      <c r="I2722" s="76">
        <f>IF('(Other Computations)'!I189=0,0,Inputs!K264*Inputs!K157*Inputs!I53*Inputs!D14*'GM Alloc Factors'!I24/('(Other Computations)'!I189+'(Other Computations)'!I202))</f>
        <v>0</v>
      </c>
      <c r="J2722" s="76">
        <f>IF('(Other Computations)'!J189=0,0,Inputs!L264*Inputs!L157*Inputs!I53*Inputs!D14*'GM Alloc Factors'!J24/('(Other Computations)'!J189+'(Other Computations)'!J202))</f>
        <v>0</v>
      </c>
      <c r="K2722" s="43">
        <f t="shared" si="519"/>
        <v>0</v>
      </c>
    </row>
    <row r="2723" spans="1:11" ht="12.75" customHeight="1">
      <c r="A2723" s="61" t="str">
        <f>"         "&amp;Labels!B73</f>
        <v xml:space="preserve">         Customer 5</v>
      </c>
      <c r="B2723" s="76">
        <f>IF('(Other Computations)'!B190=0,0,Inputs!D265*Inputs!D158*Inputs!I54*Inputs!D14*'GM Alloc Factors'!B24/('(Other Computations)'!B190+'(Other Computations)'!B203))</f>
        <v>0</v>
      </c>
      <c r="C2723" s="76">
        <f>IF('(Other Computations)'!C190=0,0,Inputs!E265*Inputs!E158*Inputs!I54*Inputs!D14*'GM Alloc Factors'!C24/('(Other Computations)'!C190+'(Other Computations)'!C203))</f>
        <v>0</v>
      </c>
      <c r="D2723" s="76">
        <f>IF('(Other Computations)'!D190=0,0,Inputs!F265*Inputs!F158*Inputs!I54*Inputs!D14*'GM Alloc Factors'!D24/('(Other Computations)'!D190+'(Other Computations)'!D203))</f>
        <v>0</v>
      </c>
      <c r="E2723" s="76">
        <f>IF('(Other Computations)'!E190=0,0,Inputs!G265*Inputs!G158*Inputs!I54*Inputs!D14*'GM Alloc Factors'!E24/('(Other Computations)'!E190+'(Other Computations)'!E203))</f>
        <v>0</v>
      </c>
      <c r="F2723" s="43">
        <f t="shared" si="518"/>
        <v>0</v>
      </c>
      <c r="G2723" s="76">
        <f>IF('(Other Computations)'!G190=0,0,Inputs!I265*Inputs!I158*Inputs!I54*Inputs!D14*'GM Alloc Factors'!G24/('(Other Computations)'!G190+'(Other Computations)'!G203))</f>
        <v>0</v>
      </c>
      <c r="H2723" s="76">
        <f>IF('(Other Computations)'!H190=0,0,Inputs!J265*Inputs!J158*Inputs!I54*Inputs!D14*'GM Alloc Factors'!H24/('(Other Computations)'!H190+'(Other Computations)'!H203))</f>
        <v>0</v>
      </c>
      <c r="I2723" s="76">
        <f>IF('(Other Computations)'!I190=0,0,Inputs!K265*Inputs!K158*Inputs!I54*Inputs!D14*'GM Alloc Factors'!I24/('(Other Computations)'!I190+'(Other Computations)'!I203))</f>
        <v>0</v>
      </c>
      <c r="J2723" s="76">
        <f>IF('(Other Computations)'!J190=0,0,Inputs!L265*Inputs!L158*Inputs!I54*Inputs!D14*'GM Alloc Factors'!J24/('(Other Computations)'!J190+'(Other Computations)'!J203))</f>
        <v>0</v>
      </c>
      <c r="K2723" s="43">
        <f t="shared" si="519"/>
        <v>0</v>
      </c>
    </row>
    <row r="2724" spans="1:11" ht="12.75" customHeight="1">
      <c r="A2724" s="61" t="str">
        <f>"         "&amp;Labels!B74</f>
        <v xml:space="preserve">         Customer 6</v>
      </c>
      <c r="B2724" s="76">
        <f>IF('(Other Computations)'!B191=0,0,Inputs!D266*Inputs!D159*Inputs!I55*Inputs!D14*'GM Alloc Factors'!B24/('(Other Computations)'!B191+'(Other Computations)'!B204))</f>
        <v>0</v>
      </c>
      <c r="C2724" s="76">
        <f>IF('(Other Computations)'!C191=0,0,Inputs!E266*Inputs!E159*Inputs!I55*Inputs!D14*'GM Alloc Factors'!C24/('(Other Computations)'!C191+'(Other Computations)'!C204))</f>
        <v>0</v>
      </c>
      <c r="D2724" s="76">
        <f>IF('(Other Computations)'!D191=0,0,Inputs!F266*Inputs!F159*Inputs!I55*Inputs!D14*'GM Alloc Factors'!D24/('(Other Computations)'!D191+'(Other Computations)'!D204))</f>
        <v>0</v>
      </c>
      <c r="E2724" s="76">
        <f>IF('(Other Computations)'!E191=0,0,Inputs!G266*Inputs!G159*Inputs!I55*Inputs!D14*'GM Alloc Factors'!E24/('(Other Computations)'!E191+'(Other Computations)'!E204))</f>
        <v>0</v>
      </c>
      <c r="F2724" s="43">
        <f t="shared" si="518"/>
        <v>0</v>
      </c>
      <c r="G2724" s="76">
        <f>IF('(Other Computations)'!G191=0,0,Inputs!I266*Inputs!I159*Inputs!I55*Inputs!D14*'GM Alloc Factors'!G24/('(Other Computations)'!G191+'(Other Computations)'!G204))</f>
        <v>0</v>
      </c>
      <c r="H2724" s="76">
        <f>IF('(Other Computations)'!H191=0,0,Inputs!J266*Inputs!J159*Inputs!I55*Inputs!D14*'GM Alloc Factors'!H24/('(Other Computations)'!H191+'(Other Computations)'!H204))</f>
        <v>0</v>
      </c>
      <c r="I2724" s="76">
        <f>IF('(Other Computations)'!I191=0,0,Inputs!K266*Inputs!K159*Inputs!I55*Inputs!D14*'GM Alloc Factors'!I24/('(Other Computations)'!I191+'(Other Computations)'!I204))</f>
        <v>0</v>
      </c>
      <c r="J2724" s="76">
        <f>IF('(Other Computations)'!J191=0,0,Inputs!L266*Inputs!L159*Inputs!I55*Inputs!D14*'GM Alloc Factors'!J24/('(Other Computations)'!J191+'(Other Computations)'!J204))</f>
        <v>0</v>
      </c>
      <c r="K2724" s="43">
        <f t="shared" si="519"/>
        <v>0</v>
      </c>
    </row>
    <row r="2725" spans="1:11" ht="12.75" customHeight="1">
      <c r="A2725" s="61" t="str">
        <f>"         "&amp;Labels!B75</f>
        <v xml:space="preserve">         Customer 7</v>
      </c>
      <c r="B2725" s="76">
        <f>IF('(Other Computations)'!B192=0,0,Inputs!D267*Inputs!D160*Inputs!I56*Inputs!D14*'GM Alloc Factors'!B24/('(Other Computations)'!B192+'(Other Computations)'!B205))</f>
        <v>0</v>
      </c>
      <c r="C2725" s="76">
        <f>IF('(Other Computations)'!C192=0,0,Inputs!E267*Inputs!E160*Inputs!I56*Inputs!D14*'GM Alloc Factors'!C24/('(Other Computations)'!C192+'(Other Computations)'!C205))</f>
        <v>0</v>
      </c>
      <c r="D2725" s="76">
        <f>IF('(Other Computations)'!D192=0,0,Inputs!F267*Inputs!F160*Inputs!I56*Inputs!D14*'GM Alloc Factors'!D24/('(Other Computations)'!D192+'(Other Computations)'!D205))</f>
        <v>0</v>
      </c>
      <c r="E2725" s="76">
        <f>IF('(Other Computations)'!E192=0,0,Inputs!G267*Inputs!G160*Inputs!I56*Inputs!D14*'GM Alloc Factors'!E24/('(Other Computations)'!E192+'(Other Computations)'!E205))</f>
        <v>0</v>
      </c>
      <c r="F2725" s="43">
        <f t="shared" si="518"/>
        <v>0</v>
      </c>
      <c r="G2725" s="76">
        <f>IF('(Other Computations)'!G192=0,0,Inputs!I267*Inputs!I160*Inputs!I56*Inputs!D14*'GM Alloc Factors'!G24/('(Other Computations)'!G192+'(Other Computations)'!G205))</f>
        <v>0</v>
      </c>
      <c r="H2725" s="76">
        <f>IF('(Other Computations)'!H192=0,0,Inputs!J267*Inputs!J160*Inputs!I56*Inputs!D14*'GM Alloc Factors'!H24/('(Other Computations)'!H192+'(Other Computations)'!H205))</f>
        <v>0</v>
      </c>
      <c r="I2725" s="76">
        <f>IF('(Other Computations)'!I192=0,0,Inputs!K267*Inputs!K160*Inputs!I56*Inputs!D14*'GM Alloc Factors'!I24/('(Other Computations)'!I192+'(Other Computations)'!I205))</f>
        <v>0</v>
      </c>
      <c r="J2725" s="76">
        <f>IF('(Other Computations)'!J192=0,0,Inputs!L267*Inputs!L160*Inputs!I56*Inputs!D14*'GM Alloc Factors'!J24/('(Other Computations)'!J192+'(Other Computations)'!J205))</f>
        <v>0</v>
      </c>
      <c r="K2725" s="43">
        <f t="shared" si="519"/>
        <v>0</v>
      </c>
    </row>
    <row r="2726" spans="1:11" ht="12.75" customHeight="1">
      <c r="A2726" s="61" t="str">
        <f>"         "&amp;Labels!B76</f>
        <v xml:space="preserve">         Customer 8</v>
      </c>
      <c r="B2726" s="76">
        <f>IF('(Other Computations)'!B193=0,0,Inputs!D268*Inputs!D161*Inputs!I57*Inputs!D14*'GM Alloc Factors'!B24/('(Other Computations)'!B193+'(Other Computations)'!B206))</f>
        <v>0</v>
      </c>
      <c r="C2726" s="76">
        <f>IF('(Other Computations)'!C193=0,0,Inputs!E268*Inputs!E161*Inputs!I57*Inputs!D14*'GM Alloc Factors'!C24/('(Other Computations)'!C193+'(Other Computations)'!C206))</f>
        <v>0</v>
      </c>
      <c r="D2726" s="76">
        <f>IF('(Other Computations)'!D193=0,0,Inputs!F268*Inputs!F161*Inputs!I57*Inputs!D14*'GM Alloc Factors'!D24/('(Other Computations)'!D193+'(Other Computations)'!D206))</f>
        <v>0</v>
      </c>
      <c r="E2726" s="76">
        <f>IF('(Other Computations)'!E193=0,0,Inputs!G268*Inputs!G161*Inputs!I57*Inputs!D14*'GM Alloc Factors'!E24/('(Other Computations)'!E193+'(Other Computations)'!E206))</f>
        <v>0</v>
      </c>
      <c r="F2726" s="43">
        <f t="shared" si="518"/>
        <v>0</v>
      </c>
      <c r="G2726" s="76">
        <f>IF('(Other Computations)'!G193=0,0,Inputs!I268*Inputs!I161*Inputs!I57*Inputs!D14*'GM Alloc Factors'!G24/('(Other Computations)'!G193+'(Other Computations)'!G206))</f>
        <v>0</v>
      </c>
      <c r="H2726" s="76">
        <f>IF('(Other Computations)'!H193=0,0,Inputs!J268*Inputs!J161*Inputs!I57*Inputs!D14*'GM Alloc Factors'!H24/('(Other Computations)'!H193+'(Other Computations)'!H206))</f>
        <v>0</v>
      </c>
      <c r="I2726" s="76">
        <f>IF('(Other Computations)'!I193=0,0,Inputs!K268*Inputs!K161*Inputs!I57*Inputs!D14*'GM Alloc Factors'!I24/('(Other Computations)'!I193+'(Other Computations)'!I206))</f>
        <v>0</v>
      </c>
      <c r="J2726" s="76">
        <f>IF('(Other Computations)'!J193=0,0,Inputs!L268*Inputs!L161*Inputs!I57*Inputs!D14*'GM Alloc Factors'!J24/('(Other Computations)'!J193+'(Other Computations)'!J206))</f>
        <v>0</v>
      </c>
      <c r="K2726" s="43">
        <f t="shared" si="519"/>
        <v>0</v>
      </c>
    </row>
    <row r="2727" spans="1:11" ht="12.75" customHeight="1">
      <c r="A2727" s="61" t="str">
        <f>"         "&amp;Labels!B77</f>
        <v xml:space="preserve">         Customer 9</v>
      </c>
      <c r="B2727" s="76">
        <f>IF('(Other Computations)'!B194=0,0,Inputs!D269*Inputs!D162*Inputs!I58*Inputs!D14*'GM Alloc Factors'!B24/('(Other Computations)'!B194+'(Other Computations)'!B207))</f>
        <v>0</v>
      </c>
      <c r="C2727" s="76">
        <f>IF('(Other Computations)'!C194=0,0,Inputs!E269*Inputs!E162*Inputs!I58*Inputs!D14*'GM Alloc Factors'!C24/('(Other Computations)'!C194+'(Other Computations)'!C207))</f>
        <v>0</v>
      </c>
      <c r="D2727" s="76">
        <f>IF('(Other Computations)'!D194=0,0,Inputs!F269*Inputs!F162*Inputs!I58*Inputs!D14*'GM Alloc Factors'!D24/('(Other Computations)'!D194+'(Other Computations)'!D207))</f>
        <v>0</v>
      </c>
      <c r="E2727" s="76">
        <f>IF('(Other Computations)'!E194=0,0,Inputs!G269*Inputs!G162*Inputs!I58*Inputs!D14*'GM Alloc Factors'!E24/('(Other Computations)'!E194+'(Other Computations)'!E207))</f>
        <v>0</v>
      </c>
      <c r="F2727" s="43">
        <f t="shared" si="518"/>
        <v>0</v>
      </c>
      <c r="G2727" s="76">
        <f>IF('(Other Computations)'!G194=0,0,Inputs!I269*Inputs!I162*Inputs!I58*Inputs!D14*'GM Alloc Factors'!G24/('(Other Computations)'!G194+'(Other Computations)'!G207))</f>
        <v>0</v>
      </c>
      <c r="H2727" s="76">
        <f>IF('(Other Computations)'!H194=0,0,Inputs!J269*Inputs!J162*Inputs!I58*Inputs!D14*'GM Alloc Factors'!H24/('(Other Computations)'!H194+'(Other Computations)'!H207))</f>
        <v>0</v>
      </c>
      <c r="I2727" s="76">
        <f>IF('(Other Computations)'!I194=0,0,Inputs!K269*Inputs!K162*Inputs!I58*Inputs!D14*'GM Alloc Factors'!I24/('(Other Computations)'!I194+'(Other Computations)'!I207))</f>
        <v>0</v>
      </c>
      <c r="J2727" s="76">
        <f>IF('(Other Computations)'!J194=0,0,Inputs!L269*Inputs!L162*Inputs!I58*Inputs!D14*'GM Alloc Factors'!J24/('(Other Computations)'!J194+'(Other Computations)'!J207))</f>
        <v>0</v>
      </c>
      <c r="K2727" s="43">
        <f t="shared" si="519"/>
        <v>0</v>
      </c>
    </row>
    <row r="2728" spans="1:11" ht="12.75" customHeight="1">
      <c r="A2728" s="61" t="str">
        <f>"         "&amp;Labels!B78</f>
        <v xml:space="preserve">         Customer 10</v>
      </c>
      <c r="B2728" s="76">
        <f>IF('(Other Computations)'!B195=0,0,Inputs!D270*Inputs!D163*Inputs!I59*Inputs!D14*'GM Alloc Factors'!B24/('(Other Computations)'!B195+'(Other Computations)'!B208))</f>
        <v>0</v>
      </c>
      <c r="C2728" s="76">
        <f>IF('(Other Computations)'!C195=0,0,Inputs!E270*Inputs!E163*Inputs!I59*Inputs!D14*'GM Alloc Factors'!C24/('(Other Computations)'!C195+'(Other Computations)'!C208))</f>
        <v>0</v>
      </c>
      <c r="D2728" s="76">
        <f>IF('(Other Computations)'!D195=0,0,Inputs!F270*Inputs!F163*Inputs!I59*Inputs!D14*'GM Alloc Factors'!D24/('(Other Computations)'!D195+'(Other Computations)'!D208))</f>
        <v>0</v>
      </c>
      <c r="E2728" s="76">
        <f>IF('(Other Computations)'!E195=0,0,Inputs!G270*Inputs!G163*Inputs!I59*Inputs!D14*'GM Alloc Factors'!E24/('(Other Computations)'!E195+'(Other Computations)'!E208))</f>
        <v>0</v>
      </c>
      <c r="F2728" s="43">
        <f t="shared" si="518"/>
        <v>0</v>
      </c>
      <c r="G2728" s="76">
        <f>IF('(Other Computations)'!G195=0,0,Inputs!I270*Inputs!I163*Inputs!I59*Inputs!D14*'GM Alloc Factors'!G24/('(Other Computations)'!G195+'(Other Computations)'!G208))</f>
        <v>0</v>
      </c>
      <c r="H2728" s="76">
        <f>IF('(Other Computations)'!H195=0,0,Inputs!J270*Inputs!J163*Inputs!I59*Inputs!D14*'GM Alloc Factors'!H24/('(Other Computations)'!H195+'(Other Computations)'!H208))</f>
        <v>0</v>
      </c>
      <c r="I2728" s="76">
        <f>IF('(Other Computations)'!I195=0,0,Inputs!K270*Inputs!K163*Inputs!I59*Inputs!D14*'GM Alloc Factors'!I24/('(Other Computations)'!I195+'(Other Computations)'!I208))</f>
        <v>0</v>
      </c>
      <c r="J2728" s="76">
        <f>IF('(Other Computations)'!J195=0,0,Inputs!L270*Inputs!L163*Inputs!I59*Inputs!D14*'GM Alloc Factors'!J24/('(Other Computations)'!J195+'(Other Computations)'!J208))</f>
        <v>0</v>
      </c>
      <c r="K2728" s="43">
        <f t="shared" si="519"/>
        <v>0</v>
      </c>
    </row>
    <row r="2729" spans="1:11" ht="12.75" customHeight="1">
      <c r="A2729" s="61" t="str">
        <f>"         "&amp;Labels!C68</f>
        <v xml:space="preserve">         Total</v>
      </c>
      <c r="B2729" s="84">
        <f>SUM(B2719:B2728)</f>
        <v>0</v>
      </c>
      <c r="C2729" s="84">
        <f>SUM(C2719:C2728)</f>
        <v>0</v>
      </c>
      <c r="D2729" s="84">
        <f>SUM(D2719:D2728)</f>
        <v>0</v>
      </c>
      <c r="E2729" s="84">
        <f>SUM(E2719:E2728)</f>
        <v>0</v>
      </c>
      <c r="F2729" s="43">
        <f t="shared" si="518"/>
        <v>0</v>
      </c>
      <c r="G2729" s="84">
        <f>SUM(G2719:G2728)</f>
        <v>0</v>
      </c>
      <c r="H2729" s="84">
        <f>SUM(H2719:H2728)</f>
        <v>0</v>
      </c>
      <c r="I2729" s="84">
        <f>SUM(I2719:I2728)</f>
        <v>0</v>
      </c>
      <c r="J2729" s="84">
        <f>SUM(J2719:J2728)</f>
        <v>0</v>
      </c>
      <c r="K2729" s="43">
        <f t="shared" si="519"/>
        <v>0</v>
      </c>
    </row>
    <row r="2730" spans="1:11" ht="12.75" customHeight="1">
      <c r="A2730" s="61" t="str">
        <f>"      "&amp;Labels!B91</f>
        <v xml:space="preserve">      Q 7</v>
      </c>
      <c r="B2730" s="84"/>
      <c r="C2730" s="84"/>
      <c r="D2730" s="84"/>
      <c r="E2730" s="84"/>
      <c r="F2730" s="43"/>
      <c r="G2730" s="84"/>
      <c r="H2730" s="84"/>
      <c r="I2730" s="84"/>
      <c r="J2730" s="84"/>
      <c r="K2730" s="43"/>
    </row>
    <row r="2731" spans="1:11" ht="12.75" customHeight="1">
      <c r="A2731" s="61" t="str">
        <f>"         "&amp;Labels!B69</f>
        <v xml:space="preserve">         Customer 1</v>
      </c>
      <c r="B2731" s="76">
        <f>IF('(Other Computations)'!B186=0,0,Inputs!D261*Inputs!D154*Inputs!J50*Inputs!D14*'GM Alloc Factors'!B25/('(Other Computations)'!B186+'(Other Computations)'!B199))</f>
        <v>0</v>
      </c>
      <c r="C2731" s="76">
        <f>IF('(Other Computations)'!C186=0,0,Inputs!E261*Inputs!E154*Inputs!J50*Inputs!D14*'GM Alloc Factors'!C25/('(Other Computations)'!C186+'(Other Computations)'!C199))</f>
        <v>0</v>
      </c>
      <c r="D2731" s="76">
        <f>IF('(Other Computations)'!D186=0,0,Inputs!F261*Inputs!F154*Inputs!J50*Inputs!D14*'GM Alloc Factors'!D25/('(Other Computations)'!D186+'(Other Computations)'!D199))</f>
        <v>0</v>
      </c>
      <c r="E2731" s="76">
        <f>IF('(Other Computations)'!E186=0,0,Inputs!G261*Inputs!G154*Inputs!J50*Inputs!D14*'GM Alloc Factors'!E25/('(Other Computations)'!E186+'(Other Computations)'!E199))</f>
        <v>0</v>
      </c>
      <c r="F2731" s="43">
        <f t="shared" ref="F2731:F2741" si="520">SUM(B2731:E2731)</f>
        <v>0</v>
      </c>
      <c r="G2731" s="76">
        <f>IF('(Other Computations)'!G186=0,0,Inputs!I261*Inputs!I154*Inputs!J50*Inputs!D14*'GM Alloc Factors'!G25/('(Other Computations)'!G186+'(Other Computations)'!G199))</f>
        <v>0</v>
      </c>
      <c r="H2731" s="76">
        <f>IF('(Other Computations)'!H186=0,0,Inputs!J261*Inputs!J154*Inputs!J50*Inputs!D14*'GM Alloc Factors'!H25/('(Other Computations)'!H186+'(Other Computations)'!H199))</f>
        <v>0</v>
      </c>
      <c r="I2731" s="76">
        <f>IF('(Other Computations)'!I186=0,0,Inputs!K261*Inputs!K154*Inputs!J50*Inputs!D14*'GM Alloc Factors'!I25/('(Other Computations)'!I186+'(Other Computations)'!I199))</f>
        <v>0</v>
      </c>
      <c r="J2731" s="76">
        <f>IF('(Other Computations)'!J186=0,0,Inputs!L261*Inputs!L154*Inputs!J50*Inputs!D14*'GM Alloc Factors'!J25/('(Other Computations)'!J186+'(Other Computations)'!J199))</f>
        <v>0</v>
      </c>
      <c r="K2731" s="43">
        <f t="shared" ref="K2731:K2741" si="521">SUM(G2731:J2731)</f>
        <v>0</v>
      </c>
    </row>
    <row r="2732" spans="1:11" ht="12.75" customHeight="1">
      <c r="A2732" s="61" t="str">
        <f>"         "&amp;Labels!B70</f>
        <v xml:space="preserve">         Customer 2</v>
      </c>
      <c r="B2732" s="76">
        <f>IF('(Other Computations)'!B187=0,0,Inputs!D262*Inputs!D155*Inputs!J51*Inputs!D14*'GM Alloc Factors'!B25/('(Other Computations)'!B187+'(Other Computations)'!B200))</f>
        <v>0</v>
      </c>
      <c r="C2732" s="76">
        <f>IF('(Other Computations)'!C187=0,0,Inputs!E262*Inputs!E155*Inputs!J51*Inputs!D14*'GM Alloc Factors'!C25/('(Other Computations)'!C187+'(Other Computations)'!C200))</f>
        <v>0</v>
      </c>
      <c r="D2732" s="76">
        <f>IF('(Other Computations)'!D187=0,0,Inputs!F262*Inputs!F155*Inputs!J51*Inputs!D14*'GM Alloc Factors'!D25/('(Other Computations)'!D187+'(Other Computations)'!D200))</f>
        <v>0</v>
      </c>
      <c r="E2732" s="76">
        <f>IF('(Other Computations)'!E187=0,0,Inputs!G262*Inputs!G155*Inputs!J51*Inputs!D14*'GM Alloc Factors'!E25/('(Other Computations)'!E187+'(Other Computations)'!E200))</f>
        <v>0</v>
      </c>
      <c r="F2732" s="43">
        <f t="shared" si="520"/>
        <v>0</v>
      </c>
      <c r="G2732" s="76">
        <f>IF('(Other Computations)'!G187=0,0,Inputs!I262*Inputs!I155*Inputs!J51*Inputs!D14*'GM Alloc Factors'!G25/('(Other Computations)'!G187+'(Other Computations)'!G200))</f>
        <v>0</v>
      </c>
      <c r="H2732" s="76">
        <f>IF('(Other Computations)'!H187=0,0,Inputs!J262*Inputs!J155*Inputs!J51*Inputs!D14*'GM Alloc Factors'!H25/('(Other Computations)'!H187+'(Other Computations)'!H200))</f>
        <v>0</v>
      </c>
      <c r="I2732" s="76">
        <f>IF('(Other Computations)'!I187=0,0,Inputs!K262*Inputs!K155*Inputs!J51*Inputs!D14*'GM Alloc Factors'!I25/('(Other Computations)'!I187+'(Other Computations)'!I200))</f>
        <v>0</v>
      </c>
      <c r="J2732" s="76">
        <f>IF('(Other Computations)'!J187=0,0,Inputs!L262*Inputs!L155*Inputs!J51*Inputs!D14*'GM Alloc Factors'!J25/('(Other Computations)'!J187+'(Other Computations)'!J200))</f>
        <v>0</v>
      </c>
      <c r="K2732" s="43">
        <f t="shared" si="521"/>
        <v>0</v>
      </c>
    </row>
    <row r="2733" spans="1:11" ht="12.75" customHeight="1">
      <c r="A2733" s="61" t="str">
        <f>"         "&amp;Labels!B71</f>
        <v xml:space="preserve">         Customer 3</v>
      </c>
      <c r="B2733" s="76">
        <f>IF('(Other Computations)'!B188=0,0,Inputs!D263*Inputs!D156*Inputs!J52*Inputs!D14*'GM Alloc Factors'!B25/('(Other Computations)'!B188+'(Other Computations)'!B201))</f>
        <v>0</v>
      </c>
      <c r="C2733" s="76">
        <f>IF('(Other Computations)'!C188=0,0,Inputs!E263*Inputs!E156*Inputs!J52*Inputs!D14*'GM Alloc Factors'!C25/('(Other Computations)'!C188+'(Other Computations)'!C201))</f>
        <v>0</v>
      </c>
      <c r="D2733" s="76">
        <f>IF('(Other Computations)'!D188=0,0,Inputs!F263*Inputs!F156*Inputs!J52*Inputs!D14*'GM Alloc Factors'!D25/('(Other Computations)'!D188+'(Other Computations)'!D201))</f>
        <v>0</v>
      </c>
      <c r="E2733" s="76">
        <f>IF('(Other Computations)'!E188=0,0,Inputs!G263*Inputs!G156*Inputs!J52*Inputs!D14*'GM Alloc Factors'!E25/('(Other Computations)'!E188+'(Other Computations)'!E201))</f>
        <v>0</v>
      </c>
      <c r="F2733" s="43">
        <f t="shared" si="520"/>
        <v>0</v>
      </c>
      <c r="G2733" s="76">
        <f>IF('(Other Computations)'!G188=0,0,Inputs!I263*Inputs!I156*Inputs!J52*Inputs!D14*'GM Alloc Factors'!G25/('(Other Computations)'!G188+'(Other Computations)'!G201))</f>
        <v>0</v>
      </c>
      <c r="H2733" s="76">
        <f>IF('(Other Computations)'!H188=0,0,Inputs!J263*Inputs!J156*Inputs!J52*Inputs!D14*'GM Alloc Factors'!H25/('(Other Computations)'!H188+'(Other Computations)'!H201))</f>
        <v>0</v>
      </c>
      <c r="I2733" s="76">
        <f>IF('(Other Computations)'!I188=0,0,Inputs!K263*Inputs!K156*Inputs!J52*Inputs!D14*'GM Alloc Factors'!I25/('(Other Computations)'!I188+'(Other Computations)'!I201))</f>
        <v>0</v>
      </c>
      <c r="J2733" s="76">
        <f>IF('(Other Computations)'!J188=0,0,Inputs!L263*Inputs!L156*Inputs!J52*Inputs!D14*'GM Alloc Factors'!J25/('(Other Computations)'!J188+'(Other Computations)'!J201))</f>
        <v>0</v>
      </c>
      <c r="K2733" s="43">
        <f t="shared" si="521"/>
        <v>0</v>
      </c>
    </row>
    <row r="2734" spans="1:11" ht="12.75" customHeight="1">
      <c r="A2734" s="61" t="str">
        <f>"         "&amp;Labels!B72</f>
        <v xml:space="preserve">         Customer 4</v>
      </c>
      <c r="B2734" s="76">
        <f>IF('(Other Computations)'!B189=0,0,Inputs!D264*Inputs!D157*Inputs!J53*Inputs!D14*'GM Alloc Factors'!B25/('(Other Computations)'!B189+'(Other Computations)'!B202))</f>
        <v>0</v>
      </c>
      <c r="C2734" s="76">
        <f>IF('(Other Computations)'!C189=0,0,Inputs!E264*Inputs!E157*Inputs!J53*Inputs!D14*'GM Alloc Factors'!C25/('(Other Computations)'!C189+'(Other Computations)'!C202))</f>
        <v>0</v>
      </c>
      <c r="D2734" s="76">
        <f>IF('(Other Computations)'!D189=0,0,Inputs!F264*Inputs!F157*Inputs!J53*Inputs!D14*'GM Alloc Factors'!D25/('(Other Computations)'!D189+'(Other Computations)'!D202))</f>
        <v>0</v>
      </c>
      <c r="E2734" s="76">
        <f>IF('(Other Computations)'!E189=0,0,Inputs!G264*Inputs!G157*Inputs!J53*Inputs!D14*'GM Alloc Factors'!E25/('(Other Computations)'!E189+'(Other Computations)'!E202))</f>
        <v>0</v>
      </c>
      <c r="F2734" s="43">
        <f t="shared" si="520"/>
        <v>0</v>
      </c>
      <c r="G2734" s="76">
        <f>IF('(Other Computations)'!G189=0,0,Inputs!I264*Inputs!I157*Inputs!J53*Inputs!D14*'GM Alloc Factors'!G25/('(Other Computations)'!G189+'(Other Computations)'!G202))</f>
        <v>0</v>
      </c>
      <c r="H2734" s="76">
        <f>IF('(Other Computations)'!H189=0,0,Inputs!J264*Inputs!J157*Inputs!J53*Inputs!D14*'GM Alloc Factors'!H25/('(Other Computations)'!H189+'(Other Computations)'!H202))</f>
        <v>0</v>
      </c>
      <c r="I2734" s="76">
        <f>IF('(Other Computations)'!I189=0,0,Inputs!K264*Inputs!K157*Inputs!J53*Inputs!D14*'GM Alloc Factors'!I25/('(Other Computations)'!I189+'(Other Computations)'!I202))</f>
        <v>0</v>
      </c>
      <c r="J2734" s="76">
        <f>IF('(Other Computations)'!J189=0,0,Inputs!L264*Inputs!L157*Inputs!J53*Inputs!D14*'GM Alloc Factors'!J25/('(Other Computations)'!J189+'(Other Computations)'!J202))</f>
        <v>0</v>
      </c>
      <c r="K2734" s="43">
        <f t="shared" si="521"/>
        <v>0</v>
      </c>
    </row>
    <row r="2735" spans="1:11" ht="12.75" customHeight="1">
      <c r="A2735" s="61" t="str">
        <f>"         "&amp;Labels!B73</f>
        <v xml:space="preserve">         Customer 5</v>
      </c>
      <c r="B2735" s="76">
        <f>IF('(Other Computations)'!B190=0,0,Inputs!D265*Inputs!D158*Inputs!J54*Inputs!D14*'GM Alloc Factors'!B25/('(Other Computations)'!B190+'(Other Computations)'!B203))</f>
        <v>0</v>
      </c>
      <c r="C2735" s="76">
        <f>IF('(Other Computations)'!C190=0,0,Inputs!E265*Inputs!E158*Inputs!J54*Inputs!D14*'GM Alloc Factors'!C25/('(Other Computations)'!C190+'(Other Computations)'!C203))</f>
        <v>0</v>
      </c>
      <c r="D2735" s="76">
        <f>IF('(Other Computations)'!D190=0,0,Inputs!F265*Inputs!F158*Inputs!J54*Inputs!D14*'GM Alloc Factors'!D25/('(Other Computations)'!D190+'(Other Computations)'!D203))</f>
        <v>0</v>
      </c>
      <c r="E2735" s="76">
        <f>IF('(Other Computations)'!E190=0,0,Inputs!G265*Inputs!G158*Inputs!J54*Inputs!D14*'GM Alloc Factors'!E25/('(Other Computations)'!E190+'(Other Computations)'!E203))</f>
        <v>0</v>
      </c>
      <c r="F2735" s="43">
        <f t="shared" si="520"/>
        <v>0</v>
      </c>
      <c r="G2735" s="76">
        <f>IF('(Other Computations)'!G190=0,0,Inputs!I265*Inputs!I158*Inputs!J54*Inputs!D14*'GM Alloc Factors'!G25/('(Other Computations)'!G190+'(Other Computations)'!G203))</f>
        <v>0</v>
      </c>
      <c r="H2735" s="76">
        <f>IF('(Other Computations)'!H190=0,0,Inputs!J265*Inputs!J158*Inputs!J54*Inputs!D14*'GM Alloc Factors'!H25/('(Other Computations)'!H190+'(Other Computations)'!H203))</f>
        <v>0</v>
      </c>
      <c r="I2735" s="76">
        <f>IF('(Other Computations)'!I190=0,0,Inputs!K265*Inputs!K158*Inputs!J54*Inputs!D14*'GM Alloc Factors'!I25/('(Other Computations)'!I190+'(Other Computations)'!I203))</f>
        <v>0</v>
      </c>
      <c r="J2735" s="76">
        <f>IF('(Other Computations)'!J190=0,0,Inputs!L265*Inputs!L158*Inputs!J54*Inputs!D14*'GM Alloc Factors'!J25/('(Other Computations)'!J190+'(Other Computations)'!J203))</f>
        <v>0</v>
      </c>
      <c r="K2735" s="43">
        <f t="shared" si="521"/>
        <v>0</v>
      </c>
    </row>
    <row r="2736" spans="1:11" ht="12.75" customHeight="1">
      <c r="A2736" s="61" t="str">
        <f>"         "&amp;Labels!B74</f>
        <v xml:space="preserve">         Customer 6</v>
      </c>
      <c r="B2736" s="76">
        <f>IF('(Other Computations)'!B191=0,0,Inputs!D266*Inputs!D159*Inputs!J55*Inputs!D14*'GM Alloc Factors'!B25/('(Other Computations)'!B191+'(Other Computations)'!B204))</f>
        <v>0</v>
      </c>
      <c r="C2736" s="76">
        <f>IF('(Other Computations)'!C191=0,0,Inputs!E266*Inputs!E159*Inputs!J55*Inputs!D14*'GM Alloc Factors'!C25/('(Other Computations)'!C191+'(Other Computations)'!C204))</f>
        <v>0</v>
      </c>
      <c r="D2736" s="76">
        <f>IF('(Other Computations)'!D191=0,0,Inputs!F266*Inputs!F159*Inputs!J55*Inputs!D14*'GM Alloc Factors'!D25/('(Other Computations)'!D191+'(Other Computations)'!D204))</f>
        <v>0</v>
      </c>
      <c r="E2736" s="76">
        <f>IF('(Other Computations)'!E191=0,0,Inputs!G266*Inputs!G159*Inputs!J55*Inputs!D14*'GM Alloc Factors'!E25/('(Other Computations)'!E191+'(Other Computations)'!E204))</f>
        <v>0</v>
      </c>
      <c r="F2736" s="43">
        <f t="shared" si="520"/>
        <v>0</v>
      </c>
      <c r="G2736" s="76">
        <f>IF('(Other Computations)'!G191=0,0,Inputs!I266*Inputs!I159*Inputs!J55*Inputs!D14*'GM Alloc Factors'!G25/('(Other Computations)'!G191+'(Other Computations)'!G204))</f>
        <v>0</v>
      </c>
      <c r="H2736" s="76">
        <f>IF('(Other Computations)'!H191=0,0,Inputs!J266*Inputs!J159*Inputs!J55*Inputs!D14*'GM Alloc Factors'!H25/('(Other Computations)'!H191+'(Other Computations)'!H204))</f>
        <v>0</v>
      </c>
      <c r="I2736" s="76">
        <f>IF('(Other Computations)'!I191=0,0,Inputs!K266*Inputs!K159*Inputs!J55*Inputs!D14*'GM Alloc Factors'!I25/('(Other Computations)'!I191+'(Other Computations)'!I204))</f>
        <v>0</v>
      </c>
      <c r="J2736" s="76">
        <f>IF('(Other Computations)'!J191=0,0,Inputs!L266*Inputs!L159*Inputs!J55*Inputs!D14*'GM Alloc Factors'!J25/('(Other Computations)'!J191+'(Other Computations)'!J204))</f>
        <v>0</v>
      </c>
      <c r="K2736" s="43">
        <f t="shared" si="521"/>
        <v>0</v>
      </c>
    </row>
    <row r="2737" spans="1:11" ht="12.75" customHeight="1">
      <c r="A2737" s="61" t="str">
        <f>"         "&amp;Labels!B75</f>
        <v xml:space="preserve">         Customer 7</v>
      </c>
      <c r="B2737" s="76">
        <f>IF('(Other Computations)'!B192=0,0,Inputs!D267*Inputs!D160*Inputs!J56*Inputs!D14*'GM Alloc Factors'!B25/('(Other Computations)'!B192+'(Other Computations)'!B205))</f>
        <v>0</v>
      </c>
      <c r="C2737" s="76">
        <f>IF('(Other Computations)'!C192=0,0,Inputs!E267*Inputs!E160*Inputs!J56*Inputs!D14*'GM Alloc Factors'!C25/('(Other Computations)'!C192+'(Other Computations)'!C205))</f>
        <v>0</v>
      </c>
      <c r="D2737" s="76">
        <f>IF('(Other Computations)'!D192=0,0,Inputs!F267*Inputs!F160*Inputs!J56*Inputs!D14*'GM Alloc Factors'!D25/('(Other Computations)'!D192+'(Other Computations)'!D205))</f>
        <v>0</v>
      </c>
      <c r="E2737" s="76">
        <f>IF('(Other Computations)'!E192=0,0,Inputs!G267*Inputs!G160*Inputs!J56*Inputs!D14*'GM Alloc Factors'!E25/('(Other Computations)'!E192+'(Other Computations)'!E205))</f>
        <v>0</v>
      </c>
      <c r="F2737" s="43">
        <f t="shared" si="520"/>
        <v>0</v>
      </c>
      <c r="G2737" s="76">
        <f>IF('(Other Computations)'!G192=0,0,Inputs!I267*Inputs!I160*Inputs!J56*Inputs!D14*'GM Alloc Factors'!G25/('(Other Computations)'!G192+'(Other Computations)'!G205))</f>
        <v>0</v>
      </c>
      <c r="H2737" s="76">
        <f>IF('(Other Computations)'!H192=0,0,Inputs!J267*Inputs!J160*Inputs!J56*Inputs!D14*'GM Alloc Factors'!H25/('(Other Computations)'!H192+'(Other Computations)'!H205))</f>
        <v>0</v>
      </c>
      <c r="I2737" s="76">
        <f>IF('(Other Computations)'!I192=0,0,Inputs!K267*Inputs!K160*Inputs!J56*Inputs!D14*'GM Alloc Factors'!I25/('(Other Computations)'!I192+'(Other Computations)'!I205))</f>
        <v>0</v>
      </c>
      <c r="J2737" s="76">
        <f>IF('(Other Computations)'!J192=0,0,Inputs!L267*Inputs!L160*Inputs!J56*Inputs!D14*'GM Alloc Factors'!J25/('(Other Computations)'!J192+'(Other Computations)'!J205))</f>
        <v>0</v>
      </c>
      <c r="K2737" s="43">
        <f t="shared" si="521"/>
        <v>0</v>
      </c>
    </row>
    <row r="2738" spans="1:11" ht="12.75" customHeight="1">
      <c r="A2738" s="61" t="str">
        <f>"         "&amp;Labels!B76</f>
        <v xml:space="preserve">         Customer 8</v>
      </c>
      <c r="B2738" s="76">
        <f>IF('(Other Computations)'!B193=0,0,Inputs!D268*Inputs!D161*Inputs!J57*Inputs!D14*'GM Alloc Factors'!B25/('(Other Computations)'!B193+'(Other Computations)'!B206))</f>
        <v>0</v>
      </c>
      <c r="C2738" s="76">
        <f>IF('(Other Computations)'!C193=0,0,Inputs!E268*Inputs!E161*Inputs!J57*Inputs!D14*'GM Alloc Factors'!C25/('(Other Computations)'!C193+'(Other Computations)'!C206))</f>
        <v>0</v>
      </c>
      <c r="D2738" s="76">
        <f>IF('(Other Computations)'!D193=0,0,Inputs!F268*Inputs!F161*Inputs!J57*Inputs!D14*'GM Alloc Factors'!D25/('(Other Computations)'!D193+'(Other Computations)'!D206))</f>
        <v>0</v>
      </c>
      <c r="E2738" s="76">
        <f>IF('(Other Computations)'!E193=0,0,Inputs!G268*Inputs!G161*Inputs!J57*Inputs!D14*'GM Alloc Factors'!E25/('(Other Computations)'!E193+'(Other Computations)'!E206))</f>
        <v>0</v>
      </c>
      <c r="F2738" s="43">
        <f t="shared" si="520"/>
        <v>0</v>
      </c>
      <c r="G2738" s="76">
        <f>IF('(Other Computations)'!G193=0,0,Inputs!I268*Inputs!I161*Inputs!J57*Inputs!D14*'GM Alloc Factors'!G25/('(Other Computations)'!G193+'(Other Computations)'!G206))</f>
        <v>0</v>
      </c>
      <c r="H2738" s="76">
        <f>IF('(Other Computations)'!H193=0,0,Inputs!J268*Inputs!J161*Inputs!J57*Inputs!D14*'GM Alloc Factors'!H25/('(Other Computations)'!H193+'(Other Computations)'!H206))</f>
        <v>0</v>
      </c>
      <c r="I2738" s="76">
        <f>IF('(Other Computations)'!I193=0,0,Inputs!K268*Inputs!K161*Inputs!J57*Inputs!D14*'GM Alloc Factors'!I25/('(Other Computations)'!I193+'(Other Computations)'!I206))</f>
        <v>0</v>
      </c>
      <c r="J2738" s="76">
        <f>IF('(Other Computations)'!J193=0,0,Inputs!L268*Inputs!L161*Inputs!J57*Inputs!D14*'GM Alloc Factors'!J25/('(Other Computations)'!J193+'(Other Computations)'!J206))</f>
        <v>0</v>
      </c>
      <c r="K2738" s="43">
        <f t="shared" si="521"/>
        <v>0</v>
      </c>
    </row>
    <row r="2739" spans="1:11" ht="12.75" customHeight="1">
      <c r="A2739" s="61" t="str">
        <f>"         "&amp;Labels!B77</f>
        <v xml:space="preserve">         Customer 9</v>
      </c>
      <c r="B2739" s="76">
        <f>IF('(Other Computations)'!B194=0,0,Inputs!D269*Inputs!D162*Inputs!J58*Inputs!D14*'GM Alloc Factors'!B25/('(Other Computations)'!B194+'(Other Computations)'!B207))</f>
        <v>0</v>
      </c>
      <c r="C2739" s="76">
        <f>IF('(Other Computations)'!C194=0,0,Inputs!E269*Inputs!E162*Inputs!J58*Inputs!D14*'GM Alloc Factors'!C25/('(Other Computations)'!C194+'(Other Computations)'!C207))</f>
        <v>0</v>
      </c>
      <c r="D2739" s="76">
        <f>IF('(Other Computations)'!D194=0,0,Inputs!F269*Inputs!F162*Inputs!J58*Inputs!D14*'GM Alloc Factors'!D25/('(Other Computations)'!D194+'(Other Computations)'!D207))</f>
        <v>0</v>
      </c>
      <c r="E2739" s="76">
        <f>IF('(Other Computations)'!E194=0,0,Inputs!G269*Inputs!G162*Inputs!J58*Inputs!D14*'GM Alloc Factors'!E25/('(Other Computations)'!E194+'(Other Computations)'!E207))</f>
        <v>0</v>
      </c>
      <c r="F2739" s="43">
        <f t="shared" si="520"/>
        <v>0</v>
      </c>
      <c r="G2739" s="76">
        <f>IF('(Other Computations)'!G194=0,0,Inputs!I269*Inputs!I162*Inputs!J58*Inputs!D14*'GM Alloc Factors'!G25/('(Other Computations)'!G194+'(Other Computations)'!G207))</f>
        <v>0</v>
      </c>
      <c r="H2739" s="76">
        <f>IF('(Other Computations)'!H194=0,0,Inputs!J269*Inputs!J162*Inputs!J58*Inputs!D14*'GM Alloc Factors'!H25/('(Other Computations)'!H194+'(Other Computations)'!H207))</f>
        <v>0</v>
      </c>
      <c r="I2739" s="76">
        <f>IF('(Other Computations)'!I194=0,0,Inputs!K269*Inputs!K162*Inputs!J58*Inputs!D14*'GM Alloc Factors'!I25/('(Other Computations)'!I194+'(Other Computations)'!I207))</f>
        <v>0</v>
      </c>
      <c r="J2739" s="76">
        <f>IF('(Other Computations)'!J194=0,0,Inputs!L269*Inputs!L162*Inputs!J58*Inputs!D14*'GM Alloc Factors'!J25/('(Other Computations)'!J194+'(Other Computations)'!J207))</f>
        <v>0</v>
      </c>
      <c r="K2739" s="43">
        <f t="shared" si="521"/>
        <v>0</v>
      </c>
    </row>
    <row r="2740" spans="1:11" ht="12.75" customHeight="1">
      <c r="A2740" s="61" t="str">
        <f>"         "&amp;Labels!B78</f>
        <v xml:space="preserve">         Customer 10</v>
      </c>
      <c r="B2740" s="76">
        <f>IF('(Other Computations)'!B195=0,0,Inputs!D270*Inputs!D163*Inputs!J59*Inputs!D14*'GM Alloc Factors'!B25/('(Other Computations)'!B195+'(Other Computations)'!B208))</f>
        <v>0</v>
      </c>
      <c r="C2740" s="76">
        <f>IF('(Other Computations)'!C195=0,0,Inputs!E270*Inputs!E163*Inputs!J59*Inputs!D14*'GM Alloc Factors'!C25/('(Other Computations)'!C195+'(Other Computations)'!C208))</f>
        <v>0</v>
      </c>
      <c r="D2740" s="76">
        <f>IF('(Other Computations)'!D195=0,0,Inputs!F270*Inputs!F163*Inputs!J59*Inputs!D14*'GM Alloc Factors'!D25/('(Other Computations)'!D195+'(Other Computations)'!D208))</f>
        <v>0</v>
      </c>
      <c r="E2740" s="76">
        <f>IF('(Other Computations)'!E195=0,0,Inputs!G270*Inputs!G163*Inputs!J59*Inputs!D14*'GM Alloc Factors'!E25/('(Other Computations)'!E195+'(Other Computations)'!E208))</f>
        <v>0</v>
      </c>
      <c r="F2740" s="43">
        <f t="shared" si="520"/>
        <v>0</v>
      </c>
      <c r="G2740" s="76">
        <f>IF('(Other Computations)'!G195=0,0,Inputs!I270*Inputs!I163*Inputs!J59*Inputs!D14*'GM Alloc Factors'!G25/('(Other Computations)'!G195+'(Other Computations)'!G208))</f>
        <v>0</v>
      </c>
      <c r="H2740" s="76">
        <f>IF('(Other Computations)'!H195=0,0,Inputs!J270*Inputs!J163*Inputs!J59*Inputs!D14*'GM Alloc Factors'!H25/('(Other Computations)'!H195+'(Other Computations)'!H208))</f>
        <v>0</v>
      </c>
      <c r="I2740" s="76">
        <f>IF('(Other Computations)'!I195=0,0,Inputs!K270*Inputs!K163*Inputs!J59*Inputs!D14*'GM Alloc Factors'!I25/('(Other Computations)'!I195+'(Other Computations)'!I208))</f>
        <v>0</v>
      </c>
      <c r="J2740" s="76">
        <f>IF('(Other Computations)'!J195=0,0,Inputs!L270*Inputs!L163*Inputs!J59*Inputs!D14*'GM Alloc Factors'!J25/('(Other Computations)'!J195+'(Other Computations)'!J208))</f>
        <v>0</v>
      </c>
      <c r="K2740" s="43">
        <f t="shared" si="521"/>
        <v>0</v>
      </c>
    </row>
    <row r="2741" spans="1:11" ht="12.75" customHeight="1">
      <c r="A2741" s="61" t="str">
        <f>"         "&amp;Labels!C68</f>
        <v xml:space="preserve">         Total</v>
      </c>
      <c r="B2741" s="84">
        <f>SUM(B2731:B2740)</f>
        <v>0</v>
      </c>
      <c r="C2741" s="84">
        <f>SUM(C2731:C2740)</f>
        <v>0</v>
      </c>
      <c r="D2741" s="84">
        <f>SUM(D2731:D2740)</f>
        <v>0</v>
      </c>
      <c r="E2741" s="84">
        <f>SUM(E2731:E2740)</f>
        <v>0</v>
      </c>
      <c r="F2741" s="43">
        <f t="shared" si="520"/>
        <v>0</v>
      </c>
      <c r="G2741" s="84">
        <f>SUM(G2731:G2740)</f>
        <v>0</v>
      </c>
      <c r="H2741" s="84">
        <f>SUM(H2731:H2740)</f>
        <v>0</v>
      </c>
      <c r="I2741" s="84">
        <f>SUM(I2731:I2740)</f>
        <v>0</v>
      </c>
      <c r="J2741" s="84">
        <f>SUM(J2731:J2740)</f>
        <v>0</v>
      </c>
      <c r="K2741" s="43">
        <f t="shared" si="521"/>
        <v>0</v>
      </c>
    </row>
    <row r="2742" spans="1:11" ht="12.75" customHeight="1">
      <c r="A2742" s="61" t="str">
        <f>"      "&amp;Labels!B92</f>
        <v xml:space="preserve">      Q 8</v>
      </c>
      <c r="B2742" s="84"/>
      <c r="C2742" s="84"/>
      <c r="D2742" s="84"/>
      <c r="E2742" s="84"/>
      <c r="F2742" s="43"/>
      <c r="G2742" s="84"/>
      <c r="H2742" s="84"/>
      <c r="I2742" s="84"/>
      <c r="J2742" s="84"/>
      <c r="K2742" s="43"/>
    </row>
    <row r="2743" spans="1:11" ht="12.75" customHeight="1">
      <c r="A2743" s="61" t="str">
        <f>"         "&amp;Labels!B69</f>
        <v xml:space="preserve">         Customer 1</v>
      </c>
      <c r="B2743" s="76">
        <f>IF('(Other Computations)'!B186=0,0,Inputs!D261*Inputs!D154*Inputs!K50*Inputs!D14*'GM Alloc Factors'!B26/('(Other Computations)'!B186+'(Other Computations)'!B199))</f>
        <v>0</v>
      </c>
      <c r="C2743" s="76">
        <f>IF('(Other Computations)'!C186=0,0,Inputs!E261*Inputs!E154*Inputs!K50*Inputs!D14*'GM Alloc Factors'!C26/('(Other Computations)'!C186+'(Other Computations)'!C199))</f>
        <v>0</v>
      </c>
      <c r="D2743" s="76">
        <f>IF('(Other Computations)'!D186=0,0,Inputs!F261*Inputs!F154*Inputs!K50*Inputs!D14*'GM Alloc Factors'!D26/('(Other Computations)'!D186+'(Other Computations)'!D199))</f>
        <v>0</v>
      </c>
      <c r="E2743" s="76">
        <f>IF('(Other Computations)'!E186=0,0,Inputs!G261*Inputs!G154*Inputs!K50*Inputs!D14*'GM Alloc Factors'!E26/('(Other Computations)'!E186+'(Other Computations)'!E199))</f>
        <v>0</v>
      </c>
      <c r="F2743" s="43">
        <f t="shared" ref="F2743:F2764" si="522">SUM(B2743:E2743)</f>
        <v>0</v>
      </c>
      <c r="G2743" s="76">
        <f>IF('(Other Computations)'!G186=0,0,Inputs!I261*Inputs!I154*Inputs!K50*Inputs!D14*'GM Alloc Factors'!G26/('(Other Computations)'!G186+'(Other Computations)'!G199))</f>
        <v>0</v>
      </c>
      <c r="H2743" s="76">
        <f>IF('(Other Computations)'!H186=0,0,Inputs!J261*Inputs!J154*Inputs!K50*Inputs!D14*'GM Alloc Factors'!H26/('(Other Computations)'!H186+'(Other Computations)'!H199))</f>
        <v>0</v>
      </c>
      <c r="I2743" s="76">
        <f>IF('(Other Computations)'!I186=0,0,Inputs!K261*Inputs!K154*Inputs!K50*Inputs!D14*'GM Alloc Factors'!I26/('(Other Computations)'!I186+'(Other Computations)'!I199))</f>
        <v>0</v>
      </c>
      <c r="J2743" s="76">
        <f>IF('(Other Computations)'!J186=0,0,Inputs!L261*Inputs!L154*Inputs!K50*Inputs!D14*'GM Alloc Factors'!J26/('(Other Computations)'!J186+'(Other Computations)'!J199))</f>
        <v>0</v>
      </c>
      <c r="K2743" s="43">
        <f t="shared" ref="K2743:K2764" si="523">SUM(G2743:J2743)</f>
        <v>0</v>
      </c>
    </row>
    <row r="2744" spans="1:11" ht="12.75" customHeight="1">
      <c r="A2744" s="61" t="str">
        <f>"         "&amp;Labels!B70</f>
        <v xml:space="preserve">         Customer 2</v>
      </c>
      <c r="B2744" s="76">
        <f>IF('(Other Computations)'!B187=0,0,Inputs!D262*Inputs!D155*Inputs!K51*Inputs!D14*'GM Alloc Factors'!B26/('(Other Computations)'!B187+'(Other Computations)'!B200))</f>
        <v>0</v>
      </c>
      <c r="C2744" s="76">
        <f>IF('(Other Computations)'!C187=0,0,Inputs!E262*Inputs!E155*Inputs!K51*Inputs!D14*'GM Alloc Factors'!C26/('(Other Computations)'!C187+'(Other Computations)'!C200))</f>
        <v>0</v>
      </c>
      <c r="D2744" s="76">
        <f>IF('(Other Computations)'!D187=0,0,Inputs!F262*Inputs!F155*Inputs!K51*Inputs!D14*'GM Alloc Factors'!D26/('(Other Computations)'!D187+'(Other Computations)'!D200))</f>
        <v>0</v>
      </c>
      <c r="E2744" s="76">
        <f>IF('(Other Computations)'!E187=0,0,Inputs!G262*Inputs!G155*Inputs!K51*Inputs!D14*'GM Alloc Factors'!E26/('(Other Computations)'!E187+'(Other Computations)'!E200))</f>
        <v>0</v>
      </c>
      <c r="F2744" s="43">
        <f t="shared" si="522"/>
        <v>0</v>
      </c>
      <c r="G2744" s="76">
        <f>IF('(Other Computations)'!G187=0,0,Inputs!I262*Inputs!I155*Inputs!K51*Inputs!D14*'GM Alloc Factors'!G26/('(Other Computations)'!G187+'(Other Computations)'!G200))</f>
        <v>0</v>
      </c>
      <c r="H2744" s="76">
        <f>IF('(Other Computations)'!H187=0,0,Inputs!J262*Inputs!J155*Inputs!K51*Inputs!D14*'GM Alloc Factors'!H26/('(Other Computations)'!H187+'(Other Computations)'!H200))</f>
        <v>0</v>
      </c>
      <c r="I2744" s="76">
        <f>IF('(Other Computations)'!I187=0,0,Inputs!K262*Inputs!K155*Inputs!K51*Inputs!D14*'GM Alloc Factors'!I26/('(Other Computations)'!I187+'(Other Computations)'!I200))</f>
        <v>0</v>
      </c>
      <c r="J2744" s="76">
        <f>IF('(Other Computations)'!J187=0,0,Inputs!L262*Inputs!L155*Inputs!K51*Inputs!D14*'GM Alloc Factors'!J26/('(Other Computations)'!J187+'(Other Computations)'!J200))</f>
        <v>0</v>
      </c>
      <c r="K2744" s="43">
        <f t="shared" si="523"/>
        <v>0</v>
      </c>
    </row>
    <row r="2745" spans="1:11" ht="12.75" customHeight="1">
      <c r="A2745" s="61" t="str">
        <f>"         "&amp;Labels!B71</f>
        <v xml:space="preserve">         Customer 3</v>
      </c>
      <c r="B2745" s="76">
        <f>IF('(Other Computations)'!B188=0,0,Inputs!D263*Inputs!D156*Inputs!K52*Inputs!D14*'GM Alloc Factors'!B26/('(Other Computations)'!B188+'(Other Computations)'!B201))</f>
        <v>0</v>
      </c>
      <c r="C2745" s="76">
        <f>IF('(Other Computations)'!C188=0,0,Inputs!E263*Inputs!E156*Inputs!K52*Inputs!D14*'GM Alloc Factors'!C26/('(Other Computations)'!C188+'(Other Computations)'!C201))</f>
        <v>0</v>
      </c>
      <c r="D2745" s="76">
        <f>IF('(Other Computations)'!D188=0,0,Inputs!F263*Inputs!F156*Inputs!K52*Inputs!D14*'GM Alloc Factors'!D26/('(Other Computations)'!D188+'(Other Computations)'!D201))</f>
        <v>0</v>
      </c>
      <c r="E2745" s="76">
        <f>IF('(Other Computations)'!E188=0,0,Inputs!G263*Inputs!G156*Inputs!K52*Inputs!D14*'GM Alloc Factors'!E26/('(Other Computations)'!E188+'(Other Computations)'!E201))</f>
        <v>0</v>
      </c>
      <c r="F2745" s="43">
        <f t="shared" si="522"/>
        <v>0</v>
      </c>
      <c r="G2745" s="76">
        <f>IF('(Other Computations)'!G188=0,0,Inputs!I263*Inputs!I156*Inputs!K52*Inputs!D14*'GM Alloc Factors'!G26/('(Other Computations)'!G188+'(Other Computations)'!G201))</f>
        <v>0</v>
      </c>
      <c r="H2745" s="76">
        <f>IF('(Other Computations)'!H188=0,0,Inputs!J263*Inputs!J156*Inputs!K52*Inputs!D14*'GM Alloc Factors'!H26/('(Other Computations)'!H188+'(Other Computations)'!H201))</f>
        <v>0</v>
      </c>
      <c r="I2745" s="76">
        <f>IF('(Other Computations)'!I188=0,0,Inputs!K263*Inputs!K156*Inputs!K52*Inputs!D14*'GM Alloc Factors'!I26/('(Other Computations)'!I188+'(Other Computations)'!I201))</f>
        <v>0</v>
      </c>
      <c r="J2745" s="76">
        <f>IF('(Other Computations)'!J188=0,0,Inputs!L263*Inputs!L156*Inputs!K52*Inputs!D14*'GM Alloc Factors'!J26/('(Other Computations)'!J188+'(Other Computations)'!J201))</f>
        <v>0</v>
      </c>
      <c r="K2745" s="43">
        <f t="shared" si="523"/>
        <v>0</v>
      </c>
    </row>
    <row r="2746" spans="1:11" ht="12.75" customHeight="1">
      <c r="A2746" s="61" t="str">
        <f>"         "&amp;Labels!B72</f>
        <v xml:space="preserve">         Customer 4</v>
      </c>
      <c r="B2746" s="76">
        <f>IF('(Other Computations)'!B189=0,0,Inputs!D264*Inputs!D157*Inputs!K53*Inputs!D14*'GM Alloc Factors'!B26/('(Other Computations)'!B189+'(Other Computations)'!B202))</f>
        <v>0</v>
      </c>
      <c r="C2746" s="76">
        <f>IF('(Other Computations)'!C189=0,0,Inputs!E264*Inputs!E157*Inputs!K53*Inputs!D14*'GM Alloc Factors'!C26/('(Other Computations)'!C189+'(Other Computations)'!C202))</f>
        <v>0</v>
      </c>
      <c r="D2746" s="76">
        <f>IF('(Other Computations)'!D189=0,0,Inputs!F264*Inputs!F157*Inputs!K53*Inputs!D14*'GM Alloc Factors'!D26/('(Other Computations)'!D189+'(Other Computations)'!D202))</f>
        <v>0</v>
      </c>
      <c r="E2746" s="76">
        <f>IF('(Other Computations)'!E189=0,0,Inputs!G264*Inputs!G157*Inputs!K53*Inputs!D14*'GM Alloc Factors'!E26/('(Other Computations)'!E189+'(Other Computations)'!E202))</f>
        <v>0</v>
      </c>
      <c r="F2746" s="43">
        <f t="shared" si="522"/>
        <v>0</v>
      </c>
      <c r="G2746" s="76">
        <f>IF('(Other Computations)'!G189=0,0,Inputs!I264*Inputs!I157*Inputs!K53*Inputs!D14*'GM Alloc Factors'!G26/('(Other Computations)'!G189+'(Other Computations)'!G202))</f>
        <v>0</v>
      </c>
      <c r="H2746" s="76">
        <f>IF('(Other Computations)'!H189=0,0,Inputs!J264*Inputs!J157*Inputs!K53*Inputs!D14*'GM Alloc Factors'!H26/('(Other Computations)'!H189+'(Other Computations)'!H202))</f>
        <v>0</v>
      </c>
      <c r="I2746" s="76">
        <f>IF('(Other Computations)'!I189=0,0,Inputs!K264*Inputs!K157*Inputs!K53*Inputs!D14*'GM Alloc Factors'!I26/('(Other Computations)'!I189+'(Other Computations)'!I202))</f>
        <v>0</v>
      </c>
      <c r="J2746" s="76">
        <f>IF('(Other Computations)'!J189=0,0,Inputs!L264*Inputs!L157*Inputs!K53*Inputs!D14*'GM Alloc Factors'!J26/('(Other Computations)'!J189+'(Other Computations)'!J202))</f>
        <v>0</v>
      </c>
      <c r="K2746" s="43">
        <f t="shared" si="523"/>
        <v>0</v>
      </c>
    </row>
    <row r="2747" spans="1:11" ht="12.75" customHeight="1">
      <c r="A2747" s="61" t="str">
        <f>"         "&amp;Labels!B73</f>
        <v xml:space="preserve">         Customer 5</v>
      </c>
      <c r="B2747" s="76">
        <f>IF('(Other Computations)'!B190=0,0,Inputs!D265*Inputs!D158*Inputs!K54*Inputs!D14*'GM Alloc Factors'!B26/('(Other Computations)'!B190+'(Other Computations)'!B203))</f>
        <v>0</v>
      </c>
      <c r="C2747" s="76">
        <f>IF('(Other Computations)'!C190=0,0,Inputs!E265*Inputs!E158*Inputs!K54*Inputs!D14*'GM Alloc Factors'!C26/('(Other Computations)'!C190+'(Other Computations)'!C203))</f>
        <v>0</v>
      </c>
      <c r="D2747" s="76">
        <f>IF('(Other Computations)'!D190=0,0,Inputs!F265*Inputs!F158*Inputs!K54*Inputs!D14*'GM Alloc Factors'!D26/('(Other Computations)'!D190+'(Other Computations)'!D203))</f>
        <v>0</v>
      </c>
      <c r="E2747" s="76">
        <f>IF('(Other Computations)'!E190=0,0,Inputs!G265*Inputs!G158*Inputs!K54*Inputs!D14*'GM Alloc Factors'!E26/('(Other Computations)'!E190+'(Other Computations)'!E203))</f>
        <v>0</v>
      </c>
      <c r="F2747" s="43">
        <f t="shared" si="522"/>
        <v>0</v>
      </c>
      <c r="G2747" s="76">
        <f>IF('(Other Computations)'!G190=0,0,Inputs!I265*Inputs!I158*Inputs!K54*Inputs!D14*'GM Alloc Factors'!G26/('(Other Computations)'!G190+'(Other Computations)'!G203))</f>
        <v>0</v>
      </c>
      <c r="H2747" s="76">
        <f>IF('(Other Computations)'!H190=0,0,Inputs!J265*Inputs!J158*Inputs!K54*Inputs!D14*'GM Alloc Factors'!H26/('(Other Computations)'!H190+'(Other Computations)'!H203))</f>
        <v>0</v>
      </c>
      <c r="I2747" s="76">
        <f>IF('(Other Computations)'!I190=0,0,Inputs!K265*Inputs!K158*Inputs!K54*Inputs!D14*'GM Alloc Factors'!I26/('(Other Computations)'!I190+'(Other Computations)'!I203))</f>
        <v>0</v>
      </c>
      <c r="J2747" s="76">
        <f>IF('(Other Computations)'!J190=0,0,Inputs!L265*Inputs!L158*Inputs!K54*Inputs!D14*'GM Alloc Factors'!J26/('(Other Computations)'!J190+'(Other Computations)'!J203))</f>
        <v>0</v>
      </c>
      <c r="K2747" s="43">
        <f t="shared" si="523"/>
        <v>0</v>
      </c>
    </row>
    <row r="2748" spans="1:11" ht="12.75" customHeight="1">
      <c r="A2748" s="61" t="str">
        <f>"         "&amp;Labels!B74</f>
        <v xml:space="preserve">         Customer 6</v>
      </c>
      <c r="B2748" s="76">
        <f>IF('(Other Computations)'!B191=0,0,Inputs!D266*Inputs!D159*Inputs!K55*Inputs!D14*'GM Alloc Factors'!B26/('(Other Computations)'!B191+'(Other Computations)'!B204))</f>
        <v>0</v>
      </c>
      <c r="C2748" s="76">
        <f>IF('(Other Computations)'!C191=0,0,Inputs!E266*Inputs!E159*Inputs!K55*Inputs!D14*'GM Alloc Factors'!C26/('(Other Computations)'!C191+'(Other Computations)'!C204))</f>
        <v>0</v>
      </c>
      <c r="D2748" s="76">
        <f>IF('(Other Computations)'!D191=0,0,Inputs!F266*Inputs!F159*Inputs!K55*Inputs!D14*'GM Alloc Factors'!D26/('(Other Computations)'!D191+'(Other Computations)'!D204))</f>
        <v>0</v>
      </c>
      <c r="E2748" s="76">
        <f>IF('(Other Computations)'!E191=0,0,Inputs!G266*Inputs!G159*Inputs!K55*Inputs!D14*'GM Alloc Factors'!E26/('(Other Computations)'!E191+'(Other Computations)'!E204))</f>
        <v>0</v>
      </c>
      <c r="F2748" s="43">
        <f t="shared" si="522"/>
        <v>0</v>
      </c>
      <c r="G2748" s="76">
        <f>IF('(Other Computations)'!G191=0,0,Inputs!I266*Inputs!I159*Inputs!K55*Inputs!D14*'GM Alloc Factors'!G26/('(Other Computations)'!G191+'(Other Computations)'!G204))</f>
        <v>0</v>
      </c>
      <c r="H2748" s="76">
        <f>IF('(Other Computations)'!H191=0,0,Inputs!J266*Inputs!J159*Inputs!K55*Inputs!D14*'GM Alloc Factors'!H26/('(Other Computations)'!H191+'(Other Computations)'!H204))</f>
        <v>0</v>
      </c>
      <c r="I2748" s="76">
        <f>IF('(Other Computations)'!I191=0,0,Inputs!K266*Inputs!K159*Inputs!K55*Inputs!D14*'GM Alloc Factors'!I26/('(Other Computations)'!I191+'(Other Computations)'!I204))</f>
        <v>0</v>
      </c>
      <c r="J2748" s="76">
        <f>IF('(Other Computations)'!J191=0,0,Inputs!L266*Inputs!L159*Inputs!K55*Inputs!D14*'GM Alloc Factors'!J26/('(Other Computations)'!J191+'(Other Computations)'!J204))</f>
        <v>0</v>
      </c>
      <c r="K2748" s="43">
        <f t="shared" si="523"/>
        <v>0</v>
      </c>
    </row>
    <row r="2749" spans="1:11" ht="12.75" customHeight="1">
      <c r="A2749" s="61" t="str">
        <f>"         "&amp;Labels!B75</f>
        <v xml:space="preserve">         Customer 7</v>
      </c>
      <c r="B2749" s="76">
        <f>IF('(Other Computations)'!B192=0,0,Inputs!D267*Inputs!D160*Inputs!K56*Inputs!D14*'GM Alloc Factors'!B26/('(Other Computations)'!B192+'(Other Computations)'!B205))</f>
        <v>0</v>
      </c>
      <c r="C2749" s="76">
        <f>IF('(Other Computations)'!C192=0,0,Inputs!E267*Inputs!E160*Inputs!K56*Inputs!D14*'GM Alloc Factors'!C26/('(Other Computations)'!C192+'(Other Computations)'!C205))</f>
        <v>0</v>
      </c>
      <c r="D2749" s="76">
        <f>IF('(Other Computations)'!D192=0,0,Inputs!F267*Inputs!F160*Inputs!K56*Inputs!D14*'GM Alloc Factors'!D26/('(Other Computations)'!D192+'(Other Computations)'!D205))</f>
        <v>0</v>
      </c>
      <c r="E2749" s="76">
        <f>IF('(Other Computations)'!E192=0,0,Inputs!G267*Inputs!G160*Inputs!K56*Inputs!D14*'GM Alloc Factors'!E26/('(Other Computations)'!E192+'(Other Computations)'!E205))</f>
        <v>0</v>
      </c>
      <c r="F2749" s="43">
        <f t="shared" si="522"/>
        <v>0</v>
      </c>
      <c r="G2749" s="76">
        <f>IF('(Other Computations)'!G192=0,0,Inputs!I267*Inputs!I160*Inputs!K56*Inputs!D14*'GM Alloc Factors'!G26/('(Other Computations)'!G192+'(Other Computations)'!G205))</f>
        <v>0</v>
      </c>
      <c r="H2749" s="76">
        <f>IF('(Other Computations)'!H192=0,0,Inputs!J267*Inputs!J160*Inputs!K56*Inputs!D14*'GM Alloc Factors'!H26/('(Other Computations)'!H192+'(Other Computations)'!H205))</f>
        <v>0</v>
      </c>
      <c r="I2749" s="76">
        <f>IF('(Other Computations)'!I192=0,0,Inputs!K267*Inputs!K160*Inputs!K56*Inputs!D14*'GM Alloc Factors'!I26/('(Other Computations)'!I192+'(Other Computations)'!I205))</f>
        <v>0</v>
      </c>
      <c r="J2749" s="76">
        <f>IF('(Other Computations)'!J192=0,0,Inputs!L267*Inputs!L160*Inputs!K56*Inputs!D14*'GM Alloc Factors'!J26/('(Other Computations)'!J192+'(Other Computations)'!J205))</f>
        <v>0</v>
      </c>
      <c r="K2749" s="43">
        <f t="shared" si="523"/>
        <v>0</v>
      </c>
    </row>
    <row r="2750" spans="1:11" ht="12.75" customHeight="1">
      <c r="A2750" s="61" t="str">
        <f>"         "&amp;Labels!B76</f>
        <v xml:space="preserve">         Customer 8</v>
      </c>
      <c r="B2750" s="76">
        <f>IF('(Other Computations)'!B193=0,0,Inputs!D268*Inputs!D161*Inputs!K57*Inputs!D14*'GM Alloc Factors'!B26/('(Other Computations)'!B193+'(Other Computations)'!B206))</f>
        <v>0</v>
      </c>
      <c r="C2750" s="76">
        <f>IF('(Other Computations)'!C193=0,0,Inputs!E268*Inputs!E161*Inputs!K57*Inputs!D14*'GM Alloc Factors'!C26/('(Other Computations)'!C193+'(Other Computations)'!C206))</f>
        <v>0</v>
      </c>
      <c r="D2750" s="76">
        <f>IF('(Other Computations)'!D193=0,0,Inputs!F268*Inputs!F161*Inputs!K57*Inputs!D14*'GM Alloc Factors'!D26/('(Other Computations)'!D193+'(Other Computations)'!D206))</f>
        <v>0</v>
      </c>
      <c r="E2750" s="76">
        <f>IF('(Other Computations)'!E193=0,0,Inputs!G268*Inputs!G161*Inputs!K57*Inputs!D14*'GM Alloc Factors'!E26/('(Other Computations)'!E193+'(Other Computations)'!E206))</f>
        <v>0</v>
      </c>
      <c r="F2750" s="43">
        <f t="shared" si="522"/>
        <v>0</v>
      </c>
      <c r="G2750" s="76">
        <f>IF('(Other Computations)'!G193=0,0,Inputs!I268*Inputs!I161*Inputs!K57*Inputs!D14*'GM Alloc Factors'!G26/('(Other Computations)'!G193+'(Other Computations)'!G206))</f>
        <v>0</v>
      </c>
      <c r="H2750" s="76">
        <f>IF('(Other Computations)'!H193=0,0,Inputs!J268*Inputs!J161*Inputs!K57*Inputs!D14*'GM Alloc Factors'!H26/('(Other Computations)'!H193+'(Other Computations)'!H206))</f>
        <v>0</v>
      </c>
      <c r="I2750" s="76">
        <f>IF('(Other Computations)'!I193=0,0,Inputs!K268*Inputs!K161*Inputs!K57*Inputs!D14*'GM Alloc Factors'!I26/('(Other Computations)'!I193+'(Other Computations)'!I206))</f>
        <v>0</v>
      </c>
      <c r="J2750" s="76">
        <f>IF('(Other Computations)'!J193=0,0,Inputs!L268*Inputs!L161*Inputs!K57*Inputs!D14*'GM Alloc Factors'!J26/('(Other Computations)'!J193+'(Other Computations)'!J206))</f>
        <v>0</v>
      </c>
      <c r="K2750" s="43">
        <f t="shared" si="523"/>
        <v>0</v>
      </c>
    </row>
    <row r="2751" spans="1:11" ht="12.75" customHeight="1">
      <c r="A2751" s="61" t="str">
        <f>"         "&amp;Labels!B77</f>
        <v xml:space="preserve">         Customer 9</v>
      </c>
      <c r="B2751" s="76">
        <f>IF('(Other Computations)'!B194=0,0,Inputs!D269*Inputs!D162*Inputs!K58*Inputs!D14*'GM Alloc Factors'!B26/('(Other Computations)'!B194+'(Other Computations)'!B207))</f>
        <v>0</v>
      </c>
      <c r="C2751" s="76">
        <f>IF('(Other Computations)'!C194=0,0,Inputs!E269*Inputs!E162*Inputs!K58*Inputs!D14*'GM Alloc Factors'!C26/('(Other Computations)'!C194+'(Other Computations)'!C207))</f>
        <v>0</v>
      </c>
      <c r="D2751" s="76">
        <f>IF('(Other Computations)'!D194=0,0,Inputs!F269*Inputs!F162*Inputs!K58*Inputs!D14*'GM Alloc Factors'!D26/('(Other Computations)'!D194+'(Other Computations)'!D207))</f>
        <v>0</v>
      </c>
      <c r="E2751" s="76">
        <f>IF('(Other Computations)'!E194=0,0,Inputs!G269*Inputs!G162*Inputs!K58*Inputs!D14*'GM Alloc Factors'!E26/('(Other Computations)'!E194+'(Other Computations)'!E207))</f>
        <v>0</v>
      </c>
      <c r="F2751" s="43">
        <f t="shared" si="522"/>
        <v>0</v>
      </c>
      <c r="G2751" s="76">
        <f>IF('(Other Computations)'!G194=0,0,Inputs!I269*Inputs!I162*Inputs!K58*Inputs!D14*'GM Alloc Factors'!G26/('(Other Computations)'!G194+'(Other Computations)'!G207))</f>
        <v>0</v>
      </c>
      <c r="H2751" s="76">
        <f>IF('(Other Computations)'!H194=0,0,Inputs!J269*Inputs!J162*Inputs!K58*Inputs!D14*'GM Alloc Factors'!H26/('(Other Computations)'!H194+'(Other Computations)'!H207))</f>
        <v>0</v>
      </c>
      <c r="I2751" s="76">
        <f>IF('(Other Computations)'!I194=0,0,Inputs!K269*Inputs!K162*Inputs!K58*Inputs!D14*'GM Alloc Factors'!I26/('(Other Computations)'!I194+'(Other Computations)'!I207))</f>
        <v>0</v>
      </c>
      <c r="J2751" s="76">
        <f>IF('(Other Computations)'!J194=0,0,Inputs!L269*Inputs!L162*Inputs!K58*Inputs!D14*'GM Alloc Factors'!J26/('(Other Computations)'!J194+'(Other Computations)'!J207))</f>
        <v>0</v>
      </c>
      <c r="K2751" s="43">
        <f t="shared" si="523"/>
        <v>0</v>
      </c>
    </row>
    <row r="2752" spans="1:11" ht="12.75" customHeight="1">
      <c r="A2752" s="61" t="str">
        <f>"         "&amp;Labels!B78</f>
        <v xml:space="preserve">         Customer 10</v>
      </c>
      <c r="B2752" s="76">
        <f>IF('(Other Computations)'!B195=0,0,Inputs!D270*Inputs!D163*Inputs!K59*Inputs!D14*'GM Alloc Factors'!B26/('(Other Computations)'!B195+'(Other Computations)'!B208))</f>
        <v>0</v>
      </c>
      <c r="C2752" s="76">
        <f>IF('(Other Computations)'!C195=0,0,Inputs!E270*Inputs!E163*Inputs!K59*Inputs!D14*'GM Alloc Factors'!C26/('(Other Computations)'!C195+'(Other Computations)'!C208))</f>
        <v>0</v>
      </c>
      <c r="D2752" s="76">
        <f>IF('(Other Computations)'!D195=0,0,Inputs!F270*Inputs!F163*Inputs!K59*Inputs!D14*'GM Alloc Factors'!D26/('(Other Computations)'!D195+'(Other Computations)'!D208))</f>
        <v>0</v>
      </c>
      <c r="E2752" s="76">
        <f>IF('(Other Computations)'!E195=0,0,Inputs!G270*Inputs!G163*Inputs!K59*Inputs!D14*'GM Alloc Factors'!E26/('(Other Computations)'!E195+'(Other Computations)'!E208))</f>
        <v>0</v>
      </c>
      <c r="F2752" s="43">
        <f t="shared" si="522"/>
        <v>0</v>
      </c>
      <c r="G2752" s="76">
        <f>IF('(Other Computations)'!G195=0,0,Inputs!I270*Inputs!I163*Inputs!K59*Inputs!D14*'GM Alloc Factors'!G26/('(Other Computations)'!G195+'(Other Computations)'!G208))</f>
        <v>0</v>
      </c>
      <c r="H2752" s="76">
        <f>IF('(Other Computations)'!H195=0,0,Inputs!J270*Inputs!J163*Inputs!K59*Inputs!D14*'GM Alloc Factors'!H26/('(Other Computations)'!H195+'(Other Computations)'!H208))</f>
        <v>0</v>
      </c>
      <c r="I2752" s="76">
        <f>IF('(Other Computations)'!I195=0,0,Inputs!K270*Inputs!K163*Inputs!K59*Inputs!D14*'GM Alloc Factors'!I26/('(Other Computations)'!I195+'(Other Computations)'!I208))</f>
        <v>0</v>
      </c>
      <c r="J2752" s="76">
        <f>IF('(Other Computations)'!J195=0,0,Inputs!L270*Inputs!L163*Inputs!K59*Inputs!D14*'GM Alloc Factors'!J26/('(Other Computations)'!J195+'(Other Computations)'!J208))</f>
        <v>0</v>
      </c>
      <c r="K2752" s="43">
        <f t="shared" si="523"/>
        <v>0</v>
      </c>
    </row>
    <row r="2753" spans="1:11" ht="12.75" customHeight="1">
      <c r="A2753" s="61" t="str">
        <f>"         "&amp;Labels!C68</f>
        <v xml:space="preserve">         Total</v>
      </c>
      <c r="B2753" s="84">
        <f>SUM(B2743:B2752)</f>
        <v>0</v>
      </c>
      <c r="C2753" s="84">
        <f>SUM(C2743:C2752)</f>
        <v>0</v>
      </c>
      <c r="D2753" s="84">
        <f>SUM(D2743:D2752)</f>
        <v>0</v>
      </c>
      <c r="E2753" s="84">
        <f>SUM(E2743:E2752)</f>
        <v>0</v>
      </c>
      <c r="F2753" s="43">
        <f t="shared" si="522"/>
        <v>0</v>
      </c>
      <c r="G2753" s="84">
        <f>SUM(G2743:G2752)</f>
        <v>0</v>
      </c>
      <c r="H2753" s="84">
        <f>SUM(H2743:H2752)</f>
        <v>0</v>
      </c>
      <c r="I2753" s="84">
        <f>SUM(I2743:I2752)</f>
        <v>0</v>
      </c>
      <c r="J2753" s="84">
        <f>SUM(J2743:J2752)</f>
        <v>0</v>
      </c>
      <c r="K2753" s="43">
        <f t="shared" si="523"/>
        <v>0</v>
      </c>
    </row>
    <row r="2754" spans="1:11" ht="12.75" customHeight="1">
      <c r="A2754" s="55" t="str">
        <f>"      "&amp;Labels!C84</f>
        <v xml:space="preserve">      Total</v>
      </c>
      <c r="B2754" s="74">
        <f>SUM(B2669,B2681,B2693,B2705,B2717,B2729,B2741,B2753)</f>
        <v>0</v>
      </c>
      <c r="C2754" s="74">
        <f>SUM(C2669,C2681,C2693,C2705,C2717,C2729,C2741,C2753)</f>
        <v>0</v>
      </c>
      <c r="D2754" s="74">
        <f>SUM(D2669,D2681,D2693,D2705,D2717,D2729,D2741,D2753)</f>
        <v>0</v>
      </c>
      <c r="E2754" s="74">
        <f>SUM(E2669,E2681,E2693,E2705,E2717,E2729,E2741,E2753)</f>
        <v>0</v>
      </c>
      <c r="F2754" s="43">
        <f t="shared" si="522"/>
        <v>0</v>
      </c>
      <c r="G2754" s="74">
        <f>SUM(G2669,G2681,G2693,G2705,G2717,G2729,G2741,G2753)</f>
        <v>0</v>
      </c>
      <c r="H2754" s="74">
        <f>SUM(H2669,H2681,H2693,H2705,H2717,H2729,H2741,H2753)</f>
        <v>0</v>
      </c>
      <c r="I2754" s="74">
        <f>SUM(I2669,I2681,I2693,I2705,I2717,I2729,I2741,I2753)</f>
        <v>0</v>
      </c>
      <c r="J2754" s="74">
        <f>SUM(J2669,J2681,J2693,J2705,J2717,J2729,J2741,J2753)</f>
        <v>0</v>
      </c>
      <c r="K2754" s="43">
        <f t="shared" si="523"/>
        <v>0</v>
      </c>
    </row>
    <row r="2755" spans="1:11" ht="12.75" customHeight="1">
      <c r="A2755" s="61" t="str">
        <f>"         "&amp;Labels!B69</f>
        <v xml:space="preserve">         Customer 1</v>
      </c>
      <c r="B2755" s="76">
        <f t="shared" ref="B2755:E2764" si="524">SUM(B2659,B2671,B2683,B2695,B2707,B2719,B2731,B2743)</f>
        <v>0</v>
      </c>
      <c r="C2755" s="76">
        <f t="shared" si="524"/>
        <v>0</v>
      </c>
      <c r="D2755" s="76">
        <f t="shared" si="524"/>
        <v>0</v>
      </c>
      <c r="E2755" s="76">
        <f t="shared" si="524"/>
        <v>0</v>
      </c>
      <c r="F2755" s="43">
        <f t="shared" si="522"/>
        <v>0</v>
      </c>
      <c r="G2755" s="76">
        <f t="shared" ref="G2755:J2764" si="525">SUM(G2659,G2671,G2683,G2695,G2707,G2719,G2731,G2743)</f>
        <v>0</v>
      </c>
      <c r="H2755" s="76">
        <f t="shared" si="525"/>
        <v>0</v>
      </c>
      <c r="I2755" s="76">
        <f t="shared" si="525"/>
        <v>0</v>
      </c>
      <c r="J2755" s="76">
        <f t="shared" si="525"/>
        <v>0</v>
      </c>
      <c r="K2755" s="43">
        <f t="shared" si="523"/>
        <v>0</v>
      </c>
    </row>
    <row r="2756" spans="1:11" ht="12.75" customHeight="1">
      <c r="A2756" s="61" t="str">
        <f>"         "&amp;Labels!B70</f>
        <v xml:space="preserve">         Customer 2</v>
      </c>
      <c r="B2756" s="76">
        <f t="shared" si="524"/>
        <v>0</v>
      </c>
      <c r="C2756" s="76">
        <f t="shared" si="524"/>
        <v>0</v>
      </c>
      <c r="D2756" s="76">
        <f t="shared" si="524"/>
        <v>0</v>
      </c>
      <c r="E2756" s="76">
        <f t="shared" si="524"/>
        <v>0</v>
      </c>
      <c r="F2756" s="43">
        <f t="shared" si="522"/>
        <v>0</v>
      </c>
      <c r="G2756" s="76">
        <f t="shared" si="525"/>
        <v>0</v>
      </c>
      <c r="H2756" s="76">
        <f t="shared" si="525"/>
        <v>0</v>
      </c>
      <c r="I2756" s="76">
        <f t="shared" si="525"/>
        <v>0</v>
      </c>
      <c r="J2756" s="76">
        <f t="shared" si="525"/>
        <v>0</v>
      </c>
      <c r="K2756" s="43">
        <f t="shared" si="523"/>
        <v>0</v>
      </c>
    </row>
    <row r="2757" spans="1:11" ht="12.75" customHeight="1">
      <c r="A2757" s="61" t="str">
        <f>"         "&amp;Labels!B71</f>
        <v xml:space="preserve">         Customer 3</v>
      </c>
      <c r="B2757" s="76">
        <f t="shared" si="524"/>
        <v>0</v>
      </c>
      <c r="C2757" s="76">
        <f t="shared" si="524"/>
        <v>0</v>
      </c>
      <c r="D2757" s="76">
        <f t="shared" si="524"/>
        <v>0</v>
      </c>
      <c r="E2757" s="76">
        <f t="shared" si="524"/>
        <v>0</v>
      </c>
      <c r="F2757" s="43">
        <f t="shared" si="522"/>
        <v>0</v>
      </c>
      <c r="G2757" s="76">
        <f t="shared" si="525"/>
        <v>0</v>
      </c>
      <c r="H2757" s="76">
        <f t="shared" si="525"/>
        <v>0</v>
      </c>
      <c r="I2757" s="76">
        <f t="shared" si="525"/>
        <v>0</v>
      </c>
      <c r="J2757" s="76">
        <f t="shared" si="525"/>
        <v>0</v>
      </c>
      <c r="K2757" s="43">
        <f t="shared" si="523"/>
        <v>0</v>
      </c>
    </row>
    <row r="2758" spans="1:11" ht="12.75" customHeight="1">
      <c r="A2758" s="61" t="str">
        <f>"         "&amp;Labels!B72</f>
        <v xml:space="preserve">         Customer 4</v>
      </c>
      <c r="B2758" s="76">
        <f t="shared" si="524"/>
        <v>0</v>
      </c>
      <c r="C2758" s="76">
        <f t="shared" si="524"/>
        <v>0</v>
      </c>
      <c r="D2758" s="76">
        <f t="shared" si="524"/>
        <v>0</v>
      </c>
      <c r="E2758" s="76">
        <f t="shared" si="524"/>
        <v>0</v>
      </c>
      <c r="F2758" s="43">
        <f t="shared" si="522"/>
        <v>0</v>
      </c>
      <c r="G2758" s="76">
        <f t="shared" si="525"/>
        <v>0</v>
      </c>
      <c r="H2758" s="76">
        <f t="shared" si="525"/>
        <v>0</v>
      </c>
      <c r="I2758" s="76">
        <f t="shared" si="525"/>
        <v>0</v>
      </c>
      <c r="J2758" s="76">
        <f t="shared" si="525"/>
        <v>0</v>
      </c>
      <c r="K2758" s="43">
        <f t="shared" si="523"/>
        <v>0</v>
      </c>
    </row>
    <row r="2759" spans="1:11" ht="12.75" customHeight="1">
      <c r="A2759" s="61" t="str">
        <f>"         "&amp;Labels!B73</f>
        <v xml:space="preserve">         Customer 5</v>
      </c>
      <c r="B2759" s="76">
        <f t="shared" si="524"/>
        <v>0</v>
      </c>
      <c r="C2759" s="76">
        <f t="shared" si="524"/>
        <v>0</v>
      </c>
      <c r="D2759" s="76">
        <f t="shared" si="524"/>
        <v>0</v>
      </c>
      <c r="E2759" s="76">
        <f t="shared" si="524"/>
        <v>0</v>
      </c>
      <c r="F2759" s="43">
        <f t="shared" si="522"/>
        <v>0</v>
      </c>
      <c r="G2759" s="76">
        <f t="shared" si="525"/>
        <v>0</v>
      </c>
      <c r="H2759" s="76">
        <f t="shared" si="525"/>
        <v>0</v>
      </c>
      <c r="I2759" s="76">
        <f t="shared" si="525"/>
        <v>0</v>
      </c>
      <c r="J2759" s="76">
        <f t="shared" si="525"/>
        <v>0</v>
      </c>
      <c r="K2759" s="43">
        <f t="shared" si="523"/>
        <v>0</v>
      </c>
    </row>
    <row r="2760" spans="1:11" ht="12.75" customHeight="1">
      <c r="A2760" s="61" t="str">
        <f>"         "&amp;Labels!B74</f>
        <v xml:space="preserve">         Customer 6</v>
      </c>
      <c r="B2760" s="76">
        <f t="shared" si="524"/>
        <v>0</v>
      </c>
      <c r="C2760" s="76">
        <f t="shared" si="524"/>
        <v>0</v>
      </c>
      <c r="D2760" s="76">
        <f t="shared" si="524"/>
        <v>0</v>
      </c>
      <c r="E2760" s="76">
        <f t="shared" si="524"/>
        <v>0</v>
      </c>
      <c r="F2760" s="43">
        <f t="shared" si="522"/>
        <v>0</v>
      </c>
      <c r="G2760" s="76">
        <f t="shared" si="525"/>
        <v>0</v>
      </c>
      <c r="H2760" s="76">
        <f t="shared" si="525"/>
        <v>0</v>
      </c>
      <c r="I2760" s="76">
        <f t="shared" si="525"/>
        <v>0</v>
      </c>
      <c r="J2760" s="76">
        <f t="shared" si="525"/>
        <v>0</v>
      </c>
      <c r="K2760" s="43">
        <f t="shared" si="523"/>
        <v>0</v>
      </c>
    </row>
    <row r="2761" spans="1:11" ht="12.75" customHeight="1">
      <c r="A2761" s="61" t="str">
        <f>"         "&amp;Labels!B75</f>
        <v xml:space="preserve">         Customer 7</v>
      </c>
      <c r="B2761" s="76">
        <f t="shared" si="524"/>
        <v>0</v>
      </c>
      <c r="C2761" s="76">
        <f t="shared" si="524"/>
        <v>0</v>
      </c>
      <c r="D2761" s="76">
        <f t="shared" si="524"/>
        <v>0</v>
      </c>
      <c r="E2761" s="76">
        <f t="shared" si="524"/>
        <v>0</v>
      </c>
      <c r="F2761" s="43">
        <f t="shared" si="522"/>
        <v>0</v>
      </c>
      <c r="G2761" s="76">
        <f t="shared" si="525"/>
        <v>0</v>
      </c>
      <c r="H2761" s="76">
        <f t="shared" si="525"/>
        <v>0</v>
      </c>
      <c r="I2761" s="76">
        <f t="shared" si="525"/>
        <v>0</v>
      </c>
      <c r="J2761" s="76">
        <f t="shared" si="525"/>
        <v>0</v>
      </c>
      <c r="K2761" s="43">
        <f t="shared" si="523"/>
        <v>0</v>
      </c>
    </row>
    <row r="2762" spans="1:11" ht="12.75" customHeight="1">
      <c r="A2762" s="61" t="str">
        <f>"         "&amp;Labels!B76</f>
        <v xml:space="preserve">         Customer 8</v>
      </c>
      <c r="B2762" s="76">
        <f t="shared" si="524"/>
        <v>0</v>
      </c>
      <c r="C2762" s="76">
        <f t="shared" si="524"/>
        <v>0</v>
      </c>
      <c r="D2762" s="76">
        <f t="shared" si="524"/>
        <v>0</v>
      </c>
      <c r="E2762" s="76">
        <f t="shared" si="524"/>
        <v>0</v>
      </c>
      <c r="F2762" s="43">
        <f t="shared" si="522"/>
        <v>0</v>
      </c>
      <c r="G2762" s="76">
        <f t="shared" si="525"/>
        <v>0</v>
      </c>
      <c r="H2762" s="76">
        <f t="shared" si="525"/>
        <v>0</v>
      </c>
      <c r="I2762" s="76">
        <f t="shared" si="525"/>
        <v>0</v>
      </c>
      <c r="J2762" s="76">
        <f t="shared" si="525"/>
        <v>0</v>
      </c>
      <c r="K2762" s="43">
        <f t="shared" si="523"/>
        <v>0</v>
      </c>
    </row>
    <row r="2763" spans="1:11" ht="12.75" customHeight="1">
      <c r="A2763" s="61" t="str">
        <f>"         "&amp;Labels!B77</f>
        <v xml:space="preserve">         Customer 9</v>
      </c>
      <c r="B2763" s="76">
        <f t="shared" si="524"/>
        <v>0</v>
      </c>
      <c r="C2763" s="76">
        <f t="shared" si="524"/>
        <v>0</v>
      </c>
      <c r="D2763" s="76">
        <f t="shared" si="524"/>
        <v>0</v>
      </c>
      <c r="E2763" s="76">
        <f t="shared" si="524"/>
        <v>0</v>
      </c>
      <c r="F2763" s="43">
        <f t="shared" si="522"/>
        <v>0</v>
      </c>
      <c r="G2763" s="76">
        <f t="shared" si="525"/>
        <v>0</v>
      </c>
      <c r="H2763" s="76">
        <f t="shared" si="525"/>
        <v>0</v>
      </c>
      <c r="I2763" s="76">
        <f t="shared" si="525"/>
        <v>0</v>
      </c>
      <c r="J2763" s="76">
        <f t="shared" si="525"/>
        <v>0</v>
      </c>
      <c r="K2763" s="43">
        <f t="shared" si="523"/>
        <v>0</v>
      </c>
    </row>
    <row r="2764" spans="1:11" ht="12.75" customHeight="1">
      <c r="A2764" s="61" t="str">
        <f>"         "&amp;Labels!B78</f>
        <v xml:space="preserve">         Customer 10</v>
      </c>
      <c r="B2764" s="76">
        <f t="shared" si="524"/>
        <v>0</v>
      </c>
      <c r="C2764" s="76">
        <f t="shared" si="524"/>
        <v>0</v>
      </c>
      <c r="D2764" s="76">
        <f t="shared" si="524"/>
        <v>0</v>
      </c>
      <c r="E2764" s="76">
        <f t="shared" si="524"/>
        <v>0</v>
      </c>
      <c r="F2764" s="43">
        <f t="shared" si="522"/>
        <v>0</v>
      </c>
      <c r="G2764" s="76">
        <f t="shared" si="525"/>
        <v>0</v>
      </c>
      <c r="H2764" s="76">
        <f t="shared" si="525"/>
        <v>0</v>
      </c>
      <c r="I2764" s="76">
        <f t="shared" si="525"/>
        <v>0</v>
      </c>
      <c r="J2764" s="76">
        <f t="shared" si="525"/>
        <v>0</v>
      </c>
      <c r="K2764" s="43">
        <f t="shared" si="523"/>
        <v>0</v>
      </c>
    </row>
    <row r="2765" spans="1:11" ht="12.75" customHeight="1">
      <c r="A2765" s="61" t="str">
        <f>"         "&amp;Labels!C68</f>
        <v xml:space="preserve">         Total</v>
      </c>
      <c r="B2765" s="84">
        <f>B2754</f>
        <v>0</v>
      </c>
      <c r="C2765" s="84">
        <f>C2754</f>
        <v>0</v>
      </c>
      <c r="D2765" s="84">
        <f>D2754</f>
        <v>0</v>
      </c>
      <c r="E2765" s="84">
        <f>E2754</f>
        <v>0</v>
      </c>
      <c r="F2765" s="43">
        <f>SUM(B2754:E2754)</f>
        <v>0</v>
      </c>
      <c r="G2765" s="84">
        <f>G2754</f>
        <v>0</v>
      </c>
      <c r="H2765" s="84">
        <f>H2754</f>
        <v>0</v>
      </c>
      <c r="I2765" s="84">
        <f>I2754</f>
        <v>0</v>
      </c>
      <c r="J2765" s="84">
        <f>J2754</f>
        <v>0</v>
      </c>
      <c r="K2765" s="43">
        <f>SUM(G2754:J2754)</f>
        <v>0</v>
      </c>
    </row>
    <row r="2766" spans="1:11" ht="12.75" customHeight="1">
      <c r="A2766" s="63" t="str">
        <f>"   "&amp;Labels!C80</f>
        <v xml:space="preserve">   Total</v>
      </c>
      <c r="B2766" s="77">
        <f>SUM(B2645,B2754)</f>
        <v>0</v>
      </c>
      <c r="C2766" s="77">
        <f>SUM(C2645,C2754)</f>
        <v>0</v>
      </c>
      <c r="D2766" s="77">
        <f>SUM(D2645,D2754)</f>
        <v>0</v>
      </c>
      <c r="E2766" s="77">
        <f>SUM(E2645,E2754)</f>
        <v>0</v>
      </c>
      <c r="F2766" s="43">
        <f>SUM(B2766:E2766)</f>
        <v>0</v>
      </c>
      <c r="G2766" s="77">
        <f>SUM(G2645,G2754)</f>
        <v>0</v>
      </c>
      <c r="H2766" s="77">
        <f>SUM(H2645,H2754)</f>
        <v>0</v>
      </c>
      <c r="I2766" s="77">
        <f>SUM(I2645,I2754)</f>
        <v>0</v>
      </c>
      <c r="J2766" s="77">
        <f>SUM(J2645,J2754)</f>
        <v>0</v>
      </c>
      <c r="K2766" s="43">
        <f>SUM(G2766:J2766)</f>
        <v>0</v>
      </c>
    </row>
    <row r="2767" spans="1:11" ht="12.75" customHeight="1">
      <c r="A2767" s="61" t="str">
        <f>"      "&amp;Labels!B85</f>
        <v xml:space="preserve">      Q 1</v>
      </c>
      <c r="B2767" s="84"/>
      <c r="C2767" s="84"/>
      <c r="D2767" s="84"/>
      <c r="E2767" s="84"/>
      <c r="F2767" s="43"/>
      <c r="G2767" s="84"/>
      <c r="H2767" s="84"/>
      <c r="I2767" s="84"/>
      <c r="J2767" s="84"/>
      <c r="K2767" s="43"/>
    </row>
    <row r="2768" spans="1:11" ht="12.75" customHeight="1">
      <c r="A2768" s="61" t="str">
        <f>"         "&amp;Labels!B69</f>
        <v xml:space="preserve">         Customer 1</v>
      </c>
      <c r="B2768" s="76">
        <f t="shared" ref="B2768:E2778" si="526">SUM(B2550,B2659)</f>
        <v>0</v>
      </c>
      <c r="C2768" s="76">
        <f t="shared" si="526"/>
        <v>0</v>
      </c>
      <c r="D2768" s="76">
        <f t="shared" si="526"/>
        <v>0</v>
      </c>
      <c r="E2768" s="76">
        <f t="shared" si="526"/>
        <v>0</v>
      </c>
      <c r="F2768" s="43">
        <f t="shared" ref="F2768:F2778" si="527">SUM(B2768:E2768)</f>
        <v>0</v>
      </c>
      <c r="G2768" s="76">
        <f t="shared" ref="G2768:J2778" si="528">SUM(G2550,G2659)</f>
        <v>0</v>
      </c>
      <c r="H2768" s="76">
        <f t="shared" si="528"/>
        <v>0</v>
      </c>
      <c r="I2768" s="76">
        <f t="shared" si="528"/>
        <v>0</v>
      </c>
      <c r="J2768" s="76">
        <f t="shared" si="528"/>
        <v>0</v>
      </c>
      <c r="K2768" s="43">
        <f t="shared" ref="K2768:K2778" si="529">SUM(G2768:J2768)</f>
        <v>0</v>
      </c>
    </row>
    <row r="2769" spans="1:11" ht="12.75" customHeight="1">
      <c r="A2769" s="61" t="str">
        <f>"         "&amp;Labels!B70</f>
        <v xml:space="preserve">         Customer 2</v>
      </c>
      <c r="B2769" s="76">
        <f t="shared" si="526"/>
        <v>0</v>
      </c>
      <c r="C2769" s="76">
        <f t="shared" si="526"/>
        <v>0</v>
      </c>
      <c r="D2769" s="76">
        <f t="shared" si="526"/>
        <v>0</v>
      </c>
      <c r="E2769" s="76">
        <f t="shared" si="526"/>
        <v>0</v>
      </c>
      <c r="F2769" s="43">
        <f t="shared" si="527"/>
        <v>0</v>
      </c>
      <c r="G2769" s="76">
        <f t="shared" si="528"/>
        <v>0</v>
      </c>
      <c r="H2769" s="76">
        <f t="shared" si="528"/>
        <v>0</v>
      </c>
      <c r="I2769" s="76">
        <f t="shared" si="528"/>
        <v>0</v>
      </c>
      <c r="J2769" s="76">
        <f t="shared" si="528"/>
        <v>0</v>
      </c>
      <c r="K2769" s="43">
        <f t="shared" si="529"/>
        <v>0</v>
      </c>
    </row>
    <row r="2770" spans="1:11" ht="12.75" customHeight="1">
      <c r="A2770" s="61" t="str">
        <f>"         "&amp;Labels!B71</f>
        <v xml:space="preserve">         Customer 3</v>
      </c>
      <c r="B2770" s="76">
        <f t="shared" si="526"/>
        <v>0</v>
      </c>
      <c r="C2770" s="76">
        <f t="shared" si="526"/>
        <v>0</v>
      </c>
      <c r="D2770" s="76">
        <f t="shared" si="526"/>
        <v>0</v>
      </c>
      <c r="E2770" s="76">
        <f t="shared" si="526"/>
        <v>0</v>
      </c>
      <c r="F2770" s="43">
        <f t="shared" si="527"/>
        <v>0</v>
      </c>
      <c r="G2770" s="76">
        <f t="shared" si="528"/>
        <v>0</v>
      </c>
      <c r="H2770" s="76">
        <f t="shared" si="528"/>
        <v>0</v>
      </c>
      <c r="I2770" s="76">
        <f t="shared" si="528"/>
        <v>0</v>
      </c>
      <c r="J2770" s="76">
        <f t="shared" si="528"/>
        <v>0</v>
      </c>
      <c r="K2770" s="43">
        <f t="shared" si="529"/>
        <v>0</v>
      </c>
    </row>
    <row r="2771" spans="1:11" ht="12.75" customHeight="1">
      <c r="A2771" s="61" t="str">
        <f>"         "&amp;Labels!B72</f>
        <v xml:space="preserve">         Customer 4</v>
      </c>
      <c r="B2771" s="76">
        <f t="shared" si="526"/>
        <v>0</v>
      </c>
      <c r="C2771" s="76">
        <f t="shared" si="526"/>
        <v>0</v>
      </c>
      <c r="D2771" s="76">
        <f t="shared" si="526"/>
        <v>0</v>
      </c>
      <c r="E2771" s="76">
        <f t="shared" si="526"/>
        <v>0</v>
      </c>
      <c r="F2771" s="43">
        <f t="shared" si="527"/>
        <v>0</v>
      </c>
      <c r="G2771" s="76">
        <f t="shared" si="528"/>
        <v>0</v>
      </c>
      <c r="H2771" s="76">
        <f t="shared" si="528"/>
        <v>0</v>
      </c>
      <c r="I2771" s="76">
        <f t="shared" si="528"/>
        <v>0</v>
      </c>
      <c r="J2771" s="76">
        <f t="shared" si="528"/>
        <v>0</v>
      </c>
      <c r="K2771" s="43">
        <f t="shared" si="529"/>
        <v>0</v>
      </c>
    </row>
    <row r="2772" spans="1:11" ht="12.75" customHeight="1">
      <c r="A2772" s="61" t="str">
        <f>"         "&amp;Labels!B73</f>
        <v xml:space="preserve">         Customer 5</v>
      </c>
      <c r="B2772" s="76">
        <f t="shared" si="526"/>
        <v>0</v>
      </c>
      <c r="C2772" s="76">
        <f t="shared" si="526"/>
        <v>0</v>
      </c>
      <c r="D2772" s="76">
        <f t="shared" si="526"/>
        <v>0</v>
      </c>
      <c r="E2772" s="76">
        <f t="shared" si="526"/>
        <v>0</v>
      </c>
      <c r="F2772" s="43">
        <f t="shared" si="527"/>
        <v>0</v>
      </c>
      <c r="G2772" s="76">
        <f t="shared" si="528"/>
        <v>0</v>
      </c>
      <c r="H2772" s="76">
        <f t="shared" si="528"/>
        <v>0</v>
      </c>
      <c r="I2772" s="76">
        <f t="shared" si="528"/>
        <v>0</v>
      </c>
      <c r="J2772" s="76">
        <f t="shared" si="528"/>
        <v>0</v>
      </c>
      <c r="K2772" s="43">
        <f t="shared" si="529"/>
        <v>0</v>
      </c>
    </row>
    <row r="2773" spans="1:11" ht="12.75" customHeight="1">
      <c r="A2773" s="61" t="str">
        <f>"         "&amp;Labels!B74</f>
        <v xml:space="preserve">         Customer 6</v>
      </c>
      <c r="B2773" s="76">
        <f t="shared" si="526"/>
        <v>0</v>
      </c>
      <c r="C2773" s="76">
        <f t="shared" si="526"/>
        <v>0</v>
      </c>
      <c r="D2773" s="76">
        <f t="shared" si="526"/>
        <v>0</v>
      </c>
      <c r="E2773" s="76">
        <f t="shared" si="526"/>
        <v>0</v>
      </c>
      <c r="F2773" s="43">
        <f t="shared" si="527"/>
        <v>0</v>
      </c>
      <c r="G2773" s="76">
        <f t="shared" si="528"/>
        <v>0</v>
      </c>
      <c r="H2773" s="76">
        <f t="shared" si="528"/>
        <v>0</v>
      </c>
      <c r="I2773" s="76">
        <f t="shared" si="528"/>
        <v>0</v>
      </c>
      <c r="J2773" s="76">
        <f t="shared" si="528"/>
        <v>0</v>
      </c>
      <c r="K2773" s="43">
        <f t="shared" si="529"/>
        <v>0</v>
      </c>
    </row>
    <row r="2774" spans="1:11" ht="12.75" customHeight="1">
      <c r="A2774" s="61" t="str">
        <f>"         "&amp;Labels!B75</f>
        <v xml:space="preserve">         Customer 7</v>
      </c>
      <c r="B2774" s="76">
        <f t="shared" si="526"/>
        <v>0</v>
      </c>
      <c r="C2774" s="76">
        <f t="shared" si="526"/>
        <v>0</v>
      </c>
      <c r="D2774" s="76">
        <f t="shared" si="526"/>
        <v>0</v>
      </c>
      <c r="E2774" s="76">
        <f t="shared" si="526"/>
        <v>0</v>
      </c>
      <c r="F2774" s="43">
        <f t="shared" si="527"/>
        <v>0</v>
      </c>
      <c r="G2774" s="76">
        <f t="shared" si="528"/>
        <v>0</v>
      </c>
      <c r="H2774" s="76">
        <f t="shared" si="528"/>
        <v>0</v>
      </c>
      <c r="I2774" s="76">
        <f t="shared" si="528"/>
        <v>0</v>
      </c>
      <c r="J2774" s="76">
        <f t="shared" si="528"/>
        <v>0</v>
      </c>
      <c r="K2774" s="43">
        <f t="shared" si="529"/>
        <v>0</v>
      </c>
    </row>
    <row r="2775" spans="1:11" ht="12.75" customHeight="1">
      <c r="A2775" s="61" t="str">
        <f>"         "&amp;Labels!B76</f>
        <v xml:space="preserve">         Customer 8</v>
      </c>
      <c r="B2775" s="76">
        <f t="shared" si="526"/>
        <v>0</v>
      </c>
      <c r="C2775" s="76">
        <f t="shared" si="526"/>
        <v>0</v>
      </c>
      <c r="D2775" s="76">
        <f t="shared" si="526"/>
        <v>0</v>
      </c>
      <c r="E2775" s="76">
        <f t="shared" si="526"/>
        <v>0</v>
      </c>
      <c r="F2775" s="43">
        <f t="shared" si="527"/>
        <v>0</v>
      </c>
      <c r="G2775" s="76">
        <f t="shared" si="528"/>
        <v>0</v>
      </c>
      <c r="H2775" s="76">
        <f t="shared" si="528"/>
        <v>0</v>
      </c>
      <c r="I2775" s="76">
        <f t="shared" si="528"/>
        <v>0</v>
      </c>
      <c r="J2775" s="76">
        <f t="shared" si="528"/>
        <v>0</v>
      </c>
      <c r="K2775" s="43">
        <f t="shared" si="529"/>
        <v>0</v>
      </c>
    </row>
    <row r="2776" spans="1:11" ht="12.75" customHeight="1">
      <c r="A2776" s="61" t="str">
        <f>"         "&amp;Labels!B77</f>
        <v xml:space="preserve">         Customer 9</v>
      </c>
      <c r="B2776" s="76">
        <f t="shared" si="526"/>
        <v>0</v>
      </c>
      <c r="C2776" s="76">
        <f t="shared" si="526"/>
        <v>0</v>
      </c>
      <c r="D2776" s="76">
        <f t="shared" si="526"/>
        <v>0</v>
      </c>
      <c r="E2776" s="76">
        <f t="shared" si="526"/>
        <v>0</v>
      </c>
      <c r="F2776" s="43">
        <f t="shared" si="527"/>
        <v>0</v>
      </c>
      <c r="G2776" s="76">
        <f t="shared" si="528"/>
        <v>0</v>
      </c>
      <c r="H2776" s="76">
        <f t="shared" si="528"/>
        <v>0</v>
      </c>
      <c r="I2776" s="76">
        <f t="shared" si="528"/>
        <v>0</v>
      </c>
      <c r="J2776" s="76">
        <f t="shared" si="528"/>
        <v>0</v>
      </c>
      <c r="K2776" s="43">
        <f t="shared" si="529"/>
        <v>0</v>
      </c>
    </row>
    <row r="2777" spans="1:11" ht="12.75" customHeight="1">
      <c r="A2777" s="61" t="str">
        <f>"         "&amp;Labels!B78</f>
        <v xml:space="preserve">         Customer 10</v>
      </c>
      <c r="B2777" s="76">
        <f t="shared" si="526"/>
        <v>0</v>
      </c>
      <c r="C2777" s="76">
        <f t="shared" si="526"/>
        <v>0</v>
      </c>
      <c r="D2777" s="76">
        <f t="shared" si="526"/>
        <v>0</v>
      </c>
      <c r="E2777" s="76">
        <f t="shared" si="526"/>
        <v>0</v>
      </c>
      <c r="F2777" s="43">
        <f t="shared" si="527"/>
        <v>0</v>
      </c>
      <c r="G2777" s="76">
        <f t="shared" si="528"/>
        <v>0</v>
      </c>
      <c r="H2777" s="76">
        <f t="shared" si="528"/>
        <v>0</v>
      </c>
      <c r="I2777" s="76">
        <f t="shared" si="528"/>
        <v>0</v>
      </c>
      <c r="J2777" s="76">
        <f t="shared" si="528"/>
        <v>0</v>
      </c>
      <c r="K2777" s="43">
        <f t="shared" si="529"/>
        <v>0</v>
      </c>
    </row>
    <row r="2778" spans="1:11" ht="12.75" customHeight="1">
      <c r="A2778" s="61" t="str">
        <f>"         "&amp;Labels!C68</f>
        <v xml:space="preserve">         Total</v>
      </c>
      <c r="B2778" s="84">
        <f t="shared" si="526"/>
        <v>0</v>
      </c>
      <c r="C2778" s="84">
        <f t="shared" si="526"/>
        <v>0</v>
      </c>
      <c r="D2778" s="84">
        <f t="shared" si="526"/>
        <v>0</v>
      </c>
      <c r="E2778" s="84">
        <f t="shared" si="526"/>
        <v>0</v>
      </c>
      <c r="F2778" s="43">
        <f t="shared" si="527"/>
        <v>0</v>
      </c>
      <c r="G2778" s="84">
        <f t="shared" si="528"/>
        <v>0</v>
      </c>
      <c r="H2778" s="84">
        <f t="shared" si="528"/>
        <v>0</v>
      </c>
      <c r="I2778" s="84">
        <f t="shared" si="528"/>
        <v>0</v>
      </c>
      <c r="J2778" s="84">
        <f t="shared" si="528"/>
        <v>0</v>
      </c>
      <c r="K2778" s="43">
        <f t="shared" si="529"/>
        <v>0</v>
      </c>
    </row>
    <row r="2779" spans="1:11" ht="12.75" customHeight="1">
      <c r="A2779" s="61" t="str">
        <f>"      "&amp;Labels!B86</f>
        <v xml:space="preserve">      Q 2</v>
      </c>
      <c r="B2779" s="84"/>
      <c r="C2779" s="84"/>
      <c r="D2779" s="84"/>
      <c r="E2779" s="84"/>
      <c r="F2779" s="43"/>
      <c r="G2779" s="84"/>
      <c r="H2779" s="84"/>
      <c r="I2779" s="84"/>
      <c r="J2779" s="84"/>
      <c r="K2779" s="43"/>
    </row>
    <row r="2780" spans="1:11" ht="12.75" customHeight="1">
      <c r="A2780" s="61" t="str">
        <f>"         "&amp;Labels!B69</f>
        <v xml:space="preserve">         Customer 1</v>
      </c>
      <c r="B2780" s="76">
        <f t="shared" ref="B2780:E2790" si="530">SUM(B2562,B2671)</f>
        <v>0</v>
      </c>
      <c r="C2780" s="76">
        <f t="shared" si="530"/>
        <v>0</v>
      </c>
      <c r="D2780" s="76">
        <f t="shared" si="530"/>
        <v>0</v>
      </c>
      <c r="E2780" s="76">
        <f t="shared" si="530"/>
        <v>0</v>
      </c>
      <c r="F2780" s="43">
        <f t="shared" ref="F2780:F2790" si="531">SUM(B2780:E2780)</f>
        <v>0</v>
      </c>
      <c r="G2780" s="76">
        <f t="shared" ref="G2780:J2790" si="532">SUM(G2562,G2671)</f>
        <v>0</v>
      </c>
      <c r="H2780" s="76">
        <f t="shared" si="532"/>
        <v>0</v>
      </c>
      <c r="I2780" s="76">
        <f t="shared" si="532"/>
        <v>0</v>
      </c>
      <c r="J2780" s="76">
        <f t="shared" si="532"/>
        <v>0</v>
      </c>
      <c r="K2780" s="43">
        <f t="shared" ref="K2780:K2790" si="533">SUM(G2780:J2780)</f>
        <v>0</v>
      </c>
    </row>
    <row r="2781" spans="1:11" ht="12.75" customHeight="1">
      <c r="A2781" s="61" t="str">
        <f>"         "&amp;Labels!B70</f>
        <v xml:space="preserve">         Customer 2</v>
      </c>
      <c r="B2781" s="76">
        <f t="shared" si="530"/>
        <v>0</v>
      </c>
      <c r="C2781" s="76">
        <f t="shared" si="530"/>
        <v>0</v>
      </c>
      <c r="D2781" s="76">
        <f t="shared" si="530"/>
        <v>0</v>
      </c>
      <c r="E2781" s="76">
        <f t="shared" si="530"/>
        <v>0</v>
      </c>
      <c r="F2781" s="43">
        <f t="shared" si="531"/>
        <v>0</v>
      </c>
      <c r="G2781" s="76">
        <f t="shared" si="532"/>
        <v>0</v>
      </c>
      <c r="H2781" s="76">
        <f t="shared" si="532"/>
        <v>0</v>
      </c>
      <c r="I2781" s="76">
        <f t="shared" si="532"/>
        <v>0</v>
      </c>
      <c r="J2781" s="76">
        <f t="shared" si="532"/>
        <v>0</v>
      </c>
      <c r="K2781" s="43">
        <f t="shared" si="533"/>
        <v>0</v>
      </c>
    </row>
    <row r="2782" spans="1:11" ht="12.75" customHeight="1">
      <c r="A2782" s="61" t="str">
        <f>"         "&amp;Labels!B71</f>
        <v xml:space="preserve">         Customer 3</v>
      </c>
      <c r="B2782" s="76">
        <f t="shared" si="530"/>
        <v>0</v>
      </c>
      <c r="C2782" s="76">
        <f t="shared" si="530"/>
        <v>0</v>
      </c>
      <c r="D2782" s="76">
        <f t="shared" si="530"/>
        <v>0</v>
      </c>
      <c r="E2782" s="76">
        <f t="shared" si="530"/>
        <v>0</v>
      </c>
      <c r="F2782" s="43">
        <f t="shared" si="531"/>
        <v>0</v>
      </c>
      <c r="G2782" s="76">
        <f t="shared" si="532"/>
        <v>0</v>
      </c>
      <c r="H2782" s="76">
        <f t="shared" si="532"/>
        <v>0</v>
      </c>
      <c r="I2782" s="76">
        <f t="shared" si="532"/>
        <v>0</v>
      </c>
      <c r="J2782" s="76">
        <f t="shared" si="532"/>
        <v>0</v>
      </c>
      <c r="K2782" s="43">
        <f t="shared" si="533"/>
        <v>0</v>
      </c>
    </row>
    <row r="2783" spans="1:11" ht="12.75" customHeight="1">
      <c r="A2783" s="61" t="str">
        <f>"         "&amp;Labels!B72</f>
        <v xml:space="preserve">         Customer 4</v>
      </c>
      <c r="B2783" s="76">
        <f t="shared" si="530"/>
        <v>0</v>
      </c>
      <c r="C2783" s="76">
        <f t="shared" si="530"/>
        <v>0</v>
      </c>
      <c r="D2783" s="76">
        <f t="shared" si="530"/>
        <v>0</v>
      </c>
      <c r="E2783" s="76">
        <f t="shared" si="530"/>
        <v>0</v>
      </c>
      <c r="F2783" s="43">
        <f t="shared" si="531"/>
        <v>0</v>
      </c>
      <c r="G2783" s="76">
        <f t="shared" si="532"/>
        <v>0</v>
      </c>
      <c r="H2783" s="76">
        <f t="shared" si="532"/>
        <v>0</v>
      </c>
      <c r="I2783" s="76">
        <f t="shared" si="532"/>
        <v>0</v>
      </c>
      <c r="J2783" s="76">
        <f t="shared" si="532"/>
        <v>0</v>
      </c>
      <c r="K2783" s="43">
        <f t="shared" si="533"/>
        <v>0</v>
      </c>
    </row>
    <row r="2784" spans="1:11" ht="12.75" customHeight="1">
      <c r="A2784" s="61" t="str">
        <f>"         "&amp;Labels!B73</f>
        <v xml:space="preserve">         Customer 5</v>
      </c>
      <c r="B2784" s="76">
        <f t="shared" si="530"/>
        <v>0</v>
      </c>
      <c r="C2784" s="76">
        <f t="shared" si="530"/>
        <v>0</v>
      </c>
      <c r="D2784" s="76">
        <f t="shared" si="530"/>
        <v>0</v>
      </c>
      <c r="E2784" s="76">
        <f t="shared" si="530"/>
        <v>0</v>
      </c>
      <c r="F2784" s="43">
        <f t="shared" si="531"/>
        <v>0</v>
      </c>
      <c r="G2784" s="76">
        <f t="shared" si="532"/>
        <v>0</v>
      </c>
      <c r="H2784" s="76">
        <f t="shared" si="532"/>
        <v>0</v>
      </c>
      <c r="I2784" s="76">
        <f t="shared" si="532"/>
        <v>0</v>
      </c>
      <c r="J2784" s="76">
        <f t="shared" si="532"/>
        <v>0</v>
      </c>
      <c r="K2784" s="43">
        <f t="shared" si="533"/>
        <v>0</v>
      </c>
    </row>
    <row r="2785" spans="1:11" ht="12.75" customHeight="1">
      <c r="A2785" s="61" t="str">
        <f>"         "&amp;Labels!B74</f>
        <v xml:space="preserve">         Customer 6</v>
      </c>
      <c r="B2785" s="76">
        <f t="shared" si="530"/>
        <v>0</v>
      </c>
      <c r="C2785" s="76">
        <f t="shared" si="530"/>
        <v>0</v>
      </c>
      <c r="D2785" s="76">
        <f t="shared" si="530"/>
        <v>0</v>
      </c>
      <c r="E2785" s="76">
        <f t="shared" si="530"/>
        <v>0</v>
      </c>
      <c r="F2785" s="43">
        <f t="shared" si="531"/>
        <v>0</v>
      </c>
      <c r="G2785" s="76">
        <f t="shared" si="532"/>
        <v>0</v>
      </c>
      <c r="H2785" s="76">
        <f t="shared" si="532"/>
        <v>0</v>
      </c>
      <c r="I2785" s="76">
        <f t="shared" si="532"/>
        <v>0</v>
      </c>
      <c r="J2785" s="76">
        <f t="shared" si="532"/>
        <v>0</v>
      </c>
      <c r="K2785" s="43">
        <f t="shared" si="533"/>
        <v>0</v>
      </c>
    </row>
    <row r="2786" spans="1:11" ht="12.75" customHeight="1">
      <c r="A2786" s="61" t="str">
        <f>"         "&amp;Labels!B75</f>
        <v xml:space="preserve">         Customer 7</v>
      </c>
      <c r="B2786" s="76">
        <f t="shared" si="530"/>
        <v>0</v>
      </c>
      <c r="C2786" s="76">
        <f t="shared" si="530"/>
        <v>0</v>
      </c>
      <c r="D2786" s="76">
        <f t="shared" si="530"/>
        <v>0</v>
      </c>
      <c r="E2786" s="76">
        <f t="shared" si="530"/>
        <v>0</v>
      </c>
      <c r="F2786" s="43">
        <f t="shared" si="531"/>
        <v>0</v>
      </c>
      <c r="G2786" s="76">
        <f t="shared" si="532"/>
        <v>0</v>
      </c>
      <c r="H2786" s="76">
        <f t="shared" si="532"/>
        <v>0</v>
      </c>
      <c r="I2786" s="76">
        <f t="shared" si="532"/>
        <v>0</v>
      </c>
      <c r="J2786" s="76">
        <f t="shared" si="532"/>
        <v>0</v>
      </c>
      <c r="K2786" s="43">
        <f t="shared" si="533"/>
        <v>0</v>
      </c>
    </row>
    <row r="2787" spans="1:11" ht="12.75" customHeight="1">
      <c r="A2787" s="61" t="str">
        <f>"         "&amp;Labels!B76</f>
        <v xml:space="preserve">         Customer 8</v>
      </c>
      <c r="B2787" s="76">
        <f t="shared" si="530"/>
        <v>0</v>
      </c>
      <c r="C2787" s="76">
        <f t="shared" si="530"/>
        <v>0</v>
      </c>
      <c r="D2787" s="76">
        <f t="shared" si="530"/>
        <v>0</v>
      </c>
      <c r="E2787" s="76">
        <f t="shared" si="530"/>
        <v>0</v>
      </c>
      <c r="F2787" s="43">
        <f t="shared" si="531"/>
        <v>0</v>
      </c>
      <c r="G2787" s="76">
        <f t="shared" si="532"/>
        <v>0</v>
      </c>
      <c r="H2787" s="76">
        <f t="shared" si="532"/>
        <v>0</v>
      </c>
      <c r="I2787" s="76">
        <f t="shared" si="532"/>
        <v>0</v>
      </c>
      <c r="J2787" s="76">
        <f t="shared" si="532"/>
        <v>0</v>
      </c>
      <c r="K2787" s="43">
        <f t="shared" si="533"/>
        <v>0</v>
      </c>
    </row>
    <row r="2788" spans="1:11" ht="12.75" customHeight="1">
      <c r="A2788" s="61" t="str">
        <f>"         "&amp;Labels!B77</f>
        <v xml:space="preserve">         Customer 9</v>
      </c>
      <c r="B2788" s="76">
        <f t="shared" si="530"/>
        <v>0</v>
      </c>
      <c r="C2788" s="76">
        <f t="shared" si="530"/>
        <v>0</v>
      </c>
      <c r="D2788" s="76">
        <f t="shared" si="530"/>
        <v>0</v>
      </c>
      <c r="E2788" s="76">
        <f t="shared" si="530"/>
        <v>0</v>
      </c>
      <c r="F2788" s="43">
        <f t="shared" si="531"/>
        <v>0</v>
      </c>
      <c r="G2788" s="76">
        <f t="shared" si="532"/>
        <v>0</v>
      </c>
      <c r="H2788" s="76">
        <f t="shared" si="532"/>
        <v>0</v>
      </c>
      <c r="I2788" s="76">
        <f t="shared" si="532"/>
        <v>0</v>
      </c>
      <c r="J2788" s="76">
        <f t="shared" si="532"/>
        <v>0</v>
      </c>
      <c r="K2788" s="43">
        <f t="shared" si="533"/>
        <v>0</v>
      </c>
    </row>
    <row r="2789" spans="1:11" ht="12.75" customHeight="1">
      <c r="A2789" s="61" t="str">
        <f>"         "&amp;Labels!B78</f>
        <v xml:space="preserve">         Customer 10</v>
      </c>
      <c r="B2789" s="76">
        <f t="shared" si="530"/>
        <v>0</v>
      </c>
      <c r="C2789" s="76">
        <f t="shared" si="530"/>
        <v>0</v>
      </c>
      <c r="D2789" s="76">
        <f t="shared" si="530"/>
        <v>0</v>
      </c>
      <c r="E2789" s="76">
        <f t="shared" si="530"/>
        <v>0</v>
      </c>
      <c r="F2789" s="43">
        <f t="shared" si="531"/>
        <v>0</v>
      </c>
      <c r="G2789" s="76">
        <f t="shared" si="532"/>
        <v>0</v>
      </c>
      <c r="H2789" s="76">
        <f t="shared" si="532"/>
        <v>0</v>
      </c>
      <c r="I2789" s="76">
        <f t="shared" si="532"/>
        <v>0</v>
      </c>
      <c r="J2789" s="76">
        <f t="shared" si="532"/>
        <v>0</v>
      </c>
      <c r="K2789" s="43">
        <f t="shared" si="533"/>
        <v>0</v>
      </c>
    </row>
    <row r="2790" spans="1:11" ht="12.75" customHeight="1">
      <c r="A2790" s="61" t="str">
        <f>"         "&amp;Labels!C68</f>
        <v xml:space="preserve">         Total</v>
      </c>
      <c r="B2790" s="84">
        <f t="shared" si="530"/>
        <v>0</v>
      </c>
      <c r="C2790" s="84">
        <f t="shared" si="530"/>
        <v>0</v>
      </c>
      <c r="D2790" s="84">
        <f t="shared" si="530"/>
        <v>0</v>
      </c>
      <c r="E2790" s="84">
        <f t="shared" si="530"/>
        <v>0</v>
      </c>
      <c r="F2790" s="43">
        <f t="shared" si="531"/>
        <v>0</v>
      </c>
      <c r="G2790" s="84">
        <f t="shared" si="532"/>
        <v>0</v>
      </c>
      <c r="H2790" s="84">
        <f t="shared" si="532"/>
        <v>0</v>
      </c>
      <c r="I2790" s="84">
        <f t="shared" si="532"/>
        <v>0</v>
      </c>
      <c r="J2790" s="84">
        <f t="shared" si="532"/>
        <v>0</v>
      </c>
      <c r="K2790" s="43">
        <f t="shared" si="533"/>
        <v>0</v>
      </c>
    </row>
    <row r="2791" spans="1:11" ht="12.75" customHeight="1">
      <c r="A2791" s="61" t="str">
        <f>"      "&amp;Labels!B87</f>
        <v xml:space="preserve">      Q 3</v>
      </c>
      <c r="B2791" s="84"/>
      <c r="C2791" s="84"/>
      <c r="D2791" s="84"/>
      <c r="E2791" s="84"/>
      <c r="F2791" s="43"/>
      <c r="G2791" s="84"/>
      <c r="H2791" s="84"/>
      <c r="I2791" s="84"/>
      <c r="J2791" s="84"/>
      <c r="K2791" s="43"/>
    </row>
    <row r="2792" spans="1:11" ht="12.75" customHeight="1">
      <c r="A2792" s="61" t="str">
        <f>"         "&amp;Labels!B69</f>
        <v xml:space="preserve">         Customer 1</v>
      </c>
      <c r="B2792" s="76">
        <f t="shared" ref="B2792:E2802" si="534">SUM(B2574,B2683)</f>
        <v>0</v>
      </c>
      <c r="C2792" s="76">
        <f t="shared" si="534"/>
        <v>0</v>
      </c>
      <c r="D2792" s="76">
        <f t="shared" si="534"/>
        <v>0</v>
      </c>
      <c r="E2792" s="76">
        <f t="shared" si="534"/>
        <v>0</v>
      </c>
      <c r="F2792" s="43">
        <f t="shared" ref="F2792:F2802" si="535">SUM(B2792:E2792)</f>
        <v>0</v>
      </c>
      <c r="G2792" s="76">
        <f t="shared" ref="G2792:J2802" si="536">SUM(G2574,G2683)</f>
        <v>0</v>
      </c>
      <c r="H2792" s="76">
        <f t="shared" si="536"/>
        <v>0</v>
      </c>
      <c r="I2792" s="76">
        <f t="shared" si="536"/>
        <v>0</v>
      </c>
      <c r="J2792" s="76">
        <f t="shared" si="536"/>
        <v>0</v>
      </c>
      <c r="K2792" s="43">
        <f t="shared" ref="K2792:K2802" si="537">SUM(G2792:J2792)</f>
        <v>0</v>
      </c>
    </row>
    <row r="2793" spans="1:11" ht="12.75" customHeight="1">
      <c r="A2793" s="61" t="str">
        <f>"         "&amp;Labels!B70</f>
        <v xml:space="preserve">         Customer 2</v>
      </c>
      <c r="B2793" s="76">
        <f t="shared" si="534"/>
        <v>0</v>
      </c>
      <c r="C2793" s="76">
        <f t="shared" si="534"/>
        <v>0</v>
      </c>
      <c r="D2793" s="76">
        <f t="shared" si="534"/>
        <v>0</v>
      </c>
      <c r="E2793" s="76">
        <f t="shared" si="534"/>
        <v>0</v>
      </c>
      <c r="F2793" s="43">
        <f t="shared" si="535"/>
        <v>0</v>
      </c>
      <c r="G2793" s="76">
        <f t="shared" si="536"/>
        <v>0</v>
      </c>
      <c r="H2793" s="76">
        <f t="shared" si="536"/>
        <v>0</v>
      </c>
      <c r="I2793" s="76">
        <f t="shared" si="536"/>
        <v>0</v>
      </c>
      <c r="J2793" s="76">
        <f t="shared" si="536"/>
        <v>0</v>
      </c>
      <c r="K2793" s="43">
        <f t="shared" si="537"/>
        <v>0</v>
      </c>
    </row>
    <row r="2794" spans="1:11" ht="12.75" customHeight="1">
      <c r="A2794" s="61" t="str">
        <f>"         "&amp;Labels!B71</f>
        <v xml:space="preserve">         Customer 3</v>
      </c>
      <c r="B2794" s="76">
        <f t="shared" si="534"/>
        <v>0</v>
      </c>
      <c r="C2794" s="76">
        <f t="shared" si="534"/>
        <v>0</v>
      </c>
      <c r="D2794" s="76">
        <f t="shared" si="534"/>
        <v>0</v>
      </c>
      <c r="E2794" s="76">
        <f t="shared" si="534"/>
        <v>0</v>
      </c>
      <c r="F2794" s="43">
        <f t="shared" si="535"/>
        <v>0</v>
      </c>
      <c r="G2794" s="76">
        <f t="shared" si="536"/>
        <v>0</v>
      </c>
      <c r="H2794" s="76">
        <f t="shared" si="536"/>
        <v>0</v>
      </c>
      <c r="I2794" s="76">
        <f t="shared" si="536"/>
        <v>0</v>
      </c>
      <c r="J2794" s="76">
        <f t="shared" si="536"/>
        <v>0</v>
      </c>
      <c r="K2794" s="43">
        <f t="shared" si="537"/>
        <v>0</v>
      </c>
    </row>
    <row r="2795" spans="1:11" ht="12.75" customHeight="1">
      <c r="A2795" s="61" t="str">
        <f>"         "&amp;Labels!B72</f>
        <v xml:space="preserve">         Customer 4</v>
      </c>
      <c r="B2795" s="76">
        <f t="shared" si="534"/>
        <v>0</v>
      </c>
      <c r="C2795" s="76">
        <f t="shared" si="534"/>
        <v>0</v>
      </c>
      <c r="D2795" s="76">
        <f t="shared" si="534"/>
        <v>0</v>
      </c>
      <c r="E2795" s="76">
        <f t="shared" si="534"/>
        <v>0</v>
      </c>
      <c r="F2795" s="43">
        <f t="shared" si="535"/>
        <v>0</v>
      </c>
      <c r="G2795" s="76">
        <f t="shared" si="536"/>
        <v>0</v>
      </c>
      <c r="H2795" s="76">
        <f t="shared" si="536"/>
        <v>0</v>
      </c>
      <c r="I2795" s="76">
        <f t="shared" si="536"/>
        <v>0</v>
      </c>
      <c r="J2795" s="76">
        <f t="shared" si="536"/>
        <v>0</v>
      </c>
      <c r="K2795" s="43">
        <f t="shared" si="537"/>
        <v>0</v>
      </c>
    </row>
    <row r="2796" spans="1:11" ht="12.75" customHeight="1">
      <c r="A2796" s="61" t="str">
        <f>"         "&amp;Labels!B73</f>
        <v xml:space="preserve">         Customer 5</v>
      </c>
      <c r="B2796" s="76">
        <f t="shared" si="534"/>
        <v>0</v>
      </c>
      <c r="C2796" s="76">
        <f t="shared" si="534"/>
        <v>0</v>
      </c>
      <c r="D2796" s="76">
        <f t="shared" si="534"/>
        <v>0</v>
      </c>
      <c r="E2796" s="76">
        <f t="shared" si="534"/>
        <v>0</v>
      </c>
      <c r="F2796" s="43">
        <f t="shared" si="535"/>
        <v>0</v>
      </c>
      <c r="G2796" s="76">
        <f t="shared" si="536"/>
        <v>0</v>
      </c>
      <c r="H2796" s="76">
        <f t="shared" si="536"/>
        <v>0</v>
      </c>
      <c r="I2796" s="76">
        <f t="shared" si="536"/>
        <v>0</v>
      </c>
      <c r="J2796" s="76">
        <f t="shared" si="536"/>
        <v>0</v>
      </c>
      <c r="K2796" s="43">
        <f t="shared" si="537"/>
        <v>0</v>
      </c>
    </row>
    <row r="2797" spans="1:11" ht="12.75" customHeight="1">
      <c r="A2797" s="61" t="str">
        <f>"         "&amp;Labels!B74</f>
        <v xml:space="preserve">         Customer 6</v>
      </c>
      <c r="B2797" s="76">
        <f t="shared" si="534"/>
        <v>0</v>
      </c>
      <c r="C2797" s="76">
        <f t="shared" si="534"/>
        <v>0</v>
      </c>
      <c r="D2797" s="76">
        <f t="shared" si="534"/>
        <v>0</v>
      </c>
      <c r="E2797" s="76">
        <f t="shared" si="534"/>
        <v>0</v>
      </c>
      <c r="F2797" s="43">
        <f t="shared" si="535"/>
        <v>0</v>
      </c>
      <c r="G2797" s="76">
        <f t="shared" si="536"/>
        <v>0</v>
      </c>
      <c r="H2797" s="76">
        <f t="shared" si="536"/>
        <v>0</v>
      </c>
      <c r="I2797" s="76">
        <f t="shared" si="536"/>
        <v>0</v>
      </c>
      <c r="J2797" s="76">
        <f t="shared" si="536"/>
        <v>0</v>
      </c>
      <c r="K2797" s="43">
        <f t="shared" si="537"/>
        <v>0</v>
      </c>
    </row>
    <row r="2798" spans="1:11" ht="12.75" customHeight="1">
      <c r="A2798" s="61" t="str">
        <f>"         "&amp;Labels!B75</f>
        <v xml:space="preserve">         Customer 7</v>
      </c>
      <c r="B2798" s="76">
        <f t="shared" si="534"/>
        <v>0</v>
      </c>
      <c r="C2798" s="76">
        <f t="shared" si="534"/>
        <v>0</v>
      </c>
      <c r="D2798" s="76">
        <f t="shared" si="534"/>
        <v>0</v>
      </c>
      <c r="E2798" s="76">
        <f t="shared" si="534"/>
        <v>0</v>
      </c>
      <c r="F2798" s="43">
        <f t="shared" si="535"/>
        <v>0</v>
      </c>
      <c r="G2798" s="76">
        <f t="shared" si="536"/>
        <v>0</v>
      </c>
      <c r="H2798" s="76">
        <f t="shared" si="536"/>
        <v>0</v>
      </c>
      <c r="I2798" s="76">
        <f t="shared" si="536"/>
        <v>0</v>
      </c>
      <c r="J2798" s="76">
        <f t="shared" si="536"/>
        <v>0</v>
      </c>
      <c r="K2798" s="43">
        <f t="shared" si="537"/>
        <v>0</v>
      </c>
    </row>
    <row r="2799" spans="1:11" ht="12.75" customHeight="1">
      <c r="A2799" s="61" t="str">
        <f>"         "&amp;Labels!B76</f>
        <v xml:space="preserve">         Customer 8</v>
      </c>
      <c r="B2799" s="76">
        <f t="shared" si="534"/>
        <v>0</v>
      </c>
      <c r="C2799" s="76">
        <f t="shared" si="534"/>
        <v>0</v>
      </c>
      <c r="D2799" s="76">
        <f t="shared" si="534"/>
        <v>0</v>
      </c>
      <c r="E2799" s="76">
        <f t="shared" si="534"/>
        <v>0</v>
      </c>
      <c r="F2799" s="43">
        <f t="shared" si="535"/>
        <v>0</v>
      </c>
      <c r="G2799" s="76">
        <f t="shared" si="536"/>
        <v>0</v>
      </c>
      <c r="H2799" s="76">
        <f t="shared" si="536"/>
        <v>0</v>
      </c>
      <c r="I2799" s="76">
        <f t="shared" si="536"/>
        <v>0</v>
      </c>
      <c r="J2799" s="76">
        <f t="shared" si="536"/>
        <v>0</v>
      </c>
      <c r="K2799" s="43">
        <f t="shared" si="537"/>
        <v>0</v>
      </c>
    </row>
    <row r="2800" spans="1:11" ht="12.75" customHeight="1">
      <c r="A2800" s="61" t="str">
        <f>"         "&amp;Labels!B77</f>
        <v xml:space="preserve">         Customer 9</v>
      </c>
      <c r="B2800" s="76">
        <f t="shared" si="534"/>
        <v>0</v>
      </c>
      <c r="C2800" s="76">
        <f t="shared" si="534"/>
        <v>0</v>
      </c>
      <c r="D2800" s="76">
        <f t="shared" si="534"/>
        <v>0</v>
      </c>
      <c r="E2800" s="76">
        <f t="shared" si="534"/>
        <v>0</v>
      </c>
      <c r="F2800" s="43">
        <f t="shared" si="535"/>
        <v>0</v>
      </c>
      <c r="G2800" s="76">
        <f t="shared" si="536"/>
        <v>0</v>
      </c>
      <c r="H2800" s="76">
        <f t="shared" si="536"/>
        <v>0</v>
      </c>
      <c r="I2800" s="76">
        <f t="shared" si="536"/>
        <v>0</v>
      </c>
      <c r="J2800" s="76">
        <f t="shared" si="536"/>
        <v>0</v>
      </c>
      <c r="K2800" s="43">
        <f t="shared" si="537"/>
        <v>0</v>
      </c>
    </row>
    <row r="2801" spans="1:11" ht="12.75" customHeight="1">
      <c r="A2801" s="61" t="str">
        <f>"         "&amp;Labels!B78</f>
        <v xml:space="preserve">         Customer 10</v>
      </c>
      <c r="B2801" s="76">
        <f t="shared" si="534"/>
        <v>0</v>
      </c>
      <c r="C2801" s="76">
        <f t="shared" si="534"/>
        <v>0</v>
      </c>
      <c r="D2801" s="76">
        <f t="shared" si="534"/>
        <v>0</v>
      </c>
      <c r="E2801" s="76">
        <f t="shared" si="534"/>
        <v>0</v>
      </c>
      <c r="F2801" s="43">
        <f t="shared" si="535"/>
        <v>0</v>
      </c>
      <c r="G2801" s="76">
        <f t="shared" si="536"/>
        <v>0</v>
      </c>
      <c r="H2801" s="76">
        <f t="shared" si="536"/>
        <v>0</v>
      </c>
      <c r="I2801" s="76">
        <f t="shared" si="536"/>
        <v>0</v>
      </c>
      <c r="J2801" s="76">
        <f t="shared" si="536"/>
        <v>0</v>
      </c>
      <c r="K2801" s="43">
        <f t="shared" si="537"/>
        <v>0</v>
      </c>
    </row>
    <row r="2802" spans="1:11" ht="12.75" customHeight="1">
      <c r="A2802" s="61" t="str">
        <f>"         "&amp;Labels!C68</f>
        <v xml:space="preserve">         Total</v>
      </c>
      <c r="B2802" s="84">
        <f t="shared" si="534"/>
        <v>0</v>
      </c>
      <c r="C2802" s="84">
        <f t="shared" si="534"/>
        <v>0</v>
      </c>
      <c r="D2802" s="84">
        <f t="shared" si="534"/>
        <v>0</v>
      </c>
      <c r="E2802" s="84">
        <f t="shared" si="534"/>
        <v>0</v>
      </c>
      <c r="F2802" s="43">
        <f t="shared" si="535"/>
        <v>0</v>
      </c>
      <c r="G2802" s="84">
        <f t="shared" si="536"/>
        <v>0</v>
      </c>
      <c r="H2802" s="84">
        <f t="shared" si="536"/>
        <v>0</v>
      </c>
      <c r="I2802" s="84">
        <f t="shared" si="536"/>
        <v>0</v>
      </c>
      <c r="J2802" s="84">
        <f t="shared" si="536"/>
        <v>0</v>
      </c>
      <c r="K2802" s="43">
        <f t="shared" si="537"/>
        <v>0</v>
      </c>
    </row>
    <row r="2803" spans="1:11" ht="12.75" customHeight="1">
      <c r="A2803" s="61" t="str">
        <f>"      "&amp;Labels!B88</f>
        <v xml:space="preserve">      Q 4</v>
      </c>
      <c r="B2803" s="84"/>
      <c r="C2803" s="84"/>
      <c r="D2803" s="84"/>
      <c r="E2803" s="84"/>
      <c r="F2803" s="43"/>
      <c r="G2803" s="84"/>
      <c r="H2803" s="84"/>
      <c r="I2803" s="84"/>
      <c r="J2803" s="84"/>
      <c r="K2803" s="43"/>
    </row>
    <row r="2804" spans="1:11" ht="12.75" customHeight="1">
      <c r="A2804" s="61" t="str">
        <f>"         "&amp;Labels!B69</f>
        <v xml:space="preserve">         Customer 1</v>
      </c>
      <c r="B2804" s="76">
        <f t="shared" ref="B2804:E2814" si="538">SUM(B2586,B2695)</f>
        <v>0</v>
      </c>
      <c r="C2804" s="76">
        <f t="shared" si="538"/>
        <v>0</v>
      </c>
      <c r="D2804" s="76">
        <f t="shared" si="538"/>
        <v>0</v>
      </c>
      <c r="E2804" s="76">
        <f t="shared" si="538"/>
        <v>0</v>
      </c>
      <c r="F2804" s="43">
        <f t="shared" ref="F2804:F2814" si="539">SUM(B2804:E2804)</f>
        <v>0</v>
      </c>
      <c r="G2804" s="76">
        <f t="shared" ref="G2804:J2814" si="540">SUM(G2586,G2695)</f>
        <v>0</v>
      </c>
      <c r="H2804" s="76">
        <f t="shared" si="540"/>
        <v>0</v>
      </c>
      <c r="I2804" s="76">
        <f t="shared" si="540"/>
        <v>0</v>
      </c>
      <c r="J2804" s="76">
        <f t="shared" si="540"/>
        <v>0</v>
      </c>
      <c r="K2804" s="43">
        <f t="shared" ref="K2804:K2814" si="541">SUM(G2804:J2804)</f>
        <v>0</v>
      </c>
    </row>
    <row r="2805" spans="1:11" ht="12.75" customHeight="1">
      <c r="A2805" s="61" t="str">
        <f>"         "&amp;Labels!B70</f>
        <v xml:space="preserve">         Customer 2</v>
      </c>
      <c r="B2805" s="76">
        <f t="shared" si="538"/>
        <v>0</v>
      </c>
      <c r="C2805" s="76">
        <f t="shared" si="538"/>
        <v>0</v>
      </c>
      <c r="D2805" s="76">
        <f t="shared" si="538"/>
        <v>0</v>
      </c>
      <c r="E2805" s="76">
        <f t="shared" si="538"/>
        <v>0</v>
      </c>
      <c r="F2805" s="43">
        <f t="shared" si="539"/>
        <v>0</v>
      </c>
      <c r="G2805" s="76">
        <f t="shared" si="540"/>
        <v>0</v>
      </c>
      <c r="H2805" s="76">
        <f t="shared" si="540"/>
        <v>0</v>
      </c>
      <c r="I2805" s="76">
        <f t="shared" si="540"/>
        <v>0</v>
      </c>
      <c r="J2805" s="76">
        <f t="shared" si="540"/>
        <v>0</v>
      </c>
      <c r="K2805" s="43">
        <f t="shared" si="541"/>
        <v>0</v>
      </c>
    </row>
    <row r="2806" spans="1:11" ht="12.75" customHeight="1">
      <c r="A2806" s="61" t="str">
        <f>"         "&amp;Labels!B71</f>
        <v xml:space="preserve">         Customer 3</v>
      </c>
      <c r="B2806" s="76">
        <f t="shared" si="538"/>
        <v>0</v>
      </c>
      <c r="C2806" s="76">
        <f t="shared" si="538"/>
        <v>0</v>
      </c>
      <c r="D2806" s="76">
        <f t="shared" si="538"/>
        <v>0</v>
      </c>
      <c r="E2806" s="76">
        <f t="shared" si="538"/>
        <v>0</v>
      </c>
      <c r="F2806" s="43">
        <f t="shared" si="539"/>
        <v>0</v>
      </c>
      <c r="G2806" s="76">
        <f t="shared" si="540"/>
        <v>0</v>
      </c>
      <c r="H2806" s="76">
        <f t="shared" si="540"/>
        <v>0</v>
      </c>
      <c r="I2806" s="76">
        <f t="shared" si="540"/>
        <v>0</v>
      </c>
      <c r="J2806" s="76">
        <f t="shared" si="540"/>
        <v>0</v>
      </c>
      <c r="K2806" s="43">
        <f t="shared" si="541"/>
        <v>0</v>
      </c>
    </row>
    <row r="2807" spans="1:11" ht="12.75" customHeight="1">
      <c r="A2807" s="61" t="str">
        <f>"         "&amp;Labels!B72</f>
        <v xml:space="preserve">         Customer 4</v>
      </c>
      <c r="B2807" s="76">
        <f t="shared" si="538"/>
        <v>0</v>
      </c>
      <c r="C2807" s="76">
        <f t="shared" si="538"/>
        <v>0</v>
      </c>
      <c r="D2807" s="76">
        <f t="shared" si="538"/>
        <v>0</v>
      </c>
      <c r="E2807" s="76">
        <f t="shared" si="538"/>
        <v>0</v>
      </c>
      <c r="F2807" s="43">
        <f t="shared" si="539"/>
        <v>0</v>
      </c>
      <c r="G2807" s="76">
        <f t="shared" si="540"/>
        <v>0</v>
      </c>
      <c r="H2807" s="76">
        <f t="shared" si="540"/>
        <v>0</v>
      </c>
      <c r="I2807" s="76">
        <f t="shared" si="540"/>
        <v>0</v>
      </c>
      <c r="J2807" s="76">
        <f t="shared" si="540"/>
        <v>0</v>
      </c>
      <c r="K2807" s="43">
        <f t="shared" si="541"/>
        <v>0</v>
      </c>
    </row>
    <row r="2808" spans="1:11" ht="12.75" customHeight="1">
      <c r="A2808" s="61" t="str">
        <f>"         "&amp;Labels!B73</f>
        <v xml:space="preserve">         Customer 5</v>
      </c>
      <c r="B2808" s="76">
        <f t="shared" si="538"/>
        <v>0</v>
      </c>
      <c r="C2808" s="76">
        <f t="shared" si="538"/>
        <v>0</v>
      </c>
      <c r="D2808" s="76">
        <f t="shared" si="538"/>
        <v>0</v>
      </c>
      <c r="E2808" s="76">
        <f t="shared" si="538"/>
        <v>0</v>
      </c>
      <c r="F2808" s="43">
        <f t="shared" si="539"/>
        <v>0</v>
      </c>
      <c r="G2808" s="76">
        <f t="shared" si="540"/>
        <v>0</v>
      </c>
      <c r="H2808" s="76">
        <f t="shared" si="540"/>
        <v>0</v>
      </c>
      <c r="I2808" s="76">
        <f t="shared" si="540"/>
        <v>0</v>
      </c>
      <c r="J2808" s="76">
        <f t="shared" si="540"/>
        <v>0</v>
      </c>
      <c r="K2808" s="43">
        <f t="shared" si="541"/>
        <v>0</v>
      </c>
    </row>
    <row r="2809" spans="1:11" ht="12.75" customHeight="1">
      <c r="A2809" s="61" t="str">
        <f>"         "&amp;Labels!B74</f>
        <v xml:space="preserve">         Customer 6</v>
      </c>
      <c r="B2809" s="76">
        <f t="shared" si="538"/>
        <v>0</v>
      </c>
      <c r="C2809" s="76">
        <f t="shared" si="538"/>
        <v>0</v>
      </c>
      <c r="D2809" s="76">
        <f t="shared" si="538"/>
        <v>0</v>
      </c>
      <c r="E2809" s="76">
        <f t="shared" si="538"/>
        <v>0</v>
      </c>
      <c r="F2809" s="43">
        <f t="shared" si="539"/>
        <v>0</v>
      </c>
      <c r="G2809" s="76">
        <f t="shared" si="540"/>
        <v>0</v>
      </c>
      <c r="H2809" s="76">
        <f t="shared" si="540"/>
        <v>0</v>
      </c>
      <c r="I2809" s="76">
        <f t="shared" si="540"/>
        <v>0</v>
      </c>
      <c r="J2809" s="76">
        <f t="shared" si="540"/>
        <v>0</v>
      </c>
      <c r="K2809" s="43">
        <f t="shared" si="541"/>
        <v>0</v>
      </c>
    </row>
    <row r="2810" spans="1:11" ht="12.75" customHeight="1">
      <c r="A2810" s="61" t="str">
        <f>"         "&amp;Labels!B75</f>
        <v xml:space="preserve">         Customer 7</v>
      </c>
      <c r="B2810" s="76">
        <f t="shared" si="538"/>
        <v>0</v>
      </c>
      <c r="C2810" s="76">
        <f t="shared" si="538"/>
        <v>0</v>
      </c>
      <c r="D2810" s="76">
        <f t="shared" si="538"/>
        <v>0</v>
      </c>
      <c r="E2810" s="76">
        <f t="shared" si="538"/>
        <v>0</v>
      </c>
      <c r="F2810" s="43">
        <f t="shared" si="539"/>
        <v>0</v>
      </c>
      <c r="G2810" s="76">
        <f t="shared" si="540"/>
        <v>0</v>
      </c>
      <c r="H2810" s="76">
        <f t="shared" si="540"/>
        <v>0</v>
      </c>
      <c r="I2810" s="76">
        <f t="shared" si="540"/>
        <v>0</v>
      </c>
      <c r="J2810" s="76">
        <f t="shared" si="540"/>
        <v>0</v>
      </c>
      <c r="K2810" s="43">
        <f t="shared" si="541"/>
        <v>0</v>
      </c>
    </row>
    <row r="2811" spans="1:11" ht="12.75" customHeight="1">
      <c r="A2811" s="61" t="str">
        <f>"         "&amp;Labels!B76</f>
        <v xml:space="preserve">         Customer 8</v>
      </c>
      <c r="B2811" s="76">
        <f t="shared" si="538"/>
        <v>0</v>
      </c>
      <c r="C2811" s="76">
        <f t="shared" si="538"/>
        <v>0</v>
      </c>
      <c r="D2811" s="76">
        <f t="shared" si="538"/>
        <v>0</v>
      </c>
      <c r="E2811" s="76">
        <f t="shared" si="538"/>
        <v>0</v>
      </c>
      <c r="F2811" s="43">
        <f t="shared" si="539"/>
        <v>0</v>
      </c>
      <c r="G2811" s="76">
        <f t="shared" si="540"/>
        <v>0</v>
      </c>
      <c r="H2811" s="76">
        <f t="shared" si="540"/>
        <v>0</v>
      </c>
      <c r="I2811" s="76">
        <f t="shared" si="540"/>
        <v>0</v>
      </c>
      <c r="J2811" s="76">
        <f t="shared" si="540"/>
        <v>0</v>
      </c>
      <c r="K2811" s="43">
        <f t="shared" si="541"/>
        <v>0</v>
      </c>
    </row>
    <row r="2812" spans="1:11" ht="12.75" customHeight="1">
      <c r="A2812" s="61" t="str">
        <f>"         "&amp;Labels!B77</f>
        <v xml:space="preserve">         Customer 9</v>
      </c>
      <c r="B2812" s="76">
        <f t="shared" si="538"/>
        <v>0</v>
      </c>
      <c r="C2812" s="76">
        <f t="shared" si="538"/>
        <v>0</v>
      </c>
      <c r="D2812" s="76">
        <f t="shared" si="538"/>
        <v>0</v>
      </c>
      <c r="E2812" s="76">
        <f t="shared" si="538"/>
        <v>0</v>
      </c>
      <c r="F2812" s="43">
        <f t="shared" si="539"/>
        <v>0</v>
      </c>
      <c r="G2812" s="76">
        <f t="shared" si="540"/>
        <v>0</v>
      </c>
      <c r="H2812" s="76">
        <f t="shared" si="540"/>
        <v>0</v>
      </c>
      <c r="I2812" s="76">
        <f t="shared" si="540"/>
        <v>0</v>
      </c>
      <c r="J2812" s="76">
        <f t="shared" si="540"/>
        <v>0</v>
      </c>
      <c r="K2812" s="43">
        <f t="shared" si="541"/>
        <v>0</v>
      </c>
    </row>
    <row r="2813" spans="1:11" ht="12.75" customHeight="1">
      <c r="A2813" s="61" t="str">
        <f>"         "&amp;Labels!B78</f>
        <v xml:space="preserve">         Customer 10</v>
      </c>
      <c r="B2813" s="76">
        <f t="shared" si="538"/>
        <v>0</v>
      </c>
      <c r="C2813" s="76">
        <f t="shared" si="538"/>
        <v>0</v>
      </c>
      <c r="D2813" s="76">
        <f t="shared" si="538"/>
        <v>0</v>
      </c>
      <c r="E2813" s="76">
        <f t="shared" si="538"/>
        <v>0</v>
      </c>
      <c r="F2813" s="43">
        <f t="shared" si="539"/>
        <v>0</v>
      </c>
      <c r="G2813" s="76">
        <f t="shared" si="540"/>
        <v>0</v>
      </c>
      <c r="H2813" s="76">
        <f t="shared" si="540"/>
        <v>0</v>
      </c>
      <c r="I2813" s="76">
        <f t="shared" si="540"/>
        <v>0</v>
      </c>
      <c r="J2813" s="76">
        <f t="shared" si="540"/>
        <v>0</v>
      </c>
      <c r="K2813" s="43">
        <f t="shared" si="541"/>
        <v>0</v>
      </c>
    </row>
    <row r="2814" spans="1:11" ht="12.75" customHeight="1">
      <c r="A2814" s="61" t="str">
        <f>"         "&amp;Labels!C68</f>
        <v xml:space="preserve">         Total</v>
      </c>
      <c r="B2814" s="84">
        <f t="shared" si="538"/>
        <v>0</v>
      </c>
      <c r="C2814" s="84">
        <f t="shared" si="538"/>
        <v>0</v>
      </c>
      <c r="D2814" s="84">
        <f t="shared" si="538"/>
        <v>0</v>
      </c>
      <c r="E2814" s="84">
        <f t="shared" si="538"/>
        <v>0</v>
      </c>
      <c r="F2814" s="43">
        <f t="shared" si="539"/>
        <v>0</v>
      </c>
      <c r="G2814" s="84">
        <f t="shared" si="540"/>
        <v>0</v>
      </c>
      <c r="H2814" s="84">
        <f t="shared" si="540"/>
        <v>0</v>
      </c>
      <c r="I2814" s="84">
        <f t="shared" si="540"/>
        <v>0</v>
      </c>
      <c r="J2814" s="84">
        <f t="shared" si="540"/>
        <v>0</v>
      </c>
      <c r="K2814" s="43">
        <f t="shared" si="541"/>
        <v>0</v>
      </c>
    </row>
    <row r="2815" spans="1:11" ht="12.75" customHeight="1">
      <c r="A2815" s="61" t="str">
        <f>"      "&amp;Labels!B89</f>
        <v xml:space="preserve">      Q 5</v>
      </c>
      <c r="B2815" s="84"/>
      <c r="C2815" s="84"/>
      <c r="D2815" s="84"/>
      <c r="E2815" s="84"/>
      <c r="F2815" s="43"/>
      <c r="G2815" s="84"/>
      <c r="H2815" s="84"/>
      <c r="I2815" s="84"/>
      <c r="J2815" s="84"/>
      <c r="K2815" s="43"/>
    </row>
    <row r="2816" spans="1:11" ht="12.75" customHeight="1">
      <c r="A2816" s="61" t="str">
        <f>"         "&amp;Labels!B69</f>
        <v xml:space="preserve">         Customer 1</v>
      </c>
      <c r="B2816" s="76">
        <f t="shared" ref="B2816:E2826" si="542">SUM(B2598,B2707)</f>
        <v>0</v>
      </c>
      <c r="C2816" s="76">
        <f t="shared" si="542"/>
        <v>0</v>
      </c>
      <c r="D2816" s="76">
        <f t="shared" si="542"/>
        <v>0</v>
      </c>
      <c r="E2816" s="76">
        <f t="shared" si="542"/>
        <v>0</v>
      </c>
      <c r="F2816" s="43">
        <f t="shared" ref="F2816:F2826" si="543">SUM(B2816:E2816)</f>
        <v>0</v>
      </c>
      <c r="G2816" s="76">
        <f t="shared" ref="G2816:J2826" si="544">SUM(G2598,G2707)</f>
        <v>0</v>
      </c>
      <c r="H2816" s="76">
        <f t="shared" si="544"/>
        <v>0</v>
      </c>
      <c r="I2816" s="76">
        <f t="shared" si="544"/>
        <v>0</v>
      </c>
      <c r="J2816" s="76">
        <f t="shared" si="544"/>
        <v>0</v>
      </c>
      <c r="K2816" s="43">
        <f t="shared" ref="K2816:K2826" si="545">SUM(G2816:J2816)</f>
        <v>0</v>
      </c>
    </row>
    <row r="2817" spans="1:11" ht="12.75" customHeight="1">
      <c r="A2817" s="61" t="str">
        <f>"         "&amp;Labels!B70</f>
        <v xml:space="preserve">         Customer 2</v>
      </c>
      <c r="B2817" s="76">
        <f t="shared" si="542"/>
        <v>0</v>
      </c>
      <c r="C2817" s="76">
        <f t="shared" si="542"/>
        <v>0</v>
      </c>
      <c r="D2817" s="76">
        <f t="shared" si="542"/>
        <v>0</v>
      </c>
      <c r="E2817" s="76">
        <f t="shared" si="542"/>
        <v>0</v>
      </c>
      <c r="F2817" s="43">
        <f t="shared" si="543"/>
        <v>0</v>
      </c>
      <c r="G2817" s="76">
        <f t="shared" si="544"/>
        <v>0</v>
      </c>
      <c r="H2817" s="76">
        <f t="shared" si="544"/>
        <v>0</v>
      </c>
      <c r="I2817" s="76">
        <f t="shared" si="544"/>
        <v>0</v>
      </c>
      <c r="J2817" s="76">
        <f t="shared" si="544"/>
        <v>0</v>
      </c>
      <c r="K2817" s="43">
        <f t="shared" si="545"/>
        <v>0</v>
      </c>
    </row>
    <row r="2818" spans="1:11" ht="12.75" customHeight="1">
      <c r="A2818" s="61" t="str">
        <f>"         "&amp;Labels!B71</f>
        <v xml:space="preserve">         Customer 3</v>
      </c>
      <c r="B2818" s="76">
        <f t="shared" si="542"/>
        <v>0</v>
      </c>
      <c r="C2818" s="76">
        <f t="shared" si="542"/>
        <v>0</v>
      </c>
      <c r="D2818" s="76">
        <f t="shared" si="542"/>
        <v>0</v>
      </c>
      <c r="E2818" s="76">
        <f t="shared" si="542"/>
        <v>0</v>
      </c>
      <c r="F2818" s="43">
        <f t="shared" si="543"/>
        <v>0</v>
      </c>
      <c r="G2818" s="76">
        <f t="shared" si="544"/>
        <v>0</v>
      </c>
      <c r="H2818" s="76">
        <f t="shared" si="544"/>
        <v>0</v>
      </c>
      <c r="I2818" s="76">
        <f t="shared" si="544"/>
        <v>0</v>
      </c>
      <c r="J2818" s="76">
        <f t="shared" si="544"/>
        <v>0</v>
      </c>
      <c r="K2818" s="43">
        <f t="shared" si="545"/>
        <v>0</v>
      </c>
    </row>
    <row r="2819" spans="1:11" ht="12.75" customHeight="1">
      <c r="A2819" s="61" t="str">
        <f>"         "&amp;Labels!B72</f>
        <v xml:space="preserve">         Customer 4</v>
      </c>
      <c r="B2819" s="76">
        <f t="shared" si="542"/>
        <v>0</v>
      </c>
      <c r="C2819" s="76">
        <f t="shared" si="542"/>
        <v>0</v>
      </c>
      <c r="D2819" s="76">
        <f t="shared" si="542"/>
        <v>0</v>
      </c>
      <c r="E2819" s="76">
        <f t="shared" si="542"/>
        <v>0</v>
      </c>
      <c r="F2819" s="43">
        <f t="shared" si="543"/>
        <v>0</v>
      </c>
      <c r="G2819" s="76">
        <f t="shared" si="544"/>
        <v>0</v>
      </c>
      <c r="H2819" s="76">
        <f t="shared" si="544"/>
        <v>0</v>
      </c>
      <c r="I2819" s="76">
        <f t="shared" si="544"/>
        <v>0</v>
      </c>
      <c r="J2819" s="76">
        <f t="shared" si="544"/>
        <v>0</v>
      </c>
      <c r="K2819" s="43">
        <f t="shared" si="545"/>
        <v>0</v>
      </c>
    </row>
    <row r="2820" spans="1:11" ht="12.75" customHeight="1">
      <c r="A2820" s="61" t="str">
        <f>"         "&amp;Labels!B73</f>
        <v xml:space="preserve">         Customer 5</v>
      </c>
      <c r="B2820" s="76">
        <f t="shared" si="542"/>
        <v>0</v>
      </c>
      <c r="C2820" s="76">
        <f t="shared" si="542"/>
        <v>0</v>
      </c>
      <c r="D2820" s="76">
        <f t="shared" si="542"/>
        <v>0</v>
      </c>
      <c r="E2820" s="76">
        <f t="shared" si="542"/>
        <v>0</v>
      </c>
      <c r="F2820" s="43">
        <f t="shared" si="543"/>
        <v>0</v>
      </c>
      <c r="G2820" s="76">
        <f t="shared" si="544"/>
        <v>0</v>
      </c>
      <c r="H2820" s="76">
        <f t="shared" si="544"/>
        <v>0</v>
      </c>
      <c r="I2820" s="76">
        <f t="shared" si="544"/>
        <v>0</v>
      </c>
      <c r="J2820" s="76">
        <f t="shared" si="544"/>
        <v>0</v>
      </c>
      <c r="K2820" s="43">
        <f t="shared" si="545"/>
        <v>0</v>
      </c>
    </row>
    <row r="2821" spans="1:11" ht="12.75" customHeight="1">
      <c r="A2821" s="61" t="str">
        <f>"         "&amp;Labels!B74</f>
        <v xml:space="preserve">         Customer 6</v>
      </c>
      <c r="B2821" s="76">
        <f t="shared" si="542"/>
        <v>0</v>
      </c>
      <c r="C2821" s="76">
        <f t="shared" si="542"/>
        <v>0</v>
      </c>
      <c r="D2821" s="76">
        <f t="shared" si="542"/>
        <v>0</v>
      </c>
      <c r="E2821" s="76">
        <f t="shared" si="542"/>
        <v>0</v>
      </c>
      <c r="F2821" s="43">
        <f t="shared" si="543"/>
        <v>0</v>
      </c>
      <c r="G2821" s="76">
        <f t="shared" si="544"/>
        <v>0</v>
      </c>
      <c r="H2821" s="76">
        <f t="shared" si="544"/>
        <v>0</v>
      </c>
      <c r="I2821" s="76">
        <f t="shared" si="544"/>
        <v>0</v>
      </c>
      <c r="J2821" s="76">
        <f t="shared" si="544"/>
        <v>0</v>
      </c>
      <c r="K2821" s="43">
        <f t="shared" si="545"/>
        <v>0</v>
      </c>
    </row>
    <row r="2822" spans="1:11" ht="12.75" customHeight="1">
      <c r="A2822" s="61" t="str">
        <f>"         "&amp;Labels!B75</f>
        <v xml:space="preserve">         Customer 7</v>
      </c>
      <c r="B2822" s="76">
        <f t="shared" si="542"/>
        <v>0</v>
      </c>
      <c r="C2822" s="76">
        <f t="shared" si="542"/>
        <v>0</v>
      </c>
      <c r="D2822" s="76">
        <f t="shared" si="542"/>
        <v>0</v>
      </c>
      <c r="E2822" s="76">
        <f t="shared" si="542"/>
        <v>0</v>
      </c>
      <c r="F2822" s="43">
        <f t="shared" si="543"/>
        <v>0</v>
      </c>
      <c r="G2822" s="76">
        <f t="shared" si="544"/>
        <v>0</v>
      </c>
      <c r="H2822" s="76">
        <f t="shared" si="544"/>
        <v>0</v>
      </c>
      <c r="I2822" s="76">
        <f t="shared" si="544"/>
        <v>0</v>
      </c>
      <c r="J2822" s="76">
        <f t="shared" si="544"/>
        <v>0</v>
      </c>
      <c r="K2822" s="43">
        <f t="shared" si="545"/>
        <v>0</v>
      </c>
    </row>
    <row r="2823" spans="1:11" ht="12.75" customHeight="1">
      <c r="A2823" s="61" t="str">
        <f>"         "&amp;Labels!B76</f>
        <v xml:space="preserve">         Customer 8</v>
      </c>
      <c r="B2823" s="76">
        <f t="shared" si="542"/>
        <v>0</v>
      </c>
      <c r="C2823" s="76">
        <f t="shared" si="542"/>
        <v>0</v>
      </c>
      <c r="D2823" s="76">
        <f t="shared" si="542"/>
        <v>0</v>
      </c>
      <c r="E2823" s="76">
        <f t="shared" si="542"/>
        <v>0</v>
      </c>
      <c r="F2823" s="43">
        <f t="shared" si="543"/>
        <v>0</v>
      </c>
      <c r="G2823" s="76">
        <f t="shared" si="544"/>
        <v>0</v>
      </c>
      <c r="H2823" s="76">
        <f t="shared" si="544"/>
        <v>0</v>
      </c>
      <c r="I2823" s="76">
        <f t="shared" si="544"/>
        <v>0</v>
      </c>
      <c r="J2823" s="76">
        <f t="shared" si="544"/>
        <v>0</v>
      </c>
      <c r="K2823" s="43">
        <f t="shared" si="545"/>
        <v>0</v>
      </c>
    </row>
    <row r="2824" spans="1:11" ht="12.75" customHeight="1">
      <c r="A2824" s="61" t="str">
        <f>"         "&amp;Labels!B77</f>
        <v xml:space="preserve">         Customer 9</v>
      </c>
      <c r="B2824" s="76">
        <f t="shared" si="542"/>
        <v>0</v>
      </c>
      <c r="C2824" s="76">
        <f t="shared" si="542"/>
        <v>0</v>
      </c>
      <c r="D2824" s="76">
        <f t="shared" si="542"/>
        <v>0</v>
      </c>
      <c r="E2824" s="76">
        <f t="shared" si="542"/>
        <v>0</v>
      </c>
      <c r="F2824" s="43">
        <f t="shared" si="543"/>
        <v>0</v>
      </c>
      <c r="G2824" s="76">
        <f t="shared" si="544"/>
        <v>0</v>
      </c>
      <c r="H2824" s="76">
        <f t="shared" si="544"/>
        <v>0</v>
      </c>
      <c r="I2824" s="76">
        <f t="shared" si="544"/>
        <v>0</v>
      </c>
      <c r="J2824" s="76">
        <f t="shared" si="544"/>
        <v>0</v>
      </c>
      <c r="K2824" s="43">
        <f t="shared" si="545"/>
        <v>0</v>
      </c>
    </row>
    <row r="2825" spans="1:11" ht="12.75" customHeight="1">
      <c r="A2825" s="61" t="str">
        <f>"         "&amp;Labels!B78</f>
        <v xml:space="preserve">         Customer 10</v>
      </c>
      <c r="B2825" s="76">
        <f t="shared" si="542"/>
        <v>0</v>
      </c>
      <c r="C2825" s="76">
        <f t="shared" si="542"/>
        <v>0</v>
      </c>
      <c r="D2825" s="76">
        <f t="shared" si="542"/>
        <v>0</v>
      </c>
      <c r="E2825" s="76">
        <f t="shared" si="542"/>
        <v>0</v>
      </c>
      <c r="F2825" s="43">
        <f t="shared" si="543"/>
        <v>0</v>
      </c>
      <c r="G2825" s="76">
        <f t="shared" si="544"/>
        <v>0</v>
      </c>
      <c r="H2825" s="76">
        <f t="shared" si="544"/>
        <v>0</v>
      </c>
      <c r="I2825" s="76">
        <f t="shared" si="544"/>
        <v>0</v>
      </c>
      <c r="J2825" s="76">
        <f t="shared" si="544"/>
        <v>0</v>
      </c>
      <c r="K2825" s="43">
        <f t="shared" si="545"/>
        <v>0</v>
      </c>
    </row>
    <row r="2826" spans="1:11" ht="12.75" customHeight="1">
      <c r="A2826" s="61" t="str">
        <f>"         "&amp;Labels!C68</f>
        <v xml:space="preserve">         Total</v>
      </c>
      <c r="B2826" s="84">
        <f t="shared" si="542"/>
        <v>0</v>
      </c>
      <c r="C2826" s="84">
        <f t="shared" si="542"/>
        <v>0</v>
      </c>
      <c r="D2826" s="84">
        <f t="shared" si="542"/>
        <v>0</v>
      </c>
      <c r="E2826" s="84">
        <f t="shared" si="542"/>
        <v>0</v>
      </c>
      <c r="F2826" s="43">
        <f t="shared" si="543"/>
        <v>0</v>
      </c>
      <c r="G2826" s="84">
        <f t="shared" si="544"/>
        <v>0</v>
      </c>
      <c r="H2826" s="84">
        <f t="shared" si="544"/>
        <v>0</v>
      </c>
      <c r="I2826" s="84">
        <f t="shared" si="544"/>
        <v>0</v>
      </c>
      <c r="J2826" s="84">
        <f t="shared" si="544"/>
        <v>0</v>
      </c>
      <c r="K2826" s="43">
        <f t="shared" si="545"/>
        <v>0</v>
      </c>
    </row>
    <row r="2827" spans="1:11" ht="12.75" customHeight="1">
      <c r="A2827" s="61" t="str">
        <f>"      "&amp;Labels!B90</f>
        <v xml:space="preserve">      Q 6</v>
      </c>
      <c r="B2827" s="84"/>
      <c r="C2827" s="84"/>
      <c r="D2827" s="84"/>
      <c r="E2827" s="84"/>
      <c r="F2827" s="43"/>
      <c r="G2827" s="84"/>
      <c r="H2827" s="84"/>
      <c r="I2827" s="84"/>
      <c r="J2827" s="84"/>
      <c r="K2827" s="43"/>
    </row>
    <row r="2828" spans="1:11" ht="12.75" customHeight="1">
      <c r="A2828" s="61" t="str">
        <f>"         "&amp;Labels!B69</f>
        <v xml:space="preserve">         Customer 1</v>
      </c>
      <c r="B2828" s="76">
        <f t="shared" ref="B2828:E2838" si="546">SUM(B2610,B2719)</f>
        <v>0</v>
      </c>
      <c r="C2828" s="76">
        <f t="shared" si="546"/>
        <v>0</v>
      </c>
      <c r="D2828" s="76">
        <f t="shared" si="546"/>
        <v>0</v>
      </c>
      <c r="E2828" s="76">
        <f t="shared" si="546"/>
        <v>0</v>
      </c>
      <c r="F2828" s="43">
        <f t="shared" ref="F2828:F2838" si="547">SUM(B2828:E2828)</f>
        <v>0</v>
      </c>
      <c r="G2828" s="76">
        <f t="shared" ref="G2828:J2838" si="548">SUM(G2610,G2719)</f>
        <v>0</v>
      </c>
      <c r="H2828" s="76">
        <f t="shared" si="548"/>
        <v>0</v>
      </c>
      <c r="I2828" s="76">
        <f t="shared" si="548"/>
        <v>0</v>
      </c>
      <c r="J2828" s="76">
        <f t="shared" si="548"/>
        <v>0</v>
      </c>
      <c r="K2828" s="43">
        <f t="shared" ref="K2828:K2838" si="549">SUM(G2828:J2828)</f>
        <v>0</v>
      </c>
    </row>
    <row r="2829" spans="1:11" ht="12.75" customHeight="1">
      <c r="A2829" s="61" t="str">
        <f>"         "&amp;Labels!B70</f>
        <v xml:space="preserve">         Customer 2</v>
      </c>
      <c r="B2829" s="76">
        <f t="shared" si="546"/>
        <v>0</v>
      </c>
      <c r="C2829" s="76">
        <f t="shared" si="546"/>
        <v>0</v>
      </c>
      <c r="D2829" s="76">
        <f t="shared" si="546"/>
        <v>0</v>
      </c>
      <c r="E2829" s="76">
        <f t="shared" si="546"/>
        <v>0</v>
      </c>
      <c r="F2829" s="43">
        <f t="shared" si="547"/>
        <v>0</v>
      </c>
      <c r="G2829" s="76">
        <f t="shared" si="548"/>
        <v>0</v>
      </c>
      <c r="H2829" s="76">
        <f t="shared" si="548"/>
        <v>0</v>
      </c>
      <c r="I2829" s="76">
        <f t="shared" si="548"/>
        <v>0</v>
      </c>
      <c r="J2829" s="76">
        <f t="shared" si="548"/>
        <v>0</v>
      </c>
      <c r="K2829" s="43">
        <f t="shared" si="549"/>
        <v>0</v>
      </c>
    </row>
    <row r="2830" spans="1:11" ht="12.75" customHeight="1">
      <c r="A2830" s="61" t="str">
        <f>"         "&amp;Labels!B71</f>
        <v xml:space="preserve">         Customer 3</v>
      </c>
      <c r="B2830" s="76">
        <f t="shared" si="546"/>
        <v>0</v>
      </c>
      <c r="C2830" s="76">
        <f t="shared" si="546"/>
        <v>0</v>
      </c>
      <c r="D2830" s="76">
        <f t="shared" si="546"/>
        <v>0</v>
      </c>
      <c r="E2830" s="76">
        <f t="shared" si="546"/>
        <v>0</v>
      </c>
      <c r="F2830" s="43">
        <f t="shared" si="547"/>
        <v>0</v>
      </c>
      <c r="G2830" s="76">
        <f t="shared" si="548"/>
        <v>0</v>
      </c>
      <c r="H2830" s="76">
        <f t="shared" si="548"/>
        <v>0</v>
      </c>
      <c r="I2830" s="76">
        <f t="shared" si="548"/>
        <v>0</v>
      </c>
      <c r="J2830" s="76">
        <f t="shared" si="548"/>
        <v>0</v>
      </c>
      <c r="K2830" s="43">
        <f t="shared" si="549"/>
        <v>0</v>
      </c>
    </row>
    <row r="2831" spans="1:11" ht="12.75" customHeight="1">
      <c r="A2831" s="61" t="str">
        <f>"         "&amp;Labels!B72</f>
        <v xml:space="preserve">         Customer 4</v>
      </c>
      <c r="B2831" s="76">
        <f t="shared" si="546"/>
        <v>0</v>
      </c>
      <c r="C2831" s="76">
        <f t="shared" si="546"/>
        <v>0</v>
      </c>
      <c r="D2831" s="76">
        <f t="shared" si="546"/>
        <v>0</v>
      </c>
      <c r="E2831" s="76">
        <f t="shared" si="546"/>
        <v>0</v>
      </c>
      <c r="F2831" s="43">
        <f t="shared" si="547"/>
        <v>0</v>
      </c>
      <c r="G2831" s="76">
        <f t="shared" si="548"/>
        <v>0</v>
      </c>
      <c r="H2831" s="76">
        <f t="shared" si="548"/>
        <v>0</v>
      </c>
      <c r="I2831" s="76">
        <f t="shared" si="548"/>
        <v>0</v>
      </c>
      <c r="J2831" s="76">
        <f t="shared" si="548"/>
        <v>0</v>
      </c>
      <c r="K2831" s="43">
        <f t="shared" si="549"/>
        <v>0</v>
      </c>
    </row>
    <row r="2832" spans="1:11" ht="12.75" customHeight="1">
      <c r="A2832" s="61" t="str">
        <f>"         "&amp;Labels!B73</f>
        <v xml:space="preserve">         Customer 5</v>
      </c>
      <c r="B2832" s="76">
        <f t="shared" si="546"/>
        <v>0</v>
      </c>
      <c r="C2832" s="76">
        <f t="shared" si="546"/>
        <v>0</v>
      </c>
      <c r="D2832" s="76">
        <f t="shared" si="546"/>
        <v>0</v>
      </c>
      <c r="E2832" s="76">
        <f t="shared" si="546"/>
        <v>0</v>
      </c>
      <c r="F2832" s="43">
        <f t="shared" si="547"/>
        <v>0</v>
      </c>
      <c r="G2832" s="76">
        <f t="shared" si="548"/>
        <v>0</v>
      </c>
      <c r="H2832" s="76">
        <f t="shared" si="548"/>
        <v>0</v>
      </c>
      <c r="I2832" s="76">
        <f t="shared" si="548"/>
        <v>0</v>
      </c>
      <c r="J2832" s="76">
        <f t="shared" si="548"/>
        <v>0</v>
      </c>
      <c r="K2832" s="43">
        <f t="shared" si="549"/>
        <v>0</v>
      </c>
    </row>
    <row r="2833" spans="1:11" ht="12.75" customHeight="1">
      <c r="A2833" s="61" t="str">
        <f>"         "&amp;Labels!B74</f>
        <v xml:space="preserve">         Customer 6</v>
      </c>
      <c r="B2833" s="76">
        <f t="shared" si="546"/>
        <v>0</v>
      </c>
      <c r="C2833" s="76">
        <f t="shared" si="546"/>
        <v>0</v>
      </c>
      <c r="D2833" s="76">
        <f t="shared" si="546"/>
        <v>0</v>
      </c>
      <c r="E2833" s="76">
        <f t="shared" si="546"/>
        <v>0</v>
      </c>
      <c r="F2833" s="43">
        <f t="shared" si="547"/>
        <v>0</v>
      </c>
      <c r="G2833" s="76">
        <f t="shared" si="548"/>
        <v>0</v>
      </c>
      <c r="H2833" s="76">
        <f t="shared" si="548"/>
        <v>0</v>
      </c>
      <c r="I2833" s="76">
        <f t="shared" si="548"/>
        <v>0</v>
      </c>
      <c r="J2833" s="76">
        <f t="shared" si="548"/>
        <v>0</v>
      </c>
      <c r="K2833" s="43">
        <f t="shared" si="549"/>
        <v>0</v>
      </c>
    </row>
    <row r="2834" spans="1:11" ht="12.75" customHeight="1">
      <c r="A2834" s="61" t="str">
        <f>"         "&amp;Labels!B75</f>
        <v xml:space="preserve">         Customer 7</v>
      </c>
      <c r="B2834" s="76">
        <f t="shared" si="546"/>
        <v>0</v>
      </c>
      <c r="C2834" s="76">
        <f t="shared" si="546"/>
        <v>0</v>
      </c>
      <c r="D2834" s="76">
        <f t="shared" si="546"/>
        <v>0</v>
      </c>
      <c r="E2834" s="76">
        <f t="shared" si="546"/>
        <v>0</v>
      </c>
      <c r="F2834" s="43">
        <f t="shared" si="547"/>
        <v>0</v>
      </c>
      <c r="G2834" s="76">
        <f t="shared" si="548"/>
        <v>0</v>
      </c>
      <c r="H2834" s="76">
        <f t="shared" si="548"/>
        <v>0</v>
      </c>
      <c r="I2834" s="76">
        <f t="shared" si="548"/>
        <v>0</v>
      </c>
      <c r="J2834" s="76">
        <f t="shared" si="548"/>
        <v>0</v>
      </c>
      <c r="K2834" s="43">
        <f t="shared" si="549"/>
        <v>0</v>
      </c>
    </row>
    <row r="2835" spans="1:11" ht="12.75" customHeight="1">
      <c r="A2835" s="61" t="str">
        <f>"         "&amp;Labels!B76</f>
        <v xml:space="preserve">         Customer 8</v>
      </c>
      <c r="B2835" s="76">
        <f t="shared" si="546"/>
        <v>0</v>
      </c>
      <c r="C2835" s="76">
        <f t="shared" si="546"/>
        <v>0</v>
      </c>
      <c r="D2835" s="76">
        <f t="shared" si="546"/>
        <v>0</v>
      </c>
      <c r="E2835" s="76">
        <f t="shared" si="546"/>
        <v>0</v>
      </c>
      <c r="F2835" s="43">
        <f t="shared" si="547"/>
        <v>0</v>
      </c>
      <c r="G2835" s="76">
        <f t="shared" si="548"/>
        <v>0</v>
      </c>
      <c r="H2835" s="76">
        <f t="shared" si="548"/>
        <v>0</v>
      </c>
      <c r="I2835" s="76">
        <f t="shared" si="548"/>
        <v>0</v>
      </c>
      <c r="J2835" s="76">
        <f t="shared" si="548"/>
        <v>0</v>
      </c>
      <c r="K2835" s="43">
        <f t="shared" si="549"/>
        <v>0</v>
      </c>
    </row>
    <row r="2836" spans="1:11" ht="12.75" customHeight="1">
      <c r="A2836" s="61" t="str">
        <f>"         "&amp;Labels!B77</f>
        <v xml:space="preserve">         Customer 9</v>
      </c>
      <c r="B2836" s="76">
        <f t="shared" si="546"/>
        <v>0</v>
      </c>
      <c r="C2836" s="76">
        <f t="shared" si="546"/>
        <v>0</v>
      </c>
      <c r="D2836" s="76">
        <f t="shared" si="546"/>
        <v>0</v>
      </c>
      <c r="E2836" s="76">
        <f t="shared" si="546"/>
        <v>0</v>
      </c>
      <c r="F2836" s="43">
        <f t="shared" si="547"/>
        <v>0</v>
      </c>
      <c r="G2836" s="76">
        <f t="shared" si="548"/>
        <v>0</v>
      </c>
      <c r="H2836" s="76">
        <f t="shared" si="548"/>
        <v>0</v>
      </c>
      <c r="I2836" s="76">
        <f t="shared" si="548"/>
        <v>0</v>
      </c>
      <c r="J2836" s="76">
        <f t="shared" si="548"/>
        <v>0</v>
      </c>
      <c r="K2836" s="43">
        <f t="shared" si="549"/>
        <v>0</v>
      </c>
    </row>
    <row r="2837" spans="1:11" ht="12.75" customHeight="1">
      <c r="A2837" s="61" t="str">
        <f>"         "&amp;Labels!B78</f>
        <v xml:space="preserve">         Customer 10</v>
      </c>
      <c r="B2837" s="76">
        <f t="shared" si="546"/>
        <v>0</v>
      </c>
      <c r="C2837" s="76">
        <f t="shared" si="546"/>
        <v>0</v>
      </c>
      <c r="D2837" s="76">
        <f t="shared" si="546"/>
        <v>0</v>
      </c>
      <c r="E2837" s="76">
        <f t="shared" si="546"/>
        <v>0</v>
      </c>
      <c r="F2837" s="43">
        <f t="shared" si="547"/>
        <v>0</v>
      </c>
      <c r="G2837" s="76">
        <f t="shared" si="548"/>
        <v>0</v>
      </c>
      <c r="H2837" s="76">
        <f t="shared" si="548"/>
        <v>0</v>
      </c>
      <c r="I2837" s="76">
        <f t="shared" si="548"/>
        <v>0</v>
      </c>
      <c r="J2837" s="76">
        <f t="shared" si="548"/>
        <v>0</v>
      </c>
      <c r="K2837" s="43">
        <f t="shared" si="549"/>
        <v>0</v>
      </c>
    </row>
    <row r="2838" spans="1:11" ht="12.75" customHeight="1">
      <c r="A2838" s="61" t="str">
        <f>"         "&amp;Labels!C68</f>
        <v xml:space="preserve">         Total</v>
      </c>
      <c r="B2838" s="84">
        <f t="shared" si="546"/>
        <v>0</v>
      </c>
      <c r="C2838" s="84">
        <f t="shared" si="546"/>
        <v>0</v>
      </c>
      <c r="D2838" s="84">
        <f t="shared" si="546"/>
        <v>0</v>
      </c>
      <c r="E2838" s="84">
        <f t="shared" si="546"/>
        <v>0</v>
      </c>
      <c r="F2838" s="43">
        <f t="shared" si="547"/>
        <v>0</v>
      </c>
      <c r="G2838" s="84">
        <f t="shared" si="548"/>
        <v>0</v>
      </c>
      <c r="H2838" s="84">
        <f t="shared" si="548"/>
        <v>0</v>
      </c>
      <c r="I2838" s="84">
        <f t="shared" si="548"/>
        <v>0</v>
      </c>
      <c r="J2838" s="84">
        <f t="shared" si="548"/>
        <v>0</v>
      </c>
      <c r="K2838" s="43">
        <f t="shared" si="549"/>
        <v>0</v>
      </c>
    </row>
    <row r="2839" spans="1:11" ht="12.75" customHeight="1">
      <c r="A2839" s="61" t="str">
        <f>"      "&amp;Labels!B91</f>
        <v xml:space="preserve">      Q 7</v>
      </c>
      <c r="B2839" s="84"/>
      <c r="C2839" s="84"/>
      <c r="D2839" s="84"/>
      <c r="E2839" s="84"/>
      <c r="F2839" s="43"/>
      <c r="G2839" s="84"/>
      <c r="H2839" s="84"/>
      <c r="I2839" s="84"/>
      <c r="J2839" s="84"/>
      <c r="K2839" s="43"/>
    </row>
    <row r="2840" spans="1:11" ht="12.75" customHeight="1">
      <c r="A2840" s="61" t="str">
        <f>"         "&amp;Labels!B69</f>
        <v xml:space="preserve">         Customer 1</v>
      </c>
      <c r="B2840" s="76">
        <f t="shared" ref="B2840:E2850" si="550">SUM(B2622,B2731)</f>
        <v>0</v>
      </c>
      <c r="C2840" s="76">
        <f t="shared" si="550"/>
        <v>0</v>
      </c>
      <c r="D2840" s="76">
        <f t="shared" si="550"/>
        <v>0</v>
      </c>
      <c r="E2840" s="76">
        <f t="shared" si="550"/>
        <v>0</v>
      </c>
      <c r="F2840" s="43">
        <f t="shared" ref="F2840:F2850" si="551">SUM(B2840:E2840)</f>
        <v>0</v>
      </c>
      <c r="G2840" s="76">
        <f t="shared" ref="G2840:J2850" si="552">SUM(G2622,G2731)</f>
        <v>0</v>
      </c>
      <c r="H2840" s="76">
        <f t="shared" si="552"/>
        <v>0</v>
      </c>
      <c r="I2840" s="76">
        <f t="shared" si="552"/>
        <v>0</v>
      </c>
      <c r="J2840" s="76">
        <f t="shared" si="552"/>
        <v>0</v>
      </c>
      <c r="K2840" s="43">
        <f t="shared" ref="K2840:K2850" si="553">SUM(G2840:J2840)</f>
        <v>0</v>
      </c>
    </row>
    <row r="2841" spans="1:11" ht="12.75" customHeight="1">
      <c r="A2841" s="61" t="str">
        <f>"         "&amp;Labels!B70</f>
        <v xml:space="preserve">         Customer 2</v>
      </c>
      <c r="B2841" s="76">
        <f t="shared" si="550"/>
        <v>0</v>
      </c>
      <c r="C2841" s="76">
        <f t="shared" si="550"/>
        <v>0</v>
      </c>
      <c r="D2841" s="76">
        <f t="shared" si="550"/>
        <v>0</v>
      </c>
      <c r="E2841" s="76">
        <f t="shared" si="550"/>
        <v>0</v>
      </c>
      <c r="F2841" s="43">
        <f t="shared" si="551"/>
        <v>0</v>
      </c>
      <c r="G2841" s="76">
        <f t="shared" si="552"/>
        <v>0</v>
      </c>
      <c r="H2841" s="76">
        <f t="shared" si="552"/>
        <v>0</v>
      </c>
      <c r="I2841" s="76">
        <f t="shared" si="552"/>
        <v>0</v>
      </c>
      <c r="J2841" s="76">
        <f t="shared" si="552"/>
        <v>0</v>
      </c>
      <c r="K2841" s="43">
        <f t="shared" si="553"/>
        <v>0</v>
      </c>
    </row>
    <row r="2842" spans="1:11" ht="12.75" customHeight="1">
      <c r="A2842" s="61" t="str">
        <f>"         "&amp;Labels!B71</f>
        <v xml:space="preserve">         Customer 3</v>
      </c>
      <c r="B2842" s="76">
        <f t="shared" si="550"/>
        <v>0</v>
      </c>
      <c r="C2842" s="76">
        <f t="shared" si="550"/>
        <v>0</v>
      </c>
      <c r="D2842" s="76">
        <f t="shared" si="550"/>
        <v>0</v>
      </c>
      <c r="E2842" s="76">
        <f t="shared" si="550"/>
        <v>0</v>
      </c>
      <c r="F2842" s="43">
        <f t="shared" si="551"/>
        <v>0</v>
      </c>
      <c r="G2842" s="76">
        <f t="shared" si="552"/>
        <v>0</v>
      </c>
      <c r="H2842" s="76">
        <f t="shared" si="552"/>
        <v>0</v>
      </c>
      <c r="I2842" s="76">
        <f t="shared" si="552"/>
        <v>0</v>
      </c>
      <c r="J2842" s="76">
        <f t="shared" si="552"/>
        <v>0</v>
      </c>
      <c r="K2842" s="43">
        <f t="shared" si="553"/>
        <v>0</v>
      </c>
    </row>
    <row r="2843" spans="1:11" ht="12.75" customHeight="1">
      <c r="A2843" s="61" t="str">
        <f>"         "&amp;Labels!B72</f>
        <v xml:space="preserve">         Customer 4</v>
      </c>
      <c r="B2843" s="76">
        <f t="shared" si="550"/>
        <v>0</v>
      </c>
      <c r="C2843" s="76">
        <f t="shared" si="550"/>
        <v>0</v>
      </c>
      <c r="D2843" s="76">
        <f t="shared" si="550"/>
        <v>0</v>
      </c>
      <c r="E2843" s="76">
        <f t="shared" si="550"/>
        <v>0</v>
      </c>
      <c r="F2843" s="43">
        <f t="shared" si="551"/>
        <v>0</v>
      </c>
      <c r="G2843" s="76">
        <f t="shared" si="552"/>
        <v>0</v>
      </c>
      <c r="H2843" s="76">
        <f t="shared" si="552"/>
        <v>0</v>
      </c>
      <c r="I2843" s="76">
        <f t="shared" si="552"/>
        <v>0</v>
      </c>
      <c r="J2843" s="76">
        <f t="shared" si="552"/>
        <v>0</v>
      </c>
      <c r="K2843" s="43">
        <f t="shared" si="553"/>
        <v>0</v>
      </c>
    </row>
    <row r="2844" spans="1:11" ht="12.75" customHeight="1">
      <c r="A2844" s="61" t="str">
        <f>"         "&amp;Labels!B73</f>
        <v xml:space="preserve">         Customer 5</v>
      </c>
      <c r="B2844" s="76">
        <f t="shared" si="550"/>
        <v>0</v>
      </c>
      <c r="C2844" s="76">
        <f t="shared" si="550"/>
        <v>0</v>
      </c>
      <c r="D2844" s="76">
        <f t="shared" si="550"/>
        <v>0</v>
      </c>
      <c r="E2844" s="76">
        <f t="shared" si="550"/>
        <v>0</v>
      </c>
      <c r="F2844" s="43">
        <f t="shared" si="551"/>
        <v>0</v>
      </c>
      <c r="G2844" s="76">
        <f t="shared" si="552"/>
        <v>0</v>
      </c>
      <c r="H2844" s="76">
        <f t="shared" si="552"/>
        <v>0</v>
      </c>
      <c r="I2844" s="76">
        <f t="shared" si="552"/>
        <v>0</v>
      </c>
      <c r="J2844" s="76">
        <f t="shared" si="552"/>
        <v>0</v>
      </c>
      <c r="K2844" s="43">
        <f t="shared" si="553"/>
        <v>0</v>
      </c>
    </row>
    <row r="2845" spans="1:11" ht="12.75" customHeight="1">
      <c r="A2845" s="61" t="str">
        <f>"         "&amp;Labels!B74</f>
        <v xml:space="preserve">         Customer 6</v>
      </c>
      <c r="B2845" s="76">
        <f t="shared" si="550"/>
        <v>0</v>
      </c>
      <c r="C2845" s="76">
        <f t="shared" si="550"/>
        <v>0</v>
      </c>
      <c r="D2845" s="76">
        <f t="shared" si="550"/>
        <v>0</v>
      </c>
      <c r="E2845" s="76">
        <f t="shared" si="550"/>
        <v>0</v>
      </c>
      <c r="F2845" s="43">
        <f t="shared" si="551"/>
        <v>0</v>
      </c>
      <c r="G2845" s="76">
        <f t="shared" si="552"/>
        <v>0</v>
      </c>
      <c r="H2845" s="76">
        <f t="shared" si="552"/>
        <v>0</v>
      </c>
      <c r="I2845" s="76">
        <f t="shared" si="552"/>
        <v>0</v>
      </c>
      <c r="J2845" s="76">
        <f t="shared" si="552"/>
        <v>0</v>
      </c>
      <c r="K2845" s="43">
        <f t="shared" si="553"/>
        <v>0</v>
      </c>
    </row>
    <row r="2846" spans="1:11" ht="12.75" customHeight="1">
      <c r="A2846" s="61" t="str">
        <f>"         "&amp;Labels!B75</f>
        <v xml:space="preserve">         Customer 7</v>
      </c>
      <c r="B2846" s="76">
        <f t="shared" si="550"/>
        <v>0</v>
      </c>
      <c r="C2846" s="76">
        <f t="shared" si="550"/>
        <v>0</v>
      </c>
      <c r="D2846" s="76">
        <f t="shared" si="550"/>
        <v>0</v>
      </c>
      <c r="E2846" s="76">
        <f t="shared" si="550"/>
        <v>0</v>
      </c>
      <c r="F2846" s="43">
        <f t="shared" si="551"/>
        <v>0</v>
      </c>
      <c r="G2846" s="76">
        <f t="shared" si="552"/>
        <v>0</v>
      </c>
      <c r="H2846" s="76">
        <f t="shared" si="552"/>
        <v>0</v>
      </c>
      <c r="I2846" s="76">
        <f t="shared" si="552"/>
        <v>0</v>
      </c>
      <c r="J2846" s="76">
        <f t="shared" si="552"/>
        <v>0</v>
      </c>
      <c r="K2846" s="43">
        <f t="shared" si="553"/>
        <v>0</v>
      </c>
    </row>
    <row r="2847" spans="1:11" ht="12.75" customHeight="1">
      <c r="A2847" s="61" t="str">
        <f>"         "&amp;Labels!B76</f>
        <v xml:space="preserve">         Customer 8</v>
      </c>
      <c r="B2847" s="76">
        <f t="shared" si="550"/>
        <v>0</v>
      </c>
      <c r="C2847" s="76">
        <f t="shared" si="550"/>
        <v>0</v>
      </c>
      <c r="D2847" s="76">
        <f t="shared" si="550"/>
        <v>0</v>
      </c>
      <c r="E2847" s="76">
        <f t="shared" si="550"/>
        <v>0</v>
      </c>
      <c r="F2847" s="43">
        <f t="shared" si="551"/>
        <v>0</v>
      </c>
      <c r="G2847" s="76">
        <f t="shared" si="552"/>
        <v>0</v>
      </c>
      <c r="H2847" s="76">
        <f t="shared" si="552"/>
        <v>0</v>
      </c>
      <c r="I2847" s="76">
        <f t="shared" si="552"/>
        <v>0</v>
      </c>
      <c r="J2847" s="76">
        <f t="shared" si="552"/>
        <v>0</v>
      </c>
      <c r="K2847" s="43">
        <f t="shared" si="553"/>
        <v>0</v>
      </c>
    </row>
    <row r="2848" spans="1:11" ht="12.75" customHeight="1">
      <c r="A2848" s="61" t="str">
        <f>"         "&amp;Labels!B77</f>
        <v xml:space="preserve">         Customer 9</v>
      </c>
      <c r="B2848" s="76">
        <f t="shared" si="550"/>
        <v>0</v>
      </c>
      <c r="C2848" s="76">
        <f t="shared" si="550"/>
        <v>0</v>
      </c>
      <c r="D2848" s="76">
        <f t="shared" si="550"/>
        <v>0</v>
      </c>
      <c r="E2848" s="76">
        <f t="shared" si="550"/>
        <v>0</v>
      </c>
      <c r="F2848" s="43">
        <f t="shared" si="551"/>
        <v>0</v>
      </c>
      <c r="G2848" s="76">
        <f t="shared" si="552"/>
        <v>0</v>
      </c>
      <c r="H2848" s="76">
        <f t="shared" si="552"/>
        <v>0</v>
      </c>
      <c r="I2848" s="76">
        <f t="shared" si="552"/>
        <v>0</v>
      </c>
      <c r="J2848" s="76">
        <f t="shared" si="552"/>
        <v>0</v>
      </c>
      <c r="K2848" s="43">
        <f t="shared" si="553"/>
        <v>0</v>
      </c>
    </row>
    <row r="2849" spans="1:11" ht="12.75" customHeight="1">
      <c r="A2849" s="61" t="str">
        <f>"         "&amp;Labels!B78</f>
        <v xml:space="preserve">         Customer 10</v>
      </c>
      <c r="B2849" s="76">
        <f t="shared" si="550"/>
        <v>0</v>
      </c>
      <c r="C2849" s="76">
        <f t="shared" si="550"/>
        <v>0</v>
      </c>
      <c r="D2849" s="76">
        <f t="shared" si="550"/>
        <v>0</v>
      </c>
      <c r="E2849" s="76">
        <f t="shared" si="550"/>
        <v>0</v>
      </c>
      <c r="F2849" s="43">
        <f t="shared" si="551"/>
        <v>0</v>
      </c>
      <c r="G2849" s="76">
        <f t="shared" si="552"/>
        <v>0</v>
      </c>
      <c r="H2849" s="76">
        <f t="shared" si="552"/>
        <v>0</v>
      </c>
      <c r="I2849" s="76">
        <f t="shared" si="552"/>
        <v>0</v>
      </c>
      <c r="J2849" s="76">
        <f t="shared" si="552"/>
        <v>0</v>
      </c>
      <c r="K2849" s="43">
        <f t="shared" si="553"/>
        <v>0</v>
      </c>
    </row>
    <row r="2850" spans="1:11" ht="12.75" customHeight="1">
      <c r="A2850" s="61" t="str">
        <f>"         "&amp;Labels!C68</f>
        <v xml:space="preserve">         Total</v>
      </c>
      <c r="B2850" s="84">
        <f t="shared" si="550"/>
        <v>0</v>
      </c>
      <c r="C2850" s="84">
        <f t="shared" si="550"/>
        <v>0</v>
      </c>
      <c r="D2850" s="84">
        <f t="shared" si="550"/>
        <v>0</v>
      </c>
      <c r="E2850" s="84">
        <f t="shared" si="550"/>
        <v>0</v>
      </c>
      <c r="F2850" s="43">
        <f t="shared" si="551"/>
        <v>0</v>
      </c>
      <c r="G2850" s="84">
        <f t="shared" si="552"/>
        <v>0</v>
      </c>
      <c r="H2850" s="84">
        <f t="shared" si="552"/>
        <v>0</v>
      </c>
      <c r="I2850" s="84">
        <f t="shared" si="552"/>
        <v>0</v>
      </c>
      <c r="J2850" s="84">
        <f t="shared" si="552"/>
        <v>0</v>
      </c>
      <c r="K2850" s="43">
        <f t="shared" si="553"/>
        <v>0</v>
      </c>
    </row>
    <row r="2851" spans="1:11" ht="12.75" customHeight="1">
      <c r="A2851" s="61" t="str">
        <f>"      "&amp;Labels!B92</f>
        <v xml:space="preserve">      Q 8</v>
      </c>
      <c r="B2851" s="84"/>
      <c r="C2851" s="84"/>
      <c r="D2851" s="84"/>
      <c r="E2851" s="84"/>
      <c r="F2851" s="43"/>
      <c r="G2851" s="84"/>
      <c r="H2851" s="84"/>
      <c r="I2851" s="84"/>
      <c r="J2851" s="84"/>
      <c r="K2851" s="43"/>
    </row>
    <row r="2852" spans="1:11" ht="12.75" customHeight="1">
      <c r="A2852" s="61" t="str">
        <f>"         "&amp;Labels!B69</f>
        <v xml:space="preserve">         Customer 1</v>
      </c>
      <c r="B2852" s="76">
        <f t="shared" ref="B2852:E2862" si="554">SUM(B2634,B2743)</f>
        <v>0</v>
      </c>
      <c r="C2852" s="76">
        <f t="shared" si="554"/>
        <v>0</v>
      </c>
      <c r="D2852" s="76">
        <f t="shared" si="554"/>
        <v>0</v>
      </c>
      <c r="E2852" s="76">
        <f t="shared" si="554"/>
        <v>0</v>
      </c>
      <c r="F2852" s="43">
        <f t="shared" ref="F2852:F2862" si="555">SUM(B2852:E2852)</f>
        <v>0</v>
      </c>
      <c r="G2852" s="76">
        <f t="shared" ref="G2852:J2862" si="556">SUM(G2634,G2743)</f>
        <v>0</v>
      </c>
      <c r="H2852" s="76">
        <f t="shared" si="556"/>
        <v>0</v>
      </c>
      <c r="I2852" s="76">
        <f t="shared" si="556"/>
        <v>0</v>
      </c>
      <c r="J2852" s="76">
        <f t="shared" si="556"/>
        <v>0</v>
      </c>
      <c r="K2852" s="43">
        <f t="shared" ref="K2852:K2862" si="557">SUM(G2852:J2852)</f>
        <v>0</v>
      </c>
    </row>
    <row r="2853" spans="1:11" ht="12.75" customHeight="1">
      <c r="A2853" s="61" t="str">
        <f>"         "&amp;Labels!B70</f>
        <v xml:space="preserve">         Customer 2</v>
      </c>
      <c r="B2853" s="76">
        <f t="shared" si="554"/>
        <v>0</v>
      </c>
      <c r="C2853" s="76">
        <f t="shared" si="554"/>
        <v>0</v>
      </c>
      <c r="D2853" s="76">
        <f t="shared" si="554"/>
        <v>0</v>
      </c>
      <c r="E2853" s="76">
        <f t="shared" si="554"/>
        <v>0</v>
      </c>
      <c r="F2853" s="43">
        <f t="shared" si="555"/>
        <v>0</v>
      </c>
      <c r="G2853" s="76">
        <f t="shared" si="556"/>
        <v>0</v>
      </c>
      <c r="H2853" s="76">
        <f t="shared" si="556"/>
        <v>0</v>
      </c>
      <c r="I2853" s="76">
        <f t="shared" si="556"/>
        <v>0</v>
      </c>
      <c r="J2853" s="76">
        <f t="shared" si="556"/>
        <v>0</v>
      </c>
      <c r="K2853" s="43">
        <f t="shared" si="557"/>
        <v>0</v>
      </c>
    </row>
    <row r="2854" spans="1:11" ht="12.75" customHeight="1">
      <c r="A2854" s="61" t="str">
        <f>"         "&amp;Labels!B71</f>
        <v xml:space="preserve">         Customer 3</v>
      </c>
      <c r="B2854" s="76">
        <f t="shared" si="554"/>
        <v>0</v>
      </c>
      <c r="C2854" s="76">
        <f t="shared" si="554"/>
        <v>0</v>
      </c>
      <c r="D2854" s="76">
        <f t="shared" si="554"/>
        <v>0</v>
      </c>
      <c r="E2854" s="76">
        <f t="shared" si="554"/>
        <v>0</v>
      </c>
      <c r="F2854" s="43">
        <f t="shared" si="555"/>
        <v>0</v>
      </c>
      <c r="G2854" s="76">
        <f t="shared" si="556"/>
        <v>0</v>
      </c>
      <c r="H2854" s="76">
        <f t="shared" si="556"/>
        <v>0</v>
      </c>
      <c r="I2854" s="76">
        <f t="shared" si="556"/>
        <v>0</v>
      </c>
      <c r="J2854" s="76">
        <f t="shared" si="556"/>
        <v>0</v>
      </c>
      <c r="K2854" s="43">
        <f t="shared" si="557"/>
        <v>0</v>
      </c>
    </row>
    <row r="2855" spans="1:11" ht="12.75" customHeight="1">
      <c r="A2855" s="61" t="str">
        <f>"         "&amp;Labels!B72</f>
        <v xml:space="preserve">         Customer 4</v>
      </c>
      <c r="B2855" s="76">
        <f t="shared" si="554"/>
        <v>0</v>
      </c>
      <c r="C2855" s="76">
        <f t="shared" si="554"/>
        <v>0</v>
      </c>
      <c r="D2855" s="76">
        <f t="shared" si="554"/>
        <v>0</v>
      </c>
      <c r="E2855" s="76">
        <f t="shared" si="554"/>
        <v>0</v>
      </c>
      <c r="F2855" s="43">
        <f t="shared" si="555"/>
        <v>0</v>
      </c>
      <c r="G2855" s="76">
        <f t="shared" si="556"/>
        <v>0</v>
      </c>
      <c r="H2855" s="76">
        <f t="shared" si="556"/>
        <v>0</v>
      </c>
      <c r="I2855" s="76">
        <f t="shared" si="556"/>
        <v>0</v>
      </c>
      <c r="J2855" s="76">
        <f t="shared" si="556"/>
        <v>0</v>
      </c>
      <c r="K2855" s="43">
        <f t="shared" si="557"/>
        <v>0</v>
      </c>
    </row>
    <row r="2856" spans="1:11" ht="12.75" customHeight="1">
      <c r="A2856" s="61" t="str">
        <f>"         "&amp;Labels!B73</f>
        <v xml:space="preserve">         Customer 5</v>
      </c>
      <c r="B2856" s="76">
        <f t="shared" si="554"/>
        <v>0</v>
      </c>
      <c r="C2856" s="76">
        <f t="shared" si="554"/>
        <v>0</v>
      </c>
      <c r="D2856" s="76">
        <f t="shared" si="554"/>
        <v>0</v>
      </c>
      <c r="E2856" s="76">
        <f t="shared" si="554"/>
        <v>0</v>
      </c>
      <c r="F2856" s="43">
        <f t="shared" si="555"/>
        <v>0</v>
      </c>
      <c r="G2856" s="76">
        <f t="shared" si="556"/>
        <v>0</v>
      </c>
      <c r="H2856" s="76">
        <f t="shared" si="556"/>
        <v>0</v>
      </c>
      <c r="I2856" s="76">
        <f t="shared" si="556"/>
        <v>0</v>
      </c>
      <c r="J2856" s="76">
        <f t="shared" si="556"/>
        <v>0</v>
      </c>
      <c r="K2856" s="43">
        <f t="shared" si="557"/>
        <v>0</v>
      </c>
    </row>
    <row r="2857" spans="1:11" ht="12.75" customHeight="1">
      <c r="A2857" s="61" t="str">
        <f>"         "&amp;Labels!B74</f>
        <v xml:space="preserve">         Customer 6</v>
      </c>
      <c r="B2857" s="76">
        <f t="shared" si="554"/>
        <v>0</v>
      </c>
      <c r="C2857" s="76">
        <f t="shared" si="554"/>
        <v>0</v>
      </c>
      <c r="D2857" s="76">
        <f t="shared" si="554"/>
        <v>0</v>
      </c>
      <c r="E2857" s="76">
        <f t="shared" si="554"/>
        <v>0</v>
      </c>
      <c r="F2857" s="43">
        <f t="shared" si="555"/>
        <v>0</v>
      </c>
      <c r="G2857" s="76">
        <f t="shared" si="556"/>
        <v>0</v>
      </c>
      <c r="H2857" s="76">
        <f t="shared" si="556"/>
        <v>0</v>
      </c>
      <c r="I2857" s="76">
        <f t="shared" si="556"/>
        <v>0</v>
      </c>
      <c r="J2857" s="76">
        <f t="shared" si="556"/>
        <v>0</v>
      </c>
      <c r="K2857" s="43">
        <f t="shared" si="557"/>
        <v>0</v>
      </c>
    </row>
    <row r="2858" spans="1:11" ht="12.75" customHeight="1">
      <c r="A2858" s="61" t="str">
        <f>"         "&amp;Labels!B75</f>
        <v xml:space="preserve">         Customer 7</v>
      </c>
      <c r="B2858" s="76">
        <f t="shared" si="554"/>
        <v>0</v>
      </c>
      <c r="C2858" s="76">
        <f t="shared" si="554"/>
        <v>0</v>
      </c>
      <c r="D2858" s="76">
        <f t="shared" si="554"/>
        <v>0</v>
      </c>
      <c r="E2858" s="76">
        <f t="shared" si="554"/>
        <v>0</v>
      </c>
      <c r="F2858" s="43">
        <f t="shared" si="555"/>
        <v>0</v>
      </c>
      <c r="G2858" s="76">
        <f t="shared" si="556"/>
        <v>0</v>
      </c>
      <c r="H2858" s="76">
        <f t="shared" si="556"/>
        <v>0</v>
      </c>
      <c r="I2858" s="76">
        <f t="shared" si="556"/>
        <v>0</v>
      </c>
      <c r="J2858" s="76">
        <f t="shared" si="556"/>
        <v>0</v>
      </c>
      <c r="K2858" s="43">
        <f t="shared" si="557"/>
        <v>0</v>
      </c>
    </row>
    <row r="2859" spans="1:11" ht="12.75" customHeight="1">
      <c r="A2859" s="61" t="str">
        <f>"         "&amp;Labels!B76</f>
        <v xml:space="preserve">         Customer 8</v>
      </c>
      <c r="B2859" s="76">
        <f t="shared" si="554"/>
        <v>0</v>
      </c>
      <c r="C2859" s="76">
        <f t="shared" si="554"/>
        <v>0</v>
      </c>
      <c r="D2859" s="76">
        <f t="shared" si="554"/>
        <v>0</v>
      </c>
      <c r="E2859" s="76">
        <f t="shared" si="554"/>
        <v>0</v>
      </c>
      <c r="F2859" s="43">
        <f t="shared" si="555"/>
        <v>0</v>
      </c>
      <c r="G2859" s="76">
        <f t="shared" si="556"/>
        <v>0</v>
      </c>
      <c r="H2859" s="76">
        <f t="shared" si="556"/>
        <v>0</v>
      </c>
      <c r="I2859" s="76">
        <f t="shared" si="556"/>
        <v>0</v>
      </c>
      <c r="J2859" s="76">
        <f t="shared" si="556"/>
        <v>0</v>
      </c>
      <c r="K2859" s="43">
        <f t="shared" si="557"/>
        <v>0</v>
      </c>
    </row>
    <row r="2860" spans="1:11" ht="12.75" customHeight="1">
      <c r="A2860" s="61" t="str">
        <f>"         "&amp;Labels!B77</f>
        <v xml:space="preserve">         Customer 9</v>
      </c>
      <c r="B2860" s="76">
        <f t="shared" si="554"/>
        <v>0</v>
      </c>
      <c r="C2860" s="76">
        <f t="shared" si="554"/>
        <v>0</v>
      </c>
      <c r="D2860" s="76">
        <f t="shared" si="554"/>
        <v>0</v>
      </c>
      <c r="E2860" s="76">
        <f t="shared" si="554"/>
        <v>0</v>
      </c>
      <c r="F2860" s="43">
        <f t="shared" si="555"/>
        <v>0</v>
      </c>
      <c r="G2860" s="76">
        <f t="shared" si="556"/>
        <v>0</v>
      </c>
      <c r="H2860" s="76">
        <f t="shared" si="556"/>
        <v>0</v>
      </c>
      <c r="I2860" s="76">
        <f t="shared" si="556"/>
        <v>0</v>
      </c>
      <c r="J2860" s="76">
        <f t="shared" si="556"/>
        <v>0</v>
      </c>
      <c r="K2860" s="43">
        <f t="shared" si="557"/>
        <v>0</v>
      </c>
    </row>
    <row r="2861" spans="1:11" ht="12.75" customHeight="1">
      <c r="A2861" s="61" t="str">
        <f>"         "&amp;Labels!B78</f>
        <v xml:space="preserve">         Customer 10</v>
      </c>
      <c r="B2861" s="76">
        <f t="shared" si="554"/>
        <v>0</v>
      </c>
      <c r="C2861" s="76">
        <f t="shared" si="554"/>
        <v>0</v>
      </c>
      <c r="D2861" s="76">
        <f t="shared" si="554"/>
        <v>0</v>
      </c>
      <c r="E2861" s="76">
        <f t="shared" si="554"/>
        <v>0</v>
      </c>
      <c r="F2861" s="43">
        <f t="shared" si="555"/>
        <v>0</v>
      </c>
      <c r="G2861" s="76">
        <f t="shared" si="556"/>
        <v>0</v>
      </c>
      <c r="H2861" s="76">
        <f t="shared" si="556"/>
        <v>0</v>
      </c>
      <c r="I2861" s="76">
        <f t="shared" si="556"/>
        <v>0</v>
      </c>
      <c r="J2861" s="76">
        <f t="shared" si="556"/>
        <v>0</v>
      </c>
      <c r="K2861" s="43">
        <f t="shared" si="557"/>
        <v>0</v>
      </c>
    </row>
    <row r="2862" spans="1:11" ht="12.75" customHeight="1">
      <c r="A2862" s="61" t="str">
        <f>"         "&amp;Labels!C68</f>
        <v xml:space="preserve">         Total</v>
      </c>
      <c r="B2862" s="84">
        <f t="shared" si="554"/>
        <v>0</v>
      </c>
      <c r="C2862" s="84">
        <f t="shared" si="554"/>
        <v>0</v>
      </c>
      <c r="D2862" s="84">
        <f t="shared" si="554"/>
        <v>0</v>
      </c>
      <c r="E2862" s="84">
        <f t="shared" si="554"/>
        <v>0</v>
      </c>
      <c r="F2862" s="43">
        <f t="shared" si="555"/>
        <v>0</v>
      </c>
      <c r="G2862" s="84">
        <f t="shared" si="556"/>
        <v>0</v>
      </c>
      <c r="H2862" s="84">
        <f t="shared" si="556"/>
        <v>0</v>
      </c>
      <c r="I2862" s="84">
        <f t="shared" si="556"/>
        <v>0</v>
      </c>
      <c r="J2862" s="84">
        <f t="shared" si="556"/>
        <v>0</v>
      </c>
      <c r="K2862" s="43">
        <f t="shared" si="557"/>
        <v>0</v>
      </c>
    </row>
    <row r="2863" spans="1:11" ht="12.75" customHeight="1">
      <c r="A2863" s="55" t="str">
        <f>"      "&amp;Labels!C84</f>
        <v xml:space="preserve">      Total</v>
      </c>
      <c r="B2863" s="74">
        <f>B2766</f>
        <v>0</v>
      </c>
      <c r="C2863" s="74">
        <f>C2766</f>
        <v>0</v>
      </c>
      <c r="D2863" s="74">
        <f>D2766</f>
        <v>0</v>
      </c>
      <c r="E2863" s="74">
        <f>E2766</f>
        <v>0</v>
      </c>
      <c r="F2863" s="43">
        <f>SUM(B2766:E2766)</f>
        <v>0</v>
      </c>
      <c r="G2863" s="74">
        <f>G2766</f>
        <v>0</v>
      </c>
      <c r="H2863" s="74">
        <f>H2766</f>
        <v>0</v>
      </c>
      <c r="I2863" s="74">
        <f>I2766</f>
        <v>0</v>
      </c>
      <c r="J2863" s="74">
        <f>J2766</f>
        <v>0</v>
      </c>
      <c r="K2863" s="43">
        <f>SUM(G2766:J2766)</f>
        <v>0</v>
      </c>
    </row>
    <row r="2864" spans="1:11" ht="12.75" customHeight="1">
      <c r="A2864" s="61" t="str">
        <f>"         "&amp;Labels!B69</f>
        <v xml:space="preserve">         Customer 1</v>
      </c>
      <c r="B2864" s="76">
        <f t="shared" ref="B2864:E2873" si="558">SUM(B2646,B2755)</f>
        <v>0</v>
      </c>
      <c r="C2864" s="76">
        <f t="shared" si="558"/>
        <v>0</v>
      </c>
      <c r="D2864" s="76">
        <f t="shared" si="558"/>
        <v>0</v>
      </c>
      <c r="E2864" s="76">
        <f t="shared" si="558"/>
        <v>0</v>
      </c>
      <c r="F2864" s="43">
        <f t="shared" ref="F2864:F2873" si="559">SUM(B2864:E2864)</f>
        <v>0</v>
      </c>
      <c r="G2864" s="76">
        <f t="shared" ref="G2864:J2873" si="560">SUM(G2646,G2755)</f>
        <v>0</v>
      </c>
      <c r="H2864" s="76">
        <f t="shared" si="560"/>
        <v>0</v>
      </c>
      <c r="I2864" s="76">
        <f t="shared" si="560"/>
        <v>0</v>
      </c>
      <c r="J2864" s="76">
        <f t="shared" si="560"/>
        <v>0</v>
      </c>
      <c r="K2864" s="43">
        <f t="shared" ref="K2864:K2873" si="561">SUM(G2864:J2864)</f>
        <v>0</v>
      </c>
    </row>
    <row r="2865" spans="1:11" ht="12.75" customHeight="1">
      <c r="A2865" s="61" t="str">
        <f>"         "&amp;Labels!B70</f>
        <v xml:space="preserve">         Customer 2</v>
      </c>
      <c r="B2865" s="76">
        <f t="shared" si="558"/>
        <v>0</v>
      </c>
      <c r="C2865" s="76">
        <f t="shared" si="558"/>
        <v>0</v>
      </c>
      <c r="D2865" s="76">
        <f t="shared" si="558"/>
        <v>0</v>
      </c>
      <c r="E2865" s="76">
        <f t="shared" si="558"/>
        <v>0</v>
      </c>
      <c r="F2865" s="43">
        <f t="shared" si="559"/>
        <v>0</v>
      </c>
      <c r="G2865" s="76">
        <f t="shared" si="560"/>
        <v>0</v>
      </c>
      <c r="H2865" s="76">
        <f t="shared" si="560"/>
        <v>0</v>
      </c>
      <c r="I2865" s="76">
        <f t="shared" si="560"/>
        <v>0</v>
      </c>
      <c r="J2865" s="76">
        <f t="shared" si="560"/>
        <v>0</v>
      </c>
      <c r="K2865" s="43">
        <f t="shared" si="561"/>
        <v>0</v>
      </c>
    </row>
    <row r="2866" spans="1:11" ht="12.75" customHeight="1">
      <c r="A2866" s="61" t="str">
        <f>"         "&amp;Labels!B71</f>
        <v xml:space="preserve">         Customer 3</v>
      </c>
      <c r="B2866" s="76">
        <f t="shared" si="558"/>
        <v>0</v>
      </c>
      <c r="C2866" s="76">
        <f t="shared" si="558"/>
        <v>0</v>
      </c>
      <c r="D2866" s="76">
        <f t="shared" si="558"/>
        <v>0</v>
      </c>
      <c r="E2866" s="76">
        <f t="shared" si="558"/>
        <v>0</v>
      </c>
      <c r="F2866" s="43">
        <f t="shared" si="559"/>
        <v>0</v>
      </c>
      <c r="G2866" s="76">
        <f t="shared" si="560"/>
        <v>0</v>
      </c>
      <c r="H2866" s="76">
        <f t="shared" si="560"/>
        <v>0</v>
      </c>
      <c r="I2866" s="76">
        <f t="shared" si="560"/>
        <v>0</v>
      </c>
      <c r="J2866" s="76">
        <f t="shared" si="560"/>
        <v>0</v>
      </c>
      <c r="K2866" s="43">
        <f t="shared" si="561"/>
        <v>0</v>
      </c>
    </row>
    <row r="2867" spans="1:11" ht="12.75" customHeight="1">
      <c r="A2867" s="61" t="str">
        <f>"         "&amp;Labels!B72</f>
        <v xml:space="preserve">         Customer 4</v>
      </c>
      <c r="B2867" s="76">
        <f t="shared" si="558"/>
        <v>0</v>
      </c>
      <c r="C2867" s="76">
        <f t="shared" si="558"/>
        <v>0</v>
      </c>
      <c r="D2867" s="76">
        <f t="shared" si="558"/>
        <v>0</v>
      </c>
      <c r="E2867" s="76">
        <f t="shared" si="558"/>
        <v>0</v>
      </c>
      <c r="F2867" s="43">
        <f t="shared" si="559"/>
        <v>0</v>
      </c>
      <c r="G2867" s="76">
        <f t="shared" si="560"/>
        <v>0</v>
      </c>
      <c r="H2867" s="76">
        <f t="shared" si="560"/>
        <v>0</v>
      </c>
      <c r="I2867" s="76">
        <f t="shared" si="560"/>
        <v>0</v>
      </c>
      <c r="J2867" s="76">
        <f t="shared" si="560"/>
        <v>0</v>
      </c>
      <c r="K2867" s="43">
        <f t="shared" si="561"/>
        <v>0</v>
      </c>
    </row>
    <row r="2868" spans="1:11" ht="12.75" customHeight="1">
      <c r="A2868" s="61" t="str">
        <f>"         "&amp;Labels!B73</f>
        <v xml:space="preserve">         Customer 5</v>
      </c>
      <c r="B2868" s="76">
        <f t="shared" si="558"/>
        <v>0</v>
      </c>
      <c r="C2868" s="76">
        <f t="shared" si="558"/>
        <v>0</v>
      </c>
      <c r="D2868" s="76">
        <f t="shared" si="558"/>
        <v>0</v>
      </c>
      <c r="E2868" s="76">
        <f t="shared" si="558"/>
        <v>0</v>
      </c>
      <c r="F2868" s="43">
        <f t="shared" si="559"/>
        <v>0</v>
      </c>
      <c r="G2868" s="76">
        <f t="shared" si="560"/>
        <v>0</v>
      </c>
      <c r="H2868" s="76">
        <f t="shared" si="560"/>
        <v>0</v>
      </c>
      <c r="I2868" s="76">
        <f t="shared" si="560"/>
        <v>0</v>
      </c>
      <c r="J2868" s="76">
        <f t="shared" si="560"/>
        <v>0</v>
      </c>
      <c r="K2868" s="43">
        <f t="shared" si="561"/>
        <v>0</v>
      </c>
    </row>
    <row r="2869" spans="1:11" ht="12.75" customHeight="1">
      <c r="A2869" s="61" t="str">
        <f>"         "&amp;Labels!B74</f>
        <v xml:space="preserve">         Customer 6</v>
      </c>
      <c r="B2869" s="76">
        <f t="shared" si="558"/>
        <v>0</v>
      </c>
      <c r="C2869" s="76">
        <f t="shared" si="558"/>
        <v>0</v>
      </c>
      <c r="D2869" s="76">
        <f t="shared" si="558"/>
        <v>0</v>
      </c>
      <c r="E2869" s="76">
        <f t="shared" si="558"/>
        <v>0</v>
      </c>
      <c r="F2869" s="43">
        <f t="shared" si="559"/>
        <v>0</v>
      </c>
      <c r="G2869" s="76">
        <f t="shared" si="560"/>
        <v>0</v>
      </c>
      <c r="H2869" s="76">
        <f t="shared" si="560"/>
        <v>0</v>
      </c>
      <c r="I2869" s="76">
        <f t="shared" si="560"/>
        <v>0</v>
      </c>
      <c r="J2869" s="76">
        <f t="shared" si="560"/>
        <v>0</v>
      </c>
      <c r="K2869" s="43">
        <f t="shared" si="561"/>
        <v>0</v>
      </c>
    </row>
    <row r="2870" spans="1:11" ht="12.75" customHeight="1">
      <c r="A2870" s="61" t="str">
        <f>"         "&amp;Labels!B75</f>
        <v xml:space="preserve">         Customer 7</v>
      </c>
      <c r="B2870" s="76">
        <f t="shared" si="558"/>
        <v>0</v>
      </c>
      <c r="C2870" s="76">
        <f t="shared" si="558"/>
        <v>0</v>
      </c>
      <c r="D2870" s="76">
        <f t="shared" si="558"/>
        <v>0</v>
      </c>
      <c r="E2870" s="76">
        <f t="shared" si="558"/>
        <v>0</v>
      </c>
      <c r="F2870" s="43">
        <f t="shared" si="559"/>
        <v>0</v>
      </c>
      <c r="G2870" s="76">
        <f t="shared" si="560"/>
        <v>0</v>
      </c>
      <c r="H2870" s="76">
        <f t="shared" si="560"/>
        <v>0</v>
      </c>
      <c r="I2870" s="76">
        <f t="shared" si="560"/>
        <v>0</v>
      </c>
      <c r="J2870" s="76">
        <f t="shared" si="560"/>
        <v>0</v>
      </c>
      <c r="K2870" s="43">
        <f t="shared" si="561"/>
        <v>0</v>
      </c>
    </row>
    <row r="2871" spans="1:11" ht="12.75" customHeight="1">
      <c r="A2871" s="61" t="str">
        <f>"         "&amp;Labels!B76</f>
        <v xml:space="preserve">         Customer 8</v>
      </c>
      <c r="B2871" s="76">
        <f t="shared" si="558"/>
        <v>0</v>
      </c>
      <c r="C2871" s="76">
        <f t="shared" si="558"/>
        <v>0</v>
      </c>
      <c r="D2871" s="76">
        <f t="shared" si="558"/>
        <v>0</v>
      </c>
      <c r="E2871" s="76">
        <f t="shared" si="558"/>
        <v>0</v>
      </c>
      <c r="F2871" s="43">
        <f t="shared" si="559"/>
        <v>0</v>
      </c>
      <c r="G2871" s="76">
        <f t="shared" si="560"/>
        <v>0</v>
      </c>
      <c r="H2871" s="76">
        <f t="shared" si="560"/>
        <v>0</v>
      </c>
      <c r="I2871" s="76">
        <f t="shared" si="560"/>
        <v>0</v>
      </c>
      <c r="J2871" s="76">
        <f t="shared" si="560"/>
        <v>0</v>
      </c>
      <c r="K2871" s="43">
        <f t="shared" si="561"/>
        <v>0</v>
      </c>
    </row>
    <row r="2872" spans="1:11" ht="12.75" customHeight="1">
      <c r="A2872" s="61" t="str">
        <f>"         "&amp;Labels!B77</f>
        <v xml:space="preserve">         Customer 9</v>
      </c>
      <c r="B2872" s="76">
        <f t="shared" si="558"/>
        <v>0</v>
      </c>
      <c r="C2872" s="76">
        <f t="shared" si="558"/>
        <v>0</v>
      </c>
      <c r="D2872" s="76">
        <f t="shared" si="558"/>
        <v>0</v>
      </c>
      <c r="E2872" s="76">
        <f t="shared" si="558"/>
        <v>0</v>
      </c>
      <c r="F2872" s="43">
        <f t="shared" si="559"/>
        <v>0</v>
      </c>
      <c r="G2872" s="76">
        <f t="shared" si="560"/>
        <v>0</v>
      </c>
      <c r="H2872" s="76">
        <f t="shared" si="560"/>
        <v>0</v>
      </c>
      <c r="I2872" s="76">
        <f t="shared" si="560"/>
        <v>0</v>
      </c>
      <c r="J2872" s="76">
        <f t="shared" si="560"/>
        <v>0</v>
      </c>
      <c r="K2872" s="43">
        <f t="shared" si="561"/>
        <v>0</v>
      </c>
    </row>
    <row r="2873" spans="1:11" ht="12.75" customHeight="1">
      <c r="A2873" s="61" t="str">
        <f>"         "&amp;Labels!B78</f>
        <v xml:space="preserve">         Customer 10</v>
      </c>
      <c r="B2873" s="76">
        <f t="shared" si="558"/>
        <v>0</v>
      </c>
      <c r="C2873" s="76">
        <f t="shared" si="558"/>
        <v>0</v>
      </c>
      <c r="D2873" s="76">
        <f t="shared" si="558"/>
        <v>0</v>
      </c>
      <c r="E2873" s="76">
        <f t="shared" si="558"/>
        <v>0</v>
      </c>
      <c r="F2873" s="43">
        <f t="shared" si="559"/>
        <v>0</v>
      </c>
      <c r="G2873" s="76">
        <f t="shared" si="560"/>
        <v>0</v>
      </c>
      <c r="H2873" s="76">
        <f t="shared" si="560"/>
        <v>0</v>
      </c>
      <c r="I2873" s="76">
        <f t="shared" si="560"/>
        <v>0</v>
      </c>
      <c r="J2873" s="76">
        <f t="shared" si="560"/>
        <v>0</v>
      </c>
      <c r="K2873" s="43">
        <f t="shared" si="561"/>
        <v>0</v>
      </c>
    </row>
    <row r="2874" spans="1:11" ht="12.75" customHeight="1">
      <c r="A2874" s="61" t="str">
        <f>"         "&amp;Labels!C68</f>
        <v xml:space="preserve">         Total</v>
      </c>
      <c r="B2874" s="84">
        <f>B2766</f>
        <v>0</v>
      </c>
      <c r="C2874" s="84">
        <f>C2766</f>
        <v>0</v>
      </c>
      <c r="D2874" s="84">
        <f>D2766</f>
        <v>0</v>
      </c>
      <c r="E2874" s="84">
        <f>E2766</f>
        <v>0</v>
      </c>
      <c r="F2874" s="43">
        <f>SUM(B2766:E2766)</f>
        <v>0</v>
      </c>
      <c r="G2874" s="84">
        <f>G2766</f>
        <v>0</v>
      </c>
      <c r="H2874" s="84">
        <f>H2766</f>
        <v>0</v>
      </c>
      <c r="I2874" s="84">
        <f>I2766</f>
        <v>0</v>
      </c>
      <c r="J2874" s="84">
        <f>J2766</f>
        <v>0</v>
      </c>
      <c r="K2874" s="43">
        <f>SUM(G2766:J2766)</f>
        <v>0</v>
      </c>
    </row>
    <row r="2875" spans="1:11" ht="12.75" customHeight="1">
      <c r="A2875" s="63" t="str">
        <f>Labels!B102</f>
        <v>Product 8</v>
      </c>
      <c r="B2875" s="77"/>
      <c r="C2875" s="77"/>
      <c r="D2875" s="77"/>
      <c r="E2875" s="77"/>
      <c r="F2875" s="43"/>
      <c r="G2875" s="77"/>
      <c r="H2875" s="77"/>
      <c r="I2875" s="77"/>
      <c r="J2875" s="77"/>
      <c r="K2875" s="43"/>
    </row>
    <row r="2876" spans="1:11" ht="12.75" customHeight="1">
      <c r="A2876" s="55" t="str">
        <f>"   "&amp;Labels!B81</f>
        <v xml:space="preserve">   Website</v>
      </c>
      <c r="B2876" s="74"/>
      <c r="C2876" s="74"/>
      <c r="D2876" s="74"/>
      <c r="E2876" s="74"/>
      <c r="F2876" s="43"/>
      <c r="G2876" s="74"/>
      <c r="H2876" s="74"/>
      <c r="I2876" s="74"/>
      <c r="J2876" s="74"/>
      <c r="K2876" s="43"/>
    </row>
    <row r="2877" spans="1:11" ht="12.75" customHeight="1">
      <c r="A2877" s="61" t="str">
        <f>"      "&amp;Labels!B85</f>
        <v xml:space="preserve">      Q 1</v>
      </c>
      <c r="B2877" s="84"/>
      <c r="C2877" s="84"/>
      <c r="D2877" s="84"/>
      <c r="E2877" s="84"/>
      <c r="F2877" s="43"/>
      <c r="G2877" s="84"/>
      <c r="H2877" s="84"/>
      <c r="I2877" s="84"/>
      <c r="J2877" s="84"/>
      <c r="K2877" s="43"/>
    </row>
    <row r="2878" spans="1:11" ht="12.75" customHeight="1">
      <c r="A2878" s="61" t="str">
        <f>"         "&amp;Labels!B69</f>
        <v xml:space="preserve">         Customer 1</v>
      </c>
      <c r="B2878" s="76">
        <f>IF('(Other Computations)'!B186=0,0,Inputs!D271*Inputs!D164*Inputs!D40*Inputs!D13*'GM Alloc Factors'!B10/('(Other Computations)'!B186+'(Other Computations)'!B199))</f>
        <v>0</v>
      </c>
      <c r="C2878" s="76">
        <f>IF('(Other Computations)'!C186=0,0,Inputs!E271*Inputs!E164*Inputs!D40*Inputs!D13*'GM Alloc Factors'!C10/('(Other Computations)'!C186+'(Other Computations)'!C199))</f>
        <v>0</v>
      </c>
      <c r="D2878" s="76">
        <f>IF('(Other Computations)'!D186=0,0,Inputs!F271*Inputs!F164*Inputs!D40*Inputs!D13*'GM Alloc Factors'!D10/('(Other Computations)'!D186+'(Other Computations)'!D199))</f>
        <v>0</v>
      </c>
      <c r="E2878" s="76">
        <f>IF('(Other Computations)'!E186=0,0,Inputs!G271*Inputs!G164*Inputs!D40*Inputs!D13*'GM Alloc Factors'!E10/('(Other Computations)'!E186+'(Other Computations)'!E199))</f>
        <v>0</v>
      </c>
      <c r="F2878" s="43">
        <f t="shared" ref="F2878:F2888" si="562">SUM(B2878:E2878)</f>
        <v>0</v>
      </c>
      <c r="G2878" s="76">
        <f>IF('(Other Computations)'!G186=0,0,Inputs!I271*Inputs!I164*Inputs!D40*Inputs!D13*'GM Alloc Factors'!G10/('(Other Computations)'!G186+'(Other Computations)'!G199))</f>
        <v>0</v>
      </c>
      <c r="H2878" s="76">
        <f>IF('(Other Computations)'!H186=0,0,Inputs!J271*Inputs!J164*Inputs!D40*Inputs!D13*'GM Alloc Factors'!H10/('(Other Computations)'!H186+'(Other Computations)'!H199))</f>
        <v>0</v>
      </c>
      <c r="I2878" s="76">
        <f>IF('(Other Computations)'!I186=0,0,Inputs!K271*Inputs!K164*Inputs!D40*Inputs!D13*'GM Alloc Factors'!I10/('(Other Computations)'!I186+'(Other Computations)'!I199))</f>
        <v>0</v>
      </c>
      <c r="J2878" s="76">
        <f>IF('(Other Computations)'!J186=0,0,Inputs!L271*Inputs!L164*Inputs!D40*Inputs!D13*'GM Alloc Factors'!J10/('(Other Computations)'!J186+'(Other Computations)'!J199))</f>
        <v>0</v>
      </c>
      <c r="K2878" s="43">
        <f t="shared" ref="K2878:K2888" si="563">SUM(G2878:J2878)</f>
        <v>0</v>
      </c>
    </row>
    <row r="2879" spans="1:11" ht="12.75" customHeight="1">
      <c r="A2879" s="61" t="str">
        <f>"         "&amp;Labels!B70</f>
        <v xml:space="preserve">         Customer 2</v>
      </c>
      <c r="B2879" s="76">
        <f>IF('(Other Computations)'!B187=0,0,Inputs!D272*Inputs!D165*Inputs!D41*Inputs!D13*'GM Alloc Factors'!B10/('(Other Computations)'!B187+'(Other Computations)'!B200))</f>
        <v>0</v>
      </c>
      <c r="C2879" s="76">
        <f>IF('(Other Computations)'!C187=0,0,Inputs!E272*Inputs!E165*Inputs!D41*Inputs!D13*'GM Alloc Factors'!C10/('(Other Computations)'!C187+'(Other Computations)'!C200))</f>
        <v>0</v>
      </c>
      <c r="D2879" s="76">
        <f>IF('(Other Computations)'!D187=0,0,Inputs!F272*Inputs!F165*Inputs!D41*Inputs!D13*'GM Alloc Factors'!D10/('(Other Computations)'!D187+'(Other Computations)'!D200))</f>
        <v>0</v>
      </c>
      <c r="E2879" s="76">
        <f>IF('(Other Computations)'!E187=0,0,Inputs!G272*Inputs!G165*Inputs!D41*Inputs!D13*'GM Alloc Factors'!E10/('(Other Computations)'!E187+'(Other Computations)'!E200))</f>
        <v>0</v>
      </c>
      <c r="F2879" s="43">
        <f t="shared" si="562"/>
        <v>0</v>
      </c>
      <c r="G2879" s="76">
        <f>IF('(Other Computations)'!G187=0,0,Inputs!I272*Inputs!I165*Inputs!D41*Inputs!D13*'GM Alloc Factors'!G10/('(Other Computations)'!G187+'(Other Computations)'!G200))</f>
        <v>0</v>
      </c>
      <c r="H2879" s="76">
        <f>IF('(Other Computations)'!H187=0,0,Inputs!J272*Inputs!J165*Inputs!D41*Inputs!D13*'GM Alloc Factors'!H10/('(Other Computations)'!H187+'(Other Computations)'!H200))</f>
        <v>0</v>
      </c>
      <c r="I2879" s="76">
        <f>IF('(Other Computations)'!I187=0,0,Inputs!K272*Inputs!K165*Inputs!D41*Inputs!D13*'GM Alloc Factors'!I10/('(Other Computations)'!I187+'(Other Computations)'!I200))</f>
        <v>0</v>
      </c>
      <c r="J2879" s="76">
        <f>IF('(Other Computations)'!J187=0,0,Inputs!L272*Inputs!L165*Inputs!D41*Inputs!D13*'GM Alloc Factors'!J10/('(Other Computations)'!J187+'(Other Computations)'!J200))</f>
        <v>0</v>
      </c>
      <c r="K2879" s="43">
        <f t="shared" si="563"/>
        <v>0</v>
      </c>
    </row>
    <row r="2880" spans="1:11" ht="12.75" customHeight="1">
      <c r="A2880" s="61" t="str">
        <f>"         "&amp;Labels!B71</f>
        <v xml:space="preserve">         Customer 3</v>
      </c>
      <c r="B2880" s="76">
        <f>IF('(Other Computations)'!B188=0,0,Inputs!D273*Inputs!D166*Inputs!D42*Inputs!D13*'GM Alloc Factors'!B10/('(Other Computations)'!B188+'(Other Computations)'!B201))</f>
        <v>0</v>
      </c>
      <c r="C2880" s="76">
        <f>IF('(Other Computations)'!C188=0,0,Inputs!E273*Inputs!E166*Inputs!D42*Inputs!D13*'GM Alloc Factors'!C10/('(Other Computations)'!C188+'(Other Computations)'!C201))</f>
        <v>0</v>
      </c>
      <c r="D2880" s="76">
        <f>IF('(Other Computations)'!D188=0,0,Inputs!F273*Inputs!F166*Inputs!D42*Inputs!D13*'GM Alloc Factors'!D10/('(Other Computations)'!D188+'(Other Computations)'!D201))</f>
        <v>0</v>
      </c>
      <c r="E2880" s="76">
        <f>IF('(Other Computations)'!E188=0,0,Inputs!G273*Inputs!G166*Inputs!D42*Inputs!D13*'GM Alloc Factors'!E10/('(Other Computations)'!E188+'(Other Computations)'!E201))</f>
        <v>0</v>
      </c>
      <c r="F2880" s="43">
        <f t="shared" si="562"/>
        <v>0</v>
      </c>
      <c r="G2880" s="76">
        <f>IF('(Other Computations)'!G188=0,0,Inputs!I273*Inputs!I166*Inputs!D42*Inputs!D13*'GM Alloc Factors'!G10/('(Other Computations)'!G188+'(Other Computations)'!G201))</f>
        <v>0</v>
      </c>
      <c r="H2880" s="76">
        <f>IF('(Other Computations)'!H188=0,0,Inputs!J273*Inputs!J166*Inputs!D42*Inputs!D13*'GM Alloc Factors'!H10/('(Other Computations)'!H188+'(Other Computations)'!H201))</f>
        <v>0</v>
      </c>
      <c r="I2880" s="76">
        <f>IF('(Other Computations)'!I188=0,0,Inputs!K273*Inputs!K166*Inputs!D42*Inputs!D13*'GM Alloc Factors'!I10/('(Other Computations)'!I188+'(Other Computations)'!I201))</f>
        <v>0</v>
      </c>
      <c r="J2880" s="76">
        <f>IF('(Other Computations)'!J188=0,0,Inputs!L273*Inputs!L166*Inputs!D42*Inputs!D13*'GM Alloc Factors'!J10/('(Other Computations)'!J188+'(Other Computations)'!J201))</f>
        <v>0</v>
      </c>
      <c r="K2880" s="43">
        <f t="shared" si="563"/>
        <v>0</v>
      </c>
    </row>
    <row r="2881" spans="1:11" ht="12.75" customHeight="1">
      <c r="A2881" s="61" t="str">
        <f>"         "&amp;Labels!B72</f>
        <v xml:space="preserve">         Customer 4</v>
      </c>
      <c r="B2881" s="76">
        <f>IF('(Other Computations)'!B189=0,0,Inputs!D274*Inputs!D167*Inputs!D43*Inputs!D13*'GM Alloc Factors'!B10/('(Other Computations)'!B189+'(Other Computations)'!B202))</f>
        <v>0</v>
      </c>
      <c r="C2881" s="76">
        <f>IF('(Other Computations)'!C189=0,0,Inputs!E274*Inputs!E167*Inputs!D43*Inputs!D13*'GM Alloc Factors'!C10/('(Other Computations)'!C189+'(Other Computations)'!C202))</f>
        <v>0</v>
      </c>
      <c r="D2881" s="76">
        <f>IF('(Other Computations)'!D189=0,0,Inputs!F274*Inputs!F167*Inputs!D43*Inputs!D13*'GM Alloc Factors'!D10/('(Other Computations)'!D189+'(Other Computations)'!D202))</f>
        <v>0</v>
      </c>
      <c r="E2881" s="76">
        <f>IF('(Other Computations)'!E189=0,0,Inputs!G274*Inputs!G167*Inputs!D43*Inputs!D13*'GM Alloc Factors'!E10/('(Other Computations)'!E189+'(Other Computations)'!E202))</f>
        <v>0</v>
      </c>
      <c r="F2881" s="43">
        <f t="shared" si="562"/>
        <v>0</v>
      </c>
      <c r="G2881" s="76">
        <f>IF('(Other Computations)'!G189=0,0,Inputs!I274*Inputs!I167*Inputs!D43*Inputs!D13*'GM Alloc Factors'!G10/('(Other Computations)'!G189+'(Other Computations)'!G202))</f>
        <v>0</v>
      </c>
      <c r="H2881" s="76">
        <f>IF('(Other Computations)'!H189=0,0,Inputs!J274*Inputs!J167*Inputs!D43*Inputs!D13*'GM Alloc Factors'!H10/('(Other Computations)'!H189+'(Other Computations)'!H202))</f>
        <v>0</v>
      </c>
      <c r="I2881" s="76">
        <f>IF('(Other Computations)'!I189=0,0,Inputs!K274*Inputs!K167*Inputs!D43*Inputs!D13*'GM Alloc Factors'!I10/('(Other Computations)'!I189+'(Other Computations)'!I202))</f>
        <v>0</v>
      </c>
      <c r="J2881" s="76">
        <f>IF('(Other Computations)'!J189=0,0,Inputs!L274*Inputs!L167*Inputs!D43*Inputs!D13*'GM Alloc Factors'!J10/('(Other Computations)'!J189+'(Other Computations)'!J202))</f>
        <v>0</v>
      </c>
      <c r="K2881" s="43">
        <f t="shared" si="563"/>
        <v>0</v>
      </c>
    </row>
    <row r="2882" spans="1:11" ht="12.75" customHeight="1">
      <c r="A2882" s="61" t="str">
        <f>"         "&amp;Labels!B73</f>
        <v xml:space="preserve">         Customer 5</v>
      </c>
      <c r="B2882" s="76">
        <f>IF('(Other Computations)'!B190=0,0,Inputs!D275*Inputs!D168*Inputs!D44*Inputs!D13*'GM Alloc Factors'!B10/('(Other Computations)'!B190+'(Other Computations)'!B203))</f>
        <v>0</v>
      </c>
      <c r="C2882" s="76">
        <f>IF('(Other Computations)'!C190=0,0,Inputs!E275*Inputs!E168*Inputs!D44*Inputs!D13*'GM Alloc Factors'!C10/('(Other Computations)'!C190+'(Other Computations)'!C203))</f>
        <v>0</v>
      </c>
      <c r="D2882" s="76">
        <f>IF('(Other Computations)'!D190=0,0,Inputs!F275*Inputs!F168*Inputs!D44*Inputs!D13*'GM Alloc Factors'!D10/('(Other Computations)'!D190+'(Other Computations)'!D203))</f>
        <v>0</v>
      </c>
      <c r="E2882" s="76">
        <f>IF('(Other Computations)'!E190=0,0,Inputs!G275*Inputs!G168*Inputs!D44*Inputs!D13*'GM Alloc Factors'!E10/('(Other Computations)'!E190+'(Other Computations)'!E203))</f>
        <v>0</v>
      </c>
      <c r="F2882" s="43">
        <f t="shared" si="562"/>
        <v>0</v>
      </c>
      <c r="G2882" s="76">
        <f>IF('(Other Computations)'!G190=0,0,Inputs!I275*Inputs!I168*Inputs!D44*Inputs!D13*'GM Alloc Factors'!G10/('(Other Computations)'!G190+'(Other Computations)'!G203))</f>
        <v>0</v>
      </c>
      <c r="H2882" s="76">
        <f>IF('(Other Computations)'!H190=0,0,Inputs!J275*Inputs!J168*Inputs!D44*Inputs!D13*'GM Alloc Factors'!H10/('(Other Computations)'!H190+'(Other Computations)'!H203))</f>
        <v>0</v>
      </c>
      <c r="I2882" s="76">
        <f>IF('(Other Computations)'!I190=0,0,Inputs!K275*Inputs!K168*Inputs!D44*Inputs!D13*'GM Alloc Factors'!I10/('(Other Computations)'!I190+'(Other Computations)'!I203))</f>
        <v>0</v>
      </c>
      <c r="J2882" s="76">
        <f>IF('(Other Computations)'!J190=0,0,Inputs!L275*Inputs!L168*Inputs!D44*Inputs!D13*'GM Alloc Factors'!J10/('(Other Computations)'!J190+'(Other Computations)'!J203))</f>
        <v>0</v>
      </c>
      <c r="K2882" s="43">
        <f t="shared" si="563"/>
        <v>0</v>
      </c>
    </row>
    <row r="2883" spans="1:11" ht="12.75" customHeight="1">
      <c r="A2883" s="61" t="str">
        <f>"         "&amp;Labels!B74</f>
        <v xml:space="preserve">         Customer 6</v>
      </c>
      <c r="B2883" s="76">
        <f>IF('(Other Computations)'!B191=0,0,Inputs!D276*Inputs!D169*Inputs!D45*Inputs!D13*'GM Alloc Factors'!B10/('(Other Computations)'!B191+'(Other Computations)'!B204))</f>
        <v>0</v>
      </c>
      <c r="C2883" s="76">
        <f>IF('(Other Computations)'!C191=0,0,Inputs!E276*Inputs!E169*Inputs!D45*Inputs!D13*'GM Alloc Factors'!C10/('(Other Computations)'!C191+'(Other Computations)'!C204))</f>
        <v>0</v>
      </c>
      <c r="D2883" s="76">
        <f>IF('(Other Computations)'!D191=0,0,Inputs!F276*Inputs!F169*Inputs!D45*Inputs!D13*'GM Alloc Factors'!D10/('(Other Computations)'!D191+'(Other Computations)'!D204))</f>
        <v>0</v>
      </c>
      <c r="E2883" s="76">
        <f>IF('(Other Computations)'!E191=0,0,Inputs!G276*Inputs!G169*Inputs!D45*Inputs!D13*'GM Alloc Factors'!E10/('(Other Computations)'!E191+'(Other Computations)'!E204))</f>
        <v>0</v>
      </c>
      <c r="F2883" s="43">
        <f t="shared" si="562"/>
        <v>0</v>
      </c>
      <c r="G2883" s="76">
        <f>IF('(Other Computations)'!G191=0,0,Inputs!I276*Inputs!I169*Inputs!D45*Inputs!D13*'GM Alloc Factors'!G10/('(Other Computations)'!G191+'(Other Computations)'!G204))</f>
        <v>0</v>
      </c>
      <c r="H2883" s="76">
        <f>IF('(Other Computations)'!H191=0,0,Inputs!J276*Inputs!J169*Inputs!D45*Inputs!D13*'GM Alloc Factors'!H10/('(Other Computations)'!H191+'(Other Computations)'!H204))</f>
        <v>0</v>
      </c>
      <c r="I2883" s="76">
        <f>IF('(Other Computations)'!I191=0,0,Inputs!K276*Inputs!K169*Inputs!D45*Inputs!D13*'GM Alloc Factors'!I10/('(Other Computations)'!I191+'(Other Computations)'!I204))</f>
        <v>0</v>
      </c>
      <c r="J2883" s="76">
        <f>IF('(Other Computations)'!J191=0,0,Inputs!L276*Inputs!L169*Inputs!D45*Inputs!D13*'GM Alloc Factors'!J10/('(Other Computations)'!J191+'(Other Computations)'!J204))</f>
        <v>0</v>
      </c>
      <c r="K2883" s="43">
        <f t="shared" si="563"/>
        <v>0</v>
      </c>
    </row>
    <row r="2884" spans="1:11" ht="12.75" customHeight="1">
      <c r="A2884" s="61" t="str">
        <f>"         "&amp;Labels!B75</f>
        <v xml:space="preserve">         Customer 7</v>
      </c>
      <c r="B2884" s="76">
        <f>IF('(Other Computations)'!B192=0,0,Inputs!D277*Inputs!D170*Inputs!D46*Inputs!D13*'GM Alloc Factors'!B10/('(Other Computations)'!B192+'(Other Computations)'!B205))</f>
        <v>0</v>
      </c>
      <c r="C2884" s="76">
        <f>IF('(Other Computations)'!C192=0,0,Inputs!E277*Inputs!E170*Inputs!D46*Inputs!D13*'GM Alloc Factors'!C10/('(Other Computations)'!C192+'(Other Computations)'!C205))</f>
        <v>0</v>
      </c>
      <c r="D2884" s="76">
        <f>IF('(Other Computations)'!D192=0,0,Inputs!F277*Inputs!F170*Inputs!D46*Inputs!D13*'GM Alloc Factors'!D10/('(Other Computations)'!D192+'(Other Computations)'!D205))</f>
        <v>0</v>
      </c>
      <c r="E2884" s="76">
        <f>IF('(Other Computations)'!E192=0,0,Inputs!G277*Inputs!G170*Inputs!D46*Inputs!D13*'GM Alloc Factors'!E10/('(Other Computations)'!E192+'(Other Computations)'!E205))</f>
        <v>0</v>
      </c>
      <c r="F2884" s="43">
        <f t="shared" si="562"/>
        <v>0</v>
      </c>
      <c r="G2884" s="76">
        <f>IF('(Other Computations)'!G192=0,0,Inputs!I277*Inputs!I170*Inputs!D46*Inputs!D13*'GM Alloc Factors'!G10/('(Other Computations)'!G192+'(Other Computations)'!G205))</f>
        <v>0</v>
      </c>
      <c r="H2884" s="76">
        <f>IF('(Other Computations)'!H192=0,0,Inputs!J277*Inputs!J170*Inputs!D46*Inputs!D13*'GM Alloc Factors'!H10/('(Other Computations)'!H192+'(Other Computations)'!H205))</f>
        <v>0</v>
      </c>
      <c r="I2884" s="76">
        <f>IF('(Other Computations)'!I192=0,0,Inputs!K277*Inputs!K170*Inputs!D46*Inputs!D13*'GM Alloc Factors'!I10/('(Other Computations)'!I192+'(Other Computations)'!I205))</f>
        <v>0</v>
      </c>
      <c r="J2884" s="76">
        <f>IF('(Other Computations)'!J192=0,0,Inputs!L277*Inputs!L170*Inputs!D46*Inputs!D13*'GM Alloc Factors'!J10/('(Other Computations)'!J192+'(Other Computations)'!J205))</f>
        <v>0</v>
      </c>
      <c r="K2884" s="43">
        <f t="shared" si="563"/>
        <v>0</v>
      </c>
    </row>
    <row r="2885" spans="1:11" ht="12.75" customHeight="1">
      <c r="A2885" s="61" t="str">
        <f>"         "&amp;Labels!B76</f>
        <v xml:space="preserve">         Customer 8</v>
      </c>
      <c r="B2885" s="76">
        <f>IF('(Other Computations)'!B193=0,0,Inputs!D278*Inputs!D171*Inputs!D47*Inputs!D13*'GM Alloc Factors'!B10/('(Other Computations)'!B193+'(Other Computations)'!B206))</f>
        <v>0</v>
      </c>
      <c r="C2885" s="76">
        <f>IF('(Other Computations)'!C193=0,0,Inputs!E278*Inputs!E171*Inputs!D47*Inputs!D13*'GM Alloc Factors'!C10/('(Other Computations)'!C193+'(Other Computations)'!C206))</f>
        <v>0</v>
      </c>
      <c r="D2885" s="76">
        <f>IF('(Other Computations)'!D193=0,0,Inputs!F278*Inputs!F171*Inputs!D47*Inputs!D13*'GM Alloc Factors'!D10/('(Other Computations)'!D193+'(Other Computations)'!D206))</f>
        <v>0</v>
      </c>
      <c r="E2885" s="76">
        <f>IF('(Other Computations)'!E193=0,0,Inputs!G278*Inputs!G171*Inputs!D47*Inputs!D13*'GM Alloc Factors'!E10/('(Other Computations)'!E193+'(Other Computations)'!E206))</f>
        <v>0</v>
      </c>
      <c r="F2885" s="43">
        <f t="shared" si="562"/>
        <v>0</v>
      </c>
      <c r="G2885" s="76">
        <f>IF('(Other Computations)'!G193=0,0,Inputs!I278*Inputs!I171*Inputs!D47*Inputs!D13*'GM Alloc Factors'!G10/('(Other Computations)'!G193+'(Other Computations)'!G206))</f>
        <v>0</v>
      </c>
      <c r="H2885" s="76">
        <f>IF('(Other Computations)'!H193=0,0,Inputs!J278*Inputs!J171*Inputs!D47*Inputs!D13*'GM Alloc Factors'!H10/('(Other Computations)'!H193+'(Other Computations)'!H206))</f>
        <v>0</v>
      </c>
      <c r="I2885" s="76">
        <f>IF('(Other Computations)'!I193=0,0,Inputs!K278*Inputs!K171*Inputs!D47*Inputs!D13*'GM Alloc Factors'!I10/('(Other Computations)'!I193+'(Other Computations)'!I206))</f>
        <v>0</v>
      </c>
      <c r="J2885" s="76">
        <f>IF('(Other Computations)'!J193=0,0,Inputs!L278*Inputs!L171*Inputs!D47*Inputs!D13*'GM Alloc Factors'!J10/('(Other Computations)'!J193+'(Other Computations)'!J206))</f>
        <v>0</v>
      </c>
      <c r="K2885" s="43">
        <f t="shared" si="563"/>
        <v>0</v>
      </c>
    </row>
    <row r="2886" spans="1:11" ht="12.75" customHeight="1">
      <c r="A2886" s="61" t="str">
        <f>"         "&amp;Labels!B77</f>
        <v xml:space="preserve">         Customer 9</v>
      </c>
      <c r="B2886" s="76">
        <f>IF('(Other Computations)'!B194=0,0,Inputs!D279*Inputs!D172*Inputs!D48*Inputs!D13*'GM Alloc Factors'!B10/('(Other Computations)'!B194+'(Other Computations)'!B207))</f>
        <v>0</v>
      </c>
      <c r="C2886" s="76">
        <f>IF('(Other Computations)'!C194=0,0,Inputs!E279*Inputs!E172*Inputs!D48*Inputs!D13*'GM Alloc Factors'!C10/('(Other Computations)'!C194+'(Other Computations)'!C207))</f>
        <v>0</v>
      </c>
      <c r="D2886" s="76">
        <f>IF('(Other Computations)'!D194=0,0,Inputs!F279*Inputs!F172*Inputs!D48*Inputs!D13*'GM Alloc Factors'!D10/('(Other Computations)'!D194+'(Other Computations)'!D207))</f>
        <v>0</v>
      </c>
      <c r="E2886" s="76">
        <f>IF('(Other Computations)'!E194=0,0,Inputs!G279*Inputs!G172*Inputs!D48*Inputs!D13*'GM Alloc Factors'!E10/('(Other Computations)'!E194+'(Other Computations)'!E207))</f>
        <v>0</v>
      </c>
      <c r="F2886" s="43">
        <f t="shared" si="562"/>
        <v>0</v>
      </c>
      <c r="G2886" s="76">
        <f>IF('(Other Computations)'!G194=0,0,Inputs!I279*Inputs!I172*Inputs!D48*Inputs!D13*'GM Alloc Factors'!G10/('(Other Computations)'!G194+'(Other Computations)'!G207))</f>
        <v>0</v>
      </c>
      <c r="H2886" s="76">
        <f>IF('(Other Computations)'!H194=0,0,Inputs!J279*Inputs!J172*Inputs!D48*Inputs!D13*'GM Alloc Factors'!H10/('(Other Computations)'!H194+'(Other Computations)'!H207))</f>
        <v>0</v>
      </c>
      <c r="I2886" s="76">
        <f>IF('(Other Computations)'!I194=0,0,Inputs!K279*Inputs!K172*Inputs!D48*Inputs!D13*'GM Alloc Factors'!I10/('(Other Computations)'!I194+'(Other Computations)'!I207))</f>
        <v>0</v>
      </c>
      <c r="J2886" s="76">
        <f>IF('(Other Computations)'!J194=0,0,Inputs!L279*Inputs!L172*Inputs!D48*Inputs!D13*'GM Alloc Factors'!J10/('(Other Computations)'!J194+'(Other Computations)'!J207))</f>
        <v>0</v>
      </c>
      <c r="K2886" s="43">
        <f t="shared" si="563"/>
        <v>0</v>
      </c>
    </row>
    <row r="2887" spans="1:11" ht="12.75" customHeight="1">
      <c r="A2887" s="61" t="str">
        <f>"         "&amp;Labels!B78</f>
        <v xml:space="preserve">         Customer 10</v>
      </c>
      <c r="B2887" s="76">
        <f>IF('(Other Computations)'!B195=0,0,Inputs!D280*Inputs!D173*Inputs!D49*Inputs!D13*'GM Alloc Factors'!B10/('(Other Computations)'!B195+'(Other Computations)'!B208))</f>
        <v>0</v>
      </c>
      <c r="C2887" s="76">
        <f>IF('(Other Computations)'!C195=0,0,Inputs!E280*Inputs!E173*Inputs!D49*Inputs!D13*'GM Alloc Factors'!C10/('(Other Computations)'!C195+'(Other Computations)'!C208))</f>
        <v>0</v>
      </c>
      <c r="D2887" s="76">
        <f>IF('(Other Computations)'!D195=0,0,Inputs!F280*Inputs!F173*Inputs!D49*Inputs!D13*'GM Alloc Factors'!D10/('(Other Computations)'!D195+'(Other Computations)'!D208))</f>
        <v>0</v>
      </c>
      <c r="E2887" s="76">
        <f>IF('(Other Computations)'!E195=0,0,Inputs!G280*Inputs!G173*Inputs!D49*Inputs!D13*'GM Alloc Factors'!E10/('(Other Computations)'!E195+'(Other Computations)'!E208))</f>
        <v>0</v>
      </c>
      <c r="F2887" s="43">
        <f t="shared" si="562"/>
        <v>0</v>
      </c>
      <c r="G2887" s="76">
        <f>IF('(Other Computations)'!G195=0,0,Inputs!I280*Inputs!I173*Inputs!D49*Inputs!D13*'GM Alloc Factors'!G10/('(Other Computations)'!G195+'(Other Computations)'!G208))</f>
        <v>0</v>
      </c>
      <c r="H2887" s="76">
        <f>IF('(Other Computations)'!H195=0,0,Inputs!J280*Inputs!J173*Inputs!D49*Inputs!D13*'GM Alloc Factors'!H10/('(Other Computations)'!H195+'(Other Computations)'!H208))</f>
        <v>0</v>
      </c>
      <c r="I2887" s="76">
        <f>IF('(Other Computations)'!I195=0,0,Inputs!K280*Inputs!K173*Inputs!D49*Inputs!D13*'GM Alloc Factors'!I10/('(Other Computations)'!I195+'(Other Computations)'!I208))</f>
        <v>0</v>
      </c>
      <c r="J2887" s="76">
        <f>IF('(Other Computations)'!J195=0,0,Inputs!L280*Inputs!L173*Inputs!D49*Inputs!D13*'GM Alloc Factors'!J10/('(Other Computations)'!J195+'(Other Computations)'!J208))</f>
        <v>0</v>
      </c>
      <c r="K2887" s="43">
        <f t="shared" si="563"/>
        <v>0</v>
      </c>
    </row>
    <row r="2888" spans="1:11" ht="12.75" customHeight="1">
      <c r="A2888" s="61" t="str">
        <f>"         "&amp;Labels!C68</f>
        <v xml:space="preserve">         Total</v>
      </c>
      <c r="B2888" s="84">
        <f>SUM(B2878:B2887)</f>
        <v>0</v>
      </c>
      <c r="C2888" s="84">
        <f>SUM(C2878:C2887)</f>
        <v>0</v>
      </c>
      <c r="D2888" s="84">
        <f>SUM(D2878:D2887)</f>
        <v>0</v>
      </c>
      <c r="E2888" s="84">
        <f>SUM(E2878:E2887)</f>
        <v>0</v>
      </c>
      <c r="F2888" s="43">
        <f t="shared" si="562"/>
        <v>0</v>
      </c>
      <c r="G2888" s="84">
        <f>SUM(G2878:G2887)</f>
        <v>0</v>
      </c>
      <c r="H2888" s="84">
        <f>SUM(H2878:H2887)</f>
        <v>0</v>
      </c>
      <c r="I2888" s="84">
        <f>SUM(I2878:I2887)</f>
        <v>0</v>
      </c>
      <c r="J2888" s="84">
        <f>SUM(J2878:J2887)</f>
        <v>0</v>
      </c>
      <c r="K2888" s="43">
        <f t="shared" si="563"/>
        <v>0</v>
      </c>
    </row>
    <row r="2889" spans="1:11" ht="12.75" customHeight="1">
      <c r="A2889" s="61" t="str">
        <f>"      "&amp;Labels!B86</f>
        <v xml:space="preserve">      Q 2</v>
      </c>
      <c r="B2889" s="84"/>
      <c r="C2889" s="84"/>
      <c r="D2889" s="84"/>
      <c r="E2889" s="84"/>
      <c r="F2889" s="43"/>
      <c r="G2889" s="84"/>
      <c r="H2889" s="84"/>
      <c r="I2889" s="84"/>
      <c r="J2889" s="84"/>
      <c r="K2889" s="43"/>
    </row>
    <row r="2890" spans="1:11" ht="12.75" customHeight="1">
      <c r="A2890" s="61" t="str">
        <f>"         "&amp;Labels!B69</f>
        <v xml:space="preserve">         Customer 1</v>
      </c>
      <c r="B2890" s="76">
        <f>IF('(Other Computations)'!B186=0,0,Inputs!D271*Inputs!D164*Inputs!E40*Inputs!D13*'GM Alloc Factors'!B11/('(Other Computations)'!B186+'(Other Computations)'!B199))</f>
        <v>0</v>
      </c>
      <c r="C2890" s="76">
        <f>IF('(Other Computations)'!C186=0,0,Inputs!E271*Inputs!E164*Inputs!E40*Inputs!D13*'GM Alloc Factors'!C11/('(Other Computations)'!C186+'(Other Computations)'!C199))</f>
        <v>0</v>
      </c>
      <c r="D2890" s="76">
        <f>IF('(Other Computations)'!D186=0,0,Inputs!F271*Inputs!F164*Inputs!E40*Inputs!D13*'GM Alloc Factors'!D11/('(Other Computations)'!D186+'(Other Computations)'!D199))</f>
        <v>0</v>
      </c>
      <c r="E2890" s="76">
        <f>IF('(Other Computations)'!E186=0,0,Inputs!G271*Inputs!G164*Inputs!E40*Inputs!D13*'GM Alloc Factors'!E11/('(Other Computations)'!E186+'(Other Computations)'!E199))</f>
        <v>0</v>
      </c>
      <c r="F2890" s="43">
        <f t="shared" ref="F2890:F2900" si="564">SUM(B2890:E2890)</f>
        <v>0</v>
      </c>
      <c r="G2890" s="76">
        <f>IF('(Other Computations)'!G186=0,0,Inputs!I271*Inputs!I164*Inputs!E40*Inputs!D13*'GM Alloc Factors'!G11/('(Other Computations)'!G186+'(Other Computations)'!G199))</f>
        <v>0</v>
      </c>
      <c r="H2890" s="76">
        <f>IF('(Other Computations)'!H186=0,0,Inputs!J271*Inputs!J164*Inputs!E40*Inputs!D13*'GM Alloc Factors'!H11/('(Other Computations)'!H186+'(Other Computations)'!H199))</f>
        <v>0</v>
      </c>
      <c r="I2890" s="76">
        <f>IF('(Other Computations)'!I186=0,0,Inputs!K271*Inputs!K164*Inputs!E40*Inputs!D13*'GM Alloc Factors'!I11/('(Other Computations)'!I186+'(Other Computations)'!I199))</f>
        <v>0</v>
      </c>
      <c r="J2890" s="76">
        <f>IF('(Other Computations)'!J186=0,0,Inputs!L271*Inputs!L164*Inputs!E40*Inputs!D13*'GM Alloc Factors'!J11/('(Other Computations)'!J186+'(Other Computations)'!J199))</f>
        <v>0</v>
      </c>
      <c r="K2890" s="43">
        <f t="shared" ref="K2890:K2900" si="565">SUM(G2890:J2890)</f>
        <v>0</v>
      </c>
    </row>
    <row r="2891" spans="1:11" ht="12.75" customHeight="1">
      <c r="A2891" s="61" t="str">
        <f>"         "&amp;Labels!B70</f>
        <v xml:space="preserve">         Customer 2</v>
      </c>
      <c r="B2891" s="76">
        <f>IF('(Other Computations)'!B187=0,0,Inputs!D272*Inputs!D165*Inputs!E41*Inputs!D13*'GM Alloc Factors'!B11/('(Other Computations)'!B187+'(Other Computations)'!B200))</f>
        <v>0</v>
      </c>
      <c r="C2891" s="76">
        <f>IF('(Other Computations)'!C187=0,0,Inputs!E272*Inputs!E165*Inputs!E41*Inputs!D13*'GM Alloc Factors'!C11/('(Other Computations)'!C187+'(Other Computations)'!C200))</f>
        <v>0</v>
      </c>
      <c r="D2891" s="76">
        <f>IF('(Other Computations)'!D187=0,0,Inputs!F272*Inputs!F165*Inputs!E41*Inputs!D13*'GM Alloc Factors'!D11/('(Other Computations)'!D187+'(Other Computations)'!D200))</f>
        <v>0</v>
      </c>
      <c r="E2891" s="76">
        <f>IF('(Other Computations)'!E187=0,0,Inputs!G272*Inputs!G165*Inputs!E41*Inputs!D13*'GM Alloc Factors'!E11/('(Other Computations)'!E187+'(Other Computations)'!E200))</f>
        <v>0</v>
      </c>
      <c r="F2891" s="43">
        <f t="shared" si="564"/>
        <v>0</v>
      </c>
      <c r="G2891" s="76">
        <f>IF('(Other Computations)'!G187=0,0,Inputs!I272*Inputs!I165*Inputs!E41*Inputs!D13*'GM Alloc Factors'!G11/('(Other Computations)'!G187+'(Other Computations)'!G200))</f>
        <v>0</v>
      </c>
      <c r="H2891" s="76">
        <f>IF('(Other Computations)'!H187=0,0,Inputs!J272*Inputs!J165*Inputs!E41*Inputs!D13*'GM Alloc Factors'!H11/('(Other Computations)'!H187+'(Other Computations)'!H200))</f>
        <v>0</v>
      </c>
      <c r="I2891" s="76">
        <f>IF('(Other Computations)'!I187=0,0,Inputs!K272*Inputs!K165*Inputs!E41*Inputs!D13*'GM Alloc Factors'!I11/('(Other Computations)'!I187+'(Other Computations)'!I200))</f>
        <v>0</v>
      </c>
      <c r="J2891" s="76">
        <f>IF('(Other Computations)'!J187=0,0,Inputs!L272*Inputs!L165*Inputs!E41*Inputs!D13*'GM Alloc Factors'!J11/('(Other Computations)'!J187+'(Other Computations)'!J200))</f>
        <v>0</v>
      </c>
      <c r="K2891" s="43">
        <f t="shared" si="565"/>
        <v>0</v>
      </c>
    </row>
    <row r="2892" spans="1:11" ht="12.75" customHeight="1">
      <c r="A2892" s="61" t="str">
        <f>"         "&amp;Labels!B71</f>
        <v xml:space="preserve">         Customer 3</v>
      </c>
      <c r="B2892" s="76">
        <f>IF('(Other Computations)'!B188=0,0,Inputs!D273*Inputs!D166*Inputs!E42*Inputs!D13*'GM Alloc Factors'!B11/('(Other Computations)'!B188+'(Other Computations)'!B201))</f>
        <v>0</v>
      </c>
      <c r="C2892" s="76">
        <f>IF('(Other Computations)'!C188=0,0,Inputs!E273*Inputs!E166*Inputs!E42*Inputs!D13*'GM Alloc Factors'!C11/('(Other Computations)'!C188+'(Other Computations)'!C201))</f>
        <v>0</v>
      </c>
      <c r="D2892" s="76">
        <f>IF('(Other Computations)'!D188=0,0,Inputs!F273*Inputs!F166*Inputs!E42*Inputs!D13*'GM Alloc Factors'!D11/('(Other Computations)'!D188+'(Other Computations)'!D201))</f>
        <v>0</v>
      </c>
      <c r="E2892" s="76">
        <f>IF('(Other Computations)'!E188=0,0,Inputs!G273*Inputs!G166*Inputs!E42*Inputs!D13*'GM Alloc Factors'!E11/('(Other Computations)'!E188+'(Other Computations)'!E201))</f>
        <v>0</v>
      </c>
      <c r="F2892" s="43">
        <f t="shared" si="564"/>
        <v>0</v>
      </c>
      <c r="G2892" s="76">
        <f>IF('(Other Computations)'!G188=0,0,Inputs!I273*Inputs!I166*Inputs!E42*Inputs!D13*'GM Alloc Factors'!G11/('(Other Computations)'!G188+'(Other Computations)'!G201))</f>
        <v>0</v>
      </c>
      <c r="H2892" s="76">
        <f>IF('(Other Computations)'!H188=0,0,Inputs!J273*Inputs!J166*Inputs!E42*Inputs!D13*'GM Alloc Factors'!H11/('(Other Computations)'!H188+'(Other Computations)'!H201))</f>
        <v>0</v>
      </c>
      <c r="I2892" s="76">
        <f>IF('(Other Computations)'!I188=0,0,Inputs!K273*Inputs!K166*Inputs!E42*Inputs!D13*'GM Alloc Factors'!I11/('(Other Computations)'!I188+'(Other Computations)'!I201))</f>
        <v>0</v>
      </c>
      <c r="J2892" s="76">
        <f>IF('(Other Computations)'!J188=0,0,Inputs!L273*Inputs!L166*Inputs!E42*Inputs!D13*'GM Alloc Factors'!J11/('(Other Computations)'!J188+'(Other Computations)'!J201))</f>
        <v>0</v>
      </c>
      <c r="K2892" s="43">
        <f t="shared" si="565"/>
        <v>0</v>
      </c>
    </row>
    <row r="2893" spans="1:11" ht="12.75" customHeight="1">
      <c r="A2893" s="61" t="str">
        <f>"         "&amp;Labels!B72</f>
        <v xml:space="preserve">         Customer 4</v>
      </c>
      <c r="B2893" s="76">
        <f>IF('(Other Computations)'!B189=0,0,Inputs!D274*Inputs!D167*Inputs!E43*Inputs!D13*'GM Alloc Factors'!B11/('(Other Computations)'!B189+'(Other Computations)'!B202))</f>
        <v>0</v>
      </c>
      <c r="C2893" s="76">
        <f>IF('(Other Computations)'!C189=0,0,Inputs!E274*Inputs!E167*Inputs!E43*Inputs!D13*'GM Alloc Factors'!C11/('(Other Computations)'!C189+'(Other Computations)'!C202))</f>
        <v>0</v>
      </c>
      <c r="D2893" s="76">
        <f>IF('(Other Computations)'!D189=0,0,Inputs!F274*Inputs!F167*Inputs!E43*Inputs!D13*'GM Alloc Factors'!D11/('(Other Computations)'!D189+'(Other Computations)'!D202))</f>
        <v>0</v>
      </c>
      <c r="E2893" s="76">
        <f>IF('(Other Computations)'!E189=0,0,Inputs!G274*Inputs!G167*Inputs!E43*Inputs!D13*'GM Alloc Factors'!E11/('(Other Computations)'!E189+'(Other Computations)'!E202))</f>
        <v>0</v>
      </c>
      <c r="F2893" s="43">
        <f t="shared" si="564"/>
        <v>0</v>
      </c>
      <c r="G2893" s="76">
        <f>IF('(Other Computations)'!G189=0,0,Inputs!I274*Inputs!I167*Inputs!E43*Inputs!D13*'GM Alloc Factors'!G11/('(Other Computations)'!G189+'(Other Computations)'!G202))</f>
        <v>0</v>
      </c>
      <c r="H2893" s="76">
        <f>IF('(Other Computations)'!H189=0,0,Inputs!J274*Inputs!J167*Inputs!E43*Inputs!D13*'GM Alloc Factors'!H11/('(Other Computations)'!H189+'(Other Computations)'!H202))</f>
        <v>0</v>
      </c>
      <c r="I2893" s="76">
        <f>IF('(Other Computations)'!I189=0,0,Inputs!K274*Inputs!K167*Inputs!E43*Inputs!D13*'GM Alloc Factors'!I11/('(Other Computations)'!I189+'(Other Computations)'!I202))</f>
        <v>0</v>
      </c>
      <c r="J2893" s="76">
        <f>IF('(Other Computations)'!J189=0,0,Inputs!L274*Inputs!L167*Inputs!E43*Inputs!D13*'GM Alloc Factors'!J11/('(Other Computations)'!J189+'(Other Computations)'!J202))</f>
        <v>0</v>
      </c>
      <c r="K2893" s="43">
        <f t="shared" si="565"/>
        <v>0</v>
      </c>
    </row>
    <row r="2894" spans="1:11" ht="12.75" customHeight="1">
      <c r="A2894" s="61" t="str">
        <f>"         "&amp;Labels!B73</f>
        <v xml:space="preserve">         Customer 5</v>
      </c>
      <c r="B2894" s="76">
        <f>IF('(Other Computations)'!B190=0,0,Inputs!D275*Inputs!D168*Inputs!E44*Inputs!D13*'GM Alloc Factors'!B11/('(Other Computations)'!B190+'(Other Computations)'!B203))</f>
        <v>0</v>
      </c>
      <c r="C2894" s="76">
        <f>IF('(Other Computations)'!C190=0,0,Inputs!E275*Inputs!E168*Inputs!E44*Inputs!D13*'GM Alloc Factors'!C11/('(Other Computations)'!C190+'(Other Computations)'!C203))</f>
        <v>0</v>
      </c>
      <c r="D2894" s="76">
        <f>IF('(Other Computations)'!D190=0,0,Inputs!F275*Inputs!F168*Inputs!E44*Inputs!D13*'GM Alloc Factors'!D11/('(Other Computations)'!D190+'(Other Computations)'!D203))</f>
        <v>0</v>
      </c>
      <c r="E2894" s="76">
        <f>IF('(Other Computations)'!E190=0,0,Inputs!G275*Inputs!G168*Inputs!E44*Inputs!D13*'GM Alloc Factors'!E11/('(Other Computations)'!E190+'(Other Computations)'!E203))</f>
        <v>0</v>
      </c>
      <c r="F2894" s="43">
        <f t="shared" si="564"/>
        <v>0</v>
      </c>
      <c r="G2894" s="76">
        <f>IF('(Other Computations)'!G190=0,0,Inputs!I275*Inputs!I168*Inputs!E44*Inputs!D13*'GM Alloc Factors'!G11/('(Other Computations)'!G190+'(Other Computations)'!G203))</f>
        <v>0</v>
      </c>
      <c r="H2894" s="76">
        <f>IF('(Other Computations)'!H190=0,0,Inputs!J275*Inputs!J168*Inputs!E44*Inputs!D13*'GM Alloc Factors'!H11/('(Other Computations)'!H190+'(Other Computations)'!H203))</f>
        <v>0</v>
      </c>
      <c r="I2894" s="76">
        <f>IF('(Other Computations)'!I190=0,0,Inputs!K275*Inputs!K168*Inputs!E44*Inputs!D13*'GM Alloc Factors'!I11/('(Other Computations)'!I190+'(Other Computations)'!I203))</f>
        <v>0</v>
      </c>
      <c r="J2894" s="76">
        <f>IF('(Other Computations)'!J190=0,0,Inputs!L275*Inputs!L168*Inputs!E44*Inputs!D13*'GM Alloc Factors'!J11/('(Other Computations)'!J190+'(Other Computations)'!J203))</f>
        <v>0</v>
      </c>
      <c r="K2894" s="43">
        <f t="shared" si="565"/>
        <v>0</v>
      </c>
    </row>
    <row r="2895" spans="1:11" ht="12.75" customHeight="1">
      <c r="A2895" s="61" t="str">
        <f>"         "&amp;Labels!B74</f>
        <v xml:space="preserve">         Customer 6</v>
      </c>
      <c r="B2895" s="76">
        <f>IF('(Other Computations)'!B191=0,0,Inputs!D276*Inputs!D169*Inputs!E45*Inputs!D13*'GM Alloc Factors'!B11/('(Other Computations)'!B191+'(Other Computations)'!B204))</f>
        <v>0</v>
      </c>
      <c r="C2895" s="76">
        <f>IF('(Other Computations)'!C191=0,0,Inputs!E276*Inputs!E169*Inputs!E45*Inputs!D13*'GM Alloc Factors'!C11/('(Other Computations)'!C191+'(Other Computations)'!C204))</f>
        <v>0</v>
      </c>
      <c r="D2895" s="76">
        <f>IF('(Other Computations)'!D191=0,0,Inputs!F276*Inputs!F169*Inputs!E45*Inputs!D13*'GM Alloc Factors'!D11/('(Other Computations)'!D191+'(Other Computations)'!D204))</f>
        <v>0</v>
      </c>
      <c r="E2895" s="76">
        <f>IF('(Other Computations)'!E191=0,0,Inputs!G276*Inputs!G169*Inputs!E45*Inputs!D13*'GM Alloc Factors'!E11/('(Other Computations)'!E191+'(Other Computations)'!E204))</f>
        <v>0</v>
      </c>
      <c r="F2895" s="43">
        <f t="shared" si="564"/>
        <v>0</v>
      </c>
      <c r="G2895" s="76">
        <f>IF('(Other Computations)'!G191=0,0,Inputs!I276*Inputs!I169*Inputs!E45*Inputs!D13*'GM Alloc Factors'!G11/('(Other Computations)'!G191+'(Other Computations)'!G204))</f>
        <v>0</v>
      </c>
      <c r="H2895" s="76">
        <f>IF('(Other Computations)'!H191=0,0,Inputs!J276*Inputs!J169*Inputs!E45*Inputs!D13*'GM Alloc Factors'!H11/('(Other Computations)'!H191+'(Other Computations)'!H204))</f>
        <v>0</v>
      </c>
      <c r="I2895" s="76">
        <f>IF('(Other Computations)'!I191=0,0,Inputs!K276*Inputs!K169*Inputs!E45*Inputs!D13*'GM Alloc Factors'!I11/('(Other Computations)'!I191+'(Other Computations)'!I204))</f>
        <v>0</v>
      </c>
      <c r="J2895" s="76">
        <f>IF('(Other Computations)'!J191=0,0,Inputs!L276*Inputs!L169*Inputs!E45*Inputs!D13*'GM Alloc Factors'!J11/('(Other Computations)'!J191+'(Other Computations)'!J204))</f>
        <v>0</v>
      </c>
      <c r="K2895" s="43">
        <f t="shared" si="565"/>
        <v>0</v>
      </c>
    </row>
    <row r="2896" spans="1:11" ht="12.75" customHeight="1">
      <c r="A2896" s="61" t="str">
        <f>"         "&amp;Labels!B75</f>
        <v xml:space="preserve">         Customer 7</v>
      </c>
      <c r="B2896" s="76">
        <f>IF('(Other Computations)'!B192=0,0,Inputs!D277*Inputs!D170*Inputs!E46*Inputs!D13*'GM Alloc Factors'!B11/('(Other Computations)'!B192+'(Other Computations)'!B205))</f>
        <v>0</v>
      </c>
      <c r="C2896" s="76">
        <f>IF('(Other Computations)'!C192=0,0,Inputs!E277*Inputs!E170*Inputs!E46*Inputs!D13*'GM Alloc Factors'!C11/('(Other Computations)'!C192+'(Other Computations)'!C205))</f>
        <v>0</v>
      </c>
      <c r="D2896" s="76">
        <f>IF('(Other Computations)'!D192=0,0,Inputs!F277*Inputs!F170*Inputs!E46*Inputs!D13*'GM Alloc Factors'!D11/('(Other Computations)'!D192+'(Other Computations)'!D205))</f>
        <v>0</v>
      </c>
      <c r="E2896" s="76">
        <f>IF('(Other Computations)'!E192=0,0,Inputs!G277*Inputs!G170*Inputs!E46*Inputs!D13*'GM Alloc Factors'!E11/('(Other Computations)'!E192+'(Other Computations)'!E205))</f>
        <v>0</v>
      </c>
      <c r="F2896" s="43">
        <f t="shared" si="564"/>
        <v>0</v>
      </c>
      <c r="G2896" s="76">
        <f>IF('(Other Computations)'!G192=0,0,Inputs!I277*Inputs!I170*Inputs!E46*Inputs!D13*'GM Alloc Factors'!G11/('(Other Computations)'!G192+'(Other Computations)'!G205))</f>
        <v>0</v>
      </c>
      <c r="H2896" s="76">
        <f>IF('(Other Computations)'!H192=0,0,Inputs!J277*Inputs!J170*Inputs!E46*Inputs!D13*'GM Alloc Factors'!H11/('(Other Computations)'!H192+'(Other Computations)'!H205))</f>
        <v>0</v>
      </c>
      <c r="I2896" s="76">
        <f>IF('(Other Computations)'!I192=0,0,Inputs!K277*Inputs!K170*Inputs!E46*Inputs!D13*'GM Alloc Factors'!I11/('(Other Computations)'!I192+'(Other Computations)'!I205))</f>
        <v>0</v>
      </c>
      <c r="J2896" s="76">
        <f>IF('(Other Computations)'!J192=0,0,Inputs!L277*Inputs!L170*Inputs!E46*Inputs!D13*'GM Alloc Factors'!J11/('(Other Computations)'!J192+'(Other Computations)'!J205))</f>
        <v>0</v>
      </c>
      <c r="K2896" s="43">
        <f t="shared" si="565"/>
        <v>0</v>
      </c>
    </row>
    <row r="2897" spans="1:11" ht="12.75" customHeight="1">
      <c r="A2897" s="61" t="str">
        <f>"         "&amp;Labels!B76</f>
        <v xml:space="preserve">         Customer 8</v>
      </c>
      <c r="B2897" s="76">
        <f>IF('(Other Computations)'!B193=0,0,Inputs!D278*Inputs!D171*Inputs!E47*Inputs!D13*'GM Alloc Factors'!B11/('(Other Computations)'!B193+'(Other Computations)'!B206))</f>
        <v>0</v>
      </c>
      <c r="C2897" s="76">
        <f>IF('(Other Computations)'!C193=0,0,Inputs!E278*Inputs!E171*Inputs!E47*Inputs!D13*'GM Alloc Factors'!C11/('(Other Computations)'!C193+'(Other Computations)'!C206))</f>
        <v>0</v>
      </c>
      <c r="D2897" s="76">
        <f>IF('(Other Computations)'!D193=0,0,Inputs!F278*Inputs!F171*Inputs!E47*Inputs!D13*'GM Alloc Factors'!D11/('(Other Computations)'!D193+'(Other Computations)'!D206))</f>
        <v>0</v>
      </c>
      <c r="E2897" s="76">
        <f>IF('(Other Computations)'!E193=0,0,Inputs!G278*Inputs!G171*Inputs!E47*Inputs!D13*'GM Alloc Factors'!E11/('(Other Computations)'!E193+'(Other Computations)'!E206))</f>
        <v>0</v>
      </c>
      <c r="F2897" s="43">
        <f t="shared" si="564"/>
        <v>0</v>
      </c>
      <c r="G2897" s="76">
        <f>IF('(Other Computations)'!G193=0,0,Inputs!I278*Inputs!I171*Inputs!E47*Inputs!D13*'GM Alloc Factors'!G11/('(Other Computations)'!G193+'(Other Computations)'!G206))</f>
        <v>0</v>
      </c>
      <c r="H2897" s="76">
        <f>IF('(Other Computations)'!H193=0,0,Inputs!J278*Inputs!J171*Inputs!E47*Inputs!D13*'GM Alloc Factors'!H11/('(Other Computations)'!H193+'(Other Computations)'!H206))</f>
        <v>0</v>
      </c>
      <c r="I2897" s="76">
        <f>IF('(Other Computations)'!I193=0,0,Inputs!K278*Inputs!K171*Inputs!E47*Inputs!D13*'GM Alloc Factors'!I11/('(Other Computations)'!I193+'(Other Computations)'!I206))</f>
        <v>0</v>
      </c>
      <c r="J2897" s="76">
        <f>IF('(Other Computations)'!J193=0,0,Inputs!L278*Inputs!L171*Inputs!E47*Inputs!D13*'GM Alloc Factors'!J11/('(Other Computations)'!J193+'(Other Computations)'!J206))</f>
        <v>0</v>
      </c>
      <c r="K2897" s="43">
        <f t="shared" si="565"/>
        <v>0</v>
      </c>
    </row>
    <row r="2898" spans="1:11" ht="12.75" customHeight="1">
      <c r="A2898" s="61" t="str">
        <f>"         "&amp;Labels!B77</f>
        <v xml:space="preserve">         Customer 9</v>
      </c>
      <c r="B2898" s="76">
        <f>IF('(Other Computations)'!B194=0,0,Inputs!D279*Inputs!D172*Inputs!E48*Inputs!D13*'GM Alloc Factors'!B11/('(Other Computations)'!B194+'(Other Computations)'!B207))</f>
        <v>0</v>
      </c>
      <c r="C2898" s="76">
        <f>IF('(Other Computations)'!C194=0,0,Inputs!E279*Inputs!E172*Inputs!E48*Inputs!D13*'GM Alloc Factors'!C11/('(Other Computations)'!C194+'(Other Computations)'!C207))</f>
        <v>0</v>
      </c>
      <c r="D2898" s="76">
        <f>IF('(Other Computations)'!D194=0,0,Inputs!F279*Inputs!F172*Inputs!E48*Inputs!D13*'GM Alloc Factors'!D11/('(Other Computations)'!D194+'(Other Computations)'!D207))</f>
        <v>0</v>
      </c>
      <c r="E2898" s="76">
        <f>IF('(Other Computations)'!E194=0,0,Inputs!G279*Inputs!G172*Inputs!E48*Inputs!D13*'GM Alloc Factors'!E11/('(Other Computations)'!E194+'(Other Computations)'!E207))</f>
        <v>0</v>
      </c>
      <c r="F2898" s="43">
        <f t="shared" si="564"/>
        <v>0</v>
      </c>
      <c r="G2898" s="76">
        <f>IF('(Other Computations)'!G194=0,0,Inputs!I279*Inputs!I172*Inputs!E48*Inputs!D13*'GM Alloc Factors'!G11/('(Other Computations)'!G194+'(Other Computations)'!G207))</f>
        <v>0</v>
      </c>
      <c r="H2898" s="76">
        <f>IF('(Other Computations)'!H194=0,0,Inputs!J279*Inputs!J172*Inputs!E48*Inputs!D13*'GM Alloc Factors'!H11/('(Other Computations)'!H194+'(Other Computations)'!H207))</f>
        <v>0</v>
      </c>
      <c r="I2898" s="76">
        <f>IF('(Other Computations)'!I194=0,0,Inputs!K279*Inputs!K172*Inputs!E48*Inputs!D13*'GM Alloc Factors'!I11/('(Other Computations)'!I194+'(Other Computations)'!I207))</f>
        <v>0</v>
      </c>
      <c r="J2898" s="76">
        <f>IF('(Other Computations)'!J194=0,0,Inputs!L279*Inputs!L172*Inputs!E48*Inputs!D13*'GM Alloc Factors'!J11/('(Other Computations)'!J194+'(Other Computations)'!J207))</f>
        <v>0</v>
      </c>
      <c r="K2898" s="43">
        <f t="shared" si="565"/>
        <v>0</v>
      </c>
    </row>
    <row r="2899" spans="1:11" ht="12.75" customHeight="1">
      <c r="A2899" s="61" t="str">
        <f>"         "&amp;Labels!B78</f>
        <v xml:space="preserve">         Customer 10</v>
      </c>
      <c r="B2899" s="76">
        <f>IF('(Other Computations)'!B195=0,0,Inputs!D280*Inputs!D173*Inputs!E49*Inputs!D13*'GM Alloc Factors'!B11/('(Other Computations)'!B195+'(Other Computations)'!B208))</f>
        <v>0</v>
      </c>
      <c r="C2899" s="76">
        <f>IF('(Other Computations)'!C195=0,0,Inputs!E280*Inputs!E173*Inputs!E49*Inputs!D13*'GM Alloc Factors'!C11/('(Other Computations)'!C195+'(Other Computations)'!C208))</f>
        <v>0</v>
      </c>
      <c r="D2899" s="76">
        <f>IF('(Other Computations)'!D195=0,0,Inputs!F280*Inputs!F173*Inputs!E49*Inputs!D13*'GM Alloc Factors'!D11/('(Other Computations)'!D195+'(Other Computations)'!D208))</f>
        <v>0</v>
      </c>
      <c r="E2899" s="76">
        <f>IF('(Other Computations)'!E195=0,0,Inputs!G280*Inputs!G173*Inputs!E49*Inputs!D13*'GM Alloc Factors'!E11/('(Other Computations)'!E195+'(Other Computations)'!E208))</f>
        <v>0</v>
      </c>
      <c r="F2899" s="43">
        <f t="shared" si="564"/>
        <v>0</v>
      </c>
      <c r="G2899" s="76">
        <f>IF('(Other Computations)'!G195=0,0,Inputs!I280*Inputs!I173*Inputs!E49*Inputs!D13*'GM Alloc Factors'!G11/('(Other Computations)'!G195+'(Other Computations)'!G208))</f>
        <v>0</v>
      </c>
      <c r="H2899" s="76">
        <f>IF('(Other Computations)'!H195=0,0,Inputs!J280*Inputs!J173*Inputs!E49*Inputs!D13*'GM Alloc Factors'!H11/('(Other Computations)'!H195+'(Other Computations)'!H208))</f>
        <v>0</v>
      </c>
      <c r="I2899" s="76">
        <f>IF('(Other Computations)'!I195=0,0,Inputs!K280*Inputs!K173*Inputs!E49*Inputs!D13*'GM Alloc Factors'!I11/('(Other Computations)'!I195+'(Other Computations)'!I208))</f>
        <v>0</v>
      </c>
      <c r="J2899" s="76">
        <f>IF('(Other Computations)'!J195=0,0,Inputs!L280*Inputs!L173*Inputs!E49*Inputs!D13*'GM Alloc Factors'!J11/('(Other Computations)'!J195+'(Other Computations)'!J208))</f>
        <v>0</v>
      </c>
      <c r="K2899" s="43">
        <f t="shared" si="565"/>
        <v>0</v>
      </c>
    </row>
    <row r="2900" spans="1:11" ht="12.75" customHeight="1">
      <c r="A2900" s="61" t="str">
        <f>"         "&amp;Labels!C68</f>
        <v xml:space="preserve">         Total</v>
      </c>
      <c r="B2900" s="84">
        <f>SUM(B2890:B2899)</f>
        <v>0</v>
      </c>
      <c r="C2900" s="84">
        <f>SUM(C2890:C2899)</f>
        <v>0</v>
      </c>
      <c r="D2900" s="84">
        <f>SUM(D2890:D2899)</f>
        <v>0</v>
      </c>
      <c r="E2900" s="84">
        <f>SUM(E2890:E2899)</f>
        <v>0</v>
      </c>
      <c r="F2900" s="43">
        <f t="shared" si="564"/>
        <v>0</v>
      </c>
      <c r="G2900" s="84">
        <f>SUM(G2890:G2899)</f>
        <v>0</v>
      </c>
      <c r="H2900" s="84">
        <f>SUM(H2890:H2899)</f>
        <v>0</v>
      </c>
      <c r="I2900" s="84">
        <f>SUM(I2890:I2899)</f>
        <v>0</v>
      </c>
      <c r="J2900" s="84">
        <f>SUM(J2890:J2899)</f>
        <v>0</v>
      </c>
      <c r="K2900" s="43">
        <f t="shared" si="565"/>
        <v>0</v>
      </c>
    </row>
    <row r="2901" spans="1:11" ht="12.75" customHeight="1">
      <c r="A2901" s="61" t="str">
        <f>"      "&amp;Labels!B87</f>
        <v xml:space="preserve">      Q 3</v>
      </c>
      <c r="B2901" s="84"/>
      <c r="C2901" s="84"/>
      <c r="D2901" s="84"/>
      <c r="E2901" s="84"/>
      <c r="F2901" s="43"/>
      <c r="G2901" s="84"/>
      <c r="H2901" s="84"/>
      <c r="I2901" s="84"/>
      <c r="J2901" s="84"/>
      <c r="K2901" s="43"/>
    </row>
    <row r="2902" spans="1:11" ht="12.75" customHeight="1">
      <c r="A2902" s="61" t="str">
        <f>"         "&amp;Labels!B69</f>
        <v xml:space="preserve">         Customer 1</v>
      </c>
      <c r="B2902" s="76">
        <f>IF('(Other Computations)'!B186=0,0,Inputs!D271*Inputs!D164*Inputs!F40*Inputs!D13*'GM Alloc Factors'!B12/('(Other Computations)'!B186+'(Other Computations)'!B199))</f>
        <v>0</v>
      </c>
      <c r="C2902" s="76">
        <f>IF('(Other Computations)'!C186=0,0,Inputs!E271*Inputs!E164*Inputs!F40*Inputs!D13*'GM Alloc Factors'!C12/('(Other Computations)'!C186+'(Other Computations)'!C199))</f>
        <v>0</v>
      </c>
      <c r="D2902" s="76">
        <f>IF('(Other Computations)'!D186=0,0,Inputs!F271*Inputs!F164*Inputs!F40*Inputs!D13*'GM Alloc Factors'!D12/('(Other Computations)'!D186+'(Other Computations)'!D199))</f>
        <v>0</v>
      </c>
      <c r="E2902" s="76">
        <f>IF('(Other Computations)'!E186=0,0,Inputs!G271*Inputs!G164*Inputs!F40*Inputs!D13*'GM Alloc Factors'!E12/('(Other Computations)'!E186+'(Other Computations)'!E199))</f>
        <v>0</v>
      </c>
      <c r="F2902" s="43">
        <f t="shared" ref="F2902:F2912" si="566">SUM(B2902:E2902)</f>
        <v>0</v>
      </c>
      <c r="G2902" s="76">
        <f>IF('(Other Computations)'!G186=0,0,Inputs!I271*Inputs!I164*Inputs!F40*Inputs!D13*'GM Alloc Factors'!G12/('(Other Computations)'!G186+'(Other Computations)'!G199))</f>
        <v>0</v>
      </c>
      <c r="H2902" s="76">
        <f>IF('(Other Computations)'!H186=0,0,Inputs!J271*Inputs!J164*Inputs!F40*Inputs!D13*'GM Alloc Factors'!H12/('(Other Computations)'!H186+'(Other Computations)'!H199))</f>
        <v>0</v>
      </c>
      <c r="I2902" s="76">
        <f>IF('(Other Computations)'!I186=0,0,Inputs!K271*Inputs!K164*Inputs!F40*Inputs!D13*'GM Alloc Factors'!I12/('(Other Computations)'!I186+'(Other Computations)'!I199))</f>
        <v>0</v>
      </c>
      <c r="J2902" s="76">
        <f>IF('(Other Computations)'!J186=0,0,Inputs!L271*Inputs!L164*Inputs!F40*Inputs!D13*'GM Alloc Factors'!J12/('(Other Computations)'!J186+'(Other Computations)'!J199))</f>
        <v>0</v>
      </c>
      <c r="K2902" s="43">
        <f t="shared" ref="K2902:K2912" si="567">SUM(G2902:J2902)</f>
        <v>0</v>
      </c>
    </row>
    <row r="2903" spans="1:11" ht="12.75" customHeight="1">
      <c r="A2903" s="61" t="str">
        <f>"         "&amp;Labels!B70</f>
        <v xml:space="preserve">         Customer 2</v>
      </c>
      <c r="B2903" s="76">
        <f>IF('(Other Computations)'!B187=0,0,Inputs!D272*Inputs!D165*Inputs!F41*Inputs!D13*'GM Alloc Factors'!B12/('(Other Computations)'!B187+'(Other Computations)'!B200))</f>
        <v>0</v>
      </c>
      <c r="C2903" s="76">
        <f>IF('(Other Computations)'!C187=0,0,Inputs!E272*Inputs!E165*Inputs!F41*Inputs!D13*'GM Alloc Factors'!C12/('(Other Computations)'!C187+'(Other Computations)'!C200))</f>
        <v>0</v>
      </c>
      <c r="D2903" s="76">
        <f>IF('(Other Computations)'!D187=0,0,Inputs!F272*Inputs!F165*Inputs!F41*Inputs!D13*'GM Alloc Factors'!D12/('(Other Computations)'!D187+'(Other Computations)'!D200))</f>
        <v>0</v>
      </c>
      <c r="E2903" s="76">
        <f>IF('(Other Computations)'!E187=0,0,Inputs!G272*Inputs!G165*Inputs!F41*Inputs!D13*'GM Alloc Factors'!E12/('(Other Computations)'!E187+'(Other Computations)'!E200))</f>
        <v>0</v>
      </c>
      <c r="F2903" s="43">
        <f t="shared" si="566"/>
        <v>0</v>
      </c>
      <c r="G2903" s="76">
        <f>IF('(Other Computations)'!G187=0,0,Inputs!I272*Inputs!I165*Inputs!F41*Inputs!D13*'GM Alloc Factors'!G12/('(Other Computations)'!G187+'(Other Computations)'!G200))</f>
        <v>0</v>
      </c>
      <c r="H2903" s="76">
        <f>IF('(Other Computations)'!H187=0,0,Inputs!J272*Inputs!J165*Inputs!F41*Inputs!D13*'GM Alloc Factors'!H12/('(Other Computations)'!H187+'(Other Computations)'!H200))</f>
        <v>0</v>
      </c>
      <c r="I2903" s="76">
        <f>IF('(Other Computations)'!I187=0,0,Inputs!K272*Inputs!K165*Inputs!F41*Inputs!D13*'GM Alloc Factors'!I12/('(Other Computations)'!I187+'(Other Computations)'!I200))</f>
        <v>0</v>
      </c>
      <c r="J2903" s="76">
        <f>IF('(Other Computations)'!J187=0,0,Inputs!L272*Inputs!L165*Inputs!F41*Inputs!D13*'GM Alloc Factors'!J12/('(Other Computations)'!J187+'(Other Computations)'!J200))</f>
        <v>0</v>
      </c>
      <c r="K2903" s="43">
        <f t="shared" si="567"/>
        <v>0</v>
      </c>
    </row>
    <row r="2904" spans="1:11" ht="12.75" customHeight="1">
      <c r="A2904" s="61" t="str">
        <f>"         "&amp;Labels!B71</f>
        <v xml:space="preserve">         Customer 3</v>
      </c>
      <c r="B2904" s="76">
        <f>IF('(Other Computations)'!B188=0,0,Inputs!D273*Inputs!D166*Inputs!F42*Inputs!D13*'GM Alloc Factors'!B12/('(Other Computations)'!B188+'(Other Computations)'!B201))</f>
        <v>0</v>
      </c>
      <c r="C2904" s="76">
        <f>IF('(Other Computations)'!C188=0,0,Inputs!E273*Inputs!E166*Inputs!F42*Inputs!D13*'GM Alloc Factors'!C12/('(Other Computations)'!C188+'(Other Computations)'!C201))</f>
        <v>0</v>
      </c>
      <c r="D2904" s="76">
        <f>IF('(Other Computations)'!D188=0,0,Inputs!F273*Inputs!F166*Inputs!F42*Inputs!D13*'GM Alloc Factors'!D12/('(Other Computations)'!D188+'(Other Computations)'!D201))</f>
        <v>0</v>
      </c>
      <c r="E2904" s="76">
        <f>IF('(Other Computations)'!E188=0,0,Inputs!G273*Inputs!G166*Inputs!F42*Inputs!D13*'GM Alloc Factors'!E12/('(Other Computations)'!E188+'(Other Computations)'!E201))</f>
        <v>0</v>
      </c>
      <c r="F2904" s="43">
        <f t="shared" si="566"/>
        <v>0</v>
      </c>
      <c r="G2904" s="76">
        <f>IF('(Other Computations)'!G188=0,0,Inputs!I273*Inputs!I166*Inputs!F42*Inputs!D13*'GM Alloc Factors'!G12/('(Other Computations)'!G188+'(Other Computations)'!G201))</f>
        <v>0</v>
      </c>
      <c r="H2904" s="76">
        <f>IF('(Other Computations)'!H188=0,0,Inputs!J273*Inputs!J166*Inputs!F42*Inputs!D13*'GM Alloc Factors'!H12/('(Other Computations)'!H188+'(Other Computations)'!H201))</f>
        <v>0</v>
      </c>
      <c r="I2904" s="76">
        <f>IF('(Other Computations)'!I188=0,0,Inputs!K273*Inputs!K166*Inputs!F42*Inputs!D13*'GM Alloc Factors'!I12/('(Other Computations)'!I188+'(Other Computations)'!I201))</f>
        <v>0</v>
      </c>
      <c r="J2904" s="76">
        <f>IF('(Other Computations)'!J188=0,0,Inputs!L273*Inputs!L166*Inputs!F42*Inputs!D13*'GM Alloc Factors'!J12/('(Other Computations)'!J188+'(Other Computations)'!J201))</f>
        <v>0</v>
      </c>
      <c r="K2904" s="43">
        <f t="shared" si="567"/>
        <v>0</v>
      </c>
    </row>
    <row r="2905" spans="1:11" ht="12.75" customHeight="1">
      <c r="A2905" s="61" t="str">
        <f>"         "&amp;Labels!B72</f>
        <v xml:space="preserve">         Customer 4</v>
      </c>
      <c r="B2905" s="76">
        <f>IF('(Other Computations)'!B189=0,0,Inputs!D274*Inputs!D167*Inputs!F43*Inputs!D13*'GM Alloc Factors'!B12/('(Other Computations)'!B189+'(Other Computations)'!B202))</f>
        <v>0</v>
      </c>
      <c r="C2905" s="76">
        <f>IF('(Other Computations)'!C189=0,0,Inputs!E274*Inputs!E167*Inputs!F43*Inputs!D13*'GM Alloc Factors'!C12/('(Other Computations)'!C189+'(Other Computations)'!C202))</f>
        <v>0</v>
      </c>
      <c r="D2905" s="76">
        <f>IF('(Other Computations)'!D189=0,0,Inputs!F274*Inputs!F167*Inputs!F43*Inputs!D13*'GM Alloc Factors'!D12/('(Other Computations)'!D189+'(Other Computations)'!D202))</f>
        <v>0</v>
      </c>
      <c r="E2905" s="76">
        <f>IF('(Other Computations)'!E189=0,0,Inputs!G274*Inputs!G167*Inputs!F43*Inputs!D13*'GM Alloc Factors'!E12/('(Other Computations)'!E189+'(Other Computations)'!E202))</f>
        <v>0</v>
      </c>
      <c r="F2905" s="43">
        <f t="shared" si="566"/>
        <v>0</v>
      </c>
      <c r="G2905" s="76">
        <f>IF('(Other Computations)'!G189=0,0,Inputs!I274*Inputs!I167*Inputs!F43*Inputs!D13*'GM Alloc Factors'!G12/('(Other Computations)'!G189+'(Other Computations)'!G202))</f>
        <v>0</v>
      </c>
      <c r="H2905" s="76">
        <f>IF('(Other Computations)'!H189=0,0,Inputs!J274*Inputs!J167*Inputs!F43*Inputs!D13*'GM Alloc Factors'!H12/('(Other Computations)'!H189+'(Other Computations)'!H202))</f>
        <v>0</v>
      </c>
      <c r="I2905" s="76">
        <f>IF('(Other Computations)'!I189=0,0,Inputs!K274*Inputs!K167*Inputs!F43*Inputs!D13*'GM Alloc Factors'!I12/('(Other Computations)'!I189+'(Other Computations)'!I202))</f>
        <v>0</v>
      </c>
      <c r="J2905" s="76">
        <f>IF('(Other Computations)'!J189=0,0,Inputs!L274*Inputs!L167*Inputs!F43*Inputs!D13*'GM Alloc Factors'!J12/('(Other Computations)'!J189+'(Other Computations)'!J202))</f>
        <v>0</v>
      </c>
      <c r="K2905" s="43">
        <f t="shared" si="567"/>
        <v>0</v>
      </c>
    </row>
    <row r="2906" spans="1:11" ht="12.75" customHeight="1">
      <c r="A2906" s="61" t="str">
        <f>"         "&amp;Labels!B73</f>
        <v xml:space="preserve">         Customer 5</v>
      </c>
      <c r="B2906" s="76">
        <f>IF('(Other Computations)'!B190=0,0,Inputs!D275*Inputs!D168*Inputs!F44*Inputs!D13*'GM Alloc Factors'!B12/('(Other Computations)'!B190+'(Other Computations)'!B203))</f>
        <v>0</v>
      </c>
      <c r="C2906" s="76">
        <f>IF('(Other Computations)'!C190=0,0,Inputs!E275*Inputs!E168*Inputs!F44*Inputs!D13*'GM Alloc Factors'!C12/('(Other Computations)'!C190+'(Other Computations)'!C203))</f>
        <v>0</v>
      </c>
      <c r="D2906" s="76">
        <f>IF('(Other Computations)'!D190=0,0,Inputs!F275*Inputs!F168*Inputs!F44*Inputs!D13*'GM Alloc Factors'!D12/('(Other Computations)'!D190+'(Other Computations)'!D203))</f>
        <v>0</v>
      </c>
      <c r="E2906" s="76">
        <f>IF('(Other Computations)'!E190=0,0,Inputs!G275*Inputs!G168*Inputs!F44*Inputs!D13*'GM Alloc Factors'!E12/('(Other Computations)'!E190+'(Other Computations)'!E203))</f>
        <v>0</v>
      </c>
      <c r="F2906" s="43">
        <f t="shared" si="566"/>
        <v>0</v>
      </c>
      <c r="G2906" s="76">
        <f>IF('(Other Computations)'!G190=0,0,Inputs!I275*Inputs!I168*Inputs!F44*Inputs!D13*'GM Alloc Factors'!G12/('(Other Computations)'!G190+'(Other Computations)'!G203))</f>
        <v>0</v>
      </c>
      <c r="H2906" s="76">
        <f>IF('(Other Computations)'!H190=0,0,Inputs!J275*Inputs!J168*Inputs!F44*Inputs!D13*'GM Alloc Factors'!H12/('(Other Computations)'!H190+'(Other Computations)'!H203))</f>
        <v>0</v>
      </c>
      <c r="I2906" s="76">
        <f>IF('(Other Computations)'!I190=0,0,Inputs!K275*Inputs!K168*Inputs!F44*Inputs!D13*'GM Alloc Factors'!I12/('(Other Computations)'!I190+'(Other Computations)'!I203))</f>
        <v>0</v>
      </c>
      <c r="J2906" s="76">
        <f>IF('(Other Computations)'!J190=0,0,Inputs!L275*Inputs!L168*Inputs!F44*Inputs!D13*'GM Alloc Factors'!J12/('(Other Computations)'!J190+'(Other Computations)'!J203))</f>
        <v>0</v>
      </c>
      <c r="K2906" s="43">
        <f t="shared" si="567"/>
        <v>0</v>
      </c>
    </row>
    <row r="2907" spans="1:11" ht="12.75" customHeight="1">
      <c r="A2907" s="61" t="str">
        <f>"         "&amp;Labels!B74</f>
        <v xml:space="preserve">         Customer 6</v>
      </c>
      <c r="B2907" s="76">
        <f>IF('(Other Computations)'!B191=0,0,Inputs!D276*Inputs!D169*Inputs!F45*Inputs!D13*'GM Alloc Factors'!B12/('(Other Computations)'!B191+'(Other Computations)'!B204))</f>
        <v>0</v>
      </c>
      <c r="C2907" s="76">
        <f>IF('(Other Computations)'!C191=0,0,Inputs!E276*Inputs!E169*Inputs!F45*Inputs!D13*'GM Alloc Factors'!C12/('(Other Computations)'!C191+'(Other Computations)'!C204))</f>
        <v>0</v>
      </c>
      <c r="D2907" s="76">
        <f>IF('(Other Computations)'!D191=0,0,Inputs!F276*Inputs!F169*Inputs!F45*Inputs!D13*'GM Alloc Factors'!D12/('(Other Computations)'!D191+'(Other Computations)'!D204))</f>
        <v>0</v>
      </c>
      <c r="E2907" s="76">
        <f>IF('(Other Computations)'!E191=0,0,Inputs!G276*Inputs!G169*Inputs!F45*Inputs!D13*'GM Alloc Factors'!E12/('(Other Computations)'!E191+'(Other Computations)'!E204))</f>
        <v>0</v>
      </c>
      <c r="F2907" s="43">
        <f t="shared" si="566"/>
        <v>0</v>
      </c>
      <c r="G2907" s="76">
        <f>IF('(Other Computations)'!G191=0,0,Inputs!I276*Inputs!I169*Inputs!F45*Inputs!D13*'GM Alloc Factors'!G12/('(Other Computations)'!G191+'(Other Computations)'!G204))</f>
        <v>0</v>
      </c>
      <c r="H2907" s="76">
        <f>IF('(Other Computations)'!H191=0,0,Inputs!J276*Inputs!J169*Inputs!F45*Inputs!D13*'GM Alloc Factors'!H12/('(Other Computations)'!H191+'(Other Computations)'!H204))</f>
        <v>0</v>
      </c>
      <c r="I2907" s="76">
        <f>IF('(Other Computations)'!I191=0,0,Inputs!K276*Inputs!K169*Inputs!F45*Inputs!D13*'GM Alloc Factors'!I12/('(Other Computations)'!I191+'(Other Computations)'!I204))</f>
        <v>0</v>
      </c>
      <c r="J2907" s="76">
        <f>IF('(Other Computations)'!J191=0,0,Inputs!L276*Inputs!L169*Inputs!F45*Inputs!D13*'GM Alloc Factors'!J12/('(Other Computations)'!J191+'(Other Computations)'!J204))</f>
        <v>0</v>
      </c>
      <c r="K2907" s="43">
        <f t="shared" si="567"/>
        <v>0</v>
      </c>
    </row>
    <row r="2908" spans="1:11" ht="12.75" customHeight="1">
      <c r="A2908" s="61" t="str">
        <f>"         "&amp;Labels!B75</f>
        <v xml:space="preserve">         Customer 7</v>
      </c>
      <c r="B2908" s="76">
        <f>IF('(Other Computations)'!B192=0,0,Inputs!D277*Inputs!D170*Inputs!F46*Inputs!D13*'GM Alloc Factors'!B12/('(Other Computations)'!B192+'(Other Computations)'!B205))</f>
        <v>0</v>
      </c>
      <c r="C2908" s="76">
        <f>IF('(Other Computations)'!C192=0,0,Inputs!E277*Inputs!E170*Inputs!F46*Inputs!D13*'GM Alloc Factors'!C12/('(Other Computations)'!C192+'(Other Computations)'!C205))</f>
        <v>0</v>
      </c>
      <c r="D2908" s="76">
        <f>IF('(Other Computations)'!D192=0,0,Inputs!F277*Inputs!F170*Inputs!F46*Inputs!D13*'GM Alloc Factors'!D12/('(Other Computations)'!D192+'(Other Computations)'!D205))</f>
        <v>0</v>
      </c>
      <c r="E2908" s="76">
        <f>IF('(Other Computations)'!E192=0,0,Inputs!G277*Inputs!G170*Inputs!F46*Inputs!D13*'GM Alloc Factors'!E12/('(Other Computations)'!E192+'(Other Computations)'!E205))</f>
        <v>0</v>
      </c>
      <c r="F2908" s="43">
        <f t="shared" si="566"/>
        <v>0</v>
      </c>
      <c r="G2908" s="76">
        <f>IF('(Other Computations)'!G192=0,0,Inputs!I277*Inputs!I170*Inputs!F46*Inputs!D13*'GM Alloc Factors'!G12/('(Other Computations)'!G192+'(Other Computations)'!G205))</f>
        <v>0</v>
      </c>
      <c r="H2908" s="76">
        <f>IF('(Other Computations)'!H192=0,0,Inputs!J277*Inputs!J170*Inputs!F46*Inputs!D13*'GM Alloc Factors'!H12/('(Other Computations)'!H192+'(Other Computations)'!H205))</f>
        <v>0</v>
      </c>
      <c r="I2908" s="76">
        <f>IF('(Other Computations)'!I192=0,0,Inputs!K277*Inputs!K170*Inputs!F46*Inputs!D13*'GM Alloc Factors'!I12/('(Other Computations)'!I192+'(Other Computations)'!I205))</f>
        <v>0</v>
      </c>
      <c r="J2908" s="76">
        <f>IF('(Other Computations)'!J192=0,0,Inputs!L277*Inputs!L170*Inputs!F46*Inputs!D13*'GM Alloc Factors'!J12/('(Other Computations)'!J192+'(Other Computations)'!J205))</f>
        <v>0</v>
      </c>
      <c r="K2908" s="43">
        <f t="shared" si="567"/>
        <v>0</v>
      </c>
    </row>
    <row r="2909" spans="1:11" ht="12.75" customHeight="1">
      <c r="A2909" s="61" t="str">
        <f>"         "&amp;Labels!B76</f>
        <v xml:space="preserve">         Customer 8</v>
      </c>
      <c r="B2909" s="76">
        <f>IF('(Other Computations)'!B193=0,0,Inputs!D278*Inputs!D171*Inputs!F47*Inputs!D13*'GM Alloc Factors'!B12/('(Other Computations)'!B193+'(Other Computations)'!B206))</f>
        <v>0</v>
      </c>
      <c r="C2909" s="76">
        <f>IF('(Other Computations)'!C193=0,0,Inputs!E278*Inputs!E171*Inputs!F47*Inputs!D13*'GM Alloc Factors'!C12/('(Other Computations)'!C193+'(Other Computations)'!C206))</f>
        <v>0</v>
      </c>
      <c r="D2909" s="76">
        <f>IF('(Other Computations)'!D193=0,0,Inputs!F278*Inputs!F171*Inputs!F47*Inputs!D13*'GM Alloc Factors'!D12/('(Other Computations)'!D193+'(Other Computations)'!D206))</f>
        <v>0</v>
      </c>
      <c r="E2909" s="76">
        <f>IF('(Other Computations)'!E193=0,0,Inputs!G278*Inputs!G171*Inputs!F47*Inputs!D13*'GM Alloc Factors'!E12/('(Other Computations)'!E193+'(Other Computations)'!E206))</f>
        <v>0</v>
      </c>
      <c r="F2909" s="43">
        <f t="shared" si="566"/>
        <v>0</v>
      </c>
      <c r="G2909" s="76">
        <f>IF('(Other Computations)'!G193=0,0,Inputs!I278*Inputs!I171*Inputs!F47*Inputs!D13*'GM Alloc Factors'!G12/('(Other Computations)'!G193+'(Other Computations)'!G206))</f>
        <v>0</v>
      </c>
      <c r="H2909" s="76">
        <f>IF('(Other Computations)'!H193=0,0,Inputs!J278*Inputs!J171*Inputs!F47*Inputs!D13*'GM Alloc Factors'!H12/('(Other Computations)'!H193+'(Other Computations)'!H206))</f>
        <v>0</v>
      </c>
      <c r="I2909" s="76">
        <f>IF('(Other Computations)'!I193=0,0,Inputs!K278*Inputs!K171*Inputs!F47*Inputs!D13*'GM Alloc Factors'!I12/('(Other Computations)'!I193+'(Other Computations)'!I206))</f>
        <v>0</v>
      </c>
      <c r="J2909" s="76">
        <f>IF('(Other Computations)'!J193=0,0,Inputs!L278*Inputs!L171*Inputs!F47*Inputs!D13*'GM Alloc Factors'!J12/('(Other Computations)'!J193+'(Other Computations)'!J206))</f>
        <v>0</v>
      </c>
      <c r="K2909" s="43">
        <f t="shared" si="567"/>
        <v>0</v>
      </c>
    </row>
    <row r="2910" spans="1:11" ht="12.75" customHeight="1">
      <c r="A2910" s="61" t="str">
        <f>"         "&amp;Labels!B77</f>
        <v xml:space="preserve">         Customer 9</v>
      </c>
      <c r="B2910" s="76">
        <f>IF('(Other Computations)'!B194=0,0,Inputs!D279*Inputs!D172*Inputs!F48*Inputs!D13*'GM Alloc Factors'!B12/('(Other Computations)'!B194+'(Other Computations)'!B207))</f>
        <v>0</v>
      </c>
      <c r="C2910" s="76">
        <f>IF('(Other Computations)'!C194=0,0,Inputs!E279*Inputs!E172*Inputs!F48*Inputs!D13*'GM Alloc Factors'!C12/('(Other Computations)'!C194+'(Other Computations)'!C207))</f>
        <v>0</v>
      </c>
      <c r="D2910" s="76">
        <f>IF('(Other Computations)'!D194=0,0,Inputs!F279*Inputs!F172*Inputs!F48*Inputs!D13*'GM Alloc Factors'!D12/('(Other Computations)'!D194+'(Other Computations)'!D207))</f>
        <v>0</v>
      </c>
      <c r="E2910" s="76">
        <f>IF('(Other Computations)'!E194=0,0,Inputs!G279*Inputs!G172*Inputs!F48*Inputs!D13*'GM Alloc Factors'!E12/('(Other Computations)'!E194+'(Other Computations)'!E207))</f>
        <v>0</v>
      </c>
      <c r="F2910" s="43">
        <f t="shared" si="566"/>
        <v>0</v>
      </c>
      <c r="G2910" s="76">
        <f>IF('(Other Computations)'!G194=0,0,Inputs!I279*Inputs!I172*Inputs!F48*Inputs!D13*'GM Alloc Factors'!G12/('(Other Computations)'!G194+'(Other Computations)'!G207))</f>
        <v>0</v>
      </c>
      <c r="H2910" s="76">
        <f>IF('(Other Computations)'!H194=0,0,Inputs!J279*Inputs!J172*Inputs!F48*Inputs!D13*'GM Alloc Factors'!H12/('(Other Computations)'!H194+'(Other Computations)'!H207))</f>
        <v>0</v>
      </c>
      <c r="I2910" s="76">
        <f>IF('(Other Computations)'!I194=0,0,Inputs!K279*Inputs!K172*Inputs!F48*Inputs!D13*'GM Alloc Factors'!I12/('(Other Computations)'!I194+'(Other Computations)'!I207))</f>
        <v>0</v>
      </c>
      <c r="J2910" s="76">
        <f>IF('(Other Computations)'!J194=0,0,Inputs!L279*Inputs!L172*Inputs!F48*Inputs!D13*'GM Alloc Factors'!J12/('(Other Computations)'!J194+'(Other Computations)'!J207))</f>
        <v>0</v>
      </c>
      <c r="K2910" s="43">
        <f t="shared" si="567"/>
        <v>0</v>
      </c>
    </row>
    <row r="2911" spans="1:11" ht="12.75" customHeight="1">
      <c r="A2911" s="61" t="str">
        <f>"         "&amp;Labels!B78</f>
        <v xml:space="preserve">         Customer 10</v>
      </c>
      <c r="B2911" s="76">
        <f>IF('(Other Computations)'!B195=0,0,Inputs!D280*Inputs!D173*Inputs!F49*Inputs!D13*'GM Alloc Factors'!B12/('(Other Computations)'!B195+'(Other Computations)'!B208))</f>
        <v>0</v>
      </c>
      <c r="C2911" s="76">
        <f>IF('(Other Computations)'!C195=0,0,Inputs!E280*Inputs!E173*Inputs!F49*Inputs!D13*'GM Alloc Factors'!C12/('(Other Computations)'!C195+'(Other Computations)'!C208))</f>
        <v>0</v>
      </c>
      <c r="D2911" s="76">
        <f>IF('(Other Computations)'!D195=0,0,Inputs!F280*Inputs!F173*Inputs!F49*Inputs!D13*'GM Alloc Factors'!D12/('(Other Computations)'!D195+'(Other Computations)'!D208))</f>
        <v>0</v>
      </c>
      <c r="E2911" s="76">
        <f>IF('(Other Computations)'!E195=0,0,Inputs!G280*Inputs!G173*Inputs!F49*Inputs!D13*'GM Alloc Factors'!E12/('(Other Computations)'!E195+'(Other Computations)'!E208))</f>
        <v>0</v>
      </c>
      <c r="F2911" s="43">
        <f t="shared" si="566"/>
        <v>0</v>
      </c>
      <c r="G2911" s="76">
        <f>IF('(Other Computations)'!G195=0,0,Inputs!I280*Inputs!I173*Inputs!F49*Inputs!D13*'GM Alloc Factors'!G12/('(Other Computations)'!G195+'(Other Computations)'!G208))</f>
        <v>0</v>
      </c>
      <c r="H2911" s="76">
        <f>IF('(Other Computations)'!H195=0,0,Inputs!J280*Inputs!J173*Inputs!F49*Inputs!D13*'GM Alloc Factors'!H12/('(Other Computations)'!H195+'(Other Computations)'!H208))</f>
        <v>0</v>
      </c>
      <c r="I2911" s="76">
        <f>IF('(Other Computations)'!I195=0,0,Inputs!K280*Inputs!K173*Inputs!F49*Inputs!D13*'GM Alloc Factors'!I12/('(Other Computations)'!I195+'(Other Computations)'!I208))</f>
        <v>0</v>
      </c>
      <c r="J2911" s="76">
        <f>IF('(Other Computations)'!J195=0,0,Inputs!L280*Inputs!L173*Inputs!F49*Inputs!D13*'GM Alloc Factors'!J12/('(Other Computations)'!J195+'(Other Computations)'!J208))</f>
        <v>0</v>
      </c>
      <c r="K2911" s="43">
        <f t="shared" si="567"/>
        <v>0</v>
      </c>
    </row>
    <row r="2912" spans="1:11" ht="12.75" customHeight="1">
      <c r="A2912" s="61" t="str">
        <f>"         "&amp;Labels!C68</f>
        <v xml:space="preserve">         Total</v>
      </c>
      <c r="B2912" s="84">
        <f>SUM(B2902:B2911)</f>
        <v>0</v>
      </c>
      <c r="C2912" s="84">
        <f>SUM(C2902:C2911)</f>
        <v>0</v>
      </c>
      <c r="D2912" s="84">
        <f>SUM(D2902:D2911)</f>
        <v>0</v>
      </c>
      <c r="E2912" s="84">
        <f>SUM(E2902:E2911)</f>
        <v>0</v>
      </c>
      <c r="F2912" s="43">
        <f t="shared" si="566"/>
        <v>0</v>
      </c>
      <c r="G2912" s="84">
        <f>SUM(G2902:G2911)</f>
        <v>0</v>
      </c>
      <c r="H2912" s="84">
        <f>SUM(H2902:H2911)</f>
        <v>0</v>
      </c>
      <c r="I2912" s="84">
        <f>SUM(I2902:I2911)</f>
        <v>0</v>
      </c>
      <c r="J2912" s="84">
        <f>SUM(J2902:J2911)</f>
        <v>0</v>
      </c>
      <c r="K2912" s="43">
        <f t="shared" si="567"/>
        <v>0</v>
      </c>
    </row>
    <row r="2913" spans="1:11" ht="12.75" customHeight="1">
      <c r="A2913" s="61" t="str">
        <f>"      "&amp;Labels!B88</f>
        <v xml:space="preserve">      Q 4</v>
      </c>
      <c r="B2913" s="84"/>
      <c r="C2913" s="84"/>
      <c r="D2913" s="84"/>
      <c r="E2913" s="84"/>
      <c r="F2913" s="43"/>
      <c r="G2913" s="84"/>
      <c r="H2913" s="84"/>
      <c r="I2913" s="84"/>
      <c r="J2913" s="84"/>
      <c r="K2913" s="43"/>
    </row>
    <row r="2914" spans="1:11" ht="12.75" customHeight="1">
      <c r="A2914" s="61" t="str">
        <f>"         "&amp;Labels!B69</f>
        <v xml:space="preserve">         Customer 1</v>
      </c>
      <c r="B2914" s="76">
        <f>IF('(Other Computations)'!B186=0,0,Inputs!D271*Inputs!D164*Inputs!G40*Inputs!D13*'GM Alloc Factors'!B13/('(Other Computations)'!B186+'(Other Computations)'!B199))</f>
        <v>0</v>
      </c>
      <c r="C2914" s="76">
        <f>IF('(Other Computations)'!C186=0,0,Inputs!E271*Inputs!E164*Inputs!G40*Inputs!D13*'GM Alloc Factors'!C13/('(Other Computations)'!C186+'(Other Computations)'!C199))</f>
        <v>0</v>
      </c>
      <c r="D2914" s="76">
        <f>IF('(Other Computations)'!D186=0,0,Inputs!F271*Inputs!F164*Inputs!G40*Inputs!D13*'GM Alloc Factors'!D13/('(Other Computations)'!D186+'(Other Computations)'!D199))</f>
        <v>0</v>
      </c>
      <c r="E2914" s="76">
        <f>IF('(Other Computations)'!E186=0,0,Inputs!G271*Inputs!G164*Inputs!G40*Inputs!D13*'GM Alloc Factors'!E13/('(Other Computations)'!E186+'(Other Computations)'!E199))</f>
        <v>0</v>
      </c>
      <c r="F2914" s="43">
        <f t="shared" ref="F2914:F2924" si="568">SUM(B2914:E2914)</f>
        <v>0</v>
      </c>
      <c r="G2914" s="76">
        <f>IF('(Other Computations)'!G186=0,0,Inputs!I271*Inputs!I164*Inputs!G40*Inputs!D13*'GM Alloc Factors'!G13/('(Other Computations)'!G186+'(Other Computations)'!G199))</f>
        <v>0</v>
      </c>
      <c r="H2914" s="76">
        <f>IF('(Other Computations)'!H186=0,0,Inputs!J271*Inputs!J164*Inputs!G40*Inputs!D13*'GM Alloc Factors'!H13/('(Other Computations)'!H186+'(Other Computations)'!H199))</f>
        <v>0</v>
      </c>
      <c r="I2914" s="76">
        <f>IF('(Other Computations)'!I186=0,0,Inputs!K271*Inputs!K164*Inputs!G40*Inputs!D13*'GM Alloc Factors'!I13/('(Other Computations)'!I186+'(Other Computations)'!I199))</f>
        <v>0</v>
      </c>
      <c r="J2914" s="76">
        <f>IF('(Other Computations)'!J186=0,0,Inputs!L271*Inputs!L164*Inputs!G40*Inputs!D13*'GM Alloc Factors'!J13/('(Other Computations)'!J186+'(Other Computations)'!J199))</f>
        <v>0</v>
      </c>
      <c r="K2914" s="43">
        <f t="shared" ref="K2914:K2924" si="569">SUM(G2914:J2914)</f>
        <v>0</v>
      </c>
    </row>
    <row r="2915" spans="1:11" ht="12.75" customHeight="1">
      <c r="A2915" s="61" t="str">
        <f>"         "&amp;Labels!B70</f>
        <v xml:space="preserve">         Customer 2</v>
      </c>
      <c r="B2915" s="76">
        <f>IF('(Other Computations)'!B187=0,0,Inputs!D272*Inputs!D165*Inputs!G41*Inputs!D13*'GM Alloc Factors'!B13/('(Other Computations)'!B187+'(Other Computations)'!B200))</f>
        <v>0</v>
      </c>
      <c r="C2915" s="76">
        <f>IF('(Other Computations)'!C187=0,0,Inputs!E272*Inputs!E165*Inputs!G41*Inputs!D13*'GM Alloc Factors'!C13/('(Other Computations)'!C187+'(Other Computations)'!C200))</f>
        <v>0</v>
      </c>
      <c r="D2915" s="76">
        <f>IF('(Other Computations)'!D187=0,0,Inputs!F272*Inputs!F165*Inputs!G41*Inputs!D13*'GM Alloc Factors'!D13/('(Other Computations)'!D187+'(Other Computations)'!D200))</f>
        <v>0</v>
      </c>
      <c r="E2915" s="76">
        <f>IF('(Other Computations)'!E187=0,0,Inputs!G272*Inputs!G165*Inputs!G41*Inputs!D13*'GM Alloc Factors'!E13/('(Other Computations)'!E187+'(Other Computations)'!E200))</f>
        <v>0</v>
      </c>
      <c r="F2915" s="43">
        <f t="shared" si="568"/>
        <v>0</v>
      </c>
      <c r="G2915" s="76">
        <f>IF('(Other Computations)'!G187=0,0,Inputs!I272*Inputs!I165*Inputs!G41*Inputs!D13*'GM Alloc Factors'!G13/('(Other Computations)'!G187+'(Other Computations)'!G200))</f>
        <v>0</v>
      </c>
      <c r="H2915" s="76">
        <f>IF('(Other Computations)'!H187=0,0,Inputs!J272*Inputs!J165*Inputs!G41*Inputs!D13*'GM Alloc Factors'!H13/('(Other Computations)'!H187+'(Other Computations)'!H200))</f>
        <v>0</v>
      </c>
      <c r="I2915" s="76">
        <f>IF('(Other Computations)'!I187=0,0,Inputs!K272*Inputs!K165*Inputs!G41*Inputs!D13*'GM Alloc Factors'!I13/('(Other Computations)'!I187+'(Other Computations)'!I200))</f>
        <v>0</v>
      </c>
      <c r="J2915" s="76">
        <f>IF('(Other Computations)'!J187=0,0,Inputs!L272*Inputs!L165*Inputs!G41*Inputs!D13*'GM Alloc Factors'!J13/('(Other Computations)'!J187+'(Other Computations)'!J200))</f>
        <v>0</v>
      </c>
      <c r="K2915" s="43">
        <f t="shared" si="569"/>
        <v>0</v>
      </c>
    </row>
    <row r="2916" spans="1:11" ht="12.75" customHeight="1">
      <c r="A2916" s="61" t="str">
        <f>"         "&amp;Labels!B71</f>
        <v xml:space="preserve">         Customer 3</v>
      </c>
      <c r="B2916" s="76">
        <f>IF('(Other Computations)'!B188=0,0,Inputs!D273*Inputs!D166*Inputs!G42*Inputs!D13*'GM Alloc Factors'!B13/('(Other Computations)'!B188+'(Other Computations)'!B201))</f>
        <v>0</v>
      </c>
      <c r="C2916" s="76">
        <f>IF('(Other Computations)'!C188=0,0,Inputs!E273*Inputs!E166*Inputs!G42*Inputs!D13*'GM Alloc Factors'!C13/('(Other Computations)'!C188+'(Other Computations)'!C201))</f>
        <v>0</v>
      </c>
      <c r="D2916" s="76">
        <f>IF('(Other Computations)'!D188=0,0,Inputs!F273*Inputs!F166*Inputs!G42*Inputs!D13*'GM Alloc Factors'!D13/('(Other Computations)'!D188+'(Other Computations)'!D201))</f>
        <v>0</v>
      </c>
      <c r="E2916" s="76">
        <f>IF('(Other Computations)'!E188=0,0,Inputs!G273*Inputs!G166*Inputs!G42*Inputs!D13*'GM Alloc Factors'!E13/('(Other Computations)'!E188+'(Other Computations)'!E201))</f>
        <v>0</v>
      </c>
      <c r="F2916" s="43">
        <f t="shared" si="568"/>
        <v>0</v>
      </c>
      <c r="G2916" s="76">
        <f>IF('(Other Computations)'!G188=0,0,Inputs!I273*Inputs!I166*Inputs!G42*Inputs!D13*'GM Alloc Factors'!G13/('(Other Computations)'!G188+'(Other Computations)'!G201))</f>
        <v>0</v>
      </c>
      <c r="H2916" s="76">
        <f>IF('(Other Computations)'!H188=0,0,Inputs!J273*Inputs!J166*Inputs!G42*Inputs!D13*'GM Alloc Factors'!H13/('(Other Computations)'!H188+'(Other Computations)'!H201))</f>
        <v>0</v>
      </c>
      <c r="I2916" s="76">
        <f>IF('(Other Computations)'!I188=0,0,Inputs!K273*Inputs!K166*Inputs!G42*Inputs!D13*'GM Alloc Factors'!I13/('(Other Computations)'!I188+'(Other Computations)'!I201))</f>
        <v>0</v>
      </c>
      <c r="J2916" s="76">
        <f>IF('(Other Computations)'!J188=0,0,Inputs!L273*Inputs!L166*Inputs!G42*Inputs!D13*'GM Alloc Factors'!J13/('(Other Computations)'!J188+'(Other Computations)'!J201))</f>
        <v>0</v>
      </c>
      <c r="K2916" s="43">
        <f t="shared" si="569"/>
        <v>0</v>
      </c>
    </row>
    <row r="2917" spans="1:11" ht="12.75" customHeight="1">
      <c r="A2917" s="61" t="str">
        <f>"         "&amp;Labels!B72</f>
        <v xml:space="preserve">         Customer 4</v>
      </c>
      <c r="B2917" s="76">
        <f>IF('(Other Computations)'!B189=0,0,Inputs!D274*Inputs!D167*Inputs!G43*Inputs!D13*'GM Alloc Factors'!B13/('(Other Computations)'!B189+'(Other Computations)'!B202))</f>
        <v>0</v>
      </c>
      <c r="C2917" s="76">
        <f>IF('(Other Computations)'!C189=0,0,Inputs!E274*Inputs!E167*Inputs!G43*Inputs!D13*'GM Alloc Factors'!C13/('(Other Computations)'!C189+'(Other Computations)'!C202))</f>
        <v>0</v>
      </c>
      <c r="D2917" s="76">
        <f>IF('(Other Computations)'!D189=0,0,Inputs!F274*Inputs!F167*Inputs!G43*Inputs!D13*'GM Alloc Factors'!D13/('(Other Computations)'!D189+'(Other Computations)'!D202))</f>
        <v>0</v>
      </c>
      <c r="E2917" s="76">
        <f>IF('(Other Computations)'!E189=0,0,Inputs!G274*Inputs!G167*Inputs!G43*Inputs!D13*'GM Alloc Factors'!E13/('(Other Computations)'!E189+'(Other Computations)'!E202))</f>
        <v>0</v>
      </c>
      <c r="F2917" s="43">
        <f t="shared" si="568"/>
        <v>0</v>
      </c>
      <c r="G2917" s="76">
        <f>IF('(Other Computations)'!G189=0,0,Inputs!I274*Inputs!I167*Inputs!G43*Inputs!D13*'GM Alloc Factors'!G13/('(Other Computations)'!G189+'(Other Computations)'!G202))</f>
        <v>0</v>
      </c>
      <c r="H2917" s="76">
        <f>IF('(Other Computations)'!H189=0,0,Inputs!J274*Inputs!J167*Inputs!G43*Inputs!D13*'GM Alloc Factors'!H13/('(Other Computations)'!H189+'(Other Computations)'!H202))</f>
        <v>0</v>
      </c>
      <c r="I2917" s="76">
        <f>IF('(Other Computations)'!I189=0,0,Inputs!K274*Inputs!K167*Inputs!G43*Inputs!D13*'GM Alloc Factors'!I13/('(Other Computations)'!I189+'(Other Computations)'!I202))</f>
        <v>0</v>
      </c>
      <c r="J2917" s="76">
        <f>IF('(Other Computations)'!J189=0,0,Inputs!L274*Inputs!L167*Inputs!G43*Inputs!D13*'GM Alloc Factors'!J13/('(Other Computations)'!J189+'(Other Computations)'!J202))</f>
        <v>0</v>
      </c>
      <c r="K2917" s="43">
        <f t="shared" si="569"/>
        <v>0</v>
      </c>
    </row>
    <row r="2918" spans="1:11" ht="12.75" customHeight="1">
      <c r="A2918" s="61" t="str">
        <f>"         "&amp;Labels!B73</f>
        <v xml:space="preserve">         Customer 5</v>
      </c>
      <c r="B2918" s="76">
        <f>IF('(Other Computations)'!B190=0,0,Inputs!D275*Inputs!D168*Inputs!G44*Inputs!D13*'GM Alloc Factors'!B13/('(Other Computations)'!B190+'(Other Computations)'!B203))</f>
        <v>0</v>
      </c>
      <c r="C2918" s="76">
        <f>IF('(Other Computations)'!C190=0,0,Inputs!E275*Inputs!E168*Inputs!G44*Inputs!D13*'GM Alloc Factors'!C13/('(Other Computations)'!C190+'(Other Computations)'!C203))</f>
        <v>0</v>
      </c>
      <c r="D2918" s="76">
        <f>IF('(Other Computations)'!D190=0,0,Inputs!F275*Inputs!F168*Inputs!G44*Inputs!D13*'GM Alloc Factors'!D13/('(Other Computations)'!D190+'(Other Computations)'!D203))</f>
        <v>0</v>
      </c>
      <c r="E2918" s="76">
        <f>IF('(Other Computations)'!E190=0,0,Inputs!G275*Inputs!G168*Inputs!G44*Inputs!D13*'GM Alloc Factors'!E13/('(Other Computations)'!E190+'(Other Computations)'!E203))</f>
        <v>0</v>
      </c>
      <c r="F2918" s="43">
        <f t="shared" si="568"/>
        <v>0</v>
      </c>
      <c r="G2918" s="76">
        <f>IF('(Other Computations)'!G190=0,0,Inputs!I275*Inputs!I168*Inputs!G44*Inputs!D13*'GM Alloc Factors'!G13/('(Other Computations)'!G190+'(Other Computations)'!G203))</f>
        <v>0</v>
      </c>
      <c r="H2918" s="76">
        <f>IF('(Other Computations)'!H190=0,0,Inputs!J275*Inputs!J168*Inputs!G44*Inputs!D13*'GM Alloc Factors'!H13/('(Other Computations)'!H190+'(Other Computations)'!H203))</f>
        <v>0</v>
      </c>
      <c r="I2918" s="76">
        <f>IF('(Other Computations)'!I190=0,0,Inputs!K275*Inputs!K168*Inputs!G44*Inputs!D13*'GM Alloc Factors'!I13/('(Other Computations)'!I190+'(Other Computations)'!I203))</f>
        <v>0</v>
      </c>
      <c r="J2918" s="76">
        <f>IF('(Other Computations)'!J190=0,0,Inputs!L275*Inputs!L168*Inputs!G44*Inputs!D13*'GM Alloc Factors'!J13/('(Other Computations)'!J190+'(Other Computations)'!J203))</f>
        <v>0</v>
      </c>
      <c r="K2918" s="43">
        <f t="shared" si="569"/>
        <v>0</v>
      </c>
    </row>
    <row r="2919" spans="1:11" ht="12.75" customHeight="1">
      <c r="A2919" s="61" t="str">
        <f>"         "&amp;Labels!B74</f>
        <v xml:space="preserve">         Customer 6</v>
      </c>
      <c r="B2919" s="76">
        <f>IF('(Other Computations)'!B191=0,0,Inputs!D276*Inputs!D169*Inputs!G45*Inputs!D13*'GM Alloc Factors'!B13/('(Other Computations)'!B191+'(Other Computations)'!B204))</f>
        <v>0</v>
      </c>
      <c r="C2919" s="76">
        <f>IF('(Other Computations)'!C191=0,0,Inputs!E276*Inputs!E169*Inputs!G45*Inputs!D13*'GM Alloc Factors'!C13/('(Other Computations)'!C191+'(Other Computations)'!C204))</f>
        <v>0</v>
      </c>
      <c r="D2919" s="76">
        <f>IF('(Other Computations)'!D191=0,0,Inputs!F276*Inputs!F169*Inputs!G45*Inputs!D13*'GM Alloc Factors'!D13/('(Other Computations)'!D191+'(Other Computations)'!D204))</f>
        <v>0</v>
      </c>
      <c r="E2919" s="76">
        <f>IF('(Other Computations)'!E191=0,0,Inputs!G276*Inputs!G169*Inputs!G45*Inputs!D13*'GM Alloc Factors'!E13/('(Other Computations)'!E191+'(Other Computations)'!E204))</f>
        <v>0</v>
      </c>
      <c r="F2919" s="43">
        <f t="shared" si="568"/>
        <v>0</v>
      </c>
      <c r="G2919" s="76">
        <f>IF('(Other Computations)'!G191=0,0,Inputs!I276*Inputs!I169*Inputs!G45*Inputs!D13*'GM Alloc Factors'!G13/('(Other Computations)'!G191+'(Other Computations)'!G204))</f>
        <v>0</v>
      </c>
      <c r="H2919" s="76">
        <f>IF('(Other Computations)'!H191=0,0,Inputs!J276*Inputs!J169*Inputs!G45*Inputs!D13*'GM Alloc Factors'!H13/('(Other Computations)'!H191+'(Other Computations)'!H204))</f>
        <v>0</v>
      </c>
      <c r="I2919" s="76">
        <f>IF('(Other Computations)'!I191=0,0,Inputs!K276*Inputs!K169*Inputs!G45*Inputs!D13*'GM Alloc Factors'!I13/('(Other Computations)'!I191+'(Other Computations)'!I204))</f>
        <v>0</v>
      </c>
      <c r="J2919" s="76">
        <f>IF('(Other Computations)'!J191=0,0,Inputs!L276*Inputs!L169*Inputs!G45*Inputs!D13*'GM Alloc Factors'!J13/('(Other Computations)'!J191+'(Other Computations)'!J204))</f>
        <v>0</v>
      </c>
      <c r="K2919" s="43">
        <f t="shared" si="569"/>
        <v>0</v>
      </c>
    </row>
    <row r="2920" spans="1:11" ht="12.75" customHeight="1">
      <c r="A2920" s="61" t="str">
        <f>"         "&amp;Labels!B75</f>
        <v xml:space="preserve">         Customer 7</v>
      </c>
      <c r="B2920" s="76">
        <f>IF('(Other Computations)'!B192=0,0,Inputs!D277*Inputs!D170*Inputs!G46*Inputs!D13*'GM Alloc Factors'!B13/('(Other Computations)'!B192+'(Other Computations)'!B205))</f>
        <v>0</v>
      </c>
      <c r="C2920" s="76">
        <f>IF('(Other Computations)'!C192=0,0,Inputs!E277*Inputs!E170*Inputs!G46*Inputs!D13*'GM Alloc Factors'!C13/('(Other Computations)'!C192+'(Other Computations)'!C205))</f>
        <v>0</v>
      </c>
      <c r="D2920" s="76">
        <f>IF('(Other Computations)'!D192=0,0,Inputs!F277*Inputs!F170*Inputs!G46*Inputs!D13*'GM Alloc Factors'!D13/('(Other Computations)'!D192+'(Other Computations)'!D205))</f>
        <v>0</v>
      </c>
      <c r="E2920" s="76">
        <f>IF('(Other Computations)'!E192=0,0,Inputs!G277*Inputs!G170*Inputs!G46*Inputs!D13*'GM Alloc Factors'!E13/('(Other Computations)'!E192+'(Other Computations)'!E205))</f>
        <v>0</v>
      </c>
      <c r="F2920" s="43">
        <f t="shared" si="568"/>
        <v>0</v>
      </c>
      <c r="G2920" s="76">
        <f>IF('(Other Computations)'!G192=0,0,Inputs!I277*Inputs!I170*Inputs!G46*Inputs!D13*'GM Alloc Factors'!G13/('(Other Computations)'!G192+'(Other Computations)'!G205))</f>
        <v>0</v>
      </c>
      <c r="H2920" s="76">
        <f>IF('(Other Computations)'!H192=0,0,Inputs!J277*Inputs!J170*Inputs!G46*Inputs!D13*'GM Alloc Factors'!H13/('(Other Computations)'!H192+'(Other Computations)'!H205))</f>
        <v>0</v>
      </c>
      <c r="I2920" s="76">
        <f>IF('(Other Computations)'!I192=0,0,Inputs!K277*Inputs!K170*Inputs!G46*Inputs!D13*'GM Alloc Factors'!I13/('(Other Computations)'!I192+'(Other Computations)'!I205))</f>
        <v>0</v>
      </c>
      <c r="J2920" s="76">
        <f>IF('(Other Computations)'!J192=0,0,Inputs!L277*Inputs!L170*Inputs!G46*Inputs!D13*'GM Alloc Factors'!J13/('(Other Computations)'!J192+'(Other Computations)'!J205))</f>
        <v>0</v>
      </c>
      <c r="K2920" s="43">
        <f t="shared" si="569"/>
        <v>0</v>
      </c>
    </row>
    <row r="2921" spans="1:11" ht="12.75" customHeight="1">
      <c r="A2921" s="61" t="str">
        <f>"         "&amp;Labels!B76</f>
        <v xml:space="preserve">         Customer 8</v>
      </c>
      <c r="B2921" s="76">
        <f>IF('(Other Computations)'!B193=0,0,Inputs!D278*Inputs!D171*Inputs!G47*Inputs!D13*'GM Alloc Factors'!B13/('(Other Computations)'!B193+'(Other Computations)'!B206))</f>
        <v>0</v>
      </c>
      <c r="C2921" s="76">
        <f>IF('(Other Computations)'!C193=0,0,Inputs!E278*Inputs!E171*Inputs!G47*Inputs!D13*'GM Alloc Factors'!C13/('(Other Computations)'!C193+'(Other Computations)'!C206))</f>
        <v>0</v>
      </c>
      <c r="D2921" s="76">
        <f>IF('(Other Computations)'!D193=0,0,Inputs!F278*Inputs!F171*Inputs!G47*Inputs!D13*'GM Alloc Factors'!D13/('(Other Computations)'!D193+'(Other Computations)'!D206))</f>
        <v>0</v>
      </c>
      <c r="E2921" s="76">
        <f>IF('(Other Computations)'!E193=0,0,Inputs!G278*Inputs!G171*Inputs!G47*Inputs!D13*'GM Alloc Factors'!E13/('(Other Computations)'!E193+'(Other Computations)'!E206))</f>
        <v>0</v>
      </c>
      <c r="F2921" s="43">
        <f t="shared" si="568"/>
        <v>0</v>
      </c>
      <c r="G2921" s="76">
        <f>IF('(Other Computations)'!G193=0,0,Inputs!I278*Inputs!I171*Inputs!G47*Inputs!D13*'GM Alloc Factors'!G13/('(Other Computations)'!G193+'(Other Computations)'!G206))</f>
        <v>0</v>
      </c>
      <c r="H2921" s="76">
        <f>IF('(Other Computations)'!H193=0,0,Inputs!J278*Inputs!J171*Inputs!G47*Inputs!D13*'GM Alloc Factors'!H13/('(Other Computations)'!H193+'(Other Computations)'!H206))</f>
        <v>0</v>
      </c>
      <c r="I2921" s="76">
        <f>IF('(Other Computations)'!I193=0,0,Inputs!K278*Inputs!K171*Inputs!G47*Inputs!D13*'GM Alloc Factors'!I13/('(Other Computations)'!I193+'(Other Computations)'!I206))</f>
        <v>0</v>
      </c>
      <c r="J2921" s="76">
        <f>IF('(Other Computations)'!J193=0,0,Inputs!L278*Inputs!L171*Inputs!G47*Inputs!D13*'GM Alloc Factors'!J13/('(Other Computations)'!J193+'(Other Computations)'!J206))</f>
        <v>0</v>
      </c>
      <c r="K2921" s="43">
        <f t="shared" si="569"/>
        <v>0</v>
      </c>
    </row>
    <row r="2922" spans="1:11" ht="12.75" customHeight="1">
      <c r="A2922" s="61" t="str">
        <f>"         "&amp;Labels!B77</f>
        <v xml:space="preserve">         Customer 9</v>
      </c>
      <c r="B2922" s="76">
        <f>IF('(Other Computations)'!B194=0,0,Inputs!D279*Inputs!D172*Inputs!G48*Inputs!D13*'GM Alloc Factors'!B13/('(Other Computations)'!B194+'(Other Computations)'!B207))</f>
        <v>0</v>
      </c>
      <c r="C2922" s="76">
        <f>IF('(Other Computations)'!C194=0,0,Inputs!E279*Inputs!E172*Inputs!G48*Inputs!D13*'GM Alloc Factors'!C13/('(Other Computations)'!C194+'(Other Computations)'!C207))</f>
        <v>0</v>
      </c>
      <c r="D2922" s="76">
        <f>IF('(Other Computations)'!D194=0,0,Inputs!F279*Inputs!F172*Inputs!G48*Inputs!D13*'GM Alloc Factors'!D13/('(Other Computations)'!D194+'(Other Computations)'!D207))</f>
        <v>0</v>
      </c>
      <c r="E2922" s="76">
        <f>IF('(Other Computations)'!E194=0,0,Inputs!G279*Inputs!G172*Inputs!G48*Inputs!D13*'GM Alloc Factors'!E13/('(Other Computations)'!E194+'(Other Computations)'!E207))</f>
        <v>0</v>
      </c>
      <c r="F2922" s="43">
        <f t="shared" si="568"/>
        <v>0</v>
      </c>
      <c r="G2922" s="76">
        <f>IF('(Other Computations)'!G194=0,0,Inputs!I279*Inputs!I172*Inputs!G48*Inputs!D13*'GM Alloc Factors'!G13/('(Other Computations)'!G194+'(Other Computations)'!G207))</f>
        <v>0</v>
      </c>
      <c r="H2922" s="76">
        <f>IF('(Other Computations)'!H194=0,0,Inputs!J279*Inputs!J172*Inputs!G48*Inputs!D13*'GM Alloc Factors'!H13/('(Other Computations)'!H194+'(Other Computations)'!H207))</f>
        <v>0</v>
      </c>
      <c r="I2922" s="76">
        <f>IF('(Other Computations)'!I194=0,0,Inputs!K279*Inputs!K172*Inputs!G48*Inputs!D13*'GM Alloc Factors'!I13/('(Other Computations)'!I194+'(Other Computations)'!I207))</f>
        <v>0</v>
      </c>
      <c r="J2922" s="76">
        <f>IF('(Other Computations)'!J194=0,0,Inputs!L279*Inputs!L172*Inputs!G48*Inputs!D13*'GM Alloc Factors'!J13/('(Other Computations)'!J194+'(Other Computations)'!J207))</f>
        <v>0</v>
      </c>
      <c r="K2922" s="43">
        <f t="shared" si="569"/>
        <v>0</v>
      </c>
    </row>
    <row r="2923" spans="1:11" ht="12.75" customHeight="1">
      <c r="A2923" s="61" t="str">
        <f>"         "&amp;Labels!B78</f>
        <v xml:space="preserve">         Customer 10</v>
      </c>
      <c r="B2923" s="76">
        <f>IF('(Other Computations)'!B195=0,0,Inputs!D280*Inputs!D173*Inputs!G49*Inputs!D13*'GM Alloc Factors'!B13/('(Other Computations)'!B195+'(Other Computations)'!B208))</f>
        <v>0</v>
      </c>
      <c r="C2923" s="76">
        <f>IF('(Other Computations)'!C195=0,0,Inputs!E280*Inputs!E173*Inputs!G49*Inputs!D13*'GM Alloc Factors'!C13/('(Other Computations)'!C195+'(Other Computations)'!C208))</f>
        <v>0</v>
      </c>
      <c r="D2923" s="76">
        <f>IF('(Other Computations)'!D195=0,0,Inputs!F280*Inputs!F173*Inputs!G49*Inputs!D13*'GM Alloc Factors'!D13/('(Other Computations)'!D195+'(Other Computations)'!D208))</f>
        <v>0</v>
      </c>
      <c r="E2923" s="76">
        <f>IF('(Other Computations)'!E195=0,0,Inputs!G280*Inputs!G173*Inputs!G49*Inputs!D13*'GM Alloc Factors'!E13/('(Other Computations)'!E195+'(Other Computations)'!E208))</f>
        <v>0</v>
      </c>
      <c r="F2923" s="43">
        <f t="shared" si="568"/>
        <v>0</v>
      </c>
      <c r="G2923" s="76">
        <f>IF('(Other Computations)'!G195=0,0,Inputs!I280*Inputs!I173*Inputs!G49*Inputs!D13*'GM Alloc Factors'!G13/('(Other Computations)'!G195+'(Other Computations)'!G208))</f>
        <v>0</v>
      </c>
      <c r="H2923" s="76">
        <f>IF('(Other Computations)'!H195=0,0,Inputs!J280*Inputs!J173*Inputs!G49*Inputs!D13*'GM Alloc Factors'!H13/('(Other Computations)'!H195+'(Other Computations)'!H208))</f>
        <v>0</v>
      </c>
      <c r="I2923" s="76">
        <f>IF('(Other Computations)'!I195=0,0,Inputs!K280*Inputs!K173*Inputs!G49*Inputs!D13*'GM Alloc Factors'!I13/('(Other Computations)'!I195+'(Other Computations)'!I208))</f>
        <v>0</v>
      </c>
      <c r="J2923" s="76">
        <f>IF('(Other Computations)'!J195=0,0,Inputs!L280*Inputs!L173*Inputs!G49*Inputs!D13*'GM Alloc Factors'!J13/('(Other Computations)'!J195+'(Other Computations)'!J208))</f>
        <v>0</v>
      </c>
      <c r="K2923" s="43">
        <f t="shared" si="569"/>
        <v>0</v>
      </c>
    </row>
    <row r="2924" spans="1:11" ht="12.75" customHeight="1">
      <c r="A2924" s="61" t="str">
        <f>"         "&amp;Labels!C68</f>
        <v xml:space="preserve">         Total</v>
      </c>
      <c r="B2924" s="84">
        <f>SUM(B2914:B2923)</f>
        <v>0</v>
      </c>
      <c r="C2924" s="84">
        <f>SUM(C2914:C2923)</f>
        <v>0</v>
      </c>
      <c r="D2924" s="84">
        <f>SUM(D2914:D2923)</f>
        <v>0</v>
      </c>
      <c r="E2924" s="84">
        <f>SUM(E2914:E2923)</f>
        <v>0</v>
      </c>
      <c r="F2924" s="43">
        <f t="shared" si="568"/>
        <v>0</v>
      </c>
      <c r="G2924" s="84">
        <f>SUM(G2914:G2923)</f>
        <v>0</v>
      </c>
      <c r="H2924" s="84">
        <f>SUM(H2914:H2923)</f>
        <v>0</v>
      </c>
      <c r="I2924" s="84">
        <f>SUM(I2914:I2923)</f>
        <v>0</v>
      </c>
      <c r="J2924" s="84">
        <f>SUM(J2914:J2923)</f>
        <v>0</v>
      </c>
      <c r="K2924" s="43">
        <f t="shared" si="569"/>
        <v>0</v>
      </c>
    </row>
    <row r="2925" spans="1:11" ht="12.75" customHeight="1">
      <c r="A2925" s="61" t="str">
        <f>"      "&amp;Labels!B89</f>
        <v xml:space="preserve">      Q 5</v>
      </c>
      <c r="B2925" s="84"/>
      <c r="C2925" s="84"/>
      <c r="D2925" s="84"/>
      <c r="E2925" s="84"/>
      <c r="F2925" s="43"/>
      <c r="G2925" s="84"/>
      <c r="H2925" s="84"/>
      <c r="I2925" s="84"/>
      <c r="J2925" s="84"/>
      <c r="K2925" s="43"/>
    </row>
    <row r="2926" spans="1:11" ht="12.75" customHeight="1">
      <c r="A2926" s="61" t="str">
        <f>"         "&amp;Labels!B69</f>
        <v xml:space="preserve">         Customer 1</v>
      </c>
      <c r="B2926" s="76">
        <f>IF('(Other Computations)'!B186=0,0,Inputs!D271*Inputs!D164*Inputs!H40*Inputs!D13*'GM Alloc Factors'!B14/('(Other Computations)'!B186+'(Other Computations)'!B199))</f>
        <v>0</v>
      </c>
      <c r="C2926" s="76">
        <f>IF('(Other Computations)'!C186=0,0,Inputs!E271*Inputs!E164*Inputs!H40*Inputs!D13*'GM Alloc Factors'!C14/('(Other Computations)'!C186+'(Other Computations)'!C199))</f>
        <v>0</v>
      </c>
      <c r="D2926" s="76">
        <f>IF('(Other Computations)'!D186=0,0,Inputs!F271*Inputs!F164*Inputs!H40*Inputs!D13*'GM Alloc Factors'!D14/('(Other Computations)'!D186+'(Other Computations)'!D199))</f>
        <v>0</v>
      </c>
      <c r="E2926" s="76">
        <f>IF('(Other Computations)'!E186=0,0,Inputs!G271*Inputs!G164*Inputs!H40*Inputs!D13*'GM Alloc Factors'!E14/('(Other Computations)'!E186+'(Other Computations)'!E199))</f>
        <v>0</v>
      </c>
      <c r="F2926" s="43">
        <f t="shared" ref="F2926:F2936" si="570">SUM(B2926:E2926)</f>
        <v>0</v>
      </c>
      <c r="G2926" s="76">
        <f>IF('(Other Computations)'!G186=0,0,Inputs!I271*Inputs!I164*Inputs!H40*Inputs!D13*'GM Alloc Factors'!G14/('(Other Computations)'!G186+'(Other Computations)'!G199))</f>
        <v>0</v>
      </c>
      <c r="H2926" s="76">
        <f>IF('(Other Computations)'!H186=0,0,Inputs!J271*Inputs!J164*Inputs!H40*Inputs!D13*'GM Alloc Factors'!H14/('(Other Computations)'!H186+'(Other Computations)'!H199))</f>
        <v>0</v>
      </c>
      <c r="I2926" s="76">
        <f>IF('(Other Computations)'!I186=0,0,Inputs!K271*Inputs!K164*Inputs!H40*Inputs!D13*'GM Alloc Factors'!I14/('(Other Computations)'!I186+'(Other Computations)'!I199))</f>
        <v>0</v>
      </c>
      <c r="J2926" s="76">
        <f>IF('(Other Computations)'!J186=0,0,Inputs!L271*Inputs!L164*Inputs!H40*Inputs!D13*'GM Alloc Factors'!J14/('(Other Computations)'!J186+'(Other Computations)'!J199))</f>
        <v>0</v>
      </c>
      <c r="K2926" s="43">
        <f t="shared" ref="K2926:K2936" si="571">SUM(G2926:J2926)</f>
        <v>0</v>
      </c>
    </row>
    <row r="2927" spans="1:11" ht="12.75" customHeight="1">
      <c r="A2927" s="61" t="str">
        <f>"         "&amp;Labels!B70</f>
        <v xml:space="preserve">         Customer 2</v>
      </c>
      <c r="B2927" s="76">
        <f>IF('(Other Computations)'!B187=0,0,Inputs!D272*Inputs!D165*Inputs!H41*Inputs!D13*'GM Alloc Factors'!B14/('(Other Computations)'!B187+'(Other Computations)'!B200))</f>
        <v>0</v>
      </c>
      <c r="C2927" s="76">
        <f>IF('(Other Computations)'!C187=0,0,Inputs!E272*Inputs!E165*Inputs!H41*Inputs!D13*'GM Alloc Factors'!C14/('(Other Computations)'!C187+'(Other Computations)'!C200))</f>
        <v>0</v>
      </c>
      <c r="D2927" s="76">
        <f>IF('(Other Computations)'!D187=0,0,Inputs!F272*Inputs!F165*Inputs!H41*Inputs!D13*'GM Alloc Factors'!D14/('(Other Computations)'!D187+'(Other Computations)'!D200))</f>
        <v>0</v>
      </c>
      <c r="E2927" s="76">
        <f>IF('(Other Computations)'!E187=0,0,Inputs!G272*Inputs!G165*Inputs!H41*Inputs!D13*'GM Alloc Factors'!E14/('(Other Computations)'!E187+'(Other Computations)'!E200))</f>
        <v>0</v>
      </c>
      <c r="F2927" s="43">
        <f t="shared" si="570"/>
        <v>0</v>
      </c>
      <c r="G2927" s="76">
        <f>IF('(Other Computations)'!G187=0,0,Inputs!I272*Inputs!I165*Inputs!H41*Inputs!D13*'GM Alloc Factors'!G14/('(Other Computations)'!G187+'(Other Computations)'!G200))</f>
        <v>0</v>
      </c>
      <c r="H2927" s="76">
        <f>IF('(Other Computations)'!H187=0,0,Inputs!J272*Inputs!J165*Inputs!H41*Inputs!D13*'GM Alloc Factors'!H14/('(Other Computations)'!H187+'(Other Computations)'!H200))</f>
        <v>0</v>
      </c>
      <c r="I2927" s="76">
        <f>IF('(Other Computations)'!I187=0,0,Inputs!K272*Inputs!K165*Inputs!H41*Inputs!D13*'GM Alloc Factors'!I14/('(Other Computations)'!I187+'(Other Computations)'!I200))</f>
        <v>0</v>
      </c>
      <c r="J2927" s="76">
        <f>IF('(Other Computations)'!J187=0,0,Inputs!L272*Inputs!L165*Inputs!H41*Inputs!D13*'GM Alloc Factors'!J14/('(Other Computations)'!J187+'(Other Computations)'!J200))</f>
        <v>0</v>
      </c>
      <c r="K2927" s="43">
        <f t="shared" si="571"/>
        <v>0</v>
      </c>
    </row>
    <row r="2928" spans="1:11" ht="12.75" customHeight="1">
      <c r="A2928" s="61" t="str">
        <f>"         "&amp;Labels!B71</f>
        <v xml:space="preserve">         Customer 3</v>
      </c>
      <c r="B2928" s="76">
        <f>IF('(Other Computations)'!B188=0,0,Inputs!D273*Inputs!D166*Inputs!H42*Inputs!D13*'GM Alloc Factors'!B14/('(Other Computations)'!B188+'(Other Computations)'!B201))</f>
        <v>0</v>
      </c>
      <c r="C2928" s="76">
        <f>IF('(Other Computations)'!C188=0,0,Inputs!E273*Inputs!E166*Inputs!H42*Inputs!D13*'GM Alloc Factors'!C14/('(Other Computations)'!C188+'(Other Computations)'!C201))</f>
        <v>0</v>
      </c>
      <c r="D2928" s="76">
        <f>IF('(Other Computations)'!D188=0,0,Inputs!F273*Inputs!F166*Inputs!H42*Inputs!D13*'GM Alloc Factors'!D14/('(Other Computations)'!D188+'(Other Computations)'!D201))</f>
        <v>0</v>
      </c>
      <c r="E2928" s="76">
        <f>IF('(Other Computations)'!E188=0,0,Inputs!G273*Inputs!G166*Inputs!H42*Inputs!D13*'GM Alloc Factors'!E14/('(Other Computations)'!E188+'(Other Computations)'!E201))</f>
        <v>0</v>
      </c>
      <c r="F2928" s="43">
        <f t="shared" si="570"/>
        <v>0</v>
      </c>
      <c r="G2928" s="76">
        <f>IF('(Other Computations)'!G188=0,0,Inputs!I273*Inputs!I166*Inputs!H42*Inputs!D13*'GM Alloc Factors'!G14/('(Other Computations)'!G188+'(Other Computations)'!G201))</f>
        <v>0</v>
      </c>
      <c r="H2928" s="76">
        <f>IF('(Other Computations)'!H188=0,0,Inputs!J273*Inputs!J166*Inputs!H42*Inputs!D13*'GM Alloc Factors'!H14/('(Other Computations)'!H188+'(Other Computations)'!H201))</f>
        <v>0</v>
      </c>
      <c r="I2928" s="76">
        <f>IF('(Other Computations)'!I188=0,0,Inputs!K273*Inputs!K166*Inputs!H42*Inputs!D13*'GM Alloc Factors'!I14/('(Other Computations)'!I188+'(Other Computations)'!I201))</f>
        <v>0</v>
      </c>
      <c r="J2928" s="76">
        <f>IF('(Other Computations)'!J188=0,0,Inputs!L273*Inputs!L166*Inputs!H42*Inputs!D13*'GM Alloc Factors'!J14/('(Other Computations)'!J188+'(Other Computations)'!J201))</f>
        <v>0</v>
      </c>
      <c r="K2928" s="43">
        <f t="shared" si="571"/>
        <v>0</v>
      </c>
    </row>
    <row r="2929" spans="1:11" ht="12.75" customHeight="1">
      <c r="A2929" s="61" t="str">
        <f>"         "&amp;Labels!B72</f>
        <v xml:space="preserve">         Customer 4</v>
      </c>
      <c r="B2929" s="76">
        <f>IF('(Other Computations)'!B189=0,0,Inputs!D274*Inputs!D167*Inputs!H43*Inputs!D13*'GM Alloc Factors'!B14/('(Other Computations)'!B189+'(Other Computations)'!B202))</f>
        <v>0</v>
      </c>
      <c r="C2929" s="76">
        <f>IF('(Other Computations)'!C189=0,0,Inputs!E274*Inputs!E167*Inputs!H43*Inputs!D13*'GM Alloc Factors'!C14/('(Other Computations)'!C189+'(Other Computations)'!C202))</f>
        <v>0</v>
      </c>
      <c r="D2929" s="76">
        <f>IF('(Other Computations)'!D189=0,0,Inputs!F274*Inputs!F167*Inputs!H43*Inputs!D13*'GM Alloc Factors'!D14/('(Other Computations)'!D189+'(Other Computations)'!D202))</f>
        <v>0</v>
      </c>
      <c r="E2929" s="76">
        <f>IF('(Other Computations)'!E189=0,0,Inputs!G274*Inputs!G167*Inputs!H43*Inputs!D13*'GM Alloc Factors'!E14/('(Other Computations)'!E189+'(Other Computations)'!E202))</f>
        <v>0</v>
      </c>
      <c r="F2929" s="43">
        <f t="shared" si="570"/>
        <v>0</v>
      </c>
      <c r="G2929" s="76">
        <f>IF('(Other Computations)'!G189=0,0,Inputs!I274*Inputs!I167*Inputs!H43*Inputs!D13*'GM Alloc Factors'!G14/('(Other Computations)'!G189+'(Other Computations)'!G202))</f>
        <v>0</v>
      </c>
      <c r="H2929" s="76">
        <f>IF('(Other Computations)'!H189=0,0,Inputs!J274*Inputs!J167*Inputs!H43*Inputs!D13*'GM Alloc Factors'!H14/('(Other Computations)'!H189+'(Other Computations)'!H202))</f>
        <v>0</v>
      </c>
      <c r="I2929" s="76">
        <f>IF('(Other Computations)'!I189=0,0,Inputs!K274*Inputs!K167*Inputs!H43*Inputs!D13*'GM Alloc Factors'!I14/('(Other Computations)'!I189+'(Other Computations)'!I202))</f>
        <v>0</v>
      </c>
      <c r="J2929" s="76">
        <f>IF('(Other Computations)'!J189=0,0,Inputs!L274*Inputs!L167*Inputs!H43*Inputs!D13*'GM Alloc Factors'!J14/('(Other Computations)'!J189+'(Other Computations)'!J202))</f>
        <v>0</v>
      </c>
      <c r="K2929" s="43">
        <f t="shared" si="571"/>
        <v>0</v>
      </c>
    </row>
    <row r="2930" spans="1:11" ht="12.75" customHeight="1">
      <c r="A2930" s="61" t="str">
        <f>"         "&amp;Labels!B73</f>
        <v xml:space="preserve">         Customer 5</v>
      </c>
      <c r="B2930" s="76">
        <f>IF('(Other Computations)'!B190=0,0,Inputs!D275*Inputs!D168*Inputs!H44*Inputs!D13*'GM Alloc Factors'!B14/('(Other Computations)'!B190+'(Other Computations)'!B203))</f>
        <v>0</v>
      </c>
      <c r="C2930" s="76">
        <f>IF('(Other Computations)'!C190=0,0,Inputs!E275*Inputs!E168*Inputs!H44*Inputs!D13*'GM Alloc Factors'!C14/('(Other Computations)'!C190+'(Other Computations)'!C203))</f>
        <v>0</v>
      </c>
      <c r="D2930" s="76">
        <f>IF('(Other Computations)'!D190=0,0,Inputs!F275*Inputs!F168*Inputs!H44*Inputs!D13*'GM Alloc Factors'!D14/('(Other Computations)'!D190+'(Other Computations)'!D203))</f>
        <v>0</v>
      </c>
      <c r="E2930" s="76">
        <f>IF('(Other Computations)'!E190=0,0,Inputs!G275*Inputs!G168*Inputs!H44*Inputs!D13*'GM Alloc Factors'!E14/('(Other Computations)'!E190+'(Other Computations)'!E203))</f>
        <v>0</v>
      </c>
      <c r="F2930" s="43">
        <f t="shared" si="570"/>
        <v>0</v>
      </c>
      <c r="G2930" s="76">
        <f>IF('(Other Computations)'!G190=0,0,Inputs!I275*Inputs!I168*Inputs!H44*Inputs!D13*'GM Alloc Factors'!G14/('(Other Computations)'!G190+'(Other Computations)'!G203))</f>
        <v>0</v>
      </c>
      <c r="H2930" s="76">
        <f>IF('(Other Computations)'!H190=0,0,Inputs!J275*Inputs!J168*Inputs!H44*Inputs!D13*'GM Alloc Factors'!H14/('(Other Computations)'!H190+'(Other Computations)'!H203))</f>
        <v>0</v>
      </c>
      <c r="I2930" s="76">
        <f>IF('(Other Computations)'!I190=0,0,Inputs!K275*Inputs!K168*Inputs!H44*Inputs!D13*'GM Alloc Factors'!I14/('(Other Computations)'!I190+'(Other Computations)'!I203))</f>
        <v>0</v>
      </c>
      <c r="J2930" s="76">
        <f>IF('(Other Computations)'!J190=0,0,Inputs!L275*Inputs!L168*Inputs!H44*Inputs!D13*'GM Alloc Factors'!J14/('(Other Computations)'!J190+'(Other Computations)'!J203))</f>
        <v>0</v>
      </c>
      <c r="K2930" s="43">
        <f t="shared" si="571"/>
        <v>0</v>
      </c>
    </row>
    <row r="2931" spans="1:11" ht="12.75" customHeight="1">
      <c r="A2931" s="61" t="str">
        <f>"         "&amp;Labels!B74</f>
        <v xml:space="preserve">         Customer 6</v>
      </c>
      <c r="B2931" s="76">
        <f>IF('(Other Computations)'!B191=0,0,Inputs!D276*Inputs!D169*Inputs!H45*Inputs!D13*'GM Alloc Factors'!B14/('(Other Computations)'!B191+'(Other Computations)'!B204))</f>
        <v>0</v>
      </c>
      <c r="C2931" s="76">
        <f>IF('(Other Computations)'!C191=0,0,Inputs!E276*Inputs!E169*Inputs!H45*Inputs!D13*'GM Alloc Factors'!C14/('(Other Computations)'!C191+'(Other Computations)'!C204))</f>
        <v>0</v>
      </c>
      <c r="D2931" s="76">
        <f>IF('(Other Computations)'!D191=0,0,Inputs!F276*Inputs!F169*Inputs!H45*Inputs!D13*'GM Alloc Factors'!D14/('(Other Computations)'!D191+'(Other Computations)'!D204))</f>
        <v>0</v>
      </c>
      <c r="E2931" s="76">
        <f>IF('(Other Computations)'!E191=0,0,Inputs!G276*Inputs!G169*Inputs!H45*Inputs!D13*'GM Alloc Factors'!E14/('(Other Computations)'!E191+'(Other Computations)'!E204))</f>
        <v>0</v>
      </c>
      <c r="F2931" s="43">
        <f t="shared" si="570"/>
        <v>0</v>
      </c>
      <c r="G2931" s="76">
        <f>IF('(Other Computations)'!G191=0,0,Inputs!I276*Inputs!I169*Inputs!H45*Inputs!D13*'GM Alloc Factors'!G14/('(Other Computations)'!G191+'(Other Computations)'!G204))</f>
        <v>0</v>
      </c>
      <c r="H2931" s="76">
        <f>IF('(Other Computations)'!H191=0,0,Inputs!J276*Inputs!J169*Inputs!H45*Inputs!D13*'GM Alloc Factors'!H14/('(Other Computations)'!H191+'(Other Computations)'!H204))</f>
        <v>0</v>
      </c>
      <c r="I2931" s="76">
        <f>IF('(Other Computations)'!I191=0,0,Inputs!K276*Inputs!K169*Inputs!H45*Inputs!D13*'GM Alloc Factors'!I14/('(Other Computations)'!I191+'(Other Computations)'!I204))</f>
        <v>0</v>
      </c>
      <c r="J2931" s="76">
        <f>IF('(Other Computations)'!J191=0,0,Inputs!L276*Inputs!L169*Inputs!H45*Inputs!D13*'GM Alloc Factors'!J14/('(Other Computations)'!J191+'(Other Computations)'!J204))</f>
        <v>0</v>
      </c>
      <c r="K2931" s="43">
        <f t="shared" si="571"/>
        <v>0</v>
      </c>
    </row>
    <row r="2932" spans="1:11" ht="12.75" customHeight="1">
      <c r="A2932" s="61" t="str">
        <f>"         "&amp;Labels!B75</f>
        <v xml:space="preserve">         Customer 7</v>
      </c>
      <c r="B2932" s="76">
        <f>IF('(Other Computations)'!B192=0,0,Inputs!D277*Inputs!D170*Inputs!H46*Inputs!D13*'GM Alloc Factors'!B14/('(Other Computations)'!B192+'(Other Computations)'!B205))</f>
        <v>0</v>
      </c>
      <c r="C2932" s="76">
        <f>IF('(Other Computations)'!C192=0,0,Inputs!E277*Inputs!E170*Inputs!H46*Inputs!D13*'GM Alloc Factors'!C14/('(Other Computations)'!C192+'(Other Computations)'!C205))</f>
        <v>0</v>
      </c>
      <c r="D2932" s="76">
        <f>IF('(Other Computations)'!D192=0,0,Inputs!F277*Inputs!F170*Inputs!H46*Inputs!D13*'GM Alloc Factors'!D14/('(Other Computations)'!D192+'(Other Computations)'!D205))</f>
        <v>0</v>
      </c>
      <c r="E2932" s="76">
        <f>IF('(Other Computations)'!E192=0,0,Inputs!G277*Inputs!G170*Inputs!H46*Inputs!D13*'GM Alloc Factors'!E14/('(Other Computations)'!E192+'(Other Computations)'!E205))</f>
        <v>0</v>
      </c>
      <c r="F2932" s="43">
        <f t="shared" si="570"/>
        <v>0</v>
      </c>
      <c r="G2932" s="76">
        <f>IF('(Other Computations)'!G192=0,0,Inputs!I277*Inputs!I170*Inputs!H46*Inputs!D13*'GM Alloc Factors'!G14/('(Other Computations)'!G192+'(Other Computations)'!G205))</f>
        <v>0</v>
      </c>
      <c r="H2932" s="76">
        <f>IF('(Other Computations)'!H192=0,0,Inputs!J277*Inputs!J170*Inputs!H46*Inputs!D13*'GM Alloc Factors'!H14/('(Other Computations)'!H192+'(Other Computations)'!H205))</f>
        <v>0</v>
      </c>
      <c r="I2932" s="76">
        <f>IF('(Other Computations)'!I192=0,0,Inputs!K277*Inputs!K170*Inputs!H46*Inputs!D13*'GM Alloc Factors'!I14/('(Other Computations)'!I192+'(Other Computations)'!I205))</f>
        <v>0</v>
      </c>
      <c r="J2932" s="76">
        <f>IF('(Other Computations)'!J192=0,0,Inputs!L277*Inputs!L170*Inputs!H46*Inputs!D13*'GM Alloc Factors'!J14/('(Other Computations)'!J192+'(Other Computations)'!J205))</f>
        <v>0</v>
      </c>
      <c r="K2932" s="43">
        <f t="shared" si="571"/>
        <v>0</v>
      </c>
    </row>
    <row r="2933" spans="1:11" ht="12.75" customHeight="1">
      <c r="A2933" s="61" t="str">
        <f>"         "&amp;Labels!B76</f>
        <v xml:space="preserve">         Customer 8</v>
      </c>
      <c r="B2933" s="76">
        <f>IF('(Other Computations)'!B193=0,0,Inputs!D278*Inputs!D171*Inputs!H47*Inputs!D13*'GM Alloc Factors'!B14/('(Other Computations)'!B193+'(Other Computations)'!B206))</f>
        <v>0</v>
      </c>
      <c r="C2933" s="76">
        <f>IF('(Other Computations)'!C193=0,0,Inputs!E278*Inputs!E171*Inputs!H47*Inputs!D13*'GM Alloc Factors'!C14/('(Other Computations)'!C193+'(Other Computations)'!C206))</f>
        <v>0</v>
      </c>
      <c r="D2933" s="76">
        <f>IF('(Other Computations)'!D193=0,0,Inputs!F278*Inputs!F171*Inputs!H47*Inputs!D13*'GM Alloc Factors'!D14/('(Other Computations)'!D193+'(Other Computations)'!D206))</f>
        <v>0</v>
      </c>
      <c r="E2933" s="76">
        <f>IF('(Other Computations)'!E193=0,0,Inputs!G278*Inputs!G171*Inputs!H47*Inputs!D13*'GM Alloc Factors'!E14/('(Other Computations)'!E193+'(Other Computations)'!E206))</f>
        <v>0</v>
      </c>
      <c r="F2933" s="43">
        <f t="shared" si="570"/>
        <v>0</v>
      </c>
      <c r="G2933" s="76">
        <f>IF('(Other Computations)'!G193=0,0,Inputs!I278*Inputs!I171*Inputs!H47*Inputs!D13*'GM Alloc Factors'!G14/('(Other Computations)'!G193+'(Other Computations)'!G206))</f>
        <v>0</v>
      </c>
      <c r="H2933" s="76">
        <f>IF('(Other Computations)'!H193=0,0,Inputs!J278*Inputs!J171*Inputs!H47*Inputs!D13*'GM Alloc Factors'!H14/('(Other Computations)'!H193+'(Other Computations)'!H206))</f>
        <v>0</v>
      </c>
      <c r="I2933" s="76">
        <f>IF('(Other Computations)'!I193=0,0,Inputs!K278*Inputs!K171*Inputs!H47*Inputs!D13*'GM Alloc Factors'!I14/('(Other Computations)'!I193+'(Other Computations)'!I206))</f>
        <v>0</v>
      </c>
      <c r="J2933" s="76">
        <f>IF('(Other Computations)'!J193=0,0,Inputs!L278*Inputs!L171*Inputs!H47*Inputs!D13*'GM Alloc Factors'!J14/('(Other Computations)'!J193+'(Other Computations)'!J206))</f>
        <v>0</v>
      </c>
      <c r="K2933" s="43">
        <f t="shared" si="571"/>
        <v>0</v>
      </c>
    </row>
    <row r="2934" spans="1:11" ht="12.75" customHeight="1">
      <c r="A2934" s="61" t="str">
        <f>"         "&amp;Labels!B77</f>
        <v xml:space="preserve">         Customer 9</v>
      </c>
      <c r="B2934" s="76">
        <f>IF('(Other Computations)'!B194=0,0,Inputs!D279*Inputs!D172*Inputs!H48*Inputs!D13*'GM Alloc Factors'!B14/('(Other Computations)'!B194+'(Other Computations)'!B207))</f>
        <v>0</v>
      </c>
      <c r="C2934" s="76">
        <f>IF('(Other Computations)'!C194=0,0,Inputs!E279*Inputs!E172*Inputs!H48*Inputs!D13*'GM Alloc Factors'!C14/('(Other Computations)'!C194+'(Other Computations)'!C207))</f>
        <v>0</v>
      </c>
      <c r="D2934" s="76">
        <f>IF('(Other Computations)'!D194=0,0,Inputs!F279*Inputs!F172*Inputs!H48*Inputs!D13*'GM Alloc Factors'!D14/('(Other Computations)'!D194+'(Other Computations)'!D207))</f>
        <v>0</v>
      </c>
      <c r="E2934" s="76">
        <f>IF('(Other Computations)'!E194=0,0,Inputs!G279*Inputs!G172*Inputs!H48*Inputs!D13*'GM Alloc Factors'!E14/('(Other Computations)'!E194+'(Other Computations)'!E207))</f>
        <v>0</v>
      </c>
      <c r="F2934" s="43">
        <f t="shared" si="570"/>
        <v>0</v>
      </c>
      <c r="G2934" s="76">
        <f>IF('(Other Computations)'!G194=0,0,Inputs!I279*Inputs!I172*Inputs!H48*Inputs!D13*'GM Alloc Factors'!G14/('(Other Computations)'!G194+'(Other Computations)'!G207))</f>
        <v>0</v>
      </c>
      <c r="H2934" s="76">
        <f>IF('(Other Computations)'!H194=0,0,Inputs!J279*Inputs!J172*Inputs!H48*Inputs!D13*'GM Alloc Factors'!H14/('(Other Computations)'!H194+'(Other Computations)'!H207))</f>
        <v>0</v>
      </c>
      <c r="I2934" s="76">
        <f>IF('(Other Computations)'!I194=0,0,Inputs!K279*Inputs!K172*Inputs!H48*Inputs!D13*'GM Alloc Factors'!I14/('(Other Computations)'!I194+'(Other Computations)'!I207))</f>
        <v>0</v>
      </c>
      <c r="J2934" s="76">
        <f>IF('(Other Computations)'!J194=0,0,Inputs!L279*Inputs!L172*Inputs!H48*Inputs!D13*'GM Alloc Factors'!J14/('(Other Computations)'!J194+'(Other Computations)'!J207))</f>
        <v>0</v>
      </c>
      <c r="K2934" s="43">
        <f t="shared" si="571"/>
        <v>0</v>
      </c>
    </row>
    <row r="2935" spans="1:11" ht="12.75" customHeight="1">
      <c r="A2935" s="61" t="str">
        <f>"         "&amp;Labels!B78</f>
        <v xml:space="preserve">         Customer 10</v>
      </c>
      <c r="B2935" s="76">
        <f>IF('(Other Computations)'!B195=0,0,Inputs!D280*Inputs!D173*Inputs!H49*Inputs!D13*'GM Alloc Factors'!B14/('(Other Computations)'!B195+'(Other Computations)'!B208))</f>
        <v>0</v>
      </c>
      <c r="C2935" s="76">
        <f>IF('(Other Computations)'!C195=0,0,Inputs!E280*Inputs!E173*Inputs!H49*Inputs!D13*'GM Alloc Factors'!C14/('(Other Computations)'!C195+'(Other Computations)'!C208))</f>
        <v>0</v>
      </c>
      <c r="D2935" s="76">
        <f>IF('(Other Computations)'!D195=0,0,Inputs!F280*Inputs!F173*Inputs!H49*Inputs!D13*'GM Alloc Factors'!D14/('(Other Computations)'!D195+'(Other Computations)'!D208))</f>
        <v>0</v>
      </c>
      <c r="E2935" s="76">
        <f>IF('(Other Computations)'!E195=0,0,Inputs!G280*Inputs!G173*Inputs!H49*Inputs!D13*'GM Alloc Factors'!E14/('(Other Computations)'!E195+'(Other Computations)'!E208))</f>
        <v>0</v>
      </c>
      <c r="F2935" s="43">
        <f t="shared" si="570"/>
        <v>0</v>
      </c>
      <c r="G2935" s="76">
        <f>IF('(Other Computations)'!G195=0,0,Inputs!I280*Inputs!I173*Inputs!H49*Inputs!D13*'GM Alloc Factors'!G14/('(Other Computations)'!G195+'(Other Computations)'!G208))</f>
        <v>0</v>
      </c>
      <c r="H2935" s="76">
        <f>IF('(Other Computations)'!H195=0,0,Inputs!J280*Inputs!J173*Inputs!H49*Inputs!D13*'GM Alloc Factors'!H14/('(Other Computations)'!H195+'(Other Computations)'!H208))</f>
        <v>0</v>
      </c>
      <c r="I2935" s="76">
        <f>IF('(Other Computations)'!I195=0,0,Inputs!K280*Inputs!K173*Inputs!H49*Inputs!D13*'GM Alloc Factors'!I14/('(Other Computations)'!I195+'(Other Computations)'!I208))</f>
        <v>0</v>
      </c>
      <c r="J2935" s="76">
        <f>IF('(Other Computations)'!J195=0,0,Inputs!L280*Inputs!L173*Inputs!H49*Inputs!D13*'GM Alloc Factors'!J14/('(Other Computations)'!J195+'(Other Computations)'!J208))</f>
        <v>0</v>
      </c>
      <c r="K2935" s="43">
        <f t="shared" si="571"/>
        <v>0</v>
      </c>
    </row>
    <row r="2936" spans="1:11" ht="12.75" customHeight="1">
      <c r="A2936" s="61" t="str">
        <f>"         "&amp;Labels!C68</f>
        <v xml:space="preserve">         Total</v>
      </c>
      <c r="B2936" s="84">
        <f>SUM(B2926:B2935)</f>
        <v>0</v>
      </c>
      <c r="C2936" s="84">
        <f>SUM(C2926:C2935)</f>
        <v>0</v>
      </c>
      <c r="D2936" s="84">
        <f>SUM(D2926:D2935)</f>
        <v>0</v>
      </c>
      <c r="E2936" s="84">
        <f>SUM(E2926:E2935)</f>
        <v>0</v>
      </c>
      <c r="F2936" s="43">
        <f t="shared" si="570"/>
        <v>0</v>
      </c>
      <c r="G2936" s="84">
        <f>SUM(G2926:G2935)</f>
        <v>0</v>
      </c>
      <c r="H2936" s="84">
        <f>SUM(H2926:H2935)</f>
        <v>0</v>
      </c>
      <c r="I2936" s="84">
        <f>SUM(I2926:I2935)</f>
        <v>0</v>
      </c>
      <c r="J2936" s="84">
        <f>SUM(J2926:J2935)</f>
        <v>0</v>
      </c>
      <c r="K2936" s="43">
        <f t="shared" si="571"/>
        <v>0</v>
      </c>
    </row>
    <row r="2937" spans="1:11" ht="12.75" customHeight="1">
      <c r="A2937" s="61" t="str">
        <f>"      "&amp;Labels!B90</f>
        <v xml:space="preserve">      Q 6</v>
      </c>
      <c r="B2937" s="84"/>
      <c r="C2937" s="84"/>
      <c r="D2937" s="84"/>
      <c r="E2937" s="84"/>
      <c r="F2937" s="43"/>
      <c r="G2937" s="84"/>
      <c r="H2937" s="84"/>
      <c r="I2937" s="84"/>
      <c r="J2937" s="84"/>
      <c r="K2937" s="43"/>
    </row>
    <row r="2938" spans="1:11" ht="12.75" customHeight="1">
      <c r="A2938" s="61" t="str">
        <f>"         "&amp;Labels!B69</f>
        <v xml:space="preserve">         Customer 1</v>
      </c>
      <c r="B2938" s="76">
        <f>IF('(Other Computations)'!B186=0,0,Inputs!D271*Inputs!D164*Inputs!I40*Inputs!D13*'GM Alloc Factors'!B15/('(Other Computations)'!B186+'(Other Computations)'!B199))</f>
        <v>0</v>
      </c>
      <c r="C2938" s="76">
        <f>IF('(Other Computations)'!C186=0,0,Inputs!E271*Inputs!E164*Inputs!I40*Inputs!D13*'GM Alloc Factors'!C15/('(Other Computations)'!C186+'(Other Computations)'!C199))</f>
        <v>0</v>
      </c>
      <c r="D2938" s="76">
        <f>IF('(Other Computations)'!D186=0,0,Inputs!F271*Inputs!F164*Inputs!I40*Inputs!D13*'GM Alloc Factors'!D15/('(Other Computations)'!D186+'(Other Computations)'!D199))</f>
        <v>0</v>
      </c>
      <c r="E2938" s="76">
        <f>IF('(Other Computations)'!E186=0,0,Inputs!G271*Inputs!G164*Inputs!I40*Inputs!D13*'GM Alloc Factors'!E15/('(Other Computations)'!E186+'(Other Computations)'!E199))</f>
        <v>0</v>
      </c>
      <c r="F2938" s="43">
        <f t="shared" ref="F2938:F2948" si="572">SUM(B2938:E2938)</f>
        <v>0</v>
      </c>
      <c r="G2938" s="76">
        <f>IF('(Other Computations)'!G186=0,0,Inputs!I271*Inputs!I164*Inputs!I40*Inputs!D13*'GM Alloc Factors'!G15/('(Other Computations)'!G186+'(Other Computations)'!G199))</f>
        <v>0</v>
      </c>
      <c r="H2938" s="76">
        <f>IF('(Other Computations)'!H186=0,0,Inputs!J271*Inputs!J164*Inputs!I40*Inputs!D13*'GM Alloc Factors'!H15/('(Other Computations)'!H186+'(Other Computations)'!H199))</f>
        <v>0</v>
      </c>
      <c r="I2938" s="76">
        <f>IF('(Other Computations)'!I186=0,0,Inputs!K271*Inputs!K164*Inputs!I40*Inputs!D13*'GM Alloc Factors'!I15/('(Other Computations)'!I186+'(Other Computations)'!I199))</f>
        <v>0</v>
      </c>
      <c r="J2938" s="76">
        <f>IF('(Other Computations)'!J186=0,0,Inputs!L271*Inputs!L164*Inputs!I40*Inputs!D13*'GM Alloc Factors'!J15/('(Other Computations)'!J186+'(Other Computations)'!J199))</f>
        <v>0</v>
      </c>
      <c r="K2938" s="43">
        <f t="shared" ref="K2938:K2948" si="573">SUM(G2938:J2938)</f>
        <v>0</v>
      </c>
    </row>
    <row r="2939" spans="1:11" ht="12.75" customHeight="1">
      <c r="A2939" s="61" t="str">
        <f>"         "&amp;Labels!B70</f>
        <v xml:space="preserve">         Customer 2</v>
      </c>
      <c r="B2939" s="76">
        <f>IF('(Other Computations)'!B187=0,0,Inputs!D272*Inputs!D165*Inputs!I41*Inputs!D13*'GM Alloc Factors'!B15/('(Other Computations)'!B187+'(Other Computations)'!B200))</f>
        <v>0</v>
      </c>
      <c r="C2939" s="76">
        <f>IF('(Other Computations)'!C187=0,0,Inputs!E272*Inputs!E165*Inputs!I41*Inputs!D13*'GM Alloc Factors'!C15/('(Other Computations)'!C187+'(Other Computations)'!C200))</f>
        <v>0</v>
      </c>
      <c r="D2939" s="76">
        <f>IF('(Other Computations)'!D187=0,0,Inputs!F272*Inputs!F165*Inputs!I41*Inputs!D13*'GM Alloc Factors'!D15/('(Other Computations)'!D187+'(Other Computations)'!D200))</f>
        <v>0</v>
      </c>
      <c r="E2939" s="76">
        <f>IF('(Other Computations)'!E187=0,0,Inputs!G272*Inputs!G165*Inputs!I41*Inputs!D13*'GM Alloc Factors'!E15/('(Other Computations)'!E187+'(Other Computations)'!E200))</f>
        <v>0</v>
      </c>
      <c r="F2939" s="43">
        <f t="shared" si="572"/>
        <v>0</v>
      </c>
      <c r="G2939" s="76">
        <f>IF('(Other Computations)'!G187=0,0,Inputs!I272*Inputs!I165*Inputs!I41*Inputs!D13*'GM Alloc Factors'!G15/('(Other Computations)'!G187+'(Other Computations)'!G200))</f>
        <v>0</v>
      </c>
      <c r="H2939" s="76">
        <f>IF('(Other Computations)'!H187=0,0,Inputs!J272*Inputs!J165*Inputs!I41*Inputs!D13*'GM Alloc Factors'!H15/('(Other Computations)'!H187+'(Other Computations)'!H200))</f>
        <v>0</v>
      </c>
      <c r="I2939" s="76">
        <f>IF('(Other Computations)'!I187=0,0,Inputs!K272*Inputs!K165*Inputs!I41*Inputs!D13*'GM Alloc Factors'!I15/('(Other Computations)'!I187+'(Other Computations)'!I200))</f>
        <v>0</v>
      </c>
      <c r="J2939" s="76">
        <f>IF('(Other Computations)'!J187=0,0,Inputs!L272*Inputs!L165*Inputs!I41*Inputs!D13*'GM Alloc Factors'!J15/('(Other Computations)'!J187+'(Other Computations)'!J200))</f>
        <v>0</v>
      </c>
      <c r="K2939" s="43">
        <f t="shared" si="573"/>
        <v>0</v>
      </c>
    </row>
    <row r="2940" spans="1:11" ht="12.75" customHeight="1">
      <c r="A2940" s="61" t="str">
        <f>"         "&amp;Labels!B71</f>
        <v xml:space="preserve">         Customer 3</v>
      </c>
      <c r="B2940" s="76">
        <f>IF('(Other Computations)'!B188=0,0,Inputs!D273*Inputs!D166*Inputs!I42*Inputs!D13*'GM Alloc Factors'!B15/('(Other Computations)'!B188+'(Other Computations)'!B201))</f>
        <v>0</v>
      </c>
      <c r="C2940" s="76">
        <f>IF('(Other Computations)'!C188=0,0,Inputs!E273*Inputs!E166*Inputs!I42*Inputs!D13*'GM Alloc Factors'!C15/('(Other Computations)'!C188+'(Other Computations)'!C201))</f>
        <v>0</v>
      </c>
      <c r="D2940" s="76">
        <f>IF('(Other Computations)'!D188=0,0,Inputs!F273*Inputs!F166*Inputs!I42*Inputs!D13*'GM Alloc Factors'!D15/('(Other Computations)'!D188+'(Other Computations)'!D201))</f>
        <v>0</v>
      </c>
      <c r="E2940" s="76">
        <f>IF('(Other Computations)'!E188=0,0,Inputs!G273*Inputs!G166*Inputs!I42*Inputs!D13*'GM Alloc Factors'!E15/('(Other Computations)'!E188+'(Other Computations)'!E201))</f>
        <v>0</v>
      </c>
      <c r="F2940" s="43">
        <f t="shared" si="572"/>
        <v>0</v>
      </c>
      <c r="G2940" s="76">
        <f>IF('(Other Computations)'!G188=0,0,Inputs!I273*Inputs!I166*Inputs!I42*Inputs!D13*'GM Alloc Factors'!G15/('(Other Computations)'!G188+'(Other Computations)'!G201))</f>
        <v>0</v>
      </c>
      <c r="H2940" s="76">
        <f>IF('(Other Computations)'!H188=0,0,Inputs!J273*Inputs!J166*Inputs!I42*Inputs!D13*'GM Alloc Factors'!H15/('(Other Computations)'!H188+'(Other Computations)'!H201))</f>
        <v>0</v>
      </c>
      <c r="I2940" s="76">
        <f>IF('(Other Computations)'!I188=0,0,Inputs!K273*Inputs!K166*Inputs!I42*Inputs!D13*'GM Alloc Factors'!I15/('(Other Computations)'!I188+'(Other Computations)'!I201))</f>
        <v>0</v>
      </c>
      <c r="J2940" s="76">
        <f>IF('(Other Computations)'!J188=0,0,Inputs!L273*Inputs!L166*Inputs!I42*Inputs!D13*'GM Alloc Factors'!J15/('(Other Computations)'!J188+'(Other Computations)'!J201))</f>
        <v>0</v>
      </c>
      <c r="K2940" s="43">
        <f t="shared" si="573"/>
        <v>0</v>
      </c>
    </row>
    <row r="2941" spans="1:11" ht="12.75" customHeight="1">
      <c r="A2941" s="61" t="str">
        <f>"         "&amp;Labels!B72</f>
        <v xml:space="preserve">         Customer 4</v>
      </c>
      <c r="B2941" s="76">
        <f>IF('(Other Computations)'!B189=0,0,Inputs!D274*Inputs!D167*Inputs!I43*Inputs!D13*'GM Alloc Factors'!B15/('(Other Computations)'!B189+'(Other Computations)'!B202))</f>
        <v>0</v>
      </c>
      <c r="C2941" s="76">
        <f>IF('(Other Computations)'!C189=0,0,Inputs!E274*Inputs!E167*Inputs!I43*Inputs!D13*'GM Alloc Factors'!C15/('(Other Computations)'!C189+'(Other Computations)'!C202))</f>
        <v>0</v>
      </c>
      <c r="D2941" s="76">
        <f>IF('(Other Computations)'!D189=0,0,Inputs!F274*Inputs!F167*Inputs!I43*Inputs!D13*'GM Alloc Factors'!D15/('(Other Computations)'!D189+'(Other Computations)'!D202))</f>
        <v>0</v>
      </c>
      <c r="E2941" s="76">
        <f>IF('(Other Computations)'!E189=0,0,Inputs!G274*Inputs!G167*Inputs!I43*Inputs!D13*'GM Alloc Factors'!E15/('(Other Computations)'!E189+'(Other Computations)'!E202))</f>
        <v>0</v>
      </c>
      <c r="F2941" s="43">
        <f t="shared" si="572"/>
        <v>0</v>
      </c>
      <c r="G2941" s="76">
        <f>IF('(Other Computations)'!G189=0,0,Inputs!I274*Inputs!I167*Inputs!I43*Inputs!D13*'GM Alloc Factors'!G15/('(Other Computations)'!G189+'(Other Computations)'!G202))</f>
        <v>0</v>
      </c>
      <c r="H2941" s="76">
        <f>IF('(Other Computations)'!H189=0,0,Inputs!J274*Inputs!J167*Inputs!I43*Inputs!D13*'GM Alloc Factors'!H15/('(Other Computations)'!H189+'(Other Computations)'!H202))</f>
        <v>0</v>
      </c>
      <c r="I2941" s="76">
        <f>IF('(Other Computations)'!I189=0,0,Inputs!K274*Inputs!K167*Inputs!I43*Inputs!D13*'GM Alloc Factors'!I15/('(Other Computations)'!I189+'(Other Computations)'!I202))</f>
        <v>0</v>
      </c>
      <c r="J2941" s="76">
        <f>IF('(Other Computations)'!J189=0,0,Inputs!L274*Inputs!L167*Inputs!I43*Inputs!D13*'GM Alloc Factors'!J15/('(Other Computations)'!J189+'(Other Computations)'!J202))</f>
        <v>0</v>
      </c>
      <c r="K2941" s="43">
        <f t="shared" si="573"/>
        <v>0</v>
      </c>
    </row>
    <row r="2942" spans="1:11" ht="12.75" customHeight="1">
      <c r="A2942" s="61" t="str">
        <f>"         "&amp;Labels!B73</f>
        <v xml:space="preserve">         Customer 5</v>
      </c>
      <c r="B2942" s="76">
        <f>IF('(Other Computations)'!B190=0,0,Inputs!D275*Inputs!D168*Inputs!I44*Inputs!D13*'GM Alloc Factors'!B15/('(Other Computations)'!B190+'(Other Computations)'!B203))</f>
        <v>0</v>
      </c>
      <c r="C2942" s="76">
        <f>IF('(Other Computations)'!C190=0,0,Inputs!E275*Inputs!E168*Inputs!I44*Inputs!D13*'GM Alloc Factors'!C15/('(Other Computations)'!C190+'(Other Computations)'!C203))</f>
        <v>0</v>
      </c>
      <c r="D2942" s="76">
        <f>IF('(Other Computations)'!D190=0,0,Inputs!F275*Inputs!F168*Inputs!I44*Inputs!D13*'GM Alloc Factors'!D15/('(Other Computations)'!D190+'(Other Computations)'!D203))</f>
        <v>0</v>
      </c>
      <c r="E2942" s="76">
        <f>IF('(Other Computations)'!E190=0,0,Inputs!G275*Inputs!G168*Inputs!I44*Inputs!D13*'GM Alloc Factors'!E15/('(Other Computations)'!E190+'(Other Computations)'!E203))</f>
        <v>0</v>
      </c>
      <c r="F2942" s="43">
        <f t="shared" si="572"/>
        <v>0</v>
      </c>
      <c r="G2942" s="76">
        <f>IF('(Other Computations)'!G190=0,0,Inputs!I275*Inputs!I168*Inputs!I44*Inputs!D13*'GM Alloc Factors'!G15/('(Other Computations)'!G190+'(Other Computations)'!G203))</f>
        <v>0</v>
      </c>
      <c r="H2942" s="76">
        <f>IF('(Other Computations)'!H190=0,0,Inputs!J275*Inputs!J168*Inputs!I44*Inputs!D13*'GM Alloc Factors'!H15/('(Other Computations)'!H190+'(Other Computations)'!H203))</f>
        <v>0</v>
      </c>
      <c r="I2942" s="76">
        <f>IF('(Other Computations)'!I190=0,0,Inputs!K275*Inputs!K168*Inputs!I44*Inputs!D13*'GM Alloc Factors'!I15/('(Other Computations)'!I190+'(Other Computations)'!I203))</f>
        <v>0</v>
      </c>
      <c r="J2942" s="76">
        <f>IF('(Other Computations)'!J190=0,0,Inputs!L275*Inputs!L168*Inputs!I44*Inputs!D13*'GM Alloc Factors'!J15/('(Other Computations)'!J190+'(Other Computations)'!J203))</f>
        <v>0</v>
      </c>
      <c r="K2942" s="43">
        <f t="shared" si="573"/>
        <v>0</v>
      </c>
    </row>
    <row r="2943" spans="1:11" ht="12.75" customHeight="1">
      <c r="A2943" s="61" t="str">
        <f>"         "&amp;Labels!B74</f>
        <v xml:space="preserve">         Customer 6</v>
      </c>
      <c r="B2943" s="76">
        <f>IF('(Other Computations)'!B191=0,0,Inputs!D276*Inputs!D169*Inputs!I45*Inputs!D13*'GM Alloc Factors'!B15/('(Other Computations)'!B191+'(Other Computations)'!B204))</f>
        <v>0</v>
      </c>
      <c r="C2943" s="76">
        <f>IF('(Other Computations)'!C191=0,0,Inputs!E276*Inputs!E169*Inputs!I45*Inputs!D13*'GM Alloc Factors'!C15/('(Other Computations)'!C191+'(Other Computations)'!C204))</f>
        <v>0</v>
      </c>
      <c r="D2943" s="76">
        <f>IF('(Other Computations)'!D191=0,0,Inputs!F276*Inputs!F169*Inputs!I45*Inputs!D13*'GM Alloc Factors'!D15/('(Other Computations)'!D191+'(Other Computations)'!D204))</f>
        <v>0</v>
      </c>
      <c r="E2943" s="76">
        <f>IF('(Other Computations)'!E191=0,0,Inputs!G276*Inputs!G169*Inputs!I45*Inputs!D13*'GM Alloc Factors'!E15/('(Other Computations)'!E191+'(Other Computations)'!E204))</f>
        <v>0</v>
      </c>
      <c r="F2943" s="43">
        <f t="shared" si="572"/>
        <v>0</v>
      </c>
      <c r="G2943" s="76">
        <f>IF('(Other Computations)'!G191=0,0,Inputs!I276*Inputs!I169*Inputs!I45*Inputs!D13*'GM Alloc Factors'!G15/('(Other Computations)'!G191+'(Other Computations)'!G204))</f>
        <v>0</v>
      </c>
      <c r="H2943" s="76">
        <f>IF('(Other Computations)'!H191=0,0,Inputs!J276*Inputs!J169*Inputs!I45*Inputs!D13*'GM Alloc Factors'!H15/('(Other Computations)'!H191+'(Other Computations)'!H204))</f>
        <v>0</v>
      </c>
      <c r="I2943" s="76">
        <f>IF('(Other Computations)'!I191=0,0,Inputs!K276*Inputs!K169*Inputs!I45*Inputs!D13*'GM Alloc Factors'!I15/('(Other Computations)'!I191+'(Other Computations)'!I204))</f>
        <v>0</v>
      </c>
      <c r="J2943" s="76">
        <f>IF('(Other Computations)'!J191=0,0,Inputs!L276*Inputs!L169*Inputs!I45*Inputs!D13*'GM Alloc Factors'!J15/('(Other Computations)'!J191+'(Other Computations)'!J204))</f>
        <v>0</v>
      </c>
      <c r="K2943" s="43">
        <f t="shared" si="573"/>
        <v>0</v>
      </c>
    </row>
    <row r="2944" spans="1:11" ht="12.75" customHeight="1">
      <c r="A2944" s="61" t="str">
        <f>"         "&amp;Labels!B75</f>
        <v xml:space="preserve">         Customer 7</v>
      </c>
      <c r="B2944" s="76">
        <f>IF('(Other Computations)'!B192=0,0,Inputs!D277*Inputs!D170*Inputs!I46*Inputs!D13*'GM Alloc Factors'!B15/('(Other Computations)'!B192+'(Other Computations)'!B205))</f>
        <v>0</v>
      </c>
      <c r="C2944" s="76">
        <f>IF('(Other Computations)'!C192=0,0,Inputs!E277*Inputs!E170*Inputs!I46*Inputs!D13*'GM Alloc Factors'!C15/('(Other Computations)'!C192+'(Other Computations)'!C205))</f>
        <v>0</v>
      </c>
      <c r="D2944" s="76">
        <f>IF('(Other Computations)'!D192=0,0,Inputs!F277*Inputs!F170*Inputs!I46*Inputs!D13*'GM Alloc Factors'!D15/('(Other Computations)'!D192+'(Other Computations)'!D205))</f>
        <v>0</v>
      </c>
      <c r="E2944" s="76">
        <f>IF('(Other Computations)'!E192=0,0,Inputs!G277*Inputs!G170*Inputs!I46*Inputs!D13*'GM Alloc Factors'!E15/('(Other Computations)'!E192+'(Other Computations)'!E205))</f>
        <v>0</v>
      </c>
      <c r="F2944" s="43">
        <f t="shared" si="572"/>
        <v>0</v>
      </c>
      <c r="G2944" s="76">
        <f>IF('(Other Computations)'!G192=0,0,Inputs!I277*Inputs!I170*Inputs!I46*Inputs!D13*'GM Alloc Factors'!G15/('(Other Computations)'!G192+'(Other Computations)'!G205))</f>
        <v>0</v>
      </c>
      <c r="H2944" s="76">
        <f>IF('(Other Computations)'!H192=0,0,Inputs!J277*Inputs!J170*Inputs!I46*Inputs!D13*'GM Alloc Factors'!H15/('(Other Computations)'!H192+'(Other Computations)'!H205))</f>
        <v>0</v>
      </c>
      <c r="I2944" s="76">
        <f>IF('(Other Computations)'!I192=0,0,Inputs!K277*Inputs!K170*Inputs!I46*Inputs!D13*'GM Alloc Factors'!I15/('(Other Computations)'!I192+'(Other Computations)'!I205))</f>
        <v>0</v>
      </c>
      <c r="J2944" s="76">
        <f>IF('(Other Computations)'!J192=0,0,Inputs!L277*Inputs!L170*Inputs!I46*Inputs!D13*'GM Alloc Factors'!J15/('(Other Computations)'!J192+'(Other Computations)'!J205))</f>
        <v>0</v>
      </c>
      <c r="K2944" s="43">
        <f t="shared" si="573"/>
        <v>0</v>
      </c>
    </row>
    <row r="2945" spans="1:11" ht="12.75" customHeight="1">
      <c r="A2945" s="61" t="str">
        <f>"         "&amp;Labels!B76</f>
        <v xml:space="preserve">         Customer 8</v>
      </c>
      <c r="B2945" s="76">
        <f>IF('(Other Computations)'!B193=0,0,Inputs!D278*Inputs!D171*Inputs!I47*Inputs!D13*'GM Alloc Factors'!B15/('(Other Computations)'!B193+'(Other Computations)'!B206))</f>
        <v>0</v>
      </c>
      <c r="C2945" s="76">
        <f>IF('(Other Computations)'!C193=0,0,Inputs!E278*Inputs!E171*Inputs!I47*Inputs!D13*'GM Alloc Factors'!C15/('(Other Computations)'!C193+'(Other Computations)'!C206))</f>
        <v>0</v>
      </c>
      <c r="D2945" s="76">
        <f>IF('(Other Computations)'!D193=0,0,Inputs!F278*Inputs!F171*Inputs!I47*Inputs!D13*'GM Alloc Factors'!D15/('(Other Computations)'!D193+'(Other Computations)'!D206))</f>
        <v>0</v>
      </c>
      <c r="E2945" s="76">
        <f>IF('(Other Computations)'!E193=0,0,Inputs!G278*Inputs!G171*Inputs!I47*Inputs!D13*'GM Alloc Factors'!E15/('(Other Computations)'!E193+'(Other Computations)'!E206))</f>
        <v>0</v>
      </c>
      <c r="F2945" s="43">
        <f t="shared" si="572"/>
        <v>0</v>
      </c>
      <c r="G2945" s="76">
        <f>IF('(Other Computations)'!G193=0,0,Inputs!I278*Inputs!I171*Inputs!I47*Inputs!D13*'GM Alloc Factors'!G15/('(Other Computations)'!G193+'(Other Computations)'!G206))</f>
        <v>0</v>
      </c>
      <c r="H2945" s="76">
        <f>IF('(Other Computations)'!H193=0,0,Inputs!J278*Inputs!J171*Inputs!I47*Inputs!D13*'GM Alloc Factors'!H15/('(Other Computations)'!H193+'(Other Computations)'!H206))</f>
        <v>0</v>
      </c>
      <c r="I2945" s="76">
        <f>IF('(Other Computations)'!I193=0,0,Inputs!K278*Inputs!K171*Inputs!I47*Inputs!D13*'GM Alloc Factors'!I15/('(Other Computations)'!I193+'(Other Computations)'!I206))</f>
        <v>0</v>
      </c>
      <c r="J2945" s="76">
        <f>IF('(Other Computations)'!J193=0,0,Inputs!L278*Inputs!L171*Inputs!I47*Inputs!D13*'GM Alloc Factors'!J15/('(Other Computations)'!J193+'(Other Computations)'!J206))</f>
        <v>0</v>
      </c>
      <c r="K2945" s="43">
        <f t="shared" si="573"/>
        <v>0</v>
      </c>
    </row>
    <row r="2946" spans="1:11" ht="12.75" customHeight="1">
      <c r="A2946" s="61" t="str">
        <f>"         "&amp;Labels!B77</f>
        <v xml:space="preserve">         Customer 9</v>
      </c>
      <c r="B2946" s="76">
        <f>IF('(Other Computations)'!B194=0,0,Inputs!D279*Inputs!D172*Inputs!I48*Inputs!D13*'GM Alloc Factors'!B15/('(Other Computations)'!B194+'(Other Computations)'!B207))</f>
        <v>0</v>
      </c>
      <c r="C2946" s="76">
        <f>IF('(Other Computations)'!C194=0,0,Inputs!E279*Inputs!E172*Inputs!I48*Inputs!D13*'GM Alloc Factors'!C15/('(Other Computations)'!C194+'(Other Computations)'!C207))</f>
        <v>0</v>
      </c>
      <c r="D2946" s="76">
        <f>IF('(Other Computations)'!D194=0,0,Inputs!F279*Inputs!F172*Inputs!I48*Inputs!D13*'GM Alloc Factors'!D15/('(Other Computations)'!D194+'(Other Computations)'!D207))</f>
        <v>0</v>
      </c>
      <c r="E2946" s="76">
        <f>IF('(Other Computations)'!E194=0,0,Inputs!G279*Inputs!G172*Inputs!I48*Inputs!D13*'GM Alloc Factors'!E15/('(Other Computations)'!E194+'(Other Computations)'!E207))</f>
        <v>0</v>
      </c>
      <c r="F2946" s="43">
        <f t="shared" si="572"/>
        <v>0</v>
      </c>
      <c r="G2946" s="76">
        <f>IF('(Other Computations)'!G194=0,0,Inputs!I279*Inputs!I172*Inputs!I48*Inputs!D13*'GM Alloc Factors'!G15/('(Other Computations)'!G194+'(Other Computations)'!G207))</f>
        <v>0</v>
      </c>
      <c r="H2946" s="76">
        <f>IF('(Other Computations)'!H194=0,0,Inputs!J279*Inputs!J172*Inputs!I48*Inputs!D13*'GM Alloc Factors'!H15/('(Other Computations)'!H194+'(Other Computations)'!H207))</f>
        <v>0</v>
      </c>
      <c r="I2946" s="76">
        <f>IF('(Other Computations)'!I194=0,0,Inputs!K279*Inputs!K172*Inputs!I48*Inputs!D13*'GM Alloc Factors'!I15/('(Other Computations)'!I194+'(Other Computations)'!I207))</f>
        <v>0</v>
      </c>
      <c r="J2946" s="76">
        <f>IF('(Other Computations)'!J194=0,0,Inputs!L279*Inputs!L172*Inputs!I48*Inputs!D13*'GM Alloc Factors'!J15/('(Other Computations)'!J194+'(Other Computations)'!J207))</f>
        <v>0</v>
      </c>
      <c r="K2946" s="43">
        <f t="shared" si="573"/>
        <v>0</v>
      </c>
    </row>
    <row r="2947" spans="1:11" ht="12.75" customHeight="1">
      <c r="A2947" s="61" t="str">
        <f>"         "&amp;Labels!B78</f>
        <v xml:space="preserve">         Customer 10</v>
      </c>
      <c r="B2947" s="76">
        <f>IF('(Other Computations)'!B195=0,0,Inputs!D280*Inputs!D173*Inputs!I49*Inputs!D13*'GM Alloc Factors'!B15/('(Other Computations)'!B195+'(Other Computations)'!B208))</f>
        <v>0</v>
      </c>
      <c r="C2947" s="76">
        <f>IF('(Other Computations)'!C195=0,0,Inputs!E280*Inputs!E173*Inputs!I49*Inputs!D13*'GM Alloc Factors'!C15/('(Other Computations)'!C195+'(Other Computations)'!C208))</f>
        <v>0</v>
      </c>
      <c r="D2947" s="76">
        <f>IF('(Other Computations)'!D195=0,0,Inputs!F280*Inputs!F173*Inputs!I49*Inputs!D13*'GM Alloc Factors'!D15/('(Other Computations)'!D195+'(Other Computations)'!D208))</f>
        <v>0</v>
      </c>
      <c r="E2947" s="76">
        <f>IF('(Other Computations)'!E195=0,0,Inputs!G280*Inputs!G173*Inputs!I49*Inputs!D13*'GM Alloc Factors'!E15/('(Other Computations)'!E195+'(Other Computations)'!E208))</f>
        <v>0</v>
      </c>
      <c r="F2947" s="43">
        <f t="shared" si="572"/>
        <v>0</v>
      </c>
      <c r="G2947" s="76">
        <f>IF('(Other Computations)'!G195=0,0,Inputs!I280*Inputs!I173*Inputs!I49*Inputs!D13*'GM Alloc Factors'!G15/('(Other Computations)'!G195+'(Other Computations)'!G208))</f>
        <v>0</v>
      </c>
      <c r="H2947" s="76">
        <f>IF('(Other Computations)'!H195=0,0,Inputs!J280*Inputs!J173*Inputs!I49*Inputs!D13*'GM Alloc Factors'!H15/('(Other Computations)'!H195+'(Other Computations)'!H208))</f>
        <v>0</v>
      </c>
      <c r="I2947" s="76">
        <f>IF('(Other Computations)'!I195=0,0,Inputs!K280*Inputs!K173*Inputs!I49*Inputs!D13*'GM Alloc Factors'!I15/('(Other Computations)'!I195+'(Other Computations)'!I208))</f>
        <v>0</v>
      </c>
      <c r="J2947" s="76">
        <f>IF('(Other Computations)'!J195=0,0,Inputs!L280*Inputs!L173*Inputs!I49*Inputs!D13*'GM Alloc Factors'!J15/('(Other Computations)'!J195+'(Other Computations)'!J208))</f>
        <v>0</v>
      </c>
      <c r="K2947" s="43">
        <f t="shared" si="573"/>
        <v>0</v>
      </c>
    </row>
    <row r="2948" spans="1:11" ht="12.75" customHeight="1">
      <c r="A2948" s="61" t="str">
        <f>"         "&amp;Labels!C68</f>
        <v xml:space="preserve">         Total</v>
      </c>
      <c r="B2948" s="84">
        <f>SUM(B2938:B2947)</f>
        <v>0</v>
      </c>
      <c r="C2948" s="84">
        <f>SUM(C2938:C2947)</f>
        <v>0</v>
      </c>
      <c r="D2948" s="84">
        <f>SUM(D2938:D2947)</f>
        <v>0</v>
      </c>
      <c r="E2948" s="84">
        <f>SUM(E2938:E2947)</f>
        <v>0</v>
      </c>
      <c r="F2948" s="43">
        <f t="shared" si="572"/>
        <v>0</v>
      </c>
      <c r="G2948" s="84">
        <f>SUM(G2938:G2947)</f>
        <v>0</v>
      </c>
      <c r="H2948" s="84">
        <f>SUM(H2938:H2947)</f>
        <v>0</v>
      </c>
      <c r="I2948" s="84">
        <f>SUM(I2938:I2947)</f>
        <v>0</v>
      </c>
      <c r="J2948" s="84">
        <f>SUM(J2938:J2947)</f>
        <v>0</v>
      </c>
      <c r="K2948" s="43">
        <f t="shared" si="573"/>
        <v>0</v>
      </c>
    </row>
    <row r="2949" spans="1:11" ht="12.75" customHeight="1">
      <c r="A2949" s="61" t="str">
        <f>"      "&amp;Labels!B91</f>
        <v xml:space="preserve">      Q 7</v>
      </c>
      <c r="B2949" s="84"/>
      <c r="C2949" s="84"/>
      <c r="D2949" s="84"/>
      <c r="E2949" s="84"/>
      <c r="F2949" s="43"/>
      <c r="G2949" s="84"/>
      <c r="H2949" s="84"/>
      <c r="I2949" s="84"/>
      <c r="J2949" s="84"/>
      <c r="K2949" s="43"/>
    </row>
    <row r="2950" spans="1:11" ht="12.75" customHeight="1">
      <c r="A2950" s="61" t="str">
        <f>"         "&amp;Labels!B69</f>
        <v xml:space="preserve">         Customer 1</v>
      </c>
      <c r="B2950" s="76">
        <f>IF('(Other Computations)'!B186=0,0,Inputs!D271*Inputs!D164*Inputs!J40*Inputs!D13*'GM Alloc Factors'!B16/('(Other Computations)'!B186+'(Other Computations)'!B199))</f>
        <v>0</v>
      </c>
      <c r="C2950" s="76">
        <f>IF('(Other Computations)'!C186=0,0,Inputs!E271*Inputs!E164*Inputs!J40*Inputs!D13*'GM Alloc Factors'!C16/('(Other Computations)'!C186+'(Other Computations)'!C199))</f>
        <v>0</v>
      </c>
      <c r="D2950" s="76">
        <f>IF('(Other Computations)'!D186=0,0,Inputs!F271*Inputs!F164*Inputs!J40*Inputs!D13*'GM Alloc Factors'!D16/('(Other Computations)'!D186+'(Other Computations)'!D199))</f>
        <v>0</v>
      </c>
      <c r="E2950" s="76">
        <f>IF('(Other Computations)'!E186=0,0,Inputs!G271*Inputs!G164*Inputs!J40*Inputs!D13*'GM Alloc Factors'!E16/('(Other Computations)'!E186+'(Other Computations)'!E199))</f>
        <v>0</v>
      </c>
      <c r="F2950" s="43">
        <f t="shared" ref="F2950:F2960" si="574">SUM(B2950:E2950)</f>
        <v>0</v>
      </c>
      <c r="G2950" s="76">
        <f>IF('(Other Computations)'!G186=0,0,Inputs!I271*Inputs!I164*Inputs!J40*Inputs!D13*'GM Alloc Factors'!G16/('(Other Computations)'!G186+'(Other Computations)'!G199))</f>
        <v>0</v>
      </c>
      <c r="H2950" s="76">
        <f>IF('(Other Computations)'!H186=0,0,Inputs!J271*Inputs!J164*Inputs!J40*Inputs!D13*'GM Alloc Factors'!H16/('(Other Computations)'!H186+'(Other Computations)'!H199))</f>
        <v>0</v>
      </c>
      <c r="I2950" s="76">
        <f>IF('(Other Computations)'!I186=0,0,Inputs!K271*Inputs!K164*Inputs!J40*Inputs!D13*'GM Alloc Factors'!I16/('(Other Computations)'!I186+'(Other Computations)'!I199))</f>
        <v>0</v>
      </c>
      <c r="J2950" s="76">
        <f>IF('(Other Computations)'!J186=0,0,Inputs!L271*Inputs!L164*Inputs!J40*Inputs!D13*'GM Alloc Factors'!J16/('(Other Computations)'!J186+'(Other Computations)'!J199))</f>
        <v>0</v>
      </c>
      <c r="K2950" s="43">
        <f t="shared" ref="K2950:K2960" si="575">SUM(G2950:J2950)</f>
        <v>0</v>
      </c>
    </row>
    <row r="2951" spans="1:11" ht="12.75" customHeight="1">
      <c r="A2951" s="61" t="str">
        <f>"         "&amp;Labels!B70</f>
        <v xml:space="preserve">         Customer 2</v>
      </c>
      <c r="B2951" s="76">
        <f>IF('(Other Computations)'!B187=0,0,Inputs!D272*Inputs!D165*Inputs!J41*Inputs!D13*'GM Alloc Factors'!B16/('(Other Computations)'!B187+'(Other Computations)'!B200))</f>
        <v>0</v>
      </c>
      <c r="C2951" s="76">
        <f>IF('(Other Computations)'!C187=0,0,Inputs!E272*Inputs!E165*Inputs!J41*Inputs!D13*'GM Alloc Factors'!C16/('(Other Computations)'!C187+'(Other Computations)'!C200))</f>
        <v>0</v>
      </c>
      <c r="D2951" s="76">
        <f>IF('(Other Computations)'!D187=0,0,Inputs!F272*Inputs!F165*Inputs!J41*Inputs!D13*'GM Alloc Factors'!D16/('(Other Computations)'!D187+'(Other Computations)'!D200))</f>
        <v>0</v>
      </c>
      <c r="E2951" s="76">
        <f>IF('(Other Computations)'!E187=0,0,Inputs!G272*Inputs!G165*Inputs!J41*Inputs!D13*'GM Alloc Factors'!E16/('(Other Computations)'!E187+'(Other Computations)'!E200))</f>
        <v>0</v>
      </c>
      <c r="F2951" s="43">
        <f t="shared" si="574"/>
        <v>0</v>
      </c>
      <c r="G2951" s="76">
        <f>IF('(Other Computations)'!G187=0,0,Inputs!I272*Inputs!I165*Inputs!J41*Inputs!D13*'GM Alloc Factors'!G16/('(Other Computations)'!G187+'(Other Computations)'!G200))</f>
        <v>0</v>
      </c>
      <c r="H2951" s="76">
        <f>IF('(Other Computations)'!H187=0,0,Inputs!J272*Inputs!J165*Inputs!J41*Inputs!D13*'GM Alloc Factors'!H16/('(Other Computations)'!H187+'(Other Computations)'!H200))</f>
        <v>0</v>
      </c>
      <c r="I2951" s="76">
        <f>IF('(Other Computations)'!I187=0,0,Inputs!K272*Inputs!K165*Inputs!J41*Inputs!D13*'GM Alloc Factors'!I16/('(Other Computations)'!I187+'(Other Computations)'!I200))</f>
        <v>0</v>
      </c>
      <c r="J2951" s="76">
        <f>IF('(Other Computations)'!J187=0,0,Inputs!L272*Inputs!L165*Inputs!J41*Inputs!D13*'GM Alloc Factors'!J16/('(Other Computations)'!J187+'(Other Computations)'!J200))</f>
        <v>0</v>
      </c>
      <c r="K2951" s="43">
        <f t="shared" si="575"/>
        <v>0</v>
      </c>
    </row>
    <row r="2952" spans="1:11" ht="12.75" customHeight="1">
      <c r="A2952" s="61" t="str">
        <f>"         "&amp;Labels!B71</f>
        <v xml:space="preserve">         Customer 3</v>
      </c>
      <c r="B2952" s="76">
        <f>IF('(Other Computations)'!B188=0,0,Inputs!D273*Inputs!D166*Inputs!J42*Inputs!D13*'GM Alloc Factors'!B16/('(Other Computations)'!B188+'(Other Computations)'!B201))</f>
        <v>0</v>
      </c>
      <c r="C2952" s="76">
        <f>IF('(Other Computations)'!C188=0,0,Inputs!E273*Inputs!E166*Inputs!J42*Inputs!D13*'GM Alloc Factors'!C16/('(Other Computations)'!C188+'(Other Computations)'!C201))</f>
        <v>0</v>
      </c>
      <c r="D2952" s="76">
        <f>IF('(Other Computations)'!D188=0,0,Inputs!F273*Inputs!F166*Inputs!J42*Inputs!D13*'GM Alloc Factors'!D16/('(Other Computations)'!D188+'(Other Computations)'!D201))</f>
        <v>0</v>
      </c>
      <c r="E2952" s="76">
        <f>IF('(Other Computations)'!E188=0,0,Inputs!G273*Inputs!G166*Inputs!J42*Inputs!D13*'GM Alloc Factors'!E16/('(Other Computations)'!E188+'(Other Computations)'!E201))</f>
        <v>0</v>
      </c>
      <c r="F2952" s="43">
        <f t="shared" si="574"/>
        <v>0</v>
      </c>
      <c r="G2952" s="76">
        <f>IF('(Other Computations)'!G188=0,0,Inputs!I273*Inputs!I166*Inputs!J42*Inputs!D13*'GM Alloc Factors'!G16/('(Other Computations)'!G188+'(Other Computations)'!G201))</f>
        <v>0</v>
      </c>
      <c r="H2952" s="76">
        <f>IF('(Other Computations)'!H188=0,0,Inputs!J273*Inputs!J166*Inputs!J42*Inputs!D13*'GM Alloc Factors'!H16/('(Other Computations)'!H188+'(Other Computations)'!H201))</f>
        <v>0</v>
      </c>
      <c r="I2952" s="76">
        <f>IF('(Other Computations)'!I188=0,0,Inputs!K273*Inputs!K166*Inputs!J42*Inputs!D13*'GM Alloc Factors'!I16/('(Other Computations)'!I188+'(Other Computations)'!I201))</f>
        <v>0</v>
      </c>
      <c r="J2952" s="76">
        <f>IF('(Other Computations)'!J188=0,0,Inputs!L273*Inputs!L166*Inputs!J42*Inputs!D13*'GM Alloc Factors'!J16/('(Other Computations)'!J188+'(Other Computations)'!J201))</f>
        <v>0</v>
      </c>
      <c r="K2952" s="43">
        <f t="shared" si="575"/>
        <v>0</v>
      </c>
    </row>
    <row r="2953" spans="1:11" ht="12.75" customHeight="1">
      <c r="A2953" s="61" t="str">
        <f>"         "&amp;Labels!B72</f>
        <v xml:space="preserve">         Customer 4</v>
      </c>
      <c r="B2953" s="76">
        <f>IF('(Other Computations)'!B189=0,0,Inputs!D274*Inputs!D167*Inputs!J43*Inputs!D13*'GM Alloc Factors'!B16/('(Other Computations)'!B189+'(Other Computations)'!B202))</f>
        <v>0</v>
      </c>
      <c r="C2953" s="76">
        <f>IF('(Other Computations)'!C189=0,0,Inputs!E274*Inputs!E167*Inputs!J43*Inputs!D13*'GM Alloc Factors'!C16/('(Other Computations)'!C189+'(Other Computations)'!C202))</f>
        <v>0</v>
      </c>
      <c r="D2953" s="76">
        <f>IF('(Other Computations)'!D189=0,0,Inputs!F274*Inputs!F167*Inputs!J43*Inputs!D13*'GM Alloc Factors'!D16/('(Other Computations)'!D189+'(Other Computations)'!D202))</f>
        <v>0</v>
      </c>
      <c r="E2953" s="76">
        <f>IF('(Other Computations)'!E189=0,0,Inputs!G274*Inputs!G167*Inputs!J43*Inputs!D13*'GM Alloc Factors'!E16/('(Other Computations)'!E189+'(Other Computations)'!E202))</f>
        <v>0</v>
      </c>
      <c r="F2953" s="43">
        <f t="shared" si="574"/>
        <v>0</v>
      </c>
      <c r="G2953" s="76">
        <f>IF('(Other Computations)'!G189=0,0,Inputs!I274*Inputs!I167*Inputs!J43*Inputs!D13*'GM Alloc Factors'!G16/('(Other Computations)'!G189+'(Other Computations)'!G202))</f>
        <v>0</v>
      </c>
      <c r="H2953" s="76">
        <f>IF('(Other Computations)'!H189=0,0,Inputs!J274*Inputs!J167*Inputs!J43*Inputs!D13*'GM Alloc Factors'!H16/('(Other Computations)'!H189+'(Other Computations)'!H202))</f>
        <v>0</v>
      </c>
      <c r="I2953" s="76">
        <f>IF('(Other Computations)'!I189=0,0,Inputs!K274*Inputs!K167*Inputs!J43*Inputs!D13*'GM Alloc Factors'!I16/('(Other Computations)'!I189+'(Other Computations)'!I202))</f>
        <v>0</v>
      </c>
      <c r="J2953" s="76">
        <f>IF('(Other Computations)'!J189=0,0,Inputs!L274*Inputs!L167*Inputs!J43*Inputs!D13*'GM Alloc Factors'!J16/('(Other Computations)'!J189+'(Other Computations)'!J202))</f>
        <v>0</v>
      </c>
      <c r="K2953" s="43">
        <f t="shared" si="575"/>
        <v>0</v>
      </c>
    </row>
    <row r="2954" spans="1:11" ht="12.75" customHeight="1">
      <c r="A2954" s="61" t="str">
        <f>"         "&amp;Labels!B73</f>
        <v xml:space="preserve">         Customer 5</v>
      </c>
      <c r="B2954" s="76">
        <f>IF('(Other Computations)'!B190=0,0,Inputs!D275*Inputs!D168*Inputs!J44*Inputs!D13*'GM Alloc Factors'!B16/('(Other Computations)'!B190+'(Other Computations)'!B203))</f>
        <v>0</v>
      </c>
      <c r="C2954" s="76">
        <f>IF('(Other Computations)'!C190=0,0,Inputs!E275*Inputs!E168*Inputs!J44*Inputs!D13*'GM Alloc Factors'!C16/('(Other Computations)'!C190+'(Other Computations)'!C203))</f>
        <v>0</v>
      </c>
      <c r="D2954" s="76">
        <f>IF('(Other Computations)'!D190=0,0,Inputs!F275*Inputs!F168*Inputs!J44*Inputs!D13*'GM Alloc Factors'!D16/('(Other Computations)'!D190+'(Other Computations)'!D203))</f>
        <v>0</v>
      </c>
      <c r="E2954" s="76">
        <f>IF('(Other Computations)'!E190=0,0,Inputs!G275*Inputs!G168*Inputs!J44*Inputs!D13*'GM Alloc Factors'!E16/('(Other Computations)'!E190+'(Other Computations)'!E203))</f>
        <v>0</v>
      </c>
      <c r="F2954" s="43">
        <f t="shared" si="574"/>
        <v>0</v>
      </c>
      <c r="G2954" s="76">
        <f>IF('(Other Computations)'!G190=0,0,Inputs!I275*Inputs!I168*Inputs!J44*Inputs!D13*'GM Alloc Factors'!G16/('(Other Computations)'!G190+'(Other Computations)'!G203))</f>
        <v>0</v>
      </c>
      <c r="H2954" s="76">
        <f>IF('(Other Computations)'!H190=0,0,Inputs!J275*Inputs!J168*Inputs!J44*Inputs!D13*'GM Alloc Factors'!H16/('(Other Computations)'!H190+'(Other Computations)'!H203))</f>
        <v>0</v>
      </c>
      <c r="I2954" s="76">
        <f>IF('(Other Computations)'!I190=0,0,Inputs!K275*Inputs!K168*Inputs!J44*Inputs!D13*'GM Alloc Factors'!I16/('(Other Computations)'!I190+'(Other Computations)'!I203))</f>
        <v>0</v>
      </c>
      <c r="J2954" s="76">
        <f>IF('(Other Computations)'!J190=0,0,Inputs!L275*Inputs!L168*Inputs!J44*Inputs!D13*'GM Alloc Factors'!J16/('(Other Computations)'!J190+'(Other Computations)'!J203))</f>
        <v>0</v>
      </c>
      <c r="K2954" s="43">
        <f t="shared" si="575"/>
        <v>0</v>
      </c>
    </row>
    <row r="2955" spans="1:11" ht="12.75" customHeight="1">
      <c r="A2955" s="61" t="str">
        <f>"         "&amp;Labels!B74</f>
        <v xml:space="preserve">         Customer 6</v>
      </c>
      <c r="B2955" s="76">
        <f>IF('(Other Computations)'!B191=0,0,Inputs!D276*Inputs!D169*Inputs!J45*Inputs!D13*'GM Alloc Factors'!B16/('(Other Computations)'!B191+'(Other Computations)'!B204))</f>
        <v>0</v>
      </c>
      <c r="C2955" s="76">
        <f>IF('(Other Computations)'!C191=0,0,Inputs!E276*Inputs!E169*Inputs!J45*Inputs!D13*'GM Alloc Factors'!C16/('(Other Computations)'!C191+'(Other Computations)'!C204))</f>
        <v>0</v>
      </c>
      <c r="D2955" s="76">
        <f>IF('(Other Computations)'!D191=0,0,Inputs!F276*Inputs!F169*Inputs!J45*Inputs!D13*'GM Alloc Factors'!D16/('(Other Computations)'!D191+'(Other Computations)'!D204))</f>
        <v>0</v>
      </c>
      <c r="E2955" s="76">
        <f>IF('(Other Computations)'!E191=0,0,Inputs!G276*Inputs!G169*Inputs!J45*Inputs!D13*'GM Alloc Factors'!E16/('(Other Computations)'!E191+'(Other Computations)'!E204))</f>
        <v>0</v>
      </c>
      <c r="F2955" s="43">
        <f t="shared" si="574"/>
        <v>0</v>
      </c>
      <c r="G2955" s="76">
        <f>IF('(Other Computations)'!G191=0,0,Inputs!I276*Inputs!I169*Inputs!J45*Inputs!D13*'GM Alloc Factors'!G16/('(Other Computations)'!G191+'(Other Computations)'!G204))</f>
        <v>0</v>
      </c>
      <c r="H2955" s="76">
        <f>IF('(Other Computations)'!H191=0,0,Inputs!J276*Inputs!J169*Inputs!J45*Inputs!D13*'GM Alloc Factors'!H16/('(Other Computations)'!H191+'(Other Computations)'!H204))</f>
        <v>0</v>
      </c>
      <c r="I2955" s="76">
        <f>IF('(Other Computations)'!I191=0,0,Inputs!K276*Inputs!K169*Inputs!J45*Inputs!D13*'GM Alloc Factors'!I16/('(Other Computations)'!I191+'(Other Computations)'!I204))</f>
        <v>0</v>
      </c>
      <c r="J2955" s="76">
        <f>IF('(Other Computations)'!J191=0,0,Inputs!L276*Inputs!L169*Inputs!J45*Inputs!D13*'GM Alloc Factors'!J16/('(Other Computations)'!J191+'(Other Computations)'!J204))</f>
        <v>0</v>
      </c>
      <c r="K2955" s="43">
        <f t="shared" si="575"/>
        <v>0</v>
      </c>
    </row>
    <row r="2956" spans="1:11" ht="12.75" customHeight="1">
      <c r="A2956" s="61" t="str">
        <f>"         "&amp;Labels!B75</f>
        <v xml:space="preserve">         Customer 7</v>
      </c>
      <c r="B2956" s="76">
        <f>IF('(Other Computations)'!B192=0,0,Inputs!D277*Inputs!D170*Inputs!J46*Inputs!D13*'GM Alloc Factors'!B16/('(Other Computations)'!B192+'(Other Computations)'!B205))</f>
        <v>0</v>
      </c>
      <c r="C2956" s="76">
        <f>IF('(Other Computations)'!C192=0,0,Inputs!E277*Inputs!E170*Inputs!J46*Inputs!D13*'GM Alloc Factors'!C16/('(Other Computations)'!C192+'(Other Computations)'!C205))</f>
        <v>0</v>
      </c>
      <c r="D2956" s="76">
        <f>IF('(Other Computations)'!D192=0,0,Inputs!F277*Inputs!F170*Inputs!J46*Inputs!D13*'GM Alloc Factors'!D16/('(Other Computations)'!D192+'(Other Computations)'!D205))</f>
        <v>0</v>
      </c>
      <c r="E2956" s="76">
        <f>IF('(Other Computations)'!E192=0,0,Inputs!G277*Inputs!G170*Inputs!J46*Inputs!D13*'GM Alloc Factors'!E16/('(Other Computations)'!E192+'(Other Computations)'!E205))</f>
        <v>0</v>
      </c>
      <c r="F2956" s="43">
        <f t="shared" si="574"/>
        <v>0</v>
      </c>
      <c r="G2956" s="76">
        <f>IF('(Other Computations)'!G192=0,0,Inputs!I277*Inputs!I170*Inputs!J46*Inputs!D13*'GM Alloc Factors'!G16/('(Other Computations)'!G192+'(Other Computations)'!G205))</f>
        <v>0</v>
      </c>
      <c r="H2956" s="76">
        <f>IF('(Other Computations)'!H192=0,0,Inputs!J277*Inputs!J170*Inputs!J46*Inputs!D13*'GM Alloc Factors'!H16/('(Other Computations)'!H192+'(Other Computations)'!H205))</f>
        <v>0</v>
      </c>
      <c r="I2956" s="76">
        <f>IF('(Other Computations)'!I192=0,0,Inputs!K277*Inputs!K170*Inputs!J46*Inputs!D13*'GM Alloc Factors'!I16/('(Other Computations)'!I192+'(Other Computations)'!I205))</f>
        <v>0</v>
      </c>
      <c r="J2956" s="76">
        <f>IF('(Other Computations)'!J192=0,0,Inputs!L277*Inputs!L170*Inputs!J46*Inputs!D13*'GM Alloc Factors'!J16/('(Other Computations)'!J192+'(Other Computations)'!J205))</f>
        <v>0</v>
      </c>
      <c r="K2956" s="43">
        <f t="shared" si="575"/>
        <v>0</v>
      </c>
    </row>
    <row r="2957" spans="1:11" ht="12.75" customHeight="1">
      <c r="A2957" s="61" t="str">
        <f>"         "&amp;Labels!B76</f>
        <v xml:space="preserve">         Customer 8</v>
      </c>
      <c r="B2957" s="76">
        <f>IF('(Other Computations)'!B193=0,0,Inputs!D278*Inputs!D171*Inputs!J47*Inputs!D13*'GM Alloc Factors'!B16/('(Other Computations)'!B193+'(Other Computations)'!B206))</f>
        <v>0</v>
      </c>
      <c r="C2957" s="76">
        <f>IF('(Other Computations)'!C193=0,0,Inputs!E278*Inputs!E171*Inputs!J47*Inputs!D13*'GM Alloc Factors'!C16/('(Other Computations)'!C193+'(Other Computations)'!C206))</f>
        <v>0</v>
      </c>
      <c r="D2957" s="76">
        <f>IF('(Other Computations)'!D193=0,0,Inputs!F278*Inputs!F171*Inputs!J47*Inputs!D13*'GM Alloc Factors'!D16/('(Other Computations)'!D193+'(Other Computations)'!D206))</f>
        <v>0</v>
      </c>
      <c r="E2957" s="76">
        <f>IF('(Other Computations)'!E193=0,0,Inputs!G278*Inputs!G171*Inputs!J47*Inputs!D13*'GM Alloc Factors'!E16/('(Other Computations)'!E193+'(Other Computations)'!E206))</f>
        <v>0</v>
      </c>
      <c r="F2957" s="43">
        <f t="shared" si="574"/>
        <v>0</v>
      </c>
      <c r="G2957" s="76">
        <f>IF('(Other Computations)'!G193=0,0,Inputs!I278*Inputs!I171*Inputs!J47*Inputs!D13*'GM Alloc Factors'!G16/('(Other Computations)'!G193+'(Other Computations)'!G206))</f>
        <v>0</v>
      </c>
      <c r="H2957" s="76">
        <f>IF('(Other Computations)'!H193=0,0,Inputs!J278*Inputs!J171*Inputs!J47*Inputs!D13*'GM Alloc Factors'!H16/('(Other Computations)'!H193+'(Other Computations)'!H206))</f>
        <v>0</v>
      </c>
      <c r="I2957" s="76">
        <f>IF('(Other Computations)'!I193=0,0,Inputs!K278*Inputs!K171*Inputs!J47*Inputs!D13*'GM Alloc Factors'!I16/('(Other Computations)'!I193+'(Other Computations)'!I206))</f>
        <v>0</v>
      </c>
      <c r="J2957" s="76">
        <f>IF('(Other Computations)'!J193=0,0,Inputs!L278*Inputs!L171*Inputs!J47*Inputs!D13*'GM Alloc Factors'!J16/('(Other Computations)'!J193+'(Other Computations)'!J206))</f>
        <v>0</v>
      </c>
      <c r="K2957" s="43">
        <f t="shared" si="575"/>
        <v>0</v>
      </c>
    </row>
    <row r="2958" spans="1:11" ht="12.75" customHeight="1">
      <c r="A2958" s="61" t="str">
        <f>"         "&amp;Labels!B77</f>
        <v xml:space="preserve">         Customer 9</v>
      </c>
      <c r="B2958" s="76">
        <f>IF('(Other Computations)'!B194=0,0,Inputs!D279*Inputs!D172*Inputs!J48*Inputs!D13*'GM Alloc Factors'!B16/('(Other Computations)'!B194+'(Other Computations)'!B207))</f>
        <v>0</v>
      </c>
      <c r="C2958" s="76">
        <f>IF('(Other Computations)'!C194=0,0,Inputs!E279*Inputs!E172*Inputs!J48*Inputs!D13*'GM Alloc Factors'!C16/('(Other Computations)'!C194+'(Other Computations)'!C207))</f>
        <v>0</v>
      </c>
      <c r="D2958" s="76">
        <f>IF('(Other Computations)'!D194=0,0,Inputs!F279*Inputs!F172*Inputs!J48*Inputs!D13*'GM Alloc Factors'!D16/('(Other Computations)'!D194+'(Other Computations)'!D207))</f>
        <v>0</v>
      </c>
      <c r="E2958" s="76">
        <f>IF('(Other Computations)'!E194=0,0,Inputs!G279*Inputs!G172*Inputs!J48*Inputs!D13*'GM Alloc Factors'!E16/('(Other Computations)'!E194+'(Other Computations)'!E207))</f>
        <v>0</v>
      </c>
      <c r="F2958" s="43">
        <f t="shared" si="574"/>
        <v>0</v>
      </c>
      <c r="G2958" s="76">
        <f>IF('(Other Computations)'!G194=0,0,Inputs!I279*Inputs!I172*Inputs!J48*Inputs!D13*'GM Alloc Factors'!G16/('(Other Computations)'!G194+'(Other Computations)'!G207))</f>
        <v>0</v>
      </c>
      <c r="H2958" s="76">
        <f>IF('(Other Computations)'!H194=0,0,Inputs!J279*Inputs!J172*Inputs!J48*Inputs!D13*'GM Alloc Factors'!H16/('(Other Computations)'!H194+'(Other Computations)'!H207))</f>
        <v>0</v>
      </c>
      <c r="I2958" s="76">
        <f>IF('(Other Computations)'!I194=0,0,Inputs!K279*Inputs!K172*Inputs!J48*Inputs!D13*'GM Alloc Factors'!I16/('(Other Computations)'!I194+'(Other Computations)'!I207))</f>
        <v>0</v>
      </c>
      <c r="J2958" s="76">
        <f>IF('(Other Computations)'!J194=0,0,Inputs!L279*Inputs!L172*Inputs!J48*Inputs!D13*'GM Alloc Factors'!J16/('(Other Computations)'!J194+'(Other Computations)'!J207))</f>
        <v>0</v>
      </c>
      <c r="K2958" s="43">
        <f t="shared" si="575"/>
        <v>0</v>
      </c>
    </row>
    <row r="2959" spans="1:11" ht="12.75" customHeight="1">
      <c r="A2959" s="61" t="str">
        <f>"         "&amp;Labels!B78</f>
        <v xml:space="preserve">         Customer 10</v>
      </c>
      <c r="B2959" s="76">
        <f>IF('(Other Computations)'!B195=0,0,Inputs!D280*Inputs!D173*Inputs!J49*Inputs!D13*'GM Alloc Factors'!B16/('(Other Computations)'!B195+'(Other Computations)'!B208))</f>
        <v>0</v>
      </c>
      <c r="C2959" s="76">
        <f>IF('(Other Computations)'!C195=0,0,Inputs!E280*Inputs!E173*Inputs!J49*Inputs!D13*'GM Alloc Factors'!C16/('(Other Computations)'!C195+'(Other Computations)'!C208))</f>
        <v>0</v>
      </c>
      <c r="D2959" s="76">
        <f>IF('(Other Computations)'!D195=0,0,Inputs!F280*Inputs!F173*Inputs!J49*Inputs!D13*'GM Alloc Factors'!D16/('(Other Computations)'!D195+'(Other Computations)'!D208))</f>
        <v>0</v>
      </c>
      <c r="E2959" s="76">
        <f>IF('(Other Computations)'!E195=0,0,Inputs!G280*Inputs!G173*Inputs!J49*Inputs!D13*'GM Alloc Factors'!E16/('(Other Computations)'!E195+'(Other Computations)'!E208))</f>
        <v>0</v>
      </c>
      <c r="F2959" s="43">
        <f t="shared" si="574"/>
        <v>0</v>
      </c>
      <c r="G2959" s="76">
        <f>IF('(Other Computations)'!G195=0,0,Inputs!I280*Inputs!I173*Inputs!J49*Inputs!D13*'GM Alloc Factors'!G16/('(Other Computations)'!G195+'(Other Computations)'!G208))</f>
        <v>0</v>
      </c>
      <c r="H2959" s="76">
        <f>IF('(Other Computations)'!H195=0,0,Inputs!J280*Inputs!J173*Inputs!J49*Inputs!D13*'GM Alloc Factors'!H16/('(Other Computations)'!H195+'(Other Computations)'!H208))</f>
        <v>0</v>
      </c>
      <c r="I2959" s="76">
        <f>IF('(Other Computations)'!I195=0,0,Inputs!K280*Inputs!K173*Inputs!J49*Inputs!D13*'GM Alloc Factors'!I16/('(Other Computations)'!I195+'(Other Computations)'!I208))</f>
        <v>0</v>
      </c>
      <c r="J2959" s="76">
        <f>IF('(Other Computations)'!J195=0,0,Inputs!L280*Inputs!L173*Inputs!J49*Inputs!D13*'GM Alloc Factors'!J16/('(Other Computations)'!J195+'(Other Computations)'!J208))</f>
        <v>0</v>
      </c>
      <c r="K2959" s="43">
        <f t="shared" si="575"/>
        <v>0</v>
      </c>
    </row>
    <row r="2960" spans="1:11" ht="12.75" customHeight="1">
      <c r="A2960" s="61" t="str">
        <f>"         "&amp;Labels!C68</f>
        <v xml:space="preserve">         Total</v>
      </c>
      <c r="B2960" s="84">
        <f>SUM(B2950:B2959)</f>
        <v>0</v>
      </c>
      <c r="C2960" s="84">
        <f>SUM(C2950:C2959)</f>
        <v>0</v>
      </c>
      <c r="D2960" s="84">
        <f>SUM(D2950:D2959)</f>
        <v>0</v>
      </c>
      <c r="E2960" s="84">
        <f>SUM(E2950:E2959)</f>
        <v>0</v>
      </c>
      <c r="F2960" s="43">
        <f t="shared" si="574"/>
        <v>0</v>
      </c>
      <c r="G2960" s="84">
        <f>SUM(G2950:G2959)</f>
        <v>0</v>
      </c>
      <c r="H2960" s="84">
        <f>SUM(H2950:H2959)</f>
        <v>0</v>
      </c>
      <c r="I2960" s="84">
        <f>SUM(I2950:I2959)</f>
        <v>0</v>
      </c>
      <c r="J2960" s="84">
        <f>SUM(J2950:J2959)</f>
        <v>0</v>
      </c>
      <c r="K2960" s="43">
        <f t="shared" si="575"/>
        <v>0</v>
      </c>
    </row>
    <row r="2961" spans="1:11" ht="12.75" customHeight="1">
      <c r="A2961" s="61" t="str">
        <f>"      "&amp;Labels!B92</f>
        <v xml:space="preserve">      Q 8</v>
      </c>
      <c r="B2961" s="84"/>
      <c r="C2961" s="84"/>
      <c r="D2961" s="84"/>
      <c r="E2961" s="84"/>
      <c r="F2961" s="43"/>
      <c r="G2961" s="84"/>
      <c r="H2961" s="84"/>
      <c r="I2961" s="84"/>
      <c r="J2961" s="84"/>
      <c r="K2961" s="43"/>
    </row>
    <row r="2962" spans="1:11" ht="12.75" customHeight="1">
      <c r="A2962" s="61" t="str">
        <f>"         "&amp;Labels!B69</f>
        <v xml:space="preserve">         Customer 1</v>
      </c>
      <c r="B2962" s="76">
        <f>IF('(Other Computations)'!B186=0,0,Inputs!D271*Inputs!D164*Inputs!K40*Inputs!D13*'GM Alloc Factors'!B17/('(Other Computations)'!B186+'(Other Computations)'!B199))</f>
        <v>0</v>
      </c>
      <c r="C2962" s="76">
        <f>IF('(Other Computations)'!C186=0,0,Inputs!E271*Inputs!E164*Inputs!K40*Inputs!D13*'GM Alloc Factors'!C17/('(Other Computations)'!C186+'(Other Computations)'!C199))</f>
        <v>0</v>
      </c>
      <c r="D2962" s="76">
        <f>IF('(Other Computations)'!D186=0,0,Inputs!F271*Inputs!F164*Inputs!K40*Inputs!D13*'GM Alloc Factors'!D17/('(Other Computations)'!D186+'(Other Computations)'!D199))</f>
        <v>0</v>
      </c>
      <c r="E2962" s="76">
        <f>IF('(Other Computations)'!E186=0,0,Inputs!G271*Inputs!G164*Inputs!K40*Inputs!D13*'GM Alloc Factors'!E17/('(Other Computations)'!E186+'(Other Computations)'!E199))</f>
        <v>0</v>
      </c>
      <c r="F2962" s="43">
        <f t="shared" ref="F2962:F2983" si="576">SUM(B2962:E2962)</f>
        <v>0</v>
      </c>
      <c r="G2962" s="76">
        <f>IF('(Other Computations)'!G186=0,0,Inputs!I271*Inputs!I164*Inputs!K40*Inputs!D13*'GM Alloc Factors'!G17/('(Other Computations)'!G186+'(Other Computations)'!G199))</f>
        <v>0</v>
      </c>
      <c r="H2962" s="76">
        <f>IF('(Other Computations)'!H186=0,0,Inputs!J271*Inputs!J164*Inputs!K40*Inputs!D13*'GM Alloc Factors'!H17/('(Other Computations)'!H186+'(Other Computations)'!H199))</f>
        <v>0</v>
      </c>
      <c r="I2962" s="76">
        <f>IF('(Other Computations)'!I186=0,0,Inputs!K271*Inputs!K164*Inputs!K40*Inputs!D13*'GM Alloc Factors'!I17/('(Other Computations)'!I186+'(Other Computations)'!I199))</f>
        <v>0</v>
      </c>
      <c r="J2962" s="76">
        <f>IF('(Other Computations)'!J186=0,0,Inputs!L271*Inputs!L164*Inputs!K40*Inputs!D13*'GM Alloc Factors'!J17/('(Other Computations)'!J186+'(Other Computations)'!J199))</f>
        <v>0</v>
      </c>
      <c r="K2962" s="43">
        <f t="shared" ref="K2962:K2983" si="577">SUM(G2962:J2962)</f>
        <v>0</v>
      </c>
    </row>
    <row r="2963" spans="1:11" ht="12.75" customHeight="1">
      <c r="A2963" s="61" t="str">
        <f>"         "&amp;Labels!B70</f>
        <v xml:space="preserve">         Customer 2</v>
      </c>
      <c r="B2963" s="76">
        <f>IF('(Other Computations)'!B187=0,0,Inputs!D272*Inputs!D165*Inputs!K41*Inputs!D13*'GM Alloc Factors'!B17/('(Other Computations)'!B187+'(Other Computations)'!B200))</f>
        <v>0</v>
      </c>
      <c r="C2963" s="76">
        <f>IF('(Other Computations)'!C187=0,0,Inputs!E272*Inputs!E165*Inputs!K41*Inputs!D13*'GM Alloc Factors'!C17/('(Other Computations)'!C187+'(Other Computations)'!C200))</f>
        <v>0</v>
      </c>
      <c r="D2963" s="76">
        <f>IF('(Other Computations)'!D187=0,0,Inputs!F272*Inputs!F165*Inputs!K41*Inputs!D13*'GM Alloc Factors'!D17/('(Other Computations)'!D187+'(Other Computations)'!D200))</f>
        <v>0</v>
      </c>
      <c r="E2963" s="76">
        <f>IF('(Other Computations)'!E187=0,0,Inputs!G272*Inputs!G165*Inputs!K41*Inputs!D13*'GM Alloc Factors'!E17/('(Other Computations)'!E187+'(Other Computations)'!E200))</f>
        <v>0</v>
      </c>
      <c r="F2963" s="43">
        <f t="shared" si="576"/>
        <v>0</v>
      </c>
      <c r="G2963" s="76">
        <f>IF('(Other Computations)'!G187=0,0,Inputs!I272*Inputs!I165*Inputs!K41*Inputs!D13*'GM Alloc Factors'!G17/('(Other Computations)'!G187+'(Other Computations)'!G200))</f>
        <v>0</v>
      </c>
      <c r="H2963" s="76">
        <f>IF('(Other Computations)'!H187=0,0,Inputs!J272*Inputs!J165*Inputs!K41*Inputs!D13*'GM Alloc Factors'!H17/('(Other Computations)'!H187+'(Other Computations)'!H200))</f>
        <v>0</v>
      </c>
      <c r="I2963" s="76">
        <f>IF('(Other Computations)'!I187=0,0,Inputs!K272*Inputs!K165*Inputs!K41*Inputs!D13*'GM Alloc Factors'!I17/('(Other Computations)'!I187+'(Other Computations)'!I200))</f>
        <v>0</v>
      </c>
      <c r="J2963" s="76">
        <f>IF('(Other Computations)'!J187=0,0,Inputs!L272*Inputs!L165*Inputs!K41*Inputs!D13*'GM Alloc Factors'!J17/('(Other Computations)'!J187+'(Other Computations)'!J200))</f>
        <v>0</v>
      </c>
      <c r="K2963" s="43">
        <f t="shared" si="577"/>
        <v>0</v>
      </c>
    </row>
    <row r="2964" spans="1:11" ht="12.75" customHeight="1">
      <c r="A2964" s="61" t="str">
        <f>"         "&amp;Labels!B71</f>
        <v xml:space="preserve">         Customer 3</v>
      </c>
      <c r="B2964" s="76">
        <f>IF('(Other Computations)'!B188=0,0,Inputs!D273*Inputs!D166*Inputs!K42*Inputs!D13*'GM Alloc Factors'!B17/('(Other Computations)'!B188+'(Other Computations)'!B201))</f>
        <v>0</v>
      </c>
      <c r="C2964" s="76">
        <f>IF('(Other Computations)'!C188=0,0,Inputs!E273*Inputs!E166*Inputs!K42*Inputs!D13*'GM Alloc Factors'!C17/('(Other Computations)'!C188+'(Other Computations)'!C201))</f>
        <v>0</v>
      </c>
      <c r="D2964" s="76">
        <f>IF('(Other Computations)'!D188=0,0,Inputs!F273*Inputs!F166*Inputs!K42*Inputs!D13*'GM Alloc Factors'!D17/('(Other Computations)'!D188+'(Other Computations)'!D201))</f>
        <v>0</v>
      </c>
      <c r="E2964" s="76">
        <f>IF('(Other Computations)'!E188=0,0,Inputs!G273*Inputs!G166*Inputs!K42*Inputs!D13*'GM Alloc Factors'!E17/('(Other Computations)'!E188+'(Other Computations)'!E201))</f>
        <v>0</v>
      </c>
      <c r="F2964" s="43">
        <f t="shared" si="576"/>
        <v>0</v>
      </c>
      <c r="G2964" s="76">
        <f>IF('(Other Computations)'!G188=0,0,Inputs!I273*Inputs!I166*Inputs!K42*Inputs!D13*'GM Alloc Factors'!G17/('(Other Computations)'!G188+'(Other Computations)'!G201))</f>
        <v>0</v>
      </c>
      <c r="H2964" s="76">
        <f>IF('(Other Computations)'!H188=0,0,Inputs!J273*Inputs!J166*Inputs!K42*Inputs!D13*'GM Alloc Factors'!H17/('(Other Computations)'!H188+'(Other Computations)'!H201))</f>
        <v>0</v>
      </c>
      <c r="I2964" s="76">
        <f>IF('(Other Computations)'!I188=0,0,Inputs!K273*Inputs!K166*Inputs!K42*Inputs!D13*'GM Alloc Factors'!I17/('(Other Computations)'!I188+'(Other Computations)'!I201))</f>
        <v>0</v>
      </c>
      <c r="J2964" s="76">
        <f>IF('(Other Computations)'!J188=0,0,Inputs!L273*Inputs!L166*Inputs!K42*Inputs!D13*'GM Alloc Factors'!J17/('(Other Computations)'!J188+'(Other Computations)'!J201))</f>
        <v>0</v>
      </c>
      <c r="K2964" s="43">
        <f t="shared" si="577"/>
        <v>0</v>
      </c>
    </row>
    <row r="2965" spans="1:11" ht="12.75" customHeight="1">
      <c r="A2965" s="61" t="str">
        <f>"         "&amp;Labels!B72</f>
        <v xml:space="preserve">         Customer 4</v>
      </c>
      <c r="B2965" s="76">
        <f>IF('(Other Computations)'!B189=0,0,Inputs!D274*Inputs!D167*Inputs!K43*Inputs!D13*'GM Alloc Factors'!B17/('(Other Computations)'!B189+'(Other Computations)'!B202))</f>
        <v>0</v>
      </c>
      <c r="C2965" s="76">
        <f>IF('(Other Computations)'!C189=0,0,Inputs!E274*Inputs!E167*Inputs!K43*Inputs!D13*'GM Alloc Factors'!C17/('(Other Computations)'!C189+'(Other Computations)'!C202))</f>
        <v>0</v>
      </c>
      <c r="D2965" s="76">
        <f>IF('(Other Computations)'!D189=0,0,Inputs!F274*Inputs!F167*Inputs!K43*Inputs!D13*'GM Alloc Factors'!D17/('(Other Computations)'!D189+'(Other Computations)'!D202))</f>
        <v>0</v>
      </c>
      <c r="E2965" s="76">
        <f>IF('(Other Computations)'!E189=0,0,Inputs!G274*Inputs!G167*Inputs!K43*Inputs!D13*'GM Alloc Factors'!E17/('(Other Computations)'!E189+'(Other Computations)'!E202))</f>
        <v>0</v>
      </c>
      <c r="F2965" s="43">
        <f t="shared" si="576"/>
        <v>0</v>
      </c>
      <c r="G2965" s="76">
        <f>IF('(Other Computations)'!G189=0,0,Inputs!I274*Inputs!I167*Inputs!K43*Inputs!D13*'GM Alloc Factors'!G17/('(Other Computations)'!G189+'(Other Computations)'!G202))</f>
        <v>0</v>
      </c>
      <c r="H2965" s="76">
        <f>IF('(Other Computations)'!H189=0,0,Inputs!J274*Inputs!J167*Inputs!K43*Inputs!D13*'GM Alloc Factors'!H17/('(Other Computations)'!H189+'(Other Computations)'!H202))</f>
        <v>0</v>
      </c>
      <c r="I2965" s="76">
        <f>IF('(Other Computations)'!I189=0,0,Inputs!K274*Inputs!K167*Inputs!K43*Inputs!D13*'GM Alloc Factors'!I17/('(Other Computations)'!I189+'(Other Computations)'!I202))</f>
        <v>0</v>
      </c>
      <c r="J2965" s="76">
        <f>IF('(Other Computations)'!J189=0,0,Inputs!L274*Inputs!L167*Inputs!K43*Inputs!D13*'GM Alloc Factors'!J17/('(Other Computations)'!J189+'(Other Computations)'!J202))</f>
        <v>0</v>
      </c>
      <c r="K2965" s="43">
        <f t="shared" si="577"/>
        <v>0</v>
      </c>
    </row>
    <row r="2966" spans="1:11" ht="12.75" customHeight="1">
      <c r="A2966" s="61" t="str">
        <f>"         "&amp;Labels!B73</f>
        <v xml:space="preserve">         Customer 5</v>
      </c>
      <c r="B2966" s="76">
        <f>IF('(Other Computations)'!B190=0,0,Inputs!D275*Inputs!D168*Inputs!K44*Inputs!D13*'GM Alloc Factors'!B17/('(Other Computations)'!B190+'(Other Computations)'!B203))</f>
        <v>0</v>
      </c>
      <c r="C2966" s="76">
        <f>IF('(Other Computations)'!C190=0,0,Inputs!E275*Inputs!E168*Inputs!K44*Inputs!D13*'GM Alloc Factors'!C17/('(Other Computations)'!C190+'(Other Computations)'!C203))</f>
        <v>0</v>
      </c>
      <c r="D2966" s="76">
        <f>IF('(Other Computations)'!D190=0,0,Inputs!F275*Inputs!F168*Inputs!K44*Inputs!D13*'GM Alloc Factors'!D17/('(Other Computations)'!D190+'(Other Computations)'!D203))</f>
        <v>0</v>
      </c>
      <c r="E2966" s="76">
        <f>IF('(Other Computations)'!E190=0,0,Inputs!G275*Inputs!G168*Inputs!K44*Inputs!D13*'GM Alloc Factors'!E17/('(Other Computations)'!E190+'(Other Computations)'!E203))</f>
        <v>0</v>
      </c>
      <c r="F2966" s="43">
        <f t="shared" si="576"/>
        <v>0</v>
      </c>
      <c r="G2966" s="76">
        <f>IF('(Other Computations)'!G190=0,0,Inputs!I275*Inputs!I168*Inputs!K44*Inputs!D13*'GM Alloc Factors'!G17/('(Other Computations)'!G190+'(Other Computations)'!G203))</f>
        <v>0</v>
      </c>
      <c r="H2966" s="76">
        <f>IF('(Other Computations)'!H190=0,0,Inputs!J275*Inputs!J168*Inputs!K44*Inputs!D13*'GM Alloc Factors'!H17/('(Other Computations)'!H190+'(Other Computations)'!H203))</f>
        <v>0</v>
      </c>
      <c r="I2966" s="76">
        <f>IF('(Other Computations)'!I190=0,0,Inputs!K275*Inputs!K168*Inputs!K44*Inputs!D13*'GM Alloc Factors'!I17/('(Other Computations)'!I190+'(Other Computations)'!I203))</f>
        <v>0</v>
      </c>
      <c r="J2966" s="76">
        <f>IF('(Other Computations)'!J190=0,0,Inputs!L275*Inputs!L168*Inputs!K44*Inputs!D13*'GM Alloc Factors'!J17/('(Other Computations)'!J190+'(Other Computations)'!J203))</f>
        <v>0</v>
      </c>
      <c r="K2966" s="43">
        <f t="shared" si="577"/>
        <v>0</v>
      </c>
    </row>
    <row r="2967" spans="1:11" ht="12.75" customHeight="1">
      <c r="A2967" s="61" t="str">
        <f>"         "&amp;Labels!B74</f>
        <v xml:space="preserve">         Customer 6</v>
      </c>
      <c r="B2967" s="76">
        <f>IF('(Other Computations)'!B191=0,0,Inputs!D276*Inputs!D169*Inputs!K45*Inputs!D13*'GM Alloc Factors'!B17/('(Other Computations)'!B191+'(Other Computations)'!B204))</f>
        <v>0</v>
      </c>
      <c r="C2967" s="76">
        <f>IF('(Other Computations)'!C191=0,0,Inputs!E276*Inputs!E169*Inputs!K45*Inputs!D13*'GM Alloc Factors'!C17/('(Other Computations)'!C191+'(Other Computations)'!C204))</f>
        <v>0</v>
      </c>
      <c r="D2967" s="76">
        <f>IF('(Other Computations)'!D191=0,0,Inputs!F276*Inputs!F169*Inputs!K45*Inputs!D13*'GM Alloc Factors'!D17/('(Other Computations)'!D191+'(Other Computations)'!D204))</f>
        <v>0</v>
      </c>
      <c r="E2967" s="76">
        <f>IF('(Other Computations)'!E191=0,0,Inputs!G276*Inputs!G169*Inputs!K45*Inputs!D13*'GM Alloc Factors'!E17/('(Other Computations)'!E191+'(Other Computations)'!E204))</f>
        <v>0</v>
      </c>
      <c r="F2967" s="43">
        <f t="shared" si="576"/>
        <v>0</v>
      </c>
      <c r="G2967" s="76">
        <f>IF('(Other Computations)'!G191=0,0,Inputs!I276*Inputs!I169*Inputs!K45*Inputs!D13*'GM Alloc Factors'!G17/('(Other Computations)'!G191+'(Other Computations)'!G204))</f>
        <v>0</v>
      </c>
      <c r="H2967" s="76">
        <f>IF('(Other Computations)'!H191=0,0,Inputs!J276*Inputs!J169*Inputs!K45*Inputs!D13*'GM Alloc Factors'!H17/('(Other Computations)'!H191+'(Other Computations)'!H204))</f>
        <v>0</v>
      </c>
      <c r="I2967" s="76">
        <f>IF('(Other Computations)'!I191=0,0,Inputs!K276*Inputs!K169*Inputs!K45*Inputs!D13*'GM Alloc Factors'!I17/('(Other Computations)'!I191+'(Other Computations)'!I204))</f>
        <v>0</v>
      </c>
      <c r="J2967" s="76">
        <f>IF('(Other Computations)'!J191=0,0,Inputs!L276*Inputs!L169*Inputs!K45*Inputs!D13*'GM Alloc Factors'!J17/('(Other Computations)'!J191+'(Other Computations)'!J204))</f>
        <v>0</v>
      </c>
      <c r="K2967" s="43">
        <f t="shared" si="577"/>
        <v>0</v>
      </c>
    </row>
    <row r="2968" spans="1:11" ht="12.75" customHeight="1">
      <c r="A2968" s="61" t="str">
        <f>"         "&amp;Labels!B75</f>
        <v xml:space="preserve">         Customer 7</v>
      </c>
      <c r="B2968" s="76">
        <f>IF('(Other Computations)'!B192=0,0,Inputs!D277*Inputs!D170*Inputs!K46*Inputs!D13*'GM Alloc Factors'!B17/('(Other Computations)'!B192+'(Other Computations)'!B205))</f>
        <v>0</v>
      </c>
      <c r="C2968" s="76">
        <f>IF('(Other Computations)'!C192=0,0,Inputs!E277*Inputs!E170*Inputs!K46*Inputs!D13*'GM Alloc Factors'!C17/('(Other Computations)'!C192+'(Other Computations)'!C205))</f>
        <v>0</v>
      </c>
      <c r="D2968" s="76">
        <f>IF('(Other Computations)'!D192=0,0,Inputs!F277*Inputs!F170*Inputs!K46*Inputs!D13*'GM Alloc Factors'!D17/('(Other Computations)'!D192+'(Other Computations)'!D205))</f>
        <v>0</v>
      </c>
      <c r="E2968" s="76">
        <f>IF('(Other Computations)'!E192=0,0,Inputs!G277*Inputs!G170*Inputs!K46*Inputs!D13*'GM Alloc Factors'!E17/('(Other Computations)'!E192+'(Other Computations)'!E205))</f>
        <v>0</v>
      </c>
      <c r="F2968" s="43">
        <f t="shared" si="576"/>
        <v>0</v>
      </c>
      <c r="G2968" s="76">
        <f>IF('(Other Computations)'!G192=0,0,Inputs!I277*Inputs!I170*Inputs!K46*Inputs!D13*'GM Alloc Factors'!G17/('(Other Computations)'!G192+'(Other Computations)'!G205))</f>
        <v>0</v>
      </c>
      <c r="H2968" s="76">
        <f>IF('(Other Computations)'!H192=0,0,Inputs!J277*Inputs!J170*Inputs!K46*Inputs!D13*'GM Alloc Factors'!H17/('(Other Computations)'!H192+'(Other Computations)'!H205))</f>
        <v>0</v>
      </c>
      <c r="I2968" s="76">
        <f>IF('(Other Computations)'!I192=0,0,Inputs!K277*Inputs!K170*Inputs!K46*Inputs!D13*'GM Alloc Factors'!I17/('(Other Computations)'!I192+'(Other Computations)'!I205))</f>
        <v>0</v>
      </c>
      <c r="J2968" s="76">
        <f>IF('(Other Computations)'!J192=0,0,Inputs!L277*Inputs!L170*Inputs!K46*Inputs!D13*'GM Alloc Factors'!J17/('(Other Computations)'!J192+'(Other Computations)'!J205))</f>
        <v>0</v>
      </c>
      <c r="K2968" s="43">
        <f t="shared" si="577"/>
        <v>0</v>
      </c>
    </row>
    <row r="2969" spans="1:11" ht="12.75" customHeight="1">
      <c r="A2969" s="61" t="str">
        <f>"         "&amp;Labels!B76</f>
        <v xml:space="preserve">         Customer 8</v>
      </c>
      <c r="B2969" s="76">
        <f>IF('(Other Computations)'!B193=0,0,Inputs!D278*Inputs!D171*Inputs!K47*Inputs!D13*'GM Alloc Factors'!B17/('(Other Computations)'!B193+'(Other Computations)'!B206))</f>
        <v>0</v>
      </c>
      <c r="C2969" s="76">
        <f>IF('(Other Computations)'!C193=0,0,Inputs!E278*Inputs!E171*Inputs!K47*Inputs!D13*'GM Alloc Factors'!C17/('(Other Computations)'!C193+'(Other Computations)'!C206))</f>
        <v>0</v>
      </c>
      <c r="D2969" s="76">
        <f>IF('(Other Computations)'!D193=0,0,Inputs!F278*Inputs!F171*Inputs!K47*Inputs!D13*'GM Alloc Factors'!D17/('(Other Computations)'!D193+'(Other Computations)'!D206))</f>
        <v>0</v>
      </c>
      <c r="E2969" s="76">
        <f>IF('(Other Computations)'!E193=0,0,Inputs!G278*Inputs!G171*Inputs!K47*Inputs!D13*'GM Alloc Factors'!E17/('(Other Computations)'!E193+'(Other Computations)'!E206))</f>
        <v>0</v>
      </c>
      <c r="F2969" s="43">
        <f t="shared" si="576"/>
        <v>0</v>
      </c>
      <c r="G2969" s="76">
        <f>IF('(Other Computations)'!G193=0,0,Inputs!I278*Inputs!I171*Inputs!K47*Inputs!D13*'GM Alloc Factors'!G17/('(Other Computations)'!G193+'(Other Computations)'!G206))</f>
        <v>0</v>
      </c>
      <c r="H2969" s="76">
        <f>IF('(Other Computations)'!H193=0,0,Inputs!J278*Inputs!J171*Inputs!K47*Inputs!D13*'GM Alloc Factors'!H17/('(Other Computations)'!H193+'(Other Computations)'!H206))</f>
        <v>0</v>
      </c>
      <c r="I2969" s="76">
        <f>IF('(Other Computations)'!I193=0,0,Inputs!K278*Inputs!K171*Inputs!K47*Inputs!D13*'GM Alloc Factors'!I17/('(Other Computations)'!I193+'(Other Computations)'!I206))</f>
        <v>0</v>
      </c>
      <c r="J2969" s="76">
        <f>IF('(Other Computations)'!J193=0,0,Inputs!L278*Inputs!L171*Inputs!K47*Inputs!D13*'GM Alloc Factors'!J17/('(Other Computations)'!J193+'(Other Computations)'!J206))</f>
        <v>0</v>
      </c>
      <c r="K2969" s="43">
        <f t="shared" si="577"/>
        <v>0</v>
      </c>
    </row>
    <row r="2970" spans="1:11" ht="12.75" customHeight="1">
      <c r="A2970" s="61" t="str">
        <f>"         "&amp;Labels!B77</f>
        <v xml:space="preserve">         Customer 9</v>
      </c>
      <c r="B2970" s="76">
        <f>IF('(Other Computations)'!B194=0,0,Inputs!D279*Inputs!D172*Inputs!K48*Inputs!D13*'GM Alloc Factors'!B17/('(Other Computations)'!B194+'(Other Computations)'!B207))</f>
        <v>0</v>
      </c>
      <c r="C2970" s="76">
        <f>IF('(Other Computations)'!C194=0,0,Inputs!E279*Inputs!E172*Inputs!K48*Inputs!D13*'GM Alloc Factors'!C17/('(Other Computations)'!C194+'(Other Computations)'!C207))</f>
        <v>0</v>
      </c>
      <c r="D2970" s="76">
        <f>IF('(Other Computations)'!D194=0,0,Inputs!F279*Inputs!F172*Inputs!K48*Inputs!D13*'GM Alloc Factors'!D17/('(Other Computations)'!D194+'(Other Computations)'!D207))</f>
        <v>0</v>
      </c>
      <c r="E2970" s="76">
        <f>IF('(Other Computations)'!E194=0,0,Inputs!G279*Inputs!G172*Inputs!K48*Inputs!D13*'GM Alloc Factors'!E17/('(Other Computations)'!E194+'(Other Computations)'!E207))</f>
        <v>0</v>
      </c>
      <c r="F2970" s="43">
        <f t="shared" si="576"/>
        <v>0</v>
      </c>
      <c r="G2970" s="76">
        <f>IF('(Other Computations)'!G194=0,0,Inputs!I279*Inputs!I172*Inputs!K48*Inputs!D13*'GM Alloc Factors'!G17/('(Other Computations)'!G194+'(Other Computations)'!G207))</f>
        <v>0</v>
      </c>
      <c r="H2970" s="76">
        <f>IF('(Other Computations)'!H194=0,0,Inputs!J279*Inputs!J172*Inputs!K48*Inputs!D13*'GM Alloc Factors'!H17/('(Other Computations)'!H194+'(Other Computations)'!H207))</f>
        <v>0</v>
      </c>
      <c r="I2970" s="76">
        <f>IF('(Other Computations)'!I194=0,0,Inputs!K279*Inputs!K172*Inputs!K48*Inputs!D13*'GM Alloc Factors'!I17/('(Other Computations)'!I194+'(Other Computations)'!I207))</f>
        <v>0</v>
      </c>
      <c r="J2970" s="76">
        <f>IF('(Other Computations)'!J194=0,0,Inputs!L279*Inputs!L172*Inputs!K48*Inputs!D13*'GM Alloc Factors'!J17/('(Other Computations)'!J194+'(Other Computations)'!J207))</f>
        <v>0</v>
      </c>
      <c r="K2970" s="43">
        <f t="shared" si="577"/>
        <v>0</v>
      </c>
    </row>
    <row r="2971" spans="1:11" ht="12.75" customHeight="1">
      <c r="A2971" s="61" t="str">
        <f>"         "&amp;Labels!B78</f>
        <v xml:space="preserve">         Customer 10</v>
      </c>
      <c r="B2971" s="76">
        <f>IF('(Other Computations)'!B195=0,0,Inputs!D280*Inputs!D173*Inputs!K49*Inputs!D13*'GM Alloc Factors'!B17/('(Other Computations)'!B195+'(Other Computations)'!B208))</f>
        <v>0</v>
      </c>
      <c r="C2971" s="76">
        <f>IF('(Other Computations)'!C195=0,0,Inputs!E280*Inputs!E173*Inputs!K49*Inputs!D13*'GM Alloc Factors'!C17/('(Other Computations)'!C195+'(Other Computations)'!C208))</f>
        <v>0</v>
      </c>
      <c r="D2971" s="76">
        <f>IF('(Other Computations)'!D195=0,0,Inputs!F280*Inputs!F173*Inputs!K49*Inputs!D13*'GM Alloc Factors'!D17/('(Other Computations)'!D195+'(Other Computations)'!D208))</f>
        <v>0</v>
      </c>
      <c r="E2971" s="76">
        <f>IF('(Other Computations)'!E195=0,0,Inputs!G280*Inputs!G173*Inputs!K49*Inputs!D13*'GM Alloc Factors'!E17/('(Other Computations)'!E195+'(Other Computations)'!E208))</f>
        <v>0</v>
      </c>
      <c r="F2971" s="43">
        <f t="shared" si="576"/>
        <v>0</v>
      </c>
      <c r="G2971" s="76">
        <f>IF('(Other Computations)'!G195=0,0,Inputs!I280*Inputs!I173*Inputs!K49*Inputs!D13*'GM Alloc Factors'!G17/('(Other Computations)'!G195+'(Other Computations)'!G208))</f>
        <v>0</v>
      </c>
      <c r="H2971" s="76">
        <f>IF('(Other Computations)'!H195=0,0,Inputs!J280*Inputs!J173*Inputs!K49*Inputs!D13*'GM Alloc Factors'!H17/('(Other Computations)'!H195+'(Other Computations)'!H208))</f>
        <v>0</v>
      </c>
      <c r="I2971" s="76">
        <f>IF('(Other Computations)'!I195=0,0,Inputs!K280*Inputs!K173*Inputs!K49*Inputs!D13*'GM Alloc Factors'!I17/('(Other Computations)'!I195+'(Other Computations)'!I208))</f>
        <v>0</v>
      </c>
      <c r="J2971" s="76">
        <f>IF('(Other Computations)'!J195=0,0,Inputs!L280*Inputs!L173*Inputs!K49*Inputs!D13*'GM Alloc Factors'!J17/('(Other Computations)'!J195+'(Other Computations)'!J208))</f>
        <v>0</v>
      </c>
      <c r="K2971" s="43">
        <f t="shared" si="577"/>
        <v>0</v>
      </c>
    </row>
    <row r="2972" spans="1:11" ht="12.75" customHeight="1">
      <c r="A2972" s="61" t="str">
        <f>"         "&amp;Labels!C68</f>
        <v xml:space="preserve">         Total</v>
      </c>
      <c r="B2972" s="84">
        <f>SUM(B2962:B2971)</f>
        <v>0</v>
      </c>
      <c r="C2972" s="84">
        <f>SUM(C2962:C2971)</f>
        <v>0</v>
      </c>
      <c r="D2972" s="84">
        <f>SUM(D2962:D2971)</f>
        <v>0</v>
      </c>
      <c r="E2972" s="84">
        <f>SUM(E2962:E2971)</f>
        <v>0</v>
      </c>
      <c r="F2972" s="43">
        <f t="shared" si="576"/>
        <v>0</v>
      </c>
      <c r="G2972" s="84">
        <f>SUM(G2962:G2971)</f>
        <v>0</v>
      </c>
      <c r="H2972" s="84">
        <f>SUM(H2962:H2971)</f>
        <v>0</v>
      </c>
      <c r="I2972" s="84">
        <f>SUM(I2962:I2971)</f>
        <v>0</v>
      </c>
      <c r="J2972" s="84">
        <f>SUM(J2962:J2971)</f>
        <v>0</v>
      </c>
      <c r="K2972" s="43">
        <f t="shared" si="577"/>
        <v>0</v>
      </c>
    </row>
    <row r="2973" spans="1:11" ht="12.75" customHeight="1">
      <c r="A2973" s="55" t="str">
        <f>"      "&amp;Labels!C84</f>
        <v xml:space="preserve">      Total</v>
      </c>
      <c r="B2973" s="74">
        <f>SUM(B2888,B2900,B2912,B2924,B2936,B2948,B2960,B2972)</f>
        <v>0</v>
      </c>
      <c r="C2973" s="74">
        <f>SUM(C2888,C2900,C2912,C2924,C2936,C2948,C2960,C2972)</f>
        <v>0</v>
      </c>
      <c r="D2973" s="74">
        <f>SUM(D2888,D2900,D2912,D2924,D2936,D2948,D2960,D2972)</f>
        <v>0</v>
      </c>
      <c r="E2973" s="74">
        <f>SUM(E2888,E2900,E2912,E2924,E2936,E2948,E2960,E2972)</f>
        <v>0</v>
      </c>
      <c r="F2973" s="43">
        <f t="shared" si="576"/>
        <v>0</v>
      </c>
      <c r="G2973" s="74">
        <f>SUM(G2888,G2900,G2912,G2924,G2936,G2948,G2960,G2972)</f>
        <v>0</v>
      </c>
      <c r="H2973" s="74">
        <f>SUM(H2888,H2900,H2912,H2924,H2936,H2948,H2960,H2972)</f>
        <v>0</v>
      </c>
      <c r="I2973" s="74">
        <f>SUM(I2888,I2900,I2912,I2924,I2936,I2948,I2960,I2972)</f>
        <v>0</v>
      </c>
      <c r="J2973" s="74">
        <f>SUM(J2888,J2900,J2912,J2924,J2936,J2948,J2960,J2972)</f>
        <v>0</v>
      </c>
      <c r="K2973" s="43">
        <f t="shared" si="577"/>
        <v>0</v>
      </c>
    </row>
    <row r="2974" spans="1:11" ht="12.75" customHeight="1">
      <c r="A2974" s="61" t="str">
        <f>"         "&amp;Labels!B69</f>
        <v xml:space="preserve">         Customer 1</v>
      </c>
      <c r="B2974" s="76">
        <f t="shared" ref="B2974:E2983" si="578">SUM(B2878,B2890,B2902,B2914,B2926,B2938,B2950,B2962)</f>
        <v>0</v>
      </c>
      <c r="C2974" s="76">
        <f t="shared" si="578"/>
        <v>0</v>
      </c>
      <c r="D2974" s="76">
        <f t="shared" si="578"/>
        <v>0</v>
      </c>
      <c r="E2974" s="76">
        <f t="shared" si="578"/>
        <v>0</v>
      </c>
      <c r="F2974" s="43">
        <f t="shared" si="576"/>
        <v>0</v>
      </c>
      <c r="G2974" s="76">
        <f t="shared" ref="G2974:J2983" si="579">SUM(G2878,G2890,G2902,G2914,G2926,G2938,G2950,G2962)</f>
        <v>0</v>
      </c>
      <c r="H2974" s="76">
        <f t="shared" si="579"/>
        <v>0</v>
      </c>
      <c r="I2974" s="76">
        <f t="shared" si="579"/>
        <v>0</v>
      </c>
      <c r="J2974" s="76">
        <f t="shared" si="579"/>
        <v>0</v>
      </c>
      <c r="K2974" s="43">
        <f t="shared" si="577"/>
        <v>0</v>
      </c>
    </row>
    <row r="2975" spans="1:11" ht="12.75" customHeight="1">
      <c r="A2975" s="61" t="str">
        <f>"         "&amp;Labels!B70</f>
        <v xml:space="preserve">         Customer 2</v>
      </c>
      <c r="B2975" s="76">
        <f t="shared" si="578"/>
        <v>0</v>
      </c>
      <c r="C2975" s="76">
        <f t="shared" si="578"/>
        <v>0</v>
      </c>
      <c r="D2975" s="76">
        <f t="shared" si="578"/>
        <v>0</v>
      </c>
      <c r="E2975" s="76">
        <f t="shared" si="578"/>
        <v>0</v>
      </c>
      <c r="F2975" s="43">
        <f t="shared" si="576"/>
        <v>0</v>
      </c>
      <c r="G2975" s="76">
        <f t="shared" si="579"/>
        <v>0</v>
      </c>
      <c r="H2975" s="76">
        <f t="shared" si="579"/>
        <v>0</v>
      </c>
      <c r="I2975" s="76">
        <f t="shared" si="579"/>
        <v>0</v>
      </c>
      <c r="J2975" s="76">
        <f t="shared" si="579"/>
        <v>0</v>
      </c>
      <c r="K2975" s="43">
        <f t="shared" si="577"/>
        <v>0</v>
      </c>
    </row>
    <row r="2976" spans="1:11" ht="12.75" customHeight="1">
      <c r="A2976" s="61" t="str">
        <f>"         "&amp;Labels!B71</f>
        <v xml:space="preserve">         Customer 3</v>
      </c>
      <c r="B2976" s="76">
        <f t="shared" si="578"/>
        <v>0</v>
      </c>
      <c r="C2976" s="76">
        <f t="shared" si="578"/>
        <v>0</v>
      </c>
      <c r="D2976" s="76">
        <f t="shared" si="578"/>
        <v>0</v>
      </c>
      <c r="E2976" s="76">
        <f t="shared" si="578"/>
        <v>0</v>
      </c>
      <c r="F2976" s="43">
        <f t="shared" si="576"/>
        <v>0</v>
      </c>
      <c r="G2976" s="76">
        <f t="shared" si="579"/>
        <v>0</v>
      </c>
      <c r="H2976" s="76">
        <f t="shared" si="579"/>
        <v>0</v>
      </c>
      <c r="I2976" s="76">
        <f t="shared" si="579"/>
        <v>0</v>
      </c>
      <c r="J2976" s="76">
        <f t="shared" si="579"/>
        <v>0</v>
      </c>
      <c r="K2976" s="43">
        <f t="shared" si="577"/>
        <v>0</v>
      </c>
    </row>
    <row r="2977" spans="1:11" ht="12.75" customHeight="1">
      <c r="A2977" s="61" t="str">
        <f>"         "&amp;Labels!B72</f>
        <v xml:space="preserve">         Customer 4</v>
      </c>
      <c r="B2977" s="76">
        <f t="shared" si="578"/>
        <v>0</v>
      </c>
      <c r="C2977" s="76">
        <f t="shared" si="578"/>
        <v>0</v>
      </c>
      <c r="D2977" s="76">
        <f t="shared" si="578"/>
        <v>0</v>
      </c>
      <c r="E2977" s="76">
        <f t="shared" si="578"/>
        <v>0</v>
      </c>
      <c r="F2977" s="43">
        <f t="shared" si="576"/>
        <v>0</v>
      </c>
      <c r="G2977" s="76">
        <f t="shared" si="579"/>
        <v>0</v>
      </c>
      <c r="H2977" s="76">
        <f t="shared" si="579"/>
        <v>0</v>
      </c>
      <c r="I2977" s="76">
        <f t="shared" si="579"/>
        <v>0</v>
      </c>
      <c r="J2977" s="76">
        <f t="shared" si="579"/>
        <v>0</v>
      </c>
      <c r="K2977" s="43">
        <f t="shared" si="577"/>
        <v>0</v>
      </c>
    </row>
    <row r="2978" spans="1:11" ht="12.75" customHeight="1">
      <c r="A2978" s="61" t="str">
        <f>"         "&amp;Labels!B73</f>
        <v xml:space="preserve">         Customer 5</v>
      </c>
      <c r="B2978" s="76">
        <f t="shared" si="578"/>
        <v>0</v>
      </c>
      <c r="C2978" s="76">
        <f t="shared" si="578"/>
        <v>0</v>
      </c>
      <c r="D2978" s="76">
        <f t="shared" si="578"/>
        <v>0</v>
      </c>
      <c r="E2978" s="76">
        <f t="shared" si="578"/>
        <v>0</v>
      </c>
      <c r="F2978" s="43">
        <f t="shared" si="576"/>
        <v>0</v>
      </c>
      <c r="G2978" s="76">
        <f t="shared" si="579"/>
        <v>0</v>
      </c>
      <c r="H2978" s="76">
        <f t="shared" si="579"/>
        <v>0</v>
      </c>
      <c r="I2978" s="76">
        <f t="shared" si="579"/>
        <v>0</v>
      </c>
      <c r="J2978" s="76">
        <f t="shared" si="579"/>
        <v>0</v>
      </c>
      <c r="K2978" s="43">
        <f t="shared" si="577"/>
        <v>0</v>
      </c>
    </row>
    <row r="2979" spans="1:11" ht="12.75" customHeight="1">
      <c r="A2979" s="61" t="str">
        <f>"         "&amp;Labels!B74</f>
        <v xml:space="preserve">         Customer 6</v>
      </c>
      <c r="B2979" s="76">
        <f t="shared" si="578"/>
        <v>0</v>
      </c>
      <c r="C2979" s="76">
        <f t="shared" si="578"/>
        <v>0</v>
      </c>
      <c r="D2979" s="76">
        <f t="shared" si="578"/>
        <v>0</v>
      </c>
      <c r="E2979" s="76">
        <f t="shared" si="578"/>
        <v>0</v>
      </c>
      <c r="F2979" s="43">
        <f t="shared" si="576"/>
        <v>0</v>
      </c>
      <c r="G2979" s="76">
        <f t="shared" si="579"/>
        <v>0</v>
      </c>
      <c r="H2979" s="76">
        <f t="shared" si="579"/>
        <v>0</v>
      </c>
      <c r="I2979" s="76">
        <f t="shared" si="579"/>
        <v>0</v>
      </c>
      <c r="J2979" s="76">
        <f t="shared" si="579"/>
        <v>0</v>
      </c>
      <c r="K2979" s="43">
        <f t="shared" si="577"/>
        <v>0</v>
      </c>
    </row>
    <row r="2980" spans="1:11" ht="12.75" customHeight="1">
      <c r="A2980" s="61" t="str">
        <f>"         "&amp;Labels!B75</f>
        <v xml:space="preserve">         Customer 7</v>
      </c>
      <c r="B2980" s="76">
        <f t="shared" si="578"/>
        <v>0</v>
      </c>
      <c r="C2980" s="76">
        <f t="shared" si="578"/>
        <v>0</v>
      </c>
      <c r="D2980" s="76">
        <f t="shared" si="578"/>
        <v>0</v>
      </c>
      <c r="E2980" s="76">
        <f t="shared" si="578"/>
        <v>0</v>
      </c>
      <c r="F2980" s="43">
        <f t="shared" si="576"/>
        <v>0</v>
      </c>
      <c r="G2980" s="76">
        <f t="shared" si="579"/>
        <v>0</v>
      </c>
      <c r="H2980" s="76">
        <f t="shared" si="579"/>
        <v>0</v>
      </c>
      <c r="I2980" s="76">
        <f t="shared" si="579"/>
        <v>0</v>
      </c>
      <c r="J2980" s="76">
        <f t="shared" si="579"/>
        <v>0</v>
      </c>
      <c r="K2980" s="43">
        <f t="shared" si="577"/>
        <v>0</v>
      </c>
    </row>
    <row r="2981" spans="1:11" ht="12.75" customHeight="1">
      <c r="A2981" s="61" t="str">
        <f>"         "&amp;Labels!B76</f>
        <v xml:space="preserve">         Customer 8</v>
      </c>
      <c r="B2981" s="76">
        <f t="shared" si="578"/>
        <v>0</v>
      </c>
      <c r="C2981" s="76">
        <f t="shared" si="578"/>
        <v>0</v>
      </c>
      <c r="D2981" s="76">
        <f t="shared" si="578"/>
        <v>0</v>
      </c>
      <c r="E2981" s="76">
        <f t="shared" si="578"/>
        <v>0</v>
      </c>
      <c r="F2981" s="43">
        <f t="shared" si="576"/>
        <v>0</v>
      </c>
      <c r="G2981" s="76">
        <f t="shared" si="579"/>
        <v>0</v>
      </c>
      <c r="H2981" s="76">
        <f t="shared" si="579"/>
        <v>0</v>
      </c>
      <c r="I2981" s="76">
        <f t="shared" si="579"/>
        <v>0</v>
      </c>
      <c r="J2981" s="76">
        <f t="shared" si="579"/>
        <v>0</v>
      </c>
      <c r="K2981" s="43">
        <f t="shared" si="577"/>
        <v>0</v>
      </c>
    </row>
    <row r="2982" spans="1:11" ht="12.75" customHeight="1">
      <c r="A2982" s="61" t="str">
        <f>"         "&amp;Labels!B77</f>
        <v xml:space="preserve">         Customer 9</v>
      </c>
      <c r="B2982" s="76">
        <f t="shared" si="578"/>
        <v>0</v>
      </c>
      <c r="C2982" s="76">
        <f t="shared" si="578"/>
        <v>0</v>
      </c>
      <c r="D2982" s="76">
        <f t="shared" si="578"/>
        <v>0</v>
      </c>
      <c r="E2982" s="76">
        <f t="shared" si="578"/>
        <v>0</v>
      </c>
      <c r="F2982" s="43">
        <f t="shared" si="576"/>
        <v>0</v>
      </c>
      <c r="G2982" s="76">
        <f t="shared" si="579"/>
        <v>0</v>
      </c>
      <c r="H2982" s="76">
        <f t="shared" si="579"/>
        <v>0</v>
      </c>
      <c r="I2982" s="76">
        <f t="shared" si="579"/>
        <v>0</v>
      </c>
      <c r="J2982" s="76">
        <f t="shared" si="579"/>
        <v>0</v>
      </c>
      <c r="K2982" s="43">
        <f t="shared" si="577"/>
        <v>0</v>
      </c>
    </row>
    <row r="2983" spans="1:11" ht="12.75" customHeight="1">
      <c r="A2983" s="61" t="str">
        <f>"         "&amp;Labels!B78</f>
        <v xml:space="preserve">         Customer 10</v>
      </c>
      <c r="B2983" s="76">
        <f t="shared" si="578"/>
        <v>0</v>
      </c>
      <c r="C2983" s="76">
        <f t="shared" si="578"/>
        <v>0</v>
      </c>
      <c r="D2983" s="76">
        <f t="shared" si="578"/>
        <v>0</v>
      </c>
      <c r="E2983" s="76">
        <f t="shared" si="578"/>
        <v>0</v>
      </c>
      <c r="F2983" s="43">
        <f t="shared" si="576"/>
        <v>0</v>
      </c>
      <c r="G2983" s="76">
        <f t="shared" si="579"/>
        <v>0</v>
      </c>
      <c r="H2983" s="76">
        <f t="shared" si="579"/>
        <v>0</v>
      </c>
      <c r="I2983" s="76">
        <f t="shared" si="579"/>
        <v>0</v>
      </c>
      <c r="J2983" s="76">
        <f t="shared" si="579"/>
        <v>0</v>
      </c>
      <c r="K2983" s="43">
        <f t="shared" si="577"/>
        <v>0</v>
      </c>
    </row>
    <row r="2984" spans="1:11" ht="12.75" customHeight="1">
      <c r="A2984" s="61" t="str">
        <f>"         "&amp;Labels!C68</f>
        <v xml:space="preserve">         Total</v>
      </c>
      <c r="B2984" s="84">
        <f>B2973</f>
        <v>0</v>
      </c>
      <c r="C2984" s="84">
        <f>C2973</f>
        <v>0</v>
      </c>
      <c r="D2984" s="84">
        <f>D2973</f>
        <v>0</v>
      </c>
      <c r="E2984" s="84">
        <f>E2973</f>
        <v>0</v>
      </c>
      <c r="F2984" s="43">
        <f>SUM(B2973:E2973)</f>
        <v>0</v>
      </c>
      <c r="G2984" s="84">
        <f>G2973</f>
        <v>0</v>
      </c>
      <c r="H2984" s="84">
        <f>H2973</f>
        <v>0</v>
      </c>
      <c r="I2984" s="84">
        <f>I2973</f>
        <v>0</v>
      </c>
      <c r="J2984" s="84">
        <f>J2973</f>
        <v>0</v>
      </c>
      <c r="K2984" s="43">
        <f>SUM(G2973:J2973)</f>
        <v>0</v>
      </c>
    </row>
    <row r="2985" spans="1:11" ht="12.75" customHeight="1">
      <c r="A2985" s="55" t="str">
        <f>"   "&amp;Labels!B82</f>
        <v xml:space="preserve">   Direct email</v>
      </c>
      <c r="B2985" s="74"/>
      <c r="C2985" s="74"/>
      <c r="D2985" s="74"/>
      <c r="E2985" s="74"/>
      <c r="F2985" s="43"/>
      <c r="G2985" s="74"/>
      <c r="H2985" s="74"/>
      <c r="I2985" s="74"/>
      <c r="J2985" s="74"/>
      <c r="K2985" s="43"/>
    </row>
    <row r="2986" spans="1:11" ht="12.75" customHeight="1">
      <c r="A2986" s="61" t="str">
        <f>"      "&amp;Labels!B85</f>
        <v xml:space="preserve">      Q 1</v>
      </c>
      <c r="B2986" s="84"/>
      <c r="C2986" s="84"/>
      <c r="D2986" s="84"/>
      <c r="E2986" s="84"/>
      <c r="F2986" s="43"/>
      <c r="G2986" s="84"/>
      <c r="H2986" s="84"/>
      <c r="I2986" s="84"/>
      <c r="J2986" s="84"/>
      <c r="K2986" s="43"/>
    </row>
    <row r="2987" spans="1:11" ht="12.75" customHeight="1">
      <c r="A2987" s="61" t="str">
        <f>"         "&amp;Labels!B69</f>
        <v xml:space="preserve">         Customer 1</v>
      </c>
      <c r="B2987" s="76">
        <f>IF('(Other Computations)'!B186=0,0,Inputs!D271*Inputs!D164*Inputs!D50*Inputs!D14*'GM Alloc Factors'!B19/('(Other Computations)'!B186+'(Other Computations)'!B199))</f>
        <v>0</v>
      </c>
      <c r="C2987" s="76">
        <f>IF('(Other Computations)'!C186=0,0,Inputs!E271*Inputs!E164*Inputs!D50*Inputs!D14*'GM Alloc Factors'!C19/('(Other Computations)'!C186+'(Other Computations)'!C199))</f>
        <v>0</v>
      </c>
      <c r="D2987" s="76">
        <f>IF('(Other Computations)'!D186=0,0,Inputs!F271*Inputs!F164*Inputs!D50*Inputs!D14*'GM Alloc Factors'!D19/('(Other Computations)'!D186+'(Other Computations)'!D199))</f>
        <v>0</v>
      </c>
      <c r="E2987" s="76">
        <f>IF('(Other Computations)'!E186=0,0,Inputs!G271*Inputs!G164*Inputs!D50*Inputs!D14*'GM Alloc Factors'!E19/('(Other Computations)'!E186+'(Other Computations)'!E199))</f>
        <v>0</v>
      </c>
      <c r="F2987" s="43">
        <f t="shared" ref="F2987:F2997" si="580">SUM(B2987:E2987)</f>
        <v>0</v>
      </c>
      <c r="G2987" s="76">
        <f>IF('(Other Computations)'!G186=0,0,Inputs!I271*Inputs!I164*Inputs!D50*Inputs!D14*'GM Alloc Factors'!G19/('(Other Computations)'!G186+'(Other Computations)'!G199))</f>
        <v>0</v>
      </c>
      <c r="H2987" s="76">
        <f>IF('(Other Computations)'!H186=0,0,Inputs!J271*Inputs!J164*Inputs!D50*Inputs!D14*'GM Alloc Factors'!H19/('(Other Computations)'!H186+'(Other Computations)'!H199))</f>
        <v>0</v>
      </c>
      <c r="I2987" s="76">
        <f>IF('(Other Computations)'!I186=0,0,Inputs!K271*Inputs!K164*Inputs!D50*Inputs!D14*'GM Alloc Factors'!I19/('(Other Computations)'!I186+'(Other Computations)'!I199))</f>
        <v>0</v>
      </c>
      <c r="J2987" s="76">
        <f>IF('(Other Computations)'!J186=0,0,Inputs!L271*Inputs!L164*Inputs!D50*Inputs!D14*'GM Alloc Factors'!J19/('(Other Computations)'!J186+'(Other Computations)'!J199))</f>
        <v>0</v>
      </c>
      <c r="K2987" s="43">
        <f t="shared" ref="K2987:K2997" si="581">SUM(G2987:J2987)</f>
        <v>0</v>
      </c>
    </row>
    <row r="2988" spans="1:11" ht="12.75" customHeight="1">
      <c r="A2988" s="61" t="str">
        <f>"         "&amp;Labels!B70</f>
        <v xml:space="preserve">         Customer 2</v>
      </c>
      <c r="B2988" s="76">
        <f>IF('(Other Computations)'!B187=0,0,Inputs!D272*Inputs!D165*Inputs!D51*Inputs!D14*'GM Alloc Factors'!B19/('(Other Computations)'!B187+'(Other Computations)'!B200))</f>
        <v>0</v>
      </c>
      <c r="C2988" s="76">
        <f>IF('(Other Computations)'!C187=0,0,Inputs!E272*Inputs!E165*Inputs!D51*Inputs!D14*'GM Alloc Factors'!C19/('(Other Computations)'!C187+'(Other Computations)'!C200))</f>
        <v>0</v>
      </c>
      <c r="D2988" s="76">
        <f>IF('(Other Computations)'!D187=0,0,Inputs!F272*Inputs!F165*Inputs!D51*Inputs!D14*'GM Alloc Factors'!D19/('(Other Computations)'!D187+'(Other Computations)'!D200))</f>
        <v>0</v>
      </c>
      <c r="E2988" s="76">
        <f>IF('(Other Computations)'!E187=0,0,Inputs!G272*Inputs!G165*Inputs!D51*Inputs!D14*'GM Alloc Factors'!E19/('(Other Computations)'!E187+'(Other Computations)'!E200))</f>
        <v>0</v>
      </c>
      <c r="F2988" s="43">
        <f t="shared" si="580"/>
        <v>0</v>
      </c>
      <c r="G2988" s="76">
        <f>IF('(Other Computations)'!G187=0,0,Inputs!I272*Inputs!I165*Inputs!D51*Inputs!D14*'GM Alloc Factors'!G19/('(Other Computations)'!G187+'(Other Computations)'!G200))</f>
        <v>0</v>
      </c>
      <c r="H2988" s="76">
        <f>IF('(Other Computations)'!H187=0,0,Inputs!J272*Inputs!J165*Inputs!D51*Inputs!D14*'GM Alloc Factors'!H19/('(Other Computations)'!H187+'(Other Computations)'!H200))</f>
        <v>0</v>
      </c>
      <c r="I2988" s="76">
        <f>IF('(Other Computations)'!I187=0,0,Inputs!K272*Inputs!K165*Inputs!D51*Inputs!D14*'GM Alloc Factors'!I19/('(Other Computations)'!I187+'(Other Computations)'!I200))</f>
        <v>0</v>
      </c>
      <c r="J2988" s="76">
        <f>IF('(Other Computations)'!J187=0,0,Inputs!L272*Inputs!L165*Inputs!D51*Inputs!D14*'GM Alloc Factors'!J19/('(Other Computations)'!J187+'(Other Computations)'!J200))</f>
        <v>0</v>
      </c>
      <c r="K2988" s="43">
        <f t="shared" si="581"/>
        <v>0</v>
      </c>
    </row>
    <row r="2989" spans="1:11" ht="12.75" customHeight="1">
      <c r="A2989" s="61" t="str">
        <f>"         "&amp;Labels!B71</f>
        <v xml:space="preserve">         Customer 3</v>
      </c>
      <c r="B2989" s="76">
        <f>IF('(Other Computations)'!B188=0,0,Inputs!D273*Inputs!D166*Inputs!D52*Inputs!D14*'GM Alloc Factors'!B19/('(Other Computations)'!B188+'(Other Computations)'!B201))</f>
        <v>0</v>
      </c>
      <c r="C2989" s="76">
        <f>IF('(Other Computations)'!C188=0,0,Inputs!E273*Inputs!E166*Inputs!D52*Inputs!D14*'GM Alloc Factors'!C19/('(Other Computations)'!C188+'(Other Computations)'!C201))</f>
        <v>0</v>
      </c>
      <c r="D2989" s="76">
        <f>IF('(Other Computations)'!D188=0,0,Inputs!F273*Inputs!F166*Inputs!D52*Inputs!D14*'GM Alloc Factors'!D19/('(Other Computations)'!D188+'(Other Computations)'!D201))</f>
        <v>0</v>
      </c>
      <c r="E2989" s="76">
        <f>IF('(Other Computations)'!E188=0,0,Inputs!G273*Inputs!G166*Inputs!D52*Inputs!D14*'GM Alloc Factors'!E19/('(Other Computations)'!E188+'(Other Computations)'!E201))</f>
        <v>0</v>
      </c>
      <c r="F2989" s="43">
        <f t="shared" si="580"/>
        <v>0</v>
      </c>
      <c r="G2989" s="76">
        <f>IF('(Other Computations)'!G188=0,0,Inputs!I273*Inputs!I166*Inputs!D52*Inputs!D14*'GM Alloc Factors'!G19/('(Other Computations)'!G188+'(Other Computations)'!G201))</f>
        <v>0</v>
      </c>
      <c r="H2989" s="76">
        <f>IF('(Other Computations)'!H188=0,0,Inputs!J273*Inputs!J166*Inputs!D52*Inputs!D14*'GM Alloc Factors'!H19/('(Other Computations)'!H188+'(Other Computations)'!H201))</f>
        <v>0</v>
      </c>
      <c r="I2989" s="76">
        <f>IF('(Other Computations)'!I188=0,0,Inputs!K273*Inputs!K166*Inputs!D52*Inputs!D14*'GM Alloc Factors'!I19/('(Other Computations)'!I188+'(Other Computations)'!I201))</f>
        <v>0</v>
      </c>
      <c r="J2989" s="76">
        <f>IF('(Other Computations)'!J188=0,0,Inputs!L273*Inputs!L166*Inputs!D52*Inputs!D14*'GM Alloc Factors'!J19/('(Other Computations)'!J188+'(Other Computations)'!J201))</f>
        <v>0</v>
      </c>
      <c r="K2989" s="43">
        <f t="shared" si="581"/>
        <v>0</v>
      </c>
    </row>
    <row r="2990" spans="1:11" ht="12.75" customHeight="1">
      <c r="A2990" s="61" t="str">
        <f>"         "&amp;Labels!B72</f>
        <v xml:space="preserve">         Customer 4</v>
      </c>
      <c r="B2990" s="76">
        <f>IF('(Other Computations)'!B189=0,0,Inputs!D274*Inputs!D167*Inputs!D53*Inputs!D14*'GM Alloc Factors'!B19/('(Other Computations)'!B189+'(Other Computations)'!B202))</f>
        <v>0</v>
      </c>
      <c r="C2990" s="76">
        <f>IF('(Other Computations)'!C189=0,0,Inputs!E274*Inputs!E167*Inputs!D53*Inputs!D14*'GM Alloc Factors'!C19/('(Other Computations)'!C189+'(Other Computations)'!C202))</f>
        <v>0</v>
      </c>
      <c r="D2990" s="76">
        <f>IF('(Other Computations)'!D189=0,0,Inputs!F274*Inputs!F167*Inputs!D53*Inputs!D14*'GM Alloc Factors'!D19/('(Other Computations)'!D189+'(Other Computations)'!D202))</f>
        <v>0</v>
      </c>
      <c r="E2990" s="76">
        <f>IF('(Other Computations)'!E189=0,0,Inputs!G274*Inputs!G167*Inputs!D53*Inputs!D14*'GM Alloc Factors'!E19/('(Other Computations)'!E189+'(Other Computations)'!E202))</f>
        <v>0</v>
      </c>
      <c r="F2990" s="43">
        <f t="shared" si="580"/>
        <v>0</v>
      </c>
      <c r="G2990" s="76">
        <f>IF('(Other Computations)'!G189=0,0,Inputs!I274*Inputs!I167*Inputs!D53*Inputs!D14*'GM Alloc Factors'!G19/('(Other Computations)'!G189+'(Other Computations)'!G202))</f>
        <v>0</v>
      </c>
      <c r="H2990" s="76">
        <f>IF('(Other Computations)'!H189=0,0,Inputs!J274*Inputs!J167*Inputs!D53*Inputs!D14*'GM Alloc Factors'!H19/('(Other Computations)'!H189+'(Other Computations)'!H202))</f>
        <v>0</v>
      </c>
      <c r="I2990" s="76">
        <f>IF('(Other Computations)'!I189=0,0,Inputs!K274*Inputs!K167*Inputs!D53*Inputs!D14*'GM Alloc Factors'!I19/('(Other Computations)'!I189+'(Other Computations)'!I202))</f>
        <v>0</v>
      </c>
      <c r="J2990" s="76">
        <f>IF('(Other Computations)'!J189=0,0,Inputs!L274*Inputs!L167*Inputs!D53*Inputs!D14*'GM Alloc Factors'!J19/('(Other Computations)'!J189+'(Other Computations)'!J202))</f>
        <v>0</v>
      </c>
      <c r="K2990" s="43">
        <f t="shared" si="581"/>
        <v>0</v>
      </c>
    </row>
    <row r="2991" spans="1:11" ht="12.75" customHeight="1">
      <c r="A2991" s="61" t="str">
        <f>"         "&amp;Labels!B73</f>
        <v xml:space="preserve">         Customer 5</v>
      </c>
      <c r="B2991" s="76">
        <f>IF('(Other Computations)'!B190=0,0,Inputs!D275*Inputs!D168*Inputs!D54*Inputs!D14*'GM Alloc Factors'!B19/('(Other Computations)'!B190+'(Other Computations)'!B203))</f>
        <v>0</v>
      </c>
      <c r="C2991" s="76">
        <f>IF('(Other Computations)'!C190=0,0,Inputs!E275*Inputs!E168*Inputs!D54*Inputs!D14*'GM Alloc Factors'!C19/('(Other Computations)'!C190+'(Other Computations)'!C203))</f>
        <v>0</v>
      </c>
      <c r="D2991" s="76">
        <f>IF('(Other Computations)'!D190=0,0,Inputs!F275*Inputs!F168*Inputs!D54*Inputs!D14*'GM Alloc Factors'!D19/('(Other Computations)'!D190+'(Other Computations)'!D203))</f>
        <v>0</v>
      </c>
      <c r="E2991" s="76">
        <f>IF('(Other Computations)'!E190=0,0,Inputs!G275*Inputs!G168*Inputs!D54*Inputs!D14*'GM Alloc Factors'!E19/('(Other Computations)'!E190+'(Other Computations)'!E203))</f>
        <v>0</v>
      </c>
      <c r="F2991" s="43">
        <f t="shared" si="580"/>
        <v>0</v>
      </c>
      <c r="G2991" s="76">
        <f>IF('(Other Computations)'!G190=0,0,Inputs!I275*Inputs!I168*Inputs!D54*Inputs!D14*'GM Alloc Factors'!G19/('(Other Computations)'!G190+'(Other Computations)'!G203))</f>
        <v>0</v>
      </c>
      <c r="H2991" s="76">
        <f>IF('(Other Computations)'!H190=0,0,Inputs!J275*Inputs!J168*Inputs!D54*Inputs!D14*'GM Alloc Factors'!H19/('(Other Computations)'!H190+'(Other Computations)'!H203))</f>
        <v>0</v>
      </c>
      <c r="I2991" s="76">
        <f>IF('(Other Computations)'!I190=0,0,Inputs!K275*Inputs!K168*Inputs!D54*Inputs!D14*'GM Alloc Factors'!I19/('(Other Computations)'!I190+'(Other Computations)'!I203))</f>
        <v>0</v>
      </c>
      <c r="J2991" s="76">
        <f>IF('(Other Computations)'!J190=0,0,Inputs!L275*Inputs!L168*Inputs!D54*Inputs!D14*'GM Alloc Factors'!J19/('(Other Computations)'!J190+'(Other Computations)'!J203))</f>
        <v>0</v>
      </c>
      <c r="K2991" s="43">
        <f t="shared" si="581"/>
        <v>0</v>
      </c>
    </row>
    <row r="2992" spans="1:11" ht="12.75" customHeight="1">
      <c r="A2992" s="61" t="str">
        <f>"         "&amp;Labels!B74</f>
        <v xml:space="preserve">         Customer 6</v>
      </c>
      <c r="B2992" s="76">
        <f>IF('(Other Computations)'!B191=0,0,Inputs!D276*Inputs!D169*Inputs!D55*Inputs!D14*'GM Alloc Factors'!B19/('(Other Computations)'!B191+'(Other Computations)'!B204))</f>
        <v>0</v>
      </c>
      <c r="C2992" s="76">
        <f>IF('(Other Computations)'!C191=0,0,Inputs!E276*Inputs!E169*Inputs!D55*Inputs!D14*'GM Alloc Factors'!C19/('(Other Computations)'!C191+'(Other Computations)'!C204))</f>
        <v>0</v>
      </c>
      <c r="D2992" s="76">
        <f>IF('(Other Computations)'!D191=0,0,Inputs!F276*Inputs!F169*Inputs!D55*Inputs!D14*'GM Alloc Factors'!D19/('(Other Computations)'!D191+'(Other Computations)'!D204))</f>
        <v>0</v>
      </c>
      <c r="E2992" s="76">
        <f>IF('(Other Computations)'!E191=0,0,Inputs!G276*Inputs!G169*Inputs!D55*Inputs!D14*'GM Alloc Factors'!E19/('(Other Computations)'!E191+'(Other Computations)'!E204))</f>
        <v>0</v>
      </c>
      <c r="F2992" s="43">
        <f t="shared" si="580"/>
        <v>0</v>
      </c>
      <c r="G2992" s="76">
        <f>IF('(Other Computations)'!G191=0,0,Inputs!I276*Inputs!I169*Inputs!D55*Inputs!D14*'GM Alloc Factors'!G19/('(Other Computations)'!G191+'(Other Computations)'!G204))</f>
        <v>0</v>
      </c>
      <c r="H2992" s="76">
        <f>IF('(Other Computations)'!H191=0,0,Inputs!J276*Inputs!J169*Inputs!D55*Inputs!D14*'GM Alloc Factors'!H19/('(Other Computations)'!H191+'(Other Computations)'!H204))</f>
        <v>0</v>
      </c>
      <c r="I2992" s="76">
        <f>IF('(Other Computations)'!I191=0,0,Inputs!K276*Inputs!K169*Inputs!D55*Inputs!D14*'GM Alloc Factors'!I19/('(Other Computations)'!I191+'(Other Computations)'!I204))</f>
        <v>0</v>
      </c>
      <c r="J2992" s="76">
        <f>IF('(Other Computations)'!J191=0,0,Inputs!L276*Inputs!L169*Inputs!D55*Inputs!D14*'GM Alloc Factors'!J19/('(Other Computations)'!J191+'(Other Computations)'!J204))</f>
        <v>0</v>
      </c>
      <c r="K2992" s="43">
        <f t="shared" si="581"/>
        <v>0</v>
      </c>
    </row>
    <row r="2993" spans="1:11" ht="12.75" customHeight="1">
      <c r="A2993" s="61" t="str">
        <f>"         "&amp;Labels!B75</f>
        <v xml:space="preserve">         Customer 7</v>
      </c>
      <c r="B2993" s="76">
        <f>IF('(Other Computations)'!B192=0,0,Inputs!D277*Inputs!D170*Inputs!D56*Inputs!D14*'GM Alloc Factors'!B19/('(Other Computations)'!B192+'(Other Computations)'!B205))</f>
        <v>0</v>
      </c>
      <c r="C2993" s="76">
        <f>IF('(Other Computations)'!C192=0,0,Inputs!E277*Inputs!E170*Inputs!D56*Inputs!D14*'GM Alloc Factors'!C19/('(Other Computations)'!C192+'(Other Computations)'!C205))</f>
        <v>0</v>
      </c>
      <c r="D2993" s="76">
        <f>IF('(Other Computations)'!D192=0,0,Inputs!F277*Inputs!F170*Inputs!D56*Inputs!D14*'GM Alloc Factors'!D19/('(Other Computations)'!D192+'(Other Computations)'!D205))</f>
        <v>0</v>
      </c>
      <c r="E2993" s="76">
        <f>IF('(Other Computations)'!E192=0,0,Inputs!G277*Inputs!G170*Inputs!D56*Inputs!D14*'GM Alloc Factors'!E19/('(Other Computations)'!E192+'(Other Computations)'!E205))</f>
        <v>0</v>
      </c>
      <c r="F2993" s="43">
        <f t="shared" si="580"/>
        <v>0</v>
      </c>
      <c r="G2993" s="76">
        <f>IF('(Other Computations)'!G192=0,0,Inputs!I277*Inputs!I170*Inputs!D56*Inputs!D14*'GM Alloc Factors'!G19/('(Other Computations)'!G192+'(Other Computations)'!G205))</f>
        <v>0</v>
      </c>
      <c r="H2993" s="76">
        <f>IF('(Other Computations)'!H192=0,0,Inputs!J277*Inputs!J170*Inputs!D56*Inputs!D14*'GM Alloc Factors'!H19/('(Other Computations)'!H192+'(Other Computations)'!H205))</f>
        <v>0</v>
      </c>
      <c r="I2993" s="76">
        <f>IF('(Other Computations)'!I192=0,0,Inputs!K277*Inputs!K170*Inputs!D56*Inputs!D14*'GM Alloc Factors'!I19/('(Other Computations)'!I192+'(Other Computations)'!I205))</f>
        <v>0</v>
      </c>
      <c r="J2993" s="76">
        <f>IF('(Other Computations)'!J192=0,0,Inputs!L277*Inputs!L170*Inputs!D56*Inputs!D14*'GM Alloc Factors'!J19/('(Other Computations)'!J192+'(Other Computations)'!J205))</f>
        <v>0</v>
      </c>
      <c r="K2993" s="43">
        <f t="shared" si="581"/>
        <v>0</v>
      </c>
    </row>
    <row r="2994" spans="1:11" ht="12.75" customHeight="1">
      <c r="A2994" s="61" t="str">
        <f>"         "&amp;Labels!B76</f>
        <v xml:space="preserve">         Customer 8</v>
      </c>
      <c r="B2994" s="76">
        <f>IF('(Other Computations)'!B193=0,0,Inputs!D278*Inputs!D171*Inputs!D57*Inputs!D14*'GM Alloc Factors'!B19/('(Other Computations)'!B193+'(Other Computations)'!B206))</f>
        <v>0</v>
      </c>
      <c r="C2994" s="76">
        <f>IF('(Other Computations)'!C193=0,0,Inputs!E278*Inputs!E171*Inputs!D57*Inputs!D14*'GM Alloc Factors'!C19/('(Other Computations)'!C193+'(Other Computations)'!C206))</f>
        <v>0</v>
      </c>
      <c r="D2994" s="76">
        <f>IF('(Other Computations)'!D193=0,0,Inputs!F278*Inputs!F171*Inputs!D57*Inputs!D14*'GM Alloc Factors'!D19/('(Other Computations)'!D193+'(Other Computations)'!D206))</f>
        <v>0</v>
      </c>
      <c r="E2994" s="76">
        <f>IF('(Other Computations)'!E193=0,0,Inputs!G278*Inputs!G171*Inputs!D57*Inputs!D14*'GM Alloc Factors'!E19/('(Other Computations)'!E193+'(Other Computations)'!E206))</f>
        <v>0</v>
      </c>
      <c r="F2994" s="43">
        <f t="shared" si="580"/>
        <v>0</v>
      </c>
      <c r="G2994" s="76">
        <f>IF('(Other Computations)'!G193=0,0,Inputs!I278*Inputs!I171*Inputs!D57*Inputs!D14*'GM Alloc Factors'!G19/('(Other Computations)'!G193+'(Other Computations)'!G206))</f>
        <v>0</v>
      </c>
      <c r="H2994" s="76">
        <f>IF('(Other Computations)'!H193=0,0,Inputs!J278*Inputs!J171*Inputs!D57*Inputs!D14*'GM Alloc Factors'!H19/('(Other Computations)'!H193+'(Other Computations)'!H206))</f>
        <v>0</v>
      </c>
      <c r="I2994" s="76">
        <f>IF('(Other Computations)'!I193=0,0,Inputs!K278*Inputs!K171*Inputs!D57*Inputs!D14*'GM Alloc Factors'!I19/('(Other Computations)'!I193+'(Other Computations)'!I206))</f>
        <v>0</v>
      </c>
      <c r="J2994" s="76">
        <f>IF('(Other Computations)'!J193=0,0,Inputs!L278*Inputs!L171*Inputs!D57*Inputs!D14*'GM Alloc Factors'!J19/('(Other Computations)'!J193+'(Other Computations)'!J206))</f>
        <v>0</v>
      </c>
      <c r="K2994" s="43">
        <f t="shared" si="581"/>
        <v>0</v>
      </c>
    </row>
    <row r="2995" spans="1:11" ht="12.75" customHeight="1">
      <c r="A2995" s="61" t="str">
        <f>"         "&amp;Labels!B77</f>
        <v xml:space="preserve">         Customer 9</v>
      </c>
      <c r="B2995" s="76">
        <f>IF('(Other Computations)'!B194=0,0,Inputs!D279*Inputs!D172*Inputs!D58*Inputs!D14*'GM Alloc Factors'!B19/('(Other Computations)'!B194+'(Other Computations)'!B207))</f>
        <v>0</v>
      </c>
      <c r="C2995" s="76">
        <f>IF('(Other Computations)'!C194=0,0,Inputs!E279*Inputs!E172*Inputs!D58*Inputs!D14*'GM Alloc Factors'!C19/('(Other Computations)'!C194+'(Other Computations)'!C207))</f>
        <v>0</v>
      </c>
      <c r="D2995" s="76">
        <f>IF('(Other Computations)'!D194=0,0,Inputs!F279*Inputs!F172*Inputs!D58*Inputs!D14*'GM Alloc Factors'!D19/('(Other Computations)'!D194+'(Other Computations)'!D207))</f>
        <v>0</v>
      </c>
      <c r="E2995" s="76">
        <f>IF('(Other Computations)'!E194=0,0,Inputs!G279*Inputs!G172*Inputs!D58*Inputs!D14*'GM Alloc Factors'!E19/('(Other Computations)'!E194+'(Other Computations)'!E207))</f>
        <v>0</v>
      </c>
      <c r="F2995" s="43">
        <f t="shared" si="580"/>
        <v>0</v>
      </c>
      <c r="G2995" s="76">
        <f>IF('(Other Computations)'!G194=0,0,Inputs!I279*Inputs!I172*Inputs!D58*Inputs!D14*'GM Alloc Factors'!G19/('(Other Computations)'!G194+'(Other Computations)'!G207))</f>
        <v>0</v>
      </c>
      <c r="H2995" s="76">
        <f>IF('(Other Computations)'!H194=0,0,Inputs!J279*Inputs!J172*Inputs!D58*Inputs!D14*'GM Alloc Factors'!H19/('(Other Computations)'!H194+'(Other Computations)'!H207))</f>
        <v>0</v>
      </c>
      <c r="I2995" s="76">
        <f>IF('(Other Computations)'!I194=0,0,Inputs!K279*Inputs!K172*Inputs!D58*Inputs!D14*'GM Alloc Factors'!I19/('(Other Computations)'!I194+'(Other Computations)'!I207))</f>
        <v>0</v>
      </c>
      <c r="J2995" s="76">
        <f>IF('(Other Computations)'!J194=0,0,Inputs!L279*Inputs!L172*Inputs!D58*Inputs!D14*'GM Alloc Factors'!J19/('(Other Computations)'!J194+'(Other Computations)'!J207))</f>
        <v>0</v>
      </c>
      <c r="K2995" s="43">
        <f t="shared" si="581"/>
        <v>0</v>
      </c>
    </row>
    <row r="2996" spans="1:11" ht="12.75" customHeight="1">
      <c r="A2996" s="61" t="str">
        <f>"         "&amp;Labels!B78</f>
        <v xml:space="preserve">         Customer 10</v>
      </c>
      <c r="B2996" s="76">
        <f>IF('(Other Computations)'!B195=0,0,Inputs!D280*Inputs!D173*Inputs!D59*Inputs!D14*'GM Alloc Factors'!B19/('(Other Computations)'!B195+'(Other Computations)'!B208))</f>
        <v>0</v>
      </c>
      <c r="C2996" s="76">
        <f>IF('(Other Computations)'!C195=0,0,Inputs!E280*Inputs!E173*Inputs!D59*Inputs!D14*'GM Alloc Factors'!C19/('(Other Computations)'!C195+'(Other Computations)'!C208))</f>
        <v>0</v>
      </c>
      <c r="D2996" s="76">
        <f>IF('(Other Computations)'!D195=0,0,Inputs!F280*Inputs!F173*Inputs!D59*Inputs!D14*'GM Alloc Factors'!D19/('(Other Computations)'!D195+'(Other Computations)'!D208))</f>
        <v>0</v>
      </c>
      <c r="E2996" s="76">
        <f>IF('(Other Computations)'!E195=0,0,Inputs!G280*Inputs!G173*Inputs!D59*Inputs!D14*'GM Alloc Factors'!E19/('(Other Computations)'!E195+'(Other Computations)'!E208))</f>
        <v>0</v>
      </c>
      <c r="F2996" s="43">
        <f t="shared" si="580"/>
        <v>0</v>
      </c>
      <c r="G2996" s="76">
        <f>IF('(Other Computations)'!G195=0,0,Inputs!I280*Inputs!I173*Inputs!D59*Inputs!D14*'GM Alloc Factors'!G19/('(Other Computations)'!G195+'(Other Computations)'!G208))</f>
        <v>0</v>
      </c>
      <c r="H2996" s="76">
        <f>IF('(Other Computations)'!H195=0,0,Inputs!J280*Inputs!J173*Inputs!D59*Inputs!D14*'GM Alloc Factors'!H19/('(Other Computations)'!H195+'(Other Computations)'!H208))</f>
        <v>0</v>
      </c>
      <c r="I2996" s="76">
        <f>IF('(Other Computations)'!I195=0,0,Inputs!K280*Inputs!K173*Inputs!D59*Inputs!D14*'GM Alloc Factors'!I19/('(Other Computations)'!I195+'(Other Computations)'!I208))</f>
        <v>0</v>
      </c>
      <c r="J2996" s="76">
        <f>IF('(Other Computations)'!J195=0,0,Inputs!L280*Inputs!L173*Inputs!D59*Inputs!D14*'GM Alloc Factors'!J19/('(Other Computations)'!J195+'(Other Computations)'!J208))</f>
        <v>0</v>
      </c>
      <c r="K2996" s="43">
        <f t="shared" si="581"/>
        <v>0</v>
      </c>
    </row>
    <row r="2997" spans="1:11" ht="12.75" customHeight="1">
      <c r="A2997" s="61" t="str">
        <f>"         "&amp;Labels!C68</f>
        <v xml:space="preserve">         Total</v>
      </c>
      <c r="B2997" s="84">
        <f>SUM(B2987:B2996)</f>
        <v>0</v>
      </c>
      <c r="C2997" s="84">
        <f>SUM(C2987:C2996)</f>
        <v>0</v>
      </c>
      <c r="D2997" s="84">
        <f>SUM(D2987:D2996)</f>
        <v>0</v>
      </c>
      <c r="E2997" s="84">
        <f>SUM(E2987:E2996)</f>
        <v>0</v>
      </c>
      <c r="F2997" s="43">
        <f t="shared" si="580"/>
        <v>0</v>
      </c>
      <c r="G2997" s="84">
        <f>SUM(G2987:G2996)</f>
        <v>0</v>
      </c>
      <c r="H2997" s="84">
        <f>SUM(H2987:H2996)</f>
        <v>0</v>
      </c>
      <c r="I2997" s="84">
        <f>SUM(I2987:I2996)</f>
        <v>0</v>
      </c>
      <c r="J2997" s="84">
        <f>SUM(J2987:J2996)</f>
        <v>0</v>
      </c>
      <c r="K2997" s="43">
        <f t="shared" si="581"/>
        <v>0</v>
      </c>
    </row>
    <row r="2998" spans="1:11" ht="12.75" customHeight="1">
      <c r="A2998" s="61" t="str">
        <f>"      "&amp;Labels!B86</f>
        <v xml:space="preserve">      Q 2</v>
      </c>
      <c r="B2998" s="84"/>
      <c r="C2998" s="84"/>
      <c r="D2998" s="84"/>
      <c r="E2998" s="84"/>
      <c r="F2998" s="43"/>
      <c r="G2998" s="84"/>
      <c r="H2998" s="84"/>
      <c r="I2998" s="84"/>
      <c r="J2998" s="84"/>
      <c r="K2998" s="43"/>
    </row>
    <row r="2999" spans="1:11" ht="12.75" customHeight="1">
      <c r="A2999" s="61" t="str">
        <f>"         "&amp;Labels!B69</f>
        <v xml:space="preserve">         Customer 1</v>
      </c>
      <c r="B2999" s="76">
        <f>IF('(Other Computations)'!B186=0,0,Inputs!D271*Inputs!D164*Inputs!E50*Inputs!D14*'GM Alloc Factors'!B20/('(Other Computations)'!B186+'(Other Computations)'!B199))</f>
        <v>0</v>
      </c>
      <c r="C2999" s="76">
        <f>IF('(Other Computations)'!C186=0,0,Inputs!E271*Inputs!E164*Inputs!E50*Inputs!D14*'GM Alloc Factors'!C20/('(Other Computations)'!C186+'(Other Computations)'!C199))</f>
        <v>0</v>
      </c>
      <c r="D2999" s="76">
        <f>IF('(Other Computations)'!D186=0,0,Inputs!F271*Inputs!F164*Inputs!E50*Inputs!D14*'GM Alloc Factors'!D20/('(Other Computations)'!D186+'(Other Computations)'!D199))</f>
        <v>0</v>
      </c>
      <c r="E2999" s="76">
        <f>IF('(Other Computations)'!E186=0,0,Inputs!G271*Inputs!G164*Inputs!E50*Inputs!D14*'GM Alloc Factors'!E20/('(Other Computations)'!E186+'(Other Computations)'!E199))</f>
        <v>0</v>
      </c>
      <c r="F2999" s="43">
        <f t="shared" ref="F2999:F3009" si="582">SUM(B2999:E2999)</f>
        <v>0</v>
      </c>
      <c r="G2999" s="76">
        <f>IF('(Other Computations)'!G186=0,0,Inputs!I271*Inputs!I164*Inputs!E50*Inputs!D14*'GM Alloc Factors'!G20/('(Other Computations)'!G186+'(Other Computations)'!G199))</f>
        <v>0</v>
      </c>
      <c r="H2999" s="76">
        <f>IF('(Other Computations)'!H186=0,0,Inputs!J271*Inputs!J164*Inputs!E50*Inputs!D14*'GM Alloc Factors'!H20/('(Other Computations)'!H186+'(Other Computations)'!H199))</f>
        <v>0</v>
      </c>
      <c r="I2999" s="76">
        <f>IF('(Other Computations)'!I186=0,0,Inputs!K271*Inputs!K164*Inputs!E50*Inputs!D14*'GM Alloc Factors'!I20/('(Other Computations)'!I186+'(Other Computations)'!I199))</f>
        <v>0</v>
      </c>
      <c r="J2999" s="76">
        <f>IF('(Other Computations)'!J186=0,0,Inputs!L271*Inputs!L164*Inputs!E50*Inputs!D14*'GM Alloc Factors'!J20/('(Other Computations)'!J186+'(Other Computations)'!J199))</f>
        <v>0</v>
      </c>
      <c r="K2999" s="43">
        <f t="shared" ref="K2999:K3009" si="583">SUM(G2999:J2999)</f>
        <v>0</v>
      </c>
    </row>
    <row r="3000" spans="1:11" ht="12.75" customHeight="1">
      <c r="A3000" s="61" t="str">
        <f>"         "&amp;Labels!B70</f>
        <v xml:space="preserve">         Customer 2</v>
      </c>
      <c r="B3000" s="76">
        <f>IF('(Other Computations)'!B187=0,0,Inputs!D272*Inputs!D165*Inputs!E51*Inputs!D14*'GM Alloc Factors'!B20/('(Other Computations)'!B187+'(Other Computations)'!B200))</f>
        <v>0</v>
      </c>
      <c r="C3000" s="76">
        <f>IF('(Other Computations)'!C187=0,0,Inputs!E272*Inputs!E165*Inputs!E51*Inputs!D14*'GM Alloc Factors'!C20/('(Other Computations)'!C187+'(Other Computations)'!C200))</f>
        <v>0</v>
      </c>
      <c r="D3000" s="76">
        <f>IF('(Other Computations)'!D187=0,0,Inputs!F272*Inputs!F165*Inputs!E51*Inputs!D14*'GM Alloc Factors'!D20/('(Other Computations)'!D187+'(Other Computations)'!D200))</f>
        <v>0</v>
      </c>
      <c r="E3000" s="76">
        <f>IF('(Other Computations)'!E187=0,0,Inputs!G272*Inputs!G165*Inputs!E51*Inputs!D14*'GM Alloc Factors'!E20/('(Other Computations)'!E187+'(Other Computations)'!E200))</f>
        <v>0</v>
      </c>
      <c r="F3000" s="43">
        <f t="shared" si="582"/>
        <v>0</v>
      </c>
      <c r="G3000" s="76">
        <f>IF('(Other Computations)'!G187=0,0,Inputs!I272*Inputs!I165*Inputs!E51*Inputs!D14*'GM Alloc Factors'!G20/('(Other Computations)'!G187+'(Other Computations)'!G200))</f>
        <v>0</v>
      </c>
      <c r="H3000" s="76">
        <f>IF('(Other Computations)'!H187=0,0,Inputs!J272*Inputs!J165*Inputs!E51*Inputs!D14*'GM Alloc Factors'!H20/('(Other Computations)'!H187+'(Other Computations)'!H200))</f>
        <v>0</v>
      </c>
      <c r="I3000" s="76">
        <f>IF('(Other Computations)'!I187=0,0,Inputs!K272*Inputs!K165*Inputs!E51*Inputs!D14*'GM Alloc Factors'!I20/('(Other Computations)'!I187+'(Other Computations)'!I200))</f>
        <v>0</v>
      </c>
      <c r="J3000" s="76">
        <f>IF('(Other Computations)'!J187=0,0,Inputs!L272*Inputs!L165*Inputs!E51*Inputs!D14*'GM Alloc Factors'!J20/('(Other Computations)'!J187+'(Other Computations)'!J200))</f>
        <v>0</v>
      </c>
      <c r="K3000" s="43">
        <f t="shared" si="583"/>
        <v>0</v>
      </c>
    </row>
    <row r="3001" spans="1:11" ht="12.75" customHeight="1">
      <c r="A3001" s="61" t="str">
        <f>"         "&amp;Labels!B71</f>
        <v xml:space="preserve">         Customer 3</v>
      </c>
      <c r="B3001" s="76">
        <f>IF('(Other Computations)'!B188=0,0,Inputs!D273*Inputs!D166*Inputs!E52*Inputs!D14*'GM Alloc Factors'!B20/('(Other Computations)'!B188+'(Other Computations)'!B201))</f>
        <v>0</v>
      </c>
      <c r="C3001" s="76">
        <f>IF('(Other Computations)'!C188=0,0,Inputs!E273*Inputs!E166*Inputs!E52*Inputs!D14*'GM Alloc Factors'!C20/('(Other Computations)'!C188+'(Other Computations)'!C201))</f>
        <v>0</v>
      </c>
      <c r="D3001" s="76">
        <f>IF('(Other Computations)'!D188=0,0,Inputs!F273*Inputs!F166*Inputs!E52*Inputs!D14*'GM Alloc Factors'!D20/('(Other Computations)'!D188+'(Other Computations)'!D201))</f>
        <v>0</v>
      </c>
      <c r="E3001" s="76">
        <f>IF('(Other Computations)'!E188=0,0,Inputs!G273*Inputs!G166*Inputs!E52*Inputs!D14*'GM Alloc Factors'!E20/('(Other Computations)'!E188+'(Other Computations)'!E201))</f>
        <v>0</v>
      </c>
      <c r="F3001" s="43">
        <f t="shared" si="582"/>
        <v>0</v>
      </c>
      <c r="G3001" s="76">
        <f>IF('(Other Computations)'!G188=0,0,Inputs!I273*Inputs!I166*Inputs!E52*Inputs!D14*'GM Alloc Factors'!G20/('(Other Computations)'!G188+'(Other Computations)'!G201))</f>
        <v>0</v>
      </c>
      <c r="H3001" s="76">
        <f>IF('(Other Computations)'!H188=0,0,Inputs!J273*Inputs!J166*Inputs!E52*Inputs!D14*'GM Alloc Factors'!H20/('(Other Computations)'!H188+'(Other Computations)'!H201))</f>
        <v>0</v>
      </c>
      <c r="I3001" s="76">
        <f>IF('(Other Computations)'!I188=0,0,Inputs!K273*Inputs!K166*Inputs!E52*Inputs!D14*'GM Alloc Factors'!I20/('(Other Computations)'!I188+'(Other Computations)'!I201))</f>
        <v>0</v>
      </c>
      <c r="J3001" s="76">
        <f>IF('(Other Computations)'!J188=0,0,Inputs!L273*Inputs!L166*Inputs!E52*Inputs!D14*'GM Alloc Factors'!J20/('(Other Computations)'!J188+'(Other Computations)'!J201))</f>
        <v>0</v>
      </c>
      <c r="K3001" s="43">
        <f t="shared" si="583"/>
        <v>0</v>
      </c>
    </row>
    <row r="3002" spans="1:11" ht="12.75" customHeight="1">
      <c r="A3002" s="61" t="str">
        <f>"         "&amp;Labels!B72</f>
        <v xml:space="preserve">         Customer 4</v>
      </c>
      <c r="B3002" s="76">
        <f>IF('(Other Computations)'!B189=0,0,Inputs!D274*Inputs!D167*Inputs!E53*Inputs!D14*'GM Alloc Factors'!B20/('(Other Computations)'!B189+'(Other Computations)'!B202))</f>
        <v>0</v>
      </c>
      <c r="C3002" s="76">
        <f>IF('(Other Computations)'!C189=0,0,Inputs!E274*Inputs!E167*Inputs!E53*Inputs!D14*'GM Alloc Factors'!C20/('(Other Computations)'!C189+'(Other Computations)'!C202))</f>
        <v>0</v>
      </c>
      <c r="D3002" s="76">
        <f>IF('(Other Computations)'!D189=0,0,Inputs!F274*Inputs!F167*Inputs!E53*Inputs!D14*'GM Alloc Factors'!D20/('(Other Computations)'!D189+'(Other Computations)'!D202))</f>
        <v>0</v>
      </c>
      <c r="E3002" s="76">
        <f>IF('(Other Computations)'!E189=0,0,Inputs!G274*Inputs!G167*Inputs!E53*Inputs!D14*'GM Alloc Factors'!E20/('(Other Computations)'!E189+'(Other Computations)'!E202))</f>
        <v>0</v>
      </c>
      <c r="F3002" s="43">
        <f t="shared" si="582"/>
        <v>0</v>
      </c>
      <c r="G3002" s="76">
        <f>IF('(Other Computations)'!G189=0,0,Inputs!I274*Inputs!I167*Inputs!E53*Inputs!D14*'GM Alloc Factors'!G20/('(Other Computations)'!G189+'(Other Computations)'!G202))</f>
        <v>0</v>
      </c>
      <c r="H3002" s="76">
        <f>IF('(Other Computations)'!H189=0,0,Inputs!J274*Inputs!J167*Inputs!E53*Inputs!D14*'GM Alloc Factors'!H20/('(Other Computations)'!H189+'(Other Computations)'!H202))</f>
        <v>0</v>
      </c>
      <c r="I3002" s="76">
        <f>IF('(Other Computations)'!I189=0,0,Inputs!K274*Inputs!K167*Inputs!E53*Inputs!D14*'GM Alloc Factors'!I20/('(Other Computations)'!I189+'(Other Computations)'!I202))</f>
        <v>0</v>
      </c>
      <c r="J3002" s="76">
        <f>IF('(Other Computations)'!J189=0,0,Inputs!L274*Inputs!L167*Inputs!E53*Inputs!D14*'GM Alloc Factors'!J20/('(Other Computations)'!J189+'(Other Computations)'!J202))</f>
        <v>0</v>
      </c>
      <c r="K3002" s="43">
        <f t="shared" si="583"/>
        <v>0</v>
      </c>
    </row>
    <row r="3003" spans="1:11" ht="12.75" customHeight="1">
      <c r="A3003" s="61" t="str">
        <f>"         "&amp;Labels!B73</f>
        <v xml:space="preserve">         Customer 5</v>
      </c>
      <c r="B3003" s="76">
        <f>IF('(Other Computations)'!B190=0,0,Inputs!D275*Inputs!D168*Inputs!E54*Inputs!D14*'GM Alloc Factors'!B20/('(Other Computations)'!B190+'(Other Computations)'!B203))</f>
        <v>0</v>
      </c>
      <c r="C3003" s="76">
        <f>IF('(Other Computations)'!C190=0,0,Inputs!E275*Inputs!E168*Inputs!E54*Inputs!D14*'GM Alloc Factors'!C20/('(Other Computations)'!C190+'(Other Computations)'!C203))</f>
        <v>0</v>
      </c>
      <c r="D3003" s="76">
        <f>IF('(Other Computations)'!D190=0,0,Inputs!F275*Inputs!F168*Inputs!E54*Inputs!D14*'GM Alloc Factors'!D20/('(Other Computations)'!D190+'(Other Computations)'!D203))</f>
        <v>0</v>
      </c>
      <c r="E3003" s="76">
        <f>IF('(Other Computations)'!E190=0,0,Inputs!G275*Inputs!G168*Inputs!E54*Inputs!D14*'GM Alloc Factors'!E20/('(Other Computations)'!E190+'(Other Computations)'!E203))</f>
        <v>0</v>
      </c>
      <c r="F3003" s="43">
        <f t="shared" si="582"/>
        <v>0</v>
      </c>
      <c r="G3003" s="76">
        <f>IF('(Other Computations)'!G190=0,0,Inputs!I275*Inputs!I168*Inputs!E54*Inputs!D14*'GM Alloc Factors'!G20/('(Other Computations)'!G190+'(Other Computations)'!G203))</f>
        <v>0</v>
      </c>
      <c r="H3003" s="76">
        <f>IF('(Other Computations)'!H190=0,0,Inputs!J275*Inputs!J168*Inputs!E54*Inputs!D14*'GM Alloc Factors'!H20/('(Other Computations)'!H190+'(Other Computations)'!H203))</f>
        <v>0</v>
      </c>
      <c r="I3003" s="76">
        <f>IF('(Other Computations)'!I190=0,0,Inputs!K275*Inputs!K168*Inputs!E54*Inputs!D14*'GM Alloc Factors'!I20/('(Other Computations)'!I190+'(Other Computations)'!I203))</f>
        <v>0</v>
      </c>
      <c r="J3003" s="76">
        <f>IF('(Other Computations)'!J190=0,0,Inputs!L275*Inputs!L168*Inputs!E54*Inputs!D14*'GM Alloc Factors'!J20/('(Other Computations)'!J190+'(Other Computations)'!J203))</f>
        <v>0</v>
      </c>
      <c r="K3003" s="43">
        <f t="shared" si="583"/>
        <v>0</v>
      </c>
    </row>
    <row r="3004" spans="1:11" ht="12.75" customHeight="1">
      <c r="A3004" s="61" t="str">
        <f>"         "&amp;Labels!B74</f>
        <v xml:space="preserve">         Customer 6</v>
      </c>
      <c r="B3004" s="76">
        <f>IF('(Other Computations)'!B191=0,0,Inputs!D276*Inputs!D169*Inputs!E55*Inputs!D14*'GM Alloc Factors'!B20/('(Other Computations)'!B191+'(Other Computations)'!B204))</f>
        <v>0</v>
      </c>
      <c r="C3004" s="76">
        <f>IF('(Other Computations)'!C191=0,0,Inputs!E276*Inputs!E169*Inputs!E55*Inputs!D14*'GM Alloc Factors'!C20/('(Other Computations)'!C191+'(Other Computations)'!C204))</f>
        <v>0</v>
      </c>
      <c r="D3004" s="76">
        <f>IF('(Other Computations)'!D191=0,0,Inputs!F276*Inputs!F169*Inputs!E55*Inputs!D14*'GM Alloc Factors'!D20/('(Other Computations)'!D191+'(Other Computations)'!D204))</f>
        <v>0</v>
      </c>
      <c r="E3004" s="76">
        <f>IF('(Other Computations)'!E191=0,0,Inputs!G276*Inputs!G169*Inputs!E55*Inputs!D14*'GM Alloc Factors'!E20/('(Other Computations)'!E191+'(Other Computations)'!E204))</f>
        <v>0</v>
      </c>
      <c r="F3004" s="43">
        <f t="shared" si="582"/>
        <v>0</v>
      </c>
      <c r="G3004" s="76">
        <f>IF('(Other Computations)'!G191=0,0,Inputs!I276*Inputs!I169*Inputs!E55*Inputs!D14*'GM Alloc Factors'!G20/('(Other Computations)'!G191+'(Other Computations)'!G204))</f>
        <v>0</v>
      </c>
      <c r="H3004" s="76">
        <f>IF('(Other Computations)'!H191=0,0,Inputs!J276*Inputs!J169*Inputs!E55*Inputs!D14*'GM Alloc Factors'!H20/('(Other Computations)'!H191+'(Other Computations)'!H204))</f>
        <v>0</v>
      </c>
      <c r="I3004" s="76">
        <f>IF('(Other Computations)'!I191=0,0,Inputs!K276*Inputs!K169*Inputs!E55*Inputs!D14*'GM Alloc Factors'!I20/('(Other Computations)'!I191+'(Other Computations)'!I204))</f>
        <v>0</v>
      </c>
      <c r="J3004" s="76">
        <f>IF('(Other Computations)'!J191=0,0,Inputs!L276*Inputs!L169*Inputs!E55*Inputs!D14*'GM Alloc Factors'!J20/('(Other Computations)'!J191+'(Other Computations)'!J204))</f>
        <v>0</v>
      </c>
      <c r="K3004" s="43">
        <f t="shared" si="583"/>
        <v>0</v>
      </c>
    </row>
    <row r="3005" spans="1:11" ht="12.75" customHeight="1">
      <c r="A3005" s="61" t="str">
        <f>"         "&amp;Labels!B75</f>
        <v xml:space="preserve">         Customer 7</v>
      </c>
      <c r="B3005" s="76">
        <f>IF('(Other Computations)'!B192=0,0,Inputs!D277*Inputs!D170*Inputs!E56*Inputs!D14*'GM Alloc Factors'!B20/('(Other Computations)'!B192+'(Other Computations)'!B205))</f>
        <v>0</v>
      </c>
      <c r="C3005" s="76">
        <f>IF('(Other Computations)'!C192=0,0,Inputs!E277*Inputs!E170*Inputs!E56*Inputs!D14*'GM Alloc Factors'!C20/('(Other Computations)'!C192+'(Other Computations)'!C205))</f>
        <v>0</v>
      </c>
      <c r="D3005" s="76">
        <f>IF('(Other Computations)'!D192=0,0,Inputs!F277*Inputs!F170*Inputs!E56*Inputs!D14*'GM Alloc Factors'!D20/('(Other Computations)'!D192+'(Other Computations)'!D205))</f>
        <v>0</v>
      </c>
      <c r="E3005" s="76">
        <f>IF('(Other Computations)'!E192=0,0,Inputs!G277*Inputs!G170*Inputs!E56*Inputs!D14*'GM Alloc Factors'!E20/('(Other Computations)'!E192+'(Other Computations)'!E205))</f>
        <v>0</v>
      </c>
      <c r="F3005" s="43">
        <f t="shared" si="582"/>
        <v>0</v>
      </c>
      <c r="G3005" s="76">
        <f>IF('(Other Computations)'!G192=0,0,Inputs!I277*Inputs!I170*Inputs!E56*Inputs!D14*'GM Alloc Factors'!G20/('(Other Computations)'!G192+'(Other Computations)'!G205))</f>
        <v>0</v>
      </c>
      <c r="H3005" s="76">
        <f>IF('(Other Computations)'!H192=0,0,Inputs!J277*Inputs!J170*Inputs!E56*Inputs!D14*'GM Alloc Factors'!H20/('(Other Computations)'!H192+'(Other Computations)'!H205))</f>
        <v>0</v>
      </c>
      <c r="I3005" s="76">
        <f>IF('(Other Computations)'!I192=0,0,Inputs!K277*Inputs!K170*Inputs!E56*Inputs!D14*'GM Alloc Factors'!I20/('(Other Computations)'!I192+'(Other Computations)'!I205))</f>
        <v>0</v>
      </c>
      <c r="J3005" s="76">
        <f>IF('(Other Computations)'!J192=0,0,Inputs!L277*Inputs!L170*Inputs!E56*Inputs!D14*'GM Alloc Factors'!J20/('(Other Computations)'!J192+'(Other Computations)'!J205))</f>
        <v>0</v>
      </c>
      <c r="K3005" s="43">
        <f t="shared" si="583"/>
        <v>0</v>
      </c>
    </row>
    <row r="3006" spans="1:11" ht="12.75" customHeight="1">
      <c r="A3006" s="61" t="str">
        <f>"         "&amp;Labels!B76</f>
        <v xml:space="preserve">         Customer 8</v>
      </c>
      <c r="B3006" s="76">
        <f>IF('(Other Computations)'!B193=0,0,Inputs!D278*Inputs!D171*Inputs!E57*Inputs!D14*'GM Alloc Factors'!B20/('(Other Computations)'!B193+'(Other Computations)'!B206))</f>
        <v>0</v>
      </c>
      <c r="C3006" s="76">
        <f>IF('(Other Computations)'!C193=0,0,Inputs!E278*Inputs!E171*Inputs!E57*Inputs!D14*'GM Alloc Factors'!C20/('(Other Computations)'!C193+'(Other Computations)'!C206))</f>
        <v>0</v>
      </c>
      <c r="D3006" s="76">
        <f>IF('(Other Computations)'!D193=0,0,Inputs!F278*Inputs!F171*Inputs!E57*Inputs!D14*'GM Alloc Factors'!D20/('(Other Computations)'!D193+'(Other Computations)'!D206))</f>
        <v>0</v>
      </c>
      <c r="E3006" s="76">
        <f>IF('(Other Computations)'!E193=0,0,Inputs!G278*Inputs!G171*Inputs!E57*Inputs!D14*'GM Alloc Factors'!E20/('(Other Computations)'!E193+'(Other Computations)'!E206))</f>
        <v>0</v>
      </c>
      <c r="F3006" s="43">
        <f t="shared" si="582"/>
        <v>0</v>
      </c>
      <c r="G3006" s="76">
        <f>IF('(Other Computations)'!G193=0,0,Inputs!I278*Inputs!I171*Inputs!E57*Inputs!D14*'GM Alloc Factors'!G20/('(Other Computations)'!G193+'(Other Computations)'!G206))</f>
        <v>0</v>
      </c>
      <c r="H3006" s="76">
        <f>IF('(Other Computations)'!H193=0,0,Inputs!J278*Inputs!J171*Inputs!E57*Inputs!D14*'GM Alloc Factors'!H20/('(Other Computations)'!H193+'(Other Computations)'!H206))</f>
        <v>0</v>
      </c>
      <c r="I3006" s="76">
        <f>IF('(Other Computations)'!I193=0,0,Inputs!K278*Inputs!K171*Inputs!E57*Inputs!D14*'GM Alloc Factors'!I20/('(Other Computations)'!I193+'(Other Computations)'!I206))</f>
        <v>0</v>
      </c>
      <c r="J3006" s="76">
        <f>IF('(Other Computations)'!J193=0,0,Inputs!L278*Inputs!L171*Inputs!E57*Inputs!D14*'GM Alloc Factors'!J20/('(Other Computations)'!J193+'(Other Computations)'!J206))</f>
        <v>0</v>
      </c>
      <c r="K3006" s="43">
        <f t="shared" si="583"/>
        <v>0</v>
      </c>
    </row>
    <row r="3007" spans="1:11" ht="12.75" customHeight="1">
      <c r="A3007" s="61" t="str">
        <f>"         "&amp;Labels!B77</f>
        <v xml:space="preserve">         Customer 9</v>
      </c>
      <c r="B3007" s="76">
        <f>IF('(Other Computations)'!B194=0,0,Inputs!D279*Inputs!D172*Inputs!E58*Inputs!D14*'GM Alloc Factors'!B20/('(Other Computations)'!B194+'(Other Computations)'!B207))</f>
        <v>0</v>
      </c>
      <c r="C3007" s="76">
        <f>IF('(Other Computations)'!C194=0,0,Inputs!E279*Inputs!E172*Inputs!E58*Inputs!D14*'GM Alloc Factors'!C20/('(Other Computations)'!C194+'(Other Computations)'!C207))</f>
        <v>0</v>
      </c>
      <c r="D3007" s="76">
        <f>IF('(Other Computations)'!D194=0,0,Inputs!F279*Inputs!F172*Inputs!E58*Inputs!D14*'GM Alloc Factors'!D20/('(Other Computations)'!D194+'(Other Computations)'!D207))</f>
        <v>0</v>
      </c>
      <c r="E3007" s="76">
        <f>IF('(Other Computations)'!E194=0,0,Inputs!G279*Inputs!G172*Inputs!E58*Inputs!D14*'GM Alloc Factors'!E20/('(Other Computations)'!E194+'(Other Computations)'!E207))</f>
        <v>0</v>
      </c>
      <c r="F3007" s="43">
        <f t="shared" si="582"/>
        <v>0</v>
      </c>
      <c r="G3007" s="76">
        <f>IF('(Other Computations)'!G194=0,0,Inputs!I279*Inputs!I172*Inputs!E58*Inputs!D14*'GM Alloc Factors'!G20/('(Other Computations)'!G194+'(Other Computations)'!G207))</f>
        <v>0</v>
      </c>
      <c r="H3007" s="76">
        <f>IF('(Other Computations)'!H194=0,0,Inputs!J279*Inputs!J172*Inputs!E58*Inputs!D14*'GM Alloc Factors'!H20/('(Other Computations)'!H194+'(Other Computations)'!H207))</f>
        <v>0</v>
      </c>
      <c r="I3007" s="76">
        <f>IF('(Other Computations)'!I194=0,0,Inputs!K279*Inputs!K172*Inputs!E58*Inputs!D14*'GM Alloc Factors'!I20/('(Other Computations)'!I194+'(Other Computations)'!I207))</f>
        <v>0</v>
      </c>
      <c r="J3007" s="76">
        <f>IF('(Other Computations)'!J194=0,0,Inputs!L279*Inputs!L172*Inputs!E58*Inputs!D14*'GM Alloc Factors'!J20/('(Other Computations)'!J194+'(Other Computations)'!J207))</f>
        <v>0</v>
      </c>
      <c r="K3007" s="43">
        <f t="shared" si="583"/>
        <v>0</v>
      </c>
    </row>
    <row r="3008" spans="1:11" ht="12.75" customHeight="1">
      <c r="A3008" s="61" t="str">
        <f>"         "&amp;Labels!B78</f>
        <v xml:space="preserve">         Customer 10</v>
      </c>
      <c r="B3008" s="76">
        <f>IF('(Other Computations)'!B195=0,0,Inputs!D280*Inputs!D173*Inputs!E59*Inputs!D14*'GM Alloc Factors'!B20/('(Other Computations)'!B195+'(Other Computations)'!B208))</f>
        <v>0</v>
      </c>
      <c r="C3008" s="76">
        <f>IF('(Other Computations)'!C195=0,0,Inputs!E280*Inputs!E173*Inputs!E59*Inputs!D14*'GM Alloc Factors'!C20/('(Other Computations)'!C195+'(Other Computations)'!C208))</f>
        <v>0</v>
      </c>
      <c r="D3008" s="76">
        <f>IF('(Other Computations)'!D195=0,0,Inputs!F280*Inputs!F173*Inputs!E59*Inputs!D14*'GM Alloc Factors'!D20/('(Other Computations)'!D195+'(Other Computations)'!D208))</f>
        <v>0</v>
      </c>
      <c r="E3008" s="76">
        <f>IF('(Other Computations)'!E195=0,0,Inputs!G280*Inputs!G173*Inputs!E59*Inputs!D14*'GM Alloc Factors'!E20/('(Other Computations)'!E195+'(Other Computations)'!E208))</f>
        <v>0</v>
      </c>
      <c r="F3008" s="43">
        <f t="shared" si="582"/>
        <v>0</v>
      </c>
      <c r="G3008" s="76">
        <f>IF('(Other Computations)'!G195=0,0,Inputs!I280*Inputs!I173*Inputs!E59*Inputs!D14*'GM Alloc Factors'!G20/('(Other Computations)'!G195+'(Other Computations)'!G208))</f>
        <v>0</v>
      </c>
      <c r="H3008" s="76">
        <f>IF('(Other Computations)'!H195=0,0,Inputs!J280*Inputs!J173*Inputs!E59*Inputs!D14*'GM Alloc Factors'!H20/('(Other Computations)'!H195+'(Other Computations)'!H208))</f>
        <v>0</v>
      </c>
      <c r="I3008" s="76">
        <f>IF('(Other Computations)'!I195=0,0,Inputs!K280*Inputs!K173*Inputs!E59*Inputs!D14*'GM Alloc Factors'!I20/('(Other Computations)'!I195+'(Other Computations)'!I208))</f>
        <v>0</v>
      </c>
      <c r="J3008" s="76">
        <f>IF('(Other Computations)'!J195=0,0,Inputs!L280*Inputs!L173*Inputs!E59*Inputs!D14*'GM Alloc Factors'!J20/('(Other Computations)'!J195+'(Other Computations)'!J208))</f>
        <v>0</v>
      </c>
      <c r="K3008" s="43">
        <f t="shared" si="583"/>
        <v>0</v>
      </c>
    </row>
    <row r="3009" spans="1:11" ht="12.75" customHeight="1">
      <c r="A3009" s="61" t="str">
        <f>"         "&amp;Labels!C68</f>
        <v xml:space="preserve">         Total</v>
      </c>
      <c r="B3009" s="84">
        <f>SUM(B2999:B3008)</f>
        <v>0</v>
      </c>
      <c r="C3009" s="84">
        <f>SUM(C2999:C3008)</f>
        <v>0</v>
      </c>
      <c r="D3009" s="84">
        <f>SUM(D2999:D3008)</f>
        <v>0</v>
      </c>
      <c r="E3009" s="84">
        <f>SUM(E2999:E3008)</f>
        <v>0</v>
      </c>
      <c r="F3009" s="43">
        <f t="shared" si="582"/>
        <v>0</v>
      </c>
      <c r="G3009" s="84">
        <f>SUM(G2999:G3008)</f>
        <v>0</v>
      </c>
      <c r="H3009" s="84">
        <f>SUM(H2999:H3008)</f>
        <v>0</v>
      </c>
      <c r="I3009" s="84">
        <f>SUM(I2999:I3008)</f>
        <v>0</v>
      </c>
      <c r="J3009" s="84">
        <f>SUM(J2999:J3008)</f>
        <v>0</v>
      </c>
      <c r="K3009" s="43">
        <f t="shared" si="583"/>
        <v>0</v>
      </c>
    </row>
    <row r="3010" spans="1:11" ht="12.75" customHeight="1">
      <c r="A3010" s="61" t="str">
        <f>"      "&amp;Labels!B87</f>
        <v xml:space="preserve">      Q 3</v>
      </c>
      <c r="B3010" s="84"/>
      <c r="C3010" s="84"/>
      <c r="D3010" s="84"/>
      <c r="E3010" s="84"/>
      <c r="F3010" s="43"/>
      <c r="G3010" s="84"/>
      <c r="H3010" s="84"/>
      <c r="I3010" s="84"/>
      <c r="J3010" s="84"/>
      <c r="K3010" s="43"/>
    </row>
    <row r="3011" spans="1:11" ht="12.75" customHeight="1">
      <c r="A3011" s="61" t="str">
        <f>"         "&amp;Labels!B69</f>
        <v xml:space="preserve">         Customer 1</v>
      </c>
      <c r="B3011" s="76">
        <f>IF('(Other Computations)'!B186=0,0,Inputs!D271*Inputs!D164*Inputs!F50*Inputs!D14*'GM Alloc Factors'!B21/('(Other Computations)'!B186+'(Other Computations)'!B199))</f>
        <v>0</v>
      </c>
      <c r="C3011" s="76">
        <f>IF('(Other Computations)'!C186=0,0,Inputs!E271*Inputs!E164*Inputs!F50*Inputs!D14*'GM Alloc Factors'!C21/('(Other Computations)'!C186+'(Other Computations)'!C199))</f>
        <v>0</v>
      </c>
      <c r="D3011" s="76">
        <f>IF('(Other Computations)'!D186=0,0,Inputs!F271*Inputs!F164*Inputs!F50*Inputs!D14*'GM Alloc Factors'!D21/('(Other Computations)'!D186+'(Other Computations)'!D199))</f>
        <v>0</v>
      </c>
      <c r="E3011" s="76">
        <f>IF('(Other Computations)'!E186=0,0,Inputs!G271*Inputs!G164*Inputs!F50*Inputs!D14*'GM Alloc Factors'!E21/('(Other Computations)'!E186+'(Other Computations)'!E199))</f>
        <v>0</v>
      </c>
      <c r="F3011" s="43">
        <f t="shared" ref="F3011:F3021" si="584">SUM(B3011:E3011)</f>
        <v>0</v>
      </c>
      <c r="G3011" s="76">
        <f>IF('(Other Computations)'!G186=0,0,Inputs!I271*Inputs!I164*Inputs!F50*Inputs!D14*'GM Alloc Factors'!G21/('(Other Computations)'!G186+'(Other Computations)'!G199))</f>
        <v>0</v>
      </c>
      <c r="H3011" s="76">
        <f>IF('(Other Computations)'!H186=0,0,Inputs!J271*Inputs!J164*Inputs!F50*Inputs!D14*'GM Alloc Factors'!H21/('(Other Computations)'!H186+'(Other Computations)'!H199))</f>
        <v>0</v>
      </c>
      <c r="I3011" s="76">
        <f>IF('(Other Computations)'!I186=0,0,Inputs!K271*Inputs!K164*Inputs!F50*Inputs!D14*'GM Alloc Factors'!I21/('(Other Computations)'!I186+'(Other Computations)'!I199))</f>
        <v>0</v>
      </c>
      <c r="J3011" s="76">
        <f>IF('(Other Computations)'!J186=0,0,Inputs!L271*Inputs!L164*Inputs!F50*Inputs!D14*'GM Alloc Factors'!J21/('(Other Computations)'!J186+'(Other Computations)'!J199))</f>
        <v>0</v>
      </c>
      <c r="K3011" s="43">
        <f t="shared" ref="K3011:K3021" si="585">SUM(G3011:J3011)</f>
        <v>0</v>
      </c>
    </row>
    <row r="3012" spans="1:11" ht="12.75" customHeight="1">
      <c r="A3012" s="61" t="str">
        <f>"         "&amp;Labels!B70</f>
        <v xml:space="preserve">         Customer 2</v>
      </c>
      <c r="B3012" s="76">
        <f>IF('(Other Computations)'!B187=0,0,Inputs!D272*Inputs!D165*Inputs!F51*Inputs!D14*'GM Alloc Factors'!B21/('(Other Computations)'!B187+'(Other Computations)'!B200))</f>
        <v>0</v>
      </c>
      <c r="C3012" s="76">
        <f>IF('(Other Computations)'!C187=0,0,Inputs!E272*Inputs!E165*Inputs!F51*Inputs!D14*'GM Alloc Factors'!C21/('(Other Computations)'!C187+'(Other Computations)'!C200))</f>
        <v>0</v>
      </c>
      <c r="D3012" s="76">
        <f>IF('(Other Computations)'!D187=0,0,Inputs!F272*Inputs!F165*Inputs!F51*Inputs!D14*'GM Alloc Factors'!D21/('(Other Computations)'!D187+'(Other Computations)'!D200))</f>
        <v>0</v>
      </c>
      <c r="E3012" s="76">
        <f>IF('(Other Computations)'!E187=0,0,Inputs!G272*Inputs!G165*Inputs!F51*Inputs!D14*'GM Alloc Factors'!E21/('(Other Computations)'!E187+'(Other Computations)'!E200))</f>
        <v>0</v>
      </c>
      <c r="F3012" s="43">
        <f t="shared" si="584"/>
        <v>0</v>
      </c>
      <c r="G3012" s="76">
        <f>IF('(Other Computations)'!G187=0,0,Inputs!I272*Inputs!I165*Inputs!F51*Inputs!D14*'GM Alloc Factors'!G21/('(Other Computations)'!G187+'(Other Computations)'!G200))</f>
        <v>0</v>
      </c>
      <c r="H3012" s="76">
        <f>IF('(Other Computations)'!H187=0,0,Inputs!J272*Inputs!J165*Inputs!F51*Inputs!D14*'GM Alloc Factors'!H21/('(Other Computations)'!H187+'(Other Computations)'!H200))</f>
        <v>0</v>
      </c>
      <c r="I3012" s="76">
        <f>IF('(Other Computations)'!I187=0,0,Inputs!K272*Inputs!K165*Inputs!F51*Inputs!D14*'GM Alloc Factors'!I21/('(Other Computations)'!I187+'(Other Computations)'!I200))</f>
        <v>0</v>
      </c>
      <c r="J3012" s="76">
        <f>IF('(Other Computations)'!J187=0,0,Inputs!L272*Inputs!L165*Inputs!F51*Inputs!D14*'GM Alloc Factors'!J21/('(Other Computations)'!J187+'(Other Computations)'!J200))</f>
        <v>0</v>
      </c>
      <c r="K3012" s="43">
        <f t="shared" si="585"/>
        <v>0</v>
      </c>
    </row>
    <row r="3013" spans="1:11" ht="12.75" customHeight="1">
      <c r="A3013" s="61" t="str">
        <f>"         "&amp;Labels!B71</f>
        <v xml:space="preserve">         Customer 3</v>
      </c>
      <c r="B3013" s="76">
        <f>IF('(Other Computations)'!B188=0,0,Inputs!D273*Inputs!D166*Inputs!F52*Inputs!D14*'GM Alloc Factors'!B21/('(Other Computations)'!B188+'(Other Computations)'!B201))</f>
        <v>0</v>
      </c>
      <c r="C3013" s="76">
        <f>IF('(Other Computations)'!C188=0,0,Inputs!E273*Inputs!E166*Inputs!F52*Inputs!D14*'GM Alloc Factors'!C21/('(Other Computations)'!C188+'(Other Computations)'!C201))</f>
        <v>0</v>
      </c>
      <c r="D3013" s="76">
        <f>IF('(Other Computations)'!D188=0,0,Inputs!F273*Inputs!F166*Inputs!F52*Inputs!D14*'GM Alloc Factors'!D21/('(Other Computations)'!D188+'(Other Computations)'!D201))</f>
        <v>0</v>
      </c>
      <c r="E3013" s="76">
        <f>IF('(Other Computations)'!E188=0,0,Inputs!G273*Inputs!G166*Inputs!F52*Inputs!D14*'GM Alloc Factors'!E21/('(Other Computations)'!E188+'(Other Computations)'!E201))</f>
        <v>0</v>
      </c>
      <c r="F3013" s="43">
        <f t="shared" si="584"/>
        <v>0</v>
      </c>
      <c r="G3013" s="76">
        <f>IF('(Other Computations)'!G188=0,0,Inputs!I273*Inputs!I166*Inputs!F52*Inputs!D14*'GM Alloc Factors'!G21/('(Other Computations)'!G188+'(Other Computations)'!G201))</f>
        <v>0</v>
      </c>
      <c r="H3013" s="76">
        <f>IF('(Other Computations)'!H188=0,0,Inputs!J273*Inputs!J166*Inputs!F52*Inputs!D14*'GM Alloc Factors'!H21/('(Other Computations)'!H188+'(Other Computations)'!H201))</f>
        <v>0</v>
      </c>
      <c r="I3013" s="76">
        <f>IF('(Other Computations)'!I188=0,0,Inputs!K273*Inputs!K166*Inputs!F52*Inputs!D14*'GM Alloc Factors'!I21/('(Other Computations)'!I188+'(Other Computations)'!I201))</f>
        <v>0</v>
      </c>
      <c r="J3013" s="76">
        <f>IF('(Other Computations)'!J188=0,0,Inputs!L273*Inputs!L166*Inputs!F52*Inputs!D14*'GM Alloc Factors'!J21/('(Other Computations)'!J188+'(Other Computations)'!J201))</f>
        <v>0</v>
      </c>
      <c r="K3013" s="43">
        <f t="shared" si="585"/>
        <v>0</v>
      </c>
    </row>
    <row r="3014" spans="1:11" ht="12.75" customHeight="1">
      <c r="A3014" s="61" t="str">
        <f>"         "&amp;Labels!B72</f>
        <v xml:space="preserve">         Customer 4</v>
      </c>
      <c r="B3014" s="76">
        <f>IF('(Other Computations)'!B189=0,0,Inputs!D274*Inputs!D167*Inputs!F53*Inputs!D14*'GM Alloc Factors'!B21/('(Other Computations)'!B189+'(Other Computations)'!B202))</f>
        <v>0</v>
      </c>
      <c r="C3014" s="76">
        <f>IF('(Other Computations)'!C189=0,0,Inputs!E274*Inputs!E167*Inputs!F53*Inputs!D14*'GM Alloc Factors'!C21/('(Other Computations)'!C189+'(Other Computations)'!C202))</f>
        <v>0</v>
      </c>
      <c r="D3014" s="76">
        <f>IF('(Other Computations)'!D189=0,0,Inputs!F274*Inputs!F167*Inputs!F53*Inputs!D14*'GM Alloc Factors'!D21/('(Other Computations)'!D189+'(Other Computations)'!D202))</f>
        <v>0</v>
      </c>
      <c r="E3014" s="76">
        <f>IF('(Other Computations)'!E189=0,0,Inputs!G274*Inputs!G167*Inputs!F53*Inputs!D14*'GM Alloc Factors'!E21/('(Other Computations)'!E189+'(Other Computations)'!E202))</f>
        <v>0</v>
      </c>
      <c r="F3014" s="43">
        <f t="shared" si="584"/>
        <v>0</v>
      </c>
      <c r="G3014" s="76">
        <f>IF('(Other Computations)'!G189=0,0,Inputs!I274*Inputs!I167*Inputs!F53*Inputs!D14*'GM Alloc Factors'!G21/('(Other Computations)'!G189+'(Other Computations)'!G202))</f>
        <v>0</v>
      </c>
      <c r="H3014" s="76">
        <f>IF('(Other Computations)'!H189=0,0,Inputs!J274*Inputs!J167*Inputs!F53*Inputs!D14*'GM Alloc Factors'!H21/('(Other Computations)'!H189+'(Other Computations)'!H202))</f>
        <v>0</v>
      </c>
      <c r="I3014" s="76">
        <f>IF('(Other Computations)'!I189=0,0,Inputs!K274*Inputs!K167*Inputs!F53*Inputs!D14*'GM Alloc Factors'!I21/('(Other Computations)'!I189+'(Other Computations)'!I202))</f>
        <v>0</v>
      </c>
      <c r="J3014" s="76">
        <f>IF('(Other Computations)'!J189=0,0,Inputs!L274*Inputs!L167*Inputs!F53*Inputs!D14*'GM Alloc Factors'!J21/('(Other Computations)'!J189+'(Other Computations)'!J202))</f>
        <v>0</v>
      </c>
      <c r="K3014" s="43">
        <f t="shared" si="585"/>
        <v>0</v>
      </c>
    </row>
    <row r="3015" spans="1:11" ht="12.75" customHeight="1">
      <c r="A3015" s="61" t="str">
        <f>"         "&amp;Labels!B73</f>
        <v xml:space="preserve">         Customer 5</v>
      </c>
      <c r="B3015" s="76">
        <f>IF('(Other Computations)'!B190=0,0,Inputs!D275*Inputs!D168*Inputs!F54*Inputs!D14*'GM Alloc Factors'!B21/('(Other Computations)'!B190+'(Other Computations)'!B203))</f>
        <v>0</v>
      </c>
      <c r="C3015" s="76">
        <f>IF('(Other Computations)'!C190=0,0,Inputs!E275*Inputs!E168*Inputs!F54*Inputs!D14*'GM Alloc Factors'!C21/('(Other Computations)'!C190+'(Other Computations)'!C203))</f>
        <v>0</v>
      </c>
      <c r="D3015" s="76">
        <f>IF('(Other Computations)'!D190=0,0,Inputs!F275*Inputs!F168*Inputs!F54*Inputs!D14*'GM Alloc Factors'!D21/('(Other Computations)'!D190+'(Other Computations)'!D203))</f>
        <v>0</v>
      </c>
      <c r="E3015" s="76">
        <f>IF('(Other Computations)'!E190=0,0,Inputs!G275*Inputs!G168*Inputs!F54*Inputs!D14*'GM Alloc Factors'!E21/('(Other Computations)'!E190+'(Other Computations)'!E203))</f>
        <v>0</v>
      </c>
      <c r="F3015" s="43">
        <f t="shared" si="584"/>
        <v>0</v>
      </c>
      <c r="G3015" s="76">
        <f>IF('(Other Computations)'!G190=0,0,Inputs!I275*Inputs!I168*Inputs!F54*Inputs!D14*'GM Alloc Factors'!G21/('(Other Computations)'!G190+'(Other Computations)'!G203))</f>
        <v>0</v>
      </c>
      <c r="H3015" s="76">
        <f>IF('(Other Computations)'!H190=0,0,Inputs!J275*Inputs!J168*Inputs!F54*Inputs!D14*'GM Alloc Factors'!H21/('(Other Computations)'!H190+'(Other Computations)'!H203))</f>
        <v>0</v>
      </c>
      <c r="I3015" s="76">
        <f>IF('(Other Computations)'!I190=0,0,Inputs!K275*Inputs!K168*Inputs!F54*Inputs!D14*'GM Alloc Factors'!I21/('(Other Computations)'!I190+'(Other Computations)'!I203))</f>
        <v>0</v>
      </c>
      <c r="J3015" s="76">
        <f>IF('(Other Computations)'!J190=0,0,Inputs!L275*Inputs!L168*Inputs!F54*Inputs!D14*'GM Alloc Factors'!J21/('(Other Computations)'!J190+'(Other Computations)'!J203))</f>
        <v>0</v>
      </c>
      <c r="K3015" s="43">
        <f t="shared" si="585"/>
        <v>0</v>
      </c>
    </row>
    <row r="3016" spans="1:11" ht="12.75" customHeight="1">
      <c r="A3016" s="61" t="str">
        <f>"         "&amp;Labels!B74</f>
        <v xml:space="preserve">         Customer 6</v>
      </c>
      <c r="B3016" s="76">
        <f>IF('(Other Computations)'!B191=0,0,Inputs!D276*Inputs!D169*Inputs!F55*Inputs!D14*'GM Alloc Factors'!B21/('(Other Computations)'!B191+'(Other Computations)'!B204))</f>
        <v>0</v>
      </c>
      <c r="C3016" s="76">
        <f>IF('(Other Computations)'!C191=0,0,Inputs!E276*Inputs!E169*Inputs!F55*Inputs!D14*'GM Alloc Factors'!C21/('(Other Computations)'!C191+'(Other Computations)'!C204))</f>
        <v>0</v>
      </c>
      <c r="D3016" s="76">
        <f>IF('(Other Computations)'!D191=0,0,Inputs!F276*Inputs!F169*Inputs!F55*Inputs!D14*'GM Alloc Factors'!D21/('(Other Computations)'!D191+'(Other Computations)'!D204))</f>
        <v>0</v>
      </c>
      <c r="E3016" s="76">
        <f>IF('(Other Computations)'!E191=0,0,Inputs!G276*Inputs!G169*Inputs!F55*Inputs!D14*'GM Alloc Factors'!E21/('(Other Computations)'!E191+'(Other Computations)'!E204))</f>
        <v>0</v>
      </c>
      <c r="F3016" s="43">
        <f t="shared" si="584"/>
        <v>0</v>
      </c>
      <c r="G3016" s="76">
        <f>IF('(Other Computations)'!G191=0,0,Inputs!I276*Inputs!I169*Inputs!F55*Inputs!D14*'GM Alloc Factors'!G21/('(Other Computations)'!G191+'(Other Computations)'!G204))</f>
        <v>0</v>
      </c>
      <c r="H3016" s="76">
        <f>IF('(Other Computations)'!H191=0,0,Inputs!J276*Inputs!J169*Inputs!F55*Inputs!D14*'GM Alloc Factors'!H21/('(Other Computations)'!H191+'(Other Computations)'!H204))</f>
        <v>0</v>
      </c>
      <c r="I3016" s="76">
        <f>IF('(Other Computations)'!I191=0,0,Inputs!K276*Inputs!K169*Inputs!F55*Inputs!D14*'GM Alloc Factors'!I21/('(Other Computations)'!I191+'(Other Computations)'!I204))</f>
        <v>0</v>
      </c>
      <c r="J3016" s="76">
        <f>IF('(Other Computations)'!J191=0,0,Inputs!L276*Inputs!L169*Inputs!F55*Inputs!D14*'GM Alloc Factors'!J21/('(Other Computations)'!J191+'(Other Computations)'!J204))</f>
        <v>0</v>
      </c>
      <c r="K3016" s="43">
        <f t="shared" si="585"/>
        <v>0</v>
      </c>
    </row>
    <row r="3017" spans="1:11" ht="12.75" customHeight="1">
      <c r="A3017" s="61" t="str">
        <f>"         "&amp;Labels!B75</f>
        <v xml:space="preserve">         Customer 7</v>
      </c>
      <c r="B3017" s="76">
        <f>IF('(Other Computations)'!B192=0,0,Inputs!D277*Inputs!D170*Inputs!F56*Inputs!D14*'GM Alloc Factors'!B21/('(Other Computations)'!B192+'(Other Computations)'!B205))</f>
        <v>0</v>
      </c>
      <c r="C3017" s="76">
        <f>IF('(Other Computations)'!C192=0,0,Inputs!E277*Inputs!E170*Inputs!F56*Inputs!D14*'GM Alloc Factors'!C21/('(Other Computations)'!C192+'(Other Computations)'!C205))</f>
        <v>0</v>
      </c>
      <c r="D3017" s="76">
        <f>IF('(Other Computations)'!D192=0,0,Inputs!F277*Inputs!F170*Inputs!F56*Inputs!D14*'GM Alloc Factors'!D21/('(Other Computations)'!D192+'(Other Computations)'!D205))</f>
        <v>0</v>
      </c>
      <c r="E3017" s="76">
        <f>IF('(Other Computations)'!E192=0,0,Inputs!G277*Inputs!G170*Inputs!F56*Inputs!D14*'GM Alloc Factors'!E21/('(Other Computations)'!E192+'(Other Computations)'!E205))</f>
        <v>0</v>
      </c>
      <c r="F3017" s="43">
        <f t="shared" si="584"/>
        <v>0</v>
      </c>
      <c r="G3017" s="76">
        <f>IF('(Other Computations)'!G192=0,0,Inputs!I277*Inputs!I170*Inputs!F56*Inputs!D14*'GM Alloc Factors'!G21/('(Other Computations)'!G192+'(Other Computations)'!G205))</f>
        <v>0</v>
      </c>
      <c r="H3017" s="76">
        <f>IF('(Other Computations)'!H192=0,0,Inputs!J277*Inputs!J170*Inputs!F56*Inputs!D14*'GM Alloc Factors'!H21/('(Other Computations)'!H192+'(Other Computations)'!H205))</f>
        <v>0</v>
      </c>
      <c r="I3017" s="76">
        <f>IF('(Other Computations)'!I192=0,0,Inputs!K277*Inputs!K170*Inputs!F56*Inputs!D14*'GM Alloc Factors'!I21/('(Other Computations)'!I192+'(Other Computations)'!I205))</f>
        <v>0</v>
      </c>
      <c r="J3017" s="76">
        <f>IF('(Other Computations)'!J192=0,0,Inputs!L277*Inputs!L170*Inputs!F56*Inputs!D14*'GM Alloc Factors'!J21/('(Other Computations)'!J192+'(Other Computations)'!J205))</f>
        <v>0</v>
      </c>
      <c r="K3017" s="43">
        <f t="shared" si="585"/>
        <v>0</v>
      </c>
    </row>
    <row r="3018" spans="1:11" ht="12.75" customHeight="1">
      <c r="A3018" s="61" t="str">
        <f>"         "&amp;Labels!B76</f>
        <v xml:space="preserve">         Customer 8</v>
      </c>
      <c r="B3018" s="76">
        <f>IF('(Other Computations)'!B193=0,0,Inputs!D278*Inputs!D171*Inputs!F57*Inputs!D14*'GM Alloc Factors'!B21/('(Other Computations)'!B193+'(Other Computations)'!B206))</f>
        <v>0</v>
      </c>
      <c r="C3018" s="76">
        <f>IF('(Other Computations)'!C193=0,0,Inputs!E278*Inputs!E171*Inputs!F57*Inputs!D14*'GM Alloc Factors'!C21/('(Other Computations)'!C193+'(Other Computations)'!C206))</f>
        <v>0</v>
      </c>
      <c r="D3018" s="76">
        <f>IF('(Other Computations)'!D193=0,0,Inputs!F278*Inputs!F171*Inputs!F57*Inputs!D14*'GM Alloc Factors'!D21/('(Other Computations)'!D193+'(Other Computations)'!D206))</f>
        <v>0</v>
      </c>
      <c r="E3018" s="76">
        <f>IF('(Other Computations)'!E193=0,0,Inputs!G278*Inputs!G171*Inputs!F57*Inputs!D14*'GM Alloc Factors'!E21/('(Other Computations)'!E193+'(Other Computations)'!E206))</f>
        <v>0</v>
      </c>
      <c r="F3018" s="43">
        <f t="shared" si="584"/>
        <v>0</v>
      </c>
      <c r="G3018" s="76">
        <f>IF('(Other Computations)'!G193=0,0,Inputs!I278*Inputs!I171*Inputs!F57*Inputs!D14*'GM Alloc Factors'!G21/('(Other Computations)'!G193+'(Other Computations)'!G206))</f>
        <v>0</v>
      </c>
      <c r="H3018" s="76">
        <f>IF('(Other Computations)'!H193=0,0,Inputs!J278*Inputs!J171*Inputs!F57*Inputs!D14*'GM Alloc Factors'!H21/('(Other Computations)'!H193+'(Other Computations)'!H206))</f>
        <v>0</v>
      </c>
      <c r="I3018" s="76">
        <f>IF('(Other Computations)'!I193=0,0,Inputs!K278*Inputs!K171*Inputs!F57*Inputs!D14*'GM Alloc Factors'!I21/('(Other Computations)'!I193+'(Other Computations)'!I206))</f>
        <v>0</v>
      </c>
      <c r="J3018" s="76">
        <f>IF('(Other Computations)'!J193=0,0,Inputs!L278*Inputs!L171*Inputs!F57*Inputs!D14*'GM Alloc Factors'!J21/('(Other Computations)'!J193+'(Other Computations)'!J206))</f>
        <v>0</v>
      </c>
      <c r="K3018" s="43">
        <f t="shared" si="585"/>
        <v>0</v>
      </c>
    </row>
    <row r="3019" spans="1:11" ht="12.75" customHeight="1">
      <c r="A3019" s="61" t="str">
        <f>"         "&amp;Labels!B77</f>
        <v xml:space="preserve">         Customer 9</v>
      </c>
      <c r="B3019" s="76">
        <f>IF('(Other Computations)'!B194=0,0,Inputs!D279*Inputs!D172*Inputs!F58*Inputs!D14*'GM Alloc Factors'!B21/('(Other Computations)'!B194+'(Other Computations)'!B207))</f>
        <v>0</v>
      </c>
      <c r="C3019" s="76">
        <f>IF('(Other Computations)'!C194=0,0,Inputs!E279*Inputs!E172*Inputs!F58*Inputs!D14*'GM Alloc Factors'!C21/('(Other Computations)'!C194+'(Other Computations)'!C207))</f>
        <v>0</v>
      </c>
      <c r="D3019" s="76">
        <f>IF('(Other Computations)'!D194=0,0,Inputs!F279*Inputs!F172*Inputs!F58*Inputs!D14*'GM Alloc Factors'!D21/('(Other Computations)'!D194+'(Other Computations)'!D207))</f>
        <v>0</v>
      </c>
      <c r="E3019" s="76">
        <f>IF('(Other Computations)'!E194=0,0,Inputs!G279*Inputs!G172*Inputs!F58*Inputs!D14*'GM Alloc Factors'!E21/('(Other Computations)'!E194+'(Other Computations)'!E207))</f>
        <v>0</v>
      </c>
      <c r="F3019" s="43">
        <f t="shared" si="584"/>
        <v>0</v>
      </c>
      <c r="G3019" s="76">
        <f>IF('(Other Computations)'!G194=0,0,Inputs!I279*Inputs!I172*Inputs!F58*Inputs!D14*'GM Alloc Factors'!G21/('(Other Computations)'!G194+'(Other Computations)'!G207))</f>
        <v>0</v>
      </c>
      <c r="H3019" s="76">
        <f>IF('(Other Computations)'!H194=0,0,Inputs!J279*Inputs!J172*Inputs!F58*Inputs!D14*'GM Alloc Factors'!H21/('(Other Computations)'!H194+'(Other Computations)'!H207))</f>
        <v>0</v>
      </c>
      <c r="I3019" s="76">
        <f>IF('(Other Computations)'!I194=0,0,Inputs!K279*Inputs!K172*Inputs!F58*Inputs!D14*'GM Alloc Factors'!I21/('(Other Computations)'!I194+'(Other Computations)'!I207))</f>
        <v>0</v>
      </c>
      <c r="J3019" s="76">
        <f>IF('(Other Computations)'!J194=0,0,Inputs!L279*Inputs!L172*Inputs!F58*Inputs!D14*'GM Alloc Factors'!J21/('(Other Computations)'!J194+'(Other Computations)'!J207))</f>
        <v>0</v>
      </c>
      <c r="K3019" s="43">
        <f t="shared" si="585"/>
        <v>0</v>
      </c>
    </row>
    <row r="3020" spans="1:11" ht="12.75" customHeight="1">
      <c r="A3020" s="61" t="str">
        <f>"         "&amp;Labels!B78</f>
        <v xml:space="preserve">         Customer 10</v>
      </c>
      <c r="B3020" s="76">
        <f>IF('(Other Computations)'!B195=0,0,Inputs!D280*Inputs!D173*Inputs!F59*Inputs!D14*'GM Alloc Factors'!B21/('(Other Computations)'!B195+'(Other Computations)'!B208))</f>
        <v>0</v>
      </c>
      <c r="C3020" s="76">
        <f>IF('(Other Computations)'!C195=0,0,Inputs!E280*Inputs!E173*Inputs!F59*Inputs!D14*'GM Alloc Factors'!C21/('(Other Computations)'!C195+'(Other Computations)'!C208))</f>
        <v>0</v>
      </c>
      <c r="D3020" s="76">
        <f>IF('(Other Computations)'!D195=0,0,Inputs!F280*Inputs!F173*Inputs!F59*Inputs!D14*'GM Alloc Factors'!D21/('(Other Computations)'!D195+'(Other Computations)'!D208))</f>
        <v>0</v>
      </c>
      <c r="E3020" s="76">
        <f>IF('(Other Computations)'!E195=0,0,Inputs!G280*Inputs!G173*Inputs!F59*Inputs!D14*'GM Alloc Factors'!E21/('(Other Computations)'!E195+'(Other Computations)'!E208))</f>
        <v>0</v>
      </c>
      <c r="F3020" s="43">
        <f t="shared" si="584"/>
        <v>0</v>
      </c>
      <c r="G3020" s="76">
        <f>IF('(Other Computations)'!G195=0,0,Inputs!I280*Inputs!I173*Inputs!F59*Inputs!D14*'GM Alloc Factors'!G21/('(Other Computations)'!G195+'(Other Computations)'!G208))</f>
        <v>0</v>
      </c>
      <c r="H3020" s="76">
        <f>IF('(Other Computations)'!H195=0,0,Inputs!J280*Inputs!J173*Inputs!F59*Inputs!D14*'GM Alloc Factors'!H21/('(Other Computations)'!H195+'(Other Computations)'!H208))</f>
        <v>0</v>
      </c>
      <c r="I3020" s="76">
        <f>IF('(Other Computations)'!I195=0,0,Inputs!K280*Inputs!K173*Inputs!F59*Inputs!D14*'GM Alloc Factors'!I21/('(Other Computations)'!I195+'(Other Computations)'!I208))</f>
        <v>0</v>
      </c>
      <c r="J3020" s="76">
        <f>IF('(Other Computations)'!J195=0,0,Inputs!L280*Inputs!L173*Inputs!F59*Inputs!D14*'GM Alloc Factors'!J21/('(Other Computations)'!J195+'(Other Computations)'!J208))</f>
        <v>0</v>
      </c>
      <c r="K3020" s="43">
        <f t="shared" si="585"/>
        <v>0</v>
      </c>
    </row>
    <row r="3021" spans="1:11" ht="12.75" customHeight="1">
      <c r="A3021" s="61" t="str">
        <f>"         "&amp;Labels!C68</f>
        <v xml:space="preserve">         Total</v>
      </c>
      <c r="B3021" s="84">
        <f>SUM(B3011:B3020)</f>
        <v>0</v>
      </c>
      <c r="C3021" s="84">
        <f>SUM(C3011:C3020)</f>
        <v>0</v>
      </c>
      <c r="D3021" s="84">
        <f>SUM(D3011:D3020)</f>
        <v>0</v>
      </c>
      <c r="E3021" s="84">
        <f>SUM(E3011:E3020)</f>
        <v>0</v>
      </c>
      <c r="F3021" s="43">
        <f t="shared" si="584"/>
        <v>0</v>
      </c>
      <c r="G3021" s="84">
        <f>SUM(G3011:G3020)</f>
        <v>0</v>
      </c>
      <c r="H3021" s="84">
        <f>SUM(H3011:H3020)</f>
        <v>0</v>
      </c>
      <c r="I3021" s="84">
        <f>SUM(I3011:I3020)</f>
        <v>0</v>
      </c>
      <c r="J3021" s="84">
        <f>SUM(J3011:J3020)</f>
        <v>0</v>
      </c>
      <c r="K3021" s="43">
        <f t="shared" si="585"/>
        <v>0</v>
      </c>
    </row>
    <row r="3022" spans="1:11" ht="12.75" customHeight="1">
      <c r="A3022" s="61" t="str">
        <f>"      "&amp;Labels!B88</f>
        <v xml:space="preserve">      Q 4</v>
      </c>
      <c r="B3022" s="84"/>
      <c r="C3022" s="84"/>
      <c r="D3022" s="84"/>
      <c r="E3022" s="84"/>
      <c r="F3022" s="43"/>
      <c r="G3022" s="84"/>
      <c r="H3022" s="84"/>
      <c r="I3022" s="84"/>
      <c r="J3022" s="84"/>
      <c r="K3022" s="43"/>
    </row>
    <row r="3023" spans="1:11" ht="12.75" customHeight="1">
      <c r="A3023" s="61" t="str">
        <f>"         "&amp;Labels!B69</f>
        <v xml:space="preserve">         Customer 1</v>
      </c>
      <c r="B3023" s="76">
        <f>IF('(Other Computations)'!B186=0,0,Inputs!D271*Inputs!D164*Inputs!G50*Inputs!D14*'GM Alloc Factors'!B22/('(Other Computations)'!B186+'(Other Computations)'!B199))</f>
        <v>0</v>
      </c>
      <c r="C3023" s="76">
        <f>IF('(Other Computations)'!C186=0,0,Inputs!E271*Inputs!E164*Inputs!G50*Inputs!D14*'GM Alloc Factors'!C22/('(Other Computations)'!C186+'(Other Computations)'!C199))</f>
        <v>0</v>
      </c>
      <c r="D3023" s="76">
        <f>IF('(Other Computations)'!D186=0,0,Inputs!F271*Inputs!F164*Inputs!G50*Inputs!D14*'GM Alloc Factors'!D22/('(Other Computations)'!D186+'(Other Computations)'!D199))</f>
        <v>0</v>
      </c>
      <c r="E3023" s="76">
        <f>IF('(Other Computations)'!E186=0,0,Inputs!G271*Inputs!G164*Inputs!G50*Inputs!D14*'GM Alloc Factors'!E22/('(Other Computations)'!E186+'(Other Computations)'!E199))</f>
        <v>0</v>
      </c>
      <c r="F3023" s="43">
        <f t="shared" ref="F3023:F3033" si="586">SUM(B3023:E3023)</f>
        <v>0</v>
      </c>
      <c r="G3023" s="76">
        <f>IF('(Other Computations)'!G186=0,0,Inputs!I271*Inputs!I164*Inputs!G50*Inputs!D14*'GM Alloc Factors'!G22/('(Other Computations)'!G186+'(Other Computations)'!G199))</f>
        <v>0</v>
      </c>
      <c r="H3023" s="76">
        <f>IF('(Other Computations)'!H186=0,0,Inputs!J271*Inputs!J164*Inputs!G50*Inputs!D14*'GM Alloc Factors'!H22/('(Other Computations)'!H186+'(Other Computations)'!H199))</f>
        <v>0</v>
      </c>
      <c r="I3023" s="76">
        <f>IF('(Other Computations)'!I186=0,0,Inputs!K271*Inputs!K164*Inputs!G50*Inputs!D14*'GM Alloc Factors'!I22/('(Other Computations)'!I186+'(Other Computations)'!I199))</f>
        <v>0</v>
      </c>
      <c r="J3023" s="76">
        <f>IF('(Other Computations)'!J186=0,0,Inputs!L271*Inputs!L164*Inputs!G50*Inputs!D14*'GM Alloc Factors'!J22/('(Other Computations)'!J186+'(Other Computations)'!J199))</f>
        <v>0</v>
      </c>
      <c r="K3023" s="43">
        <f t="shared" ref="K3023:K3033" si="587">SUM(G3023:J3023)</f>
        <v>0</v>
      </c>
    </row>
    <row r="3024" spans="1:11" ht="12.75" customHeight="1">
      <c r="A3024" s="61" t="str">
        <f>"         "&amp;Labels!B70</f>
        <v xml:space="preserve">         Customer 2</v>
      </c>
      <c r="B3024" s="76">
        <f>IF('(Other Computations)'!B187=0,0,Inputs!D272*Inputs!D165*Inputs!G51*Inputs!D14*'GM Alloc Factors'!B22/('(Other Computations)'!B187+'(Other Computations)'!B200))</f>
        <v>0</v>
      </c>
      <c r="C3024" s="76">
        <f>IF('(Other Computations)'!C187=0,0,Inputs!E272*Inputs!E165*Inputs!G51*Inputs!D14*'GM Alloc Factors'!C22/('(Other Computations)'!C187+'(Other Computations)'!C200))</f>
        <v>0</v>
      </c>
      <c r="D3024" s="76">
        <f>IF('(Other Computations)'!D187=0,0,Inputs!F272*Inputs!F165*Inputs!G51*Inputs!D14*'GM Alloc Factors'!D22/('(Other Computations)'!D187+'(Other Computations)'!D200))</f>
        <v>0</v>
      </c>
      <c r="E3024" s="76">
        <f>IF('(Other Computations)'!E187=0,0,Inputs!G272*Inputs!G165*Inputs!G51*Inputs!D14*'GM Alloc Factors'!E22/('(Other Computations)'!E187+'(Other Computations)'!E200))</f>
        <v>0</v>
      </c>
      <c r="F3024" s="43">
        <f t="shared" si="586"/>
        <v>0</v>
      </c>
      <c r="G3024" s="76">
        <f>IF('(Other Computations)'!G187=0,0,Inputs!I272*Inputs!I165*Inputs!G51*Inputs!D14*'GM Alloc Factors'!G22/('(Other Computations)'!G187+'(Other Computations)'!G200))</f>
        <v>0</v>
      </c>
      <c r="H3024" s="76">
        <f>IF('(Other Computations)'!H187=0,0,Inputs!J272*Inputs!J165*Inputs!G51*Inputs!D14*'GM Alloc Factors'!H22/('(Other Computations)'!H187+'(Other Computations)'!H200))</f>
        <v>0</v>
      </c>
      <c r="I3024" s="76">
        <f>IF('(Other Computations)'!I187=0,0,Inputs!K272*Inputs!K165*Inputs!G51*Inputs!D14*'GM Alloc Factors'!I22/('(Other Computations)'!I187+'(Other Computations)'!I200))</f>
        <v>0</v>
      </c>
      <c r="J3024" s="76">
        <f>IF('(Other Computations)'!J187=0,0,Inputs!L272*Inputs!L165*Inputs!G51*Inputs!D14*'GM Alloc Factors'!J22/('(Other Computations)'!J187+'(Other Computations)'!J200))</f>
        <v>0</v>
      </c>
      <c r="K3024" s="43">
        <f t="shared" si="587"/>
        <v>0</v>
      </c>
    </row>
    <row r="3025" spans="1:11" ht="12.75" customHeight="1">
      <c r="A3025" s="61" t="str">
        <f>"         "&amp;Labels!B71</f>
        <v xml:space="preserve">         Customer 3</v>
      </c>
      <c r="B3025" s="76">
        <f>IF('(Other Computations)'!B188=0,0,Inputs!D273*Inputs!D166*Inputs!G52*Inputs!D14*'GM Alloc Factors'!B22/('(Other Computations)'!B188+'(Other Computations)'!B201))</f>
        <v>0</v>
      </c>
      <c r="C3025" s="76">
        <f>IF('(Other Computations)'!C188=0,0,Inputs!E273*Inputs!E166*Inputs!G52*Inputs!D14*'GM Alloc Factors'!C22/('(Other Computations)'!C188+'(Other Computations)'!C201))</f>
        <v>0</v>
      </c>
      <c r="D3025" s="76">
        <f>IF('(Other Computations)'!D188=0,0,Inputs!F273*Inputs!F166*Inputs!G52*Inputs!D14*'GM Alloc Factors'!D22/('(Other Computations)'!D188+'(Other Computations)'!D201))</f>
        <v>0</v>
      </c>
      <c r="E3025" s="76">
        <f>IF('(Other Computations)'!E188=0,0,Inputs!G273*Inputs!G166*Inputs!G52*Inputs!D14*'GM Alloc Factors'!E22/('(Other Computations)'!E188+'(Other Computations)'!E201))</f>
        <v>0</v>
      </c>
      <c r="F3025" s="43">
        <f t="shared" si="586"/>
        <v>0</v>
      </c>
      <c r="G3025" s="76">
        <f>IF('(Other Computations)'!G188=0,0,Inputs!I273*Inputs!I166*Inputs!G52*Inputs!D14*'GM Alloc Factors'!G22/('(Other Computations)'!G188+'(Other Computations)'!G201))</f>
        <v>0</v>
      </c>
      <c r="H3025" s="76">
        <f>IF('(Other Computations)'!H188=0,0,Inputs!J273*Inputs!J166*Inputs!G52*Inputs!D14*'GM Alloc Factors'!H22/('(Other Computations)'!H188+'(Other Computations)'!H201))</f>
        <v>0</v>
      </c>
      <c r="I3025" s="76">
        <f>IF('(Other Computations)'!I188=0,0,Inputs!K273*Inputs!K166*Inputs!G52*Inputs!D14*'GM Alloc Factors'!I22/('(Other Computations)'!I188+'(Other Computations)'!I201))</f>
        <v>0</v>
      </c>
      <c r="J3025" s="76">
        <f>IF('(Other Computations)'!J188=0,0,Inputs!L273*Inputs!L166*Inputs!G52*Inputs!D14*'GM Alloc Factors'!J22/('(Other Computations)'!J188+'(Other Computations)'!J201))</f>
        <v>0</v>
      </c>
      <c r="K3025" s="43">
        <f t="shared" si="587"/>
        <v>0</v>
      </c>
    </row>
    <row r="3026" spans="1:11" ht="12.75" customHeight="1">
      <c r="A3026" s="61" t="str">
        <f>"         "&amp;Labels!B72</f>
        <v xml:space="preserve">         Customer 4</v>
      </c>
      <c r="B3026" s="76">
        <f>IF('(Other Computations)'!B189=0,0,Inputs!D274*Inputs!D167*Inputs!G53*Inputs!D14*'GM Alloc Factors'!B22/('(Other Computations)'!B189+'(Other Computations)'!B202))</f>
        <v>0</v>
      </c>
      <c r="C3026" s="76">
        <f>IF('(Other Computations)'!C189=0,0,Inputs!E274*Inputs!E167*Inputs!G53*Inputs!D14*'GM Alloc Factors'!C22/('(Other Computations)'!C189+'(Other Computations)'!C202))</f>
        <v>0</v>
      </c>
      <c r="D3026" s="76">
        <f>IF('(Other Computations)'!D189=0,0,Inputs!F274*Inputs!F167*Inputs!G53*Inputs!D14*'GM Alloc Factors'!D22/('(Other Computations)'!D189+'(Other Computations)'!D202))</f>
        <v>0</v>
      </c>
      <c r="E3026" s="76">
        <f>IF('(Other Computations)'!E189=0,0,Inputs!G274*Inputs!G167*Inputs!G53*Inputs!D14*'GM Alloc Factors'!E22/('(Other Computations)'!E189+'(Other Computations)'!E202))</f>
        <v>0</v>
      </c>
      <c r="F3026" s="43">
        <f t="shared" si="586"/>
        <v>0</v>
      </c>
      <c r="G3026" s="76">
        <f>IF('(Other Computations)'!G189=0,0,Inputs!I274*Inputs!I167*Inputs!G53*Inputs!D14*'GM Alloc Factors'!G22/('(Other Computations)'!G189+'(Other Computations)'!G202))</f>
        <v>0</v>
      </c>
      <c r="H3026" s="76">
        <f>IF('(Other Computations)'!H189=0,0,Inputs!J274*Inputs!J167*Inputs!G53*Inputs!D14*'GM Alloc Factors'!H22/('(Other Computations)'!H189+'(Other Computations)'!H202))</f>
        <v>0</v>
      </c>
      <c r="I3026" s="76">
        <f>IF('(Other Computations)'!I189=0,0,Inputs!K274*Inputs!K167*Inputs!G53*Inputs!D14*'GM Alloc Factors'!I22/('(Other Computations)'!I189+'(Other Computations)'!I202))</f>
        <v>0</v>
      </c>
      <c r="J3026" s="76">
        <f>IF('(Other Computations)'!J189=0,0,Inputs!L274*Inputs!L167*Inputs!G53*Inputs!D14*'GM Alloc Factors'!J22/('(Other Computations)'!J189+'(Other Computations)'!J202))</f>
        <v>0</v>
      </c>
      <c r="K3026" s="43">
        <f t="shared" si="587"/>
        <v>0</v>
      </c>
    </row>
    <row r="3027" spans="1:11" ht="12.75" customHeight="1">
      <c r="A3027" s="61" t="str">
        <f>"         "&amp;Labels!B73</f>
        <v xml:space="preserve">         Customer 5</v>
      </c>
      <c r="B3027" s="76">
        <f>IF('(Other Computations)'!B190=0,0,Inputs!D275*Inputs!D168*Inputs!G54*Inputs!D14*'GM Alloc Factors'!B22/('(Other Computations)'!B190+'(Other Computations)'!B203))</f>
        <v>0</v>
      </c>
      <c r="C3027" s="76">
        <f>IF('(Other Computations)'!C190=0,0,Inputs!E275*Inputs!E168*Inputs!G54*Inputs!D14*'GM Alloc Factors'!C22/('(Other Computations)'!C190+'(Other Computations)'!C203))</f>
        <v>0</v>
      </c>
      <c r="D3027" s="76">
        <f>IF('(Other Computations)'!D190=0,0,Inputs!F275*Inputs!F168*Inputs!G54*Inputs!D14*'GM Alloc Factors'!D22/('(Other Computations)'!D190+'(Other Computations)'!D203))</f>
        <v>0</v>
      </c>
      <c r="E3027" s="76">
        <f>IF('(Other Computations)'!E190=0,0,Inputs!G275*Inputs!G168*Inputs!G54*Inputs!D14*'GM Alloc Factors'!E22/('(Other Computations)'!E190+'(Other Computations)'!E203))</f>
        <v>0</v>
      </c>
      <c r="F3027" s="43">
        <f t="shared" si="586"/>
        <v>0</v>
      </c>
      <c r="G3027" s="76">
        <f>IF('(Other Computations)'!G190=0,0,Inputs!I275*Inputs!I168*Inputs!G54*Inputs!D14*'GM Alloc Factors'!G22/('(Other Computations)'!G190+'(Other Computations)'!G203))</f>
        <v>0</v>
      </c>
      <c r="H3027" s="76">
        <f>IF('(Other Computations)'!H190=0,0,Inputs!J275*Inputs!J168*Inputs!G54*Inputs!D14*'GM Alloc Factors'!H22/('(Other Computations)'!H190+'(Other Computations)'!H203))</f>
        <v>0</v>
      </c>
      <c r="I3027" s="76">
        <f>IF('(Other Computations)'!I190=0,0,Inputs!K275*Inputs!K168*Inputs!G54*Inputs!D14*'GM Alloc Factors'!I22/('(Other Computations)'!I190+'(Other Computations)'!I203))</f>
        <v>0</v>
      </c>
      <c r="J3027" s="76">
        <f>IF('(Other Computations)'!J190=0,0,Inputs!L275*Inputs!L168*Inputs!G54*Inputs!D14*'GM Alloc Factors'!J22/('(Other Computations)'!J190+'(Other Computations)'!J203))</f>
        <v>0</v>
      </c>
      <c r="K3027" s="43">
        <f t="shared" si="587"/>
        <v>0</v>
      </c>
    </row>
    <row r="3028" spans="1:11" ht="12.75" customHeight="1">
      <c r="A3028" s="61" t="str">
        <f>"         "&amp;Labels!B74</f>
        <v xml:space="preserve">         Customer 6</v>
      </c>
      <c r="B3028" s="76">
        <f>IF('(Other Computations)'!B191=0,0,Inputs!D276*Inputs!D169*Inputs!G55*Inputs!D14*'GM Alloc Factors'!B22/('(Other Computations)'!B191+'(Other Computations)'!B204))</f>
        <v>0</v>
      </c>
      <c r="C3028" s="76">
        <f>IF('(Other Computations)'!C191=0,0,Inputs!E276*Inputs!E169*Inputs!G55*Inputs!D14*'GM Alloc Factors'!C22/('(Other Computations)'!C191+'(Other Computations)'!C204))</f>
        <v>0</v>
      </c>
      <c r="D3028" s="76">
        <f>IF('(Other Computations)'!D191=0,0,Inputs!F276*Inputs!F169*Inputs!G55*Inputs!D14*'GM Alloc Factors'!D22/('(Other Computations)'!D191+'(Other Computations)'!D204))</f>
        <v>0</v>
      </c>
      <c r="E3028" s="76">
        <f>IF('(Other Computations)'!E191=0,0,Inputs!G276*Inputs!G169*Inputs!G55*Inputs!D14*'GM Alloc Factors'!E22/('(Other Computations)'!E191+'(Other Computations)'!E204))</f>
        <v>0</v>
      </c>
      <c r="F3028" s="43">
        <f t="shared" si="586"/>
        <v>0</v>
      </c>
      <c r="G3028" s="76">
        <f>IF('(Other Computations)'!G191=0,0,Inputs!I276*Inputs!I169*Inputs!G55*Inputs!D14*'GM Alloc Factors'!G22/('(Other Computations)'!G191+'(Other Computations)'!G204))</f>
        <v>0</v>
      </c>
      <c r="H3028" s="76">
        <f>IF('(Other Computations)'!H191=0,0,Inputs!J276*Inputs!J169*Inputs!G55*Inputs!D14*'GM Alloc Factors'!H22/('(Other Computations)'!H191+'(Other Computations)'!H204))</f>
        <v>0</v>
      </c>
      <c r="I3028" s="76">
        <f>IF('(Other Computations)'!I191=0,0,Inputs!K276*Inputs!K169*Inputs!G55*Inputs!D14*'GM Alloc Factors'!I22/('(Other Computations)'!I191+'(Other Computations)'!I204))</f>
        <v>0</v>
      </c>
      <c r="J3028" s="76">
        <f>IF('(Other Computations)'!J191=0,0,Inputs!L276*Inputs!L169*Inputs!G55*Inputs!D14*'GM Alloc Factors'!J22/('(Other Computations)'!J191+'(Other Computations)'!J204))</f>
        <v>0</v>
      </c>
      <c r="K3028" s="43">
        <f t="shared" si="587"/>
        <v>0</v>
      </c>
    </row>
    <row r="3029" spans="1:11" ht="12.75" customHeight="1">
      <c r="A3029" s="61" t="str">
        <f>"         "&amp;Labels!B75</f>
        <v xml:space="preserve">         Customer 7</v>
      </c>
      <c r="B3029" s="76">
        <f>IF('(Other Computations)'!B192=0,0,Inputs!D277*Inputs!D170*Inputs!G56*Inputs!D14*'GM Alloc Factors'!B22/('(Other Computations)'!B192+'(Other Computations)'!B205))</f>
        <v>0</v>
      </c>
      <c r="C3029" s="76">
        <f>IF('(Other Computations)'!C192=0,0,Inputs!E277*Inputs!E170*Inputs!G56*Inputs!D14*'GM Alloc Factors'!C22/('(Other Computations)'!C192+'(Other Computations)'!C205))</f>
        <v>0</v>
      </c>
      <c r="D3029" s="76">
        <f>IF('(Other Computations)'!D192=0,0,Inputs!F277*Inputs!F170*Inputs!G56*Inputs!D14*'GM Alloc Factors'!D22/('(Other Computations)'!D192+'(Other Computations)'!D205))</f>
        <v>0</v>
      </c>
      <c r="E3029" s="76">
        <f>IF('(Other Computations)'!E192=0,0,Inputs!G277*Inputs!G170*Inputs!G56*Inputs!D14*'GM Alloc Factors'!E22/('(Other Computations)'!E192+'(Other Computations)'!E205))</f>
        <v>0</v>
      </c>
      <c r="F3029" s="43">
        <f t="shared" si="586"/>
        <v>0</v>
      </c>
      <c r="G3029" s="76">
        <f>IF('(Other Computations)'!G192=0,0,Inputs!I277*Inputs!I170*Inputs!G56*Inputs!D14*'GM Alloc Factors'!G22/('(Other Computations)'!G192+'(Other Computations)'!G205))</f>
        <v>0</v>
      </c>
      <c r="H3029" s="76">
        <f>IF('(Other Computations)'!H192=0,0,Inputs!J277*Inputs!J170*Inputs!G56*Inputs!D14*'GM Alloc Factors'!H22/('(Other Computations)'!H192+'(Other Computations)'!H205))</f>
        <v>0</v>
      </c>
      <c r="I3029" s="76">
        <f>IF('(Other Computations)'!I192=0,0,Inputs!K277*Inputs!K170*Inputs!G56*Inputs!D14*'GM Alloc Factors'!I22/('(Other Computations)'!I192+'(Other Computations)'!I205))</f>
        <v>0</v>
      </c>
      <c r="J3029" s="76">
        <f>IF('(Other Computations)'!J192=0,0,Inputs!L277*Inputs!L170*Inputs!G56*Inputs!D14*'GM Alloc Factors'!J22/('(Other Computations)'!J192+'(Other Computations)'!J205))</f>
        <v>0</v>
      </c>
      <c r="K3029" s="43">
        <f t="shared" si="587"/>
        <v>0</v>
      </c>
    </row>
    <row r="3030" spans="1:11" ht="12.75" customHeight="1">
      <c r="A3030" s="61" t="str">
        <f>"         "&amp;Labels!B76</f>
        <v xml:space="preserve">         Customer 8</v>
      </c>
      <c r="B3030" s="76">
        <f>IF('(Other Computations)'!B193=0,0,Inputs!D278*Inputs!D171*Inputs!G57*Inputs!D14*'GM Alloc Factors'!B22/('(Other Computations)'!B193+'(Other Computations)'!B206))</f>
        <v>0</v>
      </c>
      <c r="C3030" s="76">
        <f>IF('(Other Computations)'!C193=0,0,Inputs!E278*Inputs!E171*Inputs!G57*Inputs!D14*'GM Alloc Factors'!C22/('(Other Computations)'!C193+'(Other Computations)'!C206))</f>
        <v>0</v>
      </c>
      <c r="D3030" s="76">
        <f>IF('(Other Computations)'!D193=0,0,Inputs!F278*Inputs!F171*Inputs!G57*Inputs!D14*'GM Alloc Factors'!D22/('(Other Computations)'!D193+'(Other Computations)'!D206))</f>
        <v>0</v>
      </c>
      <c r="E3030" s="76">
        <f>IF('(Other Computations)'!E193=0,0,Inputs!G278*Inputs!G171*Inputs!G57*Inputs!D14*'GM Alloc Factors'!E22/('(Other Computations)'!E193+'(Other Computations)'!E206))</f>
        <v>0</v>
      </c>
      <c r="F3030" s="43">
        <f t="shared" si="586"/>
        <v>0</v>
      </c>
      <c r="G3030" s="76">
        <f>IF('(Other Computations)'!G193=0,0,Inputs!I278*Inputs!I171*Inputs!G57*Inputs!D14*'GM Alloc Factors'!G22/('(Other Computations)'!G193+'(Other Computations)'!G206))</f>
        <v>0</v>
      </c>
      <c r="H3030" s="76">
        <f>IF('(Other Computations)'!H193=0,0,Inputs!J278*Inputs!J171*Inputs!G57*Inputs!D14*'GM Alloc Factors'!H22/('(Other Computations)'!H193+'(Other Computations)'!H206))</f>
        <v>0</v>
      </c>
      <c r="I3030" s="76">
        <f>IF('(Other Computations)'!I193=0,0,Inputs!K278*Inputs!K171*Inputs!G57*Inputs!D14*'GM Alloc Factors'!I22/('(Other Computations)'!I193+'(Other Computations)'!I206))</f>
        <v>0</v>
      </c>
      <c r="J3030" s="76">
        <f>IF('(Other Computations)'!J193=0,0,Inputs!L278*Inputs!L171*Inputs!G57*Inputs!D14*'GM Alloc Factors'!J22/('(Other Computations)'!J193+'(Other Computations)'!J206))</f>
        <v>0</v>
      </c>
      <c r="K3030" s="43">
        <f t="shared" si="587"/>
        <v>0</v>
      </c>
    </row>
    <row r="3031" spans="1:11" ht="12.75" customHeight="1">
      <c r="A3031" s="61" t="str">
        <f>"         "&amp;Labels!B77</f>
        <v xml:space="preserve">         Customer 9</v>
      </c>
      <c r="B3031" s="76">
        <f>IF('(Other Computations)'!B194=0,0,Inputs!D279*Inputs!D172*Inputs!G58*Inputs!D14*'GM Alloc Factors'!B22/('(Other Computations)'!B194+'(Other Computations)'!B207))</f>
        <v>0</v>
      </c>
      <c r="C3031" s="76">
        <f>IF('(Other Computations)'!C194=0,0,Inputs!E279*Inputs!E172*Inputs!G58*Inputs!D14*'GM Alloc Factors'!C22/('(Other Computations)'!C194+'(Other Computations)'!C207))</f>
        <v>0</v>
      </c>
      <c r="D3031" s="76">
        <f>IF('(Other Computations)'!D194=0,0,Inputs!F279*Inputs!F172*Inputs!G58*Inputs!D14*'GM Alloc Factors'!D22/('(Other Computations)'!D194+'(Other Computations)'!D207))</f>
        <v>0</v>
      </c>
      <c r="E3031" s="76">
        <f>IF('(Other Computations)'!E194=0,0,Inputs!G279*Inputs!G172*Inputs!G58*Inputs!D14*'GM Alloc Factors'!E22/('(Other Computations)'!E194+'(Other Computations)'!E207))</f>
        <v>0</v>
      </c>
      <c r="F3031" s="43">
        <f t="shared" si="586"/>
        <v>0</v>
      </c>
      <c r="G3031" s="76">
        <f>IF('(Other Computations)'!G194=0,0,Inputs!I279*Inputs!I172*Inputs!G58*Inputs!D14*'GM Alloc Factors'!G22/('(Other Computations)'!G194+'(Other Computations)'!G207))</f>
        <v>0</v>
      </c>
      <c r="H3031" s="76">
        <f>IF('(Other Computations)'!H194=0,0,Inputs!J279*Inputs!J172*Inputs!G58*Inputs!D14*'GM Alloc Factors'!H22/('(Other Computations)'!H194+'(Other Computations)'!H207))</f>
        <v>0</v>
      </c>
      <c r="I3031" s="76">
        <f>IF('(Other Computations)'!I194=0,0,Inputs!K279*Inputs!K172*Inputs!G58*Inputs!D14*'GM Alloc Factors'!I22/('(Other Computations)'!I194+'(Other Computations)'!I207))</f>
        <v>0</v>
      </c>
      <c r="J3031" s="76">
        <f>IF('(Other Computations)'!J194=0,0,Inputs!L279*Inputs!L172*Inputs!G58*Inputs!D14*'GM Alloc Factors'!J22/('(Other Computations)'!J194+'(Other Computations)'!J207))</f>
        <v>0</v>
      </c>
      <c r="K3031" s="43">
        <f t="shared" si="587"/>
        <v>0</v>
      </c>
    </row>
    <row r="3032" spans="1:11" ht="12.75" customHeight="1">
      <c r="A3032" s="61" t="str">
        <f>"         "&amp;Labels!B78</f>
        <v xml:space="preserve">         Customer 10</v>
      </c>
      <c r="B3032" s="76">
        <f>IF('(Other Computations)'!B195=0,0,Inputs!D280*Inputs!D173*Inputs!G59*Inputs!D14*'GM Alloc Factors'!B22/('(Other Computations)'!B195+'(Other Computations)'!B208))</f>
        <v>0</v>
      </c>
      <c r="C3032" s="76">
        <f>IF('(Other Computations)'!C195=0,0,Inputs!E280*Inputs!E173*Inputs!G59*Inputs!D14*'GM Alloc Factors'!C22/('(Other Computations)'!C195+'(Other Computations)'!C208))</f>
        <v>0</v>
      </c>
      <c r="D3032" s="76">
        <f>IF('(Other Computations)'!D195=0,0,Inputs!F280*Inputs!F173*Inputs!G59*Inputs!D14*'GM Alloc Factors'!D22/('(Other Computations)'!D195+'(Other Computations)'!D208))</f>
        <v>0</v>
      </c>
      <c r="E3032" s="76">
        <f>IF('(Other Computations)'!E195=0,0,Inputs!G280*Inputs!G173*Inputs!G59*Inputs!D14*'GM Alloc Factors'!E22/('(Other Computations)'!E195+'(Other Computations)'!E208))</f>
        <v>0</v>
      </c>
      <c r="F3032" s="43">
        <f t="shared" si="586"/>
        <v>0</v>
      </c>
      <c r="G3032" s="76">
        <f>IF('(Other Computations)'!G195=0,0,Inputs!I280*Inputs!I173*Inputs!G59*Inputs!D14*'GM Alloc Factors'!G22/('(Other Computations)'!G195+'(Other Computations)'!G208))</f>
        <v>0</v>
      </c>
      <c r="H3032" s="76">
        <f>IF('(Other Computations)'!H195=0,0,Inputs!J280*Inputs!J173*Inputs!G59*Inputs!D14*'GM Alloc Factors'!H22/('(Other Computations)'!H195+'(Other Computations)'!H208))</f>
        <v>0</v>
      </c>
      <c r="I3032" s="76">
        <f>IF('(Other Computations)'!I195=0,0,Inputs!K280*Inputs!K173*Inputs!G59*Inputs!D14*'GM Alloc Factors'!I22/('(Other Computations)'!I195+'(Other Computations)'!I208))</f>
        <v>0</v>
      </c>
      <c r="J3032" s="76">
        <f>IF('(Other Computations)'!J195=0,0,Inputs!L280*Inputs!L173*Inputs!G59*Inputs!D14*'GM Alloc Factors'!J22/('(Other Computations)'!J195+'(Other Computations)'!J208))</f>
        <v>0</v>
      </c>
      <c r="K3032" s="43">
        <f t="shared" si="587"/>
        <v>0</v>
      </c>
    </row>
    <row r="3033" spans="1:11" ht="12.75" customHeight="1">
      <c r="A3033" s="61" t="str">
        <f>"         "&amp;Labels!C68</f>
        <v xml:space="preserve">         Total</v>
      </c>
      <c r="B3033" s="84">
        <f>SUM(B3023:B3032)</f>
        <v>0</v>
      </c>
      <c r="C3033" s="84">
        <f>SUM(C3023:C3032)</f>
        <v>0</v>
      </c>
      <c r="D3033" s="84">
        <f>SUM(D3023:D3032)</f>
        <v>0</v>
      </c>
      <c r="E3033" s="84">
        <f>SUM(E3023:E3032)</f>
        <v>0</v>
      </c>
      <c r="F3033" s="43">
        <f t="shared" si="586"/>
        <v>0</v>
      </c>
      <c r="G3033" s="84">
        <f>SUM(G3023:G3032)</f>
        <v>0</v>
      </c>
      <c r="H3033" s="84">
        <f>SUM(H3023:H3032)</f>
        <v>0</v>
      </c>
      <c r="I3033" s="84">
        <f>SUM(I3023:I3032)</f>
        <v>0</v>
      </c>
      <c r="J3033" s="84">
        <f>SUM(J3023:J3032)</f>
        <v>0</v>
      </c>
      <c r="K3033" s="43">
        <f t="shared" si="587"/>
        <v>0</v>
      </c>
    </row>
    <row r="3034" spans="1:11" ht="12.75" customHeight="1">
      <c r="A3034" s="61" t="str">
        <f>"      "&amp;Labels!B89</f>
        <v xml:space="preserve">      Q 5</v>
      </c>
      <c r="B3034" s="84"/>
      <c r="C3034" s="84"/>
      <c r="D3034" s="84"/>
      <c r="E3034" s="84"/>
      <c r="F3034" s="43"/>
      <c r="G3034" s="84"/>
      <c r="H3034" s="84"/>
      <c r="I3034" s="84"/>
      <c r="J3034" s="84"/>
      <c r="K3034" s="43"/>
    </row>
    <row r="3035" spans="1:11" ht="12.75" customHeight="1">
      <c r="A3035" s="61" t="str">
        <f>"         "&amp;Labels!B69</f>
        <v xml:space="preserve">         Customer 1</v>
      </c>
      <c r="B3035" s="76">
        <f>IF('(Other Computations)'!B186=0,0,Inputs!D271*Inputs!D164*Inputs!H50*Inputs!D14*'GM Alloc Factors'!B23/('(Other Computations)'!B186+'(Other Computations)'!B199))</f>
        <v>0</v>
      </c>
      <c r="C3035" s="76">
        <f>IF('(Other Computations)'!C186=0,0,Inputs!E271*Inputs!E164*Inputs!H50*Inputs!D14*'GM Alloc Factors'!C23/('(Other Computations)'!C186+'(Other Computations)'!C199))</f>
        <v>0</v>
      </c>
      <c r="D3035" s="76">
        <f>IF('(Other Computations)'!D186=0,0,Inputs!F271*Inputs!F164*Inputs!H50*Inputs!D14*'GM Alloc Factors'!D23/('(Other Computations)'!D186+'(Other Computations)'!D199))</f>
        <v>0</v>
      </c>
      <c r="E3035" s="76">
        <f>IF('(Other Computations)'!E186=0,0,Inputs!G271*Inputs!G164*Inputs!H50*Inputs!D14*'GM Alloc Factors'!E23/('(Other Computations)'!E186+'(Other Computations)'!E199))</f>
        <v>0</v>
      </c>
      <c r="F3035" s="43">
        <f t="shared" ref="F3035:F3045" si="588">SUM(B3035:E3035)</f>
        <v>0</v>
      </c>
      <c r="G3035" s="76">
        <f>IF('(Other Computations)'!G186=0,0,Inputs!I271*Inputs!I164*Inputs!H50*Inputs!D14*'GM Alloc Factors'!G23/('(Other Computations)'!G186+'(Other Computations)'!G199))</f>
        <v>0</v>
      </c>
      <c r="H3035" s="76">
        <f>IF('(Other Computations)'!H186=0,0,Inputs!J271*Inputs!J164*Inputs!H50*Inputs!D14*'GM Alloc Factors'!H23/('(Other Computations)'!H186+'(Other Computations)'!H199))</f>
        <v>0</v>
      </c>
      <c r="I3035" s="76">
        <f>IF('(Other Computations)'!I186=0,0,Inputs!K271*Inputs!K164*Inputs!H50*Inputs!D14*'GM Alloc Factors'!I23/('(Other Computations)'!I186+'(Other Computations)'!I199))</f>
        <v>0</v>
      </c>
      <c r="J3035" s="76">
        <f>IF('(Other Computations)'!J186=0,0,Inputs!L271*Inputs!L164*Inputs!H50*Inputs!D14*'GM Alloc Factors'!J23/('(Other Computations)'!J186+'(Other Computations)'!J199))</f>
        <v>0</v>
      </c>
      <c r="K3035" s="43">
        <f t="shared" ref="K3035:K3045" si="589">SUM(G3035:J3035)</f>
        <v>0</v>
      </c>
    </row>
    <row r="3036" spans="1:11" ht="12.75" customHeight="1">
      <c r="A3036" s="61" t="str">
        <f>"         "&amp;Labels!B70</f>
        <v xml:space="preserve">         Customer 2</v>
      </c>
      <c r="B3036" s="76">
        <f>IF('(Other Computations)'!B187=0,0,Inputs!D272*Inputs!D165*Inputs!H51*Inputs!D14*'GM Alloc Factors'!B23/('(Other Computations)'!B187+'(Other Computations)'!B200))</f>
        <v>0</v>
      </c>
      <c r="C3036" s="76">
        <f>IF('(Other Computations)'!C187=0,0,Inputs!E272*Inputs!E165*Inputs!H51*Inputs!D14*'GM Alloc Factors'!C23/('(Other Computations)'!C187+'(Other Computations)'!C200))</f>
        <v>0</v>
      </c>
      <c r="D3036" s="76">
        <f>IF('(Other Computations)'!D187=0,0,Inputs!F272*Inputs!F165*Inputs!H51*Inputs!D14*'GM Alloc Factors'!D23/('(Other Computations)'!D187+'(Other Computations)'!D200))</f>
        <v>0</v>
      </c>
      <c r="E3036" s="76">
        <f>IF('(Other Computations)'!E187=0,0,Inputs!G272*Inputs!G165*Inputs!H51*Inputs!D14*'GM Alloc Factors'!E23/('(Other Computations)'!E187+'(Other Computations)'!E200))</f>
        <v>0</v>
      </c>
      <c r="F3036" s="43">
        <f t="shared" si="588"/>
        <v>0</v>
      </c>
      <c r="G3036" s="76">
        <f>IF('(Other Computations)'!G187=0,0,Inputs!I272*Inputs!I165*Inputs!H51*Inputs!D14*'GM Alloc Factors'!G23/('(Other Computations)'!G187+'(Other Computations)'!G200))</f>
        <v>0</v>
      </c>
      <c r="H3036" s="76">
        <f>IF('(Other Computations)'!H187=0,0,Inputs!J272*Inputs!J165*Inputs!H51*Inputs!D14*'GM Alloc Factors'!H23/('(Other Computations)'!H187+'(Other Computations)'!H200))</f>
        <v>0</v>
      </c>
      <c r="I3036" s="76">
        <f>IF('(Other Computations)'!I187=0,0,Inputs!K272*Inputs!K165*Inputs!H51*Inputs!D14*'GM Alloc Factors'!I23/('(Other Computations)'!I187+'(Other Computations)'!I200))</f>
        <v>0</v>
      </c>
      <c r="J3036" s="76">
        <f>IF('(Other Computations)'!J187=0,0,Inputs!L272*Inputs!L165*Inputs!H51*Inputs!D14*'GM Alloc Factors'!J23/('(Other Computations)'!J187+'(Other Computations)'!J200))</f>
        <v>0</v>
      </c>
      <c r="K3036" s="43">
        <f t="shared" si="589"/>
        <v>0</v>
      </c>
    </row>
    <row r="3037" spans="1:11" ht="12.75" customHeight="1">
      <c r="A3037" s="61" t="str">
        <f>"         "&amp;Labels!B71</f>
        <v xml:space="preserve">         Customer 3</v>
      </c>
      <c r="B3037" s="76">
        <f>IF('(Other Computations)'!B188=0,0,Inputs!D273*Inputs!D166*Inputs!H52*Inputs!D14*'GM Alloc Factors'!B23/('(Other Computations)'!B188+'(Other Computations)'!B201))</f>
        <v>0</v>
      </c>
      <c r="C3037" s="76">
        <f>IF('(Other Computations)'!C188=0,0,Inputs!E273*Inputs!E166*Inputs!H52*Inputs!D14*'GM Alloc Factors'!C23/('(Other Computations)'!C188+'(Other Computations)'!C201))</f>
        <v>0</v>
      </c>
      <c r="D3037" s="76">
        <f>IF('(Other Computations)'!D188=0,0,Inputs!F273*Inputs!F166*Inputs!H52*Inputs!D14*'GM Alloc Factors'!D23/('(Other Computations)'!D188+'(Other Computations)'!D201))</f>
        <v>0</v>
      </c>
      <c r="E3037" s="76">
        <f>IF('(Other Computations)'!E188=0,0,Inputs!G273*Inputs!G166*Inputs!H52*Inputs!D14*'GM Alloc Factors'!E23/('(Other Computations)'!E188+'(Other Computations)'!E201))</f>
        <v>0</v>
      </c>
      <c r="F3037" s="43">
        <f t="shared" si="588"/>
        <v>0</v>
      </c>
      <c r="G3037" s="76">
        <f>IF('(Other Computations)'!G188=0,0,Inputs!I273*Inputs!I166*Inputs!H52*Inputs!D14*'GM Alloc Factors'!G23/('(Other Computations)'!G188+'(Other Computations)'!G201))</f>
        <v>0</v>
      </c>
      <c r="H3037" s="76">
        <f>IF('(Other Computations)'!H188=0,0,Inputs!J273*Inputs!J166*Inputs!H52*Inputs!D14*'GM Alloc Factors'!H23/('(Other Computations)'!H188+'(Other Computations)'!H201))</f>
        <v>0</v>
      </c>
      <c r="I3037" s="76">
        <f>IF('(Other Computations)'!I188=0,0,Inputs!K273*Inputs!K166*Inputs!H52*Inputs!D14*'GM Alloc Factors'!I23/('(Other Computations)'!I188+'(Other Computations)'!I201))</f>
        <v>0</v>
      </c>
      <c r="J3037" s="76">
        <f>IF('(Other Computations)'!J188=0,0,Inputs!L273*Inputs!L166*Inputs!H52*Inputs!D14*'GM Alloc Factors'!J23/('(Other Computations)'!J188+'(Other Computations)'!J201))</f>
        <v>0</v>
      </c>
      <c r="K3037" s="43">
        <f t="shared" si="589"/>
        <v>0</v>
      </c>
    </row>
    <row r="3038" spans="1:11" ht="12.75" customHeight="1">
      <c r="A3038" s="61" t="str">
        <f>"         "&amp;Labels!B72</f>
        <v xml:space="preserve">         Customer 4</v>
      </c>
      <c r="B3038" s="76">
        <f>IF('(Other Computations)'!B189=0,0,Inputs!D274*Inputs!D167*Inputs!H53*Inputs!D14*'GM Alloc Factors'!B23/('(Other Computations)'!B189+'(Other Computations)'!B202))</f>
        <v>0</v>
      </c>
      <c r="C3038" s="76">
        <f>IF('(Other Computations)'!C189=0,0,Inputs!E274*Inputs!E167*Inputs!H53*Inputs!D14*'GM Alloc Factors'!C23/('(Other Computations)'!C189+'(Other Computations)'!C202))</f>
        <v>0</v>
      </c>
      <c r="D3038" s="76">
        <f>IF('(Other Computations)'!D189=0,0,Inputs!F274*Inputs!F167*Inputs!H53*Inputs!D14*'GM Alloc Factors'!D23/('(Other Computations)'!D189+'(Other Computations)'!D202))</f>
        <v>0</v>
      </c>
      <c r="E3038" s="76">
        <f>IF('(Other Computations)'!E189=0,0,Inputs!G274*Inputs!G167*Inputs!H53*Inputs!D14*'GM Alloc Factors'!E23/('(Other Computations)'!E189+'(Other Computations)'!E202))</f>
        <v>0</v>
      </c>
      <c r="F3038" s="43">
        <f t="shared" si="588"/>
        <v>0</v>
      </c>
      <c r="G3038" s="76">
        <f>IF('(Other Computations)'!G189=0,0,Inputs!I274*Inputs!I167*Inputs!H53*Inputs!D14*'GM Alloc Factors'!G23/('(Other Computations)'!G189+'(Other Computations)'!G202))</f>
        <v>0</v>
      </c>
      <c r="H3038" s="76">
        <f>IF('(Other Computations)'!H189=0,0,Inputs!J274*Inputs!J167*Inputs!H53*Inputs!D14*'GM Alloc Factors'!H23/('(Other Computations)'!H189+'(Other Computations)'!H202))</f>
        <v>0</v>
      </c>
      <c r="I3038" s="76">
        <f>IF('(Other Computations)'!I189=0,0,Inputs!K274*Inputs!K167*Inputs!H53*Inputs!D14*'GM Alloc Factors'!I23/('(Other Computations)'!I189+'(Other Computations)'!I202))</f>
        <v>0</v>
      </c>
      <c r="J3038" s="76">
        <f>IF('(Other Computations)'!J189=0,0,Inputs!L274*Inputs!L167*Inputs!H53*Inputs!D14*'GM Alloc Factors'!J23/('(Other Computations)'!J189+'(Other Computations)'!J202))</f>
        <v>0</v>
      </c>
      <c r="K3038" s="43">
        <f t="shared" si="589"/>
        <v>0</v>
      </c>
    </row>
    <row r="3039" spans="1:11" ht="12.75" customHeight="1">
      <c r="A3039" s="61" t="str">
        <f>"         "&amp;Labels!B73</f>
        <v xml:space="preserve">         Customer 5</v>
      </c>
      <c r="B3039" s="76">
        <f>IF('(Other Computations)'!B190=0,0,Inputs!D275*Inputs!D168*Inputs!H54*Inputs!D14*'GM Alloc Factors'!B23/('(Other Computations)'!B190+'(Other Computations)'!B203))</f>
        <v>0</v>
      </c>
      <c r="C3039" s="76">
        <f>IF('(Other Computations)'!C190=0,0,Inputs!E275*Inputs!E168*Inputs!H54*Inputs!D14*'GM Alloc Factors'!C23/('(Other Computations)'!C190+'(Other Computations)'!C203))</f>
        <v>0</v>
      </c>
      <c r="D3039" s="76">
        <f>IF('(Other Computations)'!D190=0,0,Inputs!F275*Inputs!F168*Inputs!H54*Inputs!D14*'GM Alloc Factors'!D23/('(Other Computations)'!D190+'(Other Computations)'!D203))</f>
        <v>0</v>
      </c>
      <c r="E3039" s="76">
        <f>IF('(Other Computations)'!E190=0,0,Inputs!G275*Inputs!G168*Inputs!H54*Inputs!D14*'GM Alloc Factors'!E23/('(Other Computations)'!E190+'(Other Computations)'!E203))</f>
        <v>0</v>
      </c>
      <c r="F3039" s="43">
        <f t="shared" si="588"/>
        <v>0</v>
      </c>
      <c r="G3039" s="76">
        <f>IF('(Other Computations)'!G190=0,0,Inputs!I275*Inputs!I168*Inputs!H54*Inputs!D14*'GM Alloc Factors'!G23/('(Other Computations)'!G190+'(Other Computations)'!G203))</f>
        <v>0</v>
      </c>
      <c r="H3039" s="76">
        <f>IF('(Other Computations)'!H190=0,0,Inputs!J275*Inputs!J168*Inputs!H54*Inputs!D14*'GM Alloc Factors'!H23/('(Other Computations)'!H190+'(Other Computations)'!H203))</f>
        <v>0</v>
      </c>
      <c r="I3039" s="76">
        <f>IF('(Other Computations)'!I190=0,0,Inputs!K275*Inputs!K168*Inputs!H54*Inputs!D14*'GM Alloc Factors'!I23/('(Other Computations)'!I190+'(Other Computations)'!I203))</f>
        <v>0</v>
      </c>
      <c r="J3039" s="76">
        <f>IF('(Other Computations)'!J190=0,0,Inputs!L275*Inputs!L168*Inputs!H54*Inputs!D14*'GM Alloc Factors'!J23/('(Other Computations)'!J190+'(Other Computations)'!J203))</f>
        <v>0</v>
      </c>
      <c r="K3039" s="43">
        <f t="shared" si="589"/>
        <v>0</v>
      </c>
    </row>
    <row r="3040" spans="1:11" ht="12.75" customHeight="1">
      <c r="A3040" s="61" t="str">
        <f>"         "&amp;Labels!B74</f>
        <v xml:space="preserve">         Customer 6</v>
      </c>
      <c r="B3040" s="76">
        <f>IF('(Other Computations)'!B191=0,0,Inputs!D276*Inputs!D169*Inputs!H55*Inputs!D14*'GM Alloc Factors'!B23/('(Other Computations)'!B191+'(Other Computations)'!B204))</f>
        <v>0</v>
      </c>
      <c r="C3040" s="76">
        <f>IF('(Other Computations)'!C191=0,0,Inputs!E276*Inputs!E169*Inputs!H55*Inputs!D14*'GM Alloc Factors'!C23/('(Other Computations)'!C191+'(Other Computations)'!C204))</f>
        <v>0</v>
      </c>
      <c r="D3040" s="76">
        <f>IF('(Other Computations)'!D191=0,0,Inputs!F276*Inputs!F169*Inputs!H55*Inputs!D14*'GM Alloc Factors'!D23/('(Other Computations)'!D191+'(Other Computations)'!D204))</f>
        <v>0</v>
      </c>
      <c r="E3040" s="76">
        <f>IF('(Other Computations)'!E191=0,0,Inputs!G276*Inputs!G169*Inputs!H55*Inputs!D14*'GM Alloc Factors'!E23/('(Other Computations)'!E191+'(Other Computations)'!E204))</f>
        <v>0</v>
      </c>
      <c r="F3040" s="43">
        <f t="shared" si="588"/>
        <v>0</v>
      </c>
      <c r="G3040" s="76">
        <f>IF('(Other Computations)'!G191=0,0,Inputs!I276*Inputs!I169*Inputs!H55*Inputs!D14*'GM Alloc Factors'!G23/('(Other Computations)'!G191+'(Other Computations)'!G204))</f>
        <v>0</v>
      </c>
      <c r="H3040" s="76">
        <f>IF('(Other Computations)'!H191=0,0,Inputs!J276*Inputs!J169*Inputs!H55*Inputs!D14*'GM Alloc Factors'!H23/('(Other Computations)'!H191+'(Other Computations)'!H204))</f>
        <v>0</v>
      </c>
      <c r="I3040" s="76">
        <f>IF('(Other Computations)'!I191=0,0,Inputs!K276*Inputs!K169*Inputs!H55*Inputs!D14*'GM Alloc Factors'!I23/('(Other Computations)'!I191+'(Other Computations)'!I204))</f>
        <v>0</v>
      </c>
      <c r="J3040" s="76">
        <f>IF('(Other Computations)'!J191=0,0,Inputs!L276*Inputs!L169*Inputs!H55*Inputs!D14*'GM Alloc Factors'!J23/('(Other Computations)'!J191+'(Other Computations)'!J204))</f>
        <v>0</v>
      </c>
      <c r="K3040" s="43">
        <f t="shared" si="589"/>
        <v>0</v>
      </c>
    </row>
    <row r="3041" spans="1:11" ht="12.75" customHeight="1">
      <c r="A3041" s="61" t="str">
        <f>"         "&amp;Labels!B75</f>
        <v xml:space="preserve">         Customer 7</v>
      </c>
      <c r="B3041" s="76">
        <f>IF('(Other Computations)'!B192=0,0,Inputs!D277*Inputs!D170*Inputs!H56*Inputs!D14*'GM Alloc Factors'!B23/('(Other Computations)'!B192+'(Other Computations)'!B205))</f>
        <v>0</v>
      </c>
      <c r="C3041" s="76">
        <f>IF('(Other Computations)'!C192=0,0,Inputs!E277*Inputs!E170*Inputs!H56*Inputs!D14*'GM Alloc Factors'!C23/('(Other Computations)'!C192+'(Other Computations)'!C205))</f>
        <v>0</v>
      </c>
      <c r="D3041" s="76">
        <f>IF('(Other Computations)'!D192=0,0,Inputs!F277*Inputs!F170*Inputs!H56*Inputs!D14*'GM Alloc Factors'!D23/('(Other Computations)'!D192+'(Other Computations)'!D205))</f>
        <v>0</v>
      </c>
      <c r="E3041" s="76">
        <f>IF('(Other Computations)'!E192=0,0,Inputs!G277*Inputs!G170*Inputs!H56*Inputs!D14*'GM Alloc Factors'!E23/('(Other Computations)'!E192+'(Other Computations)'!E205))</f>
        <v>0</v>
      </c>
      <c r="F3041" s="43">
        <f t="shared" si="588"/>
        <v>0</v>
      </c>
      <c r="G3041" s="76">
        <f>IF('(Other Computations)'!G192=0,0,Inputs!I277*Inputs!I170*Inputs!H56*Inputs!D14*'GM Alloc Factors'!G23/('(Other Computations)'!G192+'(Other Computations)'!G205))</f>
        <v>0</v>
      </c>
      <c r="H3041" s="76">
        <f>IF('(Other Computations)'!H192=0,0,Inputs!J277*Inputs!J170*Inputs!H56*Inputs!D14*'GM Alloc Factors'!H23/('(Other Computations)'!H192+'(Other Computations)'!H205))</f>
        <v>0</v>
      </c>
      <c r="I3041" s="76">
        <f>IF('(Other Computations)'!I192=0,0,Inputs!K277*Inputs!K170*Inputs!H56*Inputs!D14*'GM Alloc Factors'!I23/('(Other Computations)'!I192+'(Other Computations)'!I205))</f>
        <v>0</v>
      </c>
      <c r="J3041" s="76">
        <f>IF('(Other Computations)'!J192=0,0,Inputs!L277*Inputs!L170*Inputs!H56*Inputs!D14*'GM Alloc Factors'!J23/('(Other Computations)'!J192+'(Other Computations)'!J205))</f>
        <v>0</v>
      </c>
      <c r="K3041" s="43">
        <f t="shared" si="589"/>
        <v>0</v>
      </c>
    </row>
    <row r="3042" spans="1:11" ht="12.75" customHeight="1">
      <c r="A3042" s="61" t="str">
        <f>"         "&amp;Labels!B76</f>
        <v xml:space="preserve">         Customer 8</v>
      </c>
      <c r="B3042" s="76">
        <f>IF('(Other Computations)'!B193=0,0,Inputs!D278*Inputs!D171*Inputs!H57*Inputs!D14*'GM Alloc Factors'!B23/('(Other Computations)'!B193+'(Other Computations)'!B206))</f>
        <v>0</v>
      </c>
      <c r="C3042" s="76">
        <f>IF('(Other Computations)'!C193=0,0,Inputs!E278*Inputs!E171*Inputs!H57*Inputs!D14*'GM Alloc Factors'!C23/('(Other Computations)'!C193+'(Other Computations)'!C206))</f>
        <v>0</v>
      </c>
      <c r="D3042" s="76">
        <f>IF('(Other Computations)'!D193=0,0,Inputs!F278*Inputs!F171*Inputs!H57*Inputs!D14*'GM Alloc Factors'!D23/('(Other Computations)'!D193+'(Other Computations)'!D206))</f>
        <v>0</v>
      </c>
      <c r="E3042" s="76">
        <f>IF('(Other Computations)'!E193=0,0,Inputs!G278*Inputs!G171*Inputs!H57*Inputs!D14*'GM Alloc Factors'!E23/('(Other Computations)'!E193+'(Other Computations)'!E206))</f>
        <v>0</v>
      </c>
      <c r="F3042" s="43">
        <f t="shared" si="588"/>
        <v>0</v>
      </c>
      <c r="G3042" s="76">
        <f>IF('(Other Computations)'!G193=0,0,Inputs!I278*Inputs!I171*Inputs!H57*Inputs!D14*'GM Alloc Factors'!G23/('(Other Computations)'!G193+'(Other Computations)'!G206))</f>
        <v>0</v>
      </c>
      <c r="H3042" s="76">
        <f>IF('(Other Computations)'!H193=0,0,Inputs!J278*Inputs!J171*Inputs!H57*Inputs!D14*'GM Alloc Factors'!H23/('(Other Computations)'!H193+'(Other Computations)'!H206))</f>
        <v>0</v>
      </c>
      <c r="I3042" s="76">
        <f>IF('(Other Computations)'!I193=0,0,Inputs!K278*Inputs!K171*Inputs!H57*Inputs!D14*'GM Alloc Factors'!I23/('(Other Computations)'!I193+'(Other Computations)'!I206))</f>
        <v>0</v>
      </c>
      <c r="J3042" s="76">
        <f>IF('(Other Computations)'!J193=0,0,Inputs!L278*Inputs!L171*Inputs!H57*Inputs!D14*'GM Alloc Factors'!J23/('(Other Computations)'!J193+'(Other Computations)'!J206))</f>
        <v>0</v>
      </c>
      <c r="K3042" s="43">
        <f t="shared" si="589"/>
        <v>0</v>
      </c>
    </row>
    <row r="3043" spans="1:11" ht="12.75" customHeight="1">
      <c r="A3043" s="61" t="str">
        <f>"         "&amp;Labels!B77</f>
        <v xml:space="preserve">         Customer 9</v>
      </c>
      <c r="B3043" s="76">
        <f>IF('(Other Computations)'!B194=0,0,Inputs!D279*Inputs!D172*Inputs!H58*Inputs!D14*'GM Alloc Factors'!B23/('(Other Computations)'!B194+'(Other Computations)'!B207))</f>
        <v>0</v>
      </c>
      <c r="C3043" s="76">
        <f>IF('(Other Computations)'!C194=0,0,Inputs!E279*Inputs!E172*Inputs!H58*Inputs!D14*'GM Alloc Factors'!C23/('(Other Computations)'!C194+'(Other Computations)'!C207))</f>
        <v>0</v>
      </c>
      <c r="D3043" s="76">
        <f>IF('(Other Computations)'!D194=0,0,Inputs!F279*Inputs!F172*Inputs!H58*Inputs!D14*'GM Alloc Factors'!D23/('(Other Computations)'!D194+'(Other Computations)'!D207))</f>
        <v>0</v>
      </c>
      <c r="E3043" s="76">
        <f>IF('(Other Computations)'!E194=0,0,Inputs!G279*Inputs!G172*Inputs!H58*Inputs!D14*'GM Alloc Factors'!E23/('(Other Computations)'!E194+'(Other Computations)'!E207))</f>
        <v>0</v>
      </c>
      <c r="F3043" s="43">
        <f t="shared" si="588"/>
        <v>0</v>
      </c>
      <c r="G3043" s="76">
        <f>IF('(Other Computations)'!G194=0,0,Inputs!I279*Inputs!I172*Inputs!H58*Inputs!D14*'GM Alloc Factors'!G23/('(Other Computations)'!G194+'(Other Computations)'!G207))</f>
        <v>0</v>
      </c>
      <c r="H3043" s="76">
        <f>IF('(Other Computations)'!H194=0,0,Inputs!J279*Inputs!J172*Inputs!H58*Inputs!D14*'GM Alloc Factors'!H23/('(Other Computations)'!H194+'(Other Computations)'!H207))</f>
        <v>0</v>
      </c>
      <c r="I3043" s="76">
        <f>IF('(Other Computations)'!I194=0,0,Inputs!K279*Inputs!K172*Inputs!H58*Inputs!D14*'GM Alloc Factors'!I23/('(Other Computations)'!I194+'(Other Computations)'!I207))</f>
        <v>0</v>
      </c>
      <c r="J3043" s="76">
        <f>IF('(Other Computations)'!J194=0,0,Inputs!L279*Inputs!L172*Inputs!H58*Inputs!D14*'GM Alloc Factors'!J23/('(Other Computations)'!J194+'(Other Computations)'!J207))</f>
        <v>0</v>
      </c>
      <c r="K3043" s="43">
        <f t="shared" si="589"/>
        <v>0</v>
      </c>
    </row>
    <row r="3044" spans="1:11" ht="12.75" customHeight="1">
      <c r="A3044" s="61" t="str">
        <f>"         "&amp;Labels!B78</f>
        <v xml:space="preserve">         Customer 10</v>
      </c>
      <c r="B3044" s="76">
        <f>IF('(Other Computations)'!B195=0,0,Inputs!D280*Inputs!D173*Inputs!H59*Inputs!D14*'GM Alloc Factors'!B23/('(Other Computations)'!B195+'(Other Computations)'!B208))</f>
        <v>0</v>
      </c>
      <c r="C3044" s="76">
        <f>IF('(Other Computations)'!C195=0,0,Inputs!E280*Inputs!E173*Inputs!H59*Inputs!D14*'GM Alloc Factors'!C23/('(Other Computations)'!C195+'(Other Computations)'!C208))</f>
        <v>0</v>
      </c>
      <c r="D3044" s="76">
        <f>IF('(Other Computations)'!D195=0,0,Inputs!F280*Inputs!F173*Inputs!H59*Inputs!D14*'GM Alloc Factors'!D23/('(Other Computations)'!D195+'(Other Computations)'!D208))</f>
        <v>0</v>
      </c>
      <c r="E3044" s="76">
        <f>IF('(Other Computations)'!E195=0,0,Inputs!G280*Inputs!G173*Inputs!H59*Inputs!D14*'GM Alloc Factors'!E23/('(Other Computations)'!E195+'(Other Computations)'!E208))</f>
        <v>0</v>
      </c>
      <c r="F3044" s="43">
        <f t="shared" si="588"/>
        <v>0</v>
      </c>
      <c r="G3044" s="76">
        <f>IF('(Other Computations)'!G195=0,0,Inputs!I280*Inputs!I173*Inputs!H59*Inputs!D14*'GM Alloc Factors'!G23/('(Other Computations)'!G195+'(Other Computations)'!G208))</f>
        <v>0</v>
      </c>
      <c r="H3044" s="76">
        <f>IF('(Other Computations)'!H195=0,0,Inputs!J280*Inputs!J173*Inputs!H59*Inputs!D14*'GM Alloc Factors'!H23/('(Other Computations)'!H195+'(Other Computations)'!H208))</f>
        <v>0</v>
      </c>
      <c r="I3044" s="76">
        <f>IF('(Other Computations)'!I195=0,0,Inputs!K280*Inputs!K173*Inputs!H59*Inputs!D14*'GM Alloc Factors'!I23/('(Other Computations)'!I195+'(Other Computations)'!I208))</f>
        <v>0</v>
      </c>
      <c r="J3044" s="76">
        <f>IF('(Other Computations)'!J195=0,0,Inputs!L280*Inputs!L173*Inputs!H59*Inputs!D14*'GM Alloc Factors'!J23/('(Other Computations)'!J195+'(Other Computations)'!J208))</f>
        <v>0</v>
      </c>
      <c r="K3044" s="43">
        <f t="shared" si="589"/>
        <v>0</v>
      </c>
    </row>
    <row r="3045" spans="1:11" ht="12.75" customHeight="1">
      <c r="A3045" s="61" t="str">
        <f>"         "&amp;Labels!C68</f>
        <v xml:space="preserve">         Total</v>
      </c>
      <c r="B3045" s="84">
        <f>SUM(B3035:B3044)</f>
        <v>0</v>
      </c>
      <c r="C3045" s="84">
        <f>SUM(C3035:C3044)</f>
        <v>0</v>
      </c>
      <c r="D3045" s="84">
        <f>SUM(D3035:D3044)</f>
        <v>0</v>
      </c>
      <c r="E3045" s="84">
        <f>SUM(E3035:E3044)</f>
        <v>0</v>
      </c>
      <c r="F3045" s="43">
        <f t="shared" si="588"/>
        <v>0</v>
      </c>
      <c r="G3045" s="84">
        <f>SUM(G3035:G3044)</f>
        <v>0</v>
      </c>
      <c r="H3045" s="84">
        <f>SUM(H3035:H3044)</f>
        <v>0</v>
      </c>
      <c r="I3045" s="84">
        <f>SUM(I3035:I3044)</f>
        <v>0</v>
      </c>
      <c r="J3045" s="84">
        <f>SUM(J3035:J3044)</f>
        <v>0</v>
      </c>
      <c r="K3045" s="43">
        <f t="shared" si="589"/>
        <v>0</v>
      </c>
    </row>
    <row r="3046" spans="1:11" ht="12.75" customHeight="1">
      <c r="A3046" s="61" t="str">
        <f>"      "&amp;Labels!B90</f>
        <v xml:space="preserve">      Q 6</v>
      </c>
      <c r="B3046" s="84"/>
      <c r="C3046" s="84"/>
      <c r="D3046" s="84"/>
      <c r="E3046" s="84"/>
      <c r="F3046" s="43"/>
      <c r="G3046" s="84"/>
      <c r="H3046" s="84"/>
      <c r="I3046" s="84"/>
      <c r="J3046" s="84"/>
      <c r="K3046" s="43"/>
    </row>
    <row r="3047" spans="1:11" ht="12.75" customHeight="1">
      <c r="A3047" s="61" t="str">
        <f>"         "&amp;Labels!B69</f>
        <v xml:space="preserve">         Customer 1</v>
      </c>
      <c r="B3047" s="76">
        <f>IF('(Other Computations)'!B186=0,0,Inputs!D271*Inputs!D164*Inputs!I50*Inputs!D14*'GM Alloc Factors'!B24/('(Other Computations)'!B186+'(Other Computations)'!B199))</f>
        <v>0</v>
      </c>
      <c r="C3047" s="76">
        <f>IF('(Other Computations)'!C186=0,0,Inputs!E271*Inputs!E164*Inputs!I50*Inputs!D14*'GM Alloc Factors'!C24/('(Other Computations)'!C186+'(Other Computations)'!C199))</f>
        <v>0</v>
      </c>
      <c r="D3047" s="76">
        <f>IF('(Other Computations)'!D186=0,0,Inputs!F271*Inputs!F164*Inputs!I50*Inputs!D14*'GM Alloc Factors'!D24/('(Other Computations)'!D186+'(Other Computations)'!D199))</f>
        <v>0</v>
      </c>
      <c r="E3047" s="76">
        <f>IF('(Other Computations)'!E186=0,0,Inputs!G271*Inputs!G164*Inputs!I50*Inputs!D14*'GM Alloc Factors'!E24/('(Other Computations)'!E186+'(Other Computations)'!E199))</f>
        <v>0</v>
      </c>
      <c r="F3047" s="43">
        <f t="shared" ref="F3047:F3057" si="590">SUM(B3047:E3047)</f>
        <v>0</v>
      </c>
      <c r="G3047" s="76">
        <f>IF('(Other Computations)'!G186=0,0,Inputs!I271*Inputs!I164*Inputs!I50*Inputs!D14*'GM Alloc Factors'!G24/('(Other Computations)'!G186+'(Other Computations)'!G199))</f>
        <v>0</v>
      </c>
      <c r="H3047" s="76">
        <f>IF('(Other Computations)'!H186=0,0,Inputs!J271*Inputs!J164*Inputs!I50*Inputs!D14*'GM Alloc Factors'!H24/('(Other Computations)'!H186+'(Other Computations)'!H199))</f>
        <v>0</v>
      </c>
      <c r="I3047" s="76">
        <f>IF('(Other Computations)'!I186=0,0,Inputs!K271*Inputs!K164*Inputs!I50*Inputs!D14*'GM Alloc Factors'!I24/('(Other Computations)'!I186+'(Other Computations)'!I199))</f>
        <v>0</v>
      </c>
      <c r="J3047" s="76">
        <f>IF('(Other Computations)'!J186=0,0,Inputs!L271*Inputs!L164*Inputs!I50*Inputs!D14*'GM Alloc Factors'!J24/('(Other Computations)'!J186+'(Other Computations)'!J199))</f>
        <v>0</v>
      </c>
      <c r="K3047" s="43">
        <f t="shared" ref="K3047:K3057" si="591">SUM(G3047:J3047)</f>
        <v>0</v>
      </c>
    </row>
    <row r="3048" spans="1:11" ht="12.75" customHeight="1">
      <c r="A3048" s="61" t="str">
        <f>"         "&amp;Labels!B70</f>
        <v xml:space="preserve">         Customer 2</v>
      </c>
      <c r="B3048" s="76">
        <f>IF('(Other Computations)'!B187=0,0,Inputs!D272*Inputs!D165*Inputs!I51*Inputs!D14*'GM Alloc Factors'!B24/('(Other Computations)'!B187+'(Other Computations)'!B200))</f>
        <v>0</v>
      </c>
      <c r="C3048" s="76">
        <f>IF('(Other Computations)'!C187=0,0,Inputs!E272*Inputs!E165*Inputs!I51*Inputs!D14*'GM Alloc Factors'!C24/('(Other Computations)'!C187+'(Other Computations)'!C200))</f>
        <v>0</v>
      </c>
      <c r="D3048" s="76">
        <f>IF('(Other Computations)'!D187=0,0,Inputs!F272*Inputs!F165*Inputs!I51*Inputs!D14*'GM Alloc Factors'!D24/('(Other Computations)'!D187+'(Other Computations)'!D200))</f>
        <v>0</v>
      </c>
      <c r="E3048" s="76">
        <f>IF('(Other Computations)'!E187=0,0,Inputs!G272*Inputs!G165*Inputs!I51*Inputs!D14*'GM Alloc Factors'!E24/('(Other Computations)'!E187+'(Other Computations)'!E200))</f>
        <v>0</v>
      </c>
      <c r="F3048" s="43">
        <f t="shared" si="590"/>
        <v>0</v>
      </c>
      <c r="G3048" s="76">
        <f>IF('(Other Computations)'!G187=0,0,Inputs!I272*Inputs!I165*Inputs!I51*Inputs!D14*'GM Alloc Factors'!G24/('(Other Computations)'!G187+'(Other Computations)'!G200))</f>
        <v>0</v>
      </c>
      <c r="H3048" s="76">
        <f>IF('(Other Computations)'!H187=0,0,Inputs!J272*Inputs!J165*Inputs!I51*Inputs!D14*'GM Alloc Factors'!H24/('(Other Computations)'!H187+'(Other Computations)'!H200))</f>
        <v>0</v>
      </c>
      <c r="I3048" s="76">
        <f>IF('(Other Computations)'!I187=0,0,Inputs!K272*Inputs!K165*Inputs!I51*Inputs!D14*'GM Alloc Factors'!I24/('(Other Computations)'!I187+'(Other Computations)'!I200))</f>
        <v>0</v>
      </c>
      <c r="J3048" s="76">
        <f>IF('(Other Computations)'!J187=0,0,Inputs!L272*Inputs!L165*Inputs!I51*Inputs!D14*'GM Alloc Factors'!J24/('(Other Computations)'!J187+'(Other Computations)'!J200))</f>
        <v>0</v>
      </c>
      <c r="K3048" s="43">
        <f t="shared" si="591"/>
        <v>0</v>
      </c>
    </row>
    <row r="3049" spans="1:11" ht="12.75" customHeight="1">
      <c r="A3049" s="61" t="str">
        <f>"         "&amp;Labels!B71</f>
        <v xml:space="preserve">         Customer 3</v>
      </c>
      <c r="B3049" s="76">
        <f>IF('(Other Computations)'!B188=0,0,Inputs!D273*Inputs!D166*Inputs!I52*Inputs!D14*'GM Alloc Factors'!B24/('(Other Computations)'!B188+'(Other Computations)'!B201))</f>
        <v>0</v>
      </c>
      <c r="C3049" s="76">
        <f>IF('(Other Computations)'!C188=0,0,Inputs!E273*Inputs!E166*Inputs!I52*Inputs!D14*'GM Alloc Factors'!C24/('(Other Computations)'!C188+'(Other Computations)'!C201))</f>
        <v>0</v>
      </c>
      <c r="D3049" s="76">
        <f>IF('(Other Computations)'!D188=0,0,Inputs!F273*Inputs!F166*Inputs!I52*Inputs!D14*'GM Alloc Factors'!D24/('(Other Computations)'!D188+'(Other Computations)'!D201))</f>
        <v>0</v>
      </c>
      <c r="E3049" s="76">
        <f>IF('(Other Computations)'!E188=0,0,Inputs!G273*Inputs!G166*Inputs!I52*Inputs!D14*'GM Alloc Factors'!E24/('(Other Computations)'!E188+'(Other Computations)'!E201))</f>
        <v>0</v>
      </c>
      <c r="F3049" s="43">
        <f t="shared" si="590"/>
        <v>0</v>
      </c>
      <c r="G3049" s="76">
        <f>IF('(Other Computations)'!G188=0,0,Inputs!I273*Inputs!I166*Inputs!I52*Inputs!D14*'GM Alloc Factors'!G24/('(Other Computations)'!G188+'(Other Computations)'!G201))</f>
        <v>0</v>
      </c>
      <c r="H3049" s="76">
        <f>IF('(Other Computations)'!H188=0,0,Inputs!J273*Inputs!J166*Inputs!I52*Inputs!D14*'GM Alloc Factors'!H24/('(Other Computations)'!H188+'(Other Computations)'!H201))</f>
        <v>0</v>
      </c>
      <c r="I3049" s="76">
        <f>IF('(Other Computations)'!I188=0,0,Inputs!K273*Inputs!K166*Inputs!I52*Inputs!D14*'GM Alloc Factors'!I24/('(Other Computations)'!I188+'(Other Computations)'!I201))</f>
        <v>0</v>
      </c>
      <c r="J3049" s="76">
        <f>IF('(Other Computations)'!J188=0,0,Inputs!L273*Inputs!L166*Inputs!I52*Inputs!D14*'GM Alloc Factors'!J24/('(Other Computations)'!J188+'(Other Computations)'!J201))</f>
        <v>0</v>
      </c>
      <c r="K3049" s="43">
        <f t="shared" si="591"/>
        <v>0</v>
      </c>
    </row>
    <row r="3050" spans="1:11" ht="12.75" customHeight="1">
      <c r="A3050" s="61" t="str">
        <f>"         "&amp;Labels!B72</f>
        <v xml:space="preserve">         Customer 4</v>
      </c>
      <c r="B3050" s="76">
        <f>IF('(Other Computations)'!B189=0,0,Inputs!D274*Inputs!D167*Inputs!I53*Inputs!D14*'GM Alloc Factors'!B24/('(Other Computations)'!B189+'(Other Computations)'!B202))</f>
        <v>0</v>
      </c>
      <c r="C3050" s="76">
        <f>IF('(Other Computations)'!C189=0,0,Inputs!E274*Inputs!E167*Inputs!I53*Inputs!D14*'GM Alloc Factors'!C24/('(Other Computations)'!C189+'(Other Computations)'!C202))</f>
        <v>0</v>
      </c>
      <c r="D3050" s="76">
        <f>IF('(Other Computations)'!D189=0,0,Inputs!F274*Inputs!F167*Inputs!I53*Inputs!D14*'GM Alloc Factors'!D24/('(Other Computations)'!D189+'(Other Computations)'!D202))</f>
        <v>0</v>
      </c>
      <c r="E3050" s="76">
        <f>IF('(Other Computations)'!E189=0,0,Inputs!G274*Inputs!G167*Inputs!I53*Inputs!D14*'GM Alloc Factors'!E24/('(Other Computations)'!E189+'(Other Computations)'!E202))</f>
        <v>0</v>
      </c>
      <c r="F3050" s="43">
        <f t="shared" si="590"/>
        <v>0</v>
      </c>
      <c r="G3050" s="76">
        <f>IF('(Other Computations)'!G189=0,0,Inputs!I274*Inputs!I167*Inputs!I53*Inputs!D14*'GM Alloc Factors'!G24/('(Other Computations)'!G189+'(Other Computations)'!G202))</f>
        <v>0</v>
      </c>
      <c r="H3050" s="76">
        <f>IF('(Other Computations)'!H189=0,0,Inputs!J274*Inputs!J167*Inputs!I53*Inputs!D14*'GM Alloc Factors'!H24/('(Other Computations)'!H189+'(Other Computations)'!H202))</f>
        <v>0</v>
      </c>
      <c r="I3050" s="76">
        <f>IF('(Other Computations)'!I189=0,0,Inputs!K274*Inputs!K167*Inputs!I53*Inputs!D14*'GM Alloc Factors'!I24/('(Other Computations)'!I189+'(Other Computations)'!I202))</f>
        <v>0</v>
      </c>
      <c r="J3050" s="76">
        <f>IF('(Other Computations)'!J189=0,0,Inputs!L274*Inputs!L167*Inputs!I53*Inputs!D14*'GM Alloc Factors'!J24/('(Other Computations)'!J189+'(Other Computations)'!J202))</f>
        <v>0</v>
      </c>
      <c r="K3050" s="43">
        <f t="shared" si="591"/>
        <v>0</v>
      </c>
    </row>
    <row r="3051" spans="1:11" ht="12.75" customHeight="1">
      <c r="A3051" s="61" t="str">
        <f>"         "&amp;Labels!B73</f>
        <v xml:space="preserve">         Customer 5</v>
      </c>
      <c r="B3051" s="76">
        <f>IF('(Other Computations)'!B190=0,0,Inputs!D275*Inputs!D168*Inputs!I54*Inputs!D14*'GM Alloc Factors'!B24/('(Other Computations)'!B190+'(Other Computations)'!B203))</f>
        <v>0</v>
      </c>
      <c r="C3051" s="76">
        <f>IF('(Other Computations)'!C190=0,0,Inputs!E275*Inputs!E168*Inputs!I54*Inputs!D14*'GM Alloc Factors'!C24/('(Other Computations)'!C190+'(Other Computations)'!C203))</f>
        <v>0</v>
      </c>
      <c r="D3051" s="76">
        <f>IF('(Other Computations)'!D190=0,0,Inputs!F275*Inputs!F168*Inputs!I54*Inputs!D14*'GM Alloc Factors'!D24/('(Other Computations)'!D190+'(Other Computations)'!D203))</f>
        <v>0</v>
      </c>
      <c r="E3051" s="76">
        <f>IF('(Other Computations)'!E190=0,0,Inputs!G275*Inputs!G168*Inputs!I54*Inputs!D14*'GM Alloc Factors'!E24/('(Other Computations)'!E190+'(Other Computations)'!E203))</f>
        <v>0</v>
      </c>
      <c r="F3051" s="43">
        <f t="shared" si="590"/>
        <v>0</v>
      </c>
      <c r="G3051" s="76">
        <f>IF('(Other Computations)'!G190=0,0,Inputs!I275*Inputs!I168*Inputs!I54*Inputs!D14*'GM Alloc Factors'!G24/('(Other Computations)'!G190+'(Other Computations)'!G203))</f>
        <v>0</v>
      </c>
      <c r="H3051" s="76">
        <f>IF('(Other Computations)'!H190=0,0,Inputs!J275*Inputs!J168*Inputs!I54*Inputs!D14*'GM Alloc Factors'!H24/('(Other Computations)'!H190+'(Other Computations)'!H203))</f>
        <v>0</v>
      </c>
      <c r="I3051" s="76">
        <f>IF('(Other Computations)'!I190=0,0,Inputs!K275*Inputs!K168*Inputs!I54*Inputs!D14*'GM Alloc Factors'!I24/('(Other Computations)'!I190+'(Other Computations)'!I203))</f>
        <v>0</v>
      </c>
      <c r="J3051" s="76">
        <f>IF('(Other Computations)'!J190=0,0,Inputs!L275*Inputs!L168*Inputs!I54*Inputs!D14*'GM Alloc Factors'!J24/('(Other Computations)'!J190+'(Other Computations)'!J203))</f>
        <v>0</v>
      </c>
      <c r="K3051" s="43">
        <f t="shared" si="591"/>
        <v>0</v>
      </c>
    </row>
    <row r="3052" spans="1:11" ht="12.75" customHeight="1">
      <c r="A3052" s="61" t="str">
        <f>"         "&amp;Labels!B74</f>
        <v xml:space="preserve">         Customer 6</v>
      </c>
      <c r="B3052" s="76">
        <f>IF('(Other Computations)'!B191=0,0,Inputs!D276*Inputs!D169*Inputs!I55*Inputs!D14*'GM Alloc Factors'!B24/('(Other Computations)'!B191+'(Other Computations)'!B204))</f>
        <v>0</v>
      </c>
      <c r="C3052" s="76">
        <f>IF('(Other Computations)'!C191=0,0,Inputs!E276*Inputs!E169*Inputs!I55*Inputs!D14*'GM Alloc Factors'!C24/('(Other Computations)'!C191+'(Other Computations)'!C204))</f>
        <v>0</v>
      </c>
      <c r="D3052" s="76">
        <f>IF('(Other Computations)'!D191=0,0,Inputs!F276*Inputs!F169*Inputs!I55*Inputs!D14*'GM Alloc Factors'!D24/('(Other Computations)'!D191+'(Other Computations)'!D204))</f>
        <v>0</v>
      </c>
      <c r="E3052" s="76">
        <f>IF('(Other Computations)'!E191=0,0,Inputs!G276*Inputs!G169*Inputs!I55*Inputs!D14*'GM Alloc Factors'!E24/('(Other Computations)'!E191+'(Other Computations)'!E204))</f>
        <v>0</v>
      </c>
      <c r="F3052" s="43">
        <f t="shared" si="590"/>
        <v>0</v>
      </c>
      <c r="G3052" s="76">
        <f>IF('(Other Computations)'!G191=0,0,Inputs!I276*Inputs!I169*Inputs!I55*Inputs!D14*'GM Alloc Factors'!G24/('(Other Computations)'!G191+'(Other Computations)'!G204))</f>
        <v>0</v>
      </c>
      <c r="H3052" s="76">
        <f>IF('(Other Computations)'!H191=0,0,Inputs!J276*Inputs!J169*Inputs!I55*Inputs!D14*'GM Alloc Factors'!H24/('(Other Computations)'!H191+'(Other Computations)'!H204))</f>
        <v>0</v>
      </c>
      <c r="I3052" s="76">
        <f>IF('(Other Computations)'!I191=0,0,Inputs!K276*Inputs!K169*Inputs!I55*Inputs!D14*'GM Alloc Factors'!I24/('(Other Computations)'!I191+'(Other Computations)'!I204))</f>
        <v>0</v>
      </c>
      <c r="J3052" s="76">
        <f>IF('(Other Computations)'!J191=0,0,Inputs!L276*Inputs!L169*Inputs!I55*Inputs!D14*'GM Alloc Factors'!J24/('(Other Computations)'!J191+'(Other Computations)'!J204))</f>
        <v>0</v>
      </c>
      <c r="K3052" s="43">
        <f t="shared" si="591"/>
        <v>0</v>
      </c>
    </row>
    <row r="3053" spans="1:11" ht="12.75" customHeight="1">
      <c r="A3053" s="61" t="str">
        <f>"         "&amp;Labels!B75</f>
        <v xml:space="preserve">         Customer 7</v>
      </c>
      <c r="B3053" s="76">
        <f>IF('(Other Computations)'!B192=0,0,Inputs!D277*Inputs!D170*Inputs!I56*Inputs!D14*'GM Alloc Factors'!B24/('(Other Computations)'!B192+'(Other Computations)'!B205))</f>
        <v>0</v>
      </c>
      <c r="C3053" s="76">
        <f>IF('(Other Computations)'!C192=0,0,Inputs!E277*Inputs!E170*Inputs!I56*Inputs!D14*'GM Alloc Factors'!C24/('(Other Computations)'!C192+'(Other Computations)'!C205))</f>
        <v>0</v>
      </c>
      <c r="D3053" s="76">
        <f>IF('(Other Computations)'!D192=0,0,Inputs!F277*Inputs!F170*Inputs!I56*Inputs!D14*'GM Alloc Factors'!D24/('(Other Computations)'!D192+'(Other Computations)'!D205))</f>
        <v>0</v>
      </c>
      <c r="E3053" s="76">
        <f>IF('(Other Computations)'!E192=0,0,Inputs!G277*Inputs!G170*Inputs!I56*Inputs!D14*'GM Alloc Factors'!E24/('(Other Computations)'!E192+'(Other Computations)'!E205))</f>
        <v>0</v>
      </c>
      <c r="F3053" s="43">
        <f t="shared" si="590"/>
        <v>0</v>
      </c>
      <c r="G3053" s="76">
        <f>IF('(Other Computations)'!G192=0,0,Inputs!I277*Inputs!I170*Inputs!I56*Inputs!D14*'GM Alloc Factors'!G24/('(Other Computations)'!G192+'(Other Computations)'!G205))</f>
        <v>0</v>
      </c>
      <c r="H3053" s="76">
        <f>IF('(Other Computations)'!H192=0,0,Inputs!J277*Inputs!J170*Inputs!I56*Inputs!D14*'GM Alloc Factors'!H24/('(Other Computations)'!H192+'(Other Computations)'!H205))</f>
        <v>0</v>
      </c>
      <c r="I3053" s="76">
        <f>IF('(Other Computations)'!I192=0,0,Inputs!K277*Inputs!K170*Inputs!I56*Inputs!D14*'GM Alloc Factors'!I24/('(Other Computations)'!I192+'(Other Computations)'!I205))</f>
        <v>0</v>
      </c>
      <c r="J3053" s="76">
        <f>IF('(Other Computations)'!J192=0,0,Inputs!L277*Inputs!L170*Inputs!I56*Inputs!D14*'GM Alloc Factors'!J24/('(Other Computations)'!J192+'(Other Computations)'!J205))</f>
        <v>0</v>
      </c>
      <c r="K3053" s="43">
        <f t="shared" si="591"/>
        <v>0</v>
      </c>
    </row>
    <row r="3054" spans="1:11" ht="12.75" customHeight="1">
      <c r="A3054" s="61" t="str">
        <f>"         "&amp;Labels!B76</f>
        <v xml:space="preserve">         Customer 8</v>
      </c>
      <c r="B3054" s="76">
        <f>IF('(Other Computations)'!B193=0,0,Inputs!D278*Inputs!D171*Inputs!I57*Inputs!D14*'GM Alloc Factors'!B24/('(Other Computations)'!B193+'(Other Computations)'!B206))</f>
        <v>0</v>
      </c>
      <c r="C3054" s="76">
        <f>IF('(Other Computations)'!C193=0,0,Inputs!E278*Inputs!E171*Inputs!I57*Inputs!D14*'GM Alloc Factors'!C24/('(Other Computations)'!C193+'(Other Computations)'!C206))</f>
        <v>0</v>
      </c>
      <c r="D3054" s="76">
        <f>IF('(Other Computations)'!D193=0,0,Inputs!F278*Inputs!F171*Inputs!I57*Inputs!D14*'GM Alloc Factors'!D24/('(Other Computations)'!D193+'(Other Computations)'!D206))</f>
        <v>0</v>
      </c>
      <c r="E3054" s="76">
        <f>IF('(Other Computations)'!E193=0,0,Inputs!G278*Inputs!G171*Inputs!I57*Inputs!D14*'GM Alloc Factors'!E24/('(Other Computations)'!E193+'(Other Computations)'!E206))</f>
        <v>0</v>
      </c>
      <c r="F3054" s="43">
        <f t="shared" si="590"/>
        <v>0</v>
      </c>
      <c r="G3054" s="76">
        <f>IF('(Other Computations)'!G193=0,0,Inputs!I278*Inputs!I171*Inputs!I57*Inputs!D14*'GM Alloc Factors'!G24/('(Other Computations)'!G193+'(Other Computations)'!G206))</f>
        <v>0</v>
      </c>
      <c r="H3054" s="76">
        <f>IF('(Other Computations)'!H193=0,0,Inputs!J278*Inputs!J171*Inputs!I57*Inputs!D14*'GM Alloc Factors'!H24/('(Other Computations)'!H193+'(Other Computations)'!H206))</f>
        <v>0</v>
      </c>
      <c r="I3054" s="76">
        <f>IF('(Other Computations)'!I193=0,0,Inputs!K278*Inputs!K171*Inputs!I57*Inputs!D14*'GM Alloc Factors'!I24/('(Other Computations)'!I193+'(Other Computations)'!I206))</f>
        <v>0</v>
      </c>
      <c r="J3054" s="76">
        <f>IF('(Other Computations)'!J193=0,0,Inputs!L278*Inputs!L171*Inputs!I57*Inputs!D14*'GM Alloc Factors'!J24/('(Other Computations)'!J193+'(Other Computations)'!J206))</f>
        <v>0</v>
      </c>
      <c r="K3054" s="43">
        <f t="shared" si="591"/>
        <v>0</v>
      </c>
    </row>
    <row r="3055" spans="1:11" ht="12.75" customHeight="1">
      <c r="A3055" s="61" t="str">
        <f>"         "&amp;Labels!B77</f>
        <v xml:space="preserve">         Customer 9</v>
      </c>
      <c r="B3055" s="76">
        <f>IF('(Other Computations)'!B194=0,0,Inputs!D279*Inputs!D172*Inputs!I58*Inputs!D14*'GM Alloc Factors'!B24/('(Other Computations)'!B194+'(Other Computations)'!B207))</f>
        <v>0</v>
      </c>
      <c r="C3055" s="76">
        <f>IF('(Other Computations)'!C194=0,0,Inputs!E279*Inputs!E172*Inputs!I58*Inputs!D14*'GM Alloc Factors'!C24/('(Other Computations)'!C194+'(Other Computations)'!C207))</f>
        <v>0</v>
      </c>
      <c r="D3055" s="76">
        <f>IF('(Other Computations)'!D194=0,0,Inputs!F279*Inputs!F172*Inputs!I58*Inputs!D14*'GM Alloc Factors'!D24/('(Other Computations)'!D194+'(Other Computations)'!D207))</f>
        <v>0</v>
      </c>
      <c r="E3055" s="76">
        <f>IF('(Other Computations)'!E194=0,0,Inputs!G279*Inputs!G172*Inputs!I58*Inputs!D14*'GM Alloc Factors'!E24/('(Other Computations)'!E194+'(Other Computations)'!E207))</f>
        <v>0</v>
      </c>
      <c r="F3055" s="43">
        <f t="shared" si="590"/>
        <v>0</v>
      </c>
      <c r="G3055" s="76">
        <f>IF('(Other Computations)'!G194=0,0,Inputs!I279*Inputs!I172*Inputs!I58*Inputs!D14*'GM Alloc Factors'!G24/('(Other Computations)'!G194+'(Other Computations)'!G207))</f>
        <v>0</v>
      </c>
      <c r="H3055" s="76">
        <f>IF('(Other Computations)'!H194=0,0,Inputs!J279*Inputs!J172*Inputs!I58*Inputs!D14*'GM Alloc Factors'!H24/('(Other Computations)'!H194+'(Other Computations)'!H207))</f>
        <v>0</v>
      </c>
      <c r="I3055" s="76">
        <f>IF('(Other Computations)'!I194=0,0,Inputs!K279*Inputs!K172*Inputs!I58*Inputs!D14*'GM Alloc Factors'!I24/('(Other Computations)'!I194+'(Other Computations)'!I207))</f>
        <v>0</v>
      </c>
      <c r="J3055" s="76">
        <f>IF('(Other Computations)'!J194=0,0,Inputs!L279*Inputs!L172*Inputs!I58*Inputs!D14*'GM Alloc Factors'!J24/('(Other Computations)'!J194+'(Other Computations)'!J207))</f>
        <v>0</v>
      </c>
      <c r="K3055" s="43">
        <f t="shared" si="591"/>
        <v>0</v>
      </c>
    </row>
    <row r="3056" spans="1:11" ht="12.75" customHeight="1">
      <c r="A3056" s="61" t="str">
        <f>"         "&amp;Labels!B78</f>
        <v xml:space="preserve">         Customer 10</v>
      </c>
      <c r="B3056" s="76">
        <f>IF('(Other Computations)'!B195=0,0,Inputs!D280*Inputs!D173*Inputs!I59*Inputs!D14*'GM Alloc Factors'!B24/('(Other Computations)'!B195+'(Other Computations)'!B208))</f>
        <v>0</v>
      </c>
      <c r="C3056" s="76">
        <f>IF('(Other Computations)'!C195=0,0,Inputs!E280*Inputs!E173*Inputs!I59*Inputs!D14*'GM Alloc Factors'!C24/('(Other Computations)'!C195+'(Other Computations)'!C208))</f>
        <v>0</v>
      </c>
      <c r="D3056" s="76">
        <f>IF('(Other Computations)'!D195=0,0,Inputs!F280*Inputs!F173*Inputs!I59*Inputs!D14*'GM Alloc Factors'!D24/('(Other Computations)'!D195+'(Other Computations)'!D208))</f>
        <v>0</v>
      </c>
      <c r="E3056" s="76">
        <f>IF('(Other Computations)'!E195=0,0,Inputs!G280*Inputs!G173*Inputs!I59*Inputs!D14*'GM Alloc Factors'!E24/('(Other Computations)'!E195+'(Other Computations)'!E208))</f>
        <v>0</v>
      </c>
      <c r="F3056" s="43">
        <f t="shared" si="590"/>
        <v>0</v>
      </c>
      <c r="G3056" s="76">
        <f>IF('(Other Computations)'!G195=0,0,Inputs!I280*Inputs!I173*Inputs!I59*Inputs!D14*'GM Alloc Factors'!G24/('(Other Computations)'!G195+'(Other Computations)'!G208))</f>
        <v>0</v>
      </c>
      <c r="H3056" s="76">
        <f>IF('(Other Computations)'!H195=0,0,Inputs!J280*Inputs!J173*Inputs!I59*Inputs!D14*'GM Alloc Factors'!H24/('(Other Computations)'!H195+'(Other Computations)'!H208))</f>
        <v>0</v>
      </c>
      <c r="I3056" s="76">
        <f>IF('(Other Computations)'!I195=0,0,Inputs!K280*Inputs!K173*Inputs!I59*Inputs!D14*'GM Alloc Factors'!I24/('(Other Computations)'!I195+'(Other Computations)'!I208))</f>
        <v>0</v>
      </c>
      <c r="J3056" s="76">
        <f>IF('(Other Computations)'!J195=0,0,Inputs!L280*Inputs!L173*Inputs!I59*Inputs!D14*'GM Alloc Factors'!J24/('(Other Computations)'!J195+'(Other Computations)'!J208))</f>
        <v>0</v>
      </c>
      <c r="K3056" s="43">
        <f t="shared" si="591"/>
        <v>0</v>
      </c>
    </row>
    <row r="3057" spans="1:11" ht="12.75" customHeight="1">
      <c r="A3057" s="61" t="str">
        <f>"         "&amp;Labels!C68</f>
        <v xml:space="preserve">         Total</v>
      </c>
      <c r="B3057" s="84">
        <f>SUM(B3047:B3056)</f>
        <v>0</v>
      </c>
      <c r="C3057" s="84">
        <f>SUM(C3047:C3056)</f>
        <v>0</v>
      </c>
      <c r="D3057" s="84">
        <f>SUM(D3047:D3056)</f>
        <v>0</v>
      </c>
      <c r="E3057" s="84">
        <f>SUM(E3047:E3056)</f>
        <v>0</v>
      </c>
      <c r="F3057" s="43">
        <f t="shared" si="590"/>
        <v>0</v>
      </c>
      <c r="G3057" s="84">
        <f>SUM(G3047:G3056)</f>
        <v>0</v>
      </c>
      <c r="H3057" s="84">
        <f>SUM(H3047:H3056)</f>
        <v>0</v>
      </c>
      <c r="I3057" s="84">
        <f>SUM(I3047:I3056)</f>
        <v>0</v>
      </c>
      <c r="J3057" s="84">
        <f>SUM(J3047:J3056)</f>
        <v>0</v>
      </c>
      <c r="K3057" s="43">
        <f t="shared" si="591"/>
        <v>0</v>
      </c>
    </row>
    <row r="3058" spans="1:11" ht="12.75" customHeight="1">
      <c r="A3058" s="61" t="str">
        <f>"      "&amp;Labels!B91</f>
        <v xml:space="preserve">      Q 7</v>
      </c>
      <c r="B3058" s="84"/>
      <c r="C3058" s="84"/>
      <c r="D3058" s="84"/>
      <c r="E3058" s="84"/>
      <c r="F3058" s="43"/>
      <c r="G3058" s="84"/>
      <c r="H3058" s="84"/>
      <c r="I3058" s="84"/>
      <c r="J3058" s="84"/>
      <c r="K3058" s="43"/>
    </row>
    <row r="3059" spans="1:11" ht="12.75" customHeight="1">
      <c r="A3059" s="61" t="str">
        <f>"         "&amp;Labels!B69</f>
        <v xml:space="preserve">         Customer 1</v>
      </c>
      <c r="B3059" s="76">
        <f>IF('(Other Computations)'!B186=0,0,Inputs!D271*Inputs!D164*Inputs!J50*Inputs!D14*'GM Alloc Factors'!B25/('(Other Computations)'!B186+'(Other Computations)'!B199))</f>
        <v>0</v>
      </c>
      <c r="C3059" s="76">
        <f>IF('(Other Computations)'!C186=0,0,Inputs!E271*Inputs!E164*Inputs!J50*Inputs!D14*'GM Alloc Factors'!C25/('(Other Computations)'!C186+'(Other Computations)'!C199))</f>
        <v>0</v>
      </c>
      <c r="D3059" s="76">
        <f>IF('(Other Computations)'!D186=0,0,Inputs!F271*Inputs!F164*Inputs!J50*Inputs!D14*'GM Alloc Factors'!D25/('(Other Computations)'!D186+'(Other Computations)'!D199))</f>
        <v>0</v>
      </c>
      <c r="E3059" s="76">
        <f>IF('(Other Computations)'!E186=0,0,Inputs!G271*Inputs!G164*Inputs!J50*Inputs!D14*'GM Alloc Factors'!E25/('(Other Computations)'!E186+'(Other Computations)'!E199))</f>
        <v>0</v>
      </c>
      <c r="F3059" s="43">
        <f t="shared" ref="F3059:F3069" si="592">SUM(B3059:E3059)</f>
        <v>0</v>
      </c>
      <c r="G3059" s="76">
        <f>IF('(Other Computations)'!G186=0,0,Inputs!I271*Inputs!I164*Inputs!J50*Inputs!D14*'GM Alloc Factors'!G25/('(Other Computations)'!G186+'(Other Computations)'!G199))</f>
        <v>0</v>
      </c>
      <c r="H3059" s="76">
        <f>IF('(Other Computations)'!H186=0,0,Inputs!J271*Inputs!J164*Inputs!J50*Inputs!D14*'GM Alloc Factors'!H25/('(Other Computations)'!H186+'(Other Computations)'!H199))</f>
        <v>0</v>
      </c>
      <c r="I3059" s="76">
        <f>IF('(Other Computations)'!I186=0,0,Inputs!K271*Inputs!K164*Inputs!J50*Inputs!D14*'GM Alloc Factors'!I25/('(Other Computations)'!I186+'(Other Computations)'!I199))</f>
        <v>0</v>
      </c>
      <c r="J3059" s="76">
        <f>IF('(Other Computations)'!J186=0,0,Inputs!L271*Inputs!L164*Inputs!J50*Inputs!D14*'GM Alloc Factors'!J25/('(Other Computations)'!J186+'(Other Computations)'!J199))</f>
        <v>0</v>
      </c>
      <c r="K3059" s="43">
        <f t="shared" ref="K3059:K3069" si="593">SUM(G3059:J3059)</f>
        <v>0</v>
      </c>
    </row>
    <row r="3060" spans="1:11" ht="12.75" customHeight="1">
      <c r="A3060" s="61" t="str">
        <f>"         "&amp;Labels!B70</f>
        <v xml:space="preserve">         Customer 2</v>
      </c>
      <c r="B3060" s="76">
        <f>IF('(Other Computations)'!B187=0,0,Inputs!D272*Inputs!D165*Inputs!J51*Inputs!D14*'GM Alloc Factors'!B25/('(Other Computations)'!B187+'(Other Computations)'!B200))</f>
        <v>0</v>
      </c>
      <c r="C3060" s="76">
        <f>IF('(Other Computations)'!C187=0,0,Inputs!E272*Inputs!E165*Inputs!J51*Inputs!D14*'GM Alloc Factors'!C25/('(Other Computations)'!C187+'(Other Computations)'!C200))</f>
        <v>0</v>
      </c>
      <c r="D3060" s="76">
        <f>IF('(Other Computations)'!D187=0,0,Inputs!F272*Inputs!F165*Inputs!J51*Inputs!D14*'GM Alloc Factors'!D25/('(Other Computations)'!D187+'(Other Computations)'!D200))</f>
        <v>0</v>
      </c>
      <c r="E3060" s="76">
        <f>IF('(Other Computations)'!E187=0,0,Inputs!G272*Inputs!G165*Inputs!J51*Inputs!D14*'GM Alloc Factors'!E25/('(Other Computations)'!E187+'(Other Computations)'!E200))</f>
        <v>0</v>
      </c>
      <c r="F3060" s="43">
        <f t="shared" si="592"/>
        <v>0</v>
      </c>
      <c r="G3060" s="76">
        <f>IF('(Other Computations)'!G187=0,0,Inputs!I272*Inputs!I165*Inputs!J51*Inputs!D14*'GM Alloc Factors'!G25/('(Other Computations)'!G187+'(Other Computations)'!G200))</f>
        <v>0</v>
      </c>
      <c r="H3060" s="76">
        <f>IF('(Other Computations)'!H187=0,0,Inputs!J272*Inputs!J165*Inputs!J51*Inputs!D14*'GM Alloc Factors'!H25/('(Other Computations)'!H187+'(Other Computations)'!H200))</f>
        <v>0</v>
      </c>
      <c r="I3060" s="76">
        <f>IF('(Other Computations)'!I187=0,0,Inputs!K272*Inputs!K165*Inputs!J51*Inputs!D14*'GM Alloc Factors'!I25/('(Other Computations)'!I187+'(Other Computations)'!I200))</f>
        <v>0</v>
      </c>
      <c r="J3060" s="76">
        <f>IF('(Other Computations)'!J187=0,0,Inputs!L272*Inputs!L165*Inputs!J51*Inputs!D14*'GM Alloc Factors'!J25/('(Other Computations)'!J187+'(Other Computations)'!J200))</f>
        <v>0</v>
      </c>
      <c r="K3060" s="43">
        <f t="shared" si="593"/>
        <v>0</v>
      </c>
    </row>
    <row r="3061" spans="1:11" ht="12.75" customHeight="1">
      <c r="A3061" s="61" t="str">
        <f>"         "&amp;Labels!B71</f>
        <v xml:space="preserve">         Customer 3</v>
      </c>
      <c r="B3061" s="76">
        <f>IF('(Other Computations)'!B188=0,0,Inputs!D273*Inputs!D166*Inputs!J52*Inputs!D14*'GM Alloc Factors'!B25/('(Other Computations)'!B188+'(Other Computations)'!B201))</f>
        <v>0</v>
      </c>
      <c r="C3061" s="76">
        <f>IF('(Other Computations)'!C188=0,0,Inputs!E273*Inputs!E166*Inputs!J52*Inputs!D14*'GM Alloc Factors'!C25/('(Other Computations)'!C188+'(Other Computations)'!C201))</f>
        <v>0</v>
      </c>
      <c r="D3061" s="76">
        <f>IF('(Other Computations)'!D188=0,0,Inputs!F273*Inputs!F166*Inputs!J52*Inputs!D14*'GM Alloc Factors'!D25/('(Other Computations)'!D188+'(Other Computations)'!D201))</f>
        <v>0</v>
      </c>
      <c r="E3061" s="76">
        <f>IF('(Other Computations)'!E188=0,0,Inputs!G273*Inputs!G166*Inputs!J52*Inputs!D14*'GM Alloc Factors'!E25/('(Other Computations)'!E188+'(Other Computations)'!E201))</f>
        <v>0</v>
      </c>
      <c r="F3061" s="43">
        <f t="shared" si="592"/>
        <v>0</v>
      </c>
      <c r="G3061" s="76">
        <f>IF('(Other Computations)'!G188=0,0,Inputs!I273*Inputs!I166*Inputs!J52*Inputs!D14*'GM Alloc Factors'!G25/('(Other Computations)'!G188+'(Other Computations)'!G201))</f>
        <v>0</v>
      </c>
      <c r="H3061" s="76">
        <f>IF('(Other Computations)'!H188=0,0,Inputs!J273*Inputs!J166*Inputs!J52*Inputs!D14*'GM Alloc Factors'!H25/('(Other Computations)'!H188+'(Other Computations)'!H201))</f>
        <v>0</v>
      </c>
      <c r="I3061" s="76">
        <f>IF('(Other Computations)'!I188=0,0,Inputs!K273*Inputs!K166*Inputs!J52*Inputs!D14*'GM Alloc Factors'!I25/('(Other Computations)'!I188+'(Other Computations)'!I201))</f>
        <v>0</v>
      </c>
      <c r="J3061" s="76">
        <f>IF('(Other Computations)'!J188=0,0,Inputs!L273*Inputs!L166*Inputs!J52*Inputs!D14*'GM Alloc Factors'!J25/('(Other Computations)'!J188+'(Other Computations)'!J201))</f>
        <v>0</v>
      </c>
      <c r="K3061" s="43">
        <f t="shared" si="593"/>
        <v>0</v>
      </c>
    </row>
    <row r="3062" spans="1:11" ht="12.75" customHeight="1">
      <c r="A3062" s="61" t="str">
        <f>"         "&amp;Labels!B72</f>
        <v xml:space="preserve">         Customer 4</v>
      </c>
      <c r="B3062" s="76">
        <f>IF('(Other Computations)'!B189=0,0,Inputs!D274*Inputs!D167*Inputs!J53*Inputs!D14*'GM Alloc Factors'!B25/('(Other Computations)'!B189+'(Other Computations)'!B202))</f>
        <v>0</v>
      </c>
      <c r="C3062" s="76">
        <f>IF('(Other Computations)'!C189=0,0,Inputs!E274*Inputs!E167*Inputs!J53*Inputs!D14*'GM Alloc Factors'!C25/('(Other Computations)'!C189+'(Other Computations)'!C202))</f>
        <v>0</v>
      </c>
      <c r="D3062" s="76">
        <f>IF('(Other Computations)'!D189=0,0,Inputs!F274*Inputs!F167*Inputs!J53*Inputs!D14*'GM Alloc Factors'!D25/('(Other Computations)'!D189+'(Other Computations)'!D202))</f>
        <v>0</v>
      </c>
      <c r="E3062" s="76">
        <f>IF('(Other Computations)'!E189=0,0,Inputs!G274*Inputs!G167*Inputs!J53*Inputs!D14*'GM Alloc Factors'!E25/('(Other Computations)'!E189+'(Other Computations)'!E202))</f>
        <v>0</v>
      </c>
      <c r="F3062" s="43">
        <f t="shared" si="592"/>
        <v>0</v>
      </c>
      <c r="G3062" s="76">
        <f>IF('(Other Computations)'!G189=0,0,Inputs!I274*Inputs!I167*Inputs!J53*Inputs!D14*'GM Alloc Factors'!G25/('(Other Computations)'!G189+'(Other Computations)'!G202))</f>
        <v>0</v>
      </c>
      <c r="H3062" s="76">
        <f>IF('(Other Computations)'!H189=0,0,Inputs!J274*Inputs!J167*Inputs!J53*Inputs!D14*'GM Alloc Factors'!H25/('(Other Computations)'!H189+'(Other Computations)'!H202))</f>
        <v>0</v>
      </c>
      <c r="I3062" s="76">
        <f>IF('(Other Computations)'!I189=0,0,Inputs!K274*Inputs!K167*Inputs!J53*Inputs!D14*'GM Alloc Factors'!I25/('(Other Computations)'!I189+'(Other Computations)'!I202))</f>
        <v>0</v>
      </c>
      <c r="J3062" s="76">
        <f>IF('(Other Computations)'!J189=0,0,Inputs!L274*Inputs!L167*Inputs!J53*Inputs!D14*'GM Alloc Factors'!J25/('(Other Computations)'!J189+'(Other Computations)'!J202))</f>
        <v>0</v>
      </c>
      <c r="K3062" s="43">
        <f t="shared" si="593"/>
        <v>0</v>
      </c>
    </row>
    <row r="3063" spans="1:11" ht="12.75" customHeight="1">
      <c r="A3063" s="61" t="str">
        <f>"         "&amp;Labels!B73</f>
        <v xml:space="preserve">         Customer 5</v>
      </c>
      <c r="B3063" s="76">
        <f>IF('(Other Computations)'!B190=0,0,Inputs!D275*Inputs!D168*Inputs!J54*Inputs!D14*'GM Alloc Factors'!B25/('(Other Computations)'!B190+'(Other Computations)'!B203))</f>
        <v>0</v>
      </c>
      <c r="C3063" s="76">
        <f>IF('(Other Computations)'!C190=0,0,Inputs!E275*Inputs!E168*Inputs!J54*Inputs!D14*'GM Alloc Factors'!C25/('(Other Computations)'!C190+'(Other Computations)'!C203))</f>
        <v>0</v>
      </c>
      <c r="D3063" s="76">
        <f>IF('(Other Computations)'!D190=0,0,Inputs!F275*Inputs!F168*Inputs!J54*Inputs!D14*'GM Alloc Factors'!D25/('(Other Computations)'!D190+'(Other Computations)'!D203))</f>
        <v>0</v>
      </c>
      <c r="E3063" s="76">
        <f>IF('(Other Computations)'!E190=0,0,Inputs!G275*Inputs!G168*Inputs!J54*Inputs!D14*'GM Alloc Factors'!E25/('(Other Computations)'!E190+'(Other Computations)'!E203))</f>
        <v>0</v>
      </c>
      <c r="F3063" s="43">
        <f t="shared" si="592"/>
        <v>0</v>
      </c>
      <c r="G3063" s="76">
        <f>IF('(Other Computations)'!G190=0,0,Inputs!I275*Inputs!I168*Inputs!J54*Inputs!D14*'GM Alloc Factors'!G25/('(Other Computations)'!G190+'(Other Computations)'!G203))</f>
        <v>0</v>
      </c>
      <c r="H3063" s="76">
        <f>IF('(Other Computations)'!H190=0,0,Inputs!J275*Inputs!J168*Inputs!J54*Inputs!D14*'GM Alloc Factors'!H25/('(Other Computations)'!H190+'(Other Computations)'!H203))</f>
        <v>0</v>
      </c>
      <c r="I3063" s="76">
        <f>IF('(Other Computations)'!I190=0,0,Inputs!K275*Inputs!K168*Inputs!J54*Inputs!D14*'GM Alloc Factors'!I25/('(Other Computations)'!I190+'(Other Computations)'!I203))</f>
        <v>0</v>
      </c>
      <c r="J3063" s="76">
        <f>IF('(Other Computations)'!J190=0,0,Inputs!L275*Inputs!L168*Inputs!J54*Inputs!D14*'GM Alloc Factors'!J25/('(Other Computations)'!J190+'(Other Computations)'!J203))</f>
        <v>0</v>
      </c>
      <c r="K3063" s="43">
        <f t="shared" si="593"/>
        <v>0</v>
      </c>
    </row>
    <row r="3064" spans="1:11" ht="12.75" customHeight="1">
      <c r="A3064" s="61" t="str">
        <f>"         "&amp;Labels!B74</f>
        <v xml:space="preserve">         Customer 6</v>
      </c>
      <c r="B3064" s="76">
        <f>IF('(Other Computations)'!B191=0,0,Inputs!D276*Inputs!D169*Inputs!J55*Inputs!D14*'GM Alloc Factors'!B25/('(Other Computations)'!B191+'(Other Computations)'!B204))</f>
        <v>0</v>
      </c>
      <c r="C3064" s="76">
        <f>IF('(Other Computations)'!C191=0,0,Inputs!E276*Inputs!E169*Inputs!J55*Inputs!D14*'GM Alloc Factors'!C25/('(Other Computations)'!C191+'(Other Computations)'!C204))</f>
        <v>0</v>
      </c>
      <c r="D3064" s="76">
        <f>IF('(Other Computations)'!D191=0,0,Inputs!F276*Inputs!F169*Inputs!J55*Inputs!D14*'GM Alloc Factors'!D25/('(Other Computations)'!D191+'(Other Computations)'!D204))</f>
        <v>0</v>
      </c>
      <c r="E3064" s="76">
        <f>IF('(Other Computations)'!E191=0,0,Inputs!G276*Inputs!G169*Inputs!J55*Inputs!D14*'GM Alloc Factors'!E25/('(Other Computations)'!E191+'(Other Computations)'!E204))</f>
        <v>0</v>
      </c>
      <c r="F3064" s="43">
        <f t="shared" si="592"/>
        <v>0</v>
      </c>
      <c r="G3064" s="76">
        <f>IF('(Other Computations)'!G191=0,0,Inputs!I276*Inputs!I169*Inputs!J55*Inputs!D14*'GM Alloc Factors'!G25/('(Other Computations)'!G191+'(Other Computations)'!G204))</f>
        <v>0</v>
      </c>
      <c r="H3064" s="76">
        <f>IF('(Other Computations)'!H191=0,0,Inputs!J276*Inputs!J169*Inputs!J55*Inputs!D14*'GM Alloc Factors'!H25/('(Other Computations)'!H191+'(Other Computations)'!H204))</f>
        <v>0</v>
      </c>
      <c r="I3064" s="76">
        <f>IF('(Other Computations)'!I191=0,0,Inputs!K276*Inputs!K169*Inputs!J55*Inputs!D14*'GM Alloc Factors'!I25/('(Other Computations)'!I191+'(Other Computations)'!I204))</f>
        <v>0</v>
      </c>
      <c r="J3064" s="76">
        <f>IF('(Other Computations)'!J191=0,0,Inputs!L276*Inputs!L169*Inputs!J55*Inputs!D14*'GM Alloc Factors'!J25/('(Other Computations)'!J191+'(Other Computations)'!J204))</f>
        <v>0</v>
      </c>
      <c r="K3064" s="43">
        <f t="shared" si="593"/>
        <v>0</v>
      </c>
    </row>
    <row r="3065" spans="1:11" ht="12.75" customHeight="1">
      <c r="A3065" s="61" t="str">
        <f>"         "&amp;Labels!B75</f>
        <v xml:space="preserve">         Customer 7</v>
      </c>
      <c r="B3065" s="76">
        <f>IF('(Other Computations)'!B192=0,0,Inputs!D277*Inputs!D170*Inputs!J56*Inputs!D14*'GM Alloc Factors'!B25/('(Other Computations)'!B192+'(Other Computations)'!B205))</f>
        <v>0</v>
      </c>
      <c r="C3065" s="76">
        <f>IF('(Other Computations)'!C192=0,0,Inputs!E277*Inputs!E170*Inputs!J56*Inputs!D14*'GM Alloc Factors'!C25/('(Other Computations)'!C192+'(Other Computations)'!C205))</f>
        <v>0</v>
      </c>
      <c r="D3065" s="76">
        <f>IF('(Other Computations)'!D192=0,0,Inputs!F277*Inputs!F170*Inputs!J56*Inputs!D14*'GM Alloc Factors'!D25/('(Other Computations)'!D192+'(Other Computations)'!D205))</f>
        <v>0</v>
      </c>
      <c r="E3065" s="76">
        <f>IF('(Other Computations)'!E192=0,0,Inputs!G277*Inputs!G170*Inputs!J56*Inputs!D14*'GM Alloc Factors'!E25/('(Other Computations)'!E192+'(Other Computations)'!E205))</f>
        <v>0</v>
      </c>
      <c r="F3065" s="43">
        <f t="shared" si="592"/>
        <v>0</v>
      </c>
      <c r="G3065" s="76">
        <f>IF('(Other Computations)'!G192=0,0,Inputs!I277*Inputs!I170*Inputs!J56*Inputs!D14*'GM Alloc Factors'!G25/('(Other Computations)'!G192+'(Other Computations)'!G205))</f>
        <v>0</v>
      </c>
      <c r="H3065" s="76">
        <f>IF('(Other Computations)'!H192=0,0,Inputs!J277*Inputs!J170*Inputs!J56*Inputs!D14*'GM Alloc Factors'!H25/('(Other Computations)'!H192+'(Other Computations)'!H205))</f>
        <v>0</v>
      </c>
      <c r="I3065" s="76">
        <f>IF('(Other Computations)'!I192=0,0,Inputs!K277*Inputs!K170*Inputs!J56*Inputs!D14*'GM Alloc Factors'!I25/('(Other Computations)'!I192+'(Other Computations)'!I205))</f>
        <v>0</v>
      </c>
      <c r="J3065" s="76">
        <f>IF('(Other Computations)'!J192=0,0,Inputs!L277*Inputs!L170*Inputs!J56*Inputs!D14*'GM Alloc Factors'!J25/('(Other Computations)'!J192+'(Other Computations)'!J205))</f>
        <v>0</v>
      </c>
      <c r="K3065" s="43">
        <f t="shared" si="593"/>
        <v>0</v>
      </c>
    </row>
    <row r="3066" spans="1:11" ht="12.75" customHeight="1">
      <c r="A3066" s="61" t="str">
        <f>"         "&amp;Labels!B76</f>
        <v xml:space="preserve">         Customer 8</v>
      </c>
      <c r="B3066" s="76">
        <f>IF('(Other Computations)'!B193=0,0,Inputs!D278*Inputs!D171*Inputs!J57*Inputs!D14*'GM Alloc Factors'!B25/('(Other Computations)'!B193+'(Other Computations)'!B206))</f>
        <v>0</v>
      </c>
      <c r="C3066" s="76">
        <f>IF('(Other Computations)'!C193=0,0,Inputs!E278*Inputs!E171*Inputs!J57*Inputs!D14*'GM Alloc Factors'!C25/('(Other Computations)'!C193+'(Other Computations)'!C206))</f>
        <v>0</v>
      </c>
      <c r="D3066" s="76">
        <f>IF('(Other Computations)'!D193=0,0,Inputs!F278*Inputs!F171*Inputs!J57*Inputs!D14*'GM Alloc Factors'!D25/('(Other Computations)'!D193+'(Other Computations)'!D206))</f>
        <v>0</v>
      </c>
      <c r="E3066" s="76">
        <f>IF('(Other Computations)'!E193=0,0,Inputs!G278*Inputs!G171*Inputs!J57*Inputs!D14*'GM Alloc Factors'!E25/('(Other Computations)'!E193+'(Other Computations)'!E206))</f>
        <v>0</v>
      </c>
      <c r="F3066" s="43">
        <f t="shared" si="592"/>
        <v>0</v>
      </c>
      <c r="G3066" s="76">
        <f>IF('(Other Computations)'!G193=0,0,Inputs!I278*Inputs!I171*Inputs!J57*Inputs!D14*'GM Alloc Factors'!G25/('(Other Computations)'!G193+'(Other Computations)'!G206))</f>
        <v>0</v>
      </c>
      <c r="H3066" s="76">
        <f>IF('(Other Computations)'!H193=0,0,Inputs!J278*Inputs!J171*Inputs!J57*Inputs!D14*'GM Alloc Factors'!H25/('(Other Computations)'!H193+'(Other Computations)'!H206))</f>
        <v>0</v>
      </c>
      <c r="I3066" s="76">
        <f>IF('(Other Computations)'!I193=0,0,Inputs!K278*Inputs!K171*Inputs!J57*Inputs!D14*'GM Alloc Factors'!I25/('(Other Computations)'!I193+'(Other Computations)'!I206))</f>
        <v>0</v>
      </c>
      <c r="J3066" s="76">
        <f>IF('(Other Computations)'!J193=0,0,Inputs!L278*Inputs!L171*Inputs!J57*Inputs!D14*'GM Alloc Factors'!J25/('(Other Computations)'!J193+'(Other Computations)'!J206))</f>
        <v>0</v>
      </c>
      <c r="K3066" s="43">
        <f t="shared" si="593"/>
        <v>0</v>
      </c>
    </row>
    <row r="3067" spans="1:11" ht="12.75" customHeight="1">
      <c r="A3067" s="61" t="str">
        <f>"         "&amp;Labels!B77</f>
        <v xml:space="preserve">         Customer 9</v>
      </c>
      <c r="B3067" s="76">
        <f>IF('(Other Computations)'!B194=0,0,Inputs!D279*Inputs!D172*Inputs!J58*Inputs!D14*'GM Alloc Factors'!B25/('(Other Computations)'!B194+'(Other Computations)'!B207))</f>
        <v>0</v>
      </c>
      <c r="C3067" s="76">
        <f>IF('(Other Computations)'!C194=0,0,Inputs!E279*Inputs!E172*Inputs!J58*Inputs!D14*'GM Alloc Factors'!C25/('(Other Computations)'!C194+'(Other Computations)'!C207))</f>
        <v>0</v>
      </c>
      <c r="D3067" s="76">
        <f>IF('(Other Computations)'!D194=0,0,Inputs!F279*Inputs!F172*Inputs!J58*Inputs!D14*'GM Alloc Factors'!D25/('(Other Computations)'!D194+'(Other Computations)'!D207))</f>
        <v>0</v>
      </c>
      <c r="E3067" s="76">
        <f>IF('(Other Computations)'!E194=0,0,Inputs!G279*Inputs!G172*Inputs!J58*Inputs!D14*'GM Alloc Factors'!E25/('(Other Computations)'!E194+'(Other Computations)'!E207))</f>
        <v>0</v>
      </c>
      <c r="F3067" s="43">
        <f t="shared" si="592"/>
        <v>0</v>
      </c>
      <c r="G3067" s="76">
        <f>IF('(Other Computations)'!G194=0,0,Inputs!I279*Inputs!I172*Inputs!J58*Inputs!D14*'GM Alloc Factors'!G25/('(Other Computations)'!G194+'(Other Computations)'!G207))</f>
        <v>0</v>
      </c>
      <c r="H3067" s="76">
        <f>IF('(Other Computations)'!H194=0,0,Inputs!J279*Inputs!J172*Inputs!J58*Inputs!D14*'GM Alloc Factors'!H25/('(Other Computations)'!H194+'(Other Computations)'!H207))</f>
        <v>0</v>
      </c>
      <c r="I3067" s="76">
        <f>IF('(Other Computations)'!I194=0,0,Inputs!K279*Inputs!K172*Inputs!J58*Inputs!D14*'GM Alloc Factors'!I25/('(Other Computations)'!I194+'(Other Computations)'!I207))</f>
        <v>0</v>
      </c>
      <c r="J3067" s="76">
        <f>IF('(Other Computations)'!J194=0,0,Inputs!L279*Inputs!L172*Inputs!J58*Inputs!D14*'GM Alloc Factors'!J25/('(Other Computations)'!J194+'(Other Computations)'!J207))</f>
        <v>0</v>
      </c>
      <c r="K3067" s="43">
        <f t="shared" si="593"/>
        <v>0</v>
      </c>
    </row>
    <row r="3068" spans="1:11" ht="12.75" customHeight="1">
      <c r="A3068" s="61" t="str">
        <f>"         "&amp;Labels!B78</f>
        <v xml:space="preserve">         Customer 10</v>
      </c>
      <c r="B3068" s="76">
        <f>IF('(Other Computations)'!B195=0,0,Inputs!D280*Inputs!D173*Inputs!J59*Inputs!D14*'GM Alloc Factors'!B25/('(Other Computations)'!B195+'(Other Computations)'!B208))</f>
        <v>0</v>
      </c>
      <c r="C3068" s="76">
        <f>IF('(Other Computations)'!C195=0,0,Inputs!E280*Inputs!E173*Inputs!J59*Inputs!D14*'GM Alloc Factors'!C25/('(Other Computations)'!C195+'(Other Computations)'!C208))</f>
        <v>0</v>
      </c>
      <c r="D3068" s="76">
        <f>IF('(Other Computations)'!D195=0,0,Inputs!F280*Inputs!F173*Inputs!J59*Inputs!D14*'GM Alloc Factors'!D25/('(Other Computations)'!D195+'(Other Computations)'!D208))</f>
        <v>0</v>
      </c>
      <c r="E3068" s="76">
        <f>IF('(Other Computations)'!E195=0,0,Inputs!G280*Inputs!G173*Inputs!J59*Inputs!D14*'GM Alloc Factors'!E25/('(Other Computations)'!E195+'(Other Computations)'!E208))</f>
        <v>0</v>
      </c>
      <c r="F3068" s="43">
        <f t="shared" si="592"/>
        <v>0</v>
      </c>
      <c r="G3068" s="76">
        <f>IF('(Other Computations)'!G195=0,0,Inputs!I280*Inputs!I173*Inputs!J59*Inputs!D14*'GM Alloc Factors'!G25/('(Other Computations)'!G195+'(Other Computations)'!G208))</f>
        <v>0</v>
      </c>
      <c r="H3068" s="76">
        <f>IF('(Other Computations)'!H195=0,0,Inputs!J280*Inputs!J173*Inputs!J59*Inputs!D14*'GM Alloc Factors'!H25/('(Other Computations)'!H195+'(Other Computations)'!H208))</f>
        <v>0</v>
      </c>
      <c r="I3068" s="76">
        <f>IF('(Other Computations)'!I195=0,0,Inputs!K280*Inputs!K173*Inputs!J59*Inputs!D14*'GM Alloc Factors'!I25/('(Other Computations)'!I195+'(Other Computations)'!I208))</f>
        <v>0</v>
      </c>
      <c r="J3068" s="76">
        <f>IF('(Other Computations)'!J195=0,0,Inputs!L280*Inputs!L173*Inputs!J59*Inputs!D14*'GM Alloc Factors'!J25/('(Other Computations)'!J195+'(Other Computations)'!J208))</f>
        <v>0</v>
      </c>
      <c r="K3068" s="43">
        <f t="shared" si="593"/>
        <v>0</v>
      </c>
    </row>
    <row r="3069" spans="1:11" ht="12.75" customHeight="1">
      <c r="A3069" s="61" t="str">
        <f>"         "&amp;Labels!C68</f>
        <v xml:space="preserve">         Total</v>
      </c>
      <c r="B3069" s="84">
        <f>SUM(B3059:B3068)</f>
        <v>0</v>
      </c>
      <c r="C3069" s="84">
        <f>SUM(C3059:C3068)</f>
        <v>0</v>
      </c>
      <c r="D3069" s="84">
        <f>SUM(D3059:D3068)</f>
        <v>0</v>
      </c>
      <c r="E3069" s="84">
        <f>SUM(E3059:E3068)</f>
        <v>0</v>
      </c>
      <c r="F3069" s="43">
        <f t="shared" si="592"/>
        <v>0</v>
      </c>
      <c r="G3069" s="84">
        <f>SUM(G3059:G3068)</f>
        <v>0</v>
      </c>
      <c r="H3069" s="84">
        <f>SUM(H3059:H3068)</f>
        <v>0</v>
      </c>
      <c r="I3069" s="84">
        <f>SUM(I3059:I3068)</f>
        <v>0</v>
      </c>
      <c r="J3069" s="84">
        <f>SUM(J3059:J3068)</f>
        <v>0</v>
      </c>
      <c r="K3069" s="43">
        <f t="shared" si="593"/>
        <v>0</v>
      </c>
    </row>
    <row r="3070" spans="1:11" ht="12.75" customHeight="1">
      <c r="A3070" s="61" t="str">
        <f>"      "&amp;Labels!B92</f>
        <v xml:space="preserve">      Q 8</v>
      </c>
      <c r="B3070" s="84"/>
      <c r="C3070" s="84"/>
      <c r="D3070" s="84"/>
      <c r="E3070" s="84"/>
      <c r="F3070" s="43"/>
      <c r="G3070" s="84"/>
      <c r="H3070" s="84"/>
      <c r="I3070" s="84"/>
      <c r="J3070" s="84"/>
      <c r="K3070" s="43"/>
    </row>
    <row r="3071" spans="1:11" ht="12.75" customHeight="1">
      <c r="A3071" s="61" t="str">
        <f>"         "&amp;Labels!B69</f>
        <v xml:space="preserve">         Customer 1</v>
      </c>
      <c r="B3071" s="76">
        <f>IF('(Other Computations)'!B186=0,0,Inputs!D271*Inputs!D164*Inputs!K50*Inputs!D14*'GM Alloc Factors'!B26/('(Other Computations)'!B186+'(Other Computations)'!B199))</f>
        <v>0</v>
      </c>
      <c r="C3071" s="76">
        <f>IF('(Other Computations)'!C186=0,0,Inputs!E271*Inputs!E164*Inputs!K50*Inputs!D14*'GM Alloc Factors'!C26/('(Other Computations)'!C186+'(Other Computations)'!C199))</f>
        <v>0</v>
      </c>
      <c r="D3071" s="76">
        <f>IF('(Other Computations)'!D186=0,0,Inputs!F271*Inputs!F164*Inputs!K50*Inputs!D14*'GM Alloc Factors'!D26/('(Other Computations)'!D186+'(Other Computations)'!D199))</f>
        <v>0</v>
      </c>
      <c r="E3071" s="76">
        <f>IF('(Other Computations)'!E186=0,0,Inputs!G271*Inputs!G164*Inputs!K50*Inputs!D14*'GM Alloc Factors'!E26/('(Other Computations)'!E186+'(Other Computations)'!E199))</f>
        <v>0</v>
      </c>
      <c r="F3071" s="43">
        <f t="shared" ref="F3071:F3092" si="594">SUM(B3071:E3071)</f>
        <v>0</v>
      </c>
      <c r="G3071" s="76">
        <f>IF('(Other Computations)'!G186=0,0,Inputs!I271*Inputs!I164*Inputs!K50*Inputs!D14*'GM Alloc Factors'!G26/('(Other Computations)'!G186+'(Other Computations)'!G199))</f>
        <v>0</v>
      </c>
      <c r="H3071" s="76">
        <f>IF('(Other Computations)'!H186=0,0,Inputs!J271*Inputs!J164*Inputs!K50*Inputs!D14*'GM Alloc Factors'!H26/('(Other Computations)'!H186+'(Other Computations)'!H199))</f>
        <v>0</v>
      </c>
      <c r="I3071" s="76">
        <f>IF('(Other Computations)'!I186=0,0,Inputs!K271*Inputs!K164*Inputs!K50*Inputs!D14*'GM Alloc Factors'!I26/('(Other Computations)'!I186+'(Other Computations)'!I199))</f>
        <v>0</v>
      </c>
      <c r="J3071" s="76">
        <f>IF('(Other Computations)'!J186=0,0,Inputs!L271*Inputs!L164*Inputs!K50*Inputs!D14*'GM Alloc Factors'!J26/('(Other Computations)'!J186+'(Other Computations)'!J199))</f>
        <v>0</v>
      </c>
      <c r="K3071" s="43">
        <f t="shared" ref="K3071:K3092" si="595">SUM(G3071:J3071)</f>
        <v>0</v>
      </c>
    </row>
    <row r="3072" spans="1:11" ht="12.75" customHeight="1">
      <c r="A3072" s="61" t="str">
        <f>"         "&amp;Labels!B70</f>
        <v xml:space="preserve">         Customer 2</v>
      </c>
      <c r="B3072" s="76">
        <f>IF('(Other Computations)'!B187=0,0,Inputs!D272*Inputs!D165*Inputs!K51*Inputs!D14*'GM Alloc Factors'!B26/('(Other Computations)'!B187+'(Other Computations)'!B200))</f>
        <v>0</v>
      </c>
      <c r="C3072" s="76">
        <f>IF('(Other Computations)'!C187=0,0,Inputs!E272*Inputs!E165*Inputs!K51*Inputs!D14*'GM Alloc Factors'!C26/('(Other Computations)'!C187+'(Other Computations)'!C200))</f>
        <v>0</v>
      </c>
      <c r="D3072" s="76">
        <f>IF('(Other Computations)'!D187=0,0,Inputs!F272*Inputs!F165*Inputs!K51*Inputs!D14*'GM Alloc Factors'!D26/('(Other Computations)'!D187+'(Other Computations)'!D200))</f>
        <v>0</v>
      </c>
      <c r="E3072" s="76">
        <f>IF('(Other Computations)'!E187=0,0,Inputs!G272*Inputs!G165*Inputs!K51*Inputs!D14*'GM Alloc Factors'!E26/('(Other Computations)'!E187+'(Other Computations)'!E200))</f>
        <v>0</v>
      </c>
      <c r="F3072" s="43">
        <f t="shared" si="594"/>
        <v>0</v>
      </c>
      <c r="G3072" s="76">
        <f>IF('(Other Computations)'!G187=0,0,Inputs!I272*Inputs!I165*Inputs!K51*Inputs!D14*'GM Alloc Factors'!G26/('(Other Computations)'!G187+'(Other Computations)'!G200))</f>
        <v>0</v>
      </c>
      <c r="H3072" s="76">
        <f>IF('(Other Computations)'!H187=0,0,Inputs!J272*Inputs!J165*Inputs!K51*Inputs!D14*'GM Alloc Factors'!H26/('(Other Computations)'!H187+'(Other Computations)'!H200))</f>
        <v>0</v>
      </c>
      <c r="I3072" s="76">
        <f>IF('(Other Computations)'!I187=0,0,Inputs!K272*Inputs!K165*Inputs!K51*Inputs!D14*'GM Alloc Factors'!I26/('(Other Computations)'!I187+'(Other Computations)'!I200))</f>
        <v>0</v>
      </c>
      <c r="J3072" s="76">
        <f>IF('(Other Computations)'!J187=0,0,Inputs!L272*Inputs!L165*Inputs!K51*Inputs!D14*'GM Alloc Factors'!J26/('(Other Computations)'!J187+'(Other Computations)'!J200))</f>
        <v>0</v>
      </c>
      <c r="K3072" s="43">
        <f t="shared" si="595"/>
        <v>0</v>
      </c>
    </row>
    <row r="3073" spans="1:11" ht="12.75" customHeight="1">
      <c r="A3073" s="61" t="str">
        <f>"         "&amp;Labels!B71</f>
        <v xml:space="preserve">         Customer 3</v>
      </c>
      <c r="B3073" s="76">
        <f>IF('(Other Computations)'!B188=0,0,Inputs!D273*Inputs!D166*Inputs!K52*Inputs!D14*'GM Alloc Factors'!B26/('(Other Computations)'!B188+'(Other Computations)'!B201))</f>
        <v>0</v>
      </c>
      <c r="C3073" s="76">
        <f>IF('(Other Computations)'!C188=0,0,Inputs!E273*Inputs!E166*Inputs!K52*Inputs!D14*'GM Alloc Factors'!C26/('(Other Computations)'!C188+'(Other Computations)'!C201))</f>
        <v>0</v>
      </c>
      <c r="D3073" s="76">
        <f>IF('(Other Computations)'!D188=0,0,Inputs!F273*Inputs!F166*Inputs!K52*Inputs!D14*'GM Alloc Factors'!D26/('(Other Computations)'!D188+'(Other Computations)'!D201))</f>
        <v>0</v>
      </c>
      <c r="E3073" s="76">
        <f>IF('(Other Computations)'!E188=0,0,Inputs!G273*Inputs!G166*Inputs!K52*Inputs!D14*'GM Alloc Factors'!E26/('(Other Computations)'!E188+'(Other Computations)'!E201))</f>
        <v>0</v>
      </c>
      <c r="F3073" s="43">
        <f t="shared" si="594"/>
        <v>0</v>
      </c>
      <c r="G3073" s="76">
        <f>IF('(Other Computations)'!G188=0,0,Inputs!I273*Inputs!I166*Inputs!K52*Inputs!D14*'GM Alloc Factors'!G26/('(Other Computations)'!G188+'(Other Computations)'!G201))</f>
        <v>0</v>
      </c>
      <c r="H3073" s="76">
        <f>IF('(Other Computations)'!H188=0,0,Inputs!J273*Inputs!J166*Inputs!K52*Inputs!D14*'GM Alloc Factors'!H26/('(Other Computations)'!H188+'(Other Computations)'!H201))</f>
        <v>0</v>
      </c>
      <c r="I3073" s="76">
        <f>IF('(Other Computations)'!I188=0,0,Inputs!K273*Inputs!K166*Inputs!K52*Inputs!D14*'GM Alloc Factors'!I26/('(Other Computations)'!I188+'(Other Computations)'!I201))</f>
        <v>0</v>
      </c>
      <c r="J3073" s="76">
        <f>IF('(Other Computations)'!J188=0,0,Inputs!L273*Inputs!L166*Inputs!K52*Inputs!D14*'GM Alloc Factors'!J26/('(Other Computations)'!J188+'(Other Computations)'!J201))</f>
        <v>0</v>
      </c>
      <c r="K3073" s="43">
        <f t="shared" si="595"/>
        <v>0</v>
      </c>
    </row>
    <row r="3074" spans="1:11" ht="12.75" customHeight="1">
      <c r="A3074" s="61" t="str">
        <f>"         "&amp;Labels!B72</f>
        <v xml:space="preserve">         Customer 4</v>
      </c>
      <c r="B3074" s="76">
        <f>IF('(Other Computations)'!B189=0,0,Inputs!D274*Inputs!D167*Inputs!K53*Inputs!D14*'GM Alloc Factors'!B26/('(Other Computations)'!B189+'(Other Computations)'!B202))</f>
        <v>0</v>
      </c>
      <c r="C3074" s="76">
        <f>IF('(Other Computations)'!C189=0,0,Inputs!E274*Inputs!E167*Inputs!K53*Inputs!D14*'GM Alloc Factors'!C26/('(Other Computations)'!C189+'(Other Computations)'!C202))</f>
        <v>0</v>
      </c>
      <c r="D3074" s="76">
        <f>IF('(Other Computations)'!D189=0,0,Inputs!F274*Inputs!F167*Inputs!K53*Inputs!D14*'GM Alloc Factors'!D26/('(Other Computations)'!D189+'(Other Computations)'!D202))</f>
        <v>0</v>
      </c>
      <c r="E3074" s="76">
        <f>IF('(Other Computations)'!E189=0,0,Inputs!G274*Inputs!G167*Inputs!K53*Inputs!D14*'GM Alloc Factors'!E26/('(Other Computations)'!E189+'(Other Computations)'!E202))</f>
        <v>0</v>
      </c>
      <c r="F3074" s="43">
        <f t="shared" si="594"/>
        <v>0</v>
      </c>
      <c r="G3074" s="76">
        <f>IF('(Other Computations)'!G189=0,0,Inputs!I274*Inputs!I167*Inputs!K53*Inputs!D14*'GM Alloc Factors'!G26/('(Other Computations)'!G189+'(Other Computations)'!G202))</f>
        <v>0</v>
      </c>
      <c r="H3074" s="76">
        <f>IF('(Other Computations)'!H189=0,0,Inputs!J274*Inputs!J167*Inputs!K53*Inputs!D14*'GM Alloc Factors'!H26/('(Other Computations)'!H189+'(Other Computations)'!H202))</f>
        <v>0</v>
      </c>
      <c r="I3074" s="76">
        <f>IF('(Other Computations)'!I189=0,0,Inputs!K274*Inputs!K167*Inputs!K53*Inputs!D14*'GM Alloc Factors'!I26/('(Other Computations)'!I189+'(Other Computations)'!I202))</f>
        <v>0</v>
      </c>
      <c r="J3074" s="76">
        <f>IF('(Other Computations)'!J189=0,0,Inputs!L274*Inputs!L167*Inputs!K53*Inputs!D14*'GM Alloc Factors'!J26/('(Other Computations)'!J189+'(Other Computations)'!J202))</f>
        <v>0</v>
      </c>
      <c r="K3074" s="43">
        <f t="shared" si="595"/>
        <v>0</v>
      </c>
    </row>
    <row r="3075" spans="1:11" ht="12.75" customHeight="1">
      <c r="A3075" s="61" t="str">
        <f>"         "&amp;Labels!B73</f>
        <v xml:space="preserve">         Customer 5</v>
      </c>
      <c r="B3075" s="76">
        <f>IF('(Other Computations)'!B190=0,0,Inputs!D275*Inputs!D168*Inputs!K54*Inputs!D14*'GM Alloc Factors'!B26/('(Other Computations)'!B190+'(Other Computations)'!B203))</f>
        <v>0</v>
      </c>
      <c r="C3075" s="76">
        <f>IF('(Other Computations)'!C190=0,0,Inputs!E275*Inputs!E168*Inputs!K54*Inputs!D14*'GM Alloc Factors'!C26/('(Other Computations)'!C190+'(Other Computations)'!C203))</f>
        <v>0</v>
      </c>
      <c r="D3075" s="76">
        <f>IF('(Other Computations)'!D190=0,0,Inputs!F275*Inputs!F168*Inputs!K54*Inputs!D14*'GM Alloc Factors'!D26/('(Other Computations)'!D190+'(Other Computations)'!D203))</f>
        <v>0</v>
      </c>
      <c r="E3075" s="76">
        <f>IF('(Other Computations)'!E190=0,0,Inputs!G275*Inputs!G168*Inputs!K54*Inputs!D14*'GM Alloc Factors'!E26/('(Other Computations)'!E190+'(Other Computations)'!E203))</f>
        <v>0</v>
      </c>
      <c r="F3075" s="43">
        <f t="shared" si="594"/>
        <v>0</v>
      </c>
      <c r="G3075" s="76">
        <f>IF('(Other Computations)'!G190=0,0,Inputs!I275*Inputs!I168*Inputs!K54*Inputs!D14*'GM Alloc Factors'!G26/('(Other Computations)'!G190+'(Other Computations)'!G203))</f>
        <v>0</v>
      </c>
      <c r="H3075" s="76">
        <f>IF('(Other Computations)'!H190=0,0,Inputs!J275*Inputs!J168*Inputs!K54*Inputs!D14*'GM Alloc Factors'!H26/('(Other Computations)'!H190+'(Other Computations)'!H203))</f>
        <v>0</v>
      </c>
      <c r="I3075" s="76">
        <f>IF('(Other Computations)'!I190=0,0,Inputs!K275*Inputs!K168*Inputs!K54*Inputs!D14*'GM Alloc Factors'!I26/('(Other Computations)'!I190+'(Other Computations)'!I203))</f>
        <v>0</v>
      </c>
      <c r="J3075" s="76">
        <f>IF('(Other Computations)'!J190=0,0,Inputs!L275*Inputs!L168*Inputs!K54*Inputs!D14*'GM Alloc Factors'!J26/('(Other Computations)'!J190+'(Other Computations)'!J203))</f>
        <v>0</v>
      </c>
      <c r="K3075" s="43">
        <f t="shared" si="595"/>
        <v>0</v>
      </c>
    </row>
    <row r="3076" spans="1:11" ht="12.75" customHeight="1">
      <c r="A3076" s="61" t="str">
        <f>"         "&amp;Labels!B74</f>
        <v xml:space="preserve">         Customer 6</v>
      </c>
      <c r="B3076" s="76">
        <f>IF('(Other Computations)'!B191=0,0,Inputs!D276*Inputs!D169*Inputs!K55*Inputs!D14*'GM Alloc Factors'!B26/('(Other Computations)'!B191+'(Other Computations)'!B204))</f>
        <v>0</v>
      </c>
      <c r="C3076" s="76">
        <f>IF('(Other Computations)'!C191=0,0,Inputs!E276*Inputs!E169*Inputs!K55*Inputs!D14*'GM Alloc Factors'!C26/('(Other Computations)'!C191+'(Other Computations)'!C204))</f>
        <v>0</v>
      </c>
      <c r="D3076" s="76">
        <f>IF('(Other Computations)'!D191=0,0,Inputs!F276*Inputs!F169*Inputs!K55*Inputs!D14*'GM Alloc Factors'!D26/('(Other Computations)'!D191+'(Other Computations)'!D204))</f>
        <v>0</v>
      </c>
      <c r="E3076" s="76">
        <f>IF('(Other Computations)'!E191=0,0,Inputs!G276*Inputs!G169*Inputs!K55*Inputs!D14*'GM Alloc Factors'!E26/('(Other Computations)'!E191+'(Other Computations)'!E204))</f>
        <v>0</v>
      </c>
      <c r="F3076" s="43">
        <f t="shared" si="594"/>
        <v>0</v>
      </c>
      <c r="G3076" s="76">
        <f>IF('(Other Computations)'!G191=0,0,Inputs!I276*Inputs!I169*Inputs!K55*Inputs!D14*'GM Alloc Factors'!G26/('(Other Computations)'!G191+'(Other Computations)'!G204))</f>
        <v>0</v>
      </c>
      <c r="H3076" s="76">
        <f>IF('(Other Computations)'!H191=0,0,Inputs!J276*Inputs!J169*Inputs!K55*Inputs!D14*'GM Alloc Factors'!H26/('(Other Computations)'!H191+'(Other Computations)'!H204))</f>
        <v>0</v>
      </c>
      <c r="I3076" s="76">
        <f>IF('(Other Computations)'!I191=0,0,Inputs!K276*Inputs!K169*Inputs!K55*Inputs!D14*'GM Alloc Factors'!I26/('(Other Computations)'!I191+'(Other Computations)'!I204))</f>
        <v>0</v>
      </c>
      <c r="J3076" s="76">
        <f>IF('(Other Computations)'!J191=0,0,Inputs!L276*Inputs!L169*Inputs!K55*Inputs!D14*'GM Alloc Factors'!J26/('(Other Computations)'!J191+'(Other Computations)'!J204))</f>
        <v>0</v>
      </c>
      <c r="K3076" s="43">
        <f t="shared" si="595"/>
        <v>0</v>
      </c>
    </row>
    <row r="3077" spans="1:11" ht="12.75" customHeight="1">
      <c r="A3077" s="61" t="str">
        <f>"         "&amp;Labels!B75</f>
        <v xml:space="preserve">         Customer 7</v>
      </c>
      <c r="B3077" s="76">
        <f>IF('(Other Computations)'!B192=0,0,Inputs!D277*Inputs!D170*Inputs!K56*Inputs!D14*'GM Alloc Factors'!B26/('(Other Computations)'!B192+'(Other Computations)'!B205))</f>
        <v>0</v>
      </c>
      <c r="C3077" s="76">
        <f>IF('(Other Computations)'!C192=0,0,Inputs!E277*Inputs!E170*Inputs!K56*Inputs!D14*'GM Alloc Factors'!C26/('(Other Computations)'!C192+'(Other Computations)'!C205))</f>
        <v>0</v>
      </c>
      <c r="D3077" s="76">
        <f>IF('(Other Computations)'!D192=0,0,Inputs!F277*Inputs!F170*Inputs!K56*Inputs!D14*'GM Alloc Factors'!D26/('(Other Computations)'!D192+'(Other Computations)'!D205))</f>
        <v>0</v>
      </c>
      <c r="E3077" s="76">
        <f>IF('(Other Computations)'!E192=0,0,Inputs!G277*Inputs!G170*Inputs!K56*Inputs!D14*'GM Alloc Factors'!E26/('(Other Computations)'!E192+'(Other Computations)'!E205))</f>
        <v>0</v>
      </c>
      <c r="F3077" s="43">
        <f t="shared" si="594"/>
        <v>0</v>
      </c>
      <c r="G3077" s="76">
        <f>IF('(Other Computations)'!G192=0,0,Inputs!I277*Inputs!I170*Inputs!K56*Inputs!D14*'GM Alloc Factors'!G26/('(Other Computations)'!G192+'(Other Computations)'!G205))</f>
        <v>0</v>
      </c>
      <c r="H3077" s="76">
        <f>IF('(Other Computations)'!H192=0,0,Inputs!J277*Inputs!J170*Inputs!K56*Inputs!D14*'GM Alloc Factors'!H26/('(Other Computations)'!H192+'(Other Computations)'!H205))</f>
        <v>0</v>
      </c>
      <c r="I3077" s="76">
        <f>IF('(Other Computations)'!I192=0,0,Inputs!K277*Inputs!K170*Inputs!K56*Inputs!D14*'GM Alloc Factors'!I26/('(Other Computations)'!I192+'(Other Computations)'!I205))</f>
        <v>0</v>
      </c>
      <c r="J3077" s="76">
        <f>IF('(Other Computations)'!J192=0,0,Inputs!L277*Inputs!L170*Inputs!K56*Inputs!D14*'GM Alloc Factors'!J26/('(Other Computations)'!J192+'(Other Computations)'!J205))</f>
        <v>0</v>
      </c>
      <c r="K3077" s="43">
        <f t="shared" si="595"/>
        <v>0</v>
      </c>
    </row>
    <row r="3078" spans="1:11" ht="12.75" customHeight="1">
      <c r="A3078" s="61" t="str">
        <f>"         "&amp;Labels!B76</f>
        <v xml:space="preserve">         Customer 8</v>
      </c>
      <c r="B3078" s="76">
        <f>IF('(Other Computations)'!B193=0,0,Inputs!D278*Inputs!D171*Inputs!K57*Inputs!D14*'GM Alloc Factors'!B26/('(Other Computations)'!B193+'(Other Computations)'!B206))</f>
        <v>0</v>
      </c>
      <c r="C3078" s="76">
        <f>IF('(Other Computations)'!C193=0,0,Inputs!E278*Inputs!E171*Inputs!K57*Inputs!D14*'GM Alloc Factors'!C26/('(Other Computations)'!C193+'(Other Computations)'!C206))</f>
        <v>0</v>
      </c>
      <c r="D3078" s="76">
        <f>IF('(Other Computations)'!D193=0,0,Inputs!F278*Inputs!F171*Inputs!K57*Inputs!D14*'GM Alloc Factors'!D26/('(Other Computations)'!D193+'(Other Computations)'!D206))</f>
        <v>0</v>
      </c>
      <c r="E3078" s="76">
        <f>IF('(Other Computations)'!E193=0,0,Inputs!G278*Inputs!G171*Inputs!K57*Inputs!D14*'GM Alloc Factors'!E26/('(Other Computations)'!E193+'(Other Computations)'!E206))</f>
        <v>0</v>
      </c>
      <c r="F3078" s="43">
        <f t="shared" si="594"/>
        <v>0</v>
      </c>
      <c r="G3078" s="76">
        <f>IF('(Other Computations)'!G193=0,0,Inputs!I278*Inputs!I171*Inputs!K57*Inputs!D14*'GM Alloc Factors'!G26/('(Other Computations)'!G193+'(Other Computations)'!G206))</f>
        <v>0</v>
      </c>
      <c r="H3078" s="76">
        <f>IF('(Other Computations)'!H193=0,0,Inputs!J278*Inputs!J171*Inputs!K57*Inputs!D14*'GM Alloc Factors'!H26/('(Other Computations)'!H193+'(Other Computations)'!H206))</f>
        <v>0</v>
      </c>
      <c r="I3078" s="76">
        <f>IF('(Other Computations)'!I193=0,0,Inputs!K278*Inputs!K171*Inputs!K57*Inputs!D14*'GM Alloc Factors'!I26/('(Other Computations)'!I193+'(Other Computations)'!I206))</f>
        <v>0</v>
      </c>
      <c r="J3078" s="76">
        <f>IF('(Other Computations)'!J193=0,0,Inputs!L278*Inputs!L171*Inputs!K57*Inputs!D14*'GM Alloc Factors'!J26/('(Other Computations)'!J193+'(Other Computations)'!J206))</f>
        <v>0</v>
      </c>
      <c r="K3078" s="43">
        <f t="shared" si="595"/>
        <v>0</v>
      </c>
    </row>
    <row r="3079" spans="1:11" ht="12.75" customHeight="1">
      <c r="A3079" s="61" t="str">
        <f>"         "&amp;Labels!B77</f>
        <v xml:space="preserve">         Customer 9</v>
      </c>
      <c r="B3079" s="76">
        <f>IF('(Other Computations)'!B194=0,0,Inputs!D279*Inputs!D172*Inputs!K58*Inputs!D14*'GM Alloc Factors'!B26/('(Other Computations)'!B194+'(Other Computations)'!B207))</f>
        <v>0</v>
      </c>
      <c r="C3079" s="76">
        <f>IF('(Other Computations)'!C194=0,0,Inputs!E279*Inputs!E172*Inputs!K58*Inputs!D14*'GM Alloc Factors'!C26/('(Other Computations)'!C194+'(Other Computations)'!C207))</f>
        <v>0</v>
      </c>
      <c r="D3079" s="76">
        <f>IF('(Other Computations)'!D194=0,0,Inputs!F279*Inputs!F172*Inputs!K58*Inputs!D14*'GM Alloc Factors'!D26/('(Other Computations)'!D194+'(Other Computations)'!D207))</f>
        <v>0</v>
      </c>
      <c r="E3079" s="76">
        <f>IF('(Other Computations)'!E194=0,0,Inputs!G279*Inputs!G172*Inputs!K58*Inputs!D14*'GM Alloc Factors'!E26/('(Other Computations)'!E194+'(Other Computations)'!E207))</f>
        <v>0</v>
      </c>
      <c r="F3079" s="43">
        <f t="shared" si="594"/>
        <v>0</v>
      </c>
      <c r="G3079" s="76">
        <f>IF('(Other Computations)'!G194=0,0,Inputs!I279*Inputs!I172*Inputs!K58*Inputs!D14*'GM Alloc Factors'!G26/('(Other Computations)'!G194+'(Other Computations)'!G207))</f>
        <v>0</v>
      </c>
      <c r="H3079" s="76">
        <f>IF('(Other Computations)'!H194=0,0,Inputs!J279*Inputs!J172*Inputs!K58*Inputs!D14*'GM Alloc Factors'!H26/('(Other Computations)'!H194+'(Other Computations)'!H207))</f>
        <v>0</v>
      </c>
      <c r="I3079" s="76">
        <f>IF('(Other Computations)'!I194=0,0,Inputs!K279*Inputs!K172*Inputs!K58*Inputs!D14*'GM Alloc Factors'!I26/('(Other Computations)'!I194+'(Other Computations)'!I207))</f>
        <v>0</v>
      </c>
      <c r="J3079" s="76">
        <f>IF('(Other Computations)'!J194=0,0,Inputs!L279*Inputs!L172*Inputs!K58*Inputs!D14*'GM Alloc Factors'!J26/('(Other Computations)'!J194+'(Other Computations)'!J207))</f>
        <v>0</v>
      </c>
      <c r="K3079" s="43">
        <f t="shared" si="595"/>
        <v>0</v>
      </c>
    </row>
    <row r="3080" spans="1:11" ht="12.75" customHeight="1">
      <c r="A3080" s="61" t="str">
        <f>"         "&amp;Labels!B78</f>
        <v xml:space="preserve">         Customer 10</v>
      </c>
      <c r="B3080" s="76">
        <f>IF('(Other Computations)'!B195=0,0,Inputs!D280*Inputs!D173*Inputs!K59*Inputs!D14*'GM Alloc Factors'!B26/('(Other Computations)'!B195+'(Other Computations)'!B208))</f>
        <v>0</v>
      </c>
      <c r="C3080" s="76">
        <f>IF('(Other Computations)'!C195=0,0,Inputs!E280*Inputs!E173*Inputs!K59*Inputs!D14*'GM Alloc Factors'!C26/('(Other Computations)'!C195+'(Other Computations)'!C208))</f>
        <v>0</v>
      </c>
      <c r="D3080" s="76">
        <f>IF('(Other Computations)'!D195=0,0,Inputs!F280*Inputs!F173*Inputs!K59*Inputs!D14*'GM Alloc Factors'!D26/('(Other Computations)'!D195+'(Other Computations)'!D208))</f>
        <v>0</v>
      </c>
      <c r="E3080" s="76">
        <f>IF('(Other Computations)'!E195=0,0,Inputs!G280*Inputs!G173*Inputs!K59*Inputs!D14*'GM Alloc Factors'!E26/('(Other Computations)'!E195+'(Other Computations)'!E208))</f>
        <v>0</v>
      </c>
      <c r="F3080" s="43">
        <f t="shared" si="594"/>
        <v>0</v>
      </c>
      <c r="G3080" s="76">
        <f>IF('(Other Computations)'!G195=0,0,Inputs!I280*Inputs!I173*Inputs!K59*Inputs!D14*'GM Alloc Factors'!G26/('(Other Computations)'!G195+'(Other Computations)'!G208))</f>
        <v>0</v>
      </c>
      <c r="H3080" s="76">
        <f>IF('(Other Computations)'!H195=0,0,Inputs!J280*Inputs!J173*Inputs!K59*Inputs!D14*'GM Alloc Factors'!H26/('(Other Computations)'!H195+'(Other Computations)'!H208))</f>
        <v>0</v>
      </c>
      <c r="I3080" s="76">
        <f>IF('(Other Computations)'!I195=0,0,Inputs!K280*Inputs!K173*Inputs!K59*Inputs!D14*'GM Alloc Factors'!I26/('(Other Computations)'!I195+'(Other Computations)'!I208))</f>
        <v>0</v>
      </c>
      <c r="J3080" s="76">
        <f>IF('(Other Computations)'!J195=0,0,Inputs!L280*Inputs!L173*Inputs!K59*Inputs!D14*'GM Alloc Factors'!J26/('(Other Computations)'!J195+'(Other Computations)'!J208))</f>
        <v>0</v>
      </c>
      <c r="K3080" s="43">
        <f t="shared" si="595"/>
        <v>0</v>
      </c>
    </row>
    <row r="3081" spans="1:11" ht="12.75" customHeight="1">
      <c r="A3081" s="61" t="str">
        <f>"         "&amp;Labels!C68</f>
        <v xml:space="preserve">         Total</v>
      </c>
      <c r="B3081" s="84">
        <f>SUM(B3071:B3080)</f>
        <v>0</v>
      </c>
      <c r="C3081" s="84">
        <f>SUM(C3071:C3080)</f>
        <v>0</v>
      </c>
      <c r="D3081" s="84">
        <f>SUM(D3071:D3080)</f>
        <v>0</v>
      </c>
      <c r="E3081" s="84">
        <f>SUM(E3071:E3080)</f>
        <v>0</v>
      </c>
      <c r="F3081" s="43">
        <f t="shared" si="594"/>
        <v>0</v>
      </c>
      <c r="G3081" s="84">
        <f>SUM(G3071:G3080)</f>
        <v>0</v>
      </c>
      <c r="H3081" s="84">
        <f>SUM(H3071:H3080)</f>
        <v>0</v>
      </c>
      <c r="I3081" s="84">
        <f>SUM(I3071:I3080)</f>
        <v>0</v>
      </c>
      <c r="J3081" s="84">
        <f>SUM(J3071:J3080)</f>
        <v>0</v>
      </c>
      <c r="K3081" s="43">
        <f t="shared" si="595"/>
        <v>0</v>
      </c>
    </row>
    <row r="3082" spans="1:11" ht="12.75" customHeight="1">
      <c r="A3082" s="55" t="str">
        <f>"      "&amp;Labels!C84</f>
        <v xml:space="preserve">      Total</v>
      </c>
      <c r="B3082" s="74">
        <f>SUM(B2997,B3009,B3021,B3033,B3045,B3057,B3069,B3081)</f>
        <v>0</v>
      </c>
      <c r="C3082" s="74">
        <f>SUM(C2997,C3009,C3021,C3033,C3045,C3057,C3069,C3081)</f>
        <v>0</v>
      </c>
      <c r="D3082" s="74">
        <f>SUM(D2997,D3009,D3021,D3033,D3045,D3057,D3069,D3081)</f>
        <v>0</v>
      </c>
      <c r="E3082" s="74">
        <f>SUM(E2997,E3009,E3021,E3033,E3045,E3057,E3069,E3081)</f>
        <v>0</v>
      </c>
      <c r="F3082" s="43">
        <f t="shared" si="594"/>
        <v>0</v>
      </c>
      <c r="G3082" s="74">
        <f>SUM(G2997,G3009,G3021,G3033,G3045,G3057,G3069,G3081)</f>
        <v>0</v>
      </c>
      <c r="H3082" s="74">
        <f>SUM(H2997,H3009,H3021,H3033,H3045,H3057,H3069,H3081)</f>
        <v>0</v>
      </c>
      <c r="I3082" s="74">
        <f>SUM(I2997,I3009,I3021,I3033,I3045,I3057,I3069,I3081)</f>
        <v>0</v>
      </c>
      <c r="J3082" s="74">
        <f>SUM(J2997,J3009,J3021,J3033,J3045,J3057,J3069,J3081)</f>
        <v>0</v>
      </c>
      <c r="K3082" s="43">
        <f t="shared" si="595"/>
        <v>0</v>
      </c>
    </row>
    <row r="3083" spans="1:11" ht="12.75" customHeight="1">
      <c r="A3083" s="61" t="str">
        <f>"         "&amp;Labels!B69</f>
        <v xml:space="preserve">         Customer 1</v>
      </c>
      <c r="B3083" s="76">
        <f t="shared" ref="B3083:E3092" si="596">SUM(B2987,B2999,B3011,B3023,B3035,B3047,B3059,B3071)</f>
        <v>0</v>
      </c>
      <c r="C3083" s="76">
        <f t="shared" si="596"/>
        <v>0</v>
      </c>
      <c r="D3083" s="76">
        <f t="shared" si="596"/>
        <v>0</v>
      </c>
      <c r="E3083" s="76">
        <f t="shared" si="596"/>
        <v>0</v>
      </c>
      <c r="F3083" s="43">
        <f t="shared" si="594"/>
        <v>0</v>
      </c>
      <c r="G3083" s="76">
        <f t="shared" ref="G3083:J3092" si="597">SUM(G2987,G2999,G3011,G3023,G3035,G3047,G3059,G3071)</f>
        <v>0</v>
      </c>
      <c r="H3083" s="76">
        <f t="shared" si="597"/>
        <v>0</v>
      </c>
      <c r="I3083" s="76">
        <f t="shared" si="597"/>
        <v>0</v>
      </c>
      <c r="J3083" s="76">
        <f t="shared" si="597"/>
        <v>0</v>
      </c>
      <c r="K3083" s="43">
        <f t="shared" si="595"/>
        <v>0</v>
      </c>
    </row>
    <row r="3084" spans="1:11" ht="12.75" customHeight="1">
      <c r="A3084" s="61" t="str">
        <f>"         "&amp;Labels!B70</f>
        <v xml:space="preserve">         Customer 2</v>
      </c>
      <c r="B3084" s="76">
        <f t="shared" si="596"/>
        <v>0</v>
      </c>
      <c r="C3084" s="76">
        <f t="shared" si="596"/>
        <v>0</v>
      </c>
      <c r="D3084" s="76">
        <f t="shared" si="596"/>
        <v>0</v>
      </c>
      <c r="E3084" s="76">
        <f t="shared" si="596"/>
        <v>0</v>
      </c>
      <c r="F3084" s="43">
        <f t="shared" si="594"/>
        <v>0</v>
      </c>
      <c r="G3084" s="76">
        <f t="shared" si="597"/>
        <v>0</v>
      </c>
      <c r="H3084" s="76">
        <f t="shared" si="597"/>
        <v>0</v>
      </c>
      <c r="I3084" s="76">
        <f t="shared" si="597"/>
        <v>0</v>
      </c>
      <c r="J3084" s="76">
        <f t="shared" si="597"/>
        <v>0</v>
      </c>
      <c r="K3084" s="43">
        <f t="shared" si="595"/>
        <v>0</v>
      </c>
    </row>
    <row r="3085" spans="1:11" ht="12.75" customHeight="1">
      <c r="A3085" s="61" t="str">
        <f>"         "&amp;Labels!B71</f>
        <v xml:space="preserve">         Customer 3</v>
      </c>
      <c r="B3085" s="76">
        <f t="shared" si="596"/>
        <v>0</v>
      </c>
      <c r="C3085" s="76">
        <f t="shared" si="596"/>
        <v>0</v>
      </c>
      <c r="D3085" s="76">
        <f t="shared" si="596"/>
        <v>0</v>
      </c>
      <c r="E3085" s="76">
        <f t="shared" si="596"/>
        <v>0</v>
      </c>
      <c r="F3085" s="43">
        <f t="shared" si="594"/>
        <v>0</v>
      </c>
      <c r="G3085" s="76">
        <f t="shared" si="597"/>
        <v>0</v>
      </c>
      <c r="H3085" s="76">
        <f t="shared" si="597"/>
        <v>0</v>
      </c>
      <c r="I3085" s="76">
        <f t="shared" si="597"/>
        <v>0</v>
      </c>
      <c r="J3085" s="76">
        <f t="shared" si="597"/>
        <v>0</v>
      </c>
      <c r="K3085" s="43">
        <f t="shared" si="595"/>
        <v>0</v>
      </c>
    </row>
    <row r="3086" spans="1:11" ht="12.75" customHeight="1">
      <c r="A3086" s="61" t="str">
        <f>"         "&amp;Labels!B72</f>
        <v xml:space="preserve">         Customer 4</v>
      </c>
      <c r="B3086" s="76">
        <f t="shared" si="596"/>
        <v>0</v>
      </c>
      <c r="C3086" s="76">
        <f t="shared" si="596"/>
        <v>0</v>
      </c>
      <c r="D3086" s="76">
        <f t="shared" si="596"/>
        <v>0</v>
      </c>
      <c r="E3086" s="76">
        <f t="shared" si="596"/>
        <v>0</v>
      </c>
      <c r="F3086" s="43">
        <f t="shared" si="594"/>
        <v>0</v>
      </c>
      <c r="G3086" s="76">
        <f t="shared" si="597"/>
        <v>0</v>
      </c>
      <c r="H3086" s="76">
        <f t="shared" si="597"/>
        <v>0</v>
      </c>
      <c r="I3086" s="76">
        <f t="shared" si="597"/>
        <v>0</v>
      </c>
      <c r="J3086" s="76">
        <f t="shared" si="597"/>
        <v>0</v>
      </c>
      <c r="K3086" s="43">
        <f t="shared" si="595"/>
        <v>0</v>
      </c>
    </row>
    <row r="3087" spans="1:11" ht="12.75" customHeight="1">
      <c r="A3087" s="61" t="str">
        <f>"         "&amp;Labels!B73</f>
        <v xml:space="preserve">         Customer 5</v>
      </c>
      <c r="B3087" s="76">
        <f t="shared" si="596"/>
        <v>0</v>
      </c>
      <c r="C3087" s="76">
        <f t="shared" si="596"/>
        <v>0</v>
      </c>
      <c r="D3087" s="76">
        <f t="shared" si="596"/>
        <v>0</v>
      </c>
      <c r="E3087" s="76">
        <f t="shared" si="596"/>
        <v>0</v>
      </c>
      <c r="F3087" s="43">
        <f t="shared" si="594"/>
        <v>0</v>
      </c>
      <c r="G3087" s="76">
        <f t="shared" si="597"/>
        <v>0</v>
      </c>
      <c r="H3087" s="76">
        <f t="shared" si="597"/>
        <v>0</v>
      </c>
      <c r="I3087" s="76">
        <f t="shared" si="597"/>
        <v>0</v>
      </c>
      <c r="J3087" s="76">
        <f t="shared" si="597"/>
        <v>0</v>
      </c>
      <c r="K3087" s="43">
        <f t="shared" si="595"/>
        <v>0</v>
      </c>
    </row>
    <row r="3088" spans="1:11" ht="12.75" customHeight="1">
      <c r="A3088" s="61" t="str">
        <f>"         "&amp;Labels!B74</f>
        <v xml:space="preserve">         Customer 6</v>
      </c>
      <c r="B3088" s="76">
        <f t="shared" si="596"/>
        <v>0</v>
      </c>
      <c r="C3088" s="76">
        <f t="shared" si="596"/>
        <v>0</v>
      </c>
      <c r="D3088" s="76">
        <f t="shared" si="596"/>
        <v>0</v>
      </c>
      <c r="E3088" s="76">
        <f t="shared" si="596"/>
        <v>0</v>
      </c>
      <c r="F3088" s="43">
        <f t="shared" si="594"/>
        <v>0</v>
      </c>
      <c r="G3088" s="76">
        <f t="shared" si="597"/>
        <v>0</v>
      </c>
      <c r="H3088" s="76">
        <f t="shared" si="597"/>
        <v>0</v>
      </c>
      <c r="I3088" s="76">
        <f t="shared" si="597"/>
        <v>0</v>
      </c>
      <c r="J3088" s="76">
        <f t="shared" si="597"/>
        <v>0</v>
      </c>
      <c r="K3088" s="43">
        <f t="shared" si="595"/>
        <v>0</v>
      </c>
    </row>
    <row r="3089" spans="1:11" ht="12.75" customHeight="1">
      <c r="A3089" s="61" t="str">
        <f>"         "&amp;Labels!B75</f>
        <v xml:space="preserve">         Customer 7</v>
      </c>
      <c r="B3089" s="76">
        <f t="shared" si="596"/>
        <v>0</v>
      </c>
      <c r="C3089" s="76">
        <f t="shared" si="596"/>
        <v>0</v>
      </c>
      <c r="D3089" s="76">
        <f t="shared" si="596"/>
        <v>0</v>
      </c>
      <c r="E3089" s="76">
        <f t="shared" si="596"/>
        <v>0</v>
      </c>
      <c r="F3089" s="43">
        <f t="shared" si="594"/>
        <v>0</v>
      </c>
      <c r="G3089" s="76">
        <f t="shared" si="597"/>
        <v>0</v>
      </c>
      <c r="H3089" s="76">
        <f t="shared" si="597"/>
        <v>0</v>
      </c>
      <c r="I3089" s="76">
        <f t="shared" si="597"/>
        <v>0</v>
      </c>
      <c r="J3089" s="76">
        <f t="shared" si="597"/>
        <v>0</v>
      </c>
      <c r="K3089" s="43">
        <f t="shared" si="595"/>
        <v>0</v>
      </c>
    </row>
    <row r="3090" spans="1:11" ht="12.75" customHeight="1">
      <c r="A3090" s="61" t="str">
        <f>"         "&amp;Labels!B76</f>
        <v xml:space="preserve">         Customer 8</v>
      </c>
      <c r="B3090" s="76">
        <f t="shared" si="596"/>
        <v>0</v>
      </c>
      <c r="C3090" s="76">
        <f t="shared" si="596"/>
        <v>0</v>
      </c>
      <c r="D3090" s="76">
        <f t="shared" si="596"/>
        <v>0</v>
      </c>
      <c r="E3090" s="76">
        <f t="shared" si="596"/>
        <v>0</v>
      </c>
      <c r="F3090" s="43">
        <f t="shared" si="594"/>
        <v>0</v>
      </c>
      <c r="G3090" s="76">
        <f t="shared" si="597"/>
        <v>0</v>
      </c>
      <c r="H3090" s="76">
        <f t="shared" si="597"/>
        <v>0</v>
      </c>
      <c r="I3090" s="76">
        <f t="shared" si="597"/>
        <v>0</v>
      </c>
      <c r="J3090" s="76">
        <f t="shared" si="597"/>
        <v>0</v>
      </c>
      <c r="K3090" s="43">
        <f t="shared" si="595"/>
        <v>0</v>
      </c>
    </row>
    <row r="3091" spans="1:11" ht="12.75" customHeight="1">
      <c r="A3091" s="61" t="str">
        <f>"         "&amp;Labels!B77</f>
        <v xml:space="preserve">         Customer 9</v>
      </c>
      <c r="B3091" s="76">
        <f t="shared" si="596"/>
        <v>0</v>
      </c>
      <c r="C3091" s="76">
        <f t="shared" si="596"/>
        <v>0</v>
      </c>
      <c r="D3091" s="76">
        <f t="shared" si="596"/>
        <v>0</v>
      </c>
      <c r="E3091" s="76">
        <f t="shared" si="596"/>
        <v>0</v>
      </c>
      <c r="F3091" s="43">
        <f t="shared" si="594"/>
        <v>0</v>
      </c>
      <c r="G3091" s="76">
        <f t="shared" si="597"/>
        <v>0</v>
      </c>
      <c r="H3091" s="76">
        <f t="shared" si="597"/>
        <v>0</v>
      </c>
      <c r="I3091" s="76">
        <f t="shared" si="597"/>
        <v>0</v>
      </c>
      <c r="J3091" s="76">
        <f t="shared" si="597"/>
        <v>0</v>
      </c>
      <c r="K3091" s="43">
        <f t="shared" si="595"/>
        <v>0</v>
      </c>
    </row>
    <row r="3092" spans="1:11" ht="12.75" customHeight="1">
      <c r="A3092" s="61" t="str">
        <f>"         "&amp;Labels!B78</f>
        <v xml:space="preserve">         Customer 10</v>
      </c>
      <c r="B3092" s="76">
        <f t="shared" si="596"/>
        <v>0</v>
      </c>
      <c r="C3092" s="76">
        <f t="shared" si="596"/>
        <v>0</v>
      </c>
      <c r="D3092" s="76">
        <f t="shared" si="596"/>
        <v>0</v>
      </c>
      <c r="E3092" s="76">
        <f t="shared" si="596"/>
        <v>0</v>
      </c>
      <c r="F3092" s="43">
        <f t="shared" si="594"/>
        <v>0</v>
      </c>
      <c r="G3092" s="76">
        <f t="shared" si="597"/>
        <v>0</v>
      </c>
      <c r="H3092" s="76">
        <f t="shared" si="597"/>
        <v>0</v>
      </c>
      <c r="I3092" s="76">
        <f t="shared" si="597"/>
        <v>0</v>
      </c>
      <c r="J3092" s="76">
        <f t="shared" si="597"/>
        <v>0</v>
      </c>
      <c r="K3092" s="43">
        <f t="shared" si="595"/>
        <v>0</v>
      </c>
    </row>
    <row r="3093" spans="1:11" ht="12.75" customHeight="1">
      <c r="A3093" s="61" t="str">
        <f>"         "&amp;Labels!C68</f>
        <v xml:space="preserve">         Total</v>
      </c>
      <c r="B3093" s="84">
        <f>B3082</f>
        <v>0</v>
      </c>
      <c r="C3093" s="84">
        <f>C3082</f>
        <v>0</v>
      </c>
      <c r="D3093" s="84">
        <f>D3082</f>
        <v>0</v>
      </c>
      <c r="E3093" s="84">
        <f>E3082</f>
        <v>0</v>
      </c>
      <c r="F3093" s="43">
        <f>SUM(B3082:E3082)</f>
        <v>0</v>
      </c>
      <c r="G3093" s="84">
        <f>G3082</f>
        <v>0</v>
      </c>
      <c r="H3093" s="84">
        <f>H3082</f>
        <v>0</v>
      </c>
      <c r="I3093" s="84">
        <f>I3082</f>
        <v>0</v>
      </c>
      <c r="J3093" s="84">
        <f>J3082</f>
        <v>0</v>
      </c>
      <c r="K3093" s="43">
        <f>SUM(G3082:J3082)</f>
        <v>0</v>
      </c>
    </row>
    <row r="3094" spans="1:11" ht="12.75" customHeight="1">
      <c r="A3094" s="63" t="str">
        <f>"   "&amp;Labels!C80</f>
        <v xml:space="preserve">   Total</v>
      </c>
      <c r="B3094" s="77">
        <f>SUM(B2973,B3082)</f>
        <v>0</v>
      </c>
      <c r="C3094" s="77">
        <f>SUM(C2973,C3082)</f>
        <v>0</v>
      </c>
      <c r="D3094" s="77">
        <f>SUM(D2973,D3082)</f>
        <v>0</v>
      </c>
      <c r="E3094" s="77">
        <f>SUM(E2973,E3082)</f>
        <v>0</v>
      </c>
      <c r="F3094" s="43">
        <f>SUM(B3094:E3094)</f>
        <v>0</v>
      </c>
      <c r="G3094" s="77">
        <f>SUM(G2973,G3082)</f>
        <v>0</v>
      </c>
      <c r="H3094" s="77">
        <f>SUM(H2973,H3082)</f>
        <v>0</v>
      </c>
      <c r="I3094" s="77">
        <f>SUM(I2973,I3082)</f>
        <v>0</v>
      </c>
      <c r="J3094" s="77">
        <f>SUM(J2973,J3082)</f>
        <v>0</v>
      </c>
      <c r="K3094" s="43">
        <f>SUM(G3094:J3094)</f>
        <v>0</v>
      </c>
    </row>
    <row r="3095" spans="1:11" ht="12.75" customHeight="1">
      <c r="A3095" s="61" t="str">
        <f>"      "&amp;Labels!B85</f>
        <v xml:space="preserve">      Q 1</v>
      </c>
      <c r="B3095" s="84"/>
      <c r="C3095" s="84"/>
      <c r="D3095" s="84"/>
      <c r="E3095" s="84"/>
      <c r="F3095" s="43"/>
      <c r="G3095" s="84"/>
      <c r="H3095" s="84"/>
      <c r="I3095" s="84"/>
      <c r="J3095" s="84"/>
      <c r="K3095" s="43"/>
    </row>
    <row r="3096" spans="1:11" ht="12.75" customHeight="1">
      <c r="A3096" s="61" t="str">
        <f>"         "&amp;Labels!B69</f>
        <v xml:space="preserve">         Customer 1</v>
      </c>
      <c r="B3096" s="76">
        <f t="shared" ref="B3096:E3106" si="598">SUM(B2878,B2987)</f>
        <v>0</v>
      </c>
      <c r="C3096" s="76">
        <f t="shared" si="598"/>
        <v>0</v>
      </c>
      <c r="D3096" s="76">
        <f t="shared" si="598"/>
        <v>0</v>
      </c>
      <c r="E3096" s="76">
        <f t="shared" si="598"/>
        <v>0</v>
      </c>
      <c r="F3096" s="43">
        <f t="shared" ref="F3096:F3106" si="599">SUM(B3096:E3096)</f>
        <v>0</v>
      </c>
      <c r="G3096" s="76">
        <f t="shared" ref="G3096:J3106" si="600">SUM(G2878,G2987)</f>
        <v>0</v>
      </c>
      <c r="H3096" s="76">
        <f t="shared" si="600"/>
        <v>0</v>
      </c>
      <c r="I3096" s="76">
        <f t="shared" si="600"/>
        <v>0</v>
      </c>
      <c r="J3096" s="76">
        <f t="shared" si="600"/>
        <v>0</v>
      </c>
      <c r="K3096" s="43">
        <f t="shared" ref="K3096:K3106" si="601">SUM(G3096:J3096)</f>
        <v>0</v>
      </c>
    </row>
    <row r="3097" spans="1:11" ht="12.75" customHeight="1">
      <c r="A3097" s="61" t="str">
        <f>"         "&amp;Labels!B70</f>
        <v xml:space="preserve">         Customer 2</v>
      </c>
      <c r="B3097" s="76">
        <f t="shared" si="598"/>
        <v>0</v>
      </c>
      <c r="C3097" s="76">
        <f t="shared" si="598"/>
        <v>0</v>
      </c>
      <c r="D3097" s="76">
        <f t="shared" si="598"/>
        <v>0</v>
      </c>
      <c r="E3097" s="76">
        <f t="shared" si="598"/>
        <v>0</v>
      </c>
      <c r="F3097" s="43">
        <f t="shared" si="599"/>
        <v>0</v>
      </c>
      <c r="G3097" s="76">
        <f t="shared" si="600"/>
        <v>0</v>
      </c>
      <c r="H3097" s="76">
        <f t="shared" si="600"/>
        <v>0</v>
      </c>
      <c r="I3097" s="76">
        <f t="shared" si="600"/>
        <v>0</v>
      </c>
      <c r="J3097" s="76">
        <f t="shared" si="600"/>
        <v>0</v>
      </c>
      <c r="K3097" s="43">
        <f t="shared" si="601"/>
        <v>0</v>
      </c>
    </row>
    <row r="3098" spans="1:11" ht="12.75" customHeight="1">
      <c r="A3098" s="61" t="str">
        <f>"         "&amp;Labels!B71</f>
        <v xml:space="preserve">         Customer 3</v>
      </c>
      <c r="B3098" s="76">
        <f t="shared" si="598"/>
        <v>0</v>
      </c>
      <c r="C3098" s="76">
        <f t="shared" si="598"/>
        <v>0</v>
      </c>
      <c r="D3098" s="76">
        <f t="shared" si="598"/>
        <v>0</v>
      </c>
      <c r="E3098" s="76">
        <f t="shared" si="598"/>
        <v>0</v>
      </c>
      <c r="F3098" s="43">
        <f t="shared" si="599"/>
        <v>0</v>
      </c>
      <c r="G3098" s="76">
        <f t="shared" si="600"/>
        <v>0</v>
      </c>
      <c r="H3098" s="76">
        <f t="shared" si="600"/>
        <v>0</v>
      </c>
      <c r="I3098" s="76">
        <f t="shared" si="600"/>
        <v>0</v>
      </c>
      <c r="J3098" s="76">
        <f t="shared" si="600"/>
        <v>0</v>
      </c>
      <c r="K3098" s="43">
        <f t="shared" si="601"/>
        <v>0</v>
      </c>
    </row>
    <row r="3099" spans="1:11" ht="12.75" customHeight="1">
      <c r="A3099" s="61" t="str">
        <f>"         "&amp;Labels!B72</f>
        <v xml:space="preserve">         Customer 4</v>
      </c>
      <c r="B3099" s="76">
        <f t="shared" si="598"/>
        <v>0</v>
      </c>
      <c r="C3099" s="76">
        <f t="shared" si="598"/>
        <v>0</v>
      </c>
      <c r="D3099" s="76">
        <f t="shared" si="598"/>
        <v>0</v>
      </c>
      <c r="E3099" s="76">
        <f t="shared" si="598"/>
        <v>0</v>
      </c>
      <c r="F3099" s="43">
        <f t="shared" si="599"/>
        <v>0</v>
      </c>
      <c r="G3099" s="76">
        <f t="shared" si="600"/>
        <v>0</v>
      </c>
      <c r="H3099" s="76">
        <f t="shared" si="600"/>
        <v>0</v>
      </c>
      <c r="I3099" s="76">
        <f t="shared" si="600"/>
        <v>0</v>
      </c>
      <c r="J3099" s="76">
        <f t="shared" si="600"/>
        <v>0</v>
      </c>
      <c r="K3099" s="43">
        <f t="shared" si="601"/>
        <v>0</v>
      </c>
    </row>
    <row r="3100" spans="1:11" ht="12.75" customHeight="1">
      <c r="A3100" s="61" t="str">
        <f>"         "&amp;Labels!B73</f>
        <v xml:space="preserve">         Customer 5</v>
      </c>
      <c r="B3100" s="76">
        <f t="shared" si="598"/>
        <v>0</v>
      </c>
      <c r="C3100" s="76">
        <f t="shared" si="598"/>
        <v>0</v>
      </c>
      <c r="D3100" s="76">
        <f t="shared" si="598"/>
        <v>0</v>
      </c>
      <c r="E3100" s="76">
        <f t="shared" si="598"/>
        <v>0</v>
      </c>
      <c r="F3100" s="43">
        <f t="shared" si="599"/>
        <v>0</v>
      </c>
      <c r="G3100" s="76">
        <f t="shared" si="600"/>
        <v>0</v>
      </c>
      <c r="H3100" s="76">
        <f t="shared" si="600"/>
        <v>0</v>
      </c>
      <c r="I3100" s="76">
        <f t="shared" si="600"/>
        <v>0</v>
      </c>
      <c r="J3100" s="76">
        <f t="shared" si="600"/>
        <v>0</v>
      </c>
      <c r="K3100" s="43">
        <f t="shared" si="601"/>
        <v>0</v>
      </c>
    </row>
    <row r="3101" spans="1:11" ht="12.75" customHeight="1">
      <c r="A3101" s="61" t="str">
        <f>"         "&amp;Labels!B74</f>
        <v xml:space="preserve">         Customer 6</v>
      </c>
      <c r="B3101" s="76">
        <f t="shared" si="598"/>
        <v>0</v>
      </c>
      <c r="C3101" s="76">
        <f t="shared" si="598"/>
        <v>0</v>
      </c>
      <c r="D3101" s="76">
        <f t="shared" si="598"/>
        <v>0</v>
      </c>
      <c r="E3101" s="76">
        <f t="shared" si="598"/>
        <v>0</v>
      </c>
      <c r="F3101" s="43">
        <f t="shared" si="599"/>
        <v>0</v>
      </c>
      <c r="G3101" s="76">
        <f t="shared" si="600"/>
        <v>0</v>
      </c>
      <c r="H3101" s="76">
        <f t="shared" si="600"/>
        <v>0</v>
      </c>
      <c r="I3101" s="76">
        <f t="shared" si="600"/>
        <v>0</v>
      </c>
      <c r="J3101" s="76">
        <f t="shared" si="600"/>
        <v>0</v>
      </c>
      <c r="K3101" s="43">
        <f t="shared" si="601"/>
        <v>0</v>
      </c>
    </row>
    <row r="3102" spans="1:11" ht="12.75" customHeight="1">
      <c r="A3102" s="61" t="str">
        <f>"         "&amp;Labels!B75</f>
        <v xml:space="preserve">         Customer 7</v>
      </c>
      <c r="B3102" s="76">
        <f t="shared" si="598"/>
        <v>0</v>
      </c>
      <c r="C3102" s="76">
        <f t="shared" si="598"/>
        <v>0</v>
      </c>
      <c r="D3102" s="76">
        <f t="shared" si="598"/>
        <v>0</v>
      </c>
      <c r="E3102" s="76">
        <f t="shared" si="598"/>
        <v>0</v>
      </c>
      <c r="F3102" s="43">
        <f t="shared" si="599"/>
        <v>0</v>
      </c>
      <c r="G3102" s="76">
        <f t="shared" si="600"/>
        <v>0</v>
      </c>
      <c r="H3102" s="76">
        <f t="shared" si="600"/>
        <v>0</v>
      </c>
      <c r="I3102" s="76">
        <f t="shared" si="600"/>
        <v>0</v>
      </c>
      <c r="J3102" s="76">
        <f t="shared" si="600"/>
        <v>0</v>
      </c>
      <c r="K3102" s="43">
        <f t="shared" si="601"/>
        <v>0</v>
      </c>
    </row>
    <row r="3103" spans="1:11" ht="12.75" customHeight="1">
      <c r="A3103" s="61" t="str">
        <f>"         "&amp;Labels!B76</f>
        <v xml:space="preserve">         Customer 8</v>
      </c>
      <c r="B3103" s="76">
        <f t="shared" si="598"/>
        <v>0</v>
      </c>
      <c r="C3103" s="76">
        <f t="shared" si="598"/>
        <v>0</v>
      </c>
      <c r="D3103" s="76">
        <f t="shared" si="598"/>
        <v>0</v>
      </c>
      <c r="E3103" s="76">
        <f t="shared" si="598"/>
        <v>0</v>
      </c>
      <c r="F3103" s="43">
        <f t="shared" si="599"/>
        <v>0</v>
      </c>
      <c r="G3103" s="76">
        <f t="shared" si="600"/>
        <v>0</v>
      </c>
      <c r="H3103" s="76">
        <f t="shared" si="600"/>
        <v>0</v>
      </c>
      <c r="I3103" s="76">
        <f t="shared" si="600"/>
        <v>0</v>
      </c>
      <c r="J3103" s="76">
        <f t="shared" si="600"/>
        <v>0</v>
      </c>
      <c r="K3103" s="43">
        <f t="shared" si="601"/>
        <v>0</v>
      </c>
    </row>
    <row r="3104" spans="1:11" ht="12.75" customHeight="1">
      <c r="A3104" s="61" t="str">
        <f>"         "&amp;Labels!B77</f>
        <v xml:space="preserve">         Customer 9</v>
      </c>
      <c r="B3104" s="76">
        <f t="shared" si="598"/>
        <v>0</v>
      </c>
      <c r="C3104" s="76">
        <f t="shared" si="598"/>
        <v>0</v>
      </c>
      <c r="D3104" s="76">
        <f t="shared" si="598"/>
        <v>0</v>
      </c>
      <c r="E3104" s="76">
        <f t="shared" si="598"/>
        <v>0</v>
      </c>
      <c r="F3104" s="43">
        <f t="shared" si="599"/>
        <v>0</v>
      </c>
      <c r="G3104" s="76">
        <f t="shared" si="600"/>
        <v>0</v>
      </c>
      <c r="H3104" s="76">
        <f t="shared" si="600"/>
        <v>0</v>
      </c>
      <c r="I3104" s="76">
        <f t="shared" si="600"/>
        <v>0</v>
      </c>
      <c r="J3104" s="76">
        <f t="shared" si="600"/>
        <v>0</v>
      </c>
      <c r="K3104" s="43">
        <f t="shared" si="601"/>
        <v>0</v>
      </c>
    </row>
    <row r="3105" spans="1:11" ht="12.75" customHeight="1">
      <c r="A3105" s="61" t="str">
        <f>"         "&amp;Labels!B78</f>
        <v xml:space="preserve">         Customer 10</v>
      </c>
      <c r="B3105" s="76">
        <f t="shared" si="598"/>
        <v>0</v>
      </c>
      <c r="C3105" s="76">
        <f t="shared" si="598"/>
        <v>0</v>
      </c>
      <c r="D3105" s="76">
        <f t="shared" si="598"/>
        <v>0</v>
      </c>
      <c r="E3105" s="76">
        <f t="shared" si="598"/>
        <v>0</v>
      </c>
      <c r="F3105" s="43">
        <f t="shared" si="599"/>
        <v>0</v>
      </c>
      <c r="G3105" s="76">
        <f t="shared" si="600"/>
        <v>0</v>
      </c>
      <c r="H3105" s="76">
        <f t="shared" si="600"/>
        <v>0</v>
      </c>
      <c r="I3105" s="76">
        <f t="shared" si="600"/>
        <v>0</v>
      </c>
      <c r="J3105" s="76">
        <f t="shared" si="600"/>
        <v>0</v>
      </c>
      <c r="K3105" s="43">
        <f t="shared" si="601"/>
        <v>0</v>
      </c>
    </row>
    <row r="3106" spans="1:11" ht="12.75" customHeight="1">
      <c r="A3106" s="61" t="str">
        <f>"         "&amp;Labels!C68</f>
        <v xml:space="preserve">         Total</v>
      </c>
      <c r="B3106" s="84">
        <f t="shared" si="598"/>
        <v>0</v>
      </c>
      <c r="C3106" s="84">
        <f t="shared" si="598"/>
        <v>0</v>
      </c>
      <c r="D3106" s="84">
        <f t="shared" si="598"/>
        <v>0</v>
      </c>
      <c r="E3106" s="84">
        <f t="shared" si="598"/>
        <v>0</v>
      </c>
      <c r="F3106" s="43">
        <f t="shared" si="599"/>
        <v>0</v>
      </c>
      <c r="G3106" s="84">
        <f t="shared" si="600"/>
        <v>0</v>
      </c>
      <c r="H3106" s="84">
        <f t="shared" si="600"/>
        <v>0</v>
      </c>
      <c r="I3106" s="84">
        <f t="shared" si="600"/>
        <v>0</v>
      </c>
      <c r="J3106" s="84">
        <f t="shared" si="600"/>
        <v>0</v>
      </c>
      <c r="K3106" s="43">
        <f t="shared" si="601"/>
        <v>0</v>
      </c>
    </row>
    <row r="3107" spans="1:11" ht="12.75" customHeight="1">
      <c r="A3107" s="61" t="str">
        <f>"      "&amp;Labels!B86</f>
        <v xml:space="preserve">      Q 2</v>
      </c>
      <c r="B3107" s="84"/>
      <c r="C3107" s="84"/>
      <c r="D3107" s="84"/>
      <c r="E3107" s="84"/>
      <c r="F3107" s="43"/>
      <c r="G3107" s="84"/>
      <c r="H3107" s="84"/>
      <c r="I3107" s="84"/>
      <c r="J3107" s="84"/>
      <c r="K3107" s="43"/>
    </row>
    <row r="3108" spans="1:11" ht="12.75" customHeight="1">
      <c r="A3108" s="61" t="str">
        <f>"         "&amp;Labels!B69</f>
        <v xml:space="preserve">         Customer 1</v>
      </c>
      <c r="B3108" s="76">
        <f t="shared" ref="B3108:E3118" si="602">SUM(B2890,B2999)</f>
        <v>0</v>
      </c>
      <c r="C3108" s="76">
        <f t="shared" si="602"/>
        <v>0</v>
      </c>
      <c r="D3108" s="76">
        <f t="shared" si="602"/>
        <v>0</v>
      </c>
      <c r="E3108" s="76">
        <f t="shared" si="602"/>
        <v>0</v>
      </c>
      <c r="F3108" s="43">
        <f t="shared" ref="F3108:F3118" si="603">SUM(B3108:E3108)</f>
        <v>0</v>
      </c>
      <c r="G3108" s="76">
        <f t="shared" ref="G3108:J3118" si="604">SUM(G2890,G2999)</f>
        <v>0</v>
      </c>
      <c r="H3108" s="76">
        <f t="shared" si="604"/>
        <v>0</v>
      </c>
      <c r="I3108" s="76">
        <f t="shared" si="604"/>
        <v>0</v>
      </c>
      <c r="J3108" s="76">
        <f t="shared" si="604"/>
        <v>0</v>
      </c>
      <c r="K3108" s="43">
        <f t="shared" ref="K3108:K3118" si="605">SUM(G3108:J3108)</f>
        <v>0</v>
      </c>
    </row>
    <row r="3109" spans="1:11" ht="12.75" customHeight="1">
      <c r="A3109" s="61" t="str">
        <f>"         "&amp;Labels!B70</f>
        <v xml:space="preserve">         Customer 2</v>
      </c>
      <c r="B3109" s="76">
        <f t="shared" si="602"/>
        <v>0</v>
      </c>
      <c r="C3109" s="76">
        <f t="shared" si="602"/>
        <v>0</v>
      </c>
      <c r="D3109" s="76">
        <f t="shared" si="602"/>
        <v>0</v>
      </c>
      <c r="E3109" s="76">
        <f t="shared" si="602"/>
        <v>0</v>
      </c>
      <c r="F3109" s="43">
        <f t="shared" si="603"/>
        <v>0</v>
      </c>
      <c r="G3109" s="76">
        <f t="shared" si="604"/>
        <v>0</v>
      </c>
      <c r="H3109" s="76">
        <f t="shared" si="604"/>
        <v>0</v>
      </c>
      <c r="I3109" s="76">
        <f t="shared" si="604"/>
        <v>0</v>
      </c>
      <c r="J3109" s="76">
        <f t="shared" si="604"/>
        <v>0</v>
      </c>
      <c r="K3109" s="43">
        <f t="shared" si="605"/>
        <v>0</v>
      </c>
    </row>
    <row r="3110" spans="1:11" ht="12.75" customHeight="1">
      <c r="A3110" s="61" t="str">
        <f>"         "&amp;Labels!B71</f>
        <v xml:space="preserve">         Customer 3</v>
      </c>
      <c r="B3110" s="76">
        <f t="shared" si="602"/>
        <v>0</v>
      </c>
      <c r="C3110" s="76">
        <f t="shared" si="602"/>
        <v>0</v>
      </c>
      <c r="D3110" s="76">
        <f t="shared" si="602"/>
        <v>0</v>
      </c>
      <c r="E3110" s="76">
        <f t="shared" si="602"/>
        <v>0</v>
      </c>
      <c r="F3110" s="43">
        <f t="shared" si="603"/>
        <v>0</v>
      </c>
      <c r="G3110" s="76">
        <f t="shared" si="604"/>
        <v>0</v>
      </c>
      <c r="H3110" s="76">
        <f t="shared" si="604"/>
        <v>0</v>
      </c>
      <c r="I3110" s="76">
        <f t="shared" si="604"/>
        <v>0</v>
      </c>
      <c r="J3110" s="76">
        <f t="shared" si="604"/>
        <v>0</v>
      </c>
      <c r="K3110" s="43">
        <f t="shared" si="605"/>
        <v>0</v>
      </c>
    </row>
    <row r="3111" spans="1:11" ht="12.75" customHeight="1">
      <c r="A3111" s="61" t="str">
        <f>"         "&amp;Labels!B72</f>
        <v xml:space="preserve">         Customer 4</v>
      </c>
      <c r="B3111" s="76">
        <f t="shared" si="602"/>
        <v>0</v>
      </c>
      <c r="C3111" s="76">
        <f t="shared" si="602"/>
        <v>0</v>
      </c>
      <c r="D3111" s="76">
        <f t="shared" si="602"/>
        <v>0</v>
      </c>
      <c r="E3111" s="76">
        <f t="shared" si="602"/>
        <v>0</v>
      </c>
      <c r="F3111" s="43">
        <f t="shared" si="603"/>
        <v>0</v>
      </c>
      <c r="G3111" s="76">
        <f t="shared" si="604"/>
        <v>0</v>
      </c>
      <c r="H3111" s="76">
        <f t="shared" si="604"/>
        <v>0</v>
      </c>
      <c r="I3111" s="76">
        <f t="shared" si="604"/>
        <v>0</v>
      </c>
      <c r="J3111" s="76">
        <f t="shared" si="604"/>
        <v>0</v>
      </c>
      <c r="K3111" s="43">
        <f t="shared" si="605"/>
        <v>0</v>
      </c>
    </row>
    <row r="3112" spans="1:11" ht="12.75" customHeight="1">
      <c r="A3112" s="61" t="str">
        <f>"         "&amp;Labels!B73</f>
        <v xml:space="preserve">         Customer 5</v>
      </c>
      <c r="B3112" s="76">
        <f t="shared" si="602"/>
        <v>0</v>
      </c>
      <c r="C3112" s="76">
        <f t="shared" si="602"/>
        <v>0</v>
      </c>
      <c r="D3112" s="76">
        <f t="shared" si="602"/>
        <v>0</v>
      </c>
      <c r="E3112" s="76">
        <f t="shared" si="602"/>
        <v>0</v>
      </c>
      <c r="F3112" s="43">
        <f t="shared" si="603"/>
        <v>0</v>
      </c>
      <c r="G3112" s="76">
        <f t="shared" si="604"/>
        <v>0</v>
      </c>
      <c r="H3112" s="76">
        <f t="shared" si="604"/>
        <v>0</v>
      </c>
      <c r="I3112" s="76">
        <f t="shared" si="604"/>
        <v>0</v>
      </c>
      <c r="J3112" s="76">
        <f t="shared" si="604"/>
        <v>0</v>
      </c>
      <c r="K3112" s="43">
        <f t="shared" si="605"/>
        <v>0</v>
      </c>
    </row>
    <row r="3113" spans="1:11" ht="12.75" customHeight="1">
      <c r="A3113" s="61" t="str">
        <f>"         "&amp;Labels!B74</f>
        <v xml:space="preserve">         Customer 6</v>
      </c>
      <c r="B3113" s="76">
        <f t="shared" si="602"/>
        <v>0</v>
      </c>
      <c r="C3113" s="76">
        <f t="shared" si="602"/>
        <v>0</v>
      </c>
      <c r="D3113" s="76">
        <f t="shared" si="602"/>
        <v>0</v>
      </c>
      <c r="E3113" s="76">
        <f t="shared" si="602"/>
        <v>0</v>
      </c>
      <c r="F3113" s="43">
        <f t="shared" si="603"/>
        <v>0</v>
      </c>
      <c r="G3113" s="76">
        <f t="shared" si="604"/>
        <v>0</v>
      </c>
      <c r="H3113" s="76">
        <f t="shared" si="604"/>
        <v>0</v>
      </c>
      <c r="I3113" s="76">
        <f t="shared" si="604"/>
        <v>0</v>
      </c>
      <c r="J3113" s="76">
        <f t="shared" si="604"/>
        <v>0</v>
      </c>
      <c r="K3113" s="43">
        <f t="shared" si="605"/>
        <v>0</v>
      </c>
    </row>
    <row r="3114" spans="1:11" ht="12.75" customHeight="1">
      <c r="A3114" s="61" t="str">
        <f>"         "&amp;Labels!B75</f>
        <v xml:space="preserve">         Customer 7</v>
      </c>
      <c r="B3114" s="76">
        <f t="shared" si="602"/>
        <v>0</v>
      </c>
      <c r="C3114" s="76">
        <f t="shared" si="602"/>
        <v>0</v>
      </c>
      <c r="D3114" s="76">
        <f t="shared" si="602"/>
        <v>0</v>
      </c>
      <c r="E3114" s="76">
        <f t="shared" si="602"/>
        <v>0</v>
      </c>
      <c r="F3114" s="43">
        <f t="shared" si="603"/>
        <v>0</v>
      </c>
      <c r="G3114" s="76">
        <f t="shared" si="604"/>
        <v>0</v>
      </c>
      <c r="H3114" s="76">
        <f t="shared" si="604"/>
        <v>0</v>
      </c>
      <c r="I3114" s="76">
        <f t="shared" si="604"/>
        <v>0</v>
      </c>
      <c r="J3114" s="76">
        <f t="shared" si="604"/>
        <v>0</v>
      </c>
      <c r="K3114" s="43">
        <f t="shared" si="605"/>
        <v>0</v>
      </c>
    </row>
    <row r="3115" spans="1:11" ht="12.75" customHeight="1">
      <c r="A3115" s="61" t="str">
        <f>"         "&amp;Labels!B76</f>
        <v xml:space="preserve">         Customer 8</v>
      </c>
      <c r="B3115" s="76">
        <f t="shared" si="602"/>
        <v>0</v>
      </c>
      <c r="C3115" s="76">
        <f t="shared" si="602"/>
        <v>0</v>
      </c>
      <c r="D3115" s="76">
        <f t="shared" si="602"/>
        <v>0</v>
      </c>
      <c r="E3115" s="76">
        <f t="shared" si="602"/>
        <v>0</v>
      </c>
      <c r="F3115" s="43">
        <f t="shared" si="603"/>
        <v>0</v>
      </c>
      <c r="G3115" s="76">
        <f t="shared" si="604"/>
        <v>0</v>
      </c>
      <c r="H3115" s="76">
        <f t="shared" si="604"/>
        <v>0</v>
      </c>
      <c r="I3115" s="76">
        <f t="shared" si="604"/>
        <v>0</v>
      </c>
      <c r="J3115" s="76">
        <f t="shared" si="604"/>
        <v>0</v>
      </c>
      <c r="K3115" s="43">
        <f t="shared" si="605"/>
        <v>0</v>
      </c>
    </row>
    <row r="3116" spans="1:11" ht="12.75" customHeight="1">
      <c r="A3116" s="61" t="str">
        <f>"         "&amp;Labels!B77</f>
        <v xml:space="preserve">         Customer 9</v>
      </c>
      <c r="B3116" s="76">
        <f t="shared" si="602"/>
        <v>0</v>
      </c>
      <c r="C3116" s="76">
        <f t="shared" si="602"/>
        <v>0</v>
      </c>
      <c r="D3116" s="76">
        <f t="shared" si="602"/>
        <v>0</v>
      </c>
      <c r="E3116" s="76">
        <f t="shared" si="602"/>
        <v>0</v>
      </c>
      <c r="F3116" s="43">
        <f t="shared" si="603"/>
        <v>0</v>
      </c>
      <c r="G3116" s="76">
        <f t="shared" si="604"/>
        <v>0</v>
      </c>
      <c r="H3116" s="76">
        <f t="shared" si="604"/>
        <v>0</v>
      </c>
      <c r="I3116" s="76">
        <f t="shared" si="604"/>
        <v>0</v>
      </c>
      <c r="J3116" s="76">
        <f t="shared" si="604"/>
        <v>0</v>
      </c>
      <c r="K3116" s="43">
        <f t="shared" si="605"/>
        <v>0</v>
      </c>
    </row>
    <row r="3117" spans="1:11" ht="12.75" customHeight="1">
      <c r="A3117" s="61" t="str">
        <f>"         "&amp;Labels!B78</f>
        <v xml:space="preserve">         Customer 10</v>
      </c>
      <c r="B3117" s="76">
        <f t="shared" si="602"/>
        <v>0</v>
      </c>
      <c r="C3117" s="76">
        <f t="shared" si="602"/>
        <v>0</v>
      </c>
      <c r="D3117" s="76">
        <f t="shared" si="602"/>
        <v>0</v>
      </c>
      <c r="E3117" s="76">
        <f t="shared" si="602"/>
        <v>0</v>
      </c>
      <c r="F3117" s="43">
        <f t="shared" si="603"/>
        <v>0</v>
      </c>
      <c r="G3117" s="76">
        <f t="shared" si="604"/>
        <v>0</v>
      </c>
      <c r="H3117" s="76">
        <f t="shared" si="604"/>
        <v>0</v>
      </c>
      <c r="I3117" s="76">
        <f t="shared" si="604"/>
        <v>0</v>
      </c>
      <c r="J3117" s="76">
        <f t="shared" si="604"/>
        <v>0</v>
      </c>
      <c r="K3117" s="43">
        <f t="shared" si="605"/>
        <v>0</v>
      </c>
    </row>
    <row r="3118" spans="1:11" ht="12.75" customHeight="1">
      <c r="A3118" s="61" t="str">
        <f>"         "&amp;Labels!C68</f>
        <v xml:space="preserve">         Total</v>
      </c>
      <c r="B3118" s="84">
        <f t="shared" si="602"/>
        <v>0</v>
      </c>
      <c r="C3118" s="84">
        <f t="shared" si="602"/>
        <v>0</v>
      </c>
      <c r="D3118" s="84">
        <f t="shared" si="602"/>
        <v>0</v>
      </c>
      <c r="E3118" s="84">
        <f t="shared" si="602"/>
        <v>0</v>
      </c>
      <c r="F3118" s="43">
        <f t="shared" si="603"/>
        <v>0</v>
      </c>
      <c r="G3118" s="84">
        <f t="shared" si="604"/>
        <v>0</v>
      </c>
      <c r="H3118" s="84">
        <f t="shared" si="604"/>
        <v>0</v>
      </c>
      <c r="I3118" s="84">
        <f t="shared" si="604"/>
        <v>0</v>
      </c>
      <c r="J3118" s="84">
        <f t="shared" si="604"/>
        <v>0</v>
      </c>
      <c r="K3118" s="43">
        <f t="shared" si="605"/>
        <v>0</v>
      </c>
    </row>
    <row r="3119" spans="1:11" ht="12.75" customHeight="1">
      <c r="A3119" s="61" t="str">
        <f>"      "&amp;Labels!B87</f>
        <v xml:space="preserve">      Q 3</v>
      </c>
      <c r="B3119" s="84"/>
      <c r="C3119" s="84"/>
      <c r="D3119" s="84"/>
      <c r="E3119" s="84"/>
      <c r="F3119" s="43"/>
      <c r="G3119" s="84"/>
      <c r="H3119" s="84"/>
      <c r="I3119" s="84"/>
      <c r="J3119" s="84"/>
      <c r="K3119" s="43"/>
    </row>
    <row r="3120" spans="1:11" ht="12.75" customHeight="1">
      <c r="A3120" s="61" t="str">
        <f>"         "&amp;Labels!B69</f>
        <v xml:space="preserve">         Customer 1</v>
      </c>
      <c r="B3120" s="76">
        <f t="shared" ref="B3120:E3130" si="606">SUM(B2902,B3011)</f>
        <v>0</v>
      </c>
      <c r="C3120" s="76">
        <f t="shared" si="606"/>
        <v>0</v>
      </c>
      <c r="D3120" s="76">
        <f t="shared" si="606"/>
        <v>0</v>
      </c>
      <c r="E3120" s="76">
        <f t="shared" si="606"/>
        <v>0</v>
      </c>
      <c r="F3120" s="43">
        <f t="shared" ref="F3120:F3130" si="607">SUM(B3120:E3120)</f>
        <v>0</v>
      </c>
      <c r="G3120" s="76">
        <f t="shared" ref="G3120:J3130" si="608">SUM(G2902,G3011)</f>
        <v>0</v>
      </c>
      <c r="H3120" s="76">
        <f t="shared" si="608"/>
        <v>0</v>
      </c>
      <c r="I3120" s="76">
        <f t="shared" si="608"/>
        <v>0</v>
      </c>
      <c r="J3120" s="76">
        <f t="shared" si="608"/>
        <v>0</v>
      </c>
      <c r="K3120" s="43">
        <f t="shared" ref="K3120:K3130" si="609">SUM(G3120:J3120)</f>
        <v>0</v>
      </c>
    </row>
    <row r="3121" spans="1:11" ht="12.75" customHeight="1">
      <c r="A3121" s="61" t="str">
        <f>"         "&amp;Labels!B70</f>
        <v xml:space="preserve">         Customer 2</v>
      </c>
      <c r="B3121" s="76">
        <f t="shared" si="606"/>
        <v>0</v>
      </c>
      <c r="C3121" s="76">
        <f t="shared" si="606"/>
        <v>0</v>
      </c>
      <c r="D3121" s="76">
        <f t="shared" si="606"/>
        <v>0</v>
      </c>
      <c r="E3121" s="76">
        <f t="shared" si="606"/>
        <v>0</v>
      </c>
      <c r="F3121" s="43">
        <f t="shared" si="607"/>
        <v>0</v>
      </c>
      <c r="G3121" s="76">
        <f t="shared" si="608"/>
        <v>0</v>
      </c>
      <c r="H3121" s="76">
        <f t="shared" si="608"/>
        <v>0</v>
      </c>
      <c r="I3121" s="76">
        <f t="shared" si="608"/>
        <v>0</v>
      </c>
      <c r="J3121" s="76">
        <f t="shared" si="608"/>
        <v>0</v>
      </c>
      <c r="K3121" s="43">
        <f t="shared" si="609"/>
        <v>0</v>
      </c>
    </row>
    <row r="3122" spans="1:11" ht="12.75" customHeight="1">
      <c r="A3122" s="61" t="str">
        <f>"         "&amp;Labels!B71</f>
        <v xml:space="preserve">         Customer 3</v>
      </c>
      <c r="B3122" s="76">
        <f t="shared" si="606"/>
        <v>0</v>
      </c>
      <c r="C3122" s="76">
        <f t="shared" si="606"/>
        <v>0</v>
      </c>
      <c r="D3122" s="76">
        <f t="shared" si="606"/>
        <v>0</v>
      </c>
      <c r="E3122" s="76">
        <f t="shared" si="606"/>
        <v>0</v>
      </c>
      <c r="F3122" s="43">
        <f t="shared" si="607"/>
        <v>0</v>
      </c>
      <c r="G3122" s="76">
        <f t="shared" si="608"/>
        <v>0</v>
      </c>
      <c r="H3122" s="76">
        <f t="shared" si="608"/>
        <v>0</v>
      </c>
      <c r="I3122" s="76">
        <f t="shared" si="608"/>
        <v>0</v>
      </c>
      <c r="J3122" s="76">
        <f t="shared" si="608"/>
        <v>0</v>
      </c>
      <c r="K3122" s="43">
        <f t="shared" si="609"/>
        <v>0</v>
      </c>
    </row>
    <row r="3123" spans="1:11" ht="12.75" customHeight="1">
      <c r="A3123" s="61" t="str">
        <f>"         "&amp;Labels!B72</f>
        <v xml:space="preserve">         Customer 4</v>
      </c>
      <c r="B3123" s="76">
        <f t="shared" si="606"/>
        <v>0</v>
      </c>
      <c r="C3123" s="76">
        <f t="shared" si="606"/>
        <v>0</v>
      </c>
      <c r="D3123" s="76">
        <f t="shared" si="606"/>
        <v>0</v>
      </c>
      <c r="E3123" s="76">
        <f t="shared" si="606"/>
        <v>0</v>
      </c>
      <c r="F3123" s="43">
        <f t="shared" si="607"/>
        <v>0</v>
      </c>
      <c r="G3123" s="76">
        <f t="shared" si="608"/>
        <v>0</v>
      </c>
      <c r="H3123" s="76">
        <f t="shared" si="608"/>
        <v>0</v>
      </c>
      <c r="I3123" s="76">
        <f t="shared" si="608"/>
        <v>0</v>
      </c>
      <c r="J3123" s="76">
        <f t="shared" si="608"/>
        <v>0</v>
      </c>
      <c r="K3123" s="43">
        <f t="shared" si="609"/>
        <v>0</v>
      </c>
    </row>
    <row r="3124" spans="1:11" ht="12.75" customHeight="1">
      <c r="A3124" s="61" t="str">
        <f>"         "&amp;Labels!B73</f>
        <v xml:space="preserve">         Customer 5</v>
      </c>
      <c r="B3124" s="76">
        <f t="shared" si="606"/>
        <v>0</v>
      </c>
      <c r="C3124" s="76">
        <f t="shared" si="606"/>
        <v>0</v>
      </c>
      <c r="D3124" s="76">
        <f t="shared" si="606"/>
        <v>0</v>
      </c>
      <c r="E3124" s="76">
        <f t="shared" si="606"/>
        <v>0</v>
      </c>
      <c r="F3124" s="43">
        <f t="shared" si="607"/>
        <v>0</v>
      </c>
      <c r="G3124" s="76">
        <f t="shared" si="608"/>
        <v>0</v>
      </c>
      <c r="H3124" s="76">
        <f t="shared" si="608"/>
        <v>0</v>
      </c>
      <c r="I3124" s="76">
        <f t="shared" si="608"/>
        <v>0</v>
      </c>
      <c r="J3124" s="76">
        <f t="shared" si="608"/>
        <v>0</v>
      </c>
      <c r="K3124" s="43">
        <f t="shared" si="609"/>
        <v>0</v>
      </c>
    </row>
    <row r="3125" spans="1:11" ht="12.75" customHeight="1">
      <c r="A3125" s="61" t="str">
        <f>"         "&amp;Labels!B74</f>
        <v xml:space="preserve">         Customer 6</v>
      </c>
      <c r="B3125" s="76">
        <f t="shared" si="606"/>
        <v>0</v>
      </c>
      <c r="C3125" s="76">
        <f t="shared" si="606"/>
        <v>0</v>
      </c>
      <c r="D3125" s="76">
        <f t="shared" si="606"/>
        <v>0</v>
      </c>
      <c r="E3125" s="76">
        <f t="shared" si="606"/>
        <v>0</v>
      </c>
      <c r="F3125" s="43">
        <f t="shared" si="607"/>
        <v>0</v>
      </c>
      <c r="G3125" s="76">
        <f t="shared" si="608"/>
        <v>0</v>
      </c>
      <c r="H3125" s="76">
        <f t="shared" si="608"/>
        <v>0</v>
      </c>
      <c r="I3125" s="76">
        <f t="shared" si="608"/>
        <v>0</v>
      </c>
      <c r="J3125" s="76">
        <f t="shared" si="608"/>
        <v>0</v>
      </c>
      <c r="K3125" s="43">
        <f t="shared" si="609"/>
        <v>0</v>
      </c>
    </row>
    <row r="3126" spans="1:11" ht="12.75" customHeight="1">
      <c r="A3126" s="61" t="str">
        <f>"         "&amp;Labels!B75</f>
        <v xml:space="preserve">         Customer 7</v>
      </c>
      <c r="B3126" s="76">
        <f t="shared" si="606"/>
        <v>0</v>
      </c>
      <c r="C3126" s="76">
        <f t="shared" si="606"/>
        <v>0</v>
      </c>
      <c r="D3126" s="76">
        <f t="shared" si="606"/>
        <v>0</v>
      </c>
      <c r="E3126" s="76">
        <f t="shared" si="606"/>
        <v>0</v>
      </c>
      <c r="F3126" s="43">
        <f t="shared" si="607"/>
        <v>0</v>
      </c>
      <c r="G3126" s="76">
        <f t="shared" si="608"/>
        <v>0</v>
      </c>
      <c r="H3126" s="76">
        <f t="shared" si="608"/>
        <v>0</v>
      </c>
      <c r="I3126" s="76">
        <f t="shared" si="608"/>
        <v>0</v>
      </c>
      <c r="J3126" s="76">
        <f t="shared" si="608"/>
        <v>0</v>
      </c>
      <c r="K3126" s="43">
        <f t="shared" si="609"/>
        <v>0</v>
      </c>
    </row>
    <row r="3127" spans="1:11" ht="12.75" customHeight="1">
      <c r="A3127" s="61" t="str">
        <f>"         "&amp;Labels!B76</f>
        <v xml:space="preserve">         Customer 8</v>
      </c>
      <c r="B3127" s="76">
        <f t="shared" si="606"/>
        <v>0</v>
      </c>
      <c r="C3127" s="76">
        <f t="shared" si="606"/>
        <v>0</v>
      </c>
      <c r="D3127" s="76">
        <f t="shared" si="606"/>
        <v>0</v>
      </c>
      <c r="E3127" s="76">
        <f t="shared" si="606"/>
        <v>0</v>
      </c>
      <c r="F3127" s="43">
        <f t="shared" si="607"/>
        <v>0</v>
      </c>
      <c r="G3127" s="76">
        <f t="shared" si="608"/>
        <v>0</v>
      </c>
      <c r="H3127" s="76">
        <f t="shared" si="608"/>
        <v>0</v>
      </c>
      <c r="I3127" s="76">
        <f t="shared" si="608"/>
        <v>0</v>
      </c>
      <c r="J3127" s="76">
        <f t="shared" si="608"/>
        <v>0</v>
      </c>
      <c r="K3127" s="43">
        <f t="shared" si="609"/>
        <v>0</v>
      </c>
    </row>
    <row r="3128" spans="1:11" ht="12.75" customHeight="1">
      <c r="A3128" s="61" t="str">
        <f>"         "&amp;Labels!B77</f>
        <v xml:space="preserve">         Customer 9</v>
      </c>
      <c r="B3128" s="76">
        <f t="shared" si="606"/>
        <v>0</v>
      </c>
      <c r="C3128" s="76">
        <f t="shared" si="606"/>
        <v>0</v>
      </c>
      <c r="D3128" s="76">
        <f t="shared" si="606"/>
        <v>0</v>
      </c>
      <c r="E3128" s="76">
        <f t="shared" si="606"/>
        <v>0</v>
      </c>
      <c r="F3128" s="43">
        <f t="shared" si="607"/>
        <v>0</v>
      </c>
      <c r="G3128" s="76">
        <f t="shared" si="608"/>
        <v>0</v>
      </c>
      <c r="H3128" s="76">
        <f t="shared" si="608"/>
        <v>0</v>
      </c>
      <c r="I3128" s="76">
        <f t="shared" si="608"/>
        <v>0</v>
      </c>
      <c r="J3128" s="76">
        <f t="shared" si="608"/>
        <v>0</v>
      </c>
      <c r="K3128" s="43">
        <f t="shared" si="609"/>
        <v>0</v>
      </c>
    </row>
    <row r="3129" spans="1:11" ht="12.75" customHeight="1">
      <c r="A3129" s="61" t="str">
        <f>"         "&amp;Labels!B78</f>
        <v xml:space="preserve">         Customer 10</v>
      </c>
      <c r="B3129" s="76">
        <f t="shared" si="606"/>
        <v>0</v>
      </c>
      <c r="C3129" s="76">
        <f t="shared" si="606"/>
        <v>0</v>
      </c>
      <c r="D3129" s="76">
        <f t="shared" si="606"/>
        <v>0</v>
      </c>
      <c r="E3129" s="76">
        <f t="shared" si="606"/>
        <v>0</v>
      </c>
      <c r="F3129" s="43">
        <f t="shared" si="607"/>
        <v>0</v>
      </c>
      <c r="G3129" s="76">
        <f t="shared" si="608"/>
        <v>0</v>
      </c>
      <c r="H3129" s="76">
        <f t="shared" si="608"/>
        <v>0</v>
      </c>
      <c r="I3129" s="76">
        <f t="shared" si="608"/>
        <v>0</v>
      </c>
      <c r="J3129" s="76">
        <f t="shared" si="608"/>
        <v>0</v>
      </c>
      <c r="K3129" s="43">
        <f t="shared" si="609"/>
        <v>0</v>
      </c>
    </row>
    <row r="3130" spans="1:11" ht="12.75" customHeight="1">
      <c r="A3130" s="61" t="str">
        <f>"         "&amp;Labels!C68</f>
        <v xml:space="preserve">         Total</v>
      </c>
      <c r="B3130" s="84">
        <f t="shared" si="606"/>
        <v>0</v>
      </c>
      <c r="C3130" s="84">
        <f t="shared" si="606"/>
        <v>0</v>
      </c>
      <c r="D3130" s="84">
        <f t="shared" si="606"/>
        <v>0</v>
      </c>
      <c r="E3130" s="84">
        <f t="shared" si="606"/>
        <v>0</v>
      </c>
      <c r="F3130" s="43">
        <f t="shared" si="607"/>
        <v>0</v>
      </c>
      <c r="G3130" s="84">
        <f t="shared" si="608"/>
        <v>0</v>
      </c>
      <c r="H3130" s="84">
        <f t="shared" si="608"/>
        <v>0</v>
      </c>
      <c r="I3130" s="84">
        <f t="shared" si="608"/>
        <v>0</v>
      </c>
      <c r="J3130" s="84">
        <f t="shared" si="608"/>
        <v>0</v>
      </c>
      <c r="K3130" s="43">
        <f t="shared" si="609"/>
        <v>0</v>
      </c>
    </row>
    <row r="3131" spans="1:11" ht="12.75" customHeight="1">
      <c r="A3131" s="61" t="str">
        <f>"      "&amp;Labels!B88</f>
        <v xml:space="preserve">      Q 4</v>
      </c>
      <c r="B3131" s="84"/>
      <c r="C3131" s="84"/>
      <c r="D3131" s="84"/>
      <c r="E3131" s="84"/>
      <c r="F3131" s="43"/>
      <c r="G3131" s="84"/>
      <c r="H3131" s="84"/>
      <c r="I3131" s="84"/>
      <c r="J3131" s="84"/>
      <c r="K3131" s="43"/>
    </row>
    <row r="3132" spans="1:11" ht="12.75" customHeight="1">
      <c r="A3132" s="61" t="str">
        <f>"         "&amp;Labels!B69</f>
        <v xml:space="preserve">         Customer 1</v>
      </c>
      <c r="B3132" s="76">
        <f t="shared" ref="B3132:E3142" si="610">SUM(B2914,B3023)</f>
        <v>0</v>
      </c>
      <c r="C3132" s="76">
        <f t="shared" si="610"/>
        <v>0</v>
      </c>
      <c r="D3132" s="76">
        <f t="shared" si="610"/>
        <v>0</v>
      </c>
      <c r="E3132" s="76">
        <f t="shared" si="610"/>
        <v>0</v>
      </c>
      <c r="F3132" s="43">
        <f t="shared" ref="F3132:F3142" si="611">SUM(B3132:E3132)</f>
        <v>0</v>
      </c>
      <c r="G3132" s="76">
        <f t="shared" ref="G3132:J3142" si="612">SUM(G2914,G3023)</f>
        <v>0</v>
      </c>
      <c r="H3132" s="76">
        <f t="shared" si="612"/>
        <v>0</v>
      </c>
      <c r="I3132" s="76">
        <f t="shared" si="612"/>
        <v>0</v>
      </c>
      <c r="J3132" s="76">
        <f t="shared" si="612"/>
        <v>0</v>
      </c>
      <c r="K3132" s="43">
        <f t="shared" ref="K3132:K3142" si="613">SUM(G3132:J3132)</f>
        <v>0</v>
      </c>
    </row>
    <row r="3133" spans="1:11" ht="12.75" customHeight="1">
      <c r="A3133" s="61" t="str">
        <f>"         "&amp;Labels!B70</f>
        <v xml:space="preserve">         Customer 2</v>
      </c>
      <c r="B3133" s="76">
        <f t="shared" si="610"/>
        <v>0</v>
      </c>
      <c r="C3133" s="76">
        <f t="shared" si="610"/>
        <v>0</v>
      </c>
      <c r="D3133" s="76">
        <f t="shared" si="610"/>
        <v>0</v>
      </c>
      <c r="E3133" s="76">
        <f t="shared" si="610"/>
        <v>0</v>
      </c>
      <c r="F3133" s="43">
        <f t="shared" si="611"/>
        <v>0</v>
      </c>
      <c r="G3133" s="76">
        <f t="shared" si="612"/>
        <v>0</v>
      </c>
      <c r="H3133" s="76">
        <f t="shared" si="612"/>
        <v>0</v>
      </c>
      <c r="I3133" s="76">
        <f t="shared" si="612"/>
        <v>0</v>
      </c>
      <c r="J3133" s="76">
        <f t="shared" si="612"/>
        <v>0</v>
      </c>
      <c r="K3133" s="43">
        <f t="shared" si="613"/>
        <v>0</v>
      </c>
    </row>
    <row r="3134" spans="1:11" ht="12.75" customHeight="1">
      <c r="A3134" s="61" t="str">
        <f>"         "&amp;Labels!B71</f>
        <v xml:space="preserve">         Customer 3</v>
      </c>
      <c r="B3134" s="76">
        <f t="shared" si="610"/>
        <v>0</v>
      </c>
      <c r="C3134" s="76">
        <f t="shared" si="610"/>
        <v>0</v>
      </c>
      <c r="D3134" s="76">
        <f t="shared" si="610"/>
        <v>0</v>
      </c>
      <c r="E3134" s="76">
        <f t="shared" si="610"/>
        <v>0</v>
      </c>
      <c r="F3134" s="43">
        <f t="shared" si="611"/>
        <v>0</v>
      </c>
      <c r="G3134" s="76">
        <f t="shared" si="612"/>
        <v>0</v>
      </c>
      <c r="H3134" s="76">
        <f t="shared" si="612"/>
        <v>0</v>
      </c>
      <c r="I3134" s="76">
        <f t="shared" si="612"/>
        <v>0</v>
      </c>
      <c r="J3134" s="76">
        <f t="shared" si="612"/>
        <v>0</v>
      </c>
      <c r="K3134" s="43">
        <f t="shared" si="613"/>
        <v>0</v>
      </c>
    </row>
    <row r="3135" spans="1:11" ht="12.75" customHeight="1">
      <c r="A3135" s="61" t="str">
        <f>"         "&amp;Labels!B72</f>
        <v xml:space="preserve">         Customer 4</v>
      </c>
      <c r="B3135" s="76">
        <f t="shared" si="610"/>
        <v>0</v>
      </c>
      <c r="C3135" s="76">
        <f t="shared" si="610"/>
        <v>0</v>
      </c>
      <c r="D3135" s="76">
        <f t="shared" si="610"/>
        <v>0</v>
      </c>
      <c r="E3135" s="76">
        <f t="shared" si="610"/>
        <v>0</v>
      </c>
      <c r="F3135" s="43">
        <f t="shared" si="611"/>
        <v>0</v>
      </c>
      <c r="G3135" s="76">
        <f t="shared" si="612"/>
        <v>0</v>
      </c>
      <c r="H3135" s="76">
        <f t="shared" si="612"/>
        <v>0</v>
      </c>
      <c r="I3135" s="76">
        <f t="shared" si="612"/>
        <v>0</v>
      </c>
      <c r="J3135" s="76">
        <f t="shared" si="612"/>
        <v>0</v>
      </c>
      <c r="K3135" s="43">
        <f t="shared" si="613"/>
        <v>0</v>
      </c>
    </row>
    <row r="3136" spans="1:11" ht="12.75" customHeight="1">
      <c r="A3136" s="61" t="str">
        <f>"         "&amp;Labels!B73</f>
        <v xml:space="preserve">         Customer 5</v>
      </c>
      <c r="B3136" s="76">
        <f t="shared" si="610"/>
        <v>0</v>
      </c>
      <c r="C3136" s="76">
        <f t="shared" si="610"/>
        <v>0</v>
      </c>
      <c r="D3136" s="76">
        <f t="shared" si="610"/>
        <v>0</v>
      </c>
      <c r="E3136" s="76">
        <f t="shared" si="610"/>
        <v>0</v>
      </c>
      <c r="F3136" s="43">
        <f t="shared" si="611"/>
        <v>0</v>
      </c>
      <c r="G3136" s="76">
        <f t="shared" si="612"/>
        <v>0</v>
      </c>
      <c r="H3136" s="76">
        <f t="shared" si="612"/>
        <v>0</v>
      </c>
      <c r="I3136" s="76">
        <f t="shared" si="612"/>
        <v>0</v>
      </c>
      <c r="J3136" s="76">
        <f t="shared" si="612"/>
        <v>0</v>
      </c>
      <c r="K3136" s="43">
        <f t="shared" si="613"/>
        <v>0</v>
      </c>
    </row>
    <row r="3137" spans="1:11" ht="12.75" customHeight="1">
      <c r="A3137" s="61" t="str">
        <f>"         "&amp;Labels!B74</f>
        <v xml:space="preserve">         Customer 6</v>
      </c>
      <c r="B3137" s="76">
        <f t="shared" si="610"/>
        <v>0</v>
      </c>
      <c r="C3137" s="76">
        <f t="shared" si="610"/>
        <v>0</v>
      </c>
      <c r="D3137" s="76">
        <f t="shared" si="610"/>
        <v>0</v>
      </c>
      <c r="E3137" s="76">
        <f t="shared" si="610"/>
        <v>0</v>
      </c>
      <c r="F3137" s="43">
        <f t="shared" si="611"/>
        <v>0</v>
      </c>
      <c r="G3137" s="76">
        <f t="shared" si="612"/>
        <v>0</v>
      </c>
      <c r="H3137" s="76">
        <f t="shared" si="612"/>
        <v>0</v>
      </c>
      <c r="I3137" s="76">
        <f t="shared" si="612"/>
        <v>0</v>
      </c>
      <c r="J3137" s="76">
        <f t="shared" si="612"/>
        <v>0</v>
      </c>
      <c r="K3137" s="43">
        <f t="shared" si="613"/>
        <v>0</v>
      </c>
    </row>
    <row r="3138" spans="1:11" ht="12.75" customHeight="1">
      <c r="A3138" s="61" t="str">
        <f>"         "&amp;Labels!B75</f>
        <v xml:space="preserve">         Customer 7</v>
      </c>
      <c r="B3138" s="76">
        <f t="shared" si="610"/>
        <v>0</v>
      </c>
      <c r="C3138" s="76">
        <f t="shared" si="610"/>
        <v>0</v>
      </c>
      <c r="D3138" s="76">
        <f t="shared" si="610"/>
        <v>0</v>
      </c>
      <c r="E3138" s="76">
        <f t="shared" si="610"/>
        <v>0</v>
      </c>
      <c r="F3138" s="43">
        <f t="shared" si="611"/>
        <v>0</v>
      </c>
      <c r="G3138" s="76">
        <f t="shared" si="612"/>
        <v>0</v>
      </c>
      <c r="H3138" s="76">
        <f t="shared" si="612"/>
        <v>0</v>
      </c>
      <c r="I3138" s="76">
        <f t="shared" si="612"/>
        <v>0</v>
      </c>
      <c r="J3138" s="76">
        <f t="shared" si="612"/>
        <v>0</v>
      </c>
      <c r="K3138" s="43">
        <f t="shared" si="613"/>
        <v>0</v>
      </c>
    </row>
    <row r="3139" spans="1:11" ht="12.75" customHeight="1">
      <c r="A3139" s="61" t="str">
        <f>"         "&amp;Labels!B76</f>
        <v xml:space="preserve">         Customer 8</v>
      </c>
      <c r="B3139" s="76">
        <f t="shared" si="610"/>
        <v>0</v>
      </c>
      <c r="C3139" s="76">
        <f t="shared" si="610"/>
        <v>0</v>
      </c>
      <c r="D3139" s="76">
        <f t="shared" si="610"/>
        <v>0</v>
      </c>
      <c r="E3139" s="76">
        <f t="shared" si="610"/>
        <v>0</v>
      </c>
      <c r="F3139" s="43">
        <f t="shared" si="611"/>
        <v>0</v>
      </c>
      <c r="G3139" s="76">
        <f t="shared" si="612"/>
        <v>0</v>
      </c>
      <c r="H3139" s="76">
        <f t="shared" si="612"/>
        <v>0</v>
      </c>
      <c r="I3139" s="76">
        <f t="shared" si="612"/>
        <v>0</v>
      </c>
      <c r="J3139" s="76">
        <f t="shared" si="612"/>
        <v>0</v>
      </c>
      <c r="K3139" s="43">
        <f t="shared" si="613"/>
        <v>0</v>
      </c>
    </row>
    <row r="3140" spans="1:11" ht="12.75" customHeight="1">
      <c r="A3140" s="61" t="str">
        <f>"         "&amp;Labels!B77</f>
        <v xml:space="preserve">         Customer 9</v>
      </c>
      <c r="B3140" s="76">
        <f t="shared" si="610"/>
        <v>0</v>
      </c>
      <c r="C3140" s="76">
        <f t="shared" si="610"/>
        <v>0</v>
      </c>
      <c r="D3140" s="76">
        <f t="shared" si="610"/>
        <v>0</v>
      </c>
      <c r="E3140" s="76">
        <f t="shared" si="610"/>
        <v>0</v>
      </c>
      <c r="F3140" s="43">
        <f t="shared" si="611"/>
        <v>0</v>
      </c>
      <c r="G3140" s="76">
        <f t="shared" si="612"/>
        <v>0</v>
      </c>
      <c r="H3140" s="76">
        <f t="shared" si="612"/>
        <v>0</v>
      </c>
      <c r="I3140" s="76">
        <f t="shared" si="612"/>
        <v>0</v>
      </c>
      <c r="J3140" s="76">
        <f t="shared" si="612"/>
        <v>0</v>
      </c>
      <c r="K3140" s="43">
        <f t="shared" si="613"/>
        <v>0</v>
      </c>
    </row>
    <row r="3141" spans="1:11" ht="12.75" customHeight="1">
      <c r="A3141" s="61" t="str">
        <f>"         "&amp;Labels!B78</f>
        <v xml:space="preserve">         Customer 10</v>
      </c>
      <c r="B3141" s="76">
        <f t="shared" si="610"/>
        <v>0</v>
      </c>
      <c r="C3141" s="76">
        <f t="shared" si="610"/>
        <v>0</v>
      </c>
      <c r="D3141" s="76">
        <f t="shared" si="610"/>
        <v>0</v>
      </c>
      <c r="E3141" s="76">
        <f t="shared" si="610"/>
        <v>0</v>
      </c>
      <c r="F3141" s="43">
        <f t="shared" si="611"/>
        <v>0</v>
      </c>
      <c r="G3141" s="76">
        <f t="shared" si="612"/>
        <v>0</v>
      </c>
      <c r="H3141" s="76">
        <f t="shared" si="612"/>
        <v>0</v>
      </c>
      <c r="I3141" s="76">
        <f t="shared" si="612"/>
        <v>0</v>
      </c>
      <c r="J3141" s="76">
        <f t="shared" si="612"/>
        <v>0</v>
      </c>
      <c r="K3141" s="43">
        <f t="shared" si="613"/>
        <v>0</v>
      </c>
    </row>
    <row r="3142" spans="1:11" ht="12.75" customHeight="1">
      <c r="A3142" s="61" t="str">
        <f>"         "&amp;Labels!C68</f>
        <v xml:space="preserve">         Total</v>
      </c>
      <c r="B3142" s="84">
        <f t="shared" si="610"/>
        <v>0</v>
      </c>
      <c r="C3142" s="84">
        <f t="shared" si="610"/>
        <v>0</v>
      </c>
      <c r="D3142" s="84">
        <f t="shared" si="610"/>
        <v>0</v>
      </c>
      <c r="E3142" s="84">
        <f t="shared" si="610"/>
        <v>0</v>
      </c>
      <c r="F3142" s="43">
        <f t="shared" si="611"/>
        <v>0</v>
      </c>
      <c r="G3142" s="84">
        <f t="shared" si="612"/>
        <v>0</v>
      </c>
      <c r="H3142" s="84">
        <f t="shared" si="612"/>
        <v>0</v>
      </c>
      <c r="I3142" s="84">
        <f t="shared" si="612"/>
        <v>0</v>
      </c>
      <c r="J3142" s="84">
        <f t="shared" si="612"/>
        <v>0</v>
      </c>
      <c r="K3142" s="43">
        <f t="shared" si="613"/>
        <v>0</v>
      </c>
    </row>
    <row r="3143" spans="1:11" ht="12.75" customHeight="1">
      <c r="A3143" s="61" t="str">
        <f>"      "&amp;Labels!B89</f>
        <v xml:space="preserve">      Q 5</v>
      </c>
      <c r="B3143" s="84"/>
      <c r="C3143" s="84"/>
      <c r="D3143" s="84"/>
      <c r="E3143" s="84"/>
      <c r="F3143" s="43"/>
      <c r="G3143" s="84"/>
      <c r="H3143" s="84"/>
      <c r="I3143" s="84"/>
      <c r="J3143" s="84"/>
      <c r="K3143" s="43"/>
    </row>
    <row r="3144" spans="1:11" ht="12.75" customHeight="1">
      <c r="A3144" s="61" t="str">
        <f>"         "&amp;Labels!B69</f>
        <v xml:space="preserve">         Customer 1</v>
      </c>
      <c r="B3144" s="76">
        <f t="shared" ref="B3144:E3154" si="614">SUM(B2926,B3035)</f>
        <v>0</v>
      </c>
      <c r="C3144" s="76">
        <f t="shared" si="614"/>
        <v>0</v>
      </c>
      <c r="D3144" s="76">
        <f t="shared" si="614"/>
        <v>0</v>
      </c>
      <c r="E3144" s="76">
        <f t="shared" si="614"/>
        <v>0</v>
      </c>
      <c r="F3144" s="43">
        <f t="shared" ref="F3144:F3154" si="615">SUM(B3144:E3144)</f>
        <v>0</v>
      </c>
      <c r="G3144" s="76">
        <f t="shared" ref="G3144:J3154" si="616">SUM(G2926,G3035)</f>
        <v>0</v>
      </c>
      <c r="H3144" s="76">
        <f t="shared" si="616"/>
        <v>0</v>
      </c>
      <c r="I3144" s="76">
        <f t="shared" si="616"/>
        <v>0</v>
      </c>
      <c r="J3144" s="76">
        <f t="shared" si="616"/>
        <v>0</v>
      </c>
      <c r="K3144" s="43">
        <f t="shared" ref="K3144:K3154" si="617">SUM(G3144:J3144)</f>
        <v>0</v>
      </c>
    </row>
    <row r="3145" spans="1:11" ht="12.75" customHeight="1">
      <c r="A3145" s="61" t="str">
        <f>"         "&amp;Labels!B70</f>
        <v xml:space="preserve">         Customer 2</v>
      </c>
      <c r="B3145" s="76">
        <f t="shared" si="614"/>
        <v>0</v>
      </c>
      <c r="C3145" s="76">
        <f t="shared" si="614"/>
        <v>0</v>
      </c>
      <c r="D3145" s="76">
        <f t="shared" si="614"/>
        <v>0</v>
      </c>
      <c r="E3145" s="76">
        <f t="shared" si="614"/>
        <v>0</v>
      </c>
      <c r="F3145" s="43">
        <f t="shared" si="615"/>
        <v>0</v>
      </c>
      <c r="G3145" s="76">
        <f t="shared" si="616"/>
        <v>0</v>
      </c>
      <c r="H3145" s="76">
        <f t="shared" si="616"/>
        <v>0</v>
      </c>
      <c r="I3145" s="76">
        <f t="shared" si="616"/>
        <v>0</v>
      </c>
      <c r="J3145" s="76">
        <f t="shared" si="616"/>
        <v>0</v>
      </c>
      <c r="K3145" s="43">
        <f t="shared" si="617"/>
        <v>0</v>
      </c>
    </row>
    <row r="3146" spans="1:11" ht="12.75" customHeight="1">
      <c r="A3146" s="61" t="str">
        <f>"         "&amp;Labels!B71</f>
        <v xml:space="preserve">         Customer 3</v>
      </c>
      <c r="B3146" s="76">
        <f t="shared" si="614"/>
        <v>0</v>
      </c>
      <c r="C3146" s="76">
        <f t="shared" si="614"/>
        <v>0</v>
      </c>
      <c r="D3146" s="76">
        <f t="shared" si="614"/>
        <v>0</v>
      </c>
      <c r="E3146" s="76">
        <f t="shared" si="614"/>
        <v>0</v>
      </c>
      <c r="F3146" s="43">
        <f t="shared" si="615"/>
        <v>0</v>
      </c>
      <c r="G3146" s="76">
        <f t="shared" si="616"/>
        <v>0</v>
      </c>
      <c r="H3146" s="76">
        <f t="shared" si="616"/>
        <v>0</v>
      </c>
      <c r="I3146" s="76">
        <f t="shared" si="616"/>
        <v>0</v>
      </c>
      <c r="J3146" s="76">
        <f t="shared" si="616"/>
        <v>0</v>
      </c>
      <c r="K3146" s="43">
        <f t="shared" si="617"/>
        <v>0</v>
      </c>
    </row>
    <row r="3147" spans="1:11" ht="12.75" customHeight="1">
      <c r="A3147" s="61" t="str">
        <f>"         "&amp;Labels!B72</f>
        <v xml:space="preserve">         Customer 4</v>
      </c>
      <c r="B3147" s="76">
        <f t="shared" si="614"/>
        <v>0</v>
      </c>
      <c r="C3147" s="76">
        <f t="shared" si="614"/>
        <v>0</v>
      </c>
      <c r="D3147" s="76">
        <f t="shared" si="614"/>
        <v>0</v>
      </c>
      <c r="E3147" s="76">
        <f t="shared" si="614"/>
        <v>0</v>
      </c>
      <c r="F3147" s="43">
        <f t="shared" si="615"/>
        <v>0</v>
      </c>
      <c r="G3147" s="76">
        <f t="shared" si="616"/>
        <v>0</v>
      </c>
      <c r="H3147" s="76">
        <f t="shared" si="616"/>
        <v>0</v>
      </c>
      <c r="I3147" s="76">
        <f t="shared" si="616"/>
        <v>0</v>
      </c>
      <c r="J3147" s="76">
        <f t="shared" si="616"/>
        <v>0</v>
      </c>
      <c r="K3147" s="43">
        <f t="shared" si="617"/>
        <v>0</v>
      </c>
    </row>
    <row r="3148" spans="1:11" ht="12.75" customHeight="1">
      <c r="A3148" s="61" t="str">
        <f>"         "&amp;Labels!B73</f>
        <v xml:space="preserve">         Customer 5</v>
      </c>
      <c r="B3148" s="76">
        <f t="shared" si="614"/>
        <v>0</v>
      </c>
      <c r="C3148" s="76">
        <f t="shared" si="614"/>
        <v>0</v>
      </c>
      <c r="D3148" s="76">
        <f t="shared" si="614"/>
        <v>0</v>
      </c>
      <c r="E3148" s="76">
        <f t="shared" si="614"/>
        <v>0</v>
      </c>
      <c r="F3148" s="43">
        <f t="shared" si="615"/>
        <v>0</v>
      </c>
      <c r="G3148" s="76">
        <f t="shared" si="616"/>
        <v>0</v>
      </c>
      <c r="H3148" s="76">
        <f t="shared" si="616"/>
        <v>0</v>
      </c>
      <c r="I3148" s="76">
        <f t="shared" si="616"/>
        <v>0</v>
      </c>
      <c r="J3148" s="76">
        <f t="shared" si="616"/>
        <v>0</v>
      </c>
      <c r="K3148" s="43">
        <f t="shared" si="617"/>
        <v>0</v>
      </c>
    </row>
    <row r="3149" spans="1:11" ht="12.75" customHeight="1">
      <c r="A3149" s="61" t="str">
        <f>"         "&amp;Labels!B74</f>
        <v xml:space="preserve">         Customer 6</v>
      </c>
      <c r="B3149" s="76">
        <f t="shared" si="614"/>
        <v>0</v>
      </c>
      <c r="C3149" s="76">
        <f t="shared" si="614"/>
        <v>0</v>
      </c>
      <c r="D3149" s="76">
        <f t="shared" si="614"/>
        <v>0</v>
      </c>
      <c r="E3149" s="76">
        <f t="shared" si="614"/>
        <v>0</v>
      </c>
      <c r="F3149" s="43">
        <f t="shared" si="615"/>
        <v>0</v>
      </c>
      <c r="G3149" s="76">
        <f t="shared" si="616"/>
        <v>0</v>
      </c>
      <c r="H3149" s="76">
        <f t="shared" si="616"/>
        <v>0</v>
      </c>
      <c r="I3149" s="76">
        <f t="shared" si="616"/>
        <v>0</v>
      </c>
      <c r="J3149" s="76">
        <f t="shared" si="616"/>
        <v>0</v>
      </c>
      <c r="K3149" s="43">
        <f t="shared" si="617"/>
        <v>0</v>
      </c>
    </row>
    <row r="3150" spans="1:11" ht="12.75" customHeight="1">
      <c r="A3150" s="61" t="str">
        <f>"         "&amp;Labels!B75</f>
        <v xml:space="preserve">         Customer 7</v>
      </c>
      <c r="B3150" s="76">
        <f t="shared" si="614"/>
        <v>0</v>
      </c>
      <c r="C3150" s="76">
        <f t="shared" si="614"/>
        <v>0</v>
      </c>
      <c r="D3150" s="76">
        <f t="shared" si="614"/>
        <v>0</v>
      </c>
      <c r="E3150" s="76">
        <f t="shared" si="614"/>
        <v>0</v>
      </c>
      <c r="F3150" s="43">
        <f t="shared" si="615"/>
        <v>0</v>
      </c>
      <c r="G3150" s="76">
        <f t="shared" si="616"/>
        <v>0</v>
      </c>
      <c r="H3150" s="76">
        <f t="shared" si="616"/>
        <v>0</v>
      </c>
      <c r="I3150" s="76">
        <f t="shared" si="616"/>
        <v>0</v>
      </c>
      <c r="J3150" s="76">
        <f t="shared" si="616"/>
        <v>0</v>
      </c>
      <c r="K3150" s="43">
        <f t="shared" si="617"/>
        <v>0</v>
      </c>
    </row>
    <row r="3151" spans="1:11" ht="12.75" customHeight="1">
      <c r="A3151" s="61" t="str">
        <f>"         "&amp;Labels!B76</f>
        <v xml:space="preserve">         Customer 8</v>
      </c>
      <c r="B3151" s="76">
        <f t="shared" si="614"/>
        <v>0</v>
      </c>
      <c r="C3151" s="76">
        <f t="shared" si="614"/>
        <v>0</v>
      </c>
      <c r="D3151" s="76">
        <f t="shared" si="614"/>
        <v>0</v>
      </c>
      <c r="E3151" s="76">
        <f t="shared" si="614"/>
        <v>0</v>
      </c>
      <c r="F3151" s="43">
        <f t="shared" si="615"/>
        <v>0</v>
      </c>
      <c r="G3151" s="76">
        <f t="shared" si="616"/>
        <v>0</v>
      </c>
      <c r="H3151" s="76">
        <f t="shared" si="616"/>
        <v>0</v>
      </c>
      <c r="I3151" s="76">
        <f t="shared" si="616"/>
        <v>0</v>
      </c>
      <c r="J3151" s="76">
        <f t="shared" si="616"/>
        <v>0</v>
      </c>
      <c r="K3151" s="43">
        <f t="shared" si="617"/>
        <v>0</v>
      </c>
    </row>
    <row r="3152" spans="1:11" ht="12.75" customHeight="1">
      <c r="A3152" s="61" t="str">
        <f>"         "&amp;Labels!B77</f>
        <v xml:space="preserve">         Customer 9</v>
      </c>
      <c r="B3152" s="76">
        <f t="shared" si="614"/>
        <v>0</v>
      </c>
      <c r="C3152" s="76">
        <f t="shared" si="614"/>
        <v>0</v>
      </c>
      <c r="D3152" s="76">
        <f t="shared" si="614"/>
        <v>0</v>
      </c>
      <c r="E3152" s="76">
        <f t="shared" si="614"/>
        <v>0</v>
      </c>
      <c r="F3152" s="43">
        <f t="shared" si="615"/>
        <v>0</v>
      </c>
      <c r="G3152" s="76">
        <f t="shared" si="616"/>
        <v>0</v>
      </c>
      <c r="H3152" s="76">
        <f t="shared" si="616"/>
        <v>0</v>
      </c>
      <c r="I3152" s="76">
        <f t="shared" si="616"/>
        <v>0</v>
      </c>
      <c r="J3152" s="76">
        <f t="shared" si="616"/>
        <v>0</v>
      </c>
      <c r="K3152" s="43">
        <f t="shared" si="617"/>
        <v>0</v>
      </c>
    </row>
    <row r="3153" spans="1:11" ht="12.75" customHeight="1">
      <c r="A3153" s="61" t="str">
        <f>"         "&amp;Labels!B78</f>
        <v xml:space="preserve">         Customer 10</v>
      </c>
      <c r="B3153" s="76">
        <f t="shared" si="614"/>
        <v>0</v>
      </c>
      <c r="C3153" s="76">
        <f t="shared" si="614"/>
        <v>0</v>
      </c>
      <c r="D3153" s="76">
        <f t="shared" si="614"/>
        <v>0</v>
      </c>
      <c r="E3153" s="76">
        <f t="shared" si="614"/>
        <v>0</v>
      </c>
      <c r="F3153" s="43">
        <f t="shared" si="615"/>
        <v>0</v>
      </c>
      <c r="G3153" s="76">
        <f t="shared" si="616"/>
        <v>0</v>
      </c>
      <c r="H3153" s="76">
        <f t="shared" si="616"/>
        <v>0</v>
      </c>
      <c r="I3153" s="76">
        <f t="shared" si="616"/>
        <v>0</v>
      </c>
      <c r="J3153" s="76">
        <f t="shared" si="616"/>
        <v>0</v>
      </c>
      <c r="K3153" s="43">
        <f t="shared" si="617"/>
        <v>0</v>
      </c>
    </row>
    <row r="3154" spans="1:11" ht="12.75" customHeight="1">
      <c r="A3154" s="61" t="str">
        <f>"         "&amp;Labels!C68</f>
        <v xml:space="preserve">         Total</v>
      </c>
      <c r="B3154" s="84">
        <f t="shared" si="614"/>
        <v>0</v>
      </c>
      <c r="C3154" s="84">
        <f t="shared" si="614"/>
        <v>0</v>
      </c>
      <c r="D3154" s="84">
        <f t="shared" si="614"/>
        <v>0</v>
      </c>
      <c r="E3154" s="84">
        <f t="shared" si="614"/>
        <v>0</v>
      </c>
      <c r="F3154" s="43">
        <f t="shared" si="615"/>
        <v>0</v>
      </c>
      <c r="G3154" s="84">
        <f t="shared" si="616"/>
        <v>0</v>
      </c>
      <c r="H3154" s="84">
        <f t="shared" si="616"/>
        <v>0</v>
      </c>
      <c r="I3154" s="84">
        <f t="shared" si="616"/>
        <v>0</v>
      </c>
      <c r="J3154" s="84">
        <f t="shared" si="616"/>
        <v>0</v>
      </c>
      <c r="K3154" s="43">
        <f t="shared" si="617"/>
        <v>0</v>
      </c>
    </row>
    <row r="3155" spans="1:11" ht="12.75" customHeight="1">
      <c r="A3155" s="61" t="str">
        <f>"      "&amp;Labels!B90</f>
        <v xml:space="preserve">      Q 6</v>
      </c>
      <c r="B3155" s="84"/>
      <c r="C3155" s="84"/>
      <c r="D3155" s="84"/>
      <c r="E3155" s="84"/>
      <c r="F3155" s="43"/>
      <c r="G3155" s="84"/>
      <c r="H3155" s="84"/>
      <c r="I3155" s="84"/>
      <c r="J3155" s="84"/>
      <c r="K3155" s="43"/>
    </row>
    <row r="3156" spans="1:11" ht="12.75" customHeight="1">
      <c r="A3156" s="61" t="str">
        <f>"         "&amp;Labels!B69</f>
        <v xml:space="preserve">         Customer 1</v>
      </c>
      <c r="B3156" s="76">
        <f t="shared" ref="B3156:E3166" si="618">SUM(B2938,B3047)</f>
        <v>0</v>
      </c>
      <c r="C3156" s="76">
        <f t="shared" si="618"/>
        <v>0</v>
      </c>
      <c r="D3156" s="76">
        <f t="shared" si="618"/>
        <v>0</v>
      </c>
      <c r="E3156" s="76">
        <f t="shared" si="618"/>
        <v>0</v>
      </c>
      <c r="F3156" s="43">
        <f t="shared" ref="F3156:F3166" si="619">SUM(B3156:E3156)</f>
        <v>0</v>
      </c>
      <c r="G3156" s="76">
        <f t="shared" ref="G3156:J3166" si="620">SUM(G2938,G3047)</f>
        <v>0</v>
      </c>
      <c r="H3156" s="76">
        <f t="shared" si="620"/>
        <v>0</v>
      </c>
      <c r="I3156" s="76">
        <f t="shared" si="620"/>
        <v>0</v>
      </c>
      <c r="J3156" s="76">
        <f t="shared" si="620"/>
        <v>0</v>
      </c>
      <c r="K3156" s="43">
        <f t="shared" ref="K3156:K3166" si="621">SUM(G3156:J3156)</f>
        <v>0</v>
      </c>
    </row>
    <row r="3157" spans="1:11" ht="12.75" customHeight="1">
      <c r="A3157" s="61" t="str">
        <f>"         "&amp;Labels!B70</f>
        <v xml:space="preserve">         Customer 2</v>
      </c>
      <c r="B3157" s="76">
        <f t="shared" si="618"/>
        <v>0</v>
      </c>
      <c r="C3157" s="76">
        <f t="shared" si="618"/>
        <v>0</v>
      </c>
      <c r="D3157" s="76">
        <f t="shared" si="618"/>
        <v>0</v>
      </c>
      <c r="E3157" s="76">
        <f t="shared" si="618"/>
        <v>0</v>
      </c>
      <c r="F3157" s="43">
        <f t="shared" si="619"/>
        <v>0</v>
      </c>
      <c r="G3157" s="76">
        <f t="shared" si="620"/>
        <v>0</v>
      </c>
      <c r="H3157" s="76">
        <f t="shared" si="620"/>
        <v>0</v>
      </c>
      <c r="I3157" s="76">
        <f t="shared" si="620"/>
        <v>0</v>
      </c>
      <c r="J3157" s="76">
        <f t="shared" si="620"/>
        <v>0</v>
      </c>
      <c r="K3157" s="43">
        <f t="shared" si="621"/>
        <v>0</v>
      </c>
    </row>
    <row r="3158" spans="1:11" ht="12.75" customHeight="1">
      <c r="A3158" s="61" t="str">
        <f>"         "&amp;Labels!B71</f>
        <v xml:space="preserve">         Customer 3</v>
      </c>
      <c r="B3158" s="76">
        <f t="shared" si="618"/>
        <v>0</v>
      </c>
      <c r="C3158" s="76">
        <f t="shared" si="618"/>
        <v>0</v>
      </c>
      <c r="D3158" s="76">
        <f t="shared" si="618"/>
        <v>0</v>
      </c>
      <c r="E3158" s="76">
        <f t="shared" si="618"/>
        <v>0</v>
      </c>
      <c r="F3158" s="43">
        <f t="shared" si="619"/>
        <v>0</v>
      </c>
      <c r="G3158" s="76">
        <f t="shared" si="620"/>
        <v>0</v>
      </c>
      <c r="H3158" s="76">
        <f t="shared" si="620"/>
        <v>0</v>
      </c>
      <c r="I3158" s="76">
        <f t="shared" si="620"/>
        <v>0</v>
      </c>
      <c r="J3158" s="76">
        <f t="shared" si="620"/>
        <v>0</v>
      </c>
      <c r="K3158" s="43">
        <f t="shared" si="621"/>
        <v>0</v>
      </c>
    </row>
    <row r="3159" spans="1:11" ht="12.75" customHeight="1">
      <c r="A3159" s="61" t="str">
        <f>"         "&amp;Labels!B72</f>
        <v xml:space="preserve">         Customer 4</v>
      </c>
      <c r="B3159" s="76">
        <f t="shared" si="618"/>
        <v>0</v>
      </c>
      <c r="C3159" s="76">
        <f t="shared" si="618"/>
        <v>0</v>
      </c>
      <c r="D3159" s="76">
        <f t="shared" si="618"/>
        <v>0</v>
      </c>
      <c r="E3159" s="76">
        <f t="shared" si="618"/>
        <v>0</v>
      </c>
      <c r="F3159" s="43">
        <f t="shared" si="619"/>
        <v>0</v>
      </c>
      <c r="G3159" s="76">
        <f t="shared" si="620"/>
        <v>0</v>
      </c>
      <c r="H3159" s="76">
        <f t="shared" si="620"/>
        <v>0</v>
      </c>
      <c r="I3159" s="76">
        <f t="shared" si="620"/>
        <v>0</v>
      </c>
      <c r="J3159" s="76">
        <f t="shared" si="620"/>
        <v>0</v>
      </c>
      <c r="K3159" s="43">
        <f t="shared" si="621"/>
        <v>0</v>
      </c>
    </row>
    <row r="3160" spans="1:11" ht="12.75" customHeight="1">
      <c r="A3160" s="61" t="str">
        <f>"         "&amp;Labels!B73</f>
        <v xml:space="preserve">         Customer 5</v>
      </c>
      <c r="B3160" s="76">
        <f t="shared" si="618"/>
        <v>0</v>
      </c>
      <c r="C3160" s="76">
        <f t="shared" si="618"/>
        <v>0</v>
      </c>
      <c r="D3160" s="76">
        <f t="shared" si="618"/>
        <v>0</v>
      </c>
      <c r="E3160" s="76">
        <f t="shared" si="618"/>
        <v>0</v>
      </c>
      <c r="F3160" s="43">
        <f t="shared" si="619"/>
        <v>0</v>
      </c>
      <c r="G3160" s="76">
        <f t="shared" si="620"/>
        <v>0</v>
      </c>
      <c r="H3160" s="76">
        <f t="shared" si="620"/>
        <v>0</v>
      </c>
      <c r="I3160" s="76">
        <f t="shared" si="620"/>
        <v>0</v>
      </c>
      <c r="J3160" s="76">
        <f t="shared" si="620"/>
        <v>0</v>
      </c>
      <c r="K3160" s="43">
        <f t="shared" si="621"/>
        <v>0</v>
      </c>
    </row>
    <row r="3161" spans="1:11" ht="12.75" customHeight="1">
      <c r="A3161" s="61" t="str">
        <f>"         "&amp;Labels!B74</f>
        <v xml:space="preserve">         Customer 6</v>
      </c>
      <c r="B3161" s="76">
        <f t="shared" si="618"/>
        <v>0</v>
      </c>
      <c r="C3161" s="76">
        <f t="shared" si="618"/>
        <v>0</v>
      </c>
      <c r="D3161" s="76">
        <f t="shared" si="618"/>
        <v>0</v>
      </c>
      <c r="E3161" s="76">
        <f t="shared" si="618"/>
        <v>0</v>
      </c>
      <c r="F3161" s="43">
        <f t="shared" si="619"/>
        <v>0</v>
      </c>
      <c r="G3161" s="76">
        <f t="shared" si="620"/>
        <v>0</v>
      </c>
      <c r="H3161" s="76">
        <f t="shared" si="620"/>
        <v>0</v>
      </c>
      <c r="I3161" s="76">
        <f t="shared" si="620"/>
        <v>0</v>
      </c>
      <c r="J3161" s="76">
        <f t="shared" si="620"/>
        <v>0</v>
      </c>
      <c r="K3161" s="43">
        <f t="shared" si="621"/>
        <v>0</v>
      </c>
    </row>
    <row r="3162" spans="1:11" ht="12.75" customHeight="1">
      <c r="A3162" s="61" t="str">
        <f>"         "&amp;Labels!B75</f>
        <v xml:space="preserve">         Customer 7</v>
      </c>
      <c r="B3162" s="76">
        <f t="shared" si="618"/>
        <v>0</v>
      </c>
      <c r="C3162" s="76">
        <f t="shared" si="618"/>
        <v>0</v>
      </c>
      <c r="D3162" s="76">
        <f t="shared" si="618"/>
        <v>0</v>
      </c>
      <c r="E3162" s="76">
        <f t="shared" si="618"/>
        <v>0</v>
      </c>
      <c r="F3162" s="43">
        <f t="shared" si="619"/>
        <v>0</v>
      </c>
      <c r="G3162" s="76">
        <f t="shared" si="620"/>
        <v>0</v>
      </c>
      <c r="H3162" s="76">
        <f t="shared" si="620"/>
        <v>0</v>
      </c>
      <c r="I3162" s="76">
        <f t="shared" si="620"/>
        <v>0</v>
      </c>
      <c r="J3162" s="76">
        <f t="shared" si="620"/>
        <v>0</v>
      </c>
      <c r="K3162" s="43">
        <f t="shared" si="621"/>
        <v>0</v>
      </c>
    </row>
    <row r="3163" spans="1:11" ht="12.75" customHeight="1">
      <c r="A3163" s="61" t="str">
        <f>"         "&amp;Labels!B76</f>
        <v xml:space="preserve">         Customer 8</v>
      </c>
      <c r="B3163" s="76">
        <f t="shared" si="618"/>
        <v>0</v>
      </c>
      <c r="C3163" s="76">
        <f t="shared" si="618"/>
        <v>0</v>
      </c>
      <c r="D3163" s="76">
        <f t="shared" si="618"/>
        <v>0</v>
      </c>
      <c r="E3163" s="76">
        <f t="shared" si="618"/>
        <v>0</v>
      </c>
      <c r="F3163" s="43">
        <f t="shared" si="619"/>
        <v>0</v>
      </c>
      <c r="G3163" s="76">
        <f t="shared" si="620"/>
        <v>0</v>
      </c>
      <c r="H3163" s="76">
        <f t="shared" si="620"/>
        <v>0</v>
      </c>
      <c r="I3163" s="76">
        <f t="shared" si="620"/>
        <v>0</v>
      </c>
      <c r="J3163" s="76">
        <f t="shared" si="620"/>
        <v>0</v>
      </c>
      <c r="K3163" s="43">
        <f t="shared" si="621"/>
        <v>0</v>
      </c>
    </row>
    <row r="3164" spans="1:11" ht="12.75" customHeight="1">
      <c r="A3164" s="61" t="str">
        <f>"         "&amp;Labels!B77</f>
        <v xml:space="preserve">         Customer 9</v>
      </c>
      <c r="B3164" s="76">
        <f t="shared" si="618"/>
        <v>0</v>
      </c>
      <c r="C3164" s="76">
        <f t="shared" si="618"/>
        <v>0</v>
      </c>
      <c r="D3164" s="76">
        <f t="shared" si="618"/>
        <v>0</v>
      </c>
      <c r="E3164" s="76">
        <f t="shared" si="618"/>
        <v>0</v>
      </c>
      <c r="F3164" s="43">
        <f t="shared" si="619"/>
        <v>0</v>
      </c>
      <c r="G3164" s="76">
        <f t="shared" si="620"/>
        <v>0</v>
      </c>
      <c r="H3164" s="76">
        <f t="shared" si="620"/>
        <v>0</v>
      </c>
      <c r="I3164" s="76">
        <f t="shared" si="620"/>
        <v>0</v>
      </c>
      <c r="J3164" s="76">
        <f t="shared" si="620"/>
        <v>0</v>
      </c>
      <c r="K3164" s="43">
        <f t="shared" si="621"/>
        <v>0</v>
      </c>
    </row>
    <row r="3165" spans="1:11" ht="12.75" customHeight="1">
      <c r="A3165" s="61" t="str">
        <f>"         "&amp;Labels!B78</f>
        <v xml:space="preserve">         Customer 10</v>
      </c>
      <c r="B3165" s="76">
        <f t="shared" si="618"/>
        <v>0</v>
      </c>
      <c r="C3165" s="76">
        <f t="shared" si="618"/>
        <v>0</v>
      </c>
      <c r="D3165" s="76">
        <f t="shared" si="618"/>
        <v>0</v>
      </c>
      <c r="E3165" s="76">
        <f t="shared" si="618"/>
        <v>0</v>
      </c>
      <c r="F3165" s="43">
        <f t="shared" si="619"/>
        <v>0</v>
      </c>
      <c r="G3165" s="76">
        <f t="shared" si="620"/>
        <v>0</v>
      </c>
      <c r="H3165" s="76">
        <f t="shared" si="620"/>
        <v>0</v>
      </c>
      <c r="I3165" s="76">
        <f t="shared" si="620"/>
        <v>0</v>
      </c>
      <c r="J3165" s="76">
        <f t="shared" si="620"/>
        <v>0</v>
      </c>
      <c r="K3165" s="43">
        <f t="shared" si="621"/>
        <v>0</v>
      </c>
    </row>
    <row r="3166" spans="1:11" ht="12.75" customHeight="1">
      <c r="A3166" s="61" t="str">
        <f>"         "&amp;Labels!C68</f>
        <v xml:space="preserve">         Total</v>
      </c>
      <c r="B3166" s="84">
        <f t="shared" si="618"/>
        <v>0</v>
      </c>
      <c r="C3166" s="84">
        <f t="shared" si="618"/>
        <v>0</v>
      </c>
      <c r="D3166" s="84">
        <f t="shared" si="618"/>
        <v>0</v>
      </c>
      <c r="E3166" s="84">
        <f t="shared" si="618"/>
        <v>0</v>
      </c>
      <c r="F3166" s="43">
        <f t="shared" si="619"/>
        <v>0</v>
      </c>
      <c r="G3166" s="84">
        <f t="shared" si="620"/>
        <v>0</v>
      </c>
      <c r="H3166" s="84">
        <f t="shared" si="620"/>
        <v>0</v>
      </c>
      <c r="I3166" s="84">
        <f t="shared" si="620"/>
        <v>0</v>
      </c>
      <c r="J3166" s="84">
        <f t="shared" si="620"/>
        <v>0</v>
      </c>
      <c r="K3166" s="43">
        <f t="shared" si="621"/>
        <v>0</v>
      </c>
    </row>
    <row r="3167" spans="1:11" ht="12.75" customHeight="1">
      <c r="A3167" s="61" t="str">
        <f>"      "&amp;Labels!B91</f>
        <v xml:space="preserve">      Q 7</v>
      </c>
      <c r="B3167" s="84"/>
      <c r="C3167" s="84"/>
      <c r="D3167" s="84"/>
      <c r="E3167" s="84"/>
      <c r="F3167" s="43"/>
      <c r="G3167" s="84"/>
      <c r="H3167" s="84"/>
      <c r="I3167" s="84"/>
      <c r="J3167" s="84"/>
      <c r="K3167" s="43"/>
    </row>
    <row r="3168" spans="1:11" ht="12.75" customHeight="1">
      <c r="A3168" s="61" t="str">
        <f>"         "&amp;Labels!B69</f>
        <v xml:space="preserve">         Customer 1</v>
      </c>
      <c r="B3168" s="76">
        <f t="shared" ref="B3168:E3178" si="622">SUM(B2950,B3059)</f>
        <v>0</v>
      </c>
      <c r="C3168" s="76">
        <f t="shared" si="622"/>
        <v>0</v>
      </c>
      <c r="D3168" s="76">
        <f t="shared" si="622"/>
        <v>0</v>
      </c>
      <c r="E3168" s="76">
        <f t="shared" si="622"/>
        <v>0</v>
      </c>
      <c r="F3168" s="43">
        <f t="shared" ref="F3168:F3178" si="623">SUM(B3168:E3168)</f>
        <v>0</v>
      </c>
      <c r="G3168" s="76">
        <f t="shared" ref="G3168:J3178" si="624">SUM(G2950,G3059)</f>
        <v>0</v>
      </c>
      <c r="H3168" s="76">
        <f t="shared" si="624"/>
        <v>0</v>
      </c>
      <c r="I3168" s="76">
        <f t="shared" si="624"/>
        <v>0</v>
      </c>
      <c r="J3168" s="76">
        <f t="shared" si="624"/>
        <v>0</v>
      </c>
      <c r="K3168" s="43">
        <f t="shared" ref="K3168:K3178" si="625">SUM(G3168:J3168)</f>
        <v>0</v>
      </c>
    </row>
    <row r="3169" spans="1:11" ht="12.75" customHeight="1">
      <c r="A3169" s="61" t="str">
        <f>"         "&amp;Labels!B70</f>
        <v xml:space="preserve">         Customer 2</v>
      </c>
      <c r="B3169" s="76">
        <f t="shared" si="622"/>
        <v>0</v>
      </c>
      <c r="C3169" s="76">
        <f t="shared" si="622"/>
        <v>0</v>
      </c>
      <c r="D3169" s="76">
        <f t="shared" si="622"/>
        <v>0</v>
      </c>
      <c r="E3169" s="76">
        <f t="shared" si="622"/>
        <v>0</v>
      </c>
      <c r="F3169" s="43">
        <f t="shared" si="623"/>
        <v>0</v>
      </c>
      <c r="G3169" s="76">
        <f t="shared" si="624"/>
        <v>0</v>
      </c>
      <c r="H3169" s="76">
        <f t="shared" si="624"/>
        <v>0</v>
      </c>
      <c r="I3169" s="76">
        <f t="shared" si="624"/>
        <v>0</v>
      </c>
      <c r="J3169" s="76">
        <f t="shared" si="624"/>
        <v>0</v>
      </c>
      <c r="K3169" s="43">
        <f t="shared" si="625"/>
        <v>0</v>
      </c>
    </row>
    <row r="3170" spans="1:11" ht="12.75" customHeight="1">
      <c r="A3170" s="61" t="str">
        <f>"         "&amp;Labels!B71</f>
        <v xml:space="preserve">         Customer 3</v>
      </c>
      <c r="B3170" s="76">
        <f t="shared" si="622"/>
        <v>0</v>
      </c>
      <c r="C3170" s="76">
        <f t="shared" si="622"/>
        <v>0</v>
      </c>
      <c r="D3170" s="76">
        <f t="shared" si="622"/>
        <v>0</v>
      </c>
      <c r="E3170" s="76">
        <f t="shared" si="622"/>
        <v>0</v>
      </c>
      <c r="F3170" s="43">
        <f t="shared" si="623"/>
        <v>0</v>
      </c>
      <c r="G3170" s="76">
        <f t="shared" si="624"/>
        <v>0</v>
      </c>
      <c r="H3170" s="76">
        <f t="shared" si="624"/>
        <v>0</v>
      </c>
      <c r="I3170" s="76">
        <f t="shared" si="624"/>
        <v>0</v>
      </c>
      <c r="J3170" s="76">
        <f t="shared" si="624"/>
        <v>0</v>
      </c>
      <c r="K3170" s="43">
        <f t="shared" si="625"/>
        <v>0</v>
      </c>
    </row>
    <row r="3171" spans="1:11" ht="12.75" customHeight="1">
      <c r="A3171" s="61" t="str">
        <f>"         "&amp;Labels!B72</f>
        <v xml:space="preserve">         Customer 4</v>
      </c>
      <c r="B3171" s="76">
        <f t="shared" si="622"/>
        <v>0</v>
      </c>
      <c r="C3171" s="76">
        <f t="shared" si="622"/>
        <v>0</v>
      </c>
      <c r="D3171" s="76">
        <f t="shared" si="622"/>
        <v>0</v>
      </c>
      <c r="E3171" s="76">
        <f t="shared" si="622"/>
        <v>0</v>
      </c>
      <c r="F3171" s="43">
        <f t="shared" si="623"/>
        <v>0</v>
      </c>
      <c r="G3171" s="76">
        <f t="shared" si="624"/>
        <v>0</v>
      </c>
      <c r="H3171" s="76">
        <f t="shared" si="624"/>
        <v>0</v>
      </c>
      <c r="I3171" s="76">
        <f t="shared" si="624"/>
        <v>0</v>
      </c>
      <c r="J3171" s="76">
        <f t="shared" si="624"/>
        <v>0</v>
      </c>
      <c r="K3171" s="43">
        <f t="shared" si="625"/>
        <v>0</v>
      </c>
    </row>
    <row r="3172" spans="1:11" ht="12.75" customHeight="1">
      <c r="A3172" s="61" t="str">
        <f>"         "&amp;Labels!B73</f>
        <v xml:space="preserve">         Customer 5</v>
      </c>
      <c r="B3172" s="76">
        <f t="shared" si="622"/>
        <v>0</v>
      </c>
      <c r="C3172" s="76">
        <f t="shared" si="622"/>
        <v>0</v>
      </c>
      <c r="D3172" s="76">
        <f t="shared" si="622"/>
        <v>0</v>
      </c>
      <c r="E3172" s="76">
        <f t="shared" si="622"/>
        <v>0</v>
      </c>
      <c r="F3172" s="43">
        <f t="shared" si="623"/>
        <v>0</v>
      </c>
      <c r="G3172" s="76">
        <f t="shared" si="624"/>
        <v>0</v>
      </c>
      <c r="H3172" s="76">
        <f t="shared" si="624"/>
        <v>0</v>
      </c>
      <c r="I3172" s="76">
        <f t="shared" si="624"/>
        <v>0</v>
      </c>
      <c r="J3172" s="76">
        <f t="shared" si="624"/>
        <v>0</v>
      </c>
      <c r="K3172" s="43">
        <f t="shared" si="625"/>
        <v>0</v>
      </c>
    </row>
    <row r="3173" spans="1:11" ht="12.75" customHeight="1">
      <c r="A3173" s="61" t="str">
        <f>"         "&amp;Labels!B74</f>
        <v xml:space="preserve">         Customer 6</v>
      </c>
      <c r="B3173" s="76">
        <f t="shared" si="622"/>
        <v>0</v>
      </c>
      <c r="C3173" s="76">
        <f t="shared" si="622"/>
        <v>0</v>
      </c>
      <c r="D3173" s="76">
        <f t="shared" si="622"/>
        <v>0</v>
      </c>
      <c r="E3173" s="76">
        <f t="shared" si="622"/>
        <v>0</v>
      </c>
      <c r="F3173" s="43">
        <f t="shared" si="623"/>
        <v>0</v>
      </c>
      <c r="G3173" s="76">
        <f t="shared" si="624"/>
        <v>0</v>
      </c>
      <c r="H3173" s="76">
        <f t="shared" si="624"/>
        <v>0</v>
      </c>
      <c r="I3173" s="76">
        <f t="shared" si="624"/>
        <v>0</v>
      </c>
      <c r="J3173" s="76">
        <f t="shared" si="624"/>
        <v>0</v>
      </c>
      <c r="K3173" s="43">
        <f t="shared" si="625"/>
        <v>0</v>
      </c>
    </row>
    <row r="3174" spans="1:11" ht="12.75" customHeight="1">
      <c r="A3174" s="61" t="str">
        <f>"         "&amp;Labels!B75</f>
        <v xml:space="preserve">         Customer 7</v>
      </c>
      <c r="B3174" s="76">
        <f t="shared" si="622"/>
        <v>0</v>
      </c>
      <c r="C3174" s="76">
        <f t="shared" si="622"/>
        <v>0</v>
      </c>
      <c r="D3174" s="76">
        <f t="shared" si="622"/>
        <v>0</v>
      </c>
      <c r="E3174" s="76">
        <f t="shared" si="622"/>
        <v>0</v>
      </c>
      <c r="F3174" s="43">
        <f t="shared" si="623"/>
        <v>0</v>
      </c>
      <c r="G3174" s="76">
        <f t="shared" si="624"/>
        <v>0</v>
      </c>
      <c r="H3174" s="76">
        <f t="shared" si="624"/>
        <v>0</v>
      </c>
      <c r="I3174" s="76">
        <f t="shared" si="624"/>
        <v>0</v>
      </c>
      <c r="J3174" s="76">
        <f t="shared" si="624"/>
        <v>0</v>
      </c>
      <c r="K3174" s="43">
        <f t="shared" si="625"/>
        <v>0</v>
      </c>
    </row>
    <row r="3175" spans="1:11" ht="12.75" customHeight="1">
      <c r="A3175" s="61" t="str">
        <f>"         "&amp;Labels!B76</f>
        <v xml:space="preserve">         Customer 8</v>
      </c>
      <c r="B3175" s="76">
        <f t="shared" si="622"/>
        <v>0</v>
      </c>
      <c r="C3175" s="76">
        <f t="shared" si="622"/>
        <v>0</v>
      </c>
      <c r="D3175" s="76">
        <f t="shared" si="622"/>
        <v>0</v>
      </c>
      <c r="E3175" s="76">
        <f t="shared" si="622"/>
        <v>0</v>
      </c>
      <c r="F3175" s="43">
        <f t="shared" si="623"/>
        <v>0</v>
      </c>
      <c r="G3175" s="76">
        <f t="shared" si="624"/>
        <v>0</v>
      </c>
      <c r="H3175" s="76">
        <f t="shared" si="624"/>
        <v>0</v>
      </c>
      <c r="I3175" s="76">
        <f t="shared" si="624"/>
        <v>0</v>
      </c>
      <c r="J3175" s="76">
        <f t="shared" si="624"/>
        <v>0</v>
      </c>
      <c r="K3175" s="43">
        <f t="shared" si="625"/>
        <v>0</v>
      </c>
    </row>
    <row r="3176" spans="1:11" ht="12.75" customHeight="1">
      <c r="A3176" s="61" t="str">
        <f>"         "&amp;Labels!B77</f>
        <v xml:space="preserve">         Customer 9</v>
      </c>
      <c r="B3176" s="76">
        <f t="shared" si="622"/>
        <v>0</v>
      </c>
      <c r="C3176" s="76">
        <f t="shared" si="622"/>
        <v>0</v>
      </c>
      <c r="D3176" s="76">
        <f t="shared" si="622"/>
        <v>0</v>
      </c>
      <c r="E3176" s="76">
        <f t="shared" si="622"/>
        <v>0</v>
      </c>
      <c r="F3176" s="43">
        <f t="shared" si="623"/>
        <v>0</v>
      </c>
      <c r="G3176" s="76">
        <f t="shared" si="624"/>
        <v>0</v>
      </c>
      <c r="H3176" s="76">
        <f t="shared" si="624"/>
        <v>0</v>
      </c>
      <c r="I3176" s="76">
        <f t="shared" si="624"/>
        <v>0</v>
      </c>
      <c r="J3176" s="76">
        <f t="shared" si="624"/>
        <v>0</v>
      </c>
      <c r="K3176" s="43">
        <f t="shared" si="625"/>
        <v>0</v>
      </c>
    </row>
    <row r="3177" spans="1:11" ht="12.75" customHeight="1">
      <c r="A3177" s="61" t="str">
        <f>"         "&amp;Labels!B78</f>
        <v xml:space="preserve">         Customer 10</v>
      </c>
      <c r="B3177" s="76">
        <f t="shared" si="622"/>
        <v>0</v>
      </c>
      <c r="C3177" s="76">
        <f t="shared" si="622"/>
        <v>0</v>
      </c>
      <c r="D3177" s="76">
        <f t="shared" si="622"/>
        <v>0</v>
      </c>
      <c r="E3177" s="76">
        <f t="shared" si="622"/>
        <v>0</v>
      </c>
      <c r="F3177" s="43">
        <f t="shared" si="623"/>
        <v>0</v>
      </c>
      <c r="G3177" s="76">
        <f t="shared" si="624"/>
        <v>0</v>
      </c>
      <c r="H3177" s="76">
        <f t="shared" si="624"/>
        <v>0</v>
      </c>
      <c r="I3177" s="76">
        <f t="shared" si="624"/>
        <v>0</v>
      </c>
      <c r="J3177" s="76">
        <f t="shared" si="624"/>
        <v>0</v>
      </c>
      <c r="K3177" s="43">
        <f t="shared" si="625"/>
        <v>0</v>
      </c>
    </row>
    <row r="3178" spans="1:11" ht="12.75" customHeight="1">
      <c r="A3178" s="61" t="str">
        <f>"         "&amp;Labels!C68</f>
        <v xml:space="preserve">         Total</v>
      </c>
      <c r="B3178" s="84">
        <f t="shared" si="622"/>
        <v>0</v>
      </c>
      <c r="C3178" s="84">
        <f t="shared" si="622"/>
        <v>0</v>
      </c>
      <c r="D3178" s="84">
        <f t="shared" si="622"/>
        <v>0</v>
      </c>
      <c r="E3178" s="84">
        <f t="shared" si="622"/>
        <v>0</v>
      </c>
      <c r="F3178" s="43">
        <f t="shared" si="623"/>
        <v>0</v>
      </c>
      <c r="G3178" s="84">
        <f t="shared" si="624"/>
        <v>0</v>
      </c>
      <c r="H3178" s="84">
        <f t="shared" si="624"/>
        <v>0</v>
      </c>
      <c r="I3178" s="84">
        <f t="shared" si="624"/>
        <v>0</v>
      </c>
      <c r="J3178" s="84">
        <f t="shared" si="624"/>
        <v>0</v>
      </c>
      <c r="K3178" s="43">
        <f t="shared" si="625"/>
        <v>0</v>
      </c>
    </row>
    <row r="3179" spans="1:11" ht="12.75" customHeight="1">
      <c r="A3179" s="61" t="str">
        <f>"      "&amp;Labels!B92</f>
        <v xml:space="preserve">      Q 8</v>
      </c>
      <c r="B3179" s="84"/>
      <c r="C3179" s="84"/>
      <c r="D3179" s="84"/>
      <c r="E3179" s="84"/>
      <c r="F3179" s="43"/>
      <c r="G3179" s="84"/>
      <c r="H3179" s="84"/>
      <c r="I3179" s="84"/>
      <c r="J3179" s="84"/>
      <c r="K3179" s="43"/>
    </row>
    <row r="3180" spans="1:11" ht="12.75" customHeight="1">
      <c r="A3180" s="61" t="str">
        <f>"         "&amp;Labels!B69</f>
        <v xml:space="preserve">         Customer 1</v>
      </c>
      <c r="B3180" s="76">
        <f t="shared" ref="B3180:E3190" si="626">SUM(B2962,B3071)</f>
        <v>0</v>
      </c>
      <c r="C3180" s="76">
        <f t="shared" si="626"/>
        <v>0</v>
      </c>
      <c r="D3180" s="76">
        <f t="shared" si="626"/>
        <v>0</v>
      </c>
      <c r="E3180" s="76">
        <f t="shared" si="626"/>
        <v>0</v>
      </c>
      <c r="F3180" s="43">
        <f t="shared" ref="F3180:F3190" si="627">SUM(B3180:E3180)</f>
        <v>0</v>
      </c>
      <c r="G3180" s="76">
        <f t="shared" ref="G3180:J3190" si="628">SUM(G2962,G3071)</f>
        <v>0</v>
      </c>
      <c r="H3180" s="76">
        <f t="shared" si="628"/>
        <v>0</v>
      </c>
      <c r="I3180" s="76">
        <f t="shared" si="628"/>
        <v>0</v>
      </c>
      <c r="J3180" s="76">
        <f t="shared" si="628"/>
        <v>0</v>
      </c>
      <c r="K3180" s="43">
        <f t="shared" ref="K3180:K3190" si="629">SUM(G3180:J3180)</f>
        <v>0</v>
      </c>
    </row>
    <row r="3181" spans="1:11" ht="12.75" customHeight="1">
      <c r="A3181" s="61" t="str">
        <f>"         "&amp;Labels!B70</f>
        <v xml:space="preserve">         Customer 2</v>
      </c>
      <c r="B3181" s="76">
        <f t="shared" si="626"/>
        <v>0</v>
      </c>
      <c r="C3181" s="76">
        <f t="shared" si="626"/>
        <v>0</v>
      </c>
      <c r="D3181" s="76">
        <f t="shared" si="626"/>
        <v>0</v>
      </c>
      <c r="E3181" s="76">
        <f t="shared" si="626"/>
        <v>0</v>
      </c>
      <c r="F3181" s="43">
        <f t="shared" si="627"/>
        <v>0</v>
      </c>
      <c r="G3181" s="76">
        <f t="shared" si="628"/>
        <v>0</v>
      </c>
      <c r="H3181" s="76">
        <f t="shared" si="628"/>
        <v>0</v>
      </c>
      <c r="I3181" s="76">
        <f t="shared" si="628"/>
        <v>0</v>
      </c>
      <c r="J3181" s="76">
        <f t="shared" si="628"/>
        <v>0</v>
      </c>
      <c r="K3181" s="43">
        <f t="shared" si="629"/>
        <v>0</v>
      </c>
    </row>
    <row r="3182" spans="1:11" ht="12.75" customHeight="1">
      <c r="A3182" s="61" t="str">
        <f>"         "&amp;Labels!B71</f>
        <v xml:space="preserve">         Customer 3</v>
      </c>
      <c r="B3182" s="76">
        <f t="shared" si="626"/>
        <v>0</v>
      </c>
      <c r="C3182" s="76">
        <f t="shared" si="626"/>
        <v>0</v>
      </c>
      <c r="D3182" s="76">
        <f t="shared" si="626"/>
        <v>0</v>
      </c>
      <c r="E3182" s="76">
        <f t="shared" si="626"/>
        <v>0</v>
      </c>
      <c r="F3182" s="43">
        <f t="shared" si="627"/>
        <v>0</v>
      </c>
      <c r="G3182" s="76">
        <f t="shared" si="628"/>
        <v>0</v>
      </c>
      <c r="H3182" s="76">
        <f t="shared" si="628"/>
        <v>0</v>
      </c>
      <c r="I3182" s="76">
        <f t="shared" si="628"/>
        <v>0</v>
      </c>
      <c r="J3182" s="76">
        <f t="shared" si="628"/>
        <v>0</v>
      </c>
      <c r="K3182" s="43">
        <f t="shared" si="629"/>
        <v>0</v>
      </c>
    </row>
    <row r="3183" spans="1:11" ht="12.75" customHeight="1">
      <c r="A3183" s="61" t="str">
        <f>"         "&amp;Labels!B72</f>
        <v xml:space="preserve">         Customer 4</v>
      </c>
      <c r="B3183" s="76">
        <f t="shared" si="626"/>
        <v>0</v>
      </c>
      <c r="C3183" s="76">
        <f t="shared" si="626"/>
        <v>0</v>
      </c>
      <c r="D3183" s="76">
        <f t="shared" si="626"/>
        <v>0</v>
      </c>
      <c r="E3183" s="76">
        <f t="shared" si="626"/>
        <v>0</v>
      </c>
      <c r="F3183" s="43">
        <f t="shared" si="627"/>
        <v>0</v>
      </c>
      <c r="G3183" s="76">
        <f t="shared" si="628"/>
        <v>0</v>
      </c>
      <c r="H3183" s="76">
        <f t="shared" si="628"/>
        <v>0</v>
      </c>
      <c r="I3183" s="76">
        <f t="shared" si="628"/>
        <v>0</v>
      </c>
      <c r="J3183" s="76">
        <f t="shared" si="628"/>
        <v>0</v>
      </c>
      <c r="K3183" s="43">
        <f t="shared" si="629"/>
        <v>0</v>
      </c>
    </row>
    <row r="3184" spans="1:11" ht="12.75" customHeight="1">
      <c r="A3184" s="61" t="str">
        <f>"         "&amp;Labels!B73</f>
        <v xml:space="preserve">         Customer 5</v>
      </c>
      <c r="B3184" s="76">
        <f t="shared" si="626"/>
        <v>0</v>
      </c>
      <c r="C3184" s="76">
        <f t="shared" si="626"/>
        <v>0</v>
      </c>
      <c r="D3184" s="76">
        <f t="shared" si="626"/>
        <v>0</v>
      </c>
      <c r="E3184" s="76">
        <f t="shared" si="626"/>
        <v>0</v>
      </c>
      <c r="F3184" s="43">
        <f t="shared" si="627"/>
        <v>0</v>
      </c>
      <c r="G3184" s="76">
        <f t="shared" si="628"/>
        <v>0</v>
      </c>
      <c r="H3184" s="76">
        <f t="shared" si="628"/>
        <v>0</v>
      </c>
      <c r="I3184" s="76">
        <f t="shared" si="628"/>
        <v>0</v>
      </c>
      <c r="J3184" s="76">
        <f t="shared" si="628"/>
        <v>0</v>
      </c>
      <c r="K3184" s="43">
        <f t="shared" si="629"/>
        <v>0</v>
      </c>
    </row>
    <row r="3185" spans="1:11" ht="12.75" customHeight="1">
      <c r="A3185" s="61" t="str">
        <f>"         "&amp;Labels!B74</f>
        <v xml:space="preserve">         Customer 6</v>
      </c>
      <c r="B3185" s="76">
        <f t="shared" si="626"/>
        <v>0</v>
      </c>
      <c r="C3185" s="76">
        <f t="shared" si="626"/>
        <v>0</v>
      </c>
      <c r="D3185" s="76">
        <f t="shared" si="626"/>
        <v>0</v>
      </c>
      <c r="E3185" s="76">
        <f t="shared" si="626"/>
        <v>0</v>
      </c>
      <c r="F3185" s="43">
        <f t="shared" si="627"/>
        <v>0</v>
      </c>
      <c r="G3185" s="76">
        <f t="shared" si="628"/>
        <v>0</v>
      </c>
      <c r="H3185" s="76">
        <f t="shared" si="628"/>
        <v>0</v>
      </c>
      <c r="I3185" s="76">
        <f t="shared" si="628"/>
        <v>0</v>
      </c>
      <c r="J3185" s="76">
        <f t="shared" si="628"/>
        <v>0</v>
      </c>
      <c r="K3185" s="43">
        <f t="shared" si="629"/>
        <v>0</v>
      </c>
    </row>
    <row r="3186" spans="1:11" ht="12.75" customHeight="1">
      <c r="A3186" s="61" t="str">
        <f>"         "&amp;Labels!B75</f>
        <v xml:space="preserve">         Customer 7</v>
      </c>
      <c r="B3186" s="76">
        <f t="shared" si="626"/>
        <v>0</v>
      </c>
      <c r="C3186" s="76">
        <f t="shared" si="626"/>
        <v>0</v>
      </c>
      <c r="D3186" s="76">
        <f t="shared" si="626"/>
        <v>0</v>
      </c>
      <c r="E3186" s="76">
        <f t="shared" si="626"/>
        <v>0</v>
      </c>
      <c r="F3186" s="43">
        <f t="shared" si="627"/>
        <v>0</v>
      </c>
      <c r="G3186" s="76">
        <f t="shared" si="628"/>
        <v>0</v>
      </c>
      <c r="H3186" s="76">
        <f t="shared" si="628"/>
        <v>0</v>
      </c>
      <c r="I3186" s="76">
        <f t="shared" si="628"/>
        <v>0</v>
      </c>
      <c r="J3186" s="76">
        <f t="shared" si="628"/>
        <v>0</v>
      </c>
      <c r="K3186" s="43">
        <f t="shared" si="629"/>
        <v>0</v>
      </c>
    </row>
    <row r="3187" spans="1:11" ht="12.75" customHeight="1">
      <c r="A3187" s="61" t="str">
        <f>"         "&amp;Labels!B76</f>
        <v xml:space="preserve">         Customer 8</v>
      </c>
      <c r="B3187" s="76">
        <f t="shared" si="626"/>
        <v>0</v>
      </c>
      <c r="C3187" s="76">
        <f t="shared" si="626"/>
        <v>0</v>
      </c>
      <c r="D3187" s="76">
        <f t="shared" si="626"/>
        <v>0</v>
      </c>
      <c r="E3187" s="76">
        <f t="shared" si="626"/>
        <v>0</v>
      </c>
      <c r="F3187" s="43">
        <f t="shared" si="627"/>
        <v>0</v>
      </c>
      <c r="G3187" s="76">
        <f t="shared" si="628"/>
        <v>0</v>
      </c>
      <c r="H3187" s="76">
        <f t="shared" si="628"/>
        <v>0</v>
      </c>
      <c r="I3187" s="76">
        <f t="shared" si="628"/>
        <v>0</v>
      </c>
      <c r="J3187" s="76">
        <f t="shared" si="628"/>
        <v>0</v>
      </c>
      <c r="K3187" s="43">
        <f t="shared" si="629"/>
        <v>0</v>
      </c>
    </row>
    <row r="3188" spans="1:11" ht="12.75" customHeight="1">
      <c r="A3188" s="61" t="str">
        <f>"         "&amp;Labels!B77</f>
        <v xml:space="preserve">         Customer 9</v>
      </c>
      <c r="B3188" s="76">
        <f t="shared" si="626"/>
        <v>0</v>
      </c>
      <c r="C3188" s="76">
        <f t="shared" si="626"/>
        <v>0</v>
      </c>
      <c r="D3188" s="76">
        <f t="shared" si="626"/>
        <v>0</v>
      </c>
      <c r="E3188" s="76">
        <f t="shared" si="626"/>
        <v>0</v>
      </c>
      <c r="F3188" s="43">
        <f t="shared" si="627"/>
        <v>0</v>
      </c>
      <c r="G3188" s="76">
        <f t="shared" si="628"/>
        <v>0</v>
      </c>
      <c r="H3188" s="76">
        <f t="shared" si="628"/>
        <v>0</v>
      </c>
      <c r="I3188" s="76">
        <f t="shared" si="628"/>
        <v>0</v>
      </c>
      <c r="J3188" s="76">
        <f t="shared" si="628"/>
        <v>0</v>
      </c>
      <c r="K3188" s="43">
        <f t="shared" si="629"/>
        <v>0</v>
      </c>
    </row>
    <row r="3189" spans="1:11" ht="12.75" customHeight="1">
      <c r="A3189" s="61" t="str">
        <f>"         "&amp;Labels!B78</f>
        <v xml:space="preserve">         Customer 10</v>
      </c>
      <c r="B3189" s="76">
        <f t="shared" si="626"/>
        <v>0</v>
      </c>
      <c r="C3189" s="76">
        <f t="shared" si="626"/>
        <v>0</v>
      </c>
      <c r="D3189" s="76">
        <f t="shared" si="626"/>
        <v>0</v>
      </c>
      <c r="E3189" s="76">
        <f t="shared" si="626"/>
        <v>0</v>
      </c>
      <c r="F3189" s="43">
        <f t="shared" si="627"/>
        <v>0</v>
      </c>
      <c r="G3189" s="76">
        <f t="shared" si="628"/>
        <v>0</v>
      </c>
      <c r="H3189" s="76">
        <f t="shared" si="628"/>
        <v>0</v>
      </c>
      <c r="I3189" s="76">
        <f t="shared" si="628"/>
        <v>0</v>
      </c>
      <c r="J3189" s="76">
        <f t="shared" si="628"/>
        <v>0</v>
      </c>
      <c r="K3189" s="43">
        <f t="shared" si="629"/>
        <v>0</v>
      </c>
    </row>
    <row r="3190" spans="1:11" ht="12.75" customHeight="1">
      <c r="A3190" s="61" t="str">
        <f>"         "&amp;Labels!C68</f>
        <v xml:space="preserve">         Total</v>
      </c>
      <c r="B3190" s="84">
        <f t="shared" si="626"/>
        <v>0</v>
      </c>
      <c r="C3190" s="84">
        <f t="shared" si="626"/>
        <v>0</v>
      </c>
      <c r="D3190" s="84">
        <f t="shared" si="626"/>
        <v>0</v>
      </c>
      <c r="E3190" s="84">
        <f t="shared" si="626"/>
        <v>0</v>
      </c>
      <c r="F3190" s="43">
        <f t="shared" si="627"/>
        <v>0</v>
      </c>
      <c r="G3190" s="84">
        <f t="shared" si="628"/>
        <v>0</v>
      </c>
      <c r="H3190" s="84">
        <f t="shared" si="628"/>
        <v>0</v>
      </c>
      <c r="I3190" s="84">
        <f t="shared" si="628"/>
        <v>0</v>
      </c>
      <c r="J3190" s="84">
        <f t="shared" si="628"/>
        <v>0</v>
      </c>
      <c r="K3190" s="43">
        <f t="shared" si="629"/>
        <v>0</v>
      </c>
    </row>
    <row r="3191" spans="1:11" ht="12.75" customHeight="1">
      <c r="A3191" s="55" t="str">
        <f>"      "&amp;Labels!C84</f>
        <v xml:space="preserve">      Total</v>
      </c>
      <c r="B3191" s="74">
        <f>B3094</f>
        <v>0</v>
      </c>
      <c r="C3191" s="74">
        <f>C3094</f>
        <v>0</v>
      </c>
      <c r="D3191" s="74">
        <f>D3094</f>
        <v>0</v>
      </c>
      <c r="E3191" s="74">
        <f>E3094</f>
        <v>0</v>
      </c>
      <c r="F3191" s="43">
        <f>SUM(B3094:E3094)</f>
        <v>0</v>
      </c>
      <c r="G3191" s="74">
        <f>G3094</f>
        <v>0</v>
      </c>
      <c r="H3191" s="74">
        <f>H3094</f>
        <v>0</v>
      </c>
      <c r="I3191" s="74">
        <f>I3094</f>
        <v>0</v>
      </c>
      <c r="J3191" s="74">
        <f>J3094</f>
        <v>0</v>
      </c>
      <c r="K3191" s="43">
        <f>SUM(G3094:J3094)</f>
        <v>0</v>
      </c>
    </row>
    <row r="3192" spans="1:11" ht="12.75" customHeight="1">
      <c r="A3192" s="61" t="str">
        <f>"         "&amp;Labels!B69</f>
        <v xml:space="preserve">         Customer 1</v>
      </c>
      <c r="B3192" s="76">
        <f t="shared" ref="B3192:E3201" si="630">SUM(B2974,B3083)</f>
        <v>0</v>
      </c>
      <c r="C3192" s="76">
        <f t="shared" si="630"/>
        <v>0</v>
      </c>
      <c r="D3192" s="76">
        <f t="shared" si="630"/>
        <v>0</v>
      </c>
      <c r="E3192" s="76">
        <f t="shared" si="630"/>
        <v>0</v>
      </c>
      <c r="F3192" s="43">
        <f t="shared" ref="F3192:F3201" si="631">SUM(B3192:E3192)</f>
        <v>0</v>
      </c>
      <c r="G3192" s="76">
        <f t="shared" ref="G3192:J3201" si="632">SUM(G2974,G3083)</f>
        <v>0</v>
      </c>
      <c r="H3192" s="76">
        <f t="shared" si="632"/>
        <v>0</v>
      </c>
      <c r="I3192" s="76">
        <f t="shared" si="632"/>
        <v>0</v>
      </c>
      <c r="J3192" s="76">
        <f t="shared" si="632"/>
        <v>0</v>
      </c>
      <c r="K3192" s="43">
        <f t="shared" ref="K3192:K3201" si="633">SUM(G3192:J3192)</f>
        <v>0</v>
      </c>
    </row>
    <row r="3193" spans="1:11" ht="12.75" customHeight="1">
      <c r="A3193" s="61" t="str">
        <f>"         "&amp;Labels!B70</f>
        <v xml:space="preserve">         Customer 2</v>
      </c>
      <c r="B3193" s="76">
        <f t="shared" si="630"/>
        <v>0</v>
      </c>
      <c r="C3193" s="76">
        <f t="shared" si="630"/>
        <v>0</v>
      </c>
      <c r="D3193" s="76">
        <f t="shared" si="630"/>
        <v>0</v>
      </c>
      <c r="E3193" s="76">
        <f t="shared" si="630"/>
        <v>0</v>
      </c>
      <c r="F3193" s="43">
        <f t="shared" si="631"/>
        <v>0</v>
      </c>
      <c r="G3193" s="76">
        <f t="shared" si="632"/>
        <v>0</v>
      </c>
      <c r="H3193" s="76">
        <f t="shared" si="632"/>
        <v>0</v>
      </c>
      <c r="I3193" s="76">
        <f t="shared" si="632"/>
        <v>0</v>
      </c>
      <c r="J3193" s="76">
        <f t="shared" si="632"/>
        <v>0</v>
      </c>
      <c r="K3193" s="43">
        <f t="shared" si="633"/>
        <v>0</v>
      </c>
    </row>
    <row r="3194" spans="1:11" ht="12.75" customHeight="1">
      <c r="A3194" s="61" t="str">
        <f>"         "&amp;Labels!B71</f>
        <v xml:space="preserve">         Customer 3</v>
      </c>
      <c r="B3194" s="76">
        <f t="shared" si="630"/>
        <v>0</v>
      </c>
      <c r="C3194" s="76">
        <f t="shared" si="630"/>
        <v>0</v>
      </c>
      <c r="D3194" s="76">
        <f t="shared" si="630"/>
        <v>0</v>
      </c>
      <c r="E3194" s="76">
        <f t="shared" si="630"/>
        <v>0</v>
      </c>
      <c r="F3194" s="43">
        <f t="shared" si="631"/>
        <v>0</v>
      </c>
      <c r="G3194" s="76">
        <f t="shared" si="632"/>
        <v>0</v>
      </c>
      <c r="H3194" s="76">
        <f t="shared" si="632"/>
        <v>0</v>
      </c>
      <c r="I3194" s="76">
        <f t="shared" si="632"/>
        <v>0</v>
      </c>
      <c r="J3194" s="76">
        <f t="shared" si="632"/>
        <v>0</v>
      </c>
      <c r="K3194" s="43">
        <f t="shared" si="633"/>
        <v>0</v>
      </c>
    </row>
    <row r="3195" spans="1:11" ht="12.75" customHeight="1">
      <c r="A3195" s="61" t="str">
        <f>"         "&amp;Labels!B72</f>
        <v xml:space="preserve">         Customer 4</v>
      </c>
      <c r="B3195" s="76">
        <f t="shared" si="630"/>
        <v>0</v>
      </c>
      <c r="C3195" s="76">
        <f t="shared" si="630"/>
        <v>0</v>
      </c>
      <c r="D3195" s="76">
        <f t="shared" si="630"/>
        <v>0</v>
      </c>
      <c r="E3195" s="76">
        <f t="shared" si="630"/>
        <v>0</v>
      </c>
      <c r="F3195" s="43">
        <f t="shared" si="631"/>
        <v>0</v>
      </c>
      <c r="G3195" s="76">
        <f t="shared" si="632"/>
        <v>0</v>
      </c>
      <c r="H3195" s="76">
        <f t="shared" si="632"/>
        <v>0</v>
      </c>
      <c r="I3195" s="76">
        <f t="shared" si="632"/>
        <v>0</v>
      </c>
      <c r="J3195" s="76">
        <f t="shared" si="632"/>
        <v>0</v>
      </c>
      <c r="K3195" s="43">
        <f t="shared" si="633"/>
        <v>0</v>
      </c>
    </row>
    <row r="3196" spans="1:11" ht="12.75" customHeight="1">
      <c r="A3196" s="61" t="str">
        <f>"         "&amp;Labels!B73</f>
        <v xml:space="preserve">         Customer 5</v>
      </c>
      <c r="B3196" s="76">
        <f t="shared" si="630"/>
        <v>0</v>
      </c>
      <c r="C3196" s="76">
        <f t="shared" si="630"/>
        <v>0</v>
      </c>
      <c r="D3196" s="76">
        <f t="shared" si="630"/>
        <v>0</v>
      </c>
      <c r="E3196" s="76">
        <f t="shared" si="630"/>
        <v>0</v>
      </c>
      <c r="F3196" s="43">
        <f t="shared" si="631"/>
        <v>0</v>
      </c>
      <c r="G3196" s="76">
        <f t="shared" si="632"/>
        <v>0</v>
      </c>
      <c r="H3196" s="76">
        <f t="shared" si="632"/>
        <v>0</v>
      </c>
      <c r="I3196" s="76">
        <f t="shared" si="632"/>
        <v>0</v>
      </c>
      <c r="J3196" s="76">
        <f t="shared" si="632"/>
        <v>0</v>
      </c>
      <c r="K3196" s="43">
        <f t="shared" si="633"/>
        <v>0</v>
      </c>
    </row>
    <row r="3197" spans="1:11" ht="12.75" customHeight="1">
      <c r="A3197" s="61" t="str">
        <f>"         "&amp;Labels!B74</f>
        <v xml:space="preserve">         Customer 6</v>
      </c>
      <c r="B3197" s="76">
        <f t="shared" si="630"/>
        <v>0</v>
      </c>
      <c r="C3197" s="76">
        <f t="shared" si="630"/>
        <v>0</v>
      </c>
      <c r="D3197" s="76">
        <f t="shared" si="630"/>
        <v>0</v>
      </c>
      <c r="E3197" s="76">
        <f t="shared" si="630"/>
        <v>0</v>
      </c>
      <c r="F3197" s="43">
        <f t="shared" si="631"/>
        <v>0</v>
      </c>
      <c r="G3197" s="76">
        <f t="shared" si="632"/>
        <v>0</v>
      </c>
      <c r="H3197" s="76">
        <f t="shared" si="632"/>
        <v>0</v>
      </c>
      <c r="I3197" s="76">
        <f t="shared" si="632"/>
        <v>0</v>
      </c>
      <c r="J3197" s="76">
        <f t="shared" si="632"/>
        <v>0</v>
      </c>
      <c r="K3197" s="43">
        <f t="shared" si="633"/>
        <v>0</v>
      </c>
    </row>
    <row r="3198" spans="1:11" ht="12.75" customHeight="1">
      <c r="A3198" s="61" t="str">
        <f>"         "&amp;Labels!B75</f>
        <v xml:space="preserve">         Customer 7</v>
      </c>
      <c r="B3198" s="76">
        <f t="shared" si="630"/>
        <v>0</v>
      </c>
      <c r="C3198" s="76">
        <f t="shared" si="630"/>
        <v>0</v>
      </c>
      <c r="D3198" s="76">
        <f t="shared" si="630"/>
        <v>0</v>
      </c>
      <c r="E3198" s="76">
        <f t="shared" si="630"/>
        <v>0</v>
      </c>
      <c r="F3198" s="43">
        <f t="shared" si="631"/>
        <v>0</v>
      </c>
      <c r="G3198" s="76">
        <f t="shared" si="632"/>
        <v>0</v>
      </c>
      <c r="H3198" s="76">
        <f t="shared" si="632"/>
        <v>0</v>
      </c>
      <c r="I3198" s="76">
        <f t="shared" si="632"/>
        <v>0</v>
      </c>
      <c r="J3198" s="76">
        <f t="shared" si="632"/>
        <v>0</v>
      </c>
      <c r="K3198" s="43">
        <f t="shared" si="633"/>
        <v>0</v>
      </c>
    </row>
    <row r="3199" spans="1:11" ht="12.75" customHeight="1">
      <c r="A3199" s="61" t="str">
        <f>"         "&amp;Labels!B76</f>
        <v xml:space="preserve">         Customer 8</v>
      </c>
      <c r="B3199" s="76">
        <f t="shared" si="630"/>
        <v>0</v>
      </c>
      <c r="C3199" s="76">
        <f t="shared" si="630"/>
        <v>0</v>
      </c>
      <c r="D3199" s="76">
        <f t="shared" si="630"/>
        <v>0</v>
      </c>
      <c r="E3199" s="76">
        <f t="shared" si="630"/>
        <v>0</v>
      </c>
      <c r="F3199" s="43">
        <f t="shared" si="631"/>
        <v>0</v>
      </c>
      <c r="G3199" s="76">
        <f t="shared" si="632"/>
        <v>0</v>
      </c>
      <c r="H3199" s="76">
        <f t="shared" si="632"/>
        <v>0</v>
      </c>
      <c r="I3199" s="76">
        <f t="shared" si="632"/>
        <v>0</v>
      </c>
      <c r="J3199" s="76">
        <f t="shared" si="632"/>
        <v>0</v>
      </c>
      <c r="K3199" s="43">
        <f t="shared" si="633"/>
        <v>0</v>
      </c>
    </row>
    <row r="3200" spans="1:11" ht="12.75" customHeight="1">
      <c r="A3200" s="61" t="str">
        <f>"         "&amp;Labels!B77</f>
        <v xml:space="preserve">         Customer 9</v>
      </c>
      <c r="B3200" s="76">
        <f t="shared" si="630"/>
        <v>0</v>
      </c>
      <c r="C3200" s="76">
        <f t="shared" si="630"/>
        <v>0</v>
      </c>
      <c r="D3200" s="76">
        <f t="shared" si="630"/>
        <v>0</v>
      </c>
      <c r="E3200" s="76">
        <f t="shared" si="630"/>
        <v>0</v>
      </c>
      <c r="F3200" s="43">
        <f t="shared" si="631"/>
        <v>0</v>
      </c>
      <c r="G3200" s="76">
        <f t="shared" si="632"/>
        <v>0</v>
      </c>
      <c r="H3200" s="76">
        <f t="shared" si="632"/>
        <v>0</v>
      </c>
      <c r="I3200" s="76">
        <f t="shared" si="632"/>
        <v>0</v>
      </c>
      <c r="J3200" s="76">
        <f t="shared" si="632"/>
        <v>0</v>
      </c>
      <c r="K3200" s="43">
        <f t="shared" si="633"/>
        <v>0</v>
      </c>
    </row>
    <row r="3201" spans="1:11" ht="12.75" customHeight="1">
      <c r="A3201" s="61" t="str">
        <f>"         "&amp;Labels!B78</f>
        <v xml:space="preserve">         Customer 10</v>
      </c>
      <c r="B3201" s="76">
        <f t="shared" si="630"/>
        <v>0</v>
      </c>
      <c r="C3201" s="76">
        <f t="shared" si="630"/>
        <v>0</v>
      </c>
      <c r="D3201" s="76">
        <f t="shared" si="630"/>
        <v>0</v>
      </c>
      <c r="E3201" s="76">
        <f t="shared" si="630"/>
        <v>0</v>
      </c>
      <c r="F3201" s="43">
        <f t="shared" si="631"/>
        <v>0</v>
      </c>
      <c r="G3201" s="76">
        <f t="shared" si="632"/>
        <v>0</v>
      </c>
      <c r="H3201" s="76">
        <f t="shared" si="632"/>
        <v>0</v>
      </c>
      <c r="I3201" s="76">
        <f t="shared" si="632"/>
        <v>0</v>
      </c>
      <c r="J3201" s="76">
        <f t="shared" si="632"/>
        <v>0</v>
      </c>
      <c r="K3201" s="43">
        <f t="shared" si="633"/>
        <v>0</v>
      </c>
    </row>
    <row r="3202" spans="1:11" ht="12.75" customHeight="1">
      <c r="A3202" s="61" t="str">
        <f>"         "&amp;Labels!C68</f>
        <v xml:space="preserve">         Total</v>
      </c>
      <c r="B3202" s="84">
        <f>B3094</f>
        <v>0</v>
      </c>
      <c r="C3202" s="84">
        <f>C3094</f>
        <v>0</v>
      </c>
      <c r="D3202" s="84">
        <f>D3094</f>
        <v>0</v>
      </c>
      <c r="E3202" s="84">
        <f>E3094</f>
        <v>0</v>
      </c>
      <c r="F3202" s="43">
        <f>SUM(B3094:E3094)</f>
        <v>0</v>
      </c>
      <c r="G3202" s="84">
        <f>G3094</f>
        <v>0</v>
      </c>
      <c r="H3202" s="84">
        <f>H3094</f>
        <v>0</v>
      </c>
      <c r="I3202" s="84">
        <f>I3094</f>
        <v>0</v>
      </c>
      <c r="J3202" s="84">
        <f>J3094</f>
        <v>0</v>
      </c>
      <c r="K3202" s="43">
        <f>SUM(G3094:J3094)</f>
        <v>0</v>
      </c>
    </row>
    <row r="3203" spans="1:11" ht="12.75" customHeight="1">
      <c r="A3203" s="63" t="str">
        <f>Labels!B103</f>
        <v>Product 9</v>
      </c>
      <c r="B3203" s="77"/>
      <c r="C3203" s="77"/>
      <c r="D3203" s="77"/>
      <c r="E3203" s="77"/>
      <c r="F3203" s="43"/>
      <c r="G3203" s="77"/>
      <c r="H3203" s="77"/>
      <c r="I3203" s="77"/>
      <c r="J3203" s="77"/>
      <c r="K3203" s="43"/>
    </row>
    <row r="3204" spans="1:11" ht="12.75" customHeight="1">
      <c r="A3204" s="55" t="str">
        <f>"   "&amp;Labels!B81</f>
        <v xml:space="preserve">   Website</v>
      </c>
      <c r="B3204" s="74"/>
      <c r="C3204" s="74"/>
      <c r="D3204" s="74"/>
      <c r="E3204" s="74"/>
      <c r="F3204" s="43"/>
      <c r="G3204" s="74"/>
      <c r="H3204" s="74"/>
      <c r="I3204" s="74"/>
      <c r="J3204" s="74"/>
      <c r="K3204" s="43"/>
    </row>
    <row r="3205" spans="1:11" ht="12.75" customHeight="1">
      <c r="A3205" s="61" t="str">
        <f>"      "&amp;Labels!B85</f>
        <v xml:space="preserve">      Q 1</v>
      </c>
      <c r="B3205" s="84"/>
      <c r="C3205" s="84"/>
      <c r="D3205" s="84"/>
      <c r="E3205" s="84"/>
      <c r="F3205" s="43"/>
      <c r="G3205" s="84"/>
      <c r="H3205" s="84"/>
      <c r="I3205" s="84"/>
      <c r="J3205" s="84"/>
      <c r="K3205" s="43"/>
    </row>
    <row r="3206" spans="1:11" ht="12.75" customHeight="1">
      <c r="A3206" s="61" t="str">
        <f>"         "&amp;Labels!B69</f>
        <v xml:space="preserve">         Customer 1</v>
      </c>
      <c r="B3206" s="76">
        <f>IF('(Other Computations)'!B186=0,0,Inputs!D281*Inputs!D174*Inputs!D40*Inputs!D13*'GM Alloc Factors'!B10/('(Other Computations)'!B186+'(Other Computations)'!B199))</f>
        <v>0</v>
      </c>
      <c r="C3206" s="76">
        <f>IF('(Other Computations)'!C186=0,0,Inputs!E281*Inputs!E174*Inputs!D40*Inputs!D13*'GM Alloc Factors'!C10/('(Other Computations)'!C186+'(Other Computations)'!C199))</f>
        <v>0</v>
      </c>
      <c r="D3206" s="76">
        <f>IF('(Other Computations)'!D186=0,0,Inputs!F281*Inputs!F174*Inputs!D40*Inputs!D13*'GM Alloc Factors'!D10/('(Other Computations)'!D186+'(Other Computations)'!D199))</f>
        <v>0</v>
      </c>
      <c r="E3206" s="76">
        <f>IF('(Other Computations)'!E186=0,0,Inputs!G281*Inputs!G174*Inputs!D40*Inputs!D13*'GM Alloc Factors'!E10/('(Other Computations)'!E186+'(Other Computations)'!E199))</f>
        <v>0</v>
      </c>
      <c r="F3206" s="43">
        <f t="shared" ref="F3206:F3216" si="634">SUM(B3206:E3206)</f>
        <v>0</v>
      </c>
      <c r="G3206" s="76">
        <f>IF('(Other Computations)'!G186=0,0,Inputs!I281*Inputs!I174*Inputs!D40*Inputs!D13*'GM Alloc Factors'!G10/('(Other Computations)'!G186+'(Other Computations)'!G199))</f>
        <v>0</v>
      </c>
      <c r="H3206" s="76">
        <f>IF('(Other Computations)'!H186=0,0,Inputs!J281*Inputs!J174*Inputs!D40*Inputs!D13*'GM Alloc Factors'!H10/('(Other Computations)'!H186+'(Other Computations)'!H199))</f>
        <v>0</v>
      </c>
      <c r="I3206" s="76">
        <f>IF('(Other Computations)'!I186=0,0,Inputs!K281*Inputs!K174*Inputs!D40*Inputs!D13*'GM Alloc Factors'!I10/('(Other Computations)'!I186+'(Other Computations)'!I199))</f>
        <v>0</v>
      </c>
      <c r="J3206" s="76">
        <f>IF('(Other Computations)'!J186=0,0,Inputs!L281*Inputs!L174*Inputs!D40*Inputs!D13*'GM Alloc Factors'!J10/('(Other Computations)'!J186+'(Other Computations)'!J199))</f>
        <v>0</v>
      </c>
      <c r="K3206" s="43">
        <f t="shared" ref="K3206:K3216" si="635">SUM(G3206:J3206)</f>
        <v>0</v>
      </c>
    </row>
    <row r="3207" spans="1:11" ht="12.75" customHeight="1">
      <c r="A3207" s="61" t="str">
        <f>"         "&amp;Labels!B70</f>
        <v xml:space="preserve">         Customer 2</v>
      </c>
      <c r="B3207" s="76">
        <f>IF('(Other Computations)'!B187=0,0,Inputs!D282*Inputs!D175*Inputs!D41*Inputs!D13*'GM Alloc Factors'!B10/('(Other Computations)'!B187+'(Other Computations)'!B200))</f>
        <v>0</v>
      </c>
      <c r="C3207" s="76">
        <f>IF('(Other Computations)'!C187=0,0,Inputs!E282*Inputs!E175*Inputs!D41*Inputs!D13*'GM Alloc Factors'!C10/('(Other Computations)'!C187+'(Other Computations)'!C200))</f>
        <v>0</v>
      </c>
      <c r="D3207" s="76">
        <f>IF('(Other Computations)'!D187=0,0,Inputs!F282*Inputs!F175*Inputs!D41*Inputs!D13*'GM Alloc Factors'!D10/('(Other Computations)'!D187+'(Other Computations)'!D200))</f>
        <v>0</v>
      </c>
      <c r="E3207" s="76">
        <f>IF('(Other Computations)'!E187=0,0,Inputs!G282*Inputs!G175*Inputs!D41*Inputs!D13*'GM Alloc Factors'!E10/('(Other Computations)'!E187+'(Other Computations)'!E200))</f>
        <v>0</v>
      </c>
      <c r="F3207" s="43">
        <f t="shared" si="634"/>
        <v>0</v>
      </c>
      <c r="G3207" s="76">
        <f>IF('(Other Computations)'!G187=0,0,Inputs!I282*Inputs!I175*Inputs!D41*Inputs!D13*'GM Alloc Factors'!G10/('(Other Computations)'!G187+'(Other Computations)'!G200))</f>
        <v>0</v>
      </c>
      <c r="H3207" s="76">
        <f>IF('(Other Computations)'!H187=0,0,Inputs!J282*Inputs!J175*Inputs!D41*Inputs!D13*'GM Alloc Factors'!H10/('(Other Computations)'!H187+'(Other Computations)'!H200))</f>
        <v>0</v>
      </c>
      <c r="I3207" s="76">
        <f>IF('(Other Computations)'!I187=0,0,Inputs!K282*Inputs!K175*Inputs!D41*Inputs!D13*'GM Alloc Factors'!I10/('(Other Computations)'!I187+'(Other Computations)'!I200))</f>
        <v>0</v>
      </c>
      <c r="J3207" s="76">
        <f>IF('(Other Computations)'!J187=0,0,Inputs!L282*Inputs!L175*Inputs!D41*Inputs!D13*'GM Alloc Factors'!J10/('(Other Computations)'!J187+'(Other Computations)'!J200))</f>
        <v>0</v>
      </c>
      <c r="K3207" s="43">
        <f t="shared" si="635"/>
        <v>0</v>
      </c>
    </row>
    <row r="3208" spans="1:11" ht="12.75" customHeight="1">
      <c r="A3208" s="61" t="str">
        <f>"         "&amp;Labels!B71</f>
        <v xml:space="preserve">         Customer 3</v>
      </c>
      <c r="B3208" s="76">
        <f>IF('(Other Computations)'!B188=0,0,Inputs!D283*Inputs!D176*Inputs!D42*Inputs!D13*'GM Alloc Factors'!B10/('(Other Computations)'!B188+'(Other Computations)'!B201))</f>
        <v>0</v>
      </c>
      <c r="C3208" s="76">
        <f>IF('(Other Computations)'!C188=0,0,Inputs!E283*Inputs!E176*Inputs!D42*Inputs!D13*'GM Alloc Factors'!C10/('(Other Computations)'!C188+'(Other Computations)'!C201))</f>
        <v>0</v>
      </c>
      <c r="D3208" s="76">
        <f>IF('(Other Computations)'!D188=0,0,Inputs!F283*Inputs!F176*Inputs!D42*Inputs!D13*'GM Alloc Factors'!D10/('(Other Computations)'!D188+'(Other Computations)'!D201))</f>
        <v>0</v>
      </c>
      <c r="E3208" s="76">
        <f>IF('(Other Computations)'!E188=0,0,Inputs!G283*Inputs!G176*Inputs!D42*Inputs!D13*'GM Alloc Factors'!E10/('(Other Computations)'!E188+'(Other Computations)'!E201))</f>
        <v>0</v>
      </c>
      <c r="F3208" s="43">
        <f t="shared" si="634"/>
        <v>0</v>
      </c>
      <c r="G3208" s="76">
        <f>IF('(Other Computations)'!G188=0,0,Inputs!I283*Inputs!I176*Inputs!D42*Inputs!D13*'GM Alloc Factors'!G10/('(Other Computations)'!G188+'(Other Computations)'!G201))</f>
        <v>0</v>
      </c>
      <c r="H3208" s="76">
        <f>IF('(Other Computations)'!H188=0,0,Inputs!J283*Inputs!J176*Inputs!D42*Inputs!D13*'GM Alloc Factors'!H10/('(Other Computations)'!H188+'(Other Computations)'!H201))</f>
        <v>0</v>
      </c>
      <c r="I3208" s="76">
        <f>IF('(Other Computations)'!I188=0,0,Inputs!K283*Inputs!K176*Inputs!D42*Inputs!D13*'GM Alloc Factors'!I10/('(Other Computations)'!I188+'(Other Computations)'!I201))</f>
        <v>0</v>
      </c>
      <c r="J3208" s="76">
        <f>IF('(Other Computations)'!J188=0,0,Inputs!L283*Inputs!L176*Inputs!D42*Inputs!D13*'GM Alloc Factors'!J10/('(Other Computations)'!J188+'(Other Computations)'!J201))</f>
        <v>0</v>
      </c>
      <c r="K3208" s="43">
        <f t="shared" si="635"/>
        <v>0</v>
      </c>
    </row>
    <row r="3209" spans="1:11" ht="12.75" customHeight="1">
      <c r="A3209" s="61" t="str">
        <f>"         "&amp;Labels!B72</f>
        <v xml:space="preserve">         Customer 4</v>
      </c>
      <c r="B3209" s="76">
        <f>IF('(Other Computations)'!B189=0,0,Inputs!D284*Inputs!D177*Inputs!D43*Inputs!D13*'GM Alloc Factors'!B10/('(Other Computations)'!B189+'(Other Computations)'!B202))</f>
        <v>0</v>
      </c>
      <c r="C3209" s="76">
        <f>IF('(Other Computations)'!C189=0,0,Inputs!E284*Inputs!E177*Inputs!D43*Inputs!D13*'GM Alloc Factors'!C10/('(Other Computations)'!C189+'(Other Computations)'!C202))</f>
        <v>0</v>
      </c>
      <c r="D3209" s="76">
        <f>IF('(Other Computations)'!D189=0,0,Inputs!F284*Inputs!F177*Inputs!D43*Inputs!D13*'GM Alloc Factors'!D10/('(Other Computations)'!D189+'(Other Computations)'!D202))</f>
        <v>0</v>
      </c>
      <c r="E3209" s="76">
        <f>IF('(Other Computations)'!E189=0,0,Inputs!G284*Inputs!G177*Inputs!D43*Inputs!D13*'GM Alloc Factors'!E10/('(Other Computations)'!E189+'(Other Computations)'!E202))</f>
        <v>0</v>
      </c>
      <c r="F3209" s="43">
        <f t="shared" si="634"/>
        <v>0</v>
      </c>
      <c r="G3209" s="76">
        <f>IF('(Other Computations)'!G189=0,0,Inputs!I284*Inputs!I177*Inputs!D43*Inputs!D13*'GM Alloc Factors'!G10/('(Other Computations)'!G189+'(Other Computations)'!G202))</f>
        <v>0</v>
      </c>
      <c r="H3209" s="76">
        <f>IF('(Other Computations)'!H189=0,0,Inputs!J284*Inputs!J177*Inputs!D43*Inputs!D13*'GM Alloc Factors'!H10/('(Other Computations)'!H189+'(Other Computations)'!H202))</f>
        <v>0</v>
      </c>
      <c r="I3209" s="76">
        <f>IF('(Other Computations)'!I189=0,0,Inputs!K284*Inputs!K177*Inputs!D43*Inputs!D13*'GM Alloc Factors'!I10/('(Other Computations)'!I189+'(Other Computations)'!I202))</f>
        <v>0</v>
      </c>
      <c r="J3209" s="76">
        <f>IF('(Other Computations)'!J189=0,0,Inputs!L284*Inputs!L177*Inputs!D43*Inputs!D13*'GM Alloc Factors'!J10/('(Other Computations)'!J189+'(Other Computations)'!J202))</f>
        <v>0</v>
      </c>
      <c r="K3209" s="43">
        <f t="shared" si="635"/>
        <v>0</v>
      </c>
    </row>
    <row r="3210" spans="1:11" ht="12.75" customHeight="1">
      <c r="A3210" s="61" t="str">
        <f>"         "&amp;Labels!B73</f>
        <v xml:space="preserve">         Customer 5</v>
      </c>
      <c r="B3210" s="76">
        <f>IF('(Other Computations)'!B190=0,0,Inputs!D285*Inputs!D178*Inputs!D44*Inputs!D13*'GM Alloc Factors'!B10/('(Other Computations)'!B190+'(Other Computations)'!B203))</f>
        <v>0</v>
      </c>
      <c r="C3210" s="76">
        <f>IF('(Other Computations)'!C190=0,0,Inputs!E285*Inputs!E178*Inputs!D44*Inputs!D13*'GM Alloc Factors'!C10/('(Other Computations)'!C190+'(Other Computations)'!C203))</f>
        <v>0</v>
      </c>
      <c r="D3210" s="76">
        <f>IF('(Other Computations)'!D190=0,0,Inputs!F285*Inputs!F178*Inputs!D44*Inputs!D13*'GM Alloc Factors'!D10/('(Other Computations)'!D190+'(Other Computations)'!D203))</f>
        <v>0</v>
      </c>
      <c r="E3210" s="76">
        <f>IF('(Other Computations)'!E190=0,0,Inputs!G285*Inputs!G178*Inputs!D44*Inputs!D13*'GM Alloc Factors'!E10/('(Other Computations)'!E190+'(Other Computations)'!E203))</f>
        <v>0</v>
      </c>
      <c r="F3210" s="43">
        <f t="shared" si="634"/>
        <v>0</v>
      </c>
      <c r="G3210" s="76">
        <f>IF('(Other Computations)'!G190=0,0,Inputs!I285*Inputs!I178*Inputs!D44*Inputs!D13*'GM Alloc Factors'!G10/('(Other Computations)'!G190+'(Other Computations)'!G203))</f>
        <v>0</v>
      </c>
      <c r="H3210" s="76">
        <f>IF('(Other Computations)'!H190=0,0,Inputs!J285*Inputs!J178*Inputs!D44*Inputs!D13*'GM Alloc Factors'!H10/('(Other Computations)'!H190+'(Other Computations)'!H203))</f>
        <v>0</v>
      </c>
      <c r="I3210" s="76">
        <f>IF('(Other Computations)'!I190=0,0,Inputs!K285*Inputs!K178*Inputs!D44*Inputs!D13*'GM Alloc Factors'!I10/('(Other Computations)'!I190+'(Other Computations)'!I203))</f>
        <v>0</v>
      </c>
      <c r="J3210" s="76">
        <f>IF('(Other Computations)'!J190=0,0,Inputs!L285*Inputs!L178*Inputs!D44*Inputs!D13*'GM Alloc Factors'!J10/('(Other Computations)'!J190+'(Other Computations)'!J203))</f>
        <v>0</v>
      </c>
      <c r="K3210" s="43">
        <f t="shared" si="635"/>
        <v>0</v>
      </c>
    </row>
    <row r="3211" spans="1:11" ht="12.75" customHeight="1">
      <c r="A3211" s="61" t="str">
        <f>"         "&amp;Labels!B74</f>
        <v xml:space="preserve">         Customer 6</v>
      </c>
      <c r="B3211" s="76">
        <f>IF('(Other Computations)'!B191=0,0,Inputs!D286*Inputs!D179*Inputs!D45*Inputs!D13*'GM Alloc Factors'!B10/('(Other Computations)'!B191+'(Other Computations)'!B204))</f>
        <v>0</v>
      </c>
      <c r="C3211" s="76">
        <f>IF('(Other Computations)'!C191=0,0,Inputs!E286*Inputs!E179*Inputs!D45*Inputs!D13*'GM Alloc Factors'!C10/('(Other Computations)'!C191+'(Other Computations)'!C204))</f>
        <v>0</v>
      </c>
      <c r="D3211" s="76">
        <f>IF('(Other Computations)'!D191=0,0,Inputs!F286*Inputs!F179*Inputs!D45*Inputs!D13*'GM Alloc Factors'!D10/('(Other Computations)'!D191+'(Other Computations)'!D204))</f>
        <v>0</v>
      </c>
      <c r="E3211" s="76">
        <f>IF('(Other Computations)'!E191=0,0,Inputs!G286*Inputs!G179*Inputs!D45*Inputs!D13*'GM Alloc Factors'!E10/('(Other Computations)'!E191+'(Other Computations)'!E204))</f>
        <v>0</v>
      </c>
      <c r="F3211" s="43">
        <f t="shared" si="634"/>
        <v>0</v>
      </c>
      <c r="G3211" s="76">
        <f>IF('(Other Computations)'!G191=0,0,Inputs!I286*Inputs!I179*Inputs!D45*Inputs!D13*'GM Alloc Factors'!G10/('(Other Computations)'!G191+'(Other Computations)'!G204))</f>
        <v>0</v>
      </c>
      <c r="H3211" s="76">
        <f>IF('(Other Computations)'!H191=0,0,Inputs!J286*Inputs!J179*Inputs!D45*Inputs!D13*'GM Alloc Factors'!H10/('(Other Computations)'!H191+'(Other Computations)'!H204))</f>
        <v>0</v>
      </c>
      <c r="I3211" s="76">
        <f>IF('(Other Computations)'!I191=0,0,Inputs!K286*Inputs!K179*Inputs!D45*Inputs!D13*'GM Alloc Factors'!I10/('(Other Computations)'!I191+'(Other Computations)'!I204))</f>
        <v>0</v>
      </c>
      <c r="J3211" s="76">
        <f>IF('(Other Computations)'!J191=0,0,Inputs!L286*Inputs!L179*Inputs!D45*Inputs!D13*'GM Alloc Factors'!J10/('(Other Computations)'!J191+'(Other Computations)'!J204))</f>
        <v>0</v>
      </c>
      <c r="K3211" s="43">
        <f t="shared" si="635"/>
        <v>0</v>
      </c>
    </row>
    <row r="3212" spans="1:11" ht="12.75" customHeight="1">
      <c r="A3212" s="61" t="str">
        <f>"         "&amp;Labels!B75</f>
        <v xml:space="preserve">         Customer 7</v>
      </c>
      <c r="B3212" s="76">
        <f>IF('(Other Computations)'!B192=0,0,Inputs!D287*Inputs!D180*Inputs!D46*Inputs!D13*'GM Alloc Factors'!B10/('(Other Computations)'!B192+'(Other Computations)'!B205))</f>
        <v>0</v>
      </c>
      <c r="C3212" s="76">
        <f>IF('(Other Computations)'!C192=0,0,Inputs!E287*Inputs!E180*Inputs!D46*Inputs!D13*'GM Alloc Factors'!C10/('(Other Computations)'!C192+'(Other Computations)'!C205))</f>
        <v>0</v>
      </c>
      <c r="D3212" s="76">
        <f>IF('(Other Computations)'!D192=0,0,Inputs!F287*Inputs!F180*Inputs!D46*Inputs!D13*'GM Alloc Factors'!D10/('(Other Computations)'!D192+'(Other Computations)'!D205))</f>
        <v>0</v>
      </c>
      <c r="E3212" s="76">
        <f>IF('(Other Computations)'!E192=0,0,Inputs!G287*Inputs!G180*Inputs!D46*Inputs!D13*'GM Alloc Factors'!E10/('(Other Computations)'!E192+'(Other Computations)'!E205))</f>
        <v>0</v>
      </c>
      <c r="F3212" s="43">
        <f t="shared" si="634"/>
        <v>0</v>
      </c>
      <c r="G3212" s="76">
        <f>IF('(Other Computations)'!G192=0,0,Inputs!I287*Inputs!I180*Inputs!D46*Inputs!D13*'GM Alloc Factors'!G10/('(Other Computations)'!G192+'(Other Computations)'!G205))</f>
        <v>0</v>
      </c>
      <c r="H3212" s="76">
        <f>IF('(Other Computations)'!H192=0,0,Inputs!J287*Inputs!J180*Inputs!D46*Inputs!D13*'GM Alloc Factors'!H10/('(Other Computations)'!H192+'(Other Computations)'!H205))</f>
        <v>0</v>
      </c>
      <c r="I3212" s="76">
        <f>IF('(Other Computations)'!I192=0,0,Inputs!K287*Inputs!K180*Inputs!D46*Inputs!D13*'GM Alloc Factors'!I10/('(Other Computations)'!I192+'(Other Computations)'!I205))</f>
        <v>0</v>
      </c>
      <c r="J3212" s="76">
        <f>IF('(Other Computations)'!J192=0,0,Inputs!L287*Inputs!L180*Inputs!D46*Inputs!D13*'GM Alloc Factors'!J10/('(Other Computations)'!J192+'(Other Computations)'!J205))</f>
        <v>0</v>
      </c>
      <c r="K3212" s="43">
        <f t="shared" si="635"/>
        <v>0</v>
      </c>
    </row>
    <row r="3213" spans="1:11" ht="12.75" customHeight="1">
      <c r="A3213" s="61" t="str">
        <f>"         "&amp;Labels!B76</f>
        <v xml:space="preserve">         Customer 8</v>
      </c>
      <c r="B3213" s="76">
        <f>IF('(Other Computations)'!B193=0,0,Inputs!D288*Inputs!D181*Inputs!D47*Inputs!D13*'GM Alloc Factors'!B10/('(Other Computations)'!B193+'(Other Computations)'!B206))</f>
        <v>0</v>
      </c>
      <c r="C3213" s="76">
        <f>IF('(Other Computations)'!C193=0,0,Inputs!E288*Inputs!E181*Inputs!D47*Inputs!D13*'GM Alloc Factors'!C10/('(Other Computations)'!C193+'(Other Computations)'!C206))</f>
        <v>0</v>
      </c>
      <c r="D3213" s="76">
        <f>IF('(Other Computations)'!D193=0,0,Inputs!F288*Inputs!F181*Inputs!D47*Inputs!D13*'GM Alloc Factors'!D10/('(Other Computations)'!D193+'(Other Computations)'!D206))</f>
        <v>0</v>
      </c>
      <c r="E3213" s="76">
        <f>IF('(Other Computations)'!E193=0,0,Inputs!G288*Inputs!G181*Inputs!D47*Inputs!D13*'GM Alloc Factors'!E10/('(Other Computations)'!E193+'(Other Computations)'!E206))</f>
        <v>0</v>
      </c>
      <c r="F3213" s="43">
        <f t="shared" si="634"/>
        <v>0</v>
      </c>
      <c r="G3213" s="76">
        <f>IF('(Other Computations)'!G193=0,0,Inputs!I288*Inputs!I181*Inputs!D47*Inputs!D13*'GM Alloc Factors'!G10/('(Other Computations)'!G193+'(Other Computations)'!G206))</f>
        <v>0</v>
      </c>
      <c r="H3213" s="76">
        <f>IF('(Other Computations)'!H193=0,0,Inputs!J288*Inputs!J181*Inputs!D47*Inputs!D13*'GM Alloc Factors'!H10/('(Other Computations)'!H193+'(Other Computations)'!H206))</f>
        <v>0</v>
      </c>
      <c r="I3213" s="76">
        <f>IF('(Other Computations)'!I193=0,0,Inputs!K288*Inputs!K181*Inputs!D47*Inputs!D13*'GM Alloc Factors'!I10/('(Other Computations)'!I193+'(Other Computations)'!I206))</f>
        <v>0</v>
      </c>
      <c r="J3213" s="76">
        <f>IF('(Other Computations)'!J193=0,0,Inputs!L288*Inputs!L181*Inputs!D47*Inputs!D13*'GM Alloc Factors'!J10/('(Other Computations)'!J193+'(Other Computations)'!J206))</f>
        <v>0</v>
      </c>
      <c r="K3213" s="43">
        <f t="shared" si="635"/>
        <v>0</v>
      </c>
    </row>
    <row r="3214" spans="1:11" ht="12.75" customHeight="1">
      <c r="A3214" s="61" t="str">
        <f>"         "&amp;Labels!B77</f>
        <v xml:space="preserve">         Customer 9</v>
      </c>
      <c r="B3214" s="76">
        <f>IF('(Other Computations)'!B194=0,0,Inputs!D289*Inputs!D182*Inputs!D48*Inputs!D13*'GM Alloc Factors'!B10/('(Other Computations)'!B194+'(Other Computations)'!B207))</f>
        <v>0</v>
      </c>
      <c r="C3214" s="76">
        <f>IF('(Other Computations)'!C194=0,0,Inputs!E289*Inputs!E182*Inputs!D48*Inputs!D13*'GM Alloc Factors'!C10/('(Other Computations)'!C194+'(Other Computations)'!C207))</f>
        <v>0</v>
      </c>
      <c r="D3214" s="76">
        <f>IF('(Other Computations)'!D194=0,0,Inputs!F289*Inputs!F182*Inputs!D48*Inputs!D13*'GM Alloc Factors'!D10/('(Other Computations)'!D194+'(Other Computations)'!D207))</f>
        <v>0</v>
      </c>
      <c r="E3214" s="76">
        <f>IF('(Other Computations)'!E194=0,0,Inputs!G289*Inputs!G182*Inputs!D48*Inputs!D13*'GM Alloc Factors'!E10/('(Other Computations)'!E194+'(Other Computations)'!E207))</f>
        <v>0</v>
      </c>
      <c r="F3214" s="43">
        <f t="shared" si="634"/>
        <v>0</v>
      </c>
      <c r="G3214" s="76">
        <f>IF('(Other Computations)'!G194=0,0,Inputs!I289*Inputs!I182*Inputs!D48*Inputs!D13*'GM Alloc Factors'!G10/('(Other Computations)'!G194+'(Other Computations)'!G207))</f>
        <v>0</v>
      </c>
      <c r="H3214" s="76">
        <f>IF('(Other Computations)'!H194=0,0,Inputs!J289*Inputs!J182*Inputs!D48*Inputs!D13*'GM Alloc Factors'!H10/('(Other Computations)'!H194+'(Other Computations)'!H207))</f>
        <v>0</v>
      </c>
      <c r="I3214" s="76">
        <f>IF('(Other Computations)'!I194=0,0,Inputs!K289*Inputs!K182*Inputs!D48*Inputs!D13*'GM Alloc Factors'!I10/('(Other Computations)'!I194+'(Other Computations)'!I207))</f>
        <v>0</v>
      </c>
      <c r="J3214" s="76">
        <f>IF('(Other Computations)'!J194=0,0,Inputs!L289*Inputs!L182*Inputs!D48*Inputs!D13*'GM Alloc Factors'!J10/('(Other Computations)'!J194+'(Other Computations)'!J207))</f>
        <v>0</v>
      </c>
      <c r="K3214" s="43">
        <f t="shared" si="635"/>
        <v>0</v>
      </c>
    </row>
    <row r="3215" spans="1:11" ht="12.75" customHeight="1">
      <c r="A3215" s="61" t="str">
        <f>"         "&amp;Labels!B78</f>
        <v xml:space="preserve">         Customer 10</v>
      </c>
      <c r="B3215" s="76">
        <f>IF('(Other Computations)'!B195=0,0,Inputs!D290*Inputs!D183*Inputs!D49*Inputs!D13*'GM Alloc Factors'!B10/('(Other Computations)'!B195+'(Other Computations)'!B208))</f>
        <v>0</v>
      </c>
      <c r="C3215" s="76">
        <f>IF('(Other Computations)'!C195=0,0,Inputs!E290*Inputs!E183*Inputs!D49*Inputs!D13*'GM Alloc Factors'!C10/('(Other Computations)'!C195+'(Other Computations)'!C208))</f>
        <v>0</v>
      </c>
      <c r="D3215" s="76">
        <f>IF('(Other Computations)'!D195=0,0,Inputs!F290*Inputs!F183*Inputs!D49*Inputs!D13*'GM Alloc Factors'!D10/('(Other Computations)'!D195+'(Other Computations)'!D208))</f>
        <v>0</v>
      </c>
      <c r="E3215" s="76">
        <f>IF('(Other Computations)'!E195=0,0,Inputs!G290*Inputs!G183*Inputs!D49*Inputs!D13*'GM Alloc Factors'!E10/('(Other Computations)'!E195+'(Other Computations)'!E208))</f>
        <v>0</v>
      </c>
      <c r="F3215" s="43">
        <f t="shared" si="634"/>
        <v>0</v>
      </c>
      <c r="G3215" s="76">
        <f>IF('(Other Computations)'!G195=0,0,Inputs!I290*Inputs!I183*Inputs!D49*Inputs!D13*'GM Alloc Factors'!G10/('(Other Computations)'!G195+'(Other Computations)'!G208))</f>
        <v>0</v>
      </c>
      <c r="H3215" s="76">
        <f>IF('(Other Computations)'!H195=0,0,Inputs!J290*Inputs!J183*Inputs!D49*Inputs!D13*'GM Alloc Factors'!H10/('(Other Computations)'!H195+'(Other Computations)'!H208))</f>
        <v>0</v>
      </c>
      <c r="I3215" s="76">
        <f>IF('(Other Computations)'!I195=0,0,Inputs!K290*Inputs!K183*Inputs!D49*Inputs!D13*'GM Alloc Factors'!I10/('(Other Computations)'!I195+'(Other Computations)'!I208))</f>
        <v>0</v>
      </c>
      <c r="J3215" s="76">
        <f>IF('(Other Computations)'!J195=0,0,Inputs!L290*Inputs!L183*Inputs!D49*Inputs!D13*'GM Alloc Factors'!J10/('(Other Computations)'!J195+'(Other Computations)'!J208))</f>
        <v>0</v>
      </c>
      <c r="K3215" s="43">
        <f t="shared" si="635"/>
        <v>0</v>
      </c>
    </row>
    <row r="3216" spans="1:11" ht="12.75" customHeight="1">
      <c r="A3216" s="61" t="str">
        <f>"         "&amp;Labels!C68</f>
        <v xml:space="preserve">         Total</v>
      </c>
      <c r="B3216" s="84">
        <f>SUM(B3206:B3215)</f>
        <v>0</v>
      </c>
      <c r="C3216" s="84">
        <f>SUM(C3206:C3215)</f>
        <v>0</v>
      </c>
      <c r="D3216" s="84">
        <f>SUM(D3206:D3215)</f>
        <v>0</v>
      </c>
      <c r="E3216" s="84">
        <f>SUM(E3206:E3215)</f>
        <v>0</v>
      </c>
      <c r="F3216" s="43">
        <f t="shared" si="634"/>
        <v>0</v>
      </c>
      <c r="G3216" s="84">
        <f>SUM(G3206:G3215)</f>
        <v>0</v>
      </c>
      <c r="H3216" s="84">
        <f>SUM(H3206:H3215)</f>
        <v>0</v>
      </c>
      <c r="I3216" s="84">
        <f>SUM(I3206:I3215)</f>
        <v>0</v>
      </c>
      <c r="J3216" s="84">
        <f>SUM(J3206:J3215)</f>
        <v>0</v>
      </c>
      <c r="K3216" s="43">
        <f t="shared" si="635"/>
        <v>0</v>
      </c>
    </row>
    <row r="3217" spans="1:11" ht="12.75" customHeight="1">
      <c r="A3217" s="61" t="str">
        <f>"      "&amp;Labels!B86</f>
        <v xml:space="preserve">      Q 2</v>
      </c>
      <c r="B3217" s="84"/>
      <c r="C3217" s="84"/>
      <c r="D3217" s="84"/>
      <c r="E3217" s="84"/>
      <c r="F3217" s="43"/>
      <c r="G3217" s="84"/>
      <c r="H3217" s="84"/>
      <c r="I3217" s="84"/>
      <c r="J3217" s="84"/>
      <c r="K3217" s="43"/>
    </row>
    <row r="3218" spans="1:11" ht="12.75" customHeight="1">
      <c r="A3218" s="61" t="str">
        <f>"         "&amp;Labels!B69</f>
        <v xml:space="preserve">         Customer 1</v>
      </c>
      <c r="B3218" s="76">
        <f>IF('(Other Computations)'!B186=0,0,Inputs!D281*Inputs!D174*Inputs!E40*Inputs!D13*'GM Alloc Factors'!B11/('(Other Computations)'!B186+'(Other Computations)'!B199))</f>
        <v>0</v>
      </c>
      <c r="C3218" s="76">
        <f>IF('(Other Computations)'!C186=0,0,Inputs!E281*Inputs!E174*Inputs!E40*Inputs!D13*'GM Alloc Factors'!C11/('(Other Computations)'!C186+'(Other Computations)'!C199))</f>
        <v>0</v>
      </c>
      <c r="D3218" s="76">
        <f>IF('(Other Computations)'!D186=0,0,Inputs!F281*Inputs!F174*Inputs!E40*Inputs!D13*'GM Alloc Factors'!D11/('(Other Computations)'!D186+'(Other Computations)'!D199))</f>
        <v>0</v>
      </c>
      <c r="E3218" s="76">
        <f>IF('(Other Computations)'!E186=0,0,Inputs!G281*Inputs!G174*Inputs!E40*Inputs!D13*'GM Alloc Factors'!E11/('(Other Computations)'!E186+'(Other Computations)'!E199))</f>
        <v>0</v>
      </c>
      <c r="F3218" s="43">
        <f t="shared" ref="F3218:F3228" si="636">SUM(B3218:E3218)</f>
        <v>0</v>
      </c>
      <c r="G3218" s="76">
        <f>IF('(Other Computations)'!G186=0,0,Inputs!I281*Inputs!I174*Inputs!E40*Inputs!D13*'GM Alloc Factors'!G11/('(Other Computations)'!G186+'(Other Computations)'!G199))</f>
        <v>0</v>
      </c>
      <c r="H3218" s="76">
        <f>IF('(Other Computations)'!H186=0,0,Inputs!J281*Inputs!J174*Inputs!E40*Inputs!D13*'GM Alloc Factors'!H11/('(Other Computations)'!H186+'(Other Computations)'!H199))</f>
        <v>0</v>
      </c>
      <c r="I3218" s="76">
        <f>IF('(Other Computations)'!I186=0,0,Inputs!K281*Inputs!K174*Inputs!E40*Inputs!D13*'GM Alloc Factors'!I11/('(Other Computations)'!I186+'(Other Computations)'!I199))</f>
        <v>0</v>
      </c>
      <c r="J3218" s="76">
        <f>IF('(Other Computations)'!J186=0,0,Inputs!L281*Inputs!L174*Inputs!E40*Inputs!D13*'GM Alloc Factors'!J11/('(Other Computations)'!J186+'(Other Computations)'!J199))</f>
        <v>0</v>
      </c>
      <c r="K3218" s="43">
        <f t="shared" ref="K3218:K3228" si="637">SUM(G3218:J3218)</f>
        <v>0</v>
      </c>
    </row>
    <row r="3219" spans="1:11" ht="12.75" customHeight="1">
      <c r="A3219" s="61" t="str">
        <f>"         "&amp;Labels!B70</f>
        <v xml:space="preserve">         Customer 2</v>
      </c>
      <c r="B3219" s="76">
        <f>IF('(Other Computations)'!B187=0,0,Inputs!D282*Inputs!D175*Inputs!E41*Inputs!D13*'GM Alloc Factors'!B11/('(Other Computations)'!B187+'(Other Computations)'!B200))</f>
        <v>0</v>
      </c>
      <c r="C3219" s="76">
        <f>IF('(Other Computations)'!C187=0,0,Inputs!E282*Inputs!E175*Inputs!E41*Inputs!D13*'GM Alloc Factors'!C11/('(Other Computations)'!C187+'(Other Computations)'!C200))</f>
        <v>0</v>
      </c>
      <c r="D3219" s="76">
        <f>IF('(Other Computations)'!D187=0,0,Inputs!F282*Inputs!F175*Inputs!E41*Inputs!D13*'GM Alloc Factors'!D11/('(Other Computations)'!D187+'(Other Computations)'!D200))</f>
        <v>0</v>
      </c>
      <c r="E3219" s="76">
        <f>IF('(Other Computations)'!E187=0,0,Inputs!G282*Inputs!G175*Inputs!E41*Inputs!D13*'GM Alloc Factors'!E11/('(Other Computations)'!E187+'(Other Computations)'!E200))</f>
        <v>0</v>
      </c>
      <c r="F3219" s="43">
        <f t="shared" si="636"/>
        <v>0</v>
      </c>
      <c r="G3219" s="76">
        <f>IF('(Other Computations)'!G187=0,0,Inputs!I282*Inputs!I175*Inputs!E41*Inputs!D13*'GM Alloc Factors'!G11/('(Other Computations)'!G187+'(Other Computations)'!G200))</f>
        <v>0</v>
      </c>
      <c r="H3219" s="76">
        <f>IF('(Other Computations)'!H187=0,0,Inputs!J282*Inputs!J175*Inputs!E41*Inputs!D13*'GM Alloc Factors'!H11/('(Other Computations)'!H187+'(Other Computations)'!H200))</f>
        <v>0</v>
      </c>
      <c r="I3219" s="76">
        <f>IF('(Other Computations)'!I187=0,0,Inputs!K282*Inputs!K175*Inputs!E41*Inputs!D13*'GM Alloc Factors'!I11/('(Other Computations)'!I187+'(Other Computations)'!I200))</f>
        <v>0</v>
      </c>
      <c r="J3219" s="76">
        <f>IF('(Other Computations)'!J187=0,0,Inputs!L282*Inputs!L175*Inputs!E41*Inputs!D13*'GM Alloc Factors'!J11/('(Other Computations)'!J187+'(Other Computations)'!J200))</f>
        <v>0</v>
      </c>
      <c r="K3219" s="43">
        <f t="shared" si="637"/>
        <v>0</v>
      </c>
    </row>
    <row r="3220" spans="1:11" ht="12.75" customHeight="1">
      <c r="A3220" s="61" t="str">
        <f>"         "&amp;Labels!B71</f>
        <v xml:space="preserve">         Customer 3</v>
      </c>
      <c r="B3220" s="76">
        <f>IF('(Other Computations)'!B188=0,0,Inputs!D283*Inputs!D176*Inputs!E42*Inputs!D13*'GM Alloc Factors'!B11/('(Other Computations)'!B188+'(Other Computations)'!B201))</f>
        <v>0</v>
      </c>
      <c r="C3220" s="76">
        <f>IF('(Other Computations)'!C188=0,0,Inputs!E283*Inputs!E176*Inputs!E42*Inputs!D13*'GM Alloc Factors'!C11/('(Other Computations)'!C188+'(Other Computations)'!C201))</f>
        <v>0</v>
      </c>
      <c r="D3220" s="76">
        <f>IF('(Other Computations)'!D188=0,0,Inputs!F283*Inputs!F176*Inputs!E42*Inputs!D13*'GM Alloc Factors'!D11/('(Other Computations)'!D188+'(Other Computations)'!D201))</f>
        <v>0</v>
      </c>
      <c r="E3220" s="76">
        <f>IF('(Other Computations)'!E188=0,0,Inputs!G283*Inputs!G176*Inputs!E42*Inputs!D13*'GM Alloc Factors'!E11/('(Other Computations)'!E188+'(Other Computations)'!E201))</f>
        <v>0</v>
      </c>
      <c r="F3220" s="43">
        <f t="shared" si="636"/>
        <v>0</v>
      </c>
      <c r="G3220" s="76">
        <f>IF('(Other Computations)'!G188=0,0,Inputs!I283*Inputs!I176*Inputs!E42*Inputs!D13*'GM Alloc Factors'!G11/('(Other Computations)'!G188+'(Other Computations)'!G201))</f>
        <v>0</v>
      </c>
      <c r="H3220" s="76">
        <f>IF('(Other Computations)'!H188=0,0,Inputs!J283*Inputs!J176*Inputs!E42*Inputs!D13*'GM Alloc Factors'!H11/('(Other Computations)'!H188+'(Other Computations)'!H201))</f>
        <v>0</v>
      </c>
      <c r="I3220" s="76">
        <f>IF('(Other Computations)'!I188=0,0,Inputs!K283*Inputs!K176*Inputs!E42*Inputs!D13*'GM Alloc Factors'!I11/('(Other Computations)'!I188+'(Other Computations)'!I201))</f>
        <v>0</v>
      </c>
      <c r="J3220" s="76">
        <f>IF('(Other Computations)'!J188=0,0,Inputs!L283*Inputs!L176*Inputs!E42*Inputs!D13*'GM Alloc Factors'!J11/('(Other Computations)'!J188+'(Other Computations)'!J201))</f>
        <v>0</v>
      </c>
      <c r="K3220" s="43">
        <f t="shared" si="637"/>
        <v>0</v>
      </c>
    </row>
    <row r="3221" spans="1:11" ht="12.75" customHeight="1">
      <c r="A3221" s="61" t="str">
        <f>"         "&amp;Labels!B72</f>
        <v xml:space="preserve">         Customer 4</v>
      </c>
      <c r="B3221" s="76">
        <f>IF('(Other Computations)'!B189=0,0,Inputs!D284*Inputs!D177*Inputs!E43*Inputs!D13*'GM Alloc Factors'!B11/('(Other Computations)'!B189+'(Other Computations)'!B202))</f>
        <v>0</v>
      </c>
      <c r="C3221" s="76">
        <f>IF('(Other Computations)'!C189=0,0,Inputs!E284*Inputs!E177*Inputs!E43*Inputs!D13*'GM Alloc Factors'!C11/('(Other Computations)'!C189+'(Other Computations)'!C202))</f>
        <v>0</v>
      </c>
      <c r="D3221" s="76">
        <f>IF('(Other Computations)'!D189=0,0,Inputs!F284*Inputs!F177*Inputs!E43*Inputs!D13*'GM Alloc Factors'!D11/('(Other Computations)'!D189+'(Other Computations)'!D202))</f>
        <v>0</v>
      </c>
      <c r="E3221" s="76">
        <f>IF('(Other Computations)'!E189=0,0,Inputs!G284*Inputs!G177*Inputs!E43*Inputs!D13*'GM Alloc Factors'!E11/('(Other Computations)'!E189+'(Other Computations)'!E202))</f>
        <v>0</v>
      </c>
      <c r="F3221" s="43">
        <f t="shared" si="636"/>
        <v>0</v>
      </c>
      <c r="G3221" s="76">
        <f>IF('(Other Computations)'!G189=0,0,Inputs!I284*Inputs!I177*Inputs!E43*Inputs!D13*'GM Alloc Factors'!G11/('(Other Computations)'!G189+'(Other Computations)'!G202))</f>
        <v>0</v>
      </c>
      <c r="H3221" s="76">
        <f>IF('(Other Computations)'!H189=0,0,Inputs!J284*Inputs!J177*Inputs!E43*Inputs!D13*'GM Alloc Factors'!H11/('(Other Computations)'!H189+'(Other Computations)'!H202))</f>
        <v>0</v>
      </c>
      <c r="I3221" s="76">
        <f>IF('(Other Computations)'!I189=0,0,Inputs!K284*Inputs!K177*Inputs!E43*Inputs!D13*'GM Alloc Factors'!I11/('(Other Computations)'!I189+'(Other Computations)'!I202))</f>
        <v>0</v>
      </c>
      <c r="J3221" s="76">
        <f>IF('(Other Computations)'!J189=0,0,Inputs!L284*Inputs!L177*Inputs!E43*Inputs!D13*'GM Alloc Factors'!J11/('(Other Computations)'!J189+'(Other Computations)'!J202))</f>
        <v>0</v>
      </c>
      <c r="K3221" s="43">
        <f t="shared" si="637"/>
        <v>0</v>
      </c>
    </row>
    <row r="3222" spans="1:11" ht="12.75" customHeight="1">
      <c r="A3222" s="61" t="str">
        <f>"         "&amp;Labels!B73</f>
        <v xml:space="preserve">         Customer 5</v>
      </c>
      <c r="B3222" s="76">
        <f>IF('(Other Computations)'!B190=0,0,Inputs!D285*Inputs!D178*Inputs!E44*Inputs!D13*'GM Alloc Factors'!B11/('(Other Computations)'!B190+'(Other Computations)'!B203))</f>
        <v>0</v>
      </c>
      <c r="C3222" s="76">
        <f>IF('(Other Computations)'!C190=0,0,Inputs!E285*Inputs!E178*Inputs!E44*Inputs!D13*'GM Alloc Factors'!C11/('(Other Computations)'!C190+'(Other Computations)'!C203))</f>
        <v>0</v>
      </c>
      <c r="D3222" s="76">
        <f>IF('(Other Computations)'!D190=0,0,Inputs!F285*Inputs!F178*Inputs!E44*Inputs!D13*'GM Alloc Factors'!D11/('(Other Computations)'!D190+'(Other Computations)'!D203))</f>
        <v>0</v>
      </c>
      <c r="E3222" s="76">
        <f>IF('(Other Computations)'!E190=0,0,Inputs!G285*Inputs!G178*Inputs!E44*Inputs!D13*'GM Alloc Factors'!E11/('(Other Computations)'!E190+'(Other Computations)'!E203))</f>
        <v>0</v>
      </c>
      <c r="F3222" s="43">
        <f t="shared" si="636"/>
        <v>0</v>
      </c>
      <c r="G3222" s="76">
        <f>IF('(Other Computations)'!G190=0,0,Inputs!I285*Inputs!I178*Inputs!E44*Inputs!D13*'GM Alloc Factors'!G11/('(Other Computations)'!G190+'(Other Computations)'!G203))</f>
        <v>0</v>
      </c>
      <c r="H3222" s="76">
        <f>IF('(Other Computations)'!H190=0,0,Inputs!J285*Inputs!J178*Inputs!E44*Inputs!D13*'GM Alloc Factors'!H11/('(Other Computations)'!H190+'(Other Computations)'!H203))</f>
        <v>0</v>
      </c>
      <c r="I3222" s="76">
        <f>IF('(Other Computations)'!I190=0,0,Inputs!K285*Inputs!K178*Inputs!E44*Inputs!D13*'GM Alloc Factors'!I11/('(Other Computations)'!I190+'(Other Computations)'!I203))</f>
        <v>0</v>
      </c>
      <c r="J3222" s="76">
        <f>IF('(Other Computations)'!J190=0,0,Inputs!L285*Inputs!L178*Inputs!E44*Inputs!D13*'GM Alloc Factors'!J11/('(Other Computations)'!J190+'(Other Computations)'!J203))</f>
        <v>0</v>
      </c>
      <c r="K3222" s="43">
        <f t="shared" si="637"/>
        <v>0</v>
      </c>
    </row>
    <row r="3223" spans="1:11" ht="12.75" customHeight="1">
      <c r="A3223" s="61" t="str">
        <f>"         "&amp;Labels!B74</f>
        <v xml:space="preserve">         Customer 6</v>
      </c>
      <c r="B3223" s="76">
        <f>IF('(Other Computations)'!B191=0,0,Inputs!D286*Inputs!D179*Inputs!E45*Inputs!D13*'GM Alloc Factors'!B11/('(Other Computations)'!B191+'(Other Computations)'!B204))</f>
        <v>0</v>
      </c>
      <c r="C3223" s="76">
        <f>IF('(Other Computations)'!C191=0,0,Inputs!E286*Inputs!E179*Inputs!E45*Inputs!D13*'GM Alloc Factors'!C11/('(Other Computations)'!C191+'(Other Computations)'!C204))</f>
        <v>0</v>
      </c>
      <c r="D3223" s="76">
        <f>IF('(Other Computations)'!D191=0,0,Inputs!F286*Inputs!F179*Inputs!E45*Inputs!D13*'GM Alloc Factors'!D11/('(Other Computations)'!D191+'(Other Computations)'!D204))</f>
        <v>0</v>
      </c>
      <c r="E3223" s="76">
        <f>IF('(Other Computations)'!E191=0,0,Inputs!G286*Inputs!G179*Inputs!E45*Inputs!D13*'GM Alloc Factors'!E11/('(Other Computations)'!E191+'(Other Computations)'!E204))</f>
        <v>0</v>
      </c>
      <c r="F3223" s="43">
        <f t="shared" si="636"/>
        <v>0</v>
      </c>
      <c r="G3223" s="76">
        <f>IF('(Other Computations)'!G191=0,0,Inputs!I286*Inputs!I179*Inputs!E45*Inputs!D13*'GM Alloc Factors'!G11/('(Other Computations)'!G191+'(Other Computations)'!G204))</f>
        <v>0</v>
      </c>
      <c r="H3223" s="76">
        <f>IF('(Other Computations)'!H191=0,0,Inputs!J286*Inputs!J179*Inputs!E45*Inputs!D13*'GM Alloc Factors'!H11/('(Other Computations)'!H191+'(Other Computations)'!H204))</f>
        <v>0</v>
      </c>
      <c r="I3223" s="76">
        <f>IF('(Other Computations)'!I191=0,0,Inputs!K286*Inputs!K179*Inputs!E45*Inputs!D13*'GM Alloc Factors'!I11/('(Other Computations)'!I191+'(Other Computations)'!I204))</f>
        <v>0</v>
      </c>
      <c r="J3223" s="76">
        <f>IF('(Other Computations)'!J191=0,0,Inputs!L286*Inputs!L179*Inputs!E45*Inputs!D13*'GM Alloc Factors'!J11/('(Other Computations)'!J191+'(Other Computations)'!J204))</f>
        <v>0</v>
      </c>
      <c r="K3223" s="43">
        <f t="shared" si="637"/>
        <v>0</v>
      </c>
    </row>
    <row r="3224" spans="1:11" ht="12.75" customHeight="1">
      <c r="A3224" s="61" t="str">
        <f>"         "&amp;Labels!B75</f>
        <v xml:space="preserve">         Customer 7</v>
      </c>
      <c r="B3224" s="76">
        <f>IF('(Other Computations)'!B192=0,0,Inputs!D287*Inputs!D180*Inputs!E46*Inputs!D13*'GM Alloc Factors'!B11/('(Other Computations)'!B192+'(Other Computations)'!B205))</f>
        <v>0</v>
      </c>
      <c r="C3224" s="76">
        <f>IF('(Other Computations)'!C192=0,0,Inputs!E287*Inputs!E180*Inputs!E46*Inputs!D13*'GM Alloc Factors'!C11/('(Other Computations)'!C192+'(Other Computations)'!C205))</f>
        <v>0</v>
      </c>
      <c r="D3224" s="76">
        <f>IF('(Other Computations)'!D192=0,0,Inputs!F287*Inputs!F180*Inputs!E46*Inputs!D13*'GM Alloc Factors'!D11/('(Other Computations)'!D192+'(Other Computations)'!D205))</f>
        <v>0</v>
      </c>
      <c r="E3224" s="76">
        <f>IF('(Other Computations)'!E192=0,0,Inputs!G287*Inputs!G180*Inputs!E46*Inputs!D13*'GM Alloc Factors'!E11/('(Other Computations)'!E192+'(Other Computations)'!E205))</f>
        <v>0</v>
      </c>
      <c r="F3224" s="43">
        <f t="shared" si="636"/>
        <v>0</v>
      </c>
      <c r="G3224" s="76">
        <f>IF('(Other Computations)'!G192=0,0,Inputs!I287*Inputs!I180*Inputs!E46*Inputs!D13*'GM Alloc Factors'!G11/('(Other Computations)'!G192+'(Other Computations)'!G205))</f>
        <v>0</v>
      </c>
      <c r="H3224" s="76">
        <f>IF('(Other Computations)'!H192=0,0,Inputs!J287*Inputs!J180*Inputs!E46*Inputs!D13*'GM Alloc Factors'!H11/('(Other Computations)'!H192+'(Other Computations)'!H205))</f>
        <v>0</v>
      </c>
      <c r="I3224" s="76">
        <f>IF('(Other Computations)'!I192=0,0,Inputs!K287*Inputs!K180*Inputs!E46*Inputs!D13*'GM Alloc Factors'!I11/('(Other Computations)'!I192+'(Other Computations)'!I205))</f>
        <v>0</v>
      </c>
      <c r="J3224" s="76">
        <f>IF('(Other Computations)'!J192=0,0,Inputs!L287*Inputs!L180*Inputs!E46*Inputs!D13*'GM Alloc Factors'!J11/('(Other Computations)'!J192+'(Other Computations)'!J205))</f>
        <v>0</v>
      </c>
      <c r="K3224" s="43">
        <f t="shared" si="637"/>
        <v>0</v>
      </c>
    </row>
    <row r="3225" spans="1:11" ht="12.75" customHeight="1">
      <c r="A3225" s="61" t="str">
        <f>"         "&amp;Labels!B76</f>
        <v xml:space="preserve">         Customer 8</v>
      </c>
      <c r="B3225" s="76">
        <f>IF('(Other Computations)'!B193=0,0,Inputs!D288*Inputs!D181*Inputs!E47*Inputs!D13*'GM Alloc Factors'!B11/('(Other Computations)'!B193+'(Other Computations)'!B206))</f>
        <v>0</v>
      </c>
      <c r="C3225" s="76">
        <f>IF('(Other Computations)'!C193=0,0,Inputs!E288*Inputs!E181*Inputs!E47*Inputs!D13*'GM Alloc Factors'!C11/('(Other Computations)'!C193+'(Other Computations)'!C206))</f>
        <v>0</v>
      </c>
      <c r="D3225" s="76">
        <f>IF('(Other Computations)'!D193=0,0,Inputs!F288*Inputs!F181*Inputs!E47*Inputs!D13*'GM Alloc Factors'!D11/('(Other Computations)'!D193+'(Other Computations)'!D206))</f>
        <v>0</v>
      </c>
      <c r="E3225" s="76">
        <f>IF('(Other Computations)'!E193=0,0,Inputs!G288*Inputs!G181*Inputs!E47*Inputs!D13*'GM Alloc Factors'!E11/('(Other Computations)'!E193+'(Other Computations)'!E206))</f>
        <v>0</v>
      </c>
      <c r="F3225" s="43">
        <f t="shared" si="636"/>
        <v>0</v>
      </c>
      <c r="G3225" s="76">
        <f>IF('(Other Computations)'!G193=0,0,Inputs!I288*Inputs!I181*Inputs!E47*Inputs!D13*'GM Alloc Factors'!G11/('(Other Computations)'!G193+'(Other Computations)'!G206))</f>
        <v>0</v>
      </c>
      <c r="H3225" s="76">
        <f>IF('(Other Computations)'!H193=0,0,Inputs!J288*Inputs!J181*Inputs!E47*Inputs!D13*'GM Alloc Factors'!H11/('(Other Computations)'!H193+'(Other Computations)'!H206))</f>
        <v>0</v>
      </c>
      <c r="I3225" s="76">
        <f>IF('(Other Computations)'!I193=0,0,Inputs!K288*Inputs!K181*Inputs!E47*Inputs!D13*'GM Alloc Factors'!I11/('(Other Computations)'!I193+'(Other Computations)'!I206))</f>
        <v>0</v>
      </c>
      <c r="J3225" s="76">
        <f>IF('(Other Computations)'!J193=0,0,Inputs!L288*Inputs!L181*Inputs!E47*Inputs!D13*'GM Alloc Factors'!J11/('(Other Computations)'!J193+'(Other Computations)'!J206))</f>
        <v>0</v>
      </c>
      <c r="K3225" s="43">
        <f t="shared" si="637"/>
        <v>0</v>
      </c>
    </row>
    <row r="3226" spans="1:11" ht="12.75" customHeight="1">
      <c r="A3226" s="61" t="str">
        <f>"         "&amp;Labels!B77</f>
        <v xml:space="preserve">         Customer 9</v>
      </c>
      <c r="B3226" s="76">
        <f>IF('(Other Computations)'!B194=0,0,Inputs!D289*Inputs!D182*Inputs!E48*Inputs!D13*'GM Alloc Factors'!B11/('(Other Computations)'!B194+'(Other Computations)'!B207))</f>
        <v>0</v>
      </c>
      <c r="C3226" s="76">
        <f>IF('(Other Computations)'!C194=0,0,Inputs!E289*Inputs!E182*Inputs!E48*Inputs!D13*'GM Alloc Factors'!C11/('(Other Computations)'!C194+'(Other Computations)'!C207))</f>
        <v>0</v>
      </c>
      <c r="D3226" s="76">
        <f>IF('(Other Computations)'!D194=0,0,Inputs!F289*Inputs!F182*Inputs!E48*Inputs!D13*'GM Alloc Factors'!D11/('(Other Computations)'!D194+'(Other Computations)'!D207))</f>
        <v>0</v>
      </c>
      <c r="E3226" s="76">
        <f>IF('(Other Computations)'!E194=0,0,Inputs!G289*Inputs!G182*Inputs!E48*Inputs!D13*'GM Alloc Factors'!E11/('(Other Computations)'!E194+'(Other Computations)'!E207))</f>
        <v>0</v>
      </c>
      <c r="F3226" s="43">
        <f t="shared" si="636"/>
        <v>0</v>
      </c>
      <c r="G3226" s="76">
        <f>IF('(Other Computations)'!G194=0,0,Inputs!I289*Inputs!I182*Inputs!E48*Inputs!D13*'GM Alloc Factors'!G11/('(Other Computations)'!G194+'(Other Computations)'!G207))</f>
        <v>0</v>
      </c>
      <c r="H3226" s="76">
        <f>IF('(Other Computations)'!H194=0,0,Inputs!J289*Inputs!J182*Inputs!E48*Inputs!D13*'GM Alloc Factors'!H11/('(Other Computations)'!H194+'(Other Computations)'!H207))</f>
        <v>0</v>
      </c>
      <c r="I3226" s="76">
        <f>IF('(Other Computations)'!I194=0,0,Inputs!K289*Inputs!K182*Inputs!E48*Inputs!D13*'GM Alloc Factors'!I11/('(Other Computations)'!I194+'(Other Computations)'!I207))</f>
        <v>0</v>
      </c>
      <c r="J3226" s="76">
        <f>IF('(Other Computations)'!J194=0,0,Inputs!L289*Inputs!L182*Inputs!E48*Inputs!D13*'GM Alloc Factors'!J11/('(Other Computations)'!J194+'(Other Computations)'!J207))</f>
        <v>0</v>
      </c>
      <c r="K3226" s="43">
        <f t="shared" si="637"/>
        <v>0</v>
      </c>
    </row>
    <row r="3227" spans="1:11" ht="12.75" customHeight="1">
      <c r="A3227" s="61" t="str">
        <f>"         "&amp;Labels!B78</f>
        <v xml:space="preserve">         Customer 10</v>
      </c>
      <c r="B3227" s="76">
        <f>IF('(Other Computations)'!B195=0,0,Inputs!D290*Inputs!D183*Inputs!E49*Inputs!D13*'GM Alloc Factors'!B11/('(Other Computations)'!B195+'(Other Computations)'!B208))</f>
        <v>0</v>
      </c>
      <c r="C3227" s="76">
        <f>IF('(Other Computations)'!C195=0,0,Inputs!E290*Inputs!E183*Inputs!E49*Inputs!D13*'GM Alloc Factors'!C11/('(Other Computations)'!C195+'(Other Computations)'!C208))</f>
        <v>0</v>
      </c>
      <c r="D3227" s="76">
        <f>IF('(Other Computations)'!D195=0,0,Inputs!F290*Inputs!F183*Inputs!E49*Inputs!D13*'GM Alloc Factors'!D11/('(Other Computations)'!D195+'(Other Computations)'!D208))</f>
        <v>0</v>
      </c>
      <c r="E3227" s="76">
        <f>IF('(Other Computations)'!E195=0,0,Inputs!G290*Inputs!G183*Inputs!E49*Inputs!D13*'GM Alloc Factors'!E11/('(Other Computations)'!E195+'(Other Computations)'!E208))</f>
        <v>0</v>
      </c>
      <c r="F3227" s="43">
        <f t="shared" si="636"/>
        <v>0</v>
      </c>
      <c r="G3227" s="76">
        <f>IF('(Other Computations)'!G195=0,0,Inputs!I290*Inputs!I183*Inputs!E49*Inputs!D13*'GM Alloc Factors'!G11/('(Other Computations)'!G195+'(Other Computations)'!G208))</f>
        <v>0</v>
      </c>
      <c r="H3227" s="76">
        <f>IF('(Other Computations)'!H195=0,0,Inputs!J290*Inputs!J183*Inputs!E49*Inputs!D13*'GM Alloc Factors'!H11/('(Other Computations)'!H195+'(Other Computations)'!H208))</f>
        <v>0</v>
      </c>
      <c r="I3227" s="76">
        <f>IF('(Other Computations)'!I195=0,0,Inputs!K290*Inputs!K183*Inputs!E49*Inputs!D13*'GM Alloc Factors'!I11/('(Other Computations)'!I195+'(Other Computations)'!I208))</f>
        <v>0</v>
      </c>
      <c r="J3227" s="76">
        <f>IF('(Other Computations)'!J195=0,0,Inputs!L290*Inputs!L183*Inputs!E49*Inputs!D13*'GM Alloc Factors'!J11/('(Other Computations)'!J195+'(Other Computations)'!J208))</f>
        <v>0</v>
      </c>
      <c r="K3227" s="43">
        <f t="shared" si="637"/>
        <v>0</v>
      </c>
    </row>
    <row r="3228" spans="1:11" ht="12.75" customHeight="1">
      <c r="A3228" s="61" t="str">
        <f>"         "&amp;Labels!C68</f>
        <v xml:space="preserve">         Total</v>
      </c>
      <c r="B3228" s="84">
        <f>SUM(B3218:B3227)</f>
        <v>0</v>
      </c>
      <c r="C3228" s="84">
        <f>SUM(C3218:C3227)</f>
        <v>0</v>
      </c>
      <c r="D3228" s="84">
        <f>SUM(D3218:D3227)</f>
        <v>0</v>
      </c>
      <c r="E3228" s="84">
        <f>SUM(E3218:E3227)</f>
        <v>0</v>
      </c>
      <c r="F3228" s="43">
        <f t="shared" si="636"/>
        <v>0</v>
      </c>
      <c r="G3228" s="84">
        <f>SUM(G3218:G3227)</f>
        <v>0</v>
      </c>
      <c r="H3228" s="84">
        <f>SUM(H3218:H3227)</f>
        <v>0</v>
      </c>
      <c r="I3228" s="84">
        <f>SUM(I3218:I3227)</f>
        <v>0</v>
      </c>
      <c r="J3228" s="84">
        <f>SUM(J3218:J3227)</f>
        <v>0</v>
      </c>
      <c r="K3228" s="43">
        <f t="shared" si="637"/>
        <v>0</v>
      </c>
    </row>
    <row r="3229" spans="1:11" ht="12.75" customHeight="1">
      <c r="A3229" s="61" t="str">
        <f>"      "&amp;Labels!B87</f>
        <v xml:space="preserve">      Q 3</v>
      </c>
      <c r="B3229" s="84"/>
      <c r="C3229" s="84"/>
      <c r="D3229" s="84"/>
      <c r="E3229" s="84"/>
      <c r="F3229" s="43"/>
      <c r="G3229" s="84"/>
      <c r="H3229" s="84"/>
      <c r="I3229" s="84"/>
      <c r="J3229" s="84"/>
      <c r="K3229" s="43"/>
    </row>
    <row r="3230" spans="1:11" ht="12.75" customHeight="1">
      <c r="A3230" s="61" t="str">
        <f>"         "&amp;Labels!B69</f>
        <v xml:space="preserve">         Customer 1</v>
      </c>
      <c r="B3230" s="76">
        <f>IF('(Other Computations)'!B186=0,0,Inputs!D281*Inputs!D174*Inputs!F40*Inputs!D13*'GM Alloc Factors'!B12/('(Other Computations)'!B186+'(Other Computations)'!B199))</f>
        <v>0</v>
      </c>
      <c r="C3230" s="76">
        <f>IF('(Other Computations)'!C186=0,0,Inputs!E281*Inputs!E174*Inputs!F40*Inputs!D13*'GM Alloc Factors'!C12/('(Other Computations)'!C186+'(Other Computations)'!C199))</f>
        <v>0</v>
      </c>
      <c r="D3230" s="76">
        <f>IF('(Other Computations)'!D186=0,0,Inputs!F281*Inputs!F174*Inputs!F40*Inputs!D13*'GM Alloc Factors'!D12/('(Other Computations)'!D186+'(Other Computations)'!D199))</f>
        <v>0</v>
      </c>
      <c r="E3230" s="76">
        <f>IF('(Other Computations)'!E186=0,0,Inputs!G281*Inputs!G174*Inputs!F40*Inputs!D13*'GM Alloc Factors'!E12/('(Other Computations)'!E186+'(Other Computations)'!E199))</f>
        <v>0</v>
      </c>
      <c r="F3230" s="43">
        <f t="shared" ref="F3230:F3240" si="638">SUM(B3230:E3230)</f>
        <v>0</v>
      </c>
      <c r="G3230" s="76">
        <f>IF('(Other Computations)'!G186=0,0,Inputs!I281*Inputs!I174*Inputs!F40*Inputs!D13*'GM Alloc Factors'!G12/('(Other Computations)'!G186+'(Other Computations)'!G199))</f>
        <v>0</v>
      </c>
      <c r="H3230" s="76">
        <f>IF('(Other Computations)'!H186=0,0,Inputs!J281*Inputs!J174*Inputs!F40*Inputs!D13*'GM Alloc Factors'!H12/('(Other Computations)'!H186+'(Other Computations)'!H199))</f>
        <v>0</v>
      </c>
      <c r="I3230" s="76">
        <f>IF('(Other Computations)'!I186=0,0,Inputs!K281*Inputs!K174*Inputs!F40*Inputs!D13*'GM Alloc Factors'!I12/('(Other Computations)'!I186+'(Other Computations)'!I199))</f>
        <v>0</v>
      </c>
      <c r="J3230" s="76">
        <f>IF('(Other Computations)'!J186=0,0,Inputs!L281*Inputs!L174*Inputs!F40*Inputs!D13*'GM Alloc Factors'!J12/('(Other Computations)'!J186+'(Other Computations)'!J199))</f>
        <v>0</v>
      </c>
      <c r="K3230" s="43">
        <f t="shared" ref="K3230:K3240" si="639">SUM(G3230:J3230)</f>
        <v>0</v>
      </c>
    </row>
    <row r="3231" spans="1:11" ht="12.75" customHeight="1">
      <c r="A3231" s="61" t="str">
        <f>"         "&amp;Labels!B70</f>
        <v xml:space="preserve">         Customer 2</v>
      </c>
      <c r="B3231" s="76">
        <f>IF('(Other Computations)'!B187=0,0,Inputs!D282*Inputs!D175*Inputs!F41*Inputs!D13*'GM Alloc Factors'!B12/('(Other Computations)'!B187+'(Other Computations)'!B200))</f>
        <v>0</v>
      </c>
      <c r="C3231" s="76">
        <f>IF('(Other Computations)'!C187=0,0,Inputs!E282*Inputs!E175*Inputs!F41*Inputs!D13*'GM Alloc Factors'!C12/('(Other Computations)'!C187+'(Other Computations)'!C200))</f>
        <v>0</v>
      </c>
      <c r="D3231" s="76">
        <f>IF('(Other Computations)'!D187=0,0,Inputs!F282*Inputs!F175*Inputs!F41*Inputs!D13*'GM Alloc Factors'!D12/('(Other Computations)'!D187+'(Other Computations)'!D200))</f>
        <v>0</v>
      </c>
      <c r="E3231" s="76">
        <f>IF('(Other Computations)'!E187=0,0,Inputs!G282*Inputs!G175*Inputs!F41*Inputs!D13*'GM Alloc Factors'!E12/('(Other Computations)'!E187+'(Other Computations)'!E200))</f>
        <v>0</v>
      </c>
      <c r="F3231" s="43">
        <f t="shared" si="638"/>
        <v>0</v>
      </c>
      <c r="G3231" s="76">
        <f>IF('(Other Computations)'!G187=0,0,Inputs!I282*Inputs!I175*Inputs!F41*Inputs!D13*'GM Alloc Factors'!G12/('(Other Computations)'!G187+'(Other Computations)'!G200))</f>
        <v>0</v>
      </c>
      <c r="H3231" s="76">
        <f>IF('(Other Computations)'!H187=0,0,Inputs!J282*Inputs!J175*Inputs!F41*Inputs!D13*'GM Alloc Factors'!H12/('(Other Computations)'!H187+'(Other Computations)'!H200))</f>
        <v>0</v>
      </c>
      <c r="I3231" s="76">
        <f>IF('(Other Computations)'!I187=0,0,Inputs!K282*Inputs!K175*Inputs!F41*Inputs!D13*'GM Alloc Factors'!I12/('(Other Computations)'!I187+'(Other Computations)'!I200))</f>
        <v>0</v>
      </c>
      <c r="J3231" s="76">
        <f>IF('(Other Computations)'!J187=0,0,Inputs!L282*Inputs!L175*Inputs!F41*Inputs!D13*'GM Alloc Factors'!J12/('(Other Computations)'!J187+'(Other Computations)'!J200))</f>
        <v>0</v>
      </c>
      <c r="K3231" s="43">
        <f t="shared" si="639"/>
        <v>0</v>
      </c>
    </row>
    <row r="3232" spans="1:11" ht="12.75" customHeight="1">
      <c r="A3232" s="61" t="str">
        <f>"         "&amp;Labels!B71</f>
        <v xml:space="preserve">         Customer 3</v>
      </c>
      <c r="B3232" s="76">
        <f>IF('(Other Computations)'!B188=0,0,Inputs!D283*Inputs!D176*Inputs!F42*Inputs!D13*'GM Alloc Factors'!B12/('(Other Computations)'!B188+'(Other Computations)'!B201))</f>
        <v>0</v>
      </c>
      <c r="C3232" s="76">
        <f>IF('(Other Computations)'!C188=0,0,Inputs!E283*Inputs!E176*Inputs!F42*Inputs!D13*'GM Alloc Factors'!C12/('(Other Computations)'!C188+'(Other Computations)'!C201))</f>
        <v>0</v>
      </c>
      <c r="D3232" s="76">
        <f>IF('(Other Computations)'!D188=0,0,Inputs!F283*Inputs!F176*Inputs!F42*Inputs!D13*'GM Alloc Factors'!D12/('(Other Computations)'!D188+'(Other Computations)'!D201))</f>
        <v>0</v>
      </c>
      <c r="E3232" s="76">
        <f>IF('(Other Computations)'!E188=0,0,Inputs!G283*Inputs!G176*Inputs!F42*Inputs!D13*'GM Alloc Factors'!E12/('(Other Computations)'!E188+'(Other Computations)'!E201))</f>
        <v>0</v>
      </c>
      <c r="F3232" s="43">
        <f t="shared" si="638"/>
        <v>0</v>
      </c>
      <c r="G3232" s="76">
        <f>IF('(Other Computations)'!G188=0,0,Inputs!I283*Inputs!I176*Inputs!F42*Inputs!D13*'GM Alloc Factors'!G12/('(Other Computations)'!G188+'(Other Computations)'!G201))</f>
        <v>0</v>
      </c>
      <c r="H3232" s="76">
        <f>IF('(Other Computations)'!H188=0,0,Inputs!J283*Inputs!J176*Inputs!F42*Inputs!D13*'GM Alloc Factors'!H12/('(Other Computations)'!H188+'(Other Computations)'!H201))</f>
        <v>0</v>
      </c>
      <c r="I3232" s="76">
        <f>IF('(Other Computations)'!I188=0,0,Inputs!K283*Inputs!K176*Inputs!F42*Inputs!D13*'GM Alloc Factors'!I12/('(Other Computations)'!I188+'(Other Computations)'!I201))</f>
        <v>0</v>
      </c>
      <c r="J3232" s="76">
        <f>IF('(Other Computations)'!J188=0,0,Inputs!L283*Inputs!L176*Inputs!F42*Inputs!D13*'GM Alloc Factors'!J12/('(Other Computations)'!J188+'(Other Computations)'!J201))</f>
        <v>0</v>
      </c>
      <c r="K3232" s="43">
        <f t="shared" si="639"/>
        <v>0</v>
      </c>
    </row>
    <row r="3233" spans="1:11" ht="12.75" customHeight="1">
      <c r="A3233" s="61" t="str">
        <f>"         "&amp;Labels!B72</f>
        <v xml:space="preserve">         Customer 4</v>
      </c>
      <c r="B3233" s="76">
        <f>IF('(Other Computations)'!B189=0,0,Inputs!D284*Inputs!D177*Inputs!F43*Inputs!D13*'GM Alloc Factors'!B12/('(Other Computations)'!B189+'(Other Computations)'!B202))</f>
        <v>0</v>
      </c>
      <c r="C3233" s="76">
        <f>IF('(Other Computations)'!C189=0,0,Inputs!E284*Inputs!E177*Inputs!F43*Inputs!D13*'GM Alloc Factors'!C12/('(Other Computations)'!C189+'(Other Computations)'!C202))</f>
        <v>0</v>
      </c>
      <c r="D3233" s="76">
        <f>IF('(Other Computations)'!D189=0,0,Inputs!F284*Inputs!F177*Inputs!F43*Inputs!D13*'GM Alloc Factors'!D12/('(Other Computations)'!D189+'(Other Computations)'!D202))</f>
        <v>0</v>
      </c>
      <c r="E3233" s="76">
        <f>IF('(Other Computations)'!E189=0,0,Inputs!G284*Inputs!G177*Inputs!F43*Inputs!D13*'GM Alloc Factors'!E12/('(Other Computations)'!E189+'(Other Computations)'!E202))</f>
        <v>0</v>
      </c>
      <c r="F3233" s="43">
        <f t="shared" si="638"/>
        <v>0</v>
      </c>
      <c r="G3233" s="76">
        <f>IF('(Other Computations)'!G189=0,0,Inputs!I284*Inputs!I177*Inputs!F43*Inputs!D13*'GM Alloc Factors'!G12/('(Other Computations)'!G189+'(Other Computations)'!G202))</f>
        <v>0</v>
      </c>
      <c r="H3233" s="76">
        <f>IF('(Other Computations)'!H189=0,0,Inputs!J284*Inputs!J177*Inputs!F43*Inputs!D13*'GM Alloc Factors'!H12/('(Other Computations)'!H189+'(Other Computations)'!H202))</f>
        <v>0</v>
      </c>
      <c r="I3233" s="76">
        <f>IF('(Other Computations)'!I189=0,0,Inputs!K284*Inputs!K177*Inputs!F43*Inputs!D13*'GM Alloc Factors'!I12/('(Other Computations)'!I189+'(Other Computations)'!I202))</f>
        <v>0</v>
      </c>
      <c r="J3233" s="76">
        <f>IF('(Other Computations)'!J189=0,0,Inputs!L284*Inputs!L177*Inputs!F43*Inputs!D13*'GM Alloc Factors'!J12/('(Other Computations)'!J189+'(Other Computations)'!J202))</f>
        <v>0</v>
      </c>
      <c r="K3233" s="43">
        <f t="shared" si="639"/>
        <v>0</v>
      </c>
    </row>
    <row r="3234" spans="1:11" ht="12.75" customHeight="1">
      <c r="A3234" s="61" t="str">
        <f>"         "&amp;Labels!B73</f>
        <v xml:space="preserve">         Customer 5</v>
      </c>
      <c r="B3234" s="76">
        <f>IF('(Other Computations)'!B190=0,0,Inputs!D285*Inputs!D178*Inputs!F44*Inputs!D13*'GM Alloc Factors'!B12/('(Other Computations)'!B190+'(Other Computations)'!B203))</f>
        <v>0</v>
      </c>
      <c r="C3234" s="76">
        <f>IF('(Other Computations)'!C190=0,0,Inputs!E285*Inputs!E178*Inputs!F44*Inputs!D13*'GM Alloc Factors'!C12/('(Other Computations)'!C190+'(Other Computations)'!C203))</f>
        <v>0</v>
      </c>
      <c r="D3234" s="76">
        <f>IF('(Other Computations)'!D190=0,0,Inputs!F285*Inputs!F178*Inputs!F44*Inputs!D13*'GM Alloc Factors'!D12/('(Other Computations)'!D190+'(Other Computations)'!D203))</f>
        <v>0</v>
      </c>
      <c r="E3234" s="76">
        <f>IF('(Other Computations)'!E190=0,0,Inputs!G285*Inputs!G178*Inputs!F44*Inputs!D13*'GM Alloc Factors'!E12/('(Other Computations)'!E190+'(Other Computations)'!E203))</f>
        <v>0</v>
      </c>
      <c r="F3234" s="43">
        <f t="shared" si="638"/>
        <v>0</v>
      </c>
      <c r="G3234" s="76">
        <f>IF('(Other Computations)'!G190=0,0,Inputs!I285*Inputs!I178*Inputs!F44*Inputs!D13*'GM Alloc Factors'!G12/('(Other Computations)'!G190+'(Other Computations)'!G203))</f>
        <v>0</v>
      </c>
      <c r="H3234" s="76">
        <f>IF('(Other Computations)'!H190=0,0,Inputs!J285*Inputs!J178*Inputs!F44*Inputs!D13*'GM Alloc Factors'!H12/('(Other Computations)'!H190+'(Other Computations)'!H203))</f>
        <v>0</v>
      </c>
      <c r="I3234" s="76">
        <f>IF('(Other Computations)'!I190=0,0,Inputs!K285*Inputs!K178*Inputs!F44*Inputs!D13*'GM Alloc Factors'!I12/('(Other Computations)'!I190+'(Other Computations)'!I203))</f>
        <v>0</v>
      </c>
      <c r="J3234" s="76">
        <f>IF('(Other Computations)'!J190=0,0,Inputs!L285*Inputs!L178*Inputs!F44*Inputs!D13*'GM Alloc Factors'!J12/('(Other Computations)'!J190+'(Other Computations)'!J203))</f>
        <v>0</v>
      </c>
      <c r="K3234" s="43">
        <f t="shared" si="639"/>
        <v>0</v>
      </c>
    </row>
    <row r="3235" spans="1:11" ht="12.75" customHeight="1">
      <c r="A3235" s="61" t="str">
        <f>"         "&amp;Labels!B74</f>
        <v xml:space="preserve">         Customer 6</v>
      </c>
      <c r="B3235" s="76">
        <f>IF('(Other Computations)'!B191=0,0,Inputs!D286*Inputs!D179*Inputs!F45*Inputs!D13*'GM Alloc Factors'!B12/('(Other Computations)'!B191+'(Other Computations)'!B204))</f>
        <v>0</v>
      </c>
      <c r="C3235" s="76">
        <f>IF('(Other Computations)'!C191=0,0,Inputs!E286*Inputs!E179*Inputs!F45*Inputs!D13*'GM Alloc Factors'!C12/('(Other Computations)'!C191+'(Other Computations)'!C204))</f>
        <v>0</v>
      </c>
      <c r="D3235" s="76">
        <f>IF('(Other Computations)'!D191=0,0,Inputs!F286*Inputs!F179*Inputs!F45*Inputs!D13*'GM Alloc Factors'!D12/('(Other Computations)'!D191+'(Other Computations)'!D204))</f>
        <v>0</v>
      </c>
      <c r="E3235" s="76">
        <f>IF('(Other Computations)'!E191=0,0,Inputs!G286*Inputs!G179*Inputs!F45*Inputs!D13*'GM Alloc Factors'!E12/('(Other Computations)'!E191+'(Other Computations)'!E204))</f>
        <v>0</v>
      </c>
      <c r="F3235" s="43">
        <f t="shared" si="638"/>
        <v>0</v>
      </c>
      <c r="G3235" s="76">
        <f>IF('(Other Computations)'!G191=0,0,Inputs!I286*Inputs!I179*Inputs!F45*Inputs!D13*'GM Alloc Factors'!G12/('(Other Computations)'!G191+'(Other Computations)'!G204))</f>
        <v>0</v>
      </c>
      <c r="H3235" s="76">
        <f>IF('(Other Computations)'!H191=0,0,Inputs!J286*Inputs!J179*Inputs!F45*Inputs!D13*'GM Alloc Factors'!H12/('(Other Computations)'!H191+'(Other Computations)'!H204))</f>
        <v>0</v>
      </c>
      <c r="I3235" s="76">
        <f>IF('(Other Computations)'!I191=0,0,Inputs!K286*Inputs!K179*Inputs!F45*Inputs!D13*'GM Alloc Factors'!I12/('(Other Computations)'!I191+'(Other Computations)'!I204))</f>
        <v>0</v>
      </c>
      <c r="J3235" s="76">
        <f>IF('(Other Computations)'!J191=0,0,Inputs!L286*Inputs!L179*Inputs!F45*Inputs!D13*'GM Alloc Factors'!J12/('(Other Computations)'!J191+'(Other Computations)'!J204))</f>
        <v>0</v>
      </c>
      <c r="K3235" s="43">
        <f t="shared" si="639"/>
        <v>0</v>
      </c>
    </row>
    <row r="3236" spans="1:11" ht="12.75" customHeight="1">
      <c r="A3236" s="61" t="str">
        <f>"         "&amp;Labels!B75</f>
        <v xml:space="preserve">         Customer 7</v>
      </c>
      <c r="B3236" s="76">
        <f>IF('(Other Computations)'!B192=0,0,Inputs!D287*Inputs!D180*Inputs!F46*Inputs!D13*'GM Alloc Factors'!B12/('(Other Computations)'!B192+'(Other Computations)'!B205))</f>
        <v>0</v>
      </c>
      <c r="C3236" s="76">
        <f>IF('(Other Computations)'!C192=0,0,Inputs!E287*Inputs!E180*Inputs!F46*Inputs!D13*'GM Alloc Factors'!C12/('(Other Computations)'!C192+'(Other Computations)'!C205))</f>
        <v>0</v>
      </c>
      <c r="D3236" s="76">
        <f>IF('(Other Computations)'!D192=0,0,Inputs!F287*Inputs!F180*Inputs!F46*Inputs!D13*'GM Alloc Factors'!D12/('(Other Computations)'!D192+'(Other Computations)'!D205))</f>
        <v>0</v>
      </c>
      <c r="E3236" s="76">
        <f>IF('(Other Computations)'!E192=0,0,Inputs!G287*Inputs!G180*Inputs!F46*Inputs!D13*'GM Alloc Factors'!E12/('(Other Computations)'!E192+'(Other Computations)'!E205))</f>
        <v>0</v>
      </c>
      <c r="F3236" s="43">
        <f t="shared" si="638"/>
        <v>0</v>
      </c>
      <c r="G3236" s="76">
        <f>IF('(Other Computations)'!G192=0,0,Inputs!I287*Inputs!I180*Inputs!F46*Inputs!D13*'GM Alloc Factors'!G12/('(Other Computations)'!G192+'(Other Computations)'!G205))</f>
        <v>0</v>
      </c>
      <c r="H3236" s="76">
        <f>IF('(Other Computations)'!H192=0,0,Inputs!J287*Inputs!J180*Inputs!F46*Inputs!D13*'GM Alloc Factors'!H12/('(Other Computations)'!H192+'(Other Computations)'!H205))</f>
        <v>0</v>
      </c>
      <c r="I3236" s="76">
        <f>IF('(Other Computations)'!I192=0,0,Inputs!K287*Inputs!K180*Inputs!F46*Inputs!D13*'GM Alloc Factors'!I12/('(Other Computations)'!I192+'(Other Computations)'!I205))</f>
        <v>0</v>
      </c>
      <c r="J3236" s="76">
        <f>IF('(Other Computations)'!J192=0,0,Inputs!L287*Inputs!L180*Inputs!F46*Inputs!D13*'GM Alloc Factors'!J12/('(Other Computations)'!J192+'(Other Computations)'!J205))</f>
        <v>0</v>
      </c>
      <c r="K3236" s="43">
        <f t="shared" si="639"/>
        <v>0</v>
      </c>
    </row>
    <row r="3237" spans="1:11" ht="12.75" customHeight="1">
      <c r="A3237" s="61" t="str">
        <f>"         "&amp;Labels!B76</f>
        <v xml:space="preserve">         Customer 8</v>
      </c>
      <c r="B3237" s="76">
        <f>IF('(Other Computations)'!B193=0,0,Inputs!D288*Inputs!D181*Inputs!F47*Inputs!D13*'GM Alloc Factors'!B12/('(Other Computations)'!B193+'(Other Computations)'!B206))</f>
        <v>0</v>
      </c>
      <c r="C3237" s="76">
        <f>IF('(Other Computations)'!C193=0,0,Inputs!E288*Inputs!E181*Inputs!F47*Inputs!D13*'GM Alloc Factors'!C12/('(Other Computations)'!C193+'(Other Computations)'!C206))</f>
        <v>0</v>
      </c>
      <c r="D3237" s="76">
        <f>IF('(Other Computations)'!D193=0,0,Inputs!F288*Inputs!F181*Inputs!F47*Inputs!D13*'GM Alloc Factors'!D12/('(Other Computations)'!D193+'(Other Computations)'!D206))</f>
        <v>0</v>
      </c>
      <c r="E3237" s="76">
        <f>IF('(Other Computations)'!E193=0,0,Inputs!G288*Inputs!G181*Inputs!F47*Inputs!D13*'GM Alloc Factors'!E12/('(Other Computations)'!E193+'(Other Computations)'!E206))</f>
        <v>0</v>
      </c>
      <c r="F3237" s="43">
        <f t="shared" si="638"/>
        <v>0</v>
      </c>
      <c r="G3237" s="76">
        <f>IF('(Other Computations)'!G193=0,0,Inputs!I288*Inputs!I181*Inputs!F47*Inputs!D13*'GM Alloc Factors'!G12/('(Other Computations)'!G193+'(Other Computations)'!G206))</f>
        <v>0</v>
      </c>
      <c r="H3237" s="76">
        <f>IF('(Other Computations)'!H193=0,0,Inputs!J288*Inputs!J181*Inputs!F47*Inputs!D13*'GM Alloc Factors'!H12/('(Other Computations)'!H193+'(Other Computations)'!H206))</f>
        <v>0</v>
      </c>
      <c r="I3237" s="76">
        <f>IF('(Other Computations)'!I193=0,0,Inputs!K288*Inputs!K181*Inputs!F47*Inputs!D13*'GM Alloc Factors'!I12/('(Other Computations)'!I193+'(Other Computations)'!I206))</f>
        <v>0</v>
      </c>
      <c r="J3237" s="76">
        <f>IF('(Other Computations)'!J193=0,0,Inputs!L288*Inputs!L181*Inputs!F47*Inputs!D13*'GM Alloc Factors'!J12/('(Other Computations)'!J193+'(Other Computations)'!J206))</f>
        <v>0</v>
      </c>
      <c r="K3237" s="43">
        <f t="shared" si="639"/>
        <v>0</v>
      </c>
    </row>
    <row r="3238" spans="1:11" ht="12.75" customHeight="1">
      <c r="A3238" s="61" t="str">
        <f>"         "&amp;Labels!B77</f>
        <v xml:space="preserve">         Customer 9</v>
      </c>
      <c r="B3238" s="76">
        <f>IF('(Other Computations)'!B194=0,0,Inputs!D289*Inputs!D182*Inputs!F48*Inputs!D13*'GM Alloc Factors'!B12/('(Other Computations)'!B194+'(Other Computations)'!B207))</f>
        <v>0</v>
      </c>
      <c r="C3238" s="76">
        <f>IF('(Other Computations)'!C194=0,0,Inputs!E289*Inputs!E182*Inputs!F48*Inputs!D13*'GM Alloc Factors'!C12/('(Other Computations)'!C194+'(Other Computations)'!C207))</f>
        <v>0</v>
      </c>
      <c r="D3238" s="76">
        <f>IF('(Other Computations)'!D194=0,0,Inputs!F289*Inputs!F182*Inputs!F48*Inputs!D13*'GM Alloc Factors'!D12/('(Other Computations)'!D194+'(Other Computations)'!D207))</f>
        <v>0</v>
      </c>
      <c r="E3238" s="76">
        <f>IF('(Other Computations)'!E194=0,0,Inputs!G289*Inputs!G182*Inputs!F48*Inputs!D13*'GM Alloc Factors'!E12/('(Other Computations)'!E194+'(Other Computations)'!E207))</f>
        <v>0</v>
      </c>
      <c r="F3238" s="43">
        <f t="shared" si="638"/>
        <v>0</v>
      </c>
      <c r="G3238" s="76">
        <f>IF('(Other Computations)'!G194=0,0,Inputs!I289*Inputs!I182*Inputs!F48*Inputs!D13*'GM Alloc Factors'!G12/('(Other Computations)'!G194+'(Other Computations)'!G207))</f>
        <v>0</v>
      </c>
      <c r="H3238" s="76">
        <f>IF('(Other Computations)'!H194=0,0,Inputs!J289*Inputs!J182*Inputs!F48*Inputs!D13*'GM Alloc Factors'!H12/('(Other Computations)'!H194+'(Other Computations)'!H207))</f>
        <v>0</v>
      </c>
      <c r="I3238" s="76">
        <f>IF('(Other Computations)'!I194=0,0,Inputs!K289*Inputs!K182*Inputs!F48*Inputs!D13*'GM Alloc Factors'!I12/('(Other Computations)'!I194+'(Other Computations)'!I207))</f>
        <v>0</v>
      </c>
      <c r="J3238" s="76">
        <f>IF('(Other Computations)'!J194=0,0,Inputs!L289*Inputs!L182*Inputs!F48*Inputs!D13*'GM Alloc Factors'!J12/('(Other Computations)'!J194+'(Other Computations)'!J207))</f>
        <v>0</v>
      </c>
      <c r="K3238" s="43">
        <f t="shared" si="639"/>
        <v>0</v>
      </c>
    </row>
    <row r="3239" spans="1:11" ht="12.75" customHeight="1">
      <c r="A3239" s="61" t="str">
        <f>"         "&amp;Labels!B78</f>
        <v xml:space="preserve">         Customer 10</v>
      </c>
      <c r="B3239" s="76">
        <f>IF('(Other Computations)'!B195=0,0,Inputs!D290*Inputs!D183*Inputs!F49*Inputs!D13*'GM Alloc Factors'!B12/('(Other Computations)'!B195+'(Other Computations)'!B208))</f>
        <v>0</v>
      </c>
      <c r="C3239" s="76">
        <f>IF('(Other Computations)'!C195=0,0,Inputs!E290*Inputs!E183*Inputs!F49*Inputs!D13*'GM Alloc Factors'!C12/('(Other Computations)'!C195+'(Other Computations)'!C208))</f>
        <v>0</v>
      </c>
      <c r="D3239" s="76">
        <f>IF('(Other Computations)'!D195=0,0,Inputs!F290*Inputs!F183*Inputs!F49*Inputs!D13*'GM Alloc Factors'!D12/('(Other Computations)'!D195+'(Other Computations)'!D208))</f>
        <v>0</v>
      </c>
      <c r="E3239" s="76">
        <f>IF('(Other Computations)'!E195=0,0,Inputs!G290*Inputs!G183*Inputs!F49*Inputs!D13*'GM Alloc Factors'!E12/('(Other Computations)'!E195+'(Other Computations)'!E208))</f>
        <v>0</v>
      </c>
      <c r="F3239" s="43">
        <f t="shared" si="638"/>
        <v>0</v>
      </c>
      <c r="G3239" s="76">
        <f>IF('(Other Computations)'!G195=0,0,Inputs!I290*Inputs!I183*Inputs!F49*Inputs!D13*'GM Alloc Factors'!G12/('(Other Computations)'!G195+'(Other Computations)'!G208))</f>
        <v>0</v>
      </c>
      <c r="H3239" s="76">
        <f>IF('(Other Computations)'!H195=0,0,Inputs!J290*Inputs!J183*Inputs!F49*Inputs!D13*'GM Alloc Factors'!H12/('(Other Computations)'!H195+'(Other Computations)'!H208))</f>
        <v>0</v>
      </c>
      <c r="I3239" s="76">
        <f>IF('(Other Computations)'!I195=0,0,Inputs!K290*Inputs!K183*Inputs!F49*Inputs!D13*'GM Alloc Factors'!I12/('(Other Computations)'!I195+'(Other Computations)'!I208))</f>
        <v>0</v>
      </c>
      <c r="J3239" s="76">
        <f>IF('(Other Computations)'!J195=0,0,Inputs!L290*Inputs!L183*Inputs!F49*Inputs!D13*'GM Alloc Factors'!J12/('(Other Computations)'!J195+'(Other Computations)'!J208))</f>
        <v>0</v>
      </c>
      <c r="K3239" s="43">
        <f t="shared" si="639"/>
        <v>0</v>
      </c>
    </row>
    <row r="3240" spans="1:11" ht="12.75" customHeight="1">
      <c r="A3240" s="61" t="str">
        <f>"         "&amp;Labels!C68</f>
        <v xml:space="preserve">         Total</v>
      </c>
      <c r="B3240" s="84">
        <f>SUM(B3230:B3239)</f>
        <v>0</v>
      </c>
      <c r="C3240" s="84">
        <f>SUM(C3230:C3239)</f>
        <v>0</v>
      </c>
      <c r="D3240" s="84">
        <f>SUM(D3230:D3239)</f>
        <v>0</v>
      </c>
      <c r="E3240" s="84">
        <f>SUM(E3230:E3239)</f>
        <v>0</v>
      </c>
      <c r="F3240" s="43">
        <f t="shared" si="638"/>
        <v>0</v>
      </c>
      <c r="G3240" s="84">
        <f>SUM(G3230:G3239)</f>
        <v>0</v>
      </c>
      <c r="H3240" s="84">
        <f>SUM(H3230:H3239)</f>
        <v>0</v>
      </c>
      <c r="I3240" s="84">
        <f>SUM(I3230:I3239)</f>
        <v>0</v>
      </c>
      <c r="J3240" s="84">
        <f>SUM(J3230:J3239)</f>
        <v>0</v>
      </c>
      <c r="K3240" s="43">
        <f t="shared" si="639"/>
        <v>0</v>
      </c>
    </row>
    <row r="3241" spans="1:11" ht="12.75" customHeight="1">
      <c r="A3241" s="61" t="str">
        <f>"      "&amp;Labels!B88</f>
        <v xml:space="preserve">      Q 4</v>
      </c>
      <c r="B3241" s="84"/>
      <c r="C3241" s="84"/>
      <c r="D3241" s="84"/>
      <c r="E3241" s="84"/>
      <c r="F3241" s="43"/>
      <c r="G3241" s="84"/>
      <c r="H3241" s="84"/>
      <c r="I3241" s="84"/>
      <c r="J3241" s="84"/>
      <c r="K3241" s="43"/>
    </row>
    <row r="3242" spans="1:11" ht="12.75" customHeight="1">
      <c r="A3242" s="61" t="str">
        <f>"         "&amp;Labels!B69</f>
        <v xml:space="preserve">         Customer 1</v>
      </c>
      <c r="B3242" s="76">
        <f>IF('(Other Computations)'!B186=0,0,Inputs!D281*Inputs!D174*Inputs!G40*Inputs!D13*'GM Alloc Factors'!B13/('(Other Computations)'!B186+'(Other Computations)'!B199))</f>
        <v>0</v>
      </c>
      <c r="C3242" s="76">
        <f>IF('(Other Computations)'!C186=0,0,Inputs!E281*Inputs!E174*Inputs!G40*Inputs!D13*'GM Alloc Factors'!C13/('(Other Computations)'!C186+'(Other Computations)'!C199))</f>
        <v>0</v>
      </c>
      <c r="D3242" s="76">
        <f>IF('(Other Computations)'!D186=0,0,Inputs!F281*Inputs!F174*Inputs!G40*Inputs!D13*'GM Alloc Factors'!D13/('(Other Computations)'!D186+'(Other Computations)'!D199))</f>
        <v>0</v>
      </c>
      <c r="E3242" s="76">
        <f>IF('(Other Computations)'!E186=0,0,Inputs!G281*Inputs!G174*Inputs!G40*Inputs!D13*'GM Alloc Factors'!E13/('(Other Computations)'!E186+'(Other Computations)'!E199))</f>
        <v>0</v>
      </c>
      <c r="F3242" s="43">
        <f t="shared" ref="F3242:F3252" si="640">SUM(B3242:E3242)</f>
        <v>0</v>
      </c>
      <c r="G3242" s="76">
        <f>IF('(Other Computations)'!G186=0,0,Inputs!I281*Inputs!I174*Inputs!G40*Inputs!D13*'GM Alloc Factors'!G13/('(Other Computations)'!G186+'(Other Computations)'!G199))</f>
        <v>0</v>
      </c>
      <c r="H3242" s="76">
        <f>IF('(Other Computations)'!H186=0,0,Inputs!J281*Inputs!J174*Inputs!G40*Inputs!D13*'GM Alloc Factors'!H13/('(Other Computations)'!H186+'(Other Computations)'!H199))</f>
        <v>0</v>
      </c>
      <c r="I3242" s="76">
        <f>IF('(Other Computations)'!I186=0,0,Inputs!K281*Inputs!K174*Inputs!G40*Inputs!D13*'GM Alloc Factors'!I13/('(Other Computations)'!I186+'(Other Computations)'!I199))</f>
        <v>0</v>
      </c>
      <c r="J3242" s="76">
        <f>IF('(Other Computations)'!J186=0,0,Inputs!L281*Inputs!L174*Inputs!G40*Inputs!D13*'GM Alloc Factors'!J13/('(Other Computations)'!J186+'(Other Computations)'!J199))</f>
        <v>0</v>
      </c>
      <c r="K3242" s="43">
        <f t="shared" ref="K3242:K3252" si="641">SUM(G3242:J3242)</f>
        <v>0</v>
      </c>
    </row>
    <row r="3243" spans="1:11" ht="12.75" customHeight="1">
      <c r="A3243" s="61" t="str">
        <f>"         "&amp;Labels!B70</f>
        <v xml:space="preserve">         Customer 2</v>
      </c>
      <c r="B3243" s="76">
        <f>IF('(Other Computations)'!B187=0,0,Inputs!D282*Inputs!D175*Inputs!G41*Inputs!D13*'GM Alloc Factors'!B13/('(Other Computations)'!B187+'(Other Computations)'!B200))</f>
        <v>0</v>
      </c>
      <c r="C3243" s="76">
        <f>IF('(Other Computations)'!C187=0,0,Inputs!E282*Inputs!E175*Inputs!G41*Inputs!D13*'GM Alloc Factors'!C13/('(Other Computations)'!C187+'(Other Computations)'!C200))</f>
        <v>0</v>
      </c>
      <c r="D3243" s="76">
        <f>IF('(Other Computations)'!D187=0,0,Inputs!F282*Inputs!F175*Inputs!G41*Inputs!D13*'GM Alloc Factors'!D13/('(Other Computations)'!D187+'(Other Computations)'!D200))</f>
        <v>0</v>
      </c>
      <c r="E3243" s="76">
        <f>IF('(Other Computations)'!E187=0,0,Inputs!G282*Inputs!G175*Inputs!G41*Inputs!D13*'GM Alloc Factors'!E13/('(Other Computations)'!E187+'(Other Computations)'!E200))</f>
        <v>0</v>
      </c>
      <c r="F3243" s="43">
        <f t="shared" si="640"/>
        <v>0</v>
      </c>
      <c r="G3243" s="76">
        <f>IF('(Other Computations)'!G187=0,0,Inputs!I282*Inputs!I175*Inputs!G41*Inputs!D13*'GM Alloc Factors'!G13/('(Other Computations)'!G187+'(Other Computations)'!G200))</f>
        <v>0</v>
      </c>
      <c r="H3243" s="76">
        <f>IF('(Other Computations)'!H187=0,0,Inputs!J282*Inputs!J175*Inputs!G41*Inputs!D13*'GM Alloc Factors'!H13/('(Other Computations)'!H187+'(Other Computations)'!H200))</f>
        <v>0</v>
      </c>
      <c r="I3243" s="76">
        <f>IF('(Other Computations)'!I187=0,0,Inputs!K282*Inputs!K175*Inputs!G41*Inputs!D13*'GM Alloc Factors'!I13/('(Other Computations)'!I187+'(Other Computations)'!I200))</f>
        <v>0</v>
      </c>
      <c r="J3243" s="76">
        <f>IF('(Other Computations)'!J187=0,0,Inputs!L282*Inputs!L175*Inputs!G41*Inputs!D13*'GM Alloc Factors'!J13/('(Other Computations)'!J187+'(Other Computations)'!J200))</f>
        <v>0</v>
      </c>
      <c r="K3243" s="43">
        <f t="shared" si="641"/>
        <v>0</v>
      </c>
    </row>
    <row r="3244" spans="1:11" ht="12.75" customHeight="1">
      <c r="A3244" s="61" t="str">
        <f>"         "&amp;Labels!B71</f>
        <v xml:space="preserve">         Customer 3</v>
      </c>
      <c r="B3244" s="76">
        <f>IF('(Other Computations)'!B188=0,0,Inputs!D283*Inputs!D176*Inputs!G42*Inputs!D13*'GM Alloc Factors'!B13/('(Other Computations)'!B188+'(Other Computations)'!B201))</f>
        <v>0</v>
      </c>
      <c r="C3244" s="76">
        <f>IF('(Other Computations)'!C188=0,0,Inputs!E283*Inputs!E176*Inputs!G42*Inputs!D13*'GM Alloc Factors'!C13/('(Other Computations)'!C188+'(Other Computations)'!C201))</f>
        <v>0</v>
      </c>
      <c r="D3244" s="76">
        <f>IF('(Other Computations)'!D188=0,0,Inputs!F283*Inputs!F176*Inputs!G42*Inputs!D13*'GM Alloc Factors'!D13/('(Other Computations)'!D188+'(Other Computations)'!D201))</f>
        <v>0</v>
      </c>
      <c r="E3244" s="76">
        <f>IF('(Other Computations)'!E188=0,0,Inputs!G283*Inputs!G176*Inputs!G42*Inputs!D13*'GM Alloc Factors'!E13/('(Other Computations)'!E188+'(Other Computations)'!E201))</f>
        <v>0</v>
      </c>
      <c r="F3244" s="43">
        <f t="shared" si="640"/>
        <v>0</v>
      </c>
      <c r="G3244" s="76">
        <f>IF('(Other Computations)'!G188=0,0,Inputs!I283*Inputs!I176*Inputs!G42*Inputs!D13*'GM Alloc Factors'!G13/('(Other Computations)'!G188+'(Other Computations)'!G201))</f>
        <v>0</v>
      </c>
      <c r="H3244" s="76">
        <f>IF('(Other Computations)'!H188=0,0,Inputs!J283*Inputs!J176*Inputs!G42*Inputs!D13*'GM Alloc Factors'!H13/('(Other Computations)'!H188+'(Other Computations)'!H201))</f>
        <v>0</v>
      </c>
      <c r="I3244" s="76">
        <f>IF('(Other Computations)'!I188=0,0,Inputs!K283*Inputs!K176*Inputs!G42*Inputs!D13*'GM Alloc Factors'!I13/('(Other Computations)'!I188+'(Other Computations)'!I201))</f>
        <v>0</v>
      </c>
      <c r="J3244" s="76">
        <f>IF('(Other Computations)'!J188=0,0,Inputs!L283*Inputs!L176*Inputs!G42*Inputs!D13*'GM Alloc Factors'!J13/('(Other Computations)'!J188+'(Other Computations)'!J201))</f>
        <v>0</v>
      </c>
      <c r="K3244" s="43">
        <f t="shared" si="641"/>
        <v>0</v>
      </c>
    </row>
    <row r="3245" spans="1:11" ht="12.75" customHeight="1">
      <c r="A3245" s="61" t="str">
        <f>"         "&amp;Labels!B72</f>
        <v xml:space="preserve">         Customer 4</v>
      </c>
      <c r="B3245" s="76">
        <f>IF('(Other Computations)'!B189=0,0,Inputs!D284*Inputs!D177*Inputs!G43*Inputs!D13*'GM Alloc Factors'!B13/('(Other Computations)'!B189+'(Other Computations)'!B202))</f>
        <v>0</v>
      </c>
      <c r="C3245" s="76">
        <f>IF('(Other Computations)'!C189=0,0,Inputs!E284*Inputs!E177*Inputs!G43*Inputs!D13*'GM Alloc Factors'!C13/('(Other Computations)'!C189+'(Other Computations)'!C202))</f>
        <v>0</v>
      </c>
      <c r="D3245" s="76">
        <f>IF('(Other Computations)'!D189=0,0,Inputs!F284*Inputs!F177*Inputs!G43*Inputs!D13*'GM Alloc Factors'!D13/('(Other Computations)'!D189+'(Other Computations)'!D202))</f>
        <v>0</v>
      </c>
      <c r="E3245" s="76">
        <f>IF('(Other Computations)'!E189=0,0,Inputs!G284*Inputs!G177*Inputs!G43*Inputs!D13*'GM Alloc Factors'!E13/('(Other Computations)'!E189+'(Other Computations)'!E202))</f>
        <v>0</v>
      </c>
      <c r="F3245" s="43">
        <f t="shared" si="640"/>
        <v>0</v>
      </c>
      <c r="G3245" s="76">
        <f>IF('(Other Computations)'!G189=0,0,Inputs!I284*Inputs!I177*Inputs!G43*Inputs!D13*'GM Alloc Factors'!G13/('(Other Computations)'!G189+'(Other Computations)'!G202))</f>
        <v>0</v>
      </c>
      <c r="H3245" s="76">
        <f>IF('(Other Computations)'!H189=0,0,Inputs!J284*Inputs!J177*Inputs!G43*Inputs!D13*'GM Alloc Factors'!H13/('(Other Computations)'!H189+'(Other Computations)'!H202))</f>
        <v>0</v>
      </c>
      <c r="I3245" s="76">
        <f>IF('(Other Computations)'!I189=0,0,Inputs!K284*Inputs!K177*Inputs!G43*Inputs!D13*'GM Alloc Factors'!I13/('(Other Computations)'!I189+'(Other Computations)'!I202))</f>
        <v>0</v>
      </c>
      <c r="J3245" s="76">
        <f>IF('(Other Computations)'!J189=0,0,Inputs!L284*Inputs!L177*Inputs!G43*Inputs!D13*'GM Alloc Factors'!J13/('(Other Computations)'!J189+'(Other Computations)'!J202))</f>
        <v>0</v>
      </c>
      <c r="K3245" s="43">
        <f t="shared" si="641"/>
        <v>0</v>
      </c>
    </row>
    <row r="3246" spans="1:11" ht="12.75" customHeight="1">
      <c r="A3246" s="61" t="str">
        <f>"         "&amp;Labels!B73</f>
        <v xml:space="preserve">         Customer 5</v>
      </c>
      <c r="B3246" s="76">
        <f>IF('(Other Computations)'!B190=0,0,Inputs!D285*Inputs!D178*Inputs!G44*Inputs!D13*'GM Alloc Factors'!B13/('(Other Computations)'!B190+'(Other Computations)'!B203))</f>
        <v>0</v>
      </c>
      <c r="C3246" s="76">
        <f>IF('(Other Computations)'!C190=0,0,Inputs!E285*Inputs!E178*Inputs!G44*Inputs!D13*'GM Alloc Factors'!C13/('(Other Computations)'!C190+'(Other Computations)'!C203))</f>
        <v>0</v>
      </c>
      <c r="D3246" s="76">
        <f>IF('(Other Computations)'!D190=0,0,Inputs!F285*Inputs!F178*Inputs!G44*Inputs!D13*'GM Alloc Factors'!D13/('(Other Computations)'!D190+'(Other Computations)'!D203))</f>
        <v>0</v>
      </c>
      <c r="E3246" s="76">
        <f>IF('(Other Computations)'!E190=0,0,Inputs!G285*Inputs!G178*Inputs!G44*Inputs!D13*'GM Alloc Factors'!E13/('(Other Computations)'!E190+'(Other Computations)'!E203))</f>
        <v>0</v>
      </c>
      <c r="F3246" s="43">
        <f t="shared" si="640"/>
        <v>0</v>
      </c>
      <c r="G3246" s="76">
        <f>IF('(Other Computations)'!G190=0,0,Inputs!I285*Inputs!I178*Inputs!G44*Inputs!D13*'GM Alloc Factors'!G13/('(Other Computations)'!G190+'(Other Computations)'!G203))</f>
        <v>0</v>
      </c>
      <c r="H3246" s="76">
        <f>IF('(Other Computations)'!H190=0,0,Inputs!J285*Inputs!J178*Inputs!G44*Inputs!D13*'GM Alloc Factors'!H13/('(Other Computations)'!H190+'(Other Computations)'!H203))</f>
        <v>0</v>
      </c>
      <c r="I3246" s="76">
        <f>IF('(Other Computations)'!I190=0,0,Inputs!K285*Inputs!K178*Inputs!G44*Inputs!D13*'GM Alloc Factors'!I13/('(Other Computations)'!I190+'(Other Computations)'!I203))</f>
        <v>0</v>
      </c>
      <c r="J3246" s="76">
        <f>IF('(Other Computations)'!J190=0,0,Inputs!L285*Inputs!L178*Inputs!G44*Inputs!D13*'GM Alloc Factors'!J13/('(Other Computations)'!J190+'(Other Computations)'!J203))</f>
        <v>0</v>
      </c>
      <c r="K3246" s="43">
        <f t="shared" si="641"/>
        <v>0</v>
      </c>
    </row>
    <row r="3247" spans="1:11" ht="12.75" customHeight="1">
      <c r="A3247" s="61" t="str">
        <f>"         "&amp;Labels!B74</f>
        <v xml:space="preserve">         Customer 6</v>
      </c>
      <c r="B3247" s="76">
        <f>IF('(Other Computations)'!B191=0,0,Inputs!D286*Inputs!D179*Inputs!G45*Inputs!D13*'GM Alloc Factors'!B13/('(Other Computations)'!B191+'(Other Computations)'!B204))</f>
        <v>0</v>
      </c>
      <c r="C3247" s="76">
        <f>IF('(Other Computations)'!C191=0,0,Inputs!E286*Inputs!E179*Inputs!G45*Inputs!D13*'GM Alloc Factors'!C13/('(Other Computations)'!C191+'(Other Computations)'!C204))</f>
        <v>0</v>
      </c>
      <c r="D3247" s="76">
        <f>IF('(Other Computations)'!D191=0,0,Inputs!F286*Inputs!F179*Inputs!G45*Inputs!D13*'GM Alloc Factors'!D13/('(Other Computations)'!D191+'(Other Computations)'!D204))</f>
        <v>0</v>
      </c>
      <c r="E3247" s="76">
        <f>IF('(Other Computations)'!E191=0,0,Inputs!G286*Inputs!G179*Inputs!G45*Inputs!D13*'GM Alloc Factors'!E13/('(Other Computations)'!E191+'(Other Computations)'!E204))</f>
        <v>0</v>
      </c>
      <c r="F3247" s="43">
        <f t="shared" si="640"/>
        <v>0</v>
      </c>
      <c r="G3247" s="76">
        <f>IF('(Other Computations)'!G191=0,0,Inputs!I286*Inputs!I179*Inputs!G45*Inputs!D13*'GM Alloc Factors'!G13/('(Other Computations)'!G191+'(Other Computations)'!G204))</f>
        <v>0</v>
      </c>
      <c r="H3247" s="76">
        <f>IF('(Other Computations)'!H191=0,0,Inputs!J286*Inputs!J179*Inputs!G45*Inputs!D13*'GM Alloc Factors'!H13/('(Other Computations)'!H191+'(Other Computations)'!H204))</f>
        <v>0</v>
      </c>
      <c r="I3247" s="76">
        <f>IF('(Other Computations)'!I191=0,0,Inputs!K286*Inputs!K179*Inputs!G45*Inputs!D13*'GM Alloc Factors'!I13/('(Other Computations)'!I191+'(Other Computations)'!I204))</f>
        <v>0</v>
      </c>
      <c r="J3247" s="76">
        <f>IF('(Other Computations)'!J191=0,0,Inputs!L286*Inputs!L179*Inputs!G45*Inputs!D13*'GM Alloc Factors'!J13/('(Other Computations)'!J191+'(Other Computations)'!J204))</f>
        <v>0</v>
      </c>
      <c r="K3247" s="43">
        <f t="shared" si="641"/>
        <v>0</v>
      </c>
    </row>
    <row r="3248" spans="1:11" ht="12.75" customHeight="1">
      <c r="A3248" s="61" t="str">
        <f>"         "&amp;Labels!B75</f>
        <v xml:space="preserve">         Customer 7</v>
      </c>
      <c r="B3248" s="76">
        <f>IF('(Other Computations)'!B192=0,0,Inputs!D287*Inputs!D180*Inputs!G46*Inputs!D13*'GM Alloc Factors'!B13/('(Other Computations)'!B192+'(Other Computations)'!B205))</f>
        <v>0</v>
      </c>
      <c r="C3248" s="76">
        <f>IF('(Other Computations)'!C192=0,0,Inputs!E287*Inputs!E180*Inputs!G46*Inputs!D13*'GM Alloc Factors'!C13/('(Other Computations)'!C192+'(Other Computations)'!C205))</f>
        <v>0</v>
      </c>
      <c r="D3248" s="76">
        <f>IF('(Other Computations)'!D192=0,0,Inputs!F287*Inputs!F180*Inputs!G46*Inputs!D13*'GM Alloc Factors'!D13/('(Other Computations)'!D192+'(Other Computations)'!D205))</f>
        <v>0</v>
      </c>
      <c r="E3248" s="76">
        <f>IF('(Other Computations)'!E192=0,0,Inputs!G287*Inputs!G180*Inputs!G46*Inputs!D13*'GM Alloc Factors'!E13/('(Other Computations)'!E192+'(Other Computations)'!E205))</f>
        <v>0</v>
      </c>
      <c r="F3248" s="43">
        <f t="shared" si="640"/>
        <v>0</v>
      </c>
      <c r="G3248" s="76">
        <f>IF('(Other Computations)'!G192=0,0,Inputs!I287*Inputs!I180*Inputs!G46*Inputs!D13*'GM Alloc Factors'!G13/('(Other Computations)'!G192+'(Other Computations)'!G205))</f>
        <v>0</v>
      </c>
      <c r="H3248" s="76">
        <f>IF('(Other Computations)'!H192=0,0,Inputs!J287*Inputs!J180*Inputs!G46*Inputs!D13*'GM Alloc Factors'!H13/('(Other Computations)'!H192+'(Other Computations)'!H205))</f>
        <v>0</v>
      </c>
      <c r="I3248" s="76">
        <f>IF('(Other Computations)'!I192=0,0,Inputs!K287*Inputs!K180*Inputs!G46*Inputs!D13*'GM Alloc Factors'!I13/('(Other Computations)'!I192+'(Other Computations)'!I205))</f>
        <v>0</v>
      </c>
      <c r="J3248" s="76">
        <f>IF('(Other Computations)'!J192=0,0,Inputs!L287*Inputs!L180*Inputs!G46*Inputs!D13*'GM Alloc Factors'!J13/('(Other Computations)'!J192+'(Other Computations)'!J205))</f>
        <v>0</v>
      </c>
      <c r="K3248" s="43">
        <f t="shared" si="641"/>
        <v>0</v>
      </c>
    </row>
    <row r="3249" spans="1:11" ht="12.75" customHeight="1">
      <c r="A3249" s="61" t="str">
        <f>"         "&amp;Labels!B76</f>
        <v xml:space="preserve">         Customer 8</v>
      </c>
      <c r="B3249" s="76">
        <f>IF('(Other Computations)'!B193=0,0,Inputs!D288*Inputs!D181*Inputs!G47*Inputs!D13*'GM Alloc Factors'!B13/('(Other Computations)'!B193+'(Other Computations)'!B206))</f>
        <v>0</v>
      </c>
      <c r="C3249" s="76">
        <f>IF('(Other Computations)'!C193=0,0,Inputs!E288*Inputs!E181*Inputs!G47*Inputs!D13*'GM Alloc Factors'!C13/('(Other Computations)'!C193+'(Other Computations)'!C206))</f>
        <v>0</v>
      </c>
      <c r="D3249" s="76">
        <f>IF('(Other Computations)'!D193=0,0,Inputs!F288*Inputs!F181*Inputs!G47*Inputs!D13*'GM Alloc Factors'!D13/('(Other Computations)'!D193+'(Other Computations)'!D206))</f>
        <v>0</v>
      </c>
      <c r="E3249" s="76">
        <f>IF('(Other Computations)'!E193=0,0,Inputs!G288*Inputs!G181*Inputs!G47*Inputs!D13*'GM Alloc Factors'!E13/('(Other Computations)'!E193+'(Other Computations)'!E206))</f>
        <v>0</v>
      </c>
      <c r="F3249" s="43">
        <f t="shared" si="640"/>
        <v>0</v>
      </c>
      <c r="G3249" s="76">
        <f>IF('(Other Computations)'!G193=0,0,Inputs!I288*Inputs!I181*Inputs!G47*Inputs!D13*'GM Alloc Factors'!G13/('(Other Computations)'!G193+'(Other Computations)'!G206))</f>
        <v>0</v>
      </c>
      <c r="H3249" s="76">
        <f>IF('(Other Computations)'!H193=0,0,Inputs!J288*Inputs!J181*Inputs!G47*Inputs!D13*'GM Alloc Factors'!H13/('(Other Computations)'!H193+'(Other Computations)'!H206))</f>
        <v>0</v>
      </c>
      <c r="I3249" s="76">
        <f>IF('(Other Computations)'!I193=0,0,Inputs!K288*Inputs!K181*Inputs!G47*Inputs!D13*'GM Alloc Factors'!I13/('(Other Computations)'!I193+'(Other Computations)'!I206))</f>
        <v>0</v>
      </c>
      <c r="J3249" s="76">
        <f>IF('(Other Computations)'!J193=0,0,Inputs!L288*Inputs!L181*Inputs!G47*Inputs!D13*'GM Alloc Factors'!J13/('(Other Computations)'!J193+'(Other Computations)'!J206))</f>
        <v>0</v>
      </c>
      <c r="K3249" s="43">
        <f t="shared" si="641"/>
        <v>0</v>
      </c>
    </row>
    <row r="3250" spans="1:11" ht="12.75" customHeight="1">
      <c r="A3250" s="61" t="str">
        <f>"         "&amp;Labels!B77</f>
        <v xml:space="preserve">         Customer 9</v>
      </c>
      <c r="B3250" s="76">
        <f>IF('(Other Computations)'!B194=0,0,Inputs!D289*Inputs!D182*Inputs!G48*Inputs!D13*'GM Alloc Factors'!B13/('(Other Computations)'!B194+'(Other Computations)'!B207))</f>
        <v>0</v>
      </c>
      <c r="C3250" s="76">
        <f>IF('(Other Computations)'!C194=0,0,Inputs!E289*Inputs!E182*Inputs!G48*Inputs!D13*'GM Alloc Factors'!C13/('(Other Computations)'!C194+'(Other Computations)'!C207))</f>
        <v>0</v>
      </c>
      <c r="D3250" s="76">
        <f>IF('(Other Computations)'!D194=0,0,Inputs!F289*Inputs!F182*Inputs!G48*Inputs!D13*'GM Alloc Factors'!D13/('(Other Computations)'!D194+'(Other Computations)'!D207))</f>
        <v>0</v>
      </c>
      <c r="E3250" s="76">
        <f>IF('(Other Computations)'!E194=0,0,Inputs!G289*Inputs!G182*Inputs!G48*Inputs!D13*'GM Alloc Factors'!E13/('(Other Computations)'!E194+'(Other Computations)'!E207))</f>
        <v>0</v>
      </c>
      <c r="F3250" s="43">
        <f t="shared" si="640"/>
        <v>0</v>
      </c>
      <c r="G3250" s="76">
        <f>IF('(Other Computations)'!G194=0,0,Inputs!I289*Inputs!I182*Inputs!G48*Inputs!D13*'GM Alloc Factors'!G13/('(Other Computations)'!G194+'(Other Computations)'!G207))</f>
        <v>0</v>
      </c>
      <c r="H3250" s="76">
        <f>IF('(Other Computations)'!H194=0,0,Inputs!J289*Inputs!J182*Inputs!G48*Inputs!D13*'GM Alloc Factors'!H13/('(Other Computations)'!H194+'(Other Computations)'!H207))</f>
        <v>0</v>
      </c>
      <c r="I3250" s="76">
        <f>IF('(Other Computations)'!I194=0,0,Inputs!K289*Inputs!K182*Inputs!G48*Inputs!D13*'GM Alloc Factors'!I13/('(Other Computations)'!I194+'(Other Computations)'!I207))</f>
        <v>0</v>
      </c>
      <c r="J3250" s="76">
        <f>IF('(Other Computations)'!J194=0,0,Inputs!L289*Inputs!L182*Inputs!G48*Inputs!D13*'GM Alloc Factors'!J13/('(Other Computations)'!J194+'(Other Computations)'!J207))</f>
        <v>0</v>
      </c>
      <c r="K3250" s="43">
        <f t="shared" si="641"/>
        <v>0</v>
      </c>
    </row>
    <row r="3251" spans="1:11" ht="12.75" customHeight="1">
      <c r="A3251" s="61" t="str">
        <f>"         "&amp;Labels!B78</f>
        <v xml:space="preserve">         Customer 10</v>
      </c>
      <c r="B3251" s="76">
        <f>IF('(Other Computations)'!B195=0,0,Inputs!D290*Inputs!D183*Inputs!G49*Inputs!D13*'GM Alloc Factors'!B13/('(Other Computations)'!B195+'(Other Computations)'!B208))</f>
        <v>0</v>
      </c>
      <c r="C3251" s="76">
        <f>IF('(Other Computations)'!C195=0,0,Inputs!E290*Inputs!E183*Inputs!G49*Inputs!D13*'GM Alloc Factors'!C13/('(Other Computations)'!C195+'(Other Computations)'!C208))</f>
        <v>0</v>
      </c>
      <c r="D3251" s="76">
        <f>IF('(Other Computations)'!D195=0,0,Inputs!F290*Inputs!F183*Inputs!G49*Inputs!D13*'GM Alloc Factors'!D13/('(Other Computations)'!D195+'(Other Computations)'!D208))</f>
        <v>0</v>
      </c>
      <c r="E3251" s="76">
        <f>IF('(Other Computations)'!E195=0,0,Inputs!G290*Inputs!G183*Inputs!G49*Inputs!D13*'GM Alloc Factors'!E13/('(Other Computations)'!E195+'(Other Computations)'!E208))</f>
        <v>0</v>
      </c>
      <c r="F3251" s="43">
        <f t="shared" si="640"/>
        <v>0</v>
      </c>
      <c r="G3251" s="76">
        <f>IF('(Other Computations)'!G195=0,0,Inputs!I290*Inputs!I183*Inputs!G49*Inputs!D13*'GM Alloc Factors'!G13/('(Other Computations)'!G195+'(Other Computations)'!G208))</f>
        <v>0</v>
      </c>
      <c r="H3251" s="76">
        <f>IF('(Other Computations)'!H195=0,0,Inputs!J290*Inputs!J183*Inputs!G49*Inputs!D13*'GM Alloc Factors'!H13/('(Other Computations)'!H195+'(Other Computations)'!H208))</f>
        <v>0</v>
      </c>
      <c r="I3251" s="76">
        <f>IF('(Other Computations)'!I195=0,0,Inputs!K290*Inputs!K183*Inputs!G49*Inputs!D13*'GM Alloc Factors'!I13/('(Other Computations)'!I195+'(Other Computations)'!I208))</f>
        <v>0</v>
      </c>
      <c r="J3251" s="76">
        <f>IF('(Other Computations)'!J195=0,0,Inputs!L290*Inputs!L183*Inputs!G49*Inputs!D13*'GM Alloc Factors'!J13/('(Other Computations)'!J195+'(Other Computations)'!J208))</f>
        <v>0</v>
      </c>
      <c r="K3251" s="43">
        <f t="shared" si="641"/>
        <v>0</v>
      </c>
    </row>
    <row r="3252" spans="1:11" ht="12.75" customHeight="1">
      <c r="A3252" s="61" t="str">
        <f>"         "&amp;Labels!C68</f>
        <v xml:space="preserve">         Total</v>
      </c>
      <c r="B3252" s="84">
        <f>SUM(B3242:B3251)</f>
        <v>0</v>
      </c>
      <c r="C3252" s="84">
        <f>SUM(C3242:C3251)</f>
        <v>0</v>
      </c>
      <c r="D3252" s="84">
        <f>SUM(D3242:D3251)</f>
        <v>0</v>
      </c>
      <c r="E3252" s="84">
        <f>SUM(E3242:E3251)</f>
        <v>0</v>
      </c>
      <c r="F3252" s="43">
        <f t="shared" si="640"/>
        <v>0</v>
      </c>
      <c r="G3252" s="84">
        <f>SUM(G3242:G3251)</f>
        <v>0</v>
      </c>
      <c r="H3252" s="84">
        <f>SUM(H3242:H3251)</f>
        <v>0</v>
      </c>
      <c r="I3252" s="84">
        <f>SUM(I3242:I3251)</f>
        <v>0</v>
      </c>
      <c r="J3252" s="84">
        <f>SUM(J3242:J3251)</f>
        <v>0</v>
      </c>
      <c r="K3252" s="43">
        <f t="shared" si="641"/>
        <v>0</v>
      </c>
    </row>
    <row r="3253" spans="1:11" ht="12.75" customHeight="1">
      <c r="A3253" s="61" t="str">
        <f>"      "&amp;Labels!B89</f>
        <v xml:space="preserve">      Q 5</v>
      </c>
      <c r="B3253" s="84"/>
      <c r="C3253" s="84"/>
      <c r="D3253" s="84"/>
      <c r="E3253" s="84"/>
      <c r="F3253" s="43"/>
      <c r="G3253" s="84"/>
      <c r="H3253" s="84"/>
      <c r="I3253" s="84"/>
      <c r="J3253" s="84"/>
      <c r="K3253" s="43"/>
    </row>
    <row r="3254" spans="1:11" ht="12.75" customHeight="1">
      <c r="A3254" s="61" t="str">
        <f>"         "&amp;Labels!B69</f>
        <v xml:space="preserve">         Customer 1</v>
      </c>
      <c r="B3254" s="76">
        <f>IF('(Other Computations)'!B186=0,0,Inputs!D281*Inputs!D174*Inputs!H40*Inputs!D13*'GM Alloc Factors'!B14/('(Other Computations)'!B186+'(Other Computations)'!B199))</f>
        <v>0</v>
      </c>
      <c r="C3254" s="76">
        <f>IF('(Other Computations)'!C186=0,0,Inputs!E281*Inputs!E174*Inputs!H40*Inputs!D13*'GM Alloc Factors'!C14/('(Other Computations)'!C186+'(Other Computations)'!C199))</f>
        <v>0</v>
      </c>
      <c r="D3254" s="76">
        <f>IF('(Other Computations)'!D186=0,0,Inputs!F281*Inputs!F174*Inputs!H40*Inputs!D13*'GM Alloc Factors'!D14/('(Other Computations)'!D186+'(Other Computations)'!D199))</f>
        <v>0</v>
      </c>
      <c r="E3254" s="76">
        <f>IF('(Other Computations)'!E186=0,0,Inputs!G281*Inputs!G174*Inputs!H40*Inputs!D13*'GM Alloc Factors'!E14/('(Other Computations)'!E186+'(Other Computations)'!E199))</f>
        <v>0</v>
      </c>
      <c r="F3254" s="43">
        <f t="shared" ref="F3254:F3264" si="642">SUM(B3254:E3254)</f>
        <v>0</v>
      </c>
      <c r="G3254" s="76">
        <f>IF('(Other Computations)'!G186=0,0,Inputs!I281*Inputs!I174*Inputs!H40*Inputs!D13*'GM Alloc Factors'!G14/('(Other Computations)'!G186+'(Other Computations)'!G199))</f>
        <v>0</v>
      </c>
      <c r="H3254" s="76">
        <f>IF('(Other Computations)'!H186=0,0,Inputs!J281*Inputs!J174*Inputs!H40*Inputs!D13*'GM Alloc Factors'!H14/('(Other Computations)'!H186+'(Other Computations)'!H199))</f>
        <v>0</v>
      </c>
      <c r="I3254" s="76">
        <f>IF('(Other Computations)'!I186=0,0,Inputs!K281*Inputs!K174*Inputs!H40*Inputs!D13*'GM Alloc Factors'!I14/('(Other Computations)'!I186+'(Other Computations)'!I199))</f>
        <v>0</v>
      </c>
      <c r="J3254" s="76">
        <f>IF('(Other Computations)'!J186=0,0,Inputs!L281*Inputs!L174*Inputs!H40*Inputs!D13*'GM Alloc Factors'!J14/('(Other Computations)'!J186+'(Other Computations)'!J199))</f>
        <v>0</v>
      </c>
      <c r="K3254" s="43">
        <f t="shared" ref="K3254:K3264" si="643">SUM(G3254:J3254)</f>
        <v>0</v>
      </c>
    </row>
    <row r="3255" spans="1:11" ht="12.75" customHeight="1">
      <c r="A3255" s="61" t="str">
        <f>"         "&amp;Labels!B70</f>
        <v xml:space="preserve">         Customer 2</v>
      </c>
      <c r="B3255" s="76">
        <f>IF('(Other Computations)'!B187=0,0,Inputs!D282*Inputs!D175*Inputs!H41*Inputs!D13*'GM Alloc Factors'!B14/('(Other Computations)'!B187+'(Other Computations)'!B200))</f>
        <v>0</v>
      </c>
      <c r="C3255" s="76">
        <f>IF('(Other Computations)'!C187=0,0,Inputs!E282*Inputs!E175*Inputs!H41*Inputs!D13*'GM Alloc Factors'!C14/('(Other Computations)'!C187+'(Other Computations)'!C200))</f>
        <v>0</v>
      </c>
      <c r="D3255" s="76">
        <f>IF('(Other Computations)'!D187=0,0,Inputs!F282*Inputs!F175*Inputs!H41*Inputs!D13*'GM Alloc Factors'!D14/('(Other Computations)'!D187+'(Other Computations)'!D200))</f>
        <v>0</v>
      </c>
      <c r="E3255" s="76">
        <f>IF('(Other Computations)'!E187=0,0,Inputs!G282*Inputs!G175*Inputs!H41*Inputs!D13*'GM Alloc Factors'!E14/('(Other Computations)'!E187+'(Other Computations)'!E200))</f>
        <v>0</v>
      </c>
      <c r="F3255" s="43">
        <f t="shared" si="642"/>
        <v>0</v>
      </c>
      <c r="G3255" s="76">
        <f>IF('(Other Computations)'!G187=0,0,Inputs!I282*Inputs!I175*Inputs!H41*Inputs!D13*'GM Alloc Factors'!G14/('(Other Computations)'!G187+'(Other Computations)'!G200))</f>
        <v>0</v>
      </c>
      <c r="H3255" s="76">
        <f>IF('(Other Computations)'!H187=0,0,Inputs!J282*Inputs!J175*Inputs!H41*Inputs!D13*'GM Alloc Factors'!H14/('(Other Computations)'!H187+'(Other Computations)'!H200))</f>
        <v>0</v>
      </c>
      <c r="I3255" s="76">
        <f>IF('(Other Computations)'!I187=0,0,Inputs!K282*Inputs!K175*Inputs!H41*Inputs!D13*'GM Alloc Factors'!I14/('(Other Computations)'!I187+'(Other Computations)'!I200))</f>
        <v>0</v>
      </c>
      <c r="J3255" s="76">
        <f>IF('(Other Computations)'!J187=0,0,Inputs!L282*Inputs!L175*Inputs!H41*Inputs!D13*'GM Alloc Factors'!J14/('(Other Computations)'!J187+'(Other Computations)'!J200))</f>
        <v>0</v>
      </c>
      <c r="K3255" s="43">
        <f t="shared" si="643"/>
        <v>0</v>
      </c>
    </row>
    <row r="3256" spans="1:11" ht="12.75" customHeight="1">
      <c r="A3256" s="61" t="str">
        <f>"         "&amp;Labels!B71</f>
        <v xml:space="preserve">         Customer 3</v>
      </c>
      <c r="B3256" s="76">
        <f>IF('(Other Computations)'!B188=0,0,Inputs!D283*Inputs!D176*Inputs!H42*Inputs!D13*'GM Alloc Factors'!B14/('(Other Computations)'!B188+'(Other Computations)'!B201))</f>
        <v>0</v>
      </c>
      <c r="C3256" s="76">
        <f>IF('(Other Computations)'!C188=0,0,Inputs!E283*Inputs!E176*Inputs!H42*Inputs!D13*'GM Alloc Factors'!C14/('(Other Computations)'!C188+'(Other Computations)'!C201))</f>
        <v>0</v>
      </c>
      <c r="D3256" s="76">
        <f>IF('(Other Computations)'!D188=0,0,Inputs!F283*Inputs!F176*Inputs!H42*Inputs!D13*'GM Alloc Factors'!D14/('(Other Computations)'!D188+'(Other Computations)'!D201))</f>
        <v>0</v>
      </c>
      <c r="E3256" s="76">
        <f>IF('(Other Computations)'!E188=0,0,Inputs!G283*Inputs!G176*Inputs!H42*Inputs!D13*'GM Alloc Factors'!E14/('(Other Computations)'!E188+'(Other Computations)'!E201))</f>
        <v>0</v>
      </c>
      <c r="F3256" s="43">
        <f t="shared" si="642"/>
        <v>0</v>
      </c>
      <c r="G3256" s="76">
        <f>IF('(Other Computations)'!G188=0,0,Inputs!I283*Inputs!I176*Inputs!H42*Inputs!D13*'GM Alloc Factors'!G14/('(Other Computations)'!G188+'(Other Computations)'!G201))</f>
        <v>0</v>
      </c>
      <c r="H3256" s="76">
        <f>IF('(Other Computations)'!H188=0,0,Inputs!J283*Inputs!J176*Inputs!H42*Inputs!D13*'GM Alloc Factors'!H14/('(Other Computations)'!H188+'(Other Computations)'!H201))</f>
        <v>0</v>
      </c>
      <c r="I3256" s="76">
        <f>IF('(Other Computations)'!I188=0,0,Inputs!K283*Inputs!K176*Inputs!H42*Inputs!D13*'GM Alloc Factors'!I14/('(Other Computations)'!I188+'(Other Computations)'!I201))</f>
        <v>0</v>
      </c>
      <c r="J3256" s="76">
        <f>IF('(Other Computations)'!J188=0,0,Inputs!L283*Inputs!L176*Inputs!H42*Inputs!D13*'GM Alloc Factors'!J14/('(Other Computations)'!J188+'(Other Computations)'!J201))</f>
        <v>0</v>
      </c>
      <c r="K3256" s="43">
        <f t="shared" si="643"/>
        <v>0</v>
      </c>
    </row>
    <row r="3257" spans="1:11" ht="12.75" customHeight="1">
      <c r="A3257" s="61" t="str">
        <f>"         "&amp;Labels!B72</f>
        <v xml:space="preserve">         Customer 4</v>
      </c>
      <c r="B3257" s="76">
        <f>IF('(Other Computations)'!B189=0,0,Inputs!D284*Inputs!D177*Inputs!H43*Inputs!D13*'GM Alloc Factors'!B14/('(Other Computations)'!B189+'(Other Computations)'!B202))</f>
        <v>0</v>
      </c>
      <c r="C3257" s="76">
        <f>IF('(Other Computations)'!C189=0,0,Inputs!E284*Inputs!E177*Inputs!H43*Inputs!D13*'GM Alloc Factors'!C14/('(Other Computations)'!C189+'(Other Computations)'!C202))</f>
        <v>0</v>
      </c>
      <c r="D3257" s="76">
        <f>IF('(Other Computations)'!D189=0,0,Inputs!F284*Inputs!F177*Inputs!H43*Inputs!D13*'GM Alloc Factors'!D14/('(Other Computations)'!D189+'(Other Computations)'!D202))</f>
        <v>0</v>
      </c>
      <c r="E3257" s="76">
        <f>IF('(Other Computations)'!E189=0,0,Inputs!G284*Inputs!G177*Inputs!H43*Inputs!D13*'GM Alloc Factors'!E14/('(Other Computations)'!E189+'(Other Computations)'!E202))</f>
        <v>0</v>
      </c>
      <c r="F3257" s="43">
        <f t="shared" si="642"/>
        <v>0</v>
      </c>
      <c r="G3257" s="76">
        <f>IF('(Other Computations)'!G189=0,0,Inputs!I284*Inputs!I177*Inputs!H43*Inputs!D13*'GM Alloc Factors'!G14/('(Other Computations)'!G189+'(Other Computations)'!G202))</f>
        <v>0</v>
      </c>
      <c r="H3257" s="76">
        <f>IF('(Other Computations)'!H189=0,0,Inputs!J284*Inputs!J177*Inputs!H43*Inputs!D13*'GM Alloc Factors'!H14/('(Other Computations)'!H189+'(Other Computations)'!H202))</f>
        <v>0</v>
      </c>
      <c r="I3257" s="76">
        <f>IF('(Other Computations)'!I189=0,0,Inputs!K284*Inputs!K177*Inputs!H43*Inputs!D13*'GM Alloc Factors'!I14/('(Other Computations)'!I189+'(Other Computations)'!I202))</f>
        <v>0</v>
      </c>
      <c r="J3257" s="76">
        <f>IF('(Other Computations)'!J189=0,0,Inputs!L284*Inputs!L177*Inputs!H43*Inputs!D13*'GM Alloc Factors'!J14/('(Other Computations)'!J189+'(Other Computations)'!J202))</f>
        <v>0</v>
      </c>
      <c r="K3257" s="43">
        <f t="shared" si="643"/>
        <v>0</v>
      </c>
    </row>
    <row r="3258" spans="1:11" ht="12.75" customHeight="1">
      <c r="A3258" s="61" t="str">
        <f>"         "&amp;Labels!B73</f>
        <v xml:space="preserve">         Customer 5</v>
      </c>
      <c r="B3258" s="76">
        <f>IF('(Other Computations)'!B190=0,0,Inputs!D285*Inputs!D178*Inputs!H44*Inputs!D13*'GM Alloc Factors'!B14/('(Other Computations)'!B190+'(Other Computations)'!B203))</f>
        <v>0</v>
      </c>
      <c r="C3258" s="76">
        <f>IF('(Other Computations)'!C190=0,0,Inputs!E285*Inputs!E178*Inputs!H44*Inputs!D13*'GM Alloc Factors'!C14/('(Other Computations)'!C190+'(Other Computations)'!C203))</f>
        <v>0</v>
      </c>
      <c r="D3258" s="76">
        <f>IF('(Other Computations)'!D190=0,0,Inputs!F285*Inputs!F178*Inputs!H44*Inputs!D13*'GM Alloc Factors'!D14/('(Other Computations)'!D190+'(Other Computations)'!D203))</f>
        <v>0</v>
      </c>
      <c r="E3258" s="76">
        <f>IF('(Other Computations)'!E190=0,0,Inputs!G285*Inputs!G178*Inputs!H44*Inputs!D13*'GM Alloc Factors'!E14/('(Other Computations)'!E190+'(Other Computations)'!E203))</f>
        <v>0</v>
      </c>
      <c r="F3258" s="43">
        <f t="shared" si="642"/>
        <v>0</v>
      </c>
      <c r="G3258" s="76">
        <f>IF('(Other Computations)'!G190=0,0,Inputs!I285*Inputs!I178*Inputs!H44*Inputs!D13*'GM Alloc Factors'!G14/('(Other Computations)'!G190+'(Other Computations)'!G203))</f>
        <v>0</v>
      </c>
      <c r="H3258" s="76">
        <f>IF('(Other Computations)'!H190=0,0,Inputs!J285*Inputs!J178*Inputs!H44*Inputs!D13*'GM Alloc Factors'!H14/('(Other Computations)'!H190+'(Other Computations)'!H203))</f>
        <v>0</v>
      </c>
      <c r="I3258" s="76">
        <f>IF('(Other Computations)'!I190=0,0,Inputs!K285*Inputs!K178*Inputs!H44*Inputs!D13*'GM Alloc Factors'!I14/('(Other Computations)'!I190+'(Other Computations)'!I203))</f>
        <v>0</v>
      </c>
      <c r="J3258" s="76">
        <f>IF('(Other Computations)'!J190=0,0,Inputs!L285*Inputs!L178*Inputs!H44*Inputs!D13*'GM Alloc Factors'!J14/('(Other Computations)'!J190+'(Other Computations)'!J203))</f>
        <v>0</v>
      </c>
      <c r="K3258" s="43">
        <f t="shared" si="643"/>
        <v>0</v>
      </c>
    </row>
    <row r="3259" spans="1:11" ht="12.75" customHeight="1">
      <c r="A3259" s="61" t="str">
        <f>"         "&amp;Labels!B74</f>
        <v xml:space="preserve">         Customer 6</v>
      </c>
      <c r="B3259" s="76">
        <f>IF('(Other Computations)'!B191=0,0,Inputs!D286*Inputs!D179*Inputs!H45*Inputs!D13*'GM Alloc Factors'!B14/('(Other Computations)'!B191+'(Other Computations)'!B204))</f>
        <v>0</v>
      </c>
      <c r="C3259" s="76">
        <f>IF('(Other Computations)'!C191=0,0,Inputs!E286*Inputs!E179*Inputs!H45*Inputs!D13*'GM Alloc Factors'!C14/('(Other Computations)'!C191+'(Other Computations)'!C204))</f>
        <v>0</v>
      </c>
      <c r="D3259" s="76">
        <f>IF('(Other Computations)'!D191=0,0,Inputs!F286*Inputs!F179*Inputs!H45*Inputs!D13*'GM Alloc Factors'!D14/('(Other Computations)'!D191+'(Other Computations)'!D204))</f>
        <v>0</v>
      </c>
      <c r="E3259" s="76">
        <f>IF('(Other Computations)'!E191=0,0,Inputs!G286*Inputs!G179*Inputs!H45*Inputs!D13*'GM Alloc Factors'!E14/('(Other Computations)'!E191+'(Other Computations)'!E204))</f>
        <v>0</v>
      </c>
      <c r="F3259" s="43">
        <f t="shared" si="642"/>
        <v>0</v>
      </c>
      <c r="G3259" s="76">
        <f>IF('(Other Computations)'!G191=0,0,Inputs!I286*Inputs!I179*Inputs!H45*Inputs!D13*'GM Alloc Factors'!G14/('(Other Computations)'!G191+'(Other Computations)'!G204))</f>
        <v>0</v>
      </c>
      <c r="H3259" s="76">
        <f>IF('(Other Computations)'!H191=0,0,Inputs!J286*Inputs!J179*Inputs!H45*Inputs!D13*'GM Alloc Factors'!H14/('(Other Computations)'!H191+'(Other Computations)'!H204))</f>
        <v>0</v>
      </c>
      <c r="I3259" s="76">
        <f>IF('(Other Computations)'!I191=0,0,Inputs!K286*Inputs!K179*Inputs!H45*Inputs!D13*'GM Alloc Factors'!I14/('(Other Computations)'!I191+'(Other Computations)'!I204))</f>
        <v>0</v>
      </c>
      <c r="J3259" s="76">
        <f>IF('(Other Computations)'!J191=0,0,Inputs!L286*Inputs!L179*Inputs!H45*Inputs!D13*'GM Alloc Factors'!J14/('(Other Computations)'!J191+'(Other Computations)'!J204))</f>
        <v>0</v>
      </c>
      <c r="K3259" s="43">
        <f t="shared" si="643"/>
        <v>0</v>
      </c>
    </row>
    <row r="3260" spans="1:11" ht="12.75" customHeight="1">
      <c r="A3260" s="61" t="str">
        <f>"         "&amp;Labels!B75</f>
        <v xml:space="preserve">         Customer 7</v>
      </c>
      <c r="B3260" s="76">
        <f>IF('(Other Computations)'!B192=0,0,Inputs!D287*Inputs!D180*Inputs!H46*Inputs!D13*'GM Alloc Factors'!B14/('(Other Computations)'!B192+'(Other Computations)'!B205))</f>
        <v>0</v>
      </c>
      <c r="C3260" s="76">
        <f>IF('(Other Computations)'!C192=0,0,Inputs!E287*Inputs!E180*Inputs!H46*Inputs!D13*'GM Alloc Factors'!C14/('(Other Computations)'!C192+'(Other Computations)'!C205))</f>
        <v>0</v>
      </c>
      <c r="D3260" s="76">
        <f>IF('(Other Computations)'!D192=0,0,Inputs!F287*Inputs!F180*Inputs!H46*Inputs!D13*'GM Alloc Factors'!D14/('(Other Computations)'!D192+'(Other Computations)'!D205))</f>
        <v>0</v>
      </c>
      <c r="E3260" s="76">
        <f>IF('(Other Computations)'!E192=0,0,Inputs!G287*Inputs!G180*Inputs!H46*Inputs!D13*'GM Alloc Factors'!E14/('(Other Computations)'!E192+'(Other Computations)'!E205))</f>
        <v>0</v>
      </c>
      <c r="F3260" s="43">
        <f t="shared" si="642"/>
        <v>0</v>
      </c>
      <c r="G3260" s="76">
        <f>IF('(Other Computations)'!G192=0,0,Inputs!I287*Inputs!I180*Inputs!H46*Inputs!D13*'GM Alloc Factors'!G14/('(Other Computations)'!G192+'(Other Computations)'!G205))</f>
        <v>0</v>
      </c>
      <c r="H3260" s="76">
        <f>IF('(Other Computations)'!H192=0,0,Inputs!J287*Inputs!J180*Inputs!H46*Inputs!D13*'GM Alloc Factors'!H14/('(Other Computations)'!H192+'(Other Computations)'!H205))</f>
        <v>0</v>
      </c>
      <c r="I3260" s="76">
        <f>IF('(Other Computations)'!I192=0,0,Inputs!K287*Inputs!K180*Inputs!H46*Inputs!D13*'GM Alloc Factors'!I14/('(Other Computations)'!I192+'(Other Computations)'!I205))</f>
        <v>0</v>
      </c>
      <c r="J3260" s="76">
        <f>IF('(Other Computations)'!J192=0,0,Inputs!L287*Inputs!L180*Inputs!H46*Inputs!D13*'GM Alloc Factors'!J14/('(Other Computations)'!J192+'(Other Computations)'!J205))</f>
        <v>0</v>
      </c>
      <c r="K3260" s="43">
        <f t="shared" si="643"/>
        <v>0</v>
      </c>
    </row>
    <row r="3261" spans="1:11" ht="12.75" customHeight="1">
      <c r="A3261" s="61" t="str">
        <f>"         "&amp;Labels!B76</f>
        <v xml:space="preserve">         Customer 8</v>
      </c>
      <c r="B3261" s="76">
        <f>IF('(Other Computations)'!B193=0,0,Inputs!D288*Inputs!D181*Inputs!H47*Inputs!D13*'GM Alloc Factors'!B14/('(Other Computations)'!B193+'(Other Computations)'!B206))</f>
        <v>0</v>
      </c>
      <c r="C3261" s="76">
        <f>IF('(Other Computations)'!C193=0,0,Inputs!E288*Inputs!E181*Inputs!H47*Inputs!D13*'GM Alloc Factors'!C14/('(Other Computations)'!C193+'(Other Computations)'!C206))</f>
        <v>0</v>
      </c>
      <c r="D3261" s="76">
        <f>IF('(Other Computations)'!D193=0,0,Inputs!F288*Inputs!F181*Inputs!H47*Inputs!D13*'GM Alloc Factors'!D14/('(Other Computations)'!D193+'(Other Computations)'!D206))</f>
        <v>0</v>
      </c>
      <c r="E3261" s="76">
        <f>IF('(Other Computations)'!E193=0,0,Inputs!G288*Inputs!G181*Inputs!H47*Inputs!D13*'GM Alloc Factors'!E14/('(Other Computations)'!E193+'(Other Computations)'!E206))</f>
        <v>0</v>
      </c>
      <c r="F3261" s="43">
        <f t="shared" si="642"/>
        <v>0</v>
      </c>
      <c r="G3261" s="76">
        <f>IF('(Other Computations)'!G193=0,0,Inputs!I288*Inputs!I181*Inputs!H47*Inputs!D13*'GM Alloc Factors'!G14/('(Other Computations)'!G193+'(Other Computations)'!G206))</f>
        <v>0</v>
      </c>
      <c r="H3261" s="76">
        <f>IF('(Other Computations)'!H193=0,0,Inputs!J288*Inputs!J181*Inputs!H47*Inputs!D13*'GM Alloc Factors'!H14/('(Other Computations)'!H193+'(Other Computations)'!H206))</f>
        <v>0</v>
      </c>
      <c r="I3261" s="76">
        <f>IF('(Other Computations)'!I193=0,0,Inputs!K288*Inputs!K181*Inputs!H47*Inputs!D13*'GM Alloc Factors'!I14/('(Other Computations)'!I193+'(Other Computations)'!I206))</f>
        <v>0</v>
      </c>
      <c r="J3261" s="76">
        <f>IF('(Other Computations)'!J193=0,0,Inputs!L288*Inputs!L181*Inputs!H47*Inputs!D13*'GM Alloc Factors'!J14/('(Other Computations)'!J193+'(Other Computations)'!J206))</f>
        <v>0</v>
      </c>
      <c r="K3261" s="43">
        <f t="shared" si="643"/>
        <v>0</v>
      </c>
    </row>
    <row r="3262" spans="1:11" ht="12.75" customHeight="1">
      <c r="A3262" s="61" t="str">
        <f>"         "&amp;Labels!B77</f>
        <v xml:space="preserve">         Customer 9</v>
      </c>
      <c r="B3262" s="76">
        <f>IF('(Other Computations)'!B194=0,0,Inputs!D289*Inputs!D182*Inputs!H48*Inputs!D13*'GM Alloc Factors'!B14/('(Other Computations)'!B194+'(Other Computations)'!B207))</f>
        <v>0</v>
      </c>
      <c r="C3262" s="76">
        <f>IF('(Other Computations)'!C194=0,0,Inputs!E289*Inputs!E182*Inputs!H48*Inputs!D13*'GM Alloc Factors'!C14/('(Other Computations)'!C194+'(Other Computations)'!C207))</f>
        <v>0</v>
      </c>
      <c r="D3262" s="76">
        <f>IF('(Other Computations)'!D194=0,0,Inputs!F289*Inputs!F182*Inputs!H48*Inputs!D13*'GM Alloc Factors'!D14/('(Other Computations)'!D194+'(Other Computations)'!D207))</f>
        <v>0</v>
      </c>
      <c r="E3262" s="76">
        <f>IF('(Other Computations)'!E194=0,0,Inputs!G289*Inputs!G182*Inputs!H48*Inputs!D13*'GM Alloc Factors'!E14/('(Other Computations)'!E194+'(Other Computations)'!E207))</f>
        <v>0</v>
      </c>
      <c r="F3262" s="43">
        <f t="shared" si="642"/>
        <v>0</v>
      </c>
      <c r="G3262" s="76">
        <f>IF('(Other Computations)'!G194=0,0,Inputs!I289*Inputs!I182*Inputs!H48*Inputs!D13*'GM Alloc Factors'!G14/('(Other Computations)'!G194+'(Other Computations)'!G207))</f>
        <v>0</v>
      </c>
      <c r="H3262" s="76">
        <f>IF('(Other Computations)'!H194=0,0,Inputs!J289*Inputs!J182*Inputs!H48*Inputs!D13*'GM Alloc Factors'!H14/('(Other Computations)'!H194+'(Other Computations)'!H207))</f>
        <v>0</v>
      </c>
      <c r="I3262" s="76">
        <f>IF('(Other Computations)'!I194=0,0,Inputs!K289*Inputs!K182*Inputs!H48*Inputs!D13*'GM Alloc Factors'!I14/('(Other Computations)'!I194+'(Other Computations)'!I207))</f>
        <v>0</v>
      </c>
      <c r="J3262" s="76">
        <f>IF('(Other Computations)'!J194=0,0,Inputs!L289*Inputs!L182*Inputs!H48*Inputs!D13*'GM Alloc Factors'!J14/('(Other Computations)'!J194+'(Other Computations)'!J207))</f>
        <v>0</v>
      </c>
      <c r="K3262" s="43">
        <f t="shared" si="643"/>
        <v>0</v>
      </c>
    </row>
    <row r="3263" spans="1:11" ht="12.75" customHeight="1">
      <c r="A3263" s="61" t="str">
        <f>"         "&amp;Labels!B78</f>
        <v xml:space="preserve">         Customer 10</v>
      </c>
      <c r="B3263" s="76">
        <f>IF('(Other Computations)'!B195=0,0,Inputs!D290*Inputs!D183*Inputs!H49*Inputs!D13*'GM Alloc Factors'!B14/('(Other Computations)'!B195+'(Other Computations)'!B208))</f>
        <v>0</v>
      </c>
      <c r="C3263" s="76">
        <f>IF('(Other Computations)'!C195=0,0,Inputs!E290*Inputs!E183*Inputs!H49*Inputs!D13*'GM Alloc Factors'!C14/('(Other Computations)'!C195+'(Other Computations)'!C208))</f>
        <v>0</v>
      </c>
      <c r="D3263" s="76">
        <f>IF('(Other Computations)'!D195=0,0,Inputs!F290*Inputs!F183*Inputs!H49*Inputs!D13*'GM Alloc Factors'!D14/('(Other Computations)'!D195+'(Other Computations)'!D208))</f>
        <v>0</v>
      </c>
      <c r="E3263" s="76">
        <f>IF('(Other Computations)'!E195=0,0,Inputs!G290*Inputs!G183*Inputs!H49*Inputs!D13*'GM Alloc Factors'!E14/('(Other Computations)'!E195+'(Other Computations)'!E208))</f>
        <v>0</v>
      </c>
      <c r="F3263" s="43">
        <f t="shared" si="642"/>
        <v>0</v>
      </c>
      <c r="G3263" s="76">
        <f>IF('(Other Computations)'!G195=0,0,Inputs!I290*Inputs!I183*Inputs!H49*Inputs!D13*'GM Alloc Factors'!G14/('(Other Computations)'!G195+'(Other Computations)'!G208))</f>
        <v>0</v>
      </c>
      <c r="H3263" s="76">
        <f>IF('(Other Computations)'!H195=0,0,Inputs!J290*Inputs!J183*Inputs!H49*Inputs!D13*'GM Alloc Factors'!H14/('(Other Computations)'!H195+'(Other Computations)'!H208))</f>
        <v>0</v>
      </c>
      <c r="I3263" s="76">
        <f>IF('(Other Computations)'!I195=0,0,Inputs!K290*Inputs!K183*Inputs!H49*Inputs!D13*'GM Alloc Factors'!I14/('(Other Computations)'!I195+'(Other Computations)'!I208))</f>
        <v>0</v>
      </c>
      <c r="J3263" s="76">
        <f>IF('(Other Computations)'!J195=0,0,Inputs!L290*Inputs!L183*Inputs!H49*Inputs!D13*'GM Alloc Factors'!J14/('(Other Computations)'!J195+'(Other Computations)'!J208))</f>
        <v>0</v>
      </c>
      <c r="K3263" s="43">
        <f t="shared" si="643"/>
        <v>0</v>
      </c>
    </row>
    <row r="3264" spans="1:11" ht="12.75" customHeight="1">
      <c r="A3264" s="61" t="str">
        <f>"         "&amp;Labels!C68</f>
        <v xml:space="preserve">         Total</v>
      </c>
      <c r="B3264" s="84">
        <f>SUM(B3254:B3263)</f>
        <v>0</v>
      </c>
      <c r="C3264" s="84">
        <f>SUM(C3254:C3263)</f>
        <v>0</v>
      </c>
      <c r="D3264" s="84">
        <f>SUM(D3254:D3263)</f>
        <v>0</v>
      </c>
      <c r="E3264" s="84">
        <f>SUM(E3254:E3263)</f>
        <v>0</v>
      </c>
      <c r="F3264" s="43">
        <f t="shared" si="642"/>
        <v>0</v>
      </c>
      <c r="G3264" s="84">
        <f>SUM(G3254:G3263)</f>
        <v>0</v>
      </c>
      <c r="H3264" s="84">
        <f>SUM(H3254:H3263)</f>
        <v>0</v>
      </c>
      <c r="I3264" s="84">
        <f>SUM(I3254:I3263)</f>
        <v>0</v>
      </c>
      <c r="J3264" s="84">
        <f>SUM(J3254:J3263)</f>
        <v>0</v>
      </c>
      <c r="K3264" s="43">
        <f t="shared" si="643"/>
        <v>0</v>
      </c>
    </row>
    <row r="3265" spans="1:11" ht="12.75" customHeight="1">
      <c r="A3265" s="61" t="str">
        <f>"      "&amp;Labels!B90</f>
        <v xml:space="preserve">      Q 6</v>
      </c>
      <c r="B3265" s="84"/>
      <c r="C3265" s="84"/>
      <c r="D3265" s="84"/>
      <c r="E3265" s="84"/>
      <c r="F3265" s="43"/>
      <c r="G3265" s="84"/>
      <c r="H3265" s="84"/>
      <c r="I3265" s="84"/>
      <c r="J3265" s="84"/>
      <c r="K3265" s="43"/>
    </row>
    <row r="3266" spans="1:11" ht="12.75" customHeight="1">
      <c r="A3266" s="61" t="str">
        <f>"         "&amp;Labels!B69</f>
        <v xml:space="preserve">         Customer 1</v>
      </c>
      <c r="B3266" s="76">
        <f>IF('(Other Computations)'!B186=0,0,Inputs!D281*Inputs!D174*Inputs!I40*Inputs!D13*'GM Alloc Factors'!B15/('(Other Computations)'!B186+'(Other Computations)'!B199))</f>
        <v>0</v>
      </c>
      <c r="C3266" s="76">
        <f>IF('(Other Computations)'!C186=0,0,Inputs!E281*Inputs!E174*Inputs!I40*Inputs!D13*'GM Alloc Factors'!C15/('(Other Computations)'!C186+'(Other Computations)'!C199))</f>
        <v>0</v>
      </c>
      <c r="D3266" s="76">
        <f>IF('(Other Computations)'!D186=0,0,Inputs!F281*Inputs!F174*Inputs!I40*Inputs!D13*'GM Alloc Factors'!D15/('(Other Computations)'!D186+'(Other Computations)'!D199))</f>
        <v>0</v>
      </c>
      <c r="E3266" s="76">
        <f>IF('(Other Computations)'!E186=0,0,Inputs!G281*Inputs!G174*Inputs!I40*Inputs!D13*'GM Alloc Factors'!E15/('(Other Computations)'!E186+'(Other Computations)'!E199))</f>
        <v>0</v>
      </c>
      <c r="F3266" s="43">
        <f t="shared" ref="F3266:F3276" si="644">SUM(B3266:E3266)</f>
        <v>0</v>
      </c>
      <c r="G3266" s="76">
        <f>IF('(Other Computations)'!G186=0,0,Inputs!I281*Inputs!I174*Inputs!I40*Inputs!D13*'GM Alloc Factors'!G15/('(Other Computations)'!G186+'(Other Computations)'!G199))</f>
        <v>0</v>
      </c>
      <c r="H3266" s="76">
        <f>IF('(Other Computations)'!H186=0,0,Inputs!J281*Inputs!J174*Inputs!I40*Inputs!D13*'GM Alloc Factors'!H15/('(Other Computations)'!H186+'(Other Computations)'!H199))</f>
        <v>0</v>
      </c>
      <c r="I3266" s="76">
        <f>IF('(Other Computations)'!I186=0,0,Inputs!K281*Inputs!K174*Inputs!I40*Inputs!D13*'GM Alloc Factors'!I15/('(Other Computations)'!I186+'(Other Computations)'!I199))</f>
        <v>0</v>
      </c>
      <c r="J3266" s="76">
        <f>IF('(Other Computations)'!J186=0,0,Inputs!L281*Inputs!L174*Inputs!I40*Inputs!D13*'GM Alloc Factors'!J15/('(Other Computations)'!J186+'(Other Computations)'!J199))</f>
        <v>0</v>
      </c>
      <c r="K3266" s="43">
        <f t="shared" ref="K3266:K3276" si="645">SUM(G3266:J3266)</f>
        <v>0</v>
      </c>
    </row>
    <row r="3267" spans="1:11" ht="12.75" customHeight="1">
      <c r="A3267" s="61" t="str">
        <f>"         "&amp;Labels!B70</f>
        <v xml:space="preserve">         Customer 2</v>
      </c>
      <c r="B3267" s="76">
        <f>IF('(Other Computations)'!B187=0,0,Inputs!D282*Inputs!D175*Inputs!I41*Inputs!D13*'GM Alloc Factors'!B15/('(Other Computations)'!B187+'(Other Computations)'!B200))</f>
        <v>0</v>
      </c>
      <c r="C3267" s="76">
        <f>IF('(Other Computations)'!C187=0,0,Inputs!E282*Inputs!E175*Inputs!I41*Inputs!D13*'GM Alloc Factors'!C15/('(Other Computations)'!C187+'(Other Computations)'!C200))</f>
        <v>0</v>
      </c>
      <c r="D3267" s="76">
        <f>IF('(Other Computations)'!D187=0,0,Inputs!F282*Inputs!F175*Inputs!I41*Inputs!D13*'GM Alloc Factors'!D15/('(Other Computations)'!D187+'(Other Computations)'!D200))</f>
        <v>0</v>
      </c>
      <c r="E3267" s="76">
        <f>IF('(Other Computations)'!E187=0,0,Inputs!G282*Inputs!G175*Inputs!I41*Inputs!D13*'GM Alloc Factors'!E15/('(Other Computations)'!E187+'(Other Computations)'!E200))</f>
        <v>0</v>
      </c>
      <c r="F3267" s="43">
        <f t="shared" si="644"/>
        <v>0</v>
      </c>
      <c r="G3267" s="76">
        <f>IF('(Other Computations)'!G187=0,0,Inputs!I282*Inputs!I175*Inputs!I41*Inputs!D13*'GM Alloc Factors'!G15/('(Other Computations)'!G187+'(Other Computations)'!G200))</f>
        <v>0</v>
      </c>
      <c r="H3267" s="76">
        <f>IF('(Other Computations)'!H187=0,0,Inputs!J282*Inputs!J175*Inputs!I41*Inputs!D13*'GM Alloc Factors'!H15/('(Other Computations)'!H187+'(Other Computations)'!H200))</f>
        <v>0</v>
      </c>
      <c r="I3267" s="76">
        <f>IF('(Other Computations)'!I187=0,0,Inputs!K282*Inputs!K175*Inputs!I41*Inputs!D13*'GM Alloc Factors'!I15/('(Other Computations)'!I187+'(Other Computations)'!I200))</f>
        <v>0</v>
      </c>
      <c r="J3267" s="76">
        <f>IF('(Other Computations)'!J187=0,0,Inputs!L282*Inputs!L175*Inputs!I41*Inputs!D13*'GM Alloc Factors'!J15/('(Other Computations)'!J187+'(Other Computations)'!J200))</f>
        <v>0</v>
      </c>
      <c r="K3267" s="43">
        <f t="shared" si="645"/>
        <v>0</v>
      </c>
    </row>
    <row r="3268" spans="1:11" ht="12.75" customHeight="1">
      <c r="A3268" s="61" t="str">
        <f>"         "&amp;Labels!B71</f>
        <v xml:space="preserve">         Customer 3</v>
      </c>
      <c r="B3268" s="76">
        <f>IF('(Other Computations)'!B188=0,0,Inputs!D283*Inputs!D176*Inputs!I42*Inputs!D13*'GM Alloc Factors'!B15/('(Other Computations)'!B188+'(Other Computations)'!B201))</f>
        <v>0</v>
      </c>
      <c r="C3268" s="76">
        <f>IF('(Other Computations)'!C188=0,0,Inputs!E283*Inputs!E176*Inputs!I42*Inputs!D13*'GM Alloc Factors'!C15/('(Other Computations)'!C188+'(Other Computations)'!C201))</f>
        <v>0</v>
      </c>
      <c r="D3268" s="76">
        <f>IF('(Other Computations)'!D188=0,0,Inputs!F283*Inputs!F176*Inputs!I42*Inputs!D13*'GM Alloc Factors'!D15/('(Other Computations)'!D188+'(Other Computations)'!D201))</f>
        <v>0</v>
      </c>
      <c r="E3268" s="76">
        <f>IF('(Other Computations)'!E188=0,0,Inputs!G283*Inputs!G176*Inputs!I42*Inputs!D13*'GM Alloc Factors'!E15/('(Other Computations)'!E188+'(Other Computations)'!E201))</f>
        <v>0</v>
      </c>
      <c r="F3268" s="43">
        <f t="shared" si="644"/>
        <v>0</v>
      </c>
      <c r="G3268" s="76">
        <f>IF('(Other Computations)'!G188=0,0,Inputs!I283*Inputs!I176*Inputs!I42*Inputs!D13*'GM Alloc Factors'!G15/('(Other Computations)'!G188+'(Other Computations)'!G201))</f>
        <v>0</v>
      </c>
      <c r="H3268" s="76">
        <f>IF('(Other Computations)'!H188=0,0,Inputs!J283*Inputs!J176*Inputs!I42*Inputs!D13*'GM Alloc Factors'!H15/('(Other Computations)'!H188+'(Other Computations)'!H201))</f>
        <v>0</v>
      </c>
      <c r="I3268" s="76">
        <f>IF('(Other Computations)'!I188=0,0,Inputs!K283*Inputs!K176*Inputs!I42*Inputs!D13*'GM Alloc Factors'!I15/('(Other Computations)'!I188+'(Other Computations)'!I201))</f>
        <v>0</v>
      </c>
      <c r="J3268" s="76">
        <f>IF('(Other Computations)'!J188=0,0,Inputs!L283*Inputs!L176*Inputs!I42*Inputs!D13*'GM Alloc Factors'!J15/('(Other Computations)'!J188+'(Other Computations)'!J201))</f>
        <v>0</v>
      </c>
      <c r="K3268" s="43">
        <f t="shared" si="645"/>
        <v>0</v>
      </c>
    </row>
    <row r="3269" spans="1:11" ht="12.75" customHeight="1">
      <c r="A3269" s="61" t="str">
        <f>"         "&amp;Labels!B72</f>
        <v xml:space="preserve">         Customer 4</v>
      </c>
      <c r="B3269" s="76">
        <f>IF('(Other Computations)'!B189=0,0,Inputs!D284*Inputs!D177*Inputs!I43*Inputs!D13*'GM Alloc Factors'!B15/('(Other Computations)'!B189+'(Other Computations)'!B202))</f>
        <v>0</v>
      </c>
      <c r="C3269" s="76">
        <f>IF('(Other Computations)'!C189=0,0,Inputs!E284*Inputs!E177*Inputs!I43*Inputs!D13*'GM Alloc Factors'!C15/('(Other Computations)'!C189+'(Other Computations)'!C202))</f>
        <v>0</v>
      </c>
      <c r="D3269" s="76">
        <f>IF('(Other Computations)'!D189=0,0,Inputs!F284*Inputs!F177*Inputs!I43*Inputs!D13*'GM Alloc Factors'!D15/('(Other Computations)'!D189+'(Other Computations)'!D202))</f>
        <v>0</v>
      </c>
      <c r="E3269" s="76">
        <f>IF('(Other Computations)'!E189=0,0,Inputs!G284*Inputs!G177*Inputs!I43*Inputs!D13*'GM Alloc Factors'!E15/('(Other Computations)'!E189+'(Other Computations)'!E202))</f>
        <v>0</v>
      </c>
      <c r="F3269" s="43">
        <f t="shared" si="644"/>
        <v>0</v>
      </c>
      <c r="G3269" s="76">
        <f>IF('(Other Computations)'!G189=0,0,Inputs!I284*Inputs!I177*Inputs!I43*Inputs!D13*'GM Alloc Factors'!G15/('(Other Computations)'!G189+'(Other Computations)'!G202))</f>
        <v>0</v>
      </c>
      <c r="H3269" s="76">
        <f>IF('(Other Computations)'!H189=0,0,Inputs!J284*Inputs!J177*Inputs!I43*Inputs!D13*'GM Alloc Factors'!H15/('(Other Computations)'!H189+'(Other Computations)'!H202))</f>
        <v>0</v>
      </c>
      <c r="I3269" s="76">
        <f>IF('(Other Computations)'!I189=0,0,Inputs!K284*Inputs!K177*Inputs!I43*Inputs!D13*'GM Alloc Factors'!I15/('(Other Computations)'!I189+'(Other Computations)'!I202))</f>
        <v>0</v>
      </c>
      <c r="J3269" s="76">
        <f>IF('(Other Computations)'!J189=0,0,Inputs!L284*Inputs!L177*Inputs!I43*Inputs!D13*'GM Alloc Factors'!J15/('(Other Computations)'!J189+'(Other Computations)'!J202))</f>
        <v>0</v>
      </c>
      <c r="K3269" s="43">
        <f t="shared" si="645"/>
        <v>0</v>
      </c>
    </row>
    <row r="3270" spans="1:11" ht="12.75" customHeight="1">
      <c r="A3270" s="61" t="str">
        <f>"         "&amp;Labels!B73</f>
        <v xml:space="preserve">         Customer 5</v>
      </c>
      <c r="B3270" s="76">
        <f>IF('(Other Computations)'!B190=0,0,Inputs!D285*Inputs!D178*Inputs!I44*Inputs!D13*'GM Alloc Factors'!B15/('(Other Computations)'!B190+'(Other Computations)'!B203))</f>
        <v>0</v>
      </c>
      <c r="C3270" s="76">
        <f>IF('(Other Computations)'!C190=0,0,Inputs!E285*Inputs!E178*Inputs!I44*Inputs!D13*'GM Alloc Factors'!C15/('(Other Computations)'!C190+'(Other Computations)'!C203))</f>
        <v>0</v>
      </c>
      <c r="D3270" s="76">
        <f>IF('(Other Computations)'!D190=0,0,Inputs!F285*Inputs!F178*Inputs!I44*Inputs!D13*'GM Alloc Factors'!D15/('(Other Computations)'!D190+'(Other Computations)'!D203))</f>
        <v>0</v>
      </c>
      <c r="E3270" s="76">
        <f>IF('(Other Computations)'!E190=0,0,Inputs!G285*Inputs!G178*Inputs!I44*Inputs!D13*'GM Alloc Factors'!E15/('(Other Computations)'!E190+'(Other Computations)'!E203))</f>
        <v>0</v>
      </c>
      <c r="F3270" s="43">
        <f t="shared" si="644"/>
        <v>0</v>
      </c>
      <c r="G3270" s="76">
        <f>IF('(Other Computations)'!G190=0,0,Inputs!I285*Inputs!I178*Inputs!I44*Inputs!D13*'GM Alloc Factors'!G15/('(Other Computations)'!G190+'(Other Computations)'!G203))</f>
        <v>0</v>
      </c>
      <c r="H3270" s="76">
        <f>IF('(Other Computations)'!H190=0,0,Inputs!J285*Inputs!J178*Inputs!I44*Inputs!D13*'GM Alloc Factors'!H15/('(Other Computations)'!H190+'(Other Computations)'!H203))</f>
        <v>0</v>
      </c>
      <c r="I3270" s="76">
        <f>IF('(Other Computations)'!I190=0,0,Inputs!K285*Inputs!K178*Inputs!I44*Inputs!D13*'GM Alloc Factors'!I15/('(Other Computations)'!I190+'(Other Computations)'!I203))</f>
        <v>0</v>
      </c>
      <c r="J3270" s="76">
        <f>IF('(Other Computations)'!J190=0,0,Inputs!L285*Inputs!L178*Inputs!I44*Inputs!D13*'GM Alloc Factors'!J15/('(Other Computations)'!J190+'(Other Computations)'!J203))</f>
        <v>0</v>
      </c>
      <c r="K3270" s="43">
        <f t="shared" si="645"/>
        <v>0</v>
      </c>
    </row>
    <row r="3271" spans="1:11" ht="12.75" customHeight="1">
      <c r="A3271" s="61" t="str">
        <f>"         "&amp;Labels!B74</f>
        <v xml:space="preserve">         Customer 6</v>
      </c>
      <c r="B3271" s="76">
        <f>IF('(Other Computations)'!B191=0,0,Inputs!D286*Inputs!D179*Inputs!I45*Inputs!D13*'GM Alloc Factors'!B15/('(Other Computations)'!B191+'(Other Computations)'!B204))</f>
        <v>0</v>
      </c>
      <c r="C3271" s="76">
        <f>IF('(Other Computations)'!C191=0,0,Inputs!E286*Inputs!E179*Inputs!I45*Inputs!D13*'GM Alloc Factors'!C15/('(Other Computations)'!C191+'(Other Computations)'!C204))</f>
        <v>0</v>
      </c>
      <c r="D3271" s="76">
        <f>IF('(Other Computations)'!D191=0,0,Inputs!F286*Inputs!F179*Inputs!I45*Inputs!D13*'GM Alloc Factors'!D15/('(Other Computations)'!D191+'(Other Computations)'!D204))</f>
        <v>0</v>
      </c>
      <c r="E3271" s="76">
        <f>IF('(Other Computations)'!E191=0,0,Inputs!G286*Inputs!G179*Inputs!I45*Inputs!D13*'GM Alloc Factors'!E15/('(Other Computations)'!E191+'(Other Computations)'!E204))</f>
        <v>0</v>
      </c>
      <c r="F3271" s="43">
        <f t="shared" si="644"/>
        <v>0</v>
      </c>
      <c r="G3271" s="76">
        <f>IF('(Other Computations)'!G191=0,0,Inputs!I286*Inputs!I179*Inputs!I45*Inputs!D13*'GM Alloc Factors'!G15/('(Other Computations)'!G191+'(Other Computations)'!G204))</f>
        <v>0</v>
      </c>
      <c r="H3271" s="76">
        <f>IF('(Other Computations)'!H191=0,0,Inputs!J286*Inputs!J179*Inputs!I45*Inputs!D13*'GM Alloc Factors'!H15/('(Other Computations)'!H191+'(Other Computations)'!H204))</f>
        <v>0</v>
      </c>
      <c r="I3271" s="76">
        <f>IF('(Other Computations)'!I191=0,0,Inputs!K286*Inputs!K179*Inputs!I45*Inputs!D13*'GM Alloc Factors'!I15/('(Other Computations)'!I191+'(Other Computations)'!I204))</f>
        <v>0</v>
      </c>
      <c r="J3271" s="76">
        <f>IF('(Other Computations)'!J191=0,0,Inputs!L286*Inputs!L179*Inputs!I45*Inputs!D13*'GM Alloc Factors'!J15/('(Other Computations)'!J191+'(Other Computations)'!J204))</f>
        <v>0</v>
      </c>
      <c r="K3271" s="43">
        <f t="shared" si="645"/>
        <v>0</v>
      </c>
    </row>
    <row r="3272" spans="1:11" ht="12.75" customHeight="1">
      <c r="A3272" s="61" t="str">
        <f>"         "&amp;Labels!B75</f>
        <v xml:space="preserve">         Customer 7</v>
      </c>
      <c r="B3272" s="76">
        <f>IF('(Other Computations)'!B192=0,0,Inputs!D287*Inputs!D180*Inputs!I46*Inputs!D13*'GM Alloc Factors'!B15/('(Other Computations)'!B192+'(Other Computations)'!B205))</f>
        <v>0</v>
      </c>
      <c r="C3272" s="76">
        <f>IF('(Other Computations)'!C192=0,0,Inputs!E287*Inputs!E180*Inputs!I46*Inputs!D13*'GM Alloc Factors'!C15/('(Other Computations)'!C192+'(Other Computations)'!C205))</f>
        <v>0</v>
      </c>
      <c r="D3272" s="76">
        <f>IF('(Other Computations)'!D192=0,0,Inputs!F287*Inputs!F180*Inputs!I46*Inputs!D13*'GM Alloc Factors'!D15/('(Other Computations)'!D192+'(Other Computations)'!D205))</f>
        <v>0</v>
      </c>
      <c r="E3272" s="76">
        <f>IF('(Other Computations)'!E192=0,0,Inputs!G287*Inputs!G180*Inputs!I46*Inputs!D13*'GM Alloc Factors'!E15/('(Other Computations)'!E192+'(Other Computations)'!E205))</f>
        <v>0</v>
      </c>
      <c r="F3272" s="43">
        <f t="shared" si="644"/>
        <v>0</v>
      </c>
      <c r="G3272" s="76">
        <f>IF('(Other Computations)'!G192=0,0,Inputs!I287*Inputs!I180*Inputs!I46*Inputs!D13*'GM Alloc Factors'!G15/('(Other Computations)'!G192+'(Other Computations)'!G205))</f>
        <v>0</v>
      </c>
      <c r="H3272" s="76">
        <f>IF('(Other Computations)'!H192=0,0,Inputs!J287*Inputs!J180*Inputs!I46*Inputs!D13*'GM Alloc Factors'!H15/('(Other Computations)'!H192+'(Other Computations)'!H205))</f>
        <v>0</v>
      </c>
      <c r="I3272" s="76">
        <f>IF('(Other Computations)'!I192=0,0,Inputs!K287*Inputs!K180*Inputs!I46*Inputs!D13*'GM Alloc Factors'!I15/('(Other Computations)'!I192+'(Other Computations)'!I205))</f>
        <v>0</v>
      </c>
      <c r="J3272" s="76">
        <f>IF('(Other Computations)'!J192=0,0,Inputs!L287*Inputs!L180*Inputs!I46*Inputs!D13*'GM Alloc Factors'!J15/('(Other Computations)'!J192+'(Other Computations)'!J205))</f>
        <v>0</v>
      </c>
      <c r="K3272" s="43">
        <f t="shared" si="645"/>
        <v>0</v>
      </c>
    </row>
    <row r="3273" spans="1:11" ht="12.75" customHeight="1">
      <c r="A3273" s="61" t="str">
        <f>"         "&amp;Labels!B76</f>
        <v xml:space="preserve">         Customer 8</v>
      </c>
      <c r="B3273" s="76">
        <f>IF('(Other Computations)'!B193=0,0,Inputs!D288*Inputs!D181*Inputs!I47*Inputs!D13*'GM Alloc Factors'!B15/('(Other Computations)'!B193+'(Other Computations)'!B206))</f>
        <v>0</v>
      </c>
      <c r="C3273" s="76">
        <f>IF('(Other Computations)'!C193=0,0,Inputs!E288*Inputs!E181*Inputs!I47*Inputs!D13*'GM Alloc Factors'!C15/('(Other Computations)'!C193+'(Other Computations)'!C206))</f>
        <v>0</v>
      </c>
      <c r="D3273" s="76">
        <f>IF('(Other Computations)'!D193=0,0,Inputs!F288*Inputs!F181*Inputs!I47*Inputs!D13*'GM Alloc Factors'!D15/('(Other Computations)'!D193+'(Other Computations)'!D206))</f>
        <v>0</v>
      </c>
      <c r="E3273" s="76">
        <f>IF('(Other Computations)'!E193=0,0,Inputs!G288*Inputs!G181*Inputs!I47*Inputs!D13*'GM Alloc Factors'!E15/('(Other Computations)'!E193+'(Other Computations)'!E206))</f>
        <v>0</v>
      </c>
      <c r="F3273" s="43">
        <f t="shared" si="644"/>
        <v>0</v>
      </c>
      <c r="G3273" s="76">
        <f>IF('(Other Computations)'!G193=0,0,Inputs!I288*Inputs!I181*Inputs!I47*Inputs!D13*'GM Alloc Factors'!G15/('(Other Computations)'!G193+'(Other Computations)'!G206))</f>
        <v>0</v>
      </c>
      <c r="H3273" s="76">
        <f>IF('(Other Computations)'!H193=0,0,Inputs!J288*Inputs!J181*Inputs!I47*Inputs!D13*'GM Alloc Factors'!H15/('(Other Computations)'!H193+'(Other Computations)'!H206))</f>
        <v>0</v>
      </c>
      <c r="I3273" s="76">
        <f>IF('(Other Computations)'!I193=0,0,Inputs!K288*Inputs!K181*Inputs!I47*Inputs!D13*'GM Alloc Factors'!I15/('(Other Computations)'!I193+'(Other Computations)'!I206))</f>
        <v>0</v>
      </c>
      <c r="J3273" s="76">
        <f>IF('(Other Computations)'!J193=0,0,Inputs!L288*Inputs!L181*Inputs!I47*Inputs!D13*'GM Alloc Factors'!J15/('(Other Computations)'!J193+'(Other Computations)'!J206))</f>
        <v>0</v>
      </c>
      <c r="K3273" s="43">
        <f t="shared" si="645"/>
        <v>0</v>
      </c>
    </row>
    <row r="3274" spans="1:11" ht="12.75" customHeight="1">
      <c r="A3274" s="61" t="str">
        <f>"         "&amp;Labels!B77</f>
        <v xml:space="preserve">         Customer 9</v>
      </c>
      <c r="B3274" s="76">
        <f>IF('(Other Computations)'!B194=0,0,Inputs!D289*Inputs!D182*Inputs!I48*Inputs!D13*'GM Alloc Factors'!B15/('(Other Computations)'!B194+'(Other Computations)'!B207))</f>
        <v>0</v>
      </c>
      <c r="C3274" s="76">
        <f>IF('(Other Computations)'!C194=0,0,Inputs!E289*Inputs!E182*Inputs!I48*Inputs!D13*'GM Alloc Factors'!C15/('(Other Computations)'!C194+'(Other Computations)'!C207))</f>
        <v>0</v>
      </c>
      <c r="D3274" s="76">
        <f>IF('(Other Computations)'!D194=0,0,Inputs!F289*Inputs!F182*Inputs!I48*Inputs!D13*'GM Alloc Factors'!D15/('(Other Computations)'!D194+'(Other Computations)'!D207))</f>
        <v>0</v>
      </c>
      <c r="E3274" s="76">
        <f>IF('(Other Computations)'!E194=0,0,Inputs!G289*Inputs!G182*Inputs!I48*Inputs!D13*'GM Alloc Factors'!E15/('(Other Computations)'!E194+'(Other Computations)'!E207))</f>
        <v>0</v>
      </c>
      <c r="F3274" s="43">
        <f t="shared" si="644"/>
        <v>0</v>
      </c>
      <c r="G3274" s="76">
        <f>IF('(Other Computations)'!G194=0,0,Inputs!I289*Inputs!I182*Inputs!I48*Inputs!D13*'GM Alloc Factors'!G15/('(Other Computations)'!G194+'(Other Computations)'!G207))</f>
        <v>0</v>
      </c>
      <c r="H3274" s="76">
        <f>IF('(Other Computations)'!H194=0,0,Inputs!J289*Inputs!J182*Inputs!I48*Inputs!D13*'GM Alloc Factors'!H15/('(Other Computations)'!H194+'(Other Computations)'!H207))</f>
        <v>0</v>
      </c>
      <c r="I3274" s="76">
        <f>IF('(Other Computations)'!I194=0,0,Inputs!K289*Inputs!K182*Inputs!I48*Inputs!D13*'GM Alloc Factors'!I15/('(Other Computations)'!I194+'(Other Computations)'!I207))</f>
        <v>0</v>
      </c>
      <c r="J3274" s="76">
        <f>IF('(Other Computations)'!J194=0,0,Inputs!L289*Inputs!L182*Inputs!I48*Inputs!D13*'GM Alloc Factors'!J15/('(Other Computations)'!J194+'(Other Computations)'!J207))</f>
        <v>0</v>
      </c>
      <c r="K3274" s="43">
        <f t="shared" si="645"/>
        <v>0</v>
      </c>
    </row>
    <row r="3275" spans="1:11" ht="12.75" customHeight="1">
      <c r="A3275" s="61" t="str">
        <f>"         "&amp;Labels!B78</f>
        <v xml:space="preserve">         Customer 10</v>
      </c>
      <c r="B3275" s="76">
        <f>IF('(Other Computations)'!B195=0,0,Inputs!D290*Inputs!D183*Inputs!I49*Inputs!D13*'GM Alloc Factors'!B15/('(Other Computations)'!B195+'(Other Computations)'!B208))</f>
        <v>0</v>
      </c>
      <c r="C3275" s="76">
        <f>IF('(Other Computations)'!C195=0,0,Inputs!E290*Inputs!E183*Inputs!I49*Inputs!D13*'GM Alloc Factors'!C15/('(Other Computations)'!C195+'(Other Computations)'!C208))</f>
        <v>0</v>
      </c>
      <c r="D3275" s="76">
        <f>IF('(Other Computations)'!D195=0,0,Inputs!F290*Inputs!F183*Inputs!I49*Inputs!D13*'GM Alloc Factors'!D15/('(Other Computations)'!D195+'(Other Computations)'!D208))</f>
        <v>0</v>
      </c>
      <c r="E3275" s="76">
        <f>IF('(Other Computations)'!E195=0,0,Inputs!G290*Inputs!G183*Inputs!I49*Inputs!D13*'GM Alloc Factors'!E15/('(Other Computations)'!E195+'(Other Computations)'!E208))</f>
        <v>0</v>
      </c>
      <c r="F3275" s="43">
        <f t="shared" si="644"/>
        <v>0</v>
      </c>
      <c r="G3275" s="76">
        <f>IF('(Other Computations)'!G195=0,0,Inputs!I290*Inputs!I183*Inputs!I49*Inputs!D13*'GM Alloc Factors'!G15/('(Other Computations)'!G195+'(Other Computations)'!G208))</f>
        <v>0</v>
      </c>
      <c r="H3275" s="76">
        <f>IF('(Other Computations)'!H195=0,0,Inputs!J290*Inputs!J183*Inputs!I49*Inputs!D13*'GM Alloc Factors'!H15/('(Other Computations)'!H195+'(Other Computations)'!H208))</f>
        <v>0</v>
      </c>
      <c r="I3275" s="76">
        <f>IF('(Other Computations)'!I195=0,0,Inputs!K290*Inputs!K183*Inputs!I49*Inputs!D13*'GM Alloc Factors'!I15/('(Other Computations)'!I195+'(Other Computations)'!I208))</f>
        <v>0</v>
      </c>
      <c r="J3275" s="76">
        <f>IF('(Other Computations)'!J195=0,0,Inputs!L290*Inputs!L183*Inputs!I49*Inputs!D13*'GM Alloc Factors'!J15/('(Other Computations)'!J195+'(Other Computations)'!J208))</f>
        <v>0</v>
      </c>
      <c r="K3275" s="43">
        <f t="shared" si="645"/>
        <v>0</v>
      </c>
    </row>
    <row r="3276" spans="1:11" ht="12.75" customHeight="1">
      <c r="A3276" s="61" t="str">
        <f>"         "&amp;Labels!C68</f>
        <v xml:space="preserve">         Total</v>
      </c>
      <c r="B3276" s="84">
        <f>SUM(B3266:B3275)</f>
        <v>0</v>
      </c>
      <c r="C3276" s="84">
        <f>SUM(C3266:C3275)</f>
        <v>0</v>
      </c>
      <c r="D3276" s="84">
        <f>SUM(D3266:D3275)</f>
        <v>0</v>
      </c>
      <c r="E3276" s="84">
        <f>SUM(E3266:E3275)</f>
        <v>0</v>
      </c>
      <c r="F3276" s="43">
        <f t="shared" si="644"/>
        <v>0</v>
      </c>
      <c r="G3276" s="84">
        <f>SUM(G3266:G3275)</f>
        <v>0</v>
      </c>
      <c r="H3276" s="84">
        <f>SUM(H3266:H3275)</f>
        <v>0</v>
      </c>
      <c r="I3276" s="84">
        <f>SUM(I3266:I3275)</f>
        <v>0</v>
      </c>
      <c r="J3276" s="84">
        <f>SUM(J3266:J3275)</f>
        <v>0</v>
      </c>
      <c r="K3276" s="43">
        <f t="shared" si="645"/>
        <v>0</v>
      </c>
    </row>
    <row r="3277" spans="1:11" ht="12.75" customHeight="1">
      <c r="A3277" s="61" t="str">
        <f>"      "&amp;Labels!B91</f>
        <v xml:space="preserve">      Q 7</v>
      </c>
      <c r="B3277" s="84"/>
      <c r="C3277" s="84"/>
      <c r="D3277" s="84"/>
      <c r="E3277" s="84"/>
      <c r="F3277" s="43"/>
      <c r="G3277" s="84"/>
      <c r="H3277" s="84"/>
      <c r="I3277" s="84"/>
      <c r="J3277" s="84"/>
      <c r="K3277" s="43"/>
    </row>
    <row r="3278" spans="1:11" ht="12.75" customHeight="1">
      <c r="A3278" s="61" t="str">
        <f>"         "&amp;Labels!B69</f>
        <v xml:space="preserve">         Customer 1</v>
      </c>
      <c r="B3278" s="76">
        <f>IF('(Other Computations)'!B186=0,0,Inputs!D281*Inputs!D174*Inputs!J40*Inputs!D13*'GM Alloc Factors'!B16/('(Other Computations)'!B186+'(Other Computations)'!B199))</f>
        <v>0</v>
      </c>
      <c r="C3278" s="76">
        <f>IF('(Other Computations)'!C186=0,0,Inputs!E281*Inputs!E174*Inputs!J40*Inputs!D13*'GM Alloc Factors'!C16/('(Other Computations)'!C186+'(Other Computations)'!C199))</f>
        <v>0</v>
      </c>
      <c r="D3278" s="76">
        <f>IF('(Other Computations)'!D186=0,0,Inputs!F281*Inputs!F174*Inputs!J40*Inputs!D13*'GM Alloc Factors'!D16/('(Other Computations)'!D186+'(Other Computations)'!D199))</f>
        <v>0</v>
      </c>
      <c r="E3278" s="76">
        <f>IF('(Other Computations)'!E186=0,0,Inputs!G281*Inputs!G174*Inputs!J40*Inputs!D13*'GM Alloc Factors'!E16/('(Other Computations)'!E186+'(Other Computations)'!E199))</f>
        <v>0</v>
      </c>
      <c r="F3278" s="43">
        <f t="shared" ref="F3278:F3288" si="646">SUM(B3278:E3278)</f>
        <v>0</v>
      </c>
      <c r="G3278" s="76">
        <f>IF('(Other Computations)'!G186=0,0,Inputs!I281*Inputs!I174*Inputs!J40*Inputs!D13*'GM Alloc Factors'!G16/('(Other Computations)'!G186+'(Other Computations)'!G199))</f>
        <v>0</v>
      </c>
      <c r="H3278" s="76">
        <f>IF('(Other Computations)'!H186=0,0,Inputs!J281*Inputs!J174*Inputs!J40*Inputs!D13*'GM Alloc Factors'!H16/('(Other Computations)'!H186+'(Other Computations)'!H199))</f>
        <v>0</v>
      </c>
      <c r="I3278" s="76">
        <f>IF('(Other Computations)'!I186=0,0,Inputs!K281*Inputs!K174*Inputs!J40*Inputs!D13*'GM Alloc Factors'!I16/('(Other Computations)'!I186+'(Other Computations)'!I199))</f>
        <v>0</v>
      </c>
      <c r="J3278" s="76">
        <f>IF('(Other Computations)'!J186=0,0,Inputs!L281*Inputs!L174*Inputs!J40*Inputs!D13*'GM Alloc Factors'!J16/('(Other Computations)'!J186+'(Other Computations)'!J199))</f>
        <v>0</v>
      </c>
      <c r="K3278" s="43">
        <f t="shared" ref="K3278:K3288" si="647">SUM(G3278:J3278)</f>
        <v>0</v>
      </c>
    </row>
    <row r="3279" spans="1:11" ht="12.75" customHeight="1">
      <c r="A3279" s="61" t="str">
        <f>"         "&amp;Labels!B70</f>
        <v xml:space="preserve">         Customer 2</v>
      </c>
      <c r="B3279" s="76">
        <f>IF('(Other Computations)'!B187=0,0,Inputs!D282*Inputs!D175*Inputs!J41*Inputs!D13*'GM Alloc Factors'!B16/('(Other Computations)'!B187+'(Other Computations)'!B200))</f>
        <v>0</v>
      </c>
      <c r="C3279" s="76">
        <f>IF('(Other Computations)'!C187=0,0,Inputs!E282*Inputs!E175*Inputs!J41*Inputs!D13*'GM Alloc Factors'!C16/('(Other Computations)'!C187+'(Other Computations)'!C200))</f>
        <v>0</v>
      </c>
      <c r="D3279" s="76">
        <f>IF('(Other Computations)'!D187=0,0,Inputs!F282*Inputs!F175*Inputs!J41*Inputs!D13*'GM Alloc Factors'!D16/('(Other Computations)'!D187+'(Other Computations)'!D200))</f>
        <v>0</v>
      </c>
      <c r="E3279" s="76">
        <f>IF('(Other Computations)'!E187=0,0,Inputs!G282*Inputs!G175*Inputs!J41*Inputs!D13*'GM Alloc Factors'!E16/('(Other Computations)'!E187+'(Other Computations)'!E200))</f>
        <v>0</v>
      </c>
      <c r="F3279" s="43">
        <f t="shared" si="646"/>
        <v>0</v>
      </c>
      <c r="G3279" s="76">
        <f>IF('(Other Computations)'!G187=0,0,Inputs!I282*Inputs!I175*Inputs!J41*Inputs!D13*'GM Alloc Factors'!G16/('(Other Computations)'!G187+'(Other Computations)'!G200))</f>
        <v>0</v>
      </c>
      <c r="H3279" s="76">
        <f>IF('(Other Computations)'!H187=0,0,Inputs!J282*Inputs!J175*Inputs!J41*Inputs!D13*'GM Alloc Factors'!H16/('(Other Computations)'!H187+'(Other Computations)'!H200))</f>
        <v>0</v>
      </c>
      <c r="I3279" s="76">
        <f>IF('(Other Computations)'!I187=0,0,Inputs!K282*Inputs!K175*Inputs!J41*Inputs!D13*'GM Alloc Factors'!I16/('(Other Computations)'!I187+'(Other Computations)'!I200))</f>
        <v>0</v>
      </c>
      <c r="J3279" s="76">
        <f>IF('(Other Computations)'!J187=0,0,Inputs!L282*Inputs!L175*Inputs!J41*Inputs!D13*'GM Alloc Factors'!J16/('(Other Computations)'!J187+'(Other Computations)'!J200))</f>
        <v>0</v>
      </c>
      <c r="K3279" s="43">
        <f t="shared" si="647"/>
        <v>0</v>
      </c>
    </row>
    <row r="3280" spans="1:11" ht="12.75" customHeight="1">
      <c r="A3280" s="61" t="str">
        <f>"         "&amp;Labels!B71</f>
        <v xml:space="preserve">         Customer 3</v>
      </c>
      <c r="B3280" s="76">
        <f>IF('(Other Computations)'!B188=0,0,Inputs!D283*Inputs!D176*Inputs!J42*Inputs!D13*'GM Alloc Factors'!B16/('(Other Computations)'!B188+'(Other Computations)'!B201))</f>
        <v>0</v>
      </c>
      <c r="C3280" s="76">
        <f>IF('(Other Computations)'!C188=0,0,Inputs!E283*Inputs!E176*Inputs!J42*Inputs!D13*'GM Alloc Factors'!C16/('(Other Computations)'!C188+'(Other Computations)'!C201))</f>
        <v>0</v>
      </c>
      <c r="D3280" s="76">
        <f>IF('(Other Computations)'!D188=0,0,Inputs!F283*Inputs!F176*Inputs!J42*Inputs!D13*'GM Alloc Factors'!D16/('(Other Computations)'!D188+'(Other Computations)'!D201))</f>
        <v>0</v>
      </c>
      <c r="E3280" s="76">
        <f>IF('(Other Computations)'!E188=0,0,Inputs!G283*Inputs!G176*Inputs!J42*Inputs!D13*'GM Alloc Factors'!E16/('(Other Computations)'!E188+'(Other Computations)'!E201))</f>
        <v>0</v>
      </c>
      <c r="F3280" s="43">
        <f t="shared" si="646"/>
        <v>0</v>
      </c>
      <c r="G3280" s="76">
        <f>IF('(Other Computations)'!G188=0,0,Inputs!I283*Inputs!I176*Inputs!J42*Inputs!D13*'GM Alloc Factors'!G16/('(Other Computations)'!G188+'(Other Computations)'!G201))</f>
        <v>0</v>
      </c>
      <c r="H3280" s="76">
        <f>IF('(Other Computations)'!H188=0,0,Inputs!J283*Inputs!J176*Inputs!J42*Inputs!D13*'GM Alloc Factors'!H16/('(Other Computations)'!H188+'(Other Computations)'!H201))</f>
        <v>0</v>
      </c>
      <c r="I3280" s="76">
        <f>IF('(Other Computations)'!I188=0,0,Inputs!K283*Inputs!K176*Inputs!J42*Inputs!D13*'GM Alloc Factors'!I16/('(Other Computations)'!I188+'(Other Computations)'!I201))</f>
        <v>0</v>
      </c>
      <c r="J3280" s="76">
        <f>IF('(Other Computations)'!J188=0,0,Inputs!L283*Inputs!L176*Inputs!J42*Inputs!D13*'GM Alloc Factors'!J16/('(Other Computations)'!J188+'(Other Computations)'!J201))</f>
        <v>0</v>
      </c>
      <c r="K3280" s="43">
        <f t="shared" si="647"/>
        <v>0</v>
      </c>
    </row>
    <row r="3281" spans="1:11" ht="12.75" customHeight="1">
      <c r="A3281" s="61" t="str">
        <f>"         "&amp;Labels!B72</f>
        <v xml:space="preserve">         Customer 4</v>
      </c>
      <c r="B3281" s="76">
        <f>IF('(Other Computations)'!B189=0,0,Inputs!D284*Inputs!D177*Inputs!J43*Inputs!D13*'GM Alloc Factors'!B16/('(Other Computations)'!B189+'(Other Computations)'!B202))</f>
        <v>0</v>
      </c>
      <c r="C3281" s="76">
        <f>IF('(Other Computations)'!C189=0,0,Inputs!E284*Inputs!E177*Inputs!J43*Inputs!D13*'GM Alloc Factors'!C16/('(Other Computations)'!C189+'(Other Computations)'!C202))</f>
        <v>0</v>
      </c>
      <c r="D3281" s="76">
        <f>IF('(Other Computations)'!D189=0,0,Inputs!F284*Inputs!F177*Inputs!J43*Inputs!D13*'GM Alloc Factors'!D16/('(Other Computations)'!D189+'(Other Computations)'!D202))</f>
        <v>0</v>
      </c>
      <c r="E3281" s="76">
        <f>IF('(Other Computations)'!E189=0,0,Inputs!G284*Inputs!G177*Inputs!J43*Inputs!D13*'GM Alloc Factors'!E16/('(Other Computations)'!E189+'(Other Computations)'!E202))</f>
        <v>0</v>
      </c>
      <c r="F3281" s="43">
        <f t="shared" si="646"/>
        <v>0</v>
      </c>
      <c r="G3281" s="76">
        <f>IF('(Other Computations)'!G189=0,0,Inputs!I284*Inputs!I177*Inputs!J43*Inputs!D13*'GM Alloc Factors'!G16/('(Other Computations)'!G189+'(Other Computations)'!G202))</f>
        <v>0</v>
      </c>
      <c r="H3281" s="76">
        <f>IF('(Other Computations)'!H189=0,0,Inputs!J284*Inputs!J177*Inputs!J43*Inputs!D13*'GM Alloc Factors'!H16/('(Other Computations)'!H189+'(Other Computations)'!H202))</f>
        <v>0</v>
      </c>
      <c r="I3281" s="76">
        <f>IF('(Other Computations)'!I189=0,0,Inputs!K284*Inputs!K177*Inputs!J43*Inputs!D13*'GM Alloc Factors'!I16/('(Other Computations)'!I189+'(Other Computations)'!I202))</f>
        <v>0</v>
      </c>
      <c r="J3281" s="76">
        <f>IF('(Other Computations)'!J189=0,0,Inputs!L284*Inputs!L177*Inputs!J43*Inputs!D13*'GM Alloc Factors'!J16/('(Other Computations)'!J189+'(Other Computations)'!J202))</f>
        <v>0</v>
      </c>
      <c r="K3281" s="43">
        <f t="shared" si="647"/>
        <v>0</v>
      </c>
    </row>
    <row r="3282" spans="1:11" ht="12.75" customHeight="1">
      <c r="A3282" s="61" t="str">
        <f>"         "&amp;Labels!B73</f>
        <v xml:space="preserve">         Customer 5</v>
      </c>
      <c r="B3282" s="76">
        <f>IF('(Other Computations)'!B190=0,0,Inputs!D285*Inputs!D178*Inputs!J44*Inputs!D13*'GM Alloc Factors'!B16/('(Other Computations)'!B190+'(Other Computations)'!B203))</f>
        <v>0</v>
      </c>
      <c r="C3282" s="76">
        <f>IF('(Other Computations)'!C190=0,0,Inputs!E285*Inputs!E178*Inputs!J44*Inputs!D13*'GM Alloc Factors'!C16/('(Other Computations)'!C190+'(Other Computations)'!C203))</f>
        <v>0</v>
      </c>
      <c r="D3282" s="76">
        <f>IF('(Other Computations)'!D190=0,0,Inputs!F285*Inputs!F178*Inputs!J44*Inputs!D13*'GM Alloc Factors'!D16/('(Other Computations)'!D190+'(Other Computations)'!D203))</f>
        <v>0</v>
      </c>
      <c r="E3282" s="76">
        <f>IF('(Other Computations)'!E190=0,0,Inputs!G285*Inputs!G178*Inputs!J44*Inputs!D13*'GM Alloc Factors'!E16/('(Other Computations)'!E190+'(Other Computations)'!E203))</f>
        <v>0</v>
      </c>
      <c r="F3282" s="43">
        <f t="shared" si="646"/>
        <v>0</v>
      </c>
      <c r="G3282" s="76">
        <f>IF('(Other Computations)'!G190=0,0,Inputs!I285*Inputs!I178*Inputs!J44*Inputs!D13*'GM Alloc Factors'!G16/('(Other Computations)'!G190+'(Other Computations)'!G203))</f>
        <v>0</v>
      </c>
      <c r="H3282" s="76">
        <f>IF('(Other Computations)'!H190=0,0,Inputs!J285*Inputs!J178*Inputs!J44*Inputs!D13*'GM Alloc Factors'!H16/('(Other Computations)'!H190+'(Other Computations)'!H203))</f>
        <v>0</v>
      </c>
      <c r="I3282" s="76">
        <f>IF('(Other Computations)'!I190=0,0,Inputs!K285*Inputs!K178*Inputs!J44*Inputs!D13*'GM Alloc Factors'!I16/('(Other Computations)'!I190+'(Other Computations)'!I203))</f>
        <v>0</v>
      </c>
      <c r="J3282" s="76">
        <f>IF('(Other Computations)'!J190=0,0,Inputs!L285*Inputs!L178*Inputs!J44*Inputs!D13*'GM Alloc Factors'!J16/('(Other Computations)'!J190+'(Other Computations)'!J203))</f>
        <v>0</v>
      </c>
      <c r="K3282" s="43">
        <f t="shared" si="647"/>
        <v>0</v>
      </c>
    </row>
    <row r="3283" spans="1:11" ht="12.75" customHeight="1">
      <c r="A3283" s="61" t="str">
        <f>"         "&amp;Labels!B74</f>
        <v xml:space="preserve">         Customer 6</v>
      </c>
      <c r="B3283" s="76">
        <f>IF('(Other Computations)'!B191=0,0,Inputs!D286*Inputs!D179*Inputs!J45*Inputs!D13*'GM Alloc Factors'!B16/('(Other Computations)'!B191+'(Other Computations)'!B204))</f>
        <v>0</v>
      </c>
      <c r="C3283" s="76">
        <f>IF('(Other Computations)'!C191=0,0,Inputs!E286*Inputs!E179*Inputs!J45*Inputs!D13*'GM Alloc Factors'!C16/('(Other Computations)'!C191+'(Other Computations)'!C204))</f>
        <v>0</v>
      </c>
      <c r="D3283" s="76">
        <f>IF('(Other Computations)'!D191=0,0,Inputs!F286*Inputs!F179*Inputs!J45*Inputs!D13*'GM Alloc Factors'!D16/('(Other Computations)'!D191+'(Other Computations)'!D204))</f>
        <v>0</v>
      </c>
      <c r="E3283" s="76">
        <f>IF('(Other Computations)'!E191=0,0,Inputs!G286*Inputs!G179*Inputs!J45*Inputs!D13*'GM Alloc Factors'!E16/('(Other Computations)'!E191+'(Other Computations)'!E204))</f>
        <v>0</v>
      </c>
      <c r="F3283" s="43">
        <f t="shared" si="646"/>
        <v>0</v>
      </c>
      <c r="G3283" s="76">
        <f>IF('(Other Computations)'!G191=0,0,Inputs!I286*Inputs!I179*Inputs!J45*Inputs!D13*'GM Alloc Factors'!G16/('(Other Computations)'!G191+'(Other Computations)'!G204))</f>
        <v>0</v>
      </c>
      <c r="H3283" s="76">
        <f>IF('(Other Computations)'!H191=0,0,Inputs!J286*Inputs!J179*Inputs!J45*Inputs!D13*'GM Alloc Factors'!H16/('(Other Computations)'!H191+'(Other Computations)'!H204))</f>
        <v>0</v>
      </c>
      <c r="I3283" s="76">
        <f>IF('(Other Computations)'!I191=0,0,Inputs!K286*Inputs!K179*Inputs!J45*Inputs!D13*'GM Alloc Factors'!I16/('(Other Computations)'!I191+'(Other Computations)'!I204))</f>
        <v>0</v>
      </c>
      <c r="J3283" s="76">
        <f>IF('(Other Computations)'!J191=0,0,Inputs!L286*Inputs!L179*Inputs!J45*Inputs!D13*'GM Alloc Factors'!J16/('(Other Computations)'!J191+'(Other Computations)'!J204))</f>
        <v>0</v>
      </c>
      <c r="K3283" s="43">
        <f t="shared" si="647"/>
        <v>0</v>
      </c>
    </row>
    <row r="3284" spans="1:11" ht="12.75" customHeight="1">
      <c r="A3284" s="61" t="str">
        <f>"         "&amp;Labels!B75</f>
        <v xml:space="preserve">         Customer 7</v>
      </c>
      <c r="B3284" s="76">
        <f>IF('(Other Computations)'!B192=0,0,Inputs!D287*Inputs!D180*Inputs!J46*Inputs!D13*'GM Alloc Factors'!B16/('(Other Computations)'!B192+'(Other Computations)'!B205))</f>
        <v>0</v>
      </c>
      <c r="C3284" s="76">
        <f>IF('(Other Computations)'!C192=0,0,Inputs!E287*Inputs!E180*Inputs!J46*Inputs!D13*'GM Alloc Factors'!C16/('(Other Computations)'!C192+'(Other Computations)'!C205))</f>
        <v>0</v>
      </c>
      <c r="D3284" s="76">
        <f>IF('(Other Computations)'!D192=0,0,Inputs!F287*Inputs!F180*Inputs!J46*Inputs!D13*'GM Alloc Factors'!D16/('(Other Computations)'!D192+'(Other Computations)'!D205))</f>
        <v>0</v>
      </c>
      <c r="E3284" s="76">
        <f>IF('(Other Computations)'!E192=0,0,Inputs!G287*Inputs!G180*Inputs!J46*Inputs!D13*'GM Alloc Factors'!E16/('(Other Computations)'!E192+'(Other Computations)'!E205))</f>
        <v>0</v>
      </c>
      <c r="F3284" s="43">
        <f t="shared" si="646"/>
        <v>0</v>
      </c>
      <c r="G3284" s="76">
        <f>IF('(Other Computations)'!G192=0,0,Inputs!I287*Inputs!I180*Inputs!J46*Inputs!D13*'GM Alloc Factors'!G16/('(Other Computations)'!G192+'(Other Computations)'!G205))</f>
        <v>0</v>
      </c>
      <c r="H3284" s="76">
        <f>IF('(Other Computations)'!H192=0,0,Inputs!J287*Inputs!J180*Inputs!J46*Inputs!D13*'GM Alloc Factors'!H16/('(Other Computations)'!H192+'(Other Computations)'!H205))</f>
        <v>0</v>
      </c>
      <c r="I3284" s="76">
        <f>IF('(Other Computations)'!I192=0,0,Inputs!K287*Inputs!K180*Inputs!J46*Inputs!D13*'GM Alloc Factors'!I16/('(Other Computations)'!I192+'(Other Computations)'!I205))</f>
        <v>0</v>
      </c>
      <c r="J3284" s="76">
        <f>IF('(Other Computations)'!J192=0,0,Inputs!L287*Inputs!L180*Inputs!J46*Inputs!D13*'GM Alloc Factors'!J16/('(Other Computations)'!J192+'(Other Computations)'!J205))</f>
        <v>0</v>
      </c>
      <c r="K3284" s="43">
        <f t="shared" si="647"/>
        <v>0</v>
      </c>
    </row>
    <row r="3285" spans="1:11" ht="12.75" customHeight="1">
      <c r="A3285" s="61" t="str">
        <f>"         "&amp;Labels!B76</f>
        <v xml:space="preserve">         Customer 8</v>
      </c>
      <c r="B3285" s="76">
        <f>IF('(Other Computations)'!B193=0,0,Inputs!D288*Inputs!D181*Inputs!J47*Inputs!D13*'GM Alloc Factors'!B16/('(Other Computations)'!B193+'(Other Computations)'!B206))</f>
        <v>0</v>
      </c>
      <c r="C3285" s="76">
        <f>IF('(Other Computations)'!C193=0,0,Inputs!E288*Inputs!E181*Inputs!J47*Inputs!D13*'GM Alloc Factors'!C16/('(Other Computations)'!C193+'(Other Computations)'!C206))</f>
        <v>0</v>
      </c>
      <c r="D3285" s="76">
        <f>IF('(Other Computations)'!D193=0,0,Inputs!F288*Inputs!F181*Inputs!J47*Inputs!D13*'GM Alloc Factors'!D16/('(Other Computations)'!D193+'(Other Computations)'!D206))</f>
        <v>0</v>
      </c>
      <c r="E3285" s="76">
        <f>IF('(Other Computations)'!E193=0,0,Inputs!G288*Inputs!G181*Inputs!J47*Inputs!D13*'GM Alloc Factors'!E16/('(Other Computations)'!E193+'(Other Computations)'!E206))</f>
        <v>0</v>
      </c>
      <c r="F3285" s="43">
        <f t="shared" si="646"/>
        <v>0</v>
      </c>
      <c r="G3285" s="76">
        <f>IF('(Other Computations)'!G193=0,0,Inputs!I288*Inputs!I181*Inputs!J47*Inputs!D13*'GM Alloc Factors'!G16/('(Other Computations)'!G193+'(Other Computations)'!G206))</f>
        <v>0</v>
      </c>
      <c r="H3285" s="76">
        <f>IF('(Other Computations)'!H193=0,0,Inputs!J288*Inputs!J181*Inputs!J47*Inputs!D13*'GM Alloc Factors'!H16/('(Other Computations)'!H193+'(Other Computations)'!H206))</f>
        <v>0</v>
      </c>
      <c r="I3285" s="76">
        <f>IF('(Other Computations)'!I193=0,0,Inputs!K288*Inputs!K181*Inputs!J47*Inputs!D13*'GM Alloc Factors'!I16/('(Other Computations)'!I193+'(Other Computations)'!I206))</f>
        <v>0</v>
      </c>
      <c r="J3285" s="76">
        <f>IF('(Other Computations)'!J193=0,0,Inputs!L288*Inputs!L181*Inputs!J47*Inputs!D13*'GM Alloc Factors'!J16/('(Other Computations)'!J193+'(Other Computations)'!J206))</f>
        <v>0</v>
      </c>
      <c r="K3285" s="43">
        <f t="shared" si="647"/>
        <v>0</v>
      </c>
    </row>
    <row r="3286" spans="1:11" ht="12.75" customHeight="1">
      <c r="A3286" s="61" t="str">
        <f>"         "&amp;Labels!B77</f>
        <v xml:space="preserve">         Customer 9</v>
      </c>
      <c r="B3286" s="76">
        <f>IF('(Other Computations)'!B194=0,0,Inputs!D289*Inputs!D182*Inputs!J48*Inputs!D13*'GM Alloc Factors'!B16/('(Other Computations)'!B194+'(Other Computations)'!B207))</f>
        <v>0</v>
      </c>
      <c r="C3286" s="76">
        <f>IF('(Other Computations)'!C194=0,0,Inputs!E289*Inputs!E182*Inputs!J48*Inputs!D13*'GM Alloc Factors'!C16/('(Other Computations)'!C194+'(Other Computations)'!C207))</f>
        <v>0</v>
      </c>
      <c r="D3286" s="76">
        <f>IF('(Other Computations)'!D194=0,0,Inputs!F289*Inputs!F182*Inputs!J48*Inputs!D13*'GM Alloc Factors'!D16/('(Other Computations)'!D194+'(Other Computations)'!D207))</f>
        <v>0</v>
      </c>
      <c r="E3286" s="76">
        <f>IF('(Other Computations)'!E194=0,0,Inputs!G289*Inputs!G182*Inputs!J48*Inputs!D13*'GM Alloc Factors'!E16/('(Other Computations)'!E194+'(Other Computations)'!E207))</f>
        <v>0</v>
      </c>
      <c r="F3286" s="43">
        <f t="shared" si="646"/>
        <v>0</v>
      </c>
      <c r="G3286" s="76">
        <f>IF('(Other Computations)'!G194=0,0,Inputs!I289*Inputs!I182*Inputs!J48*Inputs!D13*'GM Alloc Factors'!G16/('(Other Computations)'!G194+'(Other Computations)'!G207))</f>
        <v>0</v>
      </c>
      <c r="H3286" s="76">
        <f>IF('(Other Computations)'!H194=0,0,Inputs!J289*Inputs!J182*Inputs!J48*Inputs!D13*'GM Alloc Factors'!H16/('(Other Computations)'!H194+'(Other Computations)'!H207))</f>
        <v>0</v>
      </c>
      <c r="I3286" s="76">
        <f>IF('(Other Computations)'!I194=0,0,Inputs!K289*Inputs!K182*Inputs!J48*Inputs!D13*'GM Alloc Factors'!I16/('(Other Computations)'!I194+'(Other Computations)'!I207))</f>
        <v>0</v>
      </c>
      <c r="J3286" s="76">
        <f>IF('(Other Computations)'!J194=0,0,Inputs!L289*Inputs!L182*Inputs!J48*Inputs!D13*'GM Alloc Factors'!J16/('(Other Computations)'!J194+'(Other Computations)'!J207))</f>
        <v>0</v>
      </c>
      <c r="K3286" s="43">
        <f t="shared" si="647"/>
        <v>0</v>
      </c>
    </row>
    <row r="3287" spans="1:11" ht="12.75" customHeight="1">
      <c r="A3287" s="61" t="str">
        <f>"         "&amp;Labels!B78</f>
        <v xml:space="preserve">         Customer 10</v>
      </c>
      <c r="B3287" s="76">
        <f>IF('(Other Computations)'!B195=0,0,Inputs!D290*Inputs!D183*Inputs!J49*Inputs!D13*'GM Alloc Factors'!B16/('(Other Computations)'!B195+'(Other Computations)'!B208))</f>
        <v>0</v>
      </c>
      <c r="C3287" s="76">
        <f>IF('(Other Computations)'!C195=0,0,Inputs!E290*Inputs!E183*Inputs!J49*Inputs!D13*'GM Alloc Factors'!C16/('(Other Computations)'!C195+'(Other Computations)'!C208))</f>
        <v>0</v>
      </c>
      <c r="D3287" s="76">
        <f>IF('(Other Computations)'!D195=0,0,Inputs!F290*Inputs!F183*Inputs!J49*Inputs!D13*'GM Alloc Factors'!D16/('(Other Computations)'!D195+'(Other Computations)'!D208))</f>
        <v>0</v>
      </c>
      <c r="E3287" s="76">
        <f>IF('(Other Computations)'!E195=0,0,Inputs!G290*Inputs!G183*Inputs!J49*Inputs!D13*'GM Alloc Factors'!E16/('(Other Computations)'!E195+'(Other Computations)'!E208))</f>
        <v>0</v>
      </c>
      <c r="F3287" s="43">
        <f t="shared" si="646"/>
        <v>0</v>
      </c>
      <c r="G3287" s="76">
        <f>IF('(Other Computations)'!G195=0,0,Inputs!I290*Inputs!I183*Inputs!J49*Inputs!D13*'GM Alloc Factors'!G16/('(Other Computations)'!G195+'(Other Computations)'!G208))</f>
        <v>0</v>
      </c>
      <c r="H3287" s="76">
        <f>IF('(Other Computations)'!H195=0,0,Inputs!J290*Inputs!J183*Inputs!J49*Inputs!D13*'GM Alloc Factors'!H16/('(Other Computations)'!H195+'(Other Computations)'!H208))</f>
        <v>0</v>
      </c>
      <c r="I3287" s="76">
        <f>IF('(Other Computations)'!I195=0,0,Inputs!K290*Inputs!K183*Inputs!J49*Inputs!D13*'GM Alloc Factors'!I16/('(Other Computations)'!I195+'(Other Computations)'!I208))</f>
        <v>0</v>
      </c>
      <c r="J3287" s="76">
        <f>IF('(Other Computations)'!J195=0,0,Inputs!L290*Inputs!L183*Inputs!J49*Inputs!D13*'GM Alloc Factors'!J16/('(Other Computations)'!J195+'(Other Computations)'!J208))</f>
        <v>0</v>
      </c>
      <c r="K3287" s="43">
        <f t="shared" si="647"/>
        <v>0</v>
      </c>
    </row>
    <row r="3288" spans="1:11" ht="12.75" customHeight="1">
      <c r="A3288" s="61" t="str">
        <f>"         "&amp;Labels!C68</f>
        <v xml:space="preserve">         Total</v>
      </c>
      <c r="B3288" s="84">
        <f>SUM(B3278:B3287)</f>
        <v>0</v>
      </c>
      <c r="C3288" s="84">
        <f>SUM(C3278:C3287)</f>
        <v>0</v>
      </c>
      <c r="D3288" s="84">
        <f>SUM(D3278:D3287)</f>
        <v>0</v>
      </c>
      <c r="E3288" s="84">
        <f>SUM(E3278:E3287)</f>
        <v>0</v>
      </c>
      <c r="F3288" s="43">
        <f t="shared" si="646"/>
        <v>0</v>
      </c>
      <c r="G3288" s="84">
        <f>SUM(G3278:G3287)</f>
        <v>0</v>
      </c>
      <c r="H3288" s="84">
        <f>SUM(H3278:H3287)</f>
        <v>0</v>
      </c>
      <c r="I3288" s="84">
        <f>SUM(I3278:I3287)</f>
        <v>0</v>
      </c>
      <c r="J3288" s="84">
        <f>SUM(J3278:J3287)</f>
        <v>0</v>
      </c>
      <c r="K3288" s="43">
        <f t="shared" si="647"/>
        <v>0</v>
      </c>
    </row>
    <row r="3289" spans="1:11" ht="12.75" customHeight="1">
      <c r="A3289" s="61" t="str">
        <f>"      "&amp;Labels!B92</f>
        <v xml:space="preserve">      Q 8</v>
      </c>
      <c r="B3289" s="84"/>
      <c r="C3289" s="84"/>
      <c r="D3289" s="84"/>
      <c r="E3289" s="84"/>
      <c r="F3289" s="43"/>
      <c r="G3289" s="84"/>
      <c r="H3289" s="84"/>
      <c r="I3289" s="84"/>
      <c r="J3289" s="84"/>
      <c r="K3289" s="43"/>
    </row>
    <row r="3290" spans="1:11" ht="12.75" customHeight="1">
      <c r="A3290" s="61" t="str">
        <f>"         "&amp;Labels!B69</f>
        <v xml:space="preserve">         Customer 1</v>
      </c>
      <c r="B3290" s="76">
        <f>IF('(Other Computations)'!B186=0,0,Inputs!D281*Inputs!D174*Inputs!K40*Inputs!D13*'GM Alloc Factors'!B17/('(Other Computations)'!B186+'(Other Computations)'!B199))</f>
        <v>0</v>
      </c>
      <c r="C3290" s="76">
        <f>IF('(Other Computations)'!C186=0,0,Inputs!E281*Inputs!E174*Inputs!K40*Inputs!D13*'GM Alloc Factors'!C17/('(Other Computations)'!C186+'(Other Computations)'!C199))</f>
        <v>0</v>
      </c>
      <c r="D3290" s="76">
        <f>IF('(Other Computations)'!D186=0,0,Inputs!F281*Inputs!F174*Inputs!K40*Inputs!D13*'GM Alloc Factors'!D17/('(Other Computations)'!D186+'(Other Computations)'!D199))</f>
        <v>0</v>
      </c>
      <c r="E3290" s="76">
        <f>IF('(Other Computations)'!E186=0,0,Inputs!G281*Inputs!G174*Inputs!K40*Inputs!D13*'GM Alloc Factors'!E17/('(Other Computations)'!E186+'(Other Computations)'!E199))</f>
        <v>0</v>
      </c>
      <c r="F3290" s="43">
        <f t="shared" ref="F3290:F3311" si="648">SUM(B3290:E3290)</f>
        <v>0</v>
      </c>
      <c r="G3290" s="76">
        <f>IF('(Other Computations)'!G186=0,0,Inputs!I281*Inputs!I174*Inputs!K40*Inputs!D13*'GM Alloc Factors'!G17/('(Other Computations)'!G186+'(Other Computations)'!G199))</f>
        <v>0</v>
      </c>
      <c r="H3290" s="76">
        <f>IF('(Other Computations)'!H186=0,0,Inputs!J281*Inputs!J174*Inputs!K40*Inputs!D13*'GM Alloc Factors'!H17/('(Other Computations)'!H186+'(Other Computations)'!H199))</f>
        <v>0</v>
      </c>
      <c r="I3290" s="76">
        <f>IF('(Other Computations)'!I186=0,0,Inputs!K281*Inputs!K174*Inputs!K40*Inputs!D13*'GM Alloc Factors'!I17/('(Other Computations)'!I186+'(Other Computations)'!I199))</f>
        <v>0</v>
      </c>
      <c r="J3290" s="76">
        <f>IF('(Other Computations)'!J186=0,0,Inputs!L281*Inputs!L174*Inputs!K40*Inputs!D13*'GM Alloc Factors'!J17/('(Other Computations)'!J186+'(Other Computations)'!J199))</f>
        <v>0</v>
      </c>
      <c r="K3290" s="43">
        <f t="shared" ref="K3290:K3311" si="649">SUM(G3290:J3290)</f>
        <v>0</v>
      </c>
    </row>
    <row r="3291" spans="1:11" ht="12.75" customHeight="1">
      <c r="A3291" s="61" t="str">
        <f>"         "&amp;Labels!B70</f>
        <v xml:space="preserve">         Customer 2</v>
      </c>
      <c r="B3291" s="76">
        <f>IF('(Other Computations)'!B187=0,0,Inputs!D282*Inputs!D175*Inputs!K41*Inputs!D13*'GM Alloc Factors'!B17/('(Other Computations)'!B187+'(Other Computations)'!B200))</f>
        <v>0</v>
      </c>
      <c r="C3291" s="76">
        <f>IF('(Other Computations)'!C187=0,0,Inputs!E282*Inputs!E175*Inputs!K41*Inputs!D13*'GM Alloc Factors'!C17/('(Other Computations)'!C187+'(Other Computations)'!C200))</f>
        <v>0</v>
      </c>
      <c r="D3291" s="76">
        <f>IF('(Other Computations)'!D187=0,0,Inputs!F282*Inputs!F175*Inputs!K41*Inputs!D13*'GM Alloc Factors'!D17/('(Other Computations)'!D187+'(Other Computations)'!D200))</f>
        <v>0</v>
      </c>
      <c r="E3291" s="76">
        <f>IF('(Other Computations)'!E187=0,0,Inputs!G282*Inputs!G175*Inputs!K41*Inputs!D13*'GM Alloc Factors'!E17/('(Other Computations)'!E187+'(Other Computations)'!E200))</f>
        <v>0</v>
      </c>
      <c r="F3291" s="43">
        <f t="shared" si="648"/>
        <v>0</v>
      </c>
      <c r="G3291" s="76">
        <f>IF('(Other Computations)'!G187=0,0,Inputs!I282*Inputs!I175*Inputs!K41*Inputs!D13*'GM Alloc Factors'!G17/('(Other Computations)'!G187+'(Other Computations)'!G200))</f>
        <v>0</v>
      </c>
      <c r="H3291" s="76">
        <f>IF('(Other Computations)'!H187=0,0,Inputs!J282*Inputs!J175*Inputs!K41*Inputs!D13*'GM Alloc Factors'!H17/('(Other Computations)'!H187+'(Other Computations)'!H200))</f>
        <v>0</v>
      </c>
      <c r="I3291" s="76">
        <f>IF('(Other Computations)'!I187=0,0,Inputs!K282*Inputs!K175*Inputs!K41*Inputs!D13*'GM Alloc Factors'!I17/('(Other Computations)'!I187+'(Other Computations)'!I200))</f>
        <v>0</v>
      </c>
      <c r="J3291" s="76">
        <f>IF('(Other Computations)'!J187=0,0,Inputs!L282*Inputs!L175*Inputs!K41*Inputs!D13*'GM Alloc Factors'!J17/('(Other Computations)'!J187+'(Other Computations)'!J200))</f>
        <v>0</v>
      </c>
      <c r="K3291" s="43">
        <f t="shared" si="649"/>
        <v>0</v>
      </c>
    </row>
    <row r="3292" spans="1:11" ht="12.75" customHeight="1">
      <c r="A3292" s="61" t="str">
        <f>"         "&amp;Labels!B71</f>
        <v xml:space="preserve">         Customer 3</v>
      </c>
      <c r="B3292" s="76">
        <f>IF('(Other Computations)'!B188=0,0,Inputs!D283*Inputs!D176*Inputs!K42*Inputs!D13*'GM Alloc Factors'!B17/('(Other Computations)'!B188+'(Other Computations)'!B201))</f>
        <v>0</v>
      </c>
      <c r="C3292" s="76">
        <f>IF('(Other Computations)'!C188=0,0,Inputs!E283*Inputs!E176*Inputs!K42*Inputs!D13*'GM Alloc Factors'!C17/('(Other Computations)'!C188+'(Other Computations)'!C201))</f>
        <v>0</v>
      </c>
      <c r="D3292" s="76">
        <f>IF('(Other Computations)'!D188=0,0,Inputs!F283*Inputs!F176*Inputs!K42*Inputs!D13*'GM Alloc Factors'!D17/('(Other Computations)'!D188+'(Other Computations)'!D201))</f>
        <v>0</v>
      </c>
      <c r="E3292" s="76">
        <f>IF('(Other Computations)'!E188=0,0,Inputs!G283*Inputs!G176*Inputs!K42*Inputs!D13*'GM Alloc Factors'!E17/('(Other Computations)'!E188+'(Other Computations)'!E201))</f>
        <v>0</v>
      </c>
      <c r="F3292" s="43">
        <f t="shared" si="648"/>
        <v>0</v>
      </c>
      <c r="G3292" s="76">
        <f>IF('(Other Computations)'!G188=0,0,Inputs!I283*Inputs!I176*Inputs!K42*Inputs!D13*'GM Alloc Factors'!G17/('(Other Computations)'!G188+'(Other Computations)'!G201))</f>
        <v>0</v>
      </c>
      <c r="H3292" s="76">
        <f>IF('(Other Computations)'!H188=0,0,Inputs!J283*Inputs!J176*Inputs!K42*Inputs!D13*'GM Alloc Factors'!H17/('(Other Computations)'!H188+'(Other Computations)'!H201))</f>
        <v>0</v>
      </c>
      <c r="I3292" s="76">
        <f>IF('(Other Computations)'!I188=0,0,Inputs!K283*Inputs!K176*Inputs!K42*Inputs!D13*'GM Alloc Factors'!I17/('(Other Computations)'!I188+'(Other Computations)'!I201))</f>
        <v>0</v>
      </c>
      <c r="J3292" s="76">
        <f>IF('(Other Computations)'!J188=0,0,Inputs!L283*Inputs!L176*Inputs!K42*Inputs!D13*'GM Alloc Factors'!J17/('(Other Computations)'!J188+'(Other Computations)'!J201))</f>
        <v>0</v>
      </c>
      <c r="K3292" s="43">
        <f t="shared" si="649"/>
        <v>0</v>
      </c>
    </row>
    <row r="3293" spans="1:11" ht="12.75" customHeight="1">
      <c r="A3293" s="61" t="str">
        <f>"         "&amp;Labels!B72</f>
        <v xml:space="preserve">         Customer 4</v>
      </c>
      <c r="B3293" s="76">
        <f>IF('(Other Computations)'!B189=0,0,Inputs!D284*Inputs!D177*Inputs!K43*Inputs!D13*'GM Alloc Factors'!B17/('(Other Computations)'!B189+'(Other Computations)'!B202))</f>
        <v>0</v>
      </c>
      <c r="C3293" s="76">
        <f>IF('(Other Computations)'!C189=0,0,Inputs!E284*Inputs!E177*Inputs!K43*Inputs!D13*'GM Alloc Factors'!C17/('(Other Computations)'!C189+'(Other Computations)'!C202))</f>
        <v>0</v>
      </c>
      <c r="D3293" s="76">
        <f>IF('(Other Computations)'!D189=0,0,Inputs!F284*Inputs!F177*Inputs!K43*Inputs!D13*'GM Alloc Factors'!D17/('(Other Computations)'!D189+'(Other Computations)'!D202))</f>
        <v>0</v>
      </c>
      <c r="E3293" s="76">
        <f>IF('(Other Computations)'!E189=0,0,Inputs!G284*Inputs!G177*Inputs!K43*Inputs!D13*'GM Alloc Factors'!E17/('(Other Computations)'!E189+'(Other Computations)'!E202))</f>
        <v>0</v>
      </c>
      <c r="F3293" s="43">
        <f t="shared" si="648"/>
        <v>0</v>
      </c>
      <c r="G3293" s="76">
        <f>IF('(Other Computations)'!G189=0,0,Inputs!I284*Inputs!I177*Inputs!K43*Inputs!D13*'GM Alloc Factors'!G17/('(Other Computations)'!G189+'(Other Computations)'!G202))</f>
        <v>0</v>
      </c>
      <c r="H3293" s="76">
        <f>IF('(Other Computations)'!H189=0,0,Inputs!J284*Inputs!J177*Inputs!K43*Inputs!D13*'GM Alloc Factors'!H17/('(Other Computations)'!H189+'(Other Computations)'!H202))</f>
        <v>0</v>
      </c>
      <c r="I3293" s="76">
        <f>IF('(Other Computations)'!I189=0,0,Inputs!K284*Inputs!K177*Inputs!K43*Inputs!D13*'GM Alloc Factors'!I17/('(Other Computations)'!I189+'(Other Computations)'!I202))</f>
        <v>0</v>
      </c>
      <c r="J3293" s="76">
        <f>IF('(Other Computations)'!J189=0,0,Inputs!L284*Inputs!L177*Inputs!K43*Inputs!D13*'GM Alloc Factors'!J17/('(Other Computations)'!J189+'(Other Computations)'!J202))</f>
        <v>0</v>
      </c>
      <c r="K3293" s="43">
        <f t="shared" si="649"/>
        <v>0</v>
      </c>
    </row>
    <row r="3294" spans="1:11" ht="12.75" customHeight="1">
      <c r="A3294" s="61" t="str">
        <f>"         "&amp;Labels!B73</f>
        <v xml:space="preserve">         Customer 5</v>
      </c>
      <c r="B3294" s="76">
        <f>IF('(Other Computations)'!B190=0,0,Inputs!D285*Inputs!D178*Inputs!K44*Inputs!D13*'GM Alloc Factors'!B17/('(Other Computations)'!B190+'(Other Computations)'!B203))</f>
        <v>0</v>
      </c>
      <c r="C3294" s="76">
        <f>IF('(Other Computations)'!C190=0,0,Inputs!E285*Inputs!E178*Inputs!K44*Inputs!D13*'GM Alloc Factors'!C17/('(Other Computations)'!C190+'(Other Computations)'!C203))</f>
        <v>0</v>
      </c>
      <c r="D3294" s="76">
        <f>IF('(Other Computations)'!D190=0,0,Inputs!F285*Inputs!F178*Inputs!K44*Inputs!D13*'GM Alloc Factors'!D17/('(Other Computations)'!D190+'(Other Computations)'!D203))</f>
        <v>0</v>
      </c>
      <c r="E3294" s="76">
        <f>IF('(Other Computations)'!E190=0,0,Inputs!G285*Inputs!G178*Inputs!K44*Inputs!D13*'GM Alloc Factors'!E17/('(Other Computations)'!E190+'(Other Computations)'!E203))</f>
        <v>0</v>
      </c>
      <c r="F3294" s="43">
        <f t="shared" si="648"/>
        <v>0</v>
      </c>
      <c r="G3294" s="76">
        <f>IF('(Other Computations)'!G190=0,0,Inputs!I285*Inputs!I178*Inputs!K44*Inputs!D13*'GM Alloc Factors'!G17/('(Other Computations)'!G190+'(Other Computations)'!G203))</f>
        <v>0</v>
      </c>
      <c r="H3294" s="76">
        <f>IF('(Other Computations)'!H190=0,0,Inputs!J285*Inputs!J178*Inputs!K44*Inputs!D13*'GM Alloc Factors'!H17/('(Other Computations)'!H190+'(Other Computations)'!H203))</f>
        <v>0</v>
      </c>
      <c r="I3294" s="76">
        <f>IF('(Other Computations)'!I190=0,0,Inputs!K285*Inputs!K178*Inputs!K44*Inputs!D13*'GM Alloc Factors'!I17/('(Other Computations)'!I190+'(Other Computations)'!I203))</f>
        <v>0</v>
      </c>
      <c r="J3294" s="76">
        <f>IF('(Other Computations)'!J190=0,0,Inputs!L285*Inputs!L178*Inputs!K44*Inputs!D13*'GM Alloc Factors'!J17/('(Other Computations)'!J190+'(Other Computations)'!J203))</f>
        <v>0</v>
      </c>
      <c r="K3294" s="43">
        <f t="shared" si="649"/>
        <v>0</v>
      </c>
    </row>
    <row r="3295" spans="1:11" ht="12.75" customHeight="1">
      <c r="A3295" s="61" t="str">
        <f>"         "&amp;Labels!B74</f>
        <v xml:space="preserve">         Customer 6</v>
      </c>
      <c r="B3295" s="76">
        <f>IF('(Other Computations)'!B191=0,0,Inputs!D286*Inputs!D179*Inputs!K45*Inputs!D13*'GM Alloc Factors'!B17/('(Other Computations)'!B191+'(Other Computations)'!B204))</f>
        <v>0</v>
      </c>
      <c r="C3295" s="76">
        <f>IF('(Other Computations)'!C191=0,0,Inputs!E286*Inputs!E179*Inputs!K45*Inputs!D13*'GM Alloc Factors'!C17/('(Other Computations)'!C191+'(Other Computations)'!C204))</f>
        <v>0</v>
      </c>
      <c r="D3295" s="76">
        <f>IF('(Other Computations)'!D191=0,0,Inputs!F286*Inputs!F179*Inputs!K45*Inputs!D13*'GM Alloc Factors'!D17/('(Other Computations)'!D191+'(Other Computations)'!D204))</f>
        <v>0</v>
      </c>
      <c r="E3295" s="76">
        <f>IF('(Other Computations)'!E191=0,0,Inputs!G286*Inputs!G179*Inputs!K45*Inputs!D13*'GM Alloc Factors'!E17/('(Other Computations)'!E191+'(Other Computations)'!E204))</f>
        <v>0</v>
      </c>
      <c r="F3295" s="43">
        <f t="shared" si="648"/>
        <v>0</v>
      </c>
      <c r="G3295" s="76">
        <f>IF('(Other Computations)'!G191=0,0,Inputs!I286*Inputs!I179*Inputs!K45*Inputs!D13*'GM Alloc Factors'!G17/('(Other Computations)'!G191+'(Other Computations)'!G204))</f>
        <v>0</v>
      </c>
      <c r="H3295" s="76">
        <f>IF('(Other Computations)'!H191=0,0,Inputs!J286*Inputs!J179*Inputs!K45*Inputs!D13*'GM Alloc Factors'!H17/('(Other Computations)'!H191+'(Other Computations)'!H204))</f>
        <v>0</v>
      </c>
      <c r="I3295" s="76">
        <f>IF('(Other Computations)'!I191=0,0,Inputs!K286*Inputs!K179*Inputs!K45*Inputs!D13*'GM Alloc Factors'!I17/('(Other Computations)'!I191+'(Other Computations)'!I204))</f>
        <v>0</v>
      </c>
      <c r="J3295" s="76">
        <f>IF('(Other Computations)'!J191=0,0,Inputs!L286*Inputs!L179*Inputs!K45*Inputs!D13*'GM Alloc Factors'!J17/('(Other Computations)'!J191+'(Other Computations)'!J204))</f>
        <v>0</v>
      </c>
      <c r="K3295" s="43">
        <f t="shared" si="649"/>
        <v>0</v>
      </c>
    </row>
    <row r="3296" spans="1:11" ht="12.75" customHeight="1">
      <c r="A3296" s="61" t="str">
        <f>"         "&amp;Labels!B75</f>
        <v xml:space="preserve">         Customer 7</v>
      </c>
      <c r="B3296" s="76">
        <f>IF('(Other Computations)'!B192=0,0,Inputs!D287*Inputs!D180*Inputs!K46*Inputs!D13*'GM Alloc Factors'!B17/('(Other Computations)'!B192+'(Other Computations)'!B205))</f>
        <v>0</v>
      </c>
      <c r="C3296" s="76">
        <f>IF('(Other Computations)'!C192=0,0,Inputs!E287*Inputs!E180*Inputs!K46*Inputs!D13*'GM Alloc Factors'!C17/('(Other Computations)'!C192+'(Other Computations)'!C205))</f>
        <v>0</v>
      </c>
      <c r="D3296" s="76">
        <f>IF('(Other Computations)'!D192=0,0,Inputs!F287*Inputs!F180*Inputs!K46*Inputs!D13*'GM Alloc Factors'!D17/('(Other Computations)'!D192+'(Other Computations)'!D205))</f>
        <v>0</v>
      </c>
      <c r="E3296" s="76">
        <f>IF('(Other Computations)'!E192=0,0,Inputs!G287*Inputs!G180*Inputs!K46*Inputs!D13*'GM Alloc Factors'!E17/('(Other Computations)'!E192+'(Other Computations)'!E205))</f>
        <v>0</v>
      </c>
      <c r="F3296" s="43">
        <f t="shared" si="648"/>
        <v>0</v>
      </c>
      <c r="G3296" s="76">
        <f>IF('(Other Computations)'!G192=0,0,Inputs!I287*Inputs!I180*Inputs!K46*Inputs!D13*'GM Alloc Factors'!G17/('(Other Computations)'!G192+'(Other Computations)'!G205))</f>
        <v>0</v>
      </c>
      <c r="H3296" s="76">
        <f>IF('(Other Computations)'!H192=0,0,Inputs!J287*Inputs!J180*Inputs!K46*Inputs!D13*'GM Alloc Factors'!H17/('(Other Computations)'!H192+'(Other Computations)'!H205))</f>
        <v>0</v>
      </c>
      <c r="I3296" s="76">
        <f>IF('(Other Computations)'!I192=0,0,Inputs!K287*Inputs!K180*Inputs!K46*Inputs!D13*'GM Alloc Factors'!I17/('(Other Computations)'!I192+'(Other Computations)'!I205))</f>
        <v>0</v>
      </c>
      <c r="J3296" s="76">
        <f>IF('(Other Computations)'!J192=0,0,Inputs!L287*Inputs!L180*Inputs!K46*Inputs!D13*'GM Alloc Factors'!J17/('(Other Computations)'!J192+'(Other Computations)'!J205))</f>
        <v>0</v>
      </c>
      <c r="K3296" s="43">
        <f t="shared" si="649"/>
        <v>0</v>
      </c>
    </row>
    <row r="3297" spans="1:11" ht="12.75" customHeight="1">
      <c r="A3297" s="61" t="str">
        <f>"         "&amp;Labels!B76</f>
        <v xml:space="preserve">         Customer 8</v>
      </c>
      <c r="B3297" s="76">
        <f>IF('(Other Computations)'!B193=0,0,Inputs!D288*Inputs!D181*Inputs!K47*Inputs!D13*'GM Alloc Factors'!B17/('(Other Computations)'!B193+'(Other Computations)'!B206))</f>
        <v>0</v>
      </c>
      <c r="C3297" s="76">
        <f>IF('(Other Computations)'!C193=0,0,Inputs!E288*Inputs!E181*Inputs!K47*Inputs!D13*'GM Alloc Factors'!C17/('(Other Computations)'!C193+'(Other Computations)'!C206))</f>
        <v>0</v>
      </c>
      <c r="D3297" s="76">
        <f>IF('(Other Computations)'!D193=0,0,Inputs!F288*Inputs!F181*Inputs!K47*Inputs!D13*'GM Alloc Factors'!D17/('(Other Computations)'!D193+'(Other Computations)'!D206))</f>
        <v>0</v>
      </c>
      <c r="E3297" s="76">
        <f>IF('(Other Computations)'!E193=0,0,Inputs!G288*Inputs!G181*Inputs!K47*Inputs!D13*'GM Alloc Factors'!E17/('(Other Computations)'!E193+'(Other Computations)'!E206))</f>
        <v>0</v>
      </c>
      <c r="F3297" s="43">
        <f t="shared" si="648"/>
        <v>0</v>
      </c>
      <c r="G3297" s="76">
        <f>IF('(Other Computations)'!G193=0,0,Inputs!I288*Inputs!I181*Inputs!K47*Inputs!D13*'GM Alloc Factors'!G17/('(Other Computations)'!G193+'(Other Computations)'!G206))</f>
        <v>0</v>
      </c>
      <c r="H3297" s="76">
        <f>IF('(Other Computations)'!H193=0,0,Inputs!J288*Inputs!J181*Inputs!K47*Inputs!D13*'GM Alloc Factors'!H17/('(Other Computations)'!H193+'(Other Computations)'!H206))</f>
        <v>0</v>
      </c>
      <c r="I3297" s="76">
        <f>IF('(Other Computations)'!I193=0,0,Inputs!K288*Inputs!K181*Inputs!K47*Inputs!D13*'GM Alloc Factors'!I17/('(Other Computations)'!I193+'(Other Computations)'!I206))</f>
        <v>0</v>
      </c>
      <c r="J3297" s="76">
        <f>IF('(Other Computations)'!J193=0,0,Inputs!L288*Inputs!L181*Inputs!K47*Inputs!D13*'GM Alloc Factors'!J17/('(Other Computations)'!J193+'(Other Computations)'!J206))</f>
        <v>0</v>
      </c>
      <c r="K3297" s="43">
        <f t="shared" si="649"/>
        <v>0</v>
      </c>
    </row>
    <row r="3298" spans="1:11" ht="12.75" customHeight="1">
      <c r="A3298" s="61" t="str">
        <f>"         "&amp;Labels!B77</f>
        <v xml:space="preserve">         Customer 9</v>
      </c>
      <c r="B3298" s="76">
        <f>IF('(Other Computations)'!B194=0,0,Inputs!D289*Inputs!D182*Inputs!K48*Inputs!D13*'GM Alloc Factors'!B17/('(Other Computations)'!B194+'(Other Computations)'!B207))</f>
        <v>0</v>
      </c>
      <c r="C3298" s="76">
        <f>IF('(Other Computations)'!C194=0,0,Inputs!E289*Inputs!E182*Inputs!K48*Inputs!D13*'GM Alloc Factors'!C17/('(Other Computations)'!C194+'(Other Computations)'!C207))</f>
        <v>0</v>
      </c>
      <c r="D3298" s="76">
        <f>IF('(Other Computations)'!D194=0,0,Inputs!F289*Inputs!F182*Inputs!K48*Inputs!D13*'GM Alloc Factors'!D17/('(Other Computations)'!D194+'(Other Computations)'!D207))</f>
        <v>0</v>
      </c>
      <c r="E3298" s="76">
        <f>IF('(Other Computations)'!E194=0,0,Inputs!G289*Inputs!G182*Inputs!K48*Inputs!D13*'GM Alloc Factors'!E17/('(Other Computations)'!E194+'(Other Computations)'!E207))</f>
        <v>0</v>
      </c>
      <c r="F3298" s="43">
        <f t="shared" si="648"/>
        <v>0</v>
      </c>
      <c r="G3298" s="76">
        <f>IF('(Other Computations)'!G194=0,0,Inputs!I289*Inputs!I182*Inputs!K48*Inputs!D13*'GM Alloc Factors'!G17/('(Other Computations)'!G194+'(Other Computations)'!G207))</f>
        <v>0</v>
      </c>
      <c r="H3298" s="76">
        <f>IF('(Other Computations)'!H194=0,0,Inputs!J289*Inputs!J182*Inputs!K48*Inputs!D13*'GM Alloc Factors'!H17/('(Other Computations)'!H194+'(Other Computations)'!H207))</f>
        <v>0</v>
      </c>
      <c r="I3298" s="76">
        <f>IF('(Other Computations)'!I194=0,0,Inputs!K289*Inputs!K182*Inputs!K48*Inputs!D13*'GM Alloc Factors'!I17/('(Other Computations)'!I194+'(Other Computations)'!I207))</f>
        <v>0</v>
      </c>
      <c r="J3298" s="76">
        <f>IF('(Other Computations)'!J194=0,0,Inputs!L289*Inputs!L182*Inputs!K48*Inputs!D13*'GM Alloc Factors'!J17/('(Other Computations)'!J194+'(Other Computations)'!J207))</f>
        <v>0</v>
      </c>
      <c r="K3298" s="43">
        <f t="shared" si="649"/>
        <v>0</v>
      </c>
    </row>
    <row r="3299" spans="1:11" ht="12.75" customHeight="1">
      <c r="A3299" s="61" t="str">
        <f>"         "&amp;Labels!B78</f>
        <v xml:space="preserve">         Customer 10</v>
      </c>
      <c r="B3299" s="76">
        <f>IF('(Other Computations)'!B195=0,0,Inputs!D290*Inputs!D183*Inputs!K49*Inputs!D13*'GM Alloc Factors'!B17/('(Other Computations)'!B195+'(Other Computations)'!B208))</f>
        <v>0</v>
      </c>
      <c r="C3299" s="76">
        <f>IF('(Other Computations)'!C195=0,0,Inputs!E290*Inputs!E183*Inputs!K49*Inputs!D13*'GM Alloc Factors'!C17/('(Other Computations)'!C195+'(Other Computations)'!C208))</f>
        <v>0</v>
      </c>
      <c r="D3299" s="76">
        <f>IF('(Other Computations)'!D195=0,0,Inputs!F290*Inputs!F183*Inputs!K49*Inputs!D13*'GM Alloc Factors'!D17/('(Other Computations)'!D195+'(Other Computations)'!D208))</f>
        <v>0</v>
      </c>
      <c r="E3299" s="76">
        <f>IF('(Other Computations)'!E195=0,0,Inputs!G290*Inputs!G183*Inputs!K49*Inputs!D13*'GM Alloc Factors'!E17/('(Other Computations)'!E195+'(Other Computations)'!E208))</f>
        <v>0</v>
      </c>
      <c r="F3299" s="43">
        <f t="shared" si="648"/>
        <v>0</v>
      </c>
      <c r="G3299" s="76">
        <f>IF('(Other Computations)'!G195=0,0,Inputs!I290*Inputs!I183*Inputs!K49*Inputs!D13*'GM Alloc Factors'!G17/('(Other Computations)'!G195+'(Other Computations)'!G208))</f>
        <v>0</v>
      </c>
      <c r="H3299" s="76">
        <f>IF('(Other Computations)'!H195=0,0,Inputs!J290*Inputs!J183*Inputs!K49*Inputs!D13*'GM Alloc Factors'!H17/('(Other Computations)'!H195+'(Other Computations)'!H208))</f>
        <v>0</v>
      </c>
      <c r="I3299" s="76">
        <f>IF('(Other Computations)'!I195=0,0,Inputs!K290*Inputs!K183*Inputs!K49*Inputs!D13*'GM Alloc Factors'!I17/('(Other Computations)'!I195+'(Other Computations)'!I208))</f>
        <v>0</v>
      </c>
      <c r="J3299" s="76">
        <f>IF('(Other Computations)'!J195=0,0,Inputs!L290*Inputs!L183*Inputs!K49*Inputs!D13*'GM Alloc Factors'!J17/('(Other Computations)'!J195+'(Other Computations)'!J208))</f>
        <v>0</v>
      </c>
      <c r="K3299" s="43">
        <f t="shared" si="649"/>
        <v>0</v>
      </c>
    </row>
    <row r="3300" spans="1:11" ht="12.75" customHeight="1">
      <c r="A3300" s="61" t="str">
        <f>"         "&amp;Labels!C68</f>
        <v xml:space="preserve">         Total</v>
      </c>
      <c r="B3300" s="84">
        <f>SUM(B3290:B3299)</f>
        <v>0</v>
      </c>
      <c r="C3300" s="84">
        <f>SUM(C3290:C3299)</f>
        <v>0</v>
      </c>
      <c r="D3300" s="84">
        <f>SUM(D3290:D3299)</f>
        <v>0</v>
      </c>
      <c r="E3300" s="84">
        <f>SUM(E3290:E3299)</f>
        <v>0</v>
      </c>
      <c r="F3300" s="43">
        <f t="shared" si="648"/>
        <v>0</v>
      </c>
      <c r="G3300" s="84">
        <f>SUM(G3290:G3299)</f>
        <v>0</v>
      </c>
      <c r="H3300" s="84">
        <f>SUM(H3290:H3299)</f>
        <v>0</v>
      </c>
      <c r="I3300" s="84">
        <f>SUM(I3290:I3299)</f>
        <v>0</v>
      </c>
      <c r="J3300" s="84">
        <f>SUM(J3290:J3299)</f>
        <v>0</v>
      </c>
      <c r="K3300" s="43">
        <f t="shared" si="649"/>
        <v>0</v>
      </c>
    </row>
    <row r="3301" spans="1:11" ht="12.75" customHeight="1">
      <c r="A3301" s="55" t="str">
        <f>"      "&amp;Labels!C84</f>
        <v xml:space="preserve">      Total</v>
      </c>
      <c r="B3301" s="74">
        <f>SUM(B3216,B3228,B3240,B3252,B3264,B3276,B3288,B3300)</f>
        <v>0</v>
      </c>
      <c r="C3301" s="74">
        <f>SUM(C3216,C3228,C3240,C3252,C3264,C3276,C3288,C3300)</f>
        <v>0</v>
      </c>
      <c r="D3301" s="74">
        <f>SUM(D3216,D3228,D3240,D3252,D3264,D3276,D3288,D3300)</f>
        <v>0</v>
      </c>
      <c r="E3301" s="74">
        <f>SUM(E3216,E3228,E3240,E3252,E3264,E3276,E3288,E3300)</f>
        <v>0</v>
      </c>
      <c r="F3301" s="43">
        <f t="shared" si="648"/>
        <v>0</v>
      </c>
      <c r="G3301" s="74">
        <f>SUM(G3216,G3228,G3240,G3252,G3264,G3276,G3288,G3300)</f>
        <v>0</v>
      </c>
      <c r="H3301" s="74">
        <f>SUM(H3216,H3228,H3240,H3252,H3264,H3276,H3288,H3300)</f>
        <v>0</v>
      </c>
      <c r="I3301" s="74">
        <f>SUM(I3216,I3228,I3240,I3252,I3264,I3276,I3288,I3300)</f>
        <v>0</v>
      </c>
      <c r="J3301" s="74">
        <f>SUM(J3216,J3228,J3240,J3252,J3264,J3276,J3288,J3300)</f>
        <v>0</v>
      </c>
      <c r="K3301" s="43">
        <f t="shared" si="649"/>
        <v>0</v>
      </c>
    </row>
    <row r="3302" spans="1:11" ht="12.75" customHeight="1">
      <c r="A3302" s="61" t="str">
        <f>"         "&amp;Labels!B69</f>
        <v xml:space="preserve">         Customer 1</v>
      </c>
      <c r="B3302" s="76">
        <f t="shared" ref="B3302:E3311" si="650">SUM(B3206,B3218,B3230,B3242,B3254,B3266,B3278,B3290)</f>
        <v>0</v>
      </c>
      <c r="C3302" s="76">
        <f t="shared" si="650"/>
        <v>0</v>
      </c>
      <c r="D3302" s="76">
        <f t="shared" si="650"/>
        <v>0</v>
      </c>
      <c r="E3302" s="76">
        <f t="shared" si="650"/>
        <v>0</v>
      </c>
      <c r="F3302" s="43">
        <f t="shared" si="648"/>
        <v>0</v>
      </c>
      <c r="G3302" s="76">
        <f t="shared" ref="G3302:J3311" si="651">SUM(G3206,G3218,G3230,G3242,G3254,G3266,G3278,G3290)</f>
        <v>0</v>
      </c>
      <c r="H3302" s="76">
        <f t="shared" si="651"/>
        <v>0</v>
      </c>
      <c r="I3302" s="76">
        <f t="shared" si="651"/>
        <v>0</v>
      </c>
      <c r="J3302" s="76">
        <f t="shared" si="651"/>
        <v>0</v>
      </c>
      <c r="K3302" s="43">
        <f t="shared" si="649"/>
        <v>0</v>
      </c>
    </row>
    <row r="3303" spans="1:11" ht="12.75" customHeight="1">
      <c r="A3303" s="61" t="str">
        <f>"         "&amp;Labels!B70</f>
        <v xml:space="preserve">         Customer 2</v>
      </c>
      <c r="B3303" s="76">
        <f t="shared" si="650"/>
        <v>0</v>
      </c>
      <c r="C3303" s="76">
        <f t="shared" si="650"/>
        <v>0</v>
      </c>
      <c r="D3303" s="76">
        <f t="shared" si="650"/>
        <v>0</v>
      </c>
      <c r="E3303" s="76">
        <f t="shared" si="650"/>
        <v>0</v>
      </c>
      <c r="F3303" s="43">
        <f t="shared" si="648"/>
        <v>0</v>
      </c>
      <c r="G3303" s="76">
        <f t="shared" si="651"/>
        <v>0</v>
      </c>
      <c r="H3303" s="76">
        <f t="shared" si="651"/>
        <v>0</v>
      </c>
      <c r="I3303" s="76">
        <f t="shared" si="651"/>
        <v>0</v>
      </c>
      <c r="J3303" s="76">
        <f t="shared" si="651"/>
        <v>0</v>
      </c>
      <c r="K3303" s="43">
        <f t="shared" si="649"/>
        <v>0</v>
      </c>
    </row>
    <row r="3304" spans="1:11" ht="12.75" customHeight="1">
      <c r="A3304" s="61" t="str">
        <f>"         "&amp;Labels!B71</f>
        <v xml:space="preserve">         Customer 3</v>
      </c>
      <c r="B3304" s="76">
        <f t="shared" si="650"/>
        <v>0</v>
      </c>
      <c r="C3304" s="76">
        <f t="shared" si="650"/>
        <v>0</v>
      </c>
      <c r="D3304" s="76">
        <f t="shared" si="650"/>
        <v>0</v>
      </c>
      <c r="E3304" s="76">
        <f t="shared" si="650"/>
        <v>0</v>
      </c>
      <c r="F3304" s="43">
        <f t="shared" si="648"/>
        <v>0</v>
      </c>
      <c r="G3304" s="76">
        <f t="shared" si="651"/>
        <v>0</v>
      </c>
      <c r="H3304" s="76">
        <f t="shared" si="651"/>
        <v>0</v>
      </c>
      <c r="I3304" s="76">
        <f t="shared" si="651"/>
        <v>0</v>
      </c>
      <c r="J3304" s="76">
        <f t="shared" si="651"/>
        <v>0</v>
      </c>
      <c r="K3304" s="43">
        <f t="shared" si="649"/>
        <v>0</v>
      </c>
    </row>
    <row r="3305" spans="1:11" ht="12.75" customHeight="1">
      <c r="A3305" s="61" t="str">
        <f>"         "&amp;Labels!B72</f>
        <v xml:space="preserve">         Customer 4</v>
      </c>
      <c r="B3305" s="76">
        <f t="shared" si="650"/>
        <v>0</v>
      </c>
      <c r="C3305" s="76">
        <f t="shared" si="650"/>
        <v>0</v>
      </c>
      <c r="D3305" s="76">
        <f t="shared" si="650"/>
        <v>0</v>
      </c>
      <c r="E3305" s="76">
        <f t="shared" si="650"/>
        <v>0</v>
      </c>
      <c r="F3305" s="43">
        <f t="shared" si="648"/>
        <v>0</v>
      </c>
      <c r="G3305" s="76">
        <f t="shared" si="651"/>
        <v>0</v>
      </c>
      <c r="H3305" s="76">
        <f t="shared" si="651"/>
        <v>0</v>
      </c>
      <c r="I3305" s="76">
        <f t="shared" si="651"/>
        <v>0</v>
      </c>
      <c r="J3305" s="76">
        <f t="shared" si="651"/>
        <v>0</v>
      </c>
      <c r="K3305" s="43">
        <f t="shared" si="649"/>
        <v>0</v>
      </c>
    </row>
    <row r="3306" spans="1:11" ht="12.75" customHeight="1">
      <c r="A3306" s="61" t="str">
        <f>"         "&amp;Labels!B73</f>
        <v xml:space="preserve">         Customer 5</v>
      </c>
      <c r="B3306" s="76">
        <f t="shared" si="650"/>
        <v>0</v>
      </c>
      <c r="C3306" s="76">
        <f t="shared" si="650"/>
        <v>0</v>
      </c>
      <c r="D3306" s="76">
        <f t="shared" si="650"/>
        <v>0</v>
      </c>
      <c r="E3306" s="76">
        <f t="shared" si="650"/>
        <v>0</v>
      </c>
      <c r="F3306" s="43">
        <f t="shared" si="648"/>
        <v>0</v>
      </c>
      <c r="G3306" s="76">
        <f t="shared" si="651"/>
        <v>0</v>
      </c>
      <c r="H3306" s="76">
        <f t="shared" si="651"/>
        <v>0</v>
      </c>
      <c r="I3306" s="76">
        <f t="shared" si="651"/>
        <v>0</v>
      </c>
      <c r="J3306" s="76">
        <f t="shared" si="651"/>
        <v>0</v>
      </c>
      <c r="K3306" s="43">
        <f t="shared" si="649"/>
        <v>0</v>
      </c>
    </row>
    <row r="3307" spans="1:11" ht="12.75" customHeight="1">
      <c r="A3307" s="61" t="str">
        <f>"         "&amp;Labels!B74</f>
        <v xml:space="preserve">         Customer 6</v>
      </c>
      <c r="B3307" s="76">
        <f t="shared" si="650"/>
        <v>0</v>
      </c>
      <c r="C3307" s="76">
        <f t="shared" si="650"/>
        <v>0</v>
      </c>
      <c r="D3307" s="76">
        <f t="shared" si="650"/>
        <v>0</v>
      </c>
      <c r="E3307" s="76">
        <f t="shared" si="650"/>
        <v>0</v>
      </c>
      <c r="F3307" s="43">
        <f t="shared" si="648"/>
        <v>0</v>
      </c>
      <c r="G3307" s="76">
        <f t="shared" si="651"/>
        <v>0</v>
      </c>
      <c r="H3307" s="76">
        <f t="shared" si="651"/>
        <v>0</v>
      </c>
      <c r="I3307" s="76">
        <f t="shared" si="651"/>
        <v>0</v>
      </c>
      <c r="J3307" s="76">
        <f t="shared" si="651"/>
        <v>0</v>
      </c>
      <c r="K3307" s="43">
        <f t="shared" si="649"/>
        <v>0</v>
      </c>
    </row>
    <row r="3308" spans="1:11" ht="12.75" customHeight="1">
      <c r="A3308" s="61" t="str">
        <f>"         "&amp;Labels!B75</f>
        <v xml:space="preserve">         Customer 7</v>
      </c>
      <c r="B3308" s="76">
        <f t="shared" si="650"/>
        <v>0</v>
      </c>
      <c r="C3308" s="76">
        <f t="shared" si="650"/>
        <v>0</v>
      </c>
      <c r="D3308" s="76">
        <f t="shared" si="650"/>
        <v>0</v>
      </c>
      <c r="E3308" s="76">
        <f t="shared" si="650"/>
        <v>0</v>
      </c>
      <c r="F3308" s="43">
        <f t="shared" si="648"/>
        <v>0</v>
      </c>
      <c r="G3308" s="76">
        <f t="shared" si="651"/>
        <v>0</v>
      </c>
      <c r="H3308" s="76">
        <f t="shared" si="651"/>
        <v>0</v>
      </c>
      <c r="I3308" s="76">
        <f t="shared" si="651"/>
        <v>0</v>
      </c>
      <c r="J3308" s="76">
        <f t="shared" si="651"/>
        <v>0</v>
      </c>
      <c r="K3308" s="43">
        <f t="shared" si="649"/>
        <v>0</v>
      </c>
    </row>
    <row r="3309" spans="1:11" ht="12.75" customHeight="1">
      <c r="A3309" s="61" t="str">
        <f>"         "&amp;Labels!B76</f>
        <v xml:space="preserve">         Customer 8</v>
      </c>
      <c r="B3309" s="76">
        <f t="shared" si="650"/>
        <v>0</v>
      </c>
      <c r="C3309" s="76">
        <f t="shared" si="650"/>
        <v>0</v>
      </c>
      <c r="D3309" s="76">
        <f t="shared" si="650"/>
        <v>0</v>
      </c>
      <c r="E3309" s="76">
        <f t="shared" si="650"/>
        <v>0</v>
      </c>
      <c r="F3309" s="43">
        <f t="shared" si="648"/>
        <v>0</v>
      </c>
      <c r="G3309" s="76">
        <f t="shared" si="651"/>
        <v>0</v>
      </c>
      <c r="H3309" s="76">
        <f t="shared" si="651"/>
        <v>0</v>
      </c>
      <c r="I3309" s="76">
        <f t="shared" si="651"/>
        <v>0</v>
      </c>
      <c r="J3309" s="76">
        <f t="shared" si="651"/>
        <v>0</v>
      </c>
      <c r="K3309" s="43">
        <f t="shared" si="649"/>
        <v>0</v>
      </c>
    </row>
    <row r="3310" spans="1:11" ht="12.75" customHeight="1">
      <c r="A3310" s="61" t="str">
        <f>"         "&amp;Labels!B77</f>
        <v xml:space="preserve">         Customer 9</v>
      </c>
      <c r="B3310" s="76">
        <f t="shared" si="650"/>
        <v>0</v>
      </c>
      <c r="C3310" s="76">
        <f t="shared" si="650"/>
        <v>0</v>
      </c>
      <c r="D3310" s="76">
        <f t="shared" si="650"/>
        <v>0</v>
      </c>
      <c r="E3310" s="76">
        <f t="shared" si="650"/>
        <v>0</v>
      </c>
      <c r="F3310" s="43">
        <f t="shared" si="648"/>
        <v>0</v>
      </c>
      <c r="G3310" s="76">
        <f t="shared" si="651"/>
        <v>0</v>
      </c>
      <c r="H3310" s="76">
        <f t="shared" si="651"/>
        <v>0</v>
      </c>
      <c r="I3310" s="76">
        <f t="shared" si="651"/>
        <v>0</v>
      </c>
      <c r="J3310" s="76">
        <f t="shared" si="651"/>
        <v>0</v>
      </c>
      <c r="K3310" s="43">
        <f t="shared" si="649"/>
        <v>0</v>
      </c>
    </row>
    <row r="3311" spans="1:11" ht="12.75" customHeight="1">
      <c r="A3311" s="61" t="str">
        <f>"         "&amp;Labels!B78</f>
        <v xml:space="preserve">         Customer 10</v>
      </c>
      <c r="B3311" s="76">
        <f t="shared" si="650"/>
        <v>0</v>
      </c>
      <c r="C3311" s="76">
        <f t="shared" si="650"/>
        <v>0</v>
      </c>
      <c r="D3311" s="76">
        <f t="shared" si="650"/>
        <v>0</v>
      </c>
      <c r="E3311" s="76">
        <f t="shared" si="650"/>
        <v>0</v>
      </c>
      <c r="F3311" s="43">
        <f t="shared" si="648"/>
        <v>0</v>
      </c>
      <c r="G3311" s="76">
        <f t="shared" si="651"/>
        <v>0</v>
      </c>
      <c r="H3311" s="76">
        <f t="shared" si="651"/>
        <v>0</v>
      </c>
      <c r="I3311" s="76">
        <f t="shared" si="651"/>
        <v>0</v>
      </c>
      <c r="J3311" s="76">
        <f t="shared" si="651"/>
        <v>0</v>
      </c>
      <c r="K3311" s="43">
        <f t="shared" si="649"/>
        <v>0</v>
      </c>
    </row>
    <row r="3312" spans="1:11" ht="12.75" customHeight="1">
      <c r="A3312" s="61" t="str">
        <f>"         "&amp;Labels!C68</f>
        <v xml:space="preserve">         Total</v>
      </c>
      <c r="B3312" s="84">
        <f>B3301</f>
        <v>0</v>
      </c>
      <c r="C3312" s="84">
        <f>C3301</f>
        <v>0</v>
      </c>
      <c r="D3312" s="84">
        <f>D3301</f>
        <v>0</v>
      </c>
      <c r="E3312" s="84">
        <f>E3301</f>
        <v>0</v>
      </c>
      <c r="F3312" s="43">
        <f>SUM(B3301:E3301)</f>
        <v>0</v>
      </c>
      <c r="G3312" s="84">
        <f>G3301</f>
        <v>0</v>
      </c>
      <c r="H3312" s="84">
        <f>H3301</f>
        <v>0</v>
      </c>
      <c r="I3312" s="84">
        <f>I3301</f>
        <v>0</v>
      </c>
      <c r="J3312" s="84">
        <f>J3301</f>
        <v>0</v>
      </c>
      <c r="K3312" s="43">
        <f>SUM(G3301:J3301)</f>
        <v>0</v>
      </c>
    </row>
    <row r="3313" spans="1:11" ht="12.75" customHeight="1">
      <c r="A3313" s="55" t="str">
        <f>"   "&amp;Labels!B82</f>
        <v xml:space="preserve">   Direct email</v>
      </c>
      <c r="B3313" s="74"/>
      <c r="C3313" s="74"/>
      <c r="D3313" s="74"/>
      <c r="E3313" s="74"/>
      <c r="F3313" s="43"/>
      <c r="G3313" s="74"/>
      <c r="H3313" s="74"/>
      <c r="I3313" s="74"/>
      <c r="J3313" s="74"/>
      <c r="K3313" s="43"/>
    </row>
    <row r="3314" spans="1:11" ht="12.75" customHeight="1">
      <c r="A3314" s="61" t="str">
        <f>"      "&amp;Labels!B85</f>
        <v xml:space="preserve">      Q 1</v>
      </c>
      <c r="B3314" s="84"/>
      <c r="C3314" s="84"/>
      <c r="D3314" s="84"/>
      <c r="E3314" s="84"/>
      <c r="F3314" s="43"/>
      <c r="G3314" s="84"/>
      <c r="H3314" s="84"/>
      <c r="I3314" s="84"/>
      <c r="J3314" s="84"/>
      <c r="K3314" s="43"/>
    </row>
    <row r="3315" spans="1:11" ht="12.75" customHeight="1">
      <c r="A3315" s="61" t="str">
        <f>"         "&amp;Labels!B69</f>
        <v xml:space="preserve">         Customer 1</v>
      </c>
      <c r="B3315" s="76">
        <f>IF('(Other Computations)'!B186=0,0,Inputs!D281*Inputs!D174*Inputs!D50*Inputs!D14*'GM Alloc Factors'!B19/('(Other Computations)'!B186+'(Other Computations)'!B199))</f>
        <v>0</v>
      </c>
      <c r="C3315" s="76">
        <f>IF('(Other Computations)'!C186=0,0,Inputs!E281*Inputs!E174*Inputs!D50*Inputs!D14*'GM Alloc Factors'!C19/('(Other Computations)'!C186+'(Other Computations)'!C199))</f>
        <v>0</v>
      </c>
      <c r="D3315" s="76">
        <f>IF('(Other Computations)'!D186=0,0,Inputs!F281*Inputs!F174*Inputs!D50*Inputs!D14*'GM Alloc Factors'!D19/('(Other Computations)'!D186+'(Other Computations)'!D199))</f>
        <v>0</v>
      </c>
      <c r="E3315" s="76">
        <f>IF('(Other Computations)'!E186=0,0,Inputs!G281*Inputs!G174*Inputs!D50*Inputs!D14*'GM Alloc Factors'!E19/('(Other Computations)'!E186+'(Other Computations)'!E199))</f>
        <v>0</v>
      </c>
      <c r="F3315" s="43">
        <f t="shared" ref="F3315:F3325" si="652">SUM(B3315:E3315)</f>
        <v>0</v>
      </c>
      <c r="G3315" s="76">
        <f>IF('(Other Computations)'!G186=0,0,Inputs!I281*Inputs!I174*Inputs!D50*Inputs!D14*'GM Alloc Factors'!G19/('(Other Computations)'!G186+'(Other Computations)'!G199))</f>
        <v>0</v>
      </c>
      <c r="H3315" s="76">
        <f>IF('(Other Computations)'!H186=0,0,Inputs!J281*Inputs!J174*Inputs!D50*Inputs!D14*'GM Alloc Factors'!H19/('(Other Computations)'!H186+'(Other Computations)'!H199))</f>
        <v>0</v>
      </c>
      <c r="I3315" s="76">
        <f>IF('(Other Computations)'!I186=0,0,Inputs!K281*Inputs!K174*Inputs!D50*Inputs!D14*'GM Alloc Factors'!I19/('(Other Computations)'!I186+'(Other Computations)'!I199))</f>
        <v>0</v>
      </c>
      <c r="J3315" s="76">
        <f>IF('(Other Computations)'!J186=0,0,Inputs!L281*Inputs!L174*Inputs!D50*Inputs!D14*'GM Alloc Factors'!J19/('(Other Computations)'!J186+'(Other Computations)'!J199))</f>
        <v>0</v>
      </c>
      <c r="K3315" s="43">
        <f t="shared" ref="K3315:K3325" si="653">SUM(G3315:J3315)</f>
        <v>0</v>
      </c>
    </row>
    <row r="3316" spans="1:11" ht="12.75" customHeight="1">
      <c r="A3316" s="61" t="str">
        <f>"         "&amp;Labels!B70</f>
        <v xml:space="preserve">         Customer 2</v>
      </c>
      <c r="B3316" s="76">
        <f>IF('(Other Computations)'!B187=0,0,Inputs!D282*Inputs!D175*Inputs!D51*Inputs!D14*'GM Alloc Factors'!B19/('(Other Computations)'!B187+'(Other Computations)'!B200))</f>
        <v>0</v>
      </c>
      <c r="C3316" s="76">
        <f>IF('(Other Computations)'!C187=0,0,Inputs!E282*Inputs!E175*Inputs!D51*Inputs!D14*'GM Alloc Factors'!C19/('(Other Computations)'!C187+'(Other Computations)'!C200))</f>
        <v>0</v>
      </c>
      <c r="D3316" s="76">
        <f>IF('(Other Computations)'!D187=0,0,Inputs!F282*Inputs!F175*Inputs!D51*Inputs!D14*'GM Alloc Factors'!D19/('(Other Computations)'!D187+'(Other Computations)'!D200))</f>
        <v>0</v>
      </c>
      <c r="E3316" s="76">
        <f>IF('(Other Computations)'!E187=0,0,Inputs!G282*Inputs!G175*Inputs!D51*Inputs!D14*'GM Alloc Factors'!E19/('(Other Computations)'!E187+'(Other Computations)'!E200))</f>
        <v>0</v>
      </c>
      <c r="F3316" s="43">
        <f t="shared" si="652"/>
        <v>0</v>
      </c>
      <c r="G3316" s="76">
        <f>IF('(Other Computations)'!G187=0,0,Inputs!I282*Inputs!I175*Inputs!D51*Inputs!D14*'GM Alloc Factors'!G19/('(Other Computations)'!G187+'(Other Computations)'!G200))</f>
        <v>0</v>
      </c>
      <c r="H3316" s="76">
        <f>IF('(Other Computations)'!H187=0,0,Inputs!J282*Inputs!J175*Inputs!D51*Inputs!D14*'GM Alloc Factors'!H19/('(Other Computations)'!H187+'(Other Computations)'!H200))</f>
        <v>0</v>
      </c>
      <c r="I3316" s="76">
        <f>IF('(Other Computations)'!I187=0,0,Inputs!K282*Inputs!K175*Inputs!D51*Inputs!D14*'GM Alloc Factors'!I19/('(Other Computations)'!I187+'(Other Computations)'!I200))</f>
        <v>0</v>
      </c>
      <c r="J3316" s="76">
        <f>IF('(Other Computations)'!J187=0,0,Inputs!L282*Inputs!L175*Inputs!D51*Inputs!D14*'GM Alloc Factors'!J19/('(Other Computations)'!J187+'(Other Computations)'!J200))</f>
        <v>0</v>
      </c>
      <c r="K3316" s="43">
        <f t="shared" si="653"/>
        <v>0</v>
      </c>
    </row>
    <row r="3317" spans="1:11" ht="12.75" customHeight="1">
      <c r="A3317" s="61" t="str">
        <f>"         "&amp;Labels!B71</f>
        <v xml:space="preserve">         Customer 3</v>
      </c>
      <c r="B3317" s="76">
        <f>IF('(Other Computations)'!B188=0,0,Inputs!D283*Inputs!D176*Inputs!D52*Inputs!D14*'GM Alloc Factors'!B19/('(Other Computations)'!B188+'(Other Computations)'!B201))</f>
        <v>0</v>
      </c>
      <c r="C3317" s="76">
        <f>IF('(Other Computations)'!C188=0,0,Inputs!E283*Inputs!E176*Inputs!D52*Inputs!D14*'GM Alloc Factors'!C19/('(Other Computations)'!C188+'(Other Computations)'!C201))</f>
        <v>0</v>
      </c>
      <c r="D3317" s="76">
        <f>IF('(Other Computations)'!D188=0,0,Inputs!F283*Inputs!F176*Inputs!D52*Inputs!D14*'GM Alloc Factors'!D19/('(Other Computations)'!D188+'(Other Computations)'!D201))</f>
        <v>0</v>
      </c>
      <c r="E3317" s="76">
        <f>IF('(Other Computations)'!E188=0,0,Inputs!G283*Inputs!G176*Inputs!D52*Inputs!D14*'GM Alloc Factors'!E19/('(Other Computations)'!E188+'(Other Computations)'!E201))</f>
        <v>0</v>
      </c>
      <c r="F3317" s="43">
        <f t="shared" si="652"/>
        <v>0</v>
      </c>
      <c r="G3317" s="76">
        <f>IF('(Other Computations)'!G188=0,0,Inputs!I283*Inputs!I176*Inputs!D52*Inputs!D14*'GM Alloc Factors'!G19/('(Other Computations)'!G188+'(Other Computations)'!G201))</f>
        <v>0</v>
      </c>
      <c r="H3317" s="76">
        <f>IF('(Other Computations)'!H188=0,0,Inputs!J283*Inputs!J176*Inputs!D52*Inputs!D14*'GM Alloc Factors'!H19/('(Other Computations)'!H188+'(Other Computations)'!H201))</f>
        <v>0</v>
      </c>
      <c r="I3317" s="76">
        <f>IF('(Other Computations)'!I188=0,0,Inputs!K283*Inputs!K176*Inputs!D52*Inputs!D14*'GM Alloc Factors'!I19/('(Other Computations)'!I188+'(Other Computations)'!I201))</f>
        <v>0</v>
      </c>
      <c r="J3317" s="76">
        <f>IF('(Other Computations)'!J188=0,0,Inputs!L283*Inputs!L176*Inputs!D52*Inputs!D14*'GM Alloc Factors'!J19/('(Other Computations)'!J188+'(Other Computations)'!J201))</f>
        <v>0</v>
      </c>
      <c r="K3317" s="43">
        <f t="shared" si="653"/>
        <v>0</v>
      </c>
    </row>
    <row r="3318" spans="1:11" ht="12.75" customHeight="1">
      <c r="A3318" s="61" t="str">
        <f>"         "&amp;Labels!B72</f>
        <v xml:space="preserve">         Customer 4</v>
      </c>
      <c r="B3318" s="76">
        <f>IF('(Other Computations)'!B189=0,0,Inputs!D284*Inputs!D177*Inputs!D53*Inputs!D14*'GM Alloc Factors'!B19/('(Other Computations)'!B189+'(Other Computations)'!B202))</f>
        <v>0</v>
      </c>
      <c r="C3318" s="76">
        <f>IF('(Other Computations)'!C189=0,0,Inputs!E284*Inputs!E177*Inputs!D53*Inputs!D14*'GM Alloc Factors'!C19/('(Other Computations)'!C189+'(Other Computations)'!C202))</f>
        <v>0</v>
      </c>
      <c r="D3318" s="76">
        <f>IF('(Other Computations)'!D189=0,0,Inputs!F284*Inputs!F177*Inputs!D53*Inputs!D14*'GM Alloc Factors'!D19/('(Other Computations)'!D189+'(Other Computations)'!D202))</f>
        <v>0</v>
      </c>
      <c r="E3318" s="76">
        <f>IF('(Other Computations)'!E189=0,0,Inputs!G284*Inputs!G177*Inputs!D53*Inputs!D14*'GM Alloc Factors'!E19/('(Other Computations)'!E189+'(Other Computations)'!E202))</f>
        <v>0</v>
      </c>
      <c r="F3318" s="43">
        <f t="shared" si="652"/>
        <v>0</v>
      </c>
      <c r="G3318" s="76">
        <f>IF('(Other Computations)'!G189=0,0,Inputs!I284*Inputs!I177*Inputs!D53*Inputs!D14*'GM Alloc Factors'!G19/('(Other Computations)'!G189+'(Other Computations)'!G202))</f>
        <v>0</v>
      </c>
      <c r="H3318" s="76">
        <f>IF('(Other Computations)'!H189=0,0,Inputs!J284*Inputs!J177*Inputs!D53*Inputs!D14*'GM Alloc Factors'!H19/('(Other Computations)'!H189+'(Other Computations)'!H202))</f>
        <v>0</v>
      </c>
      <c r="I3318" s="76">
        <f>IF('(Other Computations)'!I189=0,0,Inputs!K284*Inputs!K177*Inputs!D53*Inputs!D14*'GM Alloc Factors'!I19/('(Other Computations)'!I189+'(Other Computations)'!I202))</f>
        <v>0</v>
      </c>
      <c r="J3318" s="76">
        <f>IF('(Other Computations)'!J189=0,0,Inputs!L284*Inputs!L177*Inputs!D53*Inputs!D14*'GM Alloc Factors'!J19/('(Other Computations)'!J189+'(Other Computations)'!J202))</f>
        <v>0</v>
      </c>
      <c r="K3318" s="43">
        <f t="shared" si="653"/>
        <v>0</v>
      </c>
    </row>
    <row r="3319" spans="1:11" ht="12.75" customHeight="1">
      <c r="A3319" s="61" t="str">
        <f>"         "&amp;Labels!B73</f>
        <v xml:space="preserve">         Customer 5</v>
      </c>
      <c r="B3319" s="76">
        <f>IF('(Other Computations)'!B190=0,0,Inputs!D285*Inputs!D178*Inputs!D54*Inputs!D14*'GM Alloc Factors'!B19/('(Other Computations)'!B190+'(Other Computations)'!B203))</f>
        <v>0</v>
      </c>
      <c r="C3319" s="76">
        <f>IF('(Other Computations)'!C190=0,0,Inputs!E285*Inputs!E178*Inputs!D54*Inputs!D14*'GM Alloc Factors'!C19/('(Other Computations)'!C190+'(Other Computations)'!C203))</f>
        <v>0</v>
      </c>
      <c r="D3319" s="76">
        <f>IF('(Other Computations)'!D190=0,0,Inputs!F285*Inputs!F178*Inputs!D54*Inputs!D14*'GM Alloc Factors'!D19/('(Other Computations)'!D190+'(Other Computations)'!D203))</f>
        <v>0</v>
      </c>
      <c r="E3319" s="76">
        <f>IF('(Other Computations)'!E190=0,0,Inputs!G285*Inputs!G178*Inputs!D54*Inputs!D14*'GM Alloc Factors'!E19/('(Other Computations)'!E190+'(Other Computations)'!E203))</f>
        <v>0</v>
      </c>
      <c r="F3319" s="43">
        <f t="shared" si="652"/>
        <v>0</v>
      </c>
      <c r="G3319" s="76">
        <f>IF('(Other Computations)'!G190=0,0,Inputs!I285*Inputs!I178*Inputs!D54*Inputs!D14*'GM Alloc Factors'!G19/('(Other Computations)'!G190+'(Other Computations)'!G203))</f>
        <v>0</v>
      </c>
      <c r="H3319" s="76">
        <f>IF('(Other Computations)'!H190=0,0,Inputs!J285*Inputs!J178*Inputs!D54*Inputs!D14*'GM Alloc Factors'!H19/('(Other Computations)'!H190+'(Other Computations)'!H203))</f>
        <v>0</v>
      </c>
      <c r="I3319" s="76">
        <f>IF('(Other Computations)'!I190=0,0,Inputs!K285*Inputs!K178*Inputs!D54*Inputs!D14*'GM Alloc Factors'!I19/('(Other Computations)'!I190+'(Other Computations)'!I203))</f>
        <v>0</v>
      </c>
      <c r="J3319" s="76">
        <f>IF('(Other Computations)'!J190=0,0,Inputs!L285*Inputs!L178*Inputs!D54*Inputs!D14*'GM Alloc Factors'!J19/('(Other Computations)'!J190+'(Other Computations)'!J203))</f>
        <v>0</v>
      </c>
      <c r="K3319" s="43">
        <f t="shared" si="653"/>
        <v>0</v>
      </c>
    </row>
    <row r="3320" spans="1:11" ht="12.75" customHeight="1">
      <c r="A3320" s="61" t="str">
        <f>"         "&amp;Labels!B74</f>
        <v xml:space="preserve">         Customer 6</v>
      </c>
      <c r="B3320" s="76">
        <f>IF('(Other Computations)'!B191=0,0,Inputs!D286*Inputs!D179*Inputs!D55*Inputs!D14*'GM Alloc Factors'!B19/('(Other Computations)'!B191+'(Other Computations)'!B204))</f>
        <v>0</v>
      </c>
      <c r="C3320" s="76">
        <f>IF('(Other Computations)'!C191=0,0,Inputs!E286*Inputs!E179*Inputs!D55*Inputs!D14*'GM Alloc Factors'!C19/('(Other Computations)'!C191+'(Other Computations)'!C204))</f>
        <v>0</v>
      </c>
      <c r="D3320" s="76">
        <f>IF('(Other Computations)'!D191=0,0,Inputs!F286*Inputs!F179*Inputs!D55*Inputs!D14*'GM Alloc Factors'!D19/('(Other Computations)'!D191+'(Other Computations)'!D204))</f>
        <v>0</v>
      </c>
      <c r="E3320" s="76">
        <f>IF('(Other Computations)'!E191=0,0,Inputs!G286*Inputs!G179*Inputs!D55*Inputs!D14*'GM Alloc Factors'!E19/('(Other Computations)'!E191+'(Other Computations)'!E204))</f>
        <v>0</v>
      </c>
      <c r="F3320" s="43">
        <f t="shared" si="652"/>
        <v>0</v>
      </c>
      <c r="G3320" s="76">
        <f>IF('(Other Computations)'!G191=0,0,Inputs!I286*Inputs!I179*Inputs!D55*Inputs!D14*'GM Alloc Factors'!G19/('(Other Computations)'!G191+'(Other Computations)'!G204))</f>
        <v>0</v>
      </c>
      <c r="H3320" s="76">
        <f>IF('(Other Computations)'!H191=0,0,Inputs!J286*Inputs!J179*Inputs!D55*Inputs!D14*'GM Alloc Factors'!H19/('(Other Computations)'!H191+'(Other Computations)'!H204))</f>
        <v>0</v>
      </c>
      <c r="I3320" s="76">
        <f>IF('(Other Computations)'!I191=0,0,Inputs!K286*Inputs!K179*Inputs!D55*Inputs!D14*'GM Alloc Factors'!I19/('(Other Computations)'!I191+'(Other Computations)'!I204))</f>
        <v>0</v>
      </c>
      <c r="J3320" s="76">
        <f>IF('(Other Computations)'!J191=0,0,Inputs!L286*Inputs!L179*Inputs!D55*Inputs!D14*'GM Alloc Factors'!J19/('(Other Computations)'!J191+'(Other Computations)'!J204))</f>
        <v>0</v>
      </c>
      <c r="K3320" s="43">
        <f t="shared" si="653"/>
        <v>0</v>
      </c>
    </row>
    <row r="3321" spans="1:11" ht="12.75" customHeight="1">
      <c r="A3321" s="61" t="str">
        <f>"         "&amp;Labels!B75</f>
        <v xml:space="preserve">         Customer 7</v>
      </c>
      <c r="B3321" s="76">
        <f>IF('(Other Computations)'!B192=0,0,Inputs!D287*Inputs!D180*Inputs!D56*Inputs!D14*'GM Alloc Factors'!B19/('(Other Computations)'!B192+'(Other Computations)'!B205))</f>
        <v>0</v>
      </c>
      <c r="C3321" s="76">
        <f>IF('(Other Computations)'!C192=0,0,Inputs!E287*Inputs!E180*Inputs!D56*Inputs!D14*'GM Alloc Factors'!C19/('(Other Computations)'!C192+'(Other Computations)'!C205))</f>
        <v>0</v>
      </c>
      <c r="D3321" s="76">
        <f>IF('(Other Computations)'!D192=0,0,Inputs!F287*Inputs!F180*Inputs!D56*Inputs!D14*'GM Alloc Factors'!D19/('(Other Computations)'!D192+'(Other Computations)'!D205))</f>
        <v>0</v>
      </c>
      <c r="E3321" s="76">
        <f>IF('(Other Computations)'!E192=0,0,Inputs!G287*Inputs!G180*Inputs!D56*Inputs!D14*'GM Alloc Factors'!E19/('(Other Computations)'!E192+'(Other Computations)'!E205))</f>
        <v>0</v>
      </c>
      <c r="F3321" s="43">
        <f t="shared" si="652"/>
        <v>0</v>
      </c>
      <c r="G3321" s="76">
        <f>IF('(Other Computations)'!G192=0,0,Inputs!I287*Inputs!I180*Inputs!D56*Inputs!D14*'GM Alloc Factors'!G19/('(Other Computations)'!G192+'(Other Computations)'!G205))</f>
        <v>0</v>
      </c>
      <c r="H3321" s="76">
        <f>IF('(Other Computations)'!H192=0,0,Inputs!J287*Inputs!J180*Inputs!D56*Inputs!D14*'GM Alloc Factors'!H19/('(Other Computations)'!H192+'(Other Computations)'!H205))</f>
        <v>0</v>
      </c>
      <c r="I3321" s="76">
        <f>IF('(Other Computations)'!I192=0,0,Inputs!K287*Inputs!K180*Inputs!D56*Inputs!D14*'GM Alloc Factors'!I19/('(Other Computations)'!I192+'(Other Computations)'!I205))</f>
        <v>0</v>
      </c>
      <c r="J3321" s="76">
        <f>IF('(Other Computations)'!J192=0,0,Inputs!L287*Inputs!L180*Inputs!D56*Inputs!D14*'GM Alloc Factors'!J19/('(Other Computations)'!J192+'(Other Computations)'!J205))</f>
        <v>0</v>
      </c>
      <c r="K3321" s="43">
        <f t="shared" si="653"/>
        <v>0</v>
      </c>
    </row>
    <row r="3322" spans="1:11" ht="12.75" customHeight="1">
      <c r="A3322" s="61" t="str">
        <f>"         "&amp;Labels!B76</f>
        <v xml:space="preserve">         Customer 8</v>
      </c>
      <c r="B3322" s="76">
        <f>IF('(Other Computations)'!B193=0,0,Inputs!D288*Inputs!D181*Inputs!D57*Inputs!D14*'GM Alloc Factors'!B19/('(Other Computations)'!B193+'(Other Computations)'!B206))</f>
        <v>0</v>
      </c>
      <c r="C3322" s="76">
        <f>IF('(Other Computations)'!C193=0,0,Inputs!E288*Inputs!E181*Inputs!D57*Inputs!D14*'GM Alloc Factors'!C19/('(Other Computations)'!C193+'(Other Computations)'!C206))</f>
        <v>0</v>
      </c>
      <c r="D3322" s="76">
        <f>IF('(Other Computations)'!D193=0,0,Inputs!F288*Inputs!F181*Inputs!D57*Inputs!D14*'GM Alloc Factors'!D19/('(Other Computations)'!D193+'(Other Computations)'!D206))</f>
        <v>0</v>
      </c>
      <c r="E3322" s="76">
        <f>IF('(Other Computations)'!E193=0,0,Inputs!G288*Inputs!G181*Inputs!D57*Inputs!D14*'GM Alloc Factors'!E19/('(Other Computations)'!E193+'(Other Computations)'!E206))</f>
        <v>0</v>
      </c>
      <c r="F3322" s="43">
        <f t="shared" si="652"/>
        <v>0</v>
      </c>
      <c r="G3322" s="76">
        <f>IF('(Other Computations)'!G193=0,0,Inputs!I288*Inputs!I181*Inputs!D57*Inputs!D14*'GM Alloc Factors'!G19/('(Other Computations)'!G193+'(Other Computations)'!G206))</f>
        <v>0</v>
      </c>
      <c r="H3322" s="76">
        <f>IF('(Other Computations)'!H193=0,0,Inputs!J288*Inputs!J181*Inputs!D57*Inputs!D14*'GM Alloc Factors'!H19/('(Other Computations)'!H193+'(Other Computations)'!H206))</f>
        <v>0</v>
      </c>
      <c r="I3322" s="76">
        <f>IF('(Other Computations)'!I193=0,0,Inputs!K288*Inputs!K181*Inputs!D57*Inputs!D14*'GM Alloc Factors'!I19/('(Other Computations)'!I193+'(Other Computations)'!I206))</f>
        <v>0</v>
      </c>
      <c r="J3322" s="76">
        <f>IF('(Other Computations)'!J193=0,0,Inputs!L288*Inputs!L181*Inputs!D57*Inputs!D14*'GM Alloc Factors'!J19/('(Other Computations)'!J193+'(Other Computations)'!J206))</f>
        <v>0</v>
      </c>
      <c r="K3322" s="43">
        <f t="shared" si="653"/>
        <v>0</v>
      </c>
    </row>
    <row r="3323" spans="1:11" ht="12.75" customHeight="1">
      <c r="A3323" s="61" t="str">
        <f>"         "&amp;Labels!B77</f>
        <v xml:space="preserve">         Customer 9</v>
      </c>
      <c r="B3323" s="76">
        <f>IF('(Other Computations)'!B194=0,0,Inputs!D289*Inputs!D182*Inputs!D58*Inputs!D14*'GM Alloc Factors'!B19/('(Other Computations)'!B194+'(Other Computations)'!B207))</f>
        <v>0</v>
      </c>
      <c r="C3323" s="76">
        <f>IF('(Other Computations)'!C194=0,0,Inputs!E289*Inputs!E182*Inputs!D58*Inputs!D14*'GM Alloc Factors'!C19/('(Other Computations)'!C194+'(Other Computations)'!C207))</f>
        <v>0</v>
      </c>
      <c r="D3323" s="76">
        <f>IF('(Other Computations)'!D194=0,0,Inputs!F289*Inputs!F182*Inputs!D58*Inputs!D14*'GM Alloc Factors'!D19/('(Other Computations)'!D194+'(Other Computations)'!D207))</f>
        <v>0</v>
      </c>
      <c r="E3323" s="76">
        <f>IF('(Other Computations)'!E194=0,0,Inputs!G289*Inputs!G182*Inputs!D58*Inputs!D14*'GM Alloc Factors'!E19/('(Other Computations)'!E194+'(Other Computations)'!E207))</f>
        <v>0</v>
      </c>
      <c r="F3323" s="43">
        <f t="shared" si="652"/>
        <v>0</v>
      </c>
      <c r="G3323" s="76">
        <f>IF('(Other Computations)'!G194=0,0,Inputs!I289*Inputs!I182*Inputs!D58*Inputs!D14*'GM Alloc Factors'!G19/('(Other Computations)'!G194+'(Other Computations)'!G207))</f>
        <v>0</v>
      </c>
      <c r="H3323" s="76">
        <f>IF('(Other Computations)'!H194=0,0,Inputs!J289*Inputs!J182*Inputs!D58*Inputs!D14*'GM Alloc Factors'!H19/('(Other Computations)'!H194+'(Other Computations)'!H207))</f>
        <v>0</v>
      </c>
      <c r="I3323" s="76">
        <f>IF('(Other Computations)'!I194=0,0,Inputs!K289*Inputs!K182*Inputs!D58*Inputs!D14*'GM Alloc Factors'!I19/('(Other Computations)'!I194+'(Other Computations)'!I207))</f>
        <v>0</v>
      </c>
      <c r="J3323" s="76">
        <f>IF('(Other Computations)'!J194=0,0,Inputs!L289*Inputs!L182*Inputs!D58*Inputs!D14*'GM Alloc Factors'!J19/('(Other Computations)'!J194+'(Other Computations)'!J207))</f>
        <v>0</v>
      </c>
      <c r="K3323" s="43">
        <f t="shared" si="653"/>
        <v>0</v>
      </c>
    </row>
    <row r="3324" spans="1:11" ht="12.75" customHeight="1">
      <c r="A3324" s="61" t="str">
        <f>"         "&amp;Labels!B78</f>
        <v xml:space="preserve">         Customer 10</v>
      </c>
      <c r="B3324" s="76">
        <f>IF('(Other Computations)'!B195=0,0,Inputs!D290*Inputs!D183*Inputs!D59*Inputs!D14*'GM Alloc Factors'!B19/('(Other Computations)'!B195+'(Other Computations)'!B208))</f>
        <v>0</v>
      </c>
      <c r="C3324" s="76">
        <f>IF('(Other Computations)'!C195=0,0,Inputs!E290*Inputs!E183*Inputs!D59*Inputs!D14*'GM Alloc Factors'!C19/('(Other Computations)'!C195+'(Other Computations)'!C208))</f>
        <v>0</v>
      </c>
      <c r="D3324" s="76">
        <f>IF('(Other Computations)'!D195=0,0,Inputs!F290*Inputs!F183*Inputs!D59*Inputs!D14*'GM Alloc Factors'!D19/('(Other Computations)'!D195+'(Other Computations)'!D208))</f>
        <v>0</v>
      </c>
      <c r="E3324" s="76">
        <f>IF('(Other Computations)'!E195=0,0,Inputs!G290*Inputs!G183*Inputs!D59*Inputs!D14*'GM Alloc Factors'!E19/('(Other Computations)'!E195+'(Other Computations)'!E208))</f>
        <v>0</v>
      </c>
      <c r="F3324" s="43">
        <f t="shared" si="652"/>
        <v>0</v>
      </c>
      <c r="G3324" s="76">
        <f>IF('(Other Computations)'!G195=0,0,Inputs!I290*Inputs!I183*Inputs!D59*Inputs!D14*'GM Alloc Factors'!G19/('(Other Computations)'!G195+'(Other Computations)'!G208))</f>
        <v>0</v>
      </c>
      <c r="H3324" s="76">
        <f>IF('(Other Computations)'!H195=0,0,Inputs!J290*Inputs!J183*Inputs!D59*Inputs!D14*'GM Alloc Factors'!H19/('(Other Computations)'!H195+'(Other Computations)'!H208))</f>
        <v>0</v>
      </c>
      <c r="I3324" s="76">
        <f>IF('(Other Computations)'!I195=0,0,Inputs!K290*Inputs!K183*Inputs!D59*Inputs!D14*'GM Alloc Factors'!I19/('(Other Computations)'!I195+'(Other Computations)'!I208))</f>
        <v>0</v>
      </c>
      <c r="J3324" s="76">
        <f>IF('(Other Computations)'!J195=0,0,Inputs!L290*Inputs!L183*Inputs!D59*Inputs!D14*'GM Alloc Factors'!J19/('(Other Computations)'!J195+'(Other Computations)'!J208))</f>
        <v>0</v>
      </c>
      <c r="K3324" s="43">
        <f t="shared" si="653"/>
        <v>0</v>
      </c>
    </row>
    <row r="3325" spans="1:11" ht="12.75" customHeight="1">
      <c r="A3325" s="61" t="str">
        <f>"         "&amp;Labels!C68</f>
        <v xml:space="preserve">         Total</v>
      </c>
      <c r="B3325" s="84">
        <f>SUM(B3315:B3324)</f>
        <v>0</v>
      </c>
      <c r="C3325" s="84">
        <f>SUM(C3315:C3324)</f>
        <v>0</v>
      </c>
      <c r="D3325" s="84">
        <f>SUM(D3315:D3324)</f>
        <v>0</v>
      </c>
      <c r="E3325" s="84">
        <f>SUM(E3315:E3324)</f>
        <v>0</v>
      </c>
      <c r="F3325" s="43">
        <f t="shared" si="652"/>
        <v>0</v>
      </c>
      <c r="G3325" s="84">
        <f>SUM(G3315:G3324)</f>
        <v>0</v>
      </c>
      <c r="H3325" s="84">
        <f>SUM(H3315:H3324)</f>
        <v>0</v>
      </c>
      <c r="I3325" s="84">
        <f>SUM(I3315:I3324)</f>
        <v>0</v>
      </c>
      <c r="J3325" s="84">
        <f>SUM(J3315:J3324)</f>
        <v>0</v>
      </c>
      <c r="K3325" s="43">
        <f t="shared" si="653"/>
        <v>0</v>
      </c>
    </row>
    <row r="3326" spans="1:11" ht="12.75" customHeight="1">
      <c r="A3326" s="61" t="str">
        <f>"      "&amp;Labels!B86</f>
        <v xml:space="preserve">      Q 2</v>
      </c>
      <c r="B3326" s="84"/>
      <c r="C3326" s="84"/>
      <c r="D3326" s="84"/>
      <c r="E3326" s="84"/>
      <c r="F3326" s="43"/>
      <c r="G3326" s="84"/>
      <c r="H3326" s="84"/>
      <c r="I3326" s="84"/>
      <c r="J3326" s="84"/>
      <c r="K3326" s="43"/>
    </row>
    <row r="3327" spans="1:11" ht="12.75" customHeight="1">
      <c r="A3327" s="61" t="str">
        <f>"         "&amp;Labels!B69</f>
        <v xml:space="preserve">         Customer 1</v>
      </c>
      <c r="B3327" s="76">
        <f>IF('(Other Computations)'!B186=0,0,Inputs!D281*Inputs!D174*Inputs!E50*Inputs!D14*'GM Alloc Factors'!B20/('(Other Computations)'!B186+'(Other Computations)'!B199))</f>
        <v>0</v>
      </c>
      <c r="C3327" s="76">
        <f>IF('(Other Computations)'!C186=0,0,Inputs!E281*Inputs!E174*Inputs!E50*Inputs!D14*'GM Alloc Factors'!C20/('(Other Computations)'!C186+'(Other Computations)'!C199))</f>
        <v>0</v>
      </c>
      <c r="D3327" s="76">
        <f>IF('(Other Computations)'!D186=0,0,Inputs!F281*Inputs!F174*Inputs!E50*Inputs!D14*'GM Alloc Factors'!D20/('(Other Computations)'!D186+'(Other Computations)'!D199))</f>
        <v>0</v>
      </c>
      <c r="E3327" s="76">
        <f>IF('(Other Computations)'!E186=0,0,Inputs!G281*Inputs!G174*Inputs!E50*Inputs!D14*'GM Alloc Factors'!E20/('(Other Computations)'!E186+'(Other Computations)'!E199))</f>
        <v>0</v>
      </c>
      <c r="F3327" s="43">
        <f t="shared" ref="F3327:F3337" si="654">SUM(B3327:E3327)</f>
        <v>0</v>
      </c>
      <c r="G3327" s="76">
        <f>IF('(Other Computations)'!G186=0,0,Inputs!I281*Inputs!I174*Inputs!E50*Inputs!D14*'GM Alloc Factors'!G20/('(Other Computations)'!G186+'(Other Computations)'!G199))</f>
        <v>0</v>
      </c>
      <c r="H3327" s="76">
        <f>IF('(Other Computations)'!H186=0,0,Inputs!J281*Inputs!J174*Inputs!E50*Inputs!D14*'GM Alloc Factors'!H20/('(Other Computations)'!H186+'(Other Computations)'!H199))</f>
        <v>0</v>
      </c>
      <c r="I3327" s="76">
        <f>IF('(Other Computations)'!I186=0,0,Inputs!K281*Inputs!K174*Inputs!E50*Inputs!D14*'GM Alloc Factors'!I20/('(Other Computations)'!I186+'(Other Computations)'!I199))</f>
        <v>0</v>
      </c>
      <c r="J3327" s="76">
        <f>IF('(Other Computations)'!J186=0,0,Inputs!L281*Inputs!L174*Inputs!E50*Inputs!D14*'GM Alloc Factors'!J20/('(Other Computations)'!J186+'(Other Computations)'!J199))</f>
        <v>0</v>
      </c>
      <c r="K3327" s="43">
        <f t="shared" ref="K3327:K3337" si="655">SUM(G3327:J3327)</f>
        <v>0</v>
      </c>
    </row>
    <row r="3328" spans="1:11" ht="12.75" customHeight="1">
      <c r="A3328" s="61" t="str">
        <f>"         "&amp;Labels!B70</f>
        <v xml:space="preserve">         Customer 2</v>
      </c>
      <c r="B3328" s="76">
        <f>IF('(Other Computations)'!B187=0,0,Inputs!D282*Inputs!D175*Inputs!E51*Inputs!D14*'GM Alloc Factors'!B20/('(Other Computations)'!B187+'(Other Computations)'!B200))</f>
        <v>0</v>
      </c>
      <c r="C3328" s="76">
        <f>IF('(Other Computations)'!C187=0,0,Inputs!E282*Inputs!E175*Inputs!E51*Inputs!D14*'GM Alloc Factors'!C20/('(Other Computations)'!C187+'(Other Computations)'!C200))</f>
        <v>0</v>
      </c>
      <c r="D3328" s="76">
        <f>IF('(Other Computations)'!D187=0,0,Inputs!F282*Inputs!F175*Inputs!E51*Inputs!D14*'GM Alloc Factors'!D20/('(Other Computations)'!D187+'(Other Computations)'!D200))</f>
        <v>0</v>
      </c>
      <c r="E3328" s="76">
        <f>IF('(Other Computations)'!E187=0,0,Inputs!G282*Inputs!G175*Inputs!E51*Inputs!D14*'GM Alloc Factors'!E20/('(Other Computations)'!E187+'(Other Computations)'!E200))</f>
        <v>0</v>
      </c>
      <c r="F3328" s="43">
        <f t="shared" si="654"/>
        <v>0</v>
      </c>
      <c r="G3328" s="76">
        <f>IF('(Other Computations)'!G187=0,0,Inputs!I282*Inputs!I175*Inputs!E51*Inputs!D14*'GM Alloc Factors'!G20/('(Other Computations)'!G187+'(Other Computations)'!G200))</f>
        <v>0</v>
      </c>
      <c r="H3328" s="76">
        <f>IF('(Other Computations)'!H187=0,0,Inputs!J282*Inputs!J175*Inputs!E51*Inputs!D14*'GM Alloc Factors'!H20/('(Other Computations)'!H187+'(Other Computations)'!H200))</f>
        <v>0</v>
      </c>
      <c r="I3328" s="76">
        <f>IF('(Other Computations)'!I187=0,0,Inputs!K282*Inputs!K175*Inputs!E51*Inputs!D14*'GM Alloc Factors'!I20/('(Other Computations)'!I187+'(Other Computations)'!I200))</f>
        <v>0</v>
      </c>
      <c r="J3328" s="76">
        <f>IF('(Other Computations)'!J187=0,0,Inputs!L282*Inputs!L175*Inputs!E51*Inputs!D14*'GM Alloc Factors'!J20/('(Other Computations)'!J187+'(Other Computations)'!J200))</f>
        <v>0</v>
      </c>
      <c r="K3328" s="43">
        <f t="shared" si="655"/>
        <v>0</v>
      </c>
    </row>
    <row r="3329" spans="1:11" ht="12.75" customHeight="1">
      <c r="A3329" s="61" t="str">
        <f>"         "&amp;Labels!B71</f>
        <v xml:space="preserve">         Customer 3</v>
      </c>
      <c r="B3329" s="76">
        <f>IF('(Other Computations)'!B188=0,0,Inputs!D283*Inputs!D176*Inputs!E52*Inputs!D14*'GM Alloc Factors'!B20/('(Other Computations)'!B188+'(Other Computations)'!B201))</f>
        <v>0</v>
      </c>
      <c r="C3329" s="76">
        <f>IF('(Other Computations)'!C188=0,0,Inputs!E283*Inputs!E176*Inputs!E52*Inputs!D14*'GM Alloc Factors'!C20/('(Other Computations)'!C188+'(Other Computations)'!C201))</f>
        <v>0</v>
      </c>
      <c r="D3329" s="76">
        <f>IF('(Other Computations)'!D188=0,0,Inputs!F283*Inputs!F176*Inputs!E52*Inputs!D14*'GM Alloc Factors'!D20/('(Other Computations)'!D188+'(Other Computations)'!D201))</f>
        <v>0</v>
      </c>
      <c r="E3329" s="76">
        <f>IF('(Other Computations)'!E188=0,0,Inputs!G283*Inputs!G176*Inputs!E52*Inputs!D14*'GM Alloc Factors'!E20/('(Other Computations)'!E188+'(Other Computations)'!E201))</f>
        <v>0</v>
      </c>
      <c r="F3329" s="43">
        <f t="shared" si="654"/>
        <v>0</v>
      </c>
      <c r="G3329" s="76">
        <f>IF('(Other Computations)'!G188=0,0,Inputs!I283*Inputs!I176*Inputs!E52*Inputs!D14*'GM Alloc Factors'!G20/('(Other Computations)'!G188+'(Other Computations)'!G201))</f>
        <v>0</v>
      </c>
      <c r="H3329" s="76">
        <f>IF('(Other Computations)'!H188=0,0,Inputs!J283*Inputs!J176*Inputs!E52*Inputs!D14*'GM Alloc Factors'!H20/('(Other Computations)'!H188+'(Other Computations)'!H201))</f>
        <v>0</v>
      </c>
      <c r="I3329" s="76">
        <f>IF('(Other Computations)'!I188=0,0,Inputs!K283*Inputs!K176*Inputs!E52*Inputs!D14*'GM Alloc Factors'!I20/('(Other Computations)'!I188+'(Other Computations)'!I201))</f>
        <v>0</v>
      </c>
      <c r="J3329" s="76">
        <f>IF('(Other Computations)'!J188=0,0,Inputs!L283*Inputs!L176*Inputs!E52*Inputs!D14*'GM Alloc Factors'!J20/('(Other Computations)'!J188+'(Other Computations)'!J201))</f>
        <v>0</v>
      </c>
      <c r="K3329" s="43">
        <f t="shared" si="655"/>
        <v>0</v>
      </c>
    </row>
    <row r="3330" spans="1:11" ht="12.75" customHeight="1">
      <c r="A3330" s="61" t="str">
        <f>"         "&amp;Labels!B72</f>
        <v xml:space="preserve">         Customer 4</v>
      </c>
      <c r="B3330" s="76">
        <f>IF('(Other Computations)'!B189=0,0,Inputs!D284*Inputs!D177*Inputs!E53*Inputs!D14*'GM Alloc Factors'!B20/('(Other Computations)'!B189+'(Other Computations)'!B202))</f>
        <v>0</v>
      </c>
      <c r="C3330" s="76">
        <f>IF('(Other Computations)'!C189=0,0,Inputs!E284*Inputs!E177*Inputs!E53*Inputs!D14*'GM Alloc Factors'!C20/('(Other Computations)'!C189+'(Other Computations)'!C202))</f>
        <v>0</v>
      </c>
      <c r="D3330" s="76">
        <f>IF('(Other Computations)'!D189=0,0,Inputs!F284*Inputs!F177*Inputs!E53*Inputs!D14*'GM Alloc Factors'!D20/('(Other Computations)'!D189+'(Other Computations)'!D202))</f>
        <v>0</v>
      </c>
      <c r="E3330" s="76">
        <f>IF('(Other Computations)'!E189=0,0,Inputs!G284*Inputs!G177*Inputs!E53*Inputs!D14*'GM Alloc Factors'!E20/('(Other Computations)'!E189+'(Other Computations)'!E202))</f>
        <v>0</v>
      </c>
      <c r="F3330" s="43">
        <f t="shared" si="654"/>
        <v>0</v>
      </c>
      <c r="G3330" s="76">
        <f>IF('(Other Computations)'!G189=0,0,Inputs!I284*Inputs!I177*Inputs!E53*Inputs!D14*'GM Alloc Factors'!G20/('(Other Computations)'!G189+'(Other Computations)'!G202))</f>
        <v>0</v>
      </c>
      <c r="H3330" s="76">
        <f>IF('(Other Computations)'!H189=0,0,Inputs!J284*Inputs!J177*Inputs!E53*Inputs!D14*'GM Alloc Factors'!H20/('(Other Computations)'!H189+'(Other Computations)'!H202))</f>
        <v>0</v>
      </c>
      <c r="I3330" s="76">
        <f>IF('(Other Computations)'!I189=0,0,Inputs!K284*Inputs!K177*Inputs!E53*Inputs!D14*'GM Alloc Factors'!I20/('(Other Computations)'!I189+'(Other Computations)'!I202))</f>
        <v>0</v>
      </c>
      <c r="J3330" s="76">
        <f>IF('(Other Computations)'!J189=0,0,Inputs!L284*Inputs!L177*Inputs!E53*Inputs!D14*'GM Alloc Factors'!J20/('(Other Computations)'!J189+'(Other Computations)'!J202))</f>
        <v>0</v>
      </c>
      <c r="K3330" s="43">
        <f t="shared" si="655"/>
        <v>0</v>
      </c>
    </row>
    <row r="3331" spans="1:11" ht="12.75" customHeight="1">
      <c r="A3331" s="61" t="str">
        <f>"         "&amp;Labels!B73</f>
        <v xml:space="preserve">         Customer 5</v>
      </c>
      <c r="B3331" s="76">
        <f>IF('(Other Computations)'!B190=0,0,Inputs!D285*Inputs!D178*Inputs!E54*Inputs!D14*'GM Alloc Factors'!B20/('(Other Computations)'!B190+'(Other Computations)'!B203))</f>
        <v>0</v>
      </c>
      <c r="C3331" s="76">
        <f>IF('(Other Computations)'!C190=0,0,Inputs!E285*Inputs!E178*Inputs!E54*Inputs!D14*'GM Alloc Factors'!C20/('(Other Computations)'!C190+'(Other Computations)'!C203))</f>
        <v>0</v>
      </c>
      <c r="D3331" s="76">
        <f>IF('(Other Computations)'!D190=0,0,Inputs!F285*Inputs!F178*Inputs!E54*Inputs!D14*'GM Alloc Factors'!D20/('(Other Computations)'!D190+'(Other Computations)'!D203))</f>
        <v>0</v>
      </c>
      <c r="E3331" s="76">
        <f>IF('(Other Computations)'!E190=0,0,Inputs!G285*Inputs!G178*Inputs!E54*Inputs!D14*'GM Alloc Factors'!E20/('(Other Computations)'!E190+'(Other Computations)'!E203))</f>
        <v>0</v>
      </c>
      <c r="F3331" s="43">
        <f t="shared" si="654"/>
        <v>0</v>
      </c>
      <c r="G3331" s="76">
        <f>IF('(Other Computations)'!G190=0,0,Inputs!I285*Inputs!I178*Inputs!E54*Inputs!D14*'GM Alloc Factors'!G20/('(Other Computations)'!G190+'(Other Computations)'!G203))</f>
        <v>0</v>
      </c>
      <c r="H3331" s="76">
        <f>IF('(Other Computations)'!H190=0,0,Inputs!J285*Inputs!J178*Inputs!E54*Inputs!D14*'GM Alloc Factors'!H20/('(Other Computations)'!H190+'(Other Computations)'!H203))</f>
        <v>0</v>
      </c>
      <c r="I3331" s="76">
        <f>IF('(Other Computations)'!I190=0,0,Inputs!K285*Inputs!K178*Inputs!E54*Inputs!D14*'GM Alloc Factors'!I20/('(Other Computations)'!I190+'(Other Computations)'!I203))</f>
        <v>0</v>
      </c>
      <c r="J3331" s="76">
        <f>IF('(Other Computations)'!J190=0,0,Inputs!L285*Inputs!L178*Inputs!E54*Inputs!D14*'GM Alloc Factors'!J20/('(Other Computations)'!J190+'(Other Computations)'!J203))</f>
        <v>0</v>
      </c>
      <c r="K3331" s="43">
        <f t="shared" si="655"/>
        <v>0</v>
      </c>
    </row>
    <row r="3332" spans="1:11" ht="12.75" customHeight="1">
      <c r="A3332" s="61" t="str">
        <f>"         "&amp;Labels!B74</f>
        <v xml:space="preserve">         Customer 6</v>
      </c>
      <c r="B3332" s="76">
        <f>IF('(Other Computations)'!B191=0,0,Inputs!D286*Inputs!D179*Inputs!E55*Inputs!D14*'GM Alloc Factors'!B20/('(Other Computations)'!B191+'(Other Computations)'!B204))</f>
        <v>0</v>
      </c>
      <c r="C3332" s="76">
        <f>IF('(Other Computations)'!C191=0,0,Inputs!E286*Inputs!E179*Inputs!E55*Inputs!D14*'GM Alloc Factors'!C20/('(Other Computations)'!C191+'(Other Computations)'!C204))</f>
        <v>0</v>
      </c>
      <c r="D3332" s="76">
        <f>IF('(Other Computations)'!D191=0,0,Inputs!F286*Inputs!F179*Inputs!E55*Inputs!D14*'GM Alloc Factors'!D20/('(Other Computations)'!D191+'(Other Computations)'!D204))</f>
        <v>0</v>
      </c>
      <c r="E3332" s="76">
        <f>IF('(Other Computations)'!E191=0,0,Inputs!G286*Inputs!G179*Inputs!E55*Inputs!D14*'GM Alloc Factors'!E20/('(Other Computations)'!E191+'(Other Computations)'!E204))</f>
        <v>0</v>
      </c>
      <c r="F3332" s="43">
        <f t="shared" si="654"/>
        <v>0</v>
      </c>
      <c r="G3332" s="76">
        <f>IF('(Other Computations)'!G191=0,0,Inputs!I286*Inputs!I179*Inputs!E55*Inputs!D14*'GM Alloc Factors'!G20/('(Other Computations)'!G191+'(Other Computations)'!G204))</f>
        <v>0</v>
      </c>
      <c r="H3332" s="76">
        <f>IF('(Other Computations)'!H191=0,0,Inputs!J286*Inputs!J179*Inputs!E55*Inputs!D14*'GM Alloc Factors'!H20/('(Other Computations)'!H191+'(Other Computations)'!H204))</f>
        <v>0</v>
      </c>
      <c r="I3332" s="76">
        <f>IF('(Other Computations)'!I191=0,0,Inputs!K286*Inputs!K179*Inputs!E55*Inputs!D14*'GM Alloc Factors'!I20/('(Other Computations)'!I191+'(Other Computations)'!I204))</f>
        <v>0</v>
      </c>
      <c r="J3332" s="76">
        <f>IF('(Other Computations)'!J191=0,0,Inputs!L286*Inputs!L179*Inputs!E55*Inputs!D14*'GM Alloc Factors'!J20/('(Other Computations)'!J191+'(Other Computations)'!J204))</f>
        <v>0</v>
      </c>
      <c r="K3332" s="43">
        <f t="shared" si="655"/>
        <v>0</v>
      </c>
    </row>
    <row r="3333" spans="1:11" ht="12.75" customHeight="1">
      <c r="A3333" s="61" t="str">
        <f>"         "&amp;Labels!B75</f>
        <v xml:space="preserve">         Customer 7</v>
      </c>
      <c r="B3333" s="76">
        <f>IF('(Other Computations)'!B192=0,0,Inputs!D287*Inputs!D180*Inputs!E56*Inputs!D14*'GM Alloc Factors'!B20/('(Other Computations)'!B192+'(Other Computations)'!B205))</f>
        <v>0</v>
      </c>
      <c r="C3333" s="76">
        <f>IF('(Other Computations)'!C192=0,0,Inputs!E287*Inputs!E180*Inputs!E56*Inputs!D14*'GM Alloc Factors'!C20/('(Other Computations)'!C192+'(Other Computations)'!C205))</f>
        <v>0</v>
      </c>
      <c r="D3333" s="76">
        <f>IF('(Other Computations)'!D192=0,0,Inputs!F287*Inputs!F180*Inputs!E56*Inputs!D14*'GM Alloc Factors'!D20/('(Other Computations)'!D192+'(Other Computations)'!D205))</f>
        <v>0</v>
      </c>
      <c r="E3333" s="76">
        <f>IF('(Other Computations)'!E192=0,0,Inputs!G287*Inputs!G180*Inputs!E56*Inputs!D14*'GM Alloc Factors'!E20/('(Other Computations)'!E192+'(Other Computations)'!E205))</f>
        <v>0</v>
      </c>
      <c r="F3333" s="43">
        <f t="shared" si="654"/>
        <v>0</v>
      </c>
      <c r="G3333" s="76">
        <f>IF('(Other Computations)'!G192=0,0,Inputs!I287*Inputs!I180*Inputs!E56*Inputs!D14*'GM Alloc Factors'!G20/('(Other Computations)'!G192+'(Other Computations)'!G205))</f>
        <v>0</v>
      </c>
      <c r="H3333" s="76">
        <f>IF('(Other Computations)'!H192=0,0,Inputs!J287*Inputs!J180*Inputs!E56*Inputs!D14*'GM Alloc Factors'!H20/('(Other Computations)'!H192+'(Other Computations)'!H205))</f>
        <v>0</v>
      </c>
      <c r="I3333" s="76">
        <f>IF('(Other Computations)'!I192=0,0,Inputs!K287*Inputs!K180*Inputs!E56*Inputs!D14*'GM Alloc Factors'!I20/('(Other Computations)'!I192+'(Other Computations)'!I205))</f>
        <v>0</v>
      </c>
      <c r="J3333" s="76">
        <f>IF('(Other Computations)'!J192=0,0,Inputs!L287*Inputs!L180*Inputs!E56*Inputs!D14*'GM Alloc Factors'!J20/('(Other Computations)'!J192+'(Other Computations)'!J205))</f>
        <v>0</v>
      </c>
      <c r="K3333" s="43">
        <f t="shared" si="655"/>
        <v>0</v>
      </c>
    </row>
    <row r="3334" spans="1:11" ht="12.75" customHeight="1">
      <c r="A3334" s="61" t="str">
        <f>"         "&amp;Labels!B76</f>
        <v xml:space="preserve">         Customer 8</v>
      </c>
      <c r="B3334" s="76">
        <f>IF('(Other Computations)'!B193=0,0,Inputs!D288*Inputs!D181*Inputs!E57*Inputs!D14*'GM Alloc Factors'!B20/('(Other Computations)'!B193+'(Other Computations)'!B206))</f>
        <v>0</v>
      </c>
      <c r="C3334" s="76">
        <f>IF('(Other Computations)'!C193=0,0,Inputs!E288*Inputs!E181*Inputs!E57*Inputs!D14*'GM Alloc Factors'!C20/('(Other Computations)'!C193+'(Other Computations)'!C206))</f>
        <v>0</v>
      </c>
      <c r="D3334" s="76">
        <f>IF('(Other Computations)'!D193=0,0,Inputs!F288*Inputs!F181*Inputs!E57*Inputs!D14*'GM Alloc Factors'!D20/('(Other Computations)'!D193+'(Other Computations)'!D206))</f>
        <v>0</v>
      </c>
      <c r="E3334" s="76">
        <f>IF('(Other Computations)'!E193=0,0,Inputs!G288*Inputs!G181*Inputs!E57*Inputs!D14*'GM Alloc Factors'!E20/('(Other Computations)'!E193+'(Other Computations)'!E206))</f>
        <v>0</v>
      </c>
      <c r="F3334" s="43">
        <f t="shared" si="654"/>
        <v>0</v>
      </c>
      <c r="G3334" s="76">
        <f>IF('(Other Computations)'!G193=0,0,Inputs!I288*Inputs!I181*Inputs!E57*Inputs!D14*'GM Alloc Factors'!G20/('(Other Computations)'!G193+'(Other Computations)'!G206))</f>
        <v>0</v>
      </c>
      <c r="H3334" s="76">
        <f>IF('(Other Computations)'!H193=0,0,Inputs!J288*Inputs!J181*Inputs!E57*Inputs!D14*'GM Alloc Factors'!H20/('(Other Computations)'!H193+'(Other Computations)'!H206))</f>
        <v>0</v>
      </c>
      <c r="I3334" s="76">
        <f>IF('(Other Computations)'!I193=0,0,Inputs!K288*Inputs!K181*Inputs!E57*Inputs!D14*'GM Alloc Factors'!I20/('(Other Computations)'!I193+'(Other Computations)'!I206))</f>
        <v>0</v>
      </c>
      <c r="J3334" s="76">
        <f>IF('(Other Computations)'!J193=0,0,Inputs!L288*Inputs!L181*Inputs!E57*Inputs!D14*'GM Alloc Factors'!J20/('(Other Computations)'!J193+'(Other Computations)'!J206))</f>
        <v>0</v>
      </c>
      <c r="K3334" s="43">
        <f t="shared" si="655"/>
        <v>0</v>
      </c>
    </row>
    <row r="3335" spans="1:11" ht="12.75" customHeight="1">
      <c r="A3335" s="61" t="str">
        <f>"         "&amp;Labels!B77</f>
        <v xml:space="preserve">         Customer 9</v>
      </c>
      <c r="B3335" s="76">
        <f>IF('(Other Computations)'!B194=0,0,Inputs!D289*Inputs!D182*Inputs!E58*Inputs!D14*'GM Alloc Factors'!B20/('(Other Computations)'!B194+'(Other Computations)'!B207))</f>
        <v>0</v>
      </c>
      <c r="C3335" s="76">
        <f>IF('(Other Computations)'!C194=0,0,Inputs!E289*Inputs!E182*Inputs!E58*Inputs!D14*'GM Alloc Factors'!C20/('(Other Computations)'!C194+'(Other Computations)'!C207))</f>
        <v>0</v>
      </c>
      <c r="D3335" s="76">
        <f>IF('(Other Computations)'!D194=0,0,Inputs!F289*Inputs!F182*Inputs!E58*Inputs!D14*'GM Alloc Factors'!D20/('(Other Computations)'!D194+'(Other Computations)'!D207))</f>
        <v>0</v>
      </c>
      <c r="E3335" s="76">
        <f>IF('(Other Computations)'!E194=0,0,Inputs!G289*Inputs!G182*Inputs!E58*Inputs!D14*'GM Alloc Factors'!E20/('(Other Computations)'!E194+'(Other Computations)'!E207))</f>
        <v>0</v>
      </c>
      <c r="F3335" s="43">
        <f t="shared" si="654"/>
        <v>0</v>
      </c>
      <c r="G3335" s="76">
        <f>IF('(Other Computations)'!G194=0,0,Inputs!I289*Inputs!I182*Inputs!E58*Inputs!D14*'GM Alloc Factors'!G20/('(Other Computations)'!G194+'(Other Computations)'!G207))</f>
        <v>0</v>
      </c>
      <c r="H3335" s="76">
        <f>IF('(Other Computations)'!H194=0,0,Inputs!J289*Inputs!J182*Inputs!E58*Inputs!D14*'GM Alloc Factors'!H20/('(Other Computations)'!H194+'(Other Computations)'!H207))</f>
        <v>0</v>
      </c>
      <c r="I3335" s="76">
        <f>IF('(Other Computations)'!I194=0,0,Inputs!K289*Inputs!K182*Inputs!E58*Inputs!D14*'GM Alloc Factors'!I20/('(Other Computations)'!I194+'(Other Computations)'!I207))</f>
        <v>0</v>
      </c>
      <c r="J3335" s="76">
        <f>IF('(Other Computations)'!J194=0,0,Inputs!L289*Inputs!L182*Inputs!E58*Inputs!D14*'GM Alloc Factors'!J20/('(Other Computations)'!J194+'(Other Computations)'!J207))</f>
        <v>0</v>
      </c>
      <c r="K3335" s="43">
        <f t="shared" si="655"/>
        <v>0</v>
      </c>
    </row>
    <row r="3336" spans="1:11" ht="12.75" customHeight="1">
      <c r="A3336" s="61" t="str">
        <f>"         "&amp;Labels!B78</f>
        <v xml:space="preserve">         Customer 10</v>
      </c>
      <c r="B3336" s="76">
        <f>IF('(Other Computations)'!B195=0,0,Inputs!D290*Inputs!D183*Inputs!E59*Inputs!D14*'GM Alloc Factors'!B20/('(Other Computations)'!B195+'(Other Computations)'!B208))</f>
        <v>0</v>
      </c>
      <c r="C3336" s="76">
        <f>IF('(Other Computations)'!C195=0,0,Inputs!E290*Inputs!E183*Inputs!E59*Inputs!D14*'GM Alloc Factors'!C20/('(Other Computations)'!C195+'(Other Computations)'!C208))</f>
        <v>0</v>
      </c>
      <c r="D3336" s="76">
        <f>IF('(Other Computations)'!D195=0,0,Inputs!F290*Inputs!F183*Inputs!E59*Inputs!D14*'GM Alloc Factors'!D20/('(Other Computations)'!D195+'(Other Computations)'!D208))</f>
        <v>0</v>
      </c>
      <c r="E3336" s="76">
        <f>IF('(Other Computations)'!E195=0,0,Inputs!G290*Inputs!G183*Inputs!E59*Inputs!D14*'GM Alloc Factors'!E20/('(Other Computations)'!E195+'(Other Computations)'!E208))</f>
        <v>0</v>
      </c>
      <c r="F3336" s="43">
        <f t="shared" si="654"/>
        <v>0</v>
      </c>
      <c r="G3336" s="76">
        <f>IF('(Other Computations)'!G195=0,0,Inputs!I290*Inputs!I183*Inputs!E59*Inputs!D14*'GM Alloc Factors'!G20/('(Other Computations)'!G195+'(Other Computations)'!G208))</f>
        <v>0</v>
      </c>
      <c r="H3336" s="76">
        <f>IF('(Other Computations)'!H195=0,0,Inputs!J290*Inputs!J183*Inputs!E59*Inputs!D14*'GM Alloc Factors'!H20/('(Other Computations)'!H195+'(Other Computations)'!H208))</f>
        <v>0</v>
      </c>
      <c r="I3336" s="76">
        <f>IF('(Other Computations)'!I195=0,0,Inputs!K290*Inputs!K183*Inputs!E59*Inputs!D14*'GM Alloc Factors'!I20/('(Other Computations)'!I195+'(Other Computations)'!I208))</f>
        <v>0</v>
      </c>
      <c r="J3336" s="76">
        <f>IF('(Other Computations)'!J195=0,0,Inputs!L290*Inputs!L183*Inputs!E59*Inputs!D14*'GM Alloc Factors'!J20/('(Other Computations)'!J195+'(Other Computations)'!J208))</f>
        <v>0</v>
      </c>
      <c r="K3336" s="43">
        <f t="shared" si="655"/>
        <v>0</v>
      </c>
    </row>
    <row r="3337" spans="1:11" ht="12.75" customHeight="1">
      <c r="A3337" s="61" t="str">
        <f>"         "&amp;Labels!C68</f>
        <v xml:space="preserve">         Total</v>
      </c>
      <c r="B3337" s="84">
        <f>SUM(B3327:B3336)</f>
        <v>0</v>
      </c>
      <c r="C3337" s="84">
        <f>SUM(C3327:C3336)</f>
        <v>0</v>
      </c>
      <c r="D3337" s="84">
        <f>SUM(D3327:D3336)</f>
        <v>0</v>
      </c>
      <c r="E3337" s="84">
        <f>SUM(E3327:E3336)</f>
        <v>0</v>
      </c>
      <c r="F3337" s="43">
        <f t="shared" si="654"/>
        <v>0</v>
      </c>
      <c r="G3337" s="84">
        <f>SUM(G3327:G3336)</f>
        <v>0</v>
      </c>
      <c r="H3337" s="84">
        <f>SUM(H3327:H3336)</f>
        <v>0</v>
      </c>
      <c r="I3337" s="84">
        <f>SUM(I3327:I3336)</f>
        <v>0</v>
      </c>
      <c r="J3337" s="84">
        <f>SUM(J3327:J3336)</f>
        <v>0</v>
      </c>
      <c r="K3337" s="43">
        <f t="shared" si="655"/>
        <v>0</v>
      </c>
    </row>
    <row r="3338" spans="1:11" ht="12.75" customHeight="1">
      <c r="A3338" s="61" t="str">
        <f>"      "&amp;Labels!B87</f>
        <v xml:space="preserve">      Q 3</v>
      </c>
      <c r="B3338" s="84"/>
      <c r="C3338" s="84"/>
      <c r="D3338" s="84"/>
      <c r="E3338" s="84"/>
      <c r="F3338" s="43"/>
      <c r="G3338" s="84"/>
      <c r="H3338" s="84"/>
      <c r="I3338" s="84"/>
      <c r="J3338" s="84"/>
      <c r="K3338" s="43"/>
    </row>
    <row r="3339" spans="1:11" ht="12.75" customHeight="1">
      <c r="A3339" s="61" t="str">
        <f>"         "&amp;Labels!B69</f>
        <v xml:space="preserve">         Customer 1</v>
      </c>
      <c r="B3339" s="76">
        <f>IF('(Other Computations)'!B186=0,0,Inputs!D281*Inputs!D174*Inputs!F50*Inputs!D14*'GM Alloc Factors'!B21/('(Other Computations)'!B186+'(Other Computations)'!B199))</f>
        <v>0</v>
      </c>
      <c r="C3339" s="76">
        <f>IF('(Other Computations)'!C186=0,0,Inputs!E281*Inputs!E174*Inputs!F50*Inputs!D14*'GM Alloc Factors'!C21/('(Other Computations)'!C186+'(Other Computations)'!C199))</f>
        <v>0</v>
      </c>
      <c r="D3339" s="76">
        <f>IF('(Other Computations)'!D186=0,0,Inputs!F281*Inputs!F174*Inputs!F50*Inputs!D14*'GM Alloc Factors'!D21/('(Other Computations)'!D186+'(Other Computations)'!D199))</f>
        <v>0</v>
      </c>
      <c r="E3339" s="76">
        <f>IF('(Other Computations)'!E186=0,0,Inputs!G281*Inputs!G174*Inputs!F50*Inputs!D14*'GM Alloc Factors'!E21/('(Other Computations)'!E186+'(Other Computations)'!E199))</f>
        <v>0</v>
      </c>
      <c r="F3339" s="43">
        <f t="shared" ref="F3339:F3349" si="656">SUM(B3339:E3339)</f>
        <v>0</v>
      </c>
      <c r="G3339" s="76">
        <f>IF('(Other Computations)'!G186=0,0,Inputs!I281*Inputs!I174*Inputs!F50*Inputs!D14*'GM Alloc Factors'!G21/('(Other Computations)'!G186+'(Other Computations)'!G199))</f>
        <v>0</v>
      </c>
      <c r="H3339" s="76">
        <f>IF('(Other Computations)'!H186=0,0,Inputs!J281*Inputs!J174*Inputs!F50*Inputs!D14*'GM Alloc Factors'!H21/('(Other Computations)'!H186+'(Other Computations)'!H199))</f>
        <v>0</v>
      </c>
      <c r="I3339" s="76">
        <f>IF('(Other Computations)'!I186=0,0,Inputs!K281*Inputs!K174*Inputs!F50*Inputs!D14*'GM Alloc Factors'!I21/('(Other Computations)'!I186+'(Other Computations)'!I199))</f>
        <v>0</v>
      </c>
      <c r="J3339" s="76">
        <f>IF('(Other Computations)'!J186=0,0,Inputs!L281*Inputs!L174*Inputs!F50*Inputs!D14*'GM Alloc Factors'!J21/('(Other Computations)'!J186+'(Other Computations)'!J199))</f>
        <v>0</v>
      </c>
      <c r="K3339" s="43">
        <f t="shared" ref="K3339:K3349" si="657">SUM(G3339:J3339)</f>
        <v>0</v>
      </c>
    </row>
    <row r="3340" spans="1:11" ht="12.75" customHeight="1">
      <c r="A3340" s="61" t="str">
        <f>"         "&amp;Labels!B70</f>
        <v xml:space="preserve">         Customer 2</v>
      </c>
      <c r="B3340" s="76">
        <f>IF('(Other Computations)'!B187=0,0,Inputs!D282*Inputs!D175*Inputs!F51*Inputs!D14*'GM Alloc Factors'!B21/('(Other Computations)'!B187+'(Other Computations)'!B200))</f>
        <v>0</v>
      </c>
      <c r="C3340" s="76">
        <f>IF('(Other Computations)'!C187=0,0,Inputs!E282*Inputs!E175*Inputs!F51*Inputs!D14*'GM Alloc Factors'!C21/('(Other Computations)'!C187+'(Other Computations)'!C200))</f>
        <v>0</v>
      </c>
      <c r="D3340" s="76">
        <f>IF('(Other Computations)'!D187=0,0,Inputs!F282*Inputs!F175*Inputs!F51*Inputs!D14*'GM Alloc Factors'!D21/('(Other Computations)'!D187+'(Other Computations)'!D200))</f>
        <v>0</v>
      </c>
      <c r="E3340" s="76">
        <f>IF('(Other Computations)'!E187=0,0,Inputs!G282*Inputs!G175*Inputs!F51*Inputs!D14*'GM Alloc Factors'!E21/('(Other Computations)'!E187+'(Other Computations)'!E200))</f>
        <v>0</v>
      </c>
      <c r="F3340" s="43">
        <f t="shared" si="656"/>
        <v>0</v>
      </c>
      <c r="G3340" s="76">
        <f>IF('(Other Computations)'!G187=0,0,Inputs!I282*Inputs!I175*Inputs!F51*Inputs!D14*'GM Alloc Factors'!G21/('(Other Computations)'!G187+'(Other Computations)'!G200))</f>
        <v>0</v>
      </c>
      <c r="H3340" s="76">
        <f>IF('(Other Computations)'!H187=0,0,Inputs!J282*Inputs!J175*Inputs!F51*Inputs!D14*'GM Alloc Factors'!H21/('(Other Computations)'!H187+'(Other Computations)'!H200))</f>
        <v>0</v>
      </c>
      <c r="I3340" s="76">
        <f>IF('(Other Computations)'!I187=0,0,Inputs!K282*Inputs!K175*Inputs!F51*Inputs!D14*'GM Alloc Factors'!I21/('(Other Computations)'!I187+'(Other Computations)'!I200))</f>
        <v>0</v>
      </c>
      <c r="J3340" s="76">
        <f>IF('(Other Computations)'!J187=0,0,Inputs!L282*Inputs!L175*Inputs!F51*Inputs!D14*'GM Alloc Factors'!J21/('(Other Computations)'!J187+'(Other Computations)'!J200))</f>
        <v>0</v>
      </c>
      <c r="K3340" s="43">
        <f t="shared" si="657"/>
        <v>0</v>
      </c>
    </row>
    <row r="3341" spans="1:11" ht="12.75" customHeight="1">
      <c r="A3341" s="61" t="str">
        <f>"         "&amp;Labels!B71</f>
        <v xml:space="preserve">         Customer 3</v>
      </c>
      <c r="B3341" s="76">
        <f>IF('(Other Computations)'!B188=0,0,Inputs!D283*Inputs!D176*Inputs!F52*Inputs!D14*'GM Alloc Factors'!B21/('(Other Computations)'!B188+'(Other Computations)'!B201))</f>
        <v>0</v>
      </c>
      <c r="C3341" s="76">
        <f>IF('(Other Computations)'!C188=0,0,Inputs!E283*Inputs!E176*Inputs!F52*Inputs!D14*'GM Alloc Factors'!C21/('(Other Computations)'!C188+'(Other Computations)'!C201))</f>
        <v>0</v>
      </c>
      <c r="D3341" s="76">
        <f>IF('(Other Computations)'!D188=0,0,Inputs!F283*Inputs!F176*Inputs!F52*Inputs!D14*'GM Alloc Factors'!D21/('(Other Computations)'!D188+'(Other Computations)'!D201))</f>
        <v>0</v>
      </c>
      <c r="E3341" s="76">
        <f>IF('(Other Computations)'!E188=0,0,Inputs!G283*Inputs!G176*Inputs!F52*Inputs!D14*'GM Alloc Factors'!E21/('(Other Computations)'!E188+'(Other Computations)'!E201))</f>
        <v>0</v>
      </c>
      <c r="F3341" s="43">
        <f t="shared" si="656"/>
        <v>0</v>
      </c>
      <c r="G3341" s="76">
        <f>IF('(Other Computations)'!G188=0,0,Inputs!I283*Inputs!I176*Inputs!F52*Inputs!D14*'GM Alloc Factors'!G21/('(Other Computations)'!G188+'(Other Computations)'!G201))</f>
        <v>0</v>
      </c>
      <c r="H3341" s="76">
        <f>IF('(Other Computations)'!H188=0,0,Inputs!J283*Inputs!J176*Inputs!F52*Inputs!D14*'GM Alloc Factors'!H21/('(Other Computations)'!H188+'(Other Computations)'!H201))</f>
        <v>0</v>
      </c>
      <c r="I3341" s="76">
        <f>IF('(Other Computations)'!I188=0,0,Inputs!K283*Inputs!K176*Inputs!F52*Inputs!D14*'GM Alloc Factors'!I21/('(Other Computations)'!I188+'(Other Computations)'!I201))</f>
        <v>0</v>
      </c>
      <c r="J3341" s="76">
        <f>IF('(Other Computations)'!J188=0,0,Inputs!L283*Inputs!L176*Inputs!F52*Inputs!D14*'GM Alloc Factors'!J21/('(Other Computations)'!J188+'(Other Computations)'!J201))</f>
        <v>0</v>
      </c>
      <c r="K3341" s="43">
        <f t="shared" si="657"/>
        <v>0</v>
      </c>
    </row>
    <row r="3342" spans="1:11" ht="12.75" customHeight="1">
      <c r="A3342" s="61" t="str">
        <f>"         "&amp;Labels!B72</f>
        <v xml:space="preserve">         Customer 4</v>
      </c>
      <c r="B3342" s="76">
        <f>IF('(Other Computations)'!B189=0,0,Inputs!D284*Inputs!D177*Inputs!F53*Inputs!D14*'GM Alloc Factors'!B21/('(Other Computations)'!B189+'(Other Computations)'!B202))</f>
        <v>0</v>
      </c>
      <c r="C3342" s="76">
        <f>IF('(Other Computations)'!C189=0,0,Inputs!E284*Inputs!E177*Inputs!F53*Inputs!D14*'GM Alloc Factors'!C21/('(Other Computations)'!C189+'(Other Computations)'!C202))</f>
        <v>0</v>
      </c>
      <c r="D3342" s="76">
        <f>IF('(Other Computations)'!D189=0,0,Inputs!F284*Inputs!F177*Inputs!F53*Inputs!D14*'GM Alloc Factors'!D21/('(Other Computations)'!D189+'(Other Computations)'!D202))</f>
        <v>0</v>
      </c>
      <c r="E3342" s="76">
        <f>IF('(Other Computations)'!E189=0,0,Inputs!G284*Inputs!G177*Inputs!F53*Inputs!D14*'GM Alloc Factors'!E21/('(Other Computations)'!E189+'(Other Computations)'!E202))</f>
        <v>0</v>
      </c>
      <c r="F3342" s="43">
        <f t="shared" si="656"/>
        <v>0</v>
      </c>
      <c r="G3342" s="76">
        <f>IF('(Other Computations)'!G189=0,0,Inputs!I284*Inputs!I177*Inputs!F53*Inputs!D14*'GM Alloc Factors'!G21/('(Other Computations)'!G189+'(Other Computations)'!G202))</f>
        <v>0</v>
      </c>
      <c r="H3342" s="76">
        <f>IF('(Other Computations)'!H189=0,0,Inputs!J284*Inputs!J177*Inputs!F53*Inputs!D14*'GM Alloc Factors'!H21/('(Other Computations)'!H189+'(Other Computations)'!H202))</f>
        <v>0</v>
      </c>
      <c r="I3342" s="76">
        <f>IF('(Other Computations)'!I189=0,0,Inputs!K284*Inputs!K177*Inputs!F53*Inputs!D14*'GM Alloc Factors'!I21/('(Other Computations)'!I189+'(Other Computations)'!I202))</f>
        <v>0</v>
      </c>
      <c r="J3342" s="76">
        <f>IF('(Other Computations)'!J189=0,0,Inputs!L284*Inputs!L177*Inputs!F53*Inputs!D14*'GM Alloc Factors'!J21/('(Other Computations)'!J189+'(Other Computations)'!J202))</f>
        <v>0</v>
      </c>
      <c r="K3342" s="43">
        <f t="shared" si="657"/>
        <v>0</v>
      </c>
    </row>
    <row r="3343" spans="1:11" ht="12.75" customHeight="1">
      <c r="A3343" s="61" t="str">
        <f>"         "&amp;Labels!B73</f>
        <v xml:space="preserve">         Customer 5</v>
      </c>
      <c r="B3343" s="76">
        <f>IF('(Other Computations)'!B190=0,0,Inputs!D285*Inputs!D178*Inputs!F54*Inputs!D14*'GM Alloc Factors'!B21/('(Other Computations)'!B190+'(Other Computations)'!B203))</f>
        <v>0</v>
      </c>
      <c r="C3343" s="76">
        <f>IF('(Other Computations)'!C190=0,0,Inputs!E285*Inputs!E178*Inputs!F54*Inputs!D14*'GM Alloc Factors'!C21/('(Other Computations)'!C190+'(Other Computations)'!C203))</f>
        <v>0</v>
      </c>
      <c r="D3343" s="76">
        <f>IF('(Other Computations)'!D190=0,0,Inputs!F285*Inputs!F178*Inputs!F54*Inputs!D14*'GM Alloc Factors'!D21/('(Other Computations)'!D190+'(Other Computations)'!D203))</f>
        <v>0</v>
      </c>
      <c r="E3343" s="76">
        <f>IF('(Other Computations)'!E190=0,0,Inputs!G285*Inputs!G178*Inputs!F54*Inputs!D14*'GM Alloc Factors'!E21/('(Other Computations)'!E190+'(Other Computations)'!E203))</f>
        <v>0</v>
      </c>
      <c r="F3343" s="43">
        <f t="shared" si="656"/>
        <v>0</v>
      </c>
      <c r="G3343" s="76">
        <f>IF('(Other Computations)'!G190=0,0,Inputs!I285*Inputs!I178*Inputs!F54*Inputs!D14*'GM Alloc Factors'!G21/('(Other Computations)'!G190+'(Other Computations)'!G203))</f>
        <v>0</v>
      </c>
      <c r="H3343" s="76">
        <f>IF('(Other Computations)'!H190=0,0,Inputs!J285*Inputs!J178*Inputs!F54*Inputs!D14*'GM Alloc Factors'!H21/('(Other Computations)'!H190+'(Other Computations)'!H203))</f>
        <v>0</v>
      </c>
      <c r="I3343" s="76">
        <f>IF('(Other Computations)'!I190=0,0,Inputs!K285*Inputs!K178*Inputs!F54*Inputs!D14*'GM Alloc Factors'!I21/('(Other Computations)'!I190+'(Other Computations)'!I203))</f>
        <v>0</v>
      </c>
      <c r="J3343" s="76">
        <f>IF('(Other Computations)'!J190=0,0,Inputs!L285*Inputs!L178*Inputs!F54*Inputs!D14*'GM Alloc Factors'!J21/('(Other Computations)'!J190+'(Other Computations)'!J203))</f>
        <v>0</v>
      </c>
      <c r="K3343" s="43">
        <f t="shared" si="657"/>
        <v>0</v>
      </c>
    </row>
    <row r="3344" spans="1:11" ht="12.75" customHeight="1">
      <c r="A3344" s="61" t="str">
        <f>"         "&amp;Labels!B74</f>
        <v xml:space="preserve">         Customer 6</v>
      </c>
      <c r="B3344" s="76">
        <f>IF('(Other Computations)'!B191=0,0,Inputs!D286*Inputs!D179*Inputs!F55*Inputs!D14*'GM Alloc Factors'!B21/('(Other Computations)'!B191+'(Other Computations)'!B204))</f>
        <v>0</v>
      </c>
      <c r="C3344" s="76">
        <f>IF('(Other Computations)'!C191=0,0,Inputs!E286*Inputs!E179*Inputs!F55*Inputs!D14*'GM Alloc Factors'!C21/('(Other Computations)'!C191+'(Other Computations)'!C204))</f>
        <v>0</v>
      </c>
      <c r="D3344" s="76">
        <f>IF('(Other Computations)'!D191=0,0,Inputs!F286*Inputs!F179*Inputs!F55*Inputs!D14*'GM Alloc Factors'!D21/('(Other Computations)'!D191+'(Other Computations)'!D204))</f>
        <v>0</v>
      </c>
      <c r="E3344" s="76">
        <f>IF('(Other Computations)'!E191=0,0,Inputs!G286*Inputs!G179*Inputs!F55*Inputs!D14*'GM Alloc Factors'!E21/('(Other Computations)'!E191+'(Other Computations)'!E204))</f>
        <v>0</v>
      </c>
      <c r="F3344" s="43">
        <f t="shared" si="656"/>
        <v>0</v>
      </c>
      <c r="G3344" s="76">
        <f>IF('(Other Computations)'!G191=0,0,Inputs!I286*Inputs!I179*Inputs!F55*Inputs!D14*'GM Alloc Factors'!G21/('(Other Computations)'!G191+'(Other Computations)'!G204))</f>
        <v>0</v>
      </c>
      <c r="H3344" s="76">
        <f>IF('(Other Computations)'!H191=0,0,Inputs!J286*Inputs!J179*Inputs!F55*Inputs!D14*'GM Alloc Factors'!H21/('(Other Computations)'!H191+'(Other Computations)'!H204))</f>
        <v>0</v>
      </c>
      <c r="I3344" s="76">
        <f>IF('(Other Computations)'!I191=0,0,Inputs!K286*Inputs!K179*Inputs!F55*Inputs!D14*'GM Alloc Factors'!I21/('(Other Computations)'!I191+'(Other Computations)'!I204))</f>
        <v>0</v>
      </c>
      <c r="J3344" s="76">
        <f>IF('(Other Computations)'!J191=0,0,Inputs!L286*Inputs!L179*Inputs!F55*Inputs!D14*'GM Alloc Factors'!J21/('(Other Computations)'!J191+'(Other Computations)'!J204))</f>
        <v>0</v>
      </c>
      <c r="K3344" s="43">
        <f t="shared" si="657"/>
        <v>0</v>
      </c>
    </row>
    <row r="3345" spans="1:11" ht="12.75" customHeight="1">
      <c r="A3345" s="61" t="str">
        <f>"         "&amp;Labels!B75</f>
        <v xml:space="preserve">         Customer 7</v>
      </c>
      <c r="B3345" s="76">
        <f>IF('(Other Computations)'!B192=0,0,Inputs!D287*Inputs!D180*Inputs!F56*Inputs!D14*'GM Alloc Factors'!B21/('(Other Computations)'!B192+'(Other Computations)'!B205))</f>
        <v>0</v>
      </c>
      <c r="C3345" s="76">
        <f>IF('(Other Computations)'!C192=0,0,Inputs!E287*Inputs!E180*Inputs!F56*Inputs!D14*'GM Alloc Factors'!C21/('(Other Computations)'!C192+'(Other Computations)'!C205))</f>
        <v>0</v>
      </c>
      <c r="D3345" s="76">
        <f>IF('(Other Computations)'!D192=0,0,Inputs!F287*Inputs!F180*Inputs!F56*Inputs!D14*'GM Alloc Factors'!D21/('(Other Computations)'!D192+'(Other Computations)'!D205))</f>
        <v>0</v>
      </c>
      <c r="E3345" s="76">
        <f>IF('(Other Computations)'!E192=0,0,Inputs!G287*Inputs!G180*Inputs!F56*Inputs!D14*'GM Alloc Factors'!E21/('(Other Computations)'!E192+'(Other Computations)'!E205))</f>
        <v>0</v>
      </c>
      <c r="F3345" s="43">
        <f t="shared" si="656"/>
        <v>0</v>
      </c>
      <c r="G3345" s="76">
        <f>IF('(Other Computations)'!G192=0,0,Inputs!I287*Inputs!I180*Inputs!F56*Inputs!D14*'GM Alloc Factors'!G21/('(Other Computations)'!G192+'(Other Computations)'!G205))</f>
        <v>0</v>
      </c>
      <c r="H3345" s="76">
        <f>IF('(Other Computations)'!H192=0,0,Inputs!J287*Inputs!J180*Inputs!F56*Inputs!D14*'GM Alloc Factors'!H21/('(Other Computations)'!H192+'(Other Computations)'!H205))</f>
        <v>0</v>
      </c>
      <c r="I3345" s="76">
        <f>IF('(Other Computations)'!I192=0,0,Inputs!K287*Inputs!K180*Inputs!F56*Inputs!D14*'GM Alloc Factors'!I21/('(Other Computations)'!I192+'(Other Computations)'!I205))</f>
        <v>0</v>
      </c>
      <c r="J3345" s="76">
        <f>IF('(Other Computations)'!J192=0,0,Inputs!L287*Inputs!L180*Inputs!F56*Inputs!D14*'GM Alloc Factors'!J21/('(Other Computations)'!J192+'(Other Computations)'!J205))</f>
        <v>0</v>
      </c>
      <c r="K3345" s="43">
        <f t="shared" si="657"/>
        <v>0</v>
      </c>
    </row>
    <row r="3346" spans="1:11" ht="12.75" customHeight="1">
      <c r="A3346" s="61" t="str">
        <f>"         "&amp;Labels!B76</f>
        <v xml:space="preserve">         Customer 8</v>
      </c>
      <c r="B3346" s="76">
        <f>IF('(Other Computations)'!B193=0,0,Inputs!D288*Inputs!D181*Inputs!F57*Inputs!D14*'GM Alloc Factors'!B21/('(Other Computations)'!B193+'(Other Computations)'!B206))</f>
        <v>0</v>
      </c>
      <c r="C3346" s="76">
        <f>IF('(Other Computations)'!C193=0,0,Inputs!E288*Inputs!E181*Inputs!F57*Inputs!D14*'GM Alloc Factors'!C21/('(Other Computations)'!C193+'(Other Computations)'!C206))</f>
        <v>0</v>
      </c>
      <c r="D3346" s="76">
        <f>IF('(Other Computations)'!D193=0,0,Inputs!F288*Inputs!F181*Inputs!F57*Inputs!D14*'GM Alloc Factors'!D21/('(Other Computations)'!D193+'(Other Computations)'!D206))</f>
        <v>0</v>
      </c>
      <c r="E3346" s="76">
        <f>IF('(Other Computations)'!E193=0,0,Inputs!G288*Inputs!G181*Inputs!F57*Inputs!D14*'GM Alloc Factors'!E21/('(Other Computations)'!E193+'(Other Computations)'!E206))</f>
        <v>0</v>
      </c>
      <c r="F3346" s="43">
        <f t="shared" si="656"/>
        <v>0</v>
      </c>
      <c r="G3346" s="76">
        <f>IF('(Other Computations)'!G193=0,0,Inputs!I288*Inputs!I181*Inputs!F57*Inputs!D14*'GM Alloc Factors'!G21/('(Other Computations)'!G193+'(Other Computations)'!G206))</f>
        <v>0</v>
      </c>
      <c r="H3346" s="76">
        <f>IF('(Other Computations)'!H193=0,0,Inputs!J288*Inputs!J181*Inputs!F57*Inputs!D14*'GM Alloc Factors'!H21/('(Other Computations)'!H193+'(Other Computations)'!H206))</f>
        <v>0</v>
      </c>
      <c r="I3346" s="76">
        <f>IF('(Other Computations)'!I193=0,0,Inputs!K288*Inputs!K181*Inputs!F57*Inputs!D14*'GM Alloc Factors'!I21/('(Other Computations)'!I193+'(Other Computations)'!I206))</f>
        <v>0</v>
      </c>
      <c r="J3346" s="76">
        <f>IF('(Other Computations)'!J193=0,0,Inputs!L288*Inputs!L181*Inputs!F57*Inputs!D14*'GM Alloc Factors'!J21/('(Other Computations)'!J193+'(Other Computations)'!J206))</f>
        <v>0</v>
      </c>
      <c r="K3346" s="43">
        <f t="shared" si="657"/>
        <v>0</v>
      </c>
    </row>
    <row r="3347" spans="1:11" ht="12.75" customHeight="1">
      <c r="A3347" s="61" t="str">
        <f>"         "&amp;Labels!B77</f>
        <v xml:space="preserve">         Customer 9</v>
      </c>
      <c r="B3347" s="76">
        <f>IF('(Other Computations)'!B194=0,0,Inputs!D289*Inputs!D182*Inputs!F58*Inputs!D14*'GM Alloc Factors'!B21/('(Other Computations)'!B194+'(Other Computations)'!B207))</f>
        <v>0</v>
      </c>
      <c r="C3347" s="76">
        <f>IF('(Other Computations)'!C194=0,0,Inputs!E289*Inputs!E182*Inputs!F58*Inputs!D14*'GM Alloc Factors'!C21/('(Other Computations)'!C194+'(Other Computations)'!C207))</f>
        <v>0</v>
      </c>
      <c r="D3347" s="76">
        <f>IF('(Other Computations)'!D194=0,0,Inputs!F289*Inputs!F182*Inputs!F58*Inputs!D14*'GM Alloc Factors'!D21/('(Other Computations)'!D194+'(Other Computations)'!D207))</f>
        <v>0</v>
      </c>
      <c r="E3347" s="76">
        <f>IF('(Other Computations)'!E194=0,0,Inputs!G289*Inputs!G182*Inputs!F58*Inputs!D14*'GM Alloc Factors'!E21/('(Other Computations)'!E194+'(Other Computations)'!E207))</f>
        <v>0</v>
      </c>
      <c r="F3347" s="43">
        <f t="shared" si="656"/>
        <v>0</v>
      </c>
      <c r="G3347" s="76">
        <f>IF('(Other Computations)'!G194=0,0,Inputs!I289*Inputs!I182*Inputs!F58*Inputs!D14*'GM Alloc Factors'!G21/('(Other Computations)'!G194+'(Other Computations)'!G207))</f>
        <v>0</v>
      </c>
      <c r="H3347" s="76">
        <f>IF('(Other Computations)'!H194=0,0,Inputs!J289*Inputs!J182*Inputs!F58*Inputs!D14*'GM Alloc Factors'!H21/('(Other Computations)'!H194+'(Other Computations)'!H207))</f>
        <v>0</v>
      </c>
      <c r="I3347" s="76">
        <f>IF('(Other Computations)'!I194=0,0,Inputs!K289*Inputs!K182*Inputs!F58*Inputs!D14*'GM Alloc Factors'!I21/('(Other Computations)'!I194+'(Other Computations)'!I207))</f>
        <v>0</v>
      </c>
      <c r="J3347" s="76">
        <f>IF('(Other Computations)'!J194=0,0,Inputs!L289*Inputs!L182*Inputs!F58*Inputs!D14*'GM Alloc Factors'!J21/('(Other Computations)'!J194+'(Other Computations)'!J207))</f>
        <v>0</v>
      </c>
      <c r="K3347" s="43">
        <f t="shared" si="657"/>
        <v>0</v>
      </c>
    </row>
    <row r="3348" spans="1:11" ht="12.75" customHeight="1">
      <c r="A3348" s="61" t="str">
        <f>"         "&amp;Labels!B78</f>
        <v xml:space="preserve">         Customer 10</v>
      </c>
      <c r="B3348" s="76">
        <f>IF('(Other Computations)'!B195=0,0,Inputs!D290*Inputs!D183*Inputs!F59*Inputs!D14*'GM Alloc Factors'!B21/('(Other Computations)'!B195+'(Other Computations)'!B208))</f>
        <v>0</v>
      </c>
      <c r="C3348" s="76">
        <f>IF('(Other Computations)'!C195=0,0,Inputs!E290*Inputs!E183*Inputs!F59*Inputs!D14*'GM Alloc Factors'!C21/('(Other Computations)'!C195+'(Other Computations)'!C208))</f>
        <v>0</v>
      </c>
      <c r="D3348" s="76">
        <f>IF('(Other Computations)'!D195=0,0,Inputs!F290*Inputs!F183*Inputs!F59*Inputs!D14*'GM Alloc Factors'!D21/('(Other Computations)'!D195+'(Other Computations)'!D208))</f>
        <v>0</v>
      </c>
      <c r="E3348" s="76">
        <f>IF('(Other Computations)'!E195=0,0,Inputs!G290*Inputs!G183*Inputs!F59*Inputs!D14*'GM Alloc Factors'!E21/('(Other Computations)'!E195+'(Other Computations)'!E208))</f>
        <v>0</v>
      </c>
      <c r="F3348" s="43">
        <f t="shared" si="656"/>
        <v>0</v>
      </c>
      <c r="G3348" s="76">
        <f>IF('(Other Computations)'!G195=0,0,Inputs!I290*Inputs!I183*Inputs!F59*Inputs!D14*'GM Alloc Factors'!G21/('(Other Computations)'!G195+'(Other Computations)'!G208))</f>
        <v>0</v>
      </c>
      <c r="H3348" s="76">
        <f>IF('(Other Computations)'!H195=0,0,Inputs!J290*Inputs!J183*Inputs!F59*Inputs!D14*'GM Alloc Factors'!H21/('(Other Computations)'!H195+'(Other Computations)'!H208))</f>
        <v>0</v>
      </c>
      <c r="I3348" s="76">
        <f>IF('(Other Computations)'!I195=0,0,Inputs!K290*Inputs!K183*Inputs!F59*Inputs!D14*'GM Alloc Factors'!I21/('(Other Computations)'!I195+'(Other Computations)'!I208))</f>
        <v>0</v>
      </c>
      <c r="J3348" s="76">
        <f>IF('(Other Computations)'!J195=0,0,Inputs!L290*Inputs!L183*Inputs!F59*Inputs!D14*'GM Alloc Factors'!J21/('(Other Computations)'!J195+'(Other Computations)'!J208))</f>
        <v>0</v>
      </c>
      <c r="K3348" s="43">
        <f t="shared" si="657"/>
        <v>0</v>
      </c>
    </row>
    <row r="3349" spans="1:11" ht="12.75" customHeight="1">
      <c r="A3349" s="61" t="str">
        <f>"         "&amp;Labels!C68</f>
        <v xml:space="preserve">         Total</v>
      </c>
      <c r="B3349" s="84">
        <f>SUM(B3339:B3348)</f>
        <v>0</v>
      </c>
      <c r="C3349" s="84">
        <f>SUM(C3339:C3348)</f>
        <v>0</v>
      </c>
      <c r="D3349" s="84">
        <f>SUM(D3339:D3348)</f>
        <v>0</v>
      </c>
      <c r="E3349" s="84">
        <f>SUM(E3339:E3348)</f>
        <v>0</v>
      </c>
      <c r="F3349" s="43">
        <f t="shared" si="656"/>
        <v>0</v>
      </c>
      <c r="G3349" s="84">
        <f>SUM(G3339:G3348)</f>
        <v>0</v>
      </c>
      <c r="H3349" s="84">
        <f>SUM(H3339:H3348)</f>
        <v>0</v>
      </c>
      <c r="I3349" s="84">
        <f>SUM(I3339:I3348)</f>
        <v>0</v>
      </c>
      <c r="J3349" s="84">
        <f>SUM(J3339:J3348)</f>
        <v>0</v>
      </c>
      <c r="K3349" s="43">
        <f t="shared" si="657"/>
        <v>0</v>
      </c>
    </row>
    <row r="3350" spans="1:11" ht="12.75" customHeight="1">
      <c r="A3350" s="61" t="str">
        <f>"      "&amp;Labels!B88</f>
        <v xml:space="preserve">      Q 4</v>
      </c>
      <c r="B3350" s="84"/>
      <c r="C3350" s="84"/>
      <c r="D3350" s="84"/>
      <c r="E3350" s="84"/>
      <c r="F3350" s="43"/>
      <c r="G3350" s="84"/>
      <c r="H3350" s="84"/>
      <c r="I3350" s="84"/>
      <c r="J3350" s="84"/>
      <c r="K3350" s="43"/>
    </row>
    <row r="3351" spans="1:11" ht="12.75" customHeight="1">
      <c r="A3351" s="61" t="str">
        <f>"         "&amp;Labels!B69</f>
        <v xml:space="preserve">         Customer 1</v>
      </c>
      <c r="B3351" s="76">
        <f>IF('(Other Computations)'!B186=0,0,Inputs!D281*Inputs!D174*Inputs!G50*Inputs!D14*'GM Alloc Factors'!B22/('(Other Computations)'!B186+'(Other Computations)'!B199))</f>
        <v>0</v>
      </c>
      <c r="C3351" s="76">
        <f>IF('(Other Computations)'!C186=0,0,Inputs!E281*Inputs!E174*Inputs!G50*Inputs!D14*'GM Alloc Factors'!C22/('(Other Computations)'!C186+'(Other Computations)'!C199))</f>
        <v>0</v>
      </c>
      <c r="D3351" s="76">
        <f>IF('(Other Computations)'!D186=0,0,Inputs!F281*Inputs!F174*Inputs!G50*Inputs!D14*'GM Alloc Factors'!D22/('(Other Computations)'!D186+'(Other Computations)'!D199))</f>
        <v>0</v>
      </c>
      <c r="E3351" s="76">
        <f>IF('(Other Computations)'!E186=0,0,Inputs!G281*Inputs!G174*Inputs!G50*Inputs!D14*'GM Alloc Factors'!E22/('(Other Computations)'!E186+'(Other Computations)'!E199))</f>
        <v>0</v>
      </c>
      <c r="F3351" s="43">
        <f t="shared" ref="F3351:F3361" si="658">SUM(B3351:E3351)</f>
        <v>0</v>
      </c>
      <c r="G3351" s="76">
        <f>IF('(Other Computations)'!G186=0,0,Inputs!I281*Inputs!I174*Inputs!G50*Inputs!D14*'GM Alloc Factors'!G22/('(Other Computations)'!G186+'(Other Computations)'!G199))</f>
        <v>0</v>
      </c>
      <c r="H3351" s="76">
        <f>IF('(Other Computations)'!H186=0,0,Inputs!J281*Inputs!J174*Inputs!G50*Inputs!D14*'GM Alloc Factors'!H22/('(Other Computations)'!H186+'(Other Computations)'!H199))</f>
        <v>0</v>
      </c>
      <c r="I3351" s="76">
        <f>IF('(Other Computations)'!I186=0,0,Inputs!K281*Inputs!K174*Inputs!G50*Inputs!D14*'GM Alloc Factors'!I22/('(Other Computations)'!I186+'(Other Computations)'!I199))</f>
        <v>0</v>
      </c>
      <c r="J3351" s="76">
        <f>IF('(Other Computations)'!J186=0,0,Inputs!L281*Inputs!L174*Inputs!G50*Inputs!D14*'GM Alloc Factors'!J22/('(Other Computations)'!J186+'(Other Computations)'!J199))</f>
        <v>0</v>
      </c>
      <c r="K3351" s="43">
        <f t="shared" ref="K3351:K3361" si="659">SUM(G3351:J3351)</f>
        <v>0</v>
      </c>
    </row>
    <row r="3352" spans="1:11" ht="12.75" customHeight="1">
      <c r="A3352" s="61" t="str">
        <f>"         "&amp;Labels!B70</f>
        <v xml:space="preserve">         Customer 2</v>
      </c>
      <c r="B3352" s="76">
        <f>IF('(Other Computations)'!B187=0,0,Inputs!D282*Inputs!D175*Inputs!G51*Inputs!D14*'GM Alloc Factors'!B22/('(Other Computations)'!B187+'(Other Computations)'!B200))</f>
        <v>0</v>
      </c>
      <c r="C3352" s="76">
        <f>IF('(Other Computations)'!C187=0,0,Inputs!E282*Inputs!E175*Inputs!G51*Inputs!D14*'GM Alloc Factors'!C22/('(Other Computations)'!C187+'(Other Computations)'!C200))</f>
        <v>0</v>
      </c>
      <c r="D3352" s="76">
        <f>IF('(Other Computations)'!D187=0,0,Inputs!F282*Inputs!F175*Inputs!G51*Inputs!D14*'GM Alloc Factors'!D22/('(Other Computations)'!D187+'(Other Computations)'!D200))</f>
        <v>0</v>
      </c>
      <c r="E3352" s="76">
        <f>IF('(Other Computations)'!E187=0,0,Inputs!G282*Inputs!G175*Inputs!G51*Inputs!D14*'GM Alloc Factors'!E22/('(Other Computations)'!E187+'(Other Computations)'!E200))</f>
        <v>0</v>
      </c>
      <c r="F3352" s="43">
        <f t="shared" si="658"/>
        <v>0</v>
      </c>
      <c r="G3352" s="76">
        <f>IF('(Other Computations)'!G187=0,0,Inputs!I282*Inputs!I175*Inputs!G51*Inputs!D14*'GM Alloc Factors'!G22/('(Other Computations)'!G187+'(Other Computations)'!G200))</f>
        <v>0</v>
      </c>
      <c r="H3352" s="76">
        <f>IF('(Other Computations)'!H187=0,0,Inputs!J282*Inputs!J175*Inputs!G51*Inputs!D14*'GM Alloc Factors'!H22/('(Other Computations)'!H187+'(Other Computations)'!H200))</f>
        <v>0</v>
      </c>
      <c r="I3352" s="76">
        <f>IF('(Other Computations)'!I187=0,0,Inputs!K282*Inputs!K175*Inputs!G51*Inputs!D14*'GM Alloc Factors'!I22/('(Other Computations)'!I187+'(Other Computations)'!I200))</f>
        <v>0</v>
      </c>
      <c r="J3352" s="76">
        <f>IF('(Other Computations)'!J187=0,0,Inputs!L282*Inputs!L175*Inputs!G51*Inputs!D14*'GM Alloc Factors'!J22/('(Other Computations)'!J187+'(Other Computations)'!J200))</f>
        <v>0</v>
      </c>
      <c r="K3352" s="43">
        <f t="shared" si="659"/>
        <v>0</v>
      </c>
    </row>
    <row r="3353" spans="1:11" ht="12.75" customHeight="1">
      <c r="A3353" s="61" t="str">
        <f>"         "&amp;Labels!B71</f>
        <v xml:space="preserve">         Customer 3</v>
      </c>
      <c r="B3353" s="76">
        <f>IF('(Other Computations)'!B188=0,0,Inputs!D283*Inputs!D176*Inputs!G52*Inputs!D14*'GM Alloc Factors'!B22/('(Other Computations)'!B188+'(Other Computations)'!B201))</f>
        <v>0</v>
      </c>
      <c r="C3353" s="76">
        <f>IF('(Other Computations)'!C188=0,0,Inputs!E283*Inputs!E176*Inputs!G52*Inputs!D14*'GM Alloc Factors'!C22/('(Other Computations)'!C188+'(Other Computations)'!C201))</f>
        <v>0</v>
      </c>
      <c r="D3353" s="76">
        <f>IF('(Other Computations)'!D188=0,0,Inputs!F283*Inputs!F176*Inputs!G52*Inputs!D14*'GM Alloc Factors'!D22/('(Other Computations)'!D188+'(Other Computations)'!D201))</f>
        <v>0</v>
      </c>
      <c r="E3353" s="76">
        <f>IF('(Other Computations)'!E188=0,0,Inputs!G283*Inputs!G176*Inputs!G52*Inputs!D14*'GM Alloc Factors'!E22/('(Other Computations)'!E188+'(Other Computations)'!E201))</f>
        <v>0</v>
      </c>
      <c r="F3353" s="43">
        <f t="shared" si="658"/>
        <v>0</v>
      </c>
      <c r="G3353" s="76">
        <f>IF('(Other Computations)'!G188=0,0,Inputs!I283*Inputs!I176*Inputs!G52*Inputs!D14*'GM Alloc Factors'!G22/('(Other Computations)'!G188+'(Other Computations)'!G201))</f>
        <v>0</v>
      </c>
      <c r="H3353" s="76">
        <f>IF('(Other Computations)'!H188=0,0,Inputs!J283*Inputs!J176*Inputs!G52*Inputs!D14*'GM Alloc Factors'!H22/('(Other Computations)'!H188+'(Other Computations)'!H201))</f>
        <v>0</v>
      </c>
      <c r="I3353" s="76">
        <f>IF('(Other Computations)'!I188=0,0,Inputs!K283*Inputs!K176*Inputs!G52*Inputs!D14*'GM Alloc Factors'!I22/('(Other Computations)'!I188+'(Other Computations)'!I201))</f>
        <v>0</v>
      </c>
      <c r="J3353" s="76">
        <f>IF('(Other Computations)'!J188=0,0,Inputs!L283*Inputs!L176*Inputs!G52*Inputs!D14*'GM Alloc Factors'!J22/('(Other Computations)'!J188+'(Other Computations)'!J201))</f>
        <v>0</v>
      </c>
      <c r="K3353" s="43">
        <f t="shared" si="659"/>
        <v>0</v>
      </c>
    </row>
    <row r="3354" spans="1:11" ht="12.75" customHeight="1">
      <c r="A3354" s="61" t="str">
        <f>"         "&amp;Labels!B72</f>
        <v xml:space="preserve">         Customer 4</v>
      </c>
      <c r="B3354" s="76">
        <f>IF('(Other Computations)'!B189=0,0,Inputs!D284*Inputs!D177*Inputs!G53*Inputs!D14*'GM Alloc Factors'!B22/('(Other Computations)'!B189+'(Other Computations)'!B202))</f>
        <v>0</v>
      </c>
      <c r="C3354" s="76">
        <f>IF('(Other Computations)'!C189=0,0,Inputs!E284*Inputs!E177*Inputs!G53*Inputs!D14*'GM Alloc Factors'!C22/('(Other Computations)'!C189+'(Other Computations)'!C202))</f>
        <v>0</v>
      </c>
      <c r="D3354" s="76">
        <f>IF('(Other Computations)'!D189=0,0,Inputs!F284*Inputs!F177*Inputs!G53*Inputs!D14*'GM Alloc Factors'!D22/('(Other Computations)'!D189+'(Other Computations)'!D202))</f>
        <v>0</v>
      </c>
      <c r="E3354" s="76">
        <f>IF('(Other Computations)'!E189=0,0,Inputs!G284*Inputs!G177*Inputs!G53*Inputs!D14*'GM Alloc Factors'!E22/('(Other Computations)'!E189+'(Other Computations)'!E202))</f>
        <v>0</v>
      </c>
      <c r="F3354" s="43">
        <f t="shared" si="658"/>
        <v>0</v>
      </c>
      <c r="G3354" s="76">
        <f>IF('(Other Computations)'!G189=0,0,Inputs!I284*Inputs!I177*Inputs!G53*Inputs!D14*'GM Alloc Factors'!G22/('(Other Computations)'!G189+'(Other Computations)'!G202))</f>
        <v>0</v>
      </c>
      <c r="H3354" s="76">
        <f>IF('(Other Computations)'!H189=0,0,Inputs!J284*Inputs!J177*Inputs!G53*Inputs!D14*'GM Alloc Factors'!H22/('(Other Computations)'!H189+'(Other Computations)'!H202))</f>
        <v>0</v>
      </c>
      <c r="I3354" s="76">
        <f>IF('(Other Computations)'!I189=0,0,Inputs!K284*Inputs!K177*Inputs!G53*Inputs!D14*'GM Alloc Factors'!I22/('(Other Computations)'!I189+'(Other Computations)'!I202))</f>
        <v>0</v>
      </c>
      <c r="J3354" s="76">
        <f>IF('(Other Computations)'!J189=0,0,Inputs!L284*Inputs!L177*Inputs!G53*Inputs!D14*'GM Alloc Factors'!J22/('(Other Computations)'!J189+'(Other Computations)'!J202))</f>
        <v>0</v>
      </c>
      <c r="K3354" s="43">
        <f t="shared" si="659"/>
        <v>0</v>
      </c>
    </row>
    <row r="3355" spans="1:11" ht="12.75" customHeight="1">
      <c r="A3355" s="61" t="str">
        <f>"         "&amp;Labels!B73</f>
        <v xml:space="preserve">         Customer 5</v>
      </c>
      <c r="B3355" s="76">
        <f>IF('(Other Computations)'!B190=0,0,Inputs!D285*Inputs!D178*Inputs!G54*Inputs!D14*'GM Alloc Factors'!B22/('(Other Computations)'!B190+'(Other Computations)'!B203))</f>
        <v>0</v>
      </c>
      <c r="C3355" s="76">
        <f>IF('(Other Computations)'!C190=0,0,Inputs!E285*Inputs!E178*Inputs!G54*Inputs!D14*'GM Alloc Factors'!C22/('(Other Computations)'!C190+'(Other Computations)'!C203))</f>
        <v>0</v>
      </c>
      <c r="D3355" s="76">
        <f>IF('(Other Computations)'!D190=0,0,Inputs!F285*Inputs!F178*Inputs!G54*Inputs!D14*'GM Alloc Factors'!D22/('(Other Computations)'!D190+'(Other Computations)'!D203))</f>
        <v>0</v>
      </c>
      <c r="E3355" s="76">
        <f>IF('(Other Computations)'!E190=0,0,Inputs!G285*Inputs!G178*Inputs!G54*Inputs!D14*'GM Alloc Factors'!E22/('(Other Computations)'!E190+'(Other Computations)'!E203))</f>
        <v>0</v>
      </c>
      <c r="F3355" s="43">
        <f t="shared" si="658"/>
        <v>0</v>
      </c>
      <c r="G3355" s="76">
        <f>IF('(Other Computations)'!G190=0,0,Inputs!I285*Inputs!I178*Inputs!G54*Inputs!D14*'GM Alloc Factors'!G22/('(Other Computations)'!G190+'(Other Computations)'!G203))</f>
        <v>0</v>
      </c>
      <c r="H3355" s="76">
        <f>IF('(Other Computations)'!H190=0,0,Inputs!J285*Inputs!J178*Inputs!G54*Inputs!D14*'GM Alloc Factors'!H22/('(Other Computations)'!H190+'(Other Computations)'!H203))</f>
        <v>0</v>
      </c>
      <c r="I3355" s="76">
        <f>IF('(Other Computations)'!I190=0,0,Inputs!K285*Inputs!K178*Inputs!G54*Inputs!D14*'GM Alloc Factors'!I22/('(Other Computations)'!I190+'(Other Computations)'!I203))</f>
        <v>0</v>
      </c>
      <c r="J3355" s="76">
        <f>IF('(Other Computations)'!J190=0,0,Inputs!L285*Inputs!L178*Inputs!G54*Inputs!D14*'GM Alloc Factors'!J22/('(Other Computations)'!J190+'(Other Computations)'!J203))</f>
        <v>0</v>
      </c>
      <c r="K3355" s="43">
        <f t="shared" si="659"/>
        <v>0</v>
      </c>
    </row>
    <row r="3356" spans="1:11" ht="12.75" customHeight="1">
      <c r="A3356" s="61" t="str">
        <f>"         "&amp;Labels!B74</f>
        <v xml:space="preserve">         Customer 6</v>
      </c>
      <c r="B3356" s="76">
        <f>IF('(Other Computations)'!B191=0,0,Inputs!D286*Inputs!D179*Inputs!G55*Inputs!D14*'GM Alloc Factors'!B22/('(Other Computations)'!B191+'(Other Computations)'!B204))</f>
        <v>0</v>
      </c>
      <c r="C3356" s="76">
        <f>IF('(Other Computations)'!C191=0,0,Inputs!E286*Inputs!E179*Inputs!G55*Inputs!D14*'GM Alloc Factors'!C22/('(Other Computations)'!C191+'(Other Computations)'!C204))</f>
        <v>0</v>
      </c>
      <c r="D3356" s="76">
        <f>IF('(Other Computations)'!D191=0,0,Inputs!F286*Inputs!F179*Inputs!G55*Inputs!D14*'GM Alloc Factors'!D22/('(Other Computations)'!D191+'(Other Computations)'!D204))</f>
        <v>0</v>
      </c>
      <c r="E3356" s="76">
        <f>IF('(Other Computations)'!E191=0,0,Inputs!G286*Inputs!G179*Inputs!G55*Inputs!D14*'GM Alloc Factors'!E22/('(Other Computations)'!E191+'(Other Computations)'!E204))</f>
        <v>0</v>
      </c>
      <c r="F3356" s="43">
        <f t="shared" si="658"/>
        <v>0</v>
      </c>
      <c r="G3356" s="76">
        <f>IF('(Other Computations)'!G191=0,0,Inputs!I286*Inputs!I179*Inputs!G55*Inputs!D14*'GM Alloc Factors'!G22/('(Other Computations)'!G191+'(Other Computations)'!G204))</f>
        <v>0</v>
      </c>
      <c r="H3356" s="76">
        <f>IF('(Other Computations)'!H191=0,0,Inputs!J286*Inputs!J179*Inputs!G55*Inputs!D14*'GM Alloc Factors'!H22/('(Other Computations)'!H191+'(Other Computations)'!H204))</f>
        <v>0</v>
      </c>
      <c r="I3356" s="76">
        <f>IF('(Other Computations)'!I191=0,0,Inputs!K286*Inputs!K179*Inputs!G55*Inputs!D14*'GM Alloc Factors'!I22/('(Other Computations)'!I191+'(Other Computations)'!I204))</f>
        <v>0</v>
      </c>
      <c r="J3356" s="76">
        <f>IF('(Other Computations)'!J191=0,0,Inputs!L286*Inputs!L179*Inputs!G55*Inputs!D14*'GM Alloc Factors'!J22/('(Other Computations)'!J191+'(Other Computations)'!J204))</f>
        <v>0</v>
      </c>
      <c r="K3356" s="43">
        <f t="shared" si="659"/>
        <v>0</v>
      </c>
    </row>
    <row r="3357" spans="1:11" ht="12.75" customHeight="1">
      <c r="A3357" s="61" t="str">
        <f>"         "&amp;Labels!B75</f>
        <v xml:space="preserve">         Customer 7</v>
      </c>
      <c r="B3357" s="76">
        <f>IF('(Other Computations)'!B192=0,0,Inputs!D287*Inputs!D180*Inputs!G56*Inputs!D14*'GM Alloc Factors'!B22/('(Other Computations)'!B192+'(Other Computations)'!B205))</f>
        <v>0</v>
      </c>
      <c r="C3357" s="76">
        <f>IF('(Other Computations)'!C192=0,0,Inputs!E287*Inputs!E180*Inputs!G56*Inputs!D14*'GM Alloc Factors'!C22/('(Other Computations)'!C192+'(Other Computations)'!C205))</f>
        <v>0</v>
      </c>
      <c r="D3357" s="76">
        <f>IF('(Other Computations)'!D192=0,0,Inputs!F287*Inputs!F180*Inputs!G56*Inputs!D14*'GM Alloc Factors'!D22/('(Other Computations)'!D192+'(Other Computations)'!D205))</f>
        <v>0</v>
      </c>
      <c r="E3357" s="76">
        <f>IF('(Other Computations)'!E192=0,0,Inputs!G287*Inputs!G180*Inputs!G56*Inputs!D14*'GM Alloc Factors'!E22/('(Other Computations)'!E192+'(Other Computations)'!E205))</f>
        <v>0</v>
      </c>
      <c r="F3357" s="43">
        <f t="shared" si="658"/>
        <v>0</v>
      </c>
      <c r="G3357" s="76">
        <f>IF('(Other Computations)'!G192=0,0,Inputs!I287*Inputs!I180*Inputs!G56*Inputs!D14*'GM Alloc Factors'!G22/('(Other Computations)'!G192+'(Other Computations)'!G205))</f>
        <v>0</v>
      </c>
      <c r="H3357" s="76">
        <f>IF('(Other Computations)'!H192=0,0,Inputs!J287*Inputs!J180*Inputs!G56*Inputs!D14*'GM Alloc Factors'!H22/('(Other Computations)'!H192+'(Other Computations)'!H205))</f>
        <v>0</v>
      </c>
      <c r="I3357" s="76">
        <f>IF('(Other Computations)'!I192=0,0,Inputs!K287*Inputs!K180*Inputs!G56*Inputs!D14*'GM Alloc Factors'!I22/('(Other Computations)'!I192+'(Other Computations)'!I205))</f>
        <v>0</v>
      </c>
      <c r="J3357" s="76">
        <f>IF('(Other Computations)'!J192=0,0,Inputs!L287*Inputs!L180*Inputs!G56*Inputs!D14*'GM Alloc Factors'!J22/('(Other Computations)'!J192+'(Other Computations)'!J205))</f>
        <v>0</v>
      </c>
      <c r="K3357" s="43">
        <f t="shared" si="659"/>
        <v>0</v>
      </c>
    </row>
    <row r="3358" spans="1:11" ht="12.75" customHeight="1">
      <c r="A3358" s="61" t="str">
        <f>"         "&amp;Labels!B76</f>
        <v xml:space="preserve">         Customer 8</v>
      </c>
      <c r="B3358" s="76">
        <f>IF('(Other Computations)'!B193=0,0,Inputs!D288*Inputs!D181*Inputs!G57*Inputs!D14*'GM Alloc Factors'!B22/('(Other Computations)'!B193+'(Other Computations)'!B206))</f>
        <v>0</v>
      </c>
      <c r="C3358" s="76">
        <f>IF('(Other Computations)'!C193=0,0,Inputs!E288*Inputs!E181*Inputs!G57*Inputs!D14*'GM Alloc Factors'!C22/('(Other Computations)'!C193+'(Other Computations)'!C206))</f>
        <v>0</v>
      </c>
      <c r="D3358" s="76">
        <f>IF('(Other Computations)'!D193=0,0,Inputs!F288*Inputs!F181*Inputs!G57*Inputs!D14*'GM Alloc Factors'!D22/('(Other Computations)'!D193+'(Other Computations)'!D206))</f>
        <v>0</v>
      </c>
      <c r="E3358" s="76">
        <f>IF('(Other Computations)'!E193=0,0,Inputs!G288*Inputs!G181*Inputs!G57*Inputs!D14*'GM Alloc Factors'!E22/('(Other Computations)'!E193+'(Other Computations)'!E206))</f>
        <v>0</v>
      </c>
      <c r="F3358" s="43">
        <f t="shared" si="658"/>
        <v>0</v>
      </c>
      <c r="G3358" s="76">
        <f>IF('(Other Computations)'!G193=0,0,Inputs!I288*Inputs!I181*Inputs!G57*Inputs!D14*'GM Alloc Factors'!G22/('(Other Computations)'!G193+'(Other Computations)'!G206))</f>
        <v>0</v>
      </c>
      <c r="H3358" s="76">
        <f>IF('(Other Computations)'!H193=0,0,Inputs!J288*Inputs!J181*Inputs!G57*Inputs!D14*'GM Alloc Factors'!H22/('(Other Computations)'!H193+'(Other Computations)'!H206))</f>
        <v>0</v>
      </c>
      <c r="I3358" s="76">
        <f>IF('(Other Computations)'!I193=0,0,Inputs!K288*Inputs!K181*Inputs!G57*Inputs!D14*'GM Alloc Factors'!I22/('(Other Computations)'!I193+'(Other Computations)'!I206))</f>
        <v>0</v>
      </c>
      <c r="J3358" s="76">
        <f>IF('(Other Computations)'!J193=0,0,Inputs!L288*Inputs!L181*Inputs!G57*Inputs!D14*'GM Alloc Factors'!J22/('(Other Computations)'!J193+'(Other Computations)'!J206))</f>
        <v>0</v>
      </c>
      <c r="K3358" s="43">
        <f t="shared" si="659"/>
        <v>0</v>
      </c>
    </row>
    <row r="3359" spans="1:11" ht="12.75" customHeight="1">
      <c r="A3359" s="61" t="str">
        <f>"         "&amp;Labels!B77</f>
        <v xml:space="preserve">         Customer 9</v>
      </c>
      <c r="B3359" s="76">
        <f>IF('(Other Computations)'!B194=0,0,Inputs!D289*Inputs!D182*Inputs!G58*Inputs!D14*'GM Alloc Factors'!B22/('(Other Computations)'!B194+'(Other Computations)'!B207))</f>
        <v>0</v>
      </c>
      <c r="C3359" s="76">
        <f>IF('(Other Computations)'!C194=0,0,Inputs!E289*Inputs!E182*Inputs!G58*Inputs!D14*'GM Alloc Factors'!C22/('(Other Computations)'!C194+'(Other Computations)'!C207))</f>
        <v>0</v>
      </c>
      <c r="D3359" s="76">
        <f>IF('(Other Computations)'!D194=0,0,Inputs!F289*Inputs!F182*Inputs!G58*Inputs!D14*'GM Alloc Factors'!D22/('(Other Computations)'!D194+'(Other Computations)'!D207))</f>
        <v>0</v>
      </c>
      <c r="E3359" s="76">
        <f>IF('(Other Computations)'!E194=0,0,Inputs!G289*Inputs!G182*Inputs!G58*Inputs!D14*'GM Alloc Factors'!E22/('(Other Computations)'!E194+'(Other Computations)'!E207))</f>
        <v>0</v>
      </c>
      <c r="F3359" s="43">
        <f t="shared" si="658"/>
        <v>0</v>
      </c>
      <c r="G3359" s="76">
        <f>IF('(Other Computations)'!G194=0,0,Inputs!I289*Inputs!I182*Inputs!G58*Inputs!D14*'GM Alloc Factors'!G22/('(Other Computations)'!G194+'(Other Computations)'!G207))</f>
        <v>0</v>
      </c>
      <c r="H3359" s="76">
        <f>IF('(Other Computations)'!H194=0,0,Inputs!J289*Inputs!J182*Inputs!G58*Inputs!D14*'GM Alloc Factors'!H22/('(Other Computations)'!H194+'(Other Computations)'!H207))</f>
        <v>0</v>
      </c>
      <c r="I3359" s="76">
        <f>IF('(Other Computations)'!I194=0,0,Inputs!K289*Inputs!K182*Inputs!G58*Inputs!D14*'GM Alloc Factors'!I22/('(Other Computations)'!I194+'(Other Computations)'!I207))</f>
        <v>0</v>
      </c>
      <c r="J3359" s="76">
        <f>IF('(Other Computations)'!J194=0,0,Inputs!L289*Inputs!L182*Inputs!G58*Inputs!D14*'GM Alloc Factors'!J22/('(Other Computations)'!J194+'(Other Computations)'!J207))</f>
        <v>0</v>
      </c>
      <c r="K3359" s="43">
        <f t="shared" si="659"/>
        <v>0</v>
      </c>
    </row>
    <row r="3360" spans="1:11" ht="12.75" customHeight="1">
      <c r="A3360" s="61" t="str">
        <f>"         "&amp;Labels!B78</f>
        <v xml:space="preserve">         Customer 10</v>
      </c>
      <c r="B3360" s="76">
        <f>IF('(Other Computations)'!B195=0,0,Inputs!D290*Inputs!D183*Inputs!G59*Inputs!D14*'GM Alloc Factors'!B22/('(Other Computations)'!B195+'(Other Computations)'!B208))</f>
        <v>0</v>
      </c>
      <c r="C3360" s="76">
        <f>IF('(Other Computations)'!C195=0,0,Inputs!E290*Inputs!E183*Inputs!G59*Inputs!D14*'GM Alloc Factors'!C22/('(Other Computations)'!C195+'(Other Computations)'!C208))</f>
        <v>0</v>
      </c>
      <c r="D3360" s="76">
        <f>IF('(Other Computations)'!D195=0,0,Inputs!F290*Inputs!F183*Inputs!G59*Inputs!D14*'GM Alloc Factors'!D22/('(Other Computations)'!D195+'(Other Computations)'!D208))</f>
        <v>0</v>
      </c>
      <c r="E3360" s="76">
        <f>IF('(Other Computations)'!E195=0,0,Inputs!G290*Inputs!G183*Inputs!G59*Inputs!D14*'GM Alloc Factors'!E22/('(Other Computations)'!E195+'(Other Computations)'!E208))</f>
        <v>0</v>
      </c>
      <c r="F3360" s="43">
        <f t="shared" si="658"/>
        <v>0</v>
      </c>
      <c r="G3360" s="76">
        <f>IF('(Other Computations)'!G195=0,0,Inputs!I290*Inputs!I183*Inputs!G59*Inputs!D14*'GM Alloc Factors'!G22/('(Other Computations)'!G195+'(Other Computations)'!G208))</f>
        <v>0</v>
      </c>
      <c r="H3360" s="76">
        <f>IF('(Other Computations)'!H195=0,0,Inputs!J290*Inputs!J183*Inputs!G59*Inputs!D14*'GM Alloc Factors'!H22/('(Other Computations)'!H195+'(Other Computations)'!H208))</f>
        <v>0</v>
      </c>
      <c r="I3360" s="76">
        <f>IF('(Other Computations)'!I195=0,0,Inputs!K290*Inputs!K183*Inputs!G59*Inputs!D14*'GM Alloc Factors'!I22/('(Other Computations)'!I195+'(Other Computations)'!I208))</f>
        <v>0</v>
      </c>
      <c r="J3360" s="76">
        <f>IF('(Other Computations)'!J195=0,0,Inputs!L290*Inputs!L183*Inputs!G59*Inputs!D14*'GM Alloc Factors'!J22/('(Other Computations)'!J195+'(Other Computations)'!J208))</f>
        <v>0</v>
      </c>
      <c r="K3360" s="43">
        <f t="shared" si="659"/>
        <v>0</v>
      </c>
    </row>
    <row r="3361" spans="1:11" ht="12.75" customHeight="1">
      <c r="A3361" s="61" t="str">
        <f>"         "&amp;Labels!C68</f>
        <v xml:space="preserve">         Total</v>
      </c>
      <c r="B3361" s="84">
        <f>SUM(B3351:B3360)</f>
        <v>0</v>
      </c>
      <c r="C3361" s="84">
        <f>SUM(C3351:C3360)</f>
        <v>0</v>
      </c>
      <c r="D3361" s="84">
        <f>SUM(D3351:D3360)</f>
        <v>0</v>
      </c>
      <c r="E3361" s="84">
        <f>SUM(E3351:E3360)</f>
        <v>0</v>
      </c>
      <c r="F3361" s="43">
        <f t="shared" si="658"/>
        <v>0</v>
      </c>
      <c r="G3361" s="84">
        <f>SUM(G3351:G3360)</f>
        <v>0</v>
      </c>
      <c r="H3361" s="84">
        <f>SUM(H3351:H3360)</f>
        <v>0</v>
      </c>
      <c r="I3361" s="84">
        <f>SUM(I3351:I3360)</f>
        <v>0</v>
      </c>
      <c r="J3361" s="84">
        <f>SUM(J3351:J3360)</f>
        <v>0</v>
      </c>
      <c r="K3361" s="43">
        <f t="shared" si="659"/>
        <v>0</v>
      </c>
    </row>
    <row r="3362" spans="1:11" ht="12.75" customHeight="1">
      <c r="A3362" s="61" t="str">
        <f>"      "&amp;Labels!B89</f>
        <v xml:space="preserve">      Q 5</v>
      </c>
      <c r="B3362" s="84"/>
      <c r="C3362" s="84"/>
      <c r="D3362" s="84"/>
      <c r="E3362" s="84"/>
      <c r="F3362" s="43"/>
      <c r="G3362" s="84"/>
      <c r="H3362" s="84"/>
      <c r="I3362" s="84"/>
      <c r="J3362" s="84"/>
      <c r="K3362" s="43"/>
    </row>
    <row r="3363" spans="1:11" ht="12.75" customHeight="1">
      <c r="A3363" s="61" t="str">
        <f>"         "&amp;Labels!B69</f>
        <v xml:space="preserve">         Customer 1</v>
      </c>
      <c r="B3363" s="76">
        <f>IF('(Other Computations)'!B186=0,0,Inputs!D281*Inputs!D174*Inputs!H50*Inputs!D14*'GM Alloc Factors'!B23/('(Other Computations)'!B186+'(Other Computations)'!B199))</f>
        <v>0</v>
      </c>
      <c r="C3363" s="76">
        <f>IF('(Other Computations)'!C186=0,0,Inputs!E281*Inputs!E174*Inputs!H50*Inputs!D14*'GM Alloc Factors'!C23/('(Other Computations)'!C186+'(Other Computations)'!C199))</f>
        <v>0</v>
      </c>
      <c r="D3363" s="76">
        <f>IF('(Other Computations)'!D186=0,0,Inputs!F281*Inputs!F174*Inputs!H50*Inputs!D14*'GM Alloc Factors'!D23/('(Other Computations)'!D186+'(Other Computations)'!D199))</f>
        <v>0</v>
      </c>
      <c r="E3363" s="76">
        <f>IF('(Other Computations)'!E186=0,0,Inputs!G281*Inputs!G174*Inputs!H50*Inputs!D14*'GM Alloc Factors'!E23/('(Other Computations)'!E186+'(Other Computations)'!E199))</f>
        <v>0</v>
      </c>
      <c r="F3363" s="43">
        <f t="shared" ref="F3363:F3373" si="660">SUM(B3363:E3363)</f>
        <v>0</v>
      </c>
      <c r="G3363" s="76">
        <f>IF('(Other Computations)'!G186=0,0,Inputs!I281*Inputs!I174*Inputs!H50*Inputs!D14*'GM Alloc Factors'!G23/('(Other Computations)'!G186+'(Other Computations)'!G199))</f>
        <v>0</v>
      </c>
      <c r="H3363" s="76">
        <f>IF('(Other Computations)'!H186=0,0,Inputs!J281*Inputs!J174*Inputs!H50*Inputs!D14*'GM Alloc Factors'!H23/('(Other Computations)'!H186+'(Other Computations)'!H199))</f>
        <v>0</v>
      </c>
      <c r="I3363" s="76">
        <f>IF('(Other Computations)'!I186=0,0,Inputs!K281*Inputs!K174*Inputs!H50*Inputs!D14*'GM Alloc Factors'!I23/('(Other Computations)'!I186+'(Other Computations)'!I199))</f>
        <v>0</v>
      </c>
      <c r="J3363" s="76">
        <f>IF('(Other Computations)'!J186=0,0,Inputs!L281*Inputs!L174*Inputs!H50*Inputs!D14*'GM Alloc Factors'!J23/('(Other Computations)'!J186+'(Other Computations)'!J199))</f>
        <v>0</v>
      </c>
      <c r="K3363" s="43">
        <f t="shared" ref="K3363:K3373" si="661">SUM(G3363:J3363)</f>
        <v>0</v>
      </c>
    </row>
    <row r="3364" spans="1:11" ht="12.75" customHeight="1">
      <c r="A3364" s="61" t="str">
        <f>"         "&amp;Labels!B70</f>
        <v xml:space="preserve">         Customer 2</v>
      </c>
      <c r="B3364" s="76">
        <f>IF('(Other Computations)'!B187=0,0,Inputs!D282*Inputs!D175*Inputs!H51*Inputs!D14*'GM Alloc Factors'!B23/('(Other Computations)'!B187+'(Other Computations)'!B200))</f>
        <v>0</v>
      </c>
      <c r="C3364" s="76">
        <f>IF('(Other Computations)'!C187=0,0,Inputs!E282*Inputs!E175*Inputs!H51*Inputs!D14*'GM Alloc Factors'!C23/('(Other Computations)'!C187+'(Other Computations)'!C200))</f>
        <v>0</v>
      </c>
      <c r="D3364" s="76">
        <f>IF('(Other Computations)'!D187=0,0,Inputs!F282*Inputs!F175*Inputs!H51*Inputs!D14*'GM Alloc Factors'!D23/('(Other Computations)'!D187+'(Other Computations)'!D200))</f>
        <v>0</v>
      </c>
      <c r="E3364" s="76">
        <f>IF('(Other Computations)'!E187=0,0,Inputs!G282*Inputs!G175*Inputs!H51*Inputs!D14*'GM Alloc Factors'!E23/('(Other Computations)'!E187+'(Other Computations)'!E200))</f>
        <v>0</v>
      </c>
      <c r="F3364" s="43">
        <f t="shared" si="660"/>
        <v>0</v>
      </c>
      <c r="G3364" s="76">
        <f>IF('(Other Computations)'!G187=0,0,Inputs!I282*Inputs!I175*Inputs!H51*Inputs!D14*'GM Alloc Factors'!G23/('(Other Computations)'!G187+'(Other Computations)'!G200))</f>
        <v>0</v>
      </c>
      <c r="H3364" s="76">
        <f>IF('(Other Computations)'!H187=0,0,Inputs!J282*Inputs!J175*Inputs!H51*Inputs!D14*'GM Alloc Factors'!H23/('(Other Computations)'!H187+'(Other Computations)'!H200))</f>
        <v>0</v>
      </c>
      <c r="I3364" s="76">
        <f>IF('(Other Computations)'!I187=0,0,Inputs!K282*Inputs!K175*Inputs!H51*Inputs!D14*'GM Alloc Factors'!I23/('(Other Computations)'!I187+'(Other Computations)'!I200))</f>
        <v>0</v>
      </c>
      <c r="J3364" s="76">
        <f>IF('(Other Computations)'!J187=0,0,Inputs!L282*Inputs!L175*Inputs!H51*Inputs!D14*'GM Alloc Factors'!J23/('(Other Computations)'!J187+'(Other Computations)'!J200))</f>
        <v>0</v>
      </c>
      <c r="K3364" s="43">
        <f t="shared" si="661"/>
        <v>0</v>
      </c>
    </row>
    <row r="3365" spans="1:11" ht="12.75" customHeight="1">
      <c r="A3365" s="61" t="str">
        <f>"         "&amp;Labels!B71</f>
        <v xml:space="preserve">         Customer 3</v>
      </c>
      <c r="B3365" s="76">
        <f>IF('(Other Computations)'!B188=0,0,Inputs!D283*Inputs!D176*Inputs!H52*Inputs!D14*'GM Alloc Factors'!B23/('(Other Computations)'!B188+'(Other Computations)'!B201))</f>
        <v>0</v>
      </c>
      <c r="C3365" s="76">
        <f>IF('(Other Computations)'!C188=0,0,Inputs!E283*Inputs!E176*Inputs!H52*Inputs!D14*'GM Alloc Factors'!C23/('(Other Computations)'!C188+'(Other Computations)'!C201))</f>
        <v>0</v>
      </c>
      <c r="D3365" s="76">
        <f>IF('(Other Computations)'!D188=0,0,Inputs!F283*Inputs!F176*Inputs!H52*Inputs!D14*'GM Alloc Factors'!D23/('(Other Computations)'!D188+'(Other Computations)'!D201))</f>
        <v>0</v>
      </c>
      <c r="E3365" s="76">
        <f>IF('(Other Computations)'!E188=0,0,Inputs!G283*Inputs!G176*Inputs!H52*Inputs!D14*'GM Alloc Factors'!E23/('(Other Computations)'!E188+'(Other Computations)'!E201))</f>
        <v>0</v>
      </c>
      <c r="F3365" s="43">
        <f t="shared" si="660"/>
        <v>0</v>
      </c>
      <c r="G3365" s="76">
        <f>IF('(Other Computations)'!G188=0,0,Inputs!I283*Inputs!I176*Inputs!H52*Inputs!D14*'GM Alloc Factors'!G23/('(Other Computations)'!G188+'(Other Computations)'!G201))</f>
        <v>0</v>
      </c>
      <c r="H3365" s="76">
        <f>IF('(Other Computations)'!H188=0,0,Inputs!J283*Inputs!J176*Inputs!H52*Inputs!D14*'GM Alloc Factors'!H23/('(Other Computations)'!H188+'(Other Computations)'!H201))</f>
        <v>0</v>
      </c>
      <c r="I3365" s="76">
        <f>IF('(Other Computations)'!I188=0,0,Inputs!K283*Inputs!K176*Inputs!H52*Inputs!D14*'GM Alloc Factors'!I23/('(Other Computations)'!I188+'(Other Computations)'!I201))</f>
        <v>0</v>
      </c>
      <c r="J3365" s="76">
        <f>IF('(Other Computations)'!J188=0,0,Inputs!L283*Inputs!L176*Inputs!H52*Inputs!D14*'GM Alloc Factors'!J23/('(Other Computations)'!J188+'(Other Computations)'!J201))</f>
        <v>0</v>
      </c>
      <c r="K3365" s="43">
        <f t="shared" si="661"/>
        <v>0</v>
      </c>
    </row>
    <row r="3366" spans="1:11" ht="12.75" customHeight="1">
      <c r="A3366" s="61" t="str">
        <f>"         "&amp;Labels!B72</f>
        <v xml:space="preserve">         Customer 4</v>
      </c>
      <c r="B3366" s="76">
        <f>IF('(Other Computations)'!B189=0,0,Inputs!D284*Inputs!D177*Inputs!H53*Inputs!D14*'GM Alloc Factors'!B23/('(Other Computations)'!B189+'(Other Computations)'!B202))</f>
        <v>0</v>
      </c>
      <c r="C3366" s="76">
        <f>IF('(Other Computations)'!C189=0,0,Inputs!E284*Inputs!E177*Inputs!H53*Inputs!D14*'GM Alloc Factors'!C23/('(Other Computations)'!C189+'(Other Computations)'!C202))</f>
        <v>0</v>
      </c>
      <c r="D3366" s="76">
        <f>IF('(Other Computations)'!D189=0,0,Inputs!F284*Inputs!F177*Inputs!H53*Inputs!D14*'GM Alloc Factors'!D23/('(Other Computations)'!D189+'(Other Computations)'!D202))</f>
        <v>0</v>
      </c>
      <c r="E3366" s="76">
        <f>IF('(Other Computations)'!E189=0,0,Inputs!G284*Inputs!G177*Inputs!H53*Inputs!D14*'GM Alloc Factors'!E23/('(Other Computations)'!E189+'(Other Computations)'!E202))</f>
        <v>0</v>
      </c>
      <c r="F3366" s="43">
        <f t="shared" si="660"/>
        <v>0</v>
      </c>
      <c r="G3366" s="76">
        <f>IF('(Other Computations)'!G189=0,0,Inputs!I284*Inputs!I177*Inputs!H53*Inputs!D14*'GM Alloc Factors'!G23/('(Other Computations)'!G189+'(Other Computations)'!G202))</f>
        <v>0</v>
      </c>
      <c r="H3366" s="76">
        <f>IF('(Other Computations)'!H189=0,0,Inputs!J284*Inputs!J177*Inputs!H53*Inputs!D14*'GM Alloc Factors'!H23/('(Other Computations)'!H189+'(Other Computations)'!H202))</f>
        <v>0</v>
      </c>
      <c r="I3366" s="76">
        <f>IF('(Other Computations)'!I189=0,0,Inputs!K284*Inputs!K177*Inputs!H53*Inputs!D14*'GM Alloc Factors'!I23/('(Other Computations)'!I189+'(Other Computations)'!I202))</f>
        <v>0</v>
      </c>
      <c r="J3366" s="76">
        <f>IF('(Other Computations)'!J189=0,0,Inputs!L284*Inputs!L177*Inputs!H53*Inputs!D14*'GM Alloc Factors'!J23/('(Other Computations)'!J189+'(Other Computations)'!J202))</f>
        <v>0</v>
      </c>
      <c r="K3366" s="43">
        <f t="shared" si="661"/>
        <v>0</v>
      </c>
    </row>
    <row r="3367" spans="1:11" ht="12.75" customHeight="1">
      <c r="A3367" s="61" t="str">
        <f>"         "&amp;Labels!B73</f>
        <v xml:space="preserve">         Customer 5</v>
      </c>
      <c r="B3367" s="76">
        <f>IF('(Other Computations)'!B190=0,0,Inputs!D285*Inputs!D178*Inputs!H54*Inputs!D14*'GM Alloc Factors'!B23/('(Other Computations)'!B190+'(Other Computations)'!B203))</f>
        <v>0</v>
      </c>
      <c r="C3367" s="76">
        <f>IF('(Other Computations)'!C190=0,0,Inputs!E285*Inputs!E178*Inputs!H54*Inputs!D14*'GM Alloc Factors'!C23/('(Other Computations)'!C190+'(Other Computations)'!C203))</f>
        <v>0</v>
      </c>
      <c r="D3367" s="76">
        <f>IF('(Other Computations)'!D190=0,0,Inputs!F285*Inputs!F178*Inputs!H54*Inputs!D14*'GM Alloc Factors'!D23/('(Other Computations)'!D190+'(Other Computations)'!D203))</f>
        <v>0</v>
      </c>
      <c r="E3367" s="76">
        <f>IF('(Other Computations)'!E190=0,0,Inputs!G285*Inputs!G178*Inputs!H54*Inputs!D14*'GM Alloc Factors'!E23/('(Other Computations)'!E190+'(Other Computations)'!E203))</f>
        <v>0</v>
      </c>
      <c r="F3367" s="43">
        <f t="shared" si="660"/>
        <v>0</v>
      </c>
      <c r="G3367" s="76">
        <f>IF('(Other Computations)'!G190=0,0,Inputs!I285*Inputs!I178*Inputs!H54*Inputs!D14*'GM Alloc Factors'!G23/('(Other Computations)'!G190+'(Other Computations)'!G203))</f>
        <v>0</v>
      </c>
      <c r="H3367" s="76">
        <f>IF('(Other Computations)'!H190=0,0,Inputs!J285*Inputs!J178*Inputs!H54*Inputs!D14*'GM Alloc Factors'!H23/('(Other Computations)'!H190+'(Other Computations)'!H203))</f>
        <v>0</v>
      </c>
      <c r="I3367" s="76">
        <f>IF('(Other Computations)'!I190=0,0,Inputs!K285*Inputs!K178*Inputs!H54*Inputs!D14*'GM Alloc Factors'!I23/('(Other Computations)'!I190+'(Other Computations)'!I203))</f>
        <v>0</v>
      </c>
      <c r="J3367" s="76">
        <f>IF('(Other Computations)'!J190=0,0,Inputs!L285*Inputs!L178*Inputs!H54*Inputs!D14*'GM Alloc Factors'!J23/('(Other Computations)'!J190+'(Other Computations)'!J203))</f>
        <v>0</v>
      </c>
      <c r="K3367" s="43">
        <f t="shared" si="661"/>
        <v>0</v>
      </c>
    </row>
    <row r="3368" spans="1:11" ht="12.75" customHeight="1">
      <c r="A3368" s="61" t="str">
        <f>"         "&amp;Labels!B74</f>
        <v xml:space="preserve">         Customer 6</v>
      </c>
      <c r="B3368" s="76">
        <f>IF('(Other Computations)'!B191=0,0,Inputs!D286*Inputs!D179*Inputs!H55*Inputs!D14*'GM Alloc Factors'!B23/('(Other Computations)'!B191+'(Other Computations)'!B204))</f>
        <v>0</v>
      </c>
      <c r="C3368" s="76">
        <f>IF('(Other Computations)'!C191=0,0,Inputs!E286*Inputs!E179*Inputs!H55*Inputs!D14*'GM Alloc Factors'!C23/('(Other Computations)'!C191+'(Other Computations)'!C204))</f>
        <v>0</v>
      </c>
      <c r="D3368" s="76">
        <f>IF('(Other Computations)'!D191=0,0,Inputs!F286*Inputs!F179*Inputs!H55*Inputs!D14*'GM Alloc Factors'!D23/('(Other Computations)'!D191+'(Other Computations)'!D204))</f>
        <v>0</v>
      </c>
      <c r="E3368" s="76">
        <f>IF('(Other Computations)'!E191=0,0,Inputs!G286*Inputs!G179*Inputs!H55*Inputs!D14*'GM Alloc Factors'!E23/('(Other Computations)'!E191+'(Other Computations)'!E204))</f>
        <v>0</v>
      </c>
      <c r="F3368" s="43">
        <f t="shared" si="660"/>
        <v>0</v>
      </c>
      <c r="G3368" s="76">
        <f>IF('(Other Computations)'!G191=0,0,Inputs!I286*Inputs!I179*Inputs!H55*Inputs!D14*'GM Alloc Factors'!G23/('(Other Computations)'!G191+'(Other Computations)'!G204))</f>
        <v>0</v>
      </c>
      <c r="H3368" s="76">
        <f>IF('(Other Computations)'!H191=0,0,Inputs!J286*Inputs!J179*Inputs!H55*Inputs!D14*'GM Alloc Factors'!H23/('(Other Computations)'!H191+'(Other Computations)'!H204))</f>
        <v>0</v>
      </c>
      <c r="I3368" s="76">
        <f>IF('(Other Computations)'!I191=0,0,Inputs!K286*Inputs!K179*Inputs!H55*Inputs!D14*'GM Alloc Factors'!I23/('(Other Computations)'!I191+'(Other Computations)'!I204))</f>
        <v>0</v>
      </c>
      <c r="J3368" s="76">
        <f>IF('(Other Computations)'!J191=0,0,Inputs!L286*Inputs!L179*Inputs!H55*Inputs!D14*'GM Alloc Factors'!J23/('(Other Computations)'!J191+'(Other Computations)'!J204))</f>
        <v>0</v>
      </c>
      <c r="K3368" s="43">
        <f t="shared" si="661"/>
        <v>0</v>
      </c>
    </row>
    <row r="3369" spans="1:11" ht="12.75" customHeight="1">
      <c r="A3369" s="61" t="str">
        <f>"         "&amp;Labels!B75</f>
        <v xml:space="preserve">         Customer 7</v>
      </c>
      <c r="B3369" s="76">
        <f>IF('(Other Computations)'!B192=0,0,Inputs!D287*Inputs!D180*Inputs!H56*Inputs!D14*'GM Alloc Factors'!B23/('(Other Computations)'!B192+'(Other Computations)'!B205))</f>
        <v>0</v>
      </c>
      <c r="C3369" s="76">
        <f>IF('(Other Computations)'!C192=0,0,Inputs!E287*Inputs!E180*Inputs!H56*Inputs!D14*'GM Alloc Factors'!C23/('(Other Computations)'!C192+'(Other Computations)'!C205))</f>
        <v>0</v>
      </c>
      <c r="D3369" s="76">
        <f>IF('(Other Computations)'!D192=0,0,Inputs!F287*Inputs!F180*Inputs!H56*Inputs!D14*'GM Alloc Factors'!D23/('(Other Computations)'!D192+'(Other Computations)'!D205))</f>
        <v>0</v>
      </c>
      <c r="E3369" s="76">
        <f>IF('(Other Computations)'!E192=0,0,Inputs!G287*Inputs!G180*Inputs!H56*Inputs!D14*'GM Alloc Factors'!E23/('(Other Computations)'!E192+'(Other Computations)'!E205))</f>
        <v>0</v>
      </c>
      <c r="F3369" s="43">
        <f t="shared" si="660"/>
        <v>0</v>
      </c>
      <c r="G3369" s="76">
        <f>IF('(Other Computations)'!G192=0,0,Inputs!I287*Inputs!I180*Inputs!H56*Inputs!D14*'GM Alloc Factors'!G23/('(Other Computations)'!G192+'(Other Computations)'!G205))</f>
        <v>0</v>
      </c>
      <c r="H3369" s="76">
        <f>IF('(Other Computations)'!H192=0,0,Inputs!J287*Inputs!J180*Inputs!H56*Inputs!D14*'GM Alloc Factors'!H23/('(Other Computations)'!H192+'(Other Computations)'!H205))</f>
        <v>0</v>
      </c>
      <c r="I3369" s="76">
        <f>IF('(Other Computations)'!I192=0,0,Inputs!K287*Inputs!K180*Inputs!H56*Inputs!D14*'GM Alloc Factors'!I23/('(Other Computations)'!I192+'(Other Computations)'!I205))</f>
        <v>0</v>
      </c>
      <c r="J3369" s="76">
        <f>IF('(Other Computations)'!J192=0,0,Inputs!L287*Inputs!L180*Inputs!H56*Inputs!D14*'GM Alloc Factors'!J23/('(Other Computations)'!J192+'(Other Computations)'!J205))</f>
        <v>0</v>
      </c>
      <c r="K3369" s="43">
        <f t="shared" si="661"/>
        <v>0</v>
      </c>
    </row>
    <row r="3370" spans="1:11" ht="12.75" customHeight="1">
      <c r="A3370" s="61" t="str">
        <f>"         "&amp;Labels!B76</f>
        <v xml:space="preserve">         Customer 8</v>
      </c>
      <c r="B3370" s="76">
        <f>IF('(Other Computations)'!B193=0,0,Inputs!D288*Inputs!D181*Inputs!H57*Inputs!D14*'GM Alloc Factors'!B23/('(Other Computations)'!B193+'(Other Computations)'!B206))</f>
        <v>0</v>
      </c>
      <c r="C3370" s="76">
        <f>IF('(Other Computations)'!C193=0,0,Inputs!E288*Inputs!E181*Inputs!H57*Inputs!D14*'GM Alloc Factors'!C23/('(Other Computations)'!C193+'(Other Computations)'!C206))</f>
        <v>0</v>
      </c>
      <c r="D3370" s="76">
        <f>IF('(Other Computations)'!D193=0,0,Inputs!F288*Inputs!F181*Inputs!H57*Inputs!D14*'GM Alloc Factors'!D23/('(Other Computations)'!D193+'(Other Computations)'!D206))</f>
        <v>0</v>
      </c>
      <c r="E3370" s="76">
        <f>IF('(Other Computations)'!E193=0,0,Inputs!G288*Inputs!G181*Inputs!H57*Inputs!D14*'GM Alloc Factors'!E23/('(Other Computations)'!E193+'(Other Computations)'!E206))</f>
        <v>0</v>
      </c>
      <c r="F3370" s="43">
        <f t="shared" si="660"/>
        <v>0</v>
      </c>
      <c r="G3370" s="76">
        <f>IF('(Other Computations)'!G193=0,0,Inputs!I288*Inputs!I181*Inputs!H57*Inputs!D14*'GM Alloc Factors'!G23/('(Other Computations)'!G193+'(Other Computations)'!G206))</f>
        <v>0</v>
      </c>
      <c r="H3370" s="76">
        <f>IF('(Other Computations)'!H193=0,0,Inputs!J288*Inputs!J181*Inputs!H57*Inputs!D14*'GM Alloc Factors'!H23/('(Other Computations)'!H193+'(Other Computations)'!H206))</f>
        <v>0</v>
      </c>
      <c r="I3370" s="76">
        <f>IF('(Other Computations)'!I193=0,0,Inputs!K288*Inputs!K181*Inputs!H57*Inputs!D14*'GM Alloc Factors'!I23/('(Other Computations)'!I193+'(Other Computations)'!I206))</f>
        <v>0</v>
      </c>
      <c r="J3370" s="76">
        <f>IF('(Other Computations)'!J193=0,0,Inputs!L288*Inputs!L181*Inputs!H57*Inputs!D14*'GM Alloc Factors'!J23/('(Other Computations)'!J193+'(Other Computations)'!J206))</f>
        <v>0</v>
      </c>
      <c r="K3370" s="43">
        <f t="shared" si="661"/>
        <v>0</v>
      </c>
    </row>
    <row r="3371" spans="1:11" ht="12.75" customHeight="1">
      <c r="A3371" s="61" t="str">
        <f>"         "&amp;Labels!B77</f>
        <v xml:space="preserve">         Customer 9</v>
      </c>
      <c r="B3371" s="76">
        <f>IF('(Other Computations)'!B194=0,0,Inputs!D289*Inputs!D182*Inputs!H58*Inputs!D14*'GM Alloc Factors'!B23/('(Other Computations)'!B194+'(Other Computations)'!B207))</f>
        <v>0</v>
      </c>
      <c r="C3371" s="76">
        <f>IF('(Other Computations)'!C194=0,0,Inputs!E289*Inputs!E182*Inputs!H58*Inputs!D14*'GM Alloc Factors'!C23/('(Other Computations)'!C194+'(Other Computations)'!C207))</f>
        <v>0</v>
      </c>
      <c r="D3371" s="76">
        <f>IF('(Other Computations)'!D194=0,0,Inputs!F289*Inputs!F182*Inputs!H58*Inputs!D14*'GM Alloc Factors'!D23/('(Other Computations)'!D194+'(Other Computations)'!D207))</f>
        <v>0</v>
      </c>
      <c r="E3371" s="76">
        <f>IF('(Other Computations)'!E194=0,0,Inputs!G289*Inputs!G182*Inputs!H58*Inputs!D14*'GM Alloc Factors'!E23/('(Other Computations)'!E194+'(Other Computations)'!E207))</f>
        <v>0</v>
      </c>
      <c r="F3371" s="43">
        <f t="shared" si="660"/>
        <v>0</v>
      </c>
      <c r="G3371" s="76">
        <f>IF('(Other Computations)'!G194=0,0,Inputs!I289*Inputs!I182*Inputs!H58*Inputs!D14*'GM Alloc Factors'!G23/('(Other Computations)'!G194+'(Other Computations)'!G207))</f>
        <v>0</v>
      </c>
      <c r="H3371" s="76">
        <f>IF('(Other Computations)'!H194=0,0,Inputs!J289*Inputs!J182*Inputs!H58*Inputs!D14*'GM Alloc Factors'!H23/('(Other Computations)'!H194+'(Other Computations)'!H207))</f>
        <v>0</v>
      </c>
      <c r="I3371" s="76">
        <f>IF('(Other Computations)'!I194=0,0,Inputs!K289*Inputs!K182*Inputs!H58*Inputs!D14*'GM Alloc Factors'!I23/('(Other Computations)'!I194+'(Other Computations)'!I207))</f>
        <v>0</v>
      </c>
      <c r="J3371" s="76">
        <f>IF('(Other Computations)'!J194=0,0,Inputs!L289*Inputs!L182*Inputs!H58*Inputs!D14*'GM Alloc Factors'!J23/('(Other Computations)'!J194+'(Other Computations)'!J207))</f>
        <v>0</v>
      </c>
      <c r="K3371" s="43">
        <f t="shared" si="661"/>
        <v>0</v>
      </c>
    </row>
    <row r="3372" spans="1:11" ht="12.75" customHeight="1">
      <c r="A3372" s="61" t="str">
        <f>"         "&amp;Labels!B78</f>
        <v xml:space="preserve">         Customer 10</v>
      </c>
      <c r="B3372" s="76">
        <f>IF('(Other Computations)'!B195=0,0,Inputs!D290*Inputs!D183*Inputs!H59*Inputs!D14*'GM Alloc Factors'!B23/('(Other Computations)'!B195+'(Other Computations)'!B208))</f>
        <v>0</v>
      </c>
      <c r="C3372" s="76">
        <f>IF('(Other Computations)'!C195=0,0,Inputs!E290*Inputs!E183*Inputs!H59*Inputs!D14*'GM Alloc Factors'!C23/('(Other Computations)'!C195+'(Other Computations)'!C208))</f>
        <v>0</v>
      </c>
      <c r="D3372" s="76">
        <f>IF('(Other Computations)'!D195=0,0,Inputs!F290*Inputs!F183*Inputs!H59*Inputs!D14*'GM Alloc Factors'!D23/('(Other Computations)'!D195+'(Other Computations)'!D208))</f>
        <v>0</v>
      </c>
      <c r="E3372" s="76">
        <f>IF('(Other Computations)'!E195=0,0,Inputs!G290*Inputs!G183*Inputs!H59*Inputs!D14*'GM Alloc Factors'!E23/('(Other Computations)'!E195+'(Other Computations)'!E208))</f>
        <v>0</v>
      </c>
      <c r="F3372" s="43">
        <f t="shared" si="660"/>
        <v>0</v>
      </c>
      <c r="G3372" s="76">
        <f>IF('(Other Computations)'!G195=0,0,Inputs!I290*Inputs!I183*Inputs!H59*Inputs!D14*'GM Alloc Factors'!G23/('(Other Computations)'!G195+'(Other Computations)'!G208))</f>
        <v>0</v>
      </c>
      <c r="H3372" s="76">
        <f>IF('(Other Computations)'!H195=0,0,Inputs!J290*Inputs!J183*Inputs!H59*Inputs!D14*'GM Alloc Factors'!H23/('(Other Computations)'!H195+'(Other Computations)'!H208))</f>
        <v>0</v>
      </c>
      <c r="I3372" s="76">
        <f>IF('(Other Computations)'!I195=0,0,Inputs!K290*Inputs!K183*Inputs!H59*Inputs!D14*'GM Alloc Factors'!I23/('(Other Computations)'!I195+'(Other Computations)'!I208))</f>
        <v>0</v>
      </c>
      <c r="J3372" s="76">
        <f>IF('(Other Computations)'!J195=0,0,Inputs!L290*Inputs!L183*Inputs!H59*Inputs!D14*'GM Alloc Factors'!J23/('(Other Computations)'!J195+'(Other Computations)'!J208))</f>
        <v>0</v>
      </c>
      <c r="K3372" s="43">
        <f t="shared" si="661"/>
        <v>0</v>
      </c>
    </row>
    <row r="3373" spans="1:11" ht="12.75" customHeight="1">
      <c r="A3373" s="61" t="str">
        <f>"         "&amp;Labels!C68</f>
        <v xml:space="preserve">         Total</v>
      </c>
      <c r="B3373" s="84">
        <f>SUM(B3363:B3372)</f>
        <v>0</v>
      </c>
      <c r="C3373" s="84">
        <f>SUM(C3363:C3372)</f>
        <v>0</v>
      </c>
      <c r="D3373" s="84">
        <f>SUM(D3363:D3372)</f>
        <v>0</v>
      </c>
      <c r="E3373" s="84">
        <f>SUM(E3363:E3372)</f>
        <v>0</v>
      </c>
      <c r="F3373" s="43">
        <f t="shared" si="660"/>
        <v>0</v>
      </c>
      <c r="G3373" s="84">
        <f>SUM(G3363:G3372)</f>
        <v>0</v>
      </c>
      <c r="H3373" s="84">
        <f>SUM(H3363:H3372)</f>
        <v>0</v>
      </c>
      <c r="I3373" s="84">
        <f>SUM(I3363:I3372)</f>
        <v>0</v>
      </c>
      <c r="J3373" s="84">
        <f>SUM(J3363:J3372)</f>
        <v>0</v>
      </c>
      <c r="K3373" s="43">
        <f t="shared" si="661"/>
        <v>0</v>
      </c>
    </row>
    <row r="3374" spans="1:11" ht="12.75" customHeight="1">
      <c r="A3374" s="61" t="str">
        <f>"      "&amp;Labels!B90</f>
        <v xml:space="preserve">      Q 6</v>
      </c>
      <c r="B3374" s="84"/>
      <c r="C3374" s="84"/>
      <c r="D3374" s="84"/>
      <c r="E3374" s="84"/>
      <c r="F3374" s="43"/>
      <c r="G3374" s="84"/>
      <c r="H3374" s="84"/>
      <c r="I3374" s="84"/>
      <c r="J3374" s="84"/>
      <c r="K3374" s="43"/>
    </row>
    <row r="3375" spans="1:11" ht="12.75" customHeight="1">
      <c r="A3375" s="61" t="str">
        <f>"         "&amp;Labels!B69</f>
        <v xml:space="preserve">         Customer 1</v>
      </c>
      <c r="B3375" s="76">
        <f>IF('(Other Computations)'!B186=0,0,Inputs!D281*Inputs!D174*Inputs!I50*Inputs!D14*'GM Alloc Factors'!B24/('(Other Computations)'!B186+'(Other Computations)'!B199))</f>
        <v>0</v>
      </c>
      <c r="C3375" s="76">
        <f>IF('(Other Computations)'!C186=0,0,Inputs!E281*Inputs!E174*Inputs!I50*Inputs!D14*'GM Alloc Factors'!C24/('(Other Computations)'!C186+'(Other Computations)'!C199))</f>
        <v>0</v>
      </c>
      <c r="D3375" s="76">
        <f>IF('(Other Computations)'!D186=0,0,Inputs!F281*Inputs!F174*Inputs!I50*Inputs!D14*'GM Alloc Factors'!D24/('(Other Computations)'!D186+'(Other Computations)'!D199))</f>
        <v>0</v>
      </c>
      <c r="E3375" s="76">
        <f>IF('(Other Computations)'!E186=0,0,Inputs!G281*Inputs!G174*Inputs!I50*Inputs!D14*'GM Alloc Factors'!E24/('(Other Computations)'!E186+'(Other Computations)'!E199))</f>
        <v>0</v>
      </c>
      <c r="F3375" s="43">
        <f t="shared" ref="F3375:F3385" si="662">SUM(B3375:E3375)</f>
        <v>0</v>
      </c>
      <c r="G3375" s="76">
        <f>IF('(Other Computations)'!G186=0,0,Inputs!I281*Inputs!I174*Inputs!I50*Inputs!D14*'GM Alloc Factors'!G24/('(Other Computations)'!G186+'(Other Computations)'!G199))</f>
        <v>0</v>
      </c>
      <c r="H3375" s="76">
        <f>IF('(Other Computations)'!H186=0,0,Inputs!J281*Inputs!J174*Inputs!I50*Inputs!D14*'GM Alloc Factors'!H24/('(Other Computations)'!H186+'(Other Computations)'!H199))</f>
        <v>0</v>
      </c>
      <c r="I3375" s="76">
        <f>IF('(Other Computations)'!I186=0,0,Inputs!K281*Inputs!K174*Inputs!I50*Inputs!D14*'GM Alloc Factors'!I24/('(Other Computations)'!I186+'(Other Computations)'!I199))</f>
        <v>0</v>
      </c>
      <c r="J3375" s="76">
        <f>IF('(Other Computations)'!J186=0,0,Inputs!L281*Inputs!L174*Inputs!I50*Inputs!D14*'GM Alloc Factors'!J24/('(Other Computations)'!J186+'(Other Computations)'!J199))</f>
        <v>0</v>
      </c>
      <c r="K3375" s="43">
        <f t="shared" ref="K3375:K3385" si="663">SUM(G3375:J3375)</f>
        <v>0</v>
      </c>
    </row>
    <row r="3376" spans="1:11" ht="12.75" customHeight="1">
      <c r="A3376" s="61" t="str">
        <f>"         "&amp;Labels!B70</f>
        <v xml:space="preserve">         Customer 2</v>
      </c>
      <c r="B3376" s="76">
        <f>IF('(Other Computations)'!B187=0,0,Inputs!D282*Inputs!D175*Inputs!I51*Inputs!D14*'GM Alloc Factors'!B24/('(Other Computations)'!B187+'(Other Computations)'!B200))</f>
        <v>0</v>
      </c>
      <c r="C3376" s="76">
        <f>IF('(Other Computations)'!C187=0,0,Inputs!E282*Inputs!E175*Inputs!I51*Inputs!D14*'GM Alloc Factors'!C24/('(Other Computations)'!C187+'(Other Computations)'!C200))</f>
        <v>0</v>
      </c>
      <c r="D3376" s="76">
        <f>IF('(Other Computations)'!D187=0,0,Inputs!F282*Inputs!F175*Inputs!I51*Inputs!D14*'GM Alloc Factors'!D24/('(Other Computations)'!D187+'(Other Computations)'!D200))</f>
        <v>0</v>
      </c>
      <c r="E3376" s="76">
        <f>IF('(Other Computations)'!E187=0,0,Inputs!G282*Inputs!G175*Inputs!I51*Inputs!D14*'GM Alloc Factors'!E24/('(Other Computations)'!E187+'(Other Computations)'!E200))</f>
        <v>0</v>
      </c>
      <c r="F3376" s="43">
        <f t="shared" si="662"/>
        <v>0</v>
      </c>
      <c r="G3376" s="76">
        <f>IF('(Other Computations)'!G187=0,0,Inputs!I282*Inputs!I175*Inputs!I51*Inputs!D14*'GM Alloc Factors'!G24/('(Other Computations)'!G187+'(Other Computations)'!G200))</f>
        <v>0</v>
      </c>
      <c r="H3376" s="76">
        <f>IF('(Other Computations)'!H187=0,0,Inputs!J282*Inputs!J175*Inputs!I51*Inputs!D14*'GM Alloc Factors'!H24/('(Other Computations)'!H187+'(Other Computations)'!H200))</f>
        <v>0</v>
      </c>
      <c r="I3376" s="76">
        <f>IF('(Other Computations)'!I187=0,0,Inputs!K282*Inputs!K175*Inputs!I51*Inputs!D14*'GM Alloc Factors'!I24/('(Other Computations)'!I187+'(Other Computations)'!I200))</f>
        <v>0</v>
      </c>
      <c r="J3376" s="76">
        <f>IF('(Other Computations)'!J187=0,0,Inputs!L282*Inputs!L175*Inputs!I51*Inputs!D14*'GM Alloc Factors'!J24/('(Other Computations)'!J187+'(Other Computations)'!J200))</f>
        <v>0</v>
      </c>
      <c r="K3376" s="43">
        <f t="shared" si="663"/>
        <v>0</v>
      </c>
    </row>
    <row r="3377" spans="1:11" ht="12.75" customHeight="1">
      <c r="A3377" s="61" t="str">
        <f>"         "&amp;Labels!B71</f>
        <v xml:space="preserve">         Customer 3</v>
      </c>
      <c r="B3377" s="76">
        <f>IF('(Other Computations)'!B188=0,0,Inputs!D283*Inputs!D176*Inputs!I52*Inputs!D14*'GM Alloc Factors'!B24/('(Other Computations)'!B188+'(Other Computations)'!B201))</f>
        <v>0</v>
      </c>
      <c r="C3377" s="76">
        <f>IF('(Other Computations)'!C188=0,0,Inputs!E283*Inputs!E176*Inputs!I52*Inputs!D14*'GM Alloc Factors'!C24/('(Other Computations)'!C188+'(Other Computations)'!C201))</f>
        <v>0</v>
      </c>
      <c r="D3377" s="76">
        <f>IF('(Other Computations)'!D188=0,0,Inputs!F283*Inputs!F176*Inputs!I52*Inputs!D14*'GM Alloc Factors'!D24/('(Other Computations)'!D188+'(Other Computations)'!D201))</f>
        <v>0</v>
      </c>
      <c r="E3377" s="76">
        <f>IF('(Other Computations)'!E188=0,0,Inputs!G283*Inputs!G176*Inputs!I52*Inputs!D14*'GM Alloc Factors'!E24/('(Other Computations)'!E188+'(Other Computations)'!E201))</f>
        <v>0</v>
      </c>
      <c r="F3377" s="43">
        <f t="shared" si="662"/>
        <v>0</v>
      </c>
      <c r="G3377" s="76">
        <f>IF('(Other Computations)'!G188=0,0,Inputs!I283*Inputs!I176*Inputs!I52*Inputs!D14*'GM Alloc Factors'!G24/('(Other Computations)'!G188+'(Other Computations)'!G201))</f>
        <v>0</v>
      </c>
      <c r="H3377" s="76">
        <f>IF('(Other Computations)'!H188=0,0,Inputs!J283*Inputs!J176*Inputs!I52*Inputs!D14*'GM Alloc Factors'!H24/('(Other Computations)'!H188+'(Other Computations)'!H201))</f>
        <v>0</v>
      </c>
      <c r="I3377" s="76">
        <f>IF('(Other Computations)'!I188=0,0,Inputs!K283*Inputs!K176*Inputs!I52*Inputs!D14*'GM Alloc Factors'!I24/('(Other Computations)'!I188+'(Other Computations)'!I201))</f>
        <v>0</v>
      </c>
      <c r="J3377" s="76">
        <f>IF('(Other Computations)'!J188=0,0,Inputs!L283*Inputs!L176*Inputs!I52*Inputs!D14*'GM Alloc Factors'!J24/('(Other Computations)'!J188+'(Other Computations)'!J201))</f>
        <v>0</v>
      </c>
      <c r="K3377" s="43">
        <f t="shared" si="663"/>
        <v>0</v>
      </c>
    </row>
    <row r="3378" spans="1:11" ht="12.75" customHeight="1">
      <c r="A3378" s="61" t="str">
        <f>"         "&amp;Labels!B72</f>
        <v xml:space="preserve">         Customer 4</v>
      </c>
      <c r="B3378" s="76">
        <f>IF('(Other Computations)'!B189=0,0,Inputs!D284*Inputs!D177*Inputs!I53*Inputs!D14*'GM Alloc Factors'!B24/('(Other Computations)'!B189+'(Other Computations)'!B202))</f>
        <v>0</v>
      </c>
      <c r="C3378" s="76">
        <f>IF('(Other Computations)'!C189=0,0,Inputs!E284*Inputs!E177*Inputs!I53*Inputs!D14*'GM Alloc Factors'!C24/('(Other Computations)'!C189+'(Other Computations)'!C202))</f>
        <v>0</v>
      </c>
      <c r="D3378" s="76">
        <f>IF('(Other Computations)'!D189=0,0,Inputs!F284*Inputs!F177*Inputs!I53*Inputs!D14*'GM Alloc Factors'!D24/('(Other Computations)'!D189+'(Other Computations)'!D202))</f>
        <v>0</v>
      </c>
      <c r="E3378" s="76">
        <f>IF('(Other Computations)'!E189=0,0,Inputs!G284*Inputs!G177*Inputs!I53*Inputs!D14*'GM Alloc Factors'!E24/('(Other Computations)'!E189+'(Other Computations)'!E202))</f>
        <v>0</v>
      </c>
      <c r="F3378" s="43">
        <f t="shared" si="662"/>
        <v>0</v>
      </c>
      <c r="G3378" s="76">
        <f>IF('(Other Computations)'!G189=0,0,Inputs!I284*Inputs!I177*Inputs!I53*Inputs!D14*'GM Alloc Factors'!G24/('(Other Computations)'!G189+'(Other Computations)'!G202))</f>
        <v>0</v>
      </c>
      <c r="H3378" s="76">
        <f>IF('(Other Computations)'!H189=0,0,Inputs!J284*Inputs!J177*Inputs!I53*Inputs!D14*'GM Alloc Factors'!H24/('(Other Computations)'!H189+'(Other Computations)'!H202))</f>
        <v>0</v>
      </c>
      <c r="I3378" s="76">
        <f>IF('(Other Computations)'!I189=0,0,Inputs!K284*Inputs!K177*Inputs!I53*Inputs!D14*'GM Alloc Factors'!I24/('(Other Computations)'!I189+'(Other Computations)'!I202))</f>
        <v>0</v>
      </c>
      <c r="J3378" s="76">
        <f>IF('(Other Computations)'!J189=0,0,Inputs!L284*Inputs!L177*Inputs!I53*Inputs!D14*'GM Alloc Factors'!J24/('(Other Computations)'!J189+'(Other Computations)'!J202))</f>
        <v>0</v>
      </c>
      <c r="K3378" s="43">
        <f t="shared" si="663"/>
        <v>0</v>
      </c>
    </row>
    <row r="3379" spans="1:11" ht="12.75" customHeight="1">
      <c r="A3379" s="61" t="str">
        <f>"         "&amp;Labels!B73</f>
        <v xml:space="preserve">         Customer 5</v>
      </c>
      <c r="B3379" s="76">
        <f>IF('(Other Computations)'!B190=0,0,Inputs!D285*Inputs!D178*Inputs!I54*Inputs!D14*'GM Alloc Factors'!B24/('(Other Computations)'!B190+'(Other Computations)'!B203))</f>
        <v>0</v>
      </c>
      <c r="C3379" s="76">
        <f>IF('(Other Computations)'!C190=0,0,Inputs!E285*Inputs!E178*Inputs!I54*Inputs!D14*'GM Alloc Factors'!C24/('(Other Computations)'!C190+'(Other Computations)'!C203))</f>
        <v>0</v>
      </c>
      <c r="D3379" s="76">
        <f>IF('(Other Computations)'!D190=0,0,Inputs!F285*Inputs!F178*Inputs!I54*Inputs!D14*'GM Alloc Factors'!D24/('(Other Computations)'!D190+'(Other Computations)'!D203))</f>
        <v>0</v>
      </c>
      <c r="E3379" s="76">
        <f>IF('(Other Computations)'!E190=0,0,Inputs!G285*Inputs!G178*Inputs!I54*Inputs!D14*'GM Alloc Factors'!E24/('(Other Computations)'!E190+'(Other Computations)'!E203))</f>
        <v>0</v>
      </c>
      <c r="F3379" s="43">
        <f t="shared" si="662"/>
        <v>0</v>
      </c>
      <c r="G3379" s="76">
        <f>IF('(Other Computations)'!G190=0,0,Inputs!I285*Inputs!I178*Inputs!I54*Inputs!D14*'GM Alloc Factors'!G24/('(Other Computations)'!G190+'(Other Computations)'!G203))</f>
        <v>0</v>
      </c>
      <c r="H3379" s="76">
        <f>IF('(Other Computations)'!H190=0,0,Inputs!J285*Inputs!J178*Inputs!I54*Inputs!D14*'GM Alloc Factors'!H24/('(Other Computations)'!H190+'(Other Computations)'!H203))</f>
        <v>0</v>
      </c>
      <c r="I3379" s="76">
        <f>IF('(Other Computations)'!I190=0,0,Inputs!K285*Inputs!K178*Inputs!I54*Inputs!D14*'GM Alloc Factors'!I24/('(Other Computations)'!I190+'(Other Computations)'!I203))</f>
        <v>0</v>
      </c>
      <c r="J3379" s="76">
        <f>IF('(Other Computations)'!J190=0,0,Inputs!L285*Inputs!L178*Inputs!I54*Inputs!D14*'GM Alloc Factors'!J24/('(Other Computations)'!J190+'(Other Computations)'!J203))</f>
        <v>0</v>
      </c>
      <c r="K3379" s="43">
        <f t="shared" si="663"/>
        <v>0</v>
      </c>
    </row>
    <row r="3380" spans="1:11" ht="12.75" customHeight="1">
      <c r="A3380" s="61" t="str">
        <f>"         "&amp;Labels!B74</f>
        <v xml:space="preserve">         Customer 6</v>
      </c>
      <c r="B3380" s="76">
        <f>IF('(Other Computations)'!B191=0,0,Inputs!D286*Inputs!D179*Inputs!I55*Inputs!D14*'GM Alloc Factors'!B24/('(Other Computations)'!B191+'(Other Computations)'!B204))</f>
        <v>0</v>
      </c>
      <c r="C3380" s="76">
        <f>IF('(Other Computations)'!C191=0,0,Inputs!E286*Inputs!E179*Inputs!I55*Inputs!D14*'GM Alloc Factors'!C24/('(Other Computations)'!C191+'(Other Computations)'!C204))</f>
        <v>0</v>
      </c>
      <c r="D3380" s="76">
        <f>IF('(Other Computations)'!D191=0,0,Inputs!F286*Inputs!F179*Inputs!I55*Inputs!D14*'GM Alloc Factors'!D24/('(Other Computations)'!D191+'(Other Computations)'!D204))</f>
        <v>0</v>
      </c>
      <c r="E3380" s="76">
        <f>IF('(Other Computations)'!E191=0,0,Inputs!G286*Inputs!G179*Inputs!I55*Inputs!D14*'GM Alloc Factors'!E24/('(Other Computations)'!E191+'(Other Computations)'!E204))</f>
        <v>0</v>
      </c>
      <c r="F3380" s="43">
        <f t="shared" si="662"/>
        <v>0</v>
      </c>
      <c r="G3380" s="76">
        <f>IF('(Other Computations)'!G191=0,0,Inputs!I286*Inputs!I179*Inputs!I55*Inputs!D14*'GM Alloc Factors'!G24/('(Other Computations)'!G191+'(Other Computations)'!G204))</f>
        <v>0</v>
      </c>
      <c r="H3380" s="76">
        <f>IF('(Other Computations)'!H191=0,0,Inputs!J286*Inputs!J179*Inputs!I55*Inputs!D14*'GM Alloc Factors'!H24/('(Other Computations)'!H191+'(Other Computations)'!H204))</f>
        <v>0</v>
      </c>
      <c r="I3380" s="76">
        <f>IF('(Other Computations)'!I191=0,0,Inputs!K286*Inputs!K179*Inputs!I55*Inputs!D14*'GM Alloc Factors'!I24/('(Other Computations)'!I191+'(Other Computations)'!I204))</f>
        <v>0</v>
      </c>
      <c r="J3380" s="76">
        <f>IF('(Other Computations)'!J191=0,0,Inputs!L286*Inputs!L179*Inputs!I55*Inputs!D14*'GM Alloc Factors'!J24/('(Other Computations)'!J191+'(Other Computations)'!J204))</f>
        <v>0</v>
      </c>
      <c r="K3380" s="43">
        <f t="shared" si="663"/>
        <v>0</v>
      </c>
    </row>
    <row r="3381" spans="1:11" ht="12.75" customHeight="1">
      <c r="A3381" s="61" t="str">
        <f>"         "&amp;Labels!B75</f>
        <v xml:space="preserve">         Customer 7</v>
      </c>
      <c r="B3381" s="76">
        <f>IF('(Other Computations)'!B192=0,0,Inputs!D287*Inputs!D180*Inputs!I56*Inputs!D14*'GM Alloc Factors'!B24/('(Other Computations)'!B192+'(Other Computations)'!B205))</f>
        <v>0</v>
      </c>
      <c r="C3381" s="76">
        <f>IF('(Other Computations)'!C192=0,0,Inputs!E287*Inputs!E180*Inputs!I56*Inputs!D14*'GM Alloc Factors'!C24/('(Other Computations)'!C192+'(Other Computations)'!C205))</f>
        <v>0</v>
      </c>
      <c r="D3381" s="76">
        <f>IF('(Other Computations)'!D192=0,0,Inputs!F287*Inputs!F180*Inputs!I56*Inputs!D14*'GM Alloc Factors'!D24/('(Other Computations)'!D192+'(Other Computations)'!D205))</f>
        <v>0</v>
      </c>
      <c r="E3381" s="76">
        <f>IF('(Other Computations)'!E192=0,0,Inputs!G287*Inputs!G180*Inputs!I56*Inputs!D14*'GM Alloc Factors'!E24/('(Other Computations)'!E192+'(Other Computations)'!E205))</f>
        <v>0</v>
      </c>
      <c r="F3381" s="43">
        <f t="shared" si="662"/>
        <v>0</v>
      </c>
      <c r="G3381" s="76">
        <f>IF('(Other Computations)'!G192=0,0,Inputs!I287*Inputs!I180*Inputs!I56*Inputs!D14*'GM Alloc Factors'!G24/('(Other Computations)'!G192+'(Other Computations)'!G205))</f>
        <v>0</v>
      </c>
      <c r="H3381" s="76">
        <f>IF('(Other Computations)'!H192=0,0,Inputs!J287*Inputs!J180*Inputs!I56*Inputs!D14*'GM Alloc Factors'!H24/('(Other Computations)'!H192+'(Other Computations)'!H205))</f>
        <v>0</v>
      </c>
      <c r="I3381" s="76">
        <f>IF('(Other Computations)'!I192=0,0,Inputs!K287*Inputs!K180*Inputs!I56*Inputs!D14*'GM Alloc Factors'!I24/('(Other Computations)'!I192+'(Other Computations)'!I205))</f>
        <v>0</v>
      </c>
      <c r="J3381" s="76">
        <f>IF('(Other Computations)'!J192=0,0,Inputs!L287*Inputs!L180*Inputs!I56*Inputs!D14*'GM Alloc Factors'!J24/('(Other Computations)'!J192+'(Other Computations)'!J205))</f>
        <v>0</v>
      </c>
      <c r="K3381" s="43">
        <f t="shared" si="663"/>
        <v>0</v>
      </c>
    </row>
    <row r="3382" spans="1:11" ht="12.75" customHeight="1">
      <c r="A3382" s="61" t="str">
        <f>"         "&amp;Labels!B76</f>
        <v xml:space="preserve">         Customer 8</v>
      </c>
      <c r="B3382" s="76">
        <f>IF('(Other Computations)'!B193=0,0,Inputs!D288*Inputs!D181*Inputs!I57*Inputs!D14*'GM Alloc Factors'!B24/('(Other Computations)'!B193+'(Other Computations)'!B206))</f>
        <v>0</v>
      </c>
      <c r="C3382" s="76">
        <f>IF('(Other Computations)'!C193=0,0,Inputs!E288*Inputs!E181*Inputs!I57*Inputs!D14*'GM Alloc Factors'!C24/('(Other Computations)'!C193+'(Other Computations)'!C206))</f>
        <v>0</v>
      </c>
      <c r="D3382" s="76">
        <f>IF('(Other Computations)'!D193=0,0,Inputs!F288*Inputs!F181*Inputs!I57*Inputs!D14*'GM Alloc Factors'!D24/('(Other Computations)'!D193+'(Other Computations)'!D206))</f>
        <v>0</v>
      </c>
      <c r="E3382" s="76">
        <f>IF('(Other Computations)'!E193=0,0,Inputs!G288*Inputs!G181*Inputs!I57*Inputs!D14*'GM Alloc Factors'!E24/('(Other Computations)'!E193+'(Other Computations)'!E206))</f>
        <v>0</v>
      </c>
      <c r="F3382" s="43">
        <f t="shared" si="662"/>
        <v>0</v>
      </c>
      <c r="G3382" s="76">
        <f>IF('(Other Computations)'!G193=0,0,Inputs!I288*Inputs!I181*Inputs!I57*Inputs!D14*'GM Alloc Factors'!G24/('(Other Computations)'!G193+'(Other Computations)'!G206))</f>
        <v>0</v>
      </c>
      <c r="H3382" s="76">
        <f>IF('(Other Computations)'!H193=0,0,Inputs!J288*Inputs!J181*Inputs!I57*Inputs!D14*'GM Alloc Factors'!H24/('(Other Computations)'!H193+'(Other Computations)'!H206))</f>
        <v>0</v>
      </c>
      <c r="I3382" s="76">
        <f>IF('(Other Computations)'!I193=0,0,Inputs!K288*Inputs!K181*Inputs!I57*Inputs!D14*'GM Alloc Factors'!I24/('(Other Computations)'!I193+'(Other Computations)'!I206))</f>
        <v>0</v>
      </c>
      <c r="J3382" s="76">
        <f>IF('(Other Computations)'!J193=0,0,Inputs!L288*Inputs!L181*Inputs!I57*Inputs!D14*'GM Alloc Factors'!J24/('(Other Computations)'!J193+'(Other Computations)'!J206))</f>
        <v>0</v>
      </c>
      <c r="K3382" s="43">
        <f t="shared" si="663"/>
        <v>0</v>
      </c>
    </row>
    <row r="3383" spans="1:11" ht="12.75" customHeight="1">
      <c r="A3383" s="61" t="str">
        <f>"         "&amp;Labels!B77</f>
        <v xml:space="preserve">         Customer 9</v>
      </c>
      <c r="B3383" s="76">
        <f>IF('(Other Computations)'!B194=0,0,Inputs!D289*Inputs!D182*Inputs!I58*Inputs!D14*'GM Alloc Factors'!B24/('(Other Computations)'!B194+'(Other Computations)'!B207))</f>
        <v>0</v>
      </c>
      <c r="C3383" s="76">
        <f>IF('(Other Computations)'!C194=0,0,Inputs!E289*Inputs!E182*Inputs!I58*Inputs!D14*'GM Alloc Factors'!C24/('(Other Computations)'!C194+'(Other Computations)'!C207))</f>
        <v>0</v>
      </c>
      <c r="D3383" s="76">
        <f>IF('(Other Computations)'!D194=0,0,Inputs!F289*Inputs!F182*Inputs!I58*Inputs!D14*'GM Alloc Factors'!D24/('(Other Computations)'!D194+'(Other Computations)'!D207))</f>
        <v>0</v>
      </c>
      <c r="E3383" s="76">
        <f>IF('(Other Computations)'!E194=0,0,Inputs!G289*Inputs!G182*Inputs!I58*Inputs!D14*'GM Alloc Factors'!E24/('(Other Computations)'!E194+'(Other Computations)'!E207))</f>
        <v>0</v>
      </c>
      <c r="F3383" s="43">
        <f t="shared" si="662"/>
        <v>0</v>
      </c>
      <c r="G3383" s="76">
        <f>IF('(Other Computations)'!G194=0,0,Inputs!I289*Inputs!I182*Inputs!I58*Inputs!D14*'GM Alloc Factors'!G24/('(Other Computations)'!G194+'(Other Computations)'!G207))</f>
        <v>0</v>
      </c>
      <c r="H3383" s="76">
        <f>IF('(Other Computations)'!H194=0,0,Inputs!J289*Inputs!J182*Inputs!I58*Inputs!D14*'GM Alloc Factors'!H24/('(Other Computations)'!H194+'(Other Computations)'!H207))</f>
        <v>0</v>
      </c>
      <c r="I3383" s="76">
        <f>IF('(Other Computations)'!I194=0,0,Inputs!K289*Inputs!K182*Inputs!I58*Inputs!D14*'GM Alloc Factors'!I24/('(Other Computations)'!I194+'(Other Computations)'!I207))</f>
        <v>0</v>
      </c>
      <c r="J3383" s="76">
        <f>IF('(Other Computations)'!J194=0,0,Inputs!L289*Inputs!L182*Inputs!I58*Inputs!D14*'GM Alloc Factors'!J24/('(Other Computations)'!J194+'(Other Computations)'!J207))</f>
        <v>0</v>
      </c>
      <c r="K3383" s="43">
        <f t="shared" si="663"/>
        <v>0</v>
      </c>
    </row>
    <row r="3384" spans="1:11" ht="12.75" customHeight="1">
      <c r="A3384" s="61" t="str">
        <f>"         "&amp;Labels!B78</f>
        <v xml:space="preserve">         Customer 10</v>
      </c>
      <c r="B3384" s="76">
        <f>IF('(Other Computations)'!B195=0,0,Inputs!D290*Inputs!D183*Inputs!I59*Inputs!D14*'GM Alloc Factors'!B24/('(Other Computations)'!B195+'(Other Computations)'!B208))</f>
        <v>0</v>
      </c>
      <c r="C3384" s="76">
        <f>IF('(Other Computations)'!C195=0,0,Inputs!E290*Inputs!E183*Inputs!I59*Inputs!D14*'GM Alloc Factors'!C24/('(Other Computations)'!C195+'(Other Computations)'!C208))</f>
        <v>0</v>
      </c>
      <c r="D3384" s="76">
        <f>IF('(Other Computations)'!D195=0,0,Inputs!F290*Inputs!F183*Inputs!I59*Inputs!D14*'GM Alloc Factors'!D24/('(Other Computations)'!D195+'(Other Computations)'!D208))</f>
        <v>0</v>
      </c>
      <c r="E3384" s="76">
        <f>IF('(Other Computations)'!E195=0,0,Inputs!G290*Inputs!G183*Inputs!I59*Inputs!D14*'GM Alloc Factors'!E24/('(Other Computations)'!E195+'(Other Computations)'!E208))</f>
        <v>0</v>
      </c>
      <c r="F3384" s="43">
        <f t="shared" si="662"/>
        <v>0</v>
      </c>
      <c r="G3384" s="76">
        <f>IF('(Other Computations)'!G195=0,0,Inputs!I290*Inputs!I183*Inputs!I59*Inputs!D14*'GM Alloc Factors'!G24/('(Other Computations)'!G195+'(Other Computations)'!G208))</f>
        <v>0</v>
      </c>
      <c r="H3384" s="76">
        <f>IF('(Other Computations)'!H195=0,0,Inputs!J290*Inputs!J183*Inputs!I59*Inputs!D14*'GM Alloc Factors'!H24/('(Other Computations)'!H195+'(Other Computations)'!H208))</f>
        <v>0</v>
      </c>
      <c r="I3384" s="76">
        <f>IF('(Other Computations)'!I195=0,0,Inputs!K290*Inputs!K183*Inputs!I59*Inputs!D14*'GM Alloc Factors'!I24/('(Other Computations)'!I195+'(Other Computations)'!I208))</f>
        <v>0</v>
      </c>
      <c r="J3384" s="76">
        <f>IF('(Other Computations)'!J195=0,0,Inputs!L290*Inputs!L183*Inputs!I59*Inputs!D14*'GM Alloc Factors'!J24/('(Other Computations)'!J195+'(Other Computations)'!J208))</f>
        <v>0</v>
      </c>
      <c r="K3384" s="43">
        <f t="shared" si="663"/>
        <v>0</v>
      </c>
    </row>
    <row r="3385" spans="1:11" ht="12.75" customHeight="1">
      <c r="A3385" s="61" t="str">
        <f>"         "&amp;Labels!C68</f>
        <v xml:space="preserve">         Total</v>
      </c>
      <c r="B3385" s="84">
        <f>SUM(B3375:B3384)</f>
        <v>0</v>
      </c>
      <c r="C3385" s="84">
        <f>SUM(C3375:C3384)</f>
        <v>0</v>
      </c>
      <c r="D3385" s="84">
        <f>SUM(D3375:D3384)</f>
        <v>0</v>
      </c>
      <c r="E3385" s="84">
        <f>SUM(E3375:E3384)</f>
        <v>0</v>
      </c>
      <c r="F3385" s="43">
        <f t="shared" si="662"/>
        <v>0</v>
      </c>
      <c r="G3385" s="84">
        <f>SUM(G3375:G3384)</f>
        <v>0</v>
      </c>
      <c r="H3385" s="84">
        <f>SUM(H3375:H3384)</f>
        <v>0</v>
      </c>
      <c r="I3385" s="84">
        <f>SUM(I3375:I3384)</f>
        <v>0</v>
      </c>
      <c r="J3385" s="84">
        <f>SUM(J3375:J3384)</f>
        <v>0</v>
      </c>
      <c r="K3385" s="43">
        <f t="shared" si="663"/>
        <v>0</v>
      </c>
    </row>
    <row r="3386" spans="1:11" ht="12.75" customHeight="1">
      <c r="A3386" s="61" t="str">
        <f>"      "&amp;Labels!B91</f>
        <v xml:space="preserve">      Q 7</v>
      </c>
      <c r="B3386" s="84"/>
      <c r="C3386" s="84"/>
      <c r="D3386" s="84"/>
      <c r="E3386" s="84"/>
      <c r="F3386" s="43"/>
      <c r="G3386" s="84"/>
      <c r="H3386" s="84"/>
      <c r="I3386" s="84"/>
      <c r="J3386" s="84"/>
      <c r="K3386" s="43"/>
    </row>
    <row r="3387" spans="1:11" ht="12.75" customHeight="1">
      <c r="A3387" s="61" t="str">
        <f>"         "&amp;Labels!B69</f>
        <v xml:space="preserve">         Customer 1</v>
      </c>
      <c r="B3387" s="76">
        <f>IF('(Other Computations)'!B186=0,0,Inputs!D281*Inputs!D174*Inputs!J50*Inputs!D14*'GM Alloc Factors'!B25/('(Other Computations)'!B186+'(Other Computations)'!B199))</f>
        <v>0</v>
      </c>
      <c r="C3387" s="76">
        <f>IF('(Other Computations)'!C186=0,0,Inputs!E281*Inputs!E174*Inputs!J50*Inputs!D14*'GM Alloc Factors'!C25/('(Other Computations)'!C186+'(Other Computations)'!C199))</f>
        <v>0</v>
      </c>
      <c r="D3387" s="76">
        <f>IF('(Other Computations)'!D186=0,0,Inputs!F281*Inputs!F174*Inputs!J50*Inputs!D14*'GM Alloc Factors'!D25/('(Other Computations)'!D186+'(Other Computations)'!D199))</f>
        <v>0</v>
      </c>
      <c r="E3387" s="76">
        <f>IF('(Other Computations)'!E186=0,0,Inputs!G281*Inputs!G174*Inputs!J50*Inputs!D14*'GM Alloc Factors'!E25/('(Other Computations)'!E186+'(Other Computations)'!E199))</f>
        <v>0</v>
      </c>
      <c r="F3387" s="43">
        <f t="shared" ref="F3387:F3397" si="664">SUM(B3387:E3387)</f>
        <v>0</v>
      </c>
      <c r="G3387" s="76">
        <f>IF('(Other Computations)'!G186=0,0,Inputs!I281*Inputs!I174*Inputs!J50*Inputs!D14*'GM Alloc Factors'!G25/('(Other Computations)'!G186+'(Other Computations)'!G199))</f>
        <v>0</v>
      </c>
      <c r="H3387" s="76">
        <f>IF('(Other Computations)'!H186=0,0,Inputs!J281*Inputs!J174*Inputs!J50*Inputs!D14*'GM Alloc Factors'!H25/('(Other Computations)'!H186+'(Other Computations)'!H199))</f>
        <v>0</v>
      </c>
      <c r="I3387" s="76">
        <f>IF('(Other Computations)'!I186=0,0,Inputs!K281*Inputs!K174*Inputs!J50*Inputs!D14*'GM Alloc Factors'!I25/('(Other Computations)'!I186+'(Other Computations)'!I199))</f>
        <v>0</v>
      </c>
      <c r="J3387" s="76">
        <f>IF('(Other Computations)'!J186=0,0,Inputs!L281*Inputs!L174*Inputs!J50*Inputs!D14*'GM Alloc Factors'!J25/('(Other Computations)'!J186+'(Other Computations)'!J199))</f>
        <v>0</v>
      </c>
      <c r="K3387" s="43">
        <f t="shared" ref="K3387:K3397" si="665">SUM(G3387:J3387)</f>
        <v>0</v>
      </c>
    </row>
    <row r="3388" spans="1:11" ht="12.75" customHeight="1">
      <c r="A3388" s="61" t="str">
        <f>"         "&amp;Labels!B70</f>
        <v xml:space="preserve">         Customer 2</v>
      </c>
      <c r="B3388" s="76">
        <f>IF('(Other Computations)'!B187=0,0,Inputs!D282*Inputs!D175*Inputs!J51*Inputs!D14*'GM Alloc Factors'!B25/('(Other Computations)'!B187+'(Other Computations)'!B200))</f>
        <v>0</v>
      </c>
      <c r="C3388" s="76">
        <f>IF('(Other Computations)'!C187=0,0,Inputs!E282*Inputs!E175*Inputs!J51*Inputs!D14*'GM Alloc Factors'!C25/('(Other Computations)'!C187+'(Other Computations)'!C200))</f>
        <v>0</v>
      </c>
      <c r="D3388" s="76">
        <f>IF('(Other Computations)'!D187=0,0,Inputs!F282*Inputs!F175*Inputs!J51*Inputs!D14*'GM Alloc Factors'!D25/('(Other Computations)'!D187+'(Other Computations)'!D200))</f>
        <v>0</v>
      </c>
      <c r="E3388" s="76">
        <f>IF('(Other Computations)'!E187=0,0,Inputs!G282*Inputs!G175*Inputs!J51*Inputs!D14*'GM Alloc Factors'!E25/('(Other Computations)'!E187+'(Other Computations)'!E200))</f>
        <v>0</v>
      </c>
      <c r="F3388" s="43">
        <f t="shared" si="664"/>
        <v>0</v>
      </c>
      <c r="G3388" s="76">
        <f>IF('(Other Computations)'!G187=0,0,Inputs!I282*Inputs!I175*Inputs!J51*Inputs!D14*'GM Alloc Factors'!G25/('(Other Computations)'!G187+'(Other Computations)'!G200))</f>
        <v>0</v>
      </c>
      <c r="H3388" s="76">
        <f>IF('(Other Computations)'!H187=0,0,Inputs!J282*Inputs!J175*Inputs!J51*Inputs!D14*'GM Alloc Factors'!H25/('(Other Computations)'!H187+'(Other Computations)'!H200))</f>
        <v>0</v>
      </c>
      <c r="I3388" s="76">
        <f>IF('(Other Computations)'!I187=0,0,Inputs!K282*Inputs!K175*Inputs!J51*Inputs!D14*'GM Alloc Factors'!I25/('(Other Computations)'!I187+'(Other Computations)'!I200))</f>
        <v>0</v>
      </c>
      <c r="J3388" s="76">
        <f>IF('(Other Computations)'!J187=0,0,Inputs!L282*Inputs!L175*Inputs!J51*Inputs!D14*'GM Alloc Factors'!J25/('(Other Computations)'!J187+'(Other Computations)'!J200))</f>
        <v>0</v>
      </c>
      <c r="K3388" s="43">
        <f t="shared" si="665"/>
        <v>0</v>
      </c>
    </row>
    <row r="3389" spans="1:11" ht="12.75" customHeight="1">
      <c r="A3389" s="61" t="str">
        <f>"         "&amp;Labels!B71</f>
        <v xml:space="preserve">         Customer 3</v>
      </c>
      <c r="B3389" s="76">
        <f>IF('(Other Computations)'!B188=0,0,Inputs!D283*Inputs!D176*Inputs!J52*Inputs!D14*'GM Alloc Factors'!B25/('(Other Computations)'!B188+'(Other Computations)'!B201))</f>
        <v>0</v>
      </c>
      <c r="C3389" s="76">
        <f>IF('(Other Computations)'!C188=0,0,Inputs!E283*Inputs!E176*Inputs!J52*Inputs!D14*'GM Alloc Factors'!C25/('(Other Computations)'!C188+'(Other Computations)'!C201))</f>
        <v>0</v>
      </c>
      <c r="D3389" s="76">
        <f>IF('(Other Computations)'!D188=0,0,Inputs!F283*Inputs!F176*Inputs!J52*Inputs!D14*'GM Alloc Factors'!D25/('(Other Computations)'!D188+'(Other Computations)'!D201))</f>
        <v>0</v>
      </c>
      <c r="E3389" s="76">
        <f>IF('(Other Computations)'!E188=0,0,Inputs!G283*Inputs!G176*Inputs!J52*Inputs!D14*'GM Alloc Factors'!E25/('(Other Computations)'!E188+'(Other Computations)'!E201))</f>
        <v>0</v>
      </c>
      <c r="F3389" s="43">
        <f t="shared" si="664"/>
        <v>0</v>
      </c>
      <c r="G3389" s="76">
        <f>IF('(Other Computations)'!G188=0,0,Inputs!I283*Inputs!I176*Inputs!J52*Inputs!D14*'GM Alloc Factors'!G25/('(Other Computations)'!G188+'(Other Computations)'!G201))</f>
        <v>0</v>
      </c>
      <c r="H3389" s="76">
        <f>IF('(Other Computations)'!H188=0,0,Inputs!J283*Inputs!J176*Inputs!J52*Inputs!D14*'GM Alloc Factors'!H25/('(Other Computations)'!H188+'(Other Computations)'!H201))</f>
        <v>0</v>
      </c>
      <c r="I3389" s="76">
        <f>IF('(Other Computations)'!I188=0,0,Inputs!K283*Inputs!K176*Inputs!J52*Inputs!D14*'GM Alloc Factors'!I25/('(Other Computations)'!I188+'(Other Computations)'!I201))</f>
        <v>0</v>
      </c>
      <c r="J3389" s="76">
        <f>IF('(Other Computations)'!J188=0,0,Inputs!L283*Inputs!L176*Inputs!J52*Inputs!D14*'GM Alloc Factors'!J25/('(Other Computations)'!J188+'(Other Computations)'!J201))</f>
        <v>0</v>
      </c>
      <c r="K3389" s="43">
        <f t="shared" si="665"/>
        <v>0</v>
      </c>
    </row>
    <row r="3390" spans="1:11" ht="12.75" customHeight="1">
      <c r="A3390" s="61" t="str">
        <f>"         "&amp;Labels!B72</f>
        <v xml:space="preserve">         Customer 4</v>
      </c>
      <c r="B3390" s="76">
        <f>IF('(Other Computations)'!B189=0,0,Inputs!D284*Inputs!D177*Inputs!J53*Inputs!D14*'GM Alloc Factors'!B25/('(Other Computations)'!B189+'(Other Computations)'!B202))</f>
        <v>0</v>
      </c>
      <c r="C3390" s="76">
        <f>IF('(Other Computations)'!C189=0,0,Inputs!E284*Inputs!E177*Inputs!J53*Inputs!D14*'GM Alloc Factors'!C25/('(Other Computations)'!C189+'(Other Computations)'!C202))</f>
        <v>0</v>
      </c>
      <c r="D3390" s="76">
        <f>IF('(Other Computations)'!D189=0,0,Inputs!F284*Inputs!F177*Inputs!J53*Inputs!D14*'GM Alloc Factors'!D25/('(Other Computations)'!D189+'(Other Computations)'!D202))</f>
        <v>0</v>
      </c>
      <c r="E3390" s="76">
        <f>IF('(Other Computations)'!E189=0,0,Inputs!G284*Inputs!G177*Inputs!J53*Inputs!D14*'GM Alloc Factors'!E25/('(Other Computations)'!E189+'(Other Computations)'!E202))</f>
        <v>0</v>
      </c>
      <c r="F3390" s="43">
        <f t="shared" si="664"/>
        <v>0</v>
      </c>
      <c r="G3390" s="76">
        <f>IF('(Other Computations)'!G189=0,0,Inputs!I284*Inputs!I177*Inputs!J53*Inputs!D14*'GM Alloc Factors'!G25/('(Other Computations)'!G189+'(Other Computations)'!G202))</f>
        <v>0</v>
      </c>
      <c r="H3390" s="76">
        <f>IF('(Other Computations)'!H189=0,0,Inputs!J284*Inputs!J177*Inputs!J53*Inputs!D14*'GM Alloc Factors'!H25/('(Other Computations)'!H189+'(Other Computations)'!H202))</f>
        <v>0</v>
      </c>
      <c r="I3390" s="76">
        <f>IF('(Other Computations)'!I189=0,0,Inputs!K284*Inputs!K177*Inputs!J53*Inputs!D14*'GM Alloc Factors'!I25/('(Other Computations)'!I189+'(Other Computations)'!I202))</f>
        <v>0</v>
      </c>
      <c r="J3390" s="76">
        <f>IF('(Other Computations)'!J189=0,0,Inputs!L284*Inputs!L177*Inputs!J53*Inputs!D14*'GM Alloc Factors'!J25/('(Other Computations)'!J189+'(Other Computations)'!J202))</f>
        <v>0</v>
      </c>
      <c r="K3390" s="43">
        <f t="shared" si="665"/>
        <v>0</v>
      </c>
    </row>
    <row r="3391" spans="1:11" ht="12.75" customHeight="1">
      <c r="A3391" s="61" t="str">
        <f>"         "&amp;Labels!B73</f>
        <v xml:space="preserve">         Customer 5</v>
      </c>
      <c r="B3391" s="76">
        <f>IF('(Other Computations)'!B190=0,0,Inputs!D285*Inputs!D178*Inputs!J54*Inputs!D14*'GM Alloc Factors'!B25/('(Other Computations)'!B190+'(Other Computations)'!B203))</f>
        <v>0</v>
      </c>
      <c r="C3391" s="76">
        <f>IF('(Other Computations)'!C190=0,0,Inputs!E285*Inputs!E178*Inputs!J54*Inputs!D14*'GM Alloc Factors'!C25/('(Other Computations)'!C190+'(Other Computations)'!C203))</f>
        <v>0</v>
      </c>
      <c r="D3391" s="76">
        <f>IF('(Other Computations)'!D190=0,0,Inputs!F285*Inputs!F178*Inputs!J54*Inputs!D14*'GM Alloc Factors'!D25/('(Other Computations)'!D190+'(Other Computations)'!D203))</f>
        <v>0</v>
      </c>
      <c r="E3391" s="76">
        <f>IF('(Other Computations)'!E190=0,0,Inputs!G285*Inputs!G178*Inputs!J54*Inputs!D14*'GM Alloc Factors'!E25/('(Other Computations)'!E190+'(Other Computations)'!E203))</f>
        <v>0</v>
      </c>
      <c r="F3391" s="43">
        <f t="shared" si="664"/>
        <v>0</v>
      </c>
      <c r="G3391" s="76">
        <f>IF('(Other Computations)'!G190=0,0,Inputs!I285*Inputs!I178*Inputs!J54*Inputs!D14*'GM Alloc Factors'!G25/('(Other Computations)'!G190+'(Other Computations)'!G203))</f>
        <v>0</v>
      </c>
      <c r="H3391" s="76">
        <f>IF('(Other Computations)'!H190=0,0,Inputs!J285*Inputs!J178*Inputs!J54*Inputs!D14*'GM Alloc Factors'!H25/('(Other Computations)'!H190+'(Other Computations)'!H203))</f>
        <v>0</v>
      </c>
      <c r="I3391" s="76">
        <f>IF('(Other Computations)'!I190=0,0,Inputs!K285*Inputs!K178*Inputs!J54*Inputs!D14*'GM Alloc Factors'!I25/('(Other Computations)'!I190+'(Other Computations)'!I203))</f>
        <v>0</v>
      </c>
      <c r="J3391" s="76">
        <f>IF('(Other Computations)'!J190=0,0,Inputs!L285*Inputs!L178*Inputs!J54*Inputs!D14*'GM Alloc Factors'!J25/('(Other Computations)'!J190+'(Other Computations)'!J203))</f>
        <v>0</v>
      </c>
      <c r="K3391" s="43">
        <f t="shared" si="665"/>
        <v>0</v>
      </c>
    </row>
    <row r="3392" spans="1:11" ht="12.75" customHeight="1">
      <c r="A3392" s="61" t="str">
        <f>"         "&amp;Labels!B74</f>
        <v xml:space="preserve">         Customer 6</v>
      </c>
      <c r="B3392" s="76">
        <f>IF('(Other Computations)'!B191=0,0,Inputs!D286*Inputs!D179*Inputs!J55*Inputs!D14*'GM Alloc Factors'!B25/('(Other Computations)'!B191+'(Other Computations)'!B204))</f>
        <v>0</v>
      </c>
      <c r="C3392" s="76">
        <f>IF('(Other Computations)'!C191=0,0,Inputs!E286*Inputs!E179*Inputs!J55*Inputs!D14*'GM Alloc Factors'!C25/('(Other Computations)'!C191+'(Other Computations)'!C204))</f>
        <v>0</v>
      </c>
      <c r="D3392" s="76">
        <f>IF('(Other Computations)'!D191=0,0,Inputs!F286*Inputs!F179*Inputs!J55*Inputs!D14*'GM Alloc Factors'!D25/('(Other Computations)'!D191+'(Other Computations)'!D204))</f>
        <v>0</v>
      </c>
      <c r="E3392" s="76">
        <f>IF('(Other Computations)'!E191=0,0,Inputs!G286*Inputs!G179*Inputs!J55*Inputs!D14*'GM Alloc Factors'!E25/('(Other Computations)'!E191+'(Other Computations)'!E204))</f>
        <v>0</v>
      </c>
      <c r="F3392" s="43">
        <f t="shared" si="664"/>
        <v>0</v>
      </c>
      <c r="G3392" s="76">
        <f>IF('(Other Computations)'!G191=0,0,Inputs!I286*Inputs!I179*Inputs!J55*Inputs!D14*'GM Alloc Factors'!G25/('(Other Computations)'!G191+'(Other Computations)'!G204))</f>
        <v>0</v>
      </c>
      <c r="H3392" s="76">
        <f>IF('(Other Computations)'!H191=0,0,Inputs!J286*Inputs!J179*Inputs!J55*Inputs!D14*'GM Alloc Factors'!H25/('(Other Computations)'!H191+'(Other Computations)'!H204))</f>
        <v>0</v>
      </c>
      <c r="I3392" s="76">
        <f>IF('(Other Computations)'!I191=0,0,Inputs!K286*Inputs!K179*Inputs!J55*Inputs!D14*'GM Alloc Factors'!I25/('(Other Computations)'!I191+'(Other Computations)'!I204))</f>
        <v>0</v>
      </c>
      <c r="J3392" s="76">
        <f>IF('(Other Computations)'!J191=0,0,Inputs!L286*Inputs!L179*Inputs!J55*Inputs!D14*'GM Alloc Factors'!J25/('(Other Computations)'!J191+'(Other Computations)'!J204))</f>
        <v>0</v>
      </c>
      <c r="K3392" s="43">
        <f t="shared" si="665"/>
        <v>0</v>
      </c>
    </row>
    <row r="3393" spans="1:11" ht="12.75" customHeight="1">
      <c r="A3393" s="61" t="str">
        <f>"         "&amp;Labels!B75</f>
        <v xml:space="preserve">         Customer 7</v>
      </c>
      <c r="B3393" s="76">
        <f>IF('(Other Computations)'!B192=0,0,Inputs!D287*Inputs!D180*Inputs!J56*Inputs!D14*'GM Alloc Factors'!B25/('(Other Computations)'!B192+'(Other Computations)'!B205))</f>
        <v>0</v>
      </c>
      <c r="C3393" s="76">
        <f>IF('(Other Computations)'!C192=0,0,Inputs!E287*Inputs!E180*Inputs!J56*Inputs!D14*'GM Alloc Factors'!C25/('(Other Computations)'!C192+'(Other Computations)'!C205))</f>
        <v>0</v>
      </c>
      <c r="D3393" s="76">
        <f>IF('(Other Computations)'!D192=0,0,Inputs!F287*Inputs!F180*Inputs!J56*Inputs!D14*'GM Alloc Factors'!D25/('(Other Computations)'!D192+'(Other Computations)'!D205))</f>
        <v>0</v>
      </c>
      <c r="E3393" s="76">
        <f>IF('(Other Computations)'!E192=0,0,Inputs!G287*Inputs!G180*Inputs!J56*Inputs!D14*'GM Alloc Factors'!E25/('(Other Computations)'!E192+'(Other Computations)'!E205))</f>
        <v>0</v>
      </c>
      <c r="F3393" s="43">
        <f t="shared" si="664"/>
        <v>0</v>
      </c>
      <c r="G3393" s="76">
        <f>IF('(Other Computations)'!G192=0,0,Inputs!I287*Inputs!I180*Inputs!J56*Inputs!D14*'GM Alloc Factors'!G25/('(Other Computations)'!G192+'(Other Computations)'!G205))</f>
        <v>0</v>
      </c>
      <c r="H3393" s="76">
        <f>IF('(Other Computations)'!H192=0,0,Inputs!J287*Inputs!J180*Inputs!J56*Inputs!D14*'GM Alloc Factors'!H25/('(Other Computations)'!H192+'(Other Computations)'!H205))</f>
        <v>0</v>
      </c>
      <c r="I3393" s="76">
        <f>IF('(Other Computations)'!I192=0,0,Inputs!K287*Inputs!K180*Inputs!J56*Inputs!D14*'GM Alloc Factors'!I25/('(Other Computations)'!I192+'(Other Computations)'!I205))</f>
        <v>0</v>
      </c>
      <c r="J3393" s="76">
        <f>IF('(Other Computations)'!J192=0,0,Inputs!L287*Inputs!L180*Inputs!J56*Inputs!D14*'GM Alloc Factors'!J25/('(Other Computations)'!J192+'(Other Computations)'!J205))</f>
        <v>0</v>
      </c>
      <c r="K3393" s="43">
        <f t="shared" si="665"/>
        <v>0</v>
      </c>
    </row>
    <row r="3394" spans="1:11" ht="12.75" customHeight="1">
      <c r="A3394" s="61" t="str">
        <f>"         "&amp;Labels!B76</f>
        <v xml:space="preserve">         Customer 8</v>
      </c>
      <c r="B3394" s="76">
        <f>IF('(Other Computations)'!B193=0,0,Inputs!D288*Inputs!D181*Inputs!J57*Inputs!D14*'GM Alloc Factors'!B25/('(Other Computations)'!B193+'(Other Computations)'!B206))</f>
        <v>0</v>
      </c>
      <c r="C3394" s="76">
        <f>IF('(Other Computations)'!C193=0,0,Inputs!E288*Inputs!E181*Inputs!J57*Inputs!D14*'GM Alloc Factors'!C25/('(Other Computations)'!C193+'(Other Computations)'!C206))</f>
        <v>0</v>
      </c>
      <c r="D3394" s="76">
        <f>IF('(Other Computations)'!D193=0,0,Inputs!F288*Inputs!F181*Inputs!J57*Inputs!D14*'GM Alloc Factors'!D25/('(Other Computations)'!D193+'(Other Computations)'!D206))</f>
        <v>0</v>
      </c>
      <c r="E3394" s="76">
        <f>IF('(Other Computations)'!E193=0,0,Inputs!G288*Inputs!G181*Inputs!J57*Inputs!D14*'GM Alloc Factors'!E25/('(Other Computations)'!E193+'(Other Computations)'!E206))</f>
        <v>0</v>
      </c>
      <c r="F3394" s="43">
        <f t="shared" si="664"/>
        <v>0</v>
      </c>
      <c r="G3394" s="76">
        <f>IF('(Other Computations)'!G193=0,0,Inputs!I288*Inputs!I181*Inputs!J57*Inputs!D14*'GM Alloc Factors'!G25/('(Other Computations)'!G193+'(Other Computations)'!G206))</f>
        <v>0</v>
      </c>
      <c r="H3394" s="76">
        <f>IF('(Other Computations)'!H193=0,0,Inputs!J288*Inputs!J181*Inputs!J57*Inputs!D14*'GM Alloc Factors'!H25/('(Other Computations)'!H193+'(Other Computations)'!H206))</f>
        <v>0</v>
      </c>
      <c r="I3394" s="76">
        <f>IF('(Other Computations)'!I193=0,0,Inputs!K288*Inputs!K181*Inputs!J57*Inputs!D14*'GM Alloc Factors'!I25/('(Other Computations)'!I193+'(Other Computations)'!I206))</f>
        <v>0</v>
      </c>
      <c r="J3394" s="76">
        <f>IF('(Other Computations)'!J193=0,0,Inputs!L288*Inputs!L181*Inputs!J57*Inputs!D14*'GM Alloc Factors'!J25/('(Other Computations)'!J193+'(Other Computations)'!J206))</f>
        <v>0</v>
      </c>
      <c r="K3394" s="43">
        <f t="shared" si="665"/>
        <v>0</v>
      </c>
    </row>
    <row r="3395" spans="1:11" ht="12.75" customHeight="1">
      <c r="A3395" s="61" t="str">
        <f>"         "&amp;Labels!B77</f>
        <v xml:space="preserve">         Customer 9</v>
      </c>
      <c r="B3395" s="76">
        <f>IF('(Other Computations)'!B194=0,0,Inputs!D289*Inputs!D182*Inputs!J58*Inputs!D14*'GM Alloc Factors'!B25/('(Other Computations)'!B194+'(Other Computations)'!B207))</f>
        <v>0</v>
      </c>
      <c r="C3395" s="76">
        <f>IF('(Other Computations)'!C194=0,0,Inputs!E289*Inputs!E182*Inputs!J58*Inputs!D14*'GM Alloc Factors'!C25/('(Other Computations)'!C194+'(Other Computations)'!C207))</f>
        <v>0</v>
      </c>
      <c r="D3395" s="76">
        <f>IF('(Other Computations)'!D194=0,0,Inputs!F289*Inputs!F182*Inputs!J58*Inputs!D14*'GM Alloc Factors'!D25/('(Other Computations)'!D194+'(Other Computations)'!D207))</f>
        <v>0</v>
      </c>
      <c r="E3395" s="76">
        <f>IF('(Other Computations)'!E194=0,0,Inputs!G289*Inputs!G182*Inputs!J58*Inputs!D14*'GM Alloc Factors'!E25/('(Other Computations)'!E194+'(Other Computations)'!E207))</f>
        <v>0</v>
      </c>
      <c r="F3395" s="43">
        <f t="shared" si="664"/>
        <v>0</v>
      </c>
      <c r="G3395" s="76">
        <f>IF('(Other Computations)'!G194=0,0,Inputs!I289*Inputs!I182*Inputs!J58*Inputs!D14*'GM Alloc Factors'!G25/('(Other Computations)'!G194+'(Other Computations)'!G207))</f>
        <v>0</v>
      </c>
      <c r="H3395" s="76">
        <f>IF('(Other Computations)'!H194=0,0,Inputs!J289*Inputs!J182*Inputs!J58*Inputs!D14*'GM Alloc Factors'!H25/('(Other Computations)'!H194+'(Other Computations)'!H207))</f>
        <v>0</v>
      </c>
      <c r="I3395" s="76">
        <f>IF('(Other Computations)'!I194=0,0,Inputs!K289*Inputs!K182*Inputs!J58*Inputs!D14*'GM Alloc Factors'!I25/('(Other Computations)'!I194+'(Other Computations)'!I207))</f>
        <v>0</v>
      </c>
      <c r="J3395" s="76">
        <f>IF('(Other Computations)'!J194=0,0,Inputs!L289*Inputs!L182*Inputs!J58*Inputs!D14*'GM Alloc Factors'!J25/('(Other Computations)'!J194+'(Other Computations)'!J207))</f>
        <v>0</v>
      </c>
      <c r="K3395" s="43">
        <f t="shared" si="665"/>
        <v>0</v>
      </c>
    </row>
    <row r="3396" spans="1:11" ht="12.75" customHeight="1">
      <c r="A3396" s="61" t="str">
        <f>"         "&amp;Labels!B78</f>
        <v xml:space="preserve">         Customer 10</v>
      </c>
      <c r="B3396" s="76">
        <f>IF('(Other Computations)'!B195=0,0,Inputs!D290*Inputs!D183*Inputs!J59*Inputs!D14*'GM Alloc Factors'!B25/('(Other Computations)'!B195+'(Other Computations)'!B208))</f>
        <v>0</v>
      </c>
      <c r="C3396" s="76">
        <f>IF('(Other Computations)'!C195=0,0,Inputs!E290*Inputs!E183*Inputs!J59*Inputs!D14*'GM Alloc Factors'!C25/('(Other Computations)'!C195+'(Other Computations)'!C208))</f>
        <v>0</v>
      </c>
      <c r="D3396" s="76">
        <f>IF('(Other Computations)'!D195=0,0,Inputs!F290*Inputs!F183*Inputs!J59*Inputs!D14*'GM Alloc Factors'!D25/('(Other Computations)'!D195+'(Other Computations)'!D208))</f>
        <v>0</v>
      </c>
      <c r="E3396" s="76">
        <f>IF('(Other Computations)'!E195=0,0,Inputs!G290*Inputs!G183*Inputs!J59*Inputs!D14*'GM Alloc Factors'!E25/('(Other Computations)'!E195+'(Other Computations)'!E208))</f>
        <v>0</v>
      </c>
      <c r="F3396" s="43">
        <f t="shared" si="664"/>
        <v>0</v>
      </c>
      <c r="G3396" s="76">
        <f>IF('(Other Computations)'!G195=0,0,Inputs!I290*Inputs!I183*Inputs!J59*Inputs!D14*'GM Alloc Factors'!G25/('(Other Computations)'!G195+'(Other Computations)'!G208))</f>
        <v>0</v>
      </c>
      <c r="H3396" s="76">
        <f>IF('(Other Computations)'!H195=0,0,Inputs!J290*Inputs!J183*Inputs!J59*Inputs!D14*'GM Alloc Factors'!H25/('(Other Computations)'!H195+'(Other Computations)'!H208))</f>
        <v>0</v>
      </c>
      <c r="I3396" s="76">
        <f>IF('(Other Computations)'!I195=0,0,Inputs!K290*Inputs!K183*Inputs!J59*Inputs!D14*'GM Alloc Factors'!I25/('(Other Computations)'!I195+'(Other Computations)'!I208))</f>
        <v>0</v>
      </c>
      <c r="J3396" s="76">
        <f>IF('(Other Computations)'!J195=0,0,Inputs!L290*Inputs!L183*Inputs!J59*Inputs!D14*'GM Alloc Factors'!J25/('(Other Computations)'!J195+'(Other Computations)'!J208))</f>
        <v>0</v>
      </c>
      <c r="K3396" s="43">
        <f t="shared" si="665"/>
        <v>0</v>
      </c>
    </row>
    <row r="3397" spans="1:11" ht="12.75" customHeight="1">
      <c r="A3397" s="61" t="str">
        <f>"         "&amp;Labels!C68</f>
        <v xml:space="preserve">         Total</v>
      </c>
      <c r="B3397" s="84">
        <f>SUM(B3387:B3396)</f>
        <v>0</v>
      </c>
      <c r="C3397" s="84">
        <f>SUM(C3387:C3396)</f>
        <v>0</v>
      </c>
      <c r="D3397" s="84">
        <f>SUM(D3387:D3396)</f>
        <v>0</v>
      </c>
      <c r="E3397" s="84">
        <f>SUM(E3387:E3396)</f>
        <v>0</v>
      </c>
      <c r="F3397" s="43">
        <f t="shared" si="664"/>
        <v>0</v>
      </c>
      <c r="G3397" s="84">
        <f>SUM(G3387:G3396)</f>
        <v>0</v>
      </c>
      <c r="H3397" s="84">
        <f>SUM(H3387:H3396)</f>
        <v>0</v>
      </c>
      <c r="I3397" s="84">
        <f>SUM(I3387:I3396)</f>
        <v>0</v>
      </c>
      <c r="J3397" s="84">
        <f>SUM(J3387:J3396)</f>
        <v>0</v>
      </c>
      <c r="K3397" s="43">
        <f t="shared" si="665"/>
        <v>0</v>
      </c>
    </row>
    <row r="3398" spans="1:11" ht="12.75" customHeight="1">
      <c r="A3398" s="61" t="str">
        <f>"      "&amp;Labels!B92</f>
        <v xml:space="preserve">      Q 8</v>
      </c>
      <c r="B3398" s="84"/>
      <c r="C3398" s="84"/>
      <c r="D3398" s="84"/>
      <c r="E3398" s="84"/>
      <c r="F3398" s="43"/>
      <c r="G3398" s="84"/>
      <c r="H3398" s="84"/>
      <c r="I3398" s="84"/>
      <c r="J3398" s="84"/>
      <c r="K3398" s="43"/>
    </row>
    <row r="3399" spans="1:11" ht="12.75" customHeight="1">
      <c r="A3399" s="61" t="str">
        <f>"         "&amp;Labels!B69</f>
        <v xml:space="preserve">         Customer 1</v>
      </c>
      <c r="B3399" s="76">
        <f>IF('(Other Computations)'!B186=0,0,Inputs!D281*Inputs!D174*Inputs!K50*Inputs!D14*'GM Alloc Factors'!B26/('(Other Computations)'!B186+'(Other Computations)'!B199))</f>
        <v>0</v>
      </c>
      <c r="C3399" s="76">
        <f>IF('(Other Computations)'!C186=0,0,Inputs!E281*Inputs!E174*Inputs!K50*Inputs!D14*'GM Alloc Factors'!C26/('(Other Computations)'!C186+'(Other Computations)'!C199))</f>
        <v>0</v>
      </c>
      <c r="D3399" s="76">
        <f>IF('(Other Computations)'!D186=0,0,Inputs!F281*Inputs!F174*Inputs!K50*Inputs!D14*'GM Alloc Factors'!D26/('(Other Computations)'!D186+'(Other Computations)'!D199))</f>
        <v>0</v>
      </c>
      <c r="E3399" s="76">
        <f>IF('(Other Computations)'!E186=0,0,Inputs!G281*Inputs!G174*Inputs!K50*Inputs!D14*'GM Alloc Factors'!E26/('(Other Computations)'!E186+'(Other Computations)'!E199))</f>
        <v>0</v>
      </c>
      <c r="F3399" s="43">
        <f t="shared" ref="F3399:F3420" si="666">SUM(B3399:E3399)</f>
        <v>0</v>
      </c>
      <c r="G3399" s="76">
        <f>IF('(Other Computations)'!G186=0,0,Inputs!I281*Inputs!I174*Inputs!K50*Inputs!D14*'GM Alloc Factors'!G26/('(Other Computations)'!G186+'(Other Computations)'!G199))</f>
        <v>0</v>
      </c>
      <c r="H3399" s="76">
        <f>IF('(Other Computations)'!H186=0,0,Inputs!J281*Inputs!J174*Inputs!K50*Inputs!D14*'GM Alloc Factors'!H26/('(Other Computations)'!H186+'(Other Computations)'!H199))</f>
        <v>0</v>
      </c>
      <c r="I3399" s="76">
        <f>IF('(Other Computations)'!I186=0,0,Inputs!K281*Inputs!K174*Inputs!K50*Inputs!D14*'GM Alloc Factors'!I26/('(Other Computations)'!I186+'(Other Computations)'!I199))</f>
        <v>0</v>
      </c>
      <c r="J3399" s="76">
        <f>IF('(Other Computations)'!J186=0,0,Inputs!L281*Inputs!L174*Inputs!K50*Inputs!D14*'GM Alloc Factors'!J26/('(Other Computations)'!J186+'(Other Computations)'!J199))</f>
        <v>0</v>
      </c>
      <c r="K3399" s="43">
        <f t="shared" ref="K3399:K3420" si="667">SUM(G3399:J3399)</f>
        <v>0</v>
      </c>
    </row>
    <row r="3400" spans="1:11" ht="12.75" customHeight="1">
      <c r="A3400" s="61" t="str">
        <f>"         "&amp;Labels!B70</f>
        <v xml:space="preserve">         Customer 2</v>
      </c>
      <c r="B3400" s="76">
        <f>IF('(Other Computations)'!B187=0,0,Inputs!D282*Inputs!D175*Inputs!K51*Inputs!D14*'GM Alloc Factors'!B26/('(Other Computations)'!B187+'(Other Computations)'!B200))</f>
        <v>0</v>
      </c>
      <c r="C3400" s="76">
        <f>IF('(Other Computations)'!C187=0,0,Inputs!E282*Inputs!E175*Inputs!K51*Inputs!D14*'GM Alloc Factors'!C26/('(Other Computations)'!C187+'(Other Computations)'!C200))</f>
        <v>0</v>
      </c>
      <c r="D3400" s="76">
        <f>IF('(Other Computations)'!D187=0,0,Inputs!F282*Inputs!F175*Inputs!K51*Inputs!D14*'GM Alloc Factors'!D26/('(Other Computations)'!D187+'(Other Computations)'!D200))</f>
        <v>0</v>
      </c>
      <c r="E3400" s="76">
        <f>IF('(Other Computations)'!E187=0,0,Inputs!G282*Inputs!G175*Inputs!K51*Inputs!D14*'GM Alloc Factors'!E26/('(Other Computations)'!E187+'(Other Computations)'!E200))</f>
        <v>0</v>
      </c>
      <c r="F3400" s="43">
        <f t="shared" si="666"/>
        <v>0</v>
      </c>
      <c r="G3400" s="76">
        <f>IF('(Other Computations)'!G187=0,0,Inputs!I282*Inputs!I175*Inputs!K51*Inputs!D14*'GM Alloc Factors'!G26/('(Other Computations)'!G187+'(Other Computations)'!G200))</f>
        <v>0</v>
      </c>
      <c r="H3400" s="76">
        <f>IF('(Other Computations)'!H187=0,0,Inputs!J282*Inputs!J175*Inputs!K51*Inputs!D14*'GM Alloc Factors'!H26/('(Other Computations)'!H187+'(Other Computations)'!H200))</f>
        <v>0</v>
      </c>
      <c r="I3400" s="76">
        <f>IF('(Other Computations)'!I187=0,0,Inputs!K282*Inputs!K175*Inputs!K51*Inputs!D14*'GM Alloc Factors'!I26/('(Other Computations)'!I187+'(Other Computations)'!I200))</f>
        <v>0</v>
      </c>
      <c r="J3400" s="76">
        <f>IF('(Other Computations)'!J187=0,0,Inputs!L282*Inputs!L175*Inputs!K51*Inputs!D14*'GM Alloc Factors'!J26/('(Other Computations)'!J187+'(Other Computations)'!J200))</f>
        <v>0</v>
      </c>
      <c r="K3400" s="43">
        <f t="shared" si="667"/>
        <v>0</v>
      </c>
    </row>
    <row r="3401" spans="1:11" ht="12.75" customHeight="1">
      <c r="A3401" s="61" t="str">
        <f>"         "&amp;Labels!B71</f>
        <v xml:space="preserve">         Customer 3</v>
      </c>
      <c r="B3401" s="76">
        <f>IF('(Other Computations)'!B188=0,0,Inputs!D283*Inputs!D176*Inputs!K52*Inputs!D14*'GM Alloc Factors'!B26/('(Other Computations)'!B188+'(Other Computations)'!B201))</f>
        <v>0</v>
      </c>
      <c r="C3401" s="76">
        <f>IF('(Other Computations)'!C188=0,0,Inputs!E283*Inputs!E176*Inputs!K52*Inputs!D14*'GM Alloc Factors'!C26/('(Other Computations)'!C188+'(Other Computations)'!C201))</f>
        <v>0</v>
      </c>
      <c r="D3401" s="76">
        <f>IF('(Other Computations)'!D188=0,0,Inputs!F283*Inputs!F176*Inputs!K52*Inputs!D14*'GM Alloc Factors'!D26/('(Other Computations)'!D188+'(Other Computations)'!D201))</f>
        <v>0</v>
      </c>
      <c r="E3401" s="76">
        <f>IF('(Other Computations)'!E188=0,0,Inputs!G283*Inputs!G176*Inputs!K52*Inputs!D14*'GM Alloc Factors'!E26/('(Other Computations)'!E188+'(Other Computations)'!E201))</f>
        <v>0</v>
      </c>
      <c r="F3401" s="43">
        <f t="shared" si="666"/>
        <v>0</v>
      </c>
      <c r="G3401" s="76">
        <f>IF('(Other Computations)'!G188=0,0,Inputs!I283*Inputs!I176*Inputs!K52*Inputs!D14*'GM Alloc Factors'!G26/('(Other Computations)'!G188+'(Other Computations)'!G201))</f>
        <v>0</v>
      </c>
      <c r="H3401" s="76">
        <f>IF('(Other Computations)'!H188=0,0,Inputs!J283*Inputs!J176*Inputs!K52*Inputs!D14*'GM Alloc Factors'!H26/('(Other Computations)'!H188+'(Other Computations)'!H201))</f>
        <v>0</v>
      </c>
      <c r="I3401" s="76">
        <f>IF('(Other Computations)'!I188=0,0,Inputs!K283*Inputs!K176*Inputs!K52*Inputs!D14*'GM Alloc Factors'!I26/('(Other Computations)'!I188+'(Other Computations)'!I201))</f>
        <v>0</v>
      </c>
      <c r="J3401" s="76">
        <f>IF('(Other Computations)'!J188=0,0,Inputs!L283*Inputs!L176*Inputs!K52*Inputs!D14*'GM Alloc Factors'!J26/('(Other Computations)'!J188+'(Other Computations)'!J201))</f>
        <v>0</v>
      </c>
      <c r="K3401" s="43">
        <f t="shared" si="667"/>
        <v>0</v>
      </c>
    </row>
    <row r="3402" spans="1:11" ht="12.75" customHeight="1">
      <c r="A3402" s="61" t="str">
        <f>"         "&amp;Labels!B72</f>
        <v xml:space="preserve">         Customer 4</v>
      </c>
      <c r="B3402" s="76">
        <f>IF('(Other Computations)'!B189=0,0,Inputs!D284*Inputs!D177*Inputs!K53*Inputs!D14*'GM Alloc Factors'!B26/('(Other Computations)'!B189+'(Other Computations)'!B202))</f>
        <v>0</v>
      </c>
      <c r="C3402" s="76">
        <f>IF('(Other Computations)'!C189=0,0,Inputs!E284*Inputs!E177*Inputs!K53*Inputs!D14*'GM Alloc Factors'!C26/('(Other Computations)'!C189+'(Other Computations)'!C202))</f>
        <v>0</v>
      </c>
      <c r="D3402" s="76">
        <f>IF('(Other Computations)'!D189=0,0,Inputs!F284*Inputs!F177*Inputs!K53*Inputs!D14*'GM Alloc Factors'!D26/('(Other Computations)'!D189+'(Other Computations)'!D202))</f>
        <v>0</v>
      </c>
      <c r="E3402" s="76">
        <f>IF('(Other Computations)'!E189=0,0,Inputs!G284*Inputs!G177*Inputs!K53*Inputs!D14*'GM Alloc Factors'!E26/('(Other Computations)'!E189+'(Other Computations)'!E202))</f>
        <v>0</v>
      </c>
      <c r="F3402" s="43">
        <f t="shared" si="666"/>
        <v>0</v>
      </c>
      <c r="G3402" s="76">
        <f>IF('(Other Computations)'!G189=0,0,Inputs!I284*Inputs!I177*Inputs!K53*Inputs!D14*'GM Alloc Factors'!G26/('(Other Computations)'!G189+'(Other Computations)'!G202))</f>
        <v>0</v>
      </c>
      <c r="H3402" s="76">
        <f>IF('(Other Computations)'!H189=0,0,Inputs!J284*Inputs!J177*Inputs!K53*Inputs!D14*'GM Alloc Factors'!H26/('(Other Computations)'!H189+'(Other Computations)'!H202))</f>
        <v>0</v>
      </c>
      <c r="I3402" s="76">
        <f>IF('(Other Computations)'!I189=0,0,Inputs!K284*Inputs!K177*Inputs!K53*Inputs!D14*'GM Alloc Factors'!I26/('(Other Computations)'!I189+'(Other Computations)'!I202))</f>
        <v>0</v>
      </c>
      <c r="J3402" s="76">
        <f>IF('(Other Computations)'!J189=0,0,Inputs!L284*Inputs!L177*Inputs!K53*Inputs!D14*'GM Alloc Factors'!J26/('(Other Computations)'!J189+'(Other Computations)'!J202))</f>
        <v>0</v>
      </c>
      <c r="K3402" s="43">
        <f t="shared" si="667"/>
        <v>0</v>
      </c>
    </row>
    <row r="3403" spans="1:11" ht="12.75" customHeight="1">
      <c r="A3403" s="61" t="str">
        <f>"         "&amp;Labels!B73</f>
        <v xml:space="preserve">         Customer 5</v>
      </c>
      <c r="B3403" s="76">
        <f>IF('(Other Computations)'!B190=0,0,Inputs!D285*Inputs!D178*Inputs!K54*Inputs!D14*'GM Alloc Factors'!B26/('(Other Computations)'!B190+'(Other Computations)'!B203))</f>
        <v>0</v>
      </c>
      <c r="C3403" s="76">
        <f>IF('(Other Computations)'!C190=0,0,Inputs!E285*Inputs!E178*Inputs!K54*Inputs!D14*'GM Alloc Factors'!C26/('(Other Computations)'!C190+'(Other Computations)'!C203))</f>
        <v>0</v>
      </c>
      <c r="D3403" s="76">
        <f>IF('(Other Computations)'!D190=0,0,Inputs!F285*Inputs!F178*Inputs!K54*Inputs!D14*'GM Alloc Factors'!D26/('(Other Computations)'!D190+'(Other Computations)'!D203))</f>
        <v>0</v>
      </c>
      <c r="E3403" s="76">
        <f>IF('(Other Computations)'!E190=0,0,Inputs!G285*Inputs!G178*Inputs!K54*Inputs!D14*'GM Alloc Factors'!E26/('(Other Computations)'!E190+'(Other Computations)'!E203))</f>
        <v>0</v>
      </c>
      <c r="F3403" s="43">
        <f t="shared" si="666"/>
        <v>0</v>
      </c>
      <c r="G3403" s="76">
        <f>IF('(Other Computations)'!G190=0,0,Inputs!I285*Inputs!I178*Inputs!K54*Inputs!D14*'GM Alloc Factors'!G26/('(Other Computations)'!G190+'(Other Computations)'!G203))</f>
        <v>0</v>
      </c>
      <c r="H3403" s="76">
        <f>IF('(Other Computations)'!H190=0,0,Inputs!J285*Inputs!J178*Inputs!K54*Inputs!D14*'GM Alloc Factors'!H26/('(Other Computations)'!H190+'(Other Computations)'!H203))</f>
        <v>0</v>
      </c>
      <c r="I3403" s="76">
        <f>IF('(Other Computations)'!I190=0,0,Inputs!K285*Inputs!K178*Inputs!K54*Inputs!D14*'GM Alloc Factors'!I26/('(Other Computations)'!I190+'(Other Computations)'!I203))</f>
        <v>0</v>
      </c>
      <c r="J3403" s="76">
        <f>IF('(Other Computations)'!J190=0,0,Inputs!L285*Inputs!L178*Inputs!K54*Inputs!D14*'GM Alloc Factors'!J26/('(Other Computations)'!J190+'(Other Computations)'!J203))</f>
        <v>0</v>
      </c>
      <c r="K3403" s="43">
        <f t="shared" si="667"/>
        <v>0</v>
      </c>
    </row>
    <row r="3404" spans="1:11" ht="12.75" customHeight="1">
      <c r="A3404" s="61" t="str">
        <f>"         "&amp;Labels!B74</f>
        <v xml:space="preserve">         Customer 6</v>
      </c>
      <c r="B3404" s="76">
        <f>IF('(Other Computations)'!B191=0,0,Inputs!D286*Inputs!D179*Inputs!K55*Inputs!D14*'GM Alloc Factors'!B26/('(Other Computations)'!B191+'(Other Computations)'!B204))</f>
        <v>0</v>
      </c>
      <c r="C3404" s="76">
        <f>IF('(Other Computations)'!C191=0,0,Inputs!E286*Inputs!E179*Inputs!K55*Inputs!D14*'GM Alloc Factors'!C26/('(Other Computations)'!C191+'(Other Computations)'!C204))</f>
        <v>0</v>
      </c>
      <c r="D3404" s="76">
        <f>IF('(Other Computations)'!D191=0,0,Inputs!F286*Inputs!F179*Inputs!K55*Inputs!D14*'GM Alloc Factors'!D26/('(Other Computations)'!D191+'(Other Computations)'!D204))</f>
        <v>0</v>
      </c>
      <c r="E3404" s="76">
        <f>IF('(Other Computations)'!E191=0,0,Inputs!G286*Inputs!G179*Inputs!K55*Inputs!D14*'GM Alloc Factors'!E26/('(Other Computations)'!E191+'(Other Computations)'!E204))</f>
        <v>0</v>
      </c>
      <c r="F3404" s="43">
        <f t="shared" si="666"/>
        <v>0</v>
      </c>
      <c r="G3404" s="76">
        <f>IF('(Other Computations)'!G191=0,0,Inputs!I286*Inputs!I179*Inputs!K55*Inputs!D14*'GM Alloc Factors'!G26/('(Other Computations)'!G191+'(Other Computations)'!G204))</f>
        <v>0</v>
      </c>
      <c r="H3404" s="76">
        <f>IF('(Other Computations)'!H191=0,0,Inputs!J286*Inputs!J179*Inputs!K55*Inputs!D14*'GM Alloc Factors'!H26/('(Other Computations)'!H191+'(Other Computations)'!H204))</f>
        <v>0</v>
      </c>
      <c r="I3404" s="76">
        <f>IF('(Other Computations)'!I191=0,0,Inputs!K286*Inputs!K179*Inputs!K55*Inputs!D14*'GM Alloc Factors'!I26/('(Other Computations)'!I191+'(Other Computations)'!I204))</f>
        <v>0</v>
      </c>
      <c r="J3404" s="76">
        <f>IF('(Other Computations)'!J191=0,0,Inputs!L286*Inputs!L179*Inputs!K55*Inputs!D14*'GM Alloc Factors'!J26/('(Other Computations)'!J191+'(Other Computations)'!J204))</f>
        <v>0</v>
      </c>
      <c r="K3404" s="43">
        <f t="shared" si="667"/>
        <v>0</v>
      </c>
    </row>
    <row r="3405" spans="1:11" ht="12.75" customHeight="1">
      <c r="A3405" s="61" t="str">
        <f>"         "&amp;Labels!B75</f>
        <v xml:space="preserve">         Customer 7</v>
      </c>
      <c r="B3405" s="76">
        <f>IF('(Other Computations)'!B192=0,0,Inputs!D287*Inputs!D180*Inputs!K56*Inputs!D14*'GM Alloc Factors'!B26/('(Other Computations)'!B192+'(Other Computations)'!B205))</f>
        <v>0</v>
      </c>
      <c r="C3405" s="76">
        <f>IF('(Other Computations)'!C192=0,0,Inputs!E287*Inputs!E180*Inputs!K56*Inputs!D14*'GM Alloc Factors'!C26/('(Other Computations)'!C192+'(Other Computations)'!C205))</f>
        <v>0</v>
      </c>
      <c r="D3405" s="76">
        <f>IF('(Other Computations)'!D192=0,0,Inputs!F287*Inputs!F180*Inputs!K56*Inputs!D14*'GM Alloc Factors'!D26/('(Other Computations)'!D192+'(Other Computations)'!D205))</f>
        <v>0</v>
      </c>
      <c r="E3405" s="76">
        <f>IF('(Other Computations)'!E192=0,0,Inputs!G287*Inputs!G180*Inputs!K56*Inputs!D14*'GM Alloc Factors'!E26/('(Other Computations)'!E192+'(Other Computations)'!E205))</f>
        <v>0</v>
      </c>
      <c r="F3405" s="43">
        <f t="shared" si="666"/>
        <v>0</v>
      </c>
      <c r="G3405" s="76">
        <f>IF('(Other Computations)'!G192=0,0,Inputs!I287*Inputs!I180*Inputs!K56*Inputs!D14*'GM Alloc Factors'!G26/('(Other Computations)'!G192+'(Other Computations)'!G205))</f>
        <v>0</v>
      </c>
      <c r="H3405" s="76">
        <f>IF('(Other Computations)'!H192=0,0,Inputs!J287*Inputs!J180*Inputs!K56*Inputs!D14*'GM Alloc Factors'!H26/('(Other Computations)'!H192+'(Other Computations)'!H205))</f>
        <v>0</v>
      </c>
      <c r="I3405" s="76">
        <f>IF('(Other Computations)'!I192=0,0,Inputs!K287*Inputs!K180*Inputs!K56*Inputs!D14*'GM Alloc Factors'!I26/('(Other Computations)'!I192+'(Other Computations)'!I205))</f>
        <v>0</v>
      </c>
      <c r="J3405" s="76">
        <f>IF('(Other Computations)'!J192=0,0,Inputs!L287*Inputs!L180*Inputs!K56*Inputs!D14*'GM Alloc Factors'!J26/('(Other Computations)'!J192+'(Other Computations)'!J205))</f>
        <v>0</v>
      </c>
      <c r="K3405" s="43">
        <f t="shared" si="667"/>
        <v>0</v>
      </c>
    </row>
    <row r="3406" spans="1:11" ht="12.75" customHeight="1">
      <c r="A3406" s="61" t="str">
        <f>"         "&amp;Labels!B76</f>
        <v xml:space="preserve">         Customer 8</v>
      </c>
      <c r="B3406" s="76">
        <f>IF('(Other Computations)'!B193=0,0,Inputs!D288*Inputs!D181*Inputs!K57*Inputs!D14*'GM Alloc Factors'!B26/('(Other Computations)'!B193+'(Other Computations)'!B206))</f>
        <v>0</v>
      </c>
      <c r="C3406" s="76">
        <f>IF('(Other Computations)'!C193=0,0,Inputs!E288*Inputs!E181*Inputs!K57*Inputs!D14*'GM Alloc Factors'!C26/('(Other Computations)'!C193+'(Other Computations)'!C206))</f>
        <v>0</v>
      </c>
      <c r="D3406" s="76">
        <f>IF('(Other Computations)'!D193=0,0,Inputs!F288*Inputs!F181*Inputs!K57*Inputs!D14*'GM Alloc Factors'!D26/('(Other Computations)'!D193+'(Other Computations)'!D206))</f>
        <v>0</v>
      </c>
      <c r="E3406" s="76">
        <f>IF('(Other Computations)'!E193=0,0,Inputs!G288*Inputs!G181*Inputs!K57*Inputs!D14*'GM Alloc Factors'!E26/('(Other Computations)'!E193+'(Other Computations)'!E206))</f>
        <v>0</v>
      </c>
      <c r="F3406" s="43">
        <f t="shared" si="666"/>
        <v>0</v>
      </c>
      <c r="G3406" s="76">
        <f>IF('(Other Computations)'!G193=0,0,Inputs!I288*Inputs!I181*Inputs!K57*Inputs!D14*'GM Alloc Factors'!G26/('(Other Computations)'!G193+'(Other Computations)'!G206))</f>
        <v>0</v>
      </c>
      <c r="H3406" s="76">
        <f>IF('(Other Computations)'!H193=0,0,Inputs!J288*Inputs!J181*Inputs!K57*Inputs!D14*'GM Alloc Factors'!H26/('(Other Computations)'!H193+'(Other Computations)'!H206))</f>
        <v>0</v>
      </c>
      <c r="I3406" s="76">
        <f>IF('(Other Computations)'!I193=0,0,Inputs!K288*Inputs!K181*Inputs!K57*Inputs!D14*'GM Alloc Factors'!I26/('(Other Computations)'!I193+'(Other Computations)'!I206))</f>
        <v>0</v>
      </c>
      <c r="J3406" s="76">
        <f>IF('(Other Computations)'!J193=0,0,Inputs!L288*Inputs!L181*Inputs!K57*Inputs!D14*'GM Alloc Factors'!J26/('(Other Computations)'!J193+'(Other Computations)'!J206))</f>
        <v>0</v>
      </c>
      <c r="K3406" s="43">
        <f t="shared" si="667"/>
        <v>0</v>
      </c>
    </row>
    <row r="3407" spans="1:11" ht="12.75" customHeight="1">
      <c r="A3407" s="61" t="str">
        <f>"         "&amp;Labels!B77</f>
        <v xml:space="preserve">         Customer 9</v>
      </c>
      <c r="B3407" s="76">
        <f>IF('(Other Computations)'!B194=0,0,Inputs!D289*Inputs!D182*Inputs!K58*Inputs!D14*'GM Alloc Factors'!B26/('(Other Computations)'!B194+'(Other Computations)'!B207))</f>
        <v>0</v>
      </c>
      <c r="C3407" s="76">
        <f>IF('(Other Computations)'!C194=0,0,Inputs!E289*Inputs!E182*Inputs!K58*Inputs!D14*'GM Alloc Factors'!C26/('(Other Computations)'!C194+'(Other Computations)'!C207))</f>
        <v>0</v>
      </c>
      <c r="D3407" s="76">
        <f>IF('(Other Computations)'!D194=0,0,Inputs!F289*Inputs!F182*Inputs!K58*Inputs!D14*'GM Alloc Factors'!D26/('(Other Computations)'!D194+'(Other Computations)'!D207))</f>
        <v>0</v>
      </c>
      <c r="E3407" s="76">
        <f>IF('(Other Computations)'!E194=0,0,Inputs!G289*Inputs!G182*Inputs!K58*Inputs!D14*'GM Alloc Factors'!E26/('(Other Computations)'!E194+'(Other Computations)'!E207))</f>
        <v>0</v>
      </c>
      <c r="F3407" s="43">
        <f t="shared" si="666"/>
        <v>0</v>
      </c>
      <c r="G3407" s="76">
        <f>IF('(Other Computations)'!G194=0,0,Inputs!I289*Inputs!I182*Inputs!K58*Inputs!D14*'GM Alloc Factors'!G26/('(Other Computations)'!G194+'(Other Computations)'!G207))</f>
        <v>0</v>
      </c>
      <c r="H3407" s="76">
        <f>IF('(Other Computations)'!H194=0,0,Inputs!J289*Inputs!J182*Inputs!K58*Inputs!D14*'GM Alloc Factors'!H26/('(Other Computations)'!H194+'(Other Computations)'!H207))</f>
        <v>0</v>
      </c>
      <c r="I3407" s="76">
        <f>IF('(Other Computations)'!I194=0,0,Inputs!K289*Inputs!K182*Inputs!K58*Inputs!D14*'GM Alloc Factors'!I26/('(Other Computations)'!I194+'(Other Computations)'!I207))</f>
        <v>0</v>
      </c>
      <c r="J3407" s="76">
        <f>IF('(Other Computations)'!J194=0,0,Inputs!L289*Inputs!L182*Inputs!K58*Inputs!D14*'GM Alloc Factors'!J26/('(Other Computations)'!J194+'(Other Computations)'!J207))</f>
        <v>0</v>
      </c>
      <c r="K3407" s="43">
        <f t="shared" si="667"/>
        <v>0</v>
      </c>
    </row>
    <row r="3408" spans="1:11" ht="12.75" customHeight="1">
      <c r="A3408" s="61" t="str">
        <f>"         "&amp;Labels!B78</f>
        <v xml:space="preserve">         Customer 10</v>
      </c>
      <c r="B3408" s="76">
        <f>IF('(Other Computations)'!B195=0,0,Inputs!D290*Inputs!D183*Inputs!K59*Inputs!D14*'GM Alloc Factors'!B26/('(Other Computations)'!B195+'(Other Computations)'!B208))</f>
        <v>0</v>
      </c>
      <c r="C3408" s="76">
        <f>IF('(Other Computations)'!C195=0,0,Inputs!E290*Inputs!E183*Inputs!K59*Inputs!D14*'GM Alloc Factors'!C26/('(Other Computations)'!C195+'(Other Computations)'!C208))</f>
        <v>0</v>
      </c>
      <c r="D3408" s="76">
        <f>IF('(Other Computations)'!D195=0,0,Inputs!F290*Inputs!F183*Inputs!K59*Inputs!D14*'GM Alloc Factors'!D26/('(Other Computations)'!D195+'(Other Computations)'!D208))</f>
        <v>0</v>
      </c>
      <c r="E3408" s="76">
        <f>IF('(Other Computations)'!E195=0,0,Inputs!G290*Inputs!G183*Inputs!K59*Inputs!D14*'GM Alloc Factors'!E26/('(Other Computations)'!E195+'(Other Computations)'!E208))</f>
        <v>0</v>
      </c>
      <c r="F3408" s="43">
        <f t="shared" si="666"/>
        <v>0</v>
      </c>
      <c r="G3408" s="76">
        <f>IF('(Other Computations)'!G195=0,0,Inputs!I290*Inputs!I183*Inputs!K59*Inputs!D14*'GM Alloc Factors'!G26/('(Other Computations)'!G195+'(Other Computations)'!G208))</f>
        <v>0</v>
      </c>
      <c r="H3408" s="76">
        <f>IF('(Other Computations)'!H195=0,0,Inputs!J290*Inputs!J183*Inputs!K59*Inputs!D14*'GM Alloc Factors'!H26/('(Other Computations)'!H195+'(Other Computations)'!H208))</f>
        <v>0</v>
      </c>
      <c r="I3408" s="76">
        <f>IF('(Other Computations)'!I195=0,0,Inputs!K290*Inputs!K183*Inputs!K59*Inputs!D14*'GM Alloc Factors'!I26/('(Other Computations)'!I195+'(Other Computations)'!I208))</f>
        <v>0</v>
      </c>
      <c r="J3408" s="76">
        <f>IF('(Other Computations)'!J195=0,0,Inputs!L290*Inputs!L183*Inputs!K59*Inputs!D14*'GM Alloc Factors'!J26/('(Other Computations)'!J195+'(Other Computations)'!J208))</f>
        <v>0</v>
      </c>
      <c r="K3408" s="43">
        <f t="shared" si="667"/>
        <v>0</v>
      </c>
    </row>
    <row r="3409" spans="1:11" ht="12.75" customHeight="1">
      <c r="A3409" s="61" t="str">
        <f>"         "&amp;Labels!C68</f>
        <v xml:space="preserve">         Total</v>
      </c>
      <c r="B3409" s="84">
        <f>SUM(B3399:B3408)</f>
        <v>0</v>
      </c>
      <c r="C3409" s="84">
        <f>SUM(C3399:C3408)</f>
        <v>0</v>
      </c>
      <c r="D3409" s="84">
        <f>SUM(D3399:D3408)</f>
        <v>0</v>
      </c>
      <c r="E3409" s="84">
        <f>SUM(E3399:E3408)</f>
        <v>0</v>
      </c>
      <c r="F3409" s="43">
        <f t="shared" si="666"/>
        <v>0</v>
      </c>
      <c r="G3409" s="84">
        <f>SUM(G3399:G3408)</f>
        <v>0</v>
      </c>
      <c r="H3409" s="84">
        <f>SUM(H3399:H3408)</f>
        <v>0</v>
      </c>
      <c r="I3409" s="84">
        <f>SUM(I3399:I3408)</f>
        <v>0</v>
      </c>
      <c r="J3409" s="84">
        <f>SUM(J3399:J3408)</f>
        <v>0</v>
      </c>
      <c r="K3409" s="43">
        <f t="shared" si="667"/>
        <v>0</v>
      </c>
    </row>
    <row r="3410" spans="1:11" ht="12.75" customHeight="1">
      <c r="A3410" s="55" t="str">
        <f>"      "&amp;Labels!C84</f>
        <v xml:space="preserve">      Total</v>
      </c>
      <c r="B3410" s="74">
        <f>SUM(B3325,B3337,B3349,B3361,B3373,B3385,B3397,B3409)</f>
        <v>0</v>
      </c>
      <c r="C3410" s="74">
        <f>SUM(C3325,C3337,C3349,C3361,C3373,C3385,C3397,C3409)</f>
        <v>0</v>
      </c>
      <c r="D3410" s="74">
        <f>SUM(D3325,D3337,D3349,D3361,D3373,D3385,D3397,D3409)</f>
        <v>0</v>
      </c>
      <c r="E3410" s="74">
        <f>SUM(E3325,E3337,E3349,E3361,E3373,E3385,E3397,E3409)</f>
        <v>0</v>
      </c>
      <c r="F3410" s="43">
        <f t="shared" si="666"/>
        <v>0</v>
      </c>
      <c r="G3410" s="74">
        <f>SUM(G3325,G3337,G3349,G3361,G3373,G3385,G3397,G3409)</f>
        <v>0</v>
      </c>
      <c r="H3410" s="74">
        <f>SUM(H3325,H3337,H3349,H3361,H3373,H3385,H3397,H3409)</f>
        <v>0</v>
      </c>
      <c r="I3410" s="74">
        <f>SUM(I3325,I3337,I3349,I3361,I3373,I3385,I3397,I3409)</f>
        <v>0</v>
      </c>
      <c r="J3410" s="74">
        <f>SUM(J3325,J3337,J3349,J3361,J3373,J3385,J3397,J3409)</f>
        <v>0</v>
      </c>
      <c r="K3410" s="43">
        <f t="shared" si="667"/>
        <v>0</v>
      </c>
    </row>
    <row r="3411" spans="1:11" ht="12.75" customHeight="1">
      <c r="A3411" s="61" t="str">
        <f>"         "&amp;Labels!B69</f>
        <v xml:space="preserve">         Customer 1</v>
      </c>
      <c r="B3411" s="76">
        <f t="shared" ref="B3411:E3420" si="668">SUM(B3315,B3327,B3339,B3351,B3363,B3375,B3387,B3399)</f>
        <v>0</v>
      </c>
      <c r="C3411" s="76">
        <f t="shared" si="668"/>
        <v>0</v>
      </c>
      <c r="D3411" s="76">
        <f t="shared" si="668"/>
        <v>0</v>
      </c>
      <c r="E3411" s="76">
        <f t="shared" si="668"/>
        <v>0</v>
      </c>
      <c r="F3411" s="43">
        <f t="shared" si="666"/>
        <v>0</v>
      </c>
      <c r="G3411" s="76">
        <f t="shared" ref="G3411:J3420" si="669">SUM(G3315,G3327,G3339,G3351,G3363,G3375,G3387,G3399)</f>
        <v>0</v>
      </c>
      <c r="H3411" s="76">
        <f t="shared" si="669"/>
        <v>0</v>
      </c>
      <c r="I3411" s="76">
        <f t="shared" si="669"/>
        <v>0</v>
      </c>
      <c r="J3411" s="76">
        <f t="shared" si="669"/>
        <v>0</v>
      </c>
      <c r="K3411" s="43">
        <f t="shared" si="667"/>
        <v>0</v>
      </c>
    </row>
    <row r="3412" spans="1:11" ht="12.75" customHeight="1">
      <c r="A3412" s="61" t="str">
        <f>"         "&amp;Labels!B70</f>
        <v xml:space="preserve">         Customer 2</v>
      </c>
      <c r="B3412" s="76">
        <f t="shared" si="668"/>
        <v>0</v>
      </c>
      <c r="C3412" s="76">
        <f t="shared" si="668"/>
        <v>0</v>
      </c>
      <c r="D3412" s="76">
        <f t="shared" si="668"/>
        <v>0</v>
      </c>
      <c r="E3412" s="76">
        <f t="shared" si="668"/>
        <v>0</v>
      </c>
      <c r="F3412" s="43">
        <f t="shared" si="666"/>
        <v>0</v>
      </c>
      <c r="G3412" s="76">
        <f t="shared" si="669"/>
        <v>0</v>
      </c>
      <c r="H3412" s="76">
        <f t="shared" si="669"/>
        <v>0</v>
      </c>
      <c r="I3412" s="76">
        <f t="shared" si="669"/>
        <v>0</v>
      </c>
      <c r="J3412" s="76">
        <f t="shared" si="669"/>
        <v>0</v>
      </c>
      <c r="K3412" s="43">
        <f t="shared" si="667"/>
        <v>0</v>
      </c>
    </row>
    <row r="3413" spans="1:11" ht="12.75" customHeight="1">
      <c r="A3413" s="61" t="str">
        <f>"         "&amp;Labels!B71</f>
        <v xml:space="preserve">         Customer 3</v>
      </c>
      <c r="B3413" s="76">
        <f t="shared" si="668"/>
        <v>0</v>
      </c>
      <c r="C3413" s="76">
        <f t="shared" si="668"/>
        <v>0</v>
      </c>
      <c r="D3413" s="76">
        <f t="shared" si="668"/>
        <v>0</v>
      </c>
      <c r="E3413" s="76">
        <f t="shared" si="668"/>
        <v>0</v>
      </c>
      <c r="F3413" s="43">
        <f t="shared" si="666"/>
        <v>0</v>
      </c>
      <c r="G3413" s="76">
        <f t="shared" si="669"/>
        <v>0</v>
      </c>
      <c r="H3413" s="76">
        <f t="shared" si="669"/>
        <v>0</v>
      </c>
      <c r="I3413" s="76">
        <f t="shared" si="669"/>
        <v>0</v>
      </c>
      <c r="J3413" s="76">
        <f t="shared" si="669"/>
        <v>0</v>
      </c>
      <c r="K3413" s="43">
        <f t="shared" si="667"/>
        <v>0</v>
      </c>
    </row>
    <row r="3414" spans="1:11" ht="12.75" customHeight="1">
      <c r="A3414" s="61" t="str">
        <f>"         "&amp;Labels!B72</f>
        <v xml:space="preserve">         Customer 4</v>
      </c>
      <c r="B3414" s="76">
        <f t="shared" si="668"/>
        <v>0</v>
      </c>
      <c r="C3414" s="76">
        <f t="shared" si="668"/>
        <v>0</v>
      </c>
      <c r="D3414" s="76">
        <f t="shared" si="668"/>
        <v>0</v>
      </c>
      <c r="E3414" s="76">
        <f t="shared" si="668"/>
        <v>0</v>
      </c>
      <c r="F3414" s="43">
        <f t="shared" si="666"/>
        <v>0</v>
      </c>
      <c r="G3414" s="76">
        <f t="shared" si="669"/>
        <v>0</v>
      </c>
      <c r="H3414" s="76">
        <f t="shared" si="669"/>
        <v>0</v>
      </c>
      <c r="I3414" s="76">
        <f t="shared" si="669"/>
        <v>0</v>
      </c>
      <c r="J3414" s="76">
        <f t="shared" si="669"/>
        <v>0</v>
      </c>
      <c r="K3414" s="43">
        <f t="shared" si="667"/>
        <v>0</v>
      </c>
    </row>
    <row r="3415" spans="1:11" ht="12.75" customHeight="1">
      <c r="A3415" s="61" t="str">
        <f>"         "&amp;Labels!B73</f>
        <v xml:space="preserve">         Customer 5</v>
      </c>
      <c r="B3415" s="76">
        <f t="shared" si="668"/>
        <v>0</v>
      </c>
      <c r="C3415" s="76">
        <f t="shared" si="668"/>
        <v>0</v>
      </c>
      <c r="D3415" s="76">
        <f t="shared" si="668"/>
        <v>0</v>
      </c>
      <c r="E3415" s="76">
        <f t="shared" si="668"/>
        <v>0</v>
      </c>
      <c r="F3415" s="43">
        <f t="shared" si="666"/>
        <v>0</v>
      </c>
      <c r="G3415" s="76">
        <f t="shared" si="669"/>
        <v>0</v>
      </c>
      <c r="H3415" s="76">
        <f t="shared" si="669"/>
        <v>0</v>
      </c>
      <c r="I3415" s="76">
        <f t="shared" si="669"/>
        <v>0</v>
      </c>
      <c r="J3415" s="76">
        <f t="shared" si="669"/>
        <v>0</v>
      </c>
      <c r="K3415" s="43">
        <f t="shared" si="667"/>
        <v>0</v>
      </c>
    </row>
    <row r="3416" spans="1:11" ht="12.75" customHeight="1">
      <c r="A3416" s="61" t="str">
        <f>"         "&amp;Labels!B74</f>
        <v xml:space="preserve">         Customer 6</v>
      </c>
      <c r="B3416" s="76">
        <f t="shared" si="668"/>
        <v>0</v>
      </c>
      <c r="C3416" s="76">
        <f t="shared" si="668"/>
        <v>0</v>
      </c>
      <c r="D3416" s="76">
        <f t="shared" si="668"/>
        <v>0</v>
      </c>
      <c r="E3416" s="76">
        <f t="shared" si="668"/>
        <v>0</v>
      </c>
      <c r="F3416" s="43">
        <f t="shared" si="666"/>
        <v>0</v>
      </c>
      <c r="G3416" s="76">
        <f t="shared" si="669"/>
        <v>0</v>
      </c>
      <c r="H3416" s="76">
        <f t="shared" si="669"/>
        <v>0</v>
      </c>
      <c r="I3416" s="76">
        <f t="shared" si="669"/>
        <v>0</v>
      </c>
      <c r="J3416" s="76">
        <f t="shared" si="669"/>
        <v>0</v>
      </c>
      <c r="K3416" s="43">
        <f t="shared" si="667"/>
        <v>0</v>
      </c>
    </row>
    <row r="3417" spans="1:11" ht="12.75" customHeight="1">
      <c r="A3417" s="61" t="str">
        <f>"         "&amp;Labels!B75</f>
        <v xml:space="preserve">         Customer 7</v>
      </c>
      <c r="B3417" s="76">
        <f t="shared" si="668"/>
        <v>0</v>
      </c>
      <c r="C3417" s="76">
        <f t="shared" si="668"/>
        <v>0</v>
      </c>
      <c r="D3417" s="76">
        <f t="shared" si="668"/>
        <v>0</v>
      </c>
      <c r="E3417" s="76">
        <f t="shared" si="668"/>
        <v>0</v>
      </c>
      <c r="F3417" s="43">
        <f t="shared" si="666"/>
        <v>0</v>
      </c>
      <c r="G3417" s="76">
        <f t="shared" si="669"/>
        <v>0</v>
      </c>
      <c r="H3417" s="76">
        <f t="shared" si="669"/>
        <v>0</v>
      </c>
      <c r="I3417" s="76">
        <f t="shared" si="669"/>
        <v>0</v>
      </c>
      <c r="J3417" s="76">
        <f t="shared" si="669"/>
        <v>0</v>
      </c>
      <c r="K3417" s="43">
        <f t="shared" si="667"/>
        <v>0</v>
      </c>
    </row>
    <row r="3418" spans="1:11" ht="12.75" customHeight="1">
      <c r="A3418" s="61" t="str">
        <f>"         "&amp;Labels!B76</f>
        <v xml:space="preserve">         Customer 8</v>
      </c>
      <c r="B3418" s="76">
        <f t="shared" si="668"/>
        <v>0</v>
      </c>
      <c r="C3418" s="76">
        <f t="shared" si="668"/>
        <v>0</v>
      </c>
      <c r="D3418" s="76">
        <f t="shared" si="668"/>
        <v>0</v>
      </c>
      <c r="E3418" s="76">
        <f t="shared" si="668"/>
        <v>0</v>
      </c>
      <c r="F3418" s="43">
        <f t="shared" si="666"/>
        <v>0</v>
      </c>
      <c r="G3418" s="76">
        <f t="shared" si="669"/>
        <v>0</v>
      </c>
      <c r="H3418" s="76">
        <f t="shared" si="669"/>
        <v>0</v>
      </c>
      <c r="I3418" s="76">
        <f t="shared" si="669"/>
        <v>0</v>
      </c>
      <c r="J3418" s="76">
        <f t="shared" si="669"/>
        <v>0</v>
      </c>
      <c r="K3418" s="43">
        <f t="shared" si="667"/>
        <v>0</v>
      </c>
    </row>
    <row r="3419" spans="1:11" ht="12.75" customHeight="1">
      <c r="A3419" s="61" t="str">
        <f>"         "&amp;Labels!B77</f>
        <v xml:space="preserve">         Customer 9</v>
      </c>
      <c r="B3419" s="76">
        <f t="shared" si="668"/>
        <v>0</v>
      </c>
      <c r="C3419" s="76">
        <f t="shared" si="668"/>
        <v>0</v>
      </c>
      <c r="D3419" s="76">
        <f t="shared" si="668"/>
        <v>0</v>
      </c>
      <c r="E3419" s="76">
        <f t="shared" si="668"/>
        <v>0</v>
      </c>
      <c r="F3419" s="43">
        <f t="shared" si="666"/>
        <v>0</v>
      </c>
      <c r="G3419" s="76">
        <f t="shared" si="669"/>
        <v>0</v>
      </c>
      <c r="H3419" s="76">
        <f t="shared" si="669"/>
        <v>0</v>
      </c>
      <c r="I3419" s="76">
        <f t="shared" si="669"/>
        <v>0</v>
      </c>
      <c r="J3419" s="76">
        <f t="shared" si="669"/>
        <v>0</v>
      </c>
      <c r="K3419" s="43">
        <f t="shared" si="667"/>
        <v>0</v>
      </c>
    </row>
    <row r="3420" spans="1:11" ht="12.75" customHeight="1">
      <c r="A3420" s="61" t="str">
        <f>"         "&amp;Labels!B78</f>
        <v xml:space="preserve">         Customer 10</v>
      </c>
      <c r="B3420" s="76">
        <f t="shared" si="668"/>
        <v>0</v>
      </c>
      <c r="C3420" s="76">
        <f t="shared" si="668"/>
        <v>0</v>
      </c>
      <c r="D3420" s="76">
        <f t="shared" si="668"/>
        <v>0</v>
      </c>
      <c r="E3420" s="76">
        <f t="shared" si="668"/>
        <v>0</v>
      </c>
      <c r="F3420" s="43">
        <f t="shared" si="666"/>
        <v>0</v>
      </c>
      <c r="G3420" s="76">
        <f t="shared" si="669"/>
        <v>0</v>
      </c>
      <c r="H3420" s="76">
        <f t="shared" si="669"/>
        <v>0</v>
      </c>
      <c r="I3420" s="76">
        <f t="shared" si="669"/>
        <v>0</v>
      </c>
      <c r="J3420" s="76">
        <f t="shared" si="669"/>
        <v>0</v>
      </c>
      <c r="K3420" s="43">
        <f t="shared" si="667"/>
        <v>0</v>
      </c>
    </row>
    <row r="3421" spans="1:11" ht="12.75" customHeight="1">
      <c r="A3421" s="61" t="str">
        <f>"         "&amp;Labels!C68</f>
        <v xml:space="preserve">         Total</v>
      </c>
      <c r="B3421" s="84">
        <f>B3410</f>
        <v>0</v>
      </c>
      <c r="C3421" s="84">
        <f>C3410</f>
        <v>0</v>
      </c>
      <c r="D3421" s="84">
        <f>D3410</f>
        <v>0</v>
      </c>
      <c r="E3421" s="84">
        <f>E3410</f>
        <v>0</v>
      </c>
      <c r="F3421" s="43">
        <f>SUM(B3410:E3410)</f>
        <v>0</v>
      </c>
      <c r="G3421" s="84">
        <f>G3410</f>
        <v>0</v>
      </c>
      <c r="H3421" s="84">
        <f>H3410</f>
        <v>0</v>
      </c>
      <c r="I3421" s="84">
        <f>I3410</f>
        <v>0</v>
      </c>
      <c r="J3421" s="84">
        <f>J3410</f>
        <v>0</v>
      </c>
      <c r="K3421" s="43">
        <f>SUM(G3410:J3410)</f>
        <v>0</v>
      </c>
    </row>
    <row r="3422" spans="1:11" ht="12.75" customHeight="1">
      <c r="A3422" s="63" t="str">
        <f>"   "&amp;Labels!C80</f>
        <v xml:space="preserve">   Total</v>
      </c>
      <c r="B3422" s="77">
        <f>SUM(B3301,B3410)</f>
        <v>0</v>
      </c>
      <c r="C3422" s="77">
        <f>SUM(C3301,C3410)</f>
        <v>0</v>
      </c>
      <c r="D3422" s="77">
        <f>SUM(D3301,D3410)</f>
        <v>0</v>
      </c>
      <c r="E3422" s="77">
        <f>SUM(E3301,E3410)</f>
        <v>0</v>
      </c>
      <c r="F3422" s="43">
        <f>SUM(B3422:E3422)</f>
        <v>0</v>
      </c>
      <c r="G3422" s="77">
        <f>SUM(G3301,G3410)</f>
        <v>0</v>
      </c>
      <c r="H3422" s="77">
        <f>SUM(H3301,H3410)</f>
        <v>0</v>
      </c>
      <c r="I3422" s="77">
        <f>SUM(I3301,I3410)</f>
        <v>0</v>
      </c>
      <c r="J3422" s="77">
        <f>SUM(J3301,J3410)</f>
        <v>0</v>
      </c>
      <c r="K3422" s="43">
        <f>SUM(G3422:J3422)</f>
        <v>0</v>
      </c>
    </row>
    <row r="3423" spans="1:11" ht="12.75" customHeight="1">
      <c r="A3423" s="61" t="str">
        <f>"      "&amp;Labels!B85</f>
        <v xml:space="preserve">      Q 1</v>
      </c>
      <c r="B3423" s="84"/>
      <c r="C3423" s="84"/>
      <c r="D3423" s="84"/>
      <c r="E3423" s="84"/>
      <c r="F3423" s="43"/>
      <c r="G3423" s="84"/>
      <c r="H3423" s="84"/>
      <c r="I3423" s="84"/>
      <c r="J3423" s="84"/>
      <c r="K3423" s="43"/>
    </row>
    <row r="3424" spans="1:11" ht="12.75" customHeight="1">
      <c r="A3424" s="61" t="str">
        <f>"         "&amp;Labels!B69</f>
        <v xml:space="preserve">         Customer 1</v>
      </c>
      <c r="B3424" s="76">
        <f t="shared" ref="B3424:E3434" si="670">SUM(B3206,B3315)</f>
        <v>0</v>
      </c>
      <c r="C3424" s="76">
        <f t="shared" si="670"/>
        <v>0</v>
      </c>
      <c r="D3424" s="76">
        <f t="shared" si="670"/>
        <v>0</v>
      </c>
      <c r="E3424" s="76">
        <f t="shared" si="670"/>
        <v>0</v>
      </c>
      <c r="F3424" s="43">
        <f t="shared" ref="F3424:F3434" si="671">SUM(B3424:E3424)</f>
        <v>0</v>
      </c>
      <c r="G3424" s="76">
        <f t="shared" ref="G3424:J3434" si="672">SUM(G3206,G3315)</f>
        <v>0</v>
      </c>
      <c r="H3424" s="76">
        <f t="shared" si="672"/>
        <v>0</v>
      </c>
      <c r="I3424" s="76">
        <f t="shared" si="672"/>
        <v>0</v>
      </c>
      <c r="J3424" s="76">
        <f t="shared" si="672"/>
        <v>0</v>
      </c>
      <c r="K3424" s="43">
        <f t="shared" ref="K3424:K3434" si="673">SUM(G3424:J3424)</f>
        <v>0</v>
      </c>
    </row>
    <row r="3425" spans="1:11" ht="12.75" customHeight="1">
      <c r="A3425" s="61" t="str">
        <f>"         "&amp;Labels!B70</f>
        <v xml:space="preserve">         Customer 2</v>
      </c>
      <c r="B3425" s="76">
        <f t="shared" si="670"/>
        <v>0</v>
      </c>
      <c r="C3425" s="76">
        <f t="shared" si="670"/>
        <v>0</v>
      </c>
      <c r="D3425" s="76">
        <f t="shared" si="670"/>
        <v>0</v>
      </c>
      <c r="E3425" s="76">
        <f t="shared" si="670"/>
        <v>0</v>
      </c>
      <c r="F3425" s="43">
        <f t="shared" si="671"/>
        <v>0</v>
      </c>
      <c r="G3425" s="76">
        <f t="shared" si="672"/>
        <v>0</v>
      </c>
      <c r="H3425" s="76">
        <f t="shared" si="672"/>
        <v>0</v>
      </c>
      <c r="I3425" s="76">
        <f t="shared" si="672"/>
        <v>0</v>
      </c>
      <c r="J3425" s="76">
        <f t="shared" si="672"/>
        <v>0</v>
      </c>
      <c r="K3425" s="43">
        <f t="shared" si="673"/>
        <v>0</v>
      </c>
    </row>
    <row r="3426" spans="1:11" ht="12.75" customHeight="1">
      <c r="A3426" s="61" t="str">
        <f>"         "&amp;Labels!B71</f>
        <v xml:space="preserve">         Customer 3</v>
      </c>
      <c r="B3426" s="76">
        <f t="shared" si="670"/>
        <v>0</v>
      </c>
      <c r="C3426" s="76">
        <f t="shared" si="670"/>
        <v>0</v>
      </c>
      <c r="D3426" s="76">
        <f t="shared" si="670"/>
        <v>0</v>
      </c>
      <c r="E3426" s="76">
        <f t="shared" si="670"/>
        <v>0</v>
      </c>
      <c r="F3426" s="43">
        <f t="shared" si="671"/>
        <v>0</v>
      </c>
      <c r="G3426" s="76">
        <f t="shared" si="672"/>
        <v>0</v>
      </c>
      <c r="H3426" s="76">
        <f t="shared" si="672"/>
        <v>0</v>
      </c>
      <c r="I3426" s="76">
        <f t="shared" si="672"/>
        <v>0</v>
      </c>
      <c r="J3426" s="76">
        <f t="shared" si="672"/>
        <v>0</v>
      </c>
      <c r="K3426" s="43">
        <f t="shared" si="673"/>
        <v>0</v>
      </c>
    </row>
    <row r="3427" spans="1:11" ht="12.75" customHeight="1">
      <c r="A3427" s="61" t="str">
        <f>"         "&amp;Labels!B72</f>
        <v xml:space="preserve">         Customer 4</v>
      </c>
      <c r="B3427" s="76">
        <f t="shared" si="670"/>
        <v>0</v>
      </c>
      <c r="C3427" s="76">
        <f t="shared" si="670"/>
        <v>0</v>
      </c>
      <c r="D3427" s="76">
        <f t="shared" si="670"/>
        <v>0</v>
      </c>
      <c r="E3427" s="76">
        <f t="shared" si="670"/>
        <v>0</v>
      </c>
      <c r="F3427" s="43">
        <f t="shared" si="671"/>
        <v>0</v>
      </c>
      <c r="G3427" s="76">
        <f t="shared" si="672"/>
        <v>0</v>
      </c>
      <c r="H3427" s="76">
        <f t="shared" si="672"/>
        <v>0</v>
      </c>
      <c r="I3427" s="76">
        <f t="shared" si="672"/>
        <v>0</v>
      </c>
      <c r="J3427" s="76">
        <f t="shared" si="672"/>
        <v>0</v>
      </c>
      <c r="K3427" s="43">
        <f t="shared" si="673"/>
        <v>0</v>
      </c>
    </row>
    <row r="3428" spans="1:11" ht="12.75" customHeight="1">
      <c r="A3428" s="61" t="str">
        <f>"         "&amp;Labels!B73</f>
        <v xml:space="preserve">         Customer 5</v>
      </c>
      <c r="B3428" s="76">
        <f t="shared" si="670"/>
        <v>0</v>
      </c>
      <c r="C3428" s="76">
        <f t="shared" si="670"/>
        <v>0</v>
      </c>
      <c r="D3428" s="76">
        <f t="shared" si="670"/>
        <v>0</v>
      </c>
      <c r="E3428" s="76">
        <f t="shared" si="670"/>
        <v>0</v>
      </c>
      <c r="F3428" s="43">
        <f t="shared" si="671"/>
        <v>0</v>
      </c>
      <c r="G3428" s="76">
        <f t="shared" si="672"/>
        <v>0</v>
      </c>
      <c r="H3428" s="76">
        <f t="shared" si="672"/>
        <v>0</v>
      </c>
      <c r="I3428" s="76">
        <f t="shared" si="672"/>
        <v>0</v>
      </c>
      <c r="J3428" s="76">
        <f t="shared" si="672"/>
        <v>0</v>
      </c>
      <c r="K3428" s="43">
        <f t="shared" si="673"/>
        <v>0</v>
      </c>
    </row>
    <row r="3429" spans="1:11" ht="12.75" customHeight="1">
      <c r="A3429" s="61" t="str">
        <f>"         "&amp;Labels!B74</f>
        <v xml:space="preserve">         Customer 6</v>
      </c>
      <c r="B3429" s="76">
        <f t="shared" si="670"/>
        <v>0</v>
      </c>
      <c r="C3429" s="76">
        <f t="shared" si="670"/>
        <v>0</v>
      </c>
      <c r="D3429" s="76">
        <f t="shared" si="670"/>
        <v>0</v>
      </c>
      <c r="E3429" s="76">
        <f t="shared" si="670"/>
        <v>0</v>
      </c>
      <c r="F3429" s="43">
        <f t="shared" si="671"/>
        <v>0</v>
      </c>
      <c r="G3429" s="76">
        <f t="shared" si="672"/>
        <v>0</v>
      </c>
      <c r="H3429" s="76">
        <f t="shared" si="672"/>
        <v>0</v>
      </c>
      <c r="I3429" s="76">
        <f t="shared" si="672"/>
        <v>0</v>
      </c>
      <c r="J3429" s="76">
        <f t="shared" si="672"/>
        <v>0</v>
      </c>
      <c r="K3429" s="43">
        <f t="shared" si="673"/>
        <v>0</v>
      </c>
    </row>
    <row r="3430" spans="1:11" ht="12.75" customHeight="1">
      <c r="A3430" s="61" t="str">
        <f>"         "&amp;Labels!B75</f>
        <v xml:space="preserve">         Customer 7</v>
      </c>
      <c r="B3430" s="76">
        <f t="shared" si="670"/>
        <v>0</v>
      </c>
      <c r="C3430" s="76">
        <f t="shared" si="670"/>
        <v>0</v>
      </c>
      <c r="D3430" s="76">
        <f t="shared" si="670"/>
        <v>0</v>
      </c>
      <c r="E3430" s="76">
        <f t="shared" si="670"/>
        <v>0</v>
      </c>
      <c r="F3430" s="43">
        <f t="shared" si="671"/>
        <v>0</v>
      </c>
      <c r="G3430" s="76">
        <f t="shared" si="672"/>
        <v>0</v>
      </c>
      <c r="H3430" s="76">
        <f t="shared" si="672"/>
        <v>0</v>
      </c>
      <c r="I3430" s="76">
        <f t="shared" si="672"/>
        <v>0</v>
      </c>
      <c r="J3430" s="76">
        <f t="shared" si="672"/>
        <v>0</v>
      </c>
      <c r="K3430" s="43">
        <f t="shared" si="673"/>
        <v>0</v>
      </c>
    </row>
    <row r="3431" spans="1:11" ht="12.75" customHeight="1">
      <c r="A3431" s="61" t="str">
        <f>"         "&amp;Labels!B76</f>
        <v xml:space="preserve">         Customer 8</v>
      </c>
      <c r="B3431" s="76">
        <f t="shared" si="670"/>
        <v>0</v>
      </c>
      <c r="C3431" s="76">
        <f t="shared" si="670"/>
        <v>0</v>
      </c>
      <c r="D3431" s="76">
        <f t="shared" si="670"/>
        <v>0</v>
      </c>
      <c r="E3431" s="76">
        <f t="shared" si="670"/>
        <v>0</v>
      </c>
      <c r="F3431" s="43">
        <f t="shared" si="671"/>
        <v>0</v>
      </c>
      <c r="G3431" s="76">
        <f t="shared" si="672"/>
        <v>0</v>
      </c>
      <c r="H3431" s="76">
        <f t="shared" si="672"/>
        <v>0</v>
      </c>
      <c r="I3431" s="76">
        <f t="shared" si="672"/>
        <v>0</v>
      </c>
      <c r="J3431" s="76">
        <f t="shared" si="672"/>
        <v>0</v>
      </c>
      <c r="K3431" s="43">
        <f t="shared" si="673"/>
        <v>0</v>
      </c>
    </row>
    <row r="3432" spans="1:11" ht="12.75" customHeight="1">
      <c r="A3432" s="61" t="str">
        <f>"         "&amp;Labels!B77</f>
        <v xml:space="preserve">         Customer 9</v>
      </c>
      <c r="B3432" s="76">
        <f t="shared" si="670"/>
        <v>0</v>
      </c>
      <c r="C3432" s="76">
        <f t="shared" si="670"/>
        <v>0</v>
      </c>
      <c r="D3432" s="76">
        <f t="shared" si="670"/>
        <v>0</v>
      </c>
      <c r="E3432" s="76">
        <f t="shared" si="670"/>
        <v>0</v>
      </c>
      <c r="F3432" s="43">
        <f t="shared" si="671"/>
        <v>0</v>
      </c>
      <c r="G3432" s="76">
        <f t="shared" si="672"/>
        <v>0</v>
      </c>
      <c r="H3432" s="76">
        <f t="shared" si="672"/>
        <v>0</v>
      </c>
      <c r="I3432" s="76">
        <f t="shared" si="672"/>
        <v>0</v>
      </c>
      <c r="J3432" s="76">
        <f t="shared" si="672"/>
        <v>0</v>
      </c>
      <c r="K3432" s="43">
        <f t="shared" si="673"/>
        <v>0</v>
      </c>
    </row>
    <row r="3433" spans="1:11" ht="12.75" customHeight="1">
      <c r="A3433" s="61" t="str">
        <f>"         "&amp;Labels!B78</f>
        <v xml:space="preserve">         Customer 10</v>
      </c>
      <c r="B3433" s="76">
        <f t="shared" si="670"/>
        <v>0</v>
      </c>
      <c r="C3433" s="76">
        <f t="shared" si="670"/>
        <v>0</v>
      </c>
      <c r="D3433" s="76">
        <f t="shared" si="670"/>
        <v>0</v>
      </c>
      <c r="E3433" s="76">
        <f t="shared" si="670"/>
        <v>0</v>
      </c>
      <c r="F3433" s="43">
        <f t="shared" si="671"/>
        <v>0</v>
      </c>
      <c r="G3433" s="76">
        <f t="shared" si="672"/>
        <v>0</v>
      </c>
      <c r="H3433" s="76">
        <f t="shared" si="672"/>
        <v>0</v>
      </c>
      <c r="I3433" s="76">
        <f t="shared" si="672"/>
        <v>0</v>
      </c>
      <c r="J3433" s="76">
        <f t="shared" si="672"/>
        <v>0</v>
      </c>
      <c r="K3433" s="43">
        <f t="shared" si="673"/>
        <v>0</v>
      </c>
    </row>
    <row r="3434" spans="1:11" ht="12.75" customHeight="1">
      <c r="A3434" s="61" t="str">
        <f>"         "&amp;Labels!C68</f>
        <v xml:space="preserve">         Total</v>
      </c>
      <c r="B3434" s="84">
        <f t="shared" si="670"/>
        <v>0</v>
      </c>
      <c r="C3434" s="84">
        <f t="shared" si="670"/>
        <v>0</v>
      </c>
      <c r="D3434" s="84">
        <f t="shared" si="670"/>
        <v>0</v>
      </c>
      <c r="E3434" s="84">
        <f t="shared" si="670"/>
        <v>0</v>
      </c>
      <c r="F3434" s="43">
        <f t="shared" si="671"/>
        <v>0</v>
      </c>
      <c r="G3434" s="84">
        <f t="shared" si="672"/>
        <v>0</v>
      </c>
      <c r="H3434" s="84">
        <f t="shared" si="672"/>
        <v>0</v>
      </c>
      <c r="I3434" s="84">
        <f t="shared" si="672"/>
        <v>0</v>
      </c>
      <c r="J3434" s="84">
        <f t="shared" si="672"/>
        <v>0</v>
      </c>
      <c r="K3434" s="43">
        <f t="shared" si="673"/>
        <v>0</v>
      </c>
    </row>
    <row r="3435" spans="1:11" ht="12.75" customHeight="1">
      <c r="A3435" s="61" t="str">
        <f>"      "&amp;Labels!B86</f>
        <v xml:space="preserve">      Q 2</v>
      </c>
      <c r="B3435" s="84"/>
      <c r="C3435" s="84"/>
      <c r="D3435" s="84"/>
      <c r="E3435" s="84"/>
      <c r="F3435" s="43"/>
      <c r="G3435" s="84"/>
      <c r="H3435" s="84"/>
      <c r="I3435" s="84"/>
      <c r="J3435" s="84"/>
      <c r="K3435" s="43"/>
    </row>
    <row r="3436" spans="1:11" ht="12.75" customHeight="1">
      <c r="A3436" s="61" t="str">
        <f>"         "&amp;Labels!B69</f>
        <v xml:space="preserve">         Customer 1</v>
      </c>
      <c r="B3436" s="76">
        <f t="shared" ref="B3436:E3446" si="674">SUM(B3218,B3327)</f>
        <v>0</v>
      </c>
      <c r="C3436" s="76">
        <f t="shared" si="674"/>
        <v>0</v>
      </c>
      <c r="D3436" s="76">
        <f t="shared" si="674"/>
        <v>0</v>
      </c>
      <c r="E3436" s="76">
        <f t="shared" si="674"/>
        <v>0</v>
      </c>
      <c r="F3436" s="43">
        <f t="shared" ref="F3436:F3446" si="675">SUM(B3436:E3436)</f>
        <v>0</v>
      </c>
      <c r="G3436" s="76">
        <f t="shared" ref="G3436:J3446" si="676">SUM(G3218,G3327)</f>
        <v>0</v>
      </c>
      <c r="H3436" s="76">
        <f t="shared" si="676"/>
        <v>0</v>
      </c>
      <c r="I3436" s="76">
        <f t="shared" si="676"/>
        <v>0</v>
      </c>
      <c r="J3436" s="76">
        <f t="shared" si="676"/>
        <v>0</v>
      </c>
      <c r="K3436" s="43">
        <f t="shared" ref="K3436:K3446" si="677">SUM(G3436:J3436)</f>
        <v>0</v>
      </c>
    </row>
    <row r="3437" spans="1:11" ht="12.75" customHeight="1">
      <c r="A3437" s="61" t="str">
        <f>"         "&amp;Labels!B70</f>
        <v xml:space="preserve">         Customer 2</v>
      </c>
      <c r="B3437" s="76">
        <f t="shared" si="674"/>
        <v>0</v>
      </c>
      <c r="C3437" s="76">
        <f t="shared" si="674"/>
        <v>0</v>
      </c>
      <c r="D3437" s="76">
        <f t="shared" si="674"/>
        <v>0</v>
      </c>
      <c r="E3437" s="76">
        <f t="shared" si="674"/>
        <v>0</v>
      </c>
      <c r="F3437" s="43">
        <f t="shared" si="675"/>
        <v>0</v>
      </c>
      <c r="G3437" s="76">
        <f t="shared" si="676"/>
        <v>0</v>
      </c>
      <c r="H3437" s="76">
        <f t="shared" si="676"/>
        <v>0</v>
      </c>
      <c r="I3437" s="76">
        <f t="shared" si="676"/>
        <v>0</v>
      </c>
      <c r="J3437" s="76">
        <f t="shared" si="676"/>
        <v>0</v>
      </c>
      <c r="K3437" s="43">
        <f t="shared" si="677"/>
        <v>0</v>
      </c>
    </row>
    <row r="3438" spans="1:11" ht="12.75" customHeight="1">
      <c r="A3438" s="61" t="str">
        <f>"         "&amp;Labels!B71</f>
        <v xml:space="preserve">         Customer 3</v>
      </c>
      <c r="B3438" s="76">
        <f t="shared" si="674"/>
        <v>0</v>
      </c>
      <c r="C3438" s="76">
        <f t="shared" si="674"/>
        <v>0</v>
      </c>
      <c r="D3438" s="76">
        <f t="shared" si="674"/>
        <v>0</v>
      </c>
      <c r="E3438" s="76">
        <f t="shared" si="674"/>
        <v>0</v>
      </c>
      <c r="F3438" s="43">
        <f t="shared" si="675"/>
        <v>0</v>
      </c>
      <c r="G3438" s="76">
        <f t="shared" si="676"/>
        <v>0</v>
      </c>
      <c r="H3438" s="76">
        <f t="shared" si="676"/>
        <v>0</v>
      </c>
      <c r="I3438" s="76">
        <f t="shared" si="676"/>
        <v>0</v>
      </c>
      <c r="J3438" s="76">
        <f t="shared" si="676"/>
        <v>0</v>
      </c>
      <c r="K3438" s="43">
        <f t="shared" si="677"/>
        <v>0</v>
      </c>
    </row>
    <row r="3439" spans="1:11" ht="12.75" customHeight="1">
      <c r="A3439" s="61" t="str">
        <f>"         "&amp;Labels!B72</f>
        <v xml:space="preserve">         Customer 4</v>
      </c>
      <c r="B3439" s="76">
        <f t="shared" si="674"/>
        <v>0</v>
      </c>
      <c r="C3439" s="76">
        <f t="shared" si="674"/>
        <v>0</v>
      </c>
      <c r="D3439" s="76">
        <f t="shared" si="674"/>
        <v>0</v>
      </c>
      <c r="E3439" s="76">
        <f t="shared" si="674"/>
        <v>0</v>
      </c>
      <c r="F3439" s="43">
        <f t="shared" si="675"/>
        <v>0</v>
      </c>
      <c r="G3439" s="76">
        <f t="shared" si="676"/>
        <v>0</v>
      </c>
      <c r="H3439" s="76">
        <f t="shared" si="676"/>
        <v>0</v>
      </c>
      <c r="I3439" s="76">
        <f t="shared" si="676"/>
        <v>0</v>
      </c>
      <c r="J3439" s="76">
        <f t="shared" si="676"/>
        <v>0</v>
      </c>
      <c r="K3439" s="43">
        <f t="shared" si="677"/>
        <v>0</v>
      </c>
    </row>
    <row r="3440" spans="1:11" ht="12.75" customHeight="1">
      <c r="A3440" s="61" t="str">
        <f>"         "&amp;Labels!B73</f>
        <v xml:space="preserve">         Customer 5</v>
      </c>
      <c r="B3440" s="76">
        <f t="shared" si="674"/>
        <v>0</v>
      </c>
      <c r="C3440" s="76">
        <f t="shared" si="674"/>
        <v>0</v>
      </c>
      <c r="D3440" s="76">
        <f t="shared" si="674"/>
        <v>0</v>
      </c>
      <c r="E3440" s="76">
        <f t="shared" si="674"/>
        <v>0</v>
      </c>
      <c r="F3440" s="43">
        <f t="shared" si="675"/>
        <v>0</v>
      </c>
      <c r="G3440" s="76">
        <f t="shared" si="676"/>
        <v>0</v>
      </c>
      <c r="H3440" s="76">
        <f t="shared" si="676"/>
        <v>0</v>
      </c>
      <c r="I3440" s="76">
        <f t="shared" si="676"/>
        <v>0</v>
      </c>
      <c r="J3440" s="76">
        <f t="shared" si="676"/>
        <v>0</v>
      </c>
      <c r="K3440" s="43">
        <f t="shared" si="677"/>
        <v>0</v>
      </c>
    </row>
    <row r="3441" spans="1:11" ht="12.75" customHeight="1">
      <c r="A3441" s="61" t="str">
        <f>"         "&amp;Labels!B74</f>
        <v xml:space="preserve">         Customer 6</v>
      </c>
      <c r="B3441" s="76">
        <f t="shared" si="674"/>
        <v>0</v>
      </c>
      <c r="C3441" s="76">
        <f t="shared" si="674"/>
        <v>0</v>
      </c>
      <c r="D3441" s="76">
        <f t="shared" si="674"/>
        <v>0</v>
      </c>
      <c r="E3441" s="76">
        <f t="shared" si="674"/>
        <v>0</v>
      </c>
      <c r="F3441" s="43">
        <f t="shared" si="675"/>
        <v>0</v>
      </c>
      <c r="G3441" s="76">
        <f t="shared" si="676"/>
        <v>0</v>
      </c>
      <c r="H3441" s="76">
        <f t="shared" si="676"/>
        <v>0</v>
      </c>
      <c r="I3441" s="76">
        <f t="shared" si="676"/>
        <v>0</v>
      </c>
      <c r="J3441" s="76">
        <f t="shared" si="676"/>
        <v>0</v>
      </c>
      <c r="K3441" s="43">
        <f t="shared" si="677"/>
        <v>0</v>
      </c>
    </row>
    <row r="3442" spans="1:11" ht="12.75" customHeight="1">
      <c r="A3442" s="61" t="str">
        <f>"         "&amp;Labels!B75</f>
        <v xml:space="preserve">         Customer 7</v>
      </c>
      <c r="B3442" s="76">
        <f t="shared" si="674"/>
        <v>0</v>
      </c>
      <c r="C3442" s="76">
        <f t="shared" si="674"/>
        <v>0</v>
      </c>
      <c r="D3442" s="76">
        <f t="shared" si="674"/>
        <v>0</v>
      </c>
      <c r="E3442" s="76">
        <f t="shared" si="674"/>
        <v>0</v>
      </c>
      <c r="F3442" s="43">
        <f t="shared" si="675"/>
        <v>0</v>
      </c>
      <c r="G3442" s="76">
        <f t="shared" si="676"/>
        <v>0</v>
      </c>
      <c r="H3442" s="76">
        <f t="shared" si="676"/>
        <v>0</v>
      </c>
      <c r="I3442" s="76">
        <f t="shared" si="676"/>
        <v>0</v>
      </c>
      <c r="J3442" s="76">
        <f t="shared" si="676"/>
        <v>0</v>
      </c>
      <c r="K3442" s="43">
        <f t="shared" si="677"/>
        <v>0</v>
      </c>
    </row>
    <row r="3443" spans="1:11" ht="12.75" customHeight="1">
      <c r="A3443" s="61" t="str">
        <f>"         "&amp;Labels!B76</f>
        <v xml:space="preserve">         Customer 8</v>
      </c>
      <c r="B3443" s="76">
        <f t="shared" si="674"/>
        <v>0</v>
      </c>
      <c r="C3443" s="76">
        <f t="shared" si="674"/>
        <v>0</v>
      </c>
      <c r="D3443" s="76">
        <f t="shared" si="674"/>
        <v>0</v>
      </c>
      <c r="E3443" s="76">
        <f t="shared" si="674"/>
        <v>0</v>
      </c>
      <c r="F3443" s="43">
        <f t="shared" si="675"/>
        <v>0</v>
      </c>
      <c r="G3443" s="76">
        <f t="shared" si="676"/>
        <v>0</v>
      </c>
      <c r="H3443" s="76">
        <f t="shared" si="676"/>
        <v>0</v>
      </c>
      <c r="I3443" s="76">
        <f t="shared" si="676"/>
        <v>0</v>
      </c>
      <c r="J3443" s="76">
        <f t="shared" si="676"/>
        <v>0</v>
      </c>
      <c r="K3443" s="43">
        <f t="shared" si="677"/>
        <v>0</v>
      </c>
    </row>
    <row r="3444" spans="1:11" ht="12.75" customHeight="1">
      <c r="A3444" s="61" t="str">
        <f>"         "&amp;Labels!B77</f>
        <v xml:space="preserve">         Customer 9</v>
      </c>
      <c r="B3444" s="76">
        <f t="shared" si="674"/>
        <v>0</v>
      </c>
      <c r="C3444" s="76">
        <f t="shared" si="674"/>
        <v>0</v>
      </c>
      <c r="D3444" s="76">
        <f t="shared" si="674"/>
        <v>0</v>
      </c>
      <c r="E3444" s="76">
        <f t="shared" si="674"/>
        <v>0</v>
      </c>
      <c r="F3444" s="43">
        <f t="shared" si="675"/>
        <v>0</v>
      </c>
      <c r="G3444" s="76">
        <f t="shared" si="676"/>
        <v>0</v>
      </c>
      <c r="H3444" s="76">
        <f t="shared" si="676"/>
        <v>0</v>
      </c>
      <c r="I3444" s="76">
        <f t="shared" si="676"/>
        <v>0</v>
      </c>
      <c r="J3444" s="76">
        <f t="shared" si="676"/>
        <v>0</v>
      </c>
      <c r="K3444" s="43">
        <f t="shared" si="677"/>
        <v>0</v>
      </c>
    </row>
    <row r="3445" spans="1:11" ht="12.75" customHeight="1">
      <c r="A3445" s="61" t="str">
        <f>"         "&amp;Labels!B78</f>
        <v xml:space="preserve">         Customer 10</v>
      </c>
      <c r="B3445" s="76">
        <f t="shared" si="674"/>
        <v>0</v>
      </c>
      <c r="C3445" s="76">
        <f t="shared" si="674"/>
        <v>0</v>
      </c>
      <c r="D3445" s="76">
        <f t="shared" si="674"/>
        <v>0</v>
      </c>
      <c r="E3445" s="76">
        <f t="shared" si="674"/>
        <v>0</v>
      </c>
      <c r="F3445" s="43">
        <f t="shared" si="675"/>
        <v>0</v>
      </c>
      <c r="G3445" s="76">
        <f t="shared" si="676"/>
        <v>0</v>
      </c>
      <c r="H3445" s="76">
        <f t="shared" si="676"/>
        <v>0</v>
      </c>
      <c r="I3445" s="76">
        <f t="shared" si="676"/>
        <v>0</v>
      </c>
      <c r="J3445" s="76">
        <f t="shared" si="676"/>
        <v>0</v>
      </c>
      <c r="K3445" s="43">
        <f t="shared" si="677"/>
        <v>0</v>
      </c>
    </row>
    <row r="3446" spans="1:11" ht="12.75" customHeight="1">
      <c r="A3446" s="61" t="str">
        <f>"         "&amp;Labels!C68</f>
        <v xml:space="preserve">         Total</v>
      </c>
      <c r="B3446" s="84">
        <f t="shared" si="674"/>
        <v>0</v>
      </c>
      <c r="C3446" s="84">
        <f t="shared" si="674"/>
        <v>0</v>
      </c>
      <c r="D3446" s="84">
        <f t="shared" si="674"/>
        <v>0</v>
      </c>
      <c r="E3446" s="84">
        <f t="shared" si="674"/>
        <v>0</v>
      </c>
      <c r="F3446" s="43">
        <f t="shared" si="675"/>
        <v>0</v>
      </c>
      <c r="G3446" s="84">
        <f t="shared" si="676"/>
        <v>0</v>
      </c>
      <c r="H3446" s="84">
        <f t="shared" si="676"/>
        <v>0</v>
      </c>
      <c r="I3446" s="84">
        <f t="shared" si="676"/>
        <v>0</v>
      </c>
      <c r="J3446" s="84">
        <f t="shared" si="676"/>
        <v>0</v>
      </c>
      <c r="K3446" s="43">
        <f t="shared" si="677"/>
        <v>0</v>
      </c>
    </row>
    <row r="3447" spans="1:11" ht="12.75" customHeight="1">
      <c r="A3447" s="61" t="str">
        <f>"      "&amp;Labels!B87</f>
        <v xml:space="preserve">      Q 3</v>
      </c>
      <c r="B3447" s="84"/>
      <c r="C3447" s="84"/>
      <c r="D3447" s="84"/>
      <c r="E3447" s="84"/>
      <c r="F3447" s="43"/>
      <c r="G3447" s="84"/>
      <c r="H3447" s="84"/>
      <c r="I3447" s="84"/>
      <c r="J3447" s="84"/>
      <c r="K3447" s="43"/>
    </row>
    <row r="3448" spans="1:11" ht="12.75" customHeight="1">
      <c r="A3448" s="61" t="str">
        <f>"         "&amp;Labels!B69</f>
        <v xml:space="preserve">         Customer 1</v>
      </c>
      <c r="B3448" s="76">
        <f t="shared" ref="B3448:E3458" si="678">SUM(B3230,B3339)</f>
        <v>0</v>
      </c>
      <c r="C3448" s="76">
        <f t="shared" si="678"/>
        <v>0</v>
      </c>
      <c r="D3448" s="76">
        <f t="shared" si="678"/>
        <v>0</v>
      </c>
      <c r="E3448" s="76">
        <f t="shared" si="678"/>
        <v>0</v>
      </c>
      <c r="F3448" s="43">
        <f t="shared" ref="F3448:F3458" si="679">SUM(B3448:E3448)</f>
        <v>0</v>
      </c>
      <c r="G3448" s="76">
        <f t="shared" ref="G3448:J3458" si="680">SUM(G3230,G3339)</f>
        <v>0</v>
      </c>
      <c r="H3448" s="76">
        <f t="shared" si="680"/>
        <v>0</v>
      </c>
      <c r="I3448" s="76">
        <f t="shared" si="680"/>
        <v>0</v>
      </c>
      <c r="J3448" s="76">
        <f t="shared" si="680"/>
        <v>0</v>
      </c>
      <c r="K3448" s="43">
        <f t="shared" ref="K3448:K3458" si="681">SUM(G3448:J3448)</f>
        <v>0</v>
      </c>
    </row>
    <row r="3449" spans="1:11" ht="12.75" customHeight="1">
      <c r="A3449" s="61" t="str">
        <f>"         "&amp;Labels!B70</f>
        <v xml:space="preserve">         Customer 2</v>
      </c>
      <c r="B3449" s="76">
        <f t="shared" si="678"/>
        <v>0</v>
      </c>
      <c r="C3449" s="76">
        <f t="shared" si="678"/>
        <v>0</v>
      </c>
      <c r="D3449" s="76">
        <f t="shared" si="678"/>
        <v>0</v>
      </c>
      <c r="E3449" s="76">
        <f t="shared" si="678"/>
        <v>0</v>
      </c>
      <c r="F3449" s="43">
        <f t="shared" si="679"/>
        <v>0</v>
      </c>
      <c r="G3449" s="76">
        <f t="shared" si="680"/>
        <v>0</v>
      </c>
      <c r="H3449" s="76">
        <f t="shared" si="680"/>
        <v>0</v>
      </c>
      <c r="I3449" s="76">
        <f t="shared" si="680"/>
        <v>0</v>
      </c>
      <c r="J3449" s="76">
        <f t="shared" si="680"/>
        <v>0</v>
      </c>
      <c r="K3449" s="43">
        <f t="shared" si="681"/>
        <v>0</v>
      </c>
    </row>
    <row r="3450" spans="1:11" ht="12.75" customHeight="1">
      <c r="A3450" s="61" t="str">
        <f>"         "&amp;Labels!B71</f>
        <v xml:space="preserve">         Customer 3</v>
      </c>
      <c r="B3450" s="76">
        <f t="shared" si="678"/>
        <v>0</v>
      </c>
      <c r="C3450" s="76">
        <f t="shared" si="678"/>
        <v>0</v>
      </c>
      <c r="D3450" s="76">
        <f t="shared" si="678"/>
        <v>0</v>
      </c>
      <c r="E3450" s="76">
        <f t="shared" si="678"/>
        <v>0</v>
      </c>
      <c r="F3450" s="43">
        <f t="shared" si="679"/>
        <v>0</v>
      </c>
      <c r="G3450" s="76">
        <f t="shared" si="680"/>
        <v>0</v>
      </c>
      <c r="H3450" s="76">
        <f t="shared" si="680"/>
        <v>0</v>
      </c>
      <c r="I3450" s="76">
        <f t="shared" si="680"/>
        <v>0</v>
      </c>
      <c r="J3450" s="76">
        <f t="shared" si="680"/>
        <v>0</v>
      </c>
      <c r="K3450" s="43">
        <f t="shared" si="681"/>
        <v>0</v>
      </c>
    </row>
    <row r="3451" spans="1:11" ht="12.75" customHeight="1">
      <c r="A3451" s="61" t="str">
        <f>"         "&amp;Labels!B72</f>
        <v xml:space="preserve">         Customer 4</v>
      </c>
      <c r="B3451" s="76">
        <f t="shared" si="678"/>
        <v>0</v>
      </c>
      <c r="C3451" s="76">
        <f t="shared" si="678"/>
        <v>0</v>
      </c>
      <c r="D3451" s="76">
        <f t="shared" si="678"/>
        <v>0</v>
      </c>
      <c r="E3451" s="76">
        <f t="shared" si="678"/>
        <v>0</v>
      </c>
      <c r="F3451" s="43">
        <f t="shared" si="679"/>
        <v>0</v>
      </c>
      <c r="G3451" s="76">
        <f t="shared" si="680"/>
        <v>0</v>
      </c>
      <c r="H3451" s="76">
        <f t="shared" si="680"/>
        <v>0</v>
      </c>
      <c r="I3451" s="76">
        <f t="shared" si="680"/>
        <v>0</v>
      </c>
      <c r="J3451" s="76">
        <f t="shared" si="680"/>
        <v>0</v>
      </c>
      <c r="K3451" s="43">
        <f t="shared" si="681"/>
        <v>0</v>
      </c>
    </row>
    <row r="3452" spans="1:11" ht="12.75" customHeight="1">
      <c r="A3452" s="61" t="str">
        <f>"         "&amp;Labels!B73</f>
        <v xml:space="preserve">         Customer 5</v>
      </c>
      <c r="B3452" s="76">
        <f t="shared" si="678"/>
        <v>0</v>
      </c>
      <c r="C3452" s="76">
        <f t="shared" si="678"/>
        <v>0</v>
      </c>
      <c r="D3452" s="76">
        <f t="shared" si="678"/>
        <v>0</v>
      </c>
      <c r="E3452" s="76">
        <f t="shared" si="678"/>
        <v>0</v>
      </c>
      <c r="F3452" s="43">
        <f t="shared" si="679"/>
        <v>0</v>
      </c>
      <c r="G3452" s="76">
        <f t="shared" si="680"/>
        <v>0</v>
      </c>
      <c r="H3452" s="76">
        <f t="shared" si="680"/>
        <v>0</v>
      </c>
      <c r="I3452" s="76">
        <f t="shared" si="680"/>
        <v>0</v>
      </c>
      <c r="J3452" s="76">
        <f t="shared" si="680"/>
        <v>0</v>
      </c>
      <c r="K3452" s="43">
        <f t="shared" si="681"/>
        <v>0</v>
      </c>
    </row>
    <row r="3453" spans="1:11" ht="12.75" customHeight="1">
      <c r="A3453" s="61" t="str">
        <f>"         "&amp;Labels!B74</f>
        <v xml:space="preserve">         Customer 6</v>
      </c>
      <c r="B3453" s="76">
        <f t="shared" si="678"/>
        <v>0</v>
      </c>
      <c r="C3453" s="76">
        <f t="shared" si="678"/>
        <v>0</v>
      </c>
      <c r="D3453" s="76">
        <f t="shared" si="678"/>
        <v>0</v>
      </c>
      <c r="E3453" s="76">
        <f t="shared" si="678"/>
        <v>0</v>
      </c>
      <c r="F3453" s="43">
        <f t="shared" si="679"/>
        <v>0</v>
      </c>
      <c r="G3453" s="76">
        <f t="shared" si="680"/>
        <v>0</v>
      </c>
      <c r="H3453" s="76">
        <f t="shared" si="680"/>
        <v>0</v>
      </c>
      <c r="I3453" s="76">
        <f t="shared" si="680"/>
        <v>0</v>
      </c>
      <c r="J3453" s="76">
        <f t="shared" si="680"/>
        <v>0</v>
      </c>
      <c r="K3453" s="43">
        <f t="shared" si="681"/>
        <v>0</v>
      </c>
    </row>
    <row r="3454" spans="1:11" ht="12.75" customHeight="1">
      <c r="A3454" s="61" t="str">
        <f>"         "&amp;Labels!B75</f>
        <v xml:space="preserve">         Customer 7</v>
      </c>
      <c r="B3454" s="76">
        <f t="shared" si="678"/>
        <v>0</v>
      </c>
      <c r="C3454" s="76">
        <f t="shared" si="678"/>
        <v>0</v>
      </c>
      <c r="D3454" s="76">
        <f t="shared" si="678"/>
        <v>0</v>
      </c>
      <c r="E3454" s="76">
        <f t="shared" si="678"/>
        <v>0</v>
      </c>
      <c r="F3454" s="43">
        <f t="shared" si="679"/>
        <v>0</v>
      </c>
      <c r="G3454" s="76">
        <f t="shared" si="680"/>
        <v>0</v>
      </c>
      <c r="H3454" s="76">
        <f t="shared" si="680"/>
        <v>0</v>
      </c>
      <c r="I3454" s="76">
        <f t="shared" si="680"/>
        <v>0</v>
      </c>
      <c r="J3454" s="76">
        <f t="shared" si="680"/>
        <v>0</v>
      </c>
      <c r="K3454" s="43">
        <f t="shared" si="681"/>
        <v>0</v>
      </c>
    </row>
    <row r="3455" spans="1:11" ht="12.75" customHeight="1">
      <c r="A3455" s="61" t="str">
        <f>"         "&amp;Labels!B76</f>
        <v xml:space="preserve">         Customer 8</v>
      </c>
      <c r="B3455" s="76">
        <f t="shared" si="678"/>
        <v>0</v>
      </c>
      <c r="C3455" s="76">
        <f t="shared" si="678"/>
        <v>0</v>
      </c>
      <c r="D3455" s="76">
        <f t="shared" si="678"/>
        <v>0</v>
      </c>
      <c r="E3455" s="76">
        <f t="shared" si="678"/>
        <v>0</v>
      </c>
      <c r="F3455" s="43">
        <f t="shared" si="679"/>
        <v>0</v>
      </c>
      <c r="G3455" s="76">
        <f t="shared" si="680"/>
        <v>0</v>
      </c>
      <c r="H3455" s="76">
        <f t="shared" si="680"/>
        <v>0</v>
      </c>
      <c r="I3455" s="76">
        <f t="shared" si="680"/>
        <v>0</v>
      </c>
      <c r="J3455" s="76">
        <f t="shared" si="680"/>
        <v>0</v>
      </c>
      <c r="K3455" s="43">
        <f t="shared" si="681"/>
        <v>0</v>
      </c>
    </row>
    <row r="3456" spans="1:11" ht="12.75" customHeight="1">
      <c r="A3456" s="61" t="str">
        <f>"         "&amp;Labels!B77</f>
        <v xml:space="preserve">         Customer 9</v>
      </c>
      <c r="B3456" s="76">
        <f t="shared" si="678"/>
        <v>0</v>
      </c>
      <c r="C3456" s="76">
        <f t="shared" si="678"/>
        <v>0</v>
      </c>
      <c r="D3456" s="76">
        <f t="shared" si="678"/>
        <v>0</v>
      </c>
      <c r="E3456" s="76">
        <f t="shared" si="678"/>
        <v>0</v>
      </c>
      <c r="F3456" s="43">
        <f t="shared" si="679"/>
        <v>0</v>
      </c>
      <c r="G3456" s="76">
        <f t="shared" si="680"/>
        <v>0</v>
      </c>
      <c r="H3456" s="76">
        <f t="shared" si="680"/>
        <v>0</v>
      </c>
      <c r="I3456" s="76">
        <f t="shared" si="680"/>
        <v>0</v>
      </c>
      <c r="J3456" s="76">
        <f t="shared" si="680"/>
        <v>0</v>
      </c>
      <c r="K3456" s="43">
        <f t="shared" si="681"/>
        <v>0</v>
      </c>
    </row>
    <row r="3457" spans="1:11" ht="12.75" customHeight="1">
      <c r="A3457" s="61" t="str">
        <f>"         "&amp;Labels!B78</f>
        <v xml:space="preserve">         Customer 10</v>
      </c>
      <c r="B3457" s="76">
        <f t="shared" si="678"/>
        <v>0</v>
      </c>
      <c r="C3457" s="76">
        <f t="shared" si="678"/>
        <v>0</v>
      </c>
      <c r="D3457" s="76">
        <f t="shared" si="678"/>
        <v>0</v>
      </c>
      <c r="E3457" s="76">
        <f t="shared" si="678"/>
        <v>0</v>
      </c>
      <c r="F3457" s="43">
        <f t="shared" si="679"/>
        <v>0</v>
      </c>
      <c r="G3457" s="76">
        <f t="shared" si="680"/>
        <v>0</v>
      </c>
      <c r="H3457" s="76">
        <f t="shared" si="680"/>
        <v>0</v>
      </c>
      <c r="I3457" s="76">
        <f t="shared" si="680"/>
        <v>0</v>
      </c>
      <c r="J3457" s="76">
        <f t="shared" si="680"/>
        <v>0</v>
      </c>
      <c r="K3457" s="43">
        <f t="shared" si="681"/>
        <v>0</v>
      </c>
    </row>
    <row r="3458" spans="1:11" ht="12.75" customHeight="1">
      <c r="A3458" s="61" t="str">
        <f>"         "&amp;Labels!C68</f>
        <v xml:space="preserve">         Total</v>
      </c>
      <c r="B3458" s="84">
        <f t="shared" si="678"/>
        <v>0</v>
      </c>
      <c r="C3458" s="84">
        <f t="shared" si="678"/>
        <v>0</v>
      </c>
      <c r="D3458" s="84">
        <f t="shared" si="678"/>
        <v>0</v>
      </c>
      <c r="E3458" s="84">
        <f t="shared" si="678"/>
        <v>0</v>
      </c>
      <c r="F3458" s="43">
        <f t="shared" si="679"/>
        <v>0</v>
      </c>
      <c r="G3458" s="84">
        <f t="shared" si="680"/>
        <v>0</v>
      </c>
      <c r="H3458" s="84">
        <f t="shared" si="680"/>
        <v>0</v>
      </c>
      <c r="I3458" s="84">
        <f t="shared" si="680"/>
        <v>0</v>
      </c>
      <c r="J3458" s="84">
        <f t="shared" si="680"/>
        <v>0</v>
      </c>
      <c r="K3458" s="43">
        <f t="shared" si="681"/>
        <v>0</v>
      </c>
    </row>
    <row r="3459" spans="1:11" ht="12.75" customHeight="1">
      <c r="A3459" s="61" t="str">
        <f>"      "&amp;Labels!B88</f>
        <v xml:space="preserve">      Q 4</v>
      </c>
      <c r="B3459" s="84"/>
      <c r="C3459" s="84"/>
      <c r="D3459" s="84"/>
      <c r="E3459" s="84"/>
      <c r="F3459" s="43"/>
      <c r="G3459" s="84"/>
      <c r="H3459" s="84"/>
      <c r="I3459" s="84"/>
      <c r="J3459" s="84"/>
      <c r="K3459" s="43"/>
    </row>
    <row r="3460" spans="1:11" ht="12.75" customHeight="1">
      <c r="A3460" s="61" t="str">
        <f>"         "&amp;Labels!B69</f>
        <v xml:space="preserve">         Customer 1</v>
      </c>
      <c r="B3460" s="76">
        <f t="shared" ref="B3460:E3470" si="682">SUM(B3242,B3351)</f>
        <v>0</v>
      </c>
      <c r="C3460" s="76">
        <f t="shared" si="682"/>
        <v>0</v>
      </c>
      <c r="D3460" s="76">
        <f t="shared" si="682"/>
        <v>0</v>
      </c>
      <c r="E3460" s="76">
        <f t="shared" si="682"/>
        <v>0</v>
      </c>
      <c r="F3460" s="43">
        <f t="shared" ref="F3460:F3470" si="683">SUM(B3460:E3460)</f>
        <v>0</v>
      </c>
      <c r="G3460" s="76">
        <f t="shared" ref="G3460:J3470" si="684">SUM(G3242,G3351)</f>
        <v>0</v>
      </c>
      <c r="H3460" s="76">
        <f t="shared" si="684"/>
        <v>0</v>
      </c>
      <c r="I3460" s="76">
        <f t="shared" si="684"/>
        <v>0</v>
      </c>
      <c r="J3460" s="76">
        <f t="shared" si="684"/>
        <v>0</v>
      </c>
      <c r="K3460" s="43">
        <f t="shared" ref="K3460:K3470" si="685">SUM(G3460:J3460)</f>
        <v>0</v>
      </c>
    </row>
    <row r="3461" spans="1:11" ht="12.75" customHeight="1">
      <c r="A3461" s="61" t="str">
        <f>"         "&amp;Labels!B70</f>
        <v xml:space="preserve">         Customer 2</v>
      </c>
      <c r="B3461" s="76">
        <f t="shared" si="682"/>
        <v>0</v>
      </c>
      <c r="C3461" s="76">
        <f t="shared" si="682"/>
        <v>0</v>
      </c>
      <c r="D3461" s="76">
        <f t="shared" si="682"/>
        <v>0</v>
      </c>
      <c r="E3461" s="76">
        <f t="shared" si="682"/>
        <v>0</v>
      </c>
      <c r="F3461" s="43">
        <f t="shared" si="683"/>
        <v>0</v>
      </c>
      <c r="G3461" s="76">
        <f t="shared" si="684"/>
        <v>0</v>
      </c>
      <c r="H3461" s="76">
        <f t="shared" si="684"/>
        <v>0</v>
      </c>
      <c r="I3461" s="76">
        <f t="shared" si="684"/>
        <v>0</v>
      </c>
      <c r="J3461" s="76">
        <f t="shared" si="684"/>
        <v>0</v>
      </c>
      <c r="K3461" s="43">
        <f t="shared" si="685"/>
        <v>0</v>
      </c>
    </row>
    <row r="3462" spans="1:11" ht="12.75" customHeight="1">
      <c r="A3462" s="61" t="str">
        <f>"         "&amp;Labels!B71</f>
        <v xml:space="preserve">         Customer 3</v>
      </c>
      <c r="B3462" s="76">
        <f t="shared" si="682"/>
        <v>0</v>
      </c>
      <c r="C3462" s="76">
        <f t="shared" si="682"/>
        <v>0</v>
      </c>
      <c r="D3462" s="76">
        <f t="shared" si="682"/>
        <v>0</v>
      </c>
      <c r="E3462" s="76">
        <f t="shared" si="682"/>
        <v>0</v>
      </c>
      <c r="F3462" s="43">
        <f t="shared" si="683"/>
        <v>0</v>
      </c>
      <c r="G3462" s="76">
        <f t="shared" si="684"/>
        <v>0</v>
      </c>
      <c r="H3462" s="76">
        <f t="shared" si="684"/>
        <v>0</v>
      </c>
      <c r="I3462" s="76">
        <f t="shared" si="684"/>
        <v>0</v>
      </c>
      <c r="J3462" s="76">
        <f t="shared" si="684"/>
        <v>0</v>
      </c>
      <c r="K3462" s="43">
        <f t="shared" si="685"/>
        <v>0</v>
      </c>
    </row>
    <row r="3463" spans="1:11" ht="12.75" customHeight="1">
      <c r="A3463" s="61" t="str">
        <f>"         "&amp;Labels!B72</f>
        <v xml:space="preserve">         Customer 4</v>
      </c>
      <c r="B3463" s="76">
        <f t="shared" si="682"/>
        <v>0</v>
      </c>
      <c r="C3463" s="76">
        <f t="shared" si="682"/>
        <v>0</v>
      </c>
      <c r="D3463" s="76">
        <f t="shared" si="682"/>
        <v>0</v>
      </c>
      <c r="E3463" s="76">
        <f t="shared" si="682"/>
        <v>0</v>
      </c>
      <c r="F3463" s="43">
        <f t="shared" si="683"/>
        <v>0</v>
      </c>
      <c r="G3463" s="76">
        <f t="shared" si="684"/>
        <v>0</v>
      </c>
      <c r="H3463" s="76">
        <f t="shared" si="684"/>
        <v>0</v>
      </c>
      <c r="I3463" s="76">
        <f t="shared" si="684"/>
        <v>0</v>
      </c>
      <c r="J3463" s="76">
        <f t="shared" si="684"/>
        <v>0</v>
      </c>
      <c r="K3463" s="43">
        <f t="shared" si="685"/>
        <v>0</v>
      </c>
    </row>
    <row r="3464" spans="1:11" ht="12.75" customHeight="1">
      <c r="A3464" s="61" t="str">
        <f>"         "&amp;Labels!B73</f>
        <v xml:space="preserve">         Customer 5</v>
      </c>
      <c r="B3464" s="76">
        <f t="shared" si="682"/>
        <v>0</v>
      </c>
      <c r="C3464" s="76">
        <f t="shared" si="682"/>
        <v>0</v>
      </c>
      <c r="D3464" s="76">
        <f t="shared" si="682"/>
        <v>0</v>
      </c>
      <c r="E3464" s="76">
        <f t="shared" si="682"/>
        <v>0</v>
      </c>
      <c r="F3464" s="43">
        <f t="shared" si="683"/>
        <v>0</v>
      </c>
      <c r="G3464" s="76">
        <f t="shared" si="684"/>
        <v>0</v>
      </c>
      <c r="H3464" s="76">
        <f t="shared" si="684"/>
        <v>0</v>
      </c>
      <c r="I3464" s="76">
        <f t="shared" si="684"/>
        <v>0</v>
      </c>
      <c r="J3464" s="76">
        <f t="shared" si="684"/>
        <v>0</v>
      </c>
      <c r="K3464" s="43">
        <f t="shared" si="685"/>
        <v>0</v>
      </c>
    </row>
    <row r="3465" spans="1:11" ht="12.75" customHeight="1">
      <c r="A3465" s="61" t="str">
        <f>"         "&amp;Labels!B74</f>
        <v xml:space="preserve">         Customer 6</v>
      </c>
      <c r="B3465" s="76">
        <f t="shared" si="682"/>
        <v>0</v>
      </c>
      <c r="C3465" s="76">
        <f t="shared" si="682"/>
        <v>0</v>
      </c>
      <c r="D3465" s="76">
        <f t="shared" si="682"/>
        <v>0</v>
      </c>
      <c r="E3465" s="76">
        <f t="shared" si="682"/>
        <v>0</v>
      </c>
      <c r="F3465" s="43">
        <f t="shared" si="683"/>
        <v>0</v>
      </c>
      <c r="G3465" s="76">
        <f t="shared" si="684"/>
        <v>0</v>
      </c>
      <c r="H3465" s="76">
        <f t="shared" si="684"/>
        <v>0</v>
      </c>
      <c r="I3465" s="76">
        <f t="shared" si="684"/>
        <v>0</v>
      </c>
      <c r="J3465" s="76">
        <f t="shared" si="684"/>
        <v>0</v>
      </c>
      <c r="K3465" s="43">
        <f t="shared" si="685"/>
        <v>0</v>
      </c>
    </row>
    <row r="3466" spans="1:11" ht="12.75" customHeight="1">
      <c r="A3466" s="61" t="str">
        <f>"         "&amp;Labels!B75</f>
        <v xml:space="preserve">         Customer 7</v>
      </c>
      <c r="B3466" s="76">
        <f t="shared" si="682"/>
        <v>0</v>
      </c>
      <c r="C3466" s="76">
        <f t="shared" si="682"/>
        <v>0</v>
      </c>
      <c r="D3466" s="76">
        <f t="shared" si="682"/>
        <v>0</v>
      </c>
      <c r="E3466" s="76">
        <f t="shared" si="682"/>
        <v>0</v>
      </c>
      <c r="F3466" s="43">
        <f t="shared" si="683"/>
        <v>0</v>
      </c>
      <c r="G3466" s="76">
        <f t="shared" si="684"/>
        <v>0</v>
      </c>
      <c r="H3466" s="76">
        <f t="shared" si="684"/>
        <v>0</v>
      </c>
      <c r="I3466" s="76">
        <f t="shared" si="684"/>
        <v>0</v>
      </c>
      <c r="J3466" s="76">
        <f t="shared" si="684"/>
        <v>0</v>
      </c>
      <c r="K3466" s="43">
        <f t="shared" si="685"/>
        <v>0</v>
      </c>
    </row>
    <row r="3467" spans="1:11" ht="12.75" customHeight="1">
      <c r="A3467" s="61" t="str">
        <f>"         "&amp;Labels!B76</f>
        <v xml:space="preserve">         Customer 8</v>
      </c>
      <c r="B3467" s="76">
        <f t="shared" si="682"/>
        <v>0</v>
      </c>
      <c r="C3467" s="76">
        <f t="shared" si="682"/>
        <v>0</v>
      </c>
      <c r="D3467" s="76">
        <f t="shared" si="682"/>
        <v>0</v>
      </c>
      <c r="E3467" s="76">
        <f t="shared" si="682"/>
        <v>0</v>
      </c>
      <c r="F3467" s="43">
        <f t="shared" si="683"/>
        <v>0</v>
      </c>
      <c r="G3467" s="76">
        <f t="shared" si="684"/>
        <v>0</v>
      </c>
      <c r="H3467" s="76">
        <f t="shared" si="684"/>
        <v>0</v>
      </c>
      <c r="I3467" s="76">
        <f t="shared" si="684"/>
        <v>0</v>
      </c>
      <c r="J3467" s="76">
        <f t="shared" si="684"/>
        <v>0</v>
      </c>
      <c r="K3467" s="43">
        <f t="shared" si="685"/>
        <v>0</v>
      </c>
    </row>
    <row r="3468" spans="1:11" ht="12.75" customHeight="1">
      <c r="A3468" s="61" t="str">
        <f>"         "&amp;Labels!B77</f>
        <v xml:space="preserve">         Customer 9</v>
      </c>
      <c r="B3468" s="76">
        <f t="shared" si="682"/>
        <v>0</v>
      </c>
      <c r="C3468" s="76">
        <f t="shared" si="682"/>
        <v>0</v>
      </c>
      <c r="D3468" s="76">
        <f t="shared" si="682"/>
        <v>0</v>
      </c>
      <c r="E3468" s="76">
        <f t="shared" si="682"/>
        <v>0</v>
      </c>
      <c r="F3468" s="43">
        <f t="shared" si="683"/>
        <v>0</v>
      </c>
      <c r="G3468" s="76">
        <f t="shared" si="684"/>
        <v>0</v>
      </c>
      <c r="H3468" s="76">
        <f t="shared" si="684"/>
        <v>0</v>
      </c>
      <c r="I3468" s="76">
        <f t="shared" si="684"/>
        <v>0</v>
      </c>
      <c r="J3468" s="76">
        <f t="shared" si="684"/>
        <v>0</v>
      </c>
      <c r="K3468" s="43">
        <f t="shared" si="685"/>
        <v>0</v>
      </c>
    </row>
    <row r="3469" spans="1:11" ht="12.75" customHeight="1">
      <c r="A3469" s="61" t="str">
        <f>"         "&amp;Labels!B78</f>
        <v xml:space="preserve">         Customer 10</v>
      </c>
      <c r="B3469" s="76">
        <f t="shared" si="682"/>
        <v>0</v>
      </c>
      <c r="C3469" s="76">
        <f t="shared" si="682"/>
        <v>0</v>
      </c>
      <c r="D3469" s="76">
        <f t="shared" si="682"/>
        <v>0</v>
      </c>
      <c r="E3469" s="76">
        <f t="shared" si="682"/>
        <v>0</v>
      </c>
      <c r="F3469" s="43">
        <f t="shared" si="683"/>
        <v>0</v>
      </c>
      <c r="G3469" s="76">
        <f t="shared" si="684"/>
        <v>0</v>
      </c>
      <c r="H3469" s="76">
        <f t="shared" si="684"/>
        <v>0</v>
      </c>
      <c r="I3469" s="76">
        <f t="shared" si="684"/>
        <v>0</v>
      </c>
      <c r="J3469" s="76">
        <f t="shared" si="684"/>
        <v>0</v>
      </c>
      <c r="K3469" s="43">
        <f t="shared" si="685"/>
        <v>0</v>
      </c>
    </row>
    <row r="3470" spans="1:11" ht="12.75" customHeight="1">
      <c r="A3470" s="61" t="str">
        <f>"         "&amp;Labels!C68</f>
        <v xml:space="preserve">         Total</v>
      </c>
      <c r="B3470" s="84">
        <f t="shared" si="682"/>
        <v>0</v>
      </c>
      <c r="C3470" s="84">
        <f t="shared" si="682"/>
        <v>0</v>
      </c>
      <c r="D3470" s="84">
        <f t="shared" si="682"/>
        <v>0</v>
      </c>
      <c r="E3470" s="84">
        <f t="shared" si="682"/>
        <v>0</v>
      </c>
      <c r="F3470" s="43">
        <f t="shared" si="683"/>
        <v>0</v>
      </c>
      <c r="G3470" s="84">
        <f t="shared" si="684"/>
        <v>0</v>
      </c>
      <c r="H3470" s="84">
        <f t="shared" si="684"/>
        <v>0</v>
      </c>
      <c r="I3470" s="84">
        <f t="shared" si="684"/>
        <v>0</v>
      </c>
      <c r="J3470" s="84">
        <f t="shared" si="684"/>
        <v>0</v>
      </c>
      <c r="K3470" s="43">
        <f t="shared" si="685"/>
        <v>0</v>
      </c>
    </row>
    <row r="3471" spans="1:11" ht="12.75" customHeight="1">
      <c r="A3471" s="61" t="str">
        <f>"      "&amp;Labels!B89</f>
        <v xml:space="preserve">      Q 5</v>
      </c>
      <c r="B3471" s="84"/>
      <c r="C3471" s="84"/>
      <c r="D3471" s="84"/>
      <c r="E3471" s="84"/>
      <c r="F3471" s="43"/>
      <c r="G3471" s="84"/>
      <c r="H3471" s="84"/>
      <c r="I3471" s="84"/>
      <c r="J3471" s="84"/>
      <c r="K3471" s="43"/>
    </row>
    <row r="3472" spans="1:11" ht="12.75" customHeight="1">
      <c r="A3472" s="61" t="str">
        <f>"         "&amp;Labels!B69</f>
        <v xml:space="preserve">         Customer 1</v>
      </c>
      <c r="B3472" s="76">
        <f t="shared" ref="B3472:E3482" si="686">SUM(B3254,B3363)</f>
        <v>0</v>
      </c>
      <c r="C3472" s="76">
        <f t="shared" si="686"/>
        <v>0</v>
      </c>
      <c r="D3472" s="76">
        <f t="shared" si="686"/>
        <v>0</v>
      </c>
      <c r="E3472" s="76">
        <f t="shared" si="686"/>
        <v>0</v>
      </c>
      <c r="F3472" s="43">
        <f t="shared" ref="F3472:F3482" si="687">SUM(B3472:E3472)</f>
        <v>0</v>
      </c>
      <c r="G3472" s="76">
        <f t="shared" ref="G3472:J3482" si="688">SUM(G3254,G3363)</f>
        <v>0</v>
      </c>
      <c r="H3472" s="76">
        <f t="shared" si="688"/>
        <v>0</v>
      </c>
      <c r="I3472" s="76">
        <f t="shared" si="688"/>
        <v>0</v>
      </c>
      <c r="J3472" s="76">
        <f t="shared" si="688"/>
        <v>0</v>
      </c>
      <c r="K3472" s="43">
        <f t="shared" ref="K3472:K3482" si="689">SUM(G3472:J3472)</f>
        <v>0</v>
      </c>
    </row>
    <row r="3473" spans="1:11" ht="12.75" customHeight="1">
      <c r="A3473" s="61" t="str">
        <f>"         "&amp;Labels!B70</f>
        <v xml:space="preserve">         Customer 2</v>
      </c>
      <c r="B3473" s="76">
        <f t="shared" si="686"/>
        <v>0</v>
      </c>
      <c r="C3473" s="76">
        <f t="shared" si="686"/>
        <v>0</v>
      </c>
      <c r="D3473" s="76">
        <f t="shared" si="686"/>
        <v>0</v>
      </c>
      <c r="E3473" s="76">
        <f t="shared" si="686"/>
        <v>0</v>
      </c>
      <c r="F3473" s="43">
        <f t="shared" si="687"/>
        <v>0</v>
      </c>
      <c r="G3473" s="76">
        <f t="shared" si="688"/>
        <v>0</v>
      </c>
      <c r="H3473" s="76">
        <f t="shared" si="688"/>
        <v>0</v>
      </c>
      <c r="I3473" s="76">
        <f t="shared" si="688"/>
        <v>0</v>
      </c>
      <c r="J3473" s="76">
        <f t="shared" si="688"/>
        <v>0</v>
      </c>
      <c r="K3473" s="43">
        <f t="shared" si="689"/>
        <v>0</v>
      </c>
    </row>
    <row r="3474" spans="1:11" ht="12.75" customHeight="1">
      <c r="A3474" s="61" t="str">
        <f>"         "&amp;Labels!B71</f>
        <v xml:space="preserve">         Customer 3</v>
      </c>
      <c r="B3474" s="76">
        <f t="shared" si="686"/>
        <v>0</v>
      </c>
      <c r="C3474" s="76">
        <f t="shared" si="686"/>
        <v>0</v>
      </c>
      <c r="D3474" s="76">
        <f t="shared" si="686"/>
        <v>0</v>
      </c>
      <c r="E3474" s="76">
        <f t="shared" si="686"/>
        <v>0</v>
      </c>
      <c r="F3474" s="43">
        <f t="shared" si="687"/>
        <v>0</v>
      </c>
      <c r="G3474" s="76">
        <f t="shared" si="688"/>
        <v>0</v>
      </c>
      <c r="H3474" s="76">
        <f t="shared" si="688"/>
        <v>0</v>
      </c>
      <c r="I3474" s="76">
        <f t="shared" si="688"/>
        <v>0</v>
      </c>
      <c r="J3474" s="76">
        <f t="shared" si="688"/>
        <v>0</v>
      </c>
      <c r="K3474" s="43">
        <f t="shared" si="689"/>
        <v>0</v>
      </c>
    </row>
    <row r="3475" spans="1:11" ht="12.75" customHeight="1">
      <c r="A3475" s="61" t="str">
        <f>"         "&amp;Labels!B72</f>
        <v xml:space="preserve">         Customer 4</v>
      </c>
      <c r="B3475" s="76">
        <f t="shared" si="686"/>
        <v>0</v>
      </c>
      <c r="C3475" s="76">
        <f t="shared" si="686"/>
        <v>0</v>
      </c>
      <c r="D3475" s="76">
        <f t="shared" si="686"/>
        <v>0</v>
      </c>
      <c r="E3475" s="76">
        <f t="shared" si="686"/>
        <v>0</v>
      </c>
      <c r="F3475" s="43">
        <f t="shared" si="687"/>
        <v>0</v>
      </c>
      <c r="G3475" s="76">
        <f t="shared" si="688"/>
        <v>0</v>
      </c>
      <c r="H3475" s="76">
        <f t="shared" si="688"/>
        <v>0</v>
      </c>
      <c r="I3475" s="76">
        <f t="shared" si="688"/>
        <v>0</v>
      </c>
      <c r="J3475" s="76">
        <f t="shared" si="688"/>
        <v>0</v>
      </c>
      <c r="K3475" s="43">
        <f t="shared" si="689"/>
        <v>0</v>
      </c>
    </row>
    <row r="3476" spans="1:11" ht="12.75" customHeight="1">
      <c r="A3476" s="61" t="str">
        <f>"         "&amp;Labels!B73</f>
        <v xml:space="preserve">         Customer 5</v>
      </c>
      <c r="B3476" s="76">
        <f t="shared" si="686"/>
        <v>0</v>
      </c>
      <c r="C3476" s="76">
        <f t="shared" si="686"/>
        <v>0</v>
      </c>
      <c r="D3476" s="76">
        <f t="shared" si="686"/>
        <v>0</v>
      </c>
      <c r="E3476" s="76">
        <f t="shared" si="686"/>
        <v>0</v>
      </c>
      <c r="F3476" s="43">
        <f t="shared" si="687"/>
        <v>0</v>
      </c>
      <c r="G3476" s="76">
        <f t="shared" si="688"/>
        <v>0</v>
      </c>
      <c r="H3476" s="76">
        <f t="shared" si="688"/>
        <v>0</v>
      </c>
      <c r="I3476" s="76">
        <f t="shared" si="688"/>
        <v>0</v>
      </c>
      <c r="J3476" s="76">
        <f t="shared" si="688"/>
        <v>0</v>
      </c>
      <c r="K3476" s="43">
        <f t="shared" si="689"/>
        <v>0</v>
      </c>
    </row>
    <row r="3477" spans="1:11" ht="12.75" customHeight="1">
      <c r="A3477" s="61" t="str">
        <f>"         "&amp;Labels!B74</f>
        <v xml:space="preserve">         Customer 6</v>
      </c>
      <c r="B3477" s="76">
        <f t="shared" si="686"/>
        <v>0</v>
      </c>
      <c r="C3477" s="76">
        <f t="shared" si="686"/>
        <v>0</v>
      </c>
      <c r="D3477" s="76">
        <f t="shared" si="686"/>
        <v>0</v>
      </c>
      <c r="E3477" s="76">
        <f t="shared" si="686"/>
        <v>0</v>
      </c>
      <c r="F3477" s="43">
        <f t="shared" si="687"/>
        <v>0</v>
      </c>
      <c r="G3477" s="76">
        <f t="shared" si="688"/>
        <v>0</v>
      </c>
      <c r="H3477" s="76">
        <f t="shared" si="688"/>
        <v>0</v>
      </c>
      <c r="I3477" s="76">
        <f t="shared" si="688"/>
        <v>0</v>
      </c>
      <c r="J3477" s="76">
        <f t="shared" si="688"/>
        <v>0</v>
      </c>
      <c r="K3477" s="43">
        <f t="shared" si="689"/>
        <v>0</v>
      </c>
    </row>
    <row r="3478" spans="1:11" ht="12.75" customHeight="1">
      <c r="A3478" s="61" t="str">
        <f>"         "&amp;Labels!B75</f>
        <v xml:space="preserve">         Customer 7</v>
      </c>
      <c r="B3478" s="76">
        <f t="shared" si="686"/>
        <v>0</v>
      </c>
      <c r="C3478" s="76">
        <f t="shared" si="686"/>
        <v>0</v>
      </c>
      <c r="D3478" s="76">
        <f t="shared" si="686"/>
        <v>0</v>
      </c>
      <c r="E3478" s="76">
        <f t="shared" si="686"/>
        <v>0</v>
      </c>
      <c r="F3478" s="43">
        <f t="shared" si="687"/>
        <v>0</v>
      </c>
      <c r="G3478" s="76">
        <f t="shared" si="688"/>
        <v>0</v>
      </c>
      <c r="H3478" s="76">
        <f t="shared" si="688"/>
        <v>0</v>
      </c>
      <c r="I3478" s="76">
        <f t="shared" si="688"/>
        <v>0</v>
      </c>
      <c r="J3478" s="76">
        <f t="shared" si="688"/>
        <v>0</v>
      </c>
      <c r="K3478" s="43">
        <f t="shared" si="689"/>
        <v>0</v>
      </c>
    </row>
    <row r="3479" spans="1:11" ht="12.75" customHeight="1">
      <c r="A3479" s="61" t="str">
        <f>"         "&amp;Labels!B76</f>
        <v xml:space="preserve">         Customer 8</v>
      </c>
      <c r="B3479" s="76">
        <f t="shared" si="686"/>
        <v>0</v>
      </c>
      <c r="C3479" s="76">
        <f t="shared" si="686"/>
        <v>0</v>
      </c>
      <c r="D3479" s="76">
        <f t="shared" si="686"/>
        <v>0</v>
      </c>
      <c r="E3479" s="76">
        <f t="shared" si="686"/>
        <v>0</v>
      </c>
      <c r="F3479" s="43">
        <f t="shared" si="687"/>
        <v>0</v>
      </c>
      <c r="G3479" s="76">
        <f t="shared" si="688"/>
        <v>0</v>
      </c>
      <c r="H3479" s="76">
        <f t="shared" si="688"/>
        <v>0</v>
      </c>
      <c r="I3479" s="76">
        <f t="shared" si="688"/>
        <v>0</v>
      </c>
      <c r="J3479" s="76">
        <f t="shared" si="688"/>
        <v>0</v>
      </c>
      <c r="K3479" s="43">
        <f t="shared" si="689"/>
        <v>0</v>
      </c>
    </row>
    <row r="3480" spans="1:11" ht="12.75" customHeight="1">
      <c r="A3480" s="61" t="str">
        <f>"         "&amp;Labels!B77</f>
        <v xml:space="preserve">         Customer 9</v>
      </c>
      <c r="B3480" s="76">
        <f t="shared" si="686"/>
        <v>0</v>
      </c>
      <c r="C3480" s="76">
        <f t="shared" si="686"/>
        <v>0</v>
      </c>
      <c r="D3480" s="76">
        <f t="shared" si="686"/>
        <v>0</v>
      </c>
      <c r="E3480" s="76">
        <f t="shared" si="686"/>
        <v>0</v>
      </c>
      <c r="F3480" s="43">
        <f t="shared" si="687"/>
        <v>0</v>
      </c>
      <c r="G3480" s="76">
        <f t="shared" si="688"/>
        <v>0</v>
      </c>
      <c r="H3480" s="76">
        <f t="shared" si="688"/>
        <v>0</v>
      </c>
      <c r="I3480" s="76">
        <f t="shared" si="688"/>
        <v>0</v>
      </c>
      <c r="J3480" s="76">
        <f t="shared" si="688"/>
        <v>0</v>
      </c>
      <c r="K3480" s="43">
        <f t="shared" si="689"/>
        <v>0</v>
      </c>
    </row>
    <row r="3481" spans="1:11" ht="12.75" customHeight="1">
      <c r="A3481" s="61" t="str">
        <f>"         "&amp;Labels!B78</f>
        <v xml:space="preserve">         Customer 10</v>
      </c>
      <c r="B3481" s="76">
        <f t="shared" si="686"/>
        <v>0</v>
      </c>
      <c r="C3481" s="76">
        <f t="shared" si="686"/>
        <v>0</v>
      </c>
      <c r="D3481" s="76">
        <f t="shared" si="686"/>
        <v>0</v>
      </c>
      <c r="E3481" s="76">
        <f t="shared" si="686"/>
        <v>0</v>
      </c>
      <c r="F3481" s="43">
        <f t="shared" si="687"/>
        <v>0</v>
      </c>
      <c r="G3481" s="76">
        <f t="shared" si="688"/>
        <v>0</v>
      </c>
      <c r="H3481" s="76">
        <f t="shared" si="688"/>
        <v>0</v>
      </c>
      <c r="I3481" s="76">
        <f t="shared" si="688"/>
        <v>0</v>
      </c>
      <c r="J3481" s="76">
        <f t="shared" si="688"/>
        <v>0</v>
      </c>
      <c r="K3481" s="43">
        <f t="shared" si="689"/>
        <v>0</v>
      </c>
    </row>
    <row r="3482" spans="1:11" ht="12.75" customHeight="1">
      <c r="A3482" s="61" t="str">
        <f>"         "&amp;Labels!C68</f>
        <v xml:space="preserve">         Total</v>
      </c>
      <c r="B3482" s="84">
        <f t="shared" si="686"/>
        <v>0</v>
      </c>
      <c r="C3482" s="84">
        <f t="shared" si="686"/>
        <v>0</v>
      </c>
      <c r="D3482" s="84">
        <f t="shared" si="686"/>
        <v>0</v>
      </c>
      <c r="E3482" s="84">
        <f t="shared" si="686"/>
        <v>0</v>
      </c>
      <c r="F3482" s="43">
        <f t="shared" si="687"/>
        <v>0</v>
      </c>
      <c r="G3482" s="84">
        <f t="shared" si="688"/>
        <v>0</v>
      </c>
      <c r="H3482" s="84">
        <f t="shared" si="688"/>
        <v>0</v>
      </c>
      <c r="I3482" s="84">
        <f t="shared" si="688"/>
        <v>0</v>
      </c>
      <c r="J3482" s="84">
        <f t="shared" si="688"/>
        <v>0</v>
      </c>
      <c r="K3482" s="43">
        <f t="shared" si="689"/>
        <v>0</v>
      </c>
    </row>
    <row r="3483" spans="1:11" ht="12.75" customHeight="1">
      <c r="A3483" s="61" t="str">
        <f>"      "&amp;Labels!B90</f>
        <v xml:space="preserve">      Q 6</v>
      </c>
      <c r="B3483" s="84"/>
      <c r="C3483" s="84"/>
      <c r="D3483" s="84"/>
      <c r="E3483" s="84"/>
      <c r="F3483" s="43"/>
      <c r="G3483" s="84"/>
      <c r="H3483" s="84"/>
      <c r="I3483" s="84"/>
      <c r="J3483" s="84"/>
      <c r="K3483" s="43"/>
    </row>
    <row r="3484" spans="1:11" ht="12.75" customHeight="1">
      <c r="A3484" s="61" t="str">
        <f>"         "&amp;Labels!B69</f>
        <v xml:space="preserve">         Customer 1</v>
      </c>
      <c r="B3484" s="76">
        <f t="shared" ref="B3484:E3494" si="690">SUM(B3266,B3375)</f>
        <v>0</v>
      </c>
      <c r="C3484" s="76">
        <f t="shared" si="690"/>
        <v>0</v>
      </c>
      <c r="D3484" s="76">
        <f t="shared" si="690"/>
        <v>0</v>
      </c>
      <c r="E3484" s="76">
        <f t="shared" si="690"/>
        <v>0</v>
      </c>
      <c r="F3484" s="43">
        <f t="shared" ref="F3484:F3494" si="691">SUM(B3484:E3484)</f>
        <v>0</v>
      </c>
      <c r="G3484" s="76">
        <f t="shared" ref="G3484:J3494" si="692">SUM(G3266,G3375)</f>
        <v>0</v>
      </c>
      <c r="H3484" s="76">
        <f t="shared" si="692"/>
        <v>0</v>
      </c>
      <c r="I3484" s="76">
        <f t="shared" si="692"/>
        <v>0</v>
      </c>
      <c r="J3484" s="76">
        <f t="shared" si="692"/>
        <v>0</v>
      </c>
      <c r="K3484" s="43">
        <f t="shared" ref="K3484:K3494" si="693">SUM(G3484:J3484)</f>
        <v>0</v>
      </c>
    </row>
    <row r="3485" spans="1:11" ht="12.75" customHeight="1">
      <c r="A3485" s="61" t="str">
        <f>"         "&amp;Labels!B70</f>
        <v xml:space="preserve">         Customer 2</v>
      </c>
      <c r="B3485" s="76">
        <f t="shared" si="690"/>
        <v>0</v>
      </c>
      <c r="C3485" s="76">
        <f t="shared" si="690"/>
        <v>0</v>
      </c>
      <c r="D3485" s="76">
        <f t="shared" si="690"/>
        <v>0</v>
      </c>
      <c r="E3485" s="76">
        <f t="shared" si="690"/>
        <v>0</v>
      </c>
      <c r="F3485" s="43">
        <f t="shared" si="691"/>
        <v>0</v>
      </c>
      <c r="G3485" s="76">
        <f t="shared" si="692"/>
        <v>0</v>
      </c>
      <c r="H3485" s="76">
        <f t="shared" si="692"/>
        <v>0</v>
      </c>
      <c r="I3485" s="76">
        <f t="shared" si="692"/>
        <v>0</v>
      </c>
      <c r="J3485" s="76">
        <f t="shared" si="692"/>
        <v>0</v>
      </c>
      <c r="K3485" s="43">
        <f t="shared" si="693"/>
        <v>0</v>
      </c>
    </row>
    <row r="3486" spans="1:11" ht="12.75" customHeight="1">
      <c r="A3486" s="61" t="str">
        <f>"         "&amp;Labels!B71</f>
        <v xml:space="preserve">         Customer 3</v>
      </c>
      <c r="B3486" s="76">
        <f t="shared" si="690"/>
        <v>0</v>
      </c>
      <c r="C3486" s="76">
        <f t="shared" si="690"/>
        <v>0</v>
      </c>
      <c r="D3486" s="76">
        <f t="shared" si="690"/>
        <v>0</v>
      </c>
      <c r="E3486" s="76">
        <f t="shared" si="690"/>
        <v>0</v>
      </c>
      <c r="F3486" s="43">
        <f t="shared" si="691"/>
        <v>0</v>
      </c>
      <c r="G3486" s="76">
        <f t="shared" si="692"/>
        <v>0</v>
      </c>
      <c r="H3486" s="76">
        <f t="shared" si="692"/>
        <v>0</v>
      </c>
      <c r="I3486" s="76">
        <f t="shared" si="692"/>
        <v>0</v>
      </c>
      <c r="J3486" s="76">
        <f t="shared" si="692"/>
        <v>0</v>
      </c>
      <c r="K3486" s="43">
        <f t="shared" si="693"/>
        <v>0</v>
      </c>
    </row>
    <row r="3487" spans="1:11" ht="12.75" customHeight="1">
      <c r="A3487" s="61" t="str">
        <f>"         "&amp;Labels!B72</f>
        <v xml:space="preserve">         Customer 4</v>
      </c>
      <c r="B3487" s="76">
        <f t="shared" si="690"/>
        <v>0</v>
      </c>
      <c r="C3487" s="76">
        <f t="shared" si="690"/>
        <v>0</v>
      </c>
      <c r="D3487" s="76">
        <f t="shared" si="690"/>
        <v>0</v>
      </c>
      <c r="E3487" s="76">
        <f t="shared" si="690"/>
        <v>0</v>
      </c>
      <c r="F3487" s="43">
        <f t="shared" si="691"/>
        <v>0</v>
      </c>
      <c r="G3487" s="76">
        <f t="shared" si="692"/>
        <v>0</v>
      </c>
      <c r="H3487" s="76">
        <f t="shared" si="692"/>
        <v>0</v>
      </c>
      <c r="I3487" s="76">
        <f t="shared" si="692"/>
        <v>0</v>
      </c>
      <c r="J3487" s="76">
        <f t="shared" si="692"/>
        <v>0</v>
      </c>
      <c r="K3487" s="43">
        <f t="shared" si="693"/>
        <v>0</v>
      </c>
    </row>
    <row r="3488" spans="1:11" ht="12.75" customHeight="1">
      <c r="A3488" s="61" t="str">
        <f>"         "&amp;Labels!B73</f>
        <v xml:space="preserve">         Customer 5</v>
      </c>
      <c r="B3488" s="76">
        <f t="shared" si="690"/>
        <v>0</v>
      </c>
      <c r="C3488" s="76">
        <f t="shared" si="690"/>
        <v>0</v>
      </c>
      <c r="D3488" s="76">
        <f t="shared" si="690"/>
        <v>0</v>
      </c>
      <c r="E3488" s="76">
        <f t="shared" si="690"/>
        <v>0</v>
      </c>
      <c r="F3488" s="43">
        <f t="shared" si="691"/>
        <v>0</v>
      </c>
      <c r="G3488" s="76">
        <f t="shared" si="692"/>
        <v>0</v>
      </c>
      <c r="H3488" s="76">
        <f t="shared" si="692"/>
        <v>0</v>
      </c>
      <c r="I3488" s="76">
        <f t="shared" si="692"/>
        <v>0</v>
      </c>
      <c r="J3488" s="76">
        <f t="shared" si="692"/>
        <v>0</v>
      </c>
      <c r="K3488" s="43">
        <f t="shared" si="693"/>
        <v>0</v>
      </c>
    </row>
    <row r="3489" spans="1:11" ht="12.75" customHeight="1">
      <c r="A3489" s="61" t="str">
        <f>"         "&amp;Labels!B74</f>
        <v xml:space="preserve">         Customer 6</v>
      </c>
      <c r="B3489" s="76">
        <f t="shared" si="690"/>
        <v>0</v>
      </c>
      <c r="C3489" s="76">
        <f t="shared" si="690"/>
        <v>0</v>
      </c>
      <c r="D3489" s="76">
        <f t="shared" si="690"/>
        <v>0</v>
      </c>
      <c r="E3489" s="76">
        <f t="shared" si="690"/>
        <v>0</v>
      </c>
      <c r="F3489" s="43">
        <f t="shared" si="691"/>
        <v>0</v>
      </c>
      <c r="G3489" s="76">
        <f t="shared" si="692"/>
        <v>0</v>
      </c>
      <c r="H3489" s="76">
        <f t="shared" si="692"/>
        <v>0</v>
      </c>
      <c r="I3489" s="76">
        <f t="shared" si="692"/>
        <v>0</v>
      </c>
      <c r="J3489" s="76">
        <f t="shared" si="692"/>
        <v>0</v>
      </c>
      <c r="K3489" s="43">
        <f t="shared" si="693"/>
        <v>0</v>
      </c>
    </row>
    <row r="3490" spans="1:11" ht="12.75" customHeight="1">
      <c r="A3490" s="61" t="str">
        <f>"         "&amp;Labels!B75</f>
        <v xml:space="preserve">         Customer 7</v>
      </c>
      <c r="B3490" s="76">
        <f t="shared" si="690"/>
        <v>0</v>
      </c>
      <c r="C3490" s="76">
        <f t="shared" si="690"/>
        <v>0</v>
      </c>
      <c r="D3490" s="76">
        <f t="shared" si="690"/>
        <v>0</v>
      </c>
      <c r="E3490" s="76">
        <f t="shared" si="690"/>
        <v>0</v>
      </c>
      <c r="F3490" s="43">
        <f t="shared" si="691"/>
        <v>0</v>
      </c>
      <c r="G3490" s="76">
        <f t="shared" si="692"/>
        <v>0</v>
      </c>
      <c r="H3490" s="76">
        <f t="shared" si="692"/>
        <v>0</v>
      </c>
      <c r="I3490" s="76">
        <f t="shared" si="692"/>
        <v>0</v>
      </c>
      <c r="J3490" s="76">
        <f t="shared" si="692"/>
        <v>0</v>
      </c>
      <c r="K3490" s="43">
        <f t="shared" si="693"/>
        <v>0</v>
      </c>
    </row>
    <row r="3491" spans="1:11" ht="12.75" customHeight="1">
      <c r="A3491" s="61" t="str">
        <f>"         "&amp;Labels!B76</f>
        <v xml:space="preserve">         Customer 8</v>
      </c>
      <c r="B3491" s="76">
        <f t="shared" si="690"/>
        <v>0</v>
      </c>
      <c r="C3491" s="76">
        <f t="shared" si="690"/>
        <v>0</v>
      </c>
      <c r="D3491" s="76">
        <f t="shared" si="690"/>
        <v>0</v>
      </c>
      <c r="E3491" s="76">
        <f t="shared" si="690"/>
        <v>0</v>
      </c>
      <c r="F3491" s="43">
        <f t="shared" si="691"/>
        <v>0</v>
      </c>
      <c r="G3491" s="76">
        <f t="shared" si="692"/>
        <v>0</v>
      </c>
      <c r="H3491" s="76">
        <f t="shared" si="692"/>
        <v>0</v>
      </c>
      <c r="I3491" s="76">
        <f t="shared" si="692"/>
        <v>0</v>
      </c>
      <c r="J3491" s="76">
        <f t="shared" si="692"/>
        <v>0</v>
      </c>
      <c r="K3491" s="43">
        <f t="shared" si="693"/>
        <v>0</v>
      </c>
    </row>
    <row r="3492" spans="1:11" ht="12.75" customHeight="1">
      <c r="A3492" s="61" t="str">
        <f>"         "&amp;Labels!B77</f>
        <v xml:space="preserve">         Customer 9</v>
      </c>
      <c r="B3492" s="76">
        <f t="shared" si="690"/>
        <v>0</v>
      </c>
      <c r="C3492" s="76">
        <f t="shared" si="690"/>
        <v>0</v>
      </c>
      <c r="D3492" s="76">
        <f t="shared" si="690"/>
        <v>0</v>
      </c>
      <c r="E3492" s="76">
        <f t="shared" si="690"/>
        <v>0</v>
      </c>
      <c r="F3492" s="43">
        <f t="shared" si="691"/>
        <v>0</v>
      </c>
      <c r="G3492" s="76">
        <f t="shared" si="692"/>
        <v>0</v>
      </c>
      <c r="H3492" s="76">
        <f t="shared" si="692"/>
        <v>0</v>
      </c>
      <c r="I3492" s="76">
        <f t="shared" si="692"/>
        <v>0</v>
      </c>
      <c r="J3492" s="76">
        <f t="shared" si="692"/>
        <v>0</v>
      </c>
      <c r="K3492" s="43">
        <f t="shared" si="693"/>
        <v>0</v>
      </c>
    </row>
    <row r="3493" spans="1:11" ht="12.75" customHeight="1">
      <c r="A3493" s="61" t="str">
        <f>"         "&amp;Labels!B78</f>
        <v xml:space="preserve">         Customer 10</v>
      </c>
      <c r="B3493" s="76">
        <f t="shared" si="690"/>
        <v>0</v>
      </c>
      <c r="C3493" s="76">
        <f t="shared" si="690"/>
        <v>0</v>
      </c>
      <c r="D3493" s="76">
        <f t="shared" si="690"/>
        <v>0</v>
      </c>
      <c r="E3493" s="76">
        <f t="shared" si="690"/>
        <v>0</v>
      </c>
      <c r="F3493" s="43">
        <f t="shared" si="691"/>
        <v>0</v>
      </c>
      <c r="G3493" s="76">
        <f t="shared" si="692"/>
        <v>0</v>
      </c>
      <c r="H3493" s="76">
        <f t="shared" si="692"/>
        <v>0</v>
      </c>
      <c r="I3493" s="76">
        <f t="shared" si="692"/>
        <v>0</v>
      </c>
      <c r="J3493" s="76">
        <f t="shared" si="692"/>
        <v>0</v>
      </c>
      <c r="K3493" s="43">
        <f t="shared" si="693"/>
        <v>0</v>
      </c>
    </row>
    <row r="3494" spans="1:11" ht="12.75" customHeight="1">
      <c r="A3494" s="61" t="str">
        <f>"         "&amp;Labels!C68</f>
        <v xml:space="preserve">         Total</v>
      </c>
      <c r="B3494" s="84">
        <f t="shared" si="690"/>
        <v>0</v>
      </c>
      <c r="C3494" s="84">
        <f t="shared" si="690"/>
        <v>0</v>
      </c>
      <c r="D3494" s="84">
        <f t="shared" si="690"/>
        <v>0</v>
      </c>
      <c r="E3494" s="84">
        <f t="shared" si="690"/>
        <v>0</v>
      </c>
      <c r="F3494" s="43">
        <f t="shared" si="691"/>
        <v>0</v>
      </c>
      <c r="G3494" s="84">
        <f t="shared" si="692"/>
        <v>0</v>
      </c>
      <c r="H3494" s="84">
        <f t="shared" si="692"/>
        <v>0</v>
      </c>
      <c r="I3494" s="84">
        <f t="shared" si="692"/>
        <v>0</v>
      </c>
      <c r="J3494" s="84">
        <f t="shared" si="692"/>
        <v>0</v>
      </c>
      <c r="K3494" s="43">
        <f t="shared" si="693"/>
        <v>0</v>
      </c>
    </row>
    <row r="3495" spans="1:11" ht="12.75" customHeight="1">
      <c r="A3495" s="61" t="str">
        <f>"      "&amp;Labels!B91</f>
        <v xml:space="preserve">      Q 7</v>
      </c>
      <c r="B3495" s="84"/>
      <c r="C3495" s="84"/>
      <c r="D3495" s="84"/>
      <c r="E3495" s="84"/>
      <c r="F3495" s="43"/>
      <c r="G3495" s="84"/>
      <c r="H3495" s="84"/>
      <c r="I3495" s="84"/>
      <c r="J3495" s="84"/>
      <c r="K3495" s="43"/>
    </row>
    <row r="3496" spans="1:11" ht="12.75" customHeight="1">
      <c r="A3496" s="61" t="str">
        <f>"         "&amp;Labels!B69</f>
        <v xml:space="preserve">         Customer 1</v>
      </c>
      <c r="B3496" s="76">
        <f t="shared" ref="B3496:E3506" si="694">SUM(B3278,B3387)</f>
        <v>0</v>
      </c>
      <c r="C3496" s="76">
        <f t="shared" si="694"/>
        <v>0</v>
      </c>
      <c r="D3496" s="76">
        <f t="shared" si="694"/>
        <v>0</v>
      </c>
      <c r="E3496" s="76">
        <f t="shared" si="694"/>
        <v>0</v>
      </c>
      <c r="F3496" s="43">
        <f t="shared" ref="F3496:F3506" si="695">SUM(B3496:E3496)</f>
        <v>0</v>
      </c>
      <c r="G3496" s="76">
        <f t="shared" ref="G3496:J3506" si="696">SUM(G3278,G3387)</f>
        <v>0</v>
      </c>
      <c r="H3496" s="76">
        <f t="shared" si="696"/>
        <v>0</v>
      </c>
      <c r="I3496" s="76">
        <f t="shared" si="696"/>
        <v>0</v>
      </c>
      <c r="J3496" s="76">
        <f t="shared" si="696"/>
        <v>0</v>
      </c>
      <c r="K3496" s="43">
        <f t="shared" ref="K3496:K3506" si="697">SUM(G3496:J3496)</f>
        <v>0</v>
      </c>
    </row>
    <row r="3497" spans="1:11" ht="12.75" customHeight="1">
      <c r="A3497" s="61" t="str">
        <f>"         "&amp;Labels!B70</f>
        <v xml:space="preserve">         Customer 2</v>
      </c>
      <c r="B3497" s="76">
        <f t="shared" si="694"/>
        <v>0</v>
      </c>
      <c r="C3497" s="76">
        <f t="shared" si="694"/>
        <v>0</v>
      </c>
      <c r="D3497" s="76">
        <f t="shared" si="694"/>
        <v>0</v>
      </c>
      <c r="E3497" s="76">
        <f t="shared" si="694"/>
        <v>0</v>
      </c>
      <c r="F3497" s="43">
        <f t="shared" si="695"/>
        <v>0</v>
      </c>
      <c r="G3497" s="76">
        <f t="shared" si="696"/>
        <v>0</v>
      </c>
      <c r="H3497" s="76">
        <f t="shared" si="696"/>
        <v>0</v>
      </c>
      <c r="I3497" s="76">
        <f t="shared" si="696"/>
        <v>0</v>
      </c>
      <c r="J3497" s="76">
        <f t="shared" si="696"/>
        <v>0</v>
      </c>
      <c r="K3497" s="43">
        <f t="shared" si="697"/>
        <v>0</v>
      </c>
    </row>
    <row r="3498" spans="1:11" ht="12.75" customHeight="1">
      <c r="A3498" s="61" t="str">
        <f>"         "&amp;Labels!B71</f>
        <v xml:space="preserve">         Customer 3</v>
      </c>
      <c r="B3498" s="76">
        <f t="shared" si="694"/>
        <v>0</v>
      </c>
      <c r="C3498" s="76">
        <f t="shared" si="694"/>
        <v>0</v>
      </c>
      <c r="D3498" s="76">
        <f t="shared" si="694"/>
        <v>0</v>
      </c>
      <c r="E3498" s="76">
        <f t="shared" si="694"/>
        <v>0</v>
      </c>
      <c r="F3498" s="43">
        <f t="shared" si="695"/>
        <v>0</v>
      </c>
      <c r="G3498" s="76">
        <f t="shared" si="696"/>
        <v>0</v>
      </c>
      <c r="H3498" s="76">
        <f t="shared" si="696"/>
        <v>0</v>
      </c>
      <c r="I3498" s="76">
        <f t="shared" si="696"/>
        <v>0</v>
      </c>
      <c r="J3498" s="76">
        <f t="shared" si="696"/>
        <v>0</v>
      </c>
      <c r="K3498" s="43">
        <f t="shared" si="697"/>
        <v>0</v>
      </c>
    </row>
    <row r="3499" spans="1:11" ht="12.75" customHeight="1">
      <c r="A3499" s="61" t="str">
        <f>"         "&amp;Labels!B72</f>
        <v xml:space="preserve">         Customer 4</v>
      </c>
      <c r="B3499" s="76">
        <f t="shared" si="694"/>
        <v>0</v>
      </c>
      <c r="C3499" s="76">
        <f t="shared" si="694"/>
        <v>0</v>
      </c>
      <c r="D3499" s="76">
        <f t="shared" si="694"/>
        <v>0</v>
      </c>
      <c r="E3499" s="76">
        <f t="shared" si="694"/>
        <v>0</v>
      </c>
      <c r="F3499" s="43">
        <f t="shared" si="695"/>
        <v>0</v>
      </c>
      <c r="G3499" s="76">
        <f t="shared" si="696"/>
        <v>0</v>
      </c>
      <c r="H3499" s="76">
        <f t="shared" si="696"/>
        <v>0</v>
      </c>
      <c r="I3499" s="76">
        <f t="shared" si="696"/>
        <v>0</v>
      </c>
      <c r="J3499" s="76">
        <f t="shared" si="696"/>
        <v>0</v>
      </c>
      <c r="K3499" s="43">
        <f t="shared" si="697"/>
        <v>0</v>
      </c>
    </row>
    <row r="3500" spans="1:11" ht="12.75" customHeight="1">
      <c r="A3500" s="61" t="str">
        <f>"         "&amp;Labels!B73</f>
        <v xml:space="preserve">         Customer 5</v>
      </c>
      <c r="B3500" s="76">
        <f t="shared" si="694"/>
        <v>0</v>
      </c>
      <c r="C3500" s="76">
        <f t="shared" si="694"/>
        <v>0</v>
      </c>
      <c r="D3500" s="76">
        <f t="shared" si="694"/>
        <v>0</v>
      </c>
      <c r="E3500" s="76">
        <f t="shared" si="694"/>
        <v>0</v>
      </c>
      <c r="F3500" s="43">
        <f t="shared" si="695"/>
        <v>0</v>
      </c>
      <c r="G3500" s="76">
        <f t="shared" si="696"/>
        <v>0</v>
      </c>
      <c r="H3500" s="76">
        <f t="shared" si="696"/>
        <v>0</v>
      </c>
      <c r="I3500" s="76">
        <f t="shared" si="696"/>
        <v>0</v>
      </c>
      <c r="J3500" s="76">
        <f t="shared" si="696"/>
        <v>0</v>
      </c>
      <c r="K3500" s="43">
        <f t="shared" si="697"/>
        <v>0</v>
      </c>
    </row>
    <row r="3501" spans="1:11" ht="12.75" customHeight="1">
      <c r="A3501" s="61" t="str">
        <f>"         "&amp;Labels!B74</f>
        <v xml:space="preserve">         Customer 6</v>
      </c>
      <c r="B3501" s="76">
        <f t="shared" si="694"/>
        <v>0</v>
      </c>
      <c r="C3501" s="76">
        <f t="shared" si="694"/>
        <v>0</v>
      </c>
      <c r="D3501" s="76">
        <f t="shared" si="694"/>
        <v>0</v>
      </c>
      <c r="E3501" s="76">
        <f t="shared" si="694"/>
        <v>0</v>
      </c>
      <c r="F3501" s="43">
        <f t="shared" si="695"/>
        <v>0</v>
      </c>
      <c r="G3501" s="76">
        <f t="shared" si="696"/>
        <v>0</v>
      </c>
      <c r="H3501" s="76">
        <f t="shared" si="696"/>
        <v>0</v>
      </c>
      <c r="I3501" s="76">
        <f t="shared" si="696"/>
        <v>0</v>
      </c>
      <c r="J3501" s="76">
        <f t="shared" si="696"/>
        <v>0</v>
      </c>
      <c r="K3501" s="43">
        <f t="shared" si="697"/>
        <v>0</v>
      </c>
    </row>
    <row r="3502" spans="1:11" ht="12.75" customHeight="1">
      <c r="A3502" s="61" t="str">
        <f>"         "&amp;Labels!B75</f>
        <v xml:space="preserve">         Customer 7</v>
      </c>
      <c r="B3502" s="76">
        <f t="shared" si="694"/>
        <v>0</v>
      </c>
      <c r="C3502" s="76">
        <f t="shared" si="694"/>
        <v>0</v>
      </c>
      <c r="D3502" s="76">
        <f t="shared" si="694"/>
        <v>0</v>
      </c>
      <c r="E3502" s="76">
        <f t="shared" si="694"/>
        <v>0</v>
      </c>
      <c r="F3502" s="43">
        <f t="shared" si="695"/>
        <v>0</v>
      </c>
      <c r="G3502" s="76">
        <f t="shared" si="696"/>
        <v>0</v>
      </c>
      <c r="H3502" s="76">
        <f t="shared" si="696"/>
        <v>0</v>
      </c>
      <c r="I3502" s="76">
        <f t="shared" si="696"/>
        <v>0</v>
      </c>
      <c r="J3502" s="76">
        <f t="shared" si="696"/>
        <v>0</v>
      </c>
      <c r="K3502" s="43">
        <f t="shared" si="697"/>
        <v>0</v>
      </c>
    </row>
    <row r="3503" spans="1:11" ht="12.75" customHeight="1">
      <c r="A3503" s="61" t="str">
        <f>"         "&amp;Labels!B76</f>
        <v xml:space="preserve">         Customer 8</v>
      </c>
      <c r="B3503" s="76">
        <f t="shared" si="694"/>
        <v>0</v>
      </c>
      <c r="C3503" s="76">
        <f t="shared" si="694"/>
        <v>0</v>
      </c>
      <c r="D3503" s="76">
        <f t="shared" si="694"/>
        <v>0</v>
      </c>
      <c r="E3503" s="76">
        <f t="shared" si="694"/>
        <v>0</v>
      </c>
      <c r="F3503" s="43">
        <f t="shared" si="695"/>
        <v>0</v>
      </c>
      <c r="G3503" s="76">
        <f t="shared" si="696"/>
        <v>0</v>
      </c>
      <c r="H3503" s="76">
        <f t="shared" si="696"/>
        <v>0</v>
      </c>
      <c r="I3503" s="76">
        <f t="shared" si="696"/>
        <v>0</v>
      </c>
      <c r="J3503" s="76">
        <f t="shared" si="696"/>
        <v>0</v>
      </c>
      <c r="K3503" s="43">
        <f t="shared" si="697"/>
        <v>0</v>
      </c>
    </row>
    <row r="3504" spans="1:11" ht="12.75" customHeight="1">
      <c r="A3504" s="61" t="str">
        <f>"         "&amp;Labels!B77</f>
        <v xml:space="preserve">         Customer 9</v>
      </c>
      <c r="B3504" s="76">
        <f t="shared" si="694"/>
        <v>0</v>
      </c>
      <c r="C3504" s="76">
        <f t="shared" si="694"/>
        <v>0</v>
      </c>
      <c r="D3504" s="76">
        <f t="shared" si="694"/>
        <v>0</v>
      </c>
      <c r="E3504" s="76">
        <f t="shared" si="694"/>
        <v>0</v>
      </c>
      <c r="F3504" s="43">
        <f t="shared" si="695"/>
        <v>0</v>
      </c>
      <c r="G3504" s="76">
        <f t="shared" si="696"/>
        <v>0</v>
      </c>
      <c r="H3504" s="76">
        <f t="shared" si="696"/>
        <v>0</v>
      </c>
      <c r="I3504" s="76">
        <f t="shared" si="696"/>
        <v>0</v>
      </c>
      <c r="J3504" s="76">
        <f t="shared" si="696"/>
        <v>0</v>
      </c>
      <c r="K3504" s="43">
        <f t="shared" si="697"/>
        <v>0</v>
      </c>
    </row>
    <row r="3505" spans="1:11" ht="12.75" customHeight="1">
      <c r="A3505" s="61" t="str">
        <f>"         "&amp;Labels!B78</f>
        <v xml:space="preserve">         Customer 10</v>
      </c>
      <c r="B3505" s="76">
        <f t="shared" si="694"/>
        <v>0</v>
      </c>
      <c r="C3505" s="76">
        <f t="shared" si="694"/>
        <v>0</v>
      </c>
      <c r="D3505" s="76">
        <f t="shared" si="694"/>
        <v>0</v>
      </c>
      <c r="E3505" s="76">
        <f t="shared" si="694"/>
        <v>0</v>
      </c>
      <c r="F3505" s="43">
        <f t="shared" si="695"/>
        <v>0</v>
      </c>
      <c r="G3505" s="76">
        <f t="shared" si="696"/>
        <v>0</v>
      </c>
      <c r="H3505" s="76">
        <f t="shared" si="696"/>
        <v>0</v>
      </c>
      <c r="I3505" s="76">
        <f t="shared" si="696"/>
        <v>0</v>
      </c>
      <c r="J3505" s="76">
        <f t="shared" si="696"/>
        <v>0</v>
      </c>
      <c r="K3505" s="43">
        <f t="shared" si="697"/>
        <v>0</v>
      </c>
    </row>
    <row r="3506" spans="1:11" ht="12.75" customHeight="1">
      <c r="A3506" s="61" t="str">
        <f>"         "&amp;Labels!C68</f>
        <v xml:space="preserve">         Total</v>
      </c>
      <c r="B3506" s="84">
        <f t="shared" si="694"/>
        <v>0</v>
      </c>
      <c r="C3506" s="84">
        <f t="shared" si="694"/>
        <v>0</v>
      </c>
      <c r="D3506" s="84">
        <f t="shared" si="694"/>
        <v>0</v>
      </c>
      <c r="E3506" s="84">
        <f t="shared" si="694"/>
        <v>0</v>
      </c>
      <c r="F3506" s="43">
        <f t="shared" si="695"/>
        <v>0</v>
      </c>
      <c r="G3506" s="84">
        <f t="shared" si="696"/>
        <v>0</v>
      </c>
      <c r="H3506" s="84">
        <f t="shared" si="696"/>
        <v>0</v>
      </c>
      <c r="I3506" s="84">
        <f t="shared" si="696"/>
        <v>0</v>
      </c>
      <c r="J3506" s="84">
        <f t="shared" si="696"/>
        <v>0</v>
      </c>
      <c r="K3506" s="43">
        <f t="shared" si="697"/>
        <v>0</v>
      </c>
    </row>
    <row r="3507" spans="1:11" ht="12.75" customHeight="1">
      <c r="A3507" s="61" t="str">
        <f>"      "&amp;Labels!B92</f>
        <v xml:space="preserve">      Q 8</v>
      </c>
      <c r="B3507" s="84"/>
      <c r="C3507" s="84"/>
      <c r="D3507" s="84"/>
      <c r="E3507" s="84"/>
      <c r="F3507" s="43"/>
      <c r="G3507" s="84"/>
      <c r="H3507" s="84"/>
      <c r="I3507" s="84"/>
      <c r="J3507" s="84"/>
      <c r="K3507" s="43"/>
    </row>
    <row r="3508" spans="1:11" ht="12.75" customHeight="1">
      <c r="A3508" s="61" t="str">
        <f>"         "&amp;Labels!B69</f>
        <v xml:space="preserve">         Customer 1</v>
      </c>
      <c r="B3508" s="76">
        <f t="shared" ref="B3508:E3518" si="698">SUM(B3290,B3399)</f>
        <v>0</v>
      </c>
      <c r="C3508" s="76">
        <f t="shared" si="698"/>
        <v>0</v>
      </c>
      <c r="D3508" s="76">
        <f t="shared" si="698"/>
        <v>0</v>
      </c>
      <c r="E3508" s="76">
        <f t="shared" si="698"/>
        <v>0</v>
      </c>
      <c r="F3508" s="43">
        <f t="shared" ref="F3508:F3518" si="699">SUM(B3508:E3508)</f>
        <v>0</v>
      </c>
      <c r="G3508" s="76">
        <f t="shared" ref="G3508:J3518" si="700">SUM(G3290,G3399)</f>
        <v>0</v>
      </c>
      <c r="H3508" s="76">
        <f t="shared" si="700"/>
        <v>0</v>
      </c>
      <c r="I3508" s="76">
        <f t="shared" si="700"/>
        <v>0</v>
      </c>
      <c r="J3508" s="76">
        <f t="shared" si="700"/>
        <v>0</v>
      </c>
      <c r="K3508" s="43">
        <f t="shared" ref="K3508:K3518" si="701">SUM(G3508:J3508)</f>
        <v>0</v>
      </c>
    </row>
    <row r="3509" spans="1:11" ht="12.75" customHeight="1">
      <c r="A3509" s="61" t="str">
        <f>"         "&amp;Labels!B70</f>
        <v xml:space="preserve">         Customer 2</v>
      </c>
      <c r="B3509" s="76">
        <f t="shared" si="698"/>
        <v>0</v>
      </c>
      <c r="C3509" s="76">
        <f t="shared" si="698"/>
        <v>0</v>
      </c>
      <c r="D3509" s="76">
        <f t="shared" si="698"/>
        <v>0</v>
      </c>
      <c r="E3509" s="76">
        <f t="shared" si="698"/>
        <v>0</v>
      </c>
      <c r="F3509" s="43">
        <f t="shared" si="699"/>
        <v>0</v>
      </c>
      <c r="G3509" s="76">
        <f t="shared" si="700"/>
        <v>0</v>
      </c>
      <c r="H3509" s="76">
        <f t="shared" si="700"/>
        <v>0</v>
      </c>
      <c r="I3509" s="76">
        <f t="shared" si="700"/>
        <v>0</v>
      </c>
      <c r="J3509" s="76">
        <f t="shared" si="700"/>
        <v>0</v>
      </c>
      <c r="K3509" s="43">
        <f t="shared" si="701"/>
        <v>0</v>
      </c>
    </row>
    <row r="3510" spans="1:11" ht="12.75" customHeight="1">
      <c r="A3510" s="61" t="str">
        <f>"         "&amp;Labels!B71</f>
        <v xml:space="preserve">         Customer 3</v>
      </c>
      <c r="B3510" s="76">
        <f t="shared" si="698"/>
        <v>0</v>
      </c>
      <c r="C3510" s="76">
        <f t="shared" si="698"/>
        <v>0</v>
      </c>
      <c r="D3510" s="76">
        <f t="shared" si="698"/>
        <v>0</v>
      </c>
      <c r="E3510" s="76">
        <f t="shared" si="698"/>
        <v>0</v>
      </c>
      <c r="F3510" s="43">
        <f t="shared" si="699"/>
        <v>0</v>
      </c>
      <c r="G3510" s="76">
        <f t="shared" si="700"/>
        <v>0</v>
      </c>
      <c r="H3510" s="76">
        <f t="shared" si="700"/>
        <v>0</v>
      </c>
      <c r="I3510" s="76">
        <f t="shared" si="700"/>
        <v>0</v>
      </c>
      <c r="J3510" s="76">
        <f t="shared" si="700"/>
        <v>0</v>
      </c>
      <c r="K3510" s="43">
        <f t="shared" si="701"/>
        <v>0</v>
      </c>
    </row>
    <row r="3511" spans="1:11" ht="12.75" customHeight="1">
      <c r="A3511" s="61" t="str">
        <f>"         "&amp;Labels!B72</f>
        <v xml:space="preserve">         Customer 4</v>
      </c>
      <c r="B3511" s="76">
        <f t="shared" si="698"/>
        <v>0</v>
      </c>
      <c r="C3511" s="76">
        <f t="shared" si="698"/>
        <v>0</v>
      </c>
      <c r="D3511" s="76">
        <f t="shared" si="698"/>
        <v>0</v>
      </c>
      <c r="E3511" s="76">
        <f t="shared" si="698"/>
        <v>0</v>
      </c>
      <c r="F3511" s="43">
        <f t="shared" si="699"/>
        <v>0</v>
      </c>
      <c r="G3511" s="76">
        <f t="shared" si="700"/>
        <v>0</v>
      </c>
      <c r="H3511" s="76">
        <f t="shared" si="700"/>
        <v>0</v>
      </c>
      <c r="I3511" s="76">
        <f t="shared" si="700"/>
        <v>0</v>
      </c>
      <c r="J3511" s="76">
        <f t="shared" si="700"/>
        <v>0</v>
      </c>
      <c r="K3511" s="43">
        <f t="shared" si="701"/>
        <v>0</v>
      </c>
    </row>
    <row r="3512" spans="1:11" ht="12.75" customHeight="1">
      <c r="A3512" s="61" t="str">
        <f>"         "&amp;Labels!B73</f>
        <v xml:space="preserve">         Customer 5</v>
      </c>
      <c r="B3512" s="76">
        <f t="shared" si="698"/>
        <v>0</v>
      </c>
      <c r="C3512" s="76">
        <f t="shared" si="698"/>
        <v>0</v>
      </c>
      <c r="D3512" s="76">
        <f t="shared" si="698"/>
        <v>0</v>
      </c>
      <c r="E3512" s="76">
        <f t="shared" si="698"/>
        <v>0</v>
      </c>
      <c r="F3512" s="43">
        <f t="shared" si="699"/>
        <v>0</v>
      </c>
      <c r="G3512" s="76">
        <f t="shared" si="700"/>
        <v>0</v>
      </c>
      <c r="H3512" s="76">
        <f t="shared" si="700"/>
        <v>0</v>
      </c>
      <c r="I3512" s="76">
        <f t="shared" si="700"/>
        <v>0</v>
      </c>
      <c r="J3512" s="76">
        <f t="shared" si="700"/>
        <v>0</v>
      </c>
      <c r="K3512" s="43">
        <f t="shared" si="701"/>
        <v>0</v>
      </c>
    </row>
    <row r="3513" spans="1:11" ht="12.75" customHeight="1">
      <c r="A3513" s="61" t="str">
        <f>"         "&amp;Labels!B74</f>
        <v xml:space="preserve">         Customer 6</v>
      </c>
      <c r="B3513" s="76">
        <f t="shared" si="698"/>
        <v>0</v>
      </c>
      <c r="C3513" s="76">
        <f t="shared" si="698"/>
        <v>0</v>
      </c>
      <c r="D3513" s="76">
        <f t="shared" si="698"/>
        <v>0</v>
      </c>
      <c r="E3513" s="76">
        <f t="shared" si="698"/>
        <v>0</v>
      </c>
      <c r="F3513" s="43">
        <f t="shared" si="699"/>
        <v>0</v>
      </c>
      <c r="G3513" s="76">
        <f t="shared" si="700"/>
        <v>0</v>
      </c>
      <c r="H3513" s="76">
        <f t="shared" si="700"/>
        <v>0</v>
      </c>
      <c r="I3513" s="76">
        <f t="shared" si="700"/>
        <v>0</v>
      </c>
      <c r="J3513" s="76">
        <f t="shared" si="700"/>
        <v>0</v>
      </c>
      <c r="K3513" s="43">
        <f t="shared" si="701"/>
        <v>0</v>
      </c>
    </row>
    <row r="3514" spans="1:11" ht="12.75" customHeight="1">
      <c r="A3514" s="61" t="str">
        <f>"         "&amp;Labels!B75</f>
        <v xml:space="preserve">         Customer 7</v>
      </c>
      <c r="B3514" s="76">
        <f t="shared" si="698"/>
        <v>0</v>
      </c>
      <c r="C3514" s="76">
        <f t="shared" si="698"/>
        <v>0</v>
      </c>
      <c r="D3514" s="76">
        <f t="shared" si="698"/>
        <v>0</v>
      </c>
      <c r="E3514" s="76">
        <f t="shared" si="698"/>
        <v>0</v>
      </c>
      <c r="F3514" s="43">
        <f t="shared" si="699"/>
        <v>0</v>
      </c>
      <c r="G3514" s="76">
        <f t="shared" si="700"/>
        <v>0</v>
      </c>
      <c r="H3514" s="76">
        <f t="shared" si="700"/>
        <v>0</v>
      </c>
      <c r="I3514" s="76">
        <f t="shared" si="700"/>
        <v>0</v>
      </c>
      <c r="J3514" s="76">
        <f t="shared" si="700"/>
        <v>0</v>
      </c>
      <c r="K3514" s="43">
        <f t="shared" si="701"/>
        <v>0</v>
      </c>
    </row>
    <row r="3515" spans="1:11" ht="12.75" customHeight="1">
      <c r="A3515" s="61" t="str">
        <f>"         "&amp;Labels!B76</f>
        <v xml:space="preserve">         Customer 8</v>
      </c>
      <c r="B3515" s="76">
        <f t="shared" si="698"/>
        <v>0</v>
      </c>
      <c r="C3515" s="76">
        <f t="shared" si="698"/>
        <v>0</v>
      </c>
      <c r="D3515" s="76">
        <f t="shared" si="698"/>
        <v>0</v>
      </c>
      <c r="E3515" s="76">
        <f t="shared" si="698"/>
        <v>0</v>
      </c>
      <c r="F3515" s="43">
        <f t="shared" si="699"/>
        <v>0</v>
      </c>
      <c r="G3515" s="76">
        <f t="shared" si="700"/>
        <v>0</v>
      </c>
      <c r="H3515" s="76">
        <f t="shared" si="700"/>
        <v>0</v>
      </c>
      <c r="I3515" s="76">
        <f t="shared" si="700"/>
        <v>0</v>
      </c>
      <c r="J3515" s="76">
        <f t="shared" si="700"/>
        <v>0</v>
      </c>
      <c r="K3515" s="43">
        <f t="shared" si="701"/>
        <v>0</v>
      </c>
    </row>
    <row r="3516" spans="1:11" ht="12.75" customHeight="1">
      <c r="A3516" s="61" t="str">
        <f>"         "&amp;Labels!B77</f>
        <v xml:space="preserve">         Customer 9</v>
      </c>
      <c r="B3516" s="76">
        <f t="shared" si="698"/>
        <v>0</v>
      </c>
      <c r="C3516" s="76">
        <f t="shared" si="698"/>
        <v>0</v>
      </c>
      <c r="D3516" s="76">
        <f t="shared" si="698"/>
        <v>0</v>
      </c>
      <c r="E3516" s="76">
        <f t="shared" si="698"/>
        <v>0</v>
      </c>
      <c r="F3516" s="43">
        <f t="shared" si="699"/>
        <v>0</v>
      </c>
      <c r="G3516" s="76">
        <f t="shared" si="700"/>
        <v>0</v>
      </c>
      <c r="H3516" s="76">
        <f t="shared" si="700"/>
        <v>0</v>
      </c>
      <c r="I3516" s="76">
        <f t="shared" si="700"/>
        <v>0</v>
      </c>
      <c r="J3516" s="76">
        <f t="shared" si="700"/>
        <v>0</v>
      </c>
      <c r="K3516" s="43">
        <f t="shared" si="701"/>
        <v>0</v>
      </c>
    </row>
    <row r="3517" spans="1:11" ht="12.75" customHeight="1">
      <c r="A3517" s="61" t="str">
        <f>"         "&amp;Labels!B78</f>
        <v xml:space="preserve">         Customer 10</v>
      </c>
      <c r="B3517" s="76">
        <f t="shared" si="698"/>
        <v>0</v>
      </c>
      <c r="C3517" s="76">
        <f t="shared" si="698"/>
        <v>0</v>
      </c>
      <c r="D3517" s="76">
        <f t="shared" si="698"/>
        <v>0</v>
      </c>
      <c r="E3517" s="76">
        <f t="shared" si="698"/>
        <v>0</v>
      </c>
      <c r="F3517" s="43">
        <f t="shared" si="699"/>
        <v>0</v>
      </c>
      <c r="G3517" s="76">
        <f t="shared" si="700"/>
        <v>0</v>
      </c>
      <c r="H3517" s="76">
        <f t="shared" si="700"/>
        <v>0</v>
      </c>
      <c r="I3517" s="76">
        <f t="shared" si="700"/>
        <v>0</v>
      </c>
      <c r="J3517" s="76">
        <f t="shared" si="700"/>
        <v>0</v>
      </c>
      <c r="K3517" s="43">
        <f t="shared" si="701"/>
        <v>0</v>
      </c>
    </row>
    <row r="3518" spans="1:11" ht="12.75" customHeight="1">
      <c r="A3518" s="61" t="str">
        <f>"         "&amp;Labels!C68</f>
        <v xml:space="preserve">         Total</v>
      </c>
      <c r="B3518" s="84">
        <f t="shared" si="698"/>
        <v>0</v>
      </c>
      <c r="C3518" s="84">
        <f t="shared" si="698"/>
        <v>0</v>
      </c>
      <c r="D3518" s="84">
        <f t="shared" si="698"/>
        <v>0</v>
      </c>
      <c r="E3518" s="84">
        <f t="shared" si="698"/>
        <v>0</v>
      </c>
      <c r="F3518" s="43">
        <f t="shared" si="699"/>
        <v>0</v>
      </c>
      <c r="G3518" s="84">
        <f t="shared" si="700"/>
        <v>0</v>
      </c>
      <c r="H3518" s="84">
        <f t="shared" si="700"/>
        <v>0</v>
      </c>
      <c r="I3518" s="84">
        <f t="shared" si="700"/>
        <v>0</v>
      </c>
      <c r="J3518" s="84">
        <f t="shared" si="700"/>
        <v>0</v>
      </c>
      <c r="K3518" s="43">
        <f t="shared" si="701"/>
        <v>0</v>
      </c>
    </row>
    <row r="3519" spans="1:11" ht="12.75" customHeight="1">
      <c r="A3519" s="55" t="str">
        <f>"      "&amp;Labels!C84</f>
        <v xml:space="preserve">      Total</v>
      </c>
      <c r="B3519" s="74">
        <f>B3422</f>
        <v>0</v>
      </c>
      <c r="C3519" s="74">
        <f>C3422</f>
        <v>0</v>
      </c>
      <c r="D3519" s="74">
        <f>D3422</f>
        <v>0</v>
      </c>
      <c r="E3519" s="74">
        <f>E3422</f>
        <v>0</v>
      </c>
      <c r="F3519" s="43">
        <f>SUM(B3422:E3422)</f>
        <v>0</v>
      </c>
      <c r="G3519" s="74">
        <f>G3422</f>
        <v>0</v>
      </c>
      <c r="H3519" s="74">
        <f>H3422</f>
        <v>0</v>
      </c>
      <c r="I3519" s="74">
        <f>I3422</f>
        <v>0</v>
      </c>
      <c r="J3519" s="74">
        <f>J3422</f>
        <v>0</v>
      </c>
      <c r="K3519" s="43">
        <f>SUM(G3422:J3422)</f>
        <v>0</v>
      </c>
    </row>
    <row r="3520" spans="1:11" ht="12.75" customHeight="1">
      <c r="A3520" s="61" t="str">
        <f>"         "&amp;Labels!B69</f>
        <v xml:space="preserve">         Customer 1</v>
      </c>
      <c r="B3520" s="76">
        <f t="shared" ref="B3520:E3529" si="702">SUM(B3302,B3411)</f>
        <v>0</v>
      </c>
      <c r="C3520" s="76">
        <f t="shared" si="702"/>
        <v>0</v>
      </c>
      <c r="D3520" s="76">
        <f t="shared" si="702"/>
        <v>0</v>
      </c>
      <c r="E3520" s="76">
        <f t="shared" si="702"/>
        <v>0</v>
      </c>
      <c r="F3520" s="43">
        <f t="shared" ref="F3520:F3529" si="703">SUM(B3520:E3520)</f>
        <v>0</v>
      </c>
      <c r="G3520" s="76">
        <f t="shared" ref="G3520:J3529" si="704">SUM(G3302,G3411)</f>
        <v>0</v>
      </c>
      <c r="H3520" s="76">
        <f t="shared" si="704"/>
        <v>0</v>
      </c>
      <c r="I3520" s="76">
        <f t="shared" si="704"/>
        <v>0</v>
      </c>
      <c r="J3520" s="76">
        <f t="shared" si="704"/>
        <v>0</v>
      </c>
      <c r="K3520" s="43">
        <f t="shared" ref="K3520:K3529" si="705">SUM(G3520:J3520)</f>
        <v>0</v>
      </c>
    </row>
    <row r="3521" spans="1:11" ht="12.75" customHeight="1">
      <c r="A3521" s="61" t="str">
        <f>"         "&amp;Labels!B70</f>
        <v xml:space="preserve">         Customer 2</v>
      </c>
      <c r="B3521" s="76">
        <f t="shared" si="702"/>
        <v>0</v>
      </c>
      <c r="C3521" s="76">
        <f t="shared" si="702"/>
        <v>0</v>
      </c>
      <c r="D3521" s="76">
        <f t="shared" si="702"/>
        <v>0</v>
      </c>
      <c r="E3521" s="76">
        <f t="shared" si="702"/>
        <v>0</v>
      </c>
      <c r="F3521" s="43">
        <f t="shared" si="703"/>
        <v>0</v>
      </c>
      <c r="G3521" s="76">
        <f t="shared" si="704"/>
        <v>0</v>
      </c>
      <c r="H3521" s="76">
        <f t="shared" si="704"/>
        <v>0</v>
      </c>
      <c r="I3521" s="76">
        <f t="shared" si="704"/>
        <v>0</v>
      </c>
      <c r="J3521" s="76">
        <f t="shared" si="704"/>
        <v>0</v>
      </c>
      <c r="K3521" s="43">
        <f t="shared" si="705"/>
        <v>0</v>
      </c>
    </row>
    <row r="3522" spans="1:11" ht="12.75" customHeight="1">
      <c r="A3522" s="61" t="str">
        <f>"         "&amp;Labels!B71</f>
        <v xml:space="preserve">         Customer 3</v>
      </c>
      <c r="B3522" s="76">
        <f t="shared" si="702"/>
        <v>0</v>
      </c>
      <c r="C3522" s="76">
        <f t="shared" si="702"/>
        <v>0</v>
      </c>
      <c r="D3522" s="76">
        <f t="shared" si="702"/>
        <v>0</v>
      </c>
      <c r="E3522" s="76">
        <f t="shared" si="702"/>
        <v>0</v>
      </c>
      <c r="F3522" s="43">
        <f t="shared" si="703"/>
        <v>0</v>
      </c>
      <c r="G3522" s="76">
        <f t="shared" si="704"/>
        <v>0</v>
      </c>
      <c r="H3522" s="76">
        <f t="shared" si="704"/>
        <v>0</v>
      </c>
      <c r="I3522" s="76">
        <f t="shared" si="704"/>
        <v>0</v>
      </c>
      <c r="J3522" s="76">
        <f t="shared" si="704"/>
        <v>0</v>
      </c>
      <c r="K3522" s="43">
        <f t="shared" si="705"/>
        <v>0</v>
      </c>
    </row>
    <row r="3523" spans="1:11" ht="12.75" customHeight="1">
      <c r="A3523" s="61" t="str">
        <f>"         "&amp;Labels!B72</f>
        <v xml:space="preserve">         Customer 4</v>
      </c>
      <c r="B3523" s="76">
        <f t="shared" si="702"/>
        <v>0</v>
      </c>
      <c r="C3523" s="76">
        <f t="shared" si="702"/>
        <v>0</v>
      </c>
      <c r="D3523" s="76">
        <f t="shared" si="702"/>
        <v>0</v>
      </c>
      <c r="E3523" s="76">
        <f t="shared" si="702"/>
        <v>0</v>
      </c>
      <c r="F3523" s="43">
        <f t="shared" si="703"/>
        <v>0</v>
      </c>
      <c r="G3523" s="76">
        <f t="shared" si="704"/>
        <v>0</v>
      </c>
      <c r="H3523" s="76">
        <f t="shared" si="704"/>
        <v>0</v>
      </c>
      <c r="I3523" s="76">
        <f t="shared" si="704"/>
        <v>0</v>
      </c>
      <c r="J3523" s="76">
        <f t="shared" si="704"/>
        <v>0</v>
      </c>
      <c r="K3523" s="43">
        <f t="shared" si="705"/>
        <v>0</v>
      </c>
    </row>
    <row r="3524" spans="1:11" ht="12.75" customHeight="1">
      <c r="A3524" s="61" t="str">
        <f>"         "&amp;Labels!B73</f>
        <v xml:space="preserve">         Customer 5</v>
      </c>
      <c r="B3524" s="76">
        <f t="shared" si="702"/>
        <v>0</v>
      </c>
      <c r="C3524" s="76">
        <f t="shared" si="702"/>
        <v>0</v>
      </c>
      <c r="D3524" s="76">
        <f t="shared" si="702"/>
        <v>0</v>
      </c>
      <c r="E3524" s="76">
        <f t="shared" si="702"/>
        <v>0</v>
      </c>
      <c r="F3524" s="43">
        <f t="shared" si="703"/>
        <v>0</v>
      </c>
      <c r="G3524" s="76">
        <f t="shared" si="704"/>
        <v>0</v>
      </c>
      <c r="H3524" s="76">
        <f t="shared" si="704"/>
        <v>0</v>
      </c>
      <c r="I3524" s="76">
        <f t="shared" si="704"/>
        <v>0</v>
      </c>
      <c r="J3524" s="76">
        <f t="shared" si="704"/>
        <v>0</v>
      </c>
      <c r="K3524" s="43">
        <f t="shared" si="705"/>
        <v>0</v>
      </c>
    </row>
    <row r="3525" spans="1:11" ht="12.75" customHeight="1">
      <c r="A3525" s="61" t="str">
        <f>"         "&amp;Labels!B74</f>
        <v xml:space="preserve">         Customer 6</v>
      </c>
      <c r="B3525" s="76">
        <f t="shared" si="702"/>
        <v>0</v>
      </c>
      <c r="C3525" s="76">
        <f t="shared" si="702"/>
        <v>0</v>
      </c>
      <c r="D3525" s="76">
        <f t="shared" si="702"/>
        <v>0</v>
      </c>
      <c r="E3525" s="76">
        <f t="shared" si="702"/>
        <v>0</v>
      </c>
      <c r="F3525" s="43">
        <f t="shared" si="703"/>
        <v>0</v>
      </c>
      <c r="G3525" s="76">
        <f t="shared" si="704"/>
        <v>0</v>
      </c>
      <c r="H3525" s="76">
        <f t="shared" si="704"/>
        <v>0</v>
      </c>
      <c r="I3525" s="76">
        <f t="shared" si="704"/>
        <v>0</v>
      </c>
      <c r="J3525" s="76">
        <f t="shared" si="704"/>
        <v>0</v>
      </c>
      <c r="K3525" s="43">
        <f t="shared" si="705"/>
        <v>0</v>
      </c>
    </row>
    <row r="3526" spans="1:11" ht="12.75" customHeight="1">
      <c r="A3526" s="61" t="str">
        <f>"         "&amp;Labels!B75</f>
        <v xml:space="preserve">         Customer 7</v>
      </c>
      <c r="B3526" s="76">
        <f t="shared" si="702"/>
        <v>0</v>
      </c>
      <c r="C3526" s="76">
        <f t="shared" si="702"/>
        <v>0</v>
      </c>
      <c r="D3526" s="76">
        <f t="shared" si="702"/>
        <v>0</v>
      </c>
      <c r="E3526" s="76">
        <f t="shared" si="702"/>
        <v>0</v>
      </c>
      <c r="F3526" s="43">
        <f t="shared" si="703"/>
        <v>0</v>
      </c>
      <c r="G3526" s="76">
        <f t="shared" si="704"/>
        <v>0</v>
      </c>
      <c r="H3526" s="76">
        <f t="shared" si="704"/>
        <v>0</v>
      </c>
      <c r="I3526" s="76">
        <f t="shared" si="704"/>
        <v>0</v>
      </c>
      <c r="J3526" s="76">
        <f t="shared" si="704"/>
        <v>0</v>
      </c>
      <c r="K3526" s="43">
        <f t="shared" si="705"/>
        <v>0</v>
      </c>
    </row>
    <row r="3527" spans="1:11" ht="12.75" customHeight="1">
      <c r="A3527" s="61" t="str">
        <f>"         "&amp;Labels!B76</f>
        <v xml:space="preserve">         Customer 8</v>
      </c>
      <c r="B3527" s="76">
        <f t="shared" si="702"/>
        <v>0</v>
      </c>
      <c r="C3527" s="76">
        <f t="shared" si="702"/>
        <v>0</v>
      </c>
      <c r="D3527" s="76">
        <f t="shared" si="702"/>
        <v>0</v>
      </c>
      <c r="E3527" s="76">
        <f t="shared" si="702"/>
        <v>0</v>
      </c>
      <c r="F3527" s="43">
        <f t="shared" si="703"/>
        <v>0</v>
      </c>
      <c r="G3527" s="76">
        <f t="shared" si="704"/>
        <v>0</v>
      </c>
      <c r="H3527" s="76">
        <f t="shared" si="704"/>
        <v>0</v>
      </c>
      <c r="I3527" s="76">
        <f t="shared" si="704"/>
        <v>0</v>
      </c>
      <c r="J3527" s="76">
        <f t="shared" si="704"/>
        <v>0</v>
      </c>
      <c r="K3527" s="43">
        <f t="shared" si="705"/>
        <v>0</v>
      </c>
    </row>
    <row r="3528" spans="1:11" ht="12.75" customHeight="1">
      <c r="A3528" s="61" t="str">
        <f>"         "&amp;Labels!B77</f>
        <v xml:space="preserve">         Customer 9</v>
      </c>
      <c r="B3528" s="76">
        <f t="shared" si="702"/>
        <v>0</v>
      </c>
      <c r="C3528" s="76">
        <f t="shared" si="702"/>
        <v>0</v>
      </c>
      <c r="D3528" s="76">
        <f t="shared" si="702"/>
        <v>0</v>
      </c>
      <c r="E3528" s="76">
        <f t="shared" si="702"/>
        <v>0</v>
      </c>
      <c r="F3528" s="43">
        <f t="shared" si="703"/>
        <v>0</v>
      </c>
      <c r="G3528" s="76">
        <f t="shared" si="704"/>
        <v>0</v>
      </c>
      <c r="H3528" s="76">
        <f t="shared" si="704"/>
        <v>0</v>
      </c>
      <c r="I3528" s="76">
        <f t="shared" si="704"/>
        <v>0</v>
      </c>
      <c r="J3528" s="76">
        <f t="shared" si="704"/>
        <v>0</v>
      </c>
      <c r="K3528" s="43">
        <f t="shared" si="705"/>
        <v>0</v>
      </c>
    </row>
    <row r="3529" spans="1:11" ht="12.75" customHeight="1">
      <c r="A3529" s="61" t="str">
        <f>"         "&amp;Labels!B78</f>
        <v xml:space="preserve">         Customer 10</v>
      </c>
      <c r="B3529" s="76">
        <f t="shared" si="702"/>
        <v>0</v>
      </c>
      <c r="C3529" s="76">
        <f t="shared" si="702"/>
        <v>0</v>
      </c>
      <c r="D3529" s="76">
        <f t="shared" si="702"/>
        <v>0</v>
      </c>
      <c r="E3529" s="76">
        <f t="shared" si="702"/>
        <v>0</v>
      </c>
      <c r="F3529" s="43">
        <f t="shared" si="703"/>
        <v>0</v>
      </c>
      <c r="G3529" s="76">
        <f t="shared" si="704"/>
        <v>0</v>
      </c>
      <c r="H3529" s="76">
        <f t="shared" si="704"/>
        <v>0</v>
      </c>
      <c r="I3529" s="76">
        <f t="shared" si="704"/>
        <v>0</v>
      </c>
      <c r="J3529" s="76">
        <f t="shared" si="704"/>
        <v>0</v>
      </c>
      <c r="K3529" s="43">
        <f t="shared" si="705"/>
        <v>0</v>
      </c>
    </row>
    <row r="3530" spans="1:11" ht="12.75" customHeight="1">
      <c r="A3530" s="61" t="str">
        <f>"         "&amp;Labels!C68</f>
        <v xml:space="preserve">         Total</v>
      </c>
      <c r="B3530" s="84">
        <f>B3422</f>
        <v>0</v>
      </c>
      <c r="C3530" s="84">
        <f>C3422</f>
        <v>0</v>
      </c>
      <c r="D3530" s="84">
        <f>D3422</f>
        <v>0</v>
      </c>
      <c r="E3530" s="84">
        <f>E3422</f>
        <v>0</v>
      </c>
      <c r="F3530" s="43">
        <f>SUM(B3422:E3422)</f>
        <v>0</v>
      </c>
      <c r="G3530" s="84">
        <f>G3422</f>
        <v>0</v>
      </c>
      <c r="H3530" s="84">
        <f>H3422</f>
        <v>0</v>
      </c>
      <c r="I3530" s="84">
        <f>I3422</f>
        <v>0</v>
      </c>
      <c r="J3530" s="84">
        <f>J3422</f>
        <v>0</v>
      </c>
      <c r="K3530" s="43">
        <f>SUM(G3422:J3422)</f>
        <v>0</v>
      </c>
    </row>
    <row r="3531" spans="1:11" ht="12.75" customHeight="1">
      <c r="A3531" s="63" t="str">
        <f>Labels!B104</f>
        <v>Product 10</v>
      </c>
      <c r="B3531" s="77"/>
      <c r="C3531" s="77"/>
      <c r="D3531" s="77"/>
      <c r="E3531" s="77"/>
      <c r="F3531" s="43"/>
      <c r="G3531" s="77"/>
      <c r="H3531" s="77"/>
      <c r="I3531" s="77"/>
      <c r="J3531" s="77"/>
      <c r="K3531" s="43"/>
    </row>
    <row r="3532" spans="1:11" ht="12.75" customHeight="1">
      <c r="A3532" s="55" t="str">
        <f>"   "&amp;Labels!B81</f>
        <v xml:space="preserve">   Website</v>
      </c>
      <c r="B3532" s="74"/>
      <c r="C3532" s="74"/>
      <c r="D3532" s="74"/>
      <c r="E3532" s="74"/>
      <c r="F3532" s="43"/>
      <c r="G3532" s="74"/>
      <c r="H3532" s="74"/>
      <c r="I3532" s="74"/>
      <c r="J3532" s="74"/>
      <c r="K3532" s="43"/>
    </row>
    <row r="3533" spans="1:11" ht="12.75" customHeight="1">
      <c r="A3533" s="61" t="str">
        <f>"      "&amp;Labels!B85</f>
        <v xml:space="preserve">      Q 1</v>
      </c>
      <c r="B3533" s="84"/>
      <c r="C3533" s="84"/>
      <c r="D3533" s="84"/>
      <c r="E3533" s="84"/>
      <c r="F3533" s="43"/>
      <c r="G3533" s="84"/>
      <c r="H3533" s="84"/>
      <c r="I3533" s="84"/>
      <c r="J3533" s="84"/>
      <c r="K3533" s="43"/>
    </row>
    <row r="3534" spans="1:11" ht="12.75" customHeight="1">
      <c r="A3534" s="61" t="str">
        <f>"         "&amp;Labels!B69</f>
        <v xml:space="preserve">         Customer 1</v>
      </c>
      <c r="B3534" s="76">
        <f>IF('(Other Computations)'!B186=0,0,Inputs!D291*Inputs!D184*Inputs!D40*Inputs!D13*'GM Alloc Factors'!B10/('(Other Computations)'!B186+'(Other Computations)'!B199))</f>
        <v>0</v>
      </c>
      <c r="C3534" s="76">
        <f>IF('(Other Computations)'!C186=0,0,Inputs!E291*Inputs!E184*Inputs!D40*Inputs!D13*'GM Alloc Factors'!C10/('(Other Computations)'!C186+'(Other Computations)'!C199))</f>
        <v>0</v>
      </c>
      <c r="D3534" s="76">
        <f>IF('(Other Computations)'!D186=0,0,Inputs!F291*Inputs!F184*Inputs!D40*Inputs!D13*'GM Alloc Factors'!D10/('(Other Computations)'!D186+'(Other Computations)'!D199))</f>
        <v>0</v>
      </c>
      <c r="E3534" s="76">
        <f>IF('(Other Computations)'!E186=0,0,Inputs!G291*Inputs!G184*Inputs!D40*Inputs!D13*'GM Alloc Factors'!E10/('(Other Computations)'!E186+'(Other Computations)'!E199))</f>
        <v>0</v>
      </c>
      <c r="F3534" s="43">
        <f t="shared" ref="F3534:F3544" si="706">SUM(B3534:E3534)</f>
        <v>0</v>
      </c>
      <c r="G3534" s="76">
        <f>IF('(Other Computations)'!G186=0,0,Inputs!I291*Inputs!I184*Inputs!D40*Inputs!D13*'GM Alloc Factors'!G10/('(Other Computations)'!G186+'(Other Computations)'!G199))</f>
        <v>0</v>
      </c>
      <c r="H3534" s="76">
        <f>IF('(Other Computations)'!H186=0,0,Inputs!J291*Inputs!J184*Inputs!D40*Inputs!D13*'GM Alloc Factors'!H10/('(Other Computations)'!H186+'(Other Computations)'!H199))</f>
        <v>0</v>
      </c>
      <c r="I3534" s="76">
        <f>IF('(Other Computations)'!I186=0,0,Inputs!K291*Inputs!K184*Inputs!D40*Inputs!D13*'GM Alloc Factors'!I10/('(Other Computations)'!I186+'(Other Computations)'!I199))</f>
        <v>0</v>
      </c>
      <c r="J3534" s="76">
        <f>IF('(Other Computations)'!J186=0,0,Inputs!L291*Inputs!L184*Inputs!D40*Inputs!D13*'GM Alloc Factors'!J10/('(Other Computations)'!J186+'(Other Computations)'!J199))</f>
        <v>0</v>
      </c>
      <c r="K3534" s="43">
        <f t="shared" ref="K3534:K3544" si="707">SUM(G3534:J3534)</f>
        <v>0</v>
      </c>
    </row>
    <row r="3535" spans="1:11" ht="12.75" customHeight="1">
      <c r="A3535" s="61" t="str">
        <f>"         "&amp;Labels!B70</f>
        <v xml:space="preserve">         Customer 2</v>
      </c>
      <c r="B3535" s="76">
        <f>IF('(Other Computations)'!B187=0,0,Inputs!D292*Inputs!D185*Inputs!D41*Inputs!D13*'GM Alloc Factors'!B10/('(Other Computations)'!B187+'(Other Computations)'!B200))</f>
        <v>0</v>
      </c>
      <c r="C3535" s="76">
        <f>IF('(Other Computations)'!C187=0,0,Inputs!E292*Inputs!E185*Inputs!D41*Inputs!D13*'GM Alloc Factors'!C10/('(Other Computations)'!C187+'(Other Computations)'!C200))</f>
        <v>0</v>
      </c>
      <c r="D3535" s="76">
        <f>IF('(Other Computations)'!D187=0,0,Inputs!F292*Inputs!F185*Inputs!D41*Inputs!D13*'GM Alloc Factors'!D10/('(Other Computations)'!D187+'(Other Computations)'!D200))</f>
        <v>0</v>
      </c>
      <c r="E3535" s="76">
        <f>IF('(Other Computations)'!E187=0,0,Inputs!G292*Inputs!G185*Inputs!D41*Inputs!D13*'GM Alloc Factors'!E10/('(Other Computations)'!E187+'(Other Computations)'!E200))</f>
        <v>0</v>
      </c>
      <c r="F3535" s="43">
        <f t="shared" si="706"/>
        <v>0</v>
      </c>
      <c r="G3535" s="76">
        <f>IF('(Other Computations)'!G187=0,0,Inputs!I292*Inputs!I185*Inputs!D41*Inputs!D13*'GM Alloc Factors'!G10/('(Other Computations)'!G187+'(Other Computations)'!G200))</f>
        <v>0</v>
      </c>
      <c r="H3535" s="76">
        <f>IF('(Other Computations)'!H187=0,0,Inputs!J292*Inputs!J185*Inputs!D41*Inputs!D13*'GM Alloc Factors'!H10/('(Other Computations)'!H187+'(Other Computations)'!H200))</f>
        <v>0</v>
      </c>
      <c r="I3535" s="76">
        <f>IF('(Other Computations)'!I187=0,0,Inputs!K292*Inputs!K185*Inputs!D41*Inputs!D13*'GM Alloc Factors'!I10/('(Other Computations)'!I187+'(Other Computations)'!I200))</f>
        <v>0</v>
      </c>
      <c r="J3535" s="76">
        <f>IF('(Other Computations)'!J187=0,0,Inputs!L292*Inputs!L185*Inputs!D41*Inputs!D13*'GM Alloc Factors'!J10/('(Other Computations)'!J187+'(Other Computations)'!J200))</f>
        <v>0</v>
      </c>
      <c r="K3535" s="43">
        <f t="shared" si="707"/>
        <v>0</v>
      </c>
    </row>
    <row r="3536" spans="1:11" ht="12.75" customHeight="1">
      <c r="A3536" s="61" t="str">
        <f>"         "&amp;Labels!B71</f>
        <v xml:space="preserve">         Customer 3</v>
      </c>
      <c r="B3536" s="76">
        <f>IF('(Other Computations)'!B188=0,0,Inputs!D293*Inputs!D186*Inputs!D42*Inputs!D13*'GM Alloc Factors'!B10/('(Other Computations)'!B188+'(Other Computations)'!B201))</f>
        <v>0</v>
      </c>
      <c r="C3536" s="76">
        <f>IF('(Other Computations)'!C188=0,0,Inputs!E293*Inputs!E186*Inputs!D42*Inputs!D13*'GM Alloc Factors'!C10/('(Other Computations)'!C188+'(Other Computations)'!C201))</f>
        <v>0</v>
      </c>
      <c r="D3536" s="76">
        <f>IF('(Other Computations)'!D188=0,0,Inputs!F293*Inputs!F186*Inputs!D42*Inputs!D13*'GM Alloc Factors'!D10/('(Other Computations)'!D188+'(Other Computations)'!D201))</f>
        <v>0</v>
      </c>
      <c r="E3536" s="76">
        <f>IF('(Other Computations)'!E188=0,0,Inputs!G293*Inputs!G186*Inputs!D42*Inputs!D13*'GM Alloc Factors'!E10/('(Other Computations)'!E188+'(Other Computations)'!E201))</f>
        <v>0</v>
      </c>
      <c r="F3536" s="43">
        <f t="shared" si="706"/>
        <v>0</v>
      </c>
      <c r="G3536" s="76">
        <f>IF('(Other Computations)'!G188=0,0,Inputs!I293*Inputs!I186*Inputs!D42*Inputs!D13*'GM Alloc Factors'!G10/('(Other Computations)'!G188+'(Other Computations)'!G201))</f>
        <v>0</v>
      </c>
      <c r="H3536" s="76">
        <f>IF('(Other Computations)'!H188=0,0,Inputs!J293*Inputs!J186*Inputs!D42*Inputs!D13*'GM Alloc Factors'!H10/('(Other Computations)'!H188+'(Other Computations)'!H201))</f>
        <v>0</v>
      </c>
      <c r="I3536" s="76">
        <f>IF('(Other Computations)'!I188=0,0,Inputs!K293*Inputs!K186*Inputs!D42*Inputs!D13*'GM Alloc Factors'!I10/('(Other Computations)'!I188+'(Other Computations)'!I201))</f>
        <v>0</v>
      </c>
      <c r="J3536" s="76">
        <f>IF('(Other Computations)'!J188=0,0,Inputs!L293*Inputs!L186*Inputs!D42*Inputs!D13*'GM Alloc Factors'!J10/('(Other Computations)'!J188+'(Other Computations)'!J201))</f>
        <v>0</v>
      </c>
      <c r="K3536" s="43">
        <f t="shared" si="707"/>
        <v>0</v>
      </c>
    </row>
    <row r="3537" spans="1:11" ht="12.75" customHeight="1">
      <c r="A3537" s="61" t="str">
        <f>"         "&amp;Labels!B72</f>
        <v xml:space="preserve">         Customer 4</v>
      </c>
      <c r="B3537" s="76">
        <f>IF('(Other Computations)'!B189=0,0,Inputs!D294*Inputs!D187*Inputs!D43*Inputs!D13*'GM Alloc Factors'!B10/('(Other Computations)'!B189+'(Other Computations)'!B202))</f>
        <v>0</v>
      </c>
      <c r="C3537" s="76">
        <f>IF('(Other Computations)'!C189=0,0,Inputs!E294*Inputs!E187*Inputs!D43*Inputs!D13*'GM Alloc Factors'!C10/('(Other Computations)'!C189+'(Other Computations)'!C202))</f>
        <v>0</v>
      </c>
      <c r="D3537" s="76">
        <f>IF('(Other Computations)'!D189=0,0,Inputs!F294*Inputs!F187*Inputs!D43*Inputs!D13*'GM Alloc Factors'!D10/('(Other Computations)'!D189+'(Other Computations)'!D202))</f>
        <v>0</v>
      </c>
      <c r="E3537" s="76">
        <f>IF('(Other Computations)'!E189=0,0,Inputs!G294*Inputs!G187*Inputs!D43*Inputs!D13*'GM Alloc Factors'!E10/('(Other Computations)'!E189+'(Other Computations)'!E202))</f>
        <v>0</v>
      </c>
      <c r="F3537" s="43">
        <f t="shared" si="706"/>
        <v>0</v>
      </c>
      <c r="G3537" s="76">
        <f>IF('(Other Computations)'!G189=0,0,Inputs!I294*Inputs!I187*Inputs!D43*Inputs!D13*'GM Alloc Factors'!G10/('(Other Computations)'!G189+'(Other Computations)'!G202))</f>
        <v>0</v>
      </c>
      <c r="H3537" s="76">
        <f>IF('(Other Computations)'!H189=0,0,Inputs!J294*Inputs!J187*Inputs!D43*Inputs!D13*'GM Alloc Factors'!H10/('(Other Computations)'!H189+'(Other Computations)'!H202))</f>
        <v>0</v>
      </c>
      <c r="I3537" s="76">
        <f>IF('(Other Computations)'!I189=0,0,Inputs!K294*Inputs!K187*Inputs!D43*Inputs!D13*'GM Alloc Factors'!I10/('(Other Computations)'!I189+'(Other Computations)'!I202))</f>
        <v>0</v>
      </c>
      <c r="J3537" s="76">
        <f>IF('(Other Computations)'!J189=0,0,Inputs!L294*Inputs!L187*Inputs!D43*Inputs!D13*'GM Alloc Factors'!J10/('(Other Computations)'!J189+'(Other Computations)'!J202))</f>
        <v>0</v>
      </c>
      <c r="K3537" s="43">
        <f t="shared" si="707"/>
        <v>0</v>
      </c>
    </row>
    <row r="3538" spans="1:11" ht="12.75" customHeight="1">
      <c r="A3538" s="61" t="str">
        <f>"         "&amp;Labels!B73</f>
        <v xml:space="preserve">         Customer 5</v>
      </c>
      <c r="B3538" s="76">
        <f>IF('(Other Computations)'!B190=0,0,Inputs!D295*Inputs!D188*Inputs!D44*Inputs!D13*'GM Alloc Factors'!B10/('(Other Computations)'!B190+'(Other Computations)'!B203))</f>
        <v>0</v>
      </c>
      <c r="C3538" s="76">
        <f>IF('(Other Computations)'!C190=0,0,Inputs!E295*Inputs!E188*Inputs!D44*Inputs!D13*'GM Alloc Factors'!C10/('(Other Computations)'!C190+'(Other Computations)'!C203))</f>
        <v>0</v>
      </c>
      <c r="D3538" s="76">
        <f>IF('(Other Computations)'!D190=0,0,Inputs!F295*Inputs!F188*Inputs!D44*Inputs!D13*'GM Alloc Factors'!D10/('(Other Computations)'!D190+'(Other Computations)'!D203))</f>
        <v>0</v>
      </c>
      <c r="E3538" s="76">
        <f>IF('(Other Computations)'!E190=0,0,Inputs!G295*Inputs!G188*Inputs!D44*Inputs!D13*'GM Alloc Factors'!E10/('(Other Computations)'!E190+'(Other Computations)'!E203))</f>
        <v>0</v>
      </c>
      <c r="F3538" s="43">
        <f t="shared" si="706"/>
        <v>0</v>
      </c>
      <c r="G3538" s="76">
        <f>IF('(Other Computations)'!G190=0,0,Inputs!I295*Inputs!I188*Inputs!D44*Inputs!D13*'GM Alloc Factors'!G10/('(Other Computations)'!G190+'(Other Computations)'!G203))</f>
        <v>0</v>
      </c>
      <c r="H3538" s="76">
        <f>IF('(Other Computations)'!H190=0,0,Inputs!J295*Inputs!J188*Inputs!D44*Inputs!D13*'GM Alloc Factors'!H10/('(Other Computations)'!H190+'(Other Computations)'!H203))</f>
        <v>0</v>
      </c>
      <c r="I3538" s="76">
        <f>IF('(Other Computations)'!I190=0,0,Inputs!K295*Inputs!K188*Inputs!D44*Inputs!D13*'GM Alloc Factors'!I10/('(Other Computations)'!I190+'(Other Computations)'!I203))</f>
        <v>0</v>
      </c>
      <c r="J3538" s="76">
        <f>IF('(Other Computations)'!J190=0,0,Inputs!L295*Inputs!L188*Inputs!D44*Inputs!D13*'GM Alloc Factors'!J10/('(Other Computations)'!J190+'(Other Computations)'!J203))</f>
        <v>0</v>
      </c>
      <c r="K3538" s="43">
        <f t="shared" si="707"/>
        <v>0</v>
      </c>
    </row>
    <row r="3539" spans="1:11" ht="12.75" customHeight="1">
      <c r="A3539" s="61" t="str">
        <f>"         "&amp;Labels!B74</f>
        <v xml:space="preserve">         Customer 6</v>
      </c>
      <c r="B3539" s="76">
        <f>IF('(Other Computations)'!B191=0,0,Inputs!D296*Inputs!D189*Inputs!D45*Inputs!D13*'GM Alloc Factors'!B10/('(Other Computations)'!B191+'(Other Computations)'!B204))</f>
        <v>0</v>
      </c>
      <c r="C3539" s="76">
        <f>IF('(Other Computations)'!C191=0,0,Inputs!E296*Inputs!E189*Inputs!D45*Inputs!D13*'GM Alloc Factors'!C10/('(Other Computations)'!C191+'(Other Computations)'!C204))</f>
        <v>0</v>
      </c>
      <c r="D3539" s="76">
        <f>IF('(Other Computations)'!D191=0,0,Inputs!F296*Inputs!F189*Inputs!D45*Inputs!D13*'GM Alloc Factors'!D10/('(Other Computations)'!D191+'(Other Computations)'!D204))</f>
        <v>0</v>
      </c>
      <c r="E3539" s="76">
        <f>IF('(Other Computations)'!E191=0,0,Inputs!G296*Inputs!G189*Inputs!D45*Inputs!D13*'GM Alloc Factors'!E10/('(Other Computations)'!E191+'(Other Computations)'!E204))</f>
        <v>0</v>
      </c>
      <c r="F3539" s="43">
        <f t="shared" si="706"/>
        <v>0</v>
      </c>
      <c r="G3539" s="76">
        <f>IF('(Other Computations)'!G191=0,0,Inputs!I296*Inputs!I189*Inputs!D45*Inputs!D13*'GM Alloc Factors'!G10/('(Other Computations)'!G191+'(Other Computations)'!G204))</f>
        <v>0</v>
      </c>
      <c r="H3539" s="76">
        <f>IF('(Other Computations)'!H191=0,0,Inputs!J296*Inputs!J189*Inputs!D45*Inputs!D13*'GM Alloc Factors'!H10/('(Other Computations)'!H191+'(Other Computations)'!H204))</f>
        <v>0</v>
      </c>
      <c r="I3539" s="76">
        <f>IF('(Other Computations)'!I191=0,0,Inputs!K296*Inputs!K189*Inputs!D45*Inputs!D13*'GM Alloc Factors'!I10/('(Other Computations)'!I191+'(Other Computations)'!I204))</f>
        <v>0</v>
      </c>
      <c r="J3539" s="76">
        <f>IF('(Other Computations)'!J191=0,0,Inputs!L296*Inputs!L189*Inputs!D45*Inputs!D13*'GM Alloc Factors'!J10/('(Other Computations)'!J191+'(Other Computations)'!J204))</f>
        <v>0</v>
      </c>
      <c r="K3539" s="43">
        <f t="shared" si="707"/>
        <v>0</v>
      </c>
    </row>
    <row r="3540" spans="1:11" ht="12.75" customHeight="1">
      <c r="A3540" s="61" t="str">
        <f>"         "&amp;Labels!B75</f>
        <v xml:space="preserve">         Customer 7</v>
      </c>
      <c r="B3540" s="76">
        <f>IF('(Other Computations)'!B192=0,0,Inputs!D297*Inputs!D190*Inputs!D46*Inputs!D13*'GM Alloc Factors'!B10/('(Other Computations)'!B192+'(Other Computations)'!B205))</f>
        <v>0</v>
      </c>
      <c r="C3540" s="76">
        <f>IF('(Other Computations)'!C192=0,0,Inputs!E297*Inputs!E190*Inputs!D46*Inputs!D13*'GM Alloc Factors'!C10/('(Other Computations)'!C192+'(Other Computations)'!C205))</f>
        <v>0</v>
      </c>
      <c r="D3540" s="76">
        <f>IF('(Other Computations)'!D192=0,0,Inputs!F297*Inputs!F190*Inputs!D46*Inputs!D13*'GM Alloc Factors'!D10/('(Other Computations)'!D192+'(Other Computations)'!D205))</f>
        <v>0</v>
      </c>
      <c r="E3540" s="76">
        <f>IF('(Other Computations)'!E192=0,0,Inputs!G297*Inputs!G190*Inputs!D46*Inputs!D13*'GM Alloc Factors'!E10/('(Other Computations)'!E192+'(Other Computations)'!E205))</f>
        <v>0</v>
      </c>
      <c r="F3540" s="43">
        <f t="shared" si="706"/>
        <v>0</v>
      </c>
      <c r="G3540" s="76">
        <f>IF('(Other Computations)'!G192=0,0,Inputs!I297*Inputs!I190*Inputs!D46*Inputs!D13*'GM Alloc Factors'!G10/('(Other Computations)'!G192+'(Other Computations)'!G205))</f>
        <v>0</v>
      </c>
      <c r="H3540" s="76">
        <f>IF('(Other Computations)'!H192=0,0,Inputs!J297*Inputs!J190*Inputs!D46*Inputs!D13*'GM Alloc Factors'!H10/('(Other Computations)'!H192+'(Other Computations)'!H205))</f>
        <v>0</v>
      </c>
      <c r="I3540" s="76">
        <f>IF('(Other Computations)'!I192=0,0,Inputs!K297*Inputs!K190*Inputs!D46*Inputs!D13*'GM Alloc Factors'!I10/('(Other Computations)'!I192+'(Other Computations)'!I205))</f>
        <v>0</v>
      </c>
      <c r="J3540" s="76">
        <f>IF('(Other Computations)'!J192=0,0,Inputs!L297*Inputs!L190*Inputs!D46*Inputs!D13*'GM Alloc Factors'!J10/('(Other Computations)'!J192+'(Other Computations)'!J205))</f>
        <v>0</v>
      </c>
      <c r="K3540" s="43">
        <f t="shared" si="707"/>
        <v>0</v>
      </c>
    </row>
    <row r="3541" spans="1:11" ht="12.75" customHeight="1">
      <c r="A3541" s="61" t="str">
        <f>"         "&amp;Labels!B76</f>
        <v xml:space="preserve">         Customer 8</v>
      </c>
      <c r="B3541" s="76">
        <f>IF('(Other Computations)'!B193=0,0,Inputs!D298*Inputs!D191*Inputs!D47*Inputs!D13*'GM Alloc Factors'!B10/('(Other Computations)'!B193+'(Other Computations)'!B206))</f>
        <v>0</v>
      </c>
      <c r="C3541" s="76">
        <f>IF('(Other Computations)'!C193=0,0,Inputs!E298*Inputs!E191*Inputs!D47*Inputs!D13*'GM Alloc Factors'!C10/('(Other Computations)'!C193+'(Other Computations)'!C206))</f>
        <v>0</v>
      </c>
      <c r="D3541" s="76">
        <f>IF('(Other Computations)'!D193=0,0,Inputs!F298*Inputs!F191*Inputs!D47*Inputs!D13*'GM Alloc Factors'!D10/('(Other Computations)'!D193+'(Other Computations)'!D206))</f>
        <v>0</v>
      </c>
      <c r="E3541" s="76">
        <f>IF('(Other Computations)'!E193=0,0,Inputs!G298*Inputs!G191*Inputs!D47*Inputs!D13*'GM Alloc Factors'!E10/('(Other Computations)'!E193+'(Other Computations)'!E206))</f>
        <v>0</v>
      </c>
      <c r="F3541" s="43">
        <f t="shared" si="706"/>
        <v>0</v>
      </c>
      <c r="G3541" s="76">
        <f>IF('(Other Computations)'!G193=0,0,Inputs!I298*Inputs!I191*Inputs!D47*Inputs!D13*'GM Alloc Factors'!G10/('(Other Computations)'!G193+'(Other Computations)'!G206))</f>
        <v>0</v>
      </c>
      <c r="H3541" s="76">
        <f>IF('(Other Computations)'!H193=0,0,Inputs!J298*Inputs!J191*Inputs!D47*Inputs!D13*'GM Alloc Factors'!H10/('(Other Computations)'!H193+'(Other Computations)'!H206))</f>
        <v>0</v>
      </c>
      <c r="I3541" s="76">
        <f>IF('(Other Computations)'!I193=0,0,Inputs!K298*Inputs!K191*Inputs!D47*Inputs!D13*'GM Alloc Factors'!I10/('(Other Computations)'!I193+'(Other Computations)'!I206))</f>
        <v>0</v>
      </c>
      <c r="J3541" s="76">
        <f>IF('(Other Computations)'!J193=0,0,Inputs!L298*Inputs!L191*Inputs!D47*Inputs!D13*'GM Alloc Factors'!J10/('(Other Computations)'!J193+'(Other Computations)'!J206))</f>
        <v>0</v>
      </c>
      <c r="K3541" s="43">
        <f t="shared" si="707"/>
        <v>0</v>
      </c>
    </row>
    <row r="3542" spans="1:11" ht="12.75" customHeight="1">
      <c r="A3542" s="61" t="str">
        <f>"         "&amp;Labels!B77</f>
        <v xml:space="preserve">         Customer 9</v>
      </c>
      <c r="B3542" s="76">
        <f>IF('(Other Computations)'!B194=0,0,Inputs!D299*Inputs!D192*Inputs!D48*Inputs!D13*'GM Alloc Factors'!B10/('(Other Computations)'!B194+'(Other Computations)'!B207))</f>
        <v>0</v>
      </c>
      <c r="C3542" s="76">
        <f>IF('(Other Computations)'!C194=0,0,Inputs!E299*Inputs!E192*Inputs!D48*Inputs!D13*'GM Alloc Factors'!C10/('(Other Computations)'!C194+'(Other Computations)'!C207))</f>
        <v>0</v>
      </c>
      <c r="D3542" s="76">
        <f>IF('(Other Computations)'!D194=0,0,Inputs!F299*Inputs!F192*Inputs!D48*Inputs!D13*'GM Alloc Factors'!D10/('(Other Computations)'!D194+'(Other Computations)'!D207))</f>
        <v>0</v>
      </c>
      <c r="E3542" s="76">
        <f>IF('(Other Computations)'!E194=0,0,Inputs!G299*Inputs!G192*Inputs!D48*Inputs!D13*'GM Alloc Factors'!E10/('(Other Computations)'!E194+'(Other Computations)'!E207))</f>
        <v>0</v>
      </c>
      <c r="F3542" s="43">
        <f t="shared" si="706"/>
        <v>0</v>
      </c>
      <c r="G3542" s="76">
        <f>IF('(Other Computations)'!G194=0,0,Inputs!I299*Inputs!I192*Inputs!D48*Inputs!D13*'GM Alloc Factors'!G10/('(Other Computations)'!G194+'(Other Computations)'!G207))</f>
        <v>0</v>
      </c>
      <c r="H3542" s="76">
        <f>IF('(Other Computations)'!H194=0,0,Inputs!J299*Inputs!J192*Inputs!D48*Inputs!D13*'GM Alloc Factors'!H10/('(Other Computations)'!H194+'(Other Computations)'!H207))</f>
        <v>0</v>
      </c>
      <c r="I3542" s="76">
        <f>IF('(Other Computations)'!I194=0,0,Inputs!K299*Inputs!K192*Inputs!D48*Inputs!D13*'GM Alloc Factors'!I10/('(Other Computations)'!I194+'(Other Computations)'!I207))</f>
        <v>0</v>
      </c>
      <c r="J3542" s="76">
        <f>IF('(Other Computations)'!J194=0,0,Inputs!L299*Inputs!L192*Inputs!D48*Inputs!D13*'GM Alloc Factors'!J10/('(Other Computations)'!J194+'(Other Computations)'!J207))</f>
        <v>0</v>
      </c>
      <c r="K3542" s="43">
        <f t="shared" si="707"/>
        <v>0</v>
      </c>
    </row>
    <row r="3543" spans="1:11" ht="12.75" customHeight="1">
      <c r="A3543" s="61" t="str">
        <f>"         "&amp;Labels!B78</f>
        <v xml:space="preserve">         Customer 10</v>
      </c>
      <c r="B3543" s="76">
        <f>IF('(Other Computations)'!B195=0,0,Inputs!D300*Inputs!D193*Inputs!D49*Inputs!D13*'GM Alloc Factors'!B10/('(Other Computations)'!B195+'(Other Computations)'!B208))</f>
        <v>0</v>
      </c>
      <c r="C3543" s="76">
        <f>IF('(Other Computations)'!C195=0,0,Inputs!E300*Inputs!E193*Inputs!D49*Inputs!D13*'GM Alloc Factors'!C10/('(Other Computations)'!C195+'(Other Computations)'!C208))</f>
        <v>0</v>
      </c>
      <c r="D3543" s="76">
        <f>IF('(Other Computations)'!D195=0,0,Inputs!F300*Inputs!F193*Inputs!D49*Inputs!D13*'GM Alloc Factors'!D10/('(Other Computations)'!D195+'(Other Computations)'!D208))</f>
        <v>0</v>
      </c>
      <c r="E3543" s="76">
        <f>IF('(Other Computations)'!E195=0,0,Inputs!G300*Inputs!G193*Inputs!D49*Inputs!D13*'GM Alloc Factors'!E10/('(Other Computations)'!E195+'(Other Computations)'!E208))</f>
        <v>0</v>
      </c>
      <c r="F3543" s="43">
        <f t="shared" si="706"/>
        <v>0</v>
      </c>
      <c r="G3543" s="76">
        <f>IF('(Other Computations)'!G195=0,0,Inputs!I300*Inputs!I193*Inputs!D49*Inputs!D13*'GM Alloc Factors'!G10/('(Other Computations)'!G195+'(Other Computations)'!G208))</f>
        <v>0</v>
      </c>
      <c r="H3543" s="76">
        <f>IF('(Other Computations)'!H195=0,0,Inputs!J300*Inputs!J193*Inputs!D49*Inputs!D13*'GM Alloc Factors'!H10/('(Other Computations)'!H195+'(Other Computations)'!H208))</f>
        <v>0</v>
      </c>
      <c r="I3543" s="76">
        <f>IF('(Other Computations)'!I195=0,0,Inputs!K300*Inputs!K193*Inputs!D49*Inputs!D13*'GM Alloc Factors'!I10/('(Other Computations)'!I195+'(Other Computations)'!I208))</f>
        <v>0</v>
      </c>
      <c r="J3543" s="76">
        <f>IF('(Other Computations)'!J195=0,0,Inputs!L300*Inputs!L193*Inputs!D49*Inputs!D13*'GM Alloc Factors'!J10/('(Other Computations)'!J195+'(Other Computations)'!J208))</f>
        <v>0</v>
      </c>
      <c r="K3543" s="43">
        <f t="shared" si="707"/>
        <v>0</v>
      </c>
    </row>
    <row r="3544" spans="1:11" ht="12.75" customHeight="1">
      <c r="A3544" s="61" t="str">
        <f>"         "&amp;Labels!C68</f>
        <v xml:space="preserve">         Total</v>
      </c>
      <c r="B3544" s="84">
        <f>SUM(B3534:B3543)</f>
        <v>0</v>
      </c>
      <c r="C3544" s="84">
        <f>SUM(C3534:C3543)</f>
        <v>0</v>
      </c>
      <c r="D3544" s="84">
        <f>SUM(D3534:D3543)</f>
        <v>0</v>
      </c>
      <c r="E3544" s="84">
        <f>SUM(E3534:E3543)</f>
        <v>0</v>
      </c>
      <c r="F3544" s="43">
        <f t="shared" si="706"/>
        <v>0</v>
      </c>
      <c r="G3544" s="84">
        <f>SUM(G3534:G3543)</f>
        <v>0</v>
      </c>
      <c r="H3544" s="84">
        <f>SUM(H3534:H3543)</f>
        <v>0</v>
      </c>
      <c r="I3544" s="84">
        <f>SUM(I3534:I3543)</f>
        <v>0</v>
      </c>
      <c r="J3544" s="84">
        <f>SUM(J3534:J3543)</f>
        <v>0</v>
      </c>
      <c r="K3544" s="43">
        <f t="shared" si="707"/>
        <v>0</v>
      </c>
    </row>
    <row r="3545" spans="1:11" ht="12.75" customHeight="1">
      <c r="A3545" s="61" t="str">
        <f>"      "&amp;Labels!B86</f>
        <v xml:space="preserve">      Q 2</v>
      </c>
      <c r="B3545" s="84"/>
      <c r="C3545" s="84"/>
      <c r="D3545" s="84"/>
      <c r="E3545" s="84"/>
      <c r="F3545" s="43"/>
      <c r="G3545" s="84"/>
      <c r="H3545" s="84"/>
      <c r="I3545" s="84"/>
      <c r="J3545" s="84"/>
      <c r="K3545" s="43"/>
    </row>
    <row r="3546" spans="1:11" ht="12.75" customHeight="1">
      <c r="A3546" s="61" t="str">
        <f>"         "&amp;Labels!B69</f>
        <v xml:space="preserve">         Customer 1</v>
      </c>
      <c r="B3546" s="76">
        <f>IF('(Other Computations)'!B186=0,0,Inputs!D291*Inputs!D184*Inputs!E40*Inputs!D13*'GM Alloc Factors'!B11/('(Other Computations)'!B186+'(Other Computations)'!B199))</f>
        <v>0</v>
      </c>
      <c r="C3546" s="76">
        <f>IF('(Other Computations)'!C186=0,0,Inputs!E291*Inputs!E184*Inputs!E40*Inputs!D13*'GM Alloc Factors'!C11/('(Other Computations)'!C186+'(Other Computations)'!C199))</f>
        <v>0</v>
      </c>
      <c r="D3546" s="76">
        <f>IF('(Other Computations)'!D186=0,0,Inputs!F291*Inputs!F184*Inputs!E40*Inputs!D13*'GM Alloc Factors'!D11/('(Other Computations)'!D186+'(Other Computations)'!D199))</f>
        <v>0</v>
      </c>
      <c r="E3546" s="76">
        <f>IF('(Other Computations)'!E186=0,0,Inputs!G291*Inputs!G184*Inputs!E40*Inputs!D13*'GM Alloc Factors'!E11/('(Other Computations)'!E186+'(Other Computations)'!E199))</f>
        <v>0</v>
      </c>
      <c r="F3546" s="43">
        <f t="shared" ref="F3546:F3556" si="708">SUM(B3546:E3546)</f>
        <v>0</v>
      </c>
      <c r="G3546" s="76">
        <f>IF('(Other Computations)'!G186=0,0,Inputs!I291*Inputs!I184*Inputs!E40*Inputs!D13*'GM Alloc Factors'!G11/('(Other Computations)'!G186+'(Other Computations)'!G199))</f>
        <v>0</v>
      </c>
      <c r="H3546" s="76">
        <f>IF('(Other Computations)'!H186=0,0,Inputs!J291*Inputs!J184*Inputs!E40*Inputs!D13*'GM Alloc Factors'!H11/('(Other Computations)'!H186+'(Other Computations)'!H199))</f>
        <v>0</v>
      </c>
      <c r="I3546" s="76">
        <f>IF('(Other Computations)'!I186=0,0,Inputs!K291*Inputs!K184*Inputs!E40*Inputs!D13*'GM Alloc Factors'!I11/('(Other Computations)'!I186+'(Other Computations)'!I199))</f>
        <v>0</v>
      </c>
      <c r="J3546" s="76">
        <f>IF('(Other Computations)'!J186=0,0,Inputs!L291*Inputs!L184*Inputs!E40*Inputs!D13*'GM Alloc Factors'!J11/('(Other Computations)'!J186+'(Other Computations)'!J199))</f>
        <v>0</v>
      </c>
      <c r="K3546" s="43">
        <f t="shared" ref="K3546:K3556" si="709">SUM(G3546:J3546)</f>
        <v>0</v>
      </c>
    </row>
    <row r="3547" spans="1:11" ht="12.75" customHeight="1">
      <c r="A3547" s="61" t="str">
        <f>"         "&amp;Labels!B70</f>
        <v xml:space="preserve">         Customer 2</v>
      </c>
      <c r="B3547" s="76">
        <f>IF('(Other Computations)'!B187=0,0,Inputs!D292*Inputs!D185*Inputs!E41*Inputs!D13*'GM Alloc Factors'!B11/('(Other Computations)'!B187+'(Other Computations)'!B200))</f>
        <v>0</v>
      </c>
      <c r="C3547" s="76">
        <f>IF('(Other Computations)'!C187=0,0,Inputs!E292*Inputs!E185*Inputs!E41*Inputs!D13*'GM Alloc Factors'!C11/('(Other Computations)'!C187+'(Other Computations)'!C200))</f>
        <v>0</v>
      </c>
      <c r="D3547" s="76">
        <f>IF('(Other Computations)'!D187=0,0,Inputs!F292*Inputs!F185*Inputs!E41*Inputs!D13*'GM Alloc Factors'!D11/('(Other Computations)'!D187+'(Other Computations)'!D200))</f>
        <v>0</v>
      </c>
      <c r="E3547" s="76">
        <f>IF('(Other Computations)'!E187=0,0,Inputs!G292*Inputs!G185*Inputs!E41*Inputs!D13*'GM Alloc Factors'!E11/('(Other Computations)'!E187+'(Other Computations)'!E200))</f>
        <v>0</v>
      </c>
      <c r="F3547" s="43">
        <f t="shared" si="708"/>
        <v>0</v>
      </c>
      <c r="G3547" s="76">
        <f>IF('(Other Computations)'!G187=0,0,Inputs!I292*Inputs!I185*Inputs!E41*Inputs!D13*'GM Alloc Factors'!G11/('(Other Computations)'!G187+'(Other Computations)'!G200))</f>
        <v>0</v>
      </c>
      <c r="H3547" s="76">
        <f>IF('(Other Computations)'!H187=0,0,Inputs!J292*Inputs!J185*Inputs!E41*Inputs!D13*'GM Alloc Factors'!H11/('(Other Computations)'!H187+'(Other Computations)'!H200))</f>
        <v>0</v>
      </c>
      <c r="I3547" s="76">
        <f>IF('(Other Computations)'!I187=0,0,Inputs!K292*Inputs!K185*Inputs!E41*Inputs!D13*'GM Alloc Factors'!I11/('(Other Computations)'!I187+'(Other Computations)'!I200))</f>
        <v>0</v>
      </c>
      <c r="J3547" s="76">
        <f>IF('(Other Computations)'!J187=0,0,Inputs!L292*Inputs!L185*Inputs!E41*Inputs!D13*'GM Alloc Factors'!J11/('(Other Computations)'!J187+'(Other Computations)'!J200))</f>
        <v>0</v>
      </c>
      <c r="K3547" s="43">
        <f t="shared" si="709"/>
        <v>0</v>
      </c>
    </row>
    <row r="3548" spans="1:11" ht="12.75" customHeight="1">
      <c r="A3548" s="61" t="str">
        <f>"         "&amp;Labels!B71</f>
        <v xml:space="preserve">         Customer 3</v>
      </c>
      <c r="B3548" s="76">
        <f>IF('(Other Computations)'!B188=0,0,Inputs!D293*Inputs!D186*Inputs!E42*Inputs!D13*'GM Alloc Factors'!B11/('(Other Computations)'!B188+'(Other Computations)'!B201))</f>
        <v>0</v>
      </c>
      <c r="C3548" s="76">
        <f>IF('(Other Computations)'!C188=0,0,Inputs!E293*Inputs!E186*Inputs!E42*Inputs!D13*'GM Alloc Factors'!C11/('(Other Computations)'!C188+'(Other Computations)'!C201))</f>
        <v>0</v>
      </c>
      <c r="D3548" s="76">
        <f>IF('(Other Computations)'!D188=0,0,Inputs!F293*Inputs!F186*Inputs!E42*Inputs!D13*'GM Alloc Factors'!D11/('(Other Computations)'!D188+'(Other Computations)'!D201))</f>
        <v>0</v>
      </c>
      <c r="E3548" s="76">
        <f>IF('(Other Computations)'!E188=0,0,Inputs!G293*Inputs!G186*Inputs!E42*Inputs!D13*'GM Alloc Factors'!E11/('(Other Computations)'!E188+'(Other Computations)'!E201))</f>
        <v>0</v>
      </c>
      <c r="F3548" s="43">
        <f t="shared" si="708"/>
        <v>0</v>
      </c>
      <c r="G3548" s="76">
        <f>IF('(Other Computations)'!G188=0,0,Inputs!I293*Inputs!I186*Inputs!E42*Inputs!D13*'GM Alloc Factors'!G11/('(Other Computations)'!G188+'(Other Computations)'!G201))</f>
        <v>0</v>
      </c>
      <c r="H3548" s="76">
        <f>IF('(Other Computations)'!H188=0,0,Inputs!J293*Inputs!J186*Inputs!E42*Inputs!D13*'GM Alloc Factors'!H11/('(Other Computations)'!H188+'(Other Computations)'!H201))</f>
        <v>0</v>
      </c>
      <c r="I3548" s="76">
        <f>IF('(Other Computations)'!I188=0,0,Inputs!K293*Inputs!K186*Inputs!E42*Inputs!D13*'GM Alloc Factors'!I11/('(Other Computations)'!I188+'(Other Computations)'!I201))</f>
        <v>0</v>
      </c>
      <c r="J3548" s="76">
        <f>IF('(Other Computations)'!J188=0,0,Inputs!L293*Inputs!L186*Inputs!E42*Inputs!D13*'GM Alloc Factors'!J11/('(Other Computations)'!J188+'(Other Computations)'!J201))</f>
        <v>0</v>
      </c>
      <c r="K3548" s="43">
        <f t="shared" si="709"/>
        <v>0</v>
      </c>
    </row>
    <row r="3549" spans="1:11" ht="12.75" customHeight="1">
      <c r="A3549" s="61" t="str">
        <f>"         "&amp;Labels!B72</f>
        <v xml:space="preserve">         Customer 4</v>
      </c>
      <c r="B3549" s="76">
        <f>IF('(Other Computations)'!B189=0,0,Inputs!D294*Inputs!D187*Inputs!E43*Inputs!D13*'GM Alloc Factors'!B11/('(Other Computations)'!B189+'(Other Computations)'!B202))</f>
        <v>0</v>
      </c>
      <c r="C3549" s="76">
        <f>IF('(Other Computations)'!C189=0,0,Inputs!E294*Inputs!E187*Inputs!E43*Inputs!D13*'GM Alloc Factors'!C11/('(Other Computations)'!C189+'(Other Computations)'!C202))</f>
        <v>0</v>
      </c>
      <c r="D3549" s="76">
        <f>IF('(Other Computations)'!D189=0,0,Inputs!F294*Inputs!F187*Inputs!E43*Inputs!D13*'GM Alloc Factors'!D11/('(Other Computations)'!D189+'(Other Computations)'!D202))</f>
        <v>0</v>
      </c>
      <c r="E3549" s="76">
        <f>IF('(Other Computations)'!E189=0,0,Inputs!G294*Inputs!G187*Inputs!E43*Inputs!D13*'GM Alloc Factors'!E11/('(Other Computations)'!E189+'(Other Computations)'!E202))</f>
        <v>0</v>
      </c>
      <c r="F3549" s="43">
        <f t="shared" si="708"/>
        <v>0</v>
      </c>
      <c r="G3549" s="76">
        <f>IF('(Other Computations)'!G189=0,0,Inputs!I294*Inputs!I187*Inputs!E43*Inputs!D13*'GM Alloc Factors'!G11/('(Other Computations)'!G189+'(Other Computations)'!G202))</f>
        <v>0</v>
      </c>
      <c r="H3549" s="76">
        <f>IF('(Other Computations)'!H189=0,0,Inputs!J294*Inputs!J187*Inputs!E43*Inputs!D13*'GM Alloc Factors'!H11/('(Other Computations)'!H189+'(Other Computations)'!H202))</f>
        <v>0</v>
      </c>
      <c r="I3549" s="76">
        <f>IF('(Other Computations)'!I189=0,0,Inputs!K294*Inputs!K187*Inputs!E43*Inputs!D13*'GM Alloc Factors'!I11/('(Other Computations)'!I189+'(Other Computations)'!I202))</f>
        <v>0</v>
      </c>
      <c r="J3549" s="76">
        <f>IF('(Other Computations)'!J189=0,0,Inputs!L294*Inputs!L187*Inputs!E43*Inputs!D13*'GM Alloc Factors'!J11/('(Other Computations)'!J189+'(Other Computations)'!J202))</f>
        <v>0</v>
      </c>
      <c r="K3549" s="43">
        <f t="shared" si="709"/>
        <v>0</v>
      </c>
    </row>
    <row r="3550" spans="1:11" ht="12.75" customHeight="1">
      <c r="A3550" s="61" t="str">
        <f>"         "&amp;Labels!B73</f>
        <v xml:space="preserve">         Customer 5</v>
      </c>
      <c r="B3550" s="76">
        <f>IF('(Other Computations)'!B190=0,0,Inputs!D295*Inputs!D188*Inputs!E44*Inputs!D13*'GM Alloc Factors'!B11/('(Other Computations)'!B190+'(Other Computations)'!B203))</f>
        <v>0</v>
      </c>
      <c r="C3550" s="76">
        <f>IF('(Other Computations)'!C190=0,0,Inputs!E295*Inputs!E188*Inputs!E44*Inputs!D13*'GM Alloc Factors'!C11/('(Other Computations)'!C190+'(Other Computations)'!C203))</f>
        <v>0</v>
      </c>
      <c r="D3550" s="76">
        <f>IF('(Other Computations)'!D190=0,0,Inputs!F295*Inputs!F188*Inputs!E44*Inputs!D13*'GM Alloc Factors'!D11/('(Other Computations)'!D190+'(Other Computations)'!D203))</f>
        <v>0</v>
      </c>
      <c r="E3550" s="76">
        <f>IF('(Other Computations)'!E190=0,0,Inputs!G295*Inputs!G188*Inputs!E44*Inputs!D13*'GM Alloc Factors'!E11/('(Other Computations)'!E190+'(Other Computations)'!E203))</f>
        <v>0</v>
      </c>
      <c r="F3550" s="43">
        <f t="shared" si="708"/>
        <v>0</v>
      </c>
      <c r="G3550" s="76">
        <f>IF('(Other Computations)'!G190=0,0,Inputs!I295*Inputs!I188*Inputs!E44*Inputs!D13*'GM Alloc Factors'!G11/('(Other Computations)'!G190+'(Other Computations)'!G203))</f>
        <v>0</v>
      </c>
      <c r="H3550" s="76">
        <f>IF('(Other Computations)'!H190=0,0,Inputs!J295*Inputs!J188*Inputs!E44*Inputs!D13*'GM Alloc Factors'!H11/('(Other Computations)'!H190+'(Other Computations)'!H203))</f>
        <v>0</v>
      </c>
      <c r="I3550" s="76">
        <f>IF('(Other Computations)'!I190=0,0,Inputs!K295*Inputs!K188*Inputs!E44*Inputs!D13*'GM Alloc Factors'!I11/('(Other Computations)'!I190+'(Other Computations)'!I203))</f>
        <v>0</v>
      </c>
      <c r="J3550" s="76">
        <f>IF('(Other Computations)'!J190=0,0,Inputs!L295*Inputs!L188*Inputs!E44*Inputs!D13*'GM Alloc Factors'!J11/('(Other Computations)'!J190+'(Other Computations)'!J203))</f>
        <v>0</v>
      </c>
      <c r="K3550" s="43">
        <f t="shared" si="709"/>
        <v>0</v>
      </c>
    </row>
    <row r="3551" spans="1:11" ht="12.75" customHeight="1">
      <c r="A3551" s="61" t="str">
        <f>"         "&amp;Labels!B74</f>
        <v xml:space="preserve">         Customer 6</v>
      </c>
      <c r="B3551" s="76">
        <f>IF('(Other Computations)'!B191=0,0,Inputs!D296*Inputs!D189*Inputs!E45*Inputs!D13*'GM Alloc Factors'!B11/('(Other Computations)'!B191+'(Other Computations)'!B204))</f>
        <v>0</v>
      </c>
      <c r="C3551" s="76">
        <f>IF('(Other Computations)'!C191=0,0,Inputs!E296*Inputs!E189*Inputs!E45*Inputs!D13*'GM Alloc Factors'!C11/('(Other Computations)'!C191+'(Other Computations)'!C204))</f>
        <v>0</v>
      </c>
      <c r="D3551" s="76">
        <f>IF('(Other Computations)'!D191=0,0,Inputs!F296*Inputs!F189*Inputs!E45*Inputs!D13*'GM Alloc Factors'!D11/('(Other Computations)'!D191+'(Other Computations)'!D204))</f>
        <v>0</v>
      </c>
      <c r="E3551" s="76">
        <f>IF('(Other Computations)'!E191=0,0,Inputs!G296*Inputs!G189*Inputs!E45*Inputs!D13*'GM Alloc Factors'!E11/('(Other Computations)'!E191+'(Other Computations)'!E204))</f>
        <v>0</v>
      </c>
      <c r="F3551" s="43">
        <f t="shared" si="708"/>
        <v>0</v>
      </c>
      <c r="G3551" s="76">
        <f>IF('(Other Computations)'!G191=0,0,Inputs!I296*Inputs!I189*Inputs!E45*Inputs!D13*'GM Alloc Factors'!G11/('(Other Computations)'!G191+'(Other Computations)'!G204))</f>
        <v>0</v>
      </c>
      <c r="H3551" s="76">
        <f>IF('(Other Computations)'!H191=0,0,Inputs!J296*Inputs!J189*Inputs!E45*Inputs!D13*'GM Alloc Factors'!H11/('(Other Computations)'!H191+'(Other Computations)'!H204))</f>
        <v>0</v>
      </c>
      <c r="I3551" s="76">
        <f>IF('(Other Computations)'!I191=0,0,Inputs!K296*Inputs!K189*Inputs!E45*Inputs!D13*'GM Alloc Factors'!I11/('(Other Computations)'!I191+'(Other Computations)'!I204))</f>
        <v>0</v>
      </c>
      <c r="J3551" s="76">
        <f>IF('(Other Computations)'!J191=0,0,Inputs!L296*Inputs!L189*Inputs!E45*Inputs!D13*'GM Alloc Factors'!J11/('(Other Computations)'!J191+'(Other Computations)'!J204))</f>
        <v>0</v>
      </c>
      <c r="K3551" s="43">
        <f t="shared" si="709"/>
        <v>0</v>
      </c>
    </row>
    <row r="3552" spans="1:11" ht="12.75" customHeight="1">
      <c r="A3552" s="61" t="str">
        <f>"         "&amp;Labels!B75</f>
        <v xml:space="preserve">         Customer 7</v>
      </c>
      <c r="B3552" s="76">
        <f>IF('(Other Computations)'!B192=0,0,Inputs!D297*Inputs!D190*Inputs!E46*Inputs!D13*'GM Alloc Factors'!B11/('(Other Computations)'!B192+'(Other Computations)'!B205))</f>
        <v>0</v>
      </c>
      <c r="C3552" s="76">
        <f>IF('(Other Computations)'!C192=0,0,Inputs!E297*Inputs!E190*Inputs!E46*Inputs!D13*'GM Alloc Factors'!C11/('(Other Computations)'!C192+'(Other Computations)'!C205))</f>
        <v>0</v>
      </c>
      <c r="D3552" s="76">
        <f>IF('(Other Computations)'!D192=0,0,Inputs!F297*Inputs!F190*Inputs!E46*Inputs!D13*'GM Alloc Factors'!D11/('(Other Computations)'!D192+'(Other Computations)'!D205))</f>
        <v>0</v>
      </c>
      <c r="E3552" s="76">
        <f>IF('(Other Computations)'!E192=0,0,Inputs!G297*Inputs!G190*Inputs!E46*Inputs!D13*'GM Alloc Factors'!E11/('(Other Computations)'!E192+'(Other Computations)'!E205))</f>
        <v>0</v>
      </c>
      <c r="F3552" s="43">
        <f t="shared" si="708"/>
        <v>0</v>
      </c>
      <c r="G3552" s="76">
        <f>IF('(Other Computations)'!G192=0,0,Inputs!I297*Inputs!I190*Inputs!E46*Inputs!D13*'GM Alloc Factors'!G11/('(Other Computations)'!G192+'(Other Computations)'!G205))</f>
        <v>0</v>
      </c>
      <c r="H3552" s="76">
        <f>IF('(Other Computations)'!H192=0,0,Inputs!J297*Inputs!J190*Inputs!E46*Inputs!D13*'GM Alloc Factors'!H11/('(Other Computations)'!H192+'(Other Computations)'!H205))</f>
        <v>0</v>
      </c>
      <c r="I3552" s="76">
        <f>IF('(Other Computations)'!I192=0,0,Inputs!K297*Inputs!K190*Inputs!E46*Inputs!D13*'GM Alloc Factors'!I11/('(Other Computations)'!I192+'(Other Computations)'!I205))</f>
        <v>0</v>
      </c>
      <c r="J3552" s="76">
        <f>IF('(Other Computations)'!J192=0,0,Inputs!L297*Inputs!L190*Inputs!E46*Inputs!D13*'GM Alloc Factors'!J11/('(Other Computations)'!J192+'(Other Computations)'!J205))</f>
        <v>0</v>
      </c>
      <c r="K3552" s="43">
        <f t="shared" si="709"/>
        <v>0</v>
      </c>
    </row>
    <row r="3553" spans="1:11" ht="12.75" customHeight="1">
      <c r="A3553" s="61" t="str">
        <f>"         "&amp;Labels!B76</f>
        <v xml:space="preserve">         Customer 8</v>
      </c>
      <c r="B3553" s="76">
        <f>IF('(Other Computations)'!B193=0,0,Inputs!D298*Inputs!D191*Inputs!E47*Inputs!D13*'GM Alloc Factors'!B11/('(Other Computations)'!B193+'(Other Computations)'!B206))</f>
        <v>0</v>
      </c>
      <c r="C3553" s="76">
        <f>IF('(Other Computations)'!C193=0,0,Inputs!E298*Inputs!E191*Inputs!E47*Inputs!D13*'GM Alloc Factors'!C11/('(Other Computations)'!C193+'(Other Computations)'!C206))</f>
        <v>0</v>
      </c>
      <c r="D3553" s="76">
        <f>IF('(Other Computations)'!D193=0,0,Inputs!F298*Inputs!F191*Inputs!E47*Inputs!D13*'GM Alloc Factors'!D11/('(Other Computations)'!D193+'(Other Computations)'!D206))</f>
        <v>0</v>
      </c>
      <c r="E3553" s="76">
        <f>IF('(Other Computations)'!E193=0,0,Inputs!G298*Inputs!G191*Inputs!E47*Inputs!D13*'GM Alloc Factors'!E11/('(Other Computations)'!E193+'(Other Computations)'!E206))</f>
        <v>0</v>
      </c>
      <c r="F3553" s="43">
        <f t="shared" si="708"/>
        <v>0</v>
      </c>
      <c r="G3553" s="76">
        <f>IF('(Other Computations)'!G193=0,0,Inputs!I298*Inputs!I191*Inputs!E47*Inputs!D13*'GM Alloc Factors'!G11/('(Other Computations)'!G193+'(Other Computations)'!G206))</f>
        <v>0</v>
      </c>
      <c r="H3553" s="76">
        <f>IF('(Other Computations)'!H193=0,0,Inputs!J298*Inputs!J191*Inputs!E47*Inputs!D13*'GM Alloc Factors'!H11/('(Other Computations)'!H193+'(Other Computations)'!H206))</f>
        <v>0</v>
      </c>
      <c r="I3553" s="76">
        <f>IF('(Other Computations)'!I193=0,0,Inputs!K298*Inputs!K191*Inputs!E47*Inputs!D13*'GM Alloc Factors'!I11/('(Other Computations)'!I193+'(Other Computations)'!I206))</f>
        <v>0</v>
      </c>
      <c r="J3553" s="76">
        <f>IF('(Other Computations)'!J193=0,0,Inputs!L298*Inputs!L191*Inputs!E47*Inputs!D13*'GM Alloc Factors'!J11/('(Other Computations)'!J193+'(Other Computations)'!J206))</f>
        <v>0</v>
      </c>
      <c r="K3553" s="43">
        <f t="shared" si="709"/>
        <v>0</v>
      </c>
    </row>
    <row r="3554" spans="1:11" ht="12.75" customHeight="1">
      <c r="A3554" s="61" t="str">
        <f>"         "&amp;Labels!B77</f>
        <v xml:space="preserve">         Customer 9</v>
      </c>
      <c r="B3554" s="76">
        <f>IF('(Other Computations)'!B194=0,0,Inputs!D299*Inputs!D192*Inputs!E48*Inputs!D13*'GM Alloc Factors'!B11/('(Other Computations)'!B194+'(Other Computations)'!B207))</f>
        <v>0</v>
      </c>
      <c r="C3554" s="76">
        <f>IF('(Other Computations)'!C194=0,0,Inputs!E299*Inputs!E192*Inputs!E48*Inputs!D13*'GM Alloc Factors'!C11/('(Other Computations)'!C194+'(Other Computations)'!C207))</f>
        <v>0</v>
      </c>
      <c r="D3554" s="76">
        <f>IF('(Other Computations)'!D194=0,0,Inputs!F299*Inputs!F192*Inputs!E48*Inputs!D13*'GM Alloc Factors'!D11/('(Other Computations)'!D194+'(Other Computations)'!D207))</f>
        <v>0</v>
      </c>
      <c r="E3554" s="76">
        <f>IF('(Other Computations)'!E194=0,0,Inputs!G299*Inputs!G192*Inputs!E48*Inputs!D13*'GM Alloc Factors'!E11/('(Other Computations)'!E194+'(Other Computations)'!E207))</f>
        <v>0</v>
      </c>
      <c r="F3554" s="43">
        <f t="shared" si="708"/>
        <v>0</v>
      </c>
      <c r="G3554" s="76">
        <f>IF('(Other Computations)'!G194=0,0,Inputs!I299*Inputs!I192*Inputs!E48*Inputs!D13*'GM Alloc Factors'!G11/('(Other Computations)'!G194+'(Other Computations)'!G207))</f>
        <v>0</v>
      </c>
      <c r="H3554" s="76">
        <f>IF('(Other Computations)'!H194=0,0,Inputs!J299*Inputs!J192*Inputs!E48*Inputs!D13*'GM Alloc Factors'!H11/('(Other Computations)'!H194+'(Other Computations)'!H207))</f>
        <v>0</v>
      </c>
      <c r="I3554" s="76">
        <f>IF('(Other Computations)'!I194=0,0,Inputs!K299*Inputs!K192*Inputs!E48*Inputs!D13*'GM Alloc Factors'!I11/('(Other Computations)'!I194+'(Other Computations)'!I207))</f>
        <v>0</v>
      </c>
      <c r="J3554" s="76">
        <f>IF('(Other Computations)'!J194=0,0,Inputs!L299*Inputs!L192*Inputs!E48*Inputs!D13*'GM Alloc Factors'!J11/('(Other Computations)'!J194+'(Other Computations)'!J207))</f>
        <v>0</v>
      </c>
      <c r="K3554" s="43">
        <f t="shared" si="709"/>
        <v>0</v>
      </c>
    </row>
    <row r="3555" spans="1:11" ht="12.75" customHeight="1">
      <c r="A3555" s="61" t="str">
        <f>"         "&amp;Labels!B78</f>
        <v xml:space="preserve">         Customer 10</v>
      </c>
      <c r="B3555" s="76">
        <f>IF('(Other Computations)'!B195=0,0,Inputs!D300*Inputs!D193*Inputs!E49*Inputs!D13*'GM Alloc Factors'!B11/('(Other Computations)'!B195+'(Other Computations)'!B208))</f>
        <v>0</v>
      </c>
      <c r="C3555" s="76">
        <f>IF('(Other Computations)'!C195=0,0,Inputs!E300*Inputs!E193*Inputs!E49*Inputs!D13*'GM Alloc Factors'!C11/('(Other Computations)'!C195+'(Other Computations)'!C208))</f>
        <v>0</v>
      </c>
      <c r="D3555" s="76">
        <f>IF('(Other Computations)'!D195=0,0,Inputs!F300*Inputs!F193*Inputs!E49*Inputs!D13*'GM Alloc Factors'!D11/('(Other Computations)'!D195+'(Other Computations)'!D208))</f>
        <v>0</v>
      </c>
      <c r="E3555" s="76">
        <f>IF('(Other Computations)'!E195=0,0,Inputs!G300*Inputs!G193*Inputs!E49*Inputs!D13*'GM Alloc Factors'!E11/('(Other Computations)'!E195+'(Other Computations)'!E208))</f>
        <v>0</v>
      </c>
      <c r="F3555" s="43">
        <f t="shared" si="708"/>
        <v>0</v>
      </c>
      <c r="G3555" s="76">
        <f>IF('(Other Computations)'!G195=0,0,Inputs!I300*Inputs!I193*Inputs!E49*Inputs!D13*'GM Alloc Factors'!G11/('(Other Computations)'!G195+'(Other Computations)'!G208))</f>
        <v>0</v>
      </c>
      <c r="H3555" s="76">
        <f>IF('(Other Computations)'!H195=0,0,Inputs!J300*Inputs!J193*Inputs!E49*Inputs!D13*'GM Alloc Factors'!H11/('(Other Computations)'!H195+'(Other Computations)'!H208))</f>
        <v>0</v>
      </c>
      <c r="I3555" s="76">
        <f>IF('(Other Computations)'!I195=0,0,Inputs!K300*Inputs!K193*Inputs!E49*Inputs!D13*'GM Alloc Factors'!I11/('(Other Computations)'!I195+'(Other Computations)'!I208))</f>
        <v>0</v>
      </c>
      <c r="J3555" s="76">
        <f>IF('(Other Computations)'!J195=0,0,Inputs!L300*Inputs!L193*Inputs!E49*Inputs!D13*'GM Alloc Factors'!J11/('(Other Computations)'!J195+'(Other Computations)'!J208))</f>
        <v>0</v>
      </c>
      <c r="K3555" s="43">
        <f t="shared" si="709"/>
        <v>0</v>
      </c>
    </row>
    <row r="3556" spans="1:11" ht="12.75" customHeight="1">
      <c r="A3556" s="61" t="str">
        <f>"         "&amp;Labels!C68</f>
        <v xml:space="preserve">         Total</v>
      </c>
      <c r="B3556" s="84">
        <f>SUM(B3546:B3555)</f>
        <v>0</v>
      </c>
      <c r="C3556" s="84">
        <f>SUM(C3546:C3555)</f>
        <v>0</v>
      </c>
      <c r="D3556" s="84">
        <f>SUM(D3546:D3555)</f>
        <v>0</v>
      </c>
      <c r="E3556" s="84">
        <f>SUM(E3546:E3555)</f>
        <v>0</v>
      </c>
      <c r="F3556" s="43">
        <f t="shared" si="708"/>
        <v>0</v>
      </c>
      <c r="G3556" s="84">
        <f>SUM(G3546:G3555)</f>
        <v>0</v>
      </c>
      <c r="H3556" s="84">
        <f>SUM(H3546:H3555)</f>
        <v>0</v>
      </c>
      <c r="I3556" s="84">
        <f>SUM(I3546:I3555)</f>
        <v>0</v>
      </c>
      <c r="J3556" s="84">
        <f>SUM(J3546:J3555)</f>
        <v>0</v>
      </c>
      <c r="K3556" s="43">
        <f t="shared" si="709"/>
        <v>0</v>
      </c>
    </row>
    <row r="3557" spans="1:11" ht="12.75" customHeight="1">
      <c r="A3557" s="61" t="str">
        <f>"      "&amp;Labels!B87</f>
        <v xml:space="preserve">      Q 3</v>
      </c>
      <c r="B3557" s="84"/>
      <c r="C3557" s="84"/>
      <c r="D3557" s="84"/>
      <c r="E3557" s="84"/>
      <c r="F3557" s="43"/>
      <c r="G3557" s="84"/>
      <c r="H3557" s="84"/>
      <c r="I3557" s="84"/>
      <c r="J3557" s="84"/>
      <c r="K3557" s="43"/>
    </row>
    <row r="3558" spans="1:11" ht="12.75" customHeight="1">
      <c r="A3558" s="61" t="str">
        <f>"         "&amp;Labels!B69</f>
        <v xml:space="preserve">         Customer 1</v>
      </c>
      <c r="B3558" s="76">
        <f>IF('(Other Computations)'!B186=0,0,Inputs!D291*Inputs!D184*Inputs!F40*Inputs!D13*'GM Alloc Factors'!B12/('(Other Computations)'!B186+'(Other Computations)'!B199))</f>
        <v>0</v>
      </c>
      <c r="C3558" s="76">
        <f>IF('(Other Computations)'!C186=0,0,Inputs!E291*Inputs!E184*Inputs!F40*Inputs!D13*'GM Alloc Factors'!C12/('(Other Computations)'!C186+'(Other Computations)'!C199))</f>
        <v>0</v>
      </c>
      <c r="D3558" s="76">
        <f>IF('(Other Computations)'!D186=0,0,Inputs!F291*Inputs!F184*Inputs!F40*Inputs!D13*'GM Alloc Factors'!D12/('(Other Computations)'!D186+'(Other Computations)'!D199))</f>
        <v>0</v>
      </c>
      <c r="E3558" s="76">
        <f>IF('(Other Computations)'!E186=0,0,Inputs!G291*Inputs!G184*Inputs!F40*Inputs!D13*'GM Alloc Factors'!E12/('(Other Computations)'!E186+'(Other Computations)'!E199))</f>
        <v>0</v>
      </c>
      <c r="F3558" s="43">
        <f t="shared" ref="F3558:F3568" si="710">SUM(B3558:E3558)</f>
        <v>0</v>
      </c>
      <c r="G3558" s="76">
        <f>IF('(Other Computations)'!G186=0,0,Inputs!I291*Inputs!I184*Inputs!F40*Inputs!D13*'GM Alloc Factors'!G12/('(Other Computations)'!G186+'(Other Computations)'!G199))</f>
        <v>0</v>
      </c>
      <c r="H3558" s="76">
        <f>IF('(Other Computations)'!H186=0,0,Inputs!J291*Inputs!J184*Inputs!F40*Inputs!D13*'GM Alloc Factors'!H12/('(Other Computations)'!H186+'(Other Computations)'!H199))</f>
        <v>0</v>
      </c>
      <c r="I3558" s="76">
        <f>IF('(Other Computations)'!I186=0,0,Inputs!K291*Inputs!K184*Inputs!F40*Inputs!D13*'GM Alloc Factors'!I12/('(Other Computations)'!I186+'(Other Computations)'!I199))</f>
        <v>0</v>
      </c>
      <c r="J3558" s="76">
        <f>IF('(Other Computations)'!J186=0,0,Inputs!L291*Inputs!L184*Inputs!F40*Inputs!D13*'GM Alloc Factors'!J12/('(Other Computations)'!J186+'(Other Computations)'!J199))</f>
        <v>0</v>
      </c>
      <c r="K3558" s="43">
        <f t="shared" ref="K3558:K3568" si="711">SUM(G3558:J3558)</f>
        <v>0</v>
      </c>
    </row>
    <row r="3559" spans="1:11" ht="12.75" customHeight="1">
      <c r="A3559" s="61" t="str">
        <f>"         "&amp;Labels!B70</f>
        <v xml:space="preserve">         Customer 2</v>
      </c>
      <c r="B3559" s="76">
        <f>IF('(Other Computations)'!B187=0,0,Inputs!D292*Inputs!D185*Inputs!F41*Inputs!D13*'GM Alloc Factors'!B12/('(Other Computations)'!B187+'(Other Computations)'!B200))</f>
        <v>0</v>
      </c>
      <c r="C3559" s="76">
        <f>IF('(Other Computations)'!C187=0,0,Inputs!E292*Inputs!E185*Inputs!F41*Inputs!D13*'GM Alloc Factors'!C12/('(Other Computations)'!C187+'(Other Computations)'!C200))</f>
        <v>0</v>
      </c>
      <c r="D3559" s="76">
        <f>IF('(Other Computations)'!D187=0,0,Inputs!F292*Inputs!F185*Inputs!F41*Inputs!D13*'GM Alloc Factors'!D12/('(Other Computations)'!D187+'(Other Computations)'!D200))</f>
        <v>0</v>
      </c>
      <c r="E3559" s="76">
        <f>IF('(Other Computations)'!E187=0,0,Inputs!G292*Inputs!G185*Inputs!F41*Inputs!D13*'GM Alloc Factors'!E12/('(Other Computations)'!E187+'(Other Computations)'!E200))</f>
        <v>0</v>
      </c>
      <c r="F3559" s="43">
        <f t="shared" si="710"/>
        <v>0</v>
      </c>
      <c r="G3559" s="76">
        <f>IF('(Other Computations)'!G187=0,0,Inputs!I292*Inputs!I185*Inputs!F41*Inputs!D13*'GM Alloc Factors'!G12/('(Other Computations)'!G187+'(Other Computations)'!G200))</f>
        <v>0</v>
      </c>
      <c r="H3559" s="76">
        <f>IF('(Other Computations)'!H187=0,0,Inputs!J292*Inputs!J185*Inputs!F41*Inputs!D13*'GM Alloc Factors'!H12/('(Other Computations)'!H187+'(Other Computations)'!H200))</f>
        <v>0</v>
      </c>
      <c r="I3559" s="76">
        <f>IF('(Other Computations)'!I187=0,0,Inputs!K292*Inputs!K185*Inputs!F41*Inputs!D13*'GM Alloc Factors'!I12/('(Other Computations)'!I187+'(Other Computations)'!I200))</f>
        <v>0</v>
      </c>
      <c r="J3559" s="76">
        <f>IF('(Other Computations)'!J187=0,0,Inputs!L292*Inputs!L185*Inputs!F41*Inputs!D13*'GM Alloc Factors'!J12/('(Other Computations)'!J187+'(Other Computations)'!J200))</f>
        <v>0</v>
      </c>
      <c r="K3559" s="43">
        <f t="shared" si="711"/>
        <v>0</v>
      </c>
    </row>
    <row r="3560" spans="1:11" ht="12.75" customHeight="1">
      <c r="A3560" s="61" t="str">
        <f>"         "&amp;Labels!B71</f>
        <v xml:space="preserve">         Customer 3</v>
      </c>
      <c r="B3560" s="76">
        <f>IF('(Other Computations)'!B188=0,0,Inputs!D293*Inputs!D186*Inputs!F42*Inputs!D13*'GM Alloc Factors'!B12/('(Other Computations)'!B188+'(Other Computations)'!B201))</f>
        <v>0</v>
      </c>
      <c r="C3560" s="76">
        <f>IF('(Other Computations)'!C188=0,0,Inputs!E293*Inputs!E186*Inputs!F42*Inputs!D13*'GM Alloc Factors'!C12/('(Other Computations)'!C188+'(Other Computations)'!C201))</f>
        <v>0</v>
      </c>
      <c r="D3560" s="76">
        <f>IF('(Other Computations)'!D188=0,0,Inputs!F293*Inputs!F186*Inputs!F42*Inputs!D13*'GM Alloc Factors'!D12/('(Other Computations)'!D188+'(Other Computations)'!D201))</f>
        <v>0</v>
      </c>
      <c r="E3560" s="76">
        <f>IF('(Other Computations)'!E188=0,0,Inputs!G293*Inputs!G186*Inputs!F42*Inputs!D13*'GM Alloc Factors'!E12/('(Other Computations)'!E188+'(Other Computations)'!E201))</f>
        <v>0</v>
      </c>
      <c r="F3560" s="43">
        <f t="shared" si="710"/>
        <v>0</v>
      </c>
      <c r="G3560" s="76">
        <f>IF('(Other Computations)'!G188=0,0,Inputs!I293*Inputs!I186*Inputs!F42*Inputs!D13*'GM Alloc Factors'!G12/('(Other Computations)'!G188+'(Other Computations)'!G201))</f>
        <v>0</v>
      </c>
      <c r="H3560" s="76">
        <f>IF('(Other Computations)'!H188=0,0,Inputs!J293*Inputs!J186*Inputs!F42*Inputs!D13*'GM Alloc Factors'!H12/('(Other Computations)'!H188+'(Other Computations)'!H201))</f>
        <v>0</v>
      </c>
      <c r="I3560" s="76">
        <f>IF('(Other Computations)'!I188=0,0,Inputs!K293*Inputs!K186*Inputs!F42*Inputs!D13*'GM Alloc Factors'!I12/('(Other Computations)'!I188+'(Other Computations)'!I201))</f>
        <v>0</v>
      </c>
      <c r="J3560" s="76">
        <f>IF('(Other Computations)'!J188=0,0,Inputs!L293*Inputs!L186*Inputs!F42*Inputs!D13*'GM Alloc Factors'!J12/('(Other Computations)'!J188+'(Other Computations)'!J201))</f>
        <v>0</v>
      </c>
      <c r="K3560" s="43">
        <f t="shared" si="711"/>
        <v>0</v>
      </c>
    </row>
    <row r="3561" spans="1:11" ht="12.75" customHeight="1">
      <c r="A3561" s="61" t="str">
        <f>"         "&amp;Labels!B72</f>
        <v xml:space="preserve">         Customer 4</v>
      </c>
      <c r="B3561" s="76">
        <f>IF('(Other Computations)'!B189=0,0,Inputs!D294*Inputs!D187*Inputs!F43*Inputs!D13*'GM Alloc Factors'!B12/('(Other Computations)'!B189+'(Other Computations)'!B202))</f>
        <v>0</v>
      </c>
      <c r="C3561" s="76">
        <f>IF('(Other Computations)'!C189=0,0,Inputs!E294*Inputs!E187*Inputs!F43*Inputs!D13*'GM Alloc Factors'!C12/('(Other Computations)'!C189+'(Other Computations)'!C202))</f>
        <v>0</v>
      </c>
      <c r="D3561" s="76">
        <f>IF('(Other Computations)'!D189=0,0,Inputs!F294*Inputs!F187*Inputs!F43*Inputs!D13*'GM Alloc Factors'!D12/('(Other Computations)'!D189+'(Other Computations)'!D202))</f>
        <v>0</v>
      </c>
      <c r="E3561" s="76">
        <f>IF('(Other Computations)'!E189=0,0,Inputs!G294*Inputs!G187*Inputs!F43*Inputs!D13*'GM Alloc Factors'!E12/('(Other Computations)'!E189+'(Other Computations)'!E202))</f>
        <v>0</v>
      </c>
      <c r="F3561" s="43">
        <f t="shared" si="710"/>
        <v>0</v>
      </c>
      <c r="G3561" s="76">
        <f>IF('(Other Computations)'!G189=0,0,Inputs!I294*Inputs!I187*Inputs!F43*Inputs!D13*'GM Alloc Factors'!G12/('(Other Computations)'!G189+'(Other Computations)'!G202))</f>
        <v>0</v>
      </c>
      <c r="H3561" s="76">
        <f>IF('(Other Computations)'!H189=0,0,Inputs!J294*Inputs!J187*Inputs!F43*Inputs!D13*'GM Alloc Factors'!H12/('(Other Computations)'!H189+'(Other Computations)'!H202))</f>
        <v>0</v>
      </c>
      <c r="I3561" s="76">
        <f>IF('(Other Computations)'!I189=0,0,Inputs!K294*Inputs!K187*Inputs!F43*Inputs!D13*'GM Alloc Factors'!I12/('(Other Computations)'!I189+'(Other Computations)'!I202))</f>
        <v>0</v>
      </c>
      <c r="J3561" s="76">
        <f>IF('(Other Computations)'!J189=0,0,Inputs!L294*Inputs!L187*Inputs!F43*Inputs!D13*'GM Alloc Factors'!J12/('(Other Computations)'!J189+'(Other Computations)'!J202))</f>
        <v>0</v>
      </c>
      <c r="K3561" s="43">
        <f t="shared" si="711"/>
        <v>0</v>
      </c>
    </row>
    <row r="3562" spans="1:11" ht="12.75" customHeight="1">
      <c r="A3562" s="61" t="str">
        <f>"         "&amp;Labels!B73</f>
        <v xml:space="preserve">         Customer 5</v>
      </c>
      <c r="B3562" s="76">
        <f>IF('(Other Computations)'!B190=0,0,Inputs!D295*Inputs!D188*Inputs!F44*Inputs!D13*'GM Alloc Factors'!B12/('(Other Computations)'!B190+'(Other Computations)'!B203))</f>
        <v>0</v>
      </c>
      <c r="C3562" s="76">
        <f>IF('(Other Computations)'!C190=0,0,Inputs!E295*Inputs!E188*Inputs!F44*Inputs!D13*'GM Alloc Factors'!C12/('(Other Computations)'!C190+'(Other Computations)'!C203))</f>
        <v>0</v>
      </c>
      <c r="D3562" s="76">
        <f>IF('(Other Computations)'!D190=0,0,Inputs!F295*Inputs!F188*Inputs!F44*Inputs!D13*'GM Alloc Factors'!D12/('(Other Computations)'!D190+'(Other Computations)'!D203))</f>
        <v>0</v>
      </c>
      <c r="E3562" s="76">
        <f>IF('(Other Computations)'!E190=0,0,Inputs!G295*Inputs!G188*Inputs!F44*Inputs!D13*'GM Alloc Factors'!E12/('(Other Computations)'!E190+'(Other Computations)'!E203))</f>
        <v>0</v>
      </c>
      <c r="F3562" s="43">
        <f t="shared" si="710"/>
        <v>0</v>
      </c>
      <c r="G3562" s="76">
        <f>IF('(Other Computations)'!G190=0,0,Inputs!I295*Inputs!I188*Inputs!F44*Inputs!D13*'GM Alloc Factors'!G12/('(Other Computations)'!G190+'(Other Computations)'!G203))</f>
        <v>0</v>
      </c>
      <c r="H3562" s="76">
        <f>IF('(Other Computations)'!H190=0,0,Inputs!J295*Inputs!J188*Inputs!F44*Inputs!D13*'GM Alloc Factors'!H12/('(Other Computations)'!H190+'(Other Computations)'!H203))</f>
        <v>0</v>
      </c>
      <c r="I3562" s="76">
        <f>IF('(Other Computations)'!I190=0,0,Inputs!K295*Inputs!K188*Inputs!F44*Inputs!D13*'GM Alloc Factors'!I12/('(Other Computations)'!I190+'(Other Computations)'!I203))</f>
        <v>0</v>
      </c>
      <c r="J3562" s="76">
        <f>IF('(Other Computations)'!J190=0,0,Inputs!L295*Inputs!L188*Inputs!F44*Inputs!D13*'GM Alloc Factors'!J12/('(Other Computations)'!J190+'(Other Computations)'!J203))</f>
        <v>0</v>
      </c>
      <c r="K3562" s="43">
        <f t="shared" si="711"/>
        <v>0</v>
      </c>
    </row>
    <row r="3563" spans="1:11" ht="12.75" customHeight="1">
      <c r="A3563" s="61" t="str">
        <f>"         "&amp;Labels!B74</f>
        <v xml:space="preserve">         Customer 6</v>
      </c>
      <c r="B3563" s="76">
        <f>IF('(Other Computations)'!B191=0,0,Inputs!D296*Inputs!D189*Inputs!F45*Inputs!D13*'GM Alloc Factors'!B12/('(Other Computations)'!B191+'(Other Computations)'!B204))</f>
        <v>0</v>
      </c>
      <c r="C3563" s="76">
        <f>IF('(Other Computations)'!C191=0,0,Inputs!E296*Inputs!E189*Inputs!F45*Inputs!D13*'GM Alloc Factors'!C12/('(Other Computations)'!C191+'(Other Computations)'!C204))</f>
        <v>0</v>
      </c>
      <c r="D3563" s="76">
        <f>IF('(Other Computations)'!D191=0,0,Inputs!F296*Inputs!F189*Inputs!F45*Inputs!D13*'GM Alloc Factors'!D12/('(Other Computations)'!D191+'(Other Computations)'!D204))</f>
        <v>0</v>
      </c>
      <c r="E3563" s="76">
        <f>IF('(Other Computations)'!E191=0,0,Inputs!G296*Inputs!G189*Inputs!F45*Inputs!D13*'GM Alloc Factors'!E12/('(Other Computations)'!E191+'(Other Computations)'!E204))</f>
        <v>0</v>
      </c>
      <c r="F3563" s="43">
        <f t="shared" si="710"/>
        <v>0</v>
      </c>
      <c r="G3563" s="76">
        <f>IF('(Other Computations)'!G191=0,0,Inputs!I296*Inputs!I189*Inputs!F45*Inputs!D13*'GM Alloc Factors'!G12/('(Other Computations)'!G191+'(Other Computations)'!G204))</f>
        <v>0</v>
      </c>
      <c r="H3563" s="76">
        <f>IF('(Other Computations)'!H191=0,0,Inputs!J296*Inputs!J189*Inputs!F45*Inputs!D13*'GM Alloc Factors'!H12/('(Other Computations)'!H191+'(Other Computations)'!H204))</f>
        <v>0</v>
      </c>
      <c r="I3563" s="76">
        <f>IF('(Other Computations)'!I191=0,0,Inputs!K296*Inputs!K189*Inputs!F45*Inputs!D13*'GM Alloc Factors'!I12/('(Other Computations)'!I191+'(Other Computations)'!I204))</f>
        <v>0</v>
      </c>
      <c r="J3563" s="76">
        <f>IF('(Other Computations)'!J191=0,0,Inputs!L296*Inputs!L189*Inputs!F45*Inputs!D13*'GM Alloc Factors'!J12/('(Other Computations)'!J191+'(Other Computations)'!J204))</f>
        <v>0</v>
      </c>
      <c r="K3563" s="43">
        <f t="shared" si="711"/>
        <v>0</v>
      </c>
    </row>
    <row r="3564" spans="1:11" ht="12.75" customHeight="1">
      <c r="A3564" s="61" t="str">
        <f>"         "&amp;Labels!B75</f>
        <v xml:space="preserve">         Customer 7</v>
      </c>
      <c r="B3564" s="76">
        <f>IF('(Other Computations)'!B192=0,0,Inputs!D297*Inputs!D190*Inputs!F46*Inputs!D13*'GM Alloc Factors'!B12/('(Other Computations)'!B192+'(Other Computations)'!B205))</f>
        <v>0</v>
      </c>
      <c r="C3564" s="76">
        <f>IF('(Other Computations)'!C192=0,0,Inputs!E297*Inputs!E190*Inputs!F46*Inputs!D13*'GM Alloc Factors'!C12/('(Other Computations)'!C192+'(Other Computations)'!C205))</f>
        <v>0</v>
      </c>
      <c r="D3564" s="76">
        <f>IF('(Other Computations)'!D192=0,0,Inputs!F297*Inputs!F190*Inputs!F46*Inputs!D13*'GM Alloc Factors'!D12/('(Other Computations)'!D192+'(Other Computations)'!D205))</f>
        <v>0</v>
      </c>
      <c r="E3564" s="76">
        <f>IF('(Other Computations)'!E192=0,0,Inputs!G297*Inputs!G190*Inputs!F46*Inputs!D13*'GM Alloc Factors'!E12/('(Other Computations)'!E192+'(Other Computations)'!E205))</f>
        <v>0</v>
      </c>
      <c r="F3564" s="43">
        <f t="shared" si="710"/>
        <v>0</v>
      </c>
      <c r="G3564" s="76">
        <f>IF('(Other Computations)'!G192=0,0,Inputs!I297*Inputs!I190*Inputs!F46*Inputs!D13*'GM Alloc Factors'!G12/('(Other Computations)'!G192+'(Other Computations)'!G205))</f>
        <v>0</v>
      </c>
      <c r="H3564" s="76">
        <f>IF('(Other Computations)'!H192=0,0,Inputs!J297*Inputs!J190*Inputs!F46*Inputs!D13*'GM Alloc Factors'!H12/('(Other Computations)'!H192+'(Other Computations)'!H205))</f>
        <v>0</v>
      </c>
      <c r="I3564" s="76">
        <f>IF('(Other Computations)'!I192=0,0,Inputs!K297*Inputs!K190*Inputs!F46*Inputs!D13*'GM Alloc Factors'!I12/('(Other Computations)'!I192+'(Other Computations)'!I205))</f>
        <v>0</v>
      </c>
      <c r="J3564" s="76">
        <f>IF('(Other Computations)'!J192=0,0,Inputs!L297*Inputs!L190*Inputs!F46*Inputs!D13*'GM Alloc Factors'!J12/('(Other Computations)'!J192+'(Other Computations)'!J205))</f>
        <v>0</v>
      </c>
      <c r="K3564" s="43">
        <f t="shared" si="711"/>
        <v>0</v>
      </c>
    </row>
    <row r="3565" spans="1:11" ht="12.75" customHeight="1">
      <c r="A3565" s="61" t="str">
        <f>"         "&amp;Labels!B76</f>
        <v xml:space="preserve">         Customer 8</v>
      </c>
      <c r="B3565" s="76">
        <f>IF('(Other Computations)'!B193=0,0,Inputs!D298*Inputs!D191*Inputs!F47*Inputs!D13*'GM Alloc Factors'!B12/('(Other Computations)'!B193+'(Other Computations)'!B206))</f>
        <v>0</v>
      </c>
      <c r="C3565" s="76">
        <f>IF('(Other Computations)'!C193=0,0,Inputs!E298*Inputs!E191*Inputs!F47*Inputs!D13*'GM Alloc Factors'!C12/('(Other Computations)'!C193+'(Other Computations)'!C206))</f>
        <v>0</v>
      </c>
      <c r="D3565" s="76">
        <f>IF('(Other Computations)'!D193=0,0,Inputs!F298*Inputs!F191*Inputs!F47*Inputs!D13*'GM Alloc Factors'!D12/('(Other Computations)'!D193+'(Other Computations)'!D206))</f>
        <v>0</v>
      </c>
      <c r="E3565" s="76">
        <f>IF('(Other Computations)'!E193=0,0,Inputs!G298*Inputs!G191*Inputs!F47*Inputs!D13*'GM Alloc Factors'!E12/('(Other Computations)'!E193+'(Other Computations)'!E206))</f>
        <v>0</v>
      </c>
      <c r="F3565" s="43">
        <f t="shared" si="710"/>
        <v>0</v>
      </c>
      <c r="G3565" s="76">
        <f>IF('(Other Computations)'!G193=0,0,Inputs!I298*Inputs!I191*Inputs!F47*Inputs!D13*'GM Alloc Factors'!G12/('(Other Computations)'!G193+'(Other Computations)'!G206))</f>
        <v>0</v>
      </c>
      <c r="H3565" s="76">
        <f>IF('(Other Computations)'!H193=0,0,Inputs!J298*Inputs!J191*Inputs!F47*Inputs!D13*'GM Alloc Factors'!H12/('(Other Computations)'!H193+'(Other Computations)'!H206))</f>
        <v>0</v>
      </c>
      <c r="I3565" s="76">
        <f>IF('(Other Computations)'!I193=0,0,Inputs!K298*Inputs!K191*Inputs!F47*Inputs!D13*'GM Alloc Factors'!I12/('(Other Computations)'!I193+'(Other Computations)'!I206))</f>
        <v>0</v>
      </c>
      <c r="J3565" s="76">
        <f>IF('(Other Computations)'!J193=0,0,Inputs!L298*Inputs!L191*Inputs!F47*Inputs!D13*'GM Alloc Factors'!J12/('(Other Computations)'!J193+'(Other Computations)'!J206))</f>
        <v>0</v>
      </c>
      <c r="K3565" s="43">
        <f t="shared" si="711"/>
        <v>0</v>
      </c>
    </row>
    <row r="3566" spans="1:11" ht="12.75" customHeight="1">
      <c r="A3566" s="61" t="str">
        <f>"         "&amp;Labels!B77</f>
        <v xml:space="preserve">         Customer 9</v>
      </c>
      <c r="B3566" s="76">
        <f>IF('(Other Computations)'!B194=0,0,Inputs!D299*Inputs!D192*Inputs!F48*Inputs!D13*'GM Alloc Factors'!B12/('(Other Computations)'!B194+'(Other Computations)'!B207))</f>
        <v>0</v>
      </c>
      <c r="C3566" s="76">
        <f>IF('(Other Computations)'!C194=0,0,Inputs!E299*Inputs!E192*Inputs!F48*Inputs!D13*'GM Alloc Factors'!C12/('(Other Computations)'!C194+'(Other Computations)'!C207))</f>
        <v>0</v>
      </c>
      <c r="D3566" s="76">
        <f>IF('(Other Computations)'!D194=0,0,Inputs!F299*Inputs!F192*Inputs!F48*Inputs!D13*'GM Alloc Factors'!D12/('(Other Computations)'!D194+'(Other Computations)'!D207))</f>
        <v>0</v>
      </c>
      <c r="E3566" s="76">
        <f>IF('(Other Computations)'!E194=0,0,Inputs!G299*Inputs!G192*Inputs!F48*Inputs!D13*'GM Alloc Factors'!E12/('(Other Computations)'!E194+'(Other Computations)'!E207))</f>
        <v>0</v>
      </c>
      <c r="F3566" s="43">
        <f t="shared" si="710"/>
        <v>0</v>
      </c>
      <c r="G3566" s="76">
        <f>IF('(Other Computations)'!G194=0,0,Inputs!I299*Inputs!I192*Inputs!F48*Inputs!D13*'GM Alloc Factors'!G12/('(Other Computations)'!G194+'(Other Computations)'!G207))</f>
        <v>0</v>
      </c>
      <c r="H3566" s="76">
        <f>IF('(Other Computations)'!H194=0,0,Inputs!J299*Inputs!J192*Inputs!F48*Inputs!D13*'GM Alloc Factors'!H12/('(Other Computations)'!H194+'(Other Computations)'!H207))</f>
        <v>0</v>
      </c>
      <c r="I3566" s="76">
        <f>IF('(Other Computations)'!I194=0,0,Inputs!K299*Inputs!K192*Inputs!F48*Inputs!D13*'GM Alloc Factors'!I12/('(Other Computations)'!I194+'(Other Computations)'!I207))</f>
        <v>0</v>
      </c>
      <c r="J3566" s="76">
        <f>IF('(Other Computations)'!J194=0,0,Inputs!L299*Inputs!L192*Inputs!F48*Inputs!D13*'GM Alloc Factors'!J12/('(Other Computations)'!J194+'(Other Computations)'!J207))</f>
        <v>0</v>
      </c>
      <c r="K3566" s="43">
        <f t="shared" si="711"/>
        <v>0</v>
      </c>
    </row>
    <row r="3567" spans="1:11" ht="12.75" customHeight="1">
      <c r="A3567" s="61" t="str">
        <f>"         "&amp;Labels!B78</f>
        <v xml:space="preserve">         Customer 10</v>
      </c>
      <c r="B3567" s="76">
        <f>IF('(Other Computations)'!B195=0,0,Inputs!D300*Inputs!D193*Inputs!F49*Inputs!D13*'GM Alloc Factors'!B12/('(Other Computations)'!B195+'(Other Computations)'!B208))</f>
        <v>0</v>
      </c>
      <c r="C3567" s="76">
        <f>IF('(Other Computations)'!C195=0,0,Inputs!E300*Inputs!E193*Inputs!F49*Inputs!D13*'GM Alloc Factors'!C12/('(Other Computations)'!C195+'(Other Computations)'!C208))</f>
        <v>0</v>
      </c>
      <c r="D3567" s="76">
        <f>IF('(Other Computations)'!D195=0,0,Inputs!F300*Inputs!F193*Inputs!F49*Inputs!D13*'GM Alloc Factors'!D12/('(Other Computations)'!D195+'(Other Computations)'!D208))</f>
        <v>0</v>
      </c>
      <c r="E3567" s="76">
        <f>IF('(Other Computations)'!E195=0,0,Inputs!G300*Inputs!G193*Inputs!F49*Inputs!D13*'GM Alloc Factors'!E12/('(Other Computations)'!E195+'(Other Computations)'!E208))</f>
        <v>0</v>
      </c>
      <c r="F3567" s="43">
        <f t="shared" si="710"/>
        <v>0</v>
      </c>
      <c r="G3567" s="76">
        <f>IF('(Other Computations)'!G195=0,0,Inputs!I300*Inputs!I193*Inputs!F49*Inputs!D13*'GM Alloc Factors'!G12/('(Other Computations)'!G195+'(Other Computations)'!G208))</f>
        <v>0</v>
      </c>
      <c r="H3567" s="76">
        <f>IF('(Other Computations)'!H195=0,0,Inputs!J300*Inputs!J193*Inputs!F49*Inputs!D13*'GM Alloc Factors'!H12/('(Other Computations)'!H195+'(Other Computations)'!H208))</f>
        <v>0</v>
      </c>
      <c r="I3567" s="76">
        <f>IF('(Other Computations)'!I195=0,0,Inputs!K300*Inputs!K193*Inputs!F49*Inputs!D13*'GM Alloc Factors'!I12/('(Other Computations)'!I195+'(Other Computations)'!I208))</f>
        <v>0</v>
      </c>
      <c r="J3567" s="76">
        <f>IF('(Other Computations)'!J195=0,0,Inputs!L300*Inputs!L193*Inputs!F49*Inputs!D13*'GM Alloc Factors'!J12/('(Other Computations)'!J195+'(Other Computations)'!J208))</f>
        <v>0</v>
      </c>
      <c r="K3567" s="43">
        <f t="shared" si="711"/>
        <v>0</v>
      </c>
    </row>
    <row r="3568" spans="1:11" ht="12.75" customHeight="1">
      <c r="A3568" s="61" t="str">
        <f>"         "&amp;Labels!C68</f>
        <v xml:space="preserve">         Total</v>
      </c>
      <c r="B3568" s="84">
        <f>SUM(B3558:B3567)</f>
        <v>0</v>
      </c>
      <c r="C3568" s="84">
        <f>SUM(C3558:C3567)</f>
        <v>0</v>
      </c>
      <c r="D3568" s="84">
        <f>SUM(D3558:D3567)</f>
        <v>0</v>
      </c>
      <c r="E3568" s="84">
        <f>SUM(E3558:E3567)</f>
        <v>0</v>
      </c>
      <c r="F3568" s="43">
        <f t="shared" si="710"/>
        <v>0</v>
      </c>
      <c r="G3568" s="84">
        <f>SUM(G3558:G3567)</f>
        <v>0</v>
      </c>
      <c r="H3568" s="84">
        <f>SUM(H3558:H3567)</f>
        <v>0</v>
      </c>
      <c r="I3568" s="84">
        <f>SUM(I3558:I3567)</f>
        <v>0</v>
      </c>
      <c r="J3568" s="84">
        <f>SUM(J3558:J3567)</f>
        <v>0</v>
      </c>
      <c r="K3568" s="43">
        <f t="shared" si="711"/>
        <v>0</v>
      </c>
    </row>
    <row r="3569" spans="1:11" ht="12.75" customHeight="1">
      <c r="A3569" s="61" t="str">
        <f>"      "&amp;Labels!B88</f>
        <v xml:space="preserve">      Q 4</v>
      </c>
      <c r="B3569" s="84"/>
      <c r="C3569" s="84"/>
      <c r="D3569" s="84"/>
      <c r="E3569" s="84"/>
      <c r="F3569" s="43"/>
      <c r="G3569" s="84"/>
      <c r="H3569" s="84"/>
      <c r="I3569" s="84"/>
      <c r="J3569" s="84"/>
      <c r="K3569" s="43"/>
    </row>
    <row r="3570" spans="1:11" ht="12.75" customHeight="1">
      <c r="A3570" s="61" t="str">
        <f>"         "&amp;Labels!B69</f>
        <v xml:space="preserve">         Customer 1</v>
      </c>
      <c r="B3570" s="76">
        <f>IF('(Other Computations)'!B186=0,0,Inputs!D291*Inputs!D184*Inputs!G40*Inputs!D13*'GM Alloc Factors'!B13/('(Other Computations)'!B186+'(Other Computations)'!B199))</f>
        <v>0</v>
      </c>
      <c r="C3570" s="76">
        <f>IF('(Other Computations)'!C186=0,0,Inputs!E291*Inputs!E184*Inputs!G40*Inputs!D13*'GM Alloc Factors'!C13/('(Other Computations)'!C186+'(Other Computations)'!C199))</f>
        <v>0</v>
      </c>
      <c r="D3570" s="76">
        <f>IF('(Other Computations)'!D186=0,0,Inputs!F291*Inputs!F184*Inputs!G40*Inputs!D13*'GM Alloc Factors'!D13/('(Other Computations)'!D186+'(Other Computations)'!D199))</f>
        <v>0</v>
      </c>
      <c r="E3570" s="76">
        <f>IF('(Other Computations)'!E186=0,0,Inputs!G291*Inputs!G184*Inputs!G40*Inputs!D13*'GM Alloc Factors'!E13/('(Other Computations)'!E186+'(Other Computations)'!E199))</f>
        <v>0</v>
      </c>
      <c r="F3570" s="43">
        <f t="shared" ref="F3570:F3580" si="712">SUM(B3570:E3570)</f>
        <v>0</v>
      </c>
      <c r="G3570" s="76">
        <f>IF('(Other Computations)'!G186=0,0,Inputs!I291*Inputs!I184*Inputs!G40*Inputs!D13*'GM Alloc Factors'!G13/('(Other Computations)'!G186+'(Other Computations)'!G199))</f>
        <v>0</v>
      </c>
      <c r="H3570" s="76">
        <f>IF('(Other Computations)'!H186=0,0,Inputs!J291*Inputs!J184*Inputs!G40*Inputs!D13*'GM Alloc Factors'!H13/('(Other Computations)'!H186+'(Other Computations)'!H199))</f>
        <v>0</v>
      </c>
      <c r="I3570" s="76">
        <f>IF('(Other Computations)'!I186=0,0,Inputs!K291*Inputs!K184*Inputs!G40*Inputs!D13*'GM Alloc Factors'!I13/('(Other Computations)'!I186+'(Other Computations)'!I199))</f>
        <v>0</v>
      </c>
      <c r="J3570" s="76">
        <f>IF('(Other Computations)'!J186=0,0,Inputs!L291*Inputs!L184*Inputs!G40*Inputs!D13*'GM Alloc Factors'!J13/('(Other Computations)'!J186+'(Other Computations)'!J199))</f>
        <v>0</v>
      </c>
      <c r="K3570" s="43">
        <f t="shared" ref="K3570:K3580" si="713">SUM(G3570:J3570)</f>
        <v>0</v>
      </c>
    </row>
    <row r="3571" spans="1:11" ht="12.75" customHeight="1">
      <c r="A3571" s="61" t="str">
        <f>"         "&amp;Labels!B70</f>
        <v xml:space="preserve">         Customer 2</v>
      </c>
      <c r="B3571" s="76">
        <f>IF('(Other Computations)'!B187=0,0,Inputs!D292*Inputs!D185*Inputs!G41*Inputs!D13*'GM Alloc Factors'!B13/('(Other Computations)'!B187+'(Other Computations)'!B200))</f>
        <v>0</v>
      </c>
      <c r="C3571" s="76">
        <f>IF('(Other Computations)'!C187=0,0,Inputs!E292*Inputs!E185*Inputs!G41*Inputs!D13*'GM Alloc Factors'!C13/('(Other Computations)'!C187+'(Other Computations)'!C200))</f>
        <v>0</v>
      </c>
      <c r="D3571" s="76">
        <f>IF('(Other Computations)'!D187=0,0,Inputs!F292*Inputs!F185*Inputs!G41*Inputs!D13*'GM Alloc Factors'!D13/('(Other Computations)'!D187+'(Other Computations)'!D200))</f>
        <v>0</v>
      </c>
      <c r="E3571" s="76">
        <f>IF('(Other Computations)'!E187=0,0,Inputs!G292*Inputs!G185*Inputs!G41*Inputs!D13*'GM Alloc Factors'!E13/('(Other Computations)'!E187+'(Other Computations)'!E200))</f>
        <v>0</v>
      </c>
      <c r="F3571" s="43">
        <f t="shared" si="712"/>
        <v>0</v>
      </c>
      <c r="G3571" s="76">
        <f>IF('(Other Computations)'!G187=0,0,Inputs!I292*Inputs!I185*Inputs!G41*Inputs!D13*'GM Alloc Factors'!G13/('(Other Computations)'!G187+'(Other Computations)'!G200))</f>
        <v>0</v>
      </c>
      <c r="H3571" s="76">
        <f>IF('(Other Computations)'!H187=0,0,Inputs!J292*Inputs!J185*Inputs!G41*Inputs!D13*'GM Alloc Factors'!H13/('(Other Computations)'!H187+'(Other Computations)'!H200))</f>
        <v>0</v>
      </c>
      <c r="I3571" s="76">
        <f>IF('(Other Computations)'!I187=0,0,Inputs!K292*Inputs!K185*Inputs!G41*Inputs!D13*'GM Alloc Factors'!I13/('(Other Computations)'!I187+'(Other Computations)'!I200))</f>
        <v>0</v>
      </c>
      <c r="J3571" s="76">
        <f>IF('(Other Computations)'!J187=0,0,Inputs!L292*Inputs!L185*Inputs!G41*Inputs!D13*'GM Alloc Factors'!J13/('(Other Computations)'!J187+'(Other Computations)'!J200))</f>
        <v>0</v>
      </c>
      <c r="K3571" s="43">
        <f t="shared" si="713"/>
        <v>0</v>
      </c>
    </row>
    <row r="3572" spans="1:11" ht="12.75" customHeight="1">
      <c r="A3572" s="61" t="str">
        <f>"         "&amp;Labels!B71</f>
        <v xml:space="preserve">         Customer 3</v>
      </c>
      <c r="B3572" s="76">
        <f>IF('(Other Computations)'!B188=0,0,Inputs!D293*Inputs!D186*Inputs!G42*Inputs!D13*'GM Alloc Factors'!B13/('(Other Computations)'!B188+'(Other Computations)'!B201))</f>
        <v>0</v>
      </c>
      <c r="C3572" s="76">
        <f>IF('(Other Computations)'!C188=0,0,Inputs!E293*Inputs!E186*Inputs!G42*Inputs!D13*'GM Alloc Factors'!C13/('(Other Computations)'!C188+'(Other Computations)'!C201))</f>
        <v>0</v>
      </c>
      <c r="D3572" s="76">
        <f>IF('(Other Computations)'!D188=0,0,Inputs!F293*Inputs!F186*Inputs!G42*Inputs!D13*'GM Alloc Factors'!D13/('(Other Computations)'!D188+'(Other Computations)'!D201))</f>
        <v>0</v>
      </c>
      <c r="E3572" s="76">
        <f>IF('(Other Computations)'!E188=0,0,Inputs!G293*Inputs!G186*Inputs!G42*Inputs!D13*'GM Alloc Factors'!E13/('(Other Computations)'!E188+'(Other Computations)'!E201))</f>
        <v>0</v>
      </c>
      <c r="F3572" s="43">
        <f t="shared" si="712"/>
        <v>0</v>
      </c>
      <c r="G3572" s="76">
        <f>IF('(Other Computations)'!G188=0,0,Inputs!I293*Inputs!I186*Inputs!G42*Inputs!D13*'GM Alloc Factors'!G13/('(Other Computations)'!G188+'(Other Computations)'!G201))</f>
        <v>0</v>
      </c>
      <c r="H3572" s="76">
        <f>IF('(Other Computations)'!H188=0,0,Inputs!J293*Inputs!J186*Inputs!G42*Inputs!D13*'GM Alloc Factors'!H13/('(Other Computations)'!H188+'(Other Computations)'!H201))</f>
        <v>0</v>
      </c>
      <c r="I3572" s="76">
        <f>IF('(Other Computations)'!I188=0,0,Inputs!K293*Inputs!K186*Inputs!G42*Inputs!D13*'GM Alloc Factors'!I13/('(Other Computations)'!I188+'(Other Computations)'!I201))</f>
        <v>0</v>
      </c>
      <c r="J3572" s="76">
        <f>IF('(Other Computations)'!J188=0,0,Inputs!L293*Inputs!L186*Inputs!G42*Inputs!D13*'GM Alloc Factors'!J13/('(Other Computations)'!J188+'(Other Computations)'!J201))</f>
        <v>0</v>
      </c>
      <c r="K3572" s="43">
        <f t="shared" si="713"/>
        <v>0</v>
      </c>
    </row>
    <row r="3573" spans="1:11" ht="12.75" customHeight="1">
      <c r="A3573" s="61" t="str">
        <f>"         "&amp;Labels!B72</f>
        <v xml:space="preserve">         Customer 4</v>
      </c>
      <c r="B3573" s="76">
        <f>IF('(Other Computations)'!B189=0,0,Inputs!D294*Inputs!D187*Inputs!G43*Inputs!D13*'GM Alloc Factors'!B13/('(Other Computations)'!B189+'(Other Computations)'!B202))</f>
        <v>0</v>
      </c>
      <c r="C3573" s="76">
        <f>IF('(Other Computations)'!C189=0,0,Inputs!E294*Inputs!E187*Inputs!G43*Inputs!D13*'GM Alloc Factors'!C13/('(Other Computations)'!C189+'(Other Computations)'!C202))</f>
        <v>0</v>
      </c>
      <c r="D3573" s="76">
        <f>IF('(Other Computations)'!D189=0,0,Inputs!F294*Inputs!F187*Inputs!G43*Inputs!D13*'GM Alloc Factors'!D13/('(Other Computations)'!D189+'(Other Computations)'!D202))</f>
        <v>0</v>
      </c>
      <c r="E3573" s="76">
        <f>IF('(Other Computations)'!E189=0,0,Inputs!G294*Inputs!G187*Inputs!G43*Inputs!D13*'GM Alloc Factors'!E13/('(Other Computations)'!E189+'(Other Computations)'!E202))</f>
        <v>0</v>
      </c>
      <c r="F3573" s="43">
        <f t="shared" si="712"/>
        <v>0</v>
      </c>
      <c r="G3573" s="76">
        <f>IF('(Other Computations)'!G189=0,0,Inputs!I294*Inputs!I187*Inputs!G43*Inputs!D13*'GM Alloc Factors'!G13/('(Other Computations)'!G189+'(Other Computations)'!G202))</f>
        <v>0</v>
      </c>
      <c r="H3573" s="76">
        <f>IF('(Other Computations)'!H189=0,0,Inputs!J294*Inputs!J187*Inputs!G43*Inputs!D13*'GM Alloc Factors'!H13/('(Other Computations)'!H189+'(Other Computations)'!H202))</f>
        <v>0</v>
      </c>
      <c r="I3573" s="76">
        <f>IF('(Other Computations)'!I189=0,0,Inputs!K294*Inputs!K187*Inputs!G43*Inputs!D13*'GM Alloc Factors'!I13/('(Other Computations)'!I189+'(Other Computations)'!I202))</f>
        <v>0</v>
      </c>
      <c r="J3573" s="76">
        <f>IF('(Other Computations)'!J189=0,0,Inputs!L294*Inputs!L187*Inputs!G43*Inputs!D13*'GM Alloc Factors'!J13/('(Other Computations)'!J189+'(Other Computations)'!J202))</f>
        <v>0</v>
      </c>
      <c r="K3573" s="43">
        <f t="shared" si="713"/>
        <v>0</v>
      </c>
    </row>
    <row r="3574" spans="1:11" ht="12.75" customHeight="1">
      <c r="A3574" s="61" t="str">
        <f>"         "&amp;Labels!B73</f>
        <v xml:space="preserve">         Customer 5</v>
      </c>
      <c r="B3574" s="76">
        <f>IF('(Other Computations)'!B190=0,0,Inputs!D295*Inputs!D188*Inputs!G44*Inputs!D13*'GM Alloc Factors'!B13/('(Other Computations)'!B190+'(Other Computations)'!B203))</f>
        <v>0</v>
      </c>
      <c r="C3574" s="76">
        <f>IF('(Other Computations)'!C190=0,0,Inputs!E295*Inputs!E188*Inputs!G44*Inputs!D13*'GM Alloc Factors'!C13/('(Other Computations)'!C190+'(Other Computations)'!C203))</f>
        <v>0</v>
      </c>
      <c r="D3574" s="76">
        <f>IF('(Other Computations)'!D190=0,0,Inputs!F295*Inputs!F188*Inputs!G44*Inputs!D13*'GM Alloc Factors'!D13/('(Other Computations)'!D190+'(Other Computations)'!D203))</f>
        <v>0</v>
      </c>
      <c r="E3574" s="76">
        <f>IF('(Other Computations)'!E190=0,0,Inputs!G295*Inputs!G188*Inputs!G44*Inputs!D13*'GM Alloc Factors'!E13/('(Other Computations)'!E190+'(Other Computations)'!E203))</f>
        <v>0</v>
      </c>
      <c r="F3574" s="43">
        <f t="shared" si="712"/>
        <v>0</v>
      </c>
      <c r="G3574" s="76">
        <f>IF('(Other Computations)'!G190=0,0,Inputs!I295*Inputs!I188*Inputs!G44*Inputs!D13*'GM Alloc Factors'!G13/('(Other Computations)'!G190+'(Other Computations)'!G203))</f>
        <v>0</v>
      </c>
      <c r="H3574" s="76">
        <f>IF('(Other Computations)'!H190=0,0,Inputs!J295*Inputs!J188*Inputs!G44*Inputs!D13*'GM Alloc Factors'!H13/('(Other Computations)'!H190+'(Other Computations)'!H203))</f>
        <v>0</v>
      </c>
      <c r="I3574" s="76">
        <f>IF('(Other Computations)'!I190=0,0,Inputs!K295*Inputs!K188*Inputs!G44*Inputs!D13*'GM Alloc Factors'!I13/('(Other Computations)'!I190+'(Other Computations)'!I203))</f>
        <v>0</v>
      </c>
      <c r="J3574" s="76">
        <f>IF('(Other Computations)'!J190=0,0,Inputs!L295*Inputs!L188*Inputs!G44*Inputs!D13*'GM Alloc Factors'!J13/('(Other Computations)'!J190+'(Other Computations)'!J203))</f>
        <v>0</v>
      </c>
      <c r="K3574" s="43">
        <f t="shared" si="713"/>
        <v>0</v>
      </c>
    </row>
    <row r="3575" spans="1:11" ht="12.75" customHeight="1">
      <c r="A3575" s="61" t="str">
        <f>"         "&amp;Labels!B74</f>
        <v xml:space="preserve">         Customer 6</v>
      </c>
      <c r="B3575" s="76">
        <f>IF('(Other Computations)'!B191=0,0,Inputs!D296*Inputs!D189*Inputs!G45*Inputs!D13*'GM Alloc Factors'!B13/('(Other Computations)'!B191+'(Other Computations)'!B204))</f>
        <v>0</v>
      </c>
      <c r="C3575" s="76">
        <f>IF('(Other Computations)'!C191=0,0,Inputs!E296*Inputs!E189*Inputs!G45*Inputs!D13*'GM Alloc Factors'!C13/('(Other Computations)'!C191+'(Other Computations)'!C204))</f>
        <v>0</v>
      </c>
      <c r="D3575" s="76">
        <f>IF('(Other Computations)'!D191=0,0,Inputs!F296*Inputs!F189*Inputs!G45*Inputs!D13*'GM Alloc Factors'!D13/('(Other Computations)'!D191+'(Other Computations)'!D204))</f>
        <v>0</v>
      </c>
      <c r="E3575" s="76">
        <f>IF('(Other Computations)'!E191=0,0,Inputs!G296*Inputs!G189*Inputs!G45*Inputs!D13*'GM Alloc Factors'!E13/('(Other Computations)'!E191+'(Other Computations)'!E204))</f>
        <v>0</v>
      </c>
      <c r="F3575" s="43">
        <f t="shared" si="712"/>
        <v>0</v>
      </c>
      <c r="G3575" s="76">
        <f>IF('(Other Computations)'!G191=0,0,Inputs!I296*Inputs!I189*Inputs!G45*Inputs!D13*'GM Alloc Factors'!G13/('(Other Computations)'!G191+'(Other Computations)'!G204))</f>
        <v>0</v>
      </c>
      <c r="H3575" s="76">
        <f>IF('(Other Computations)'!H191=0,0,Inputs!J296*Inputs!J189*Inputs!G45*Inputs!D13*'GM Alloc Factors'!H13/('(Other Computations)'!H191+'(Other Computations)'!H204))</f>
        <v>0</v>
      </c>
      <c r="I3575" s="76">
        <f>IF('(Other Computations)'!I191=0,0,Inputs!K296*Inputs!K189*Inputs!G45*Inputs!D13*'GM Alloc Factors'!I13/('(Other Computations)'!I191+'(Other Computations)'!I204))</f>
        <v>0</v>
      </c>
      <c r="J3575" s="76">
        <f>IF('(Other Computations)'!J191=0,0,Inputs!L296*Inputs!L189*Inputs!G45*Inputs!D13*'GM Alloc Factors'!J13/('(Other Computations)'!J191+'(Other Computations)'!J204))</f>
        <v>0</v>
      </c>
      <c r="K3575" s="43">
        <f t="shared" si="713"/>
        <v>0</v>
      </c>
    </row>
    <row r="3576" spans="1:11" ht="12.75" customHeight="1">
      <c r="A3576" s="61" t="str">
        <f>"         "&amp;Labels!B75</f>
        <v xml:space="preserve">         Customer 7</v>
      </c>
      <c r="B3576" s="76">
        <f>IF('(Other Computations)'!B192=0,0,Inputs!D297*Inputs!D190*Inputs!G46*Inputs!D13*'GM Alloc Factors'!B13/('(Other Computations)'!B192+'(Other Computations)'!B205))</f>
        <v>0</v>
      </c>
      <c r="C3576" s="76">
        <f>IF('(Other Computations)'!C192=0,0,Inputs!E297*Inputs!E190*Inputs!G46*Inputs!D13*'GM Alloc Factors'!C13/('(Other Computations)'!C192+'(Other Computations)'!C205))</f>
        <v>0</v>
      </c>
      <c r="D3576" s="76">
        <f>IF('(Other Computations)'!D192=0,0,Inputs!F297*Inputs!F190*Inputs!G46*Inputs!D13*'GM Alloc Factors'!D13/('(Other Computations)'!D192+'(Other Computations)'!D205))</f>
        <v>0</v>
      </c>
      <c r="E3576" s="76">
        <f>IF('(Other Computations)'!E192=0,0,Inputs!G297*Inputs!G190*Inputs!G46*Inputs!D13*'GM Alloc Factors'!E13/('(Other Computations)'!E192+'(Other Computations)'!E205))</f>
        <v>0</v>
      </c>
      <c r="F3576" s="43">
        <f t="shared" si="712"/>
        <v>0</v>
      </c>
      <c r="G3576" s="76">
        <f>IF('(Other Computations)'!G192=0,0,Inputs!I297*Inputs!I190*Inputs!G46*Inputs!D13*'GM Alloc Factors'!G13/('(Other Computations)'!G192+'(Other Computations)'!G205))</f>
        <v>0</v>
      </c>
      <c r="H3576" s="76">
        <f>IF('(Other Computations)'!H192=0,0,Inputs!J297*Inputs!J190*Inputs!G46*Inputs!D13*'GM Alloc Factors'!H13/('(Other Computations)'!H192+'(Other Computations)'!H205))</f>
        <v>0</v>
      </c>
      <c r="I3576" s="76">
        <f>IF('(Other Computations)'!I192=0,0,Inputs!K297*Inputs!K190*Inputs!G46*Inputs!D13*'GM Alloc Factors'!I13/('(Other Computations)'!I192+'(Other Computations)'!I205))</f>
        <v>0</v>
      </c>
      <c r="J3576" s="76">
        <f>IF('(Other Computations)'!J192=0,0,Inputs!L297*Inputs!L190*Inputs!G46*Inputs!D13*'GM Alloc Factors'!J13/('(Other Computations)'!J192+'(Other Computations)'!J205))</f>
        <v>0</v>
      </c>
      <c r="K3576" s="43">
        <f t="shared" si="713"/>
        <v>0</v>
      </c>
    </row>
    <row r="3577" spans="1:11" ht="12.75" customHeight="1">
      <c r="A3577" s="61" t="str">
        <f>"         "&amp;Labels!B76</f>
        <v xml:space="preserve">         Customer 8</v>
      </c>
      <c r="B3577" s="76">
        <f>IF('(Other Computations)'!B193=0,0,Inputs!D298*Inputs!D191*Inputs!G47*Inputs!D13*'GM Alloc Factors'!B13/('(Other Computations)'!B193+'(Other Computations)'!B206))</f>
        <v>0</v>
      </c>
      <c r="C3577" s="76">
        <f>IF('(Other Computations)'!C193=0,0,Inputs!E298*Inputs!E191*Inputs!G47*Inputs!D13*'GM Alloc Factors'!C13/('(Other Computations)'!C193+'(Other Computations)'!C206))</f>
        <v>0</v>
      </c>
      <c r="D3577" s="76">
        <f>IF('(Other Computations)'!D193=0,0,Inputs!F298*Inputs!F191*Inputs!G47*Inputs!D13*'GM Alloc Factors'!D13/('(Other Computations)'!D193+'(Other Computations)'!D206))</f>
        <v>0</v>
      </c>
      <c r="E3577" s="76">
        <f>IF('(Other Computations)'!E193=0,0,Inputs!G298*Inputs!G191*Inputs!G47*Inputs!D13*'GM Alloc Factors'!E13/('(Other Computations)'!E193+'(Other Computations)'!E206))</f>
        <v>0</v>
      </c>
      <c r="F3577" s="43">
        <f t="shared" si="712"/>
        <v>0</v>
      </c>
      <c r="G3577" s="76">
        <f>IF('(Other Computations)'!G193=0,0,Inputs!I298*Inputs!I191*Inputs!G47*Inputs!D13*'GM Alloc Factors'!G13/('(Other Computations)'!G193+'(Other Computations)'!G206))</f>
        <v>0</v>
      </c>
      <c r="H3577" s="76">
        <f>IF('(Other Computations)'!H193=0,0,Inputs!J298*Inputs!J191*Inputs!G47*Inputs!D13*'GM Alloc Factors'!H13/('(Other Computations)'!H193+'(Other Computations)'!H206))</f>
        <v>0</v>
      </c>
      <c r="I3577" s="76">
        <f>IF('(Other Computations)'!I193=0,0,Inputs!K298*Inputs!K191*Inputs!G47*Inputs!D13*'GM Alloc Factors'!I13/('(Other Computations)'!I193+'(Other Computations)'!I206))</f>
        <v>0</v>
      </c>
      <c r="J3577" s="76">
        <f>IF('(Other Computations)'!J193=0,0,Inputs!L298*Inputs!L191*Inputs!G47*Inputs!D13*'GM Alloc Factors'!J13/('(Other Computations)'!J193+'(Other Computations)'!J206))</f>
        <v>0</v>
      </c>
      <c r="K3577" s="43">
        <f t="shared" si="713"/>
        <v>0</v>
      </c>
    </row>
    <row r="3578" spans="1:11" ht="12.75" customHeight="1">
      <c r="A3578" s="61" t="str">
        <f>"         "&amp;Labels!B77</f>
        <v xml:space="preserve">         Customer 9</v>
      </c>
      <c r="B3578" s="76">
        <f>IF('(Other Computations)'!B194=0,0,Inputs!D299*Inputs!D192*Inputs!G48*Inputs!D13*'GM Alloc Factors'!B13/('(Other Computations)'!B194+'(Other Computations)'!B207))</f>
        <v>0</v>
      </c>
      <c r="C3578" s="76">
        <f>IF('(Other Computations)'!C194=0,0,Inputs!E299*Inputs!E192*Inputs!G48*Inputs!D13*'GM Alloc Factors'!C13/('(Other Computations)'!C194+'(Other Computations)'!C207))</f>
        <v>0</v>
      </c>
      <c r="D3578" s="76">
        <f>IF('(Other Computations)'!D194=0,0,Inputs!F299*Inputs!F192*Inputs!G48*Inputs!D13*'GM Alloc Factors'!D13/('(Other Computations)'!D194+'(Other Computations)'!D207))</f>
        <v>0</v>
      </c>
      <c r="E3578" s="76">
        <f>IF('(Other Computations)'!E194=0,0,Inputs!G299*Inputs!G192*Inputs!G48*Inputs!D13*'GM Alloc Factors'!E13/('(Other Computations)'!E194+'(Other Computations)'!E207))</f>
        <v>0</v>
      </c>
      <c r="F3578" s="43">
        <f t="shared" si="712"/>
        <v>0</v>
      </c>
      <c r="G3578" s="76">
        <f>IF('(Other Computations)'!G194=0,0,Inputs!I299*Inputs!I192*Inputs!G48*Inputs!D13*'GM Alloc Factors'!G13/('(Other Computations)'!G194+'(Other Computations)'!G207))</f>
        <v>0</v>
      </c>
      <c r="H3578" s="76">
        <f>IF('(Other Computations)'!H194=0,0,Inputs!J299*Inputs!J192*Inputs!G48*Inputs!D13*'GM Alloc Factors'!H13/('(Other Computations)'!H194+'(Other Computations)'!H207))</f>
        <v>0</v>
      </c>
      <c r="I3578" s="76">
        <f>IF('(Other Computations)'!I194=0,0,Inputs!K299*Inputs!K192*Inputs!G48*Inputs!D13*'GM Alloc Factors'!I13/('(Other Computations)'!I194+'(Other Computations)'!I207))</f>
        <v>0</v>
      </c>
      <c r="J3578" s="76">
        <f>IF('(Other Computations)'!J194=0,0,Inputs!L299*Inputs!L192*Inputs!G48*Inputs!D13*'GM Alloc Factors'!J13/('(Other Computations)'!J194+'(Other Computations)'!J207))</f>
        <v>0</v>
      </c>
      <c r="K3578" s="43">
        <f t="shared" si="713"/>
        <v>0</v>
      </c>
    </row>
    <row r="3579" spans="1:11" ht="12.75" customHeight="1">
      <c r="A3579" s="61" t="str">
        <f>"         "&amp;Labels!B78</f>
        <v xml:space="preserve">         Customer 10</v>
      </c>
      <c r="B3579" s="76">
        <f>IF('(Other Computations)'!B195=0,0,Inputs!D300*Inputs!D193*Inputs!G49*Inputs!D13*'GM Alloc Factors'!B13/('(Other Computations)'!B195+'(Other Computations)'!B208))</f>
        <v>0</v>
      </c>
      <c r="C3579" s="76">
        <f>IF('(Other Computations)'!C195=0,0,Inputs!E300*Inputs!E193*Inputs!G49*Inputs!D13*'GM Alloc Factors'!C13/('(Other Computations)'!C195+'(Other Computations)'!C208))</f>
        <v>0</v>
      </c>
      <c r="D3579" s="76">
        <f>IF('(Other Computations)'!D195=0,0,Inputs!F300*Inputs!F193*Inputs!G49*Inputs!D13*'GM Alloc Factors'!D13/('(Other Computations)'!D195+'(Other Computations)'!D208))</f>
        <v>0</v>
      </c>
      <c r="E3579" s="76">
        <f>IF('(Other Computations)'!E195=0,0,Inputs!G300*Inputs!G193*Inputs!G49*Inputs!D13*'GM Alloc Factors'!E13/('(Other Computations)'!E195+'(Other Computations)'!E208))</f>
        <v>0</v>
      </c>
      <c r="F3579" s="43">
        <f t="shared" si="712"/>
        <v>0</v>
      </c>
      <c r="G3579" s="76">
        <f>IF('(Other Computations)'!G195=0,0,Inputs!I300*Inputs!I193*Inputs!G49*Inputs!D13*'GM Alloc Factors'!G13/('(Other Computations)'!G195+'(Other Computations)'!G208))</f>
        <v>0</v>
      </c>
      <c r="H3579" s="76">
        <f>IF('(Other Computations)'!H195=0,0,Inputs!J300*Inputs!J193*Inputs!G49*Inputs!D13*'GM Alloc Factors'!H13/('(Other Computations)'!H195+'(Other Computations)'!H208))</f>
        <v>0</v>
      </c>
      <c r="I3579" s="76">
        <f>IF('(Other Computations)'!I195=0,0,Inputs!K300*Inputs!K193*Inputs!G49*Inputs!D13*'GM Alloc Factors'!I13/('(Other Computations)'!I195+'(Other Computations)'!I208))</f>
        <v>0</v>
      </c>
      <c r="J3579" s="76">
        <f>IF('(Other Computations)'!J195=0,0,Inputs!L300*Inputs!L193*Inputs!G49*Inputs!D13*'GM Alloc Factors'!J13/('(Other Computations)'!J195+'(Other Computations)'!J208))</f>
        <v>0</v>
      </c>
      <c r="K3579" s="43">
        <f t="shared" si="713"/>
        <v>0</v>
      </c>
    </row>
    <row r="3580" spans="1:11" ht="12.75" customHeight="1">
      <c r="A3580" s="61" t="str">
        <f>"         "&amp;Labels!C68</f>
        <v xml:space="preserve">         Total</v>
      </c>
      <c r="B3580" s="84">
        <f>SUM(B3570:B3579)</f>
        <v>0</v>
      </c>
      <c r="C3580" s="84">
        <f>SUM(C3570:C3579)</f>
        <v>0</v>
      </c>
      <c r="D3580" s="84">
        <f>SUM(D3570:D3579)</f>
        <v>0</v>
      </c>
      <c r="E3580" s="84">
        <f>SUM(E3570:E3579)</f>
        <v>0</v>
      </c>
      <c r="F3580" s="43">
        <f t="shared" si="712"/>
        <v>0</v>
      </c>
      <c r="G3580" s="84">
        <f>SUM(G3570:G3579)</f>
        <v>0</v>
      </c>
      <c r="H3580" s="84">
        <f>SUM(H3570:H3579)</f>
        <v>0</v>
      </c>
      <c r="I3580" s="84">
        <f>SUM(I3570:I3579)</f>
        <v>0</v>
      </c>
      <c r="J3580" s="84">
        <f>SUM(J3570:J3579)</f>
        <v>0</v>
      </c>
      <c r="K3580" s="43">
        <f t="shared" si="713"/>
        <v>0</v>
      </c>
    </row>
    <row r="3581" spans="1:11" ht="12.75" customHeight="1">
      <c r="A3581" s="61" t="str">
        <f>"      "&amp;Labels!B89</f>
        <v xml:space="preserve">      Q 5</v>
      </c>
      <c r="B3581" s="84"/>
      <c r="C3581" s="84"/>
      <c r="D3581" s="84"/>
      <c r="E3581" s="84"/>
      <c r="F3581" s="43"/>
      <c r="G3581" s="84"/>
      <c r="H3581" s="84"/>
      <c r="I3581" s="84"/>
      <c r="J3581" s="84"/>
      <c r="K3581" s="43"/>
    </row>
    <row r="3582" spans="1:11" ht="12.75" customHeight="1">
      <c r="A3582" s="61" t="str">
        <f>"         "&amp;Labels!B69</f>
        <v xml:space="preserve">         Customer 1</v>
      </c>
      <c r="B3582" s="76">
        <f>IF('(Other Computations)'!B186=0,0,Inputs!D291*Inputs!D184*Inputs!H40*Inputs!D13*'GM Alloc Factors'!B14/('(Other Computations)'!B186+'(Other Computations)'!B199))</f>
        <v>0</v>
      </c>
      <c r="C3582" s="76">
        <f>IF('(Other Computations)'!C186=0,0,Inputs!E291*Inputs!E184*Inputs!H40*Inputs!D13*'GM Alloc Factors'!C14/('(Other Computations)'!C186+'(Other Computations)'!C199))</f>
        <v>0</v>
      </c>
      <c r="D3582" s="76">
        <f>IF('(Other Computations)'!D186=0,0,Inputs!F291*Inputs!F184*Inputs!H40*Inputs!D13*'GM Alloc Factors'!D14/('(Other Computations)'!D186+'(Other Computations)'!D199))</f>
        <v>0</v>
      </c>
      <c r="E3582" s="76">
        <f>IF('(Other Computations)'!E186=0,0,Inputs!G291*Inputs!G184*Inputs!H40*Inputs!D13*'GM Alloc Factors'!E14/('(Other Computations)'!E186+'(Other Computations)'!E199))</f>
        <v>0</v>
      </c>
      <c r="F3582" s="43">
        <f t="shared" ref="F3582:F3592" si="714">SUM(B3582:E3582)</f>
        <v>0</v>
      </c>
      <c r="G3582" s="76">
        <f>IF('(Other Computations)'!G186=0,0,Inputs!I291*Inputs!I184*Inputs!H40*Inputs!D13*'GM Alloc Factors'!G14/('(Other Computations)'!G186+'(Other Computations)'!G199))</f>
        <v>0</v>
      </c>
      <c r="H3582" s="76">
        <f>IF('(Other Computations)'!H186=0,0,Inputs!J291*Inputs!J184*Inputs!H40*Inputs!D13*'GM Alloc Factors'!H14/('(Other Computations)'!H186+'(Other Computations)'!H199))</f>
        <v>0</v>
      </c>
      <c r="I3582" s="76">
        <f>IF('(Other Computations)'!I186=0,0,Inputs!K291*Inputs!K184*Inputs!H40*Inputs!D13*'GM Alloc Factors'!I14/('(Other Computations)'!I186+'(Other Computations)'!I199))</f>
        <v>0</v>
      </c>
      <c r="J3582" s="76">
        <f>IF('(Other Computations)'!J186=0,0,Inputs!L291*Inputs!L184*Inputs!H40*Inputs!D13*'GM Alloc Factors'!J14/('(Other Computations)'!J186+'(Other Computations)'!J199))</f>
        <v>0</v>
      </c>
      <c r="K3582" s="43">
        <f t="shared" ref="K3582:K3592" si="715">SUM(G3582:J3582)</f>
        <v>0</v>
      </c>
    </row>
    <row r="3583" spans="1:11" ht="12.75" customHeight="1">
      <c r="A3583" s="61" t="str">
        <f>"         "&amp;Labels!B70</f>
        <v xml:space="preserve">         Customer 2</v>
      </c>
      <c r="B3583" s="76">
        <f>IF('(Other Computations)'!B187=0,0,Inputs!D292*Inputs!D185*Inputs!H41*Inputs!D13*'GM Alloc Factors'!B14/('(Other Computations)'!B187+'(Other Computations)'!B200))</f>
        <v>0</v>
      </c>
      <c r="C3583" s="76">
        <f>IF('(Other Computations)'!C187=0,0,Inputs!E292*Inputs!E185*Inputs!H41*Inputs!D13*'GM Alloc Factors'!C14/('(Other Computations)'!C187+'(Other Computations)'!C200))</f>
        <v>0</v>
      </c>
      <c r="D3583" s="76">
        <f>IF('(Other Computations)'!D187=0,0,Inputs!F292*Inputs!F185*Inputs!H41*Inputs!D13*'GM Alloc Factors'!D14/('(Other Computations)'!D187+'(Other Computations)'!D200))</f>
        <v>0</v>
      </c>
      <c r="E3583" s="76">
        <f>IF('(Other Computations)'!E187=0,0,Inputs!G292*Inputs!G185*Inputs!H41*Inputs!D13*'GM Alloc Factors'!E14/('(Other Computations)'!E187+'(Other Computations)'!E200))</f>
        <v>0</v>
      </c>
      <c r="F3583" s="43">
        <f t="shared" si="714"/>
        <v>0</v>
      </c>
      <c r="G3583" s="76">
        <f>IF('(Other Computations)'!G187=0,0,Inputs!I292*Inputs!I185*Inputs!H41*Inputs!D13*'GM Alloc Factors'!G14/('(Other Computations)'!G187+'(Other Computations)'!G200))</f>
        <v>0</v>
      </c>
      <c r="H3583" s="76">
        <f>IF('(Other Computations)'!H187=0,0,Inputs!J292*Inputs!J185*Inputs!H41*Inputs!D13*'GM Alloc Factors'!H14/('(Other Computations)'!H187+'(Other Computations)'!H200))</f>
        <v>0</v>
      </c>
      <c r="I3583" s="76">
        <f>IF('(Other Computations)'!I187=0,0,Inputs!K292*Inputs!K185*Inputs!H41*Inputs!D13*'GM Alloc Factors'!I14/('(Other Computations)'!I187+'(Other Computations)'!I200))</f>
        <v>0</v>
      </c>
      <c r="J3583" s="76">
        <f>IF('(Other Computations)'!J187=0,0,Inputs!L292*Inputs!L185*Inputs!H41*Inputs!D13*'GM Alloc Factors'!J14/('(Other Computations)'!J187+'(Other Computations)'!J200))</f>
        <v>0</v>
      </c>
      <c r="K3583" s="43">
        <f t="shared" si="715"/>
        <v>0</v>
      </c>
    </row>
    <row r="3584" spans="1:11" ht="12.75" customHeight="1">
      <c r="A3584" s="61" t="str">
        <f>"         "&amp;Labels!B71</f>
        <v xml:space="preserve">         Customer 3</v>
      </c>
      <c r="B3584" s="76">
        <f>IF('(Other Computations)'!B188=0,0,Inputs!D293*Inputs!D186*Inputs!H42*Inputs!D13*'GM Alloc Factors'!B14/('(Other Computations)'!B188+'(Other Computations)'!B201))</f>
        <v>0</v>
      </c>
      <c r="C3584" s="76">
        <f>IF('(Other Computations)'!C188=0,0,Inputs!E293*Inputs!E186*Inputs!H42*Inputs!D13*'GM Alloc Factors'!C14/('(Other Computations)'!C188+'(Other Computations)'!C201))</f>
        <v>0</v>
      </c>
      <c r="D3584" s="76">
        <f>IF('(Other Computations)'!D188=0,0,Inputs!F293*Inputs!F186*Inputs!H42*Inputs!D13*'GM Alloc Factors'!D14/('(Other Computations)'!D188+'(Other Computations)'!D201))</f>
        <v>0</v>
      </c>
      <c r="E3584" s="76">
        <f>IF('(Other Computations)'!E188=0,0,Inputs!G293*Inputs!G186*Inputs!H42*Inputs!D13*'GM Alloc Factors'!E14/('(Other Computations)'!E188+'(Other Computations)'!E201))</f>
        <v>0</v>
      </c>
      <c r="F3584" s="43">
        <f t="shared" si="714"/>
        <v>0</v>
      </c>
      <c r="G3584" s="76">
        <f>IF('(Other Computations)'!G188=0,0,Inputs!I293*Inputs!I186*Inputs!H42*Inputs!D13*'GM Alloc Factors'!G14/('(Other Computations)'!G188+'(Other Computations)'!G201))</f>
        <v>0</v>
      </c>
      <c r="H3584" s="76">
        <f>IF('(Other Computations)'!H188=0,0,Inputs!J293*Inputs!J186*Inputs!H42*Inputs!D13*'GM Alloc Factors'!H14/('(Other Computations)'!H188+'(Other Computations)'!H201))</f>
        <v>0</v>
      </c>
      <c r="I3584" s="76">
        <f>IF('(Other Computations)'!I188=0,0,Inputs!K293*Inputs!K186*Inputs!H42*Inputs!D13*'GM Alloc Factors'!I14/('(Other Computations)'!I188+'(Other Computations)'!I201))</f>
        <v>0</v>
      </c>
      <c r="J3584" s="76">
        <f>IF('(Other Computations)'!J188=0,0,Inputs!L293*Inputs!L186*Inputs!H42*Inputs!D13*'GM Alloc Factors'!J14/('(Other Computations)'!J188+'(Other Computations)'!J201))</f>
        <v>0</v>
      </c>
      <c r="K3584" s="43">
        <f t="shared" si="715"/>
        <v>0</v>
      </c>
    </row>
    <row r="3585" spans="1:11" ht="12.75" customHeight="1">
      <c r="A3585" s="61" t="str">
        <f>"         "&amp;Labels!B72</f>
        <v xml:space="preserve">         Customer 4</v>
      </c>
      <c r="B3585" s="76">
        <f>IF('(Other Computations)'!B189=0,0,Inputs!D294*Inputs!D187*Inputs!H43*Inputs!D13*'GM Alloc Factors'!B14/('(Other Computations)'!B189+'(Other Computations)'!B202))</f>
        <v>0</v>
      </c>
      <c r="C3585" s="76">
        <f>IF('(Other Computations)'!C189=0,0,Inputs!E294*Inputs!E187*Inputs!H43*Inputs!D13*'GM Alloc Factors'!C14/('(Other Computations)'!C189+'(Other Computations)'!C202))</f>
        <v>0</v>
      </c>
      <c r="D3585" s="76">
        <f>IF('(Other Computations)'!D189=0,0,Inputs!F294*Inputs!F187*Inputs!H43*Inputs!D13*'GM Alloc Factors'!D14/('(Other Computations)'!D189+'(Other Computations)'!D202))</f>
        <v>0</v>
      </c>
      <c r="E3585" s="76">
        <f>IF('(Other Computations)'!E189=0,0,Inputs!G294*Inputs!G187*Inputs!H43*Inputs!D13*'GM Alloc Factors'!E14/('(Other Computations)'!E189+'(Other Computations)'!E202))</f>
        <v>0</v>
      </c>
      <c r="F3585" s="43">
        <f t="shared" si="714"/>
        <v>0</v>
      </c>
      <c r="G3585" s="76">
        <f>IF('(Other Computations)'!G189=0,0,Inputs!I294*Inputs!I187*Inputs!H43*Inputs!D13*'GM Alloc Factors'!G14/('(Other Computations)'!G189+'(Other Computations)'!G202))</f>
        <v>0</v>
      </c>
      <c r="H3585" s="76">
        <f>IF('(Other Computations)'!H189=0,0,Inputs!J294*Inputs!J187*Inputs!H43*Inputs!D13*'GM Alloc Factors'!H14/('(Other Computations)'!H189+'(Other Computations)'!H202))</f>
        <v>0</v>
      </c>
      <c r="I3585" s="76">
        <f>IF('(Other Computations)'!I189=0,0,Inputs!K294*Inputs!K187*Inputs!H43*Inputs!D13*'GM Alloc Factors'!I14/('(Other Computations)'!I189+'(Other Computations)'!I202))</f>
        <v>0</v>
      </c>
      <c r="J3585" s="76">
        <f>IF('(Other Computations)'!J189=0,0,Inputs!L294*Inputs!L187*Inputs!H43*Inputs!D13*'GM Alloc Factors'!J14/('(Other Computations)'!J189+'(Other Computations)'!J202))</f>
        <v>0</v>
      </c>
      <c r="K3585" s="43">
        <f t="shared" si="715"/>
        <v>0</v>
      </c>
    </row>
    <row r="3586" spans="1:11" ht="12.75" customHeight="1">
      <c r="A3586" s="61" t="str">
        <f>"         "&amp;Labels!B73</f>
        <v xml:space="preserve">         Customer 5</v>
      </c>
      <c r="B3586" s="76">
        <f>IF('(Other Computations)'!B190=0,0,Inputs!D295*Inputs!D188*Inputs!H44*Inputs!D13*'GM Alloc Factors'!B14/('(Other Computations)'!B190+'(Other Computations)'!B203))</f>
        <v>0</v>
      </c>
      <c r="C3586" s="76">
        <f>IF('(Other Computations)'!C190=0,0,Inputs!E295*Inputs!E188*Inputs!H44*Inputs!D13*'GM Alloc Factors'!C14/('(Other Computations)'!C190+'(Other Computations)'!C203))</f>
        <v>0</v>
      </c>
      <c r="D3586" s="76">
        <f>IF('(Other Computations)'!D190=0,0,Inputs!F295*Inputs!F188*Inputs!H44*Inputs!D13*'GM Alloc Factors'!D14/('(Other Computations)'!D190+'(Other Computations)'!D203))</f>
        <v>0</v>
      </c>
      <c r="E3586" s="76">
        <f>IF('(Other Computations)'!E190=0,0,Inputs!G295*Inputs!G188*Inputs!H44*Inputs!D13*'GM Alloc Factors'!E14/('(Other Computations)'!E190+'(Other Computations)'!E203))</f>
        <v>0</v>
      </c>
      <c r="F3586" s="43">
        <f t="shared" si="714"/>
        <v>0</v>
      </c>
      <c r="G3586" s="76">
        <f>IF('(Other Computations)'!G190=0,0,Inputs!I295*Inputs!I188*Inputs!H44*Inputs!D13*'GM Alloc Factors'!G14/('(Other Computations)'!G190+'(Other Computations)'!G203))</f>
        <v>0</v>
      </c>
      <c r="H3586" s="76">
        <f>IF('(Other Computations)'!H190=0,0,Inputs!J295*Inputs!J188*Inputs!H44*Inputs!D13*'GM Alloc Factors'!H14/('(Other Computations)'!H190+'(Other Computations)'!H203))</f>
        <v>0</v>
      </c>
      <c r="I3586" s="76">
        <f>IF('(Other Computations)'!I190=0,0,Inputs!K295*Inputs!K188*Inputs!H44*Inputs!D13*'GM Alloc Factors'!I14/('(Other Computations)'!I190+'(Other Computations)'!I203))</f>
        <v>0</v>
      </c>
      <c r="J3586" s="76">
        <f>IF('(Other Computations)'!J190=0,0,Inputs!L295*Inputs!L188*Inputs!H44*Inputs!D13*'GM Alloc Factors'!J14/('(Other Computations)'!J190+'(Other Computations)'!J203))</f>
        <v>0</v>
      </c>
      <c r="K3586" s="43">
        <f t="shared" si="715"/>
        <v>0</v>
      </c>
    </row>
    <row r="3587" spans="1:11" ht="12.75" customHeight="1">
      <c r="A3587" s="61" t="str">
        <f>"         "&amp;Labels!B74</f>
        <v xml:space="preserve">         Customer 6</v>
      </c>
      <c r="B3587" s="76">
        <f>IF('(Other Computations)'!B191=0,0,Inputs!D296*Inputs!D189*Inputs!H45*Inputs!D13*'GM Alloc Factors'!B14/('(Other Computations)'!B191+'(Other Computations)'!B204))</f>
        <v>0</v>
      </c>
      <c r="C3587" s="76">
        <f>IF('(Other Computations)'!C191=0,0,Inputs!E296*Inputs!E189*Inputs!H45*Inputs!D13*'GM Alloc Factors'!C14/('(Other Computations)'!C191+'(Other Computations)'!C204))</f>
        <v>0</v>
      </c>
      <c r="D3587" s="76">
        <f>IF('(Other Computations)'!D191=0,0,Inputs!F296*Inputs!F189*Inputs!H45*Inputs!D13*'GM Alloc Factors'!D14/('(Other Computations)'!D191+'(Other Computations)'!D204))</f>
        <v>0</v>
      </c>
      <c r="E3587" s="76">
        <f>IF('(Other Computations)'!E191=0,0,Inputs!G296*Inputs!G189*Inputs!H45*Inputs!D13*'GM Alloc Factors'!E14/('(Other Computations)'!E191+'(Other Computations)'!E204))</f>
        <v>0</v>
      </c>
      <c r="F3587" s="43">
        <f t="shared" si="714"/>
        <v>0</v>
      </c>
      <c r="G3587" s="76">
        <f>IF('(Other Computations)'!G191=0,0,Inputs!I296*Inputs!I189*Inputs!H45*Inputs!D13*'GM Alloc Factors'!G14/('(Other Computations)'!G191+'(Other Computations)'!G204))</f>
        <v>0</v>
      </c>
      <c r="H3587" s="76">
        <f>IF('(Other Computations)'!H191=0,0,Inputs!J296*Inputs!J189*Inputs!H45*Inputs!D13*'GM Alloc Factors'!H14/('(Other Computations)'!H191+'(Other Computations)'!H204))</f>
        <v>0</v>
      </c>
      <c r="I3587" s="76">
        <f>IF('(Other Computations)'!I191=0,0,Inputs!K296*Inputs!K189*Inputs!H45*Inputs!D13*'GM Alloc Factors'!I14/('(Other Computations)'!I191+'(Other Computations)'!I204))</f>
        <v>0</v>
      </c>
      <c r="J3587" s="76">
        <f>IF('(Other Computations)'!J191=0,0,Inputs!L296*Inputs!L189*Inputs!H45*Inputs!D13*'GM Alloc Factors'!J14/('(Other Computations)'!J191+'(Other Computations)'!J204))</f>
        <v>0</v>
      </c>
      <c r="K3587" s="43">
        <f t="shared" si="715"/>
        <v>0</v>
      </c>
    </row>
    <row r="3588" spans="1:11" ht="12.75" customHeight="1">
      <c r="A3588" s="61" t="str">
        <f>"         "&amp;Labels!B75</f>
        <v xml:space="preserve">         Customer 7</v>
      </c>
      <c r="B3588" s="76">
        <f>IF('(Other Computations)'!B192=0,0,Inputs!D297*Inputs!D190*Inputs!H46*Inputs!D13*'GM Alloc Factors'!B14/('(Other Computations)'!B192+'(Other Computations)'!B205))</f>
        <v>0</v>
      </c>
      <c r="C3588" s="76">
        <f>IF('(Other Computations)'!C192=0,0,Inputs!E297*Inputs!E190*Inputs!H46*Inputs!D13*'GM Alloc Factors'!C14/('(Other Computations)'!C192+'(Other Computations)'!C205))</f>
        <v>0</v>
      </c>
      <c r="D3588" s="76">
        <f>IF('(Other Computations)'!D192=0,0,Inputs!F297*Inputs!F190*Inputs!H46*Inputs!D13*'GM Alloc Factors'!D14/('(Other Computations)'!D192+'(Other Computations)'!D205))</f>
        <v>0</v>
      </c>
      <c r="E3588" s="76">
        <f>IF('(Other Computations)'!E192=0,0,Inputs!G297*Inputs!G190*Inputs!H46*Inputs!D13*'GM Alloc Factors'!E14/('(Other Computations)'!E192+'(Other Computations)'!E205))</f>
        <v>0</v>
      </c>
      <c r="F3588" s="43">
        <f t="shared" si="714"/>
        <v>0</v>
      </c>
      <c r="G3588" s="76">
        <f>IF('(Other Computations)'!G192=0,0,Inputs!I297*Inputs!I190*Inputs!H46*Inputs!D13*'GM Alloc Factors'!G14/('(Other Computations)'!G192+'(Other Computations)'!G205))</f>
        <v>0</v>
      </c>
      <c r="H3588" s="76">
        <f>IF('(Other Computations)'!H192=0,0,Inputs!J297*Inputs!J190*Inputs!H46*Inputs!D13*'GM Alloc Factors'!H14/('(Other Computations)'!H192+'(Other Computations)'!H205))</f>
        <v>0</v>
      </c>
      <c r="I3588" s="76">
        <f>IF('(Other Computations)'!I192=0,0,Inputs!K297*Inputs!K190*Inputs!H46*Inputs!D13*'GM Alloc Factors'!I14/('(Other Computations)'!I192+'(Other Computations)'!I205))</f>
        <v>0</v>
      </c>
      <c r="J3588" s="76">
        <f>IF('(Other Computations)'!J192=0,0,Inputs!L297*Inputs!L190*Inputs!H46*Inputs!D13*'GM Alloc Factors'!J14/('(Other Computations)'!J192+'(Other Computations)'!J205))</f>
        <v>0</v>
      </c>
      <c r="K3588" s="43">
        <f t="shared" si="715"/>
        <v>0</v>
      </c>
    </row>
    <row r="3589" spans="1:11" ht="12.75" customHeight="1">
      <c r="A3589" s="61" t="str">
        <f>"         "&amp;Labels!B76</f>
        <v xml:space="preserve">         Customer 8</v>
      </c>
      <c r="B3589" s="76">
        <f>IF('(Other Computations)'!B193=0,0,Inputs!D298*Inputs!D191*Inputs!H47*Inputs!D13*'GM Alloc Factors'!B14/('(Other Computations)'!B193+'(Other Computations)'!B206))</f>
        <v>0</v>
      </c>
      <c r="C3589" s="76">
        <f>IF('(Other Computations)'!C193=0,0,Inputs!E298*Inputs!E191*Inputs!H47*Inputs!D13*'GM Alloc Factors'!C14/('(Other Computations)'!C193+'(Other Computations)'!C206))</f>
        <v>0</v>
      </c>
      <c r="D3589" s="76">
        <f>IF('(Other Computations)'!D193=0,0,Inputs!F298*Inputs!F191*Inputs!H47*Inputs!D13*'GM Alloc Factors'!D14/('(Other Computations)'!D193+'(Other Computations)'!D206))</f>
        <v>0</v>
      </c>
      <c r="E3589" s="76">
        <f>IF('(Other Computations)'!E193=0,0,Inputs!G298*Inputs!G191*Inputs!H47*Inputs!D13*'GM Alloc Factors'!E14/('(Other Computations)'!E193+'(Other Computations)'!E206))</f>
        <v>0</v>
      </c>
      <c r="F3589" s="43">
        <f t="shared" si="714"/>
        <v>0</v>
      </c>
      <c r="G3589" s="76">
        <f>IF('(Other Computations)'!G193=0,0,Inputs!I298*Inputs!I191*Inputs!H47*Inputs!D13*'GM Alloc Factors'!G14/('(Other Computations)'!G193+'(Other Computations)'!G206))</f>
        <v>0</v>
      </c>
      <c r="H3589" s="76">
        <f>IF('(Other Computations)'!H193=0,0,Inputs!J298*Inputs!J191*Inputs!H47*Inputs!D13*'GM Alloc Factors'!H14/('(Other Computations)'!H193+'(Other Computations)'!H206))</f>
        <v>0</v>
      </c>
      <c r="I3589" s="76">
        <f>IF('(Other Computations)'!I193=0,0,Inputs!K298*Inputs!K191*Inputs!H47*Inputs!D13*'GM Alloc Factors'!I14/('(Other Computations)'!I193+'(Other Computations)'!I206))</f>
        <v>0</v>
      </c>
      <c r="J3589" s="76">
        <f>IF('(Other Computations)'!J193=0,0,Inputs!L298*Inputs!L191*Inputs!H47*Inputs!D13*'GM Alloc Factors'!J14/('(Other Computations)'!J193+'(Other Computations)'!J206))</f>
        <v>0</v>
      </c>
      <c r="K3589" s="43">
        <f t="shared" si="715"/>
        <v>0</v>
      </c>
    </row>
    <row r="3590" spans="1:11" ht="12.75" customHeight="1">
      <c r="A3590" s="61" t="str">
        <f>"         "&amp;Labels!B77</f>
        <v xml:space="preserve">         Customer 9</v>
      </c>
      <c r="B3590" s="76">
        <f>IF('(Other Computations)'!B194=0,0,Inputs!D299*Inputs!D192*Inputs!H48*Inputs!D13*'GM Alloc Factors'!B14/('(Other Computations)'!B194+'(Other Computations)'!B207))</f>
        <v>0</v>
      </c>
      <c r="C3590" s="76">
        <f>IF('(Other Computations)'!C194=0,0,Inputs!E299*Inputs!E192*Inputs!H48*Inputs!D13*'GM Alloc Factors'!C14/('(Other Computations)'!C194+'(Other Computations)'!C207))</f>
        <v>0</v>
      </c>
      <c r="D3590" s="76">
        <f>IF('(Other Computations)'!D194=0,0,Inputs!F299*Inputs!F192*Inputs!H48*Inputs!D13*'GM Alloc Factors'!D14/('(Other Computations)'!D194+'(Other Computations)'!D207))</f>
        <v>0</v>
      </c>
      <c r="E3590" s="76">
        <f>IF('(Other Computations)'!E194=0,0,Inputs!G299*Inputs!G192*Inputs!H48*Inputs!D13*'GM Alloc Factors'!E14/('(Other Computations)'!E194+'(Other Computations)'!E207))</f>
        <v>0</v>
      </c>
      <c r="F3590" s="43">
        <f t="shared" si="714"/>
        <v>0</v>
      </c>
      <c r="G3590" s="76">
        <f>IF('(Other Computations)'!G194=0,0,Inputs!I299*Inputs!I192*Inputs!H48*Inputs!D13*'GM Alloc Factors'!G14/('(Other Computations)'!G194+'(Other Computations)'!G207))</f>
        <v>0</v>
      </c>
      <c r="H3590" s="76">
        <f>IF('(Other Computations)'!H194=0,0,Inputs!J299*Inputs!J192*Inputs!H48*Inputs!D13*'GM Alloc Factors'!H14/('(Other Computations)'!H194+'(Other Computations)'!H207))</f>
        <v>0</v>
      </c>
      <c r="I3590" s="76">
        <f>IF('(Other Computations)'!I194=0,0,Inputs!K299*Inputs!K192*Inputs!H48*Inputs!D13*'GM Alloc Factors'!I14/('(Other Computations)'!I194+'(Other Computations)'!I207))</f>
        <v>0</v>
      </c>
      <c r="J3590" s="76">
        <f>IF('(Other Computations)'!J194=0,0,Inputs!L299*Inputs!L192*Inputs!H48*Inputs!D13*'GM Alloc Factors'!J14/('(Other Computations)'!J194+'(Other Computations)'!J207))</f>
        <v>0</v>
      </c>
      <c r="K3590" s="43">
        <f t="shared" si="715"/>
        <v>0</v>
      </c>
    </row>
    <row r="3591" spans="1:11" ht="12.75" customHeight="1">
      <c r="A3591" s="61" t="str">
        <f>"         "&amp;Labels!B78</f>
        <v xml:space="preserve">         Customer 10</v>
      </c>
      <c r="B3591" s="76">
        <f>IF('(Other Computations)'!B195=0,0,Inputs!D300*Inputs!D193*Inputs!H49*Inputs!D13*'GM Alloc Factors'!B14/('(Other Computations)'!B195+'(Other Computations)'!B208))</f>
        <v>0</v>
      </c>
      <c r="C3591" s="76">
        <f>IF('(Other Computations)'!C195=0,0,Inputs!E300*Inputs!E193*Inputs!H49*Inputs!D13*'GM Alloc Factors'!C14/('(Other Computations)'!C195+'(Other Computations)'!C208))</f>
        <v>0</v>
      </c>
      <c r="D3591" s="76">
        <f>IF('(Other Computations)'!D195=0,0,Inputs!F300*Inputs!F193*Inputs!H49*Inputs!D13*'GM Alloc Factors'!D14/('(Other Computations)'!D195+'(Other Computations)'!D208))</f>
        <v>0</v>
      </c>
      <c r="E3591" s="76">
        <f>IF('(Other Computations)'!E195=0,0,Inputs!G300*Inputs!G193*Inputs!H49*Inputs!D13*'GM Alloc Factors'!E14/('(Other Computations)'!E195+'(Other Computations)'!E208))</f>
        <v>0</v>
      </c>
      <c r="F3591" s="43">
        <f t="shared" si="714"/>
        <v>0</v>
      </c>
      <c r="G3591" s="76">
        <f>IF('(Other Computations)'!G195=0,0,Inputs!I300*Inputs!I193*Inputs!H49*Inputs!D13*'GM Alloc Factors'!G14/('(Other Computations)'!G195+'(Other Computations)'!G208))</f>
        <v>0</v>
      </c>
      <c r="H3591" s="76">
        <f>IF('(Other Computations)'!H195=0,0,Inputs!J300*Inputs!J193*Inputs!H49*Inputs!D13*'GM Alloc Factors'!H14/('(Other Computations)'!H195+'(Other Computations)'!H208))</f>
        <v>0</v>
      </c>
      <c r="I3591" s="76">
        <f>IF('(Other Computations)'!I195=0,0,Inputs!K300*Inputs!K193*Inputs!H49*Inputs!D13*'GM Alloc Factors'!I14/('(Other Computations)'!I195+'(Other Computations)'!I208))</f>
        <v>0</v>
      </c>
      <c r="J3591" s="76">
        <f>IF('(Other Computations)'!J195=0,0,Inputs!L300*Inputs!L193*Inputs!H49*Inputs!D13*'GM Alloc Factors'!J14/('(Other Computations)'!J195+'(Other Computations)'!J208))</f>
        <v>0</v>
      </c>
      <c r="K3591" s="43">
        <f t="shared" si="715"/>
        <v>0</v>
      </c>
    </row>
    <row r="3592" spans="1:11" ht="12.75" customHeight="1">
      <c r="A3592" s="61" t="str">
        <f>"         "&amp;Labels!C68</f>
        <v xml:space="preserve">         Total</v>
      </c>
      <c r="B3592" s="84">
        <f>SUM(B3582:B3591)</f>
        <v>0</v>
      </c>
      <c r="C3592" s="84">
        <f>SUM(C3582:C3591)</f>
        <v>0</v>
      </c>
      <c r="D3592" s="84">
        <f>SUM(D3582:D3591)</f>
        <v>0</v>
      </c>
      <c r="E3592" s="84">
        <f>SUM(E3582:E3591)</f>
        <v>0</v>
      </c>
      <c r="F3592" s="43">
        <f t="shared" si="714"/>
        <v>0</v>
      </c>
      <c r="G3592" s="84">
        <f>SUM(G3582:G3591)</f>
        <v>0</v>
      </c>
      <c r="H3592" s="84">
        <f>SUM(H3582:H3591)</f>
        <v>0</v>
      </c>
      <c r="I3592" s="84">
        <f>SUM(I3582:I3591)</f>
        <v>0</v>
      </c>
      <c r="J3592" s="84">
        <f>SUM(J3582:J3591)</f>
        <v>0</v>
      </c>
      <c r="K3592" s="43">
        <f t="shared" si="715"/>
        <v>0</v>
      </c>
    </row>
    <row r="3593" spans="1:11" ht="12.75" customHeight="1">
      <c r="A3593" s="61" t="str">
        <f>"      "&amp;Labels!B90</f>
        <v xml:space="preserve">      Q 6</v>
      </c>
      <c r="B3593" s="84"/>
      <c r="C3593" s="84"/>
      <c r="D3593" s="84"/>
      <c r="E3593" s="84"/>
      <c r="F3593" s="43"/>
      <c r="G3593" s="84"/>
      <c r="H3593" s="84"/>
      <c r="I3593" s="84"/>
      <c r="J3593" s="84"/>
      <c r="K3593" s="43"/>
    </row>
    <row r="3594" spans="1:11" ht="12.75" customHeight="1">
      <c r="A3594" s="61" t="str">
        <f>"         "&amp;Labels!B69</f>
        <v xml:space="preserve">         Customer 1</v>
      </c>
      <c r="B3594" s="76">
        <f>IF('(Other Computations)'!B186=0,0,Inputs!D291*Inputs!D184*Inputs!I40*Inputs!D13*'GM Alloc Factors'!B15/('(Other Computations)'!B186+'(Other Computations)'!B199))</f>
        <v>0</v>
      </c>
      <c r="C3594" s="76">
        <f>IF('(Other Computations)'!C186=0,0,Inputs!E291*Inputs!E184*Inputs!I40*Inputs!D13*'GM Alloc Factors'!C15/('(Other Computations)'!C186+'(Other Computations)'!C199))</f>
        <v>0</v>
      </c>
      <c r="D3594" s="76">
        <f>IF('(Other Computations)'!D186=0,0,Inputs!F291*Inputs!F184*Inputs!I40*Inputs!D13*'GM Alloc Factors'!D15/('(Other Computations)'!D186+'(Other Computations)'!D199))</f>
        <v>0</v>
      </c>
      <c r="E3594" s="76">
        <f>IF('(Other Computations)'!E186=0,0,Inputs!G291*Inputs!G184*Inputs!I40*Inputs!D13*'GM Alloc Factors'!E15/('(Other Computations)'!E186+'(Other Computations)'!E199))</f>
        <v>0</v>
      </c>
      <c r="F3594" s="43">
        <f t="shared" ref="F3594:F3604" si="716">SUM(B3594:E3594)</f>
        <v>0</v>
      </c>
      <c r="G3594" s="76">
        <f>IF('(Other Computations)'!G186=0,0,Inputs!I291*Inputs!I184*Inputs!I40*Inputs!D13*'GM Alloc Factors'!G15/('(Other Computations)'!G186+'(Other Computations)'!G199))</f>
        <v>0</v>
      </c>
      <c r="H3594" s="76">
        <f>IF('(Other Computations)'!H186=0,0,Inputs!J291*Inputs!J184*Inputs!I40*Inputs!D13*'GM Alloc Factors'!H15/('(Other Computations)'!H186+'(Other Computations)'!H199))</f>
        <v>0</v>
      </c>
      <c r="I3594" s="76">
        <f>IF('(Other Computations)'!I186=0,0,Inputs!K291*Inputs!K184*Inputs!I40*Inputs!D13*'GM Alloc Factors'!I15/('(Other Computations)'!I186+'(Other Computations)'!I199))</f>
        <v>0</v>
      </c>
      <c r="J3594" s="76">
        <f>IF('(Other Computations)'!J186=0,0,Inputs!L291*Inputs!L184*Inputs!I40*Inputs!D13*'GM Alloc Factors'!J15/('(Other Computations)'!J186+'(Other Computations)'!J199))</f>
        <v>0</v>
      </c>
      <c r="K3594" s="43">
        <f t="shared" ref="K3594:K3604" si="717">SUM(G3594:J3594)</f>
        <v>0</v>
      </c>
    </row>
    <row r="3595" spans="1:11" ht="12.75" customHeight="1">
      <c r="A3595" s="61" t="str">
        <f>"         "&amp;Labels!B70</f>
        <v xml:space="preserve">         Customer 2</v>
      </c>
      <c r="B3595" s="76">
        <f>IF('(Other Computations)'!B187=0,0,Inputs!D292*Inputs!D185*Inputs!I41*Inputs!D13*'GM Alloc Factors'!B15/('(Other Computations)'!B187+'(Other Computations)'!B200))</f>
        <v>0</v>
      </c>
      <c r="C3595" s="76">
        <f>IF('(Other Computations)'!C187=0,0,Inputs!E292*Inputs!E185*Inputs!I41*Inputs!D13*'GM Alloc Factors'!C15/('(Other Computations)'!C187+'(Other Computations)'!C200))</f>
        <v>0</v>
      </c>
      <c r="D3595" s="76">
        <f>IF('(Other Computations)'!D187=0,0,Inputs!F292*Inputs!F185*Inputs!I41*Inputs!D13*'GM Alloc Factors'!D15/('(Other Computations)'!D187+'(Other Computations)'!D200))</f>
        <v>0</v>
      </c>
      <c r="E3595" s="76">
        <f>IF('(Other Computations)'!E187=0,0,Inputs!G292*Inputs!G185*Inputs!I41*Inputs!D13*'GM Alloc Factors'!E15/('(Other Computations)'!E187+'(Other Computations)'!E200))</f>
        <v>0</v>
      </c>
      <c r="F3595" s="43">
        <f t="shared" si="716"/>
        <v>0</v>
      </c>
      <c r="G3595" s="76">
        <f>IF('(Other Computations)'!G187=0,0,Inputs!I292*Inputs!I185*Inputs!I41*Inputs!D13*'GM Alloc Factors'!G15/('(Other Computations)'!G187+'(Other Computations)'!G200))</f>
        <v>0</v>
      </c>
      <c r="H3595" s="76">
        <f>IF('(Other Computations)'!H187=0,0,Inputs!J292*Inputs!J185*Inputs!I41*Inputs!D13*'GM Alloc Factors'!H15/('(Other Computations)'!H187+'(Other Computations)'!H200))</f>
        <v>0</v>
      </c>
      <c r="I3595" s="76">
        <f>IF('(Other Computations)'!I187=0,0,Inputs!K292*Inputs!K185*Inputs!I41*Inputs!D13*'GM Alloc Factors'!I15/('(Other Computations)'!I187+'(Other Computations)'!I200))</f>
        <v>0</v>
      </c>
      <c r="J3595" s="76">
        <f>IF('(Other Computations)'!J187=0,0,Inputs!L292*Inputs!L185*Inputs!I41*Inputs!D13*'GM Alloc Factors'!J15/('(Other Computations)'!J187+'(Other Computations)'!J200))</f>
        <v>0</v>
      </c>
      <c r="K3595" s="43">
        <f t="shared" si="717"/>
        <v>0</v>
      </c>
    </row>
    <row r="3596" spans="1:11" ht="12.75" customHeight="1">
      <c r="A3596" s="61" t="str">
        <f>"         "&amp;Labels!B71</f>
        <v xml:space="preserve">         Customer 3</v>
      </c>
      <c r="B3596" s="76">
        <f>IF('(Other Computations)'!B188=0,0,Inputs!D293*Inputs!D186*Inputs!I42*Inputs!D13*'GM Alloc Factors'!B15/('(Other Computations)'!B188+'(Other Computations)'!B201))</f>
        <v>0</v>
      </c>
      <c r="C3596" s="76">
        <f>IF('(Other Computations)'!C188=0,0,Inputs!E293*Inputs!E186*Inputs!I42*Inputs!D13*'GM Alloc Factors'!C15/('(Other Computations)'!C188+'(Other Computations)'!C201))</f>
        <v>0</v>
      </c>
      <c r="D3596" s="76">
        <f>IF('(Other Computations)'!D188=0,0,Inputs!F293*Inputs!F186*Inputs!I42*Inputs!D13*'GM Alloc Factors'!D15/('(Other Computations)'!D188+'(Other Computations)'!D201))</f>
        <v>0</v>
      </c>
      <c r="E3596" s="76">
        <f>IF('(Other Computations)'!E188=0,0,Inputs!G293*Inputs!G186*Inputs!I42*Inputs!D13*'GM Alloc Factors'!E15/('(Other Computations)'!E188+'(Other Computations)'!E201))</f>
        <v>0</v>
      </c>
      <c r="F3596" s="43">
        <f t="shared" si="716"/>
        <v>0</v>
      </c>
      <c r="G3596" s="76">
        <f>IF('(Other Computations)'!G188=0,0,Inputs!I293*Inputs!I186*Inputs!I42*Inputs!D13*'GM Alloc Factors'!G15/('(Other Computations)'!G188+'(Other Computations)'!G201))</f>
        <v>0</v>
      </c>
      <c r="H3596" s="76">
        <f>IF('(Other Computations)'!H188=0,0,Inputs!J293*Inputs!J186*Inputs!I42*Inputs!D13*'GM Alloc Factors'!H15/('(Other Computations)'!H188+'(Other Computations)'!H201))</f>
        <v>0</v>
      </c>
      <c r="I3596" s="76">
        <f>IF('(Other Computations)'!I188=0,0,Inputs!K293*Inputs!K186*Inputs!I42*Inputs!D13*'GM Alloc Factors'!I15/('(Other Computations)'!I188+'(Other Computations)'!I201))</f>
        <v>0</v>
      </c>
      <c r="J3596" s="76">
        <f>IF('(Other Computations)'!J188=0,0,Inputs!L293*Inputs!L186*Inputs!I42*Inputs!D13*'GM Alloc Factors'!J15/('(Other Computations)'!J188+'(Other Computations)'!J201))</f>
        <v>0</v>
      </c>
      <c r="K3596" s="43">
        <f t="shared" si="717"/>
        <v>0</v>
      </c>
    </row>
    <row r="3597" spans="1:11" ht="12.75" customHeight="1">
      <c r="A3597" s="61" t="str">
        <f>"         "&amp;Labels!B72</f>
        <v xml:space="preserve">         Customer 4</v>
      </c>
      <c r="B3597" s="76">
        <f>IF('(Other Computations)'!B189=0,0,Inputs!D294*Inputs!D187*Inputs!I43*Inputs!D13*'GM Alloc Factors'!B15/('(Other Computations)'!B189+'(Other Computations)'!B202))</f>
        <v>0</v>
      </c>
      <c r="C3597" s="76">
        <f>IF('(Other Computations)'!C189=0,0,Inputs!E294*Inputs!E187*Inputs!I43*Inputs!D13*'GM Alloc Factors'!C15/('(Other Computations)'!C189+'(Other Computations)'!C202))</f>
        <v>0</v>
      </c>
      <c r="D3597" s="76">
        <f>IF('(Other Computations)'!D189=0,0,Inputs!F294*Inputs!F187*Inputs!I43*Inputs!D13*'GM Alloc Factors'!D15/('(Other Computations)'!D189+'(Other Computations)'!D202))</f>
        <v>0</v>
      </c>
      <c r="E3597" s="76">
        <f>IF('(Other Computations)'!E189=0,0,Inputs!G294*Inputs!G187*Inputs!I43*Inputs!D13*'GM Alloc Factors'!E15/('(Other Computations)'!E189+'(Other Computations)'!E202))</f>
        <v>0</v>
      </c>
      <c r="F3597" s="43">
        <f t="shared" si="716"/>
        <v>0</v>
      </c>
      <c r="G3597" s="76">
        <f>IF('(Other Computations)'!G189=0,0,Inputs!I294*Inputs!I187*Inputs!I43*Inputs!D13*'GM Alloc Factors'!G15/('(Other Computations)'!G189+'(Other Computations)'!G202))</f>
        <v>0</v>
      </c>
      <c r="H3597" s="76">
        <f>IF('(Other Computations)'!H189=0,0,Inputs!J294*Inputs!J187*Inputs!I43*Inputs!D13*'GM Alloc Factors'!H15/('(Other Computations)'!H189+'(Other Computations)'!H202))</f>
        <v>0</v>
      </c>
      <c r="I3597" s="76">
        <f>IF('(Other Computations)'!I189=0,0,Inputs!K294*Inputs!K187*Inputs!I43*Inputs!D13*'GM Alloc Factors'!I15/('(Other Computations)'!I189+'(Other Computations)'!I202))</f>
        <v>0</v>
      </c>
      <c r="J3597" s="76">
        <f>IF('(Other Computations)'!J189=0,0,Inputs!L294*Inputs!L187*Inputs!I43*Inputs!D13*'GM Alloc Factors'!J15/('(Other Computations)'!J189+'(Other Computations)'!J202))</f>
        <v>0</v>
      </c>
      <c r="K3597" s="43">
        <f t="shared" si="717"/>
        <v>0</v>
      </c>
    </row>
    <row r="3598" spans="1:11" ht="12.75" customHeight="1">
      <c r="A3598" s="61" t="str">
        <f>"         "&amp;Labels!B73</f>
        <v xml:space="preserve">         Customer 5</v>
      </c>
      <c r="B3598" s="76">
        <f>IF('(Other Computations)'!B190=0,0,Inputs!D295*Inputs!D188*Inputs!I44*Inputs!D13*'GM Alloc Factors'!B15/('(Other Computations)'!B190+'(Other Computations)'!B203))</f>
        <v>0</v>
      </c>
      <c r="C3598" s="76">
        <f>IF('(Other Computations)'!C190=0,0,Inputs!E295*Inputs!E188*Inputs!I44*Inputs!D13*'GM Alloc Factors'!C15/('(Other Computations)'!C190+'(Other Computations)'!C203))</f>
        <v>0</v>
      </c>
      <c r="D3598" s="76">
        <f>IF('(Other Computations)'!D190=0,0,Inputs!F295*Inputs!F188*Inputs!I44*Inputs!D13*'GM Alloc Factors'!D15/('(Other Computations)'!D190+'(Other Computations)'!D203))</f>
        <v>0</v>
      </c>
      <c r="E3598" s="76">
        <f>IF('(Other Computations)'!E190=0,0,Inputs!G295*Inputs!G188*Inputs!I44*Inputs!D13*'GM Alloc Factors'!E15/('(Other Computations)'!E190+'(Other Computations)'!E203))</f>
        <v>0</v>
      </c>
      <c r="F3598" s="43">
        <f t="shared" si="716"/>
        <v>0</v>
      </c>
      <c r="G3598" s="76">
        <f>IF('(Other Computations)'!G190=0,0,Inputs!I295*Inputs!I188*Inputs!I44*Inputs!D13*'GM Alloc Factors'!G15/('(Other Computations)'!G190+'(Other Computations)'!G203))</f>
        <v>0</v>
      </c>
      <c r="H3598" s="76">
        <f>IF('(Other Computations)'!H190=0,0,Inputs!J295*Inputs!J188*Inputs!I44*Inputs!D13*'GM Alloc Factors'!H15/('(Other Computations)'!H190+'(Other Computations)'!H203))</f>
        <v>0</v>
      </c>
      <c r="I3598" s="76">
        <f>IF('(Other Computations)'!I190=0,0,Inputs!K295*Inputs!K188*Inputs!I44*Inputs!D13*'GM Alloc Factors'!I15/('(Other Computations)'!I190+'(Other Computations)'!I203))</f>
        <v>0</v>
      </c>
      <c r="J3598" s="76">
        <f>IF('(Other Computations)'!J190=0,0,Inputs!L295*Inputs!L188*Inputs!I44*Inputs!D13*'GM Alloc Factors'!J15/('(Other Computations)'!J190+'(Other Computations)'!J203))</f>
        <v>0</v>
      </c>
      <c r="K3598" s="43">
        <f t="shared" si="717"/>
        <v>0</v>
      </c>
    </row>
    <row r="3599" spans="1:11" ht="12.75" customHeight="1">
      <c r="A3599" s="61" t="str">
        <f>"         "&amp;Labels!B74</f>
        <v xml:space="preserve">         Customer 6</v>
      </c>
      <c r="B3599" s="76">
        <f>IF('(Other Computations)'!B191=0,0,Inputs!D296*Inputs!D189*Inputs!I45*Inputs!D13*'GM Alloc Factors'!B15/('(Other Computations)'!B191+'(Other Computations)'!B204))</f>
        <v>0</v>
      </c>
      <c r="C3599" s="76">
        <f>IF('(Other Computations)'!C191=0,0,Inputs!E296*Inputs!E189*Inputs!I45*Inputs!D13*'GM Alloc Factors'!C15/('(Other Computations)'!C191+'(Other Computations)'!C204))</f>
        <v>0</v>
      </c>
      <c r="D3599" s="76">
        <f>IF('(Other Computations)'!D191=0,0,Inputs!F296*Inputs!F189*Inputs!I45*Inputs!D13*'GM Alloc Factors'!D15/('(Other Computations)'!D191+'(Other Computations)'!D204))</f>
        <v>0</v>
      </c>
      <c r="E3599" s="76">
        <f>IF('(Other Computations)'!E191=0,0,Inputs!G296*Inputs!G189*Inputs!I45*Inputs!D13*'GM Alloc Factors'!E15/('(Other Computations)'!E191+'(Other Computations)'!E204))</f>
        <v>0</v>
      </c>
      <c r="F3599" s="43">
        <f t="shared" si="716"/>
        <v>0</v>
      </c>
      <c r="G3599" s="76">
        <f>IF('(Other Computations)'!G191=0,0,Inputs!I296*Inputs!I189*Inputs!I45*Inputs!D13*'GM Alloc Factors'!G15/('(Other Computations)'!G191+'(Other Computations)'!G204))</f>
        <v>0</v>
      </c>
      <c r="H3599" s="76">
        <f>IF('(Other Computations)'!H191=0,0,Inputs!J296*Inputs!J189*Inputs!I45*Inputs!D13*'GM Alloc Factors'!H15/('(Other Computations)'!H191+'(Other Computations)'!H204))</f>
        <v>0</v>
      </c>
      <c r="I3599" s="76">
        <f>IF('(Other Computations)'!I191=0,0,Inputs!K296*Inputs!K189*Inputs!I45*Inputs!D13*'GM Alloc Factors'!I15/('(Other Computations)'!I191+'(Other Computations)'!I204))</f>
        <v>0</v>
      </c>
      <c r="J3599" s="76">
        <f>IF('(Other Computations)'!J191=0,0,Inputs!L296*Inputs!L189*Inputs!I45*Inputs!D13*'GM Alloc Factors'!J15/('(Other Computations)'!J191+'(Other Computations)'!J204))</f>
        <v>0</v>
      </c>
      <c r="K3599" s="43">
        <f t="shared" si="717"/>
        <v>0</v>
      </c>
    </row>
    <row r="3600" spans="1:11" ht="12.75" customHeight="1">
      <c r="A3600" s="61" t="str">
        <f>"         "&amp;Labels!B75</f>
        <v xml:space="preserve">         Customer 7</v>
      </c>
      <c r="B3600" s="76">
        <f>IF('(Other Computations)'!B192=0,0,Inputs!D297*Inputs!D190*Inputs!I46*Inputs!D13*'GM Alloc Factors'!B15/('(Other Computations)'!B192+'(Other Computations)'!B205))</f>
        <v>0</v>
      </c>
      <c r="C3600" s="76">
        <f>IF('(Other Computations)'!C192=0,0,Inputs!E297*Inputs!E190*Inputs!I46*Inputs!D13*'GM Alloc Factors'!C15/('(Other Computations)'!C192+'(Other Computations)'!C205))</f>
        <v>0</v>
      </c>
      <c r="D3600" s="76">
        <f>IF('(Other Computations)'!D192=0,0,Inputs!F297*Inputs!F190*Inputs!I46*Inputs!D13*'GM Alloc Factors'!D15/('(Other Computations)'!D192+'(Other Computations)'!D205))</f>
        <v>0</v>
      </c>
      <c r="E3600" s="76">
        <f>IF('(Other Computations)'!E192=0,0,Inputs!G297*Inputs!G190*Inputs!I46*Inputs!D13*'GM Alloc Factors'!E15/('(Other Computations)'!E192+'(Other Computations)'!E205))</f>
        <v>0</v>
      </c>
      <c r="F3600" s="43">
        <f t="shared" si="716"/>
        <v>0</v>
      </c>
      <c r="G3600" s="76">
        <f>IF('(Other Computations)'!G192=0,0,Inputs!I297*Inputs!I190*Inputs!I46*Inputs!D13*'GM Alloc Factors'!G15/('(Other Computations)'!G192+'(Other Computations)'!G205))</f>
        <v>0</v>
      </c>
      <c r="H3600" s="76">
        <f>IF('(Other Computations)'!H192=0,0,Inputs!J297*Inputs!J190*Inputs!I46*Inputs!D13*'GM Alloc Factors'!H15/('(Other Computations)'!H192+'(Other Computations)'!H205))</f>
        <v>0</v>
      </c>
      <c r="I3600" s="76">
        <f>IF('(Other Computations)'!I192=0,0,Inputs!K297*Inputs!K190*Inputs!I46*Inputs!D13*'GM Alloc Factors'!I15/('(Other Computations)'!I192+'(Other Computations)'!I205))</f>
        <v>0</v>
      </c>
      <c r="J3600" s="76">
        <f>IF('(Other Computations)'!J192=0,0,Inputs!L297*Inputs!L190*Inputs!I46*Inputs!D13*'GM Alloc Factors'!J15/('(Other Computations)'!J192+'(Other Computations)'!J205))</f>
        <v>0</v>
      </c>
      <c r="K3600" s="43">
        <f t="shared" si="717"/>
        <v>0</v>
      </c>
    </row>
    <row r="3601" spans="1:11" ht="12.75" customHeight="1">
      <c r="A3601" s="61" t="str">
        <f>"         "&amp;Labels!B76</f>
        <v xml:space="preserve">         Customer 8</v>
      </c>
      <c r="B3601" s="76">
        <f>IF('(Other Computations)'!B193=0,0,Inputs!D298*Inputs!D191*Inputs!I47*Inputs!D13*'GM Alloc Factors'!B15/('(Other Computations)'!B193+'(Other Computations)'!B206))</f>
        <v>0</v>
      </c>
      <c r="C3601" s="76">
        <f>IF('(Other Computations)'!C193=0,0,Inputs!E298*Inputs!E191*Inputs!I47*Inputs!D13*'GM Alloc Factors'!C15/('(Other Computations)'!C193+'(Other Computations)'!C206))</f>
        <v>0</v>
      </c>
      <c r="D3601" s="76">
        <f>IF('(Other Computations)'!D193=0,0,Inputs!F298*Inputs!F191*Inputs!I47*Inputs!D13*'GM Alloc Factors'!D15/('(Other Computations)'!D193+'(Other Computations)'!D206))</f>
        <v>0</v>
      </c>
      <c r="E3601" s="76">
        <f>IF('(Other Computations)'!E193=0,0,Inputs!G298*Inputs!G191*Inputs!I47*Inputs!D13*'GM Alloc Factors'!E15/('(Other Computations)'!E193+'(Other Computations)'!E206))</f>
        <v>0</v>
      </c>
      <c r="F3601" s="43">
        <f t="shared" si="716"/>
        <v>0</v>
      </c>
      <c r="G3601" s="76">
        <f>IF('(Other Computations)'!G193=0,0,Inputs!I298*Inputs!I191*Inputs!I47*Inputs!D13*'GM Alloc Factors'!G15/('(Other Computations)'!G193+'(Other Computations)'!G206))</f>
        <v>0</v>
      </c>
      <c r="H3601" s="76">
        <f>IF('(Other Computations)'!H193=0,0,Inputs!J298*Inputs!J191*Inputs!I47*Inputs!D13*'GM Alloc Factors'!H15/('(Other Computations)'!H193+'(Other Computations)'!H206))</f>
        <v>0</v>
      </c>
      <c r="I3601" s="76">
        <f>IF('(Other Computations)'!I193=0,0,Inputs!K298*Inputs!K191*Inputs!I47*Inputs!D13*'GM Alloc Factors'!I15/('(Other Computations)'!I193+'(Other Computations)'!I206))</f>
        <v>0</v>
      </c>
      <c r="J3601" s="76">
        <f>IF('(Other Computations)'!J193=0,0,Inputs!L298*Inputs!L191*Inputs!I47*Inputs!D13*'GM Alloc Factors'!J15/('(Other Computations)'!J193+'(Other Computations)'!J206))</f>
        <v>0</v>
      </c>
      <c r="K3601" s="43">
        <f t="shared" si="717"/>
        <v>0</v>
      </c>
    </row>
    <row r="3602" spans="1:11" ht="12.75" customHeight="1">
      <c r="A3602" s="61" t="str">
        <f>"         "&amp;Labels!B77</f>
        <v xml:space="preserve">         Customer 9</v>
      </c>
      <c r="B3602" s="76">
        <f>IF('(Other Computations)'!B194=0,0,Inputs!D299*Inputs!D192*Inputs!I48*Inputs!D13*'GM Alloc Factors'!B15/('(Other Computations)'!B194+'(Other Computations)'!B207))</f>
        <v>0</v>
      </c>
      <c r="C3602" s="76">
        <f>IF('(Other Computations)'!C194=0,0,Inputs!E299*Inputs!E192*Inputs!I48*Inputs!D13*'GM Alloc Factors'!C15/('(Other Computations)'!C194+'(Other Computations)'!C207))</f>
        <v>0</v>
      </c>
      <c r="D3602" s="76">
        <f>IF('(Other Computations)'!D194=0,0,Inputs!F299*Inputs!F192*Inputs!I48*Inputs!D13*'GM Alloc Factors'!D15/('(Other Computations)'!D194+'(Other Computations)'!D207))</f>
        <v>0</v>
      </c>
      <c r="E3602" s="76">
        <f>IF('(Other Computations)'!E194=0,0,Inputs!G299*Inputs!G192*Inputs!I48*Inputs!D13*'GM Alloc Factors'!E15/('(Other Computations)'!E194+'(Other Computations)'!E207))</f>
        <v>0</v>
      </c>
      <c r="F3602" s="43">
        <f t="shared" si="716"/>
        <v>0</v>
      </c>
      <c r="G3602" s="76">
        <f>IF('(Other Computations)'!G194=0,0,Inputs!I299*Inputs!I192*Inputs!I48*Inputs!D13*'GM Alloc Factors'!G15/('(Other Computations)'!G194+'(Other Computations)'!G207))</f>
        <v>0</v>
      </c>
      <c r="H3602" s="76">
        <f>IF('(Other Computations)'!H194=0,0,Inputs!J299*Inputs!J192*Inputs!I48*Inputs!D13*'GM Alloc Factors'!H15/('(Other Computations)'!H194+'(Other Computations)'!H207))</f>
        <v>0</v>
      </c>
      <c r="I3602" s="76">
        <f>IF('(Other Computations)'!I194=0,0,Inputs!K299*Inputs!K192*Inputs!I48*Inputs!D13*'GM Alloc Factors'!I15/('(Other Computations)'!I194+'(Other Computations)'!I207))</f>
        <v>0</v>
      </c>
      <c r="J3602" s="76">
        <f>IF('(Other Computations)'!J194=0,0,Inputs!L299*Inputs!L192*Inputs!I48*Inputs!D13*'GM Alloc Factors'!J15/('(Other Computations)'!J194+'(Other Computations)'!J207))</f>
        <v>0</v>
      </c>
      <c r="K3602" s="43">
        <f t="shared" si="717"/>
        <v>0</v>
      </c>
    </row>
    <row r="3603" spans="1:11" ht="12.75" customHeight="1">
      <c r="A3603" s="61" t="str">
        <f>"         "&amp;Labels!B78</f>
        <v xml:space="preserve">         Customer 10</v>
      </c>
      <c r="B3603" s="76">
        <f>IF('(Other Computations)'!B195=0,0,Inputs!D300*Inputs!D193*Inputs!I49*Inputs!D13*'GM Alloc Factors'!B15/('(Other Computations)'!B195+'(Other Computations)'!B208))</f>
        <v>0</v>
      </c>
      <c r="C3603" s="76">
        <f>IF('(Other Computations)'!C195=0,0,Inputs!E300*Inputs!E193*Inputs!I49*Inputs!D13*'GM Alloc Factors'!C15/('(Other Computations)'!C195+'(Other Computations)'!C208))</f>
        <v>0</v>
      </c>
      <c r="D3603" s="76">
        <f>IF('(Other Computations)'!D195=0,0,Inputs!F300*Inputs!F193*Inputs!I49*Inputs!D13*'GM Alloc Factors'!D15/('(Other Computations)'!D195+'(Other Computations)'!D208))</f>
        <v>0</v>
      </c>
      <c r="E3603" s="76">
        <f>IF('(Other Computations)'!E195=0,0,Inputs!G300*Inputs!G193*Inputs!I49*Inputs!D13*'GM Alloc Factors'!E15/('(Other Computations)'!E195+'(Other Computations)'!E208))</f>
        <v>0</v>
      </c>
      <c r="F3603" s="43">
        <f t="shared" si="716"/>
        <v>0</v>
      </c>
      <c r="G3603" s="76">
        <f>IF('(Other Computations)'!G195=0,0,Inputs!I300*Inputs!I193*Inputs!I49*Inputs!D13*'GM Alloc Factors'!G15/('(Other Computations)'!G195+'(Other Computations)'!G208))</f>
        <v>0</v>
      </c>
      <c r="H3603" s="76">
        <f>IF('(Other Computations)'!H195=0,0,Inputs!J300*Inputs!J193*Inputs!I49*Inputs!D13*'GM Alloc Factors'!H15/('(Other Computations)'!H195+'(Other Computations)'!H208))</f>
        <v>0</v>
      </c>
      <c r="I3603" s="76">
        <f>IF('(Other Computations)'!I195=0,0,Inputs!K300*Inputs!K193*Inputs!I49*Inputs!D13*'GM Alloc Factors'!I15/('(Other Computations)'!I195+'(Other Computations)'!I208))</f>
        <v>0</v>
      </c>
      <c r="J3603" s="76">
        <f>IF('(Other Computations)'!J195=0,0,Inputs!L300*Inputs!L193*Inputs!I49*Inputs!D13*'GM Alloc Factors'!J15/('(Other Computations)'!J195+'(Other Computations)'!J208))</f>
        <v>0</v>
      </c>
      <c r="K3603" s="43">
        <f t="shared" si="717"/>
        <v>0</v>
      </c>
    </row>
    <row r="3604" spans="1:11" ht="12.75" customHeight="1">
      <c r="A3604" s="61" t="str">
        <f>"         "&amp;Labels!C68</f>
        <v xml:space="preserve">         Total</v>
      </c>
      <c r="B3604" s="84">
        <f>SUM(B3594:B3603)</f>
        <v>0</v>
      </c>
      <c r="C3604" s="84">
        <f>SUM(C3594:C3603)</f>
        <v>0</v>
      </c>
      <c r="D3604" s="84">
        <f>SUM(D3594:D3603)</f>
        <v>0</v>
      </c>
      <c r="E3604" s="84">
        <f>SUM(E3594:E3603)</f>
        <v>0</v>
      </c>
      <c r="F3604" s="43">
        <f t="shared" si="716"/>
        <v>0</v>
      </c>
      <c r="G3604" s="84">
        <f>SUM(G3594:G3603)</f>
        <v>0</v>
      </c>
      <c r="H3604" s="84">
        <f>SUM(H3594:H3603)</f>
        <v>0</v>
      </c>
      <c r="I3604" s="84">
        <f>SUM(I3594:I3603)</f>
        <v>0</v>
      </c>
      <c r="J3604" s="84">
        <f>SUM(J3594:J3603)</f>
        <v>0</v>
      </c>
      <c r="K3604" s="43">
        <f t="shared" si="717"/>
        <v>0</v>
      </c>
    </row>
    <row r="3605" spans="1:11" ht="12.75" customHeight="1">
      <c r="A3605" s="61" t="str">
        <f>"      "&amp;Labels!B91</f>
        <v xml:space="preserve">      Q 7</v>
      </c>
      <c r="B3605" s="84"/>
      <c r="C3605" s="84"/>
      <c r="D3605" s="84"/>
      <c r="E3605" s="84"/>
      <c r="F3605" s="43"/>
      <c r="G3605" s="84"/>
      <c r="H3605" s="84"/>
      <c r="I3605" s="84"/>
      <c r="J3605" s="84"/>
      <c r="K3605" s="43"/>
    </row>
    <row r="3606" spans="1:11" ht="12.75" customHeight="1">
      <c r="A3606" s="61" t="str">
        <f>"         "&amp;Labels!B69</f>
        <v xml:space="preserve">         Customer 1</v>
      </c>
      <c r="B3606" s="76">
        <f>IF('(Other Computations)'!B186=0,0,Inputs!D291*Inputs!D184*Inputs!J40*Inputs!D13*'GM Alloc Factors'!B16/('(Other Computations)'!B186+'(Other Computations)'!B199))</f>
        <v>0</v>
      </c>
      <c r="C3606" s="76">
        <f>IF('(Other Computations)'!C186=0,0,Inputs!E291*Inputs!E184*Inputs!J40*Inputs!D13*'GM Alloc Factors'!C16/('(Other Computations)'!C186+'(Other Computations)'!C199))</f>
        <v>0</v>
      </c>
      <c r="D3606" s="76">
        <f>IF('(Other Computations)'!D186=0,0,Inputs!F291*Inputs!F184*Inputs!J40*Inputs!D13*'GM Alloc Factors'!D16/('(Other Computations)'!D186+'(Other Computations)'!D199))</f>
        <v>0</v>
      </c>
      <c r="E3606" s="76">
        <f>IF('(Other Computations)'!E186=0,0,Inputs!G291*Inputs!G184*Inputs!J40*Inputs!D13*'GM Alloc Factors'!E16/('(Other Computations)'!E186+'(Other Computations)'!E199))</f>
        <v>0</v>
      </c>
      <c r="F3606" s="43">
        <f t="shared" ref="F3606:F3616" si="718">SUM(B3606:E3606)</f>
        <v>0</v>
      </c>
      <c r="G3606" s="76">
        <f>IF('(Other Computations)'!G186=0,0,Inputs!I291*Inputs!I184*Inputs!J40*Inputs!D13*'GM Alloc Factors'!G16/('(Other Computations)'!G186+'(Other Computations)'!G199))</f>
        <v>0</v>
      </c>
      <c r="H3606" s="76">
        <f>IF('(Other Computations)'!H186=0,0,Inputs!J291*Inputs!J184*Inputs!J40*Inputs!D13*'GM Alloc Factors'!H16/('(Other Computations)'!H186+'(Other Computations)'!H199))</f>
        <v>0</v>
      </c>
      <c r="I3606" s="76">
        <f>IF('(Other Computations)'!I186=0,0,Inputs!K291*Inputs!K184*Inputs!J40*Inputs!D13*'GM Alloc Factors'!I16/('(Other Computations)'!I186+'(Other Computations)'!I199))</f>
        <v>0</v>
      </c>
      <c r="J3606" s="76">
        <f>IF('(Other Computations)'!J186=0,0,Inputs!L291*Inputs!L184*Inputs!J40*Inputs!D13*'GM Alloc Factors'!J16/('(Other Computations)'!J186+'(Other Computations)'!J199))</f>
        <v>0</v>
      </c>
      <c r="K3606" s="43">
        <f t="shared" ref="K3606:K3616" si="719">SUM(G3606:J3606)</f>
        <v>0</v>
      </c>
    </row>
    <row r="3607" spans="1:11" ht="12.75" customHeight="1">
      <c r="A3607" s="61" t="str">
        <f>"         "&amp;Labels!B70</f>
        <v xml:space="preserve">         Customer 2</v>
      </c>
      <c r="B3607" s="76">
        <f>IF('(Other Computations)'!B187=0,0,Inputs!D292*Inputs!D185*Inputs!J41*Inputs!D13*'GM Alloc Factors'!B16/('(Other Computations)'!B187+'(Other Computations)'!B200))</f>
        <v>0</v>
      </c>
      <c r="C3607" s="76">
        <f>IF('(Other Computations)'!C187=0,0,Inputs!E292*Inputs!E185*Inputs!J41*Inputs!D13*'GM Alloc Factors'!C16/('(Other Computations)'!C187+'(Other Computations)'!C200))</f>
        <v>0</v>
      </c>
      <c r="D3607" s="76">
        <f>IF('(Other Computations)'!D187=0,0,Inputs!F292*Inputs!F185*Inputs!J41*Inputs!D13*'GM Alloc Factors'!D16/('(Other Computations)'!D187+'(Other Computations)'!D200))</f>
        <v>0</v>
      </c>
      <c r="E3607" s="76">
        <f>IF('(Other Computations)'!E187=0,0,Inputs!G292*Inputs!G185*Inputs!J41*Inputs!D13*'GM Alloc Factors'!E16/('(Other Computations)'!E187+'(Other Computations)'!E200))</f>
        <v>0</v>
      </c>
      <c r="F3607" s="43">
        <f t="shared" si="718"/>
        <v>0</v>
      </c>
      <c r="G3607" s="76">
        <f>IF('(Other Computations)'!G187=0,0,Inputs!I292*Inputs!I185*Inputs!J41*Inputs!D13*'GM Alloc Factors'!G16/('(Other Computations)'!G187+'(Other Computations)'!G200))</f>
        <v>0</v>
      </c>
      <c r="H3607" s="76">
        <f>IF('(Other Computations)'!H187=0,0,Inputs!J292*Inputs!J185*Inputs!J41*Inputs!D13*'GM Alloc Factors'!H16/('(Other Computations)'!H187+'(Other Computations)'!H200))</f>
        <v>0</v>
      </c>
      <c r="I3607" s="76">
        <f>IF('(Other Computations)'!I187=0,0,Inputs!K292*Inputs!K185*Inputs!J41*Inputs!D13*'GM Alloc Factors'!I16/('(Other Computations)'!I187+'(Other Computations)'!I200))</f>
        <v>0</v>
      </c>
      <c r="J3607" s="76">
        <f>IF('(Other Computations)'!J187=0,0,Inputs!L292*Inputs!L185*Inputs!J41*Inputs!D13*'GM Alloc Factors'!J16/('(Other Computations)'!J187+'(Other Computations)'!J200))</f>
        <v>0</v>
      </c>
      <c r="K3607" s="43">
        <f t="shared" si="719"/>
        <v>0</v>
      </c>
    </row>
    <row r="3608" spans="1:11" ht="12.75" customHeight="1">
      <c r="A3608" s="61" t="str">
        <f>"         "&amp;Labels!B71</f>
        <v xml:space="preserve">         Customer 3</v>
      </c>
      <c r="B3608" s="76">
        <f>IF('(Other Computations)'!B188=0,0,Inputs!D293*Inputs!D186*Inputs!J42*Inputs!D13*'GM Alloc Factors'!B16/('(Other Computations)'!B188+'(Other Computations)'!B201))</f>
        <v>0</v>
      </c>
      <c r="C3608" s="76">
        <f>IF('(Other Computations)'!C188=0,0,Inputs!E293*Inputs!E186*Inputs!J42*Inputs!D13*'GM Alloc Factors'!C16/('(Other Computations)'!C188+'(Other Computations)'!C201))</f>
        <v>0</v>
      </c>
      <c r="D3608" s="76">
        <f>IF('(Other Computations)'!D188=0,0,Inputs!F293*Inputs!F186*Inputs!J42*Inputs!D13*'GM Alloc Factors'!D16/('(Other Computations)'!D188+'(Other Computations)'!D201))</f>
        <v>0</v>
      </c>
      <c r="E3608" s="76">
        <f>IF('(Other Computations)'!E188=0,0,Inputs!G293*Inputs!G186*Inputs!J42*Inputs!D13*'GM Alloc Factors'!E16/('(Other Computations)'!E188+'(Other Computations)'!E201))</f>
        <v>0</v>
      </c>
      <c r="F3608" s="43">
        <f t="shared" si="718"/>
        <v>0</v>
      </c>
      <c r="G3608" s="76">
        <f>IF('(Other Computations)'!G188=0,0,Inputs!I293*Inputs!I186*Inputs!J42*Inputs!D13*'GM Alloc Factors'!G16/('(Other Computations)'!G188+'(Other Computations)'!G201))</f>
        <v>0</v>
      </c>
      <c r="H3608" s="76">
        <f>IF('(Other Computations)'!H188=0,0,Inputs!J293*Inputs!J186*Inputs!J42*Inputs!D13*'GM Alloc Factors'!H16/('(Other Computations)'!H188+'(Other Computations)'!H201))</f>
        <v>0</v>
      </c>
      <c r="I3608" s="76">
        <f>IF('(Other Computations)'!I188=0,0,Inputs!K293*Inputs!K186*Inputs!J42*Inputs!D13*'GM Alloc Factors'!I16/('(Other Computations)'!I188+'(Other Computations)'!I201))</f>
        <v>0</v>
      </c>
      <c r="J3608" s="76">
        <f>IF('(Other Computations)'!J188=0,0,Inputs!L293*Inputs!L186*Inputs!J42*Inputs!D13*'GM Alloc Factors'!J16/('(Other Computations)'!J188+'(Other Computations)'!J201))</f>
        <v>0</v>
      </c>
      <c r="K3608" s="43">
        <f t="shared" si="719"/>
        <v>0</v>
      </c>
    </row>
    <row r="3609" spans="1:11" ht="12.75" customHeight="1">
      <c r="A3609" s="61" t="str">
        <f>"         "&amp;Labels!B72</f>
        <v xml:space="preserve">         Customer 4</v>
      </c>
      <c r="B3609" s="76">
        <f>IF('(Other Computations)'!B189=0,0,Inputs!D294*Inputs!D187*Inputs!J43*Inputs!D13*'GM Alloc Factors'!B16/('(Other Computations)'!B189+'(Other Computations)'!B202))</f>
        <v>0</v>
      </c>
      <c r="C3609" s="76">
        <f>IF('(Other Computations)'!C189=0,0,Inputs!E294*Inputs!E187*Inputs!J43*Inputs!D13*'GM Alloc Factors'!C16/('(Other Computations)'!C189+'(Other Computations)'!C202))</f>
        <v>0</v>
      </c>
      <c r="D3609" s="76">
        <f>IF('(Other Computations)'!D189=0,0,Inputs!F294*Inputs!F187*Inputs!J43*Inputs!D13*'GM Alloc Factors'!D16/('(Other Computations)'!D189+'(Other Computations)'!D202))</f>
        <v>0</v>
      </c>
      <c r="E3609" s="76">
        <f>IF('(Other Computations)'!E189=0,0,Inputs!G294*Inputs!G187*Inputs!J43*Inputs!D13*'GM Alloc Factors'!E16/('(Other Computations)'!E189+'(Other Computations)'!E202))</f>
        <v>0</v>
      </c>
      <c r="F3609" s="43">
        <f t="shared" si="718"/>
        <v>0</v>
      </c>
      <c r="G3609" s="76">
        <f>IF('(Other Computations)'!G189=0,0,Inputs!I294*Inputs!I187*Inputs!J43*Inputs!D13*'GM Alloc Factors'!G16/('(Other Computations)'!G189+'(Other Computations)'!G202))</f>
        <v>0</v>
      </c>
      <c r="H3609" s="76">
        <f>IF('(Other Computations)'!H189=0,0,Inputs!J294*Inputs!J187*Inputs!J43*Inputs!D13*'GM Alloc Factors'!H16/('(Other Computations)'!H189+'(Other Computations)'!H202))</f>
        <v>0</v>
      </c>
      <c r="I3609" s="76">
        <f>IF('(Other Computations)'!I189=0,0,Inputs!K294*Inputs!K187*Inputs!J43*Inputs!D13*'GM Alloc Factors'!I16/('(Other Computations)'!I189+'(Other Computations)'!I202))</f>
        <v>0</v>
      </c>
      <c r="J3609" s="76">
        <f>IF('(Other Computations)'!J189=0,0,Inputs!L294*Inputs!L187*Inputs!J43*Inputs!D13*'GM Alloc Factors'!J16/('(Other Computations)'!J189+'(Other Computations)'!J202))</f>
        <v>0</v>
      </c>
      <c r="K3609" s="43">
        <f t="shared" si="719"/>
        <v>0</v>
      </c>
    </row>
    <row r="3610" spans="1:11" ht="12.75" customHeight="1">
      <c r="A3610" s="61" t="str">
        <f>"         "&amp;Labels!B73</f>
        <v xml:space="preserve">         Customer 5</v>
      </c>
      <c r="B3610" s="76">
        <f>IF('(Other Computations)'!B190=0,0,Inputs!D295*Inputs!D188*Inputs!J44*Inputs!D13*'GM Alloc Factors'!B16/('(Other Computations)'!B190+'(Other Computations)'!B203))</f>
        <v>0</v>
      </c>
      <c r="C3610" s="76">
        <f>IF('(Other Computations)'!C190=0,0,Inputs!E295*Inputs!E188*Inputs!J44*Inputs!D13*'GM Alloc Factors'!C16/('(Other Computations)'!C190+'(Other Computations)'!C203))</f>
        <v>0</v>
      </c>
      <c r="D3610" s="76">
        <f>IF('(Other Computations)'!D190=0,0,Inputs!F295*Inputs!F188*Inputs!J44*Inputs!D13*'GM Alloc Factors'!D16/('(Other Computations)'!D190+'(Other Computations)'!D203))</f>
        <v>0</v>
      </c>
      <c r="E3610" s="76">
        <f>IF('(Other Computations)'!E190=0,0,Inputs!G295*Inputs!G188*Inputs!J44*Inputs!D13*'GM Alloc Factors'!E16/('(Other Computations)'!E190+'(Other Computations)'!E203))</f>
        <v>0</v>
      </c>
      <c r="F3610" s="43">
        <f t="shared" si="718"/>
        <v>0</v>
      </c>
      <c r="G3610" s="76">
        <f>IF('(Other Computations)'!G190=0,0,Inputs!I295*Inputs!I188*Inputs!J44*Inputs!D13*'GM Alloc Factors'!G16/('(Other Computations)'!G190+'(Other Computations)'!G203))</f>
        <v>0</v>
      </c>
      <c r="H3610" s="76">
        <f>IF('(Other Computations)'!H190=0,0,Inputs!J295*Inputs!J188*Inputs!J44*Inputs!D13*'GM Alloc Factors'!H16/('(Other Computations)'!H190+'(Other Computations)'!H203))</f>
        <v>0</v>
      </c>
      <c r="I3610" s="76">
        <f>IF('(Other Computations)'!I190=0,0,Inputs!K295*Inputs!K188*Inputs!J44*Inputs!D13*'GM Alloc Factors'!I16/('(Other Computations)'!I190+'(Other Computations)'!I203))</f>
        <v>0</v>
      </c>
      <c r="J3610" s="76">
        <f>IF('(Other Computations)'!J190=0,0,Inputs!L295*Inputs!L188*Inputs!J44*Inputs!D13*'GM Alloc Factors'!J16/('(Other Computations)'!J190+'(Other Computations)'!J203))</f>
        <v>0</v>
      </c>
      <c r="K3610" s="43">
        <f t="shared" si="719"/>
        <v>0</v>
      </c>
    </row>
    <row r="3611" spans="1:11" ht="12.75" customHeight="1">
      <c r="A3611" s="61" t="str">
        <f>"         "&amp;Labels!B74</f>
        <v xml:space="preserve">         Customer 6</v>
      </c>
      <c r="B3611" s="76">
        <f>IF('(Other Computations)'!B191=0,0,Inputs!D296*Inputs!D189*Inputs!J45*Inputs!D13*'GM Alloc Factors'!B16/('(Other Computations)'!B191+'(Other Computations)'!B204))</f>
        <v>0</v>
      </c>
      <c r="C3611" s="76">
        <f>IF('(Other Computations)'!C191=0,0,Inputs!E296*Inputs!E189*Inputs!J45*Inputs!D13*'GM Alloc Factors'!C16/('(Other Computations)'!C191+'(Other Computations)'!C204))</f>
        <v>0</v>
      </c>
      <c r="D3611" s="76">
        <f>IF('(Other Computations)'!D191=0,0,Inputs!F296*Inputs!F189*Inputs!J45*Inputs!D13*'GM Alloc Factors'!D16/('(Other Computations)'!D191+'(Other Computations)'!D204))</f>
        <v>0</v>
      </c>
      <c r="E3611" s="76">
        <f>IF('(Other Computations)'!E191=0,0,Inputs!G296*Inputs!G189*Inputs!J45*Inputs!D13*'GM Alloc Factors'!E16/('(Other Computations)'!E191+'(Other Computations)'!E204))</f>
        <v>0</v>
      </c>
      <c r="F3611" s="43">
        <f t="shared" si="718"/>
        <v>0</v>
      </c>
      <c r="G3611" s="76">
        <f>IF('(Other Computations)'!G191=0,0,Inputs!I296*Inputs!I189*Inputs!J45*Inputs!D13*'GM Alloc Factors'!G16/('(Other Computations)'!G191+'(Other Computations)'!G204))</f>
        <v>0</v>
      </c>
      <c r="H3611" s="76">
        <f>IF('(Other Computations)'!H191=0,0,Inputs!J296*Inputs!J189*Inputs!J45*Inputs!D13*'GM Alloc Factors'!H16/('(Other Computations)'!H191+'(Other Computations)'!H204))</f>
        <v>0</v>
      </c>
      <c r="I3611" s="76">
        <f>IF('(Other Computations)'!I191=0,0,Inputs!K296*Inputs!K189*Inputs!J45*Inputs!D13*'GM Alloc Factors'!I16/('(Other Computations)'!I191+'(Other Computations)'!I204))</f>
        <v>0</v>
      </c>
      <c r="J3611" s="76">
        <f>IF('(Other Computations)'!J191=0,0,Inputs!L296*Inputs!L189*Inputs!J45*Inputs!D13*'GM Alloc Factors'!J16/('(Other Computations)'!J191+'(Other Computations)'!J204))</f>
        <v>0</v>
      </c>
      <c r="K3611" s="43">
        <f t="shared" si="719"/>
        <v>0</v>
      </c>
    </row>
    <row r="3612" spans="1:11" ht="12.75" customHeight="1">
      <c r="A3612" s="61" t="str">
        <f>"         "&amp;Labels!B75</f>
        <v xml:space="preserve">         Customer 7</v>
      </c>
      <c r="B3612" s="76">
        <f>IF('(Other Computations)'!B192=0,0,Inputs!D297*Inputs!D190*Inputs!J46*Inputs!D13*'GM Alloc Factors'!B16/('(Other Computations)'!B192+'(Other Computations)'!B205))</f>
        <v>0</v>
      </c>
      <c r="C3612" s="76">
        <f>IF('(Other Computations)'!C192=0,0,Inputs!E297*Inputs!E190*Inputs!J46*Inputs!D13*'GM Alloc Factors'!C16/('(Other Computations)'!C192+'(Other Computations)'!C205))</f>
        <v>0</v>
      </c>
      <c r="D3612" s="76">
        <f>IF('(Other Computations)'!D192=0,0,Inputs!F297*Inputs!F190*Inputs!J46*Inputs!D13*'GM Alloc Factors'!D16/('(Other Computations)'!D192+'(Other Computations)'!D205))</f>
        <v>0</v>
      </c>
      <c r="E3612" s="76">
        <f>IF('(Other Computations)'!E192=0,0,Inputs!G297*Inputs!G190*Inputs!J46*Inputs!D13*'GM Alloc Factors'!E16/('(Other Computations)'!E192+'(Other Computations)'!E205))</f>
        <v>0</v>
      </c>
      <c r="F3612" s="43">
        <f t="shared" si="718"/>
        <v>0</v>
      </c>
      <c r="G3612" s="76">
        <f>IF('(Other Computations)'!G192=0,0,Inputs!I297*Inputs!I190*Inputs!J46*Inputs!D13*'GM Alloc Factors'!G16/('(Other Computations)'!G192+'(Other Computations)'!G205))</f>
        <v>0</v>
      </c>
      <c r="H3612" s="76">
        <f>IF('(Other Computations)'!H192=0,0,Inputs!J297*Inputs!J190*Inputs!J46*Inputs!D13*'GM Alloc Factors'!H16/('(Other Computations)'!H192+'(Other Computations)'!H205))</f>
        <v>0</v>
      </c>
      <c r="I3612" s="76">
        <f>IF('(Other Computations)'!I192=0,0,Inputs!K297*Inputs!K190*Inputs!J46*Inputs!D13*'GM Alloc Factors'!I16/('(Other Computations)'!I192+'(Other Computations)'!I205))</f>
        <v>0</v>
      </c>
      <c r="J3612" s="76">
        <f>IF('(Other Computations)'!J192=0,0,Inputs!L297*Inputs!L190*Inputs!J46*Inputs!D13*'GM Alloc Factors'!J16/('(Other Computations)'!J192+'(Other Computations)'!J205))</f>
        <v>0</v>
      </c>
      <c r="K3612" s="43">
        <f t="shared" si="719"/>
        <v>0</v>
      </c>
    </row>
    <row r="3613" spans="1:11" ht="12.75" customHeight="1">
      <c r="A3613" s="61" t="str">
        <f>"         "&amp;Labels!B76</f>
        <v xml:space="preserve">         Customer 8</v>
      </c>
      <c r="B3613" s="76">
        <f>IF('(Other Computations)'!B193=0,0,Inputs!D298*Inputs!D191*Inputs!J47*Inputs!D13*'GM Alloc Factors'!B16/('(Other Computations)'!B193+'(Other Computations)'!B206))</f>
        <v>0</v>
      </c>
      <c r="C3613" s="76">
        <f>IF('(Other Computations)'!C193=0,0,Inputs!E298*Inputs!E191*Inputs!J47*Inputs!D13*'GM Alloc Factors'!C16/('(Other Computations)'!C193+'(Other Computations)'!C206))</f>
        <v>0</v>
      </c>
      <c r="D3613" s="76">
        <f>IF('(Other Computations)'!D193=0,0,Inputs!F298*Inputs!F191*Inputs!J47*Inputs!D13*'GM Alloc Factors'!D16/('(Other Computations)'!D193+'(Other Computations)'!D206))</f>
        <v>0</v>
      </c>
      <c r="E3613" s="76">
        <f>IF('(Other Computations)'!E193=0,0,Inputs!G298*Inputs!G191*Inputs!J47*Inputs!D13*'GM Alloc Factors'!E16/('(Other Computations)'!E193+'(Other Computations)'!E206))</f>
        <v>0</v>
      </c>
      <c r="F3613" s="43">
        <f t="shared" si="718"/>
        <v>0</v>
      </c>
      <c r="G3613" s="76">
        <f>IF('(Other Computations)'!G193=0,0,Inputs!I298*Inputs!I191*Inputs!J47*Inputs!D13*'GM Alloc Factors'!G16/('(Other Computations)'!G193+'(Other Computations)'!G206))</f>
        <v>0</v>
      </c>
      <c r="H3613" s="76">
        <f>IF('(Other Computations)'!H193=0,0,Inputs!J298*Inputs!J191*Inputs!J47*Inputs!D13*'GM Alloc Factors'!H16/('(Other Computations)'!H193+'(Other Computations)'!H206))</f>
        <v>0</v>
      </c>
      <c r="I3613" s="76">
        <f>IF('(Other Computations)'!I193=0,0,Inputs!K298*Inputs!K191*Inputs!J47*Inputs!D13*'GM Alloc Factors'!I16/('(Other Computations)'!I193+'(Other Computations)'!I206))</f>
        <v>0</v>
      </c>
      <c r="J3613" s="76">
        <f>IF('(Other Computations)'!J193=0,0,Inputs!L298*Inputs!L191*Inputs!J47*Inputs!D13*'GM Alloc Factors'!J16/('(Other Computations)'!J193+'(Other Computations)'!J206))</f>
        <v>0</v>
      </c>
      <c r="K3613" s="43">
        <f t="shared" si="719"/>
        <v>0</v>
      </c>
    </row>
    <row r="3614" spans="1:11" ht="12.75" customHeight="1">
      <c r="A3614" s="61" t="str">
        <f>"         "&amp;Labels!B77</f>
        <v xml:space="preserve">         Customer 9</v>
      </c>
      <c r="B3614" s="76">
        <f>IF('(Other Computations)'!B194=0,0,Inputs!D299*Inputs!D192*Inputs!J48*Inputs!D13*'GM Alloc Factors'!B16/('(Other Computations)'!B194+'(Other Computations)'!B207))</f>
        <v>0</v>
      </c>
      <c r="C3614" s="76">
        <f>IF('(Other Computations)'!C194=0,0,Inputs!E299*Inputs!E192*Inputs!J48*Inputs!D13*'GM Alloc Factors'!C16/('(Other Computations)'!C194+'(Other Computations)'!C207))</f>
        <v>0</v>
      </c>
      <c r="D3614" s="76">
        <f>IF('(Other Computations)'!D194=0,0,Inputs!F299*Inputs!F192*Inputs!J48*Inputs!D13*'GM Alloc Factors'!D16/('(Other Computations)'!D194+'(Other Computations)'!D207))</f>
        <v>0</v>
      </c>
      <c r="E3614" s="76">
        <f>IF('(Other Computations)'!E194=0,0,Inputs!G299*Inputs!G192*Inputs!J48*Inputs!D13*'GM Alloc Factors'!E16/('(Other Computations)'!E194+'(Other Computations)'!E207))</f>
        <v>0</v>
      </c>
      <c r="F3614" s="43">
        <f t="shared" si="718"/>
        <v>0</v>
      </c>
      <c r="G3614" s="76">
        <f>IF('(Other Computations)'!G194=0,0,Inputs!I299*Inputs!I192*Inputs!J48*Inputs!D13*'GM Alloc Factors'!G16/('(Other Computations)'!G194+'(Other Computations)'!G207))</f>
        <v>0</v>
      </c>
      <c r="H3614" s="76">
        <f>IF('(Other Computations)'!H194=0,0,Inputs!J299*Inputs!J192*Inputs!J48*Inputs!D13*'GM Alloc Factors'!H16/('(Other Computations)'!H194+'(Other Computations)'!H207))</f>
        <v>0</v>
      </c>
      <c r="I3614" s="76">
        <f>IF('(Other Computations)'!I194=0,0,Inputs!K299*Inputs!K192*Inputs!J48*Inputs!D13*'GM Alloc Factors'!I16/('(Other Computations)'!I194+'(Other Computations)'!I207))</f>
        <v>0</v>
      </c>
      <c r="J3614" s="76">
        <f>IF('(Other Computations)'!J194=0,0,Inputs!L299*Inputs!L192*Inputs!J48*Inputs!D13*'GM Alloc Factors'!J16/('(Other Computations)'!J194+'(Other Computations)'!J207))</f>
        <v>0</v>
      </c>
      <c r="K3614" s="43">
        <f t="shared" si="719"/>
        <v>0</v>
      </c>
    </row>
    <row r="3615" spans="1:11" ht="12.75" customHeight="1">
      <c r="A3615" s="61" t="str">
        <f>"         "&amp;Labels!B78</f>
        <v xml:space="preserve">         Customer 10</v>
      </c>
      <c r="B3615" s="76">
        <f>IF('(Other Computations)'!B195=0,0,Inputs!D300*Inputs!D193*Inputs!J49*Inputs!D13*'GM Alloc Factors'!B16/('(Other Computations)'!B195+'(Other Computations)'!B208))</f>
        <v>0</v>
      </c>
      <c r="C3615" s="76">
        <f>IF('(Other Computations)'!C195=0,0,Inputs!E300*Inputs!E193*Inputs!J49*Inputs!D13*'GM Alloc Factors'!C16/('(Other Computations)'!C195+'(Other Computations)'!C208))</f>
        <v>0</v>
      </c>
      <c r="D3615" s="76">
        <f>IF('(Other Computations)'!D195=0,0,Inputs!F300*Inputs!F193*Inputs!J49*Inputs!D13*'GM Alloc Factors'!D16/('(Other Computations)'!D195+'(Other Computations)'!D208))</f>
        <v>0</v>
      </c>
      <c r="E3615" s="76">
        <f>IF('(Other Computations)'!E195=0,0,Inputs!G300*Inputs!G193*Inputs!J49*Inputs!D13*'GM Alloc Factors'!E16/('(Other Computations)'!E195+'(Other Computations)'!E208))</f>
        <v>0</v>
      </c>
      <c r="F3615" s="43">
        <f t="shared" si="718"/>
        <v>0</v>
      </c>
      <c r="G3615" s="76">
        <f>IF('(Other Computations)'!G195=0,0,Inputs!I300*Inputs!I193*Inputs!J49*Inputs!D13*'GM Alloc Factors'!G16/('(Other Computations)'!G195+'(Other Computations)'!G208))</f>
        <v>0</v>
      </c>
      <c r="H3615" s="76">
        <f>IF('(Other Computations)'!H195=0,0,Inputs!J300*Inputs!J193*Inputs!J49*Inputs!D13*'GM Alloc Factors'!H16/('(Other Computations)'!H195+'(Other Computations)'!H208))</f>
        <v>0</v>
      </c>
      <c r="I3615" s="76">
        <f>IF('(Other Computations)'!I195=0,0,Inputs!K300*Inputs!K193*Inputs!J49*Inputs!D13*'GM Alloc Factors'!I16/('(Other Computations)'!I195+'(Other Computations)'!I208))</f>
        <v>0</v>
      </c>
      <c r="J3615" s="76">
        <f>IF('(Other Computations)'!J195=0,0,Inputs!L300*Inputs!L193*Inputs!J49*Inputs!D13*'GM Alloc Factors'!J16/('(Other Computations)'!J195+'(Other Computations)'!J208))</f>
        <v>0</v>
      </c>
      <c r="K3615" s="43">
        <f t="shared" si="719"/>
        <v>0</v>
      </c>
    </row>
    <row r="3616" spans="1:11" ht="12.75" customHeight="1">
      <c r="A3616" s="61" t="str">
        <f>"         "&amp;Labels!C68</f>
        <v xml:space="preserve">         Total</v>
      </c>
      <c r="B3616" s="84">
        <f>SUM(B3606:B3615)</f>
        <v>0</v>
      </c>
      <c r="C3616" s="84">
        <f>SUM(C3606:C3615)</f>
        <v>0</v>
      </c>
      <c r="D3616" s="84">
        <f>SUM(D3606:D3615)</f>
        <v>0</v>
      </c>
      <c r="E3616" s="84">
        <f>SUM(E3606:E3615)</f>
        <v>0</v>
      </c>
      <c r="F3616" s="43">
        <f t="shared" si="718"/>
        <v>0</v>
      </c>
      <c r="G3616" s="84">
        <f>SUM(G3606:G3615)</f>
        <v>0</v>
      </c>
      <c r="H3616" s="84">
        <f>SUM(H3606:H3615)</f>
        <v>0</v>
      </c>
      <c r="I3616" s="84">
        <f>SUM(I3606:I3615)</f>
        <v>0</v>
      </c>
      <c r="J3616" s="84">
        <f>SUM(J3606:J3615)</f>
        <v>0</v>
      </c>
      <c r="K3616" s="43">
        <f t="shared" si="719"/>
        <v>0</v>
      </c>
    </row>
    <row r="3617" spans="1:11" ht="12.75" customHeight="1">
      <c r="A3617" s="61" t="str">
        <f>"      "&amp;Labels!B92</f>
        <v xml:space="preserve">      Q 8</v>
      </c>
      <c r="B3617" s="84"/>
      <c r="C3617" s="84"/>
      <c r="D3617" s="84"/>
      <c r="E3617" s="84"/>
      <c r="F3617" s="43"/>
      <c r="G3617" s="84"/>
      <c r="H3617" s="84"/>
      <c r="I3617" s="84"/>
      <c r="J3617" s="84"/>
      <c r="K3617" s="43"/>
    </row>
    <row r="3618" spans="1:11" ht="12.75" customHeight="1">
      <c r="A3618" s="61" t="str">
        <f>"         "&amp;Labels!B69</f>
        <v xml:space="preserve">         Customer 1</v>
      </c>
      <c r="B3618" s="76">
        <f>IF('(Other Computations)'!B186=0,0,Inputs!D291*Inputs!D184*Inputs!K40*Inputs!D13*'GM Alloc Factors'!B17/('(Other Computations)'!B186+'(Other Computations)'!B199))</f>
        <v>0</v>
      </c>
      <c r="C3618" s="76">
        <f>IF('(Other Computations)'!C186=0,0,Inputs!E291*Inputs!E184*Inputs!K40*Inputs!D13*'GM Alloc Factors'!C17/('(Other Computations)'!C186+'(Other Computations)'!C199))</f>
        <v>0</v>
      </c>
      <c r="D3618" s="76">
        <f>IF('(Other Computations)'!D186=0,0,Inputs!F291*Inputs!F184*Inputs!K40*Inputs!D13*'GM Alloc Factors'!D17/('(Other Computations)'!D186+'(Other Computations)'!D199))</f>
        <v>0</v>
      </c>
      <c r="E3618" s="76">
        <f>IF('(Other Computations)'!E186=0,0,Inputs!G291*Inputs!G184*Inputs!K40*Inputs!D13*'GM Alloc Factors'!E17/('(Other Computations)'!E186+'(Other Computations)'!E199))</f>
        <v>0</v>
      </c>
      <c r="F3618" s="43">
        <f t="shared" ref="F3618:F3639" si="720">SUM(B3618:E3618)</f>
        <v>0</v>
      </c>
      <c r="G3618" s="76">
        <f>IF('(Other Computations)'!G186=0,0,Inputs!I291*Inputs!I184*Inputs!K40*Inputs!D13*'GM Alloc Factors'!G17/('(Other Computations)'!G186+'(Other Computations)'!G199))</f>
        <v>0</v>
      </c>
      <c r="H3618" s="76">
        <f>IF('(Other Computations)'!H186=0,0,Inputs!J291*Inputs!J184*Inputs!K40*Inputs!D13*'GM Alloc Factors'!H17/('(Other Computations)'!H186+'(Other Computations)'!H199))</f>
        <v>0</v>
      </c>
      <c r="I3618" s="76">
        <f>IF('(Other Computations)'!I186=0,0,Inputs!K291*Inputs!K184*Inputs!K40*Inputs!D13*'GM Alloc Factors'!I17/('(Other Computations)'!I186+'(Other Computations)'!I199))</f>
        <v>0</v>
      </c>
      <c r="J3618" s="76">
        <f>IF('(Other Computations)'!J186=0,0,Inputs!L291*Inputs!L184*Inputs!K40*Inputs!D13*'GM Alloc Factors'!J17/('(Other Computations)'!J186+'(Other Computations)'!J199))</f>
        <v>0</v>
      </c>
      <c r="K3618" s="43">
        <f t="shared" ref="K3618:K3639" si="721">SUM(G3618:J3618)</f>
        <v>0</v>
      </c>
    </row>
    <row r="3619" spans="1:11" ht="12.75" customHeight="1">
      <c r="A3619" s="61" t="str">
        <f>"         "&amp;Labels!B70</f>
        <v xml:space="preserve">         Customer 2</v>
      </c>
      <c r="B3619" s="76">
        <f>IF('(Other Computations)'!B187=0,0,Inputs!D292*Inputs!D185*Inputs!K41*Inputs!D13*'GM Alloc Factors'!B17/('(Other Computations)'!B187+'(Other Computations)'!B200))</f>
        <v>0</v>
      </c>
      <c r="C3619" s="76">
        <f>IF('(Other Computations)'!C187=0,0,Inputs!E292*Inputs!E185*Inputs!K41*Inputs!D13*'GM Alloc Factors'!C17/('(Other Computations)'!C187+'(Other Computations)'!C200))</f>
        <v>0</v>
      </c>
      <c r="D3619" s="76">
        <f>IF('(Other Computations)'!D187=0,0,Inputs!F292*Inputs!F185*Inputs!K41*Inputs!D13*'GM Alloc Factors'!D17/('(Other Computations)'!D187+'(Other Computations)'!D200))</f>
        <v>0</v>
      </c>
      <c r="E3619" s="76">
        <f>IF('(Other Computations)'!E187=0,0,Inputs!G292*Inputs!G185*Inputs!K41*Inputs!D13*'GM Alloc Factors'!E17/('(Other Computations)'!E187+'(Other Computations)'!E200))</f>
        <v>0</v>
      </c>
      <c r="F3619" s="43">
        <f t="shared" si="720"/>
        <v>0</v>
      </c>
      <c r="G3619" s="76">
        <f>IF('(Other Computations)'!G187=0,0,Inputs!I292*Inputs!I185*Inputs!K41*Inputs!D13*'GM Alloc Factors'!G17/('(Other Computations)'!G187+'(Other Computations)'!G200))</f>
        <v>0</v>
      </c>
      <c r="H3619" s="76">
        <f>IF('(Other Computations)'!H187=0,0,Inputs!J292*Inputs!J185*Inputs!K41*Inputs!D13*'GM Alloc Factors'!H17/('(Other Computations)'!H187+'(Other Computations)'!H200))</f>
        <v>0</v>
      </c>
      <c r="I3619" s="76">
        <f>IF('(Other Computations)'!I187=0,0,Inputs!K292*Inputs!K185*Inputs!K41*Inputs!D13*'GM Alloc Factors'!I17/('(Other Computations)'!I187+'(Other Computations)'!I200))</f>
        <v>0</v>
      </c>
      <c r="J3619" s="76">
        <f>IF('(Other Computations)'!J187=0,0,Inputs!L292*Inputs!L185*Inputs!K41*Inputs!D13*'GM Alloc Factors'!J17/('(Other Computations)'!J187+'(Other Computations)'!J200))</f>
        <v>0</v>
      </c>
      <c r="K3619" s="43">
        <f t="shared" si="721"/>
        <v>0</v>
      </c>
    </row>
    <row r="3620" spans="1:11" ht="12.75" customHeight="1">
      <c r="A3620" s="61" t="str">
        <f>"         "&amp;Labels!B71</f>
        <v xml:space="preserve">         Customer 3</v>
      </c>
      <c r="B3620" s="76">
        <f>IF('(Other Computations)'!B188=0,0,Inputs!D293*Inputs!D186*Inputs!K42*Inputs!D13*'GM Alloc Factors'!B17/('(Other Computations)'!B188+'(Other Computations)'!B201))</f>
        <v>0</v>
      </c>
      <c r="C3620" s="76">
        <f>IF('(Other Computations)'!C188=0,0,Inputs!E293*Inputs!E186*Inputs!K42*Inputs!D13*'GM Alloc Factors'!C17/('(Other Computations)'!C188+'(Other Computations)'!C201))</f>
        <v>0</v>
      </c>
      <c r="D3620" s="76">
        <f>IF('(Other Computations)'!D188=0,0,Inputs!F293*Inputs!F186*Inputs!K42*Inputs!D13*'GM Alloc Factors'!D17/('(Other Computations)'!D188+'(Other Computations)'!D201))</f>
        <v>0</v>
      </c>
      <c r="E3620" s="76">
        <f>IF('(Other Computations)'!E188=0,0,Inputs!G293*Inputs!G186*Inputs!K42*Inputs!D13*'GM Alloc Factors'!E17/('(Other Computations)'!E188+'(Other Computations)'!E201))</f>
        <v>0</v>
      </c>
      <c r="F3620" s="43">
        <f t="shared" si="720"/>
        <v>0</v>
      </c>
      <c r="G3620" s="76">
        <f>IF('(Other Computations)'!G188=0,0,Inputs!I293*Inputs!I186*Inputs!K42*Inputs!D13*'GM Alloc Factors'!G17/('(Other Computations)'!G188+'(Other Computations)'!G201))</f>
        <v>0</v>
      </c>
      <c r="H3620" s="76">
        <f>IF('(Other Computations)'!H188=0,0,Inputs!J293*Inputs!J186*Inputs!K42*Inputs!D13*'GM Alloc Factors'!H17/('(Other Computations)'!H188+'(Other Computations)'!H201))</f>
        <v>0</v>
      </c>
      <c r="I3620" s="76">
        <f>IF('(Other Computations)'!I188=0,0,Inputs!K293*Inputs!K186*Inputs!K42*Inputs!D13*'GM Alloc Factors'!I17/('(Other Computations)'!I188+'(Other Computations)'!I201))</f>
        <v>0</v>
      </c>
      <c r="J3620" s="76">
        <f>IF('(Other Computations)'!J188=0,0,Inputs!L293*Inputs!L186*Inputs!K42*Inputs!D13*'GM Alloc Factors'!J17/('(Other Computations)'!J188+'(Other Computations)'!J201))</f>
        <v>0</v>
      </c>
      <c r="K3620" s="43">
        <f t="shared" si="721"/>
        <v>0</v>
      </c>
    </row>
    <row r="3621" spans="1:11" ht="12.75" customHeight="1">
      <c r="A3621" s="61" t="str">
        <f>"         "&amp;Labels!B72</f>
        <v xml:space="preserve">         Customer 4</v>
      </c>
      <c r="B3621" s="76">
        <f>IF('(Other Computations)'!B189=0,0,Inputs!D294*Inputs!D187*Inputs!K43*Inputs!D13*'GM Alloc Factors'!B17/('(Other Computations)'!B189+'(Other Computations)'!B202))</f>
        <v>0</v>
      </c>
      <c r="C3621" s="76">
        <f>IF('(Other Computations)'!C189=0,0,Inputs!E294*Inputs!E187*Inputs!K43*Inputs!D13*'GM Alloc Factors'!C17/('(Other Computations)'!C189+'(Other Computations)'!C202))</f>
        <v>0</v>
      </c>
      <c r="D3621" s="76">
        <f>IF('(Other Computations)'!D189=0,0,Inputs!F294*Inputs!F187*Inputs!K43*Inputs!D13*'GM Alloc Factors'!D17/('(Other Computations)'!D189+'(Other Computations)'!D202))</f>
        <v>0</v>
      </c>
      <c r="E3621" s="76">
        <f>IF('(Other Computations)'!E189=0,0,Inputs!G294*Inputs!G187*Inputs!K43*Inputs!D13*'GM Alloc Factors'!E17/('(Other Computations)'!E189+'(Other Computations)'!E202))</f>
        <v>0</v>
      </c>
      <c r="F3621" s="43">
        <f t="shared" si="720"/>
        <v>0</v>
      </c>
      <c r="G3621" s="76">
        <f>IF('(Other Computations)'!G189=0,0,Inputs!I294*Inputs!I187*Inputs!K43*Inputs!D13*'GM Alloc Factors'!G17/('(Other Computations)'!G189+'(Other Computations)'!G202))</f>
        <v>0</v>
      </c>
      <c r="H3621" s="76">
        <f>IF('(Other Computations)'!H189=0,0,Inputs!J294*Inputs!J187*Inputs!K43*Inputs!D13*'GM Alloc Factors'!H17/('(Other Computations)'!H189+'(Other Computations)'!H202))</f>
        <v>0</v>
      </c>
      <c r="I3621" s="76">
        <f>IF('(Other Computations)'!I189=0,0,Inputs!K294*Inputs!K187*Inputs!K43*Inputs!D13*'GM Alloc Factors'!I17/('(Other Computations)'!I189+'(Other Computations)'!I202))</f>
        <v>0</v>
      </c>
      <c r="J3621" s="76">
        <f>IF('(Other Computations)'!J189=0,0,Inputs!L294*Inputs!L187*Inputs!K43*Inputs!D13*'GM Alloc Factors'!J17/('(Other Computations)'!J189+'(Other Computations)'!J202))</f>
        <v>0</v>
      </c>
      <c r="K3621" s="43">
        <f t="shared" si="721"/>
        <v>0</v>
      </c>
    </row>
    <row r="3622" spans="1:11" ht="12.75" customHeight="1">
      <c r="A3622" s="61" t="str">
        <f>"         "&amp;Labels!B73</f>
        <v xml:space="preserve">         Customer 5</v>
      </c>
      <c r="B3622" s="76">
        <f>IF('(Other Computations)'!B190=0,0,Inputs!D295*Inputs!D188*Inputs!K44*Inputs!D13*'GM Alloc Factors'!B17/('(Other Computations)'!B190+'(Other Computations)'!B203))</f>
        <v>0</v>
      </c>
      <c r="C3622" s="76">
        <f>IF('(Other Computations)'!C190=0,0,Inputs!E295*Inputs!E188*Inputs!K44*Inputs!D13*'GM Alloc Factors'!C17/('(Other Computations)'!C190+'(Other Computations)'!C203))</f>
        <v>0</v>
      </c>
      <c r="D3622" s="76">
        <f>IF('(Other Computations)'!D190=0,0,Inputs!F295*Inputs!F188*Inputs!K44*Inputs!D13*'GM Alloc Factors'!D17/('(Other Computations)'!D190+'(Other Computations)'!D203))</f>
        <v>0</v>
      </c>
      <c r="E3622" s="76">
        <f>IF('(Other Computations)'!E190=0,0,Inputs!G295*Inputs!G188*Inputs!K44*Inputs!D13*'GM Alloc Factors'!E17/('(Other Computations)'!E190+'(Other Computations)'!E203))</f>
        <v>0</v>
      </c>
      <c r="F3622" s="43">
        <f t="shared" si="720"/>
        <v>0</v>
      </c>
      <c r="G3622" s="76">
        <f>IF('(Other Computations)'!G190=0,0,Inputs!I295*Inputs!I188*Inputs!K44*Inputs!D13*'GM Alloc Factors'!G17/('(Other Computations)'!G190+'(Other Computations)'!G203))</f>
        <v>0</v>
      </c>
      <c r="H3622" s="76">
        <f>IF('(Other Computations)'!H190=0,0,Inputs!J295*Inputs!J188*Inputs!K44*Inputs!D13*'GM Alloc Factors'!H17/('(Other Computations)'!H190+'(Other Computations)'!H203))</f>
        <v>0</v>
      </c>
      <c r="I3622" s="76">
        <f>IF('(Other Computations)'!I190=0,0,Inputs!K295*Inputs!K188*Inputs!K44*Inputs!D13*'GM Alloc Factors'!I17/('(Other Computations)'!I190+'(Other Computations)'!I203))</f>
        <v>0</v>
      </c>
      <c r="J3622" s="76">
        <f>IF('(Other Computations)'!J190=0,0,Inputs!L295*Inputs!L188*Inputs!K44*Inputs!D13*'GM Alloc Factors'!J17/('(Other Computations)'!J190+'(Other Computations)'!J203))</f>
        <v>0</v>
      </c>
      <c r="K3622" s="43">
        <f t="shared" si="721"/>
        <v>0</v>
      </c>
    </row>
    <row r="3623" spans="1:11" ht="12.75" customHeight="1">
      <c r="A3623" s="61" t="str">
        <f>"         "&amp;Labels!B74</f>
        <v xml:space="preserve">         Customer 6</v>
      </c>
      <c r="B3623" s="76">
        <f>IF('(Other Computations)'!B191=0,0,Inputs!D296*Inputs!D189*Inputs!K45*Inputs!D13*'GM Alloc Factors'!B17/('(Other Computations)'!B191+'(Other Computations)'!B204))</f>
        <v>0</v>
      </c>
      <c r="C3623" s="76">
        <f>IF('(Other Computations)'!C191=0,0,Inputs!E296*Inputs!E189*Inputs!K45*Inputs!D13*'GM Alloc Factors'!C17/('(Other Computations)'!C191+'(Other Computations)'!C204))</f>
        <v>0</v>
      </c>
      <c r="D3623" s="76">
        <f>IF('(Other Computations)'!D191=0,0,Inputs!F296*Inputs!F189*Inputs!K45*Inputs!D13*'GM Alloc Factors'!D17/('(Other Computations)'!D191+'(Other Computations)'!D204))</f>
        <v>0</v>
      </c>
      <c r="E3623" s="76">
        <f>IF('(Other Computations)'!E191=0,0,Inputs!G296*Inputs!G189*Inputs!K45*Inputs!D13*'GM Alloc Factors'!E17/('(Other Computations)'!E191+'(Other Computations)'!E204))</f>
        <v>0</v>
      </c>
      <c r="F3623" s="43">
        <f t="shared" si="720"/>
        <v>0</v>
      </c>
      <c r="G3623" s="76">
        <f>IF('(Other Computations)'!G191=0,0,Inputs!I296*Inputs!I189*Inputs!K45*Inputs!D13*'GM Alloc Factors'!G17/('(Other Computations)'!G191+'(Other Computations)'!G204))</f>
        <v>0</v>
      </c>
      <c r="H3623" s="76">
        <f>IF('(Other Computations)'!H191=0,0,Inputs!J296*Inputs!J189*Inputs!K45*Inputs!D13*'GM Alloc Factors'!H17/('(Other Computations)'!H191+'(Other Computations)'!H204))</f>
        <v>0</v>
      </c>
      <c r="I3623" s="76">
        <f>IF('(Other Computations)'!I191=0,0,Inputs!K296*Inputs!K189*Inputs!K45*Inputs!D13*'GM Alloc Factors'!I17/('(Other Computations)'!I191+'(Other Computations)'!I204))</f>
        <v>0</v>
      </c>
      <c r="J3623" s="76">
        <f>IF('(Other Computations)'!J191=0,0,Inputs!L296*Inputs!L189*Inputs!K45*Inputs!D13*'GM Alloc Factors'!J17/('(Other Computations)'!J191+'(Other Computations)'!J204))</f>
        <v>0</v>
      </c>
      <c r="K3623" s="43">
        <f t="shared" si="721"/>
        <v>0</v>
      </c>
    </row>
    <row r="3624" spans="1:11" ht="12.75" customHeight="1">
      <c r="A3624" s="61" t="str">
        <f>"         "&amp;Labels!B75</f>
        <v xml:space="preserve">         Customer 7</v>
      </c>
      <c r="B3624" s="76">
        <f>IF('(Other Computations)'!B192=0,0,Inputs!D297*Inputs!D190*Inputs!K46*Inputs!D13*'GM Alloc Factors'!B17/('(Other Computations)'!B192+'(Other Computations)'!B205))</f>
        <v>0</v>
      </c>
      <c r="C3624" s="76">
        <f>IF('(Other Computations)'!C192=0,0,Inputs!E297*Inputs!E190*Inputs!K46*Inputs!D13*'GM Alloc Factors'!C17/('(Other Computations)'!C192+'(Other Computations)'!C205))</f>
        <v>0</v>
      </c>
      <c r="D3624" s="76">
        <f>IF('(Other Computations)'!D192=0,0,Inputs!F297*Inputs!F190*Inputs!K46*Inputs!D13*'GM Alloc Factors'!D17/('(Other Computations)'!D192+'(Other Computations)'!D205))</f>
        <v>0</v>
      </c>
      <c r="E3624" s="76">
        <f>IF('(Other Computations)'!E192=0,0,Inputs!G297*Inputs!G190*Inputs!K46*Inputs!D13*'GM Alloc Factors'!E17/('(Other Computations)'!E192+'(Other Computations)'!E205))</f>
        <v>0</v>
      </c>
      <c r="F3624" s="43">
        <f t="shared" si="720"/>
        <v>0</v>
      </c>
      <c r="G3624" s="76">
        <f>IF('(Other Computations)'!G192=0,0,Inputs!I297*Inputs!I190*Inputs!K46*Inputs!D13*'GM Alloc Factors'!G17/('(Other Computations)'!G192+'(Other Computations)'!G205))</f>
        <v>0</v>
      </c>
      <c r="H3624" s="76">
        <f>IF('(Other Computations)'!H192=0,0,Inputs!J297*Inputs!J190*Inputs!K46*Inputs!D13*'GM Alloc Factors'!H17/('(Other Computations)'!H192+'(Other Computations)'!H205))</f>
        <v>0</v>
      </c>
      <c r="I3624" s="76">
        <f>IF('(Other Computations)'!I192=0,0,Inputs!K297*Inputs!K190*Inputs!K46*Inputs!D13*'GM Alloc Factors'!I17/('(Other Computations)'!I192+'(Other Computations)'!I205))</f>
        <v>0</v>
      </c>
      <c r="J3624" s="76">
        <f>IF('(Other Computations)'!J192=0,0,Inputs!L297*Inputs!L190*Inputs!K46*Inputs!D13*'GM Alloc Factors'!J17/('(Other Computations)'!J192+'(Other Computations)'!J205))</f>
        <v>0</v>
      </c>
      <c r="K3624" s="43">
        <f t="shared" si="721"/>
        <v>0</v>
      </c>
    </row>
    <row r="3625" spans="1:11" ht="12.75" customHeight="1">
      <c r="A3625" s="61" t="str">
        <f>"         "&amp;Labels!B76</f>
        <v xml:space="preserve">         Customer 8</v>
      </c>
      <c r="B3625" s="76">
        <f>IF('(Other Computations)'!B193=0,0,Inputs!D298*Inputs!D191*Inputs!K47*Inputs!D13*'GM Alloc Factors'!B17/('(Other Computations)'!B193+'(Other Computations)'!B206))</f>
        <v>0</v>
      </c>
      <c r="C3625" s="76">
        <f>IF('(Other Computations)'!C193=0,0,Inputs!E298*Inputs!E191*Inputs!K47*Inputs!D13*'GM Alloc Factors'!C17/('(Other Computations)'!C193+'(Other Computations)'!C206))</f>
        <v>0</v>
      </c>
      <c r="D3625" s="76">
        <f>IF('(Other Computations)'!D193=0,0,Inputs!F298*Inputs!F191*Inputs!K47*Inputs!D13*'GM Alloc Factors'!D17/('(Other Computations)'!D193+'(Other Computations)'!D206))</f>
        <v>0</v>
      </c>
      <c r="E3625" s="76">
        <f>IF('(Other Computations)'!E193=0,0,Inputs!G298*Inputs!G191*Inputs!K47*Inputs!D13*'GM Alloc Factors'!E17/('(Other Computations)'!E193+'(Other Computations)'!E206))</f>
        <v>0</v>
      </c>
      <c r="F3625" s="43">
        <f t="shared" si="720"/>
        <v>0</v>
      </c>
      <c r="G3625" s="76">
        <f>IF('(Other Computations)'!G193=0,0,Inputs!I298*Inputs!I191*Inputs!K47*Inputs!D13*'GM Alloc Factors'!G17/('(Other Computations)'!G193+'(Other Computations)'!G206))</f>
        <v>0</v>
      </c>
      <c r="H3625" s="76">
        <f>IF('(Other Computations)'!H193=0,0,Inputs!J298*Inputs!J191*Inputs!K47*Inputs!D13*'GM Alloc Factors'!H17/('(Other Computations)'!H193+'(Other Computations)'!H206))</f>
        <v>0</v>
      </c>
      <c r="I3625" s="76">
        <f>IF('(Other Computations)'!I193=0,0,Inputs!K298*Inputs!K191*Inputs!K47*Inputs!D13*'GM Alloc Factors'!I17/('(Other Computations)'!I193+'(Other Computations)'!I206))</f>
        <v>0</v>
      </c>
      <c r="J3625" s="76">
        <f>IF('(Other Computations)'!J193=0,0,Inputs!L298*Inputs!L191*Inputs!K47*Inputs!D13*'GM Alloc Factors'!J17/('(Other Computations)'!J193+'(Other Computations)'!J206))</f>
        <v>0</v>
      </c>
      <c r="K3625" s="43">
        <f t="shared" si="721"/>
        <v>0</v>
      </c>
    </row>
    <row r="3626" spans="1:11" ht="12.75" customHeight="1">
      <c r="A3626" s="61" t="str">
        <f>"         "&amp;Labels!B77</f>
        <v xml:space="preserve">         Customer 9</v>
      </c>
      <c r="B3626" s="76">
        <f>IF('(Other Computations)'!B194=0,0,Inputs!D299*Inputs!D192*Inputs!K48*Inputs!D13*'GM Alloc Factors'!B17/('(Other Computations)'!B194+'(Other Computations)'!B207))</f>
        <v>0</v>
      </c>
      <c r="C3626" s="76">
        <f>IF('(Other Computations)'!C194=0,0,Inputs!E299*Inputs!E192*Inputs!K48*Inputs!D13*'GM Alloc Factors'!C17/('(Other Computations)'!C194+'(Other Computations)'!C207))</f>
        <v>0</v>
      </c>
      <c r="D3626" s="76">
        <f>IF('(Other Computations)'!D194=0,0,Inputs!F299*Inputs!F192*Inputs!K48*Inputs!D13*'GM Alloc Factors'!D17/('(Other Computations)'!D194+'(Other Computations)'!D207))</f>
        <v>0</v>
      </c>
      <c r="E3626" s="76">
        <f>IF('(Other Computations)'!E194=0,0,Inputs!G299*Inputs!G192*Inputs!K48*Inputs!D13*'GM Alloc Factors'!E17/('(Other Computations)'!E194+'(Other Computations)'!E207))</f>
        <v>0</v>
      </c>
      <c r="F3626" s="43">
        <f t="shared" si="720"/>
        <v>0</v>
      </c>
      <c r="G3626" s="76">
        <f>IF('(Other Computations)'!G194=0,0,Inputs!I299*Inputs!I192*Inputs!K48*Inputs!D13*'GM Alloc Factors'!G17/('(Other Computations)'!G194+'(Other Computations)'!G207))</f>
        <v>0</v>
      </c>
      <c r="H3626" s="76">
        <f>IF('(Other Computations)'!H194=0,0,Inputs!J299*Inputs!J192*Inputs!K48*Inputs!D13*'GM Alloc Factors'!H17/('(Other Computations)'!H194+'(Other Computations)'!H207))</f>
        <v>0</v>
      </c>
      <c r="I3626" s="76">
        <f>IF('(Other Computations)'!I194=0,0,Inputs!K299*Inputs!K192*Inputs!K48*Inputs!D13*'GM Alloc Factors'!I17/('(Other Computations)'!I194+'(Other Computations)'!I207))</f>
        <v>0</v>
      </c>
      <c r="J3626" s="76">
        <f>IF('(Other Computations)'!J194=0,0,Inputs!L299*Inputs!L192*Inputs!K48*Inputs!D13*'GM Alloc Factors'!J17/('(Other Computations)'!J194+'(Other Computations)'!J207))</f>
        <v>0</v>
      </c>
      <c r="K3626" s="43">
        <f t="shared" si="721"/>
        <v>0</v>
      </c>
    </row>
    <row r="3627" spans="1:11" ht="12.75" customHeight="1">
      <c r="A3627" s="61" t="str">
        <f>"         "&amp;Labels!B78</f>
        <v xml:space="preserve">         Customer 10</v>
      </c>
      <c r="B3627" s="76">
        <f>IF('(Other Computations)'!B195=0,0,Inputs!D300*Inputs!D193*Inputs!K49*Inputs!D13*'GM Alloc Factors'!B17/('(Other Computations)'!B195+'(Other Computations)'!B208))</f>
        <v>0</v>
      </c>
      <c r="C3627" s="76">
        <f>IF('(Other Computations)'!C195=0,0,Inputs!E300*Inputs!E193*Inputs!K49*Inputs!D13*'GM Alloc Factors'!C17/('(Other Computations)'!C195+'(Other Computations)'!C208))</f>
        <v>0</v>
      </c>
      <c r="D3627" s="76">
        <f>IF('(Other Computations)'!D195=0,0,Inputs!F300*Inputs!F193*Inputs!K49*Inputs!D13*'GM Alloc Factors'!D17/('(Other Computations)'!D195+'(Other Computations)'!D208))</f>
        <v>0</v>
      </c>
      <c r="E3627" s="76">
        <f>IF('(Other Computations)'!E195=0,0,Inputs!G300*Inputs!G193*Inputs!K49*Inputs!D13*'GM Alloc Factors'!E17/('(Other Computations)'!E195+'(Other Computations)'!E208))</f>
        <v>0</v>
      </c>
      <c r="F3627" s="43">
        <f t="shared" si="720"/>
        <v>0</v>
      </c>
      <c r="G3627" s="76">
        <f>IF('(Other Computations)'!G195=0,0,Inputs!I300*Inputs!I193*Inputs!K49*Inputs!D13*'GM Alloc Factors'!G17/('(Other Computations)'!G195+'(Other Computations)'!G208))</f>
        <v>0</v>
      </c>
      <c r="H3627" s="76">
        <f>IF('(Other Computations)'!H195=0,0,Inputs!J300*Inputs!J193*Inputs!K49*Inputs!D13*'GM Alloc Factors'!H17/('(Other Computations)'!H195+'(Other Computations)'!H208))</f>
        <v>0</v>
      </c>
      <c r="I3627" s="76">
        <f>IF('(Other Computations)'!I195=0,0,Inputs!K300*Inputs!K193*Inputs!K49*Inputs!D13*'GM Alloc Factors'!I17/('(Other Computations)'!I195+'(Other Computations)'!I208))</f>
        <v>0</v>
      </c>
      <c r="J3627" s="76">
        <f>IF('(Other Computations)'!J195=0,0,Inputs!L300*Inputs!L193*Inputs!K49*Inputs!D13*'GM Alloc Factors'!J17/('(Other Computations)'!J195+'(Other Computations)'!J208))</f>
        <v>0</v>
      </c>
      <c r="K3627" s="43">
        <f t="shared" si="721"/>
        <v>0</v>
      </c>
    </row>
    <row r="3628" spans="1:11" ht="12.75" customHeight="1">
      <c r="A3628" s="61" t="str">
        <f>"         "&amp;Labels!C68</f>
        <v xml:space="preserve">         Total</v>
      </c>
      <c r="B3628" s="84">
        <f>SUM(B3618:B3627)</f>
        <v>0</v>
      </c>
      <c r="C3628" s="84">
        <f>SUM(C3618:C3627)</f>
        <v>0</v>
      </c>
      <c r="D3628" s="84">
        <f>SUM(D3618:D3627)</f>
        <v>0</v>
      </c>
      <c r="E3628" s="84">
        <f>SUM(E3618:E3627)</f>
        <v>0</v>
      </c>
      <c r="F3628" s="43">
        <f t="shared" si="720"/>
        <v>0</v>
      </c>
      <c r="G3628" s="84">
        <f>SUM(G3618:G3627)</f>
        <v>0</v>
      </c>
      <c r="H3628" s="84">
        <f>SUM(H3618:H3627)</f>
        <v>0</v>
      </c>
      <c r="I3628" s="84">
        <f>SUM(I3618:I3627)</f>
        <v>0</v>
      </c>
      <c r="J3628" s="84">
        <f>SUM(J3618:J3627)</f>
        <v>0</v>
      </c>
      <c r="K3628" s="43">
        <f t="shared" si="721"/>
        <v>0</v>
      </c>
    </row>
    <row r="3629" spans="1:11" ht="12.75" customHeight="1">
      <c r="A3629" s="55" t="str">
        <f>"      "&amp;Labels!C84</f>
        <v xml:space="preserve">      Total</v>
      </c>
      <c r="B3629" s="74">
        <f>SUM(B3544,B3556,B3568,B3580,B3592,B3604,B3616,B3628)</f>
        <v>0</v>
      </c>
      <c r="C3629" s="74">
        <f>SUM(C3544,C3556,C3568,C3580,C3592,C3604,C3616,C3628)</f>
        <v>0</v>
      </c>
      <c r="D3629" s="74">
        <f>SUM(D3544,D3556,D3568,D3580,D3592,D3604,D3616,D3628)</f>
        <v>0</v>
      </c>
      <c r="E3629" s="74">
        <f>SUM(E3544,E3556,E3568,E3580,E3592,E3604,E3616,E3628)</f>
        <v>0</v>
      </c>
      <c r="F3629" s="43">
        <f t="shared" si="720"/>
        <v>0</v>
      </c>
      <c r="G3629" s="74">
        <f>SUM(G3544,G3556,G3568,G3580,G3592,G3604,G3616,G3628)</f>
        <v>0</v>
      </c>
      <c r="H3629" s="74">
        <f>SUM(H3544,H3556,H3568,H3580,H3592,H3604,H3616,H3628)</f>
        <v>0</v>
      </c>
      <c r="I3629" s="74">
        <f>SUM(I3544,I3556,I3568,I3580,I3592,I3604,I3616,I3628)</f>
        <v>0</v>
      </c>
      <c r="J3629" s="74">
        <f>SUM(J3544,J3556,J3568,J3580,J3592,J3604,J3616,J3628)</f>
        <v>0</v>
      </c>
      <c r="K3629" s="43">
        <f t="shared" si="721"/>
        <v>0</v>
      </c>
    </row>
    <row r="3630" spans="1:11" ht="12.75" customHeight="1">
      <c r="A3630" s="61" t="str">
        <f>"         "&amp;Labels!B69</f>
        <v xml:space="preserve">         Customer 1</v>
      </c>
      <c r="B3630" s="76">
        <f t="shared" ref="B3630:E3639" si="722">SUM(B3534,B3546,B3558,B3570,B3582,B3594,B3606,B3618)</f>
        <v>0</v>
      </c>
      <c r="C3630" s="76">
        <f t="shared" si="722"/>
        <v>0</v>
      </c>
      <c r="D3630" s="76">
        <f t="shared" si="722"/>
        <v>0</v>
      </c>
      <c r="E3630" s="76">
        <f t="shared" si="722"/>
        <v>0</v>
      </c>
      <c r="F3630" s="43">
        <f t="shared" si="720"/>
        <v>0</v>
      </c>
      <c r="G3630" s="76">
        <f t="shared" ref="G3630:J3639" si="723">SUM(G3534,G3546,G3558,G3570,G3582,G3594,G3606,G3618)</f>
        <v>0</v>
      </c>
      <c r="H3630" s="76">
        <f t="shared" si="723"/>
        <v>0</v>
      </c>
      <c r="I3630" s="76">
        <f t="shared" si="723"/>
        <v>0</v>
      </c>
      <c r="J3630" s="76">
        <f t="shared" si="723"/>
        <v>0</v>
      </c>
      <c r="K3630" s="43">
        <f t="shared" si="721"/>
        <v>0</v>
      </c>
    </row>
    <row r="3631" spans="1:11" ht="12.75" customHeight="1">
      <c r="A3631" s="61" t="str">
        <f>"         "&amp;Labels!B70</f>
        <v xml:space="preserve">         Customer 2</v>
      </c>
      <c r="B3631" s="76">
        <f t="shared" si="722"/>
        <v>0</v>
      </c>
      <c r="C3631" s="76">
        <f t="shared" si="722"/>
        <v>0</v>
      </c>
      <c r="D3631" s="76">
        <f t="shared" si="722"/>
        <v>0</v>
      </c>
      <c r="E3631" s="76">
        <f t="shared" si="722"/>
        <v>0</v>
      </c>
      <c r="F3631" s="43">
        <f t="shared" si="720"/>
        <v>0</v>
      </c>
      <c r="G3631" s="76">
        <f t="shared" si="723"/>
        <v>0</v>
      </c>
      <c r="H3631" s="76">
        <f t="shared" si="723"/>
        <v>0</v>
      </c>
      <c r="I3631" s="76">
        <f t="shared" si="723"/>
        <v>0</v>
      </c>
      <c r="J3631" s="76">
        <f t="shared" si="723"/>
        <v>0</v>
      </c>
      <c r="K3631" s="43">
        <f t="shared" si="721"/>
        <v>0</v>
      </c>
    </row>
    <row r="3632" spans="1:11" ht="12.75" customHeight="1">
      <c r="A3632" s="61" t="str">
        <f>"         "&amp;Labels!B71</f>
        <v xml:space="preserve">         Customer 3</v>
      </c>
      <c r="B3632" s="76">
        <f t="shared" si="722"/>
        <v>0</v>
      </c>
      <c r="C3632" s="76">
        <f t="shared" si="722"/>
        <v>0</v>
      </c>
      <c r="D3632" s="76">
        <f t="shared" si="722"/>
        <v>0</v>
      </c>
      <c r="E3632" s="76">
        <f t="shared" si="722"/>
        <v>0</v>
      </c>
      <c r="F3632" s="43">
        <f t="shared" si="720"/>
        <v>0</v>
      </c>
      <c r="G3632" s="76">
        <f t="shared" si="723"/>
        <v>0</v>
      </c>
      <c r="H3632" s="76">
        <f t="shared" si="723"/>
        <v>0</v>
      </c>
      <c r="I3632" s="76">
        <f t="shared" si="723"/>
        <v>0</v>
      </c>
      <c r="J3632" s="76">
        <f t="shared" si="723"/>
        <v>0</v>
      </c>
      <c r="K3632" s="43">
        <f t="shared" si="721"/>
        <v>0</v>
      </c>
    </row>
    <row r="3633" spans="1:11" ht="12.75" customHeight="1">
      <c r="A3633" s="61" t="str">
        <f>"         "&amp;Labels!B72</f>
        <v xml:space="preserve">         Customer 4</v>
      </c>
      <c r="B3633" s="76">
        <f t="shared" si="722"/>
        <v>0</v>
      </c>
      <c r="C3633" s="76">
        <f t="shared" si="722"/>
        <v>0</v>
      </c>
      <c r="D3633" s="76">
        <f t="shared" si="722"/>
        <v>0</v>
      </c>
      <c r="E3633" s="76">
        <f t="shared" si="722"/>
        <v>0</v>
      </c>
      <c r="F3633" s="43">
        <f t="shared" si="720"/>
        <v>0</v>
      </c>
      <c r="G3633" s="76">
        <f t="shared" si="723"/>
        <v>0</v>
      </c>
      <c r="H3633" s="76">
        <f t="shared" si="723"/>
        <v>0</v>
      </c>
      <c r="I3633" s="76">
        <f t="shared" si="723"/>
        <v>0</v>
      </c>
      <c r="J3633" s="76">
        <f t="shared" si="723"/>
        <v>0</v>
      </c>
      <c r="K3633" s="43">
        <f t="shared" si="721"/>
        <v>0</v>
      </c>
    </row>
    <row r="3634" spans="1:11" ht="12.75" customHeight="1">
      <c r="A3634" s="61" t="str">
        <f>"         "&amp;Labels!B73</f>
        <v xml:space="preserve">         Customer 5</v>
      </c>
      <c r="B3634" s="76">
        <f t="shared" si="722"/>
        <v>0</v>
      </c>
      <c r="C3634" s="76">
        <f t="shared" si="722"/>
        <v>0</v>
      </c>
      <c r="D3634" s="76">
        <f t="shared" si="722"/>
        <v>0</v>
      </c>
      <c r="E3634" s="76">
        <f t="shared" si="722"/>
        <v>0</v>
      </c>
      <c r="F3634" s="43">
        <f t="shared" si="720"/>
        <v>0</v>
      </c>
      <c r="G3634" s="76">
        <f t="shared" si="723"/>
        <v>0</v>
      </c>
      <c r="H3634" s="76">
        <f t="shared" si="723"/>
        <v>0</v>
      </c>
      <c r="I3634" s="76">
        <f t="shared" si="723"/>
        <v>0</v>
      </c>
      <c r="J3634" s="76">
        <f t="shared" si="723"/>
        <v>0</v>
      </c>
      <c r="K3634" s="43">
        <f t="shared" si="721"/>
        <v>0</v>
      </c>
    </row>
    <row r="3635" spans="1:11" ht="12.75" customHeight="1">
      <c r="A3635" s="61" t="str">
        <f>"         "&amp;Labels!B74</f>
        <v xml:space="preserve">         Customer 6</v>
      </c>
      <c r="B3635" s="76">
        <f t="shared" si="722"/>
        <v>0</v>
      </c>
      <c r="C3635" s="76">
        <f t="shared" si="722"/>
        <v>0</v>
      </c>
      <c r="D3635" s="76">
        <f t="shared" si="722"/>
        <v>0</v>
      </c>
      <c r="E3635" s="76">
        <f t="shared" si="722"/>
        <v>0</v>
      </c>
      <c r="F3635" s="43">
        <f t="shared" si="720"/>
        <v>0</v>
      </c>
      <c r="G3635" s="76">
        <f t="shared" si="723"/>
        <v>0</v>
      </c>
      <c r="H3635" s="76">
        <f t="shared" si="723"/>
        <v>0</v>
      </c>
      <c r="I3635" s="76">
        <f t="shared" si="723"/>
        <v>0</v>
      </c>
      <c r="J3635" s="76">
        <f t="shared" si="723"/>
        <v>0</v>
      </c>
      <c r="K3635" s="43">
        <f t="shared" si="721"/>
        <v>0</v>
      </c>
    </row>
    <row r="3636" spans="1:11" ht="12.75" customHeight="1">
      <c r="A3636" s="61" t="str">
        <f>"         "&amp;Labels!B75</f>
        <v xml:space="preserve">         Customer 7</v>
      </c>
      <c r="B3636" s="76">
        <f t="shared" si="722"/>
        <v>0</v>
      </c>
      <c r="C3636" s="76">
        <f t="shared" si="722"/>
        <v>0</v>
      </c>
      <c r="D3636" s="76">
        <f t="shared" si="722"/>
        <v>0</v>
      </c>
      <c r="E3636" s="76">
        <f t="shared" si="722"/>
        <v>0</v>
      </c>
      <c r="F3636" s="43">
        <f t="shared" si="720"/>
        <v>0</v>
      </c>
      <c r="G3636" s="76">
        <f t="shared" si="723"/>
        <v>0</v>
      </c>
      <c r="H3636" s="76">
        <f t="shared" si="723"/>
        <v>0</v>
      </c>
      <c r="I3636" s="76">
        <f t="shared" si="723"/>
        <v>0</v>
      </c>
      <c r="J3636" s="76">
        <f t="shared" si="723"/>
        <v>0</v>
      </c>
      <c r="K3636" s="43">
        <f t="shared" si="721"/>
        <v>0</v>
      </c>
    </row>
    <row r="3637" spans="1:11" ht="12.75" customHeight="1">
      <c r="A3637" s="61" t="str">
        <f>"         "&amp;Labels!B76</f>
        <v xml:space="preserve">         Customer 8</v>
      </c>
      <c r="B3637" s="76">
        <f t="shared" si="722"/>
        <v>0</v>
      </c>
      <c r="C3637" s="76">
        <f t="shared" si="722"/>
        <v>0</v>
      </c>
      <c r="D3637" s="76">
        <f t="shared" si="722"/>
        <v>0</v>
      </c>
      <c r="E3637" s="76">
        <f t="shared" si="722"/>
        <v>0</v>
      </c>
      <c r="F3637" s="43">
        <f t="shared" si="720"/>
        <v>0</v>
      </c>
      <c r="G3637" s="76">
        <f t="shared" si="723"/>
        <v>0</v>
      </c>
      <c r="H3637" s="76">
        <f t="shared" si="723"/>
        <v>0</v>
      </c>
      <c r="I3637" s="76">
        <f t="shared" si="723"/>
        <v>0</v>
      </c>
      <c r="J3637" s="76">
        <f t="shared" si="723"/>
        <v>0</v>
      </c>
      <c r="K3637" s="43">
        <f t="shared" si="721"/>
        <v>0</v>
      </c>
    </row>
    <row r="3638" spans="1:11" ht="12.75" customHeight="1">
      <c r="A3638" s="61" t="str">
        <f>"         "&amp;Labels!B77</f>
        <v xml:space="preserve">         Customer 9</v>
      </c>
      <c r="B3638" s="76">
        <f t="shared" si="722"/>
        <v>0</v>
      </c>
      <c r="C3638" s="76">
        <f t="shared" si="722"/>
        <v>0</v>
      </c>
      <c r="D3638" s="76">
        <f t="shared" si="722"/>
        <v>0</v>
      </c>
      <c r="E3638" s="76">
        <f t="shared" si="722"/>
        <v>0</v>
      </c>
      <c r="F3638" s="43">
        <f t="shared" si="720"/>
        <v>0</v>
      </c>
      <c r="G3638" s="76">
        <f t="shared" si="723"/>
        <v>0</v>
      </c>
      <c r="H3638" s="76">
        <f t="shared" si="723"/>
        <v>0</v>
      </c>
      <c r="I3638" s="76">
        <f t="shared" si="723"/>
        <v>0</v>
      </c>
      <c r="J3638" s="76">
        <f t="shared" si="723"/>
        <v>0</v>
      </c>
      <c r="K3638" s="43">
        <f t="shared" si="721"/>
        <v>0</v>
      </c>
    </row>
    <row r="3639" spans="1:11" ht="12.75" customHeight="1">
      <c r="A3639" s="61" t="str">
        <f>"         "&amp;Labels!B78</f>
        <v xml:space="preserve">         Customer 10</v>
      </c>
      <c r="B3639" s="76">
        <f t="shared" si="722"/>
        <v>0</v>
      </c>
      <c r="C3639" s="76">
        <f t="shared" si="722"/>
        <v>0</v>
      </c>
      <c r="D3639" s="76">
        <f t="shared" si="722"/>
        <v>0</v>
      </c>
      <c r="E3639" s="76">
        <f t="shared" si="722"/>
        <v>0</v>
      </c>
      <c r="F3639" s="43">
        <f t="shared" si="720"/>
        <v>0</v>
      </c>
      <c r="G3639" s="76">
        <f t="shared" si="723"/>
        <v>0</v>
      </c>
      <c r="H3639" s="76">
        <f t="shared" si="723"/>
        <v>0</v>
      </c>
      <c r="I3639" s="76">
        <f t="shared" si="723"/>
        <v>0</v>
      </c>
      <c r="J3639" s="76">
        <f t="shared" si="723"/>
        <v>0</v>
      </c>
      <c r="K3639" s="43">
        <f t="shared" si="721"/>
        <v>0</v>
      </c>
    </row>
    <row r="3640" spans="1:11" ht="12.75" customHeight="1">
      <c r="A3640" s="61" t="str">
        <f>"         "&amp;Labels!C68</f>
        <v xml:space="preserve">         Total</v>
      </c>
      <c r="B3640" s="84">
        <f>B3629</f>
        <v>0</v>
      </c>
      <c r="C3640" s="84">
        <f>C3629</f>
        <v>0</v>
      </c>
      <c r="D3640" s="84">
        <f>D3629</f>
        <v>0</v>
      </c>
      <c r="E3640" s="84">
        <f>E3629</f>
        <v>0</v>
      </c>
      <c r="F3640" s="43">
        <f>SUM(B3629:E3629)</f>
        <v>0</v>
      </c>
      <c r="G3640" s="84">
        <f>G3629</f>
        <v>0</v>
      </c>
      <c r="H3640" s="84">
        <f>H3629</f>
        <v>0</v>
      </c>
      <c r="I3640" s="84">
        <f>I3629</f>
        <v>0</v>
      </c>
      <c r="J3640" s="84">
        <f>J3629</f>
        <v>0</v>
      </c>
      <c r="K3640" s="43">
        <f>SUM(G3629:J3629)</f>
        <v>0</v>
      </c>
    </row>
    <row r="3641" spans="1:11" ht="12.75" customHeight="1">
      <c r="A3641" s="55" t="str">
        <f>"   "&amp;Labels!B82</f>
        <v xml:space="preserve">   Direct email</v>
      </c>
      <c r="B3641" s="74"/>
      <c r="C3641" s="74"/>
      <c r="D3641" s="74"/>
      <c r="E3641" s="74"/>
      <c r="F3641" s="43"/>
      <c r="G3641" s="74"/>
      <c r="H3641" s="74"/>
      <c r="I3641" s="74"/>
      <c r="J3641" s="74"/>
      <c r="K3641" s="43"/>
    </row>
    <row r="3642" spans="1:11" ht="12.75" customHeight="1">
      <c r="A3642" s="61" t="str">
        <f>"      "&amp;Labels!B85</f>
        <v xml:space="preserve">      Q 1</v>
      </c>
      <c r="B3642" s="84"/>
      <c r="C3642" s="84"/>
      <c r="D3642" s="84"/>
      <c r="E3642" s="84"/>
      <c r="F3642" s="43"/>
      <c r="G3642" s="84"/>
      <c r="H3642" s="84"/>
      <c r="I3642" s="84"/>
      <c r="J3642" s="84"/>
      <c r="K3642" s="43"/>
    </row>
    <row r="3643" spans="1:11" ht="12.75" customHeight="1">
      <c r="A3643" s="61" t="str">
        <f>"         "&amp;Labels!B69</f>
        <v xml:space="preserve">         Customer 1</v>
      </c>
      <c r="B3643" s="76">
        <f>IF('(Other Computations)'!B186=0,0,Inputs!D291*Inputs!D184*Inputs!D50*Inputs!D14*'GM Alloc Factors'!B19/('(Other Computations)'!B186+'(Other Computations)'!B199))</f>
        <v>0</v>
      </c>
      <c r="C3643" s="76">
        <f>IF('(Other Computations)'!C186=0,0,Inputs!E291*Inputs!E184*Inputs!D50*Inputs!D14*'GM Alloc Factors'!C19/('(Other Computations)'!C186+'(Other Computations)'!C199))</f>
        <v>0</v>
      </c>
      <c r="D3643" s="76">
        <f>IF('(Other Computations)'!D186=0,0,Inputs!F291*Inputs!F184*Inputs!D50*Inputs!D14*'GM Alloc Factors'!D19/('(Other Computations)'!D186+'(Other Computations)'!D199))</f>
        <v>0</v>
      </c>
      <c r="E3643" s="76">
        <f>IF('(Other Computations)'!E186=0,0,Inputs!G291*Inputs!G184*Inputs!D50*Inputs!D14*'GM Alloc Factors'!E19/('(Other Computations)'!E186+'(Other Computations)'!E199))</f>
        <v>0</v>
      </c>
      <c r="F3643" s="43">
        <f t="shared" ref="F3643:F3653" si="724">SUM(B3643:E3643)</f>
        <v>0</v>
      </c>
      <c r="G3643" s="76">
        <f>IF('(Other Computations)'!G186=0,0,Inputs!I291*Inputs!I184*Inputs!D50*Inputs!D14*'GM Alloc Factors'!G19/('(Other Computations)'!G186+'(Other Computations)'!G199))</f>
        <v>0</v>
      </c>
      <c r="H3643" s="76">
        <f>IF('(Other Computations)'!H186=0,0,Inputs!J291*Inputs!J184*Inputs!D50*Inputs!D14*'GM Alloc Factors'!H19/('(Other Computations)'!H186+'(Other Computations)'!H199))</f>
        <v>0</v>
      </c>
      <c r="I3643" s="76">
        <f>IF('(Other Computations)'!I186=0,0,Inputs!K291*Inputs!K184*Inputs!D50*Inputs!D14*'GM Alloc Factors'!I19/('(Other Computations)'!I186+'(Other Computations)'!I199))</f>
        <v>0</v>
      </c>
      <c r="J3643" s="76">
        <f>IF('(Other Computations)'!J186=0,0,Inputs!L291*Inputs!L184*Inputs!D50*Inputs!D14*'GM Alloc Factors'!J19/('(Other Computations)'!J186+'(Other Computations)'!J199))</f>
        <v>0</v>
      </c>
      <c r="K3643" s="43">
        <f t="shared" ref="K3643:K3653" si="725">SUM(G3643:J3643)</f>
        <v>0</v>
      </c>
    </row>
    <row r="3644" spans="1:11" ht="12.75" customHeight="1">
      <c r="A3644" s="61" t="str">
        <f>"         "&amp;Labels!B70</f>
        <v xml:space="preserve">         Customer 2</v>
      </c>
      <c r="B3644" s="76">
        <f>IF('(Other Computations)'!B187=0,0,Inputs!D292*Inputs!D185*Inputs!D51*Inputs!D14*'GM Alloc Factors'!B19/('(Other Computations)'!B187+'(Other Computations)'!B200))</f>
        <v>0</v>
      </c>
      <c r="C3644" s="76">
        <f>IF('(Other Computations)'!C187=0,0,Inputs!E292*Inputs!E185*Inputs!D51*Inputs!D14*'GM Alloc Factors'!C19/('(Other Computations)'!C187+'(Other Computations)'!C200))</f>
        <v>0</v>
      </c>
      <c r="D3644" s="76">
        <f>IF('(Other Computations)'!D187=0,0,Inputs!F292*Inputs!F185*Inputs!D51*Inputs!D14*'GM Alloc Factors'!D19/('(Other Computations)'!D187+'(Other Computations)'!D200))</f>
        <v>0</v>
      </c>
      <c r="E3644" s="76">
        <f>IF('(Other Computations)'!E187=0,0,Inputs!G292*Inputs!G185*Inputs!D51*Inputs!D14*'GM Alloc Factors'!E19/('(Other Computations)'!E187+'(Other Computations)'!E200))</f>
        <v>0</v>
      </c>
      <c r="F3644" s="43">
        <f t="shared" si="724"/>
        <v>0</v>
      </c>
      <c r="G3644" s="76">
        <f>IF('(Other Computations)'!G187=0,0,Inputs!I292*Inputs!I185*Inputs!D51*Inputs!D14*'GM Alloc Factors'!G19/('(Other Computations)'!G187+'(Other Computations)'!G200))</f>
        <v>0</v>
      </c>
      <c r="H3644" s="76">
        <f>IF('(Other Computations)'!H187=0,0,Inputs!J292*Inputs!J185*Inputs!D51*Inputs!D14*'GM Alloc Factors'!H19/('(Other Computations)'!H187+'(Other Computations)'!H200))</f>
        <v>0</v>
      </c>
      <c r="I3644" s="76">
        <f>IF('(Other Computations)'!I187=0,0,Inputs!K292*Inputs!K185*Inputs!D51*Inputs!D14*'GM Alloc Factors'!I19/('(Other Computations)'!I187+'(Other Computations)'!I200))</f>
        <v>0</v>
      </c>
      <c r="J3644" s="76">
        <f>IF('(Other Computations)'!J187=0,0,Inputs!L292*Inputs!L185*Inputs!D51*Inputs!D14*'GM Alloc Factors'!J19/('(Other Computations)'!J187+'(Other Computations)'!J200))</f>
        <v>0</v>
      </c>
      <c r="K3644" s="43">
        <f t="shared" si="725"/>
        <v>0</v>
      </c>
    </row>
    <row r="3645" spans="1:11" ht="12.75" customHeight="1">
      <c r="A3645" s="61" t="str">
        <f>"         "&amp;Labels!B71</f>
        <v xml:space="preserve">         Customer 3</v>
      </c>
      <c r="B3645" s="76">
        <f>IF('(Other Computations)'!B188=0,0,Inputs!D293*Inputs!D186*Inputs!D52*Inputs!D14*'GM Alloc Factors'!B19/('(Other Computations)'!B188+'(Other Computations)'!B201))</f>
        <v>0</v>
      </c>
      <c r="C3645" s="76">
        <f>IF('(Other Computations)'!C188=0,0,Inputs!E293*Inputs!E186*Inputs!D52*Inputs!D14*'GM Alloc Factors'!C19/('(Other Computations)'!C188+'(Other Computations)'!C201))</f>
        <v>0</v>
      </c>
      <c r="D3645" s="76">
        <f>IF('(Other Computations)'!D188=0,0,Inputs!F293*Inputs!F186*Inputs!D52*Inputs!D14*'GM Alloc Factors'!D19/('(Other Computations)'!D188+'(Other Computations)'!D201))</f>
        <v>0</v>
      </c>
      <c r="E3645" s="76">
        <f>IF('(Other Computations)'!E188=0,0,Inputs!G293*Inputs!G186*Inputs!D52*Inputs!D14*'GM Alloc Factors'!E19/('(Other Computations)'!E188+'(Other Computations)'!E201))</f>
        <v>0</v>
      </c>
      <c r="F3645" s="43">
        <f t="shared" si="724"/>
        <v>0</v>
      </c>
      <c r="G3645" s="76">
        <f>IF('(Other Computations)'!G188=0,0,Inputs!I293*Inputs!I186*Inputs!D52*Inputs!D14*'GM Alloc Factors'!G19/('(Other Computations)'!G188+'(Other Computations)'!G201))</f>
        <v>0</v>
      </c>
      <c r="H3645" s="76">
        <f>IF('(Other Computations)'!H188=0,0,Inputs!J293*Inputs!J186*Inputs!D52*Inputs!D14*'GM Alloc Factors'!H19/('(Other Computations)'!H188+'(Other Computations)'!H201))</f>
        <v>0</v>
      </c>
      <c r="I3645" s="76">
        <f>IF('(Other Computations)'!I188=0,0,Inputs!K293*Inputs!K186*Inputs!D52*Inputs!D14*'GM Alloc Factors'!I19/('(Other Computations)'!I188+'(Other Computations)'!I201))</f>
        <v>0</v>
      </c>
      <c r="J3645" s="76">
        <f>IF('(Other Computations)'!J188=0,0,Inputs!L293*Inputs!L186*Inputs!D52*Inputs!D14*'GM Alloc Factors'!J19/('(Other Computations)'!J188+'(Other Computations)'!J201))</f>
        <v>0</v>
      </c>
      <c r="K3645" s="43">
        <f t="shared" si="725"/>
        <v>0</v>
      </c>
    </row>
    <row r="3646" spans="1:11" ht="12.75" customHeight="1">
      <c r="A3646" s="61" t="str">
        <f>"         "&amp;Labels!B72</f>
        <v xml:space="preserve">         Customer 4</v>
      </c>
      <c r="B3646" s="76">
        <f>IF('(Other Computations)'!B189=0,0,Inputs!D294*Inputs!D187*Inputs!D53*Inputs!D14*'GM Alloc Factors'!B19/('(Other Computations)'!B189+'(Other Computations)'!B202))</f>
        <v>0</v>
      </c>
      <c r="C3646" s="76">
        <f>IF('(Other Computations)'!C189=0,0,Inputs!E294*Inputs!E187*Inputs!D53*Inputs!D14*'GM Alloc Factors'!C19/('(Other Computations)'!C189+'(Other Computations)'!C202))</f>
        <v>0</v>
      </c>
      <c r="D3646" s="76">
        <f>IF('(Other Computations)'!D189=0,0,Inputs!F294*Inputs!F187*Inputs!D53*Inputs!D14*'GM Alloc Factors'!D19/('(Other Computations)'!D189+'(Other Computations)'!D202))</f>
        <v>0</v>
      </c>
      <c r="E3646" s="76">
        <f>IF('(Other Computations)'!E189=0,0,Inputs!G294*Inputs!G187*Inputs!D53*Inputs!D14*'GM Alloc Factors'!E19/('(Other Computations)'!E189+'(Other Computations)'!E202))</f>
        <v>0</v>
      </c>
      <c r="F3646" s="43">
        <f t="shared" si="724"/>
        <v>0</v>
      </c>
      <c r="G3646" s="76">
        <f>IF('(Other Computations)'!G189=0,0,Inputs!I294*Inputs!I187*Inputs!D53*Inputs!D14*'GM Alloc Factors'!G19/('(Other Computations)'!G189+'(Other Computations)'!G202))</f>
        <v>0</v>
      </c>
      <c r="H3646" s="76">
        <f>IF('(Other Computations)'!H189=0,0,Inputs!J294*Inputs!J187*Inputs!D53*Inputs!D14*'GM Alloc Factors'!H19/('(Other Computations)'!H189+'(Other Computations)'!H202))</f>
        <v>0</v>
      </c>
      <c r="I3646" s="76">
        <f>IF('(Other Computations)'!I189=0,0,Inputs!K294*Inputs!K187*Inputs!D53*Inputs!D14*'GM Alloc Factors'!I19/('(Other Computations)'!I189+'(Other Computations)'!I202))</f>
        <v>0</v>
      </c>
      <c r="J3646" s="76">
        <f>IF('(Other Computations)'!J189=0,0,Inputs!L294*Inputs!L187*Inputs!D53*Inputs!D14*'GM Alloc Factors'!J19/('(Other Computations)'!J189+'(Other Computations)'!J202))</f>
        <v>0</v>
      </c>
      <c r="K3646" s="43">
        <f t="shared" si="725"/>
        <v>0</v>
      </c>
    </row>
    <row r="3647" spans="1:11" ht="12.75" customHeight="1">
      <c r="A3647" s="61" t="str">
        <f>"         "&amp;Labels!B73</f>
        <v xml:space="preserve">         Customer 5</v>
      </c>
      <c r="B3647" s="76">
        <f>IF('(Other Computations)'!B190=0,0,Inputs!D295*Inputs!D188*Inputs!D54*Inputs!D14*'GM Alloc Factors'!B19/('(Other Computations)'!B190+'(Other Computations)'!B203))</f>
        <v>0</v>
      </c>
      <c r="C3647" s="76">
        <f>IF('(Other Computations)'!C190=0,0,Inputs!E295*Inputs!E188*Inputs!D54*Inputs!D14*'GM Alloc Factors'!C19/('(Other Computations)'!C190+'(Other Computations)'!C203))</f>
        <v>0</v>
      </c>
      <c r="D3647" s="76">
        <f>IF('(Other Computations)'!D190=0,0,Inputs!F295*Inputs!F188*Inputs!D54*Inputs!D14*'GM Alloc Factors'!D19/('(Other Computations)'!D190+'(Other Computations)'!D203))</f>
        <v>0</v>
      </c>
      <c r="E3647" s="76">
        <f>IF('(Other Computations)'!E190=0,0,Inputs!G295*Inputs!G188*Inputs!D54*Inputs!D14*'GM Alloc Factors'!E19/('(Other Computations)'!E190+'(Other Computations)'!E203))</f>
        <v>0</v>
      </c>
      <c r="F3647" s="43">
        <f t="shared" si="724"/>
        <v>0</v>
      </c>
      <c r="G3647" s="76">
        <f>IF('(Other Computations)'!G190=0,0,Inputs!I295*Inputs!I188*Inputs!D54*Inputs!D14*'GM Alloc Factors'!G19/('(Other Computations)'!G190+'(Other Computations)'!G203))</f>
        <v>0</v>
      </c>
      <c r="H3647" s="76">
        <f>IF('(Other Computations)'!H190=0,0,Inputs!J295*Inputs!J188*Inputs!D54*Inputs!D14*'GM Alloc Factors'!H19/('(Other Computations)'!H190+'(Other Computations)'!H203))</f>
        <v>0</v>
      </c>
      <c r="I3647" s="76">
        <f>IF('(Other Computations)'!I190=0,0,Inputs!K295*Inputs!K188*Inputs!D54*Inputs!D14*'GM Alloc Factors'!I19/('(Other Computations)'!I190+'(Other Computations)'!I203))</f>
        <v>0</v>
      </c>
      <c r="J3647" s="76">
        <f>IF('(Other Computations)'!J190=0,0,Inputs!L295*Inputs!L188*Inputs!D54*Inputs!D14*'GM Alloc Factors'!J19/('(Other Computations)'!J190+'(Other Computations)'!J203))</f>
        <v>0</v>
      </c>
      <c r="K3647" s="43">
        <f t="shared" si="725"/>
        <v>0</v>
      </c>
    </row>
    <row r="3648" spans="1:11" ht="12.75" customHeight="1">
      <c r="A3648" s="61" t="str">
        <f>"         "&amp;Labels!B74</f>
        <v xml:space="preserve">         Customer 6</v>
      </c>
      <c r="B3648" s="76">
        <f>IF('(Other Computations)'!B191=0,0,Inputs!D296*Inputs!D189*Inputs!D55*Inputs!D14*'GM Alloc Factors'!B19/('(Other Computations)'!B191+'(Other Computations)'!B204))</f>
        <v>0</v>
      </c>
      <c r="C3648" s="76">
        <f>IF('(Other Computations)'!C191=0,0,Inputs!E296*Inputs!E189*Inputs!D55*Inputs!D14*'GM Alloc Factors'!C19/('(Other Computations)'!C191+'(Other Computations)'!C204))</f>
        <v>0</v>
      </c>
      <c r="D3648" s="76">
        <f>IF('(Other Computations)'!D191=0,0,Inputs!F296*Inputs!F189*Inputs!D55*Inputs!D14*'GM Alloc Factors'!D19/('(Other Computations)'!D191+'(Other Computations)'!D204))</f>
        <v>0</v>
      </c>
      <c r="E3648" s="76">
        <f>IF('(Other Computations)'!E191=0,0,Inputs!G296*Inputs!G189*Inputs!D55*Inputs!D14*'GM Alloc Factors'!E19/('(Other Computations)'!E191+'(Other Computations)'!E204))</f>
        <v>0</v>
      </c>
      <c r="F3648" s="43">
        <f t="shared" si="724"/>
        <v>0</v>
      </c>
      <c r="G3648" s="76">
        <f>IF('(Other Computations)'!G191=0,0,Inputs!I296*Inputs!I189*Inputs!D55*Inputs!D14*'GM Alloc Factors'!G19/('(Other Computations)'!G191+'(Other Computations)'!G204))</f>
        <v>0</v>
      </c>
      <c r="H3648" s="76">
        <f>IF('(Other Computations)'!H191=0,0,Inputs!J296*Inputs!J189*Inputs!D55*Inputs!D14*'GM Alloc Factors'!H19/('(Other Computations)'!H191+'(Other Computations)'!H204))</f>
        <v>0</v>
      </c>
      <c r="I3648" s="76">
        <f>IF('(Other Computations)'!I191=0,0,Inputs!K296*Inputs!K189*Inputs!D55*Inputs!D14*'GM Alloc Factors'!I19/('(Other Computations)'!I191+'(Other Computations)'!I204))</f>
        <v>0</v>
      </c>
      <c r="J3648" s="76">
        <f>IF('(Other Computations)'!J191=0,0,Inputs!L296*Inputs!L189*Inputs!D55*Inputs!D14*'GM Alloc Factors'!J19/('(Other Computations)'!J191+'(Other Computations)'!J204))</f>
        <v>0</v>
      </c>
      <c r="K3648" s="43">
        <f t="shared" si="725"/>
        <v>0</v>
      </c>
    </row>
    <row r="3649" spans="1:11" ht="12.75" customHeight="1">
      <c r="A3649" s="61" t="str">
        <f>"         "&amp;Labels!B75</f>
        <v xml:space="preserve">         Customer 7</v>
      </c>
      <c r="B3649" s="76">
        <f>IF('(Other Computations)'!B192=0,0,Inputs!D297*Inputs!D190*Inputs!D56*Inputs!D14*'GM Alloc Factors'!B19/('(Other Computations)'!B192+'(Other Computations)'!B205))</f>
        <v>0</v>
      </c>
      <c r="C3649" s="76">
        <f>IF('(Other Computations)'!C192=0,0,Inputs!E297*Inputs!E190*Inputs!D56*Inputs!D14*'GM Alloc Factors'!C19/('(Other Computations)'!C192+'(Other Computations)'!C205))</f>
        <v>0</v>
      </c>
      <c r="D3649" s="76">
        <f>IF('(Other Computations)'!D192=0,0,Inputs!F297*Inputs!F190*Inputs!D56*Inputs!D14*'GM Alloc Factors'!D19/('(Other Computations)'!D192+'(Other Computations)'!D205))</f>
        <v>0</v>
      </c>
      <c r="E3649" s="76">
        <f>IF('(Other Computations)'!E192=0,0,Inputs!G297*Inputs!G190*Inputs!D56*Inputs!D14*'GM Alloc Factors'!E19/('(Other Computations)'!E192+'(Other Computations)'!E205))</f>
        <v>0</v>
      </c>
      <c r="F3649" s="43">
        <f t="shared" si="724"/>
        <v>0</v>
      </c>
      <c r="G3649" s="76">
        <f>IF('(Other Computations)'!G192=0,0,Inputs!I297*Inputs!I190*Inputs!D56*Inputs!D14*'GM Alloc Factors'!G19/('(Other Computations)'!G192+'(Other Computations)'!G205))</f>
        <v>0</v>
      </c>
      <c r="H3649" s="76">
        <f>IF('(Other Computations)'!H192=0,0,Inputs!J297*Inputs!J190*Inputs!D56*Inputs!D14*'GM Alloc Factors'!H19/('(Other Computations)'!H192+'(Other Computations)'!H205))</f>
        <v>0</v>
      </c>
      <c r="I3649" s="76">
        <f>IF('(Other Computations)'!I192=0,0,Inputs!K297*Inputs!K190*Inputs!D56*Inputs!D14*'GM Alloc Factors'!I19/('(Other Computations)'!I192+'(Other Computations)'!I205))</f>
        <v>0</v>
      </c>
      <c r="J3649" s="76">
        <f>IF('(Other Computations)'!J192=0,0,Inputs!L297*Inputs!L190*Inputs!D56*Inputs!D14*'GM Alloc Factors'!J19/('(Other Computations)'!J192+'(Other Computations)'!J205))</f>
        <v>0</v>
      </c>
      <c r="K3649" s="43">
        <f t="shared" si="725"/>
        <v>0</v>
      </c>
    </row>
    <row r="3650" spans="1:11" ht="12.75" customHeight="1">
      <c r="A3650" s="61" t="str">
        <f>"         "&amp;Labels!B76</f>
        <v xml:space="preserve">         Customer 8</v>
      </c>
      <c r="B3650" s="76">
        <f>IF('(Other Computations)'!B193=0,0,Inputs!D298*Inputs!D191*Inputs!D57*Inputs!D14*'GM Alloc Factors'!B19/('(Other Computations)'!B193+'(Other Computations)'!B206))</f>
        <v>0</v>
      </c>
      <c r="C3650" s="76">
        <f>IF('(Other Computations)'!C193=0,0,Inputs!E298*Inputs!E191*Inputs!D57*Inputs!D14*'GM Alloc Factors'!C19/('(Other Computations)'!C193+'(Other Computations)'!C206))</f>
        <v>0</v>
      </c>
      <c r="D3650" s="76">
        <f>IF('(Other Computations)'!D193=0,0,Inputs!F298*Inputs!F191*Inputs!D57*Inputs!D14*'GM Alloc Factors'!D19/('(Other Computations)'!D193+'(Other Computations)'!D206))</f>
        <v>0</v>
      </c>
      <c r="E3650" s="76">
        <f>IF('(Other Computations)'!E193=0,0,Inputs!G298*Inputs!G191*Inputs!D57*Inputs!D14*'GM Alloc Factors'!E19/('(Other Computations)'!E193+'(Other Computations)'!E206))</f>
        <v>0</v>
      </c>
      <c r="F3650" s="43">
        <f t="shared" si="724"/>
        <v>0</v>
      </c>
      <c r="G3650" s="76">
        <f>IF('(Other Computations)'!G193=0,0,Inputs!I298*Inputs!I191*Inputs!D57*Inputs!D14*'GM Alloc Factors'!G19/('(Other Computations)'!G193+'(Other Computations)'!G206))</f>
        <v>0</v>
      </c>
      <c r="H3650" s="76">
        <f>IF('(Other Computations)'!H193=0,0,Inputs!J298*Inputs!J191*Inputs!D57*Inputs!D14*'GM Alloc Factors'!H19/('(Other Computations)'!H193+'(Other Computations)'!H206))</f>
        <v>0</v>
      </c>
      <c r="I3650" s="76">
        <f>IF('(Other Computations)'!I193=0,0,Inputs!K298*Inputs!K191*Inputs!D57*Inputs!D14*'GM Alloc Factors'!I19/('(Other Computations)'!I193+'(Other Computations)'!I206))</f>
        <v>0</v>
      </c>
      <c r="J3650" s="76">
        <f>IF('(Other Computations)'!J193=0,0,Inputs!L298*Inputs!L191*Inputs!D57*Inputs!D14*'GM Alloc Factors'!J19/('(Other Computations)'!J193+'(Other Computations)'!J206))</f>
        <v>0</v>
      </c>
      <c r="K3650" s="43">
        <f t="shared" si="725"/>
        <v>0</v>
      </c>
    </row>
    <row r="3651" spans="1:11" ht="12.75" customHeight="1">
      <c r="A3651" s="61" t="str">
        <f>"         "&amp;Labels!B77</f>
        <v xml:space="preserve">         Customer 9</v>
      </c>
      <c r="B3651" s="76">
        <f>IF('(Other Computations)'!B194=0,0,Inputs!D299*Inputs!D192*Inputs!D58*Inputs!D14*'GM Alloc Factors'!B19/('(Other Computations)'!B194+'(Other Computations)'!B207))</f>
        <v>0</v>
      </c>
      <c r="C3651" s="76">
        <f>IF('(Other Computations)'!C194=0,0,Inputs!E299*Inputs!E192*Inputs!D58*Inputs!D14*'GM Alloc Factors'!C19/('(Other Computations)'!C194+'(Other Computations)'!C207))</f>
        <v>0</v>
      </c>
      <c r="D3651" s="76">
        <f>IF('(Other Computations)'!D194=0,0,Inputs!F299*Inputs!F192*Inputs!D58*Inputs!D14*'GM Alloc Factors'!D19/('(Other Computations)'!D194+'(Other Computations)'!D207))</f>
        <v>0</v>
      </c>
      <c r="E3651" s="76">
        <f>IF('(Other Computations)'!E194=0,0,Inputs!G299*Inputs!G192*Inputs!D58*Inputs!D14*'GM Alloc Factors'!E19/('(Other Computations)'!E194+'(Other Computations)'!E207))</f>
        <v>0</v>
      </c>
      <c r="F3651" s="43">
        <f t="shared" si="724"/>
        <v>0</v>
      </c>
      <c r="G3651" s="76">
        <f>IF('(Other Computations)'!G194=0,0,Inputs!I299*Inputs!I192*Inputs!D58*Inputs!D14*'GM Alloc Factors'!G19/('(Other Computations)'!G194+'(Other Computations)'!G207))</f>
        <v>0</v>
      </c>
      <c r="H3651" s="76">
        <f>IF('(Other Computations)'!H194=0,0,Inputs!J299*Inputs!J192*Inputs!D58*Inputs!D14*'GM Alloc Factors'!H19/('(Other Computations)'!H194+'(Other Computations)'!H207))</f>
        <v>0</v>
      </c>
      <c r="I3651" s="76">
        <f>IF('(Other Computations)'!I194=0,0,Inputs!K299*Inputs!K192*Inputs!D58*Inputs!D14*'GM Alloc Factors'!I19/('(Other Computations)'!I194+'(Other Computations)'!I207))</f>
        <v>0</v>
      </c>
      <c r="J3651" s="76">
        <f>IF('(Other Computations)'!J194=0,0,Inputs!L299*Inputs!L192*Inputs!D58*Inputs!D14*'GM Alloc Factors'!J19/('(Other Computations)'!J194+'(Other Computations)'!J207))</f>
        <v>0</v>
      </c>
      <c r="K3651" s="43">
        <f t="shared" si="725"/>
        <v>0</v>
      </c>
    </row>
    <row r="3652" spans="1:11" ht="12.75" customHeight="1">
      <c r="A3652" s="61" t="str">
        <f>"         "&amp;Labels!B78</f>
        <v xml:space="preserve">         Customer 10</v>
      </c>
      <c r="B3652" s="76">
        <f>IF('(Other Computations)'!B195=0,0,Inputs!D300*Inputs!D193*Inputs!D59*Inputs!D14*'GM Alloc Factors'!B19/('(Other Computations)'!B195+'(Other Computations)'!B208))</f>
        <v>0</v>
      </c>
      <c r="C3652" s="76">
        <f>IF('(Other Computations)'!C195=0,0,Inputs!E300*Inputs!E193*Inputs!D59*Inputs!D14*'GM Alloc Factors'!C19/('(Other Computations)'!C195+'(Other Computations)'!C208))</f>
        <v>0</v>
      </c>
      <c r="D3652" s="76">
        <f>IF('(Other Computations)'!D195=0,0,Inputs!F300*Inputs!F193*Inputs!D59*Inputs!D14*'GM Alloc Factors'!D19/('(Other Computations)'!D195+'(Other Computations)'!D208))</f>
        <v>0</v>
      </c>
      <c r="E3652" s="76">
        <f>IF('(Other Computations)'!E195=0,0,Inputs!G300*Inputs!G193*Inputs!D59*Inputs!D14*'GM Alloc Factors'!E19/('(Other Computations)'!E195+'(Other Computations)'!E208))</f>
        <v>0</v>
      </c>
      <c r="F3652" s="43">
        <f t="shared" si="724"/>
        <v>0</v>
      </c>
      <c r="G3652" s="76">
        <f>IF('(Other Computations)'!G195=0,0,Inputs!I300*Inputs!I193*Inputs!D59*Inputs!D14*'GM Alloc Factors'!G19/('(Other Computations)'!G195+'(Other Computations)'!G208))</f>
        <v>0</v>
      </c>
      <c r="H3652" s="76">
        <f>IF('(Other Computations)'!H195=0,0,Inputs!J300*Inputs!J193*Inputs!D59*Inputs!D14*'GM Alloc Factors'!H19/('(Other Computations)'!H195+'(Other Computations)'!H208))</f>
        <v>0</v>
      </c>
      <c r="I3652" s="76">
        <f>IF('(Other Computations)'!I195=0,0,Inputs!K300*Inputs!K193*Inputs!D59*Inputs!D14*'GM Alloc Factors'!I19/('(Other Computations)'!I195+'(Other Computations)'!I208))</f>
        <v>0</v>
      </c>
      <c r="J3652" s="76">
        <f>IF('(Other Computations)'!J195=0,0,Inputs!L300*Inputs!L193*Inputs!D59*Inputs!D14*'GM Alloc Factors'!J19/('(Other Computations)'!J195+'(Other Computations)'!J208))</f>
        <v>0</v>
      </c>
      <c r="K3652" s="43">
        <f t="shared" si="725"/>
        <v>0</v>
      </c>
    </row>
    <row r="3653" spans="1:11" ht="12.75" customHeight="1">
      <c r="A3653" s="61" t="str">
        <f>"         "&amp;Labels!C68</f>
        <v xml:space="preserve">         Total</v>
      </c>
      <c r="B3653" s="84">
        <f>SUM(B3643:B3652)</f>
        <v>0</v>
      </c>
      <c r="C3653" s="84">
        <f>SUM(C3643:C3652)</f>
        <v>0</v>
      </c>
      <c r="D3653" s="84">
        <f>SUM(D3643:D3652)</f>
        <v>0</v>
      </c>
      <c r="E3653" s="84">
        <f>SUM(E3643:E3652)</f>
        <v>0</v>
      </c>
      <c r="F3653" s="43">
        <f t="shared" si="724"/>
        <v>0</v>
      </c>
      <c r="G3653" s="84">
        <f>SUM(G3643:G3652)</f>
        <v>0</v>
      </c>
      <c r="H3653" s="84">
        <f>SUM(H3643:H3652)</f>
        <v>0</v>
      </c>
      <c r="I3653" s="84">
        <f>SUM(I3643:I3652)</f>
        <v>0</v>
      </c>
      <c r="J3653" s="84">
        <f>SUM(J3643:J3652)</f>
        <v>0</v>
      </c>
      <c r="K3653" s="43">
        <f t="shared" si="725"/>
        <v>0</v>
      </c>
    </row>
    <row r="3654" spans="1:11" ht="12.75" customHeight="1">
      <c r="A3654" s="61" t="str">
        <f>"      "&amp;Labels!B86</f>
        <v xml:space="preserve">      Q 2</v>
      </c>
      <c r="B3654" s="84"/>
      <c r="C3654" s="84"/>
      <c r="D3654" s="84"/>
      <c r="E3654" s="84"/>
      <c r="F3654" s="43"/>
      <c r="G3654" s="84"/>
      <c r="H3654" s="84"/>
      <c r="I3654" s="84"/>
      <c r="J3654" s="84"/>
      <c r="K3654" s="43"/>
    </row>
    <row r="3655" spans="1:11" ht="12.75" customHeight="1">
      <c r="A3655" s="61" t="str">
        <f>"         "&amp;Labels!B69</f>
        <v xml:space="preserve">         Customer 1</v>
      </c>
      <c r="B3655" s="76">
        <f>IF('(Other Computations)'!B186=0,0,Inputs!D291*Inputs!D184*Inputs!E50*Inputs!D14*'GM Alloc Factors'!B20/('(Other Computations)'!B186+'(Other Computations)'!B199))</f>
        <v>0</v>
      </c>
      <c r="C3655" s="76">
        <f>IF('(Other Computations)'!C186=0,0,Inputs!E291*Inputs!E184*Inputs!E50*Inputs!D14*'GM Alloc Factors'!C20/('(Other Computations)'!C186+'(Other Computations)'!C199))</f>
        <v>0</v>
      </c>
      <c r="D3655" s="76">
        <f>IF('(Other Computations)'!D186=0,0,Inputs!F291*Inputs!F184*Inputs!E50*Inputs!D14*'GM Alloc Factors'!D20/('(Other Computations)'!D186+'(Other Computations)'!D199))</f>
        <v>0</v>
      </c>
      <c r="E3655" s="76">
        <f>IF('(Other Computations)'!E186=0,0,Inputs!G291*Inputs!G184*Inputs!E50*Inputs!D14*'GM Alloc Factors'!E20/('(Other Computations)'!E186+'(Other Computations)'!E199))</f>
        <v>0</v>
      </c>
      <c r="F3655" s="43">
        <f t="shared" ref="F3655:F3665" si="726">SUM(B3655:E3655)</f>
        <v>0</v>
      </c>
      <c r="G3655" s="76">
        <f>IF('(Other Computations)'!G186=0,0,Inputs!I291*Inputs!I184*Inputs!E50*Inputs!D14*'GM Alloc Factors'!G20/('(Other Computations)'!G186+'(Other Computations)'!G199))</f>
        <v>0</v>
      </c>
      <c r="H3655" s="76">
        <f>IF('(Other Computations)'!H186=0,0,Inputs!J291*Inputs!J184*Inputs!E50*Inputs!D14*'GM Alloc Factors'!H20/('(Other Computations)'!H186+'(Other Computations)'!H199))</f>
        <v>0</v>
      </c>
      <c r="I3655" s="76">
        <f>IF('(Other Computations)'!I186=0,0,Inputs!K291*Inputs!K184*Inputs!E50*Inputs!D14*'GM Alloc Factors'!I20/('(Other Computations)'!I186+'(Other Computations)'!I199))</f>
        <v>0</v>
      </c>
      <c r="J3655" s="76">
        <f>IF('(Other Computations)'!J186=0,0,Inputs!L291*Inputs!L184*Inputs!E50*Inputs!D14*'GM Alloc Factors'!J20/('(Other Computations)'!J186+'(Other Computations)'!J199))</f>
        <v>0</v>
      </c>
      <c r="K3655" s="43">
        <f t="shared" ref="K3655:K3665" si="727">SUM(G3655:J3655)</f>
        <v>0</v>
      </c>
    </row>
    <row r="3656" spans="1:11" ht="12.75" customHeight="1">
      <c r="A3656" s="61" t="str">
        <f>"         "&amp;Labels!B70</f>
        <v xml:space="preserve">         Customer 2</v>
      </c>
      <c r="B3656" s="76">
        <f>IF('(Other Computations)'!B187=0,0,Inputs!D292*Inputs!D185*Inputs!E51*Inputs!D14*'GM Alloc Factors'!B20/('(Other Computations)'!B187+'(Other Computations)'!B200))</f>
        <v>0</v>
      </c>
      <c r="C3656" s="76">
        <f>IF('(Other Computations)'!C187=0,0,Inputs!E292*Inputs!E185*Inputs!E51*Inputs!D14*'GM Alloc Factors'!C20/('(Other Computations)'!C187+'(Other Computations)'!C200))</f>
        <v>0</v>
      </c>
      <c r="D3656" s="76">
        <f>IF('(Other Computations)'!D187=0,0,Inputs!F292*Inputs!F185*Inputs!E51*Inputs!D14*'GM Alloc Factors'!D20/('(Other Computations)'!D187+'(Other Computations)'!D200))</f>
        <v>0</v>
      </c>
      <c r="E3656" s="76">
        <f>IF('(Other Computations)'!E187=0,0,Inputs!G292*Inputs!G185*Inputs!E51*Inputs!D14*'GM Alloc Factors'!E20/('(Other Computations)'!E187+'(Other Computations)'!E200))</f>
        <v>0</v>
      </c>
      <c r="F3656" s="43">
        <f t="shared" si="726"/>
        <v>0</v>
      </c>
      <c r="G3656" s="76">
        <f>IF('(Other Computations)'!G187=0,0,Inputs!I292*Inputs!I185*Inputs!E51*Inputs!D14*'GM Alloc Factors'!G20/('(Other Computations)'!G187+'(Other Computations)'!G200))</f>
        <v>0</v>
      </c>
      <c r="H3656" s="76">
        <f>IF('(Other Computations)'!H187=0,0,Inputs!J292*Inputs!J185*Inputs!E51*Inputs!D14*'GM Alloc Factors'!H20/('(Other Computations)'!H187+'(Other Computations)'!H200))</f>
        <v>0</v>
      </c>
      <c r="I3656" s="76">
        <f>IF('(Other Computations)'!I187=0,0,Inputs!K292*Inputs!K185*Inputs!E51*Inputs!D14*'GM Alloc Factors'!I20/('(Other Computations)'!I187+'(Other Computations)'!I200))</f>
        <v>0</v>
      </c>
      <c r="J3656" s="76">
        <f>IF('(Other Computations)'!J187=0,0,Inputs!L292*Inputs!L185*Inputs!E51*Inputs!D14*'GM Alloc Factors'!J20/('(Other Computations)'!J187+'(Other Computations)'!J200))</f>
        <v>0</v>
      </c>
      <c r="K3656" s="43">
        <f t="shared" si="727"/>
        <v>0</v>
      </c>
    </row>
    <row r="3657" spans="1:11" ht="12.75" customHeight="1">
      <c r="A3657" s="61" t="str">
        <f>"         "&amp;Labels!B71</f>
        <v xml:space="preserve">         Customer 3</v>
      </c>
      <c r="B3657" s="76">
        <f>IF('(Other Computations)'!B188=0,0,Inputs!D293*Inputs!D186*Inputs!E52*Inputs!D14*'GM Alloc Factors'!B20/('(Other Computations)'!B188+'(Other Computations)'!B201))</f>
        <v>0</v>
      </c>
      <c r="C3657" s="76">
        <f>IF('(Other Computations)'!C188=0,0,Inputs!E293*Inputs!E186*Inputs!E52*Inputs!D14*'GM Alloc Factors'!C20/('(Other Computations)'!C188+'(Other Computations)'!C201))</f>
        <v>0</v>
      </c>
      <c r="D3657" s="76">
        <f>IF('(Other Computations)'!D188=0,0,Inputs!F293*Inputs!F186*Inputs!E52*Inputs!D14*'GM Alloc Factors'!D20/('(Other Computations)'!D188+'(Other Computations)'!D201))</f>
        <v>0</v>
      </c>
      <c r="E3657" s="76">
        <f>IF('(Other Computations)'!E188=0,0,Inputs!G293*Inputs!G186*Inputs!E52*Inputs!D14*'GM Alloc Factors'!E20/('(Other Computations)'!E188+'(Other Computations)'!E201))</f>
        <v>0</v>
      </c>
      <c r="F3657" s="43">
        <f t="shared" si="726"/>
        <v>0</v>
      </c>
      <c r="G3657" s="76">
        <f>IF('(Other Computations)'!G188=0,0,Inputs!I293*Inputs!I186*Inputs!E52*Inputs!D14*'GM Alloc Factors'!G20/('(Other Computations)'!G188+'(Other Computations)'!G201))</f>
        <v>0</v>
      </c>
      <c r="H3657" s="76">
        <f>IF('(Other Computations)'!H188=0,0,Inputs!J293*Inputs!J186*Inputs!E52*Inputs!D14*'GM Alloc Factors'!H20/('(Other Computations)'!H188+'(Other Computations)'!H201))</f>
        <v>0</v>
      </c>
      <c r="I3657" s="76">
        <f>IF('(Other Computations)'!I188=0,0,Inputs!K293*Inputs!K186*Inputs!E52*Inputs!D14*'GM Alloc Factors'!I20/('(Other Computations)'!I188+'(Other Computations)'!I201))</f>
        <v>0</v>
      </c>
      <c r="J3657" s="76">
        <f>IF('(Other Computations)'!J188=0,0,Inputs!L293*Inputs!L186*Inputs!E52*Inputs!D14*'GM Alloc Factors'!J20/('(Other Computations)'!J188+'(Other Computations)'!J201))</f>
        <v>0</v>
      </c>
      <c r="K3657" s="43">
        <f t="shared" si="727"/>
        <v>0</v>
      </c>
    </row>
    <row r="3658" spans="1:11" ht="12.75" customHeight="1">
      <c r="A3658" s="61" t="str">
        <f>"         "&amp;Labels!B72</f>
        <v xml:space="preserve">         Customer 4</v>
      </c>
      <c r="B3658" s="76">
        <f>IF('(Other Computations)'!B189=0,0,Inputs!D294*Inputs!D187*Inputs!E53*Inputs!D14*'GM Alloc Factors'!B20/('(Other Computations)'!B189+'(Other Computations)'!B202))</f>
        <v>0</v>
      </c>
      <c r="C3658" s="76">
        <f>IF('(Other Computations)'!C189=0,0,Inputs!E294*Inputs!E187*Inputs!E53*Inputs!D14*'GM Alloc Factors'!C20/('(Other Computations)'!C189+'(Other Computations)'!C202))</f>
        <v>0</v>
      </c>
      <c r="D3658" s="76">
        <f>IF('(Other Computations)'!D189=0,0,Inputs!F294*Inputs!F187*Inputs!E53*Inputs!D14*'GM Alloc Factors'!D20/('(Other Computations)'!D189+'(Other Computations)'!D202))</f>
        <v>0</v>
      </c>
      <c r="E3658" s="76">
        <f>IF('(Other Computations)'!E189=0,0,Inputs!G294*Inputs!G187*Inputs!E53*Inputs!D14*'GM Alloc Factors'!E20/('(Other Computations)'!E189+'(Other Computations)'!E202))</f>
        <v>0</v>
      </c>
      <c r="F3658" s="43">
        <f t="shared" si="726"/>
        <v>0</v>
      </c>
      <c r="G3658" s="76">
        <f>IF('(Other Computations)'!G189=0,0,Inputs!I294*Inputs!I187*Inputs!E53*Inputs!D14*'GM Alloc Factors'!G20/('(Other Computations)'!G189+'(Other Computations)'!G202))</f>
        <v>0</v>
      </c>
      <c r="H3658" s="76">
        <f>IF('(Other Computations)'!H189=0,0,Inputs!J294*Inputs!J187*Inputs!E53*Inputs!D14*'GM Alloc Factors'!H20/('(Other Computations)'!H189+'(Other Computations)'!H202))</f>
        <v>0</v>
      </c>
      <c r="I3658" s="76">
        <f>IF('(Other Computations)'!I189=0,0,Inputs!K294*Inputs!K187*Inputs!E53*Inputs!D14*'GM Alloc Factors'!I20/('(Other Computations)'!I189+'(Other Computations)'!I202))</f>
        <v>0</v>
      </c>
      <c r="J3658" s="76">
        <f>IF('(Other Computations)'!J189=0,0,Inputs!L294*Inputs!L187*Inputs!E53*Inputs!D14*'GM Alloc Factors'!J20/('(Other Computations)'!J189+'(Other Computations)'!J202))</f>
        <v>0</v>
      </c>
      <c r="K3658" s="43">
        <f t="shared" si="727"/>
        <v>0</v>
      </c>
    </row>
    <row r="3659" spans="1:11" ht="12.75" customHeight="1">
      <c r="A3659" s="61" t="str">
        <f>"         "&amp;Labels!B73</f>
        <v xml:space="preserve">         Customer 5</v>
      </c>
      <c r="B3659" s="76">
        <f>IF('(Other Computations)'!B190=0,0,Inputs!D295*Inputs!D188*Inputs!E54*Inputs!D14*'GM Alloc Factors'!B20/('(Other Computations)'!B190+'(Other Computations)'!B203))</f>
        <v>0</v>
      </c>
      <c r="C3659" s="76">
        <f>IF('(Other Computations)'!C190=0,0,Inputs!E295*Inputs!E188*Inputs!E54*Inputs!D14*'GM Alloc Factors'!C20/('(Other Computations)'!C190+'(Other Computations)'!C203))</f>
        <v>0</v>
      </c>
      <c r="D3659" s="76">
        <f>IF('(Other Computations)'!D190=0,0,Inputs!F295*Inputs!F188*Inputs!E54*Inputs!D14*'GM Alloc Factors'!D20/('(Other Computations)'!D190+'(Other Computations)'!D203))</f>
        <v>0</v>
      </c>
      <c r="E3659" s="76">
        <f>IF('(Other Computations)'!E190=0,0,Inputs!G295*Inputs!G188*Inputs!E54*Inputs!D14*'GM Alloc Factors'!E20/('(Other Computations)'!E190+'(Other Computations)'!E203))</f>
        <v>0</v>
      </c>
      <c r="F3659" s="43">
        <f t="shared" si="726"/>
        <v>0</v>
      </c>
      <c r="G3659" s="76">
        <f>IF('(Other Computations)'!G190=0,0,Inputs!I295*Inputs!I188*Inputs!E54*Inputs!D14*'GM Alloc Factors'!G20/('(Other Computations)'!G190+'(Other Computations)'!G203))</f>
        <v>0</v>
      </c>
      <c r="H3659" s="76">
        <f>IF('(Other Computations)'!H190=0,0,Inputs!J295*Inputs!J188*Inputs!E54*Inputs!D14*'GM Alloc Factors'!H20/('(Other Computations)'!H190+'(Other Computations)'!H203))</f>
        <v>0</v>
      </c>
      <c r="I3659" s="76">
        <f>IF('(Other Computations)'!I190=0,0,Inputs!K295*Inputs!K188*Inputs!E54*Inputs!D14*'GM Alloc Factors'!I20/('(Other Computations)'!I190+'(Other Computations)'!I203))</f>
        <v>0</v>
      </c>
      <c r="J3659" s="76">
        <f>IF('(Other Computations)'!J190=0,0,Inputs!L295*Inputs!L188*Inputs!E54*Inputs!D14*'GM Alloc Factors'!J20/('(Other Computations)'!J190+'(Other Computations)'!J203))</f>
        <v>0</v>
      </c>
      <c r="K3659" s="43">
        <f t="shared" si="727"/>
        <v>0</v>
      </c>
    </row>
    <row r="3660" spans="1:11" ht="12.75" customHeight="1">
      <c r="A3660" s="61" t="str">
        <f>"         "&amp;Labels!B74</f>
        <v xml:space="preserve">         Customer 6</v>
      </c>
      <c r="B3660" s="76">
        <f>IF('(Other Computations)'!B191=0,0,Inputs!D296*Inputs!D189*Inputs!E55*Inputs!D14*'GM Alloc Factors'!B20/('(Other Computations)'!B191+'(Other Computations)'!B204))</f>
        <v>0</v>
      </c>
      <c r="C3660" s="76">
        <f>IF('(Other Computations)'!C191=0,0,Inputs!E296*Inputs!E189*Inputs!E55*Inputs!D14*'GM Alloc Factors'!C20/('(Other Computations)'!C191+'(Other Computations)'!C204))</f>
        <v>0</v>
      </c>
      <c r="D3660" s="76">
        <f>IF('(Other Computations)'!D191=0,0,Inputs!F296*Inputs!F189*Inputs!E55*Inputs!D14*'GM Alloc Factors'!D20/('(Other Computations)'!D191+'(Other Computations)'!D204))</f>
        <v>0</v>
      </c>
      <c r="E3660" s="76">
        <f>IF('(Other Computations)'!E191=0,0,Inputs!G296*Inputs!G189*Inputs!E55*Inputs!D14*'GM Alloc Factors'!E20/('(Other Computations)'!E191+'(Other Computations)'!E204))</f>
        <v>0</v>
      </c>
      <c r="F3660" s="43">
        <f t="shared" si="726"/>
        <v>0</v>
      </c>
      <c r="G3660" s="76">
        <f>IF('(Other Computations)'!G191=0,0,Inputs!I296*Inputs!I189*Inputs!E55*Inputs!D14*'GM Alloc Factors'!G20/('(Other Computations)'!G191+'(Other Computations)'!G204))</f>
        <v>0</v>
      </c>
      <c r="H3660" s="76">
        <f>IF('(Other Computations)'!H191=0,0,Inputs!J296*Inputs!J189*Inputs!E55*Inputs!D14*'GM Alloc Factors'!H20/('(Other Computations)'!H191+'(Other Computations)'!H204))</f>
        <v>0</v>
      </c>
      <c r="I3660" s="76">
        <f>IF('(Other Computations)'!I191=0,0,Inputs!K296*Inputs!K189*Inputs!E55*Inputs!D14*'GM Alloc Factors'!I20/('(Other Computations)'!I191+'(Other Computations)'!I204))</f>
        <v>0</v>
      </c>
      <c r="J3660" s="76">
        <f>IF('(Other Computations)'!J191=0,0,Inputs!L296*Inputs!L189*Inputs!E55*Inputs!D14*'GM Alloc Factors'!J20/('(Other Computations)'!J191+'(Other Computations)'!J204))</f>
        <v>0</v>
      </c>
      <c r="K3660" s="43">
        <f t="shared" si="727"/>
        <v>0</v>
      </c>
    </row>
    <row r="3661" spans="1:11" ht="12.75" customHeight="1">
      <c r="A3661" s="61" t="str">
        <f>"         "&amp;Labels!B75</f>
        <v xml:space="preserve">         Customer 7</v>
      </c>
      <c r="B3661" s="76">
        <f>IF('(Other Computations)'!B192=0,0,Inputs!D297*Inputs!D190*Inputs!E56*Inputs!D14*'GM Alloc Factors'!B20/('(Other Computations)'!B192+'(Other Computations)'!B205))</f>
        <v>0</v>
      </c>
      <c r="C3661" s="76">
        <f>IF('(Other Computations)'!C192=0,0,Inputs!E297*Inputs!E190*Inputs!E56*Inputs!D14*'GM Alloc Factors'!C20/('(Other Computations)'!C192+'(Other Computations)'!C205))</f>
        <v>0</v>
      </c>
      <c r="D3661" s="76">
        <f>IF('(Other Computations)'!D192=0,0,Inputs!F297*Inputs!F190*Inputs!E56*Inputs!D14*'GM Alloc Factors'!D20/('(Other Computations)'!D192+'(Other Computations)'!D205))</f>
        <v>0</v>
      </c>
      <c r="E3661" s="76">
        <f>IF('(Other Computations)'!E192=0,0,Inputs!G297*Inputs!G190*Inputs!E56*Inputs!D14*'GM Alloc Factors'!E20/('(Other Computations)'!E192+'(Other Computations)'!E205))</f>
        <v>0</v>
      </c>
      <c r="F3661" s="43">
        <f t="shared" si="726"/>
        <v>0</v>
      </c>
      <c r="G3661" s="76">
        <f>IF('(Other Computations)'!G192=0,0,Inputs!I297*Inputs!I190*Inputs!E56*Inputs!D14*'GM Alloc Factors'!G20/('(Other Computations)'!G192+'(Other Computations)'!G205))</f>
        <v>0</v>
      </c>
      <c r="H3661" s="76">
        <f>IF('(Other Computations)'!H192=0,0,Inputs!J297*Inputs!J190*Inputs!E56*Inputs!D14*'GM Alloc Factors'!H20/('(Other Computations)'!H192+'(Other Computations)'!H205))</f>
        <v>0</v>
      </c>
      <c r="I3661" s="76">
        <f>IF('(Other Computations)'!I192=0,0,Inputs!K297*Inputs!K190*Inputs!E56*Inputs!D14*'GM Alloc Factors'!I20/('(Other Computations)'!I192+'(Other Computations)'!I205))</f>
        <v>0</v>
      </c>
      <c r="J3661" s="76">
        <f>IF('(Other Computations)'!J192=0,0,Inputs!L297*Inputs!L190*Inputs!E56*Inputs!D14*'GM Alloc Factors'!J20/('(Other Computations)'!J192+'(Other Computations)'!J205))</f>
        <v>0</v>
      </c>
      <c r="K3661" s="43">
        <f t="shared" si="727"/>
        <v>0</v>
      </c>
    </row>
    <row r="3662" spans="1:11" ht="12.75" customHeight="1">
      <c r="A3662" s="61" t="str">
        <f>"         "&amp;Labels!B76</f>
        <v xml:space="preserve">         Customer 8</v>
      </c>
      <c r="B3662" s="76">
        <f>IF('(Other Computations)'!B193=0,0,Inputs!D298*Inputs!D191*Inputs!E57*Inputs!D14*'GM Alloc Factors'!B20/('(Other Computations)'!B193+'(Other Computations)'!B206))</f>
        <v>0</v>
      </c>
      <c r="C3662" s="76">
        <f>IF('(Other Computations)'!C193=0,0,Inputs!E298*Inputs!E191*Inputs!E57*Inputs!D14*'GM Alloc Factors'!C20/('(Other Computations)'!C193+'(Other Computations)'!C206))</f>
        <v>0</v>
      </c>
      <c r="D3662" s="76">
        <f>IF('(Other Computations)'!D193=0,0,Inputs!F298*Inputs!F191*Inputs!E57*Inputs!D14*'GM Alloc Factors'!D20/('(Other Computations)'!D193+'(Other Computations)'!D206))</f>
        <v>0</v>
      </c>
      <c r="E3662" s="76">
        <f>IF('(Other Computations)'!E193=0,0,Inputs!G298*Inputs!G191*Inputs!E57*Inputs!D14*'GM Alloc Factors'!E20/('(Other Computations)'!E193+'(Other Computations)'!E206))</f>
        <v>0</v>
      </c>
      <c r="F3662" s="43">
        <f t="shared" si="726"/>
        <v>0</v>
      </c>
      <c r="G3662" s="76">
        <f>IF('(Other Computations)'!G193=0,0,Inputs!I298*Inputs!I191*Inputs!E57*Inputs!D14*'GM Alloc Factors'!G20/('(Other Computations)'!G193+'(Other Computations)'!G206))</f>
        <v>0</v>
      </c>
      <c r="H3662" s="76">
        <f>IF('(Other Computations)'!H193=0,0,Inputs!J298*Inputs!J191*Inputs!E57*Inputs!D14*'GM Alloc Factors'!H20/('(Other Computations)'!H193+'(Other Computations)'!H206))</f>
        <v>0</v>
      </c>
      <c r="I3662" s="76">
        <f>IF('(Other Computations)'!I193=0,0,Inputs!K298*Inputs!K191*Inputs!E57*Inputs!D14*'GM Alloc Factors'!I20/('(Other Computations)'!I193+'(Other Computations)'!I206))</f>
        <v>0</v>
      </c>
      <c r="J3662" s="76">
        <f>IF('(Other Computations)'!J193=0,0,Inputs!L298*Inputs!L191*Inputs!E57*Inputs!D14*'GM Alloc Factors'!J20/('(Other Computations)'!J193+'(Other Computations)'!J206))</f>
        <v>0</v>
      </c>
      <c r="K3662" s="43">
        <f t="shared" si="727"/>
        <v>0</v>
      </c>
    </row>
    <row r="3663" spans="1:11" ht="12.75" customHeight="1">
      <c r="A3663" s="61" t="str">
        <f>"         "&amp;Labels!B77</f>
        <v xml:space="preserve">         Customer 9</v>
      </c>
      <c r="B3663" s="76">
        <f>IF('(Other Computations)'!B194=0,0,Inputs!D299*Inputs!D192*Inputs!E58*Inputs!D14*'GM Alloc Factors'!B20/('(Other Computations)'!B194+'(Other Computations)'!B207))</f>
        <v>0</v>
      </c>
      <c r="C3663" s="76">
        <f>IF('(Other Computations)'!C194=0,0,Inputs!E299*Inputs!E192*Inputs!E58*Inputs!D14*'GM Alloc Factors'!C20/('(Other Computations)'!C194+'(Other Computations)'!C207))</f>
        <v>0</v>
      </c>
      <c r="D3663" s="76">
        <f>IF('(Other Computations)'!D194=0,0,Inputs!F299*Inputs!F192*Inputs!E58*Inputs!D14*'GM Alloc Factors'!D20/('(Other Computations)'!D194+'(Other Computations)'!D207))</f>
        <v>0</v>
      </c>
      <c r="E3663" s="76">
        <f>IF('(Other Computations)'!E194=0,0,Inputs!G299*Inputs!G192*Inputs!E58*Inputs!D14*'GM Alloc Factors'!E20/('(Other Computations)'!E194+'(Other Computations)'!E207))</f>
        <v>0</v>
      </c>
      <c r="F3663" s="43">
        <f t="shared" si="726"/>
        <v>0</v>
      </c>
      <c r="G3663" s="76">
        <f>IF('(Other Computations)'!G194=0,0,Inputs!I299*Inputs!I192*Inputs!E58*Inputs!D14*'GM Alloc Factors'!G20/('(Other Computations)'!G194+'(Other Computations)'!G207))</f>
        <v>0</v>
      </c>
      <c r="H3663" s="76">
        <f>IF('(Other Computations)'!H194=0,0,Inputs!J299*Inputs!J192*Inputs!E58*Inputs!D14*'GM Alloc Factors'!H20/('(Other Computations)'!H194+'(Other Computations)'!H207))</f>
        <v>0</v>
      </c>
      <c r="I3663" s="76">
        <f>IF('(Other Computations)'!I194=0,0,Inputs!K299*Inputs!K192*Inputs!E58*Inputs!D14*'GM Alloc Factors'!I20/('(Other Computations)'!I194+'(Other Computations)'!I207))</f>
        <v>0</v>
      </c>
      <c r="J3663" s="76">
        <f>IF('(Other Computations)'!J194=0,0,Inputs!L299*Inputs!L192*Inputs!E58*Inputs!D14*'GM Alloc Factors'!J20/('(Other Computations)'!J194+'(Other Computations)'!J207))</f>
        <v>0</v>
      </c>
      <c r="K3663" s="43">
        <f t="shared" si="727"/>
        <v>0</v>
      </c>
    </row>
    <row r="3664" spans="1:11" ht="12.75" customHeight="1">
      <c r="A3664" s="61" t="str">
        <f>"         "&amp;Labels!B78</f>
        <v xml:space="preserve">         Customer 10</v>
      </c>
      <c r="B3664" s="76">
        <f>IF('(Other Computations)'!B195=0,0,Inputs!D300*Inputs!D193*Inputs!E59*Inputs!D14*'GM Alloc Factors'!B20/('(Other Computations)'!B195+'(Other Computations)'!B208))</f>
        <v>0</v>
      </c>
      <c r="C3664" s="76">
        <f>IF('(Other Computations)'!C195=0,0,Inputs!E300*Inputs!E193*Inputs!E59*Inputs!D14*'GM Alloc Factors'!C20/('(Other Computations)'!C195+'(Other Computations)'!C208))</f>
        <v>0</v>
      </c>
      <c r="D3664" s="76">
        <f>IF('(Other Computations)'!D195=0,0,Inputs!F300*Inputs!F193*Inputs!E59*Inputs!D14*'GM Alloc Factors'!D20/('(Other Computations)'!D195+'(Other Computations)'!D208))</f>
        <v>0</v>
      </c>
      <c r="E3664" s="76">
        <f>IF('(Other Computations)'!E195=0,0,Inputs!G300*Inputs!G193*Inputs!E59*Inputs!D14*'GM Alloc Factors'!E20/('(Other Computations)'!E195+'(Other Computations)'!E208))</f>
        <v>0</v>
      </c>
      <c r="F3664" s="43">
        <f t="shared" si="726"/>
        <v>0</v>
      </c>
      <c r="G3664" s="76">
        <f>IF('(Other Computations)'!G195=0,0,Inputs!I300*Inputs!I193*Inputs!E59*Inputs!D14*'GM Alloc Factors'!G20/('(Other Computations)'!G195+'(Other Computations)'!G208))</f>
        <v>0</v>
      </c>
      <c r="H3664" s="76">
        <f>IF('(Other Computations)'!H195=0,0,Inputs!J300*Inputs!J193*Inputs!E59*Inputs!D14*'GM Alloc Factors'!H20/('(Other Computations)'!H195+'(Other Computations)'!H208))</f>
        <v>0</v>
      </c>
      <c r="I3664" s="76">
        <f>IF('(Other Computations)'!I195=0,0,Inputs!K300*Inputs!K193*Inputs!E59*Inputs!D14*'GM Alloc Factors'!I20/('(Other Computations)'!I195+'(Other Computations)'!I208))</f>
        <v>0</v>
      </c>
      <c r="J3664" s="76">
        <f>IF('(Other Computations)'!J195=0,0,Inputs!L300*Inputs!L193*Inputs!E59*Inputs!D14*'GM Alloc Factors'!J20/('(Other Computations)'!J195+'(Other Computations)'!J208))</f>
        <v>0</v>
      </c>
      <c r="K3664" s="43">
        <f t="shared" si="727"/>
        <v>0</v>
      </c>
    </row>
    <row r="3665" spans="1:11" ht="12.75" customHeight="1">
      <c r="A3665" s="61" t="str">
        <f>"         "&amp;Labels!C68</f>
        <v xml:space="preserve">         Total</v>
      </c>
      <c r="B3665" s="84">
        <f>SUM(B3655:B3664)</f>
        <v>0</v>
      </c>
      <c r="C3665" s="84">
        <f>SUM(C3655:C3664)</f>
        <v>0</v>
      </c>
      <c r="D3665" s="84">
        <f>SUM(D3655:D3664)</f>
        <v>0</v>
      </c>
      <c r="E3665" s="84">
        <f>SUM(E3655:E3664)</f>
        <v>0</v>
      </c>
      <c r="F3665" s="43">
        <f t="shared" si="726"/>
        <v>0</v>
      </c>
      <c r="G3665" s="84">
        <f>SUM(G3655:G3664)</f>
        <v>0</v>
      </c>
      <c r="H3665" s="84">
        <f>SUM(H3655:H3664)</f>
        <v>0</v>
      </c>
      <c r="I3665" s="84">
        <f>SUM(I3655:I3664)</f>
        <v>0</v>
      </c>
      <c r="J3665" s="84">
        <f>SUM(J3655:J3664)</f>
        <v>0</v>
      </c>
      <c r="K3665" s="43">
        <f t="shared" si="727"/>
        <v>0</v>
      </c>
    </row>
    <row r="3666" spans="1:11" ht="12.75" customHeight="1">
      <c r="A3666" s="61" t="str">
        <f>"      "&amp;Labels!B87</f>
        <v xml:space="preserve">      Q 3</v>
      </c>
      <c r="B3666" s="84"/>
      <c r="C3666" s="84"/>
      <c r="D3666" s="84"/>
      <c r="E3666" s="84"/>
      <c r="F3666" s="43"/>
      <c r="G3666" s="84"/>
      <c r="H3666" s="84"/>
      <c r="I3666" s="84"/>
      <c r="J3666" s="84"/>
      <c r="K3666" s="43"/>
    </row>
    <row r="3667" spans="1:11" ht="12.75" customHeight="1">
      <c r="A3667" s="61" t="str">
        <f>"         "&amp;Labels!B69</f>
        <v xml:space="preserve">         Customer 1</v>
      </c>
      <c r="B3667" s="76">
        <f>IF('(Other Computations)'!B186=0,0,Inputs!D291*Inputs!D184*Inputs!F50*Inputs!D14*'GM Alloc Factors'!B21/('(Other Computations)'!B186+'(Other Computations)'!B199))</f>
        <v>0</v>
      </c>
      <c r="C3667" s="76">
        <f>IF('(Other Computations)'!C186=0,0,Inputs!E291*Inputs!E184*Inputs!F50*Inputs!D14*'GM Alloc Factors'!C21/('(Other Computations)'!C186+'(Other Computations)'!C199))</f>
        <v>0</v>
      </c>
      <c r="D3667" s="76">
        <f>IF('(Other Computations)'!D186=0,0,Inputs!F291*Inputs!F184*Inputs!F50*Inputs!D14*'GM Alloc Factors'!D21/('(Other Computations)'!D186+'(Other Computations)'!D199))</f>
        <v>0</v>
      </c>
      <c r="E3667" s="76">
        <f>IF('(Other Computations)'!E186=0,0,Inputs!G291*Inputs!G184*Inputs!F50*Inputs!D14*'GM Alloc Factors'!E21/('(Other Computations)'!E186+'(Other Computations)'!E199))</f>
        <v>0</v>
      </c>
      <c r="F3667" s="43">
        <f t="shared" ref="F3667:F3677" si="728">SUM(B3667:E3667)</f>
        <v>0</v>
      </c>
      <c r="G3667" s="76">
        <f>IF('(Other Computations)'!G186=0,0,Inputs!I291*Inputs!I184*Inputs!F50*Inputs!D14*'GM Alloc Factors'!G21/('(Other Computations)'!G186+'(Other Computations)'!G199))</f>
        <v>0</v>
      </c>
      <c r="H3667" s="76">
        <f>IF('(Other Computations)'!H186=0,0,Inputs!J291*Inputs!J184*Inputs!F50*Inputs!D14*'GM Alloc Factors'!H21/('(Other Computations)'!H186+'(Other Computations)'!H199))</f>
        <v>0</v>
      </c>
      <c r="I3667" s="76">
        <f>IF('(Other Computations)'!I186=0,0,Inputs!K291*Inputs!K184*Inputs!F50*Inputs!D14*'GM Alloc Factors'!I21/('(Other Computations)'!I186+'(Other Computations)'!I199))</f>
        <v>0</v>
      </c>
      <c r="J3667" s="76">
        <f>IF('(Other Computations)'!J186=0,0,Inputs!L291*Inputs!L184*Inputs!F50*Inputs!D14*'GM Alloc Factors'!J21/('(Other Computations)'!J186+'(Other Computations)'!J199))</f>
        <v>0</v>
      </c>
      <c r="K3667" s="43">
        <f t="shared" ref="K3667:K3677" si="729">SUM(G3667:J3667)</f>
        <v>0</v>
      </c>
    </row>
    <row r="3668" spans="1:11" ht="12.75" customHeight="1">
      <c r="A3668" s="61" t="str">
        <f>"         "&amp;Labels!B70</f>
        <v xml:space="preserve">         Customer 2</v>
      </c>
      <c r="B3668" s="76">
        <f>IF('(Other Computations)'!B187=0,0,Inputs!D292*Inputs!D185*Inputs!F51*Inputs!D14*'GM Alloc Factors'!B21/('(Other Computations)'!B187+'(Other Computations)'!B200))</f>
        <v>0</v>
      </c>
      <c r="C3668" s="76">
        <f>IF('(Other Computations)'!C187=0,0,Inputs!E292*Inputs!E185*Inputs!F51*Inputs!D14*'GM Alloc Factors'!C21/('(Other Computations)'!C187+'(Other Computations)'!C200))</f>
        <v>0</v>
      </c>
      <c r="D3668" s="76">
        <f>IF('(Other Computations)'!D187=0,0,Inputs!F292*Inputs!F185*Inputs!F51*Inputs!D14*'GM Alloc Factors'!D21/('(Other Computations)'!D187+'(Other Computations)'!D200))</f>
        <v>0</v>
      </c>
      <c r="E3668" s="76">
        <f>IF('(Other Computations)'!E187=0,0,Inputs!G292*Inputs!G185*Inputs!F51*Inputs!D14*'GM Alloc Factors'!E21/('(Other Computations)'!E187+'(Other Computations)'!E200))</f>
        <v>0</v>
      </c>
      <c r="F3668" s="43">
        <f t="shared" si="728"/>
        <v>0</v>
      </c>
      <c r="G3668" s="76">
        <f>IF('(Other Computations)'!G187=0,0,Inputs!I292*Inputs!I185*Inputs!F51*Inputs!D14*'GM Alloc Factors'!G21/('(Other Computations)'!G187+'(Other Computations)'!G200))</f>
        <v>0</v>
      </c>
      <c r="H3668" s="76">
        <f>IF('(Other Computations)'!H187=0,0,Inputs!J292*Inputs!J185*Inputs!F51*Inputs!D14*'GM Alloc Factors'!H21/('(Other Computations)'!H187+'(Other Computations)'!H200))</f>
        <v>0</v>
      </c>
      <c r="I3668" s="76">
        <f>IF('(Other Computations)'!I187=0,0,Inputs!K292*Inputs!K185*Inputs!F51*Inputs!D14*'GM Alloc Factors'!I21/('(Other Computations)'!I187+'(Other Computations)'!I200))</f>
        <v>0</v>
      </c>
      <c r="J3668" s="76">
        <f>IF('(Other Computations)'!J187=0,0,Inputs!L292*Inputs!L185*Inputs!F51*Inputs!D14*'GM Alloc Factors'!J21/('(Other Computations)'!J187+'(Other Computations)'!J200))</f>
        <v>0</v>
      </c>
      <c r="K3668" s="43">
        <f t="shared" si="729"/>
        <v>0</v>
      </c>
    </row>
    <row r="3669" spans="1:11" ht="12.75" customHeight="1">
      <c r="A3669" s="61" t="str">
        <f>"         "&amp;Labels!B71</f>
        <v xml:space="preserve">         Customer 3</v>
      </c>
      <c r="B3669" s="76">
        <f>IF('(Other Computations)'!B188=0,0,Inputs!D293*Inputs!D186*Inputs!F52*Inputs!D14*'GM Alloc Factors'!B21/('(Other Computations)'!B188+'(Other Computations)'!B201))</f>
        <v>0</v>
      </c>
      <c r="C3669" s="76">
        <f>IF('(Other Computations)'!C188=0,0,Inputs!E293*Inputs!E186*Inputs!F52*Inputs!D14*'GM Alloc Factors'!C21/('(Other Computations)'!C188+'(Other Computations)'!C201))</f>
        <v>0</v>
      </c>
      <c r="D3669" s="76">
        <f>IF('(Other Computations)'!D188=0,0,Inputs!F293*Inputs!F186*Inputs!F52*Inputs!D14*'GM Alloc Factors'!D21/('(Other Computations)'!D188+'(Other Computations)'!D201))</f>
        <v>0</v>
      </c>
      <c r="E3669" s="76">
        <f>IF('(Other Computations)'!E188=0,0,Inputs!G293*Inputs!G186*Inputs!F52*Inputs!D14*'GM Alloc Factors'!E21/('(Other Computations)'!E188+'(Other Computations)'!E201))</f>
        <v>0</v>
      </c>
      <c r="F3669" s="43">
        <f t="shared" si="728"/>
        <v>0</v>
      </c>
      <c r="G3669" s="76">
        <f>IF('(Other Computations)'!G188=0,0,Inputs!I293*Inputs!I186*Inputs!F52*Inputs!D14*'GM Alloc Factors'!G21/('(Other Computations)'!G188+'(Other Computations)'!G201))</f>
        <v>0</v>
      </c>
      <c r="H3669" s="76">
        <f>IF('(Other Computations)'!H188=0,0,Inputs!J293*Inputs!J186*Inputs!F52*Inputs!D14*'GM Alloc Factors'!H21/('(Other Computations)'!H188+'(Other Computations)'!H201))</f>
        <v>0</v>
      </c>
      <c r="I3669" s="76">
        <f>IF('(Other Computations)'!I188=0,0,Inputs!K293*Inputs!K186*Inputs!F52*Inputs!D14*'GM Alloc Factors'!I21/('(Other Computations)'!I188+'(Other Computations)'!I201))</f>
        <v>0</v>
      </c>
      <c r="J3669" s="76">
        <f>IF('(Other Computations)'!J188=0,0,Inputs!L293*Inputs!L186*Inputs!F52*Inputs!D14*'GM Alloc Factors'!J21/('(Other Computations)'!J188+'(Other Computations)'!J201))</f>
        <v>0</v>
      </c>
      <c r="K3669" s="43">
        <f t="shared" si="729"/>
        <v>0</v>
      </c>
    </row>
    <row r="3670" spans="1:11" ht="12.75" customHeight="1">
      <c r="A3670" s="61" t="str">
        <f>"         "&amp;Labels!B72</f>
        <v xml:space="preserve">         Customer 4</v>
      </c>
      <c r="B3670" s="76">
        <f>IF('(Other Computations)'!B189=0,0,Inputs!D294*Inputs!D187*Inputs!F53*Inputs!D14*'GM Alloc Factors'!B21/('(Other Computations)'!B189+'(Other Computations)'!B202))</f>
        <v>0</v>
      </c>
      <c r="C3670" s="76">
        <f>IF('(Other Computations)'!C189=0,0,Inputs!E294*Inputs!E187*Inputs!F53*Inputs!D14*'GM Alloc Factors'!C21/('(Other Computations)'!C189+'(Other Computations)'!C202))</f>
        <v>0</v>
      </c>
      <c r="D3670" s="76">
        <f>IF('(Other Computations)'!D189=0,0,Inputs!F294*Inputs!F187*Inputs!F53*Inputs!D14*'GM Alloc Factors'!D21/('(Other Computations)'!D189+'(Other Computations)'!D202))</f>
        <v>0</v>
      </c>
      <c r="E3670" s="76">
        <f>IF('(Other Computations)'!E189=0,0,Inputs!G294*Inputs!G187*Inputs!F53*Inputs!D14*'GM Alloc Factors'!E21/('(Other Computations)'!E189+'(Other Computations)'!E202))</f>
        <v>0</v>
      </c>
      <c r="F3670" s="43">
        <f t="shared" si="728"/>
        <v>0</v>
      </c>
      <c r="G3670" s="76">
        <f>IF('(Other Computations)'!G189=0,0,Inputs!I294*Inputs!I187*Inputs!F53*Inputs!D14*'GM Alloc Factors'!G21/('(Other Computations)'!G189+'(Other Computations)'!G202))</f>
        <v>0</v>
      </c>
      <c r="H3670" s="76">
        <f>IF('(Other Computations)'!H189=0,0,Inputs!J294*Inputs!J187*Inputs!F53*Inputs!D14*'GM Alloc Factors'!H21/('(Other Computations)'!H189+'(Other Computations)'!H202))</f>
        <v>0</v>
      </c>
      <c r="I3670" s="76">
        <f>IF('(Other Computations)'!I189=0,0,Inputs!K294*Inputs!K187*Inputs!F53*Inputs!D14*'GM Alloc Factors'!I21/('(Other Computations)'!I189+'(Other Computations)'!I202))</f>
        <v>0</v>
      </c>
      <c r="J3670" s="76">
        <f>IF('(Other Computations)'!J189=0,0,Inputs!L294*Inputs!L187*Inputs!F53*Inputs!D14*'GM Alloc Factors'!J21/('(Other Computations)'!J189+'(Other Computations)'!J202))</f>
        <v>0</v>
      </c>
      <c r="K3670" s="43">
        <f t="shared" si="729"/>
        <v>0</v>
      </c>
    </row>
    <row r="3671" spans="1:11" ht="12.75" customHeight="1">
      <c r="A3671" s="61" t="str">
        <f>"         "&amp;Labels!B73</f>
        <v xml:space="preserve">         Customer 5</v>
      </c>
      <c r="B3671" s="76">
        <f>IF('(Other Computations)'!B190=0,0,Inputs!D295*Inputs!D188*Inputs!F54*Inputs!D14*'GM Alloc Factors'!B21/('(Other Computations)'!B190+'(Other Computations)'!B203))</f>
        <v>0</v>
      </c>
      <c r="C3671" s="76">
        <f>IF('(Other Computations)'!C190=0,0,Inputs!E295*Inputs!E188*Inputs!F54*Inputs!D14*'GM Alloc Factors'!C21/('(Other Computations)'!C190+'(Other Computations)'!C203))</f>
        <v>0</v>
      </c>
      <c r="D3671" s="76">
        <f>IF('(Other Computations)'!D190=0,0,Inputs!F295*Inputs!F188*Inputs!F54*Inputs!D14*'GM Alloc Factors'!D21/('(Other Computations)'!D190+'(Other Computations)'!D203))</f>
        <v>0</v>
      </c>
      <c r="E3671" s="76">
        <f>IF('(Other Computations)'!E190=0,0,Inputs!G295*Inputs!G188*Inputs!F54*Inputs!D14*'GM Alloc Factors'!E21/('(Other Computations)'!E190+'(Other Computations)'!E203))</f>
        <v>0</v>
      </c>
      <c r="F3671" s="43">
        <f t="shared" si="728"/>
        <v>0</v>
      </c>
      <c r="G3671" s="76">
        <f>IF('(Other Computations)'!G190=0,0,Inputs!I295*Inputs!I188*Inputs!F54*Inputs!D14*'GM Alloc Factors'!G21/('(Other Computations)'!G190+'(Other Computations)'!G203))</f>
        <v>0</v>
      </c>
      <c r="H3671" s="76">
        <f>IF('(Other Computations)'!H190=0,0,Inputs!J295*Inputs!J188*Inputs!F54*Inputs!D14*'GM Alloc Factors'!H21/('(Other Computations)'!H190+'(Other Computations)'!H203))</f>
        <v>0</v>
      </c>
      <c r="I3671" s="76">
        <f>IF('(Other Computations)'!I190=0,0,Inputs!K295*Inputs!K188*Inputs!F54*Inputs!D14*'GM Alloc Factors'!I21/('(Other Computations)'!I190+'(Other Computations)'!I203))</f>
        <v>0</v>
      </c>
      <c r="J3671" s="76">
        <f>IF('(Other Computations)'!J190=0,0,Inputs!L295*Inputs!L188*Inputs!F54*Inputs!D14*'GM Alloc Factors'!J21/('(Other Computations)'!J190+'(Other Computations)'!J203))</f>
        <v>0</v>
      </c>
      <c r="K3671" s="43">
        <f t="shared" si="729"/>
        <v>0</v>
      </c>
    </row>
    <row r="3672" spans="1:11" ht="12.75" customHeight="1">
      <c r="A3672" s="61" t="str">
        <f>"         "&amp;Labels!B74</f>
        <v xml:space="preserve">         Customer 6</v>
      </c>
      <c r="B3672" s="76">
        <f>IF('(Other Computations)'!B191=0,0,Inputs!D296*Inputs!D189*Inputs!F55*Inputs!D14*'GM Alloc Factors'!B21/('(Other Computations)'!B191+'(Other Computations)'!B204))</f>
        <v>0</v>
      </c>
      <c r="C3672" s="76">
        <f>IF('(Other Computations)'!C191=0,0,Inputs!E296*Inputs!E189*Inputs!F55*Inputs!D14*'GM Alloc Factors'!C21/('(Other Computations)'!C191+'(Other Computations)'!C204))</f>
        <v>0</v>
      </c>
      <c r="D3672" s="76">
        <f>IF('(Other Computations)'!D191=0,0,Inputs!F296*Inputs!F189*Inputs!F55*Inputs!D14*'GM Alloc Factors'!D21/('(Other Computations)'!D191+'(Other Computations)'!D204))</f>
        <v>0</v>
      </c>
      <c r="E3672" s="76">
        <f>IF('(Other Computations)'!E191=0,0,Inputs!G296*Inputs!G189*Inputs!F55*Inputs!D14*'GM Alloc Factors'!E21/('(Other Computations)'!E191+'(Other Computations)'!E204))</f>
        <v>0</v>
      </c>
      <c r="F3672" s="43">
        <f t="shared" si="728"/>
        <v>0</v>
      </c>
      <c r="G3672" s="76">
        <f>IF('(Other Computations)'!G191=0,0,Inputs!I296*Inputs!I189*Inputs!F55*Inputs!D14*'GM Alloc Factors'!G21/('(Other Computations)'!G191+'(Other Computations)'!G204))</f>
        <v>0</v>
      </c>
      <c r="H3672" s="76">
        <f>IF('(Other Computations)'!H191=0,0,Inputs!J296*Inputs!J189*Inputs!F55*Inputs!D14*'GM Alloc Factors'!H21/('(Other Computations)'!H191+'(Other Computations)'!H204))</f>
        <v>0</v>
      </c>
      <c r="I3672" s="76">
        <f>IF('(Other Computations)'!I191=0,0,Inputs!K296*Inputs!K189*Inputs!F55*Inputs!D14*'GM Alloc Factors'!I21/('(Other Computations)'!I191+'(Other Computations)'!I204))</f>
        <v>0</v>
      </c>
      <c r="J3672" s="76">
        <f>IF('(Other Computations)'!J191=0,0,Inputs!L296*Inputs!L189*Inputs!F55*Inputs!D14*'GM Alloc Factors'!J21/('(Other Computations)'!J191+'(Other Computations)'!J204))</f>
        <v>0</v>
      </c>
      <c r="K3672" s="43">
        <f t="shared" si="729"/>
        <v>0</v>
      </c>
    </row>
    <row r="3673" spans="1:11" ht="12.75" customHeight="1">
      <c r="A3673" s="61" t="str">
        <f>"         "&amp;Labels!B75</f>
        <v xml:space="preserve">         Customer 7</v>
      </c>
      <c r="B3673" s="76">
        <f>IF('(Other Computations)'!B192=0,0,Inputs!D297*Inputs!D190*Inputs!F56*Inputs!D14*'GM Alloc Factors'!B21/('(Other Computations)'!B192+'(Other Computations)'!B205))</f>
        <v>0</v>
      </c>
      <c r="C3673" s="76">
        <f>IF('(Other Computations)'!C192=0,0,Inputs!E297*Inputs!E190*Inputs!F56*Inputs!D14*'GM Alloc Factors'!C21/('(Other Computations)'!C192+'(Other Computations)'!C205))</f>
        <v>0</v>
      </c>
      <c r="D3673" s="76">
        <f>IF('(Other Computations)'!D192=0,0,Inputs!F297*Inputs!F190*Inputs!F56*Inputs!D14*'GM Alloc Factors'!D21/('(Other Computations)'!D192+'(Other Computations)'!D205))</f>
        <v>0</v>
      </c>
      <c r="E3673" s="76">
        <f>IF('(Other Computations)'!E192=0,0,Inputs!G297*Inputs!G190*Inputs!F56*Inputs!D14*'GM Alloc Factors'!E21/('(Other Computations)'!E192+'(Other Computations)'!E205))</f>
        <v>0</v>
      </c>
      <c r="F3673" s="43">
        <f t="shared" si="728"/>
        <v>0</v>
      </c>
      <c r="G3673" s="76">
        <f>IF('(Other Computations)'!G192=0,0,Inputs!I297*Inputs!I190*Inputs!F56*Inputs!D14*'GM Alloc Factors'!G21/('(Other Computations)'!G192+'(Other Computations)'!G205))</f>
        <v>0</v>
      </c>
      <c r="H3673" s="76">
        <f>IF('(Other Computations)'!H192=0,0,Inputs!J297*Inputs!J190*Inputs!F56*Inputs!D14*'GM Alloc Factors'!H21/('(Other Computations)'!H192+'(Other Computations)'!H205))</f>
        <v>0</v>
      </c>
      <c r="I3673" s="76">
        <f>IF('(Other Computations)'!I192=0,0,Inputs!K297*Inputs!K190*Inputs!F56*Inputs!D14*'GM Alloc Factors'!I21/('(Other Computations)'!I192+'(Other Computations)'!I205))</f>
        <v>0</v>
      </c>
      <c r="J3673" s="76">
        <f>IF('(Other Computations)'!J192=0,0,Inputs!L297*Inputs!L190*Inputs!F56*Inputs!D14*'GM Alloc Factors'!J21/('(Other Computations)'!J192+'(Other Computations)'!J205))</f>
        <v>0</v>
      </c>
      <c r="K3673" s="43">
        <f t="shared" si="729"/>
        <v>0</v>
      </c>
    </row>
    <row r="3674" spans="1:11" ht="12.75" customHeight="1">
      <c r="A3674" s="61" t="str">
        <f>"         "&amp;Labels!B76</f>
        <v xml:space="preserve">         Customer 8</v>
      </c>
      <c r="B3674" s="76">
        <f>IF('(Other Computations)'!B193=0,0,Inputs!D298*Inputs!D191*Inputs!F57*Inputs!D14*'GM Alloc Factors'!B21/('(Other Computations)'!B193+'(Other Computations)'!B206))</f>
        <v>0</v>
      </c>
      <c r="C3674" s="76">
        <f>IF('(Other Computations)'!C193=0,0,Inputs!E298*Inputs!E191*Inputs!F57*Inputs!D14*'GM Alloc Factors'!C21/('(Other Computations)'!C193+'(Other Computations)'!C206))</f>
        <v>0</v>
      </c>
      <c r="D3674" s="76">
        <f>IF('(Other Computations)'!D193=0,0,Inputs!F298*Inputs!F191*Inputs!F57*Inputs!D14*'GM Alloc Factors'!D21/('(Other Computations)'!D193+'(Other Computations)'!D206))</f>
        <v>0</v>
      </c>
      <c r="E3674" s="76">
        <f>IF('(Other Computations)'!E193=0,0,Inputs!G298*Inputs!G191*Inputs!F57*Inputs!D14*'GM Alloc Factors'!E21/('(Other Computations)'!E193+'(Other Computations)'!E206))</f>
        <v>0</v>
      </c>
      <c r="F3674" s="43">
        <f t="shared" si="728"/>
        <v>0</v>
      </c>
      <c r="G3674" s="76">
        <f>IF('(Other Computations)'!G193=0,0,Inputs!I298*Inputs!I191*Inputs!F57*Inputs!D14*'GM Alloc Factors'!G21/('(Other Computations)'!G193+'(Other Computations)'!G206))</f>
        <v>0</v>
      </c>
      <c r="H3674" s="76">
        <f>IF('(Other Computations)'!H193=0,0,Inputs!J298*Inputs!J191*Inputs!F57*Inputs!D14*'GM Alloc Factors'!H21/('(Other Computations)'!H193+'(Other Computations)'!H206))</f>
        <v>0</v>
      </c>
      <c r="I3674" s="76">
        <f>IF('(Other Computations)'!I193=0,0,Inputs!K298*Inputs!K191*Inputs!F57*Inputs!D14*'GM Alloc Factors'!I21/('(Other Computations)'!I193+'(Other Computations)'!I206))</f>
        <v>0</v>
      </c>
      <c r="J3674" s="76">
        <f>IF('(Other Computations)'!J193=0,0,Inputs!L298*Inputs!L191*Inputs!F57*Inputs!D14*'GM Alloc Factors'!J21/('(Other Computations)'!J193+'(Other Computations)'!J206))</f>
        <v>0</v>
      </c>
      <c r="K3674" s="43">
        <f t="shared" si="729"/>
        <v>0</v>
      </c>
    </row>
    <row r="3675" spans="1:11" ht="12.75" customHeight="1">
      <c r="A3675" s="61" t="str">
        <f>"         "&amp;Labels!B77</f>
        <v xml:space="preserve">         Customer 9</v>
      </c>
      <c r="B3675" s="76">
        <f>IF('(Other Computations)'!B194=0,0,Inputs!D299*Inputs!D192*Inputs!F58*Inputs!D14*'GM Alloc Factors'!B21/('(Other Computations)'!B194+'(Other Computations)'!B207))</f>
        <v>0</v>
      </c>
      <c r="C3675" s="76">
        <f>IF('(Other Computations)'!C194=0,0,Inputs!E299*Inputs!E192*Inputs!F58*Inputs!D14*'GM Alloc Factors'!C21/('(Other Computations)'!C194+'(Other Computations)'!C207))</f>
        <v>0</v>
      </c>
      <c r="D3675" s="76">
        <f>IF('(Other Computations)'!D194=0,0,Inputs!F299*Inputs!F192*Inputs!F58*Inputs!D14*'GM Alloc Factors'!D21/('(Other Computations)'!D194+'(Other Computations)'!D207))</f>
        <v>0</v>
      </c>
      <c r="E3675" s="76">
        <f>IF('(Other Computations)'!E194=0,0,Inputs!G299*Inputs!G192*Inputs!F58*Inputs!D14*'GM Alloc Factors'!E21/('(Other Computations)'!E194+'(Other Computations)'!E207))</f>
        <v>0</v>
      </c>
      <c r="F3675" s="43">
        <f t="shared" si="728"/>
        <v>0</v>
      </c>
      <c r="G3675" s="76">
        <f>IF('(Other Computations)'!G194=0,0,Inputs!I299*Inputs!I192*Inputs!F58*Inputs!D14*'GM Alloc Factors'!G21/('(Other Computations)'!G194+'(Other Computations)'!G207))</f>
        <v>0</v>
      </c>
      <c r="H3675" s="76">
        <f>IF('(Other Computations)'!H194=0,0,Inputs!J299*Inputs!J192*Inputs!F58*Inputs!D14*'GM Alloc Factors'!H21/('(Other Computations)'!H194+'(Other Computations)'!H207))</f>
        <v>0</v>
      </c>
      <c r="I3675" s="76">
        <f>IF('(Other Computations)'!I194=0,0,Inputs!K299*Inputs!K192*Inputs!F58*Inputs!D14*'GM Alloc Factors'!I21/('(Other Computations)'!I194+'(Other Computations)'!I207))</f>
        <v>0</v>
      </c>
      <c r="J3675" s="76">
        <f>IF('(Other Computations)'!J194=0,0,Inputs!L299*Inputs!L192*Inputs!F58*Inputs!D14*'GM Alloc Factors'!J21/('(Other Computations)'!J194+'(Other Computations)'!J207))</f>
        <v>0</v>
      </c>
      <c r="K3675" s="43">
        <f t="shared" si="729"/>
        <v>0</v>
      </c>
    </row>
    <row r="3676" spans="1:11" ht="12.75" customHeight="1">
      <c r="A3676" s="61" t="str">
        <f>"         "&amp;Labels!B78</f>
        <v xml:space="preserve">         Customer 10</v>
      </c>
      <c r="B3676" s="76">
        <f>IF('(Other Computations)'!B195=0,0,Inputs!D300*Inputs!D193*Inputs!F59*Inputs!D14*'GM Alloc Factors'!B21/('(Other Computations)'!B195+'(Other Computations)'!B208))</f>
        <v>0</v>
      </c>
      <c r="C3676" s="76">
        <f>IF('(Other Computations)'!C195=0,0,Inputs!E300*Inputs!E193*Inputs!F59*Inputs!D14*'GM Alloc Factors'!C21/('(Other Computations)'!C195+'(Other Computations)'!C208))</f>
        <v>0</v>
      </c>
      <c r="D3676" s="76">
        <f>IF('(Other Computations)'!D195=0,0,Inputs!F300*Inputs!F193*Inputs!F59*Inputs!D14*'GM Alloc Factors'!D21/('(Other Computations)'!D195+'(Other Computations)'!D208))</f>
        <v>0</v>
      </c>
      <c r="E3676" s="76">
        <f>IF('(Other Computations)'!E195=0,0,Inputs!G300*Inputs!G193*Inputs!F59*Inputs!D14*'GM Alloc Factors'!E21/('(Other Computations)'!E195+'(Other Computations)'!E208))</f>
        <v>0</v>
      </c>
      <c r="F3676" s="43">
        <f t="shared" si="728"/>
        <v>0</v>
      </c>
      <c r="G3676" s="76">
        <f>IF('(Other Computations)'!G195=0,0,Inputs!I300*Inputs!I193*Inputs!F59*Inputs!D14*'GM Alloc Factors'!G21/('(Other Computations)'!G195+'(Other Computations)'!G208))</f>
        <v>0</v>
      </c>
      <c r="H3676" s="76">
        <f>IF('(Other Computations)'!H195=0,0,Inputs!J300*Inputs!J193*Inputs!F59*Inputs!D14*'GM Alloc Factors'!H21/('(Other Computations)'!H195+'(Other Computations)'!H208))</f>
        <v>0</v>
      </c>
      <c r="I3676" s="76">
        <f>IF('(Other Computations)'!I195=0,0,Inputs!K300*Inputs!K193*Inputs!F59*Inputs!D14*'GM Alloc Factors'!I21/('(Other Computations)'!I195+'(Other Computations)'!I208))</f>
        <v>0</v>
      </c>
      <c r="J3676" s="76">
        <f>IF('(Other Computations)'!J195=0,0,Inputs!L300*Inputs!L193*Inputs!F59*Inputs!D14*'GM Alloc Factors'!J21/('(Other Computations)'!J195+'(Other Computations)'!J208))</f>
        <v>0</v>
      </c>
      <c r="K3676" s="43">
        <f t="shared" si="729"/>
        <v>0</v>
      </c>
    </row>
    <row r="3677" spans="1:11" ht="12.75" customHeight="1">
      <c r="A3677" s="61" t="str">
        <f>"         "&amp;Labels!C68</f>
        <v xml:space="preserve">         Total</v>
      </c>
      <c r="B3677" s="84">
        <f>SUM(B3667:B3676)</f>
        <v>0</v>
      </c>
      <c r="C3677" s="84">
        <f>SUM(C3667:C3676)</f>
        <v>0</v>
      </c>
      <c r="D3677" s="84">
        <f>SUM(D3667:D3676)</f>
        <v>0</v>
      </c>
      <c r="E3677" s="84">
        <f>SUM(E3667:E3676)</f>
        <v>0</v>
      </c>
      <c r="F3677" s="43">
        <f t="shared" si="728"/>
        <v>0</v>
      </c>
      <c r="G3677" s="84">
        <f>SUM(G3667:G3676)</f>
        <v>0</v>
      </c>
      <c r="H3677" s="84">
        <f>SUM(H3667:H3676)</f>
        <v>0</v>
      </c>
      <c r="I3677" s="84">
        <f>SUM(I3667:I3676)</f>
        <v>0</v>
      </c>
      <c r="J3677" s="84">
        <f>SUM(J3667:J3676)</f>
        <v>0</v>
      </c>
      <c r="K3677" s="43">
        <f t="shared" si="729"/>
        <v>0</v>
      </c>
    </row>
    <row r="3678" spans="1:11" ht="12.75" customHeight="1">
      <c r="A3678" s="61" t="str">
        <f>"      "&amp;Labels!B88</f>
        <v xml:space="preserve">      Q 4</v>
      </c>
      <c r="B3678" s="84"/>
      <c r="C3678" s="84"/>
      <c r="D3678" s="84"/>
      <c r="E3678" s="84"/>
      <c r="F3678" s="43"/>
      <c r="G3678" s="84"/>
      <c r="H3678" s="84"/>
      <c r="I3678" s="84"/>
      <c r="J3678" s="84"/>
      <c r="K3678" s="43"/>
    </row>
    <row r="3679" spans="1:11" ht="12.75" customHeight="1">
      <c r="A3679" s="61" t="str">
        <f>"         "&amp;Labels!B69</f>
        <v xml:space="preserve">         Customer 1</v>
      </c>
      <c r="B3679" s="76">
        <f>IF('(Other Computations)'!B186=0,0,Inputs!D291*Inputs!D184*Inputs!G50*Inputs!D14*'GM Alloc Factors'!B22/('(Other Computations)'!B186+'(Other Computations)'!B199))</f>
        <v>0</v>
      </c>
      <c r="C3679" s="76">
        <f>IF('(Other Computations)'!C186=0,0,Inputs!E291*Inputs!E184*Inputs!G50*Inputs!D14*'GM Alloc Factors'!C22/('(Other Computations)'!C186+'(Other Computations)'!C199))</f>
        <v>0</v>
      </c>
      <c r="D3679" s="76">
        <f>IF('(Other Computations)'!D186=0,0,Inputs!F291*Inputs!F184*Inputs!G50*Inputs!D14*'GM Alloc Factors'!D22/('(Other Computations)'!D186+'(Other Computations)'!D199))</f>
        <v>0</v>
      </c>
      <c r="E3679" s="76">
        <f>IF('(Other Computations)'!E186=0,0,Inputs!G291*Inputs!G184*Inputs!G50*Inputs!D14*'GM Alloc Factors'!E22/('(Other Computations)'!E186+'(Other Computations)'!E199))</f>
        <v>0</v>
      </c>
      <c r="F3679" s="43">
        <f t="shared" ref="F3679:F3689" si="730">SUM(B3679:E3679)</f>
        <v>0</v>
      </c>
      <c r="G3679" s="76">
        <f>IF('(Other Computations)'!G186=0,0,Inputs!I291*Inputs!I184*Inputs!G50*Inputs!D14*'GM Alloc Factors'!G22/('(Other Computations)'!G186+'(Other Computations)'!G199))</f>
        <v>0</v>
      </c>
      <c r="H3679" s="76">
        <f>IF('(Other Computations)'!H186=0,0,Inputs!J291*Inputs!J184*Inputs!G50*Inputs!D14*'GM Alloc Factors'!H22/('(Other Computations)'!H186+'(Other Computations)'!H199))</f>
        <v>0</v>
      </c>
      <c r="I3679" s="76">
        <f>IF('(Other Computations)'!I186=0,0,Inputs!K291*Inputs!K184*Inputs!G50*Inputs!D14*'GM Alloc Factors'!I22/('(Other Computations)'!I186+'(Other Computations)'!I199))</f>
        <v>0</v>
      </c>
      <c r="J3679" s="76">
        <f>IF('(Other Computations)'!J186=0,0,Inputs!L291*Inputs!L184*Inputs!G50*Inputs!D14*'GM Alloc Factors'!J22/('(Other Computations)'!J186+'(Other Computations)'!J199))</f>
        <v>0</v>
      </c>
      <c r="K3679" s="43">
        <f t="shared" ref="K3679:K3689" si="731">SUM(G3679:J3679)</f>
        <v>0</v>
      </c>
    </row>
    <row r="3680" spans="1:11" ht="12.75" customHeight="1">
      <c r="A3680" s="61" t="str">
        <f>"         "&amp;Labels!B70</f>
        <v xml:space="preserve">         Customer 2</v>
      </c>
      <c r="B3680" s="76">
        <f>IF('(Other Computations)'!B187=0,0,Inputs!D292*Inputs!D185*Inputs!G51*Inputs!D14*'GM Alloc Factors'!B22/('(Other Computations)'!B187+'(Other Computations)'!B200))</f>
        <v>0</v>
      </c>
      <c r="C3680" s="76">
        <f>IF('(Other Computations)'!C187=0,0,Inputs!E292*Inputs!E185*Inputs!G51*Inputs!D14*'GM Alloc Factors'!C22/('(Other Computations)'!C187+'(Other Computations)'!C200))</f>
        <v>0</v>
      </c>
      <c r="D3680" s="76">
        <f>IF('(Other Computations)'!D187=0,0,Inputs!F292*Inputs!F185*Inputs!G51*Inputs!D14*'GM Alloc Factors'!D22/('(Other Computations)'!D187+'(Other Computations)'!D200))</f>
        <v>0</v>
      </c>
      <c r="E3680" s="76">
        <f>IF('(Other Computations)'!E187=0,0,Inputs!G292*Inputs!G185*Inputs!G51*Inputs!D14*'GM Alloc Factors'!E22/('(Other Computations)'!E187+'(Other Computations)'!E200))</f>
        <v>0</v>
      </c>
      <c r="F3680" s="43">
        <f t="shared" si="730"/>
        <v>0</v>
      </c>
      <c r="G3680" s="76">
        <f>IF('(Other Computations)'!G187=0,0,Inputs!I292*Inputs!I185*Inputs!G51*Inputs!D14*'GM Alloc Factors'!G22/('(Other Computations)'!G187+'(Other Computations)'!G200))</f>
        <v>0</v>
      </c>
      <c r="H3680" s="76">
        <f>IF('(Other Computations)'!H187=0,0,Inputs!J292*Inputs!J185*Inputs!G51*Inputs!D14*'GM Alloc Factors'!H22/('(Other Computations)'!H187+'(Other Computations)'!H200))</f>
        <v>0</v>
      </c>
      <c r="I3680" s="76">
        <f>IF('(Other Computations)'!I187=0,0,Inputs!K292*Inputs!K185*Inputs!G51*Inputs!D14*'GM Alloc Factors'!I22/('(Other Computations)'!I187+'(Other Computations)'!I200))</f>
        <v>0</v>
      </c>
      <c r="J3680" s="76">
        <f>IF('(Other Computations)'!J187=0,0,Inputs!L292*Inputs!L185*Inputs!G51*Inputs!D14*'GM Alloc Factors'!J22/('(Other Computations)'!J187+'(Other Computations)'!J200))</f>
        <v>0</v>
      </c>
      <c r="K3680" s="43">
        <f t="shared" si="731"/>
        <v>0</v>
      </c>
    </row>
    <row r="3681" spans="1:11" ht="12.75" customHeight="1">
      <c r="A3681" s="61" t="str">
        <f>"         "&amp;Labels!B71</f>
        <v xml:space="preserve">         Customer 3</v>
      </c>
      <c r="B3681" s="76">
        <f>IF('(Other Computations)'!B188=0,0,Inputs!D293*Inputs!D186*Inputs!G52*Inputs!D14*'GM Alloc Factors'!B22/('(Other Computations)'!B188+'(Other Computations)'!B201))</f>
        <v>0</v>
      </c>
      <c r="C3681" s="76">
        <f>IF('(Other Computations)'!C188=0,0,Inputs!E293*Inputs!E186*Inputs!G52*Inputs!D14*'GM Alloc Factors'!C22/('(Other Computations)'!C188+'(Other Computations)'!C201))</f>
        <v>0</v>
      </c>
      <c r="D3681" s="76">
        <f>IF('(Other Computations)'!D188=0,0,Inputs!F293*Inputs!F186*Inputs!G52*Inputs!D14*'GM Alloc Factors'!D22/('(Other Computations)'!D188+'(Other Computations)'!D201))</f>
        <v>0</v>
      </c>
      <c r="E3681" s="76">
        <f>IF('(Other Computations)'!E188=0,0,Inputs!G293*Inputs!G186*Inputs!G52*Inputs!D14*'GM Alloc Factors'!E22/('(Other Computations)'!E188+'(Other Computations)'!E201))</f>
        <v>0</v>
      </c>
      <c r="F3681" s="43">
        <f t="shared" si="730"/>
        <v>0</v>
      </c>
      <c r="G3681" s="76">
        <f>IF('(Other Computations)'!G188=0,0,Inputs!I293*Inputs!I186*Inputs!G52*Inputs!D14*'GM Alloc Factors'!G22/('(Other Computations)'!G188+'(Other Computations)'!G201))</f>
        <v>0</v>
      </c>
      <c r="H3681" s="76">
        <f>IF('(Other Computations)'!H188=0,0,Inputs!J293*Inputs!J186*Inputs!G52*Inputs!D14*'GM Alloc Factors'!H22/('(Other Computations)'!H188+'(Other Computations)'!H201))</f>
        <v>0</v>
      </c>
      <c r="I3681" s="76">
        <f>IF('(Other Computations)'!I188=0,0,Inputs!K293*Inputs!K186*Inputs!G52*Inputs!D14*'GM Alloc Factors'!I22/('(Other Computations)'!I188+'(Other Computations)'!I201))</f>
        <v>0</v>
      </c>
      <c r="J3681" s="76">
        <f>IF('(Other Computations)'!J188=0,0,Inputs!L293*Inputs!L186*Inputs!G52*Inputs!D14*'GM Alloc Factors'!J22/('(Other Computations)'!J188+'(Other Computations)'!J201))</f>
        <v>0</v>
      </c>
      <c r="K3681" s="43">
        <f t="shared" si="731"/>
        <v>0</v>
      </c>
    </row>
    <row r="3682" spans="1:11" ht="12.75" customHeight="1">
      <c r="A3682" s="61" t="str">
        <f>"         "&amp;Labels!B72</f>
        <v xml:space="preserve">         Customer 4</v>
      </c>
      <c r="B3682" s="76">
        <f>IF('(Other Computations)'!B189=0,0,Inputs!D294*Inputs!D187*Inputs!G53*Inputs!D14*'GM Alloc Factors'!B22/('(Other Computations)'!B189+'(Other Computations)'!B202))</f>
        <v>0</v>
      </c>
      <c r="C3682" s="76">
        <f>IF('(Other Computations)'!C189=0,0,Inputs!E294*Inputs!E187*Inputs!G53*Inputs!D14*'GM Alloc Factors'!C22/('(Other Computations)'!C189+'(Other Computations)'!C202))</f>
        <v>0</v>
      </c>
      <c r="D3682" s="76">
        <f>IF('(Other Computations)'!D189=0,0,Inputs!F294*Inputs!F187*Inputs!G53*Inputs!D14*'GM Alloc Factors'!D22/('(Other Computations)'!D189+'(Other Computations)'!D202))</f>
        <v>0</v>
      </c>
      <c r="E3682" s="76">
        <f>IF('(Other Computations)'!E189=0,0,Inputs!G294*Inputs!G187*Inputs!G53*Inputs!D14*'GM Alloc Factors'!E22/('(Other Computations)'!E189+'(Other Computations)'!E202))</f>
        <v>0</v>
      </c>
      <c r="F3682" s="43">
        <f t="shared" si="730"/>
        <v>0</v>
      </c>
      <c r="G3682" s="76">
        <f>IF('(Other Computations)'!G189=0,0,Inputs!I294*Inputs!I187*Inputs!G53*Inputs!D14*'GM Alloc Factors'!G22/('(Other Computations)'!G189+'(Other Computations)'!G202))</f>
        <v>0</v>
      </c>
      <c r="H3682" s="76">
        <f>IF('(Other Computations)'!H189=0,0,Inputs!J294*Inputs!J187*Inputs!G53*Inputs!D14*'GM Alloc Factors'!H22/('(Other Computations)'!H189+'(Other Computations)'!H202))</f>
        <v>0</v>
      </c>
      <c r="I3682" s="76">
        <f>IF('(Other Computations)'!I189=0,0,Inputs!K294*Inputs!K187*Inputs!G53*Inputs!D14*'GM Alloc Factors'!I22/('(Other Computations)'!I189+'(Other Computations)'!I202))</f>
        <v>0</v>
      </c>
      <c r="J3682" s="76">
        <f>IF('(Other Computations)'!J189=0,0,Inputs!L294*Inputs!L187*Inputs!G53*Inputs!D14*'GM Alloc Factors'!J22/('(Other Computations)'!J189+'(Other Computations)'!J202))</f>
        <v>0</v>
      </c>
      <c r="K3682" s="43">
        <f t="shared" si="731"/>
        <v>0</v>
      </c>
    </row>
    <row r="3683" spans="1:11" ht="12.75" customHeight="1">
      <c r="A3683" s="61" t="str">
        <f>"         "&amp;Labels!B73</f>
        <v xml:space="preserve">         Customer 5</v>
      </c>
      <c r="B3683" s="76">
        <f>IF('(Other Computations)'!B190=0,0,Inputs!D295*Inputs!D188*Inputs!G54*Inputs!D14*'GM Alloc Factors'!B22/('(Other Computations)'!B190+'(Other Computations)'!B203))</f>
        <v>0</v>
      </c>
      <c r="C3683" s="76">
        <f>IF('(Other Computations)'!C190=0,0,Inputs!E295*Inputs!E188*Inputs!G54*Inputs!D14*'GM Alloc Factors'!C22/('(Other Computations)'!C190+'(Other Computations)'!C203))</f>
        <v>0</v>
      </c>
      <c r="D3683" s="76">
        <f>IF('(Other Computations)'!D190=0,0,Inputs!F295*Inputs!F188*Inputs!G54*Inputs!D14*'GM Alloc Factors'!D22/('(Other Computations)'!D190+'(Other Computations)'!D203))</f>
        <v>0</v>
      </c>
      <c r="E3683" s="76">
        <f>IF('(Other Computations)'!E190=0,0,Inputs!G295*Inputs!G188*Inputs!G54*Inputs!D14*'GM Alloc Factors'!E22/('(Other Computations)'!E190+'(Other Computations)'!E203))</f>
        <v>0</v>
      </c>
      <c r="F3683" s="43">
        <f t="shared" si="730"/>
        <v>0</v>
      </c>
      <c r="G3683" s="76">
        <f>IF('(Other Computations)'!G190=0,0,Inputs!I295*Inputs!I188*Inputs!G54*Inputs!D14*'GM Alloc Factors'!G22/('(Other Computations)'!G190+'(Other Computations)'!G203))</f>
        <v>0</v>
      </c>
      <c r="H3683" s="76">
        <f>IF('(Other Computations)'!H190=0,0,Inputs!J295*Inputs!J188*Inputs!G54*Inputs!D14*'GM Alloc Factors'!H22/('(Other Computations)'!H190+'(Other Computations)'!H203))</f>
        <v>0</v>
      </c>
      <c r="I3683" s="76">
        <f>IF('(Other Computations)'!I190=0,0,Inputs!K295*Inputs!K188*Inputs!G54*Inputs!D14*'GM Alloc Factors'!I22/('(Other Computations)'!I190+'(Other Computations)'!I203))</f>
        <v>0</v>
      </c>
      <c r="J3683" s="76">
        <f>IF('(Other Computations)'!J190=0,0,Inputs!L295*Inputs!L188*Inputs!G54*Inputs!D14*'GM Alloc Factors'!J22/('(Other Computations)'!J190+'(Other Computations)'!J203))</f>
        <v>0</v>
      </c>
      <c r="K3683" s="43">
        <f t="shared" si="731"/>
        <v>0</v>
      </c>
    </row>
    <row r="3684" spans="1:11" ht="12.75" customHeight="1">
      <c r="A3684" s="61" t="str">
        <f>"         "&amp;Labels!B74</f>
        <v xml:space="preserve">         Customer 6</v>
      </c>
      <c r="B3684" s="76">
        <f>IF('(Other Computations)'!B191=0,0,Inputs!D296*Inputs!D189*Inputs!G55*Inputs!D14*'GM Alloc Factors'!B22/('(Other Computations)'!B191+'(Other Computations)'!B204))</f>
        <v>0</v>
      </c>
      <c r="C3684" s="76">
        <f>IF('(Other Computations)'!C191=0,0,Inputs!E296*Inputs!E189*Inputs!G55*Inputs!D14*'GM Alloc Factors'!C22/('(Other Computations)'!C191+'(Other Computations)'!C204))</f>
        <v>0</v>
      </c>
      <c r="D3684" s="76">
        <f>IF('(Other Computations)'!D191=0,0,Inputs!F296*Inputs!F189*Inputs!G55*Inputs!D14*'GM Alloc Factors'!D22/('(Other Computations)'!D191+'(Other Computations)'!D204))</f>
        <v>0</v>
      </c>
      <c r="E3684" s="76">
        <f>IF('(Other Computations)'!E191=0,0,Inputs!G296*Inputs!G189*Inputs!G55*Inputs!D14*'GM Alloc Factors'!E22/('(Other Computations)'!E191+'(Other Computations)'!E204))</f>
        <v>0</v>
      </c>
      <c r="F3684" s="43">
        <f t="shared" si="730"/>
        <v>0</v>
      </c>
      <c r="G3684" s="76">
        <f>IF('(Other Computations)'!G191=0,0,Inputs!I296*Inputs!I189*Inputs!G55*Inputs!D14*'GM Alloc Factors'!G22/('(Other Computations)'!G191+'(Other Computations)'!G204))</f>
        <v>0</v>
      </c>
      <c r="H3684" s="76">
        <f>IF('(Other Computations)'!H191=0,0,Inputs!J296*Inputs!J189*Inputs!G55*Inputs!D14*'GM Alloc Factors'!H22/('(Other Computations)'!H191+'(Other Computations)'!H204))</f>
        <v>0</v>
      </c>
      <c r="I3684" s="76">
        <f>IF('(Other Computations)'!I191=0,0,Inputs!K296*Inputs!K189*Inputs!G55*Inputs!D14*'GM Alloc Factors'!I22/('(Other Computations)'!I191+'(Other Computations)'!I204))</f>
        <v>0</v>
      </c>
      <c r="J3684" s="76">
        <f>IF('(Other Computations)'!J191=0,0,Inputs!L296*Inputs!L189*Inputs!G55*Inputs!D14*'GM Alloc Factors'!J22/('(Other Computations)'!J191+'(Other Computations)'!J204))</f>
        <v>0</v>
      </c>
      <c r="K3684" s="43">
        <f t="shared" si="731"/>
        <v>0</v>
      </c>
    </row>
    <row r="3685" spans="1:11" ht="12.75" customHeight="1">
      <c r="A3685" s="61" t="str">
        <f>"         "&amp;Labels!B75</f>
        <v xml:space="preserve">         Customer 7</v>
      </c>
      <c r="B3685" s="76">
        <f>IF('(Other Computations)'!B192=0,0,Inputs!D297*Inputs!D190*Inputs!G56*Inputs!D14*'GM Alloc Factors'!B22/('(Other Computations)'!B192+'(Other Computations)'!B205))</f>
        <v>0</v>
      </c>
      <c r="C3685" s="76">
        <f>IF('(Other Computations)'!C192=0,0,Inputs!E297*Inputs!E190*Inputs!G56*Inputs!D14*'GM Alloc Factors'!C22/('(Other Computations)'!C192+'(Other Computations)'!C205))</f>
        <v>0</v>
      </c>
      <c r="D3685" s="76">
        <f>IF('(Other Computations)'!D192=0,0,Inputs!F297*Inputs!F190*Inputs!G56*Inputs!D14*'GM Alloc Factors'!D22/('(Other Computations)'!D192+'(Other Computations)'!D205))</f>
        <v>0</v>
      </c>
      <c r="E3685" s="76">
        <f>IF('(Other Computations)'!E192=0,0,Inputs!G297*Inputs!G190*Inputs!G56*Inputs!D14*'GM Alloc Factors'!E22/('(Other Computations)'!E192+'(Other Computations)'!E205))</f>
        <v>0</v>
      </c>
      <c r="F3685" s="43">
        <f t="shared" si="730"/>
        <v>0</v>
      </c>
      <c r="G3685" s="76">
        <f>IF('(Other Computations)'!G192=0,0,Inputs!I297*Inputs!I190*Inputs!G56*Inputs!D14*'GM Alloc Factors'!G22/('(Other Computations)'!G192+'(Other Computations)'!G205))</f>
        <v>0</v>
      </c>
      <c r="H3685" s="76">
        <f>IF('(Other Computations)'!H192=0,0,Inputs!J297*Inputs!J190*Inputs!G56*Inputs!D14*'GM Alloc Factors'!H22/('(Other Computations)'!H192+'(Other Computations)'!H205))</f>
        <v>0</v>
      </c>
      <c r="I3685" s="76">
        <f>IF('(Other Computations)'!I192=0,0,Inputs!K297*Inputs!K190*Inputs!G56*Inputs!D14*'GM Alloc Factors'!I22/('(Other Computations)'!I192+'(Other Computations)'!I205))</f>
        <v>0</v>
      </c>
      <c r="J3685" s="76">
        <f>IF('(Other Computations)'!J192=0,0,Inputs!L297*Inputs!L190*Inputs!G56*Inputs!D14*'GM Alloc Factors'!J22/('(Other Computations)'!J192+'(Other Computations)'!J205))</f>
        <v>0</v>
      </c>
      <c r="K3685" s="43">
        <f t="shared" si="731"/>
        <v>0</v>
      </c>
    </row>
    <row r="3686" spans="1:11" ht="12.75" customHeight="1">
      <c r="A3686" s="61" t="str">
        <f>"         "&amp;Labels!B76</f>
        <v xml:space="preserve">         Customer 8</v>
      </c>
      <c r="B3686" s="76">
        <f>IF('(Other Computations)'!B193=0,0,Inputs!D298*Inputs!D191*Inputs!G57*Inputs!D14*'GM Alloc Factors'!B22/('(Other Computations)'!B193+'(Other Computations)'!B206))</f>
        <v>0</v>
      </c>
      <c r="C3686" s="76">
        <f>IF('(Other Computations)'!C193=0,0,Inputs!E298*Inputs!E191*Inputs!G57*Inputs!D14*'GM Alloc Factors'!C22/('(Other Computations)'!C193+'(Other Computations)'!C206))</f>
        <v>0</v>
      </c>
      <c r="D3686" s="76">
        <f>IF('(Other Computations)'!D193=0,0,Inputs!F298*Inputs!F191*Inputs!G57*Inputs!D14*'GM Alloc Factors'!D22/('(Other Computations)'!D193+'(Other Computations)'!D206))</f>
        <v>0</v>
      </c>
      <c r="E3686" s="76">
        <f>IF('(Other Computations)'!E193=0,0,Inputs!G298*Inputs!G191*Inputs!G57*Inputs!D14*'GM Alloc Factors'!E22/('(Other Computations)'!E193+'(Other Computations)'!E206))</f>
        <v>0</v>
      </c>
      <c r="F3686" s="43">
        <f t="shared" si="730"/>
        <v>0</v>
      </c>
      <c r="G3686" s="76">
        <f>IF('(Other Computations)'!G193=0,0,Inputs!I298*Inputs!I191*Inputs!G57*Inputs!D14*'GM Alloc Factors'!G22/('(Other Computations)'!G193+'(Other Computations)'!G206))</f>
        <v>0</v>
      </c>
      <c r="H3686" s="76">
        <f>IF('(Other Computations)'!H193=0,0,Inputs!J298*Inputs!J191*Inputs!G57*Inputs!D14*'GM Alloc Factors'!H22/('(Other Computations)'!H193+'(Other Computations)'!H206))</f>
        <v>0</v>
      </c>
      <c r="I3686" s="76">
        <f>IF('(Other Computations)'!I193=0,0,Inputs!K298*Inputs!K191*Inputs!G57*Inputs!D14*'GM Alloc Factors'!I22/('(Other Computations)'!I193+'(Other Computations)'!I206))</f>
        <v>0</v>
      </c>
      <c r="J3686" s="76">
        <f>IF('(Other Computations)'!J193=0,0,Inputs!L298*Inputs!L191*Inputs!G57*Inputs!D14*'GM Alloc Factors'!J22/('(Other Computations)'!J193+'(Other Computations)'!J206))</f>
        <v>0</v>
      </c>
      <c r="K3686" s="43">
        <f t="shared" si="731"/>
        <v>0</v>
      </c>
    </row>
    <row r="3687" spans="1:11" ht="12.75" customHeight="1">
      <c r="A3687" s="61" t="str">
        <f>"         "&amp;Labels!B77</f>
        <v xml:space="preserve">         Customer 9</v>
      </c>
      <c r="B3687" s="76">
        <f>IF('(Other Computations)'!B194=0,0,Inputs!D299*Inputs!D192*Inputs!G58*Inputs!D14*'GM Alloc Factors'!B22/('(Other Computations)'!B194+'(Other Computations)'!B207))</f>
        <v>0</v>
      </c>
      <c r="C3687" s="76">
        <f>IF('(Other Computations)'!C194=0,0,Inputs!E299*Inputs!E192*Inputs!G58*Inputs!D14*'GM Alloc Factors'!C22/('(Other Computations)'!C194+'(Other Computations)'!C207))</f>
        <v>0</v>
      </c>
      <c r="D3687" s="76">
        <f>IF('(Other Computations)'!D194=0,0,Inputs!F299*Inputs!F192*Inputs!G58*Inputs!D14*'GM Alloc Factors'!D22/('(Other Computations)'!D194+'(Other Computations)'!D207))</f>
        <v>0</v>
      </c>
      <c r="E3687" s="76">
        <f>IF('(Other Computations)'!E194=0,0,Inputs!G299*Inputs!G192*Inputs!G58*Inputs!D14*'GM Alloc Factors'!E22/('(Other Computations)'!E194+'(Other Computations)'!E207))</f>
        <v>0</v>
      </c>
      <c r="F3687" s="43">
        <f t="shared" si="730"/>
        <v>0</v>
      </c>
      <c r="G3687" s="76">
        <f>IF('(Other Computations)'!G194=0,0,Inputs!I299*Inputs!I192*Inputs!G58*Inputs!D14*'GM Alloc Factors'!G22/('(Other Computations)'!G194+'(Other Computations)'!G207))</f>
        <v>0</v>
      </c>
      <c r="H3687" s="76">
        <f>IF('(Other Computations)'!H194=0,0,Inputs!J299*Inputs!J192*Inputs!G58*Inputs!D14*'GM Alloc Factors'!H22/('(Other Computations)'!H194+'(Other Computations)'!H207))</f>
        <v>0</v>
      </c>
      <c r="I3687" s="76">
        <f>IF('(Other Computations)'!I194=0,0,Inputs!K299*Inputs!K192*Inputs!G58*Inputs!D14*'GM Alloc Factors'!I22/('(Other Computations)'!I194+'(Other Computations)'!I207))</f>
        <v>0</v>
      </c>
      <c r="J3687" s="76">
        <f>IF('(Other Computations)'!J194=0,0,Inputs!L299*Inputs!L192*Inputs!G58*Inputs!D14*'GM Alloc Factors'!J22/('(Other Computations)'!J194+'(Other Computations)'!J207))</f>
        <v>0</v>
      </c>
      <c r="K3687" s="43">
        <f t="shared" si="731"/>
        <v>0</v>
      </c>
    </row>
    <row r="3688" spans="1:11" ht="12.75" customHeight="1">
      <c r="A3688" s="61" t="str">
        <f>"         "&amp;Labels!B78</f>
        <v xml:space="preserve">         Customer 10</v>
      </c>
      <c r="B3688" s="76">
        <f>IF('(Other Computations)'!B195=0,0,Inputs!D300*Inputs!D193*Inputs!G59*Inputs!D14*'GM Alloc Factors'!B22/('(Other Computations)'!B195+'(Other Computations)'!B208))</f>
        <v>0</v>
      </c>
      <c r="C3688" s="76">
        <f>IF('(Other Computations)'!C195=0,0,Inputs!E300*Inputs!E193*Inputs!G59*Inputs!D14*'GM Alloc Factors'!C22/('(Other Computations)'!C195+'(Other Computations)'!C208))</f>
        <v>0</v>
      </c>
      <c r="D3688" s="76">
        <f>IF('(Other Computations)'!D195=0,0,Inputs!F300*Inputs!F193*Inputs!G59*Inputs!D14*'GM Alloc Factors'!D22/('(Other Computations)'!D195+'(Other Computations)'!D208))</f>
        <v>0</v>
      </c>
      <c r="E3688" s="76">
        <f>IF('(Other Computations)'!E195=0,0,Inputs!G300*Inputs!G193*Inputs!G59*Inputs!D14*'GM Alloc Factors'!E22/('(Other Computations)'!E195+'(Other Computations)'!E208))</f>
        <v>0</v>
      </c>
      <c r="F3688" s="43">
        <f t="shared" si="730"/>
        <v>0</v>
      </c>
      <c r="G3688" s="76">
        <f>IF('(Other Computations)'!G195=0,0,Inputs!I300*Inputs!I193*Inputs!G59*Inputs!D14*'GM Alloc Factors'!G22/('(Other Computations)'!G195+'(Other Computations)'!G208))</f>
        <v>0</v>
      </c>
      <c r="H3688" s="76">
        <f>IF('(Other Computations)'!H195=0,0,Inputs!J300*Inputs!J193*Inputs!G59*Inputs!D14*'GM Alloc Factors'!H22/('(Other Computations)'!H195+'(Other Computations)'!H208))</f>
        <v>0</v>
      </c>
      <c r="I3688" s="76">
        <f>IF('(Other Computations)'!I195=0,0,Inputs!K300*Inputs!K193*Inputs!G59*Inputs!D14*'GM Alloc Factors'!I22/('(Other Computations)'!I195+'(Other Computations)'!I208))</f>
        <v>0</v>
      </c>
      <c r="J3688" s="76">
        <f>IF('(Other Computations)'!J195=0,0,Inputs!L300*Inputs!L193*Inputs!G59*Inputs!D14*'GM Alloc Factors'!J22/('(Other Computations)'!J195+'(Other Computations)'!J208))</f>
        <v>0</v>
      </c>
      <c r="K3688" s="43">
        <f t="shared" si="731"/>
        <v>0</v>
      </c>
    </row>
    <row r="3689" spans="1:11" ht="12.75" customHeight="1">
      <c r="A3689" s="61" t="str">
        <f>"         "&amp;Labels!C68</f>
        <v xml:space="preserve">         Total</v>
      </c>
      <c r="B3689" s="84">
        <f>SUM(B3679:B3688)</f>
        <v>0</v>
      </c>
      <c r="C3689" s="84">
        <f>SUM(C3679:C3688)</f>
        <v>0</v>
      </c>
      <c r="D3689" s="84">
        <f>SUM(D3679:D3688)</f>
        <v>0</v>
      </c>
      <c r="E3689" s="84">
        <f>SUM(E3679:E3688)</f>
        <v>0</v>
      </c>
      <c r="F3689" s="43">
        <f t="shared" si="730"/>
        <v>0</v>
      </c>
      <c r="G3689" s="84">
        <f>SUM(G3679:G3688)</f>
        <v>0</v>
      </c>
      <c r="H3689" s="84">
        <f>SUM(H3679:H3688)</f>
        <v>0</v>
      </c>
      <c r="I3689" s="84">
        <f>SUM(I3679:I3688)</f>
        <v>0</v>
      </c>
      <c r="J3689" s="84">
        <f>SUM(J3679:J3688)</f>
        <v>0</v>
      </c>
      <c r="K3689" s="43">
        <f t="shared" si="731"/>
        <v>0</v>
      </c>
    </row>
    <row r="3690" spans="1:11" ht="12.75" customHeight="1">
      <c r="A3690" s="61" t="str">
        <f>"      "&amp;Labels!B89</f>
        <v xml:space="preserve">      Q 5</v>
      </c>
      <c r="B3690" s="84"/>
      <c r="C3690" s="84"/>
      <c r="D3690" s="84"/>
      <c r="E3690" s="84"/>
      <c r="F3690" s="43"/>
      <c r="G3690" s="84"/>
      <c r="H3690" s="84"/>
      <c r="I3690" s="84"/>
      <c r="J3690" s="84"/>
      <c r="K3690" s="43"/>
    </row>
    <row r="3691" spans="1:11" ht="12.75" customHeight="1">
      <c r="A3691" s="61" t="str">
        <f>"         "&amp;Labels!B69</f>
        <v xml:space="preserve">         Customer 1</v>
      </c>
      <c r="B3691" s="76">
        <f>IF('(Other Computations)'!B186=0,0,Inputs!D291*Inputs!D184*Inputs!H50*Inputs!D14*'GM Alloc Factors'!B23/('(Other Computations)'!B186+'(Other Computations)'!B199))</f>
        <v>0</v>
      </c>
      <c r="C3691" s="76">
        <f>IF('(Other Computations)'!C186=0,0,Inputs!E291*Inputs!E184*Inputs!H50*Inputs!D14*'GM Alloc Factors'!C23/('(Other Computations)'!C186+'(Other Computations)'!C199))</f>
        <v>0</v>
      </c>
      <c r="D3691" s="76">
        <f>IF('(Other Computations)'!D186=0,0,Inputs!F291*Inputs!F184*Inputs!H50*Inputs!D14*'GM Alloc Factors'!D23/('(Other Computations)'!D186+'(Other Computations)'!D199))</f>
        <v>0</v>
      </c>
      <c r="E3691" s="76">
        <f>IF('(Other Computations)'!E186=0,0,Inputs!G291*Inputs!G184*Inputs!H50*Inputs!D14*'GM Alloc Factors'!E23/('(Other Computations)'!E186+'(Other Computations)'!E199))</f>
        <v>0</v>
      </c>
      <c r="F3691" s="43">
        <f t="shared" ref="F3691:F3701" si="732">SUM(B3691:E3691)</f>
        <v>0</v>
      </c>
      <c r="G3691" s="76">
        <f>IF('(Other Computations)'!G186=0,0,Inputs!I291*Inputs!I184*Inputs!H50*Inputs!D14*'GM Alloc Factors'!G23/('(Other Computations)'!G186+'(Other Computations)'!G199))</f>
        <v>0</v>
      </c>
      <c r="H3691" s="76">
        <f>IF('(Other Computations)'!H186=0,0,Inputs!J291*Inputs!J184*Inputs!H50*Inputs!D14*'GM Alloc Factors'!H23/('(Other Computations)'!H186+'(Other Computations)'!H199))</f>
        <v>0</v>
      </c>
      <c r="I3691" s="76">
        <f>IF('(Other Computations)'!I186=0,0,Inputs!K291*Inputs!K184*Inputs!H50*Inputs!D14*'GM Alloc Factors'!I23/('(Other Computations)'!I186+'(Other Computations)'!I199))</f>
        <v>0</v>
      </c>
      <c r="J3691" s="76">
        <f>IF('(Other Computations)'!J186=0,0,Inputs!L291*Inputs!L184*Inputs!H50*Inputs!D14*'GM Alloc Factors'!J23/('(Other Computations)'!J186+'(Other Computations)'!J199))</f>
        <v>0</v>
      </c>
      <c r="K3691" s="43">
        <f t="shared" ref="K3691:K3701" si="733">SUM(G3691:J3691)</f>
        <v>0</v>
      </c>
    </row>
    <row r="3692" spans="1:11" ht="12.75" customHeight="1">
      <c r="A3692" s="61" t="str">
        <f>"         "&amp;Labels!B70</f>
        <v xml:space="preserve">         Customer 2</v>
      </c>
      <c r="B3692" s="76">
        <f>IF('(Other Computations)'!B187=0,0,Inputs!D292*Inputs!D185*Inputs!H51*Inputs!D14*'GM Alloc Factors'!B23/('(Other Computations)'!B187+'(Other Computations)'!B200))</f>
        <v>0</v>
      </c>
      <c r="C3692" s="76">
        <f>IF('(Other Computations)'!C187=0,0,Inputs!E292*Inputs!E185*Inputs!H51*Inputs!D14*'GM Alloc Factors'!C23/('(Other Computations)'!C187+'(Other Computations)'!C200))</f>
        <v>0</v>
      </c>
      <c r="D3692" s="76">
        <f>IF('(Other Computations)'!D187=0,0,Inputs!F292*Inputs!F185*Inputs!H51*Inputs!D14*'GM Alloc Factors'!D23/('(Other Computations)'!D187+'(Other Computations)'!D200))</f>
        <v>0</v>
      </c>
      <c r="E3692" s="76">
        <f>IF('(Other Computations)'!E187=0,0,Inputs!G292*Inputs!G185*Inputs!H51*Inputs!D14*'GM Alloc Factors'!E23/('(Other Computations)'!E187+'(Other Computations)'!E200))</f>
        <v>0</v>
      </c>
      <c r="F3692" s="43">
        <f t="shared" si="732"/>
        <v>0</v>
      </c>
      <c r="G3692" s="76">
        <f>IF('(Other Computations)'!G187=0,0,Inputs!I292*Inputs!I185*Inputs!H51*Inputs!D14*'GM Alloc Factors'!G23/('(Other Computations)'!G187+'(Other Computations)'!G200))</f>
        <v>0</v>
      </c>
      <c r="H3692" s="76">
        <f>IF('(Other Computations)'!H187=0,0,Inputs!J292*Inputs!J185*Inputs!H51*Inputs!D14*'GM Alloc Factors'!H23/('(Other Computations)'!H187+'(Other Computations)'!H200))</f>
        <v>0</v>
      </c>
      <c r="I3692" s="76">
        <f>IF('(Other Computations)'!I187=0,0,Inputs!K292*Inputs!K185*Inputs!H51*Inputs!D14*'GM Alloc Factors'!I23/('(Other Computations)'!I187+'(Other Computations)'!I200))</f>
        <v>0</v>
      </c>
      <c r="J3692" s="76">
        <f>IF('(Other Computations)'!J187=0,0,Inputs!L292*Inputs!L185*Inputs!H51*Inputs!D14*'GM Alloc Factors'!J23/('(Other Computations)'!J187+'(Other Computations)'!J200))</f>
        <v>0</v>
      </c>
      <c r="K3692" s="43">
        <f t="shared" si="733"/>
        <v>0</v>
      </c>
    </row>
    <row r="3693" spans="1:11" ht="12.75" customHeight="1">
      <c r="A3693" s="61" t="str">
        <f>"         "&amp;Labels!B71</f>
        <v xml:space="preserve">         Customer 3</v>
      </c>
      <c r="B3693" s="76">
        <f>IF('(Other Computations)'!B188=0,0,Inputs!D293*Inputs!D186*Inputs!H52*Inputs!D14*'GM Alloc Factors'!B23/('(Other Computations)'!B188+'(Other Computations)'!B201))</f>
        <v>0</v>
      </c>
      <c r="C3693" s="76">
        <f>IF('(Other Computations)'!C188=0,0,Inputs!E293*Inputs!E186*Inputs!H52*Inputs!D14*'GM Alloc Factors'!C23/('(Other Computations)'!C188+'(Other Computations)'!C201))</f>
        <v>0</v>
      </c>
      <c r="D3693" s="76">
        <f>IF('(Other Computations)'!D188=0,0,Inputs!F293*Inputs!F186*Inputs!H52*Inputs!D14*'GM Alloc Factors'!D23/('(Other Computations)'!D188+'(Other Computations)'!D201))</f>
        <v>0</v>
      </c>
      <c r="E3693" s="76">
        <f>IF('(Other Computations)'!E188=0,0,Inputs!G293*Inputs!G186*Inputs!H52*Inputs!D14*'GM Alloc Factors'!E23/('(Other Computations)'!E188+'(Other Computations)'!E201))</f>
        <v>0</v>
      </c>
      <c r="F3693" s="43">
        <f t="shared" si="732"/>
        <v>0</v>
      </c>
      <c r="G3693" s="76">
        <f>IF('(Other Computations)'!G188=0,0,Inputs!I293*Inputs!I186*Inputs!H52*Inputs!D14*'GM Alloc Factors'!G23/('(Other Computations)'!G188+'(Other Computations)'!G201))</f>
        <v>0</v>
      </c>
      <c r="H3693" s="76">
        <f>IF('(Other Computations)'!H188=0,0,Inputs!J293*Inputs!J186*Inputs!H52*Inputs!D14*'GM Alloc Factors'!H23/('(Other Computations)'!H188+'(Other Computations)'!H201))</f>
        <v>0</v>
      </c>
      <c r="I3693" s="76">
        <f>IF('(Other Computations)'!I188=0,0,Inputs!K293*Inputs!K186*Inputs!H52*Inputs!D14*'GM Alloc Factors'!I23/('(Other Computations)'!I188+'(Other Computations)'!I201))</f>
        <v>0</v>
      </c>
      <c r="J3693" s="76">
        <f>IF('(Other Computations)'!J188=0,0,Inputs!L293*Inputs!L186*Inputs!H52*Inputs!D14*'GM Alloc Factors'!J23/('(Other Computations)'!J188+'(Other Computations)'!J201))</f>
        <v>0</v>
      </c>
      <c r="K3693" s="43">
        <f t="shared" si="733"/>
        <v>0</v>
      </c>
    </row>
    <row r="3694" spans="1:11" ht="12.75" customHeight="1">
      <c r="A3694" s="61" t="str">
        <f>"         "&amp;Labels!B72</f>
        <v xml:space="preserve">         Customer 4</v>
      </c>
      <c r="B3694" s="76">
        <f>IF('(Other Computations)'!B189=0,0,Inputs!D294*Inputs!D187*Inputs!H53*Inputs!D14*'GM Alloc Factors'!B23/('(Other Computations)'!B189+'(Other Computations)'!B202))</f>
        <v>0</v>
      </c>
      <c r="C3694" s="76">
        <f>IF('(Other Computations)'!C189=0,0,Inputs!E294*Inputs!E187*Inputs!H53*Inputs!D14*'GM Alloc Factors'!C23/('(Other Computations)'!C189+'(Other Computations)'!C202))</f>
        <v>0</v>
      </c>
      <c r="D3694" s="76">
        <f>IF('(Other Computations)'!D189=0,0,Inputs!F294*Inputs!F187*Inputs!H53*Inputs!D14*'GM Alloc Factors'!D23/('(Other Computations)'!D189+'(Other Computations)'!D202))</f>
        <v>0</v>
      </c>
      <c r="E3694" s="76">
        <f>IF('(Other Computations)'!E189=0,0,Inputs!G294*Inputs!G187*Inputs!H53*Inputs!D14*'GM Alloc Factors'!E23/('(Other Computations)'!E189+'(Other Computations)'!E202))</f>
        <v>0</v>
      </c>
      <c r="F3694" s="43">
        <f t="shared" si="732"/>
        <v>0</v>
      </c>
      <c r="G3694" s="76">
        <f>IF('(Other Computations)'!G189=0,0,Inputs!I294*Inputs!I187*Inputs!H53*Inputs!D14*'GM Alloc Factors'!G23/('(Other Computations)'!G189+'(Other Computations)'!G202))</f>
        <v>0</v>
      </c>
      <c r="H3694" s="76">
        <f>IF('(Other Computations)'!H189=0,0,Inputs!J294*Inputs!J187*Inputs!H53*Inputs!D14*'GM Alloc Factors'!H23/('(Other Computations)'!H189+'(Other Computations)'!H202))</f>
        <v>0</v>
      </c>
      <c r="I3694" s="76">
        <f>IF('(Other Computations)'!I189=0,0,Inputs!K294*Inputs!K187*Inputs!H53*Inputs!D14*'GM Alloc Factors'!I23/('(Other Computations)'!I189+'(Other Computations)'!I202))</f>
        <v>0</v>
      </c>
      <c r="J3694" s="76">
        <f>IF('(Other Computations)'!J189=0,0,Inputs!L294*Inputs!L187*Inputs!H53*Inputs!D14*'GM Alloc Factors'!J23/('(Other Computations)'!J189+'(Other Computations)'!J202))</f>
        <v>0</v>
      </c>
      <c r="K3694" s="43">
        <f t="shared" si="733"/>
        <v>0</v>
      </c>
    </row>
    <row r="3695" spans="1:11" ht="12.75" customHeight="1">
      <c r="A3695" s="61" t="str">
        <f>"         "&amp;Labels!B73</f>
        <v xml:space="preserve">         Customer 5</v>
      </c>
      <c r="B3695" s="76">
        <f>IF('(Other Computations)'!B190=0,0,Inputs!D295*Inputs!D188*Inputs!H54*Inputs!D14*'GM Alloc Factors'!B23/('(Other Computations)'!B190+'(Other Computations)'!B203))</f>
        <v>0</v>
      </c>
      <c r="C3695" s="76">
        <f>IF('(Other Computations)'!C190=0,0,Inputs!E295*Inputs!E188*Inputs!H54*Inputs!D14*'GM Alloc Factors'!C23/('(Other Computations)'!C190+'(Other Computations)'!C203))</f>
        <v>0</v>
      </c>
      <c r="D3695" s="76">
        <f>IF('(Other Computations)'!D190=0,0,Inputs!F295*Inputs!F188*Inputs!H54*Inputs!D14*'GM Alloc Factors'!D23/('(Other Computations)'!D190+'(Other Computations)'!D203))</f>
        <v>0</v>
      </c>
      <c r="E3695" s="76">
        <f>IF('(Other Computations)'!E190=0,0,Inputs!G295*Inputs!G188*Inputs!H54*Inputs!D14*'GM Alloc Factors'!E23/('(Other Computations)'!E190+'(Other Computations)'!E203))</f>
        <v>0</v>
      </c>
      <c r="F3695" s="43">
        <f t="shared" si="732"/>
        <v>0</v>
      </c>
      <c r="G3695" s="76">
        <f>IF('(Other Computations)'!G190=0,0,Inputs!I295*Inputs!I188*Inputs!H54*Inputs!D14*'GM Alloc Factors'!G23/('(Other Computations)'!G190+'(Other Computations)'!G203))</f>
        <v>0</v>
      </c>
      <c r="H3695" s="76">
        <f>IF('(Other Computations)'!H190=0,0,Inputs!J295*Inputs!J188*Inputs!H54*Inputs!D14*'GM Alloc Factors'!H23/('(Other Computations)'!H190+'(Other Computations)'!H203))</f>
        <v>0</v>
      </c>
      <c r="I3695" s="76">
        <f>IF('(Other Computations)'!I190=0,0,Inputs!K295*Inputs!K188*Inputs!H54*Inputs!D14*'GM Alloc Factors'!I23/('(Other Computations)'!I190+'(Other Computations)'!I203))</f>
        <v>0</v>
      </c>
      <c r="J3695" s="76">
        <f>IF('(Other Computations)'!J190=0,0,Inputs!L295*Inputs!L188*Inputs!H54*Inputs!D14*'GM Alloc Factors'!J23/('(Other Computations)'!J190+'(Other Computations)'!J203))</f>
        <v>0</v>
      </c>
      <c r="K3695" s="43">
        <f t="shared" si="733"/>
        <v>0</v>
      </c>
    </row>
    <row r="3696" spans="1:11" ht="12.75" customHeight="1">
      <c r="A3696" s="61" t="str">
        <f>"         "&amp;Labels!B74</f>
        <v xml:space="preserve">         Customer 6</v>
      </c>
      <c r="B3696" s="76">
        <f>IF('(Other Computations)'!B191=0,0,Inputs!D296*Inputs!D189*Inputs!H55*Inputs!D14*'GM Alloc Factors'!B23/('(Other Computations)'!B191+'(Other Computations)'!B204))</f>
        <v>0</v>
      </c>
      <c r="C3696" s="76">
        <f>IF('(Other Computations)'!C191=0,0,Inputs!E296*Inputs!E189*Inputs!H55*Inputs!D14*'GM Alloc Factors'!C23/('(Other Computations)'!C191+'(Other Computations)'!C204))</f>
        <v>0</v>
      </c>
      <c r="D3696" s="76">
        <f>IF('(Other Computations)'!D191=0,0,Inputs!F296*Inputs!F189*Inputs!H55*Inputs!D14*'GM Alloc Factors'!D23/('(Other Computations)'!D191+'(Other Computations)'!D204))</f>
        <v>0</v>
      </c>
      <c r="E3696" s="76">
        <f>IF('(Other Computations)'!E191=0,0,Inputs!G296*Inputs!G189*Inputs!H55*Inputs!D14*'GM Alloc Factors'!E23/('(Other Computations)'!E191+'(Other Computations)'!E204))</f>
        <v>0</v>
      </c>
      <c r="F3696" s="43">
        <f t="shared" si="732"/>
        <v>0</v>
      </c>
      <c r="G3696" s="76">
        <f>IF('(Other Computations)'!G191=0,0,Inputs!I296*Inputs!I189*Inputs!H55*Inputs!D14*'GM Alloc Factors'!G23/('(Other Computations)'!G191+'(Other Computations)'!G204))</f>
        <v>0</v>
      </c>
      <c r="H3696" s="76">
        <f>IF('(Other Computations)'!H191=0,0,Inputs!J296*Inputs!J189*Inputs!H55*Inputs!D14*'GM Alloc Factors'!H23/('(Other Computations)'!H191+'(Other Computations)'!H204))</f>
        <v>0</v>
      </c>
      <c r="I3696" s="76">
        <f>IF('(Other Computations)'!I191=0,0,Inputs!K296*Inputs!K189*Inputs!H55*Inputs!D14*'GM Alloc Factors'!I23/('(Other Computations)'!I191+'(Other Computations)'!I204))</f>
        <v>0</v>
      </c>
      <c r="J3696" s="76">
        <f>IF('(Other Computations)'!J191=0,0,Inputs!L296*Inputs!L189*Inputs!H55*Inputs!D14*'GM Alloc Factors'!J23/('(Other Computations)'!J191+'(Other Computations)'!J204))</f>
        <v>0</v>
      </c>
      <c r="K3696" s="43">
        <f t="shared" si="733"/>
        <v>0</v>
      </c>
    </row>
    <row r="3697" spans="1:11" ht="12.75" customHeight="1">
      <c r="A3697" s="61" t="str">
        <f>"         "&amp;Labels!B75</f>
        <v xml:space="preserve">         Customer 7</v>
      </c>
      <c r="B3697" s="76">
        <f>IF('(Other Computations)'!B192=0,0,Inputs!D297*Inputs!D190*Inputs!H56*Inputs!D14*'GM Alloc Factors'!B23/('(Other Computations)'!B192+'(Other Computations)'!B205))</f>
        <v>0</v>
      </c>
      <c r="C3697" s="76">
        <f>IF('(Other Computations)'!C192=0,0,Inputs!E297*Inputs!E190*Inputs!H56*Inputs!D14*'GM Alloc Factors'!C23/('(Other Computations)'!C192+'(Other Computations)'!C205))</f>
        <v>0</v>
      </c>
      <c r="D3697" s="76">
        <f>IF('(Other Computations)'!D192=0,0,Inputs!F297*Inputs!F190*Inputs!H56*Inputs!D14*'GM Alloc Factors'!D23/('(Other Computations)'!D192+'(Other Computations)'!D205))</f>
        <v>0</v>
      </c>
      <c r="E3697" s="76">
        <f>IF('(Other Computations)'!E192=0,0,Inputs!G297*Inputs!G190*Inputs!H56*Inputs!D14*'GM Alloc Factors'!E23/('(Other Computations)'!E192+'(Other Computations)'!E205))</f>
        <v>0</v>
      </c>
      <c r="F3697" s="43">
        <f t="shared" si="732"/>
        <v>0</v>
      </c>
      <c r="G3697" s="76">
        <f>IF('(Other Computations)'!G192=0,0,Inputs!I297*Inputs!I190*Inputs!H56*Inputs!D14*'GM Alloc Factors'!G23/('(Other Computations)'!G192+'(Other Computations)'!G205))</f>
        <v>0</v>
      </c>
      <c r="H3697" s="76">
        <f>IF('(Other Computations)'!H192=0,0,Inputs!J297*Inputs!J190*Inputs!H56*Inputs!D14*'GM Alloc Factors'!H23/('(Other Computations)'!H192+'(Other Computations)'!H205))</f>
        <v>0</v>
      </c>
      <c r="I3697" s="76">
        <f>IF('(Other Computations)'!I192=0,0,Inputs!K297*Inputs!K190*Inputs!H56*Inputs!D14*'GM Alloc Factors'!I23/('(Other Computations)'!I192+'(Other Computations)'!I205))</f>
        <v>0</v>
      </c>
      <c r="J3697" s="76">
        <f>IF('(Other Computations)'!J192=0,0,Inputs!L297*Inputs!L190*Inputs!H56*Inputs!D14*'GM Alloc Factors'!J23/('(Other Computations)'!J192+'(Other Computations)'!J205))</f>
        <v>0</v>
      </c>
      <c r="K3697" s="43">
        <f t="shared" si="733"/>
        <v>0</v>
      </c>
    </row>
    <row r="3698" spans="1:11" ht="12.75" customHeight="1">
      <c r="A3698" s="61" t="str">
        <f>"         "&amp;Labels!B76</f>
        <v xml:space="preserve">         Customer 8</v>
      </c>
      <c r="B3698" s="76">
        <f>IF('(Other Computations)'!B193=0,0,Inputs!D298*Inputs!D191*Inputs!H57*Inputs!D14*'GM Alloc Factors'!B23/('(Other Computations)'!B193+'(Other Computations)'!B206))</f>
        <v>0</v>
      </c>
      <c r="C3698" s="76">
        <f>IF('(Other Computations)'!C193=0,0,Inputs!E298*Inputs!E191*Inputs!H57*Inputs!D14*'GM Alloc Factors'!C23/('(Other Computations)'!C193+'(Other Computations)'!C206))</f>
        <v>0</v>
      </c>
      <c r="D3698" s="76">
        <f>IF('(Other Computations)'!D193=0,0,Inputs!F298*Inputs!F191*Inputs!H57*Inputs!D14*'GM Alloc Factors'!D23/('(Other Computations)'!D193+'(Other Computations)'!D206))</f>
        <v>0</v>
      </c>
      <c r="E3698" s="76">
        <f>IF('(Other Computations)'!E193=0,0,Inputs!G298*Inputs!G191*Inputs!H57*Inputs!D14*'GM Alloc Factors'!E23/('(Other Computations)'!E193+'(Other Computations)'!E206))</f>
        <v>0</v>
      </c>
      <c r="F3698" s="43">
        <f t="shared" si="732"/>
        <v>0</v>
      </c>
      <c r="G3698" s="76">
        <f>IF('(Other Computations)'!G193=0,0,Inputs!I298*Inputs!I191*Inputs!H57*Inputs!D14*'GM Alloc Factors'!G23/('(Other Computations)'!G193+'(Other Computations)'!G206))</f>
        <v>0</v>
      </c>
      <c r="H3698" s="76">
        <f>IF('(Other Computations)'!H193=0,0,Inputs!J298*Inputs!J191*Inputs!H57*Inputs!D14*'GM Alloc Factors'!H23/('(Other Computations)'!H193+'(Other Computations)'!H206))</f>
        <v>0</v>
      </c>
      <c r="I3698" s="76">
        <f>IF('(Other Computations)'!I193=0,0,Inputs!K298*Inputs!K191*Inputs!H57*Inputs!D14*'GM Alloc Factors'!I23/('(Other Computations)'!I193+'(Other Computations)'!I206))</f>
        <v>0</v>
      </c>
      <c r="J3698" s="76">
        <f>IF('(Other Computations)'!J193=0,0,Inputs!L298*Inputs!L191*Inputs!H57*Inputs!D14*'GM Alloc Factors'!J23/('(Other Computations)'!J193+'(Other Computations)'!J206))</f>
        <v>0</v>
      </c>
      <c r="K3698" s="43">
        <f t="shared" si="733"/>
        <v>0</v>
      </c>
    </row>
    <row r="3699" spans="1:11" ht="12.75" customHeight="1">
      <c r="A3699" s="61" t="str">
        <f>"         "&amp;Labels!B77</f>
        <v xml:space="preserve">         Customer 9</v>
      </c>
      <c r="B3699" s="76">
        <f>IF('(Other Computations)'!B194=0,0,Inputs!D299*Inputs!D192*Inputs!H58*Inputs!D14*'GM Alloc Factors'!B23/('(Other Computations)'!B194+'(Other Computations)'!B207))</f>
        <v>0</v>
      </c>
      <c r="C3699" s="76">
        <f>IF('(Other Computations)'!C194=0,0,Inputs!E299*Inputs!E192*Inputs!H58*Inputs!D14*'GM Alloc Factors'!C23/('(Other Computations)'!C194+'(Other Computations)'!C207))</f>
        <v>0</v>
      </c>
      <c r="D3699" s="76">
        <f>IF('(Other Computations)'!D194=0,0,Inputs!F299*Inputs!F192*Inputs!H58*Inputs!D14*'GM Alloc Factors'!D23/('(Other Computations)'!D194+'(Other Computations)'!D207))</f>
        <v>0</v>
      </c>
      <c r="E3699" s="76">
        <f>IF('(Other Computations)'!E194=0,0,Inputs!G299*Inputs!G192*Inputs!H58*Inputs!D14*'GM Alloc Factors'!E23/('(Other Computations)'!E194+'(Other Computations)'!E207))</f>
        <v>0</v>
      </c>
      <c r="F3699" s="43">
        <f t="shared" si="732"/>
        <v>0</v>
      </c>
      <c r="G3699" s="76">
        <f>IF('(Other Computations)'!G194=0,0,Inputs!I299*Inputs!I192*Inputs!H58*Inputs!D14*'GM Alloc Factors'!G23/('(Other Computations)'!G194+'(Other Computations)'!G207))</f>
        <v>0</v>
      </c>
      <c r="H3699" s="76">
        <f>IF('(Other Computations)'!H194=0,0,Inputs!J299*Inputs!J192*Inputs!H58*Inputs!D14*'GM Alloc Factors'!H23/('(Other Computations)'!H194+'(Other Computations)'!H207))</f>
        <v>0</v>
      </c>
      <c r="I3699" s="76">
        <f>IF('(Other Computations)'!I194=0,0,Inputs!K299*Inputs!K192*Inputs!H58*Inputs!D14*'GM Alloc Factors'!I23/('(Other Computations)'!I194+'(Other Computations)'!I207))</f>
        <v>0</v>
      </c>
      <c r="J3699" s="76">
        <f>IF('(Other Computations)'!J194=0,0,Inputs!L299*Inputs!L192*Inputs!H58*Inputs!D14*'GM Alloc Factors'!J23/('(Other Computations)'!J194+'(Other Computations)'!J207))</f>
        <v>0</v>
      </c>
      <c r="K3699" s="43">
        <f t="shared" si="733"/>
        <v>0</v>
      </c>
    </row>
    <row r="3700" spans="1:11" ht="12.75" customHeight="1">
      <c r="A3700" s="61" t="str">
        <f>"         "&amp;Labels!B78</f>
        <v xml:space="preserve">         Customer 10</v>
      </c>
      <c r="B3700" s="76">
        <f>IF('(Other Computations)'!B195=0,0,Inputs!D300*Inputs!D193*Inputs!H59*Inputs!D14*'GM Alloc Factors'!B23/('(Other Computations)'!B195+'(Other Computations)'!B208))</f>
        <v>0</v>
      </c>
      <c r="C3700" s="76">
        <f>IF('(Other Computations)'!C195=0,0,Inputs!E300*Inputs!E193*Inputs!H59*Inputs!D14*'GM Alloc Factors'!C23/('(Other Computations)'!C195+'(Other Computations)'!C208))</f>
        <v>0</v>
      </c>
      <c r="D3700" s="76">
        <f>IF('(Other Computations)'!D195=0,0,Inputs!F300*Inputs!F193*Inputs!H59*Inputs!D14*'GM Alloc Factors'!D23/('(Other Computations)'!D195+'(Other Computations)'!D208))</f>
        <v>0</v>
      </c>
      <c r="E3700" s="76">
        <f>IF('(Other Computations)'!E195=0,0,Inputs!G300*Inputs!G193*Inputs!H59*Inputs!D14*'GM Alloc Factors'!E23/('(Other Computations)'!E195+'(Other Computations)'!E208))</f>
        <v>0</v>
      </c>
      <c r="F3700" s="43">
        <f t="shared" si="732"/>
        <v>0</v>
      </c>
      <c r="G3700" s="76">
        <f>IF('(Other Computations)'!G195=0,0,Inputs!I300*Inputs!I193*Inputs!H59*Inputs!D14*'GM Alloc Factors'!G23/('(Other Computations)'!G195+'(Other Computations)'!G208))</f>
        <v>0</v>
      </c>
      <c r="H3700" s="76">
        <f>IF('(Other Computations)'!H195=0,0,Inputs!J300*Inputs!J193*Inputs!H59*Inputs!D14*'GM Alloc Factors'!H23/('(Other Computations)'!H195+'(Other Computations)'!H208))</f>
        <v>0</v>
      </c>
      <c r="I3700" s="76">
        <f>IF('(Other Computations)'!I195=0,0,Inputs!K300*Inputs!K193*Inputs!H59*Inputs!D14*'GM Alloc Factors'!I23/('(Other Computations)'!I195+'(Other Computations)'!I208))</f>
        <v>0</v>
      </c>
      <c r="J3700" s="76">
        <f>IF('(Other Computations)'!J195=0,0,Inputs!L300*Inputs!L193*Inputs!H59*Inputs!D14*'GM Alloc Factors'!J23/('(Other Computations)'!J195+'(Other Computations)'!J208))</f>
        <v>0</v>
      </c>
      <c r="K3700" s="43">
        <f t="shared" si="733"/>
        <v>0</v>
      </c>
    </row>
    <row r="3701" spans="1:11" ht="12.75" customHeight="1">
      <c r="A3701" s="61" t="str">
        <f>"         "&amp;Labels!C68</f>
        <v xml:space="preserve">         Total</v>
      </c>
      <c r="B3701" s="84">
        <f>SUM(B3691:B3700)</f>
        <v>0</v>
      </c>
      <c r="C3701" s="84">
        <f>SUM(C3691:C3700)</f>
        <v>0</v>
      </c>
      <c r="D3701" s="84">
        <f>SUM(D3691:D3700)</f>
        <v>0</v>
      </c>
      <c r="E3701" s="84">
        <f>SUM(E3691:E3700)</f>
        <v>0</v>
      </c>
      <c r="F3701" s="43">
        <f t="shared" si="732"/>
        <v>0</v>
      </c>
      <c r="G3701" s="84">
        <f>SUM(G3691:G3700)</f>
        <v>0</v>
      </c>
      <c r="H3701" s="84">
        <f>SUM(H3691:H3700)</f>
        <v>0</v>
      </c>
      <c r="I3701" s="84">
        <f>SUM(I3691:I3700)</f>
        <v>0</v>
      </c>
      <c r="J3701" s="84">
        <f>SUM(J3691:J3700)</f>
        <v>0</v>
      </c>
      <c r="K3701" s="43">
        <f t="shared" si="733"/>
        <v>0</v>
      </c>
    </row>
    <row r="3702" spans="1:11" ht="12.75" customHeight="1">
      <c r="A3702" s="61" t="str">
        <f>"      "&amp;Labels!B90</f>
        <v xml:space="preserve">      Q 6</v>
      </c>
      <c r="B3702" s="84"/>
      <c r="C3702" s="84"/>
      <c r="D3702" s="84"/>
      <c r="E3702" s="84"/>
      <c r="F3702" s="43"/>
      <c r="G3702" s="84"/>
      <c r="H3702" s="84"/>
      <c r="I3702" s="84"/>
      <c r="J3702" s="84"/>
      <c r="K3702" s="43"/>
    </row>
    <row r="3703" spans="1:11" ht="12.75" customHeight="1">
      <c r="A3703" s="61" t="str">
        <f>"         "&amp;Labels!B69</f>
        <v xml:space="preserve">         Customer 1</v>
      </c>
      <c r="B3703" s="76">
        <f>IF('(Other Computations)'!B186=0,0,Inputs!D291*Inputs!D184*Inputs!I50*Inputs!D14*'GM Alloc Factors'!B24/('(Other Computations)'!B186+'(Other Computations)'!B199))</f>
        <v>0</v>
      </c>
      <c r="C3703" s="76">
        <f>IF('(Other Computations)'!C186=0,0,Inputs!E291*Inputs!E184*Inputs!I50*Inputs!D14*'GM Alloc Factors'!C24/('(Other Computations)'!C186+'(Other Computations)'!C199))</f>
        <v>0</v>
      </c>
      <c r="D3703" s="76">
        <f>IF('(Other Computations)'!D186=0,0,Inputs!F291*Inputs!F184*Inputs!I50*Inputs!D14*'GM Alloc Factors'!D24/('(Other Computations)'!D186+'(Other Computations)'!D199))</f>
        <v>0</v>
      </c>
      <c r="E3703" s="76">
        <f>IF('(Other Computations)'!E186=0,0,Inputs!G291*Inputs!G184*Inputs!I50*Inputs!D14*'GM Alloc Factors'!E24/('(Other Computations)'!E186+'(Other Computations)'!E199))</f>
        <v>0</v>
      </c>
      <c r="F3703" s="43">
        <f t="shared" ref="F3703:F3713" si="734">SUM(B3703:E3703)</f>
        <v>0</v>
      </c>
      <c r="G3703" s="76">
        <f>IF('(Other Computations)'!G186=0,0,Inputs!I291*Inputs!I184*Inputs!I50*Inputs!D14*'GM Alloc Factors'!G24/('(Other Computations)'!G186+'(Other Computations)'!G199))</f>
        <v>0</v>
      </c>
      <c r="H3703" s="76">
        <f>IF('(Other Computations)'!H186=0,0,Inputs!J291*Inputs!J184*Inputs!I50*Inputs!D14*'GM Alloc Factors'!H24/('(Other Computations)'!H186+'(Other Computations)'!H199))</f>
        <v>0</v>
      </c>
      <c r="I3703" s="76">
        <f>IF('(Other Computations)'!I186=0,0,Inputs!K291*Inputs!K184*Inputs!I50*Inputs!D14*'GM Alloc Factors'!I24/('(Other Computations)'!I186+'(Other Computations)'!I199))</f>
        <v>0</v>
      </c>
      <c r="J3703" s="76">
        <f>IF('(Other Computations)'!J186=0,0,Inputs!L291*Inputs!L184*Inputs!I50*Inputs!D14*'GM Alloc Factors'!J24/('(Other Computations)'!J186+'(Other Computations)'!J199))</f>
        <v>0</v>
      </c>
      <c r="K3703" s="43">
        <f t="shared" ref="K3703:K3713" si="735">SUM(G3703:J3703)</f>
        <v>0</v>
      </c>
    </row>
    <row r="3704" spans="1:11" ht="12.75" customHeight="1">
      <c r="A3704" s="61" t="str">
        <f>"         "&amp;Labels!B70</f>
        <v xml:space="preserve">         Customer 2</v>
      </c>
      <c r="B3704" s="76">
        <f>IF('(Other Computations)'!B187=0,0,Inputs!D292*Inputs!D185*Inputs!I51*Inputs!D14*'GM Alloc Factors'!B24/('(Other Computations)'!B187+'(Other Computations)'!B200))</f>
        <v>0</v>
      </c>
      <c r="C3704" s="76">
        <f>IF('(Other Computations)'!C187=0,0,Inputs!E292*Inputs!E185*Inputs!I51*Inputs!D14*'GM Alloc Factors'!C24/('(Other Computations)'!C187+'(Other Computations)'!C200))</f>
        <v>0</v>
      </c>
      <c r="D3704" s="76">
        <f>IF('(Other Computations)'!D187=0,0,Inputs!F292*Inputs!F185*Inputs!I51*Inputs!D14*'GM Alloc Factors'!D24/('(Other Computations)'!D187+'(Other Computations)'!D200))</f>
        <v>0</v>
      </c>
      <c r="E3704" s="76">
        <f>IF('(Other Computations)'!E187=0,0,Inputs!G292*Inputs!G185*Inputs!I51*Inputs!D14*'GM Alloc Factors'!E24/('(Other Computations)'!E187+'(Other Computations)'!E200))</f>
        <v>0</v>
      </c>
      <c r="F3704" s="43">
        <f t="shared" si="734"/>
        <v>0</v>
      </c>
      <c r="G3704" s="76">
        <f>IF('(Other Computations)'!G187=0,0,Inputs!I292*Inputs!I185*Inputs!I51*Inputs!D14*'GM Alloc Factors'!G24/('(Other Computations)'!G187+'(Other Computations)'!G200))</f>
        <v>0</v>
      </c>
      <c r="H3704" s="76">
        <f>IF('(Other Computations)'!H187=0,0,Inputs!J292*Inputs!J185*Inputs!I51*Inputs!D14*'GM Alloc Factors'!H24/('(Other Computations)'!H187+'(Other Computations)'!H200))</f>
        <v>0</v>
      </c>
      <c r="I3704" s="76">
        <f>IF('(Other Computations)'!I187=0,0,Inputs!K292*Inputs!K185*Inputs!I51*Inputs!D14*'GM Alloc Factors'!I24/('(Other Computations)'!I187+'(Other Computations)'!I200))</f>
        <v>0</v>
      </c>
      <c r="J3704" s="76">
        <f>IF('(Other Computations)'!J187=0,0,Inputs!L292*Inputs!L185*Inputs!I51*Inputs!D14*'GM Alloc Factors'!J24/('(Other Computations)'!J187+'(Other Computations)'!J200))</f>
        <v>0</v>
      </c>
      <c r="K3704" s="43">
        <f t="shared" si="735"/>
        <v>0</v>
      </c>
    </row>
    <row r="3705" spans="1:11" ht="12.75" customHeight="1">
      <c r="A3705" s="61" t="str">
        <f>"         "&amp;Labels!B71</f>
        <v xml:space="preserve">         Customer 3</v>
      </c>
      <c r="B3705" s="76">
        <f>IF('(Other Computations)'!B188=0,0,Inputs!D293*Inputs!D186*Inputs!I52*Inputs!D14*'GM Alloc Factors'!B24/('(Other Computations)'!B188+'(Other Computations)'!B201))</f>
        <v>0</v>
      </c>
      <c r="C3705" s="76">
        <f>IF('(Other Computations)'!C188=0,0,Inputs!E293*Inputs!E186*Inputs!I52*Inputs!D14*'GM Alloc Factors'!C24/('(Other Computations)'!C188+'(Other Computations)'!C201))</f>
        <v>0</v>
      </c>
      <c r="D3705" s="76">
        <f>IF('(Other Computations)'!D188=0,0,Inputs!F293*Inputs!F186*Inputs!I52*Inputs!D14*'GM Alloc Factors'!D24/('(Other Computations)'!D188+'(Other Computations)'!D201))</f>
        <v>0</v>
      </c>
      <c r="E3705" s="76">
        <f>IF('(Other Computations)'!E188=0,0,Inputs!G293*Inputs!G186*Inputs!I52*Inputs!D14*'GM Alloc Factors'!E24/('(Other Computations)'!E188+'(Other Computations)'!E201))</f>
        <v>0</v>
      </c>
      <c r="F3705" s="43">
        <f t="shared" si="734"/>
        <v>0</v>
      </c>
      <c r="G3705" s="76">
        <f>IF('(Other Computations)'!G188=0,0,Inputs!I293*Inputs!I186*Inputs!I52*Inputs!D14*'GM Alloc Factors'!G24/('(Other Computations)'!G188+'(Other Computations)'!G201))</f>
        <v>0</v>
      </c>
      <c r="H3705" s="76">
        <f>IF('(Other Computations)'!H188=0,0,Inputs!J293*Inputs!J186*Inputs!I52*Inputs!D14*'GM Alloc Factors'!H24/('(Other Computations)'!H188+'(Other Computations)'!H201))</f>
        <v>0</v>
      </c>
      <c r="I3705" s="76">
        <f>IF('(Other Computations)'!I188=0,0,Inputs!K293*Inputs!K186*Inputs!I52*Inputs!D14*'GM Alloc Factors'!I24/('(Other Computations)'!I188+'(Other Computations)'!I201))</f>
        <v>0</v>
      </c>
      <c r="J3705" s="76">
        <f>IF('(Other Computations)'!J188=0,0,Inputs!L293*Inputs!L186*Inputs!I52*Inputs!D14*'GM Alloc Factors'!J24/('(Other Computations)'!J188+'(Other Computations)'!J201))</f>
        <v>0</v>
      </c>
      <c r="K3705" s="43">
        <f t="shared" si="735"/>
        <v>0</v>
      </c>
    </row>
    <row r="3706" spans="1:11" ht="12.75" customHeight="1">
      <c r="A3706" s="61" t="str">
        <f>"         "&amp;Labels!B72</f>
        <v xml:space="preserve">         Customer 4</v>
      </c>
      <c r="B3706" s="76">
        <f>IF('(Other Computations)'!B189=0,0,Inputs!D294*Inputs!D187*Inputs!I53*Inputs!D14*'GM Alloc Factors'!B24/('(Other Computations)'!B189+'(Other Computations)'!B202))</f>
        <v>0</v>
      </c>
      <c r="C3706" s="76">
        <f>IF('(Other Computations)'!C189=0,0,Inputs!E294*Inputs!E187*Inputs!I53*Inputs!D14*'GM Alloc Factors'!C24/('(Other Computations)'!C189+'(Other Computations)'!C202))</f>
        <v>0</v>
      </c>
      <c r="D3706" s="76">
        <f>IF('(Other Computations)'!D189=0,0,Inputs!F294*Inputs!F187*Inputs!I53*Inputs!D14*'GM Alloc Factors'!D24/('(Other Computations)'!D189+'(Other Computations)'!D202))</f>
        <v>0</v>
      </c>
      <c r="E3706" s="76">
        <f>IF('(Other Computations)'!E189=0,0,Inputs!G294*Inputs!G187*Inputs!I53*Inputs!D14*'GM Alloc Factors'!E24/('(Other Computations)'!E189+'(Other Computations)'!E202))</f>
        <v>0</v>
      </c>
      <c r="F3706" s="43">
        <f t="shared" si="734"/>
        <v>0</v>
      </c>
      <c r="G3706" s="76">
        <f>IF('(Other Computations)'!G189=0,0,Inputs!I294*Inputs!I187*Inputs!I53*Inputs!D14*'GM Alloc Factors'!G24/('(Other Computations)'!G189+'(Other Computations)'!G202))</f>
        <v>0</v>
      </c>
      <c r="H3706" s="76">
        <f>IF('(Other Computations)'!H189=0,0,Inputs!J294*Inputs!J187*Inputs!I53*Inputs!D14*'GM Alloc Factors'!H24/('(Other Computations)'!H189+'(Other Computations)'!H202))</f>
        <v>0</v>
      </c>
      <c r="I3706" s="76">
        <f>IF('(Other Computations)'!I189=0,0,Inputs!K294*Inputs!K187*Inputs!I53*Inputs!D14*'GM Alloc Factors'!I24/('(Other Computations)'!I189+'(Other Computations)'!I202))</f>
        <v>0</v>
      </c>
      <c r="J3706" s="76">
        <f>IF('(Other Computations)'!J189=0,0,Inputs!L294*Inputs!L187*Inputs!I53*Inputs!D14*'GM Alloc Factors'!J24/('(Other Computations)'!J189+'(Other Computations)'!J202))</f>
        <v>0</v>
      </c>
      <c r="K3706" s="43">
        <f t="shared" si="735"/>
        <v>0</v>
      </c>
    </row>
    <row r="3707" spans="1:11" ht="12.75" customHeight="1">
      <c r="A3707" s="61" t="str">
        <f>"         "&amp;Labels!B73</f>
        <v xml:space="preserve">         Customer 5</v>
      </c>
      <c r="B3707" s="76">
        <f>IF('(Other Computations)'!B190=0,0,Inputs!D295*Inputs!D188*Inputs!I54*Inputs!D14*'GM Alloc Factors'!B24/('(Other Computations)'!B190+'(Other Computations)'!B203))</f>
        <v>0</v>
      </c>
      <c r="C3707" s="76">
        <f>IF('(Other Computations)'!C190=0,0,Inputs!E295*Inputs!E188*Inputs!I54*Inputs!D14*'GM Alloc Factors'!C24/('(Other Computations)'!C190+'(Other Computations)'!C203))</f>
        <v>0</v>
      </c>
      <c r="D3707" s="76">
        <f>IF('(Other Computations)'!D190=0,0,Inputs!F295*Inputs!F188*Inputs!I54*Inputs!D14*'GM Alloc Factors'!D24/('(Other Computations)'!D190+'(Other Computations)'!D203))</f>
        <v>0</v>
      </c>
      <c r="E3707" s="76">
        <f>IF('(Other Computations)'!E190=0,0,Inputs!G295*Inputs!G188*Inputs!I54*Inputs!D14*'GM Alloc Factors'!E24/('(Other Computations)'!E190+'(Other Computations)'!E203))</f>
        <v>0</v>
      </c>
      <c r="F3707" s="43">
        <f t="shared" si="734"/>
        <v>0</v>
      </c>
      <c r="G3707" s="76">
        <f>IF('(Other Computations)'!G190=0,0,Inputs!I295*Inputs!I188*Inputs!I54*Inputs!D14*'GM Alloc Factors'!G24/('(Other Computations)'!G190+'(Other Computations)'!G203))</f>
        <v>0</v>
      </c>
      <c r="H3707" s="76">
        <f>IF('(Other Computations)'!H190=0,0,Inputs!J295*Inputs!J188*Inputs!I54*Inputs!D14*'GM Alloc Factors'!H24/('(Other Computations)'!H190+'(Other Computations)'!H203))</f>
        <v>0</v>
      </c>
      <c r="I3707" s="76">
        <f>IF('(Other Computations)'!I190=0,0,Inputs!K295*Inputs!K188*Inputs!I54*Inputs!D14*'GM Alloc Factors'!I24/('(Other Computations)'!I190+'(Other Computations)'!I203))</f>
        <v>0</v>
      </c>
      <c r="J3707" s="76">
        <f>IF('(Other Computations)'!J190=0,0,Inputs!L295*Inputs!L188*Inputs!I54*Inputs!D14*'GM Alloc Factors'!J24/('(Other Computations)'!J190+'(Other Computations)'!J203))</f>
        <v>0</v>
      </c>
      <c r="K3707" s="43">
        <f t="shared" si="735"/>
        <v>0</v>
      </c>
    </row>
    <row r="3708" spans="1:11" ht="12.75" customHeight="1">
      <c r="A3708" s="61" t="str">
        <f>"         "&amp;Labels!B74</f>
        <v xml:space="preserve">         Customer 6</v>
      </c>
      <c r="B3708" s="76">
        <f>IF('(Other Computations)'!B191=0,0,Inputs!D296*Inputs!D189*Inputs!I55*Inputs!D14*'GM Alloc Factors'!B24/('(Other Computations)'!B191+'(Other Computations)'!B204))</f>
        <v>0</v>
      </c>
      <c r="C3708" s="76">
        <f>IF('(Other Computations)'!C191=0,0,Inputs!E296*Inputs!E189*Inputs!I55*Inputs!D14*'GM Alloc Factors'!C24/('(Other Computations)'!C191+'(Other Computations)'!C204))</f>
        <v>0</v>
      </c>
      <c r="D3708" s="76">
        <f>IF('(Other Computations)'!D191=0,0,Inputs!F296*Inputs!F189*Inputs!I55*Inputs!D14*'GM Alloc Factors'!D24/('(Other Computations)'!D191+'(Other Computations)'!D204))</f>
        <v>0</v>
      </c>
      <c r="E3708" s="76">
        <f>IF('(Other Computations)'!E191=0,0,Inputs!G296*Inputs!G189*Inputs!I55*Inputs!D14*'GM Alloc Factors'!E24/('(Other Computations)'!E191+'(Other Computations)'!E204))</f>
        <v>0</v>
      </c>
      <c r="F3708" s="43">
        <f t="shared" si="734"/>
        <v>0</v>
      </c>
      <c r="G3708" s="76">
        <f>IF('(Other Computations)'!G191=0,0,Inputs!I296*Inputs!I189*Inputs!I55*Inputs!D14*'GM Alloc Factors'!G24/('(Other Computations)'!G191+'(Other Computations)'!G204))</f>
        <v>0</v>
      </c>
      <c r="H3708" s="76">
        <f>IF('(Other Computations)'!H191=0,0,Inputs!J296*Inputs!J189*Inputs!I55*Inputs!D14*'GM Alloc Factors'!H24/('(Other Computations)'!H191+'(Other Computations)'!H204))</f>
        <v>0</v>
      </c>
      <c r="I3708" s="76">
        <f>IF('(Other Computations)'!I191=0,0,Inputs!K296*Inputs!K189*Inputs!I55*Inputs!D14*'GM Alloc Factors'!I24/('(Other Computations)'!I191+'(Other Computations)'!I204))</f>
        <v>0</v>
      </c>
      <c r="J3708" s="76">
        <f>IF('(Other Computations)'!J191=0,0,Inputs!L296*Inputs!L189*Inputs!I55*Inputs!D14*'GM Alloc Factors'!J24/('(Other Computations)'!J191+'(Other Computations)'!J204))</f>
        <v>0</v>
      </c>
      <c r="K3708" s="43">
        <f t="shared" si="735"/>
        <v>0</v>
      </c>
    </row>
    <row r="3709" spans="1:11" ht="12.75" customHeight="1">
      <c r="A3709" s="61" t="str">
        <f>"         "&amp;Labels!B75</f>
        <v xml:space="preserve">         Customer 7</v>
      </c>
      <c r="B3709" s="76">
        <f>IF('(Other Computations)'!B192=0,0,Inputs!D297*Inputs!D190*Inputs!I56*Inputs!D14*'GM Alloc Factors'!B24/('(Other Computations)'!B192+'(Other Computations)'!B205))</f>
        <v>0</v>
      </c>
      <c r="C3709" s="76">
        <f>IF('(Other Computations)'!C192=0,0,Inputs!E297*Inputs!E190*Inputs!I56*Inputs!D14*'GM Alloc Factors'!C24/('(Other Computations)'!C192+'(Other Computations)'!C205))</f>
        <v>0</v>
      </c>
      <c r="D3709" s="76">
        <f>IF('(Other Computations)'!D192=0,0,Inputs!F297*Inputs!F190*Inputs!I56*Inputs!D14*'GM Alloc Factors'!D24/('(Other Computations)'!D192+'(Other Computations)'!D205))</f>
        <v>0</v>
      </c>
      <c r="E3709" s="76">
        <f>IF('(Other Computations)'!E192=0,0,Inputs!G297*Inputs!G190*Inputs!I56*Inputs!D14*'GM Alloc Factors'!E24/('(Other Computations)'!E192+'(Other Computations)'!E205))</f>
        <v>0</v>
      </c>
      <c r="F3709" s="43">
        <f t="shared" si="734"/>
        <v>0</v>
      </c>
      <c r="G3709" s="76">
        <f>IF('(Other Computations)'!G192=0,0,Inputs!I297*Inputs!I190*Inputs!I56*Inputs!D14*'GM Alloc Factors'!G24/('(Other Computations)'!G192+'(Other Computations)'!G205))</f>
        <v>0</v>
      </c>
      <c r="H3709" s="76">
        <f>IF('(Other Computations)'!H192=0,0,Inputs!J297*Inputs!J190*Inputs!I56*Inputs!D14*'GM Alloc Factors'!H24/('(Other Computations)'!H192+'(Other Computations)'!H205))</f>
        <v>0</v>
      </c>
      <c r="I3709" s="76">
        <f>IF('(Other Computations)'!I192=0,0,Inputs!K297*Inputs!K190*Inputs!I56*Inputs!D14*'GM Alloc Factors'!I24/('(Other Computations)'!I192+'(Other Computations)'!I205))</f>
        <v>0</v>
      </c>
      <c r="J3709" s="76">
        <f>IF('(Other Computations)'!J192=0,0,Inputs!L297*Inputs!L190*Inputs!I56*Inputs!D14*'GM Alloc Factors'!J24/('(Other Computations)'!J192+'(Other Computations)'!J205))</f>
        <v>0</v>
      </c>
      <c r="K3709" s="43">
        <f t="shared" si="735"/>
        <v>0</v>
      </c>
    </row>
    <row r="3710" spans="1:11" ht="12.75" customHeight="1">
      <c r="A3710" s="61" t="str">
        <f>"         "&amp;Labels!B76</f>
        <v xml:space="preserve">         Customer 8</v>
      </c>
      <c r="B3710" s="76">
        <f>IF('(Other Computations)'!B193=0,0,Inputs!D298*Inputs!D191*Inputs!I57*Inputs!D14*'GM Alloc Factors'!B24/('(Other Computations)'!B193+'(Other Computations)'!B206))</f>
        <v>0</v>
      </c>
      <c r="C3710" s="76">
        <f>IF('(Other Computations)'!C193=0,0,Inputs!E298*Inputs!E191*Inputs!I57*Inputs!D14*'GM Alloc Factors'!C24/('(Other Computations)'!C193+'(Other Computations)'!C206))</f>
        <v>0</v>
      </c>
      <c r="D3710" s="76">
        <f>IF('(Other Computations)'!D193=0,0,Inputs!F298*Inputs!F191*Inputs!I57*Inputs!D14*'GM Alloc Factors'!D24/('(Other Computations)'!D193+'(Other Computations)'!D206))</f>
        <v>0</v>
      </c>
      <c r="E3710" s="76">
        <f>IF('(Other Computations)'!E193=0,0,Inputs!G298*Inputs!G191*Inputs!I57*Inputs!D14*'GM Alloc Factors'!E24/('(Other Computations)'!E193+'(Other Computations)'!E206))</f>
        <v>0</v>
      </c>
      <c r="F3710" s="43">
        <f t="shared" si="734"/>
        <v>0</v>
      </c>
      <c r="G3710" s="76">
        <f>IF('(Other Computations)'!G193=0,0,Inputs!I298*Inputs!I191*Inputs!I57*Inputs!D14*'GM Alloc Factors'!G24/('(Other Computations)'!G193+'(Other Computations)'!G206))</f>
        <v>0</v>
      </c>
      <c r="H3710" s="76">
        <f>IF('(Other Computations)'!H193=0,0,Inputs!J298*Inputs!J191*Inputs!I57*Inputs!D14*'GM Alloc Factors'!H24/('(Other Computations)'!H193+'(Other Computations)'!H206))</f>
        <v>0</v>
      </c>
      <c r="I3710" s="76">
        <f>IF('(Other Computations)'!I193=0,0,Inputs!K298*Inputs!K191*Inputs!I57*Inputs!D14*'GM Alloc Factors'!I24/('(Other Computations)'!I193+'(Other Computations)'!I206))</f>
        <v>0</v>
      </c>
      <c r="J3710" s="76">
        <f>IF('(Other Computations)'!J193=0,0,Inputs!L298*Inputs!L191*Inputs!I57*Inputs!D14*'GM Alloc Factors'!J24/('(Other Computations)'!J193+'(Other Computations)'!J206))</f>
        <v>0</v>
      </c>
      <c r="K3710" s="43">
        <f t="shared" si="735"/>
        <v>0</v>
      </c>
    </row>
    <row r="3711" spans="1:11" ht="12.75" customHeight="1">
      <c r="A3711" s="61" t="str">
        <f>"         "&amp;Labels!B77</f>
        <v xml:space="preserve">         Customer 9</v>
      </c>
      <c r="B3711" s="76">
        <f>IF('(Other Computations)'!B194=0,0,Inputs!D299*Inputs!D192*Inputs!I58*Inputs!D14*'GM Alloc Factors'!B24/('(Other Computations)'!B194+'(Other Computations)'!B207))</f>
        <v>0</v>
      </c>
      <c r="C3711" s="76">
        <f>IF('(Other Computations)'!C194=0,0,Inputs!E299*Inputs!E192*Inputs!I58*Inputs!D14*'GM Alloc Factors'!C24/('(Other Computations)'!C194+'(Other Computations)'!C207))</f>
        <v>0</v>
      </c>
      <c r="D3711" s="76">
        <f>IF('(Other Computations)'!D194=0,0,Inputs!F299*Inputs!F192*Inputs!I58*Inputs!D14*'GM Alloc Factors'!D24/('(Other Computations)'!D194+'(Other Computations)'!D207))</f>
        <v>0</v>
      </c>
      <c r="E3711" s="76">
        <f>IF('(Other Computations)'!E194=0,0,Inputs!G299*Inputs!G192*Inputs!I58*Inputs!D14*'GM Alloc Factors'!E24/('(Other Computations)'!E194+'(Other Computations)'!E207))</f>
        <v>0</v>
      </c>
      <c r="F3711" s="43">
        <f t="shared" si="734"/>
        <v>0</v>
      </c>
      <c r="G3711" s="76">
        <f>IF('(Other Computations)'!G194=0,0,Inputs!I299*Inputs!I192*Inputs!I58*Inputs!D14*'GM Alloc Factors'!G24/('(Other Computations)'!G194+'(Other Computations)'!G207))</f>
        <v>0</v>
      </c>
      <c r="H3711" s="76">
        <f>IF('(Other Computations)'!H194=0,0,Inputs!J299*Inputs!J192*Inputs!I58*Inputs!D14*'GM Alloc Factors'!H24/('(Other Computations)'!H194+'(Other Computations)'!H207))</f>
        <v>0</v>
      </c>
      <c r="I3711" s="76">
        <f>IF('(Other Computations)'!I194=0,0,Inputs!K299*Inputs!K192*Inputs!I58*Inputs!D14*'GM Alloc Factors'!I24/('(Other Computations)'!I194+'(Other Computations)'!I207))</f>
        <v>0</v>
      </c>
      <c r="J3711" s="76">
        <f>IF('(Other Computations)'!J194=0,0,Inputs!L299*Inputs!L192*Inputs!I58*Inputs!D14*'GM Alloc Factors'!J24/('(Other Computations)'!J194+'(Other Computations)'!J207))</f>
        <v>0</v>
      </c>
      <c r="K3711" s="43">
        <f t="shared" si="735"/>
        <v>0</v>
      </c>
    </row>
    <row r="3712" spans="1:11" ht="12.75" customHeight="1">
      <c r="A3712" s="61" t="str">
        <f>"         "&amp;Labels!B78</f>
        <v xml:space="preserve">         Customer 10</v>
      </c>
      <c r="B3712" s="76">
        <f>IF('(Other Computations)'!B195=0,0,Inputs!D300*Inputs!D193*Inputs!I59*Inputs!D14*'GM Alloc Factors'!B24/('(Other Computations)'!B195+'(Other Computations)'!B208))</f>
        <v>0</v>
      </c>
      <c r="C3712" s="76">
        <f>IF('(Other Computations)'!C195=0,0,Inputs!E300*Inputs!E193*Inputs!I59*Inputs!D14*'GM Alloc Factors'!C24/('(Other Computations)'!C195+'(Other Computations)'!C208))</f>
        <v>0</v>
      </c>
      <c r="D3712" s="76">
        <f>IF('(Other Computations)'!D195=0,0,Inputs!F300*Inputs!F193*Inputs!I59*Inputs!D14*'GM Alloc Factors'!D24/('(Other Computations)'!D195+'(Other Computations)'!D208))</f>
        <v>0</v>
      </c>
      <c r="E3712" s="76">
        <f>IF('(Other Computations)'!E195=0,0,Inputs!G300*Inputs!G193*Inputs!I59*Inputs!D14*'GM Alloc Factors'!E24/('(Other Computations)'!E195+'(Other Computations)'!E208))</f>
        <v>0</v>
      </c>
      <c r="F3712" s="43">
        <f t="shared" si="734"/>
        <v>0</v>
      </c>
      <c r="G3712" s="76">
        <f>IF('(Other Computations)'!G195=0,0,Inputs!I300*Inputs!I193*Inputs!I59*Inputs!D14*'GM Alloc Factors'!G24/('(Other Computations)'!G195+'(Other Computations)'!G208))</f>
        <v>0</v>
      </c>
      <c r="H3712" s="76">
        <f>IF('(Other Computations)'!H195=0,0,Inputs!J300*Inputs!J193*Inputs!I59*Inputs!D14*'GM Alloc Factors'!H24/('(Other Computations)'!H195+'(Other Computations)'!H208))</f>
        <v>0</v>
      </c>
      <c r="I3712" s="76">
        <f>IF('(Other Computations)'!I195=0,0,Inputs!K300*Inputs!K193*Inputs!I59*Inputs!D14*'GM Alloc Factors'!I24/('(Other Computations)'!I195+'(Other Computations)'!I208))</f>
        <v>0</v>
      </c>
      <c r="J3712" s="76">
        <f>IF('(Other Computations)'!J195=0,0,Inputs!L300*Inputs!L193*Inputs!I59*Inputs!D14*'GM Alloc Factors'!J24/('(Other Computations)'!J195+'(Other Computations)'!J208))</f>
        <v>0</v>
      </c>
      <c r="K3712" s="43">
        <f t="shared" si="735"/>
        <v>0</v>
      </c>
    </row>
    <row r="3713" spans="1:11" ht="12.75" customHeight="1">
      <c r="A3713" s="61" t="str">
        <f>"         "&amp;Labels!C68</f>
        <v xml:space="preserve">         Total</v>
      </c>
      <c r="B3713" s="84">
        <f>SUM(B3703:B3712)</f>
        <v>0</v>
      </c>
      <c r="C3713" s="84">
        <f>SUM(C3703:C3712)</f>
        <v>0</v>
      </c>
      <c r="D3713" s="84">
        <f>SUM(D3703:D3712)</f>
        <v>0</v>
      </c>
      <c r="E3713" s="84">
        <f>SUM(E3703:E3712)</f>
        <v>0</v>
      </c>
      <c r="F3713" s="43">
        <f t="shared" si="734"/>
        <v>0</v>
      </c>
      <c r="G3713" s="84">
        <f>SUM(G3703:G3712)</f>
        <v>0</v>
      </c>
      <c r="H3713" s="84">
        <f>SUM(H3703:H3712)</f>
        <v>0</v>
      </c>
      <c r="I3713" s="84">
        <f>SUM(I3703:I3712)</f>
        <v>0</v>
      </c>
      <c r="J3713" s="84">
        <f>SUM(J3703:J3712)</f>
        <v>0</v>
      </c>
      <c r="K3713" s="43">
        <f t="shared" si="735"/>
        <v>0</v>
      </c>
    </row>
    <row r="3714" spans="1:11" ht="12.75" customHeight="1">
      <c r="A3714" s="61" t="str">
        <f>"      "&amp;Labels!B91</f>
        <v xml:space="preserve">      Q 7</v>
      </c>
      <c r="B3714" s="84"/>
      <c r="C3714" s="84"/>
      <c r="D3714" s="84"/>
      <c r="E3714" s="84"/>
      <c r="F3714" s="43"/>
      <c r="G3714" s="84"/>
      <c r="H3714" s="84"/>
      <c r="I3714" s="84"/>
      <c r="J3714" s="84"/>
      <c r="K3714" s="43"/>
    </row>
    <row r="3715" spans="1:11" ht="12.75" customHeight="1">
      <c r="A3715" s="61" t="str">
        <f>"         "&amp;Labels!B69</f>
        <v xml:space="preserve">         Customer 1</v>
      </c>
      <c r="B3715" s="76">
        <f>IF('(Other Computations)'!B186=0,0,Inputs!D291*Inputs!D184*Inputs!J50*Inputs!D14*'GM Alloc Factors'!B25/('(Other Computations)'!B186+'(Other Computations)'!B199))</f>
        <v>0</v>
      </c>
      <c r="C3715" s="76">
        <f>IF('(Other Computations)'!C186=0,0,Inputs!E291*Inputs!E184*Inputs!J50*Inputs!D14*'GM Alloc Factors'!C25/('(Other Computations)'!C186+'(Other Computations)'!C199))</f>
        <v>0</v>
      </c>
      <c r="D3715" s="76">
        <f>IF('(Other Computations)'!D186=0,0,Inputs!F291*Inputs!F184*Inputs!J50*Inputs!D14*'GM Alloc Factors'!D25/('(Other Computations)'!D186+'(Other Computations)'!D199))</f>
        <v>0</v>
      </c>
      <c r="E3715" s="76">
        <f>IF('(Other Computations)'!E186=0,0,Inputs!G291*Inputs!G184*Inputs!J50*Inputs!D14*'GM Alloc Factors'!E25/('(Other Computations)'!E186+'(Other Computations)'!E199))</f>
        <v>0</v>
      </c>
      <c r="F3715" s="43">
        <f t="shared" ref="F3715:F3725" si="736">SUM(B3715:E3715)</f>
        <v>0</v>
      </c>
      <c r="G3715" s="76">
        <f>IF('(Other Computations)'!G186=0,0,Inputs!I291*Inputs!I184*Inputs!J50*Inputs!D14*'GM Alloc Factors'!G25/('(Other Computations)'!G186+'(Other Computations)'!G199))</f>
        <v>0</v>
      </c>
      <c r="H3715" s="76">
        <f>IF('(Other Computations)'!H186=0,0,Inputs!J291*Inputs!J184*Inputs!J50*Inputs!D14*'GM Alloc Factors'!H25/('(Other Computations)'!H186+'(Other Computations)'!H199))</f>
        <v>0</v>
      </c>
      <c r="I3715" s="76">
        <f>IF('(Other Computations)'!I186=0,0,Inputs!K291*Inputs!K184*Inputs!J50*Inputs!D14*'GM Alloc Factors'!I25/('(Other Computations)'!I186+'(Other Computations)'!I199))</f>
        <v>0</v>
      </c>
      <c r="J3715" s="76">
        <f>IF('(Other Computations)'!J186=0,0,Inputs!L291*Inputs!L184*Inputs!J50*Inputs!D14*'GM Alloc Factors'!J25/('(Other Computations)'!J186+'(Other Computations)'!J199))</f>
        <v>0</v>
      </c>
      <c r="K3715" s="43">
        <f t="shared" ref="K3715:K3725" si="737">SUM(G3715:J3715)</f>
        <v>0</v>
      </c>
    </row>
    <row r="3716" spans="1:11" ht="12.75" customHeight="1">
      <c r="A3716" s="61" t="str">
        <f>"         "&amp;Labels!B70</f>
        <v xml:space="preserve">         Customer 2</v>
      </c>
      <c r="B3716" s="76">
        <f>IF('(Other Computations)'!B187=0,0,Inputs!D292*Inputs!D185*Inputs!J51*Inputs!D14*'GM Alloc Factors'!B25/('(Other Computations)'!B187+'(Other Computations)'!B200))</f>
        <v>0</v>
      </c>
      <c r="C3716" s="76">
        <f>IF('(Other Computations)'!C187=0,0,Inputs!E292*Inputs!E185*Inputs!J51*Inputs!D14*'GM Alloc Factors'!C25/('(Other Computations)'!C187+'(Other Computations)'!C200))</f>
        <v>0</v>
      </c>
      <c r="D3716" s="76">
        <f>IF('(Other Computations)'!D187=0,0,Inputs!F292*Inputs!F185*Inputs!J51*Inputs!D14*'GM Alloc Factors'!D25/('(Other Computations)'!D187+'(Other Computations)'!D200))</f>
        <v>0</v>
      </c>
      <c r="E3716" s="76">
        <f>IF('(Other Computations)'!E187=0,0,Inputs!G292*Inputs!G185*Inputs!J51*Inputs!D14*'GM Alloc Factors'!E25/('(Other Computations)'!E187+'(Other Computations)'!E200))</f>
        <v>0</v>
      </c>
      <c r="F3716" s="43">
        <f t="shared" si="736"/>
        <v>0</v>
      </c>
      <c r="G3716" s="76">
        <f>IF('(Other Computations)'!G187=0,0,Inputs!I292*Inputs!I185*Inputs!J51*Inputs!D14*'GM Alloc Factors'!G25/('(Other Computations)'!G187+'(Other Computations)'!G200))</f>
        <v>0</v>
      </c>
      <c r="H3716" s="76">
        <f>IF('(Other Computations)'!H187=0,0,Inputs!J292*Inputs!J185*Inputs!J51*Inputs!D14*'GM Alloc Factors'!H25/('(Other Computations)'!H187+'(Other Computations)'!H200))</f>
        <v>0</v>
      </c>
      <c r="I3716" s="76">
        <f>IF('(Other Computations)'!I187=0,0,Inputs!K292*Inputs!K185*Inputs!J51*Inputs!D14*'GM Alloc Factors'!I25/('(Other Computations)'!I187+'(Other Computations)'!I200))</f>
        <v>0</v>
      </c>
      <c r="J3716" s="76">
        <f>IF('(Other Computations)'!J187=0,0,Inputs!L292*Inputs!L185*Inputs!J51*Inputs!D14*'GM Alloc Factors'!J25/('(Other Computations)'!J187+'(Other Computations)'!J200))</f>
        <v>0</v>
      </c>
      <c r="K3716" s="43">
        <f t="shared" si="737"/>
        <v>0</v>
      </c>
    </row>
    <row r="3717" spans="1:11" ht="12.75" customHeight="1">
      <c r="A3717" s="61" t="str">
        <f>"         "&amp;Labels!B71</f>
        <v xml:space="preserve">         Customer 3</v>
      </c>
      <c r="B3717" s="76">
        <f>IF('(Other Computations)'!B188=0,0,Inputs!D293*Inputs!D186*Inputs!J52*Inputs!D14*'GM Alloc Factors'!B25/('(Other Computations)'!B188+'(Other Computations)'!B201))</f>
        <v>0</v>
      </c>
      <c r="C3717" s="76">
        <f>IF('(Other Computations)'!C188=0,0,Inputs!E293*Inputs!E186*Inputs!J52*Inputs!D14*'GM Alloc Factors'!C25/('(Other Computations)'!C188+'(Other Computations)'!C201))</f>
        <v>0</v>
      </c>
      <c r="D3717" s="76">
        <f>IF('(Other Computations)'!D188=0,0,Inputs!F293*Inputs!F186*Inputs!J52*Inputs!D14*'GM Alloc Factors'!D25/('(Other Computations)'!D188+'(Other Computations)'!D201))</f>
        <v>0</v>
      </c>
      <c r="E3717" s="76">
        <f>IF('(Other Computations)'!E188=0,0,Inputs!G293*Inputs!G186*Inputs!J52*Inputs!D14*'GM Alloc Factors'!E25/('(Other Computations)'!E188+'(Other Computations)'!E201))</f>
        <v>0</v>
      </c>
      <c r="F3717" s="43">
        <f t="shared" si="736"/>
        <v>0</v>
      </c>
      <c r="G3717" s="76">
        <f>IF('(Other Computations)'!G188=0,0,Inputs!I293*Inputs!I186*Inputs!J52*Inputs!D14*'GM Alloc Factors'!G25/('(Other Computations)'!G188+'(Other Computations)'!G201))</f>
        <v>0</v>
      </c>
      <c r="H3717" s="76">
        <f>IF('(Other Computations)'!H188=0,0,Inputs!J293*Inputs!J186*Inputs!J52*Inputs!D14*'GM Alloc Factors'!H25/('(Other Computations)'!H188+'(Other Computations)'!H201))</f>
        <v>0</v>
      </c>
      <c r="I3717" s="76">
        <f>IF('(Other Computations)'!I188=0,0,Inputs!K293*Inputs!K186*Inputs!J52*Inputs!D14*'GM Alloc Factors'!I25/('(Other Computations)'!I188+'(Other Computations)'!I201))</f>
        <v>0</v>
      </c>
      <c r="J3717" s="76">
        <f>IF('(Other Computations)'!J188=0,0,Inputs!L293*Inputs!L186*Inputs!J52*Inputs!D14*'GM Alloc Factors'!J25/('(Other Computations)'!J188+'(Other Computations)'!J201))</f>
        <v>0</v>
      </c>
      <c r="K3717" s="43">
        <f t="shared" si="737"/>
        <v>0</v>
      </c>
    </row>
    <row r="3718" spans="1:11" ht="12.75" customHeight="1">
      <c r="A3718" s="61" t="str">
        <f>"         "&amp;Labels!B72</f>
        <v xml:space="preserve">         Customer 4</v>
      </c>
      <c r="B3718" s="76">
        <f>IF('(Other Computations)'!B189=0,0,Inputs!D294*Inputs!D187*Inputs!J53*Inputs!D14*'GM Alloc Factors'!B25/('(Other Computations)'!B189+'(Other Computations)'!B202))</f>
        <v>0</v>
      </c>
      <c r="C3718" s="76">
        <f>IF('(Other Computations)'!C189=0,0,Inputs!E294*Inputs!E187*Inputs!J53*Inputs!D14*'GM Alloc Factors'!C25/('(Other Computations)'!C189+'(Other Computations)'!C202))</f>
        <v>0</v>
      </c>
      <c r="D3718" s="76">
        <f>IF('(Other Computations)'!D189=0,0,Inputs!F294*Inputs!F187*Inputs!J53*Inputs!D14*'GM Alloc Factors'!D25/('(Other Computations)'!D189+'(Other Computations)'!D202))</f>
        <v>0</v>
      </c>
      <c r="E3718" s="76">
        <f>IF('(Other Computations)'!E189=0,0,Inputs!G294*Inputs!G187*Inputs!J53*Inputs!D14*'GM Alloc Factors'!E25/('(Other Computations)'!E189+'(Other Computations)'!E202))</f>
        <v>0</v>
      </c>
      <c r="F3718" s="43">
        <f t="shared" si="736"/>
        <v>0</v>
      </c>
      <c r="G3718" s="76">
        <f>IF('(Other Computations)'!G189=0,0,Inputs!I294*Inputs!I187*Inputs!J53*Inputs!D14*'GM Alloc Factors'!G25/('(Other Computations)'!G189+'(Other Computations)'!G202))</f>
        <v>0</v>
      </c>
      <c r="H3718" s="76">
        <f>IF('(Other Computations)'!H189=0,0,Inputs!J294*Inputs!J187*Inputs!J53*Inputs!D14*'GM Alloc Factors'!H25/('(Other Computations)'!H189+'(Other Computations)'!H202))</f>
        <v>0</v>
      </c>
      <c r="I3718" s="76">
        <f>IF('(Other Computations)'!I189=0,0,Inputs!K294*Inputs!K187*Inputs!J53*Inputs!D14*'GM Alloc Factors'!I25/('(Other Computations)'!I189+'(Other Computations)'!I202))</f>
        <v>0</v>
      </c>
      <c r="J3718" s="76">
        <f>IF('(Other Computations)'!J189=0,0,Inputs!L294*Inputs!L187*Inputs!J53*Inputs!D14*'GM Alloc Factors'!J25/('(Other Computations)'!J189+'(Other Computations)'!J202))</f>
        <v>0</v>
      </c>
      <c r="K3718" s="43">
        <f t="shared" si="737"/>
        <v>0</v>
      </c>
    </row>
    <row r="3719" spans="1:11" ht="12.75" customHeight="1">
      <c r="A3719" s="61" t="str">
        <f>"         "&amp;Labels!B73</f>
        <v xml:space="preserve">         Customer 5</v>
      </c>
      <c r="B3719" s="76">
        <f>IF('(Other Computations)'!B190=0,0,Inputs!D295*Inputs!D188*Inputs!J54*Inputs!D14*'GM Alloc Factors'!B25/('(Other Computations)'!B190+'(Other Computations)'!B203))</f>
        <v>0</v>
      </c>
      <c r="C3719" s="76">
        <f>IF('(Other Computations)'!C190=0,0,Inputs!E295*Inputs!E188*Inputs!J54*Inputs!D14*'GM Alloc Factors'!C25/('(Other Computations)'!C190+'(Other Computations)'!C203))</f>
        <v>0</v>
      </c>
      <c r="D3719" s="76">
        <f>IF('(Other Computations)'!D190=0,0,Inputs!F295*Inputs!F188*Inputs!J54*Inputs!D14*'GM Alloc Factors'!D25/('(Other Computations)'!D190+'(Other Computations)'!D203))</f>
        <v>0</v>
      </c>
      <c r="E3719" s="76">
        <f>IF('(Other Computations)'!E190=0,0,Inputs!G295*Inputs!G188*Inputs!J54*Inputs!D14*'GM Alloc Factors'!E25/('(Other Computations)'!E190+'(Other Computations)'!E203))</f>
        <v>0</v>
      </c>
      <c r="F3719" s="43">
        <f t="shared" si="736"/>
        <v>0</v>
      </c>
      <c r="G3719" s="76">
        <f>IF('(Other Computations)'!G190=0,0,Inputs!I295*Inputs!I188*Inputs!J54*Inputs!D14*'GM Alloc Factors'!G25/('(Other Computations)'!G190+'(Other Computations)'!G203))</f>
        <v>0</v>
      </c>
      <c r="H3719" s="76">
        <f>IF('(Other Computations)'!H190=0,0,Inputs!J295*Inputs!J188*Inputs!J54*Inputs!D14*'GM Alloc Factors'!H25/('(Other Computations)'!H190+'(Other Computations)'!H203))</f>
        <v>0</v>
      </c>
      <c r="I3719" s="76">
        <f>IF('(Other Computations)'!I190=0,0,Inputs!K295*Inputs!K188*Inputs!J54*Inputs!D14*'GM Alloc Factors'!I25/('(Other Computations)'!I190+'(Other Computations)'!I203))</f>
        <v>0</v>
      </c>
      <c r="J3719" s="76">
        <f>IF('(Other Computations)'!J190=0,0,Inputs!L295*Inputs!L188*Inputs!J54*Inputs!D14*'GM Alloc Factors'!J25/('(Other Computations)'!J190+'(Other Computations)'!J203))</f>
        <v>0</v>
      </c>
      <c r="K3719" s="43">
        <f t="shared" si="737"/>
        <v>0</v>
      </c>
    </row>
    <row r="3720" spans="1:11" ht="12.75" customHeight="1">
      <c r="A3720" s="61" t="str">
        <f>"         "&amp;Labels!B74</f>
        <v xml:space="preserve">         Customer 6</v>
      </c>
      <c r="B3720" s="76">
        <f>IF('(Other Computations)'!B191=0,0,Inputs!D296*Inputs!D189*Inputs!J55*Inputs!D14*'GM Alloc Factors'!B25/('(Other Computations)'!B191+'(Other Computations)'!B204))</f>
        <v>0</v>
      </c>
      <c r="C3720" s="76">
        <f>IF('(Other Computations)'!C191=0,0,Inputs!E296*Inputs!E189*Inputs!J55*Inputs!D14*'GM Alloc Factors'!C25/('(Other Computations)'!C191+'(Other Computations)'!C204))</f>
        <v>0</v>
      </c>
      <c r="D3720" s="76">
        <f>IF('(Other Computations)'!D191=0,0,Inputs!F296*Inputs!F189*Inputs!J55*Inputs!D14*'GM Alloc Factors'!D25/('(Other Computations)'!D191+'(Other Computations)'!D204))</f>
        <v>0</v>
      </c>
      <c r="E3720" s="76">
        <f>IF('(Other Computations)'!E191=0,0,Inputs!G296*Inputs!G189*Inputs!J55*Inputs!D14*'GM Alloc Factors'!E25/('(Other Computations)'!E191+'(Other Computations)'!E204))</f>
        <v>0</v>
      </c>
      <c r="F3720" s="43">
        <f t="shared" si="736"/>
        <v>0</v>
      </c>
      <c r="G3720" s="76">
        <f>IF('(Other Computations)'!G191=0,0,Inputs!I296*Inputs!I189*Inputs!J55*Inputs!D14*'GM Alloc Factors'!G25/('(Other Computations)'!G191+'(Other Computations)'!G204))</f>
        <v>0</v>
      </c>
      <c r="H3720" s="76">
        <f>IF('(Other Computations)'!H191=0,0,Inputs!J296*Inputs!J189*Inputs!J55*Inputs!D14*'GM Alloc Factors'!H25/('(Other Computations)'!H191+'(Other Computations)'!H204))</f>
        <v>0</v>
      </c>
      <c r="I3720" s="76">
        <f>IF('(Other Computations)'!I191=0,0,Inputs!K296*Inputs!K189*Inputs!J55*Inputs!D14*'GM Alloc Factors'!I25/('(Other Computations)'!I191+'(Other Computations)'!I204))</f>
        <v>0</v>
      </c>
      <c r="J3720" s="76">
        <f>IF('(Other Computations)'!J191=0,0,Inputs!L296*Inputs!L189*Inputs!J55*Inputs!D14*'GM Alloc Factors'!J25/('(Other Computations)'!J191+'(Other Computations)'!J204))</f>
        <v>0</v>
      </c>
      <c r="K3720" s="43">
        <f t="shared" si="737"/>
        <v>0</v>
      </c>
    </row>
    <row r="3721" spans="1:11" ht="12.75" customHeight="1">
      <c r="A3721" s="61" t="str">
        <f>"         "&amp;Labels!B75</f>
        <v xml:space="preserve">         Customer 7</v>
      </c>
      <c r="B3721" s="76">
        <f>IF('(Other Computations)'!B192=0,0,Inputs!D297*Inputs!D190*Inputs!J56*Inputs!D14*'GM Alloc Factors'!B25/('(Other Computations)'!B192+'(Other Computations)'!B205))</f>
        <v>0</v>
      </c>
      <c r="C3721" s="76">
        <f>IF('(Other Computations)'!C192=0,0,Inputs!E297*Inputs!E190*Inputs!J56*Inputs!D14*'GM Alloc Factors'!C25/('(Other Computations)'!C192+'(Other Computations)'!C205))</f>
        <v>0</v>
      </c>
      <c r="D3721" s="76">
        <f>IF('(Other Computations)'!D192=0,0,Inputs!F297*Inputs!F190*Inputs!J56*Inputs!D14*'GM Alloc Factors'!D25/('(Other Computations)'!D192+'(Other Computations)'!D205))</f>
        <v>0</v>
      </c>
      <c r="E3721" s="76">
        <f>IF('(Other Computations)'!E192=0,0,Inputs!G297*Inputs!G190*Inputs!J56*Inputs!D14*'GM Alloc Factors'!E25/('(Other Computations)'!E192+'(Other Computations)'!E205))</f>
        <v>0</v>
      </c>
      <c r="F3721" s="43">
        <f t="shared" si="736"/>
        <v>0</v>
      </c>
      <c r="G3721" s="76">
        <f>IF('(Other Computations)'!G192=0,0,Inputs!I297*Inputs!I190*Inputs!J56*Inputs!D14*'GM Alloc Factors'!G25/('(Other Computations)'!G192+'(Other Computations)'!G205))</f>
        <v>0</v>
      </c>
      <c r="H3721" s="76">
        <f>IF('(Other Computations)'!H192=0,0,Inputs!J297*Inputs!J190*Inputs!J56*Inputs!D14*'GM Alloc Factors'!H25/('(Other Computations)'!H192+'(Other Computations)'!H205))</f>
        <v>0</v>
      </c>
      <c r="I3721" s="76">
        <f>IF('(Other Computations)'!I192=0,0,Inputs!K297*Inputs!K190*Inputs!J56*Inputs!D14*'GM Alloc Factors'!I25/('(Other Computations)'!I192+'(Other Computations)'!I205))</f>
        <v>0</v>
      </c>
      <c r="J3721" s="76">
        <f>IF('(Other Computations)'!J192=0,0,Inputs!L297*Inputs!L190*Inputs!J56*Inputs!D14*'GM Alloc Factors'!J25/('(Other Computations)'!J192+'(Other Computations)'!J205))</f>
        <v>0</v>
      </c>
      <c r="K3721" s="43">
        <f t="shared" si="737"/>
        <v>0</v>
      </c>
    </row>
    <row r="3722" spans="1:11" ht="12.75" customHeight="1">
      <c r="A3722" s="61" t="str">
        <f>"         "&amp;Labels!B76</f>
        <v xml:space="preserve">         Customer 8</v>
      </c>
      <c r="B3722" s="76">
        <f>IF('(Other Computations)'!B193=0,0,Inputs!D298*Inputs!D191*Inputs!J57*Inputs!D14*'GM Alloc Factors'!B25/('(Other Computations)'!B193+'(Other Computations)'!B206))</f>
        <v>0</v>
      </c>
      <c r="C3722" s="76">
        <f>IF('(Other Computations)'!C193=0,0,Inputs!E298*Inputs!E191*Inputs!J57*Inputs!D14*'GM Alloc Factors'!C25/('(Other Computations)'!C193+'(Other Computations)'!C206))</f>
        <v>0</v>
      </c>
      <c r="D3722" s="76">
        <f>IF('(Other Computations)'!D193=0,0,Inputs!F298*Inputs!F191*Inputs!J57*Inputs!D14*'GM Alloc Factors'!D25/('(Other Computations)'!D193+'(Other Computations)'!D206))</f>
        <v>0</v>
      </c>
      <c r="E3722" s="76">
        <f>IF('(Other Computations)'!E193=0,0,Inputs!G298*Inputs!G191*Inputs!J57*Inputs!D14*'GM Alloc Factors'!E25/('(Other Computations)'!E193+'(Other Computations)'!E206))</f>
        <v>0</v>
      </c>
      <c r="F3722" s="43">
        <f t="shared" si="736"/>
        <v>0</v>
      </c>
      <c r="G3722" s="76">
        <f>IF('(Other Computations)'!G193=0,0,Inputs!I298*Inputs!I191*Inputs!J57*Inputs!D14*'GM Alloc Factors'!G25/('(Other Computations)'!G193+'(Other Computations)'!G206))</f>
        <v>0</v>
      </c>
      <c r="H3722" s="76">
        <f>IF('(Other Computations)'!H193=0,0,Inputs!J298*Inputs!J191*Inputs!J57*Inputs!D14*'GM Alloc Factors'!H25/('(Other Computations)'!H193+'(Other Computations)'!H206))</f>
        <v>0</v>
      </c>
      <c r="I3722" s="76">
        <f>IF('(Other Computations)'!I193=0,0,Inputs!K298*Inputs!K191*Inputs!J57*Inputs!D14*'GM Alloc Factors'!I25/('(Other Computations)'!I193+'(Other Computations)'!I206))</f>
        <v>0</v>
      </c>
      <c r="J3722" s="76">
        <f>IF('(Other Computations)'!J193=0,0,Inputs!L298*Inputs!L191*Inputs!J57*Inputs!D14*'GM Alloc Factors'!J25/('(Other Computations)'!J193+'(Other Computations)'!J206))</f>
        <v>0</v>
      </c>
      <c r="K3722" s="43">
        <f t="shared" si="737"/>
        <v>0</v>
      </c>
    </row>
    <row r="3723" spans="1:11" ht="12.75" customHeight="1">
      <c r="A3723" s="61" t="str">
        <f>"         "&amp;Labels!B77</f>
        <v xml:space="preserve">         Customer 9</v>
      </c>
      <c r="B3723" s="76">
        <f>IF('(Other Computations)'!B194=0,0,Inputs!D299*Inputs!D192*Inputs!J58*Inputs!D14*'GM Alloc Factors'!B25/('(Other Computations)'!B194+'(Other Computations)'!B207))</f>
        <v>0</v>
      </c>
      <c r="C3723" s="76">
        <f>IF('(Other Computations)'!C194=0,0,Inputs!E299*Inputs!E192*Inputs!J58*Inputs!D14*'GM Alloc Factors'!C25/('(Other Computations)'!C194+'(Other Computations)'!C207))</f>
        <v>0</v>
      </c>
      <c r="D3723" s="76">
        <f>IF('(Other Computations)'!D194=0,0,Inputs!F299*Inputs!F192*Inputs!J58*Inputs!D14*'GM Alloc Factors'!D25/('(Other Computations)'!D194+'(Other Computations)'!D207))</f>
        <v>0</v>
      </c>
      <c r="E3723" s="76">
        <f>IF('(Other Computations)'!E194=0,0,Inputs!G299*Inputs!G192*Inputs!J58*Inputs!D14*'GM Alloc Factors'!E25/('(Other Computations)'!E194+'(Other Computations)'!E207))</f>
        <v>0</v>
      </c>
      <c r="F3723" s="43">
        <f t="shared" si="736"/>
        <v>0</v>
      </c>
      <c r="G3723" s="76">
        <f>IF('(Other Computations)'!G194=0,0,Inputs!I299*Inputs!I192*Inputs!J58*Inputs!D14*'GM Alloc Factors'!G25/('(Other Computations)'!G194+'(Other Computations)'!G207))</f>
        <v>0</v>
      </c>
      <c r="H3723" s="76">
        <f>IF('(Other Computations)'!H194=0,0,Inputs!J299*Inputs!J192*Inputs!J58*Inputs!D14*'GM Alloc Factors'!H25/('(Other Computations)'!H194+'(Other Computations)'!H207))</f>
        <v>0</v>
      </c>
      <c r="I3723" s="76">
        <f>IF('(Other Computations)'!I194=0,0,Inputs!K299*Inputs!K192*Inputs!J58*Inputs!D14*'GM Alloc Factors'!I25/('(Other Computations)'!I194+'(Other Computations)'!I207))</f>
        <v>0</v>
      </c>
      <c r="J3723" s="76">
        <f>IF('(Other Computations)'!J194=0,0,Inputs!L299*Inputs!L192*Inputs!J58*Inputs!D14*'GM Alloc Factors'!J25/('(Other Computations)'!J194+'(Other Computations)'!J207))</f>
        <v>0</v>
      </c>
      <c r="K3723" s="43">
        <f t="shared" si="737"/>
        <v>0</v>
      </c>
    </row>
    <row r="3724" spans="1:11" ht="12.75" customHeight="1">
      <c r="A3724" s="61" t="str">
        <f>"         "&amp;Labels!B78</f>
        <v xml:space="preserve">         Customer 10</v>
      </c>
      <c r="B3724" s="76">
        <f>IF('(Other Computations)'!B195=0,0,Inputs!D300*Inputs!D193*Inputs!J59*Inputs!D14*'GM Alloc Factors'!B25/('(Other Computations)'!B195+'(Other Computations)'!B208))</f>
        <v>0</v>
      </c>
      <c r="C3724" s="76">
        <f>IF('(Other Computations)'!C195=0,0,Inputs!E300*Inputs!E193*Inputs!J59*Inputs!D14*'GM Alloc Factors'!C25/('(Other Computations)'!C195+'(Other Computations)'!C208))</f>
        <v>0</v>
      </c>
      <c r="D3724" s="76">
        <f>IF('(Other Computations)'!D195=0,0,Inputs!F300*Inputs!F193*Inputs!J59*Inputs!D14*'GM Alloc Factors'!D25/('(Other Computations)'!D195+'(Other Computations)'!D208))</f>
        <v>0</v>
      </c>
      <c r="E3724" s="76">
        <f>IF('(Other Computations)'!E195=0,0,Inputs!G300*Inputs!G193*Inputs!J59*Inputs!D14*'GM Alloc Factors'!E25/('(Other Computations)'!E195+'(Other Computations)'!E208))</f>
        <v>0</v>
      </c>
      <c r="F3724" s="43">
        <f t="shared" si="736"/>
        <v>0</v>
      </c>
      <c r="G3724" s="76">
        <f>IF('(Other Computations)'!G195=0,0,Inputs!I300*Inputs!I193*Inputs!J59*Inputs!D14*'GM Alloc Factors'!G25/('(Other Computations)'!G195+'(Other Computations)'!G208))</f>
        <v>0</v>
      </c>
      <c r="H3724" s="76">
        <f>IF('(Other Computations)'!H195=0,0,Inputs!J300*Inputs!J193*Inputs!J59*Inputs!D14*'GM Alloc Factors'!H25/('(Other Computations)'!H195+'(Other Computations)'!H208))</f>
        <v>0</v>
      </c>
      <c r="I3724" s="76">
        <f>IF('(Other Computations)'!I195=0,0,Inputs!K300*Inputs!K193*Inputs!J59*Inputs!D14*'GM Alloc Factors'!I25/('(Other Computations)'!I195+'(Other Computations)'!I208))</f>
        <v>0</v>
      </c>
      <c r="J3724" s="76">
        <f>IF('(Other Computations)'!J195=0,0,Inputs!L300*Inputs!L193*Inputs!J59*Inputs!D14*'GM Alloc Factors'!J25/('(Other Computations)'!J195+'(Other Computations)'!J208))</f>
        <v>0</v>
      </c>
      <c r="K3724" s="43">
        <f t="shared" si="737"/>
        <v>0</v>
      </c>
    </row>
    <row r="3725" spans="1:11" ht="12.75" customHeight="1">
      <c r="A3725" s="61" t="str">
        <f>"         "&amp;Labels!C68</f>
        <v xml:space="preserve">         Total</v>
      </c>
      <c r="B3725" s="84">
        <f>SUM(B3715:B3724)</f>
        <v>0</v>
      </c>
      <c r="C3725" s="84">
        <f>SUM(C3715:C3724)</f>
        <v>0</v>
      </c>
      <c r="D3725" s="84">
        <f>SUM(D3715:D3724)</f>
        <v>0</v>
      </c>
      <c r="E3725" s="84">
        <f>SUM(E3715:E3724)</f>
        <v>0</v>
      </c>
      <c r="F3725" s="43">
        <f t="shared" si="736"/>
        <v>0</v>
      </c>
      <c r="G3725" s="84">
        <f>SUM(G3715:G3724)</f>
        <v>0</v>
      </c>
      <c r="H3725" s="84">
        <f>SUM(H3715:H3724)</f>
        <v>0</v>
      </c>
      <c r="I3725" s="84">
        <f>SUM(I3715:I3724)</f>
        <v>0</v>
      </c>
      <c r="J3725" s="84">
        <f>SUM(J3715:J3724)</f>
        <v>0</v>
      </c>
      <c r="K3725" s="43">
        <f t="shared" si="737"/>
        <v>0</v>
      </c>
    </row>
    <row r="3726" spans="1:11" ht="12.75" customHeight="1">
      <c r="A3726" s="61" t="str">
        <f>"      "&amp;Labels!B92</f>
        <v xml:space="preserve">      Q 8</v>
      </c>
      <c r="B3726" s="84"/>
      <c r="C3726" s="84"/>
      <c r="D3726" s="84"/>
      <c r="E3726" s="84"/>
      <c r="F3726" s="43"/>
      <c r="G3726" s="84"/>
      <c r="H3726" s="84"/>
      <c r="I3726" s="84"/>
      <c r="J3726" s="84"/>
      <c r="K3726" s="43"/>
    </row>
    <row r="3727" spans="1:11" ht="12.75" customHeight="1">
      <c r="A3727" s="61" t="str">
        <f>"         "&amp;Labels!B69</f>
        <v xml:space="preserve">         Customer 1</v>
      </c>
      <c r="B3727" s="76">
        <f>IF('(Other Computations)'!B186=0,0,Inputs!D291*Inputs!D184*Inputs!K50*Inputs!D14*'GM Alloc Factors'!B26/('(Other Computations)'!B186+'(Other Computations)'!B199))</f>
        <v>0</v>
      </c>
      <c r="C3727" s="76">
        <f>IF('(Other Computations)'!C186=0,0,Inputs!E291*Inputs!E184*Inputs!K50*Inputs!D14*'GM Alloc Factors'!C26/('(Other Computations)'!C186+'(Other Computations)'!C199))</f>
        <v>0</v>
      </c>
      <c r="D3727" s="76">
        <f>IF('(Other Computations)'!D186=0,0,Inputs!F291*Inputs!F184*Inputs!K50*Inputs!D14*'GM Alloc Factors'!D26/('(Other Computations)'!D186+'(Other Computations)'!D199))</f>
        <v>0</v>
      </c>
      <c r="E3727" s="76">
        <f>IF('(Other Computations)'!E186=0,0,Inputs!G291*Inputs!G184*Inputs!K50*Inputs!D14*'GM Alloc Factors'!E26/('(Other Computations)'!E186+'(Other Computations)'!E199))</f>
        <v>0</v>
      </c>
      <c r="F3727" s="43">
        <f t="shared" ref="F3727:F3748" si="738">SUM(B3727:E3727)</f>
        <v>0</v>
      </c>
      <c r="G3727" s="76">
        <f>IF('(Other Computations)'!G186=0,0,Inputs!I291*Inputs!I184*Inputs!K50*Inputs!D14*'GM Alloc Factors'!G26/('(Other Computations)'!G186+'(Other Computations)'!G199))</f>
        <v>0</v>
      </c>
      <c r="H3727" s="76">
        <f>IF('(Other Computations)'!H186=0,0,Inputs!J291*Inputs!J184*Inputs!K50*Inputs!D14*'GM Alloc Factors'!H26/('(Other Computations)'!H186+'(Other Computations)'!H199))</f>
        <v>0</v>
      </c>
      <c r="I3727" s="76">
        <f>IF('(Other Computations)'!I186=0,0,Inputs!K291*Inputs!K184*Inputs!K50*Inputs!D14*'GM Alloc Factors'!I26/('(Other Computations)'!I186+'(Other Computations)'!I199))</f>
        <v>0</v>
      </c>
      <c r="J3727" s="76">
        <f>IF('(Other Computations)'!J186=0,0,Inputs!L291*Inputs!L184*Inputs!K50*Inputs!D14*'GM Alloc Factors'!J26/('(Other Computations)'!J186+'(Other Computations)'!J199))</f>
        <v>0</v>
      </c>
      <c r="K3727" s="43">
        <f t="shared" ref="K3727:K3748" si="739">SUM(G3727:J3727)</f>
        <v>0</v>
      </c>
    </row>
    <row r="3728" spans="1:11" ht="12.75" customHeight="1">
      <c r="A3728" s="61" t="str">
        <f>"         "&amp;Labels!B70</f>
        <v xml:space="preserve">         Customer 2</v>
      </c>
      <c r="B3728" s="76">
        <f>IF('(Other Computations)'!B187=0,0,Inputs!D292*Inputs!D185*Inputs!K51*Inputs!D14*'GM Alloc Factors'!B26/('(Other Computations)'!B187+'(Other Computations)'!B200))</f>
        <v>0</v>
      </c>
      <c r="C3728" s="76">
        <f>IF('(Other Computations)'!C187=0,0,Inputs!E292*Inputs!E185*Inputs!K51*Inputs!D14*'GM Alloc Factors'!C26/('(Other Computations)'!C187+'(Other Computations)'!C200))</f>
        <v>0</v>
      </c>
      <c r="D3728" s="76">
        <f>IF('(Other Computations)'!D187=0,0,Inputs!F292*Inputs!F185*Inputs!K51*Inputs!D14*'GM Alloc Factors'!D26/('(Other Computations)'!D187+'(Other Computations)'!D200))</f>
        <v>0</v>
      </c>
      <c r="E3728" s="76">
        <f>IF('(Other Computations)'!E187=0,0,Inputs!G292*Inputs!G185*Inputs!K51*Inputs!D14*'GM Alloc Factors'!E26/('(Other Computations)'!E187+'(Other Computations)'!E200))</f>
        <v>0</v>
      </c>
      <c r="F3728" s="43">
        <f t="shared" si="738"/>
        <v>0</v>
      </c>
      <c r="G3728" s="76">
        <f>IF('(Other Computations)'!G187=0,0,Inputs!I292*Inputs!I185*Inputs!K51*Inputs!D14*'GM Alloc Factors'!G26/('(Other Computations)'!G187+'(Other Computations)'!G200))</f>
        <v>0</v>
      </c>
      <c r="H3728" s="76">
        <f>IF('(Other Computations)'!H187=0,0,Inputs!J292*Inputs!J185*Inputs!K51*Inputs!D14*'GM Alloc Factors'!H26/('(Other Computations)'!H187+'(Other Computations)'!H200))</f>
        <v>0</v>
      </c>
      <c r="I3728" s="76">
        <f>IF('(Other Computations)'!I187=0,0,Inputs!K292*Inputs!K185*Inputs!K51*Inputs!D14*'GM Alloc Factors'!I26/('(Other Computations)'!I187+'(Other Computations)'!I200))</f>
        <v>0</v>
      </c>
      <c r="J3728" s="76">
        <f>IF('(Other Computations)'!J187=0,0,Inputs!L292*Inputs!L185*Inputs!K51*Inputs!D14*'GM Alloc Factors'!J26/('(Other Computations)'!J187+'(Other Computations)'!J200))</f>
        <v>0</v>
      </c>
      <c r="K3728" s="43">
        <f t="shared" si="739"/>
        <v>0</v>
      </c>
    </row>
    <row r="3729" spans="1:11" ht="12.75" customHeight="1">
      <c r="A3729" s="61" t="str">
        <f>"         "&amp;Labels!B71</f>
        <v xml:space="preserve">         Customer 3</v>
      </c>
      <c r="B3729" s="76">
        <f>IF('(Other Computations)'!B188=0,0,Inputs!D293*Inputs!D186*Inputs!K52*Inputs!D14*'GM Alloc Factors'!B26/('(Other Computations)'!B188+'(Other Computations)'!B201))</f>
        <v>0</v>
      </c>
      <c r="C3729" s="76">
        <f>IF('(Other Computations)'!C188=0,0,Inputs!E293*Inputs!E186*Inputs!K52*Inputs!D14*'GM Alloc Factors'!C26/('(Other Computations)'!C188+'(Other Computations)'!C201))</f>
        <v>0</v>
      </c>
      <c r="D3729" s="76">
        <f>IF('(Other Computations)'!D188=0,0,Inputs!F293*Inputs!F186*Inputs!K52*Inputs!D14*'GM Alloc Factors'!D26/('(Other Computations)'!D188+'(Other Computations)'!D201))</f>
        <v>0</v>
      </c>
      <c r="E3729" s="76">
        <f>IF('(Other Computations)'!E188=0,0,Inputs!G293*Inputs!G186*Inputs!K52*Inputs!D14*'GM Alloc Factors'!E26/('(Other Computations)'!E188+'(Other Computations)'!E201))</f>
        <v>0</v>
      </c>
      <c r="F3729" s="43">
        <f t="shared" si="738"/>
        <v>0</v>
      </c>
      <c r="G3729" s="76">
        <f>IF('(Other Computations)'!G188=0,0,Inputs!I293*Inputs!I186*Inputs!K52*Inputs!D14*'GM Alloc Factors'!G26/('(Other Computations)'!G188+'(Other Computations)'!G201))</f>
        <v>0</v>
      </c>
      <c r="H3729" s="76">
        <f>IF('(Other Computations)'!H188=0,0,Inputs!J293*Inputs!J186*Inputs!K52*Inputs!D14*'GM Alloc Factors'!H26/('(Other Computations)'!H188+'(Other Computations)'!H201))</f>
        <v>0</v>
      </c>
      <c r="I3729" s="76">
        <f>IF('(Other Computations)'!I188=0,0,Inputs!K293*Inputs!K186*Inputs!K52*Inputs!D14*'GM Alloc Factors'!I26/('(Other Computations)'!I188+'(Other Computations)'!I201))</f>
        <v>0</v>
      </c>
      <c r="J3729" s="76">
        <f>IF('(Other Computations)'!J188=0,0,Inputs!L293*Inputs!L186*Inputs!K52*Inputs!D14*'GM Alloc Factors'!J26/('(Other Computations)'!J188+'(Other Computations)'!J201))</f>
        <v>0</v>
      </c>
      <c r="K3729" s="43">
        <f t="shared" si="739"/>
        <v>0</v>
      </c>
    </row>
    <row r="3730" spans="1:11" ht="12.75" customHeight="1">
      <c r="A3730" s="61" t="str">
        <f>"         "&amp;Labels!B72</f>
        <v xml:space="preserve">         Customer 4</v>
      </c>
      <c r="B3730" s="76">
        <f>IF('(Other Computations)'!B189=0,0,Inputs!D294*Inputs!D187*Inputs!K53*Inputs!D14*'GM Alloc Factors'!B26/('(Other Computations)'!B189+'(Other Computations)'!B202))</f>
        <v>0</v>
      </c>
      <c r="C3730" s="76">
        <f>IF('(Other Computations)'!C189=0,0,Inputs!E294*Inputs!E187*Inputs!K53*Inputs!D14*'GM Alloc Factors'!C26/('(Other Computations)'!C189+'(Other Computations)'!C202))</f>
        <v>0</v>
      </c>
      <c r="D3730" s="76">
        <f>IF('(Other Computations)'!D189=0,0,Inputs!F294*Inputs!F187*Inputs!K53*Inputs!D14*'GM Alloc Factors'!D26/('(Other Computations)'!D189+'(Other Computations)'!D202))</f>
        <v>0</v>
      </c>
      <c r="E3730" s="76">
        <f>IF('(Other Computations)'!E189=0,0,Inputs!G294*Inputs!G187*Inputs!K53*Inputs!D14*'GM Alloc Factors'!E26/('(Other Computations)'!E189+'(Other Computations)'!E202))</f>
        <v>0</v>
      </c>
      <c r="F3730" s="43">
        <f t="shared" si="738"/>
        <v>0</v>
      </c>
      <c r="G3730" s="76">
        <f>IF('(Other Computations)'!G189=0,0,Inputs!I294*Inputs!I187*Inputs!K53*Inputs!D14*'GM Alloc Factors'!G26/('(Other Computations)'!G189+'(Other Computations)'!G202))</f>
        <v>0</v>
      </c>
      <c r="H3730" s="76">
        <f>IF('(Other Computations)'!H189=0,0,Inputs!J294*Inputs!J187*Inputs!K53*Inputs!D14*'GM Alloc Factors'!H26/('(Other Computations)'!H189+'(Other Computations)'!H202))</f>
        <v>0</v>
      </c>
      <c r="I3730" s="76">
        <f>IF('(Other Computations)'!I189=0,0,Inputs!K294*Inputs!K187*Inputs!K53*Inputs!D14*'GM Alloc Factors'!I26/('(Other Computations)'!I189+'(Other Computations)'!I202))</f>
        <v>0</v>
      </c>
      <c r="J3730" s="76">
        <f>IF('(Other Computations)'!J189=0,0,Inputs!L294*Inputs!L187*Inputs!K53*Inputs!D14*'GM Alloc Factors'!J26/('(Other Computations)'!J189+'(Other Computations)'!J202))</f>
        <v>0</v>
      </c>
      <c r="K3730" s="43">
        <f t="shared" si="739"/>
        <v>0</v>
      </c>
    </row>
    <row r="3731" spans="1:11" ht="12.75" customHeight="1">
      <c r="A3731" s="61" t="str">
        <f>"         "&amp;Labels!B73</f>
        <v xml:space="preserve">         Customer 5</v>
      </c>
      <c r="B3731" s="76">
        <f>IF('(Other Computations)'!B190=0,0,Inputs!D295*Inputs!D188*Inputs!K54*Inputs!D14*'GM Alloc Factors'!B26/('(Other Computations)'!B190+'(Other Computations)'!B203))</f>
        <v>0</v>
      </c>
      <c r="C3731" s="76">
        <f>IF('(Other Computations)'!C190=0,0,Inputs!E295*Inputs!E188*Inputs!K54*Inputs!D14*'GM Alloc Factors'!C26/('(Other Computations)'!C190+'(Other Computations)'!C203))</f>
        <v>0</v>
      </c>
      <c r="D3731" s="76">
        <f>IF('(Other Computations)'!D190=0,0,Inputs!F295*Inputs!F188*Inputs!K54*Inputs!D14*'GM Alloc Factors'!D26/('(Other Computations)'!D190+'(Other Computations)'!D203))</f>
        <v>0</v>
      </c>
      <c r="E3731" s="76">
        <f>IF('(Other Computations)'!E190=0,0,Inputs!G295*Inputs!G188*Inputs!K54*Inputs!D14*'GM Alloc Factors'!E26/('(Other Computations)'!E190+'(Other Computations)'!E203))</f>
        <v>0</v>
      </c>
      <c r="F3731" s="43">
        <f t="shared" si="738"/>
        <v>0</v>
      </c>
      <c r="G3731" s="76">
        <f>IF('(Other Computations)'!G190=0,0,Inputs!I295*Inputs!I188*Inputs!K54*Inputs!D14*'GM Alloc Factors'!G26/('(Other Computations)'!G190+'(Other Computations)'!G203))</f>
        <v>0</v>
      </c>
      <c r="H3731" s="76">
        <f>IF('(Other Computations)'!H190=0,0,Inputs!J295*Inputs!J188*Inputs!K54*Inputs!D14*'GM Alloc Factors'!H26/('(Other Computations)'!H190+'(Other Computations)'!H203))</f>
        <v>0</v>
      </c>
      <c r="I3731" s="76">
        <f>IF('(Other Computations)'!I190=0,0,Inputs!K295*Inputs!K188*Inputs!K54*Inputs!D14*'GM Alloc Factors'!I26/('(Other Computations)'!I190+'(Other Computations)'!I203))</f>
        <v>0</v>
      </c>
      <c r="J3731" s="76">
        <f>IF('(Other Computations)'!J190=0,0,Inputs!L295*Inputs!L188*Inputs!K54*Inputs!D14*'GM Alloc Factors'!J26/('(Other Computations)'!J190+'(Other Computations)'!J203))</f>
        <v>0</v>
      </c>
      <c r="K3731" s="43">
        <f t="shared" si="739"/>
        <v>0</v>
      </c>
    </row>
    <row r="3732" spans="1:11" ht="12.75" customHeight="1">
      <c r="A3732" s="61" t="str">
        <f>"         "&amp;Labels!B74</f>
        <v xml:space="preserve">         Customer 6</v>
      </c>
      <c r="B3732" s="76">
        <f>IF('(Other Computations)'!B191=0,0,Inputs!D296*Inputs!D189*Inputs!K55*Inputs!D14*'GM Alloc Factors'!B26/('(Other Computations)'!B191+'(Other Computations)'!B204))</f>
        <v>0</v>
      </c>
      <c r="C3732" s="76">
        <f>IF('(Other Computations)'!C191=0,0,Inputs!E296*Inputs!E189*Inputs!K55*Inputs!D14*'GM Alloc Factors'!C26/('(Other Computations)'!C191+'(Other Computations)'!C204))</f>
        <v>0</v>
      </c>
      <c r="D3732" s="76">
        <f>IF('(Other Computations)'!D191=0,0,Inputs!F296*Inputs!F189*Inputs!K55*Inputs!D14*'GM Alloc Factors'!D26/('(Other Computations)'!D191+'(Other Computations)'!D204))</f>
        <v>0</v>
      </c>
      <c r="E3732" s="76">
        <f>IF('(Other Computations)'!E191=0,0,Inputs!G296*Inputs!G189*Inputs!K55*Inputs!D14*'GM Alloc Factors'!E26/('(Other Computations)'!E191+'(Other Computations)'!E204))</f>
        <v>0</v>
      </c>
      <c r="F3732" s="43">
        <f t="shared" si="738"/>
        <v>0</v>
      </c>
      <c r="G3732" s="76">
        <f>IF('(Other Computations)'!G191=0,0,Inputs!I296*Inputs!I189*Inputs!K55*Inputs!D14*'GM Alloc Factors'!G26/('(Other Computations)'!G191+'(Other Computations)'!G204))</f>
        <v>0</v>
      </c>
      <c r="H3732" s="76">
        <f>IF('(Other Computations)'!H191=0,0,Inputs!J296*Inputs!J189*Inputs!K55*Inputs!D14*'GM Alloc Factors'!H26/('(Other Computations)'!H191+'(Other Computations)'!H204))</f>
        <v>0</v>
      </c>
      <c r="I3732" s="76">
        <f>IF('(Other Computations)'!I191=0,0,Inputs!K296*Inputs!K189*Inputs!K55*Inputs!D14*'GM Alloc Factors'!I26/('(Other Computations)'!I191+'(Other Computations)'!I204))</f>
        <v>0</v>
      </c>
      <c r="J3732" s="76">
        <f>IF('(Other Computations)'!J191=0,0,Inputs!L296*Inputs!L189*Inputs!K55*Inputs!D14*'GM Alloc Factors'!J26/('(Other Computations)'!J191+'(Other Computations)'!J204))</f>
        <v>0</v>
      </c>
      <c r="K3732" s="43">
        <f t="shared" si="739"/>
        <v>0</v>
      </c>
    </row>
    <row r="3733" spans="1:11" ht="12.75" customHeight="1">
      <c r="A3733" s="61" t="str">
        <f>"         "&amp;Labels!B75</f>
        <v xml:space="preserve">         Customer 7</v>
      </c>
      <c r="B3733" s="76">
        <f>IF('(Other Computations)'!B192=0,0,Inputs!D297*Inputs!D190*Inputs!K56*Inputs!D14*'GM Alloc Factors'!B26/('(Other Computations)'!B192+'(Other Computations)'!B205))</f>
        <v>0</v>
      </c>
      <c r="C3733" s="76">
        <f>IF('(Other Computations)'!C192=0,0,Inputs!E297*Inputs!E190*Inputs!K56*Inputs!D14*'GM Alloc Factors'!C26/('(Other Computations)'!C192+'(Other Computations)'!C205))</f>
        <v>0</v>
      </c>
      <c r="D3733" s="76">
        <f>IF('(Other Computations)'!D192=0,0,Inputs!F297*Inputs!F190*Inputs!K56*Inputs!D14*'GM Alloc Factors'!D26/('(Other Computations)'!D192+'(Other Computations)'!D205))</f>
        <v>0</v>
      </c>
      <c r="E3733" s="76">
        <f>IF('(Other Computations)'!E192=0,0,Inputs!G297*Inputs!G190*Inputs!K56*Inputs!D14*'GM Alloc Factors'!E26/('(Other Computations)'!E192+'(Other Computations)'!E205))</f>
        <v>0</v>
      </c>
      <c r="F3733" s="43">
        <f t="shared" si="738"/>
        <v>0</v>
      </c>
      <c r="G3733" s="76">
        <f>IF('(Other Computations)'!G192=0,0,Inputs!I297*Inputs!I190*Inputs!K56*Inputs!D14*'GM Alloc Factors'!G26/('(Other Computations)'!G192+'(Other Computations)'!G205))</f>
        <v>0</v>
      </c>
      <c r="H3733" s="76">
        <f>IF('(Other Computations)'!H192=0,0,Inputs!J297*Inputs!J190*Inputs!K56*Inputs!D14*'GM Alloc Factors'!H26/('(Other Computations)'!H192+'(Other Computations)'!H205))</f>
        <v>0</v>
      </c>
      <c r="I3733" s="76">
        <f>IF('(Other Computations)'!I192=0,0,Inputs!K297*Inputs!K190*Inputs!K56*Inputs!D14*'GM Alloc Factors'!I26/('(Other Computations)'!I192+'(Other Computations)'!I205))</f>
        <v>0</v>
      </c>
      <c r="J3733" s="76">
        <f>IF('(Other Computations)'!J192=0,0,Inputs!L297*Inputs!L190*Inputs!K56*Inputs!D14*'GM Alloc Factors'!J26/('(Other Computations)'!J192+'(Other Computations)'!J205))</f>
        <v>0</v>
      </c>
      <c r="K3733" s="43">
        <f t="shared" si="739"/>
        <v>0</v>
      </c>
    </row>
    <row r="3734" spans="1:11" ht="12.75" customHeight="1">
      <c r="A3734" s="61" t="str">
        <f>"         "&amp;Labels!B76</f>
        <v xml:space="preserve">         Customer 8</v>
      </c>
      <c r="B3734" s="76">
        <f>IF('(Other Computations)'!B193=0,0,Inputs!D298*Inputs!D191*Inputs!K57*Inputs!D14*'GM Alloc Factors'!B26/('(Other Computations)'!B193+'(Other Computations)'!B206))</f>
        <v>0</v>
      </c>
      <c r="C3734" s="76">
        <f>IF('(Other Computations)'!C193=0,0,Inputs!E298*Inputs!E191*Inputs!K57*Inputs!D14*'GM Alloc Factors'!C26/('(Other Computations)'!C193+'(Other Computations)'!C206))</f>
        <v>0</v>
      </c>
      <c r="D3734" s="76">
        <f>IF('(Other Computations)'!D193=0,0,Inputs!F298*Inputs!F191*Inputs!K57*Inputs!D14*'GM Alloc Factors'!D26/('(Other Computations)'!D193+'(Other Computations)'!D206))</f>
        <v>0</v>
      </c>
      <c r="E3734" s="76">
        <f>IF('(Other Computations)'!E193=0,0,Inputs!G298*Inputs!G191*Inputs!K57*Inputs!D14*'GM Alloc Factors'!E26/('(Other Computations)'!E193+'(Other Computations)'!E206))</f>
        <v>0</v>
      </c>
      <c r="F3734" s="43">
        <f t="shared" si="738"/>
        <v>0</v>
      </c>
      <c r="G3734" s="76">
        <f>IF('(Other Computations)'!G193=0,0,Inputs!I298*Inputs!I191*Inputs!K57*Inputs!D14*'GM Alloc Factors'!G26/('(Other Computations)'!G193+'(Other Computations)'!G206))</f>
        <v>0</v>
      </c>
      <c r="H3734" s="76">
        <f>IF('(Other Computations)'!H193=0,0,Inputs!J298*Inputs!J191*Inputs!K57*Inputs!D14*'GM Alloc Factors'!H26/('(Other Computations)'!H193+'(Other Computations)'!H206))</f>
        <v>0</v>
      </c>
      <c r="I3734" s="76">
        <f>IF('(Other Computations)'!I193=0,0,Inputs!K298*Inputs!K191*Inputs!K57*Inputs!D14*'GM Alloc Factors'!I26/('(Other Computations)'!I193+'(Other Computations)'!I206))</f>
        <v>0</v>
      </c>
      <c r="J3734" s="76">
        <f>IF('(Other Computations)'!J193=0,0,Inputs!L298*Inputs!L191*Inputs!K57*Inputs!D14*'GM Alloc Factors'!J26/('(Other Computations)'!J193+'(Other Computations)'!J206))</f>
        <v>0</v>
      </c>
      <c r="K3734" s="43">
        <f t="shared" si="739"/>
        <v>0</v>
      </c>
    </row>
    <row r="3735" spans="1:11" ht="12.75" customHeight="1">
      <c r="A3735" s="61" t="str">
        <f>"         "&amp;Labels!B77</f>
        <v xml:space="preserve">         Customer 9</v>
      </c>
      <c r="B3735" s="76">
        <f>IF('(Other Computations)'!B194=0,0,Inputs!D299*Inputs!D192*Inputs!K58*Inputs!D14*'GM Alloc Factors'!B26/('(Other Computations)'!B194+'(Other Computations)'!B207))</f>
        <v>0</v>
      </c>
      <c r="C3735" s="76">
        <f>IF('(Other Computations)'!C194=0,0,Inputs!E299*Inputs!E192*Inputs!K58*Inputs!D14*'GM Alloc Factors'!C26/('(Other Computations)'!C194+'(Other Computations)'!C207))</f>
        <v>0</v>
      </c>
      <c r="D3735" s="76">
        <f>IF('(Other Computations)'!D194=0,0,Inputs!F299*Inputs!F192*Inputs!K58*Inputs!D14*'GM Alloc Factors'!D26/('(Other Computations)'!D194+'(Other Computations)'!D207))</f>
        <v>0</v>
      </c>
      <c r="E3735" s="76">
        <f>IF('(Other Computations)'!E194=0,0,Inputs!G299*Inputs!G192*Inputs!K58*Inputs!D14*'GM Alloc Factors'!E26/('(Other Computations)'!E194+'(Other Computations)'!E207))</f>
        <v>0</v>
      </c>
      <c r="F3735" s="43">
        <f t="shared" si="738"/>
        <v>0</v>
      </c>
      <c r="G3735" s="76">
        <f>IF('(Other Computations)'!G194=0,0,Inputs!I299*Inputs!I192*Inputs!K58*Inputs!D14*'GM Alloc Factors'!G26/('(Other Computations)'!G194+'(Other Computations)'!G207))</f>
        <v>0</v>
      </c>
      <c r="H3735" s="76">
        <f>IF('(Other Computations)'!H194=0,0,Inputs!J299*Inputs!J192*Inputs!K58*Inputs!D14*'GM Alloc Factors'!H26/('(Other Computations)'!H194+'(Other Computations)'!H207))</f>
        <v>0</v>
      </c>
      <c r="I3735" s="76">
        <f>IF('(Other Computations)'!I194=0,0,Inputs!K299*Inputs!K192*Inputs!K58*Inputs!D14*'GM Alloc Factors'!I26/('(Other Computations)'!I194+'(Other Computations)'!I207))</f>
        <v>0</v>
      </c>
      <c r="J3735" s="76">
        <f>IF('(Other Computations)'!J194=0,0,Inputs!L299*Inputs!L192*Inputs!K58*Inputs!D14*'GM Alloc Factors'!J26/('(Other Computations)'!J194+'(Other Computations)'!J207))</f>
        <v>0</v>
      </c>
      <c r="K3735" s="43">
        <f t="shared" si="739"/>
        <v>0</v>
      </c>
    </row>
    <row r="3736" spans="1:11" ht="12.75" customHeight="1">
      <c r="A3736" s="61" t="str">
        <f>"         "&amp;Labels!B78</f>
        <v xml:space="preserve">         Customer 10</v>
      </c>
      <c r="B3736" s="76">
        <f>IF('(Other Computations)'!B195=0,0,Inputs!D300*Inputs!D193*Inputs!K59*Inputs!D14*'GM Alloc Factors'!B26/('(Other Computations)'!B195+'(Other Computations)'!B208))</f>
        <v>0</v>
      </c>
      <c r="C3736" s="76">
        <f>IF('(Other Computations)'!C195=0,0,Inputs!E300*Inputs!E193*Inputs!K59*Inputs!D14*'GM Alloc Factors'!C26/('(Other Computations)'!C195+'(Other Computations)'!C208))</f>
        <v>0</v>
      </c>
      <c r="D3736" s="76">
        <f>IF('(Other Computations)'!D195=0,0,Inputs!F300*Inputs!F193*Inputs!K59*Inputs!D14*'GM Alloc Factors'!D26/('(Other Computations)'!D195+'(Other Computations)'!D208))</f>
        <v>0</v>
      </c>
      <c r="E3736" s="76">
        <f>IF('(Other Computations)'!E195=0,0,Inputs!G300*Inputs!G193*Inputs!K59*Inputs!D14*'GM Alloc Factors'!E26/('(Other Computations)'!E195+'(Other Computations)'!E208))</f>
        <v>0</v>
      </c>
      <c r="F3736" s="43">
        <f t="shared" si="738"/>
        <v>0</v>
      </c>
      <c r="G3736" s="76">
        <f>IF('(Other Computations)'!G195=0,0,Inputs!I300*Inputs!I193*Inputs!K59*Inputs!D14*'GM Alloc Factors'!G26/('(Other Computations)'!G195+'(Other Computations)'!G208))</f>
        <v>0</v>
      </c>
      <c r="H3736" s="76">
        <f>IF('(Other Computations)'!H195=0,0,Inputs!J300*Inputs!J193*Inputs!K59*Inputs!D14*'GM Alloc Factors'!H26/('(Other Computations)'!H195+'(Other Computations)'!H208))</f>
        <v>0</v>
      </c>
      <c r="I3736" s="76">
        <f>IF('(Other Computations)'!I195=0,0,Inputs!K300*Inputs!K193*Inputs!K59*Inputs!D14*'GM Alloc Factors'!I26/('(Other Computations)'!I195+'(Other Computations)'!I208))</f>
        <v>0</v>
      </c>
      <c r="J3736" s="76">
        <f>IF('(Other Computations)'!J195=0,0,Inputs!L300*Inputs!L193*Inputs!K59*Inputs!D14*'GM Alloc Factors'!J26/('(Other Computations)'!J195+'(Other Computations)'!J208))</f>
        <v>0</v>
      </c>
      <c r="K3736" s="43">
        <f t="shared" si="739"/>
        <v>0</v>
      </c>
    </row>
    <row r="3737" spans="1:11" ht="12.75" customHeight="1">
      <c r="A3737" s="61" t="str">
        <f>"         "&amp;Labels!C68</f>
        <v xml:space="preserve">         Total</v>
      </c>
      <c r="B3737" s="84">
        <f>SUM(B3727:B3736)</f>
        <v>0</v>
      </c>
      <c r="C3737" s="84">
        <f>SUM(C3727:C3736)</f>
        <v>0</v>
      </c>
      <c r="D3737" s="84">
        <f>SUM(D3727:D3736)</f>
        <v>0</v>
      </c>
      <c r="E3737" s="84">
        <f>SUM(E3727:E3736)</f>
        <v>0</v>
      </c>
      <c r="F3737" s="43">
        <f t="shared" si="738"/>
        <v>0</v>
      </c>
      <c r="G3737" s="84">
        <f>SUM(G3727:G3736)</f>
        <v>0</v>
      </c>
      <c r="H3737" s="84">
        <f>SUM(H3727:H3736)</f>
        <v>0</v>
      </c>
      <c r="I3737" s="84">
        <f>SUM(I3727:I3736)</f>
        <v>0</v>
      </c>
      <c r="J3737" s="84">
        <f>SUM(J3727:J3736)</f>
        <v>0</v>
      </c>
      <c r="K3737" s="43">
        <f t="shared" si="739"/>
        <v>0</v>
      </c>
    </row>
    <row r="3738" spans="1:11" ht="12.75" customHeight="1">
      <c r="A3738" s="55" t="str">
        <f>"      "&amp;Labels!C84</f>
        <v xml:space="preserve">      Total</v>
      </c>
      <c r="B3738" s="74">
        <f>SUM(B3653,B3665,B3677,B3689,B3701,B3713,B3725,B3737)</f>
        <v>0</v>
      </c>
      <c r="C3738" s="74">
        <f>SUM(C3653,C3665,C3677,C3689,C3701,C3713,C3725,C3737)</f>
        <v>0</v>
      </c>
      <c r="D3738" s="74">
        <f>SUM(D3653,D3665,D3677,D3689,D3701,D3713,D3725,D3737)</f>
        <v>0</v>
      </c>
      <c r="E3738" s="74">
        <f>SUM(E3653,E3665,E3677,E3689,E3701,E3713,E3725,E3737)</f>
        <v>0</v>
      </c>
      <c r="F3738" s="43">
        <f t="shared" si="738"/>
        <v>0</v>
      </c>
      <c r="G3738" s="74">
        <f>SUM(G3653,G3665,G3677,G3689,G3701,G3713,G3725,G3737)</f>
        <v>0</v>
      </c>
      <c r="H3738" s="74">
        <f>SUM(H3653,H3665,H3677,H3689,H3701,H3713,H3725,H3737)</f>
        <v>0</v>
      </c>
      <c r="I3738" s="74">
        <f>SUM(I3653,I3665,I3677,I3689,I3701,I3713,I3725,I3737)</f>
        <v>0</v>
      </c>
      <c r="J3738" s="74">
        <f>SUM(J3653,J3665,J3677,J3689,J3701,J3713,J3725,J3737)</f>
        <v>0</v>
      </c>
      <c r="K3738" s="43">
        <f t="shared" si="739"/>
        <v>0</v>
      </c>
    </row>
    <row r="3739" spans="1:11" ht="12.75" customHeight="1">
      <c r="A3739" s="61" t="str">
        <f>"         "&amp;Labels!B69</f>
        <v xml:space="preserve">         Customer 1</v>
      </c>
      <c r="B3739" s="76">
        <f t="shared" ref="B3739:E3748" si="740">SUM(B3643,B3655,B3667,B3679,B3691,B3703,B3715,B3727)</f>
        <v>0</v>
      </c>
      <c r="C3739" s="76">
        <f t="shared" si="740"/>
        <v>0</v>
      </c>
      <c r="D3739" s="76">
        <f t="shared" si="740"/>
        <v>0</v>
      </c>
      <c r="E3739" s="76">
        <f t="shared" si="740"/>
        <v>0</v>
      </c>
      <c r="F3739" s="43">
        <f t="shared" si="738"/>
        <v>0</v>
      </c>
      <c r="G3739" s="76">
        <f t="shared" ref="G3739:J3748" si="741">SUM(G3643,G3655,G3667,G3679,G3691,G3703,G3715,G3727)</f>
        <v>0</v>
      </c>
      <c r="H3739" s="76">
        <f t="shared" si="741"/>
        <v>0</v>
      </c>
      <c r="I3739" s="76">
        <f t="shared" si="741"/>
        <v>0</v>
      </c>
      <c r="J3739" s="76">
        <f t="shared" si="741"/>
        <v>0</v>
      </c>
      <c r="K3739" s="43">
        <f t="shared" si="739"/>
        <v>0</v>
      </c>
    </row>
    <row r="3740" spans="1:11" ht="12.75" customHeight="1">
      <c r="A3740" s="61" t="str">
        <f>"         "&amp;Labels!B70</f>
        <v xml:space="preserve">         Customer 2</v>
      </c>
      <c r="B3740" s="76">
        <f t="shared" si="740"/>
        <v>0</v>
      </c>
      <c r="C3740" s="76">
        <f t="shared" si="740"/>
        <v>0</v>
      </c>
      <c r="D3740" s="76">
        <f t="shared" si="740"/>
        <v>0</v>
      </c>
      <c r="E3740" s="76">
        <f t="shared" si="740"/>
        <v>0</v>
      </c>
      <c r="F3740" s="43">
        <f t="shared" si="738"/>
        <v>0</v>
      </c>
      <c r="G3740" s="76">
        <f t="shared" si="741"/>
        <v>0</v>
      </c>
      <c r="H3740" s="76">
        <f t="shared" si="741"/>
        <v>0</v>
      </c>
      <c r="I3740" s="76">
        <f t="shared" si="741"/>
        <v>0</v>
      </c>
      <c r="J3740" s="76">
        <f t="shared" si="741"/>
        <v>0</v>
      </c>
      <c r="K3740" s="43">
        <f t="shared" si="739"/>
        <v>0</v>
      </c>
    </row>
    <row r="3741" spans="1:11" ht="12.75" customHeight="1">
      <c r="A3741" s="61" t="str">
        <f>"         "&amp;Labels!B71</f>
        <v xml:space="preserve">         Customer 3</v>
      </c>
      <c r="B3741" s="76">
        <f t="shared" si="740"/>
        <v>0</v>
      </c>
      <c r="C3741" s="76">
        <f t="shared" si="740"/>
        <v>0</v>
      </c>
      <c r="D3741" s="76">
        <f t="shared" si="740"/>
        <v>0</v>
      </c>
      <c r="E3741" s="76">
        <f t="shared" si="740"/>
        <v>0</v>
      </c>
      <c r="F3741" s="43">
        <f t="shared" si="738"/>
        <v>0</v>
      </c>
      <c r="G3741" s="76">
        <f t="shared" si="741"/>
        <v>0</v>
      </c>
      <c r="H3741" s="76">
        <f t="shared" si="741"/>
        <v>0</v>
      </c>
      <c r="I3741" s="76">
        <f t="shared" si="741"/>
        <v>0</v>
      </c>
      <c r="J3741" s="76">
        <f t="shared" si="741"/>
        <v>0</v>
      </c>
      <c r="K3741" s="43">
        <f t="shared" si="739"/>
        <v>0</v>
      </c>
    </row>
    <row r="3742" spans="1:11" ht="12.75" customHeight="1">
      <c r="A3742" s="61" t="str">
        <f>"         "&amp;Labels!B72</f>
        <v xml:space="preserve">         Customer 4</v>
      </c>
      <c r="B3742" s="76">
        <f t="shared" si="740"/>
        <v>0</v>
      </c>
      <c r="C3742" s="76">
        <f t="shared" si="740"/>
        <v>0</v>
      </c>
      <c r="D3742" s="76">
        <f t="shared" si="740"/>
        <v>0</v>
      </c>
      <c r="E3742" s="76">
        <f t="shared" si="740"/>
        <v>0</v>
      </c>
      <c r="F3742" s="43">
        <f t="shared" si="738"/>
        <v>0</v>
      </c>
      <c r="G3742" s="76">
        <f t="shared" si="741"/>
        <v>0</v>
      </c>
      <c r="H3742" s="76">
        <f t="shared" si="741"/>
        <v>0</v>
      </c>
      <c r="I3742" s="76">
        <f t="shared" si="741"/>
        <v>0</v>
      </c>
      <c r="J3742" s="76">
        <f t="shared" si="741"/>
        <v>0</v>
      </c>
      <c r="K3742" s="43">
        <f t="shared" si="739"/>
        <v>0</v>
      </c>
    </row>
    <row r="3743" spans="1:11" ht="12.75" customHeight="1">
      <c r="A3743" s="61" t="str">
        <f>"         "&amp;Labels!B73</f>
        <v xml:space="preserve">         Customer 5</v>
      </c>
      <c r="B3743" s="76">
        <f t="shared" si="740"/>
        <v>0</v>
      </c>
      <c r="C3743" s="76">
        <f t="shared" si="740"/>
        <v>0</v>
      </c>
      <c r="D3743" s="76">
        <f t="shared" si="740"/>
        <v>0</v>
      </c>
      <c r="E3743" s="76">
        <f t="shared" si="740"/>
        <v>0</v>
      </c>
      <c r="F3743" s="43">
        <f t="shared" si="738"/>
        <v>0</v>
      </c>
      <c r="G3743" s="76">
        <f t="shared" si="741"/>
        <v>0</v>
      </c>
      <c r="H3743" s="76">
        <f t="shared" si="741"/>
        <v>0</v>
      </c>
      <c r="I3743" s="76">
        <f t="shared" si="741"/>
        <v>0</v>
      </c>
      <c r="J3743" s="76">
        <f t="shared" si="741"/>
        <v>0</v>
      </c>
      <c r="K3743" s="43">
        <f t="shared" si="739"/>
        <v>0</v>
      </c>
    </row>
    <row r="3744" spans="1:11" ht="12.75" customHeight="1">
      <c r="A3744" s="61" t="str">
        <f>"         "&amp;Labels!B74</f>
        <v xml:space="preserve">         Customer 6</v>
      </c>
      <c r="B3744" s="76">
        <f t="shared" si="740"/>
        <v>0</v>
      </c>
      <c r="C3744" s="76">
        <f t="shared" si="740"/>
        <v>0</v>
      </c>
      <c r="D3744" s="76">
        <f t="shared" si="740"/>
        <v>0</v>
      </c>
      <c r="E3744" s="76">
        <f t="shared" si="740"/>
        <v>0</v>
      </c>
      <c r="F3744" s="43">
        <f t="shared" si="738"/>
        <v>0</v>
      </c>
      <c r="G3744" s="76">
        <f t="shared" si="741"/>
        <v>0</v>
      </c>
      <c r="H3744" s="76">
        <f t="shared" si="741"/>
        <v>0</v>
      </c>
      <c r="I3744" s="76">
        <f t="shared" si="741"/>
        <v>0</v>
      </c>
      <c r="J3744" s="76">
        <f t="shared" si="741"/>
        <v>0</v>
      </c>
      <c r="K3744" s="43">
        <f t="shared" si="739"/>
        <v>0</v>
      </c>
    </row>
    <row r="3745" spans="1:11" ht="12.75" customHeight="1">
      <c r="A3745" s="61" t="str">
        <f>"         "&amp;Labels!B75</f>
        <v xml:space="preserve">         Customer 7</v>
      </c>
      <c r="B3745" s="76">
        <f t="shared" si="740"/>
        <v>0</v>
      </c>
      <c r="C3745" s="76">
        <f t="shared" si="740"/>
        <v>0</v>
      </c>
      <c r="D3745" s="76">
        <f t="shared" si="740"/>
        <v>0</v>
      </c>
      <c r="E3745" s="76">
        <f t="shared" si="740"/>
        <v>0</v>
      </c>
      <c r="F3745" s="43">
        <f t="shared" si="738"/>
        <v>0</v>
      </c>
      <c r="G3745" s="76">
        <f t="shared" si="741"/>
        <v>0</v>
      </c>
      <c r="H3745" s="76">
        <f t="shared" si="741"/>
        <v>0</v>
      </c>
      <c r="I3745" s="76">
        <f t="shared" si="741"/>
        <v>0</v>
      </c>
      <c r="J3745" s="76">
        <f t="shared" si="741"/>
        <v>0</v>
      </c>
      <c r="K3745" s="43">
        <f t="shared" si="739"/>
        <v>0</v>
      </c>
    </row>
    <row r="3746" spans="1:11" ht="12.75" customHeight="1">
      <c r="A3746" s="61" t="str">
        <f>"         "&amp;Labels!B76</f>
        <v xml:space="preserve">         Customer 8</v>
      </c>
      <c r="B3746" s="76">
        <f t="shared" si="740"/>
        <v>0</v>
      </c>
      <c r="C3746" s="76">
        <f t="shared" si="740"/>
        <v>0</v>
      </c>
      <c r="D3746" s="76">
        <f t="shared" si="740"/>
        <v>0</v>
      </c>
      <c r="E3746" s="76">
        <f t="shared" si="740"/>
        <v>0</v>
      </c>
      <c r="F3746" s="43">
        <f t="shared" si="738"/>
        <v>0</v>
      </c>
      <c r="G3746" s="76">
        <f t="shared" si="741"/>
        <v>0</v>
      </c>
      <c r="H3746" s="76">
        <f t="shared" si="741"/>
        <v>0</v>
      </c>
      <c r="I3746" s="76">
        <f t="shared" si="741"/>
        <v>0</v>
      </c>
      <c r="J3746" s="76">
        <f t="shared" si="741"/>
        <v>0</v>
      </c>
      <c r="K3746" s="43">
        <f t="shared" si="739"/>
        <v>0</v>
      </c>
    </row>
    <row r="3747" spans="1:11" ht="12.75" customHeight="1">
      <c r="A3747" s="61" t="str">
        <f>"         "&amp;Labels!B77</f>
        <v xml:space="preserve">         Customer 9</v>
      </c>
      <c r="B3747" s="76">
        <f t="shared" si="740"/>
        <v>0</v>
      </c>
      <c r="C3747" s="76">
        <f t="shared" si="740"/>
        <v>0</v>
      </c>
      <c r="D3747" s="76">
        <f t="shared" si="740"/>
        <v>0</v>
      </c>
      <c r="E3747" s="76">
        <f t="shared" si="740"/>
        <v>0</v>
      </c>
      <c r="F3747" s="43">
        <f t="shared" si="738"/>
        <v>0</v>
      </c>
      <c r="G3747" s="76">
        <f t="shared" si="741"/>
        <v>0</v>
      </c>
      <c r="H3747" s="76">
        <f t="shared" si="741"/>
        <v>0</v>
      </c>
      <c r="I3747" s="76">
        <f t="shared" si="741"/>
        <v>0</v>
      </c>
      <c r="J3747" s="76">
        <f t="shared" si="741"/>
        <v>0</v>
      </c>
      <c r="K3747" s="43">
        <f t="shared" si="739"/>
        <v>0</v>
      </c>
    </row>
    <row r="3748" spans="1:11" ht="12.75" customHeight="1">
      <c r="A3748" s="61" t="str">
        <f>"         "&amp;Labels!B78</f>
        <v xml:space="preserve">         Customer 10</v>
      </c>
      <c r="B3748" s="76">
        <f t="shared" si="740"/>
        <v>0</v>
      </c>
      <c r="C3748" s="76">
        <f t="shared" si="740"/>
        <v>0</v>
      </c>
      <c r="D3748" s="76">
        <f t="shared" si="740"/>
        <v>0</v>
      </c>
      <c r="E3748" s="76">
        <f t="shared" si="740"/>
        <v>0</v>
      </c>
      <c r="F3748" s="43">
        <f t="shared" si="738"/>
        <v>0</v>
      </c>
      <c r="G3748" s="76">
        <f t="shared" si="741"/>
        <v>0</v>
      </c>
      <c r="H3748" s="76">
        <f t="shared" si="741"/>
        <v>0</v>
      </c>
      <c r="I3748" s="76">
        <f t="shared" si="741"/>
        <v>0</v>
      </c>
      <c r="J3748" s="76">
        <f t="shared" si="741"/>
        <v>0</v>
      </c>
      <c r="K3748" s="43">
        <f t="shared" si="739"/>
        <v>0</v>
      </c>
    </row>
    <row r="3749" spans="1:11" ht="12.75" customHeight="1">
      <c r="A3749" s="61" t="str">
        <f>"         "&amp;Labels!C68</f>
        <v xml:space="preserve">         Total</v>
      </c>
      <c r="B3749" s="84">
        <f>B3738</f>
        <v>0</v>
      </c>
      <c r="C3749" s="84">
        <f>C3738</f>
        <v>0</v>
      </c>
      <c r="D3749" s="84">
        <f>D3738</f>
        <v>0</v>
      </c>
      <c r="E3749" s="84">
        <f>E3738</f>
        <v>0</v>
      </c>
      <c r="F3749" s="43">
        <f>SUM(B3738:E3738)</f>
        <v>0</v>
      </c>
      <c r="G3749" s="84">
        <f>G3738</f>
        <v>0</v>
      </c>
      <c r="H3749" s="84">
        <f>H3738</f>
        <v>0</v>
      </c>
      <c r="I3749" s="84">
        <f>I3738</f>
        <v>0</v>
      </c>
      <c r="J3749" s="84">
        <f>J3738</f>
        <v>0</v>
      </c>
      <c r="K3749" s="43">
        <f>SUM(G3738:J3738)</f>
        <v>0</v>
      </c>
    </row>
    <row r="3750" spans="1:11" ht="12.75" customHeight="1">
      <c r="A3750" s="63" t="str">
        <f>"   "&amp;Labels!C80</f>
        <v xml:space="preserve">   Total</v>
      </c>
      <c r="B3750" s="77">
        <f>SUM(B3629,B3738)</f>
        <v>0</v>
      </c>
      <c r="C3750" s="77">
        <f>SUM(C3629,C3738)</f>
        <v>0</v>
      </c>
      <c r="D3750" s="77">
        <f>SUM(D3629,D3738)</f>
        <v>0</v>
      </c>
      <c r="E3750" s="77">
        <f>SUM(E3629,E3738)</f>
        <v>0</v>
      </c>
      <c r="F3750" s="43">
        <f>SUM(B3750:E3750)</f>
        <v>0</v>
      </c>
      <c r="G3750" s="77">
        <f>SUM(G3629,G3738)</f>
        <v>0</v>
      </c>
      <c r="H3750" s="77">
        <f>SUM(H3629,H3738)</f>
        <v>0</v>
      </c>
      <c r="I3750" s="77">
        <f>SUM(I3629,I3738)</f>
        <v>0</v>
      </c>
      <c r="J3750" s="77">
        <f>SUM(J3629,J3738)</f>
        <v>0</v>
      </c>
      <c r="K3750" s="43">
        <f>SUM(G3750:J3750)</f>
        <v>0</v>
      </c>
    </row>
    <row r="3751" spans="1:11" ht="12.75" customHeight="1">
      <c r="A3751" s="61" t="str">
        <f>"      "&amp;Labels!B85</f>
        <v xml:space="preserve">      Q 1</v>
      </c>
      <c r="B3751" s="84"/>
      <c r="C3751" s="84"/>
      <c r="D3751" s="84"/>
      <c r="E3751" s="84"/>
      <c r="F3751" s="43"/>
      <c r="G3751" s="84"/>
      <c r="H3751" s="84"/>
      <c r="I3751" s="84"/>
      <c r="J3751" s="84"/>
      <c r="K3751" s="43"/>
    </row>
    <row r="3752" spans="1:11" ht="12.75" customHeight="1">
      <c r="A3752" s="61" t="str">
        <f>"         "&amp;Labels!B69</f>
        <v xml:space="preserve">         Customer 1</v>
      </c>
      <c r="B3752" s="76">
        <f t="shared" ref="B3752:E3762" si="742">SUM(B3534,B3643)</f>
        <v>0</v>
      </c>
      <c r="C3752" s="76">
        <f t="shared" si="742"/>
        <v>0</v>
      </c>
      <c r="D3752" s="76">
        <f t="shared" si="742"/>
        <v>0</v>
      </c>
      <c r="E3752" s="76">
        <f t="shared" si="742"/>
        <v>0</v>
      </c>
      <c r="F3752" s="43">
        <f t="shared" ref="F3752:F3762" si="743">SUM(B3752:E3752)</f>
        <v>0</v>
      </c>
      <c r="G3752" s="76">
        <f t="shared" ref="G3752:J3762" si="744">SUM(G3534,G3643)</f>
        <v>0</v>
      </c>
      <c r="H3752" s="76">
        <f t="shared" si="744"/>
        <v>0</v>
      </c>
      <c r="I3752" s="76">
        <f t="shared" si="744"/>
        <v>0</v>
      </c>
      <c r="J3752" s="76">
        <f t="shared" si="744"/>
        <v>0</v>
      </c>
      <c r="K3752" s="43">
        <f t="shared" ref="K3752:K3762" si="745">SUM(G3752:J3752)</f>
        <v>0</v>
      </c>
    </row>
    <row r="3753" spans="1:11" ht="12.75" customHeight="1">
      <c r="A3753" s="61" t="str">
        <f>"         "&amp;Labels!B70</f>
        <v xml:space="preserve">         Customer 2</v>
      </c>
      <c r="B3753" s="76">
        <f t="shared" si="742"/>
        <v>0</v>
      </c>
      <c r="C3753" s="76">
        <f t="shared" si="742"/>
        <v>0</v>
      </c>
      <c r="D3753" s="76">
        <f t="shared" si="742"/>
        <v>0</v>
      </c>
      <c r="E3753" s="76">
        <f t="shared" si="742"/>
        <v>0</v>
      </c>
      <c r="F3753" s="43">
        <f t="shared" si="743"/>
        <v>0</v>
      </c>
      <c r="G3753" s="76">
        <f t="shared" si="744"/>
        <v>0</v>
      </c>
      <c r="H3753" s="76">
        <f t="shared" si="744"/>
        <v>0</v>
      </c>
      <c r="I3753" s="76">
        <f t="shared" si="744"/>
        <v>0</v>
      </c>
      <c r="J3753" s="76">
        <f t="shared" si="744"/>
        <v>0</v>
      </c>
      <c r="K3753" s="43">
        <f t="shared" si="745"/>
        <v>0</v>
      </c>
    </row>
    <row r="3754" spans="1:11" ht="12.75" customHeight="1">
      <c r="A3754" s="61" t="str">
        <f>"         "&amp;Labels!B71</f>
        <v xml:space="preserve">         Customer 3</v>
      </c>
      <c r="B3754" s="76">
        <f t="shared" si="742"/>
        <v>0</v>
      </c>
      <c r="C3754" s="76">
        <f t="shared" si="742"/>
        <v>0</v>
      </c>
      <c r="D3754" s="76">
        <f t="shared" si="742"/>
        <v>0</v>
      </c>
      <c r="E3754" s="76">
        <f t="shared" si="742"/>
        <v>0</v>
      </c>
      <c r="F3754" s="43">
        <f t="shared" si="743"/>
        <v>0</v>
      </c>
      <c r="G3754" s="76">
        <f t="shared" si="744"/>
        <v>0</v>
      </c>
      <c r="H3754" s="76">
        <f t="shared" si="744"/>
        <v>0</v>
      </c>
      <c r="I3754" s="76">
        <f t="shared" si="744"/>
        <v>0</v>
      </c>
      <c r="J3754" s="76">
        <f t="shared" si="744"/>
        <v>0</v>
      </c>
      <c r="K3754" s="43">
        <f t="shared" si="745"/>
        <v>0</v>
      </c>
    </row>
    <row r="3755" spans="1:11" ht="12.75" customHeight="1">
      <c r="A3755" s="61" t="str">
        <f>"         "&amp;Labels!B72</f>
        <v xml:space="preserve">         Customer 4</v>
      </c>
      <c r="B3755" s="76">
        <f t="shared" si="742"/>
        <v>0</v>
      </c>
      <c r="C3755" s="76">
        <f t="shared" si="742"/>
        <v>0</v>
      </c>
      <c r="D3755" s="76">
        <f t="shared" si="742"/>
        <v>0</v>
      </c>
      <c r="E3755" s="76">
        <f t="shared" si="742"/>
        <v>0</v>
      </c>
      <c r="F3755" s="43">
        <f t="shared" si="743"/>
        <v>0</v>
      </c>
      <c r="G3755" s="76">
        <f t="shared" si="744"/>
        <v>0</v>
      </c>
      <c r="H3755" s="76">
        <f t="shared" si="744"/>
        <v>0</v>
      </c>
      <c r="I3755" s="76">
        <f t="shared" si="744"/>
        <v>0</v>
      </c>
      <c r="J3755" s="76">
        <f t="shared" si="744"/>
        <v>0</v>
      </c>
      <c r="K3755" s="43">
        <f t="shared" si="745"/>
        <v>0</v>
      </c>
    </row>
    <row r="3756" spans="1:11" ht="12.75" customHeight="1">
      <c r="A3756" s="61" t="str">
        <f>"         "&amp;Labels!B73</f>
        <v xml:space="preserve">         Customer 5</v>
      </c>
      <c r="B3756" s="76">
        <f t="shared" si="742"/>
        <v>0</v>
      </c>
      <c r="C3756" s="76">
        <f t="shared" si="742"/>
        <v>0</v>
      </c>
      <c r="D3756" s="76">
        <f t="shared" si="742"/>
        <v>0</v>
      </c>
      <c r="E3756" s="76">
        <f t="shared" si="742"/>
        <v>0</v>
      </c>
      <c r="F3756" s="43">
        <f t="shared" si="743"/>
        <v>0</v>
      </c>
      <c r="G3756" s="76">
        <f t="shared" si="744"/>
        <v>0</v>
      </c>
      <c r="H3756" s="76">
        <f t="shared" si="744"/>
        <v>0</v>
      </c>
      <c r="I3756" s="76">
        <f t="shared" si="744"/>
        <v>0</v>
      </c>
      <c r="J3756" s="76">
        <f t="shared" si="744"/>
        <v>0</v>
      </c>
      <c r="K3756" s="43">
        <f t="shared" si="745"/>
        <v>0</v>
      </c>
    </row>
    <row r="3757" spans="1:11" ht="12.75" customHeight="1">
      <c r="A3757" s="61" t="str">
        <f>"         "&amp;Labels!B74</f>
        <v xml:space="preserve">         Customer 6</v>
      </c>
      <c r="B3757" s="76">
        <f t="shared" si="742"/>
        <v>0</v>
      </c>
      <c r="C3757" s="76">
        <f t="shared" si="742"/>
        <v>0</v>
      </c>
      <c r="D3757" s="76">
        <f t="shared" si="742"/>
        <v>0</v>
      </c>
      <c r="E3757" s="76">
        <f t="shared" si="742"/>
        <v>0</v>
      </c>
      <c r="F3757" s="43">
        <f t="shared" si="743"/>
        <v>0</v>
      </c>
      <c r="G3757" s="76">
        <f t="shared" si="744"/>
        <v>0</v>
      </c>
      <c r="H3757" s="76">
        <f t="shared" si="744"/>
        <v>0</v>
      </c>
      <c r="I3757" s="76">
        <f t="shared" si="744"/>
        <v>0</v>
      </c>
      <c r="J3757" s="76">
        <f t="shared" si="744"/>
        <v>0</v>
      </c>
      <c r="K3757" s="43">
        <f t="shared" si="745"/>
        <v>0</v>
      </c>
    </row>
    <row r="3758" spans="1:11" ht="12.75" customHeight="1">
      <c r="A3758" s="61" t="str">
        <f>"         "&amp;Labels!B75</f>
        <v xml:space="preserve">         Customer 7</v>
      </c>
      <c r="B3758" s="76">
        <f t="shared" si="742"/>
        <v>0</v>
      </c>
      <c r="C3758" s="76">
        <f t="shared" si="742"/>
        <v>0</v>
      </c>
      <c r="D3758" s="76">
        <f t="shared" si="742"/>
        <v>0</v>
      </c>
      <c r="E3758" s="76">
        <f t="shared" si="742"/>
        <v>0</v>
      </c>
      <c r="F3758" s="43">
        <f t="shared" si="743"/>
        <v>0</v>
      </c>
      <c r="G3758" s="76">
        <f t="shared" si="744"/>
        <v>0</v>
      </c>
      <c r="H3758" s="76">
        <f t="shared" si="744"/>
        <v>0</v>
      </c>
      <c r="I3758" s="76">
        <f t="shared" si="744"/>
        <v>0</v>
      </c>
      <c r="J3758" s="76">
        <f t="shared" si="744"/>
        <v>0</v>
      </c>
      <c r="K3758" s="43">
        <f t="shared" si="745"/>
        <v>0</v>
      </c>
    </row>
    <row r="3759" spans="1:11" ht="12.75" customHeight="1">
      <c r="A3759" s="61" t="str">
        <f>"         "&amp;Labels!B76</f>
        <v xml:space="preserve">         Customer 8</v>
      </c>
      <c r="B3759" s="76">
        <f t="shared" si="742"/>
        <v>0</v>
      </c>
      <c r="C3759" s="76">
        <f t="shared" si="742"/>
        <v>0</v>
      </c>
      <c r="D3759" s="76">
        <f t="shared" si="742"/>
        <v>0</v>
      </c>
      <c r="E3759" s="76">
        <f t="shared" si="742"/>
        <v>0</v>
      </c>
      <c r="F3759" s="43">
        <f t="shared" si="743"/>
        <v>0</v>
      </c>
      <c r="G3759" s="76">
        <f t="shared" si="744"/>
        <v>0</v>
      </c>
      <c r="H3759" s="76">
        <f t="shared" si="744"/>
        <v>0</v>
      </c>
      <c r="I3759" s="76">
        <f t="shared" si="744"/>
        <v>0</v>
      </c>
      <c r="J3759" s="76">
        <f t="shared" si="744"/>
        <v>0</v>
      </c>
      <c r="K3759" s="43">
        <f t="shared" si="745"/>
        <v>0</v>
      </c>
    </row>
    <row r="3760" spans="1:11" ht="12.75" customHeight="1">
      <c r="A3760" s="61" t="str">
        <f>"         "&amp;Labels!B77</f>
        <v xml:space="preserve">         Customer 9</v>
      </c>
      <c r="B3760" s="76">
        <f t="shared" si="742"/>
        <v>0</v>
      </c>
      <c r="C3760" s="76">
        <f t="shared" si="742"/>
        <v>0</v>
      </c>
      <c r="D3760" s="76">
        <f t="shared" si="742"/>
        <v>0</v>
      </c>
      <c r="E3760" s="76">
        <f t="shared" si="742"/>
        <v>0</v>
      </c>
      <c r="F3760" s="43">
        <f t="shared" si="743"/>
        <v>0</v>
      </c>
      <c r="G3760" s="76">
        <f t="shared" si="744"/>
        <v>0</v>
      </c>
      <c r="H3760" s="76">
        <f t="shared" si="744"/>
        <v>0</v>
      </c>
      <c r="I3760" s="76">
        <f t="shared" si="744"/>
        <v>0</v>
      </c>
      <c r="J3760" s="76">
        <f t="shared" si="744"/>
        <v>0</v>
      </c>
      <c r="K3760" s="43">
        <f t="shared" si="745"/>
        <v>0</v>
      </c>
    </row>
    <row r="3761" spans="1:11" ht="12.75" customHeight="1">
      <c r="A3761" s="61" t="str">
        <f>"         "&amp;Labels!B78</f>
        <v xml:space="preserve">         Customer 10</v>
      </c>
      <c r="B3761" s="76">
        <f t="shared" si="742"/>
        <v>0</v>
      </c>
      <c r="C3761" s="76">
        <f t="shared" si="742"/>
        <v>0</v>
      </c>
      <c r="D3761" s="76">
        <f t="shared" si="742"/>
        <v>0</v>
      </c>
      <c r="E3761" s="76">
        <f t="shared" si="742"/>
        <v>0</v>
      </c>
      <c r="F3761" s="43">
        <f t="shared" si="743"/>
        <v>0</v>
      </c>
      <c r="G3761" s="76">
        <f t="shared" si="744"/>
        <v>0</v>
      </c>
      <c r="H3761" s="76">
        <f t="shared" si="744"/>
        <v>0</v>
      </c>
      <c r="I3761" s="76">
        <f t="shared" si="744"/>
        <v>0</v>
      </c>
      <c r="J3761" s="76">
        <f t="shared" si="744"/>
        <v>0</v>
      </c>
      <c r="K3761" s="43">
        <f t="shared" si="745"/>
        <v>0</v>
      </c>
    </row>
    <row r="3762" spans="1:11" ht="12.75" customHeight="1">
      <c r="A3762" s="61" t="str">
        <f>"         "&amp;Labels!C68</f>
        <v xml:space="preserve">         Total</v>
      </c>
      <c r="B3762" s="84">
        <f t="shared" si="742"/>
        <v>0</v>
      </c>
      <c r="C3762" s="84">
        <f t="shared" si="742"/>
        <v>0</v>
      </c>
      <c r="D3762" s="84">
        <f t="shared" si="742"/>
        <v>0</v>
      </c>
      <c r="E3762" s="84">
        <f t="shared" si="742"/>
        <v>0</v>
      </c>
      <c r="F3762" s="43">
        <f t="shared" si="743"/>
        <v>0</v>
      </c>
      <c r="G3762" s="84">
        <f t="shared" si="744"/>
        <v>0</v>
      </c>
      <c r="H3762" s="84">
        <f t="shared" si="744"/>
        <v>0</v>
      </c>
      <c r="I3762" s="84">
        <f t="shared" si="744"/>
        <v>0</v>
      </c>
      <c r="J3762" s="84">
        <f t="shared" si="744"/>
        <v>0</v>
      </c>
      <c r="K3762" s="43">
        <f t="shared" si="745"/>
        <v>0</v>
      </c>
    </row>
    <row r="3763" spans="1:11" ht="12.75" customHeight="1">
      <c r="A3763" s="61" t="str">
        <f>"      "&amp;Labels!B86</f>
        <v xml:space="preserve">      Q 2</v>
      </c>
      <c r="B3763" s="84"/>
      <c r="C3763" s="84"/>
      <c r="D3763" s="84"/>
      <c r="E3763" s="84"/>
      <c r="F3763" s="43"/>
      <c r="G3763" s="84"/>
      <c r="H3763" s="84"/>
      <c r="I3763" s="84"/>
      <c r="J3763" s="84"/>
      <c r="K3763" s="43"/>
    </row>
    <row r="3764" spans="1:11" ht="12.75" customHeight="1">
      <c r="A3764" s="61" t="str">
        <f>"         "&amp;Labels!B69</f>
        <v xml:space="preserve">         Customer 1</v>
      </c>
      <c r="B3764" s="76">
        <f t="shared" ref="B3764:E3774" si="746">SUM(B3546,B3655)</f>
        <v>0</v>
      </c>
      <c r="C3764" s="76">
        <f t="shared" si="746"/>
        <v>0</v>
      </c>
      <c r="D3764" s="76">
        <f t="shared" si="746"/>
        <v>0</v>
      </c>
      <c r="E3764" s="76">
        <f t="shared" si="746"/>
        <v>0</v>
      </c>
      <c r="F3764" s="43">
        <f t="shared" ref="F3764:F3774" si="747">SUM(B3764:E3764)</f>
        <v>0</v>
      </c>
      <c r="G3764" s="76">
        <f t="shared" ref="G3764:J3774" si="748">SUM(G3546,G3655)</f>
        <v>0</v>
      </c>
      <c r="H3764" s="76">
        <f t="shared" si="748"/>
        <v>0</v>
      </c>
      <c r="I3764" s="76">
        <f t="shared" si="748"/>
        <v>0</v>
      </c>
      <c r="J3764" s="76">
        <f t="shared" si="748"/>
        <v>0</v>
      </c>
      <c r="K3764" s="43">
        <f t="shared" ref="K3764:K3774" si="749">SUM(G3764:J3764)</f>
        <v>0</v>
      </c>
    </row>
    <row r="3765" spans="1:11" ht="12.75" customHeight="1">
      <c r="A3765" s="61" t="str">
        <f>"         "&amp;Labels!B70</f>
        <v xml:space="preserve">         Customer 2</v>
      </c>
      <c r="B3765" s="76">
        <f t="shared" si="746"/>
        <v>0</v>
      </c>
      <c r="C3765" s="76">
        <f t="shared" si="746"/>
        <v>0</v>
      </c>
      <c r="D3765" s="76">
        <f t="shared" si="746"/>
        <v>0</v>
      </c>
      <c r="E3765" s="76">
        <f t="shared" si="746"/>
        <v>0</v>
      </c>
      <c r="F3765" s="43">
        <f t="shared" si="747"/>
        <v>0</v>
      </c>
      <c r="G3765" s="76">
        <f t="shared" si="748"/>
        <v>0</v>
      </c>
      <c r="H3765" s="76">
        <f t="shared" si="748"/>
        <v>0</v>
      </c>
      <c r="I3765" s="76">
        <f t="shared" si="748"/>
        <v>0</v>
      </c>
      <c r="J3765" s="76">
        <f t="shared" si="748"/>
        <v>0</v>
      </c>
      <c r="K3765" s="43">
        <f t="shared" si="749"/>
        <v>0</v>
      </c>
    </row>
    <row r="3766" spans="1:11" ht="12.75" customHeight="1">
      <c r="A3766" s="61" t="str">
        <f>"         "&amp;Labels!B71</f>
        <v xml:space="preserve">         Customer 3</v>
      </c>
      <c r="B3766" s="76">
        <f t="shared" si="746"/>
        <v>0</v>
      </c>
      <c r="C3766" s="76">
        <f t="shared" si="746"/>
        <v>0</v>
      </c>
      <c r="D3766" s="76">
        <f t="shared" si="746"/>
        <v>0</v>
      </c>
      <c r="E3766" s="76">
        <f t="shared" si="746"/>
        <v>0</v>
      </c>
      <c r="F3766" s="43">
        <f t="shared" si="747"/>
        <v>0</v>
      </c>
      <c r="G3766" s="76">
        <f t="shared" si="748"/>
        <v>0</v>
      </c>
      <c r="H3766" s="76">
        <f t="shared" si="748"/>
        <v>0</v>
      </c>
      <c r="I3766" s="76">
        <f t="shared" si="748"/>
        <v>0</v>
      </c>
      <c r="J3766" s="76">
        <f t="shared" si="748"/>
        <v>0</v>
      </c>
      <c r="K3766" s="43">
        <f t="shared" si="749"/>
        <v>0</v>
      </c>
    </row>
    <row r="3767" spans="1:11" ht="12.75" customHeight="1">
      <c r="A3767" s="61" t="str">
        <f>"         "&amp;Labels!B72</f>
        <v xml:space="preserve">         Customer 4</v>
      </c>
      <c r="B3767" s="76">
        <f t="shared" si="746"/>
        <v>0</v>
      </c>
      <c r="C3767" s="76">
        <f t="shared" si="746"/>
        <v>0</v>
      </c>
      <c r="D3767" s="76">
        <f t="shared" si="746"/>
        <v>0</v>
      </c>
      <c r="E3767" s="76">
        <f t="shared" si="746"/>
        <v>0</v>
      </c>
      <c r="F3767" s="43">
        <f t="shared" si="747"/>
        <v>0</v>
      </c>
      <c r="G3767" s="76">
        <f t="shared" si="748"/>
        <v>0</v>
      </c>
      <c r="H3767" s="76">
        <f t="shared" si="748"/>
        <v>0</v>
      </c>
      <c r="I3767" s="76">
        <f t="shared" si="748"/>
        <v>0</v>
      </c>
      <c r="J3767" s="76">
        <f t="shared" si="748"/>
        <v>0</v>
      </c>
      <c r="K3767" s="43">
        <f t="shared" si="749"/>
        <v>0</v>
      </c>
    </row>
    <row r="3768" spans="1:11" ht="12.75" customHeight="1">
      <c r="A3768" s="61" t="str">
        <f>"         "&amp;Labels!B73</f>
        <v xml:space="preserve">         Customer 5</v>
      </c>
      <c r="B3768" s="76">
        <f t="shared" si="746"/>
        <v>0</v>
      </c>
      <c r="C3768" s="76">
        <f t="shared" si="746"/>
        <v>0</v>
      </c>
      <c r="D3768" s="76">
        <f t="shared" si="746"/>
        <v>0</v>
      </c>
      <c r="E3768" s="76">
        <f t="shared" si="746"/>
        <v>0</v>
      </c>
      <c r="F3768" s="43">
        <f t="shared" si="747"/>
        <v>0</v>
      </c>
      <c r="G3768" s="76">
        <f t="shared" si="748"/>
        <v>0</v>
      </c>
      <c r="H3768" s="76">
        <f t="shared" si="748"/>
        <v>0</v>
      </c>
      <c r="I3768" s="76">
        <f t="shared" si="748"/>
        <v>0</v>
      </c>
      <c r="J3768" s="76">
        <f t="shared" si="748"/>
        <v>0</v>
      </c>
      <c r="K3768" s="43">
        <f t="shared" si="749"/>
        <v>0</v>
      </c>
    </row>
    <row r="3769" spans="1:11" ht="12.75" customHeight="1">
      <c r="A3769" s="61" t="str">
        <f>"         "&amp;Labels!B74</f>
        <v xml:space="preserve">         Customer 6</v>
      </c>
      <c r="B3769" s="76">
        <f t="shared" si="746"/>
        <v>0</v>
      </c>
      <c r="C3769" s="76">
        <f t="shared" si="746"/>
        <v>0</v>
      </c>
      <c r="D3769" s="76">
        <f t="shared" si="746"/>
        <v>0</v>
      </c>
      <c r="E3769" s="76">
        <f t="shared" si="746"/>
        <v>0</v>
      </c>
      <c r="F3769" s="43">
        <f t="shared" si="747"/>
        <v>0</v>
      </c>
      <c r="G3769" s="76">
        <f t="shared" si="748"/>
        <v>0</v>
      </c>
      <c r="H3769" s="76">
        <f t="shared" si="748"/>
        <v>0</v>
      </c>
      <c r="I3769" s="76">
        <f t="shared" si="748"/>
        <v>0</v>
      </c>
      <c r="J3769" s="76">
        <f t="shared" si="748"/>
        <v>0</v>
      </c>
      <c r="K3769" s="43">
        <f t="shared" si="749"/>
        <v>0</v>
      </c>
    </row>
    <row r="3770" spans="1:11" ht="12.75" customHeight="1">
      <c r="A3770" s="61" t="str">
        <f>"         "&amp;Labels!B75</f>
        <v xml:space="preserve">         Customer 7</v>
      </c>
      <c r="B3770" s="76">
        <f t="shared" si="746"/>
        <v>0</v>
      </c>
      <c r="C3770" s="76">
        <f t="shared" si="746"/>
        <v>0</v>
      </c>
      <c r="D3770" s="76">
        <f t="shared" si="746"/>
        <v>0</v>
      </c>
      <c r="E3770" s="76">
        <f t="shared" si="746"/>
        <v>0</v>
      </c>
      <c r="F3770" s="43">
        <f t="shared" si="747"/>
        <v>0</v>
      </c>
      <c r="G3770" s="76">
        <f t="shared" si="748"/>
        <v>0</v>
      </c>
      <c r="H3770" s="76">
        <f t="shared" si="748"/>
        <v>0</v>
      </c>
      <c r="I3770" s="76">
        <f t="shared" si="748"/>
        <v>0</v>
      </c>
      <c r="J3770" s="76">
        <f t="shared" si="748"/>
        <v>0</v>
      </c>
      <c r="K3770" s="43">
        <f t="shared" si="749"/>
        <v>0</v>
      </c>
    </row>
    <row r="3771" spans="1:11" ht="12.75" customHeight="1">
      <c r="A3771" s="61" t="str">
        <f>"         "&amp;Labels!B76</f>
        <v xml:space="preserve">         Customer 8</v>
      </c>
      <c r="B3771" s="76">
        <f t="shared" si="746"/>
        <v>0</v>
      </c>
      <c r="C3771" s="76">
        <f t="shared" si="746"/>
        <v>0</v>
      </c>
      <c r="D3771" s="76">
        <f t="shared" si="746"/>
        <v>0</v>
      </c>
      <c r="E3771" s="76">
        <f t="shared" si="746"/>
        <v>0</v>
      </c>
      <c r="F3771" s="43">
        <f t="shared" si="747"/>
        <v>0</v>
      </c>
      <c r="G3771" s="76">
        <f t="shared" si="748"/>
        <v>0</v>
      </c>
      <c r="H3771" s="76">
        <f t="shared" si="748"/>
        <v>0</v>
      </c>
      <c r="I3771" s="76">
        <f t="shared" si="748"/>
        <v>0</v>
      </c>
      <c r="J3771" s="76">
        <f t="shared" si="748"/>
        <v>0</v>
      </c>
      <c r="K3771" s="43">
        <f t="shared" si="749"/>
        <v>0</v>
      </c>
    </row>
    <row r="3772" spans="1:11" ht="12.75" customHeight="1">
      <c r="A3772" s="61" t="str">
        <f>"         "&amp;Labels!B77</f>
        <v xml:space="preserve">         Customer 9</v>
      </c>
      <c r="B3772" s="76">
        <f t="shared" si="746"/>
        <v>0</v>
      </c>
      <c r="C3772" s="76">
        <f t="shared" si="746"/>
        <v>0</v>
      </c>
      <c r="D3772" s="76">
        <f t="shared" si="746"/>
        <v>0</v>
      </c>
      <c r="E3772" s="76">
        <f t="shared" si="746"/>
        <v>0</v>
      </c>
      <c r="F3772" s="43">
        <f t="shared" si="747"/>
        <v>0</v>
      </c>
      <c r="G3772" s="76">
        <f t="shared" si="748"/>
        <v>0</v>
      </c>
      <c r="H3772" s="76">
        <f t="shared" si="748"/>
        <v>0</v>
      </c>
      <c r="I3772" s="76">
        <f t="shared" si="748"/>
        <v>0</v>
      </c>
      <c r="J3772" s="76">
        <f t="shared" si="748"/>
        <v>0</v>
      </c>
      <c r="K3772" s="43">
        <f t="shared" si="749"/>
        <v>0</v>
      </c>
    </row>
    <row r="3773" spans="1:11" ht="12.75" customHeight="1">
      <c r="A3773" s="61" t="str">
        <f>"         "&amp;Labels!B78</f>
        <v xml:space="preserve">         Customer 10</v>
      </c>
      <c r="B3773" s="76">
        <f t="shared" si="746"/>
        <v>0</v>
      </c>
      <c r="C3773" s="76">
        <f t="shared" si="746"/>
        <v>0</v>
      </c>
      <c r="D3773" s="76">
        <f t="shared" si="746"/>
        <v>0</v>
      </c>
      <c r="E3773" s="76">
        <f t="shared" si="746"/>
        <v>0</v>
      </c>
      <c r="F3773" s="43">
        <f t="shared" si="747"/>
        <v>0</v>
      </c>
      <c r="G3773" s="76">
        <f t="shared" si="748"/>
        <v>0</v>
      </c>
      <c r="H3773" s="76">
        <f t="shared" si="748"/>
        <v>0</v>
      </c>
      <c r="I3773" s="76">
        <f t="shared" si="748"/>
        <v>0</v>
      </c>
      <c r="J3773" s="76">
        <f t="shared" si="748"/>
        <v>0</v>
      </c>
      <c r="K3773" s="43">
        <f t="shared" si="749"/>
        <v>0</v>
      </c>
    </row>
    <row r="3774" spans="1:11" ht="12.75" customHeight="1">
      <c r="A3774" s="61" t="str">
        <f>"         "&amp;Labels!C68</f>
        <v xml:space="preserve">         Total</v>
      </c>
      <c r="B3774" s="84">
        <f t="shared" si="746"/>
        <v>0</v>
      </c>
      <c r="C3774" s="84">
        <f t="shared" si="746"/>
        <v>0</v>
      </c>
      <c r="D3774" s="84">
        <f t="shared" si="746"/>
        <v>0</v>
      </c>
      <c r="E3774" s="84">
        <f t="shared" si="746"/>
        <v>0</v>
      </c>
      <c r="F3774" s="43">
        <f t="shared" si="747"/>
        <v>0</v>
      </c>
      <c r="G3774" s="84">
        <f t="shared" si="748"/>
        <v>0</v>
      </c>
      <c r="H3774" s="84">
        <f t="shared" si="748"/>
        <v>0</v>
      </c>
      <c r="I3774" s="84">
        <f t="shared" si="748"/>
        <v>0</v>
      </c>
      <c r="J3774" s="84">
        <f t="shared" si="748"/>
        <v>0</v>
      </c>
      <c r="K3774" s="43">
        <f t="shared" si="749"/>
        <v>0</v>
      </c>
    </row>
    <row r="3775" spans="1:11" ht="12.75" customHeight="1">
      <c r="A3775" s="61" t="str">
        <f>"      "&amp;Labels!B87</f>
        <v xml:space="preserve">      Q 3</v>
      </c>
      <c r="B3775" s="84"/>
      <c r="C3775" s="84"/>
      <c r="D3775" s="84"/>
      <c r="E3775" s="84"/>
      <c r="F3775" s="43"/>
      <c r="G3775" s="84"/>
      <c r="H3775" s="84"/>
      <c r="I3775" s="84"/>
      <c r="J3775" s="84"/>
      <c r="K3775" s="43"/>
    </row>
    <row r="3776" spans="1:11" ht="12.75" customHeight="1">
      <c r="A3776" s="61" t="str">
        <f>"         "&amp;Labels!B69</f>
        <v xml:space="preserve">         Customer 1</v>
      </c>
      <c r="B3776" s="76">
        <f t="shared" ref="B3776:E3786" si="750">SUM(B3558,B3667)</f>
        <v>0</v>
      </c>
      <c r="C3776" s="76">
        <f t="shared" si="750"/>
        <v>0</v>
      </c>
      <c r="D3776" s="76">
        <f t="shared" si="750"/>
        <v>0</v>
      </c>
      <c r="E3776" s="76">
        <f t="shared" si="750"/>
        <v>0</v>
      </c>
      <c r="F3776" s="43">
        <f t="shared" ref="F3776:F3786" si="751">SUM(B3776:E3776)</f>
        <v>0</v>
      </c>
      <c r="G3776" s="76">
        <f t="shared" ref="G3776:J3786" si="752">SUM(G3558,G3667)</f>
        <v>0</v>
      </c>
      <c r="H3776" s="76">
        <f t="shared" si="752"/>
        <v>0</v>
      </c>
      <c r="I3776" s="76">
        <f t="shared" si="752"/>
        <v>0</v>
      </c>
      <c r="J3776" s="76">
        <f t="shared" si="752"/>
        <v>0</v>
      </c>
      <c r="K3776" s="43">
        <f t="shared" ref="K3776:K3786" si="753">SUM(G3776:J3776)</f>
        <v>0</v>
      </c>
    </row>
    <row r="3777" spans="1:11" ht="12.75" customHeight="1">
      <c r="A3777" s="61" t="str">
        <f>"         "&amp;Labels!B70</f>
        <v xml:space="preserve">         Customer 2</v>
      </c>
      <c r="B3777" s="76">
        <f t="shared" si="750"/>
        <v>0</v>
      </c>
      <c r="C3777" s="76">
        <f t="shared" si="750"/>
        <v>0</v>
      </c>
      <c r="D3777" s="76">
        <f t="shared" si="750"/>
        <v>0</v>
      </c>
      <c r="E3777" s="76">
        <f t="shared" si="750"/>
        <v>0</v>
      </c>
      <c r="F3777" s="43">
        <f t="shared" si="751"/>
        <v>0</v>
      </c>
      <c r="G3777" s="76">
        <f t="shared" si="752"/>
        <v>0</v>
      </c>
      <c r="H3777" s="76">
        <f t="shared" si="752"/>
        <v>0</v>
      </c>
      <c r="I3777" s="76">
        <f t="shared" si="752"/>
        <v>0</v>
      </c>
      <c r="J3777" s="76">
        <f t="shared" si="752"/>
        <v>0</v>
      </c>
      <c r="K3777" s="43">
        <f t="shared" si="753"/>
        <v>0</v>
      </c>
    </row>
    <row r="3778" spans="1:11" ht="12.75" customHeight="1">
      <c r="A3778" s="61" t="str">
        <f>"         "&amp;Labels!B71</f>
        <v xml:space="preserve">         Customer 3</v>
      </c>
      <c r="B3778" s="76">
        <f t="shared" si="750"/>
        <v>0</v>
      </c>
      <c r="C3778" s="76">
        <f t="shared" si="750"/>
        <v>0</v>
      </c>
      <c r="D3778" s="76">
        <f t="shared" si="750"/>
        <v>0</v>
      </c>
      <c r="E3778" s="76">
        <f t="shared" si="750"/>
        <v>0</v>
      </c>
      <c r="F3778" s="43">
        <f t="shared" si="751"/>
        <v>0</v>
      </c>
      <c r="G3778" s="76">
        <f t="shared" si="752"/>
        <v>0</v>
      </c>
      <c r="H3778" s="76">
        <f t="shared" si="752"/>
        <v>0</v>
      </c>
      <c r="I3778" s="76">
        <f t="shared" si="752"/>
        <v>0</v>
      </c>
      <c r="J3778" s="76">
        <f t="shared" si="752"/>
        <v>0</v>
      </c>
      <c r="K3778" s="43">
        <f t="shared" si="753"/>
        <v>0</v>
      </c>
    </row>
    <row r="3779" spans="1:11" ht="12.75" customHeight="1">
      <c r="A3779" s="61" t="str">
        <f>"         "&amp;Labels!B72</f>
        <v xml:space="preserve">         Customer 4</v>
      </c>
      <c r="B3779" s="76">
        <f t="shared" si="750"/>
        <v>0</v>
      </c>
      <c r="C3779" s="76">
        <f t="shared" si="750"/>
        <v>0</v>
      </c>
      <c r="D3779" s="76">
        <f t="shared" si="750"/>
        <v>0</v>
      </c>
      <c r="E3779" s="76">
        <f t="shared" si="750"/>
        <v>0</v>
      </c>
      <c r="F3779" s="43">
        <f t="shared" si="751"/>
        <v>0</v>
      </c>
      <c r="G3779" s="76">
        <f t="shared" si="752"/>
        <v>0</v>
      </c>
      <c r="H3779" s="76">
        <f t="shared" si="752"/>
        <v>0</v>
      </c>
      <c r="I3779" s="76">
        <f t="shared" si="752"/>
        <v>0</v>
      </c>
      <c r="J3779" s="76">
        <f t="shared" si="752"/>
        <v>0</v>
      </c>
      <c r="K3779" s="43">
        <f t="shared" si="753"/>
        <v>0</v>
      </c>
    </row>
    <row r="3780" spans="1:11" ht="12.75" customHeight="1">
      <c r="A3780" s="61" t="str">
        <f>"         "&amp;Labels!B73</f>
        <v xml:space="preserve">         Customer 5</v>
      </c>
      <c r="B3780" s="76">
        <f t="shared" si="750"/>
        <v>0</v>
      </c>
      <c r="C3780" s="76">
        <f t="shared" si="750"/>
        <v>0</v>
      </c>
      <c r="D3780" s="76">
        <f t="shared" si="750"/>
        <v>0</v>
      </c>
      <c r="E3780" s="76">
        <f t="shared" si="750"/>
        <v>0</v>
      </c>
      <c r="F3780" s="43">
        <f t="shared" si="751"/>
        <v>0</v>
      </c>
      <c r="G3780" s="76">
        <f t="shared" si="752"/>
        <v>0</v>
      </c>
      <c r="H3780" s="76">
        <f t="shared" si="752"/>
        <v>0</v>
      </c>
      <c r="I3780" s="76">
        <f t="shared" si="752"/>
        <v>0</v>
      </c>
      <c r="J3780" s="76">
        <f t="shared" si="752"/>
        <v>0</v>
      </c>
      <c r="K3780" s="43">
        <f t="shared" si="753"/>
        <v>0</v>
      </c>
    </row>
    <row r="3781" spans="1:11" ht="12.75" customHeight="1">
      <c r="A3781" s="61" t="str">
        <f>"         "&amp;Labels!B74</f>
        <v xml:space="preserve">         Customer 6</v>
      </c>
      <c r="B3781" s="76">
        <f t="shared" si="750"/>
        <v>0</v>
      </c>
      <c r="C3781" s="76">
        <f t="shared" si="750"/>
        <v>0</v>
      </c>
      <c r="D3781" s="76">
        <f t="shared" si="750"/>
        <v>0</v>
      </c>
      <c r="E3781" s="76">
        <f t="shared" si="750"/>
        <v>0</v>
      </c>
      <c r="F3781" s="43">
        <f t="shared" si="751"/>
        <v>0</v>
      </c>
      <c r="G3781" s="76">
        <f t="shared" si="752"/>
        <v>0</v>
      </c>
      <c r="H3781" s="76">
        <f t="shared" si="752"/>
        <v>0</v>
      </c>
      <c r="I3781" s="76">
        <f t="shared" si="752"/>
        <v>0</v>
      </c>
      <c r="J3781" s="76">
        <f t="shared" si="752"/>
        <v>0</v>
      </c>
      <c r="K3781" s="43">
        <f t="shared" si="753"/>
        <v>0</v>
      </c>
    </row>
    <row r="3782" spans="1:11" ht="12.75" customHeight="1">
      <c r="A3782" s="61" t="str">
        <f>"         "&amp;Labels!B75</f>
        <v xml:space="preserve">         Customer 7</v>
      </c>
      <c r="B3782" s="76">
        <f t="shared" si="750"/>
        <v>0</v>
      </c>
      <c r="C3782" s="76">
        <f t="shared" si="750"/>
        <v>0</v>
      </c>
      <c r="D3782" s="76">
        <f t="shared" si="750"/>
        <v>0</v>
      </c>
      <c r="E3782" s="76">
        <f t="shared" si="750"/>
        <v>0</v>
      </c>
      <c r="F3782" s="43">
        <f t="shared" si="751"/>
        <v>0</v>
      </c>
      <c r="G3782" s="76">
        <f t="shared" si="752"/>
        <v>0</v>
      </c>
      <c r="H3782" s="76">
        <f t="shared" si="752"/>
        <v>0</v>
      </c>
      <c r="I3782" s="76">
        <f t="shared" si="752"/>
        <v>0</v>
      </c>
      <c r="J3782" s="76">
        <f t="shared" si="752"/>
        <v>0</v>
      </c>
      <c r="K3782" s="43">
        <f t="shared" si="753"/>
        <v>0</v>
      </c>
    </row>
    <row r="3783" spans="1:11" ht="12.75" customHeight="1">
      <c r="A3783" s="61" t="str">
        <f>"         "&amp;Labels!B76</f>
        <v xml:space="preserve">         Customer 8</v>
      </c>
      <c r="B3783" s="76">
        <f t="shared" si="750"/>
        <v>0</v>
      </c>
      <c r="C3783" s="76">
        <f t="shared" si="750"/>
        <v>0</v>
      </c>
      <c r="D3783" s="76">
        <f t="shared" si="750"/>
        <v>0</v>
      </c>
      <c r="E3783" s="76">
        <f t="shared" si="750"/>
        <v>0</v>
      </c>
      <c r="F3783" s="43">
        <f t="shared" si="751"/>
        <v>0</v>
      </c>
      <c r="G3783" s="76">
        <f t="shared" si="752"/>
        <v>0</v>
      </c>
      <c r="H3783" s="76">
        <f t="shared" si="752"/>
        <v>0</v>
      </c>
      <c r="I3783" s="76">
        <f t="shared" si="752"/>
        <v>0</v>
      </c>
      <c r="J3783" s="76">
        <f t="shared" si="752"/>
        <v>0</v>
      </c>
      <c r="K3783" s="43">
        <f t="shared" si="753"/>
        <v>0</v>
      </c>
    </row>
    <row r="3784" spans="1:11" ht="12.75" customHeight="1">
      <c r="A3784" s="61" t="str">
        <f>"         "&amp;Labels!B77</f>
        <v xml:space="preserve">         Customer 9</v>
      </c>
      <c r="B3784" s="76">
        <f t="shared" si="750"/>
        <v>0</v>
      </c>
      <c r="C3784" s="76">
        <f t="shared" si="750"/>
        <v>0</v>
      </c>
      <c r="D3784" s="76">
        <f t="shared" si="750"/>
        <v>0</v>
      </c>
      <c r="E3784" s="76">
        <f t="shared" si="750"/>
        <v>0</v>
      </c>
      <c r="F3784" s="43">
        <f t="shared" si="751"/>
        <v>0</v>
      </c>
      <c r="G3784" s="76">
        <f t="shared" si="752"/>
        <v>0</v>
      </c>
      <c r="H3784" s="76">
        <f t="shared" si="752"/>
        <v>0</v>
      </c>
      <c r="I3784" s="76">
        <f t="shared" si="752"/>
        <v>0</v>
      </c>
      <c r="J3784" s="76">
        <f t="shared" si="752"/>
        <v>0</v>
      </c>
      <c r="K3784" s="43">
        <f t="shared" si="753"/>
        <v>0</v>
      </c>
    </row>
    <row r="3785" spans="1:11" ht="12.75" customHeight="1">
      <c r="A3785" s="61" t="str">
        <f>"         "&amp;Labels!B78</f>
        <v xml:space="preserve">         Customer 10</v>
      </c>
      <c r="B3785" s="76">
        <f t="shared" si="750"/>
        <v>0</v>
      </c>
      <c r="C3785" s="76">
        <f t="shared" si="750"/>
        <v>0</v>
      </c>
      <c r="D3785" s="76">
        <f t="shared" si="750"/>
        <v>0</v>
      </c>
      <c r="E3785" s="76">
        <f t="shared" si="750"/>
        <v>0</v>
      </c>
      <c r="F3785" s="43">
        <f t="shared" si="751"/>
        <v>0</v>
      </c>
      <c r="G3785" s="76">
        <f t="shared" si="752"/>
        <v>0</v>
      </c>
      <c r="H3785" s="76">
        <f t="shared" si="752"/>
        <v>0</v>
      </c>
      <c r="I3785" s="76">
        <f t="shared" si="752"/>
        <v>0</v>
      </c>
      <c r="J3785" s="76">
        <f t="shared" si="752"/>
        <v>0</v>
      </c>
      <c r="K3785" s="43">
        <f t="shared" si="753"/>
        <v>0</v>
      </c>
    </row>
    <row r="3786" spans="1:11" ht="12.75" customHeight="1">
      <c r="A3786" s="61" t="str">
        <f>"         "&amp;Labels!C68</f>
        <v xml:space="preserve">         Total</v>
      </c>
      <c r="B3786" s="84">
        <f t="shared" si="750"/>
        <v>0</v>
      </c>
      <c r="C3786" s="84">
        <f t="shared" si="750"/>
        <v>0</v>
      </c>
      <c r="D3786" s="84">
        <f t="shared" si="750"/>
        <v>0</v>
      </c>
      <c r="E3786" s="84">
        <f t="shared" si="750"/>
        <v>0</v>
      </c>
      <c r="F3786" s="43">
        <f t="shared" si="751"/>
        <v>0</v>
      </c>
      <c r="G3786" s="84">
        <f t="shared" si="752"/>
        <v>0</v>
      </c>
      <c r="H3786" s="84">
        <f t="shared" si="752"/>
        <v>0</v>
      </c>
      <c r="I3786" s="84">
        <f t="shared" si="752"/>
        <v>0</v>
      </c>
      <c r="J3786" s="84">
        <f t="shared" si="752"/>
        <v>0</v>
      </c>
      <c r="K3786" s="43">
        <f t="shared" si="753"/>
        <v>0</v>
      </c>
    </row>
    <row r="3787" spans="1:11" ht="12.75" customHeight="1">
      <c r="A3787" s="61" t="str">
        <f>"      "&amp;Labels!B88</f>
        <v xml:space="preserve">      Q 4</v>
      </c>
      <c r="B3787" s="84"/>
      <c r="C3787" s="84"/>
      <c r="D3787" s="84"/>
      <c r="E3787" s="84"/>
      <c r="F3787" s="43"/>
      <c r="G3787" s="84"/>
      <c r="H3787" s="84"/>
      <c r="I3787" s="84"/>
      <c r="J3787" s="84"/>
      <c r="K3787" s="43"/>
    </row>
    <row r="3788" spans="1:11" ht="12.75" customHeight="1">
      <c r="A3788" s="61" t="str">
        <f>"         "&amp;Labels!B69</f>
        <v xml:space="preserve">         Customer 1</v>
      </c>
      <c r="B3788" s="76">
        <f t="shared" ref="B3788:E3798" si="754">SUM(B3570,B3679)</f>
        <v>0</v>
      </c>
      <c r="C3788" s="76">
        <f t="shared" si="754"/>
        <v>0</v>
      </c>
      <c r="D3788" s="76">
        <f t="shared" si="754"/>
        <v>0</v>
      </c>
      <c r="E3788" s="76">
        <f t="shared" si="754"/>
        <v>0</v>
      </c>
      <c r="F3788" s="43">
        <f t="shared" ref="F3788:F3798" si="755">SUM(B3788:E3788)</f>
        <v>0</v>
      </c>
      <c r="G3788" s="76">
        <f t="shared" ref="G3788:J3798" si="756">SUM(G3570,G3679)</f>
        <v>0</v>
      </c>
      <c r="H3788" s="76">
        <f t="shared" si="756"/>
        <v>0</v>
      </c>
      <c r="I3788" s="76">
        <f t="shared" si="756"/>
        <v>0</v>
      </c>
      <c r="J3788" s="76">
        <f t="shared" si="756"/>
        <v>0</v>
      </c>
      <c r="K3788" s="43">
        <f t="shared" ref="K3788:K3798" si="757">SUM(G3788:J3788)</f>
        <v>0</v>
      </c>
    </row>
    <row r="3789" spans="1:11" ht="12.75" customHeight="1">
      <c r="A3789" s="61" t="str">
        <f>"         "&amp;Labels!B70</f>
        <v xml:space="preserve">         Customer 2</v>
      </c>
      <c r="B3789" s="76">
        <f t="shared" si="754"/>
        <v>0</v>
      </c>
      <c r="C3789" s="76">
        <f t="shared" si="754"/>
        <v>0</v>
      </c>
      <c r="D3789" s="76">
        <f t="shared" si="754"/>
        <v>0</v>
      </c>
      <c r="E3789" s="76">
        <f t="shared" si="754"/>
        <v>0</v>
      </c>
      <c r="F3789" s="43">
        <f t="shared" si="755"/>
        <v>0</v>
      </c>
      <c r="G3789" s="76">
        <f t="shared" si="756"/>
        <v>0</v>
      </c>
      <c r="H3789" s="76">
        <f t="shared" si="756"/>
        <v>0</v>
      </c>
      <c r="I3789" s="76">
        <f t="shared" si="756"/>
        <v>0</v>
      </c>
      <c r="J3789" s="76">
        <f t="shared" si="756"/>
        <v>0</v>
      </c>
      <c r="K3789" s="43">
        <f t="shared" si="757"/>
        <v>0</v>
      </c>
    </row>
    <row r="3790" spans="1:11" ht="12.75" customHeight="1">
      <c r="A3790" s="61" t="str">
        <f>"         "&amp;Labels!B71</f>
        <v xml:space="preserve">         Customer 3</v>
      </c>
      <c r="B3790" s="76">
        <f t="shared" si="754"/>
        <v>0</v>
      </c>
      <c r="C3790" s="76">
        <f t="shared" si="754"/>
        <v>0</v>
      </c>
      <c r="D3790" s="76">
        <f t="shared" si="754"/>
        <v>0</v>
      </c>
      <c r="E3790" s="76">
        <f t="shared" si="754"/>
        <v>0</v>
      </c>
      <c r="F3790" s="43">
        <f t="shared" si="755"/>
        <v>0</v>
      </c>
      <c r="G3790" s="76">
        <f t="shared" si="756"/>
        <v>0</v>
      </c>
      <c r="H3790" s="76">
        <f t="shared" si="756"/>
        <v>0</v>
      </c>
      <c r="I3790" s="76">
        <f t="shared" si="756"/>
        <v>0</v>
      </c>
      <c r="J3790" s="76">
        <f t="shared" si="756"/>
        <v>0</v>
      </c>
      <c r="K3790" s="43">
        <f t="shared" si="757"/>
        <v>0</v>
      </c>
    </row>
    <row r="3791" spans="1:11" ht="12.75" customHeight="1">
      <c r="A3791" s="61" t="str">
        <f>"         "&amp;Labels!B72</f>
        <v xml:space="preserve">         Customer 4</v>
      </c>
      <c r="B3791" s="76">
        <f t="shared" si="754"/>
        <v>0</v>
      </c>
      <c r="C3791" s="76">
        <f t="shared" si="754"/>
        <v>0</v>
      </c>
      <c r="D3791" s="76">
        <f t="shared" si="754"/>
        <v>0</v>
      </c>
      <c r="E3791" s="76">
        <f t="shared" si="754"/>
        <v>0</v>
      </c>
      <c r="F3791" s="43">
        <f t="shared" si="755"/>
        <v>0</v>
      </c>
      <c r="G3791" s="76">
        <f t="shared" si="756"/>
        <v>0</v>
      </c>
      <c r="H3791" s="76">
        <f t="shared" si="756"/>
        <v>0</v>
      </c>
      <c r="I3791" s="76">
        <f t="shared" si="756"/>
        <v>0</v>
      </c>
      <c r="J3791" s="76">
        <f t="shared" si="756"/>
        <v>0</v>
      </c>
      <c r="K3791" s="43">
        <f t="shared" si="757"/>
        <v>0</v>
      </c>
    </row>
    <row r="3792" spans="1:11" ht="12.75" customHeight="1">
      <c r="A3792" s="61" t="str">
        <f>"         "&amp;Labels!B73</f>
        <v xml:space="preserve">         Customer 5</v>
      </c>
      <c r="B3792" s="76">
        <f t="shared" si="754"/>
        <v>0</v>
      </c>
      <c r="C3792" s="76">
        <f t="shared" si="754"/>
        <v>0</v>
      </c>
      <c r="D3792" s="76">
        <f t="shared" si="754"/>
        <v>0</v>
      </c>
      <c r="E3792" s="76">
        <f t="shared" si="754"/>
        <v>0</v>
      </c>
      <c r="F3792" s="43">
        <f t="shared" si="755"/>
        <v>0</v>
      </c>
      <c r="G3792" s="76">
        <f t="shared" si="756"/>
        <v>0</v>
      </c>
      <c r="H3792" s="76">
        <f t="shared" si="756"/>
        <v>0</v>
      </c>
      <c r="I3792" s="76">
        <f t="shared" si="756"/>
        <v>0</v>
      </c>
      <c r="J3792" s="76">
        <f t="shared" si="756"/>
        <v>0</v>
      </c>
      <c r="K3792" s="43">
        <f t="shared" si="757"/>
        <v>0</v>
      </c>
    </row>
    <row r="3793" spans="1:11" ht="12.75" customHeight="1">
      <c r="A3793" s="61" t="str">
        <f>"         "&amp;Labels!B74</f>
        <v xml:space="preserve">         Customer 6</v>
      </c>
      <c r="B3793" s="76">
        <f t="shared" si="754"/>
        <v>0</v>
      </c>
      <c r="C3793" s="76">
        <f t="shared" si="754"/>
        <v>0</v>
      </c>
      <c r="D3793" s="76">
        <f t="shared" si="754"/>
        <v>0</v>
      </c>
      <c r="E3793" s="76">
        <f t="shared" si="754"/>
        <v>0</v>
      </c>
      <c r="F3793" s="43">
        <f t="shared" si="755"/>
        <v>0</v>
      </c>
      <c r="G3793" s="76">
        <f t="shared" si="756"/>
        <v>0</v>
      </c>
      <c r="H3793" s="76">
        <f t="shared" si="756"/>
        <v>0</v>
      </c>
      <c r="I3793" s="76">
        <f t="shared" si="756"/>
        <v>0</v>
      </c>
      <c r="J3793" s="76">
        <f t="shared" si="756"/>
        <v>0</v>
      </c>
      <c r="K3793" s="43">
        <f t="shared" si="757"/>
        <v>0</v>
      </c>
    </row>
    <row r="3794" spans="1:11" ht="12.75" customHeight="1">
      <c r="A3794" s="61" t="str">
        <f>"         "&amp;Labels!B75</f>
        <v xml:space="preserve">         Customer 7</v>
      </c>
      <c r="B3794" s="76">
        <f t="shared" si="754"/>
        <v>0</v>
      </c>
      <c r="C3794" s="76">
        <f t="shared" si="754"/>
        <v>0</v>
      </c>
      <c r="D3794" s="76">
        <f t="shared" si="754"/>
        <v>0</v>
      </c>
      <c r="E3794" s="76">
        <f t="shared" si="754"/>
        <v>0</v>
      </c>
      <c r="F3794" s="43">
        <f t="shared" si="755"/>
        <v>0</v>
      </c>
      <c r="G3794" s="76">
        <f t="shared" si="756"/>
        <v>0</v>
      </c>
      <c r="H3794" s="76">
        <f t="shared" si="756"/>
        <v>0</v>
      </c>
      <c r="I3794" s="76">
        <f t="shared" si="756"/>
        <v>0</v>
      </c>
      <c r="J3794" s="76">
        <f t="shared" si="756"/>
        <v>0</v>
      </c>
      <c r="K3794" s="43">
        <f t="shared" si="757"/>
        <v>0</v>
      </c>
    </row>
    <row r="3795" spans="1:11" ht="12.75" customHeight="1">
      <c r="A3795" s="61" t="str">
        <f>"         "&amp;Labels!B76</f>
        <v xml:space="preserve">         Customer 8</v>
      </c>
      <c r="B3795" s="76">
        <f t="shared" si="754"/>
        <v>0</v>
      </c>
      <c r="C3795" s="76">
        <f t="shared" si="754"/>
        <v>0</v>
      </c>
      <c r="D3795" s="76">
        <f t="shared" si="754"/>
        <v>0</v>
      </c>
      <c r="E3795" s="76">
        <f t="shared" si="754"/>
        <v>0</v>
      </c>
      <c r="F3795" s="43">
        <f t="shared" si="755"/>
        <v>0</v>
      </c>
      <c r="G3795" s="76">
        <f t="shared" si="756"/>
        <v>0</v>
      </c>
      <c r="H3795" s="76">
        <f t="shared" si="756"/>
        <v>0</v>
      </c>
      <c r="I3795" s="76">
        <f t="shared" si="756"/>
        <v>0</v>
      </c>
      <c r="J3795" s="76">
        <f t="shared" si="756"/>
        <v>0</v>
      </c>
      <c r="K3795" s="43">
        <f t="shared" si="757"/>
        <v>0</v>
      </c>
    </row>
    <row r="3796" spans="1:11" ht="12.75" customHeight="1">
      <c r="A3796" s="61" t="str">
        <f>"         "&amp;Labels!B77</f>
        <v xml:space="preserve">         Customer 9</v>
      </c>
      <c r="B3796" s="76">
        <f t="shared" si="754"/>
        <v>0</v>
      </c>
      <c r="C3796" s="76">
        <f t="shared" si="754"/>
        <v>0</v>
      </c>
      <c r="D3796" s="76">
        <f t="shared" si="754"/>
        <v>0</v>
      </c>
      <c r="E3796" s="76">
        <f t="shared" si="754"/>
        <v>0</v>
      </c>
      <c r="F3796" s="43">
        <f t="shared" si="755"/>
        <v>0</v>
      </c>
      <c r="G3796" s="76">
        <f t="shared" si="756"/>
        <v>0</v>
      </c>
      <c r="H3796" s="76">
        <f t="shared" si="756"/>
        <v>0</v>
      </c>
      <c r="I3796" s="76">
        <f t="shared" si="756"/>
        <v>0</v>
      </c>
      <c r="J3796" s="76">
        <f t="shared" si="756"/>
        <v>0</v>
      </c>
      <c r="K3796" s="43">
        <f t="shared" si="757"/>
        <v>0</v>
      </c>
    </row>
    <row r="3797" spans="1:11" ht="12.75" customHeight="1">
      <c r="A3797" s="61" t="str">
        <f>"         "&amp;Labels!B78</f>
        <v xml:space="preserve">         Customer 10</v>
      </c>
      <c r="B3797" s="76">
        <f t="shared" si="754"/>
        <v>0</v>
      </c>
      <c r="C3797" s="76">
        <f t="shared" si="754"/>
        <v>0</v>
      </c>
      <c r="D3797" s="76">
        <f t="shared" si="754"/>
        <v>0</v>
      </c>
      <c r="E3797" s="76">
        <f t="shared" si="754"/>
        <v>0</v>
      </c>
      <c r="F3797" s="43">
        <f t="shared" si="755"/>
        <v>0</v>
      </c>
      <c r="G3797" s="76">
        <f t="shared" si="756"/>
        <v>0</v>
      </c>
      <c r="H3797" s="76">
        <f t="shared" si="756"/>
        <v>0</v>
      </c>
      <c r="I3797" s="76">
        <f t="shared" si="756"/>
        <v>0</v>
      </c>
      <c r="J3797" s="76">
        <f t="shared" si="756"/>
        <v>0</v>
      </c>
      <c r="K3797" s="43">
        <f t="shared" si="757"/>
        <v>0</v>
      </c>
    </row>
    <row r="3798" spans="1:11" ht="12.75" customHeight="1">
      <c r="A3798" s="61" t="str">
        <f>"         "&amp;Labels!C68</f>
        <v xml:space="preserve">         Total</v>
      </c>
      <c r="B3798" s="84">
        <f t="shared" si="754"/>
        <v>0</v>
      </c>
      <c r="C3798" s="84">
        <f t="shared" si="754"/>
        <v>0</v>
      </c>
      <c r="D3798" s="84">
        <f t="shared" si="754"/>
        <v>0</v>
      </c>
      <c r="E3798" s="84">
        <f t="shared" si="754"/>
        <v>0</v>
      </c>
      <c r="F3798" s="43">
        <f t="shared" si="755"/>
        <v>0</v>
      </c>
      <c r="G3798" s="84">
        <f t="shared" si="756"/>
        <v>0</v>
      </c>
      <c r="H3798" s="84">
        <f t="shared" si="756"/>
        <v>0</v>
      </c>
      <c r="I3798" s="84">
        <f t="shared" si="756"/>
        <v>0</v>
      </c>
      <c r="J3798" s="84">
        <f t="shared" si="756"/>
        <v>0</v>
      </c>
      <c r="K3798" s="43">
        <f t="shared" si="757"/>
        <v>0</v>
      </c>
    </row>
    <row r="3799" spans="1:11" ht="12.75" customHeight="1">
      <c r="A3799" s="61" t="str">
        <f>"      "&amp;Labels!B89</f>
        <v xml:space="preserve">      Q 5</v>
      </c>
      <c r="B3799" s="84"/>
      <c r="C3799" s="84"/>
      <c r="D3799" s="84"/>
      <c r="E3799" s="84"/>
      <c r="F3799" s="43"/>
      <c r="G3799" s="84"/>
      <c r="H3799" s="84"/>
      <c r="I3799" s="84"/>
      <c r="J3799" s="84"/>
      <c r="K3799" s="43"/>
    </row>
    <row r="3800" spans="1:11" ht="12.75" customHeight="1">
      <c r="A3800" s="61" t="str">
        <f>"         "&amp;Labels!B69</f>
        <v xml:space="preserve">         Customer 1</v>
      </c>
      <c r="B3800" s="76">
        <f t="shared" ref="B3800:E3810" si="758">SUM(B3582,B3691)</f>
        <v>0</v>
      </c>
      <c r="C3800" s="76">
        <f t="shared" si="758"/>
        <v>0</v>
      </c>
      <c r="D3800" s="76">
        <f t="shared" si="758"/>
        <v>0</v>
      </c>
      <c r="E3800" s="76">
        <f t="shared" si="758"/>
        <v>0</v>
      </c>
      <c r="F3800" s="43">
        <f t="shared" ref="F3800:F3810" si="759">SUM(B3800:E3800)</f>
        <v>0</v>
      </c>
      <c r="G3800" s="76">
        <f t="shared" ref="G3800:J3810" si="760">SUM(G3582,G3691)</f>
        <v>0</v>
      </c>
      <c r="H3800" s="76">
        <f t="shared" si="760"/>
        <v>0</v>
      </c>
      <c r="I3800" s="76">
        <f t="shared" si="760"/>
        <v>0</v>
      </c>
      <c r="J3800" s="76">
        <f t="shared" si="760"/>
        <v>0</v>
      </c>
      <c r="K3800" s="43">
        <f t="shared" ref="K3800:K3810" si="761">SUM(G3800:J3800)</f>
        <v>0</v>
      </c>
    </row>
    <row r="3801" spans="1:11" ht="12.75" customHeight="1">
      <c r="A3801" s="61" t="str">
        <f>"         "&amp;Labels!B70</f>
        <v xml:space="preserve">         Customer 2</v>
      </c>
      <c r="B3801" s="76">
        <f t="shared" si="758"/>
        <v>0</v>
      </c>
      <c r="C3801" s="76">
        <f t="shared" si="758"/>
        <v>0</v>
      </c>
      <c r="D3801" s="76">
        <f t="shared" si="758"/>
        <v>0</v>
      </c>
      <c r="E3801" s="76">
        <f t="shared" si="758"/>
        <v>0</v>
      </c>
      <c r="F3801" s="43">
        <f t="shared" si="759"/>
        <v>0</v>
      </c>
      <c r="G3801" s="76">
        <f t="shared" si="760"/>
        <v>0</v>
      </c>
      <c r="H3801" s="76">
        <f t="shared" si="760"/>
        <v>0</v>
      </c>
      <c r="I3801" s="76">
        <f t="shared" si="760"/>
        <v>0</v>
      </c>
      <c r="J3801" s="76">
        <f t="shared" si="760"/>
        <v>0</v>
      </c>
      <c r="K3801" s="43">
        <f t="shared" si="761"/>
        <v>0</v>
      </c>
    </row>
    <row r="3802" spans="1:11" ht="12.75" customHeight="1">
      <c r="A3802" s="61" t="str">
        <f>"         "&amp;Labels!B71</f>
        <v xml:space="preserve">         Customer 3</v>
      </c>
      <c r="B3802" s="76">
        <f t="shared" si="758"/>
        <v>0</v>
      </c>
      <c r="C3802" s="76">
        <f t="shared" si="758"/>
        <v>0</v>
      </c>
      <c r="D3802" s="76">
        <f t="shared" si="758"/>
        <v>0</v>
      </c>
      <c r="E3802" s="76">
        <f t="shared" si="758"/>
        <v>0</v>
      </c>
      <c r="F3802" s="43">
        <f t="shared" si="759"/>
        <v>0</v>
      </c>
      <c r="G3802" s="76">
        <f t="shared" si="760"/>
        <v>0</v>
      </c>
      <c r="H3802" s="76">
        <f t="shared" si="760"/>
        <v>0</v>
      </c>
      <c r="I3802" s="76">
        <f t="shared" si="760"/>
        <v>0</v>
      </c>
      <c r="J3802" s="76">
        <f t="shared" si="760"/>
        <v>0</v>
      </c>
      <c r="K3802" s="43">
        <f t="shared" si="761"/>
        <v>0</v>
      </c>
    </row>
    <row r="3803" spans="1:11" ht="12.75" customHeight="1">
      <c r="A3803" s="61" t="str">
        <f>"         "&amp;Labels!B72</f>
        <v xml:space="preserve">         Customer 4</v>
      </c>
      <c r="B3803" s="76">
        <f t="shared" si="758"/>
        <v>0</v>
      </c>
      <c r="C3803" s="76">
        <f t="shared" si="758"/>
        <v>0</v>
      </c>
      <c r="D3803" s="76">
        <f t="shared" si="758"/>
        <v>0</v>
      </c>
      <c r="E3803" s="76">
        <f t="shared" si="758"/>
        <v>0</v>
      </c>
      <c r="F3803" s="43">
        <f t="shared" si="759"/>
        <v>0</v>
      </c>
      <c r="G3803" s="76">
        <f t="shared" si="760"/>
        <v>0</v>
      </c>
      <c r="H3803" s="76">
        <f t="shared" si="760"/>
        <v>0</v>
      </c>
      <c r="I3803" s="76">
        <f t="shared" si="760"/>
        <v>0</v>
      </c>
      <c r="J3803" s="76">
        <f t="shared" si="760"/>
        <v>0</v>
      </c>
      <c r="K3803" s="43">
        <f t="shared" si="761"/>
        <v>0</v>
      </c>
    </row>
    <row r="3804" spans="1:11" ht="12.75" customHeight="1">
      <c r="A3804" s="61" t="str">
        <f>"         "&amp;Labels!B73</f>
        <v xml:space="preserve">         Customer 5</v>
      </c>
      <c r="B3804" s="76">
        <f t="shared" si="758"/>
        <v>0</v>
      </c>
      <c r="C3804" s="76">
        <f t="shared" si="758"/>
        <v>0</v>
      </c>
      <c r="D3804" s="76">
        <f t="shared" si="758"/>
        <v>0</v>
      </c>
      <c r="E3804" s="76">
        <f t="shared" si="758"/>
        <v>0</v>
      </c>
      <c r="F3804" s="43">
        <f t="shared" si="759"/>
        <v>0</v>
      </c>
      <c r="G3804" s="76">
        <f t="shared" si="760"/>
        <v>0</v>
      </c>
      <c r="H3804" s="76">
        <f t="shared" si="760"/>
        <v>0</v>
      </c>
      <c r="I3804" s="76">
        <f t="shared" si="760"/>
        <v>0</v>
      </c>
      <c r="J3804" s="76">
        <f t="shared" si="760"/>
        <v>0</v>
      </c>
      <c r="K3804" s="43">
        <f t="shared" si="761"/>
        <v>0</v>
      </c>
    </row>
    <row r="3805" spans="1:11" ht="12.75" customHeight="1">
      <c r="A3805" s="61" t="str">
        <f>"         "&amp;Labels!B74</f>
        <v xml:space="preserve">         Customer 6</v>
      </c>
      <c r="B3805" s="76">
        <f t="shared" si="758"/>
        <v>0</v>
      </c>
      <c r="C3805" s="76">
        <f t="shared" si="758"/>
        <v>0</v>
      </c>
      <c r="D3805" s="76">
        <f t="shared" si="758"/>
        <v>0</v>
      </c>
      <c r="E3805" s="76">
        <f t="shared" si="758"/>
        <v>0</v>
      </c>
      <c r="F3805" s="43">
        <f t="shared" si="759"/>
        <v>0</v>
      </c>
      <c r="G3805" s="76">
        <f t="shared" si="760"/>
        <v>0</v>
      </c>
      <c r="H3805" s="76">
        <f t="shared" si="760"/>
        <v>0</v>
      </c>
      <c r="I3805" s="76">
        <f t="shared" si="760"/>
        <v>0</v>
      </c>
      <c r="J3805" s="76">
        <f t="shared" si="760"/>
        <v>0</v>
      </c>
      <c r="K3805" s="43">
        <f t="shared" si="761"/>
        <v>0</v>
      </c>
    </row>
    <row r="3806" spans="1:11" ht="12.75" customHeight="1">
      <c r="A3806" s="61" t="str">
        <f>"         "&amp;Labels!B75</f>
        <v xml:space="preserve">         Customer 7</v>
      </c>
      <c r="B3806" s="76">
        <f t="shared" si="758"/>
        <v>0</v>
      </c>
      <c r="C3806" s="76">
        <f t="shared" si="758"/>
        <v>0</v>
      </c>
      <c r="D3806" s="76">
        <f t="shared" si="758"/>
        <v>0</v>
      </c>
      <c r="E3806" s="76">
        <f t="shared" si="758"/>
        <v>0</v>
      </c>
      <c r="F3806" s="43">
        <f t="shared" si="759"/>
        <v>0</v>
      </c>
      <c r="G3806" s="76">
        <f t="shared" si="760"/>
        <v>0</v>
      </c>
      <c r="H3806" s="76">
        <f t="shared" si="760"/>
        <v>0</v>
      </c>
      <c r="I3806" s="76">
        <f t="shared" si="760"/>
        <v>0</v>
      </c>
      <c r="J3806" s="76">
        <f t="shared" si="760"/>
        <v>0</v>
      </c>
      <c r="K3806" s="43">
        <f t="shared" si="761"/>
        <v>0</v>
      </c>
    </row>
    <row r="3807" spans="1:11" ht="12.75" customHeight="1">
      <c r="A3807" s="61" t="str">
        <f>"         "&amp;Labels!B76</f>
        <v xml:space="preserve">         Customer 8</v>
      </c>
      <c r="B3807" s="76">
        <f t="shared" si="758"/>
        <v>0</v>
      </c>
      <c r="C3807" s="76">
        <f t="shared" si="758"/>
        <v>0</v>
      </c>
      <c r="D3807" s="76">
        <f t="shared" si="758"/>
        <v>0</v>
      </c>
      <c r="E3807" s="76">
        <f t="shared" si="758"/>
        <v>0</v>
      </c>
      <c r="F3807" s="43">
        <f t="shared" si="759"/>
        <v>0</v>
      </c>
      <c r="G3807" s="76">
        <f t="shared" si="760"/>
        <v>0</v>
      </c>
      <c r="H3807" s="76">
        <f t="shared" si="760"/>
        <v>0</v>
      </c>
      <c r="I3807" s="76">
        <f t="shared" si="760"/>
        <v>0</v>
      </c>
      <c r="J3807" s="76">
        <f t="shared" si="760"/>
        <v>0</v>
      </c>
      <c r="K3807" s="43">
        <f t="shared" si="761"/>
        <v>0</v>
      </c>
    </row>
    <row r="3808" spans="1:11" ht="12.75" customHeight="1">
      <c r="A3808" s="61" t="str">
        <f>"         "&amp;Labels!B77</f>
        <v xml:space="preserve">         Customer 9</v>
      </c>
      <c r="B3808" s="76">
        <f t="shared" si="758"/>
        <v>0</v>
      </c>
      <c r="C3808" s="76">
        <f t="shared" si="758"/>
        <v>0</v>
      </c>
      <c r="D3808" s="76">
        <f t="shared" si="758"/>
        <v>0</v>
      </c>
      <c r="E3808" s="76">
        <f t="shared" si="758"/>
        <v>0</v>
      </c>
      <c r="F3808" s="43">
        <f t="shared" si="759"/>
        <v>0</v>
      </c>
      <c r="G3808" s="76">
        <f t="shared" si="760"/>
        <v>0</v>
      </c>
      <c r="H3808" s="76">
        <f t="shared" si="760"/>
        <v>0</v>
      </c>
      <c r="I3808" s="76">
        <f t="shared" si="760"/>
        <v>0</v>
      </c>
      <c r="J3808" s="76">
        <f t="shared" si="760"/>
        <v>0</v>
      </c>
      <c r="K3808" s="43">
        <f t="shared" si="761"/>
        <v>0</v>
      </c>
    </row>
    <row r="3809" spans="1:11" ht="12.75" customHeight="1">
      <c r="A3809" s="61" t="str">
        <f>"         "&amp;Labels!B78</f>
        <v xml:space="preserve">         Customer 10</v>
      </c>
      <c r="B3809" s="76">
        <f t="shared" si="758"/>
        <v>0</v>
      </c>
      <c r="C3809" s="76">
        <f t="shared" si="758"/>
        <v>0</v>
      </c>
      <c r="D3809" s="76">
        <f t="shared" si="758"/>
        <v>0</v>
      </c>
      <c r="E3809" s="76">
        <f t="shared" si="758"/>
        <v>0</v>
      </c>
      <c r="F3809" s="43">
        <f t="shared" si="759"/>
        <v>0</v>
      </c>
      <c r="G3809" s="76">
        <f t="shared" si="760"/>
        <v>0</v>
      </c>
      <c r="H3809" s="76">
        <f t="shared" si="760"/>
        <v>0</v>
      </c>
      <c r="I3809" s="76">
        <f t="shared" si="760"/>
        <v>0</v>
      </c>
      <c r="J3809" s="76">
        <f t="shared" si="760"/>
        <v>0</v>
      </c>
      <c r="K3809" s="43">
        <f t="shared" si="761"/>
        <v>0</v>
      </c>
    </row>
    <row r="3810" spans="1:11" ht="12.75" customHeight="1">
      <c r="A3810" s="61" t="str">
        <f>"         "&amp;Labels!C68</f>
        <v xml:space="preserve">         Total</v>
      </c>
      <c r="B3810" s="84">
        <f t="shared" si="758"/>
        <v>0</v>
      </c>
      <c r="C3810" s="84">
        <f t="shared" si="758"/>
        <v>0</v>
      </c>
      <c r="D3810" s="84">
        <f t="shared" si="758"/>
        <v>0</v>
      </c>
      <c r="E3810" s="84">
        <f t="shared" si="758"/>
        <v>0</v>
      </c>
      <c r="F3810" s="43">
        <f t="shared" si="759"/>
        <v>0</v>
      </c>
      <c r="G3810" s="84">
        <f t="shared" si="760"/>
        <v>0</v>
      </c>
      <c r="H3810" s="84">
        <f t="shared" si="760"/>
        <v>0</v>
      </c>
      <c r="I3810" s="84">
        <f t="shared" si="760"/>
        <v>0</v>
      </c>
      <c r="J3810" s="84">
        <f t="shared" si="760"/>
        <v>0</v>
      </c>
      <c r="K3810" s="43">
        <f t="shared" si="761"/>
        <v>0</v>
      </c>
    </row>
    <row r="3811" spans="1:11" ht="12.75" customHeight="1">
      <c r="A3811" s="61" t="str">
        <f>"      "&amp;Labels!B90</f>
        <v xml:space="preserve">      Q 6</v>
      </c>
      <c r="B3811" s="84"/>
      <c r="C3811" s="84"/>
      <c r="D3811" s="84"/>
      <c r="E3811" s="84"/>
      <c r="F3811" s="43"/>
      <c r="G3811" s="84"/>
      <c r="H3811" s="84"/>
      <c r="I3811" s="84"/>
      <c r="J3811" s="84"/>
      <c r="K3811" s="43"/>
    </row>
    <row r="3812" spans="1:11" ht="12.75" customHeight="1">
      <c r="A3812" s="61" t="str">
        <f>"         "&amp;Labels!B69</f>
        <v xml:space="preserve">         Customer 1</v>
      </c>
      <c r="B3812" s="76">
        <f t="shared" ref="B3812:E3822" si="762">SUM(B3594,B3703)</f>
        <v>0</v>
      </c>
      <c r="C3812" s="76">
        <f t="shared" si="762"/>
        <v>0</v>
      </c>
      <c r="D3812" s="76">
        <f t="shared" si="762"/>
        <v>0</v>
      </c>
      <c r="E3812" s="76">
        <f t="shared" si="762"/>
        <v>0</v>
      </c>
      <c r="F3812" s="43">
        <f t="shared" ref="F3812:F3822" si="763">SUM(B3812:E3812)</f>
        <v>0</v>
      </c>
      <c r="G3812" s="76">
        <f t="shared" ref="G3812:J3822" si="764">SUM(G3594,G3703)</f>
        <v>0</v>
      </c>
      <c r="H3812" s="76">
        <f t="shared" si="764"/>
        <v>0</v>
      </c>
      <c r="I3812" s="76">
        <f t="shared" si="764"/>
        <v>0</v>
      </c>
      <c r="J3812" s="76">
        <f t="shared" si="764"/>
        <v>0</v>
      </c>
      <c r="K3812" s="43">
        <f t="shared" ref="K3812:K3822" si="765">SUM(G3812:J3812)</f>
        <v>0</v>
      </c>
    </row>
    <row r="3813" spans="1:11" ht="12.75" customHeight="1">
      <c r="A3813" s="61" t="str">
        <f>"         "&amp;Labels!B70</f>
        <v xml:space="preserve">         Customer 2</v>
      </c>
      <c r="B3813" s="76">
        <f t="shared" si="762"/>
        <v>0</v>
      </c>
      <c r="C3813" s="76">
        <f t="shared" si="762"/>
        <v>0</v>
      </c>
      <c r="D3813" s="76">
        <f t="shared" si="762"/>
        <v>0</v>
      </c>
      <c r="E3813" s="76">
        <f t="shared" si="762"/>
        <v>0</v>
      </c>
      <c r="F3813" s="43">
        <f t="shared" si="763"/>
        <v>0</v>
      </c>
      <c r="G3813" s="76">
        <f t="shared" si="764"/>
        <v>0</v>
      </c>
      <c r="H3813" s="76">
        <f t="shared" si="764"/>
        <v>0</v>
      </c>
      <c r="I3813" s="76">
        <f t="shared" si="764"/>
        <v>0</v>
      </c>
      <c r="J3813" s="76">
        <f t="shared" si="764"/>
        <v>0</v>
      </c>
      <c r="K3813" s="43">
        <f t="shared" si="765"/>
        <v>0</v>
      </c>
    </row>
    <row r="3814" spans="1:11" ht="12.75" customHeight="1">
      <c r="A3814" s="61" t="str">
        <f>"         "&amp;Labels!B71</f>
        <v xml:space="preserve">         Customer 3</v>
      </c>
      <c r="B3814" s="76">
        <f t="shared" si="762"/>
        <v>0</v>
      </c>
      <c r="C3814" s="76">
        <f t="shared" si="762"/>
        <v>0</v>
      </c>
      <c r="D3814" s="76">
        <f t="shared" si="762"/>
        <v>0</v>
      </c>
      <c r="E3814" s="76">
        <f t="shared" si="762"/>
        <v>0</v>
      </c>
      <c r="F3814" s="43">
        <f t="shared" si="763"/>
        <v>0</v>
      </c>
      <c r="G3814" s="76">
        <f t="shared" si="764"/>
        <v>0</v>
      </c>
      <c r="H3814" s="76">
        <f t="shared" si="764"/>
        <v>0</v>
      </c>
      <c r="I3814" s="76">
        <f t="shared" si="764"/>
        <v>0</v>
      </c>
      <c r="J3814" s="76">
        <f t="shared" si="764"/>
        <v>0</v>
      </c>
      <c r="K3814" s="43">
        <f t="shared" si="765"/>
        <v>0</v>
      </c>
    </row>
    <row r="3815" spans="1:11" ht="12.75" customHeight="1">
      <c r="A3815" s="61" t="str">
        <f>"         "&amp;Labels!B72</f>
        <v xml:space="preserve">         Customer 4</v>
      </c>
      <c r="B3815" s="76">
        <f t="shared" si="762"/>
        <v>0</v>
      </c>
      <c r="C3815" s="76">
        <f t="shared" si="762"/>
        <v>0</v>
      </c>
      <c r="D3815" s="76">
        <f t="shared" si="762"/>
        <v>0</v>
      </c>
      <c r="E3815" s="76">
        <f t="shared" si="762"/>
        <v>0</v>
      </c>
      <c r="F3815" s="43">
        <f t="shared" si="763"/>
        <v>0</v>
      </c>
      <c r="G3815" s="76">
        <f t="shared" si="764"/>
        <v>0</v>
      </c>
      <c r="H3815" s="76">
        <f t="shared" si="764"/>
        <v>0</v>
      </c>
      <c r="I3815" s="76">
        <f t="shared" si="764"/>
        <v>0</v>
      </c>
      <c r="J3815" s="76">
        <f t="shared" si="764"/>
        <v>0</v>
      </c>
      <c r="K3815" s="43">
        <f t="shared" si="765"/>
        <v>0</v>
      </c>
    </row>
    <row r="3816" spans="1:11" ht="12.75" customHeight="1">
      <c r="A3816" s="61" t="str">
        <f>"         "&amp;Labels!B73</f>
        <v xml:space="preserve">         Customer 5</v>
      </c>
      <c r="B3816" s="76">
        <f t="shared" si="762"/>
        <v>0</v>
      </c>
      <c r="C3816" s="76">
        <f t="shared" si="762"/>
        <v>0</v>
      </c>
      <c r="D3816" s="76">
        <f t="shared" si="762"/>
        <v>0</v>
      </c>
      <c r="E3816" s="76">
        <f t="shared" si="762"/>
        <v>0</v>
      </c>
      <c r="F3816" s="43">
        <f t="shared" si="763"/>
        <v>0</v>
      </c>
      <c r="G3816" s="76">
        <f t="shared" si="764"/>
        <v>0</v>
      </c>
      <c r="H3816" s="76">
        <f t="shared" si="764"/>
        <v>0</v>
      </c>
      <c r="I3816" s="76">
        <f t="shared" si="764"/>
        <v>0</v>
      </c>
      <c r="J3816" s="76">
        <f t="shared" si="764"/>
        <v>0</v>
      </c>
      <c r="K3816" s="43">
        <f t="shared" si="765"/>
        <v>0</v>
      </c>
    </row>
    <row r="3817" spans="1:11" ht="12.75" customHeight="1">
      <c r="A3817" s="61" t="str">
        <f>"         "&amp;Labels!B74</f>
        <v xml:space="preserve">         Customer 6</v>
      </c>
      <c r="B3817" s="76">
        <f t="shared" si="762"/>
        <v>0</v>
      </c>
      <c r="C3817" s="76">
        <f t="shared" si="762"/>
        <v>0</v>
      </c>
      <c r="D3817" s="76">
        <f t="shared" si="762"/>
        <v>0</v>
      </c>
      <c r="E3817" s="76">
        <f t="shared" si="762"/>
        <v>0</v>
      </c>
      <c r="F3817" s="43">
        <f t="shared" si="763"/>
        <v>0</v>
      </c>
      <c r="G3817" s="76">
        <f t="shared" si="764"/>
        <v>0</v>
      </c>
      <c r="H3817" s="76">
        <f t="shared" si="764"/>
        <v>0</v>
      </c>
      <c r="I3817" s="76">
        <f t="shared" si="764"/>
        <v>0</v>
      </c>
      <c r="J3817" s="76">
        <f t="shared" si="764"/>
        <v>0</v>
      </c>
      <c r="K3817" s="43">
        <f t="shared" si="765"/>
        <v>0</v>
      </c>
    </row>
    <row r="3818" spans="1:11" ht="12.75" customHeight="1">
      <c r="A3818" s="61" t="str">
        <f>"         "&amp;Labels!B75</f>
        <v xml:space="preserve">         Customer 7</v>
      </c>
      <c r="B3818" s="76">
        <f t="shared" si="762"/>
        <v>0</v>
      </c>
      <c r="C3818" s="76">
        <f t="shared" si="762"/>
        <v>0</v>
      </c>
      <c r="D3818" s="76">
        <f t="shared" si="762"/>
        <v>0</v>
      </c>
      <c r="E3818" s="76">
        <f t="shared" si="762"/>
        <v>0</v>
      </c>
      <c r="F3818" s="43">
        <f t="shared" si="763"/>
        <v>0</v>
      </c>
      <c r="G3818" s="76">
        <f t="shared" si="764"/>
        <v>0</v>
      </c>
      <c r="H3818" s="76">
        <f t="shared" si="764"/>
        <v>0</v>
      </c>
      <c r="I3818" s="76">
        <f t="shared" si="764"/>
        <v>0</v>
      </c>
      <c r="J3818" s="76">
        <f t="shared" si="764"/>
        <v>0</v>
      </c>
      <c r="K3818" s="43">
        <f t="shared" si="765"/>
        <v>0</v>
      </c>
    </row>
    <row r="3819" spans="1:11" ht="12.75" customHeight="1">
      <c r="A3819" s="61" t="str">
        <f>"         "&amp;Labels!B76</f>
        <v xml:space="preserve">         Customer 8</v>
      </c>
      <c r="B3819" s="76">
        <f t="shared" si="762"/>
        <v>0</v>
      </c>
      <c r="C3819" s="76">
        <f t="shared" si="762"/>
        <v>0</v>
      </c>
      <c r="D3819" s="76">
        <f t="shared" si="762"/>
        <v>0</v>
      </c>
      <c r="E3819" s="76">
        <f t="shared" si="762"/>
        <v>0</v>
      </c>
      <c r="F3819" s="43">
        <f t="shared" si="763"/>
        <v>0</v>
      </c>
      <c r="G3819" s="76">
        <f t="shared" si="764"/>
        <v>0</v>
      </c>
      <c r="H3819" s="76">
        <f t="shared" si="764"/>
        <v>0</v>
      </c>
      <c r="I3819" s="76">
        <f t="shared" si="764"/>
        <v>0</v>
      </c>
      <c r="J3819" s="76">
        <f t="shared" si="764"/>
        <v>0</v>
      </c>
      <c r="K3819" s="43">
        <f t="shared" si="765"/>
        <v>0</v>
      </c>
    </row>
    <row r="3820" spans="1:11" ht="12.75" customHeight="1">
      <c r="A3820" s="61" t="str">
        <f>"         "&amp;Labels!B77</f>
        <v xml:space="preserve">         Customer 9</v>
      </c>
      <c r="B3820" s="76">
        <f t="shared" si="762"/>
        <v>0</v>
      </c>
      <c r="C3820" s="76">
        <f t="shared" si="762"/>
        <v>0</v>
      </c>
      <c r="D3820" s="76">
        <f t="shared" si="762"/>
        <v>0</v>
      </c>
      <c r="E3820" s="76">
        <f t="shared" si="762"/>
        <v>0</v>
      </c>
      <c r="F3820" s="43">
        <f t="shared" si="763"/>
        <v>0</v>
      </c>
      <c r="G3820" s="76">
        <f t="shared" si="764"/>
        <v>0</v>
      </c>
      <c r="H3820" s="76">
        <f t="shared" si="764"/>
        <v>0</v>
      </c>
      <c r="I3820" s="76">
        <f t="shared" si="764"/>
        <v>0</v>
      </c>
      <c r="J3820" s="76">
        <f t="shared" si="764"/>
        <v>0</v>
      </c>
      <c r="K3820" s="43">
        <f t="shared" si="765"/>
        <v>0</v>
      </c>
    </row>
    <row r="3821" spans="1:11" ht="12.75" customHeight="1">
      <c r="A3821" s="61" t="str">
        <f>"         "&amp;Labels!B78</f>
        <v xml:space="preserve">         Customer 10</v>
      </c>
      <c r="B3821" s="76">
        <f t="shared" si="762"/>
        <v>0</v>
      </c>
      <c r="C3821" s="76">
        <f t="shared" si="762"/>
        <v>0</v>
      </c>
      <c r="D3821" s="76">
        <f t="shared" si="762"/>
        <v>0</v>
      </c>
      <c r="E3821" s="76">
        <f t="shared" si="762"/>
        <v>0</v>
      </c>
      <c r="F3821" s="43">
        <f t="shared" si="763"/>
        <v>0</v>
      </c>
      <c r="G3821" s="76">
        <f t="shared" si="764"/>
        <v>0</v>
      </c>
      <c r="H3821" s="76">
        <f t="shared" si="764"/>
        <v>0</v>
      </c>
      <c r="I3821" s="76">
        <f t="shared" si="764"/>
        <v>0</v>
      </c>
      <c r="J3821" s="76">
        <f t="shared" si="764"/>
        <v>0</v>
      </c>
      <c r="K3821" s="43">
        <f t="shared" si="765"/>
        <v>0</v>
      </c>
    </row>
    <row r="3822" spans="1:11" ht="12.75" customHeight="1">
      <c r="A3822" s="61" t="str">
        <f>"         "&amp;Labels!C68</f>
        <v xml:space="preserve">         Total</v>
      </c>
      <c r="B3822" s="84">
        <f t="shared" si="762"/>
        <v>0</v>
      </c>
      <c r="C3822" s="84">
        <f t="shared" si="762"/>
        <v>0</v>
      </c>
      <c r="D3822" s="84">
        <f t="shared" si="762"/>
        <v>0</v>
      </c>
      <c r="E3822" s="84">
        <f t="shared" si="762"/>
        <v>0</v>
      </c>
      <c r="F3822" s="43">
        <f t="shared" si="763"/>
        <v>0</v>
      </c>
      <c r="G3822" s="84">
        <f t="shared" si="764"/>
        <v>0</v>
      </c>
      <c r="H3822" s="84">
        <f t="shared" si="764"/>
        <v>0</v>
      </c>
      <c r="I3822" s="84">
        <f t="shared" si="764"/>
        <v>0</v>
      </c>
      <c r="J3822" s="84">
        <f t="shared" si="764"/>
        <v>0</v>
      </c>
      <c r="K3822" s="43">
        <f t="shared" si="765"/>
        <v>0</v>
      </c>
    </row>
    <row r="3823" spans="1:11" ht="12.75" customHeight="1">
      <c r="A3823" s="61" t="str">
        <f>"      "&amp;Labels!B91</f>
        <v xml:space="preserve">      Q 7</v>
      </c>
      <c r="B3823" s="84"/>
      <c r="C3823" s="84"/>
      <c r="D3823" s="84"/>
      <c r="E3823" s="84"/>
      <c r="F3823" s="43"/>
      <c r="G3823" s="84"/>
      <c r="H3823" s="84"/>
      <c r="I3823" s="84"/>
      <c r="J3823" s="84"/>
      <c r="K3823" s="43"/>
    </row>
    <row r="3824" spans="1:11" ht="12.75" customHeight="1">
      <c r="A3824" s="61" t="str">
        <f>"         "&amp;Labels!B69</f>
        <v xml:space="preserve">         Customer 1</v>
      </c>
      <c r="B3824" s="76">
        <f t="shared" ref="B3824:E3834" si="766">SUM(B3606,B3715)</f>
        <v>0</v>
      </c>
      <c r="C3824" s="76">
        <f t="shared" si="766"/>
        <v>0</v>
      </c>
      <c r="D3824" s="76">
        <f t="shared" si="766"/>
        <v>0</v>
      </c>
      <c r="E3824" s="76">
        <f t="shared" si="766"/>
        <v>0</v>
      </c>
      <c r="F3824" s="43">
        <f t="shared" ref="F3824:F3834" si="767">SUM(B3824:E3824)</f>
        <v>0</v>
      </c>
      <c r="G3824" s="76">
        <f t="shared" ref="G3824:J3834" si="768">SUM(G3606,G3715)</f>
        <v>0</v>
      </c>
      <c r="H3824" s="76">
        <f t="shared" si="768"/>
        <v>0</v>
      </c>
      <c r="I3824" s="76">
        <f t="shared" si="768"/>
        <v>0</v>
      </c>
      <c r="J3824" s="76">
        <f t="shared" si="768"/>
        <v>0</v>
      </c>
      <c r="K3824" s="43">
        <f t="shared" ref="K3824:K3834" si="769">SUM(G3824:J3824)</f>
        <v>0</v>
      </c>
    </row>
    <row r="3825" spans="1:11" ht="12.75" customHeight="1">
      <c r="A3825" s="61" t="str">
        <f>"         "&amp;Labels!B70</f>
        <v xml:space="preserve">         Customer 2</v>
      </c>
      <c r="B3825" s="76">
        <f t="shared" si="766"/>
        <v>0</v>
      </c>
      <c r="C3825" s="76">
        <f t="shared" si="766"/>
        <v>0</v>
      </c>
      <c r="D3825" s="76">
        <f t="shared" si="766"/>
        <v>0</v>
      </c>
      <c r="E3825" s="76">
        <f t="shared" si="766"/>
        <v>0</v>
      </c>
      <c r="F3825" s="43">
        <f t="shared" si="767"/>
        <v>0</v>
      </c>
      <c r="G3825" s="76">
        <f t="shared" si="768"/>
        <v>0</v>
      </c>
      <c r="H3825" s="76">
        <f t="shared" si="768"/>
        <v>0</v>
      </c>
      <c r="I3825" s="76">
        <f t="shared" si="768"/>
        <v>0</v>
      </c>
      <c r="J3825" s="76">
        <f t="shared" si="768"/>
        <v>0</v>
      </c>
      <c r="K3825" s="43">
        <f t="shared" si="769"/>
        <v>0</v>
      </c>
    </row>
    <row r="3826" spans="1:11" ht="12.75" customHeight="1">
      <c r="A3826" s="61" t="str">
        <f>"         "&amp;Labels!B71</f>
        <v xml:space="preserve">         Customer 3</v>
      </c>
      <c r="B3826" s="76">
        <f t="shared" si="766"/>
        <v>0</v>
      </c>
      <c r="C3826" s="76">
        <f t="shared" si="766"/>
        <v>0</v>
      </c>
      <c r="D3826" s="76">
        <f t="shared" si="766"/>
        <v>0</v>
      </c>
      <c r="E3826" s="76">
        <f t="shared" si="766"/>
        <v>0</v>
      </c>
      <c r="F3826" s="43">
        <f t="shared" si="767"/>
        <v>0</v>
      </c>
      <c r="G3826" s="76">
        <f t="shared" si="768"/>
        <v>0</v>
      </c>
      <c r="H3826" s="76">
        <f t="shared" si="768"/>
        <v>0</v>
      </c>
      <c r="I3826" s="76">
        <f t="shared" si="768"/>
        <v>0</v>
      </c>
      <c r="J3826" s="76">
        <f t="shared" si="768"/>
        <v>0</v>
      </c>
      <c r="K3826" s="43">
        <f t="shared" si="769"/>
        <v>0</v>
      </c>
    </row>
    <row r="3827" spans="1:11" ht="12.75" customHeight="1">
      <c r="A3827" s="61" t="str">
        <f>"         "&amp;Labels!B72</f>
        <v xml:space="preserve">         Customer 4</v>
      </c>
      <c r="B3827" s="76">
        <f t="shared" si="766"/>
        <v>0</v>
      </c>
      <c r="C3827" s="76">
        <f t="shared" si="766"/>
        <v>0</v>
      </c>
      <c r="D3827" s="76">
        <f t="shared" si="766"/>
        <v>0</v>
      </c>
      <c r="E3827" s="76">
        <f t="shared" si="766"/>
        <v>0</v>
      </c>
      <c r="F3827" s="43">
        <f t="shared" si="767"/>
        <v>0</v>
      </c>
      <c r="G3827" s="76">
        <f t="shared" si="768"/>
        <v>0</v>
      </c>
      <c r="H3827" s="76">
        <f t="shared" si="768"/>
        <v>0</v>
      </c>
      <c r="I3827" s="76">
        <f t="shared" si="768"/>
        <v>0</v>
      </c>
      <c r="J3827" s="76">
        <f t="shared" si="768"/>
        <v>0</v>
      </c>
      <c r="K3827" s="43">
        <f t="shared" si="769"/>
        <v>0</v>
      </c>
    </row>
    <row r="3828" spans="1:11" ht="12.75" customHeight="1">
      <c r="A3828" s="61" t="str">
        <f>"         "&amp;Labels!B73</f>
        <v xml:space="preserve">         Customer 5</v>
      </c>
      <c r="B3828" s="76">
        <f t="shared" si="766"/>
        <v>0</v>
      </c>
      <c r="C3828" s="76">
        <f t="shared" si="766"/>
        <v>0</v>
      </c>
      <c r="D3828" s="76">
        <f t="shared" si="766"/>
        <v>0</v>
      </c>
      <c r="E3828" s="76">
        <f t="shared" si="766"/>
        <v>0</v>
      </c>
      <c r="F3828" s="43">
        <f t="shared" si="767"/>
        <v>0</v>
      </c>
      <c r="G3828" s="76">
        <f t="shared" si="768"/>
        <v>0</v>
      </c>
      <c r="H3828" s="76">
        <f t="shared" si="768"/>
        <v>0</v>
      </c>
      <c r="I3828" s="76">
        <f t="shared" si="768"/>
        <v>0</v>
      </c>
      <c r="J3828" s="76">
        <f t="shared" si="768"/>
        <v>0</v>
      </c>
      <c r="K3828" s="43">
        <f t="shared" si="769"/>
        <v>0</v>
      </c>
    </row>
    <row r="3829" spans="1:11" ht="12.75" customHeight="1">
      <c r="A3829" s="61" t="str">
        <f>"         "&amp;Labels!B74</f>
        <v xml:space="preserve">         Customer 6</v>
      </c>
      <c r="B3829" s="76">
        <f t="shared" si="766"/>
        <v>0</v>
      </c>
      <c r="C3829" s="76">
        <f t="shared" si="766"/>
        <v>0</v>
      </c>
      <c r="D3829" s="76">
        <f t="shared" si="766"/>
        <v>0</v>
      </c>
      <c r="E3829" s="76">
        <f t="shared" si="766"/>
        <v>0</v>
      </c>
      <c r="F3829" s="43">
        <f t="shared" si="767"/>
        <v>0</v>
      </c>
      <c r="G3829" s="76">
        <f t="shared" si="768"/>
        <v>0</v>
      </c>
      <c r="H3829" s="76">
        <f t="shared" si="768"/>
        <v>0</v>
      </c>
      <c r="I3829" s="76">
        <f t="shared" si="768"/>
        <v>0</v>
      </c>
      <c r="J3829" s="76">
        <f t="shared" si="768"/>
        <v>0</v>
      </c>
      <c r="K3829" s="43">
        <f t="shared" si="769"/>
        <v>0</v>
      </c>
    </row>
    <row r="3830" spans="1:11" ht="12.75" customHeight="1">
      <c r="A3830" s="61" t="str">
        <f>"         "&amp;Labels!B75</f>
        <v xml:space="preserve">         Customer 7</v>
      </c>
      <c r="B3830" s="76">
        <f t="shared" si="766"/>
        <v>0</v>
      </c>
      <c r="C3830" s="76">
        <f t="shared" si="766"/>
        <v>0</v>
      </c>
      <c r="D3830" s="76">
        <f t="shared" si="766"/>
        <v>0</v>
      </c>
      <c r="E3830" s="76">
        <f t="shared" si="766"/>
        <v>0</v>
      </c>
      <c r="F3830" s="43">
        <f t="shared" si="767"/>
        <v>0</v>
      </c>
      <c r="G3830" s="76">
        <f t="shared" si="768"/>
        <v>0</v>
      </c>
      <c r="H3830" s="76">
        <f t="shared" si="768"/>
        <v>0</v>
      </c>
      <c r="I3830" s="76">
        <f t="shared" si="768"/>
        <v>0</v>
      </c>
      <c r="J3830" s="76">
        <f t="shared" si="768"/>
        <v>0</v>
      </c>
      <c r="K3830" s="43">
        <f t="shared" si="769"/>
        <v>0</v>
      </c>
    </row>
    <row r="3831" spans="1:11" ht="12.75" customHeight="1">
      <c r="A3831" s="61" t="str">
        <f>"         "&amp;Labels!B76</f>
        <v xml:space="preserve">         Customer 8</v>
      </c>
      <c r="B3831" s="76">
        <f t="shared" si="766"/>
        <v>0</v>
      </c>
      <c r="C3831" s="76">
        <f t="shared" si="766"/>
        <v>0</v>
      </c>
      <c r="D3831" s="76">
        <f t="shared" si="766"/>
        <v>0</v>
      </c>
      <c r="E3831" s="76">
        <f t="shared" si="766"/>
        <v>0</v>
      </c>
      <c r="F3831" s="43">
        <f t="shared" si="767"/>
        <v>0</v>
      </c>
      <c r="G3831" s="76">
        <f t="shared" si="768"/>
        <v>0</v>
      </c>
      <c r="H3831" s="76">
        <f t="shared" si="768"/>
        <v>0</v>
      </c>
      <c r="I3831" s="76">
        <f t="shared" si="768"/>
        <v>0</v>
      </c>
      <c r="J3831" s="76">
        <f t="shared" si="768"/>
        <v>0</v>
      </c>
      <c r="K3831" s="43">
        <f t="shared" si="769"/>
        <v>0</v>
      </c>
    </row>
    <row r="3832" spans="1:11" ht="12.75" customHeight="1">
      <c r="A3832" s="61" t="str">
        <f>"         "&amp;Labels!B77</f>
        <v xml:space="preserve">         Customer 9</v>
      </c>
      <c r="B3832" s="76">
        <f t="shared" si="766"/>
        <v>0</v>
      </c>
      <c r="C3832" s="76">
        <f t="shared" si="766"/>
        <v>0</v>
      </c>
      <c r="D3832" s="76">
        <f t="shared" si="766"/>
        <v>0</v>
      </c>
      <c r="E3832" s="76">
        <f t="shared" si="766"/>
        <v>0</v>
      </c>
      <c r="F3832" s="43">
        <f t="shared" si="767"/>
        <v>0</v>
      </c>
      <c r="G3832" s="76">
        <f t="shared" si="768"/>
        <v>0</v>
      </c>
      <c r="H3832" s="76">
        <f t="shared" si="768"/>
        <v>0</v>
      </c>
      <c r="I3832" s="76">
        <f t="shared" si="768"/>
        <v>0</v>
      </c>
      <c r="J3832" s="76">
        <f t="shared" si="768"/>
        <v>0</v>
      </c>
      <c r="K3832" s="43">
        <f t="shared" si="769"/>
        <v>0</v>
      </c>
    </row>
    <row r="3833" spans="1:11" ht="12.75" customHeight="1">
      <c r="A3833" s="61" t="str">
        <f>"         "&amp;Labels!B78</f>
        <v xml:space="preserve">         Customer 10</v>
      </c>
      <c r="B3833" s="76">
        <f t="shared" si="766"/>
        <v>0</v>
      </c>
      <c r="C3833" s="76">
        <f t="shared" si="766"/>
        <v>0</v>
      </c>
      <c r="D3833" s="76">
        <f t="shared" si="766"/>
        <v>0</v>
      </c>
      <c r="E3833" s="76">
        <f t="shared" si="766"/>
        <v>0</v>
      </c>
      <c r="F3833" s="43">
        <f t="shared" si="767"/>
        <v>0</v>
      </c>
      <c r="G3833" s="76">
        <f t="shared" si="768"/>
        <v>0</v>
      </c>
      <c r="H3833" s="76">
        <f t="shared" si="768"/>
        <v>0</v>
      </c>
      <c r="I3833" s="76">
        <f t="shared" si="768"/>
        <v>0</v>
      </c>
      <c r="J3833" s="76">
        <f t="shared" si="768"/>
        <v>0</v>
      </c>
      <c r="K3833" s="43">
        <f t="shared" si="769"/>
        <v>0</v>
      </c>
    </row>
    <row r="3834" spans="1:11" ht="12.75" customHeight="1">
      <c r="A3834" s="61" t="str">
        <f>"         "&amp;Labels!C68</f>
        <v xml:space="preserve">         Total</v>
      </c>
      <c r="B3834" s="84">
        <f t="shared" si="766"/>
        <v>0</v>
      </c>
      <c r="C3834" s="84">
        <f t="shared" si="766"/>
        <v>0</v>
      </c>
      <c r="D3834" s="84">
        <f t="shared" si="766"/>
        <v>0</v>
      </c>
      <c r="E3834" s="84">
        <f t="shared" si="766"/>
        <v>0</v>
      </c>
      <c r="F3834" s="43">
        <f t="shared" si="767"/>
        <v>0</v>
      </c>
      <c r="G3834" s="84">
        <f t="shared" si="768"/>
        <v>0</v>
      </c>
      <c r="H3834" s="84">
        <f t="shared" si="768"/>
        <v>0</v>
      </c>
      <c r="I3834" s="84">
        <f t="shared" si="768"/>
        <v>0</v>
      </c>
      <c r="J3834" s="84">
        <f t="shared" si="768"/>
        <v>0</v>
      </c>
      <c r="K3834" s="43">
        <f t="shared" si="769"/>
        <v>0</v>
      </c>
    </row>
    <row r="3835" spans="1:11" ht="12.75" customHeight="1">
      <c r="A3835" s="61" t="str">
        <f>"      "&amp;Labels!B92</f>
        <v xml:space="preserve">      Q 8</v>
      </c>
      <c r="B3835" s="84"/>
      <c r="C3835" s="84"/>
      <c r="D3835" s="84"/>
      <c r="E3835" s="84"/>
      <c r="F3835" s="43"/>
      <c r="G3835" s="84"/>
      <c r="H3835" s="84"/>
      <c r="I3835" s="84"/>
      <c r="J3835" s="84"/>
      <c r="K3835" s="43"/>
    </row>
    <row r="3836" spans="1:11" ht="12.75" customHeight="1">
      <c r="A3836" s="61" t="str">
        <f>"         "&amp;Labels!B69</f>
        <v xml:space="preserve">         Customer 1</v>
      </c>
      <c r="B3836" s="76">
        <f t="shared" ref="B3836:E3846" si="770">SUM(B3618,B3727)</f>
        <v>0</v>
      </c>
      <c r="C3836" s="76">
        <f t="shared" si="770"/>
        <v>0</v>
      </c>
      <c r="D3836" s="76">
        <f t="shared" si="770"/>
        <v>0</v>
      </c>
      <c r="E3836" s="76">
        <f t="shared" si="770"/>
        <v>0</v>
      </c>
      <c r="F3836" s="43">
        <f t="shared" ref="F3836:F3846" si="771">SUM(B3836:E3836)</f>
        <v>0</v>
      </c>
      <c r="G3836" s="76">
        <f t="shared" ref="G3836:J3846" si="772">SUM(G3618,G3727)</f>
        <v>0</v>
      </c>
      <c r="H3836" s="76">
        <f t="shared" si="772"/>
        <v>0</v>
      </c>
      <c r="I3836" s="76">
        <f t="shared" si="772"/>
        <v>0</v>
      </c>
      <c r="J3836" s="76">
        <f t="shared" si="772"/>
        <v>0</v>
      </c>
      <c r="K3836" s="43">
        <f t="shared" ref="K3836:K3846" si="773">SUM(G3836:J3836)</f>
        <v>0</v>
      </c>
    </row>
    <row r="3837" spans="1:11" ht="12.75" customHeight="1">
      <c r="A3837" s="61" t="str">
        <f>"         "&amp;Labels!B70</f>
        <v xml:space="preserve">         Customer 2</v>
      </c>
      <c r="B3837" s="76">
        <f t="shared" si="770"/>
        <v>0</v>
      </c>
      <c r="C3837" s="76">
        <f t="shared" si="770"/>
        <v>0</v>
      </c>
      <c r="D3837" s="76">
        <f t="shared" si="770"/>
        <v>0</v>
      </c>
      <c r="E3837" s="76">
        <f t="shared" si="770"/>
        <v>0</v>
      </c>
      <c r="F3837" s="43">
        <f t="shared" si="771"/>
        <v>0</v>
      </c>
      <c r="G3837" s="76">
        <f t="shared" si="772"/>
        <v>0</v>
      </c>
      <c r="H3837" s="76">
        <f t="shared" si="772"/>
        <v>0</v>
      </c>
      <c r="I3837" s="76">
        <f t="shared" si="772"/>
        <v>0</v>
      </c>
      <c r="J3837" s="76">
        <f t="shared" si="772"/>
        <v>0</v>
      </c>
      <c r="K3837" s="43">
        <f t="shared" si="773"/>
        <v>0</v>
      </c>
    </row>
    <row r="3838" spans="1:11" ht="12.75" customHeight="1">
      <c r="A3838" s="61" t="str">
        <f>"         "&amp;Labels!B71</f>
        <v xml:space="preserve">         Customer 3</v>
      </c>
      <c r="B3838" s="76">
        <f t="shared" si="770"/>
        <v>0</v>
      </c>
      <c r="C3838" s="76">
        <f t="shared" si="770"/>
        <v>0</v>
      </c>
      <c r="D3838" s="76">
        <f t="shared" si="770"/>
        <v>0</v>
      </c>
      <c r="E3838" s="76">
        <f t="shared" si="770"/>
        <v>0</v>
      </c>
      <c r="F3838" s="43">
        <f t="shared" si="771"/>
        <v>0</v>
      </c>
      <c r="G3838" s="76">
        <f t="shared" si="772"/>
        <v>0</v>
      </c>
      <c r="H3838" s="76">
        <f t="shared" si="772"/>
        <v>0</v>
      </c>
      <c r="I3838" s="76">
        <f t="shared" si="772"/>
        <v>0</v>
      </c>
      <c r="J3838" s="76">
        <f t="shared" si="772"/>
        <v>0</v>
      </c>
      <c r="K3838" s="43">
        <f t="shared" si="773"/>
        <v>0</v>
      </c>
    </row>
    <row r="3839" spans="1:11" ht="12.75" customHeight="1">
      <c r="A3839" s="61" t="str">
        <f>"         "&amp;Labels!B72</f>
        <v xml:space="preserve">         Customer 4</v>
      </c>
      <c r="B3839" s="76">
        <f t="shared" si="770"/>
        <v>0</v>
      </c>
      <c r="C3839" s="76">
        <f t="shared" si="770"/>
        <v>0</v>
      </c>
      <c r="D3839" s="76">
        <f t="shared" si="770"/>
        <v>0</v>
      </c>
      <c r="E3839" s="76">
        <f t="shared" si="770"/>
        <v>0</v>
      </c>
      <c r="F3839" s="43">
        <f t="shared" si="771"/>
        <v>0</v>
      </c>
      <c r="G3839" s="76">
        <f t="shared" si="772"/>
        <v>0</v>
      </c>
      <c r="H3839" s="76">
        <f t="shared" si="772"/>
        <v>0</v>
      </c>
      <c r="I3839" s="76">
        <f t="shared" si="772"/>
        <v>0</v>
      </c>
      <c r="J3839" s="76">
        <f t="shared" si="772"/>
        <v>0</v>
      </c>
      <c r="K3839" s="43">
        <f t="shared" si="773"/>
        <v>0</v>
      </c>
    </row>
    <row r="3840" spans="1:11" ht="12.75" customHeight="1">
      <c r="A3840" s="61" t="str">
        <f>"         "&amp;Labels!B73</f>
        <v xml:space="preserve">         Customer 5</v>
      </c>
      <c r="B3840" s="76">
        <f t="shared" si="770"/>
        <v>0</v>
      </c>
      <c r="C3840" s="76">
        <f t="shared" si="770"/>
        <v>0</v>
      </c>
      <c r="D3840" s="76">
        <f t="shared" si="770"/>
        <v>0</v>
      </c>
      <c r="E3840" s="76">
        <f t="shared" si="770"/>
        <v>0</v>
      </c>
      <c r="F3840" s="43">
        <f t="shared" si="771"/>
        <v>0</v>
      </c>
      <c r="G3840" s="76">
        <f t="shared" si="772"/>
        <v>0</v>
      </c>
      <c r="H3840" s="76">
        <f t="shared" si="772"/>
        <v>0</v>
      </c>
      <c r="I3840" s="76">
        <f t="shared" si="772"/>
        <v>0</v>
      </c>
      <c r="J3840" s="76">
        <f t="shared" si="772"/>
        <v>0</v>
      </c>
      <c r="K3840" s="43">
        <f t="shared" si="773"/>
        <v>0</v>
      </c>
    </row>
    <row r="3841" spans="1:11" ht="12.75" customHeight="1">
      <c r="A3841" s="61" t="str">
        <f>"         "&amp;Labels!B74</f>
        <v xml:space="preserve">         Customer 6</v>
      </c>
      <c r="B3841" s="76">
        <f t="shared" si="770"/>
        <v>0</v>
      </c>
      <c r="C3841" s="76">
        <f t="shared" si="770"/>
        <v>0</v>
      </c>
      <c r="D3841" s="76">
        <f t="shared" si="770"/>
        <v>0</v>
      </c>
      <c r="E3841" s="76">
        <f t="shared" si="770"/>
        <v>0</v>
      </c>
      <c r="F3841" s="43">
        <f t="shared" si="771"/>
        <v>0</v>
      </c>
      <c r="G3841" s="76">
        <f t="shared" si="772"/>
        <v>0</v>
      </c>
      <c r="H3841" s="76">
        <f t="shared" si="772"/>
        <v>0</v>
      </c>
      <c r="I3841" s="76">
        <f t="shared" si="772"/>
        <v>0</v>
      </c>
      <c r="J3841" s="76">
        <f t="shared" si="772"/>
        <v>0</v>
      </c>
      <c r="K3841" s="43">
        <f t="shared" si="773"/>
        <v>0</v>
      </c>
    </row>
    <row r="3842" spans="1:11" ht="12.75" customHeight="1">
      <c r="A3842" s="61" t="str">
        <f>"         "&amp;Labels!B75</f>
        <v xml:space="preserve">         Customer 7</v>
      </c>
      <c r="B3842" s="76">
        <f t="shared" si="770"/>
        <v>0</v>
      </c>
      <c r="C3842" s="76">
        <f t="shared" si="770"/>
        <v>0</v>
      </c>
      <c r="D3842" s="76">
        <f t="shared" si="770"/>
        <v>0</v>
      </c>
      <c r="E3842" s="76">
        <f t="shared" si="770"/>
        <v>0</v>
      </c>
      <c r="F3842" s="43">
        <f t="shared" si="771"/>
        <v>0</v>
      </c>
      <c r="G3842" s="76">
        <f t="shared" si="772"/>
        <v>0</v>
      </c>
      <c r="H3842" s="76">
        <f t="shared" si="772"/>
        <v>0</v>
      </c>
      <c r="I3842" s="76">
        <f t="shared" si="772"/>
        <v>0</v>
      </c>
      <c r="J3842" s="76">
        <f t="shared" si="772"/>
        <v>0</v>
      </c>
      <c r="K3842" s="43">
        <f t="shared" si="773"/>
        <v>0</v>
      </c>
    </row>
    <row r="3843" spans="1:11" ht="12.75" customHeight="1">
      <c r="A3843" s="61" t="str">
        <f>"         "&amp;Labels!B76</f>
        <v xml:space="preserve">         Customer 8</v>
      </c>
      <c r="B3843" s="76">
        <f t="shared" si="770"/>
        <v>0</v>
      </c>
      <c r="C3843" s="76">
        <f t="shared" si="770"/>
        <v>0</v>
      </c>
      <c r="D3843" s="76">
        <f t="shared" si="770"/>
        <v>0</v>
      </c>
      <c r="E3843" s="76">
        <f t="shared" si="770"/>
        <v>0</v>
      </c>
      <c r="F3843" s="43">
        <f t="shared" si="771"/>
        <v>0</v>
      </c>
      <c r="G3843" s="76">
        <f t="shared" si="772"/>
        <v>0</v>
      </c>
      <c r="H3843" s="76">
        <f t="shared" si="772"/>
        <v>0</v>
      </c>
      <c r="I3843" s="76">
        <f t="shared" si="772"/>
        <v>0</v>
      </c>
      <c r="J3843" s="76">
        <f t="shared" si="772"/>
        <v>0</v>
      </c>
      <c r="K3843" s="43">
        <f t="shared" si="773"/>
        <v>0</v>
      </c>
    </row>
    <row r="3844" spans="1:11" ht="12.75" customHeight="1">
      <c r="A3844" s="61" t="str">
        <f>"         "&amp;Labels!B77</f>
        <v xml:space="preserve">         Customer 9</v>
      </c>
      <c r="B3844" s="76">
        <f t="shared" si="770"/>
        <v>0</v>
      </c>
      <c r="C3844" s="76">
        <f t="shared" si="770"/>
        <v>0</v>
      </c>
      <c r="D3844" s="76">
        <f t="shared" si="770"/>
        <v>0</v>
      </c>
      <c r="E3844" s="76">
        <f t="shared" si="770"/>
        <v>0</v>
      </c>
      <c r="F3844" s="43">
        <f t="shared" si="771"/>
        <v>0</v>
      </c>
      <c r="G3844" s="76">
        <f t="shared" si="772"/>
        <v>0</v>
      </c>
      <c r="H3844" s="76">
        <f t="shared" si="772"/>
        <v>0</v>
      </c>
      <c r="I3844" s="76">
        <f t="shared" si="772"/>
        <v>0</v>
      </c>
      <c r="J3844" s="76">
        <f t="shared" si="772"/>
        <v>0</v>
      </c>
      <c r="K3844" s="43">
        <f t="shared" si="773"/>
        <v>0</v>
      </c>
    </row>
    <row r="3845" spans="1:11" ht="12.75" customHeight="1">
      <c r="A3845" s="61" t="str">
        <f>"         "&amp;Labels!B78</f>
        <v xml:space="preserve">         Customer 10</v>
      </c>
      <c r="B3845" s="76">
        <f t="shared" si="770"/>
        <v>0</v>
      </c>
      <c r="C3845" s="76">
        <f t="shared" si="770"/>
        <v>0</v>
      </c>
      <c r="D3845" s="76">
        <f t="shared" si="770"/>
        <v>0</v>
      </c>
      <c r="E3845" s="76">
        <f t="shared" si="770"/>
        <v>0</v>
      </c>
      <c r="F3845" s="43">
        <f t="shared" si="771"/>
        <v>0</v>
      </c>
      <c r="G3845" s="76">
        <f t="shared" si="772"/>
        <v>0</v>
      </c>
      <c r="H3845" s="76">
        <f t="shared" si="772"/>
        <v>0</v>
      </c>
      <c r="I3845" s="76">
        <f t="shared" si="772"/>
        <v>0</v>
      </c>
      <c r="J3845" s="76">
        <f t="shared" si="772"/>
        <v>0</v>
      </c>
      <c r="K3845" s="43">
        <f t="shared" si="773"/>
        <v>0</v>
      </c>
    </row>
    <row r="3846" spans="1:11" ht="12.75" customHeight="1">
      <c r="A3846" s="61" t="str">
        <f>"         "&amp;Labels!C68</f>
        <v xml:space="preserve">         Total</v>
      </c>
      <c r="B3846" s="84">
        <f t="shared" si="770"/>
        <v>0</v>
      </c>
      <c r="C3846" s="84">
        <f t="shared" si="770"/>
        <v>0</v>
      </c>
      <c r="D3846" s="84">
        <f t="shared" si="770"/>
        <v>0</v>
      </c>
      <c r="E3846" s="84">
        <f t="shared" si="770"/>
        <v>0</v>
      </c>
      <c r="F3846" s="43">
        <f t="shared" si="771"/>
        <v>0</v>
      </c>
      <c r="G3846" s="84">
        <f t="shared" si="772"/>
        <v>0</v>
      </c>
      <c r="H3846" s="84">
        <f t="shared" si="772"/>
        <v>0</v>
      </c>
      <c r="I3846" s="84">
        <f t="shared" si="772"/>
        <v>0</v>
      </c>
      <c r="J3846" s="84">
        <f t="shared" si="772"/>
        <v>0</v>
      </c>
      <c r="K3846" s="43">
        <f t="shared" si="773"/>
        <v>0</v>
      </c>
    </row>
    <row r="3847" spans="1:11" ht="12.75" customHeight="1">
      <c r="A3847" s="55" t="str">
        <f>"      "&amp;Labels!C84</f>
        <v xml:space="preserve">      Total</v>
      </c>
      <c r="B3847" s="74">
        <f>B3750</f>
        <v>0</v>
      </c>
      <c r="C3847" s="74">
        <f>C3750</f>
        <v>0</v>
      </c>
      <c r="D3847" s="74">
        <f>D3750</f>
        <v>0</v>
      </c>
      <c r="E3847" s="74">
        <f>E3750</f>
        <v>0</v>
      </c>
      <c r="F3847" s="43">
        <f>SUM(B3750:E3750)</f>
        <v>0</v>
      </c>
      <c r="G3847" s="74">
        <f>G3750</f>
        <v>0</v>
      </c>
      <c r="H3847" s="74">
        <f>H3750</f>
        <v>0</v>
      </c>
      <c r="I3847" s="74">
        <f>I3750</f>
        <v>0</v>
      </c>
      <c r="J3847" s="74">
        <f>J3750</f>
        <v>0</v>
      </c>
      <c r="K3847" s="43">
        <f>SUM(G3750:J3750)</f>
        <v>0</v>
      </c>
    </row>
    <row r="3848" spans="1:11" ht="12.75" customHeight="1">
      <c r="A3848" s="61" t="str">
        <f>"         "&amp;Labels!B69</f>
        <v xml:space="preserve">         Customer 1</v>
      </c>
      <c r="B3848" s="76">
        <f t="shared" ref="B3848:E3857" si="774">SUM(B3630,B3739)</f>
        <v>0</v>
      </c>
      <c r="C3848" s="76">
        <f t="shared" si="774"/>
        <v>0</v>
      </c>
      <c r="D3848" s="76">
        <f t="shared" si="774"/>
        <v>0</v>
      </c>
      <c r="E3848" s="76">
        <f t="shared" si="774"/>
        <v>0</v>
      </c>
      <c r="F3848" s="43">
        <f t="shared" ref="F3848:F3857" si="775">SUM(B3848:E3848)</f>
        <v>0</v>
      </c>
      <c r="G3848" s="76">
        <f t="shared" ref="G3848:J3857" si="776">SUM(G3630,G3739)</f>
        <v>0</v>
      </c>
      <c r="H3848" s="76">
        <f t="shared" si="776"/>
        <v>0</v>
      </c>
      <c r="I3848" s="76">
        <f t="shared" si="776"/>
        <v>0</v>
      </c>
      <c r="J3848" s="76">
        <f t="shared" si="776"/>
        <v>0</v>
      </c>
      <c r="K3848" s="43">
        <f t="shared" ref="K3848:K3857" si="777">SUM(G3848:J3848)</f>
        <v>0</v>
      </c>
    </row>
    <row r="3849" spans="1:11" ht="12.75" customHeight="1">
      <c r="A3849" s="61" t="str">
        <f>"         "&amp;Labels!B70</f>
        <v xml:space="preserve">         Customer 2</v>
      </c>
      <c r="B3849" s="76">
        <f t="shared" si="774"/>
        <v>0</v>
      </c>
      <c r="C3849" s="76">
        <f t="shared" si="774"/>
        <v>0</v>
      </c>
      <c r="D3849" s="76">
        <f t="shared" si="774"/>
        <v>0</v>
      </c>
      <c r="E3849" s="76">
        <f t="shared" si="774"/>
        <v>0</v>
      </c>
      <c r="F3849" s="43">
        <f t="shared" si="775"/>
        <v>0</v>
      </c>
      <c r="G3849" s="76">
        <f t="shared" si="776"/>
        <v>0</v>
      </c>
      <c r="H3849" s="76">
        <f t="shared" si="776"/>
        <v>0</v>
      </c>
      <c r="I3849" s="76">
        <f t="shared" si="776"/>
        <v>0</v>
      </c>
      <c r="J3849" s="76">
        <f t="shared" si="776"/>
        <v>0</v>
      </c>
      <c r="K3849" s="43">
        <f t="shared" si="777"/>
        <v>0</v>
      </c>
    </row>
    <row r="3850" spans="1:11" ht="12.75" customHeight="1">
      <c r="A3850" s="61" t="str">
        <f>"         "&amp;Labels!B71</f>
        <v xml:space="preserve">         Customer 3</v>
      </c>
      <c r="B3850" s="76">
        <f t="shared" si="774"/>
        <v>0</v>
      </c>
      <c r="C3850" s="76">
        <f t="shared" si="774"/>
        <v>0</v>
      </c>
      <c r="D3850" s="76">
        <f t="shared" si="774"/>
        <v>0</v>
      </c>
      <c r="E3850" s="76">
        <f t="shared" si="774"/>
        <v>0</v>
      </c>
      <c r="F3850" s="43">
        <f t="shared" si="775"/>
        <v>0</v>
      </c>
      <c r="G3850" s="76">
        <f t="shared" si="776"/>
        <v>0</v>
      </c>
      <c r="H3850" s="76">
        <f t="shared" si="776"/>
        <v>0</v>
      </c>
      <c r="I3850" s="76">
        <f t="shared" si="776"/>
        <v>0</v>
      </c>
      <c r="J3850" s="76">
        <f t="shared" si="776"/>
        <v>0</v>
      </c>
      <c r="K3850" s="43">
        <f t="shared" si="777"/>
        <v>0</v>
      </c>
    </row>
    <row r="3851" spans="1:11" ht="12.75" customHeight="1">
      <c r="A3851" s="61" t="str">
        <f>"         "&amp;Labels!B72</f>
        <v xml:space="preserve">         Customer 4</v>
      </c>
      <c r="B3851" s="76">
        <f t="shared" si="774"/>
        <v>0</v>
      </c>
      <c r="C3851" s="76">
        <f t="shared" si="774"/>
        <v>0</v>
      </c>
      <c r="D3851" s="76">
        <f t="shared" si="774"/>
        <v>0</v>
      </c>
      <c r="E3851" s="76">
        <f t="shared" si="774"/>
        <v>0</v>
      </c>
      <c r="F3851" s="43">
        <f t="shared" si="775"/>
        <v>0</v>
      </c>
      <c r="G3851" s="76">
        <f t="shared" si="776"/>
        <v>0</v>
      </c>
      <c r="H3851" s="76">
        <f t="shared" si="776"/>
        <v>0</v>
      </c>
      <c r="I3851" s="76">
        <f t="shared" si="776"/>
        <v>0</v>
      </c>
      <c r="J3851" s="76">
        <f t="shared" si="776"/>
        <v>0</v>
      </c>
      <c r="K3851" s="43">
        <f t="shared" si="777"/>
        <v>0</v>
      </c>
    </row>
    <row r="3852" spans="1:11" ht="12.75" customHeight="1">
      <c r="A3852" s="61" t="str">
        <f>"         "&amp;Labels!B73</f>
        <v xml:space="preserve">         Customer 5</v>
      </c>
      <c r="B3852" s="76">
        <f t="shared" si="774"/>
        <v>0</v>
      </c>
      <c r="C3852" s="76">
        <f t="shared" si="774"/>
        <v>0</v>
      </c>
      <c r="D3852" s="76">
        <f t="shared" si="774"/>
        <v>0</v>
      </c>
      <c r="E3852" s="76">
        <f t="shared" si="774"/>
        <v>0</v>
      </c>
      <c r="F3852" s="43">
        <f t="shared" si="775"/>
        <v>0</v>
      </c>
      <c r="G3852" s="76">
        <f t="shared" si="776"/>
        <v>0</v>
      </c>
      <c r="H3852" s="76">
        <f t="shared" si="776"/>
        <v>0</v>
      </c>
      <c r="I3852" s="76">
        <f t="shared" si="776"/>
        <v>0</v>
      </c>
      <c r="J3852" s="76">
        <f t="shared" si="776"/>
        <v>0</v>
      </c>
      <c r="K3852" s="43">
        <f t="shared" si="777"/>
        <v>0</v>
      </c>
    </row>
    <row r="3853" spans="1:11" ht="12.75" customHeight="1">
      <c r="A3853" s="61" t="str">
        <f>"         "&amp;Labels!B74</f>
        <v xml:space="preserve">         Customer 6</v>
      </c>
      <c r="B3853" s="76">
        <f t="shared" si="774"/>
        <v>0</v>
      </c>
      <c r="C3853" s="76">
        <f t="shared" si="774"/>
        <v>0</v>
      </c>
      <c r="D3853" s="76">
        <f t="shared" si="774"/>
        <v>0</v>
      </c>
      <c r="E3853" s="76">
        <f t="shared" si="774"/>
        <v>0</v>
      </c>
      <c r="F3853" s="43">
        <f t="shared" si="775"/>
        <v>0</v>
      </c>
      <c r="G3853" s="76">
        <f t="shared" si="776"/>
        <v>0</v>
      </c>
      <c r="H3853" s="76">
        <f t="shared" si="776"/>
        <v>0</v>
      </c>
      <c r="I3853" s="76">
        <f t="shared" si="776"/>
        <v>0</v>
      </c>
      <c r="J3853" s="76">
        <f t="shared" si="776"/>
        <v>0</v>
      </c>
      <c r="K3853" s="43">
        <f t="shared" si="777"/>
        <v>0</v>
      </c>
    </row>
    <row r="3854" spans="1:11" ht="12.75" customHeight="1">
      <c r="A3854" s="61" t="str">
        <f>"         "&amp;Labels!B75</f>
        <v xml:space="preserve">         Customer 7</v>
      </c>
      <c r="B3854" s="76">
        <f t="shared" si="774"/>
        <v>0</v>
      </c>
      <c r="C3854" s="76">
        <f t="shared" si="774"/>
        <v>0</v>
      </c>
      <c r="D3854" s="76">
        <f t="shared" si="774"/>
        <v>0</v>
      </c>
      <c r="E3854" s="76">
        <f t="shared" si="774"/>
        <v>0</v>
      </c>
      <c r="F3854" s="43">
        <f t="shared" si="775"/>
        <v>0</v>
      </c>
      <c r="G3854" s="76">
        <f t="shared" si="776"/>
        <v>0</v>
      </c>
      <c r="H3854" s="76">
        <f t="shared" si="776"/>
        <v>0</v>
      </c>
      <c r="I3854" s="76">
        <f t="shared" si="776"/>
        <v>0</v>
      </c>
      <c r="J3854" s="76">
        <f t="shared" si="776"/>
        <v>0</v>
      </c>
      <c r="K3854" s="43">
        <f t="shared" si="777"/>
        <v>0</v>
      </c>
    </row>
    <row r="3855" spans="1:11" ht="12.75" customHeight="1">
      <c r="A3855" s="61" t="str">
        <f>"         "&amp;Labels!B76</f>
        <v xml:space="preserve">         Customer 8</v>
      </c>
      <c r="B3855" s="76">
        <f t="shared" si="774"/>
        <v>0</v>
      </c>
      <c r="C3855" s="76">
        <f t="shared" si="774"/>
        <v>0</v>
      </c>
      <c r="D3855" s="76">
        <f t="shared" si="774"/>
        <v>0</v>
      </c>
      <c r="E3855" s="76">
        <f t="shared" si="774"/>
        <v>0</v>
      </c>
      <c r="F3855" s="43">
        <f t="shared" si="775"/>
        <v>0</v>
      </c>
      <c r="G3855" s="76">
        <f t="shared" si="776"/>
        <v>0</v>
      </c>
      <c r="H3855" s="76">
        <f t="shared" si="776"/>
        <v>0</v>
      </c>
      <c r="I3855" s="76">
        <f t="shared" si="776"/>
        <v>0</v>
      </c>
      <c r="J3855" s="76">
        <f t="shared" si="776"/>
        <v>0</v>
      </c>
      <c r="K3855" s="43">
        <f t="shared" si="777"/>
        <v>0</v>
      </c>
    </row>
    <row r="3856" spans="1:11" ht="12.75" customHeight="1">
      <c r="A3856" s="61" t="str">
        <f>"         "&amp;Labels!B77</f>
        <v xml:space="preserve">         Customer 9</v>
      </c>
      <c r="B3856" s="76">
        <f t="shared" si="774"/>
        <v>0</v>
      </c>
      <c r="C3856" s="76">
        <f t="shared" si="774"/>
        <v>0</v>
      </c>
      <c r="D3856" s="76">
        <f t="shared" si="774"/>
        <v>0</v>
      </c>
      <c r="E3856" s="76">
        <f t="shared" si="774"/>
        <v>0</v>
      </c>
      <c r="F3856" s="43">
        <f t="shared" si="775"/>
        <v>0</v>
      </c>
      <c r="G3856" s="76">
        <f t="shared" si="776"/>
        <v>0</v>
      </c>
      <c r="H3856" s="76">
        <f t="shared" si="776"/>
        <v>0</v>
      </c>
      <c r="I3856" s="76">
        <f t="shared" si="776"/>
        <v>0</v>
      </c>
      <c r="J3856" s="76">
        <f t="shared" si="776"/>
        <v>0</v>
      </c>
      <c r="K3856" s="43">
        <f t="shared" si="777"/>
        <v>0</v>
      </c>
    </row>
    <row r="3857" spans="1:11" ht="12.75" customHeight="1">
      <c r="A3857" s="61" t="str">
        <f>"         "&amp;Labels!B78</f>
        <v xml:space="preserve">         Customer 10</v>
      </c>
      <c r="B3857" s="76">
        <f t="shared" si="774"/>
        <v>0</v>
      </c>
      <c r="C3857" s="76">
        <f t="shared" si="774"/>
        <v>0</v>
      </c>
      <c r="D3857" s="76">
        <f t="shared" si="774"/>
        <v>0</v>
      </c>
      <c r="E3857" s="76">
        <f t="shared" si="774"/>
        <v>0</v>
      </c>
      <c r="F3857" s="43">
        <f t="shared" si="775"/>
        <v>0</v>
      </c>
      <c r="G3857" s="76">
        <f t="shared" si="776"/>
        <v>0</v>
      </c>
      <c r="H3857" s="76">
        <f t="shared" si="776"/>
        <v>0</v>
      </c>
      <c r="I3857" s="76">
        <f t="shared" si="776"/>
        <v>0</v>
      </c>
      <c r="J3857" s="76">
        <f t="shared" si="776"/>
        <v>0</v>
      </c>
      <c r="K3857" s="43">
        <f t="shared" si="777"/>
        <v>0</v>
      </c>
    </row>
    <row r="3858" spans="1:11" ht="12.75" customHeight="1">
      <c r="A3858" s="61" t="str">
        <f>"         "&amp;Labels!C68</f>
        <v xml:space="preserve">         Total</v>
      </c>
      <c r="B3858" s="84">
        <f>B3750</f>
        <v>0</v>
      </c>
      <c r="C3858" s="84">
        <f>C3750</f>
        <v>0</v>
      </c>
      <c r="D3858" s="84">
        <f>D3750</f>
        <v>0</v>
      </c>
      <c r="E3858" s="84">
        <f>E3750</f>
        <v>0</v>
      </c>
      <c r="F3858" s="43">
        <f>SUM(B3750:E3750)</f>
        <v>0</v>
      </c>
      <c r="G3858" s="84">
        <f>G3750</f>
        <v>0</v>
      </c>
      <c r="H3858" s="84">
        <f>H3750</f>
        <v>0</v>
      </c>
      <c r="I3858" s="84">
        <f>I3750</f>
        <v>0</v>
      </c>
      <c r="J3858" s="84">
        <f>J3750</f>
        <v>0</v>
      </c>
      <c r="K3858" s="43">
        <f>SUM(G3750:J3750)</f>
        <v>0</v>
      </c>
    </row>
    <row r="3859" spans="1:11" ht="12.75" customHeight="1">
      <c r="A3859" s="17" t="str">
        <f>Labels!C94</f>
        <v>Total</v>
      </c>
      <c r="B3859" s="101">
        <f>SUM(B798,B1126,B1454,B1782,B2110,B2438,B2766,B3094,B3422,B3750)</f>
        <v>0</v>
      </c>
      <c r="C3859" s="101">
        <f>SUM(C798,C1126,C1454,C1782,C2110,C2438,C2766,C3094,C3422,C3750)</f>
        <v>0</v>
      </c>
      <c r="D3859" s="101">
        <f>SUM(D798,D1126,D1454,D1782,D2110,D2438,D2766,D3094,D3422,D3750)</f>
        <v>0</v>
      </c>
      <c r="E3859" s="101">
        <f>SUM(E798,E1126,E1454,E1782,E2110,E2438,E2766,E3094,E3422,E3750)</f>
        <v>0</v>
      </c>
      <c r="F3859" s="80">
        <f>SUM(B3859:E3859)</f>
        <v>0</v>
      </c>
      <c r="G3859" s="101">
        <f>SUM(G798,G1126,G1454,G1782,G2110,G2438,G2766,G3094,G3422,G3750)</f>
        <v>0</v>
      </c>
      <c r="H3859" s="101">
        <f>SUM(H798,H1126,H1454,H1782,H2110,H2438,H2766,H3094,H3422,H3750)</f>
        <v>0</v>
      </c>
      <c r="I3859" s="101">
        <f>SUM(I798,I1126,I1454,I1782,I2110,I2438,I2766,I3094,I3422,I3750)</f>
        <v>0</v>
      </c>
      <c r="J3859" s="101">
        <f>SUM(J798,J1126,J1454,J1782,J2110,J2438,J2766,J3094,J3422,J3750)</f>
        <v>0</v>
      </c>
      <c r="K3859" s="80">
        <f>SUM(G3859:J3859)</f>
        <v>0</v>
      </c>
    </row>
    <row r="3860" spans="1:11" ht="12.75" customHeight="1">
      <c r="A3860" s="55" t="str">
        <f>"   "&amp;Labels!B81</f>
        <v xml:space="preserve">   Website</v>
      </c>
      <c r="B3860" s="74"/>
      <c r="C3860" s="74"/>
      <c r="D3860" s="74"/>
      <c r="E3860" s="74"/>
      <c r="F3860" s="43"/>
      <c r="G3860" s="74"/>
      <c r="H3860" s="74"/>
      <c r="I3860" s="74"/>
      <c r="J3860" s="74"/>
      <c r="K3860" s="43"/>
    </row>
    <row r="3861" spans="1:11" ht="12.75" customHeight="1">
      <c r="A3861" s="61" t="str">
        <f>"      "&amp;Labels!B85</f>
        <v xml:space="preserve">      Q 1</v>
      </c>
      <c r="B3861" s="84"/>
      <c r="C3861" s="84"/>
      <c r="D3861" s="84"/>
      <c r="E3861" s="84"/>
      <c r="F3861" s="43"/>
      <c r="G3861" s="84"/>
      <c r="H3861" s="84"/>
      <c r="I3861" s="84"/>
      <c r="J3861" s="84"/>
      <c r="K3861" s="43"/>
    </row>
    <row r="3862" spans="1:11" ht="12.75" customHeight="1">
      <c r="A3862" s="61" t="str">
        <f>"         "&amp;Labels!B69</f>
        <v xml:space="preserve">         Customer 1</v>
      </c>
      <c r="B3862" s="76">
        <f t="shared" ref="B3862:E3872" si="778">SUM(B582,B910,B1238,B1566,B1894,B2222,B2550,B2878,B3206,B3534)</f>
        <v>0</v>
      </c>
      <c r="C3862" s="76">
        <f t="shared" si="778"/>
        <v>0</v>
      </c>
      <c r="D3862" s="76">
        <f t="shared" si="778"/>
        <v>0</v>
      </c>
      <c r="E3862" s="76">
        <f t="shared" si="778"/>
        <v>0</v>
      </c>
      <c r="F3862" s="43">
        <f t="shared" ref="F3862:F3872" si="779">SUM(B3862:E3862)</f>
        <v>0</v>
      </c>
      <c r="G3862" s="76">
        <f t="shared" ref="G3862:J3872" si="780">SUM(G582,G910,G1238,G1566,G1894,G2222,G2550,G2878,G3206,G3534)</f>
        <v>0</v>
      </c>
      <c r="H3862" s="76">
        <f t="shared" si="780"/>
        <v>0</v>
      </c>
      <c r="I3862" s="76">
        <f t="shared" si="780"/>
        <v>0</v>
      </c>
      <c r="J3862" s="76">
        <f t="shared" si="780"/>
        <v>0</v>
      </c>
      <c r="K3862" s="43">
        <f t="shared" ref="K3862:K3872" si="781">SUM(G3862:J3862)</f>
        <v>0</v>
      </c>
    </row>
    <row r="3863" spans="1:11" ht="12.75" customHeight="1">
      <c r="A3863" s="61" t="str">
        <f>"         "&amp;Labels!B70</f>
        <v xml:space="preserve">         Customer 2</v>
      </c>
      <c r="B3863" s="76">
        <f t="shared" si="778"/>
        <v>0</v>
      </c>
      <c r="C3863" s="76">
        <f t="shared" si="778"/>
        <v>0</v>
      </c>
      <c r="D3863" s="76">
        <f t="shared" si="778"/>
        <v>0</v>
      </c>
      <c r="E3863" s="76">
        <f t="shared" si="778"/>
        <v>0</v>
      </c>
      <c r="F3863" s="43">
        <f t="shared" si="779"/>
        <v>0</v>
      </c>
      <c r="G3863" s="76">
        <f t="shared" si="780"/>
        <v>0</v>
      </c>
      <c r="H3863" s="76">
        <f t="shared" si="780"/>
        <v>0</v>
      </c>
      <c r="I3863" s="76">
        <f t="shared" si="780"/>
        <v>0</v>
      </c>
      <c r="J3863" s="76">
        <f t="shared" si="780"/>
        <v>0</v>
      </c>
      <c r="K3863" s="43">
        <f t="shared" si="781"/>
        <v>0</v>
      </c>
    </row>
    <row r="3864" spans="1:11" ht="12.75" customHeight="1">
      <c r="A3864" s="61" t="str">
        <f>"         "&amp;Labels!B71</f>
        <v xml:space="preserve">         Customer 3</v>
      </c>
      <c r="B3864" s="76">
        <f t="shared" si="778"/>
        <v>0</v>
      </c>
      <c r="C3864" s="76">
        <f t="shared" si="778"/>
        <v>0</v>
      </c>
      <c r="D3864" s="76">
        <f t="shared" si="778"/>
        <v>0</v>
      </c>
      <c r="E3864" s="76">
        <f t="shared" si="778"/>
        <v>0</v>
      </c>
      <c r="F3864" s="43">
        <f t="shared" si="779"/>
        <v>0</v>
      </c>
      <c r="G3864" s="76">
        <f t="shared" si="780"/>
        <v>0</v>
      </c>
      <c r="H3864" s="76">
        <f t="shared" si="780"/>
        <v>0</v>
      </c>
      <c r="I3864" s="76">
        <f t="shared" si="780"/>
        <v>0</v>
      </c>
      <c r="J3864" s="76">
        <f t="shared" si="780"/>
        <v>0</v>
      </c>
      <c r="K3864" s="43">
        <f t="shared" si="781"/>
        <v>0</v>
      </c>
    </row>
    <row r="3865" spans="1:11" ht="12.75" customHeight="1">
      <c r="A3865" s="61" t="str">
        <f>"         "&amp;Labels!B72</f>
        <v xml:space="preserve">         Customer 4</v>
      </c>
      <c r="B3865" s="76">
        <f t="shared" si="778"/>
        <v>0</v>
      </c>
      <c r="C3865" s="76">
        <f t="shared" si="778"/>
        <v>0</v>
      </c>
      <c r="D3865" s="76">
        <f t="shared" si="778"/>
        <v>0</v>
      </c>
      <c r="E3865" s="76">
        <f t="shared" si="778"/>
        <v>0</v>
      </c>
      <c r="F3865" s="43">
        <f t="shared" si="779"/>
        <v>0</v>
      </c>
      <c r="G3865" s="76">
        <f t="shared" si="780"/>
        <v>0</v>
      </c>
      <c r="H3865" s="76">
        <f t="shared" si="780"/>
        <v>0</v>
      </c>
      <c r="I3865" s="76">
        <f t="shared" si="780"/>
        <v>0</v>
      </c>
      <c r="J3865" s="76">
        <f t="shared" si="780"/>
        <v>0</v>
      </c>
      <c r="K3865" s="43">
        <f t="shared" si="781"/>
        <v>0</v>
      </c>
    </row>
    <row r="3866" spans="1:11" ht="12.75" customHeight="1">
      <c r="A3866" s="61" t="str">
        <f>"         "&amp;Labels!B73</f>
        <v xml:space="preserve">         Customer 5</v>
      </c>
      <c r="B3866" s="76">
        <f t="shared" si="778"/>
        <v>0</v>
      </c>
      <c r="C3866" s="76">
        <f t="shared" si="778"/>
        <v>0</v>
      </c>
      <c r="D3866" s="76">
        <f t="shared" si="778"/>
        <v>0</v>
      </c>
      <c r="E3866" s="76">
        <f t="shared" si="778"/>
        <v>0</v>
      </c>
      <c r="F3866" s="43">
        <f t="shared" si="779"/>
        <v>0</v>
      </c>
      <c r="G3866" s="76">
        <f t="shared" si="780"/>
        <v>0</v>
      </c>
      <c r="H3866" s="76">
        <f t="shared" si="780"/>
        <v>0</v>
      </c>
      <c r="I3866" s="76">
        <f t="shared" si="780"/>
        <v>0</v>
      </c>
      <c r="J3866" s="76">
        <f t="shared" si="780"/>
        <v>0</v>
      </c>
      <c r="K3866" s="43">
        <f t="shared" si="781"/>
        <v>0</v>
      </c>
    </row>
    <row r="3867" spans="1:11" ht="12.75" customHeight="1">
      <c r="A3867" s="61" t="str">
        <f>"         "&amp;Labels!B74</f>
        <v xml:space="preserve">         Customer 6</v>
      </c>
      <c r="B3867" s="76">
        <f t="shared" si="778"/>
        <v>0</v>
      </c>
      <c r="C3867" s="76">
        <f t="shared" si="778"/>
        <v>0</v>
      </c>
      <c r="D3867" s="76">
        <f t="shared" si="778"/>
        <v>0</v>
      </c>
      <c r="E3867" s="76">
        <f t="shared" si="778"/>
        <v>0</v>
      </c>
      <c r="F3867" s="43">
        <f t="shared" si="779"/>
        <v>0</v>
      </c>
      <c r="G3867" s="76">
        <f t="shared" si="780"/>
        <v>0</v>
      </c>
      <c r="H3867" s="76">
        <f t="shared" si="780"/>
        <v>0</v>
      </c>
      <c r="I3867" s="76">
        <f t="shared" si="780"/>
        <v>0</v>
      </c>
      <c r="J3867" s="76">
        <f t="shared" si="780"/>
        <v>0</v>
      </c>
      <c r="K3867" s="43">
        <f t="shared" si="781"/>
        <v>0</v>
      </c>
    </row>
    <row r="3868" spans="1:11" ht="12.75" customHeight="1">
      <c r="A3868" s="61" t="str">
        <f>"         "&amp;Labels!B75</f>
        <v xml:space="preserve">         Customer 7</v>
      </c>
      <c r="B3868" s="76">
        <f t="shared" si="778"/>
        <v>0</v>
      </c>
      <c r="C3868" s="76">
        <f t="shared" si="778"/>
        <v>0</v>
      </c>
      <c r="D3868" s="76">
        <f t="shared" si="778"/>
        <v>0</v>
      </c>
      <c r="E3868" s="76">
        <f t="shared" si="778"/>
        <v>0</v>
      </c>
      <c r="F3868" s="43">
        <f t="shared" si="779"/>
        <v>0</v>
      </c>
      <c r="G3868" s="76">
        <f t="shared" si="780"/>
        <v>0</v>
      </c>
      <c r="H3868" s="76">
        <f t="shared" si="780"/>
        <v>0</v>
      </c>
      <c r="I3868" s="76">
        <f t="shared" si="780"/>
        <v>0</v>
      </c>
      <c r="J3868" s="76">
        <f t="shared" si="780"/>
        <v>0</v>
      </c>
      <c r="K3868" s="43">
        <f t="shared" si="781"/>
        <v>0</v>
      </c>
    </row>
    <row r="3869" spans="1:11" ht="12.75" customHeight="1">
      <c r="A3869" s="61" t="str">
        <f>"         "&amp;Labels!B76</f>
        <v xml:space="preserve">         Customer 8</v>
      </c>
      <c r="B3869" s="76">
        <f t="shared" si="778"/>
        <v>0</v>
      </c>
      <c r="C3869" s="76">
        <f t="shared" si="778"/>
        <v>0</v>
      </c>
      <c r="D3869" s="76">
        <f t="shared" si="778"/>
        <v>0</v>
      </c>
      <c r="E3869" s="76">
        <f t="shared" si="778"/>
        <v>0</v>
      </c>
      <c r="F3869" s="43">
        <f t="shared" si="779"/>
        <v>0</v>
      </c>
      <c r="G3869" s="76">
        <f t="shared" si="780"/>
        <v>0</v>
      </c>
      <c r="H3869" s="76">
        <f t="shared" si="780"/>
        <v>0</v>
      </c>
      <c r="I3869" s="76">
        <f t="shared" si="780"/>
        <v>0</v>
      </c>
      <c r="J3869" s="76">
        <f t="shared" si="780"/>
        <v>0</v>
      </c>
      <c r="K3869" s="43">
        <f t="shared" si="781"/>
        <v>0</v>
      </c>
    </row>
    <row r="3870" spans="1:11" ht="12.75" customHeight="1">
      <c r="A3870" s="61" t="str">
        <f>"         "&amp;Labels!B77</f>
        <v xml:space="preserve">         Customer 9</v>
      </c>
      <c r="B3870" s="76">
        <f t="shared" si="778"/>
        <v>0</v>
      </c>
      <c r="C3870" s="76">
        <f t="shared" si="778"/>
        <v>0</v>
      </c>
      <c r="D3870" s="76">
        <f t="shared" si="778"/>
        <v>0</v>
      </c>
      <c r="E3870" s="76">
        <f t="shared" si="778"/>
        <v>0</v>
      </c>
      <c r="F3870" s="43">
        <f t="shared" si="779"/>
        <v>0</v>
      </c>
      <c r="G3870" s="76">
        <f t="shared" si="780"/>
        <v>0</v>
      </c>
      <c r="H3870" s="76">
        <f t="shared" si="780"/>
        <v>0</v>
      </c>
      <c r="I3870" s="76">
        <f t="shared" si="780"/>
        <v>0</v>
      </c>
      <c r="J3870" s="76">
        <f t="shared" si="780"/>
        <v>0</v>
      </c>
      <c r="K3870" s="43">
        <f t="shared" si="781"/>
        <v>0</v>
      </c>
    </row>
    <row r="3871" spans="1:11" ht="12.75" customHeight="1">
      <c r="A3871" s="61" t="str">
        <f>"         "&amp;Labels!B78</f>
        <v xml:space="preserve">         Customer 10</v>
      </c>
      <c r="B3871" s="76">
        <f t="shared" si="778"/>
        <v>0</v>
      </c>
      <c r="C3871" s="76">
        <f t="shared" si="778"/>
        <v>0</v>
      </c>
      <c r="D3871" s="76">
        <f t="shared" si="778"/>
        <v>0</v>
      </c>
      <c r="E3871" s="76">
        <f t="shared" si="778"/>
        <v>0</v>
      </c>
      <c r="F3871" s="43">
        <f t="shared" si="779"/>
        <v>0</v>
      </c>
      <c r="G3871" s="76">
        <f t="shared" si="780"/>
        <v>0</v>
      </c>
      <c r="H3871" s="76">
        <f t="shared" si="780"/>
        <v>0</v>
      </c>
      <c r="I3871" s="76">
        <f t="shared" si="780"/>
        <v>0</v>
      </c>
      <c r="J3871" s="76">
        <f t="shared" si="780"/>
        <v>0</v>
      </c>
      <c r="K3871" s="43">
        <f t="shared" si="781"/>
        <v>0</v>
      </c>
    </row>
    <row r="3872" spans="1:11" ht="12.75" customHeight="1">
      <c r="A3872" s="61" t="str">
        <f>"         "&amp;Labels!C68</f>
        <v xml:space="preserve">         Total</v>
      </c>
      <c r="B3872" s="84">
        <f t="shared" si="778"/>
        <v>0</v>
      </c>
      <c r="C3872" s="84">
        <f t="shared" si="778"/>
        <v>0</v>
      </c>
      <c r="D3872" s="84">
        <f t="shared" si="778"/>
        <v>0</v>
      </c>
      <c r="E3872" s="84">
        <f t="shared" si="778"/>
        <v>0</v>
      </c>
      <c r="F3872" s="43">
        <f t="shared" si="779"/>
        <v>0</v>
      </c>
      <c r="G3872" s="84">
        <f t="shared" si="780"/>
        <v>0</v>
      </c>
      <c r="H3872" s="84">
        <f t="shared" si="780"/>
        <v>0</v>
      </c>
      <c r="I3872" s="84">
        <f t="shared" si="780"/>
        <v>0</v>
      </c>
      <c r="J3872" s="84">
        <f t="shared" si="780"/>
        <v>0</v>
      </c>
      <c r="K3872" s="43">
        <f t="shared" si="781"/>
        <v>0</v>
      </c>
    </row>
    <row r="3873" spans="1:11" ht="12.75" customHeight="1">
      <c r="A3873" s="61" t="str">
        <f>"      "&amp;Labels!B86</f>
        <v xml:space="preserve">      Q 2</v>
      </c>
      <c r="B3873" s="84"/>
      <c r="C3873" s="84"/>
      <c r="D3873" s="84"/>
      <c r="E3873" s="84"/>
      <c r="F3873" s="43"/>
      <c r="G3873" s="84"/>
      <c r="H3873" s="84"/>
      <c r="I3873" s="84"/>
      <c r="J3873" s="84"/>
      <c r="K3873" s="43"/>
    </row>
    <row r="3874" spans="1:11" ht="12.75" customHeight="1">
      <c r="A3874" s="61" t="str">
        <f>"         "&amp;Labels!B69</f>
        <v xml:space="preserve">         Customer 1</v>
      </c>
      <c r="B3874" s="76">
        <f t="shared" ref="B3874:E3884" si="782">SUM(B594,B922,B1250,B1578,B1906,B2234,B2562,B2890,B3218,B3546)</f>
        <v>0</v>
      </c>
      <c r="C3874" s="76">
        <f t="shared" si="782"/>
        <v>0</v>
      </c>
      <c r="D3874" s="76">
        <f t="shared" si="782"/>
        <v>0</v>
      </c>
      <c r="E3874" s="76">
        <f t="shared" si="782"/>
        <v>0</v>
      </c>
      <c r="F3874" s="43">
        <f t="shared" ref="F3874:F3884" si="783">SUM(B3874:E3874)</f>
        <v>0</v>
      </c>
      <c r="G3874" s="76">
        <f t="shared" ref="G3874:J3884" si="784">SUM(G594,G922,G1250,G1578,G1906,G2234,G2562,G2890,G3218,G3546)</f>
        <v>0</v>
      </c>
      <c r="H3874" s="76">
        <f t="shared" si="784"/>
        <v>0</v>
      </c>
      <c r="I3874" s="76">
        <f t="shared" si="784"/>
        <v>0</v>
      </c>
      <c r="J3874" s="76">
        <f t="shared" si="784"/>
        <v>0</v>
      </c>
      <c r="K3874" s="43">
        <f t="shared" ref="K3874:K3884" si="785">SUM(G3874:J3874)</f>
        <v>0</v>
      </c>
    </row>
    <row r="3875" spans="1:11" ht="12.75" customHeight="1">
      <c r="A3875" s="61" t="str">
        <f>"         "&amp;Labels!B70</f>
        <v xml:space="preserve">         Customer 2</v>
      </c>
      <c r="B3875" s="76">
        <f t="shared" si="782"/>
        <v>0</v>
      </c>
      <c r="C3875" s="76">
        <f t="shared" si="782"/>
        <v>0</v>
      </c>
      <c r="D3875" s="76">
        <f t="shared" si="782"/>
        <v>0</v>
      </c>
      <c r="E3875" s="76">
        <f t="shared" si="782"/>
        <v>0</v>
      </c>
      <c r="F3875" s="43">
        <f t="shared" si="783"/>
        <v>0</v>
      </c>
      <c r="G3875" s="76">
        <f t="shared" si="784"/>
        <v>0</v>
      </c>
      <c r="H3875" s="76">
        <f t="shared" si="784"/>
        <v>0</v>
      </c>
      <c r="I3875" s="76">
        <f t="shared" si="784"/>
        <v>0</v>
      </c>
      <c r="J3875" s="76">
        <f t="shared" si="784"/>
        <v>0</v>
      </c>
      <c r="K3875" s="43">
        <f t="shared" si="785"/>
        <v>0</v>
      </c>
    </row>
    <row r="3876" spans="1:11" ht="12.75" customHeight="1">
      <c r="A3876" s="61" t="str">
        <f>"         "&amp;Labels!B71</f>
        <v xml:space="preserve">         Customer 3</v>
      </c>
      <c r="B3876" s="76">
        <f t="shared" si="782"/>
        <v>0</v>
      </c>
      <c r="C3876" s="76">
        <f t="shared" si="782"/>
        <v>0</v>
      </c>
      <c r="D3876" s="76">
        <f t="shared" si="782"/>
        <v>0</v>
      </c>
      <c r="E3876" s="76">
        <f t="shared" si="782"/>
        <v>0</v>
      </c>
      <c r="F3876" s="43">
        <f t="shared" si="783"/>
        <v>0</v>
      </c>
      <c r="G3876" s="76">
        <f t="shared" si="784"/>
        <v>0</v>
      </c>
      <c r="H3876" s="76">
        <f t="shared" si="784"/>
        <v>0</v>
      </c>
      <c r="I3876" s="76">
        <f t="shared" si="784"/>
        <v>0</v>
      </c>
      <c r="J3876" s="76">
        <f t="shared" si="784"/>
        <v>0</v>
      </c>
      <c r="K3876" s="43">
        <f t="shared" si="785"/>
        <v>0</v>
      </c>
    </row>
    <row r="3877" spans="1:11" ht="12.75" customHeight="1">
      <c r="A3877" s="61" t="str">
        <f>"         "&amp;Labels!B72</f>
        <v xml:space="preserve">         Customer 4</v>
      </c>
      <c r="B3877" s="76">
        <f t="shared" si="782"/>
        <v>0</v>
      </c>
      <c r="C3877" s="76">
        <f t="shared" si="782"/>
        <v>0</v>
      </c>
      <c r="D3877" s="76">
        <f t="shared" si="782"/>
        <v>0</v>
      </c>
      <c r="E3877" s="76">
        <f t="shared" si="782"/>
        <v>0</v>
      </c>
      <c r="F3877" s="43">
        <f t="shared" si="783"/>
        <v>0</v>
      </c>
      <c r="G3877" s="76">
        <f t="shared" si="784"/>
        <v>0</v>
      </c>
      <c r="H3877" s="76">
        <f t="shared" si="784"/>
        <v>0</v>
      </c>
      <c r="I3877" s="76">
        <f t="shared" si="784"/>
        <v>0</v>
      </c>
      <c r="J3877" s="76">
        <f t="shared" si="784"/>
        <v>0</v>
      </c>
      <c r="K3877" s="43">
        <f t="shared" si="785"/>
        <v>0</v>
      </c>
    </row>
    <row r="3878" spans="1:11" ht="12.75" customHeight="1">
      <c r="A3878" s="61" t="str">
        <f>"         "&amp;Labels!B73</f>
        <v xml:space="preserve">         Customer 5</v>
      </c>
      <c r="B3878" s="76">
        <f t="shared" si="782"/>
        <v>0</v>
      </c>
      <c r="C3878" s="76">
        <f t="shared" si="782"/>
        <v>0</v>
      </c>
      <c r="D3878" s="76">
        <f t="shared" si="782"/>
        <v>0</v>
      </c>
      <c r="E3878" s="76">
        <f t="shared" si="782"/>
        <v>0</v>
      </c>
      <c r="F3878" s="43">
        <f t="shared" si="783"/>
        <v>0</v>
      </c>
      <c r="G3878" s="76">
        <f t="shared" si="784"/>
        <v>0</v>
      </c>
      <c r="H3878" s="76">
        <f t="shared" si="784"/>
        <v>0</v>
      </c>
      <c r="I3878" s="76">
        <f t="shared" si="784"/>
        <v>0</v>
      </c>
      <c r="J3878" s="76">
        <f t="shared" si="784"/>
        <v>0</v>
      </c>
      <c r="K3878" s="43">
        <f t="shared" si="785"/>
        <v>0</v>
      </c>
    </row>
    <row r="3879" spans="1:11" ht="12.75" customHeight="1">
      <c r="A3879" s="61" t="str">
        <f>"         "&amp;Labels!B74</f>
        <v xml:space="preserve">         Customer 6</v>
      </c>
      <c r="B3879" s="76">
        <f t="shared" si="782"/>
        <v>0</v>
      </c>
      <c r="C3879" s="76">
        <f t="shared" si="782"/>
        <v>0</v>
      </c>
      <c r="D3879" s="76">
        <f t="shared" si="782"/>
        <v>0</v>
      </c>
      <c r="E3879" s="76">
        <f t="shared" si="782"/>
        <v>0</v>
      </c>
      <c r="F3879" s="43">
        <f t="shared" si="783"/>
        <v>0</v>
      </c>
      <c r="G3879" s="76">
        <f t="shared" si="784"/>
        <v>0</v>
      </c>
      <c r="H3879" s="76">
        <f t="shared" si="784"/>
        <v>0</v>
      </c>
      <c r="I3879" s="76">
        <f t="shared" si="784"/>
        <v>0</v>
      </c>
      <c r="J3879" s="76">
        <f t="shared" si="784"/>
        <v>0</v>
      </c>
      <c r="K3879" s="43">
        <f t="shared" si="785"/>
        <v>0</v>
      </c>
    </row>
    <row r="3880" spans="1:11" ht="12.75" customHeight="1">
      <c r="A3880" s="61" t="str">
        <f>"         "&amp;Labels!B75</f>
        <v xml:space="preserve">         Customer 7</v>
      </c>
      <c r="B3880" s="76">
        <f t="shared" si="782"/>
        <v>0</v>
      </c>
      <c r="C3880" s="76">
        <f t="shared" si="782"/>
        <v>0</v>
      </c>
      <c r="D3880" s="76">
        <f t="shared" si="782"/>
        <v>0</v>
      </c>
      <c r="E3880" s="76">
        <f t="shared" si="782"/>
        <v>0</v>
      </c>
      <c r="F3880" s="43">
        <f t="shared" si="783"/>
        <v>0</v>
      </c>
      <c r="G3880" s="76">
        <f t="shared" si="784"/>
        <v>0</v>
      </c>
      <c r="H3880" s="76">
        <f t="shared" si="784"/>
        <v>0</v>
      </c>
      <c r="I3880" s="76">
        <f t="shared" si="784"/>
        <v>0</v>
      </c>
      <c r="J3880" s="76">
        <f t="shared" si="784"/>
        <v>0</v>
      </c>
      <c r="K3880" s="43">
        <f t="shared" si="785"/>
        <v>0</v>
      </c>
    </row>
    <row r="3881" spans="1:11" ht="12.75" customHeight="1">
      <c r="A3881" s="61" t="str">
        <f>"         "&amp;Labels!B76</f>
        <v xml:space="preserve">         Customer 8</v>
      </c>
      <c r="B3881" s="76">
        <f t="shared" si="782"/>
        <v>0</v>
      </c>
      <c r="C3881" s="76">
        <f t="shared" si="782"/>
        <v>0</v>
      </c>
      <c r="D3881" s="76">
        <f t="shared" si="782"/>
        <v>0</v>
      </c>
      <c r="E3881" s="76">
        <f t="shared" si="782"/>
        <v>0</v>
      </c>
      <c r="F3881" s="43">
        <f t="shared" si="783"/>
        <v>0</v>
      </c>
      <c r="G3881" s="76">
        <f t="shared" si="784"/>
        <v>0</v>
      </c>
      <c r="H3881" s="76">
        <f t="shared" si="784"/>
        <v>0</v>
      </c>
      <c r="I3881" s="76">
        <f t="shared" si="784"/>
        <v>0</v>
      </c>
      <c r="J3881" s="76">
        <f t="shared" si="784"/>
        <v>0</v>
      </c>
      <c r="K3881" s="43">
        <f t="shared" si="785"/>
        <v>0</v>
      </c>
    </row>
    <row r="3882" spans="1:11" ht="12.75" customHeight="1">
      <c r="A3882" s="61" t="str">
        <f>"         "&amp;Labels!B77</f>
        <v xml:space="preserve">         Customer 9</v>
      </c>
      <c r="B3882" s="76">
        <f t="shared" si="782"/>
        <v>0</v>
      </c>
      <c r="C3882" s="76">
        <f t="shared" si="782"/>
        <v>0</v>
      </c>
      <c r="D3882" s="76">
        <f t="shared" si="782"/>
        <v>0</v>
      </c>
      <c r="E3882" s="76">
        <f t="shared" si="782"/>
        <v>0</v>
      </c>
      <c r="F3882" s="43">
        <f t="shared" si="783"/>
        <v>0</v>
      </c>
      <c r="G3882" s="76">
        <f t="shared" si="784"/>
        <v>0</v>
      </c>
      <c r="H3882" s="76">
        <f t="shared" si="784"/>
        <v>0</v>
      </c>
      <c r="I3882" s="76">
        <f t="shared" si="784"/>
        <v>0</v>
      </c>
      <c r="J3882" s="76">
        <f t="shared" si="784"/>
        <v>0</v>
      </c>
      <c r="K3882" s="43">
        <f t="shared" si="785"/>
        <v>0</v>
      </c>
    </row>
    <row r="3883" spans="1:11" ht="12.75" customHeight="1">
      <c r="A3883" s="61" t="str">
        <f>"         "&amp;Labels!B78</f>
        <v xml:space="preserve">         Customer 10</v>
      </c>
      <c r="B3883" s="76">
        <f t="shared" si="782"/>
        <v>0</v>
      </c>
      <c r="C3883" s="76">
        <f t="shared" si="782"/>
        <v>0</v>
      </c>
      <c r="D3883" s="76">
        <f t="shared" si="782"/>
        <v>0</v>
      </c>
      <c r="E3883" s="76">
        <f t="shared" si="782"/>
        <v>0</v>
      </c>
      <c r="F3883" s="43">
        <f t="shared" si="783"/>
        <v>0</v>
      </c>
      <c r="G3883" s="76">
        <f t="shared" si="784"/>
        <v>0</v>
      </c>
      <c r="H3883" s="76">
        <f t="shared" si="784"/>
        <v>0</v>
      </c>
      <c r="I3883" s="76">
        <f t="shared" si="784"/>
        <v>0</v>
      </c>
      <c r="J3883" s="76">
        <f t="shared" si="784"/>
        <v>0</v>
      </c>
      <c r="K3883" s="43">
        <f t="shared" si="785"/>
        <v>0</v>
      </c>
    </row>
    <row r="3884" spans="1:11" ht="12.75" customHeight="1">
      <c r="A3884" s="61" t="str">
        <f>"         "&amp;Labels!C68</f>
        <v xml:space="preserve">         Total</v>
      </c>
      <c r="B3884" s="84">
        <f t="shared" si="782"/>
        <v>0</v>
      </c>
      <c r="C3884" s="84">
        <f t="shared" si="782"/>
        <v>0</v>
      </c>
      <c r="D3884" s="84">
        <f t="shared" si="782"/>
        <v>0</v>
      </c>
      <c r="E3884" s="84">
        <f t="shared" si="782"/>
        <v>0</v>
      </c>
      <c r="F3884" s="43">
        <f t="shared" si="783"/>
        <v>0</v>
      </c>
      <c r="G3884" s="84">
        <f t="shared" si="784"/>
        <v>0</v>
      </c>
      <c r="H3884" s="84">
        <f t="shared" si="784"/>
        <v>0</v>
      </c>
      <c r="I3884" s="84">
        <f t="shared" si="784"/>
        <v>0</v>
      </c>
      <c r="J3884" s="84">
        <f t="shared" si="784"/>
        <v>0</v>
      </c>
      <c r="K3884" s="43">
        <f t="shared" si="785"/>
        <v>0</v>
      </c>
    </row>
    <row r="3885" spans="1:11" ht="12.75" customHeight="1">
      <c r="A3885" s="61" t="str">
        <f>"      "&amp;Labels!B87</f>
        <v xml:space="preserve">      Q 3</v>
      </c>
      <c r="B3885" s="84"/>
      <c r="C3885" s="84"/>
      <c r="D3885" s="84"/>
      <c r="E3885" s="84"/>
      <c r="F3885" s="43"/>
      <c r="G3885" s="84"/>
      <c r="H3885" s="84"/>
      <c r="I3885" s="84"/>
      <c r="J3885" s="84"/>
      <c r="K3885" s="43"/>
    </row>
    <row r="3886" spans="1:11" ht="12.75" customHeight="1">
      <c r="A3886" s="61" t="str">
        <f>"         "&amp;Labels!B69</f>
        <v xml:space="preserve">         Customer 1</v>
      </c>
      <c r="B3886" s="76">
        <f t="shared" ref="B3886:E3896" si="786">SUM(B606,B934,B1262,B1590,B1918,B2246,B2574,B2902,B3230,B3558)</f>
        <v>0</v>
      </c>
      <c r="C3886" s="76">
        <f t="shared" si="786"/>
        <v>0</v>
      </c>
      <c r="D3886" s="76">
        <f t="shared" si="786"/>
        <v>0</v>
      </c>
      <c r="E3886" s="76">
        <f t="shared" si="786"/>
        <v>0</v>
      </c>
      <c r="F3886" s="43">
        <f t="shared" ref="F3886:F3896" si="787">SUM(B3886:E3886)</f>
        <v>0</v>
      </c>
      <c r="G3886" s="76">
        <f t="shared" ref="G3886:J3896" si="788">SUM(G606,G934,G1262,G1590,G1918,G2246,G2574,G2902,G3230,G3558)</f>
        <v>0</v>
      </c>
      <c r="H3886" s="76">
        <f t="shared" si="788"/>
        <v>0</v>
      </c>
      <c r="I3886" s="76">
        <f t="shared" si="788"/>
        <v>0</v>
      </c>
      <c r="J3886" s="76">
        <f t="shared" si="788"/>
        <v>0</v>
      </c>
      <c r="K3886" s="43">
        <f t="shared" ref="K3886:K3896" si="789">SUM(G3886:J3886)</f>
        <v>0</v>
      </c>
    </row>
    <row r="3887" spans="1:11" ht="12.75" customHeight="1">
      <c r="A3887" s="61" t="str">
        <f>"         "&amp;Labels!B70</f>
        <v xml:space="preserve">         Customer 2</v>
      </c>
      <c r="B3887" s="76">
        <f t="shared" si="786"/>
        <v>0</v>
      </c>
      <c r="C3887" s="76">
        <f t="shared" si="786"/>
        <v>0</v>
      </c>
      <c r="D3887" s="76">
        <f t="shared" si="786"/>
        <v>0</v>
      </c>
      <c r="E3887" s="76">
        <f t="shared" si="786"/>
        <v>0</v>
      </c>
      <c r="F3887" s="43">
        <f t="shared" si="787"/>
        <v>0</v>
      </c>
      <c r="G3887" s="76">
        <f t="shared" si="788"/>
        <v>0</v>
      </c>
      <c r="H3887" s="76">
        <f t="shared" si="788"/>
        <v>0</v>
      </c>
      <c r="I3887" s="76">
        <f t="shared" si="788"/>
        <v>0</v>
      </c>
      <c r="J3887" s="76">
        <f t="shared" si="788"/>
        <v>0</v>
      </c>
      <c r="K3887" s="43">
        <f t="shared" si="789"/>
        <v>0</v>
      </c>
    </row>
    <row r="3888" spans="1:11" ht="12.75" customHeight="1">
      <c r="A3888" s="61" t="str">
        <f>"         "&amp;Labels!B71</f>
        <v xml:space="preserve">         Customer 3</v>
      </c>
      <c r="B3888" s="76">
        <f t="shared" si="786"/>
        <v>0</v>
      </c>
      <c r="C3888" s="76">
        <f t="shared" si="786"/>
        <v>0</v>
      </c>
      <c r="D3888" s="76">
        <f t="shared" si="786"/>
        <v>0</v>
      </c>
      <c r="E3888" s="76">
        <f t="shared" si="786"/>
        <v>0</v>
      </c>
      <c r="F3888" s="43">
        <f t="shared" si="787"/>
        <v>0</v>
      </c>
      <c r="G3888" s="76">
        <f t="shared" si="788"/>
        <v>0</v>
      </c>
      <c r="H3888" s="76">
        <f t="shared" si="788"/>
        <v>0</v>
      </c>
      <c r="I3888" s="76">
        <f t="shared" si="788"/>
        <v>0</v>
      </c>
      <c r="J3888" s="76">
        <f t="shared" si="788"/>
        <v>0</v>
      </c>
      <c r="K3888" s="43">
        <f t="shared" si="789"/>
        <v>0</v>
      </c>
    </row>
    <row r="3889" spans="1:11" ht="12.75" customHeight="1">
      <c r="A3889" s="61" t="str">
        <f>"         "&amp;Labels!B72</f>
        <v xml:space="preserve">         Customer 4</v>
      </c>
      <c r="B3889" s="76">
        <f t="shared" si="786"/>
        <v>0</v>
      </c>
      <c r="C3889" s="76">
        <f t="shared" si="786"/>
        <v>0</v>
      </c>
      <c r="D3889" s="76">
        <f t="shared" si="786"/>
        <v>0</v>
      </c>
      <c r="E3889" s="76">
        <f t="shared" si="786"/>
        <v>0</v>
      </c>
      <c r="F3889" s="43">
        <f t="shared" si="787"/>
        <v>0</v>
      </c>
      <c r="G3889" s="76">
        <f t="shared" si="788"/>
        <v>0</v>
      </c>
      <c r="H3889" s="76">
        <f t="shared" si="788"/>
        <v>0</v>
      </c>
      <c r="I3889" s="76">
        <f t="shared" si="788"/>
        <v>0</v>
      </c>
      <c r="J3889" s="76">
        <f t="shared" si="788"/>
        <v>0</v>
      </c>
      <c r="K3889" s="43">
        <f t="shared" si="789"/>
        <v>0</v>
      </c>
    </row>
    <row r="3890" spans="1:11" ht="12.75" customHeight="1">
      <c r="A3890" s="61" t="str">
        <f>"         "&amp;Labels!B73</f>
        <v xml:space="preserve">         Customer 5</v>
      </c>
      <c r="B3890" s="76">
        <f t="shared" si="786"/>
        <v>0</v>
      </c>
      <c r="C3890" s="76">
        <f t="shared" si="786"/>
        <v>0</v>
      </c>
      <c r="D3890" s="76">
        <f t="shared" si="786"/>
        <v>0</v>
      </c>
      <c r="E3890" s="76">
        <f t="shared" si="786"/>
        <v>0</v>
      </c>
      <c r="F3890" s="43">
        <f t="shared" si="787"/>
        <v>0</v>
      </c>
      <c r="G3890" s="76">
        <f t="shared" si="788"/>
        <v>0</v>
      </c>
      <c r="H3890" s="76">
        <f t="shared" si="788"/>
        <v>0</v>
      </c>
      <c r="I3890" s="76">
        <f t="shared" si="788"/>
        <v>0</v>
      </c>
      <c r="J3890" s="76">
        <f t="shared" si="788"/>
        <v>0</v>
      </c>
      <c r="K3890" s="43">
        <f t="shared" si="789"/>
        <v>0</v>
      </c>
    </row>
    <row r="3891" spans="1:11" ht="12.75" customHeight="1">
      <c r="A3891" s="61" t="str">
        <f>"         "&amp;Labels!B74</f>
        <v xml:space="preserve">         Customer 6</v>
      </c>
      <c r="B3891" s="76">
        <f t="shared" si="786"/>
        <v>0</v>
      </c>
      <c r="C3891" s="76">
        <f t="shared" si="786"/>
        <v>0</v>
      </c>
      <c r="D3891" s="76">
        <f t="shared" si="786"/>
        <v>0</v>
      </c>
      <c r="E3891" s="76">
        <f t="shared" si="786"/>
        <v>0</v>
      </c>
      <c r="F3891" s="43">
        <f t="shared" si="787"/>
        <v>0</v>
      </c>
      <c r="G3891" s="76">
        <f t="shared" si="788"/>
        <v>0</v>
      </c>
      <c r="H3891" s="76">
        <f t="shared" si="788"/>
        <v>0</v>
      </c>
      <c r="I3891" s="76">
        <f t="shared" si="788"/>
        <v>0</v>
      </c>
      <c r="J3891" s="76">
        <f t="shared" si="788"/>
        <v>0</v>
      </c>
      <c r="K3891" s="43">
        <f t="shared" si="789"/>
        <v>0</v>
      </c>
    </row>
    <row r="3892" spans="1:11" ht="12.75" customHeight="1">
      <c r="A3892" s="61" t="str">
        <f>"         "&amp;Labels!B75</f>
        <v xml:space="preserve">         Customer 7</v>
      </c>
      <c r="B3892" s="76">
        <f t="shared" si="786"/>
        <v>0</v>
      </c>
      <c r="C3892" s="76">
        <f t="shared" si="786"/>
        <v>0</v>
      </c>
      <c r="D3892" s="76">
        <f t="shared" si="786"/>
        <v>0</v>
      </c>
      <c r="E3892" s="76">
        <f t="shared" si="786"/>
        <v>0</v>
      </c>
      <c r="F3892" s="43">
        <f t="shared" si="787"/>
        <v>0</v>
      </c>
      <c r="G3892" s="76">
        <f t="shared" si="788"/>
        <v>0</v>
      </c>
      <c r="H3892" s="76">
        <f t="shared" si="788"/>
        <v>0</v>
      </c>
      <c r="I3892" s="76">
        <f t="shared" si="788"/>
        <v>0</v>
      </c>
      <c r="J3892" s="76">
        <f t="shared" si="788"/>
        <v>0</v>
      </c>
      <c r="K3892" s="43">
        <f t="shared" si="789"/>
        <v>0</v>
      </c>
    </row>
    <row r="3893" spans="1:11" ht="12.75" customHeight="1">
      <c r="A3893" s="61" t="str">
        <f>"         "&amp;Labels!B76</f>
        <v xml:space="preserve">         Customer 8</v>
      </c>
      <c r="B3893" s="76">
        <f t="shared" si="786"/>
        <v>0</v>
      </c>
      <c r="C3893" s="76">
        <f t="shared" si="786"/>
        <v>0</v>
      </c>
      <c r="D3893" s="76">
        <f t="shared" si="786"/>
        <v>0</v>
      </c>
      <c r="E3893" s="76">
        <f t="shared" si="786"/>
        <v>0</v>
      </c>
      <c r="F3893" s="43">
        <f t="shared" si="787"/>
        <v>0</v>
      </c>
      <c r="G3893" s="76">
        <f t="shared" si="788"/>
        <v>0</v>
      </c>
      <c r="H3893" s="76">
        <f t="shared" si="788"/>
        <v>0</v>
      </c>
      <c r="I3893" s="76">
        <f t="shared" si="788"/>
        <v>0</v>
      </c>
      <c r="J3893" s="76">
        <f t="shared" si="788"/>
        <v>0</v>
      </c>
      <c r="K3893" s="43">
        <f t="shared" si="789"/>
        <v>0</v>
      </c>
    </row>
    <row r="3894" spans="1:11" ht="12.75" customHeight="1">
      <c r="A3894" s="61" t="str">
        <f>"         "&amp;Labels!B77</f>
        <v xml:space="preserve">         Customer 9</v>
      </c>
      <c r="B3894" s="76">
        <f t="shared" si="786"/>
        <v>0</v>
      </c>
      <c r="C3894" s="76">
        <f t="shared" si="786"/>
        <v>0</v>
      </c>
      <c r="D3894" s="76">
        <f t="shared" si="786"/>
        <v>0</v>
      </c>
      <c r="E3894" s="76">
        <f t="shared" si="786"/>
        <v>0</v>
      </c>
      <c r="F3894" s="43">
        <f t="shared" si="787"/>
        <v>0</v>
      </c>
      <c r="G3894" s="76">
        <f t="shared" si="788"/>
        <v>0</v>
      </c>
      <c r="H3894" s="76">
        <f t="shared" si="788"/>
        <v>0</v>
      </c>
      <c r="I3894" s="76">
        <f t="shared" si="788"/>
        <v>0</v>
      </c>
      <c r="J3894" s="76">
        <f t="shared" si="788"/>
        <v>0</v>
      </c>
      <c r="K3894" s="43">
        <f t="shared" si="789"/>
        <v>0</v>
      </c>
    </row>
    <row r="3895" spans="1:11" ht="12.75" customHeight="1">
      <c r="A3895" s="61" t="str">
        <f>"         "&amp;Labels!B78</f>
        <v xml:space="preserve">         Customer 10</v>
      </c>
      <c r="B3895" s="76">
        <f t="shared" si="786"/>
        <v>0</v>
      </c>
      <c r="C3895" s="76">
        <f t="shared" si="786"/>
        <v>0</v>
      </c>
      <c r="D3895" s="76">
        <f t="shared" si="786"/>
        <v>0</v>
      </c>
      <c r="E3895" s="76">
        <f t="shared" si="786"/>
        <v>0</v>
      </c>
      <c r="F3895" s="43">
        <f t="shared" si="787"/>
        <v>0</v>
      </c>
      <c r="G3895" s="76">
        <f t="shared" si="788"/>
        <v>0</v>
      </c>
      <c r="H3895" s="76">
        <f t="shared" si="788"/>
        <v>0</v>
      </c>
      <c r="I3895" s="76">
        <f t="shared" si="788"/>
        <v>0</v>
      </c>
      <c r="J3895" s="76">
        <f t="shared" si="788"/>
        <v>0</v>
      </c>
      <c r="K3895" s="43">
        <f t="shared" si="789"/>
        <v>0</v>
      </c>
    </row>
    <row r="3896" spans="1:11" ht="12.75" customHeight="1">
      <c r="A3896" s="61" t="str">
        <f>"         "&amp;Labels!C68</f>
        <v xml:space="preserve">         Total</v>
      </c>
      <c r="B3896" s="84">
        <f t="shared" si="786"/>
        <v>0</v>
      </c>
      <c r="C3896" s="84">
        <f t="shared" si="786"/>
        <v>0</v>
      </c>
      <c r="D3896" s="84">
        <f t="shared" si="786"/>
        <v>0</v>
      </c>
      <c r="E3896" s="84">
        <f t="shared" si="786"/>
        <v>0</v>
      </c>
      <c r="F3896" s="43">
        <f t="shared" si="787"/>
        <v>0</v>
      </c>
      <c r="G3896" s="84">
        <f t="shared" si="788"/>
        <v>0</v>
      </c>
      <c r="H3896" s="84">
        <f t="shared" si="788"/>
        <v>0</v>
      </c>
      <c r="I3896" s="84">
        <f t="shared" si="788"/>
        <v>0</v>
      </c>
      <c r="J3896" s="84">
        <f t="shared" si="788"/>
        <v>0</v>
      </c>
      <c r="K3896" s="43">
        <f t="shared" si="789"/>
        <v>0</v>
      </c>
    </row>
    <row r="3897" spans="1:11" ht="12.75" customHeight="1">
      <c r="A3897" s="61" t="str">
        <f>"      "&amp;Labels!B88</f>
        <v xml:space="preserve">      Q 4</v>
      </c>
      <c r="B3897" s="84"/>
      <c r="C3897" s="84"/>
      <c r="D3897" s="84"/>
      <c r="E3897" s="84"/>
      <c r="F3897" s="43"/>
      <c r="G3897" s="84"/>
      <c r="H3897" s="84"/>
      <c r="I3897" s="84"/>
      <c r="J3897" s="84"/>
      <c r="K3897" s="43"/>
    </row>
    <row r="3898" spans="1:11" ht="12.75" customHeight="1">
      <c r="A3898" s="61" t="str">
        <f>"         "&amp;Labels!B69</f>
        <v xml:space="preserve">         Customer 1</v>
      </c>
      <c r="B3898" s="76">
        <f t="shared" ref="B3898:E3908" si="790">SUM(B618,B946,B1274,B1602,B1930,B2258,B2586,B2914,B3242,B3570)</f>
        <v>0</v>
      </c>
      <c r="C3898" s="76">
        <f t="shared" si="790"/>
        <v>0</v>
      </c>
      <c r="D3898" s="76">
        <f t="shared" si="790"/>
        <v>0</v>
      </c>
      <c r="E3898" s="76">
        <f t="shared" si="790"/>
        <v>0</v>
      </c>
      <c r="F3898" s="43">
        <f t="shared" ref="F3898:F3908" si="791">SUM(B3898:E3898)</f>
        <v>0</v>
      </c>
      <c r="G3898" s="76">
        <f t="shared" ref="G3898:J3908" si="792">SUM(G618,G946,G1274,G1602,G1930,G2258,G2586,G2914,G3242,G3570)</f>
        <v>0</v>
      </c>
      <c r="H3898" s="76">
        <f t="shared" si="792"/>
        <v>0</v>
      </c>
      <c r="I3898" s="76">
        <f t="shared" si="792"/>
        <v>0</v>
      </c>
      <c r="J3898" s="76">
        <f t="shared" si="792"/>
        <v>0</v>
      </c>
      <c r="K3898" s="43">
        <f t="shared" ref="K3898:K3908" si="793">SUM(G3898:J3898)</f>
        <v>0</v>
      </c>
    </row>
    <row r="3899" spans="1:11" ht="12.75" customHeight="1">
      <c r="A3899" s="61" t="str">
        <f>"         "&amp;Labels!B70</f>
        <v xml:space="preserve">         Customer 2</v>
      </c>
      <c r="B3899" s="76">
        <f t="shared" si="790"/>
        <v>0</v>
      </c>
      <c r="C3899" s="76">
        <f t="shared" si="790"/>
        <v>0</v>
      </c>
      <c r="D3899" s="76">
        <f t="shared" si="790"/>
        <v>0</v>
      </c>
      <c r="E3899" s="76">
        <f t="shared" si="790"/>
        <v>0</v>
      </c>
      <c r="F3899" s="43">
        <f t="shared" si="791"/>
        <v>0</v>
      </c>
      <c r="G3899" s="76">
        <f t="shared" si="792"/>
        <v>0</v>
      </c>
      <c r="H3899" s="76">
        <f t="shared" si="792"/>
        <v>0</v>
      </c>
      <c r="I3899" s="76">
        <f t="shared" si="792"/>
        <v>0</v>
      </c>
      <c r="J3899" s="76">
        <f t="shared" si="792"/>
        <v>0</v>
      </c>
      <c r="K3899" s="43">
        <f t="shared" si="793"/>
        <v>0</v>
      </c>
    </row>
    <row r="3900" spans="1:11" ht="12.75" customHeight="1">
      <c r="A3900" s="61" t="str">
        <f>"         "&amp;Labels!B71</f>
        <v xml:space="preserve">         Customer 3</v>
      </c>
      <c r="B3900" s="76">
        <f t="shared" si="790"/>
        <v>0</v>
      </c>
      <c r="C3900" s="76">
        <f t="shared" si="790"/>
        <v>0</v>
      </c>
      <c r="D3900" s="76">
        <f t="shared" si="790"/>
        <v>0</v>
      </c>
      <c r="E3900" s="76">
        <f t="shared" si="790"/>
        <v>0</v>
      </c>
      <c r="F3900" s="43">
        <f t="shared" si="791"/>
        <v>0</v>
      </c>
      <c r="G3900" s="76">
        <f t="shared" si="792"/>
        <v>0</v>
      </c>
      <c r="H3900" s="76">
        <f t="shared" si="792"/>
        <v>0</v>
      </c>
      <c r="I3900" s="76">
        <f t="shared" si="792"/>
        <v>0</v>
      </c>
      <c r="J3900" s="76">
        <f t="shared" si="792"/>
        <v>0</v>
      </c>
      <c r="K3900" s="43">
        <f t="shared" si="793"/>
        <v>0</v>
      </c>
    </row>
    <row r="3901" spans="1:11" ht="12.75" customHeight="1">
      <c r="A3901" s="61" t="str">
        <f>"         "&amp;Labels!B72</f>
        <v xml:space="preserve">         Customer 4</v>
      </c>
      <c r="B3901" s="76">
        <f t="shared" si="790"/>
        <v>0</v>
      </c>
      <c r="C3901" s="76">
        <f t="shared" si="790"/>
        <v>0</v>
      </c>
      <c r="D3901" s="76">
        <f t="shared" si="790"/>
        <v>0</v>
      </c>
      <c r="E3901" s="76">
        <f t="shared" si="790"/>
        <v>0</v>
      </c>
      <c r="F3901" s="43">
        <f t="shared" si="791"/>
        <v>0</v>
      </c>
      <c r="G3901" s="76">
        <f t="shared" si="792"/>
        <v>0</v>
      </c>
      <c r="H3901" s="76">
        <f t="shared" si="792"/>
        <v>0</v>
      </c>
      <c r="I3901" s="76">
        <f t="shared" si="792"/>
        <v>0</v>
      </c>
      <c r="J3901" s="76">
        <f t="shared" si="792"/>
        <v>0</v>
      </c>
      <c r="K3901" s="43">
        <f t="shared" si="793"/>
        <v>0</v>
      </c>
    </row>
    <row r="3902" spans="1:11" ht="12.75" customHeight="1">
      <c r="A3902" s="61" t="str">
        <f>"         "&amp;Labels!B73</f>
        <v xml:space="preserve">         Customer 5</v>
      </c>
      <c r="B3902" s="76">
        <f t="shared" si="790"/>
        <v>0</v>
      </c>
      <c r="C3902" s="76">
        <f t="shared" si="790"/>
        <v>0</v>
      </c>
      <c r="D3902" s="76">
        <f t="shared" si="790"/>
        <v>0</v>
      </c>
      <c r="E3902" s="76">
        <f t="shared" si="790"/>
        <v>0</v>
      </c>
      <c r="F3902" s="43">
        <f t="shared" si="791"/>
        <v>0</v>
      </c>
      <c r="G3902" s="76">
        <f t="shared" si="792"/>
        <v>0</v>
      </c>
      <c r="H3902" s="76">
        <f t="shared" si="792"/>
        <v>0</v>
      </c>
      <c r="I3902" s="76">
        <f t="shared" si="792"/>
        <v>0</v>
      </c>
      <c r="J3902" s="76">
        <f t="shared" si="792"/>
        <v>0</v>
      </c>
      <c r="K3902" s="43">
        <f t="shared" si="793"/>
        <v>0</v>
      </c>
    </row>
    <row r="3903" spans="1:11" ht="12.75" customHeight="1">
      <c r="A3903" s="61" t="str">
        <f>"         "&amp;Labels!B74</f>
        <v xml:space="preserve">         Customer 6</v>
      </c>
      <c r="B3903" s="76">
        <f t="shared" si="790"/>
        <v>0</v>
      </c>
      <c r="C3903" s="76">
        <f t="shared" si="790"/>
        <v>0</v>
      </c>
      <c r="D3903" s="76">
        <f t="shared" si="790"/>
        <v>0</v>
      </c>
      <c r="E3903" s="76">
        <f t="shared" si="790"/>
        <v>0</v>
      </c>
      <c r="F3903" s="43">
        <f t="shared" si="791"/>
        <v>0</v>
      </c>
      <c r="G3903" s="76">
        <f t="shared" si="792"/>
        <v>0</v>
      </c>
      <c r="H3903" s="76">
        <f t="shared" si="792"/>
        <v>0</v>
      </c>
      <c r="I3903" s="76">
        <f t="shared" si="792"/>
        <v>0</v>
      </c>
      <c r="J3903" s="76">
        <f t="shared" si="792"/>
        <v>0</v>
      </c>
      <c r="K3903" s="43">
        <f t="shared" si="793"/>
        <v>0</v>
      </c>
    </row>
    <row r="3904" spans="1:11" ht="12.75" customHeight="1">
      <c r="A3904" s="61" t="str">
        <f>"         "&amp;Labels!B75</f>
        <v xml:space="preserve">         Customer 7</v>
      </c>
      <c r="B3904" s="76">
        <f t="shared" si="790"/>
        <v>0</v>
      </c>
      <c r="C3904" s="76">
        <f t="shared" si="790"/>
        <v>0</v>
      </c>
      <c r="D3904" s="76">
        <f t="shared" si="790"/>
        <v>0</v>
      </c>
      <c r="E3904" s="76">
        <f t="shared" si="790"/>
        <v>0</v>
      </c>
      <c r="F3904" s="43">
        <f t="shared" si="791"/>
        <v>0</v>
      </c>
      <c r="G3904" s="76">
        <f t="shared" si="792"/>
        <v>0</v>
      </c>
      <c r="H3904" s="76">
        <f t="shared" si="792"/>
        <v>0</v>
      </c>
      <c r="I3904" s="76">
        <f t="shared" si="792"/>
        <v>0</v>
      </c>
      <c r="J3904" s="76">
        <f t="shared" si="792"/>
        <v>0</v>
      </c>
      <c r="K3904" s="43">
        <f t="shared" si="793"/>
        <v>0</v>
      </c>
    </row>
    <row r="3905" spans="1:11" ht="12.75" customHeight="1">
      <c r="A3905" s="61" t="str">
        <f>"         "&amp;Labels!B76</f>
        <v xml:space="preserve">         Customer 8</v>
      </c>
      <c r="B3905" s="76">
        <f t="shared" si="790"/>
        <v>0</v>
      </c>
      <c r="C3905" s="76">
        <f t="shared" si="790"/>
        <v>0</v>
      </c>
      <c r="D3905" s="76">
        <f t="shared" si="790"/>
        <v>0</v>
      </c>
      <c r="E3905" s="76">
        <f t="shared" si="790"/>
        <v>0</v>
      </c>
      <c r="F3905" s="43">
        <f t="shared" si="791"/>
        <v>0</v>
      </c>
      <c r="G3905" s="76">
        <f t="shared" si="792"/>
        <v>0</v>
      </c>
      <c r="H3905" s="76">
        <f t="shared" si="792"/>
        <v>0</v>
      </c>
      <c r="I3905" s="76">
        <f t="shared" si="792"/>
        <v>0</v>
      </c>
      <c r="J3905" s="76">
        <f t="shared" si="792"/>
        <v>0</v>
      </c>
      <c r="K3905" s="43">
        <f t="shared" si="793"/>
        <v>0</v>
      </c>
    </row>
    <row r="3906" spans="1:11" ht="12.75" customHeight="1">
      <c r="A3906" s="61" t="str">
        <f>"         "&amp;Labels!B77</f>
        <v xml:space="preserve">         Customer 9</v>
      </c>
      <c r="B3906" s="76">
        <f t="shared" si="790"/>
        <v>0</v>
      </c>
      <c r="C3906" s="76">
        <f t="shared" si="790"/>
        <v>0</v>
      </c>
      <c r="D3906" s="76">
        <f t="shared" si="790"/>
        <v>0</v>
      </c>
      <c r="E3906" s="76">
        <f t="shared" si="790"/>
        <v>0</v>
      </c>
      <c r="F3906" s="43">
        <f t="shared" si="791"/>
        <v>0</v>
      </c>
      <c r="G3906" s="76">
        <f t="shared" si="792"/>
        <v>0</v>
      </c>
      <c r="H3906" s="76">
        <f t="shared" si="792"/>
        <v>0</v>
      </c>
      <c r="I3906" s="76">
        <f t="shared" si="792"/>
        <v>0</v>
      </c>
      <c r="J3906" s="76">
        <f t="shared" si="792"/>
        <v>0</v>
      </c>
      <c r="K3906" s="43">
        <f t="shared" si="793"/>
        <v>0</v>
      </c>
    </row>
    <row r="3907" spans="1:11" ht="12.75" customHeight="1">
      <c r="A3907" s="61" t="str">
        <f>"         "&amp;Labels!B78</f>
        <v xml:space="preserve">         Customer 10</v>
      </c>
      <c r="B3907" s="76">
        <f t="shared" si="790"/>
        <v>0</v>
      </c>
      <c r="C3907" s="76">
        <f t="shared" si="790"/>
        <v>0</v>
      </c>
      <c r="D3907" s="76">
        <f t="shared" si="790"/>
        <v>0</v>
      </c>
      <c r="E3907" s="76">
        <f t="shared" si="790"/>
        <v>0</v>
      </c>
      <c r="F3907" s="43">
        <f t="shared" si="791"/>
        <v>0</v>
      </c>
      <c r="G3907" s="76">
        <f t="shared" si="792"/>
        <v>0</v>
      </c>
      <c r="H3907" s="76">
        <f t="shared" si="792"/>
        <v>0</v>
      </c>
      <c r="I3907" s="76">
        <f t="shared" si="792"/>
        <v>0</v>
      </c>
      <c r="J3907" s="76">
        <f t="shared" si="792"/>
        <v>0</v>
      </c>
      <c r="K3907" s="43">
        <f t="shared" si="793"/>
        <v>0</v>
      </c>
    </row>
    <row r="3908" spans="1:11" ht="12.75" customHeight="1">
      <c r="A3908" s="61" t="str">
        <f>"         "&amp;Labels!C68</f>
        <v xml:space="preserve">         Total</v>
      </c>
      <c r="B3908" s="84">
        <f t="shared" si="790"/>
        <v>0</v>
      </c>
      <c r="C3908" s="84">
        <f t="shared" si="790"/>
        <v>0</v>
      </c>
      <c r="D3908" s="84">
        <f t="shared" si="790"/>
        <v>0</v>
      </c>
      <c r="E3908" s="84">
        <f t="shared" si="790"/>
        <v>0</v>
      </c>
      <c r="F3908" s="43">
        <f t="shared" si="791"/>
        <v>0</v>
      </c>
      <c r="G3908" s="84">
        <f t="shared" si="792"/>
        <v>0</v>
      </c>
      <c r="H3908" s="84">
        <f t="shared" si="792"/>
        <v>0</v>
      </c>
      <c r="I3908" s="84">
        <f t="shared" si="792"/>
        <v>0</v>
      </c>
      <c r="J3908" s="84">
        <f t="shared" si="792"/>
        <v>0</v>
      </c>
      <c r="K3908" s="43">
        <f t="shared" si="793"/>
        <v>0</v>
      </c>
    </row>
    <row r="3909" spans="1:11" ht="12.75" customHeight="1">
      <c r="A3909" s="61" t="str">
        <f>"      "&amp;Labels!B89</f>
        <v xml:space="preserve">      Q 5</v>
      </c>
      <c r="B3909" s="84"/>
      <c r="C3909" s="84"/>
      <c r="D3909" s="84"/>
      <c r="E3909" s="84"/>
      <c r="F3909" s="43"/>
      <c r="G3909" s="84"/>
      <c r="H3909" s="84"/>
      <c r="I3909" s="84"/>
      <c r="J3909" s="84"/>
      <c r="K3909" s="43"/>
    </row>
    <row r="3910" spans="1:11" ht="12.75" customHeight="1">
      <c r="A3910" s="61" t="str">
        <f>"         "&amp;Labels!B69</f>
        <v xml:space="preserve">         Customer 1</v>
      </c>
      <c r="B3910" s="76">
        <f t="shared" ref="B3910:E3920" si="794">SUM(B630,B958,B1286,B1614,B1942,B2270,B2598,B2926,B3254,B3582)</f>
        <v>0</v>
      </c>
      <c r="C3910" s="76">
        <f t="shared" si="794"/>
        <v>0</v>
      </c>
      <c r="D3910" s="76">
        <f t="shared" si="794"/>
        <v>0</v>
      </c>
      <c r="E3910" s="76">
        <f t="shared" si="794"/>
        <v>0</v>
      </c>
      <c r="F3910" s="43">
        <f t="shared" ref="F3910:F3920" si="795">SUM(B3910:E3910)</f>
        <v>0</v>
      </c>
      <c r="G3910" s="76">
        <f t="shared" ref="G3910:J3920" si="796">SUM(G630,G958,G1286,G1614,G1942,G2270,G2598,G2926,G3254,G3582)</f>
        <v>0</v>
      </c>
      <c r="H3910" s="76">
        <f t="shared" si="796"/>
        <v>0</v>
      </c>
      <c r="I3910" s="76">
        <f t="shared" si="796"/>
        <v>0</v>
      </c>
      <c r="J3910" s="76">
        <f t="shared" si="796"/>
        <v>0</v>
      </c>
      <c r="K3910" s="43">
        <f t="shared" ref="K3910:K3920" si="797">SUM(G3910:J3910)</f>
        <v>0</v>
      </c>
    </row>
    <row r="3911" spans="1:11" ht="12.75" customHeight="1">
      <c r="A3911" s="61" t="str">
        <f>"         "&amp;Labels!B70</f>
        <v xml:space="preserve">         Customer 2</v>
      </c>
      <c r="B3911" s="76">
        <f t="shared" si="794"/>
        <v>0</v>
      </c>
      <c r="C3911" s="76">
        <f t="shared" si="794"/>
        <v>0</v>
      </c>
      <c r="D3911" s="76">
        <f t="shared" si="794"/>
        <v>0</v>
      </c>
      <c r="E3911" s="76">
        <f t="shared" si="794"/>
        <v>0</v>
      </c>
      <c r="F3911" s="43">
        <f t="shared" si="795"/>
        <v>0</v>
      </c>
      <c r="G3911" s="76">
        <f t="shared" si="796"/>
        <v>0</v>
      </c>
      <c r="H3911" s="76">
        <f t="shared" si="796"/>
        <v>0</v>
      </c>
      <c r="I3911" s="76">
        <f t="shared" si="796"/>
        <v>0</v>
      </c>
      <c r="J3911" s="76">
        <f t="shared" si="796"/>
        <v>0</v>
      </c>
      <c r="K3911" s="43">
        <f t="shared" si="797"/>
        <v>0</v>
      </c>
    </row>
    <row r="3912" spans="1:11" ht="12.75" customHeight="1">
      <c r="A3912" s="61" t="str">
        <f>"         "&amp;Labels!B71</f>
        <v xml:space="preserve">         Customer 3</v>
      </c>
      <c r="B3912" s="76">
        <f t="shared" si="794"/>
        <v>0</v>
      </c>
      <c r="C3912" s="76">
        <f t="shared" si="794"/>
        <v>0</v>
      </c>
      <c r="D3912" s="76">
        <f t="shared" si="794"/>
        <v>0</v>
      </c>
      <c r="E3912" s="76">
        <f t="shared" si="794"/>
        <v>0</v>
      </c>
      <c r="F3912" s="43">
        <f t="shared" si="795"/>
        <v>0</v>
      </c>
      <c r="G3912" s="76">
        <f t="shared" si="796"/>
        <v>0</v>
      </c>
      <c r="H3912" s="76">
        <f t="shared" si="796"/>
        <v>0</v>
      </c>
      <c r="I3912" s="76">
        <f t="shared" si="796"/>
        <v>0</v>
      </c>
      <c r="J3912" s="76">
        <f t="shared" si="796"/>
        <v>0</v>
      </c>
      <c r="K3912" s="43">
        <f t="shared" si="797"/>
        <v>0</v>
      </c>
    </row>
    <row r="3913" spans="1:11" ht="12.75" customHeight="1">
      <c r="A3913" s="61" t="str">
        <f>"         "&amp;Labels!B72</f>
        <v xml:space="preserve">         Customer 4</v>
      </c>
      <c r="B3913" s="76">
        <f t="shared" si="794"/>
        <v>0</v>
      </c>
      <c r="C3913" s="76">
        <f t="shared" si="794"/>
        <v>0</v>
      </c>
      <c r="D3913" s="76">
        <f t="shared" si="794"/>
        <v>0</v>
      </c>
      <c r="E3913" s="76">
        <f t="shared" si="794"/>
        <v>0</v>
      </c>
      <c r="F3913" s="43">
        <f t="shared" si="795"/>
        <v>0</v>
      </c>
      <c r="G3913" s="76">
        <f t="shared" si="796"/>
        <v>0</v>
      </c>
      <c r="H3913" s="76">
        <f t="shared" si="796"/>
        <v>0</v>
      </c>
      <c r="I3913" s="76">
        <f t="shared" si="796"/>
        <v>0</v>
      </c>
      <c r="J3913" s="76">
        <f t="shared" si="796"/>
        <v>0</v>
      </c>
      <c r="K3913" s="43">
        <f t="shared" si="797"/>
        <v>0</v>
      </c>
    </row>
    <row r="3914" spans="1:11" ht="12.75" customHeight="1">
      <c r="A3914" s="61" t="str">
        <f>"         "&amp;Labels!B73</f>
        <v xml:space="preserve">         Customer 5</v>
      </c>
      <c r="B3914" s="76">
        <f t="shared" si="794"/>
        <v>0</v>
      </c>
      <c r="C3914" s="76">
        <f t="shared" si="794"/>
        <v>0</v>
      </c>
      <c r="D3914" s="76">
        <f t="shared" si="794"/>
        <v>0</v>
      </c>
      <c r="E3914" s="76">
        <f t="shared" si="794"/>
        <v>0</v>
      </c>
      <c r="F3914" s="43">
        <f t="shared" si="795"/>
        <v>0</v>
      </c>
      <c r="G3914" s="76">
        <f t="shared" si="796"/>
        <v>0</v>
      </c>
      <c r="H3914" s="76">
        <f t="shared" si="796"/>
        <v>0</v>
      </c>
      <c r="I3914" s="76">
        <f t="shared" si="796"/>
        <v>0</v>
      </c>
      <c r="J3914" s="76">
        <f t="shared" si="796"/>
        <v>0</v>
      </c>
      <c r="K3914" s="43">
        <f t="shared" si="797"/>
        <v>0</v>
      </c>
    </row>
    <row r="3915" spans="1:11" ht="12.75" customHeight="1">
      <c r="A3915" s="61" t="str">
        <f>"         "&amp;Labels!B74</f>
        <v xml:space="preserve">         Customer 6</v>
      </c>
      <c r="B3915" s="76">
        <f t="shared" si="794"/>
        <v>0</v>
      </c>
      <c r="C3915" s="76">
        <f t="shared" si="794"/>
        <v>0</v>
      </c>
      <c r="D3915" s="76">
        <f t="shared" si="794"/>
        <v>0</v>
      </c>
      <c r="E3915" s="76">
        <f t="shared" si="794"/>
        <v>0</v>
      </c>
      <c r="F3915" s="43">
        <f t="shared" si="795"/>
        <v>0</v>
      </c>
      <c r="G3915" s="76">
        <f t="shared" si="796"/>
        <v>0</v>
      </c>
      <c r="H3915" s="76">
        <f t="shared" si="796"/>
        <v>0</v>
      </c>
      <c r="I3915" s="76">
        <f t="shared" si="796"/>
        <v>0</v>
      </c>
      <c r="J3915" s="76">
        <f t="shared" si="796"/>
        <v>0</v>
      </c>
      <c r="K3915" s="43">
        <f t="shared" si="797"/>
        <v>0</v>
      </c>
    </row>
    <row r="3916" spans="1:11" ht="12.75" customHeight="1">
      <c r="A3916" s="61" t="str">
        <f>"         "&amp;Labels!B75</f>
        <v xml:space="preserve">         Customer 7</v>
      </c>
      <c r="B3916" s="76">
        <f t="shared" si="794"/>
        <v>0</v>
      </c>
      <c r="C3916" s="76">
        <f t="shared" si="794"/>
        <v>0</v>
      </c>
      <c r="D3916" s="76">
        <f t="shared" si="794"/>
        <v>0</v>
      </c>
      <c r="E3916" s="76">
        <f t="shared" si="794"/>
        <v>0</v>
      </c>
      <c r="F3916" s="43">
        <f t="shared" si="795"/>
        <v>0</v>
      </c>
      <c r="G3916" s="76">
        <f t="shared" si="796"/>
        <v>0</v>
      </c>
      <c r="H3916" s="76">
        <f t="shared" si="796"/>
        <v>0</v>
      </c>
      <c r="I3916" s="76">
        <f t="shared" si="796"/>
        <v>0</v>
      </c>
      <c r="J3916" s="76">
        <f t="shared" si="796"/>
        <v>0</v>
      </c>
      <c r="K3916" s="43">
        <f t="shared" si="797"/>
        <v>0</v>
      </c>
    </row>
    <row r="3917" spans="1:11" ht="12.75" customHeight="1">
      <c r="A3917" s="61" t="str">
        <f>"         "&amp;Labels!B76</f>
        <v xml:space="preserve">         Customer 8</v>
      </c>
      <c r="B3917" s="76">
        <f t="shared" si="794"/>
        <v>0</v>
      </c>
      <c r="C3917" s="76">
        <f t="shared" si="794"/>
        <v>0</v>
      </c>
      <c r="D3917" s="76">
        <f t="shared" si="794"/>
        <v>0</v>
      </c>
      <c r="E3917" s="76">
        <f t="shared" si="794"/>
        <v>0</v>
      </c>
      <c r="F3917" s="43">
        <f t="shared" si="795"/>
        <v>0</v>
      </c>
      <c r="G3917" s="76">
        <f t="shared" si="796"/>
        <v>0</v>
      </c>
      <c r="H3917" s="76">
        <f t="shared" si="796"/>
        <v>0</v>
      </c>
      <c r="I3917" s="76">
        <f t="shared" si="796"/>
        <v>0</v>
      </c>
      <c r="J3917" s="76">
        <f t="shared" si="796"/>
        <v>0</v>
      </c>
      <c r="K3917" s="43">
        <f t="shared" si="797"/>
        <v>0</v>
      </c>
    </row>
    <row r="3918" spans="1:11" ht="12.75" customHeight="1">
      <c r="A3918" s="61" t="str">
        <f>"         "&amp;Labels!B77</f>
        <v xml:space="preserve">         Customer 9</v>
      </c>
      <c r="B3918" s="76">
        <f t="shared" si="794"/>
        <v>0</v>
      </c>
      <c r="C3918" s="76">
        <f t="shared" si="794"/>
        <v>0</v>
      </c>
      <c r="D3918" s="76">
        <f t="shared" si="794"/>
        <v>0</v>
      </c>
      <c r="E3918" s="76">
        <f t="shared" si="794"/>
        <v>0</v>
      </c>
      <c r="F3918" s="43">
        <f t="shared" si="795"/>
        <v>0</v>
      </c>
      <c r="G3918" s="76">
        <f t="shared" si="796"/>
        <v>0</v>
      </c>
      <c r="H3918" s="76">
        <f t="shared" si="796"/>
        <v>0</v>
      </c>
      <c r="I3918" s="76">
        <f t="shared" si="796"/>
        <v>0</v>
      </c>
      <c r="J3918" s="76">
        <f t="shared" si="796"/>
        <v>0</v>
      </c>
      <c r="K3918" s="43">
        <f t="shared" si="797"/>
        <v>0</v>
      </c>
    </row>
    <row r="3919" spans="1:11" ht="12.75" customHeight="1">
      <c r="A3919" s="61" t="str">
        <f>"         "&amp;Labels!B78</f>
        <v xml:space="preserve">         Customer 10</v>
      </c>
      <c r="B3919" s="76">
        <f t="shared" si="794"/>
        <v>0</v>
      </c>
      <c r="C3919" s="76">
        <f t="shared" si="794"/>
        <v>0</v>
      </c>
      <c r="D3919" s="76">
        <f t="shared" si="794"/>
        <v>0</v>
      </c>
      <c r="E3919" s="76">
        <f t="shared" si="794"/>
        <v>0</v>
      </c>
      <c r="F3919" s="43">
        <f t="shared" si="795"/>
        <v>0</v>
      </c>
      <c r="G3919" s="76">
        <f t="shared" si="796"/>
        <v>0</v>
      </c>
      <c r="H3919" s="76">
        <f t="shared" si="796"/>
        <v>0</v>
      </c>
      <c r="I3919" s="76">
        <f t="shared" si="796"/>
        <v>0</v>
      </c>
      <c r="J3919" s="76">
        <f t="shared" si="796"/>
        <v>0</v>
      </c>
      <c r="K3919" s="43">
        <f t="shared" si="797"/>
        <v>0</v>
      </c>
    </row>
    <row r="3920" spans="1:11" ht="12.75" customHeight="1">
      <c r="A3920" s="61" t="str">
        <f>"         "&amp;Labels!C68</f>
        <v xml:space="preserve">         Total</v>
      </c>
      <c r="B3920" s="84">
        <f t="shared" si="794"/>
        <v>0</v>
      </c>
      <c r="C3920" s="84">
        <f t="shared" si="794"/>
        <v>0</v>
      </c>
      <c r="D3920" s="84">
        <f t="shared" si="794"/>
        <v>0</v>
      </c>
      <c r="E3920" s="84">
        <f t="shared" si="794"/>
        <v>0</v>
      </c>
      <c r="F3920" s="43">
        <f t="shared" si="795"/>
        <v>0</v>
      </c>
      <c r="G3920" s="84">
        <f t="shared" si="796"/>
        <v>0</v>
      </c>
      <c r="H3920" s="84">
        <f t="shared" si="796"/>
        <v>0</v>
      </c>
      <c r="I3920" s="84">
        <f t="shared" si="796"/>
        <v>0</v>
      </c>
      <c r="J3920" s="84">
        <f t="shared" si="796"/>
        <v>0</v>
      </c>
      <c r="K3920" s="43">
        <f t="shared" si="797"/>
        <v>0</v>
      </c>
    </row>
    <row r="3921" spans="1:11" ht="12.75" customHeight="1">
      <c r="A3921" s="61" t="str">
        <f>"      "&amp;Labels!B90</f>
        <v xml:space="preserve">      Q 6</v>
      </c>
      <c r="B3921" s="84"/>
      <c r="C3921" s="84"/>
      <c r="D3921" s="84"/>
      <c r="E3921" s="84"/>
      <c r="F3921" s="43"/>
      <c r="G3921" s="84"/>
      <c r="H3921" s="84"/>
      <c r="I3921" s="84"/>
      <c r="J3921" s="84"/>
      <c r="K3921" s="43"/>
    </row>
    <row r="3922" spans="1:11" ht="12.75" customHeight="1">
      <c r="A3922" s="61" t="str">
        <f>"         "&amp;Labels!B69</f>
        <v xml:space="preserve">         Customer 1</v>
      </c>
      <c r="B3922" s="76">
        <f t="shared" ref="B3922:E3932" si="798">SUM(B642,B970,B1298,B1626,B1954,B2282,B2610,B2938,B3266,B3594)</f>
        <v>0</v>
      </c>
      <c r="C3922" s="76">
        <f t="shared" si="798"/>
        <v>0</v>
      </c>
      <c r="D3922" s="76">
        <f t="shared" si="798"/>
        <v>0</v>
      </c>
      <c r="E3922" s="76">
        <f t="shared" si="798"/>
        <v>0</v>
      </c>
      <c r="F3922" s="43">
        <f t="shared" ref="F3922:F3932" si="799">SUM(B3922:E3922)</f>
        <v>0</v>
      </c>
      <c r="G3922" s="76">
        <f t="shared" ref="G3922:J3932" si="800">SUM(G642,G970,G1298,G1626,G1954,G2282,G2610,G2938,G3266,G3594)</f>
        <v>0</v>
      </c>
      <c r="H3922" s="76">
        <f t="shared" si="800"/>
        <v>0</v>
      </c>
      <c r="I3922" s="76">
        <f t="shared" si="800"/>
        <v>0</v>
      </c>
      <c r="J3922" s="76">
        <f t="shared" si="800"/>
        <v>0</v>
      </c>
      <c r="K3922" s="43">
        <f t="shared" ref="K3922:K3932" si="801">SUM(G3922:J3922)</f>
        <v>0</v>
      </c>
    </row>
    <row r="3923" spans="1:11" ht="12.75" customHeight="1">
      <c r="A3923" s="61" t="str">
        <f>"         "&amp;Labels!B70</f>
        <v xml:space="preserve">         Customer 2</v>
      </c>
      <c r="B3923" s="76">
        <f t="shared" si="798"/>
        <v>0</v>
      </c>
      <c r="C3923" s="76">
        <f t="shared" si="798"/>
        <v>0</v>
      </c>
      <c r="D3923" s="76">
        <f t="shared" si="798"/>
        <v>0</v>
      </c>
      <c r="E3923" s="76">
        <f t="shared" si="798"/>
        <v>0</v>
      </c>
      <c r="F3923" s="43">
        <f t="shared" si="799"/>
        <v>0</v>
      </c>
      <c r="G3923" s="76">
        <f t="shared" si="800"/>
        <v>0</v>
      </c>
      <c r="H3923" s="76">
        <f t="shared" si="800"/>
        <v>0</v>
      </c>
      <c r="I3923" s="76">
        <f t="shared" si="800"/>
        <v>0</v>
      </c>
      <c r="J3923" s="76">
        <f t="shared" si="800"/>
        <v>0</v>
      </c>
      <c r="K3923" s="43">
        <f t="shared" si="801"/>
        <v>0</v>
      </c>
    </row>
    <row r="3924" spans="1:11" ht="12.75" customHeight="1">
      <c r="A3924" s="61" t="str">
        <f>"         "&amp;Labels!B71</f>
        <v xml:space="preserve">         Customer 3</v>
      </c>
      <c r="B3924" s="76">
        <f t="shared" si="798"/>
        <v>0</v>
      </c>
      <c r="C3924" s="76">
        <f t="shared" si="798"/>
        <v>0</v>
      </c>
      <c r="D3924" s="76">
        <f t="shared" si="798"/>
        <v>0</v>
      </c>
      <c r="E3924" s="76">
        <f t="shared" si="798"/>
        <v>0</v>
      </c>
      <c r="F3924" s="43">
        <f t="shared" si="799"/>
        <v>0</v>
      </c>
      <c r="G3924" s="76">
        <f t="shared" si="800"/>
        <v>0</v>
      </c>
      <c r="H3924" s="76">
        <f t="shared" si="800"/>
        <v>0</v>
      </c>
      <c r="I3924" s="76">
        <f t="shared" si="800"/>
        <v>0</v>
      </c>
      <c r="J3924" s="76">
        <f t="shared" si="800"/>
        <v>0</v>
      </c>
      <c r="K3924" s="43">
        <f t="shared" si="801"/>
        <v>0</v>
      </c>
    </row>
    <row r="3925" spans="1:11" ht="12.75" customHeight="1">
      <c r="A3925" s="61" t="str">
        <f>"         "&amp;Labels!B72</f>
        <v xml:space="preserve">         Customer 4</v>
      </c>
      <c r="B3925" s="76">
        <f t="shared" si="798"/>
        <v>0</v>
      </c>
      <c r="C3925" s="76">
        <f t="shared" si="798"/>
        <v>0</v>
      </c>
      <c r="D3925" s="76">
        <f t="shared" si="798"/>
        <v>0</v>
      </c>
      <c r="E3925" s="76">
        <f t="shared" si="798"/>
        <v>0</v>
      </c>
      <c r="F3925" s="43">
        <f t="shared" si="799"/>
        <v>0</v>
      </c>
      <c r="G3925" s="76">
        <f t="shared" si="800"/>
        <v>0</v>
      </c>
      <c r="H3925" s="76">
        <f t="shared" si="800"/>
        <v>0</v>
      </c>
      <c r="I3925" s="76">
        <f t="shared" si="800"/>
        <v>0</v>
      </c>
      <c r="J3925" s="76">
        <f t="shared" si="800"/>
        <v>0</v>
      </c>
      <c r="K3925" s="43">
        <f t="shared" si="801"/>
        <v>0</v>
      </c>
    </row>
    <row r="3926" spans="1:11" ht="12.75" customHeight="1">
      <c r="A3926" s="61" t="str">
        <f>"         "&amp;Labels!B73</f>
        <v xml:space="preserve">         Customer 5</v>
      </c>
      <c r="B3926" s="76">
        <f t="shared" si="798"/>
        <v>0</v>
      </c>
      <c r="C3926" s="76">
        <f t="shared" si="798"/>
        <v>0</v>
      </c>
      <c r="D3926" s="76">
        <f t="shared" si="798"/>
        <v>0</v>
      </c>
      <c r="E3926" s="76">
        <f t="shared" si="798"/>
        <v>0</v>
      </c>
      <c r="F3926" s="43">
        <f t="shared" si="799"/>
        <v>0</v>
      </c>
      <c r="G3926" s="76">
        <f t="shared" si="800"/>
        <v>0</v>
      </c>
      <c r="H3926" s="76">
        <f t="shared" si="800"/>
        <v>0</v>
      </c>
      <c r="I3926" s="76">
        <f t="shared" si="800"/>
        <v>0</v>
      </c>
      <c r="J3926" s="76">
        <f t="shared" si="800"/>
        <v>0</v>
      </c>
      <c r="K3926" s="43">
        <f t="shared" si="801"/>
        <v>0</v>
      </c>
    </row>
    <row r="3927" spans="1:11" ht="12.75" customHeight="1">
      <c r="A3927" s="61" t="str">
        <f>"         "&amp;Labels!B74</f>
        <v xml:space="preserve">         Customer 6</v>
      </c>
      <c r="B3927" s="76">
        <f t="shared" si="798"/>
        <v>0</v>
      </c>
      <c r="C3927" s="76">
        <f t="shared" si="798"/>
        <v>0</v>
      </c>
      <c r="D3927" s="76">
        <f t="shared" si="798"/>
        <v>0</v>
      </c>
      <c r="E3927" s="76">
        <f t="shared" si="798"/>
        <v>0</v>
      </c>
      <c r="F3927" s="43">
        <f t="shared" si="799"/>
        <v>0</v>
      </c>
      <c r="G3927" s="76">
        <f t="shared" si="800"/>
        <v>0</v>
      </c>
      <c r="H3927" s="76">
        <f t="shared" si="800"/>
        <v>0</v>
      </c>
      <c r="I3927" s="76">
        <f t="shared" si="800"/>
        <v>0</v>
      </c>
      <c r="J3927" s="76">
        <f t="shared" si="800"/>
        <v>0</v>
      </c>
      <c r="K3927" s="43">
        <f t="shared" si="801"/>
        <v>0</v>
      </c>
    </row>
    <row r="3928" spans="1:11" ht="12.75" customHeight="1">
      <c r="A3928" s="61" t="str">
        <f>"         "&amp;Labels!B75</f>
        <v xml:space="preserve">         Customer 7</v>
      </c>
      <c r="B3928" s="76">
        <f t="shared" si="798"/>
        <v>0</v>
      </c>
      <c r="C3928" s="76">
        <f t="shared" si="798"/>
        <v>0</v>
      </c>
      <c r="D3928" s="76">
        <f t="shared" si="798"/>
        <v>0</v>
      </c>
      <c r="E3928" s="76">
        <f t="shared" si="798"/>
        <v>0</v>
      </c>
      <c r="F3928" s="43">
        <f t="shared" si="799"/>
        <v>0</v>
      </c>
      <c r="G3928" s="76">
        <f t="shared" si="800"/>
        <v>0</v>
      </c>
      <c r="H3928" s="76">
        <f t="shared" si="800"/>
        <v>0</v>
      </c>
      <c r="I3928" s="76">
        <f t="shared" si="800"/>
        <v>0</v>
      </c>
      <c r="J3928" s="76">
        <f t="shared" si="800"/>
        <v>0</v>
      </c>
      <c r="K3928" s="43">
        <f t="shared" si="801"/>
        <v>0</v>
      </c>
    </row>
    <row r="3929" spans="1:11" ht="12.75" customHeight="1">
      <c r="A3929" s="61" t="str">
        <f>"         "&amp;Labels!B76</f>
        <v xml:space="preserve">         Customer 8</v>
      </c>
      <c r="B3929" s="76">
        <f t="shared" si="798"/>
        <v>0</v>
      </c>
      <c r="C3929" s="76">
        <f t="shared" si="798"/>
        <v>0</v>
      </c>
      <c r="D3929" s="76">
        <f t="shared" si="798"/>
        <v>0</v>
      </c>
      <c r="E3929" s="76">
        <f t="shared" si="798"/>
        <v>0</v>
      </c>
      <c r="F3929" s="43">
        <f t="shared" si="799"/>
        <v>0</v>
      </c>
      <c r="G3929" s="76">
        <f t="shared" si="800"/>
        <v>0</v>
      </c>
      <c r="H3929" s="76">
        <f t="shared" si="800"/>
        <v>0</v>
      </c>
      <c r="I3929" s="76">
        <f t="shared" si="800"/>
        <v>0</v>
      </c>
      <c r="J3929" s="76">
        <f t="shared" si="800"/>
        <v>0</v>
      </c>
      <c r="K3929" s="43">
        <f t="shared" si="801"/>
        <v>0</v>
      </c>
    </row>
    <row r="3930" spans="1:11" ht="12.75" customHeight="1">
      <c r="A3930" s="61" t="str">
        <f>"         "&amp;Labels!B77</f>
        <v xml:space="preserve">         Customer 9</v>
      </c>
      <c r="B3930" s="76">
        <f t="shared" si="798"/>
        <v>0</v>
      </c>
      <c r="C3930" s="76">
        <f t="shared" si="798"/>
        <v>0</v>
      </c>
      <c r="D3930" s="76">
        <f t="shared" si="798"/>
        <v>0</v>
      </c>
      <c r="E3930" s="76">
        <f t="shared" si="798"/>
        <v>0</v>
      </c>
      <c r="F3930" s="43">
        <f t="shared" si="799"/>
        <v>0</v>
      </c>
      <c r="G3930" s="76">
        <f t="shared" si="800"/>
        <v>0</v>
      </c>
      <c r="H3930" s="76">
        <f t="shared" si="800"/>
        <v>0</v>
      </c>
      <c r="I3930" s="76">
        <f t="shared" si="800"/>
        <v>0</v>
      </c>
      <c r="J3930" s="76">
        <f t="shared" si="800"/>
        <v>0</v>
      </c>
      <c r="K3930" s="43">
        <f t="shared" si="801"/>
        <v>0</v>
      </c>
    </row>
    <row r="3931" spans="1:11" ht="12.75" customHeight="1">
      <c r="A3931" s="61" t="str">
        <f>"         "&amp;Labels!B78</f>
        <v xml:space="preserve">         Customer 10</v>
      </c>
      <c r="B3931" s="76">
        <f t="shared" si="798"/>
        <v>0</v>
      </c>
      <c r="C3931" s="76">
        <f t="shared" si="798"/>
        <v>0</v>
      </c>
      <c r="D3931" s="76">
        <f t="shared" si="798"/>
        <v>0</v>
      </c>
      <c r="E3931" s="76">
        <f t="shared" si="798"/>
        <v>0</v>
      </c>
      <c r="F3931" s="43">
        <f t="shared" si="799"/>
        <v>0</v>
      </c>
      <c r="G3931" s="76">
        <f t="shared" si="800"/>
        <v>0</v>
      </c>
      <c r="H3931" s="76">
        <f t="shared" si="800"/>
        <v>0</v>
      </c>
      <c r="I3931" s="76">
        <f t="shared" si="800"/>
        <v>0</v>
      </c>
      <c r="J3931" s="76">
        <f t="shared" si="800"/>
        <v>0</v>
      </c>
      <c r="K3931" s="43">
        <f t="shared" si="801"/>
        <v>0</v>
      </c>
    </row>
    <row r="3932" spans="1:11" ht="12.75" customHeight="1">
      <c r="A3932" s="61" t="str">
        <f>"         "&amp;Labels!C68</f>
        <v xml:space="preserve">         Total</v>
      </c>
      <c r="B3932" s="84">
        <f t="shared" si="798"/>
        <v>0</v>
      </c>
      <c r="C3932" s="84">
        <f t="shared" si="798"/>
        <v>0</v>
      </c>
      <c r="D3932" s="84">
        <f t="shared" si="798"/>
        <v>0</v>
      </c>
      <c r="E3932" s="84">
        <f t="shared" si="798"/>
        <v>0</v>
      </c>
      <c r="F3932" s="43">
        <f t="shared" si="799"/>
        <v>0</v>
      </c>
      <c r="G3932" s="84">
        <f t="shared" si="800"/>
        <v>0</v>
      </c>
      <c r="H3932" s="84">
        <f t="shared" si="800"/>
        <v>0</v>
      </c>
      <c r="I3932" s="84">
        <f t="shared" si="800"/>
        <v>0</v>
      </c>
      <c r="J3932" s="84">
        <f t="shared" si="800"/>
        <v>0</v>
      </c>
      <c r="K3932" s="43">
        <f t="shared" si="801"/>
        <v>0</v>
      </c>
    </row>
    <row r="3933" spans="1:11" ht="12.75" customHeight="1">
      <c r="A3933" s="61" t="str">
        <f>"      "&amp;Labels!B91</f>
        <v xml:space="preserve">      Q 7</v>
      </c>
      <c r="B3933" s="84"/>
      <c r="C3933" s="84"/>
      <c r="D3933" s="84"/>
      <c r="E3933" s="84"/>
      <c r="F3933" s="43"/>
      <c r="G3933" s="84"/>
      <c r="H3933" s="84"/>
      <c r="I3933" s="84"/>
      <c r="J3933" s="84"/>
      <c r="K3933" s="43"/>
    </row>
    <row r="3934" spans="1:11" ht="12.75" customHeight="1">
      <c r="A3934" s="61" t="str">
        <f>"         "&amp;Labels!B69</f>
        <v xml:space="preserve">         Customer 1</v>
      </c>
      <c r="B3934" s="76">
        <f t="shared" ref="B3934:E3944" si="802">SUM(B654,B982,B1310,B1638,B1966,B2294,B2622,B2950,B3278,B3606)</f>
        <v>0</v>
      </c>
      <c r="C3934" s="76">
        <f t="shared" si="802"/>
        <v>0</v>
      </c>
      <c r="D3934" s="76">
        <f t="shared" si="802"/>
        <v>0</v>
      </c>
      <c r="E3934" s="76">
        <f t="shared" si="802"/>
        <v>0</v>
      </c>
      <c r="F3934" s="43">
        <f t="shared" ref="F3934:F3944" si="803">SUM(B3934:E3934)</f>
        <v>0</v>
      </c>
      <c r="G3934" s="76">
        <f t="shared" ref="G3934:J3944" si="804">SUM(G654,G982,G1310,G1638,G1966,G2294,G2622,G2950,G3278,G3606)</f>
        <v>0</v>
      </c>
      <c r="H3934" s="76">
        <f t="shared" si="804"/>
        <v>0</v>
      </c>
      <c r="I3934" s="76">
        <f t="shared" si="804"/>
        <v>0</v>
      </c>
      <c r="J3934" s="76">
        <f t="shared" si="804"/>
        <v>0</v>
      </c>
      <c r="K3934" s="43">
        <f t="shared" ref="K3934:K3944" si="805">SUM(G3934:J3934)</f>
        <v>0</v>
      </c>
    </row>
    <row r="3935" spans="1:11" ht="12.75" customHeight="1">
      <c r="A3935" s="61" t="str">
        <f>"         "&amp;Labels!B70</f>
        <v xml:space="preserve">         Customer 2</v>
      </c>
      <c r="B3935" s="76">
        <f t="shared" si="802"/>
        <v>0</v>
      </c>
      <c r="C3935" s="76">
        <f t="shared" si="802"/>
        <v>0</v>
      </c>
      <c r="D3935" s="76">
        <f t="shared" si="802"/>
        <v>0</v>
      </c>
      <c r="E3935" s="76">
        <f t="shared" si="802"/>
        <v>0</v>
      </c>
      <c r="F3935" s="43">
        <f t="shared" si="803"/>
        <v>0</v>
      </c>
      <c r="G3935" s="76">
        <f t="shared" si="804"/>
        <v>0</v>
      </c>
      <c r="H3935" s="76">
        <f t="shared" si="804"/>
        <v>0</v>
      </c>
      <c r="I3935" s="76">
        <f t="shared" si="804"/>
        <v>0</v>
      </c>
      <c r="J3935" s="76">
        <f t="shared" si="804"/>
        <v>0</v>
      </c>
      <c r="K3935" s="43">
        <f t="shared" si="805"/>
        <v>0</v>
      </c>
    </row>
    <row r="3936" spans="1:11" ht="12.75" customHeight="1">
      <c r="A3936" s="61" t="str">
        <f>"         "&amp;Labels!B71</f>
        <v xml:space="preserve">         Customer 3</v>
      </c>
      <c r="B3936" s="76">
        <f t="shared" si="802"/>
        <v>0</v>
      </c>
      <c r="C3936" s="76">
        <f t="shared" si="802"/>
        <v>0</v>
      </c>
      <c r="D3936" s="76">
        <f t="shared" si="802"/>
        <v>0</v>
      </c>
      <c r="E3936" s="76">
        <f t="shared" si="802"/>
        <v>0</v>
      </c>
      <c r="F3936" s="43">
        <f t="shared" si="803"/>
        <v>0</v>
      </c>
      <c r="G3936" s="76">
        <f t="shared" si="804"/>
        <v>0</v>
      </c>
      <c r="H3936" s="76">
        <f t="shared" si="804"/>
        <v>0</v>
      </c>
      <c r="I3936" s="76">
        <f t="shared" si="804"/>
        <v>0</v>
      </c>
      <c r="J3936" s="76">
        <f t="shared" si="804"/>
        <v>0</v>
      </c>
      <c r="K3936" s="43">
        <f t="shared" si="805"/>
        <v>0</v>
      </c>
    </row>
    <row r="3937" spans="1:11" ht="12.75" customHeight="1">
      <c r="A3937" s="61" t="str">
        <f>"         "&amp;Labels!B72</f>
        <v xml:space="preserve">         Customer 4</v>
      </c>
      <c r="B3937" s="76">
        <f t="shared" si="802"/>
        <v>0</v>
      </c>
      <c r="C3937" s="76">
        <f t="shared" si="802"/>
        <v>0</v>
      </c>
      <c r="D3937" s="76">
        <f t="shared" si="802"/>
        <v>0</v>
      </c>
      <c r="E3937" s="76">
        <f t="shared" si="802"/>
        <v>0</v>
      </c>
      <c r="F3937" s="43">
        <f t="shared" si="803"/>
        <v>0</v>
      </c>
      <c r="G3937" s="76">
        <f t="shared" si="804"/>
        <v>0</v>
      </c>
      <c r="H3937" s="76">
        <f t="shared" si="804"/>
        <v>0</v>
      </c>
      <c r="I3937" s="76">
        <f t="shared" si="804"/>
        <v>0</v>
      </c>
      <c r="J3937" s="76">
        <f t="shared" si="804"/>
        <v>0</v>
      </c>
      <c r="K3937" s="43">
        <f t="shared" si="805"/>
        <v>0</v>
      </c>
    </row>
    <row r="3938" spans="1:11" ht="12.75" customHeight="1">
      <c r="A3938" s="61" t="str">
        <f>"         "&amp;Labels!B73</f>
        <v xml:space="preserve">         Customer 5</v>
      </c>
      <c r="B3938" s="76">
        <f t="shared" si="802"/>
        <v>0</v>
      </c>
      <c r="C3938" s="76">
        <f t="shared" si="802"/>
        <v>0</v>
      </c>
      <c r="D3938" s="76">
        <f t="shared" si="802"/>
        <v>0</v>
      </c>
      <c r="E3938" s="76">
        <f t="shared" si="802"/>
        <v>0</v>
      </c>
      <c r="F3938" s="43">
        <f t="shared" si="803"/>
        <v>0</v>
      </c>
      <c r="G3938" s="76">
        <f t="shared" si="804"/>
        <v>0</v>
      </c>
      <c r="H3938" s="76">
        <f t="shared" si="804"/>
        <v>0</v>
      </c>
      <c r="I3938" s="76">
        <f t="shared" si="804"/>
        <v>0</v>
      </c>
      <c r="J3938" s="76">
        <f t="shared" si="804"/>
        <v>0</v>
      </c>
      <c r="K3938" s="43">
        <f t="shared" si="805"/>
        <v>0</v>
      </c>
    </row>
    <row r="3939" spans="1:11" ht="12.75" customHeight="1">
      <c r="A3939" s="61" t="str">
        <f>"         "&amp;Labels!B74</f>
        <v xml:space="preserve">         Customer 6</v>
      </c>
      <c r="B3939" s="76">
        <f t="shared" si="802"/>
        <v>0</v>
      </c>
      <c r="C3939" s="76">
        <f t="shared" si="802"/>
        <v>0</v>
      </c>
      <c r="D3939" s="76">
        <f t="shared" si="802"/>
        <v>0</v>
      </c>
      <c r="E3939" s="76">
        <f t="shared" si="802"/>
        <v>0</v>
      </c>
      <c r="F3939" s="43">
        <f t="shared" si="803"/>
        <v>0</v>
      </c>
      <c r="G3939" s="76">
        <f t="shared" si="804"/>
        <v>0</v>
      </c>
      <c r="H3939" s="76">
        <f t="shared" si="804"/>
        <v>0</v>
      </c>
      <c r="I3939" s="76">
        <f t="shared" si="804"/>
        <v>0</v>
      </c>
      <c r="J3939" s="76">
        <f t="shared" si="804"/>
        <v>0</v>
      </c>
      <c r="K3939" s="43">
        <f t="shared" si="805"/>
        <v>0</v>
      </c>
    </row>
    <row r="3940" spans="1:11" ht="12.75" customHeight="1">
      <c r="A3940" s="61" t="str">
        <f>"         "&amp;Labels!B75</f>
        <v xml:space="preserve">         Customer 7</v>
      </c>
      <c r="B3940" s="76">
        <f t="shared" si="802"/>
        <v>0</v>
      </c>
      <c r="C3940" s="76">
        <f t="shared" si="802"/>
        <v>0</v>
      </c>
      <c r="D3940" s="76">
        <f t="shared" si="802"/>
        <v>0</v>
      </c>
      <c r="E3940" s="76">
        <f t="shared" si="802"/>
        <v>0</v>
      </c>
      <c r="F3940" s="43">
        <f t="shared" si="803"/>
        <v>0</v>
      </c>
      <c r="G3940" s="76">
        <f t="shared" si="804"/>
        <v>0</v>
      </c>
      <c r="H3940" s="76">
        <f t="shared" si="804"/>
        <v>0</v>
      </c>
      <c r="I3940" s="76">
        <f t="shared" si="804"/>
        <v>0</v>
      </c>
      <c r="J3940" s="76">
        <f t="shared" si="804"/>
        <v>0</v>
      </c>
      <c r="K3940" s="43">
        <f t="shared" si="805"/>
        <v>0</v>
      </c>
    </row>
    <row r="3941" spans="1:11" ht="12.75" customHeight="1">
      <c r="A3941" s="61" t="str">
        <f>"         "&amp;Labels!B76</f>
        <v xml:space="preserve">         Customer 8</v>
      </c>
      <c r="B3941" s="76">
        <f t="shared" si="802"/>
        <v>0</v>
      </c>
      <c r="C3941" s="76">
        <f t="shared" si="802"/>
        <v>0</v>
      </c>
      <c r="D3941" s="76">
        <f t="shared" si="802"/>
        <v>0</v>
      </c>
      <c r="E3941" s="76">
        <f t="shared" si="802"/>
        <v>0</v>
      </c>
      <c r="F3941" s="43">
        <f t="shared" si="803"/>
        <v>0</v>
      </c>
      <c r="G3941" s="76">
        <f t="shared" si="804"/>
        <v>0</v>
      </c>
      <c r="H3941" s="76">
        <f t="shared" si="804"/>
        <v>0</v>
      </c>
      <c r="I3941" s="76">
        <f t="shared" si="804"/>
        <v>0</v>
      </c>
      <c r="J3941" s="76">
        <f t="shared" si="804"/>
        <v>0</v>
      </c>
      <c r="K3941" s="43">
        <f t="shared" si="805"/>
        <v>0</v>
      </c>
    </row>
    <row r="3942" spans="1:11" ht="12.75" customHeight="1">
      <c r="A3942" s="61" t="str">
        <f>"         "&amp;Labels!B77</f>
        <v xml:space="preserve">         Customer 9</v>
      </c>
      <c r="B3942" s="76">
        <f t="shared" si="802"/>
        <v>0</v>
      </c>
      <c r="C3942" s="76">
        <f t="shared" si="802"/>
        <v>0</v>
      </c>
      <c r="D3942" s="76">
        <f t="shared" si="802"/>
        <v>0</v>
      </c>
      <c r="E3942" s="76">
        <f t="shared" si="802"/>
        <v>0</v>
      </c>
      <c r="F3942" s="43">
        <f t="shared" si="803"/>
        <v>0</v>
      </c>
      <c r="G3942" s="76">
        <f t="shared" si="804"/>
        <v>0</v>
      </c>
      <c r="H3942" s="76">
        <f t="shared" si="804"/>
        <v>0</v>
      </c>
      <c r="I3942" s="76">
        <f t="shared" si="804"/>
        <v>0</v>
      </c>
      <c r="J3942" s="76">
        <f t="shared" si="804"/>
        <v>0</v>
      </c>
      <c r="K3942" s="43">
        <f t="shared" si="805"/>
        <v>0</v>
      </c>
    </row>
    <row r="3943" spans="1:11" ht="12.75" customHeight="1">
      <c r="A3943" s="61" t="str">
        <f>"         "&amp;Labels!B78</f>
        <v xml:space="preserve">         Customer 10</v>
      </c>
      <c r="B3943" s="76">
        <f t="shared" si="802"/>
        <v>0</v>
      </c>
      <c r="C3943" s="76">
        <f t="shared" si="802"/>
        <v>0</v>
      </c>
      <c r="D3943" s="76">
        <f t="shared" si="802"/>
        <v>0</v>
      </c>
      <c r="E3943" s="76">
        <f t="shared" si="802"/>
        <v>0</v>
      </c>
      <c r="F3943" s="43">
        <f t="shared" si="803"/>
        <v>0</v>
      </c>
      <c r="G3943" s="76">
        <f t="shared" si="804"/>
        <v>0</v>
      </c>
      <c r="H3943" s="76">
        <f t="shared" si="804"/>
        <v>0</v>
      </c>
      <c r="I3943" s="76">
        <f t="shared" si="804"/>
        <v>0</v>
      </c>
      <c r="J3943" s="76">
        <f t="shared" si="804"/>
        <v>0</v>
      </c>
      <c r="K3943" s="43">
        <f t="shared" si="805"/>
        <v>0</v>
      </c>
    </row>
    <row r="3944" spans="1:11" ht="12.75" customHeight="1">
      <c r="A3944" s="61" t="str">
        <f>"         "&amp;Labels!C68</f>
        <v xml:space="preserve">         Total</v>
      </c>
      <c r="B3944" s="84">
        <f t="shared" si="802"/>
        <v>0</v>
      </c>
      <c r="C3944" s="84">
        <f t="shared" si="802"/>
        <v>0</v>
      </c>
      <c r="D3944" s="84">
        <f t="shared" si="802"/>
        <v>0</v>
      </c>
      <c r="E3944" s="84">
        <f t="shared" si="802"/>
        <v>0</v>
      </c>
      <c r="F3944" s="43">
        <f t="shared" si="803"/>
        <v>0</v>
      </c>
      <c r="G3944" s="84">
        <f t="shared" si="804"/>
        <v>0</v>
      </c>
      <c r="H3944" s="84">
        <f t="shared" si="804"/>
        <v>0</v>
      </c>
      <c r="I3944" s="84">
        <f t="shared" si="804"/>
        <v>0</v>
      </c>
      <c r="J3944" s="84">
        <f t="shared" si="804"/>
        <v>0</v>
      </c>
      <c r="K3944" s="43">
        <f t="shared" si="805"/>
        <v>0</v>
      </c>
    </row>
    <row r="3945" spans="1:11" ht="12.75" customHeight="1">
      <c r="A3945" s="61" t="str">
        <f>"      "&amp;Labels!B92</f>
        <v xml:space="preserve">      Q 8</v>
      </c>
      <c r="B3945" s="84"/>
      <c r="C3945" s="84"/>
      <c r="D3945" s="84"/>
      <c r="E3945" s="84"/>
      <c r="F3945" s="43"/>
      <c r="G3945" s="84"/>
      <c r="H3945" s="84"/>
      <c r="I3945" s="84"/>
      <c r="J3945" s="84"/>
      <c r="K3945" s="43"/>
    </row>
    <row r="3946" spans="1:11" ht="12.75" customHeight="1">
      <c r="A3946" s="61" t="str">
        <f>"         "&amp;Labels!B69</f>
        <v xml:space="preserve">         Customer 1</v>
      </c>
      <c r="B3946" s="76">
        <f t="shared" ref="B3946:E3967" si="806">SUM(B666,B994,B1322,B1650,B1978,B2306,B2634,B2962,B3290,B3618)</f>
        <v>0</v>
      </c>
      <c r="C3946" s="76">
        <f t="shared" si="806"/>
        <v>0</v>
      </c>
      <c r="D3946" s="76">
        <f t="shared" si="806"/>
        <v>0</v>
      </c>
      <c r="E3946" s="76">
        <f t="shared" si="806"/>
        <v>0</v>
      </c>
      <c r="F3946" s="43">
        <f t="shared" ref="F3946:F3967" si="807">SUM(B3946:E3946)</f>
        <v>0</v>
      </c>
      <c r="G3946" s="76">
        <f t="shared" ref="G3946:J3967" si="808">SUM(G666,G994,G1322,G1650,G1978,G2306,G2634,G2962,G3290,G3618)</f>
        <v>0</v>
      </c>
      <c r="H3946" s="76">
        <f t="shared" si="808"/>
        <v>0</v>
      </c>
      <c r="I3946" s="76">
        <f t="shared" si="808"/>
        <v>0</v>
      </c>
      <c r="J3946" s="76">
        <f t="shared" si="808"/>
        <v>0</v>
      </c>
      <c r="K3946" s="43">
        <f t="shared" ref="K3946:K3967" si="809">SUM(G3946:J3946)</f>
        <v>0</v>
      </c>
    </row>
    <row r="3947" spans="1:11" ht="12.75" customHeight="1">
      <c r="A3947" s="61" t="str">
        <f>"         "&amp;Labels!B70</f>
        <v xml:space="preserve">         Customer 2</v>
      </c>
      <c r="B3947" s="76">
        <f t="shared" si="806"/>
        <v>0</v>
      </c>
      <c r="C3947" s="76">
        <f t="shared" si="806"/>
        <v>0</v>
      </c>
      <c r="D3947" s="76">
        <f t="shared" si="806"/>
        <v>0</v>
      </c>
      <c r="E3947" s="76">
        <f t="shared" si="806"/>
        <v>0</v>
      </c>
      <c r="F3947" s="43">
        <f t="shared" si="807"/>
        <v>0</v>
      </c>
      <c r="G3947" s="76">
        <f t="shared" si="808"/>
        <v>0</v>
      </c>
      <c r="H3947" s="76">
        <f t="shared" si="808"/>
        <v>0</v>
      </c>
      <c r="I3947" s="76">
        <f t="shared" si="808"/>
        <v>0</v>
      </c>
      <c r="J3947" s="76">
        <f t="shared" si="808"/>
        <v>0</v>
      </c>
      <c r="K3947" s="43">
        <f t="shared" si="809"/>
        <v>0</v>
      </c>
    </row>
    <row r="3948" spans="1:11" ht="12.75" customHeight="1">
      <c r="A3948" s="61" t="str">
        <f>"         "&amp;Labels!B71</f>
        <v xml:space="preserve">         Customer 3</v>
      </c>
      <c r="B3948" s="76">
        <f t="shared" si="806"/>
        <v>0</v>
      </c>
      <c r="C3948" s="76">
        <f t="shared" si="806"/>
        <v>0</v>
      </c>
      <c r="D3948" s="76">
        <f t="shared" si="806"/>
        <v>0</v>
      </c>
      <c r="E3948" s="76">
        <f t="shared" si="806"/>
        <v>0</v>
      </c>
      <c r="F3948" s="43">
        <f t="shared" si="807"/>
        <v>0</v>
      </c>
      <c r="G3948" s="76">
        <f t="shared" si="808"/>
        <v>0</v>
      </c>
      <c r="H3948" s="76">
        <f t="shared" si="808"/>
        <v>0</v>
      </c>
      <c r="I3948" s="76">
        <f t="shared" si="808"/>
        <v>0</v>
      </c>
      <c r="J3948" s="76">
        <f t="shared" si="808"/>
        <v>0</v>
      </c>
      <c r="K3948" s="43">
        <f t="shared" si="809"/>
        <v>0</v>
      </c>
    </row>
    <row r="3949" spans="1:11" ht="12.75" customHeight="1">
      <c r="A3949" s="61" t="str">
        <f>"         "&amp;Labels!B72</f>
        <v xml:space="preserve">         Customer 4</v>
      </c>
      <c r="B3949" s="76">
        <f t="shared" si="806"/>
        <v>0</v>
      </c>
      <c r="C3949" s="76">
        <f t="shared" si="806"/>
        <v>0</v>
      </c>
      <c r="D3949" s="76">
        <f t="shared" si="806"/>
        <v>0</v>
      </c>
      <c r="E3949" s="76">
        <f t="shared" si="806"/>
        <v>0</v>
      </c>
      <c r="F3949" s="43">
        <f t="shared" si="807"/>
        <v>0</v>
      </c>
      <c r="G3949" s="76">
        <f t="shared" si="808"/>
        <v>0</v>
      </c>
      <c r="H3949" s="76">
        <f t="shared" si="808"/>
        <v>0</v>
      </c>
      <c r="I3949" s="76">
        <f t="shared" si="808"/>
        <v>0</v>
      </c>
      <c r="J3949" s="76">
        <f t="shared" si="808"/>
        <v>0</v>
      </c>
      <c r="K3949" s="43">
        <f t="shared" si="809"/>
        <v>0</v>
      </c>
    </row>
    <row r="3950" spans="1:11" ht="12.75" customHeight="1">
      <c r="A3950" s="61" t="str">
        <f>"         "&amp;Labels!B73</f>
        <v xml:space="preserve">         Customer 5</v>
      </c>
      <c r="B3950" s="76">
        <f t="shared" si="806"/>
        <v>0</v>
      </c>
      <c r="C3950" s="76">
        <f t="shared" si="806"/>
        <v>0</v>
      </c>
      <c r="D3950" s="76">
        <f t="shared" si="806"/>
        <v>0</v>
      </c>
      <c r="E3950" s="76">
        <f t="shared" si="806"/>
        <v>0</v>
      </c>
      <c r="F3950" s="43">
        <f t="shared" si="807"/>
        <v>0</v>
      </c>
      <c r="G3950" s="76">
        <f t="shared" si="808"/>
        <v>0</v>
      </c>
      <c r="H3950" s="76">
        <f t="shared" si="808"/>
        <v>0</v>
      </c>
      <c r="I3950" s="76">
        <f t="shared" si="808"/>
        <v>0</v>
      </c>
      <c r="J3950" s="76">
        <f t="shared" si="808"/>
        <v>0</v>
      </c>
      <c r="K3950" s="43">
        <f t="shared" si="809"/>
        <v>0</v>
      </c>
    </row>
    <row r="3951" spans="1:11" ht="12.75" customHeight="1">
      <c r="A3951" s="61" t="str">
        <f>"         "&amp;Labels!B74</f>
        <v xml:space="preserve">         Customer 6</v>
      </c>
      <c r="B3951" s="76">
        <f t="shared" si="806"/>
        <v>0</v>
      </c>
      <c r="C3951" s="76">
        <f t="shared" si="806"/>
        <v>0</v>
      </c>
      <c r="D3951" s="76">
        <f t="shared" si="806"/>
        <v>0</v>
      </c>
      <c r="E3951" s="76">
        <f t="shared" si="806"/>
        <v>0</v>
      </c>
      <c r="F3951" s="43">
        <f t="shared" si="807"/>
        <v>0</v>
      </c>
      <c r="G3951" s="76">
        <f t="shared" si="808"/>
        <v>0</v>
      </c>
      <c r="H3951" s="76">
        <f t="shared" si="808"/>
        <v>0</v>
      </c>
      <c r="I3951" s="76">
        <f t="shared" si="808"/>
        <v>0</v>
      </c>
      <c r="J3951" s="76">
        <f t="shared" si="808"/>
        <v>0</v>
      </c>
      <c r="K3951" s="43">
        <f t="shared" si="809"/>
        <v>0</v>
      </c>
    </row>
    <row r="3952" spans="1:11" ht="12.75" customHeight="1">
      <c r="A3952" s="61" t="str">
        <f>"         "&amp;Labels!B75</f>
        <v xml:space="preserve">         Customer 7</v>
      </c>
      <c r="B3952" s="76">
        <f t="shared" si="806"/>
        <v>0</v>
      </c>
      <c r="C3952" s="76">
        <f t="shared" si="806"/>
        <v>0</v>
      </c>
      <c r="D3952" s="76">
        <f t="shared" si="806"/>
        <v>0</v>
      </c>
      <c r="E3952" s="76">
        <f t="shared" si="806"/>
        <v>0</v>
      </c>
      <c r="F3952" s="43">
        <f t="shared" si="807"/>
        <v>0</v>
      </c>
      <c r="G3952" s="76">
        <f t="shared" si="808"/>
        <v>0</v>
      </c>
      <c r="H3952" s="76">
        <f t="shared" si="808"/>
        <v>0</v>
      </c>
      <c r="I3952" s="76">
        <f t="shared" si="808"/>
        <v>0</v>
      </c>
      <c r="J3952" s="76">
        <f t="shared" si="808"/>
        <v>0</v>
      </c>
      <c r="K3952" s="43">
        <f t="shared" si="809"/>
        <v>0</v>
      </c>
    </row>
    <row r="3953" spans="1:11" ht="12.75" customHeight="1">
      <c r="A3953" s="61" t="str">
        <f>"         "&amp;Labels!B76</f>
        <v xml:space="preserve">         Customer 8</v>
      </c>
      <c r="B3953" s="76">
        <f t="shared" si="806"/>
        <v>0</v>
      </c>
      <c r="C3953" s="76">
        <f t="shared" si="806"/>
        <v>0</v>
      </c>
      <c r="D3953" s="76">
        <f t="shared" si="806"/>
        <v>0</v>
      </c>
      <c r="E3953" s="76">
        <f t="shared" si="806"/>
        <v>0</v>
      </c>
      <c r="F3953" s="43">
        <f t="shared" si="807"/>
        <v>0</v>
      </c>
      <c r="G3953" s="76">
        <f t="shared" si="808"/>
        <v>0</v>
      </c>
      <c r="H3953" s="76">
        <f t="shared" si="808"/>
        <v>0</v>
      </c>
      <c r="I3953" s="76">
        <f t="shared" si="808"/>
        <v>0</v>
      </c>
      <c r="J3953" s="76">
        <f t="shared" si="808"/>
        <v>0</v>
      </c>
      <c r="K3953" s="43">
        <f t="shared" si="809"/>
        <v>0</v>
      </c>
    </row>
    <row r="3954" spans="1:11" ht="12.75" customHeight="1">
      <c r="A3954" s="61" t="str">
        <f>"         "&amp;Labels!B77</f>
        <v xml:space="preserve">         Customer 9</v>
      </c>
      <c r="B3954" s="76">
        <f t="shared" si="806"/>
        <v>0</v>
      </c>
      <c r="C3954" s="76">
        <f t="shared" si="806"/>
        <v>0</v>
      </c>
      <c r="D3954" s="76">
        <f t="shared" si="806"/>
        <v>0</v>
      </c>
      <c r="E3954" s="76">
        <f t="shared" si="806"/>
        <v>0</v>
      </c>
      <c r="F3954" s="43">
        <f t="shared" si="807"/>
        <v>0</v>
      </c>
      <c r="G3954" s="76">
        <f t="shared" si="808"/>
        <v>0</v>
      </c>
      <c r="H3954" s="76">
        <f t="shared" si="808"/>
        <v>0</v>
      </c>
      <c r="I3954" s="76">
        <f t="shared" si="808"/>
        <v>0</v>
      </c>
      <c r="J3954" s="76">
        <f t="shared" si="808"/>
        <v>0</v>
      </c>
      <c r="K3954" s="43">
        <f t="shared" si="809"/>
        <v>0</v>
      </c>
    </row>
    <row r="3955" spans="1:11" ht="12.75" customHeight="1">
      <c r="A3955" s="61" t="str">
        <f>"         "&amp;Labels!B78</f>
        <v xml:space="preserve">         Customer 10</v>
      </c>
      <c r="B3955" s="76">
        <f t="shared" si="806"/>
        <v>0</v>
      </c>
      <c r="C3955" s="76">
        <f t="shared" si="806"/>
        <v>0</v>
      </c>
      <c r="D3955" s="76">
        <f t="shared" si="806"/>
        <v>0</v>
      </c>
      <c r="E3955" s="76">
        <f t="shared" si="806"/>
        <v>0</v>
      </c>
      <c r="F3955" s="43">
        <f t="shared" si="807"/>
        <v>0</v>
      </c>
      <c r="G3955" s="76">
        <f t="shared" si="808"/>
        <v>0</v>
      </c>
      <c r="H3955" s="76">
        <f t="shared" si="808"/>
        <v>0</v>
      </c>
      <c r="I3955" s="76">
        <f t="shared" si="808"/>
        <v>0</v>
      </c>
      <c r="J3955" s="76">
        <f t="shared" si="808"/>
        <v>0</v>
      </c>
      <c r="K3955" s="43">
        <f t="shared" si="809"/>
        <v>0</v>
      </c>
    </row>
    <row r="3956" spans="1:11" ht="12.75" customHeight="1">
      <c r="A3956" s="61" t="str">
        <f>"         "&amp;Labels!C68</f>
        <v xml:space="preserve">         Total</v>
      </c>
      <c r="B3956" s="84">
        <f t="shared" si="806"/>
        <v>0</v>
      </c>
      <c r="C3956" s="84">
        <f t="shared" si="806"/>
        <v>0</v>
      </c>
      <c r="D3956" s="84">
        <f t="shared" si="806"/>
        <v>0</v>
      </c>
      <c r="E3956" s="84">
        <f t="shared" si="806"/>
        <v>0</v>
      </c>
      <c r="F3956" s="43">
        <f t="shared" si="807"/>
        <v>0</v>
      </c>
      <c r="G3956" s="84">
        <f t="shared" si="808"/>
        <v>0</v>
      </c>
      <c r="H3956" s="84">
        <f t="shared" si="808"/>
        <v>0</v>
      </c>
      <c r="I3956" s="84">
        <f t="shared" si="808"/>
        <v>0</v>
      </c>
      <c r="J3956" s="84">
        <f t="shared" si="808"/>
        <v>0</v>
      </c>
      <c r="K3956" s="43">
        <f t="shared" si="809"/>
        <v>0</v>
      </c>
    </row>
    <row r="3957" spans="1:11" ht="12.75" customHeight="1">
      <c r="A3957" s="55" t="str">
        <f>"      "&amp;Labels!C84</f>
        <v xml:space="preserve">      Total</v>
      </c>
      <c r="B3957" s="74">
        <f t="shared" si="806"/>
        <v>0</v>
      </c>
      <c r="C3957" s="74">
        <f t="shared" si="806"/>
        <v>0</v>
      </c>
      <c r="D3957" s="74">
        <f t="shared" si="806"/>
        <v>0</v>
      </c>
      <c r="E3957" s="74">
        <f t="shared" si="806"/>
        <v>0</v>
      </c>
      <c r="F3957" s="43">
        <f t="shared" si="807"/>
        <v>0</v>
      </c>
      <c r="G3957" s="74">
        <f t="shared" si="808"/>
        <v>0</v>
      </c>
      <c r="H3957" s="74">
        <f t="shared" si="808"/>
        <v>0</v>
      </c>
      <c r="I3957" s="74">
        <f t="shared" si="808"/>
        <v>0</v>
      </c>
      <c r="J3957" s="74">
        <f t="shared" si="808"/>
        <v>0</v>
      </c>
      <c r="K3957" s="43">
        <f t="shared" si="809"/>
        <v>0</v>
      </c>
    </row>
    <row r="3958" spans="1:11" ht="12.75" customHeight="1">
      <c r="A3958" s="61" t="str">
        <f>"         "&amp;Labels!B69</f>
        <v xml:space="preserve">         Customer 1</v>
      </c>
      <c r="B3958" s="76">
        <f t="shared" si="806"/>
        <v>0</v>
      </c>
      <c r="C3958" s="76">
        <f t="shared" si="806"/>
        <v>0</v>
      </c>
      <c r="D3958" s="76">
        <f t="shared" si="806"/>
        <v>0</v>
      </c>
      <c r="E3958" s="76">
        <f t="shared" si="806"/>
        <v>0</v>
      </c>
      <c r="F3958" s="43">
        <f t="shared" si="807"/>
        <v>0</v>
      </c>
      <c r="G3958" s="76">
        <f t="shared" si="808"/>
        <v>0</v>
      </c>
      <c r="H3958" s="76">
        <f t="shared" si="808"/>
        <v>0</v>
      </c>
      <c r="I3958" s="76">
        <f t="shared" si="808"/>
        <v>0</v>
      </c>
      <c r="J3958" s="76">
        <f t="shared" si="808"/>
        <v>0</v>
      </c>
      <c r="K3958" s="43">
        <f t="shared" si="809"/>
        <v>0</v>
      </c>
    </row>
    <row r="3959" spans="1:11" ht="12.75" customHeight="1">
      <c r="A3959" s="61" t="str">
        <f>"         "&amp;Labels!B70</f>
        <v xml:space="preserve">         Customer 2</v>
      </c>
      <c r="B3959" s="76">
        <f t="shared" si="806"/>
        <v>0</v>
      </c>
      <c r="C3959" s="76">
        <f t="shared" si="806"/>
        <v>0</v>
      </c>
      <c r="D3959" s="76">
        <f t="shared" si="806"/>
        <v>0</v>
      </c>
      <c r="E3959" s="76">
        <f t="shared" si="806"/>
        <v>0</v>
      </c>
      <c r="F3959" s="43">
        <f t="shared" si="807"/>
        <v>0</v>
      </c>
      <c r="G3959" s="76">
        <f t="shared" si="808"/>
        <v>0</v>
      </c>
      <c r="H3959" s="76">
        <f t="shared" si="808"/>
        <v>0</v>
      </c>
      <c r="I3959" s="76">
        <f t="shared" si="808"/>
        <v>0</v>
      </c>
      <c r="J3959" s="76">
        <f t="shared" si="808"/>
        <v>0</v>
      </c>
      <c r="K3959" s="43">
        <f t="shared" si="809"/>
        <v>0</v>
      </c>
    </row>
    <row r="3960" spans="1:11" ht="12.75" customHeight="1">
      <c r="A3960" s="61" t="str">
        <f>"         "&amp;Labels!B71</f>
        <v xml:space="preserve">         Customer 3</v>
      </c>
      <c r="B3960" s="76">
        <f t="shared" si="806"/>
        <v>0</v>
      </c>
      <c r="C3960" s="76">
        <f t="shared" si="806"/>
        <v>0</v>
      </c>
      <c r="D3960" s="76">
        <f t="shared" si="806"/>
        <v>0</v>
      </c>
      <c r="E3960" s="76">
        <f t="shared" si="806"/>
        <v>0</v>
      </c>
      <c r="F3960" s="43">
        <f t="shared" si="807"/>
        <v>0</v>
      </c>
      <c r="G3960" s="76">
        <f t="shared" si="808"/>
        <v>0</v>
      </c>
      <c r="H3960" s="76">
        <f t="shared" si="808"/>
        <v>0</v>
      </c>
      <c r="I3960" s="76">
        <f t="shared" si="808"/>
        <v>0</v>
      </c>
      <c r="J3960" s="76">
        <f t="shared" si="808"/>
        <v>0</v>
      </c>
      <c r="K3960" s="43">
        <f t="shared" si="809"/>
        <v>0</v>
      </c>
    </row>
    <row r="3961" spans="1:11" ht="12.75" customHeight="1">
      <c r="A3961" s="61" t="str">
        <f>"         "&amp;Labels!B72</f>
        <v xml:space="preserve">         Customer 4</v>
      </c>
      <c r="B3961" s="76">
        <f t="shared" si="806"/>
        <v>0</v>
      </c>
      <c r="C3961" s="76">
        <f t="shared" si="806"/>
        <v>0</v>
      </c>
      <c r="D3961" s="76">
        <f t="shared" si="806"/>
        <v>0</v>
      </c>
      <c r="E3961" s="76">
        <f t="shared" si="806"/>
        <v>0</v>
      </c>
      <c r="F3961" s="43">
        <f t="shared" si="807"/>
        <v>0</v>
      </c>
      <c r="G3961" s="76">
        <f t="shared" si="808"/>
        <v>0</v>
      </c>
      <c r="H3961" s="76">
        <f t="shared" si="808"/>
        <v>0</v>
      </c>
      <c r="I3961" s="76">
        <f t="shared" si="808"/>
        <v>0</v>
      </c>
      <c r="J3961" s="76">
        <f t="shared" si="808"/>
        <v>0</v>
      </c>
      <c r="K3961" s="43">
        <f t="shared" si="809"/>
        <v>0</v>
      </c>
    </row>
    <row r="3962" spans="1:11" ht="12.75" customHeight="1">
      <c r="A3962" s="61" t="str">
        <f>"         "&amp;Labels!B73</f>
        <v xml:space="preserve">         Customer 5</v>
      </c>
      <c r="B3962" s="76">
        <f t="shared" si="806"/>
        <v>0</v>
      </c>
      <c r="C3962" s="76">
        <f t="shared" si="806"/>
        <v>0</v>
      </c>
      <c r="D3962" s="76">
        <f t="shared" si="806"/>
        <v>0</v>
      </c>
      <c r="E3962" s="76">
        <f t="shared" si="806"/>
        <v>0</v>
      </c>
      <c r="F3962" s="43">
        <f t="shared" si="807"/>
        <v>0</v>
      </c>
      <c r="G3962" s="76">
        <f t="shared" si="808"/>
        <v>0</v>
      </c>
      <c r="H3962" s="76">
        <f t="shared" si="808"/>
        <v>0</v>
      </c>
      <c r="I3962" s="76">
        <f t="shared" si="808"/>
        <v>0</v>
      </c>
      <c r="J3962" s="76">
        <f t="shared" si="808"/>
        <v>0</v>
      </c>
      <c r="K3962" s="43">
        <f t="shared" si="809"/>
        <v>0</v>
      </c>
    </row>
    <row r="3963" spans="1:11" ht="12.75" customHeight="1">
      <c r="A3963" s="61" t="str">
        <f>"         "&amp;Labels!B74</f>
        <v xml:space="preserve">         Customer 6</v>
      </c>
      <c r="B3963" s="76">
        <f t="shared" si="806"/>
        <v>0</v>
      </c>
      <c r="C3963" s="76">
        <f t="shared" si="806"/>
        <v>0</v>
      </c>
      <c r="D3963" s="76">
        <f t="shared" si="806"/>
        <v>0</v>
      </c>
      <c r="E3963" s="76">
        <f t="shared" si="806"/>
        <v>0</v>
      </c>
      <c r="F3963" s="43">
        <f t="shared" si="807"/>
        <v>0</v>
      </c>
      <c r="G3963" s="76">
        <f t="shared" si="808"/>
        <v>0</v>
      </c>
      <c r="H3963" s="76">
        <f t="shared" si="808"/>
        <v>0</v>
      </c>
      <c r="I3963" s="76">
        <f t="shared" si="808"/>
        <v>0</v>
      </c>
      <c r="J3963" s="76">
        <f t="shared" si="808"/>
        <v>0</v>
      </c>
      <c r="K3963" s="43">
        <f t="shared" si="809"/>
        <v>0</v>
      </c>
    </row>
    <row r="3964" spans="1:11" ht="12.75" customHeight="1">
      <c r="A3964" s="61" t="str">
        <f>"         "&amp;Labels!B75</f>
        <v xml:space="preserve">         Customer 7</v>
      </c>
      <c r="B3964" s="76">
        <f t="shared" si="806"/>
        <v>0</v>
      </c>
      <c r="C3964" s="76">
        <f t="shared" si="806"/>
        <v>0</v>
      </c>
      <c r="D3964" s="76">
        <f t="shared" si="806"/>
        <v>0</v>
      </c>
      <c r="E3964" s="76">
        <f t="shared" si="806"/>
        <v>0</v>
      </c>
      <c r="F3964" s="43">
        <f t="shared" si="807"/>
        <v>0</v>
      </c>
      <c r="G3964" s="76">
        <f t="shared" si="808"/>
        <v>0</v>
      </c>
      <c r="H3964" s="76">
        <f t="shared" si="808"/>
        <v>0</v>
      </c>
      <c r="I3964" s="76">
        <f t="shared" si="808"/>
        <v>0</v>
      </c>
      <c r="J3964" s="76">
        <f t="shared" si="808"/>
        <v>0</v>
      </c>
      <c r="K3964" s="43">
        <f t="shared" si="809"/>
        <v>0</v>
      </c>
    </row>
    <row r="3965" spans="1:11" ht="12.75" customHeight="1">
      <c r="A3965" s="61" t="str">
        <f>"         "&amp;Labels!B76</f>
        <v xml:space="preserve">         Customer 8</v>
      </c>
      <c r="B3965" s="76">
        <f t="shared" si="806"/>
        <v>0</v>
      </c>
      <c r="C3965" s="76">
        <f t="shared" si="806"/>
        <v>0</v>
      </c>
      <c r="D3965" s="76">
        <f t="shared" si="806"/>
        <v>0</v>
      </c>
      <c r="E3965" s="76">
        <f t="shared" si="806"/>
        <v>0</v>
      </c>
      <c r="F3965" s="43">
        <f t="shared" si="807"/>
        <v>0</v>
      </c>
      <c r="G3965" s="76">
        <f t="shared" si="808"/>
        <v>0</v>
      </c>
      <c r="H3965" s="76">
        <f t="shared" si="808"/>
        <v>0</v>
      </c>
      <c r="I3965" s="76">
        <f t="shared" si="808"/>
        <v>0</v>
      </c>
      <c r="J3965" s="76">
        <f t="shared" si="808"/>
        <v>0</v>
      </c>
      <c r="K3965" s="43">
        <f t="shared" si="809"/>
        <v>0</v>
      </c>
    </row>
    <row r="3966" spans="1:11" ht="12.75" customHeight="1">
      <c r="A3966" s="61" t="str">
        <f>"         "&amp;Labels!B77</f>
        <v xml:space="preserve">         Customer 9</v>
      </c>
      <c r="B3966" s="76">
        <f t="shared" si="806"/>
        <v>0</v>
      </c>
      <c r="C3966" s="76">
        <f t="shared" si="806"/>
        <v>0</v>
      </c>
      <c r="D3966" s="76">
        <f t="shared" si="806"/>
        <v>0</v>
      </c>
      <c r="E3966" s="76">
        <f t="shared" si="806"/>
        <v>0</v>
      </c>
      <c r="F3966" s="43">
        <f t="shared" si="807"/>
        <v>0</v>
      </c>
      <c r="G3966" s="76">
        <f t="shared" si="808"/>
        <v>0</v>
      </c>
      <c r="H3966" s="76">
        <f t="shared" si="808"/>
        <v>0</v>
      </c>
      <c r="I3966" s="76">
        <f t="shared" si="808"/>
        <v>0</v>
      </c>
      <c r="J3966" s="76">
        <f t="shared" si="808"/>
        <v>0</v>
      </c>
      <c r="K3966" s="43">
        <f t="shared" si="809"/>
        <v>0</v>
      </c>
    </row>
    <row r="3967" spans="1:11" ht="12.75" customHeight="1">
      <c r="A3967" s="61" t="str">
        <f>"         "&amp;Labels!B78</f>
        <v xml:space="preserve">         Customer 10</v>
      </c>
      <c r="B3967" s="76">
        <f t="shared" si="806"/>
        <v>0</v>
      </c>
      <c r="C3967" s="76">
        <f t="shared" si="806"/>
        <v>0</v>
      </c>
      <c r="D3967" s="76">
        <f t="shared" si="806"/>
        <v>0</v>
      </c>
      <c r="E3967" s="76">
        <f t="shared" si="806"/>
        <v>0</v>
      </c>
      <c r="F3967" s="43">
        <f t="shared" si="807"/>
        <v>0</v>
      </c>
      <c r="G3967" s="76">
        <f t="shared" si="808"/>
        <v>0</v>
      </c>
      <c r="H3967" s="76">
        <f t="shared" si="808"/>
        <v>0</v>
      </c>
      <c r="I3967" s="76">
        <f t="shared" si="808"/>
        <v>0</v>
      </c>
      <c r="J3967" s="76">
        <f t="shared" si="808"/>
        <v>0</v>
      </c>
      <c r="K3967" s="43">
        <f t="shared" si="809"/>
        <v>0</v>
      </c>
    </row>
    <row r="3968" spans="1:11" ht="12.75" customHeight="1">
      <c r="A3968" s="61" t="str">
        <f>"         "&amp;Labels!C68</f>
        <v xml:space="preserve">         Total</v>
      </c>
      <c r="B3968" s="84">
        <f>B3957</f>
        <v>0</v>
      </c>
      <c r="C3968" s="84">
        <f>C3957</f>
        <v>0</v>
      </c>
      <c r="D3968" s="84">
        <f>D3957</f>
        <v>0</v>
      </c>
      <c r="E3968" s="84">
        <f>E3957</f>
        <v>0</v>
      </c>
      <c r="F3968" s="43">
        <f>SUM(B3957:E3957)</f>
        <v>0</v>
      </c>
      <c r="G3968" s="84">
        <f>G3957</f>
        <v>0</v>
      </c>
      <c r="H3968" s="84">
        <f>H3957</f>
        <v>0</v>
      </c>
      <c r="I3968" s="84">
        <f>I3957</f>
        <v>0</v>
      </c>
      <c r="J3968" s="84">
        <f>J3957</f>
        <v>0</v>
      </c>
      <c r="K3968" s="43">
        <f>SUM(G3957:J3957)</f>
        <v>0</v>
      </c>
    </row>
    <row r="3969" spans="1:11" ht="12.75" customHeight="1">
      <c r="A3969" s="55" t="str">
        <f>"   "&amp;Labels!B82</f>
        <v xml:space="preserve">   Direct email</v>
      </c>
      <c r="B3969" s="74"/>
      <c r="C3969" s="74"/>
      <c r="D3969" s="74"/>
      <c r="E3969" s="74"/>
      <c r="F3969" s="43"/>
      <c r="G3969" s="74"/>
      <c r="H3969" s="74"/>
      <c r="I3969" s="74"/>
      <c r="J3969" s="74"/>
      <c r="K3969" s="43"/>
    </row>
    <row r="3970" spans="1:11" ht="12.75" customHeight="1">
      <c r="A3970" s="61" t="str">
        <f>"      "&amp;Labels!B85</f>
        <v xml:space="preserve">      Q 1</v>
      </c>
      <c r="B3970" s="84"/>
      <c r="C3970" s="84"/>
      <c r="D3970" s="84"/>
      <c r="E3970" s="84"/>
      <c r="F3970" s="43"/>
      <c r="G3970" s="84"/>
      <c r="H3970" s="84"/>
      <c r="I3970" s="84"/>
      <c r="J3970" s="84"/>
      <c r="K3970" s="43"/>
    </row>
    <row r="3971" spans="1:11" ht="12.75" customHeight="1">
      <c r="A3971" s="61" t="str">
        <f>"         "&amp;Labels!B69</f>
        <v xml:space="preserve">         Customer 1</v>
      </c>
      <c r="B3971" s="76">
        <f t="shared" ref="B3971:E3981" si="810">SUM(B691,B1019,B1347,B1675,B2003,B2331,B2659,B2987,B3315,B3643)</f>
        <v>0</v>
      </c>
      <c r="C3971" s="76">
        <f t="shared" si="810"/>
        <v>0</v>
      </c>
      <c r="D3971" s="76">
        <f t="shared" si="810"/>
        <v>0</v>
      </c>
      <c r="E3971" s="76">
        <f t="shared" si="810"/>
        <v>0</v>
      </c>
      <c r="F3971" s="43">
        <f t="shared" ref="F3971:F3981" si="811">SUM(B3971:E3971)</f>
        <v>0</v>
      </c>
      <c r="G3971" s="76">
        <f t="shared" ref="G3971:J3981" si="812">SUM(G691,G1019,G1347,G1675,G2003,G2331,G2659,G2987,G3315,G3643)</f>
        <v>0</v>
      </c>
      <c r="H3971" s="76">
        <f t="shared" si="812"/>
        <v>0</v>
      </c>
      <c r="I3971" s="76">
        <f t="shared" si="812"/>
        <v>0</v>
      </c>
      <c r="J3971" s="76">
        <f t="shared" si="812"/>
        <v>0</v>
      </c>
      <c r="K3971" s="43">
        <f t="shared" ref="K3971:K3981" si="813">SUM(G3971:J3971)</f>
        <v>0</v>
      </c>
    </row>
    <row r="3972" spans="1:11" ht="12.75" customHeight="1">
      <c r="A3972" s="61" t="str">
        <f>"         "&amp;Labels!B70</f>
        <v xml:space="preserve">         Customer 2</v>
      </c>
      <c r="B3972" s="76">
        <f t="shared" si="810"/>
        <v>0</v>
      </c>
      <c r="C3972" s="76">
        <f t="shared" si="810"/>
        <v>0</v>
      </c>
      <c r="D3972" s="76">
        <f t="shared" si="810"/>
        <v>0</v>
      </c>
      <c r="E3972" s="76">
        <f t="shared" si="810"/>
        <v>0</v>
      </c>
      <c r="F3972" s="43">
        <f t="shared" si="811"/>
        <v>0</v>
      </c>
      <c r="G3972" s="76">
        <f t="shared" si="812"/>
        <v>0</v>
      </c>
      <c r="H3972" s="76">
        <f t="shared" si="812"/>
        <v>0</v>
      </c>
      <c r="I3972" s="76">
        <f t="shared" si="812"/>
        <v>0</v>
      </c>
      <c r="J3972" s="76">
        <f t="shared" si="812"/>
        <v>0</v>
      </c>
      <c r="K3972" s="43">
        <f t="shared" si="813"/>
        <v>0</v>
      </c>
    </row>
    <row r="3973" spans="1:11" ht="12.75" customHeight="1">
      <c r="A3973" s="61" t="str">
        <f>"         "&amp;Labels!B71</f>
        <v xml:space="preserve">         Customer 3</v>
      </c>
      <c r="B3973" s="76">
        <f t="shared" si="810"/>
        <v>0</v>
      </c>
      <c r="C3973" s="76">
        <f t="shared" si="810"/>
        <v>0</v>
      </c>
      <c r="D3973" s="76">
        <f t="shared" si="810"/>
        <v>0</v>
      </c>
      <c r="E3973" s="76">
        <f t="shared" si="810"/>
        <v>0</v>
      </c>
      <c r="F3973" s="43">
        <f t="shared" si="811"/>
        <v>0</v>
      </c>
      <c r="G3973" s="76">
        <f t="shared" si="812"/>
        <v>0</v>
      </c>
      <c r="H3973" s="76">
        <f t="shared" si="812"/>
        <v>0</v>
      </c>
      <c r="I3973" s="76">
        <f t="shared" si="812"/>
        <v>0</v>
      </c>
      <c r="J3973" s="76">
        <f t="shared" si="812"/>
        <v>0</v>
      </c>
      <c r="K3973" s="43">
        <f t="shared" si="813"/>
        <v>0</v>
      </c>
    </row>
    <row r="3974" spans="1:11" ht="12.75" customHeight="1">
      <c r="A3974" s="61" t="str">
        <f>"         "&amp;Labels!B72</f>
        <v xml:space="preserve">         Customer 4</v>
      </c>
      <c r="B3974" s="76">
        <f t="shared" si="810"/>
        <v>0</v>
      </c>
      <c r="C3974" s="76">
        <f t="shared" si="810"/>
        <v>0</v>
      </c>
      <c r="D3974" s="76">
        <f t="shared" si="810"/>
        <v>0</v>
      </c>
      <c r="E3974" s="76">
        <f t="shared" si="810"/>
        <v>0</v>
      </c>
      <c r="F3974" s="43">
        <f t="shared" si="811"/>
        <v>0</v>
      </c>
      <c r="G3974" s="76">
        <f t="shared" si="812"/>
        <v>0</v>
      </c>
      <c r="H3974" s="76">
        <f t="shared" si="812"/>
        <v>0</v>
      </c>
      <c r="I3974" s="76">
        <f t="shared" si="812"/>
        <v>0</v>
      </c>
      <c r="J3974" s="76">
        <f t="shared" si="812"/>
        <v>0</v>
      </c>
      <c r="K3974" s="43">
        <f t="shared" si="813"/>
        <v>0</v>
      </c>
    </row>
    <row r="3975" spans="1:11" ht="12.75" customHeight="1">
      <c r="A3975" s="61" t="str">
        <f>"         "&amp;Labels!B73</f>
        <v xml:space="preserve">         Customer 5</v>
      </c>
      <c r="B3975" s="76">
        <f t="shared" si="810"/>
        <v>0</v>
      </c>
      <c r="C3975" s="76">
        <f t="shared" si="810"/>
        <v>0</v>
      </c>
      <c r="D3975" s="76">
        <f t="shared" si="810"/>
        <v>0</v>
      </c>
      <c r="E3975" s="76">
        <f t="shared" si="810"/>
        <v>0</v>
      </c>
      <c r="F3975" s="43">
        <f t="shared" si="811"/>
        <v>0</v>
      </c>
      <c r="G3975" s="76">
        <f t="shared" si="812"/>
        <v>0</v>
      </c>
      <c r="H3975" s="76">
        <f t="shared" si="812"/>
        <v>0</v>
      </c>
      <c r="I3975" s="76">
        <f t="shared" si="812"/>
        <v>0</v>
      </c>
      <c r="J3975" s="76">
        <f t="shared" si="812"/>
        <v>0</v>
      </c>
      <c r="K3975" s="43">
        <f t="shared" si="813"/>
        <v>0</v>
      </c>
    </row>
    <row r="3976" spans="1:11" ht="12.75" customHeight="1">
      <c r="A3976" s="61" t="str">
        <f>"         "&amp;Labels!B74</f>
        <v xml:space="preserve">         Customer 6</v>
      </c>
      <c r="B3976" s="76">
        <f t="shared" si="810"/>
        <v>0</v>
      </c>
      <c r="C3976" s="76">
        <f t="shared" si="810"/>
        <v>0</v>
      </c>
      <c r="D3976" s="76">
        <f t="shared" si="810"/>
        <v>0</v>
      </c>
      <c r="E3976" s="76">
        <f t="shared" si="810"/>
        <v>0</v>
      </c>
      <c r="F3976" s="43">
        <f t="shared" si="811"/>
        <v>0</v>
      </c>
      <c r="G3976" s="76">
        <f t="shared" si="812"/>
        <v>0</v>
      </c>
      <c r="H3976" s="76">
        <f t="shared" si="812"/>
        <v>0</v>
      </c>
      <c r="I3976" s="76">
        <f t="shared" si="812"/>
        <v>0</v>
      </c>
      <c r="J3976" s="76">
        <f t="shared" si="812"/>
        <v>0</v>
      </c>
      <c r="K3976" s="43">
        <f t="shared" si="813"/>
        <v>0</v>
      </c>
    </row>
    <row r="3977" spans="1:11" ht="12.75" customHeight="1">
      <c r="A3977" s="61" t="str">
        <f>"         "&amp;Labels!B75</f>
        <v xml:space="preserve">         Customer 7</v>
      </c>
      <c r="B3977" s="76">
        <f t="shared" si="810"/>
        <v>0</v>
      </c>
      <c r="C3977" s="76">
        <f t="shared" si="810"/>
        <v>0</v>
      </c>
      <c r="D3977" s="76">
        <f t="shared" si="810"/>
        <v>0</v>
      </c>
      <c r="E3977" s="76">
        <f t="shared" si="810"/>
        <v>0</v>
      </c>
      <c r="F3977" s="43">
        <f t="shared" si="811"/>
        <v>0</v>
      </c>
      <c r="G3977" s="76">
        <f t="shared" si="812"/>
        <v>0</v>
      </c>
      <c r="H3977" s="76">
        <f t="shared" si="812"/>
        <v>0</v>
      </c>
      <c r="I3977" s="76">
        <f t="shared" si="812"/>
        <v>0</v>
      </c>
      <c r="J3977" s="76">
        <f t="shared" si="812"/>
        <v>0</v>
      </c>
      <c r="K3977" s="43">
        <f t="shared" si="813"/>
        <v>0</v>
      </c>
    </row>
    <row r="3978" spans="1:11" ht="12.75" customHeight="1">
      <c r="A3978" s="61" t="str">
        <f>"         "&amp;Labels!B76</f>
        <v xml:space="preserve">         Customer 8</v>
      </c>
      <c r="B3978" s="76">
        <f t="shared" si="810"/>
        <v>0</v>
      </c>
      <c r="C3978" s="76">
        <f t="shared" si="810"/>
        <v>0</v>
      </c>
      <c r="D3978" s="76">
        <f t="shared" si="810"/>
        <v>0</v>
      </c>
      <c r="E3978" s="76">
        <f t="shared" si="810"/>
        <v>0</v>
      </c>
      <c r="F3978" s="43">
        <f t="shared" si="811"/>
        <v>0</v>
      </c>
      <c r="G3978" s="76">
        <f t="shared" si="812"/>
        <v>0</v>
      </c>
      <c r="H3978" s="76">
        <f t="shared" si="812"/>
        <v>0</v>
      </c>
      <c r="I3978" s="76">
        <f t="shared" si="812"/>
        <v>0</v>
      </c>
      <c r="J3978" s="76">
        <f t="shared" si="812"/>
        <v>0</v>
      </c>
      <c r="K3978" s="43">
        <f t="shared" si="813"/>
        <v>0</v>
      </c>
    </row>
    <row r="3979" spans="1:11" ht="12.75" customHeight="1">
      <c r="A3979" s="61" t="str">
        <f>"         "&amp;Labels!B77</f>
        <v xml:space="preserve">         Customer 9</v>
      </c>
      <c r="B3979" s="76">
        <f t="shared" si="810"/>
        <v>0</v>
      </c>
      <c r="C3979" s="76">
        <f t="shared" si="810"/>
        <v>0</v>
      </c>
      <c r="D3979" s="76">
        <f t="shared" si="810"/>
        <v>0</v>
      </c>
      <c r="E3979" s="76">
        <f t="shared" si="810"/>
        <v>0</v>
      </c>
      <c r="F3979" s="43">
        <f t="shared" si="811"/>
        <v>0</v>
      </c>
      <c r="G3979" s="76">
        <f t="shared" si="812"/>
        <v>0</v>
      </c>
      <c r="H3979" s="76">
        <f t="shared" si="812"/>
        <v>0</v>
      </c>
      <c r="I3979" s="76">
        <f t="shared" si="812"/>
        <v>0</v>
      </c>
      <c r="J3979" s="76">
        <f t="shared" si="812"/>
        <v>0</v>
      </c>
      <c r="K3979" s="43">
        <f t="shared" si="813"/>
        <v>0</v>
      </c>
    </row>
    <row r="3980" spans="1:11" ht="12.75" customHeight="1">
      <c r="A3980" s="61" t="str">
        <f>"         "&amp;Labels!B78</f>
        <v xml:space="preserve">         Customer 10</v>
      </c>
      <c r="B3980" s="76">
        <f t="shared" si="810"/>
        <v>0</v>
      </c>
      <c r="C3980" s="76">
        <f t="shared" si="810"/>
        <v>0</v>
      </c>
      <c r="D3980" s="76">
        <f t="shared" si="810"/>
        <v>0</v>
      </c>
      <c r="E3980" s="76">
        <f t="shared" si="810"/>
        <v>0</v>
      </c>
      <c r="F3980" s="43">
        <f t="shared" si="811"/>
        <v>0</v>
      </c>
      <c r="G3980" s="76">
        <f t="shared" si="812"/>
        <v>0</v>
      </c>
      <c r="H3980" s="76">
        <f t="shared" si="812"/>
        <v>0</v>
      </c>
      <c r="I3980" s="76">
        <f t="shared" si="812"/>
        <v>0</v>
      </c>
      <c r="J3980" s="76">
        <f t="shared" si="812"/>
        <v>0</v>
      </c>
      <c r="K3980" s="43">
        <f t="shared" si="813"/>
        <v>0</v>
      </c>
    </row>
    <row r="3981" spans="1:11" ht="12.75" customHeight="1">
      <c r="A3981" s="61" t="str">
        <f>"         "&amp;Labels!C68</f>
        <v xml:space="preserve">         Total</v>
      </c>
      <c r="B3981" s="84">
        <f t="shared" si="810"/>
        <v>0</v>
      </c>
      <c r="C3981" s="84">
        <f t="shared" si="810"/>
        <v>0</v>
      </c>
      <c r="D3981" s="84">
        <f t="shared" si="810"/>
        <v>0</v>
      </c>
      <c r="E3981" s="84">
        <f t="shared" si="810"/>
        <v>0</v>
      </c>
      <c r="F3981" s="43">
        <f t="shared" si="811"/>
        <v>0</v>
      </c>
      <c r="G3981" s="84">
        <f t="shared" si="812"/>
        <v>0</v>
      </c>
      <c r="H3981" s="84">
        <f t="shared" si="812"/>
        <v>0</v>
      </c>
      <c r="I3981" s="84">
        <f t="shared" si="812"/>
        <v>0</v>
      </c>
      <c r="J3981" s="84">
        <f t="shared" si="812"/>
        <v>0</v>
      </c>
      <c r="K3981" s="43">
        <f t="shared" si="813"/>
        <v>0</v>
      </c>
    </row>
    <row r="3982" spans="1:11" ht="12.75" customHeight="1">
      <c r="A3982" s="61" t="str">
        <f>"      "&amp;Labels!B86</f>
        <v xml:space="preserve">      Q 2</v>
      </c>
      <c r="B3982" s="84"/>
      <c r="C3982" s="84"/>
      <c r="D3982" s="84"/>
      <c r="E3982" s="84"/>
      <c r="F3982" s="43"/>
      <c r="G3982" s="84"/>
      <c r="H3982" s="84"/>
      <c r="I3982" s="84"/>
      <c r="J3982" s="84"/>
      <c r="K3982" s="43"/>
    </row>
    <row r="3983" spans="1:11" ht="12.75" customHeight="1">
      <c r="A3983" s="61" t="str">
        <f>"         "&amp;Labels!B69</f>
        <v xml:space="preserve">         Customer 1</v>
      </c>
      <c r="B3983" s="76">
        <f t="shared" ref="B3983:E3993" si="814">SUM(B703,B1031,B1359,B1687,B2015,B2343,B2671,B2999,B3327,B3655)</f>
        <v>0</v>
      </c>
      <c r="C3983" s="76">
        <f t="shared" si="814"/>
        <v>0</v>
      </c>
      <c r="D3983" s="76">
        <f t="shared" si="814"/>
        <v>0</v>
      </c>
      <c r="E3983" s="76">
        <f t="shared" si="814"/>
        <v>0</v>
      </c>
      <c r="F3983" s="43">
        <f t="shared" ref="F3983:F3993" si="815">SUM(B3983:E3983)</f>
        <v>0</v>
      </c>
      <c r="G3983" s="76">
        <f t="shared" ref="G3983:J3993" si="816">SUM(G703,G1031,G1359,G1687,G2015,G2343,G2671,G2999,G3327,G3655)</f>
        <v>0</v>
      </c>
      <c r="H3983" s="76">
        <f t="shared" si="816"/>
        <v>0</v>
      </c>
      <c r="I3983" s="76">
        <f t="shared" si="816"/>
        <v>0</v>
      </c>
      <c r="J3983" s="76">
        <f t="shared" si="816"/>
        <v>0</v>
      </c>
      <c r="K3983" s="43">
        <f t="shared" ref="K3983:K3993" si="817">SUM(G3983:J3983)</f>
        <v>0</v>
      </c>
    </row>
    <row r="3984" spans="1:11" ht="12.75" customHeight="1">
      <c r="A3984" s="61" t="str">
        <f>"         "&amp;Labels!B70</f>
        <v xml:space="preserve">         Customer 2</v>
      </c>
      <c r="B3984" s="76">
        <f t="shared" si="814"/>
        <v>0</v>
      </c>
      <c r="C3984" s="76">
        <f t="shared" si="814"/>
        <v>0</v>
      </c>
      <c r="D3984" s="76">
        <f t="shared" si="814"/>
        <v>0</v>
      </c>
      <c r="E3984" s="76">
        <f t="shared" si="814"/>
        <v>0</v>
      </c>
      <c r="F3984" s="43">
        <f t="shared" si="815"/>
        <v>0</v>
      </c>
      <c r="G3984" s="76">
        <f t="shared" si="816"/>
        <v>0</v>
      </c>
      <c r="H3984" s="76">
        <f t="shared" si="816"/>
        <v>0</v>
      </c>
      <c r="I3984" s="76">
        <f t="shared" si="816"/>
        <v>0</v>
      </c>
      <c r="J3984" s="76">
        <f t="shared" si="816"/>
        <v>0</v>
      </c>
      <c r="K3984" s="43">
        <f t="shared" si="817"/>
        <v>0</v>
      </c>
    </row>
    <row r="3985" spans="1:11" ht="12.75" customHeight="1">
      <c r="A3985" s="61" t="str">
        <f>"         "&amp;Labels!B71</f>
        <v xml:space="preserve">         Customer 3</v>
      </c>
      <c r="B3985" s="76">
        <f t="shared" si="814"/>
        <v>0</v>
      </c>
      <c r="C3985" s="76">
        <f t="shared" si="814"/>
        <v>0</v>
      </c>
      <c r="D3985" s="76">
        <f t="shared" si="814"/>
        <v>0</v>
      </c>
      <c r="E3985" s="76">
        <f t="shared" si="814"/>
        <v>0</v>
      </c>
      <c r="F3985" s="43">
        <f t="shared" si="815"/>
        <v>0</v>
      </c>
      <c r="G3985" s="76">
        <f t="shared" si="816"/>
        <v>0</v>
      </c>
      <c r="H3985" s="76">
        <f t="shared" si="816"/>
        <v>0</v>
      </c>
      <c r="I3985" s="76">
        <f t="shared" si="816"/>
        <v>0</v>
      </c>
      <c r="J3985" s="76">
        <f t="shared" si="816"/>
        <v>0</v>
      </c>
      <c r="K3985" s="43">
        <f t="shared" si="817"/>
        <v>0</v>
      </c>
    </row>
    <row r="3986" spans="1:11" ht="12.75" customHeight="1">
      <c r="A3986" s="61" t="str">
        <f>"         "&amp;Labels!B72</f>
        <v xml:space="preserve">         Customer 4</v>
      </c>
      <c r="B3986" s="76">
        <f t="shared" si="814"/>
        <v>0</v>
      </c>
      <c r="C3986" s="76">
        <f t="shared" si="814"/>
        <v>0</v>
      </c>
      <c r="D3986" s="76">
        <f t="shared" si="814"/>
        <v>0</v>
      </c>
      <c r="E3986" s="76">
        <f t="shared" si="814"/>
        <v>0</v>
      </c>
      <c r="F3986" s="43">
        <f t="shared" si="815"/>
        <v>0</v>
      </c>
      <c r="G3986" s="76">
        <f t="shared" si="816"/>
        <v>0</v>
      </c>
      <c r="H3986" s="76">
        <f t="shared" si="816"/>
        <v>0</v>
      </c>
      <c r="I3986" s="76">
        <f t="shared" si="816"/>
        <v>0</v>
      </c>
      <c r="J3986" s="76">
        <f t="shared" si="816"/>
        <v>0</v>
      </c>
      <c r="K3986" s="43">
        <f t="shared" si="817"/>
        <v>0</v>
      </c>
    </row>
    <row r="3987" spans="1:11" ht="12.75" customHeight="1">
      <c r="A3987" s="61" t="str">
        <f>"         "&amp;Labels!B73</f>
        <v xml:space="preserve">         Customer 5</v>
      </c>
      <c r="B3987" s="76">
        <f t="shared" si="814"/>
        <v>0</v>
      </c>
      <c r="C3987" s="76">
        <f t="shared" si="814"/>
        <v>0</v>
      </c>
      <c r="D3987" s="76">
        <f t="shared" si="814"/>
        <v>0</v>
      </c>
      <c r="E3987" s="76">
        <f t="shared" si="814"/>
        <v>0</v>
      </c>
      <c r="F3987" s="43">
        <f t="shared" si="815"/>
        <v>0</v>
      </c>
      <c r="G3987" s="76">
        <f t="shared" si="816"/>
        <v>0</v>
      </c>
      <c r="H3987" s="76">
        <f t="shared" si="816"/>
        <v>0</v>
      </c>
      <c r="I3987" s="76">
        <f t="shared" si="816"/>
        <v>0</v>
      </c>
      <c r="J3987" s="76">
        <f t="shared" si="816"/>
        <v>0</v>
      </c>
      <c r="K3987" s="43">
        <f t="shared" si="817"/>
        <v>0</v>
      </c>
    </row>
    <row r="3988" spans="1:11" ht="12.75" customHeight="1">
      <c r="A3988" s="61" t="str">
        <f>"         "&amp;Labels!B74</f>
        <v xml:space="preserve">         Customer 6</v>
      </c>
      <c r="B3988" s="76">
        <f t="shared" si="814"/>
        <v>0</v>
      </c>
      <c r="C3988" s="76">
        <f t="shared" si="814"/>
        <v>0</v>
      </c>
      <c r="D3988" s="76">
        <f t="shared" si="814"/>
        <v>0</v>
      </c>
      <c r="E3988" s="76">
        <f t="shared" si="814"/>
        <v>0</v>
      </c>
      <c r="F3988" s="43">
        <f t="shared" si="815"/>
        <v>0</v>
      </c>
      <c r="G3988" s="76">
        <f t="shared" si="816"/>
        <v>0</v>
      </c>
      <c r="H3988" s="76">
        <f t="shared" si="816"/>
        <v>0</v>
      </c>
      <c r="I3988" s="76">
        <f t="shared" si="816"/>
        <v>0</v>
      </c>
      <c r="J3988" s="76">
        <f t="shared" si="816"/>
        <v>0</v>
      </c>
      <c r="K3988" s="43">
        <f t="shared" si="817"/>
        <v>0</v>
      </c>
    </row>
    <row r="3989" spans="1:11" ht="12.75" customHeight="1">
      <c r="A3989" s="61" t="str">
        <f>"         "&amp;Labels!B75</f>
        <v xml:space="preserve">         Customer 7</v>
      </c>
      <c r="B3989" s="76">
        <f t="shared" si="814"/>
        <v>0</v>
      </c>
      <c r="C3989" s="76">
        <f t="shared" si="814"/>
        <v>0</v>
      </c>
      <c r="D3989" s="76">
        <f t="shared" si="814"/>
        <v>0</v>
      </c>
      <c r="E3989" s="76">
        <f t="shared" si="814"/>
        <v>0</v>
      </c>
      <c r="F3989" s="43">
        <f t="shared" si="815"/>
        <v>0</v>
      </c>
      <c r="G3989" s="76">
        <f t="shared" si="816"/>
        <v>0</v>
      </c>
      <c r="H3989" s="76">
        <f t="shared" si="816"/>
        <v>0</v>
      </c>
      <c r="I3989" s="76">
        <f t="shared" si="816"/>
        <v>0</v>
      </c>
      <c r="J3989" s="76">
        <f t="shared" si="816"/>
        <v>0</v>
      </c>
      <c r="K3989" s="43">
        <f t="shared" si="817"/>
        <v>0</v>
      </c>
    </row>
    <row r="3990" spans="1:11" ht="12.75" customHeight="1">
      <c r="A3990" s="61" t="str">
        <f>"         "&amp;Labels!B76</f>
        <v xml:space="preserve">         Customer 8</v>
      </c>
      <c r="B3990" s="76">
        <f t="shared" si="814"/>
        <v>0</v>
      </c>
      <c r="C3990" s="76">
        <f t="shared" si="814"/>
        <v>0</v>
      </c>
      <c r="D3990" s="76">
        <f t="shared" si="814"/>
        <v>0</v>
      </c>
      <c r="E3990" s="76">
        <f t="shared" si="814"/>
        <v>0</v>
      </c>
      <c r="F3990" s="43">
        <f t="shared" si="815"/>
        <v>0</v>
      </c>
      <c r="G3990" s="76">
        <f t="shared" si="816"/>
        <v>0</v>
      </c>
      <c r="H3990" s="76">
        <f t="shared" si="816"/>
        <v>0</v>
      </c>
      <c r="I3990" s="76">
        <f t="shared" si="816"/>
        <v>0</v>
      </c>
      <c r="J3990" s="76">
        <f t="shared" si="816"/>
        <v>0</v>
      </c>
      <c r="K3990" s="43">
        <f t="shared" si="817"/>
        <v>0</v>
      </c>
    </row>
    <row r="3991" spans="1:11" ht="12.75" customHeight="1">
      <c r="A3991" s="61" t="str">
        <f>"         "&amp;Labels!B77</f>
        <v xml:space="preserve">         Customer 9</v>
      </c>
      <c r="B3991" s="76">
        <f t="shared" si="814"/>
        <v>0</v>
      </c>
      <c r="C3991" s="76">
        <f t="shared" si="814"/>
        <v>0</v>
      </c>
      <c r="D3991" s="76">
        <f t="shared" si="814"/>
        <v>0</v>
      </c>
      <c r="E3991" s="76">
        <f t="shared" si="814"/>
        <v>0</v>
      </c>
      <c r="F3991" s="43">
        <f t="shared" si="815"/>
        <v>0</v>
      </c>
      <c r="G3991" s="76">
        <f t="shared" si="816"/>
        <v>0</v>
      </c>
      <c r="H3991" s="76">
        <f t="shared" si="816"/>
        <v>0</v>
      </c>
      <c r="I3991" s="76">
        <f t="shared" si="816"/>
        <v>0</v>
      </c>
      <c r="J3991" s="76">
        <f t="shared" si="816"/>
        <v>0</v>
      </c>
      <c r="K3991" s="43">
        <f t="shared" si="817"/>
        <v>0</v>
      </c>
    </row>
    <row r="3992" spans="1:11" ht="12.75" customHeight="1">
      <c r="A3992" s="61" t="str">
        <f>"         "&amp;Labels!B78</f>
        <v xml:space="preserve">         Customer 10</v>
      </c>
      <c r="B3992" s="76">
        <f t="shared" si="814"/>
        <v>0</v>
      </c>
      <c r="C3992" s="76">
        <f t="shared" si="814"/>
        <v>0</v>
      </c>
      <c r="D3992" s="76">
        <f t="shared" si="814"/>
        <v>0</v>
      </c>
      <c r="E3992" s="76">
        <f t="shared" si="814"/>
        <v>0</v>
      </c>
      <c r="F3992" s="43">
        <f t="shared" si="815"/>
        <v>0</v>
      </c>
      <c r="G3992" s="76">
        <f t="shared" si="816"/>
        <v>0</v>
      </c>
      <c r="H3992" s="76">
        <f t="shared" si="816"/>
        <v>0</v>
      </c>
      <c r="I3992" s="76">
        <f t="shared" si="816"/>
        <v>0</v>
      </c>
      <c r="J3992" s="76">
        <f t="shared" si="816"/>
        <v>0</v>
      </c>
      <c r="K3992" s="43">
        <f t="shared" si="817"/>
        <v>0</v>
      </c>
    </row>
    <row r="3993" spans="1:11" ht="12.75" customHeight="1">
      <c r="A3993" s="61" t="str">
        <f>"         "&amp;Labels!C68</f>
        <v xml:space="preserve">         Total</v>
      </c>
      <c r="B3993" s="84">
        <f t="shared" si="814"/>
        <v>0</v>
      </c>
      <c r="C3993" s="84">
        <f t="shared" si="814"/>
        <v>0</v>
      </c>
      <c r="D3993" s="84">
        <f t="shared" si="814"/>
        <v>0</v>
      </c>
      <c r="E3993" s="84">
        <f t="shared" si="814"/>
        <v>0</v>
      </c>
      <c r="F3993" s="43">
        <f t="shared" si="815"/>
        <v>0</v>
      </c>
      <c r="G3993" s="84">
        <f t="shared" si="816"/>
        <v>0</v>
      </c>
      <c r="H3993" s="84">
        <f t="shared" si="816"/>
        <v>0</v>
      </c>
      <c r="I3993" s="84">
        <f t="shared" si="816"/>
        <v>0</v>
      </c>
      <c r="J3993" s="84">
        <f t="shared" si="816"/>
        <v>0</v>
      </c>
      <c r="K3993" s="43">
        <f t="shared" si="817"/>
        <v>0</v>
      </c>
    </row>
    <row r="3994" spans="1:11" ht="12.75" customHeight="1">
      <c r="A3994" s="61" t="str">
        <f>"      "&amp;Labels!B87</f>
        <v xml:space="preserve">      Q 3</v>
      </c>
      <c r="B3994" s="84"/>
      <c r="C3994" s="84"/>
      <c r="D3994" s="84"/>
      <c r="E3994" s="84"/>
      <c r="F3994" s="43"/>
      <c r="G3994" s="84"/>
      <c r="H3994" s="84"/>
      <c r="I3994" s="84"/>
      <c r="J3994" s="84"/>
      <c r="K3994" s="43"/>
    </row>
    <row r="3995" spans="1:11" ht="12.75" customHeight="1">
      <c r="A3995" s="61" t="str">
        <f>"         "&amp;Labels!B69</f>
        <v xml:space="preserve">         Customer 1</v>
      </c>
      <c r="B3995" s="76">
        <f t="shared" ref="B3995:E4005" si="818">SUM(B715,B1043,B1371,B1699,B2027,B2355,B2683,B3011,B3339,B3667)</f>
        <v>0</v>
      </c>
      <c r="C3995" s="76">
        <f t="shared" si="818"/>
        <v>0</v>
      </c>
      <c r="D3995" s="76">
        <f t="shared" si="818"/>
        <v>0</v>
      </c>
      <c r="E3995" s="76">
        <f t="shared" si="818"/>
        <v>0</v>
      </c>
      <c r="F3995" s="43">
        <f t="shared" ref="F3995:F4005" si="819">SUM(B3995:E3995)</f>
        <v>0</v>
      </c>
      <c r="G3995" s="76">
        <f t="shared" ref="G3995:J4005" si="820">SUM(G715,G1043,G1371,G1699,G2027,G2355,G2683,G3011,G3339,G3667)</f>
        <v>0</v>
      </c>
      <c r="H3995" s="76">
        <f t="shared" si="820"/>
        <v>0</v>
      </c>
      <c r="I3995" s="76">
        <f t="shared" si="820"/>
        <v>0</v>
      </c>
      <c r="J3995" s="76">
        <f t="shared" si="820"/>
        <v>0</v>
      </c>
      <c r="K3995" s="43">
        <f t="shared" ref="K3995:K4005" si="821">SUM(G3995:J3995)</f>
        <v>0</v>
      </c>
    </row>
    <row r="3996" spans="1:11" ht="12.75" customHeight="1">
      <c r="A3996" s="61" t="str">
        <f>"         "&amp;Labels!B70</f>
        <v xml:space="preserve">         Customer 2</v>
      </c>
      <c r="B3996" s="76">
        <f t="shared" si="818"/>
        <v>0</v>
      </c>
      <c r="C3996" s="76">
        <f t="shared" si="818"/>
        <v>0</v>
      </c>
      <c r="D3996" s="76">
        <f t="shared" si="818"/>
        <v>0</v>
      </c>
      <c r="E3996" s="76">
        <f t="shared" si="818"/>
        <v>0</v>
      </c>
      <c r="F3996" s="43">
        <f t="shared" si="819"/>
        <v>0</v>
      </c>
      <c r="G3996" s="76">
        <f t="shared" si="820"/>
        <v>0</v>
      </c>
      <c r="H3996" s="76">
        <f t="shared" si="820"/>
        <v>0</v>
      </c>
      <c r="I3996" s="76">
        <f t="shared" si="820"/>
        <v>0</v>
      </c>
      <c r="J3996" s="76">
        <f t="shared" si="820"/>
        <v>0</v>
      </c>
      <c r="K3996" s="43">
        <f t="shared" si="821"/>
        <v>0</v>
      </c>
    </row>
    <row r="3997" spans="1:11" ht="12.75" customHeight="1">
      <c r="A3997" s="61" t="str">
        <f>"         "&amp;Labels!B71</f>
        <v xml:space="preserve">         Customer 3</v>
      </c>
      <c r="B3997" s="76">
        <f t="shared" si="818"/>
        <v>0</v>
      </c>
      <c r="C3997" s="76">
        <f t="shared" si="818"/>
        <v>0</v>
      </c>
      <c r="D3997" s="76">
        <f t="shared" si="818"/>
        <v>0</v>
      </c>
      <c r="E3997" s="76">
        <f t="shared" si="818"/>
        <v>0</v>
      </c>
      <c r="F3997" s="43">
        <f t="shared" si="819"/>
        <v>0</v>
      </c>
      <c r="G3997" s="76">
        <f t="shared" si="820"/>
        <v>0</v>
      </c>
      <c r="H3997" s="76">
        <f t="shared" si="820"/>
        <v>0</v>
      </c>
      <c r="I3997" s="76">
        <f t="shared" si="820"/>
        <v>0</v>
      </c>
      <c r="J3997" s="76">
        <f t="shared" si="820"/>
        <v>0</v>
      </c>
      <c r="K3997" s="43">
        <f t="shared" si="821"/>
        <v>0</v>
      </c>
    </row>
    <row r="3998" spans="1:11" ht="12.75" customHeight="1">
      <c r="A3998" s="61" t="str">
        <f>"         "&amp;Labels!B72</f>
        <v xml:space="preserve">         Customer 4</v>
      </c>
      <c r="B3998" s="76">
        <f t="shared" si="818"/>
        <v>0</v>
      </c>
      <c r="C3998" s="76">
        <f t="shared" si="818"/>
        <v>0</v>
      </c>
      <c r="D3998" s="76">
        <f t="shared" si="818"/>
        <v>0</v>
      </c>
      <c r="E3998" s="76">
        <f t="shared" si="818"/>
        <v>0</v>
      </c>
      <c r="F3998" s="43">
        <f t="shared" si="819"/>
        <v>0</v>
      </c>
      <c r="G3998" s="76">
        <f t="shared" si="820"/>
        <v>0</v>
      </c>
      <c r="H3998" s="76">
        <f t="shared" si="820"/>
        <v>0</v>
      </c>
      <c r="I3998" s="76">
        <f t="shared" si="820"/>
        <v>0</v>
      </c>
      <c r="J3998" s="76">
        <f t="shared" si="820"/>
        <v>0</v>
      </c>
      <c r="K3998" s="43">
        <f t="shared" si="821"/>
        <v>0</v>
      </c>
    </row>
    <row r="3999" spans="1:11" ht="12.75" customHeight="1">
      <c r="A3999" s="61" t="str">
        <f>"         "&amp;Labels!B73</f>
        <v xml:space="preserve">         Customer 5</v>
      </c>
      <c r="B3999" s="76">
        <f t="shared" si="818"/>
        <v>0</v>
      </c>
      <c r="C3999" s="76">
        <f t="shared" si="818"/>
        <v>0</v>
      </c>
      <c r="D3999" s="76">
        <f t="shared" si="818"/>
        <v>0</v>
      </c>
      <c r="E3999" s="76">
        <f t="shared" si="818"/>
        <v>0</v>
      </c>
      <c r="F3999" s="43">
        <f t="shared" si="819"/>
        <v>0</v>
      </c>
      <c r="G3999" s="76">
        <f t="shared" si="820"/>
        <v>0</v>
      </c>
      <c r="H3999" s="76">
        <f t="shared" si="820"/>
        <v>0</v>
      </c>
      <c r="I3999" s="76">
        <f t="shared" si="820"/>
        <v>0</v>
      </c>
      <c r="J3999" s="76">
        <f t="shared" si="820"/>
        <v>0</v>
      </c>
      <c r="K3999" s="43">
        <f t="shared" si="821"/>
        <v>0</v>
      </c>
    </row>
    <row r="4000" spans="1:11" ht="12.75" customHeight="1">
      <c r="A4000" s="61" t="str">
        <f>"         "&amp;Labels!B74</f>
        <v xml:space="preserve">         Customer 6</v>
      </c>
      <c r="B4000" s="76">
        <f t="shared" si="818"/>
        <v>0</v>
      </c>
      <c r="C4000" s="76">
        <f t="shared" si="818"/>
        <v>0</v>
      </c>
      <c r="D4000" s="76">
        <f t="shared" si="818"/>
        <v>0</v>
      </c>
      <c r="E4000" s="76">
        <f t="shared" si="818"/>
        <v>0</v>
      </c>
      <c r="F4000" s="43">
        <f t="shared" si="819"/>
        <v>0</v>
      </c>
      <c r="G4000" s="76">
        <f t="shared" si="820"/>
        <v>0</v>
      </c>
      <c r="H4000" s="76">
        <f t="shared" si="820"/>
        <v>0</v>
      </c>
      <c r="I4000" s="76">
        <f t="shared" si="820"/>
        <v>0</v>
      </c>
      <c r="J4000" s="76">
        <f t="shared" si="820"/>
        <v>0</v>
      </c>
      <c r="K4000" s="43">
        <f t="shared" si="821"/>
        <v>0</v>
      </c>
    </row>
    <row r="4001" spans="1:11" ht="12.75" customHeight="1">
      <c r="A4001" s="61" t="str">
        <f>"         "&amp;Labels!B75</f>
        <v xml:space="preserve">         Customer 7</v>
      </c>
      <c r="B4001" s="76">
        <f t="shared" si="818"/>
        <v>0</v>
      </c>
      <c r="C4001" s="76">
        <f t="shared" si="818"/>
        <v>0</v>
      </c>
      <c r="D4001" s="76">
        <f t="shared" si="818"/>
        <v>0</v>
      </c>
      <c r="E4001" s="76">
        <f t="shared" si="818"/>
        <v>0</v>
      </c>
      <c r="F4001" s="43">
        <f t="shared" si="819"/>
        <v>0</v>
      </c>
      <c r="G4001" s="76">
        <f t="shared" si="820"/>
        <v>0</v>
      </c>
      <c r="H4001" s="76">
        <f t="shared" si="820"/>
        <v>0</v>
      </c>
      <c r="I4001" s="76">
        <f t="shared" si="820"/>
        <v>0</v>
      </c>
      <c r="J4001" s="76">
        <f t="shared" si="820"/>
        <v>0</v>
      </c>
      <c r="K4001" s="43">
        <f t="shared" si="821"/>
        <v>0</v>
      </c>
    </row>
    <row r="4002" spans="1:11" ht="12.75" customHeight="1">
      <c r="A4002" s="61" t="str">
        <f>"         "&amp;Labels!B76</f>
        <v xml:space="preserve">         Customer 8</v>
      </c>
      <c r="B4002" s="76">
        <f t="shared" si="818"/>
        <v>0</v>
      </c>
      <c r="C4002" s="76">
        <f t="shared" si="818"/>
        <v>0</v>
      </c>
      <c r="D4002" s="76">
        <f t="shared" si="818"/>
        <v>0</v>
      </c>
      <c r="E4002" s="76">
        <f t="shared" si="818"/>
        <v>0</v>
      </c>
      <c r="F4002" s="43">
        <f t="shared" si="819"/>
        <v>0</v>
      </c>
      <c r="G4002" s="76">
        <f t="shared" si="820"/>
        <v>0</v>
      </c>
      <c r="H4002" s="76">
        <f t="shared" si="820"/>
        <v>0</v>
      </c>
      <c r="I4002" s="76">
        <f t="shared" si="820"/>
        <v>0</v>
      </c>
      <c r="J4002" s="76">
        <f t="shared" si="820"/>
        <v>0</v>
      </c>
      <c r="K4002" s="43">
        <f t="shared" si="821"/>
        <v>0</v>
      </c>
    </row>
    <row r="4003" spans="1:11" ht="12.75" customHeight="1">
      <c r="A4003" s="61" t="str">
        <f>"         "&amp;Labels!B77</f>
        <v xml:space="preserve">         Customer 9</v>
      </c>
      <c r="B4003" s="76">
        <f t="shared" si="818"/>
        <v>0</v>
      </c>
      <c r="C4003" s="76">
        <f t="shared" si="818"/>
        <v>0</v>
      </c>
      <c r="D4003" s="76">
        <f t="shared" si="818"/>
        <v>0</v>
      </c>
      <c r="E4003" s="76">
        <f t="shared" si="818"/>
        <v>0</v>
      </c>
      <c r="F4003" s="43">
        <f t="shared" si="819"/>
        <v>0</v>
      </c>
      <c r="G4003" s="76">
        <f t="shared" si="820"/>
        <v>0</v>
      </c>
      <c r="H4003" s="76">
        <f t="shared" si="820"/>
        <v>0</v>
      </c>
      <c r="I4003" s="76">
        <f t="shared" si="820"/>
        <v>0</v>
      </c>
      <c r="J4003" s="76">
        <f t="shared" si="820"/>
        <v>0</v>
      </c>
      <c r="K4003" s="43">
        <f t="shared" si="821"/>
        <v>0</v>
      </c>
    </row>
    <row r="4004" spans="1:11" ht="12.75" customHeight="1">
      <c r="A4004" s="61" t="str">
        <f>"         "&amp;Labels!B78</f>
        <v xml:space="preserve">         Customer 10</v>
      </c>
      <c r="B4004" s="76">
        <f t="shared" si="818"/>
        <v>0</v>
      </c>
      <c r="C4004" s="76">
        <f t="shared" si="818"/>
        <v>0</v>
      </c>
      <c r="D4004" s="76">
        <f t="shared" si="818"/>
        <v>0</v>
      </c>
      <c r="E4004" s="76">
        <f t="shared" si="818"/>
        <v>0</v>
      </c>
      <c r="F4004" s="43">
        <f t="shared" si="819"/>
        <v>0</v>
      </c>
      <c r="G4004" s="76">
        <f t="shared" si="820"/>
        <v>0</v>
      </c>
      <c r="H4004" s="76">
        <f t="shared" si="820"/>
        <v>0</v>
      </c>
      <c r="I4004" s="76">
        <f t="shared" si="820"/>
        <v>0</v>
      </c>
      <c r="J4004" s="76">
        <f t="shared" si="820"/>
        <v>0</v>
      </c>
      <c r="K4004" s="43">
        <f t="shared" si="821"/>
        <v>0</v>
      </c>
    </row>
    <row r="4005" spans="1:11" ht="12.75" customHeight="1">
      <c r="A4005" s="61" t="str">
        <f>"         "&amp;Labels!C68</f>
        <v xml:space="preserve">         Total</v>
      </c>
      <c r="B4005" s="84">
        <f t="shared" si="818"/>
        <v>0</v>
      </c>
      <c r="C4005" s="84">
        <f t="shared" si="818"/>
        <v>0</v>
      </c>
      <c r="D4005" s="84">
        <f t="shared" si="818"/>
        <v>0</v>
      </c>
      <c r="E4005" s="84">
        <f t="shared" si="818"/>
        <v>0</v>
      </c>
      <c r="F4005" s="43">
        <f t="shared" si="819"/>
        <v>0</v>
      </c>
      <c r="G4005" s="84">
        <f t="shared" si="820"/>
        <v>0</v>
      </c>
      <c r="H4005" s="84">
        <f t="shared" si="820"/>
        <v>0</v>
      </c>
      <c r="I4005" s="84">
        <f t="shared" si="820"/>
        <v>0</v>
      </c>
      <c r="J4005" s="84">
        <f t="shared" si="820"/>
        <v>0</v>
      </c>
      <c r="K4005" s="43">
        <f t="shared" si="821"/>
        <v>0</v>
      </c>
    </row>
    <row r="4006" spans="1:11" ht="12.75" customHeight="1">
      <c r="A4006" s="61" t="str">
        <f>"      "&amp;Labels!B88</f>
        <v xml:space="preserve">      Q 4</v>
      </c>
      <c r="B4006" s="84"/>
      <c r="C4006" s="84"/>
      <c r="D4006" s="84"/>
      <c r="E4006" s="84"/>
      <c r="F4006" s="43"/>
      <c r="G4006" s="84"/>
      <c r="H4006" s="84"/>
      <c r="I4006" s="84"/>
      <c r="J4006" s="84"/>
      <c r="K4006" s="43"/>
    </row>
    <row r="4007" spans="1:11" ht="12.75" customHeight="1">
      <c r="A4007" s="61" t="str">
        <f>"         "&amp;Labels!B69</f>
        <v xml:space="preserve">         Customer 1</v>
      </c>
      <c r="B4007" s="76">
        <f t="shared" ref="B4007:E4017" si="822">SUM(B727,B1055,B1383,B1711,B2039,B2367,B2695,B3023,B3351,B3679)</f>
        <v>0</v>
      </c>
      <c r="C4007" s="76">
        <f t="shared" si="822"/>
        <v>0</v>
      </c>
      <c r="D4007" s="76">
        <f t="shared" si="822"/>
        <v>0</v>
      </c>
      <c r="E4007" s="76">
        <f t="shared" si="822"/>
        <v>0</v>
      </c>
      <c r="F4007" s="43">
        <f t="shared" ref="F4007:F4017" si="823">SUM(B4007:E4007)</f>
        <v>0</v>
      </c>
      <c r="G4007" s="76">
        <f t="shared" ref="G4007:J4017" si="824">SUM(G727,G1055,G1383,G1711,G2039,G2367,G2695,G3023,G3351,G3679)</f>
        <v>0</v>
      </c>
      <c r="H4007" s="76">
        <f t="shared" si="824"/>
        <v>0</v>
      </c>
      <c r="I4007" s="76">
        <f t="shared" si="824"/>
        <v>0</v>
      </c>
      <c r="J4007" s="76">
        <f t="shared" si="824"/>
        <v>0</v>
      </c>
      <c r="K4007" s="43">
        <f t="shared" ref="K4007:K4017" si="825">SUM(G4007:J4007)</f>
        <v>0</v>
      </c>
    </row>
    <row r="4008" spans="1:11" ht="12.75" customHeight="1">
      <c r="A4008" s="61" t="str">
        <f>"         "&amp;Labels!B70</f>
        <v xml:space="preserve">         Customer 2</v>
      </c>
      <c r="B4008" s="76">
        <f t="shared" si="822"/>
        <v>0</v>
      </c>
      <c r="C4008" s="76">
        <f t="shared" si="822"/>
        <v>0</v>
      </c>
      <c r="D4008" s="76">
        <f t="shared" si="822"/>
        <v>0</v>
      </c>
      <c r="E4008" s="76">
        <f t="shared" si="822"/>
        <v>0</v>
      </c>
      <c r="F4008" s="43">
        <f t="shared" si="823"/>
        <v>0</v>
      </c>
      <c r="G4008" s="76">
        <f t="shared" si="824"/>
        <v>0</v>
      </c>
      <c r="H4008" s="76">
        <f t="shared" si="824"/>
        <v>0</v>
      </c>
      <c r="I4008" s="76">
        <f t="shared" si="824"/>
        <v>0</v>
      </c>
      <c r="J4008" s="76">
        <f t="shared" si="824"/>
        <v>0</v>
      </c>
      <c r="K4008" s="43">
        <f t="shared" si="825"/>
        <v>0</v>
      </c>
    </row>
    <row r="4009" spans="1:11" ht="12.75" customHeight="1">
      <c r="A4009" s="61" t="str">
        <f>"         "&amp;Labels!B71</f>
        <v xml:space="preserve">         Customer 3</v>
      </c>
      <c r="B4009" s="76">
        <f t="shared" si="822"/>
        <v>0</v>
      </c>
      <c r="C4009" s="76">
        <f t="shared" si="822"/>
        <v>0</v>
      </c>
      <c r="D4009" s="76">
        <f t="shared" si="822"/>
        <v>0</v>
      </c>
      <c r="E4009" s="76">
        <f t="shared" si="822"/>
        <v>0</v>
      </c>
      <c r="F4009" s="43">
        <f t="shared" si="823"/>
        <v>0</v>
      </c>
      <c r="G4009" s="76">
        <f t="shared" si="824"/>
        <v>0</v>
      </c>
      <c r="H4009" s="76">
        <f t="shared" si="824"/>
        <v>0</v>
      </c>
      <c r="I4009" s="76">
        <f t="shared" si="824"/>
        <v>0</v>
      </c>
      <c r="J4009" s="76">
        <f t="shared" si="824"/>
        <v>0</v>
      </c>
      <c r="K4009" s="43">
        <f t="shared" si="825"/>
        <v>0</v>
      </c>
    </row>
    <row r="4010" spans="1:11" ht="12.75" customHeight="1">
      <c r="A4010" s="61" t="str">
        <f>"         "&amp;Labels!B72</f>
        <v xml:space="preserve">         Customer 4</v>
      </c>
      <c r="B4010" s="76">
        <f t="shared" si="822"/>
        <v>0</v>
      </c>
      <c r="C4010" s="76">
        <f t="shared" si="822"/>
        <v>0</v>
      </c>
      <c r="D4010" s="76">
        <f t="shared" si="822"/>
        <v>0</v>
      </c>
      <c r="E4010" s="76">
        <f t="shared" si="822"/>
        <v>0</v>
      </c>
      <c r="F4010" s="43">
        <f t="shared" si="823"/>
        <v>0</v>
      </c>
      <c r="G4010" s="76">
        <f t="shared" si="824"/>
        <v>0</v>
      </c>
      <c r="H4010" s="76">
        <f t="shared" si="824"/>
        <v>0</v>
      </c>
      <c r="I4010" s="76">
        <f t="shared" si="824"/>
        <v>0</v>
      </c>
      <c r="J4010" s="76">
        <f t="shared" si="824"/>
        <v>0</v>
      </c>
      <c r="K4010" s="43">
        <f t="shared" si="825"/>
        <v>0</v>
      </c>
    </row>
    <row r="4011" spans="1:11" ht="12.75" customHeight="1">
      <c r="A4011" s="61" t="str">
        <f>"         "&amp;Labels!B73</f>
        <v xml:space="preserve">         Customer 5</v>
      </c>
      <c r="B4011" s="76">
        <f t="shared" si="822"/>
        <v>0</v>
      </c>
      <c r="C4011" s="76">
        <f t="shared" si="822"/>
        <v>0</v>
      </c>
      <c r="D4011" s="76">
        <f t="shared" si="822"/>
        <v>0</v>
      </c>
      <c r="E4011" s="76">
        <f t="shared" si="822"/>
        <v>0</v>
      </c>
      <c r="F4011" s="43">
        <f t="shared" si="823"/>
        <v>0</v>
      </c>
      <c r="G4011" s="76">
        <f t="shared" si="824"/>
        <v>0</v>
      </c>
      <c r="H4011" s="76">
        <f t="shared" si="824"/>
        <v>0</v>
      </c>
      <c r="I4011" s="76">
        <f t="shared" si="824"/>
        <v>0</v>
      </c>
      <c r="J4011" s="76">
        <f t="shared" si="824"/>
        <v>0</v>
      </c>
      <c r="K4011" s="43">
        <f t="shared" si="825"/>
        <v>0</v>
      </c>
    </row>
    <row r="4012" spans="1:11" ht="12.75" customHeight="1">
      <c r="A4012" s="61" t="str">
        <f>"         "&amp;Labels!B74</f>
        <v xml:space="preserve">         Customer 6</v>
      </c>
      <c r="B4012" s="76">
        <f t="shared" si="822"/>
        <v>0</v>
      </c>
      <c r="C4012" s="76">
        <f t="shared" si="822"/>
        <v>0</v>
      </c>
      <c r="D4012" s="76">
        <f t="shared" si="822"/>
        <v>0</v>
      </c>
      <c r="E4012" s="76">
        <f t="shared" si="822"/>
        <v>0</v>
      </c>
      <c r="F4012" s="43">
        <f t="shared" si="823"/>
        <v>0</v>
      </c>
      <c r="G4012" s="76">
        <f t="shared" si="824"/>
        <v>0</v>
      </c>
      <c r="H4012" s="76">
        <f t="shared" si="824"/>
        <v>0</v>
      </c>
      <c r="I4012" s="76">
        <f t="shared" si="824"/>
        <v>0</v>
      </c>
      <c r="J4012" s="76">
        <f t="shared" si="824"/>
        <v>0</v>
      </c>
      <c r="K4012" s="43">
        <f t="shared" si="825"/>
        <v>0</v>
      </c>
    </row>
    <row r="4013" spans="1:11" ht="12.75" customHeight="1">
      <c r="A4013" s="61" t="str">
        <f>"         "&amp;Labels!B75</f>
        <v xml:space="preserve">         Customer 7</v>
      </c>
      <c r="B4013" s="76">
        <f t="shared" si="822"/>
        <v>0</v>
      </c>
      <c r="C4013" s="76">
        <f t="shared" si="822"/>
        <v>0</v>
      </c>
      <c r="D4013" s="76">
        <f t="shared" si="822"/>
        <v>0</v>
      </c>
      <c r="E4013" s="76">
        <f t="shared" si="822"/>
        <v>0</v>
      </c>
      <c r="F4013" s="43">
        <f t="shared" si="823"/>
        <v>0</v>
      </c>
      <c r="G4013" s="76">
        <f t="shared" si="824"/>
        <v>0</v>
      </c>
      <c r="H4013" s="76">
        <f t="shared" si="824"/>
        <v>0</v>
      </c>
      <c r="I4013" s="76">
        <f t="shared" si="824"/>
        <v>0</v>
      </c>
      <c r="J4013" s="76">
        <f t="shared" si="824"/>
        <v>0</v>
      </c>
      <c r="K4013" s="43">
        <f t="shared" si="825"/>
        <v>0</v>
      </c>
    </row>
    <row r="4014" spans="1:11" ht="12.75" customHeight="1">
      <c r="A4014" s="61" t="str">
        <f>"         "&amp;Labels!B76</f>
        <v xml:space="preserve">         Customer 8</v>
      </c>
      <c r="B4014" s="76">
        <f t="shared" si="822"/>
        <v>0</v>
      </c>
      <c r="C4014" s="76">
        <f t="shared" si="822"/>
        <v>0</v>
      </c>
      <c r="D4014" s="76">
        <f t="shared" si="822"/>
        <v>0</v>
      </c>
      <c r="E4014" s="76">
        <f t="shared" si="822"/>
        <v>0</v>
      </c>
      <c r="F4014" s="43">
        <f t="shared" si="823"/>
        <v>0</v>
      </c>
      <c r="G4014" s="76">
        <f t="shared" si="824"/>
        <v>0</v>
      </c>
      <c r="H4014" s="76">
        <f t="shared" si="824"/>
        <v>0</v>
      </c>
      <c r="I4014" s="76">
        <f t="shared" si="824"/>
        <v>0</v>
      </c>
      <c r="J4014" s="76">
        <f t="shared" si="824"/>
        <v>0</v>
      </c>
      <c r="K4014" s="43">
        <f t="shared" si="825"/>
        <v>0</v>
      </c>
    </row>
    <row r="4015" spans="1:11" ht="12.75" customHeight="1">
      <c r="A4015" s="61" t="str">
        <f>"         "&amp;Labels!B77</f>
        <v xml:space="preserve">         Customer 9</v>
      </c>
      <c r="B4015" s="76">
        <f t="shared" si="822"/>
        <v>0</v>
      </c>
      <c r="C4015" s="76">
        <f t="shared" si="822"/>
        <v>0</v>
      </c>
      <c r="D4015" s="76">
        <f t="shared" si="822"/>
        <v>0</v>
      </c>
      <c r="E4015" s="76">
        <f t="shared" si="822"/>
        <v>0</v>
      </c>
      <c r="F4015" s="43">
        <f t="shared" si="823"/>
        <v>0</v>
      </c>
      <c r="G4015" s="76">
        <f t="shared" si="824"/>
        <v>0</v>
      </c>
      <c r="H4015" s="76">
        <f t="shared" si="824"/>
        <v>0</v>
      </c>
      <c r="I4015" s="76">
        <f t="shared" si="824"/>
        <v>0</v>
      </c>
      <c r="J4015" s="76">
        <f t="shared" si="824"/>
        <v>0</v>
      </c>
      <c r="K4015" s="43">
        <f t="shared" si="825"/>
        <v>0</v>
      </c>
    </row>
    <row r="4016" spans="1:11" ht="12.75" customHeight="1">
      <c r="A4016" s="61" t="str">
        <f>"         "&amp;Labels!B78</f>
        <v xml:space="preserve">         Customer 10</v>
      </c>
      <c r="B4016" s="76">
        <f t="shared" si="822"/>
        <v>0</v>
      </c>
      <c r="C4016" s="76">
        <f t="shared" si="822"/>
        <v>0</v>
      </c>
      <c r="D4016" s="76">
        <f t="shared" si="822"/>
        <v>0</v>
      </c>
      <c r="E4016" s="76">
        <f t="shared" si="822"/>
        <v>0</v>
      </c>
      <c r="F4016" s="43">
        <f t="shared" si="823"/>
        <v>0</v>
      </c>
      <c r="G4016" s="76">
        <f t="shared" si="824"/>
        <v>0</v>
      </c>
      <c r="H4016" s="76">
        <f t="shared" si="824"/>
        <v>0</v>
      </c>
      <c r="I4016" s="76">
        <f t="shared" si="824"/>
        <v>0</v>
      </c>
      <c r="J4016" s="76">
        <f t="shared" si="824"/>
        <v>0</v>
      </c>
      <c r="K4016" s="43">
        <f t="shared" si="825"/>
        <v>0</v>
      </c>
    </row>
    <row r="4017" spans="1:11" ht="12.75" customHeight="1">
      <c r="A4017" s="61" t="str">
        <f>"         "&amp;Labels!C68</f>
        <v xml:space="preserve">         Total</v>
      </c>
      <c r="B4017" s="84">
        <f t="shared" si="822"/>
        <v>0</v>
      </c>
      <c r="C4017" s="84">
        <f t="shared" si="822"/>
        <v>0</v>
      </c>
      <c r="D4017" s="84">
        <f t="shared" si="822"/>
        <v>0</v>
      </c>
      <c r="E4017" s="84">
        <f t="shared" si="822"/>
        <v>0</v>
      </c>
      <c r="F4017" s="43">
        <f t="shared" si="823"/>
        <v>0</v>
      </c>
      <c r="G4017" s="84">
        <f t="shared" si="824"/>
        <v>0</v>
      </c>
      <c r="H4017" s="84">
        <f t="shared" si="824"/>
        <v>0</v>
      </c>
      <c r="I4017" s="84">
        <f t="shared" si="824"/>
        <v>0</v>
      </c>
      <c r="J4017" s="84">
        <f t="shared" si="824"/>
        <v>0</v>
      </c>
      <c r="K4017" s="43">
        <f t="shared" si="825"/>
        <v>0</v>
      </c>
    </row>
    <row r="4018" spans="1:11" ht="12.75" customHeight="1">
      <c r="A4018" s="61" t="str">
        <f>"      "&amp;Labels!B89</f>
        <v xml:space="preserve">      Q 5</v>
      </c>
      <c r="B4018" s="84"/>
      <c r="C4018" s="84"/>
      <c r="D4018" s="84"/>
      <c r="E4018" s="84"/>
      <c r="F4018" s="43"/>
      <c r="G4018" s="84"/>
      <c r="H4018" s="84"/>
      <c r="I4018" s="84"/>
      <c r="J4018" s="84"/>
      <c r="K4018" s="43"/>
    </row>
    <row r="4019" spans="1:11" ht="12.75" customHeight="1">
      <c r="A4019" s="61" t="str">
        <f>"         "&amp;Labels!B69</f>
        <v xml:space="preserve">         Customer 1</v>
      </c>
      <c r="B4019" s="76">
        <f t="shared" ref="B4019:E4029" si="826">SUM(B739,B1067,B1395,B1723,B2051,B2379,B2707,B3035,B3363,B3691)</f>
        <v>0</v>
      </c>
      <c r="C4019" s="76">
        <f t="shared" si="826"/>
        <v>0</v>
      </c>
      <c r="D4019" s="76">
        <f t="shared" si="826"/>
        <v>0</v>
      </c>
      <c r="E4019" s="76">
        <f t="shared" si="826"/>
        <v>0</v>
      </c>
      <c r="F4019" s="43">
        <f t="shared" ref="F4019:F4029" si="827">SUM(B4019:E4019)</f>
        <v>0</v>
      </c>
      <c r="G4019" s="76">
        <f t="shared" ref="G4019:J4029" si="828">SUM(G739,G1067,G1395,G1723,G2051,G2379,G2707,G3035,G3363,G3691)</f>
        <v>0</v>
      </c>
      <c r="H4019" s="76">
        <f t="shared" si="828"/>
        <v>0</v>
      </c>
      <c r="I4019" s="76">
        <f t="shared" si="828"/>
        <v>0</v>
      </c>
      <c r="J4019" s="76">
        <f t="shared" si="828"/>
        <v>0</v>
      </c>
      <c r="K4019" s="43">
        <f t="shared" ref="K4019:K4029" si="829">SUM(G4019:J4019)</f>
        <v>0</v>
      </c>
    </row>
    <row r="4020" spans="1:11" ht="12.75" customHeight="1">
      <c r="A4020" s="61" t="str">
        <f>"         "&amp;Labels!B70</f>
        <v xml:space="preserve">         Customer 2</v>
      </c>
      <c r="B4020" s="76">
        <f t="shared" si="826"/>
        <v>0</v>
      </c>
      <c r="C4020" s="76">
        <f t="shared" si="826"/>
        <v>0</v>
      </c>
      <c r="D4020" s="76">
        <f t="shared" si="826"/>
        <v>0</v>
      </c>
      <c r="E4020" s="76">
        <f t="shared" si="826"/>
        <v>0</v>
      </c>
      <c r="F4020" s="43">
        <f t="shared" si="827"/>
        <v>0</v>
      </c>
      <c r="G4020" s="76">
        <f t="shared" si="828"/>
        <v>0</v>
      </c>
      <c r="H4020" s="76">
        <f t="shared" si="828"/>
        <v>0</v>
      </c>
      <c r="I4020" s="76">
        <f t="shared" si="828"/>
        <v>0</v>
      </c>
      <c r="J4020" s="76">
        <f t="shared" si="828"/>
        <v>0</v>
      </c>
      <c r="K4020" s="43">
        <f t="shared" si="829"/>
        <v>0</v>
      </c>
    </row>
    <row r="4021" spans="1:11" ht="12.75" customHeight="1">
      <c r="A4021" s="61" t="str">
        <f>"         "&amp;Labels!B71</f>
        <v xml:space="preserve">         Customer 3</v>
      </c>
      <c r="B4021" s="76">
        <f t="shared" si="826"/>
        <v>0</v>
      </c>
      <c r="C4021" s="76">
        <f t="shared" si="826"/>
        <v>0</v>
      </c>
      <c r="D4021" s="76">
        <f t="shared" si="826"/>
        <v>0</v>
      </c>
      <c r="E4021" s="76">
        <f t="shared" si="826"/>
        <v>0</v>
      </c>
      <c r="F4021" s="43">
        <f t="shared" si="827"/>
        <v>0</v>
      </c>
      <c r="G4021" s="76">
        <f t="shared" si="828"/>
        <v>0</v>
      </c>
      <c r="H4021" s="76">
        <f t="shared" si="828"/>
        <v>0</v>
      </c>
      <c r="I4021" s="76">
        <f t="shared" si="828"/>
        <v>0</v>
      </c>
      <c r="J4021" s="76">
        <f t="shared" si="828"/>
        <v>0</v>
      </c>
      <c r="K4021" s="43">
        <f t="shared" si="829"/>
        <v>0</v>
      </c>
    </row>
    <row r="4022" spans="1:11" ht="12.75" customHeight="1">
      <c r="A4022" s="61" t="str">
        <f>"         "&amp;Labels!B72</f>
        <v xml:space="preserve">         Customer 4</v>
      </c>
      <c r="B4022" s="76">
        <f t="shared" si="826"/>
        <v>0</v>
      </c>
      <c r="C4022" s="76">
        <f t="shared" si="826"/>
        <v>0</v>
      </c>
      <c r="D4022" s="76">
        <f t="shared" si="826"/>
        <v>0</v>
      </c>
      <c r="E4022" s="76">
        <f t="shared" si="826"/>
        <v>0</v>
      </c>
      <c r="F4022" s="43">
        <f t="shared" si="827"/>
        <v>0</v>
      </c>
      <c r="G4022" s="76">
        <f t="shared" si="828"/>
        <v>0</v>
      </c>
      <c r="H4022" s="76">
        <f t="shared" si="828"/>
        <v>0</v>
      </c>
      <c r="I4022" s="76">
        <f t="shared" si="828"/>
        <v>0</v>
      </c>
      <c r="J4022" s="76">
        <f t="shared" si="828"/>
        <v>0</v>
      </c>
      <c r="K4022" s="43">
        <f t="shared" si="829"/>
        <v>0</v>
      </c>
    </row>
    <row r="4023" spans="1:11" ht="12.75" customHeight="1">
      <c r="A4023" s="61" t="str">
        <f>"         "&amp;Labels!B73</f>
        <v xml:space="preserve">         Customer 5</v>
      </c>
      <c r="B4023" s="76">
        <f t="shared" si="826"/>
        <v>0</v>
      </c>
      <c r="C4023" s="76">
        <f t="shared" si="826"/>
        <v>0</v>
      </c>
      <c r="D4023" s="76">
        <f t="shared" si="826"/>
        <v>0</v>
      </c>
      <c r="E4023" s="76">
        <f t="shared" si="826"/>
        <v>0</v>
      </c>
      <c r="F4023" s="43">
        <f t="shared" si="827"/>
        <v>0</v>
      </c>
      <c r="G4023" s="76">
        <f t="shared" si="828"/>
        <v>0</v>
      </c>
      <c r="H4023" s="76">
        <f t="shared" si="828"/>
        <v>0</v>
      </c>
      <c r="I4023" s="76">
        <f t="shared" si="828"/>
        <v>0</v>
      </c>
      <c r="J4023" s="76">
        <f t="shared" si="828"/>
        <v>0</v>
      </c>
      <c r="K4023" s="43">
        <f t="shared" si="829"/>
        <v>0</v>
      </c>
    </row>
    <row r="4024" spans="1:11" ht="12.75" customHeight="1">
      <c r="A4024" s="61" t="str">
        <f>"         "&amp;Labels!B74</f>
        <v xml:space="preserve">         Customer 6</v>
      </c>
      <c r="B4024" s="76">
        <f t="shared" si="826"/>
        <v>0</v>
      </c>
      <c r="C4024" s="76">
        <f t="shared" si="826"/>
        <v>0</v>
      </c>
      <c r="D4024" s="76">
        <f t="shared" si="826"/>
        <v>0</v>
      </c>
      <c r="E4024" s="76">
        <f t="shared" si="826"/>
        <v>0</v>
      </c>
      <c r="F4024" s="43">
        <f t="shared" si="827"/>
        <v>0</v>
      </c>
      <c r="G4024" s="76">
        <f t="shared" si="828"/>
        <v>0</v>
      </c>
      <c r="H4024" s="76">
        <f t="shared" si="828"/>
        <v>0</v>
      </c>
      <c r="I4024" s="76">
        <f t="shared" si="828"/>
        <v>0</v>
      </c>
      <c r="J4024" s="76">
        <f t="shared" si="828"/>
        <v>0</v>
      </c>
      <c r="K4024" s="43">
        <f t="shared" si="829"/>
        <v>0</v>
      </c>
    </row>
    <row r="4025" spans="1:11" ht="12.75" customHeight="1">
      <c r="A4025" s="61" t="str">
        <f>"         "&amp;Labels!B75</f>
        <v xml:space="preserve">         Customer 7</v>
      </c>
      <c r="B4025" s="76">
        <f t="shared" si="826"/>
        <v>0</v>
      </c>
      <c r="C4025" s="76">
        <f t="shared" si="826"/>
        <v>0</v>
      </c>
      <c r="D4025" s="76">
        <f t="shared" si="826"/>
        <v>0</v>
      </c>
      <c r="E4025" s="76">
        <f t="shared" si="826"/>
        <v>0</v>
      </c>
      <c r="F4025" s="43">
        <f t="shared" si="827"/>
        <v>0</v>
      </c>
      <c r="G4025" s="76">
        <f t="shared" si="828"/>
        <v>0</v>
      </c>
      <c r="H4025" s="76">
        <f t="shared" si="828"/>
        <v>0</v>
      </c>
      <c r="I4025" s="76">
        <f t="shared" si="828"/>
        <v>0</v>
      </c>
      <c r="J4025" s="76">
        <f t="shared" si="828"/>
        <v>0</v>
      </c>
      <c r="K4025" s="43">
        <f t="shared" si="829"/>
        <v>0</v>
      </c>
    </row>
    <row r="4026" spans="1:11" ht="12.75" customHeight="1">
      <c r="A4026" s="61" t="str">
        <f>"         "&amp;Labels!B76</f>
        <v xml:space="preserve">         Customer 8</v>
      </c>
      <c r="B4026" s="76">
        <f t="shared" si="826"/>
        <v>0</v>
      </c>
      <c r="C4026" s="76">
        <f t="shared" si="826"/>
        <v>0</v>
      </c>
      <c r="D4026" s="76">
        <f t="shared" si="826"/>
        <v>0</v>
      </c>
      <c r="E4026" s="76">
        <f t="shared" si="826"/>
        <v>0</v>
      </c>
      <c r="F4026" s="43">
        <f t="shared" si="827"/>
        <v>0</v>
      </c>
      <c r="G4026" s="76">
        <f t="shared" si="828"/>
        <v>0</v>
      </c>
      <c r="H4026" s="76">
        <f t="shared" si="828"/>
        <v>0</v>
      </c>
      <c r="I4026" s="76">
        <f t="shared" si="828"/>
        <v>0</v>
      </c>
      <c r="J4026" s="76">
        <f t="shared" si="828"/>
        <v>0</v>
      </c>
      <c r="K4026" s="43">
        <f t="shared" si="829"/>
        <v>0</v>
      </c>
    </row>
    <row r="4027" spans="1:11" ht="12.75" customHeight="1">
      <c r="A4027" s="61" t="str">
        <f>"         "&amp;Labels!B77</f>
        <v xml:space="preserve">         Customer 9</v>
      </c>
      <c r="B4027" s="76">
        <f t="shared" si="826"/>
        <v>0</v>
      </c>
      <c r="C4027" s="76">
        <f t="shared" si="826"/>
        <v>0</v>
      </c>
      <c r="D4027" s="76">
        <f t="shared" si="826"/>
        <v>0</v>
      </c>
      <c r="E4027" s="76">
        <f t="shared" si="826"/>
        <v>0</v>
      </c>
      <c r="F4027" s="43">
        <f t="shared" si="827"/>
        <v>0</v>
      </c>
      <c r="G4027" s="76">
        <f t="shared" si="828"/>
        <v>0</v>
      </c>
      <c r="H4027" s="76">
        <f t="shared" si="828"/>
        <v>0</v>
      </c>
      <c r="I4027" s="76">
        <f t="shared" si="828"/>
        <v>0</v>
      </c>
      <c r="J4027" s="76">
        <f t="shared" si="828"/>
        <v>0</v>
      </c>
      <c r="K4027" s="43">
        <f t="shared" si="829"/>
        <v>0</v>
      </c>
    </row>
    <row r="4028" spans="1:11" ht="12.75" customHeight="1">
      <c r="A4028" s="61" t="str">
        <f>"         "&amp;Labels!B78</f>
        <v xml:space="preserve">         Customer 10</v>
      </c>
      <c r="B4028" s="76">
        <f t="shared" si="826"/>
        <v>0</v>
      </c>
      <c r="C4028" s="76">
        <f t="shared" si="826"/>
        <v>0</v>
      </c>
      <c r="D4028" s="76">
        <f t="shared" si="826"/>
        <v>0</v>
      </c>
      <c r="E4028" s="76">
        <f t="shared" si="826"/>
        <v>0</v>
      </c>
      <c r="F4028" s="43">
        <f t="shared" si="827"/>
        <v>0</v>
      </c>
      <c r="G4028" s="76">
        <f t="shared" si="828"/>
        <v>0</v>
      </c>
      <c r="H4028" s="76">
        <f t="shared" si="828"/>
        <v>0</v>
      </c>
      <c r="I4028" s="76">
        <f t="shared" si="828"/>
        <v>0</v>
      </c>
      <c r="J4028" s="76">
        <f t="shared" si="828"/>
        <v>0</v>
      </c>
      <c r="K4028" s="43">
        <f t="shared" si="829"/>
        <v>0</v>
      </c>
    </row>
    <row r="4029" spans="1:11" ht="12.75" customHeight="1">
      <c r="A4029" s="61" t="str">
        <f>"         "&amp;Labels!C68</f>
        <v xml:space="preserve">         Total</v>
      </c>
      <c r="B4029" s="84">
        <f t="shared" si="826"/>
        <v>0</v>
      </c>
      <c r="C4029" s="84">
        <f t="shared" si="826"/>
        <v>0</v>
      </c>
      <c r="D4029" s="84">
        <f t="shared" si="826"/>
        <v>0</v>
      </c>
      <c r="E4029" s="84">
        <f t="shared" si="826"/>
        <v>0</v>
      </c>
      <c r="F4029" s="43">
        <f t="shared" si="827"/>
        <v>0</v>
      </c>
      <c r="G4029" s="84">
        <f t="shared" si="828"/>
        <v>0</v>
      </c>
      <c r="H4029" s="84">
        <f t="shared" si="828"/>
        <v>0</v>
      </c>
      <c r="I4029" s="84">
        <f t="shared" si="828"/>
        <v>0</v>
      </c>
      <c r="J4029" s="84">
        <f t="shared" si="828"/>
        <v>0</v>
      </c>
      <c r="K4029" s="43">
        <f t="shared" si="829"/>
        <v>0</v>
      </c>
    </row>
    <row r="4030" spans="1:11" ht="12.75" customHeight="1">
      <c r="A4030" s="61" t="str">
        <f>"      "&amp;Labels!B90</f>
        <v xml:space="preserve">      Q 6</v>
      </c>
      <c r="B4030" s="84"/>
      <c r="C4030" s="84"/>
      <c r="D4030" s="84"/>
      <c r="E4030" s="84"/>
      <c r="F4030" s="43"/>
      <c r="G4030" s="84"/>
      <c r="H4030" s="84"/>
      <c r="I4030" s="84"/>
      <c r="J4030" s="84"/>
      <c r="K4030" s="43"/>
    </row>
    <row r="4031" spans="1:11" ht="12.75" customHeight="1">
      <c r="A4031" s="61" t="str">
        <f>"         "&amp;Labels!B69</f>
        <v xml:space="preserve">         Customer 1</v>
      </c>
      <c r="B4031" s="76">
        <f t="shared" ref="B4031:E4041" si="830">SUM(B751,B1079,B1407,B1735,B2063,B2391,B2719,B3047,B3375,B3703)</f>
        <v>0</v>
      </c>
      <c r="C4031" s="76">
        <f t="shared" si="830"/>
        <v>0</v>
      </c>
      <c r="D4031" s="76">
        <f t="shared" si="830"/>
        <v>0</v>
      </c>
      <c r="E4031" s="76">
        <f t="shared" si="830"/>
        <v>0</v>
      </c>
      <c r="F4031" s="43">
        <f t="shared" ref="F4031:F4041" si="831">SUM(B4031:E4031)</f>
        <v>0</v>
      </c>
      <c r="G4031" s="76">
        <f t="shared" ref="G4031:J4041" si="832">SUM(G751,G1079,G1407,G1735,G2063,G2391,G2719,G3047,G3375,G3703)</f>
        <v>0</v>
      </c>
      <c r="H4031" s="76">
        <f t="shared" si="832"/>
        <v>0</v>
      </c>
      <c r="I4031" s="76">
        <f t="shared" si="832"/>
        <v>0</v>
      </c>
      <c r="J4031" s="76">
        <f t="shared" si="832"/>
        <v>0</v>
      </c>
      <c r="K4031" s="43">
        <f t="shared" ref="K4031:K4041" si="833">SUM(G4031:J4031)</f>
        <v>0</v>
      </c>
    </row>
    <row r="4032" spans="1:11" ht="12.75" customHeight="1">
      <c r="A4032" s="61" t="str">
        <f>"         "&amp;Labels!B70</f>
        <v xml:space="preserve">         Customer 2</v>
      </c>
      <c r="B4032" s="76">
        <f t="shared" si="830"/>
        <v>0</v>
      </c>
      <c r="C4032" s="76">
        <f t="shared" si="830"/>
        <v>0</v>
      </c>
      <c r="D4032" s="76">
        <f t="shared" si="830"/>
        <v>0</v>
      </c>
      <c r="E4032" s="76">
        <f t="shared" si="830"/>
        <v>0</v>
      </c>
      <c r="F4032" s="43">
        <f t="shared" si="831"/>
        <v>0</v>
      </c>
      <c r="G4032" s="76">
        <f t="shared" si="832"/>
        <v>0</v>
      </c>
      <c r="H4032" s="76">
        <f t="shared" si="832"/>
        <v>0</v>
      </c>
      <c r="I4032" s="76">
        <f t="shared" si="832"/>
        <v>0</v>
      </c>
      <c r="J4032" s="76">
        <f t="shared" si="832"/>
        <v>0</v>
      </c>
      <c r="K4032" s="43">
        <f t="shared" si="833"/>
        <v>0</v>
      </c>
    </row>
    <row r="4033" spans="1:11" ht="12.75" customHeight="1">
      <c r="A4033" s="61" t="str">
        <f>"         "&amp;Labels!B71</f>
        <v xml:space="preserve">         Customer 3</v>
      </c>
      <c r="B4033" s="76">
        <f t="shared" si="830"/>
        <v>0</v>
      </c>
      <c r="C4033" s="76">
        <f t="shared" si="830"/>
        <v>0</v>
      </c>
      <c r="D4033" s="76">
        <f t="shared" si="830"/>
        <v>0</v>
      </c>
      <c r="E4033" s="76">
        <f t="shared" si="830"/>
        <v>0</v>
      </c>
      <c r="F4033" s="43">
        <f t="shared" si="831"/>
        <v>0</v>
      </c>
      <c r="G4033" s="76">
        <f t="shared" si="832"/>
        <v>0</v>
      </c>
      <c r="H4033" s="76">
        <f t="shared" si="832"/>
        <v>0</v>
      </c>
      <c r="I4033" s="76">
        <f t="shared" si="832"/>
        <v>0</v>
      </c>
      <c r="J4033" s="76">
        <f t="shared" si="832"/>
        <v>0</v>
      </c>
      <c r="K4033" s="43">
        <f t="shared" si="833"/>
        <v>0</v>
      </c>
    </row>
    <row r="4034" spans="1:11" ht="12.75" customHeight="1">
      <c r="A4034" s="61" t="str">
        <f>"         "&amp;Labels!B72</f>
        <v xml:space="preserve">         Customer 4</v>
      </c>
      <c r="B4034" s="76">
        <f t="shared" si="830"/>
        <v>0</v>
      </c>
      <c r="C4034" s="76">
        <f t="shared" si="830"/>
        <v>0</v>
      </c>
      <c r="D4034" s="76">
        <f t="shared" si="830"/>
        <v>0</v>
      </c>
      <c r="E4034" s="76">
        <f t="shared" si="830"/>
        <v>0</v>
      </c>
      <c r="F4034" s="43">
        <f t="shared" si="831"/>
        <v>0</v>
      </c>
      <c r="G4034" s="76">
        <f t="shared" si="832"/>
        <v>0</v>
      </c>
      <c r="H4034" s="76">
        <f t="shared" si="832"/>
        <v>0</v>
      </c>
      <c r="I4034" s="76">
        <f t="shared" si="832"/>
        <v>0</v>
      </c>
      <c r="J4034" s="76">
        <f t="shared" si="832"/>
        <v>0</v>
      </c>
      <c r="K4034" s="43">
        <f t="shared" si="833"/>
        <v>0</v>
      </c>
    </row>
    <row r="4035" spans="1:11" ht="12.75" customHeight="1">
      <c r="A4035" s="61" t="str">
        <f>"         "&amp;Labels!B73</f>
        <v xml:space="preserve">         Customer 5</v>
      </c>
      <c r="B4035" s="76">
        <f t="shared" si="830"/>
        <v>0</v>
      </c>
      <c r="C4035" s="76">
        <f t="shared" si="830"/>
        <v>0</v>
      </c>
      <c r="D4035" s="76">
        <f t="shared" si="830"/>
        <v>0</v>
      </c>
      <c r="E4035" s="76">
        <f t="shared" si="830"/>
        <v>0</v>
      </c>
      <c r="F4035" s="43">
        <f t="shared" si="831"/>
        <v>0</v>
      </c>
      <c r="G4035" s="76">
        <f t="shared" si="832"/>
        <v>0</v>
      </c>
      <c r="H4035" s="76">
        <f t="shared" si="832"/>
        <v>0</v>
      </c>
      <c r="I4035" s="76">
        <f t="shared" si="832"/>
        <v>0</v>
      </c>
      <c r="J4035" s="76">
        <f t="shared" si="832"/>
        <v>0</v>
      </c>
      <c r="K4035" s="43">
        <f t="shared" si="833"/>
        <v>0</v>
      </c>
    </row>
    <row r="4036" spans="1:11" ht="12.75" customHeight="1">
      <c r="A4036" s="61" t="str">
        <f>"         "&amp;Labels!B74</f>
        <v xml:space="preserve">         Customer 6</v>
      </c>
      <c r="B4036" s="76">
        <f t="shared" si="830"/>
        <v>0</v>
      </c>
      <c r="C4036" s="76">
        <f t="shared" si="830"/>
        <v>0</v>
      </c>
      <c r="D4036" s="76">
        <f t="shared" si="830"/>
        <v>0</v>
      </c>
      <c r="E4036" s="76">
        <f t="shared" si="830"/>
        <v>0</v>
      </c>
      <c r="F4036" s="43">
        <f t="shared" si="831"/>
        <v>0</v>
      </c>
      <c r="G4036" s="76">
        <f t="shared" si="832"/>
        <v>0</v>
      </c>
      <c r="H4036" s="76">
        <f t="shared" si="832"/>
        <v>0</v>
      </c>
      <c r="I4036" s="76">
        <f t="shared" si="832"/>
        <v>0</v>
      </c>
      <c r="J4036" s="76">
        <f t="shared" si="832"/>
        <v>0</v>
      </c>
      <c r="K4036" s="43">
        <f t="shared" si="833"/>
        <v>0</v>
      </c>
    </row>
    <row r="4037" spans="1:11" ht="12.75" customHeight="1">
      <c r="A4037" s="61" t="str">
        <f>"         "&amp;Labels!B75</f>
        <v xml:space="preserve">         Customer 7</v>
      </c>
      <c r="B4037" s="76">
        <f t="shared" si="830"/>
        <v>0</v>
      </c>
      <c r="C4037" s="76">
        <f t="shared" si="830"/>
        <v>0</v>
      </c>
      <c r="D4037" s="76">
        <f t="shared" si="830"/>
        <v>0</v>
      </c>
      <c r="E4037" s="76">
        <f t="shared" si="830"/>
        <v>0</v>
      </c>
      <c r="F4037" s="43">
        <f t="shared" si="831"/>
        <v>0</v>
      </c>
      <c r="G4037" s="76">
        <f t="shared" si="832"/>
        <v>0</v>
      </c>
      <c r="H4037" s="76">
        <f t="shared" si="832"/>
        <v>0</v>
      </c>
      <c r="I4037" s="76">
        <f t="shared" si="832"/>
        <v>0</v>
      </c>
      <c r="J4037" s="76">
        <f t="shared" si="832"/>
        <v>0</v>
      </c>
      <c r="K4037" s="43">
        <f t="shared" si="833"/>
        <v>0</v>
      </c>
    </row>
    <row r="4038" spans="1:11" ht="12.75" customHeight="1">
      <c r="A4038" s="61" t="str">
        <f>"         "&amp;Labels!B76</f>
        <v xml:space="preserve">         Customer 8</v>
      </c>
      <c r="B4038" s="76">
        <f t="shared" si="830"/>
        <v>0</v>
      </c>
      <c r="C4038" s="76">
        <f t="shared" si="830"/>
        <v>0</v>
      </c>
      <c r="D4038" s="76">
        <f t="shared" si="830"/>
        <v>0</v>
      </c>
      <c r="E4038" s="76">
        <f t="shared" si="830"/>
        <v>0</v>
      </c>
      <c r="F4038" s="43">
        <f t="shared" si="831"/>
        <v>0</v>
      </c>
      <c r="G4038" s="76">
        <f t="shared" si="832"/>
        <v>0</v>
      </c>
      <c r="H4038" s="76">
        <f t="shared" si="832"/>
        <v>0</v>
      </c>
      <c r="I4038" s="76">
        <f t="shared" si="832"/>
        <v>0</v>
      </c>
      <c r="J4038" s="76">
        <f t="shared" si="832"/>
        <v>0</v>
      </c>
      <c r="K4038" s="43">
        <f t="shared" si="833"/>
        <v>0</v>
      </c>
    </row>
    <row r="4039" spans="1:11" ht="12.75" customHeight="1">
      <c r="A4039" s="61" t="str">
        <f>"         "&amp;Labels!B77</f>
        <v xml:space="preserve">         Customer 9</v>
      </c>
      <c r="B4039" s="76">
        <f t="shared" si="830"/>
        <v>0</v>
      </c>
      <c r="C4039" s="76">
        <f t="shared" si="830"/>
        <v>0</v>
      </c>
      <c r="D4039" s="76">
        <f t="shared" si="830"/>
        <v>0</v>
      </c>
      <c r="E4039" s="76">
        <f t="shared" si="830"/>
        <v>0</v>
      </c>
      <c r="F4039" s="43">
        <f t="shared" si="831"/>
        <v>0</v>
      </c>
      <c r="G4039" s="76">
        <f t="shared" si="832"/>
        <v>0</v>
      </c>
      <c r="H4039" s="76">
        <f t="shared" si="832"/>
        <v>0</v>
      </c>
      <c r="I4039" s="76">
        <f t="shared" si="832"/>
        <v>0</v>
      </c>
      <c r="J4039" s="76">
        <f t="shared" si="832"/>
        <v>0</v>
      </c>
      <c r="K4039" s="43">
        <f t="shared" si="833"/>
        <v>0</v>
      </c>
    </row>
    <row r="4040" spans="1:11" ht="12.75" customHeight="1">
      <c r="A4040" s="61" t="str">
        <f>"         "&amp;Labels!B78</f>
        <v xml:space="preserve">         Customer 10</v>
      </c>
      <c r="B4040" s="76">
        <f t="shared" si="830"/>
        <v>0</v>
      </c>
      <c r="C4040" s="76">
        <f t="shared" si="830"/>
        <v>0</v>
      </c>
      <c r="D4040" s="76">
        <f t="shared" si="830"/>
        <v>0</v>
      </c>
      <c r="E4040" s="76">
        <f t="shared" si="830"/>
        <v>0</v>
      </c>
      <c r="F4040" s="43">
        <f t="shared" si="831"/>
        <v>0</v>
      </c>
      <c r="G4040" s="76">
        <f t="shared" si="832"/>
        <v>0</v>
      </c>
      <c r="H4040" s="76">
        <f t="shared" si="832"/>
        <v>0</v>
      </c>
      <c r="I4040" s="76">
        <f t="shared" si="832"/>
        <v>0</v>
      </c>
      <c r="J4040" s="76">
        <f t="shared" si="832"/>
        <v>0</v>
      </c>
      <c r="K4040" s="43">
        <f t="shared" si="833"/>
        <v>0</v>
      </c>
    </row>
    <row r="4041" spans="1:11" ht="12.75" customHeight="1">
      <c r="A4041" s="61" t="str">
        <f>"         "&amp;Labels!C68</f>
        <v xml:space="preserve">         Total</v>
      </c>
      <c r="B4041" s="84">
        <f t="shared" si="830"/>
        <v>0</v>
      </c>
      <c r="C4041" s="84">
        <f t="shared" si="830"/>
        <v>0</v>
      </c>
      <c r="D4041" s="84">
        <f t="shared" si="830"/>
        <v>0</v>
      </c>
      <c r="E4041" s="84">
        <f t="shared" si="830"/>
        <v>0</v>
      </c>
      <c r="F4041" s="43">
        <f t="shared" si="831"/>
        <v>0</v>
      </c>
      <c r="G4041" s="84">
        <f t="shared" si="832"/>
        <v>0</v>
      </c>
      <c r="H4041" s="84">
        <f t="shared" si="832"/>
        <v>0</v>
      </c>
      <c r="I4041" s="84">
        <f t="shared" si="832"/>
        <v>0</v>
      </c>
      <c r="J4041" s="84">
        <f t="shared" si="832"/>
        <v>0</v>
      </c>
      <c r="K4041" s="43">
        <f t="shared" si="833"/>
        <v>0</v>
      </c>
    </row>
    <row r="4042" spans="1:11" ht="12.75" customHeight="1">
      <c r="A4042" s="61" t="str">
        <f>"      "&amp;Labels!B91</f>
        <v xml:space="preserve">      Q 7</v>
      </c>
      <c r="B4042" s="84"/>
      <c r="C4042" s="84"/>
      <c r="D4042" s="84"/>
      <c r="E4042" s="84"/>
      <c r="F4042" s="43"/>
      <c r="G4042" s="84"/>
      <c r="H4042" s="84"/>
      <c r="I4042" s="84"/>
      <c r="J4042" s="84"/>
      <c r="K4042" s="43"/>
    </row>
    <row r="4043" spans="1:11" ht="12.75" customHeight="1">
      <c r="A4043" s="61" t="str">
        <f>"         "&amp;Labels!B69</f>
        <v xml:space="preserve">         Customer 1</v>
      </c>
      <c r="B4043" s="76">
        <f t="shared" ref="B4043:E4053" si="834">SUM(B763,B1091,B1419,B1747,B2075,B2403,B2731,B3059,B3387,B3715)</f>
        <v>0</v>
      </c>
      <c r="C4043" s="76">
        <f t="shared" si="834"/>
        <v>0</v>
      </c>
      <c r="D4043" s="76">
        <f t="shared" si="834"/>
        <v>0</v>
      </c>
      <c r="E4043" s="76">
        <f t="shared" si="834"/>
        <v>0</v>
      </c>
      <c r="F4043" s="43">
        <f t="shared" ref="F4043:F4053" si="835">SUM(B4043:E4043)</f>
        <v>0</v>
      </c>
      <c r="G4043" s="76">
        <f t="shared" ref="G4043:J4053" si="836">SUM(G763,G1091,G1419,G1747,G2075,G2403,G2731,G3059,G3387,G3715)</f>
        <v>0</v>
      </c>
      <c r="H4043" s="76">
        <f t="shared" si="836"/>
        <v>0</v>
      </c>
      <c r="I4043" s="76">
        <f t="shared" si="836"/>
        <v>0</v>
      </c>
      <c r="J4043" s="76">
        <f t="shared" si="836"/>
        <v>0</v>
      </c>
      <c r="K4043" s="43">
        <f t="shared" ref="K4043:K4053" si="837">SUM(G4043:J4043)</f>
        <v>0</v>
      </c>
    </row>
    <row r="4044" spans="1:11" ht="12.75" customHeight="1">
      <c r="A4044" s="61" t="str">
        <f>"         "&amp;Labels!B70</f>
        <v xml:space="preserve">         Customer 2</v>
      </c>
      <c r="B4044" s="76">
        <f t="shared" si="834"/>
        <v>0</v>
      </c>
      <c r="C4044" s="76">
        <f t="shared" si="834"/>
        <v>0</v>
      </c>
      <c r="D4044" s="76">
        <f t="shared" si="834"/>
        <v>0</v>
      </c>
      <c r="E4044" s="76">
        <f t="shared" si="834"/>
        <v>0</v>
      </c>
      <c r="F4044" s="43">
        <f t="shared" si="835"/>
        <v>0</v>
      </c>
      <c r="G4044" s="76">
        <f t="shared" si="836"/>
        <v>0</v>
      </c>
      <c r="H4044" s="76">
        <f t="shared" si="836"/>
        <v>0</v>
      </c>
      <c r="I4044" s="76">
        <f t="shared" si="836"/>
        <v>0</v>
      </c>
      <c r="J4044" s="76">
        <f t="shared" si="836"/>
        <v>0</v>
      </c>
      <c r="K4044" s="43">
        <f t="shared" si="837"/>
        <v>0</v>
      </c>
    </row>
    <row r="4045" spans="1:11" ht="12.75" customHeight="1">
      <c r="A4045" s="61" t="str">
        <f>"         "&amp;Labels!B71</f>
        <v xml:space="preserve">         Customer 3</v>
      </c>
      <c r="B4045" s="76">
        <f t="shared" si="834"/>
        <v>0</v>
      </c>
      <c r="C4045" s="76">
        <f t="shared" si="834"/>
        <v>0</v>
      </c>
      <c r="D4045" s="76">
        <f t="shared" si="834"/>
        <v>0</v>
      </c>
      <c r="E4045" s="76">
        <f t="shared" si="834"/>
        <v>0</v>
      </c>
      <c r="F4045" s="43">
        <f t="shared" si="835"/>
        <v>0</v>
      </c>
      <c r="G4045" s="76">
        <f t="shared" si="836"/>
        <v>0</v>
      </c>
      <c r="H4045" s="76">
        <f t="shared" si="836"/>
        <v>0</v>
      </c>
      <c r="I4045" s="76">
        <f t="shared" si="836"/>
        <v>0</v>
      </c>
      <c r="J4045" s="76">
        <f t="shared" si="836"/>
        <v>0</v>
      </c>
      <c r="K4045" s="43">
        <f t="shared" si="837"/>
        <v>0</v>
      </c>
    </row>
    <row r="4046" spans="1:11" ht="12.75" customHeight="1">
      <c r="A4046" s="61" t="str">
        <f>"         "&amp;Labels!B72</f>
        <v xml:space="preserve">         Customer 4</v>
      </c>
      <c r="B4046" s="76">
        <f t="shared" si="834"/>
        <v>0</v>
      </c>
      <c r="C4046" s="76">
        <f t="shared" si="834"/>
        <v>0</v>
      </c>
      <c r="D4046" s="76">
        <f t="shared" si="834"/>
        <v>0</v>
      </c>
      <c r="E4046" s="76">
        <f t="shared" si="834"/>
        <v>0</v>
      </c>
      <c r="F4046" s="43">
        <f t="shared" si="835"/>
        <v>0</v>
      </c>
      <c r="G4046" s="76">
        <f t="shared" si="836"/>
        <v>0</v>
      </c>
      <c r="H4046" s="76">
        <f t="shared" si="836"/>
        <v>0</v>
      </c>
      <c r="I4046" s="76">
        <f t="shared" si="836"/>
        <v>0</v>
      </c>
      <c r="J4046" s="76">
        <f t="shared" si="836"/>
        <v>0</v>
      </c>
      <c r="K4046" s="43">
        <f t="shared" si="837"/>
        <v>0</v>
      </c>
    </row>
    <row r="4047" spans="1:11" ht="12.75" customHeight="1">
      <c r="A4047" s="61" t="str">
        <f>"         "&amp;Labels!B73</f>
        <v xml:space="preserve">         Customer 5</v>
      </c>
      <c r="B4047" s="76">
        <f t="shared" si="834"/>
        <v>0</v>
      </c>
      <c r="C4047" s="76">
        <f t="shared" si="834"/>
        <v>0</v>
      </c>
      <c r="D4047" s="76">
        <f t="shared" si="834"/>
        <v>0</v>
      </c>
      <c r="E4047" s="76">
        <f t="shared" si="834"/>
        <v>0</v>
      </c>
      <c r="F4047" s="43">
        <f t="shared" si="835"/>
        <v>0</v>
      </c>
      <c r="G4047" s="76">
        <f t="shared" si="836"/>
        <v>0</v>
      </c>
      <c r="H4047" s="76">
        <f t="shared" si="836"/>
        <v>0</v>
      </c>
      <c r="I4047" s="76">
        <f t="shared" si="836"/>
        <v>0</v>
      </c>
      <c r="J4047" s="76">
        <f t="shared" si="836"/>
        <v>0</v>
      </c>
      <c r="K4047" s="43">
        <f t="shared" si="837"/>
        <v>0</v>
      </c>
    </row>
    <row r="4048" spans="1:11" ht="12.75" customHeight="1">
      <c r="A4048" s="61" t="str">
        <f>"         "&amp;Labels!B74</f>
        <v xml:space="preserve">         Customer 6</v>
      </c>
      <c r="B4048" s="76">
        <f t="shared" si="834"/>
        <v>0</v>
      </c>
      <c r="C4048" s="76">
        <f t="shared" si="834"/>
        <v>0</v>
      </c>
      <c r="D4048" s="76">
        <f t="shared" si="834"/>
        <v>0</v>
      </c>
      <c r="E4048" s="76">
        <f t="shared" si="834"/>
        <v>0</v>
      </c>
      <c r="F4048" s="43">
        <f t="shared" si="835"/>
        <v>0</v>
      </c>
      <c r="G4048" s="76">
        <f t="shared" si="836"/>
        <v>0</v>
      </c>
      <c r="H4048" s="76">
        <f t="shared" si="836"/>
        <v>0</v>
      </c>
      <c r="I4048" s="76">
        <f t="shared" si="836"/>
        <v>0</v>
      </c>
      <c r="J4048" s="76">
        <f t="shared" si="836"/>
        <v>0</v>
      </c>
      <c r="K4048" s="43">
        <f t="shared" si="837"/>
        <v>0</v>
      </c>
    </row>
    <row r="4049" spans="1:11" ht="12.75" customHeight="1">
      <c r="A4049" s="61" t="str">
        <f>"         "&amp;Labels!B75</f>
        <v xml:space="preserve">         Customer 7</v>
      </c>
      <c r="B4049" s="76">
        <f t="shared" si="834"/>
        <v>0</v>
      </c>
      <c r="C4049" s="76">
        <f t="shared" si="834"/>
        <v>0</v>
      </c>
      <c r="D4049" s="76">
        <f t="shared" si="834"/>
        <v>0</v>
      </c>
      <c r="E4049" s="76">
        <f t="shared" si="834"/>
        <v>0</v>
      </c>
      <c r="F4049" s="43">
        <f t="shared" si="835"/>
        <v>0</v>
      </c>
      <c r="G4049" s="76">
        <f t="shared" si="836"/>
        <v>0</v>
      </c>
      <c r="H4049" s="76">
        <f t="shared" si="836"/>
        <v>0</v>
      </c>
      <c r="I4049" s="76">
        <f t="shared" si="836"/>
        <v>0</v>
      </c>
      <c r="J4049" s="76">
        <f t="shared" si="836"/>
        <v>0</v>
      </c>
      <c r="K4049" s="43">
        <f t="shared" si="837"/>
        <v>0</v>
      </c>
    </row>
    <row r="4050" spans="1:11" ht="12.75" customHeight="1">
      <c r="A4050" s="61" t="str">
        <f>"         "&amp;Labels!B76</f>
        <v xml:space="preserve">         Customer 8</v>
      </c>
      <c r="B4050" s="76">
        <f t="shared" si="834"/>
        <v>0</v>
      </c>
      <c r="C4050" s="76">
        <f t="shared" si="834"/>
        <v>0</v>
      </c>
      <c r="D4050" s="76">
        <f t="shared" si="834"/>
        <v>0</v>
      </c>
      <c r="E4050" s="76">
        <f t="shared" si="834"/>
        <v>0</v>
      </c>
      <c r="F4050" s="43">
        <f t="shared" si="835"/>
        <v>0</v>
      </c>
      <c r="G4050" s="76">
        <f t="shared" si="836"/>
        <v>0</v>
      </c>
      <c r="H4050" s="76">
        <f t="shared" si="836"/>
        <v>0</v>
      </c>
      <c r="I4050" s="76">
        <f t="shared" si="836"/>
        <v>0</v>
      </c>
      <c r="J4050" s="76">
        <f t="shared" si="836"/>
        <v>0</v>
      </c>
      <c r="K4050" s="43">
        <f t="shared" si="837"/>
        <v>0</v>
      </c>
    </row>
    <row r="4051" spans="1:11" ht="12.75" customHeight="1">
      <c r="A4051" s="61" t="str">
        <f>"         "&amp;Labels!B77</f>
        <v xml:space="preserve">         Customer 9</v>
      </c>
      <c r="B4051" s="76">
        <f t="shared" si="834"/>
        <v>0</v>
      </c>
      <c r="C4051" s="76">
        <f t="shared" si="834"/>
        <v>0</v>
      </c>
      <c r="D4051" s="76">
        <f t="shared" si="834"/>
        <v>0</v>
      </c>
      <c r="E4051" s="76">
        <f t="shared" si="834"/>
        <v>0</v>
      </c>
      <c r="F4051" s="43">
        <f t="shared" si="835"/>
        <v>0</v>
      </c>
      <c r="G4051" s="76">
        <f t="shared" si="836"/>
        <v>0</v>
      </c>
      <c r="H4051" s="76">
        <f t="shared" si="836"/>
        <v>0</v>
      </c>
      <c r="I4051" s="76">
        <f t="shared" si="836"/>
        <v>0</v>
      </c>
      <c r="J4051" s="76">
        <f t="shared" si="836"/>
        <v>0</v>
      </c>
      <c r="K4051" s="43">
        <f t="shared" si="837"/>
        <v>0</v>
      </c>
    </row>
    <row r="4052" spans="1:11" ht="12.75" customHeight="1">
      <c r="A4052" s="61" t="str">
        <f>"         "&amp;Labels!B78</f>
        <v xml:space="preserve">         Customer 10</v>
      </c>
      <c r="B4052" s="76">
        <f t="shared" si="834"/>
        <v>0</v>
      </c>
      <c r="C4052" s="76">
        <f t="shared" si="834"/>
        <v>0</v>
      </c>
      <c r="D4052" s="76">
        <f t="shared" si="834"/>
        <v>0</v>
      </c>
      <c r="E4052" s="76">
        <f t="shared" si="834"/>
        <v>0</v>
      </c>
      <c r="F4052" s="43">
        <f t="shared" si="835"/>
        <v>0</v>
      </c>
      <c r="G4052" s="76">
        <f t="shared" si="836"/>
        <v>0</v>
      </c>
      <c r="H4052" s="76">
        <f t="shared" si="836"/>
        <v>0</v>
      </c>
      <c r="I4052" s="76">
        <f t="shared" si="836"/>
        <v>0</v>
      </c>
      <c r="J4052" s="76">
        <f t="shared" si="836"/>
        <v>0</v>
      </c>
      <c r="K4052" s="43">
        <f t="shared" si="837"/>
        <v>0</v>
      </c>
    </row>
    <row r="4053" spans="1:11" ht="12.75" customHeight="1">
      <c r="A4053" s="61" t="str">
        <f>"         "&amp;Labels!C68</f>
        <v xml:space="preserve">         Total</v>
      </c>
      <c r="B4053" s="84">
        <f t="shared" si="834"/>
        <v>0</v>
      </c>
      <c r="C4053" s="84">
        <f t="shared" si="834"/>
        <v>0</v>
      </c>
      <c r="D4053" s="84">
        <f t="shared" si="834"/>
        <v>0</v>
      </c>
      <c r="E4053" s="84">
        <f t="shared" si="834"/>
        <v>0</v>
      </c>
      <c r="F4053" s="43">
        <f t="shared" si="835"/>
        <v>0</v>
      </c>
      <c r="G4053" s="84">
        <f t="shared" si="836"/>
        <v>0</v>
      </c>
      <c r="H4053" s="84">
        <f t="shared" si="836"/>
        <v>0</v>
      </c>
      <c r="I4053" s="84">
        <f t="shared" si="836"/>
        <v>0</v>
      </c>
      <c r="J4053" s="84">
        <f t="shared" si="836"/>
        <v>0</v>
      </c>
      <c r="K4053" s="43">
        <f t="shared" si="837"/>
        <v>0</v>
      </c>
    </row>
    <row r="4054" spans="1:11" ht="12.75" customHeight="1">
      <c r="A4054" s="61" t="str">
        <f>"      "&amp;Labels!B92</f>
        <v xml:space="preserve">      Q 8</v>
      </c>
      <c r="B4054" s="84"/>
      <c r="C4054" s="84"/>
      <c r="D4054" s="84"/>
      <c r="E4054" s="84"/>
      <c r="F4054" s="43"/>
      <c r="G4054" s="84"/>
      <c r="H4054" s="84"/>
      <c r="I4054" s="84"/>
      <c r="J4054" s="84"/>
      <c r="K4054" s="43"/>
    </row>
    <row r="4055" spans="1:11" ht="12.75" customHeight="1">
      <c r="A4055" s="61" t="str">
        <f>"         "&amp;Labels!B69</f>
        <v xml:space="preserve">         Customer 1</v>
      </c>
      <c r="B4055" s="76">
        <f t="shared" ref="B4055:E4076" si="838">SUM(B775,B1103,B1431,B1759,B2087,B2415,B2743,B3071,B3399,B3727)</f>
        <v>0</v>
      </c>
      <c r="C4055" s="76">
        <f t="shared" si="838"/>
        <v>0</v>
      </c>
      <c r="D4055" s="76">
        <f t="shared" si="838"/>
        <v>0</v>
      </c>
      <c r="E4055" s="76">
        <f t="shared" si="838"/>
        <v>0</v>
      </c>
      <c r="F4055" s="43">
        <f t="shared" ref="F4055:F4076" si="839">SUM(B4055:E4055)</f>
        <v>0</v>
      </c>
      <c r="G4055" s="76">
        <f t="shared" ref="G4055:J4076" si="840">SUM(G775,G1103,G1431,G1759,G2087,G2415,G2743,G3071,G3399,G3727)</f>
        <v>0</v>
      </c>
      <c r="H4055" s="76">
        <f t="shared" si="840"/>
        <v>0</v>
      </c>
      <c r="I4055" s="76">
        <f t="shared" si="840"/>
        <v>0</v>
      </c>
      <c r="J4055" s="76">
        <f t="shared" si="840"/>
        <v>0</v>
      </c>
      <c r="K4055" s="43">
        <f t="shared" ref="K4055:K4076" si="841">SUM(G4055:J4055)</f>
        <v>0</v>
      </c>
    </row>
    <row r="4056" spans="1:11" ht="12.75" customHeight="1">
      <c r="A4056" s="61" t="str">
        <f>"         "&amp;Labels!B70</f>
        <v xml:space="preserve">         Customer 2</v>
      </c>
      <c r="B4056" s="76">
        <f t="shared" si="838"/>
        <v>0</v>
      </c>
      <c r="C4056" s="76">
        <f t="shared" si="838"/>
        <v>0</v>
      </c>
      <c r="D4056" s="76">
        <f t="shared" si="838"/>
        <v>0</v>
      </c>
      <c r="E4056" s="76">
        <f t="shared" si="838"/>
        <v>0</v>
      </c>
      <c r="F4056" s="43">
        <f t="shared" si="839"/>
        <v>0</v>
      </c>
      <c r="G4056" s="76">
        <f t="shared" si="840"/>
        <v>0</v>
      </c>
      <c r="H4056" s="76">
        <f t="shared" si="840"/>
        <v>0</v>
      </c>
      <c r="I4056" s="76">
        <f t="shared" si="840"/>
        <v>0</v>
      </c>
      <c r="J4056" s="76">
        <f t="shared" si="840"/>
        <v>0</v>
      </c>
      <c r="K4056" s="43">
        <f t="shared" si="841"/>
        <v>0</v>
      </c>
    </row>
    <row r="4057" spans="1:11" ht="12.75" customHeight="1">
      <c r="A4057" s="61" t="str">
        <f>"         "&amp;Labels!B71</f>
        <v xml:space="preserve">         Customer 3</v>
      </c>
      <c r="B4057" s="76">
        <f t="shared" si="838"/>
        <v>0</v>
      </c>
      <c r="C4057" s="76">
        <f t="shared" si="838"/>
        <v>0</v>
      </c>
      <c r="D4057" s="76">
        <f t="shared" si="838"/>
        <v>0</v>
      </c>
      <c r="E4057" s="76">
        <f t="shared" si="838"/>
        <v>0</v>
      </c>
      <c r="F4057" s="43">
        <f t="shared" si="839"/>
        <v>0</v>
      </c>
      <c r="G4057" s="76">
        <f t="shared" si="840"/>
        <v>0</v>
      </c>
      <c r="H4057" s="76">
        <f t="shared" si="840"/>
        <v>0</v>
      </c>
      <c r="I4057" s="76">
        <f t="shared" si="840"/>
        <v>0</v>
      </c>
      <c r="J4057" s="76">
        <f t="shared" si="840"/>
        <v>0</v>
      </c>
      <c r="K4057" s="43">
        <f t="shared" si="841"/>
        <v>0</v>
      </c>
    </row>
    <row r="4058" spans="1:11" ht="12.75" customHeight="1">
      <c r="A4058" s="61" t="str">
        <f>"         "&amp;Labels!B72</f>
        <v xml:space="preserve">         Customer 4</v>
      </c>
      <c r="B4058" s="76">
        <f t="shared" si="838"/>
        <v>0</v>
      </c>
      <c r="C4058" s="76">
        <f t="shared" si="838"/>
        <v>0</v>
      </c>
      <c r="D4058" s="76">
        <f t="shared" si="838"/>
        <v>0</v>
      </c>
      <c r="E4058" s="76">
        <f t="shared" si="838"/>
        <v>0</v>
      </c>
      <c r="F4058" s="43">
        <f t="shared" si="839"/>
        <v>0</v>
      </c>
      <c r="G4058" s="76">
        <f t="shared" si="840"/>
        <v>0</v>
      </c>
      <c r="H4058" s="76">
        <f t="shared" si="840"/>
        <v>0</v>
      </c>
      <c r="I4058" s="76">
        <f t="shared" si="840"/>
        <v>0</v>
      </c>
      <c r="J4058" s="76">
        <f t="shared" si="840"/>
        <v>0</v>
      </c>
      <c r="K4058" s="43">
        <f t="shared" si="841"/>
        <v>0</v>
      </c>
    </row>
    <row r="4059" spans="1:11" ht="12.75" customHeight="1">
      <c r="A4059" s="61" t="str">
        <f>"         "&amp;Labels!B73</f>
        <v xml:space="preserve">         Customer 5</v>
      </c>
      <c r="B4059" s="76">
        <f t="shared" si="838"/>
        <v>0</v>
      </c>
      <c r="C4059" s="76">
        <f t="shared" si="838"/>
        <v>0</v>
      </c>
      <c r="D4059" s="76">
        <f t="shared" si="838"/>
        <v>0</v>
      </c>
      <c r="E4059" s="76">
        <f t="shared" si="838"/>
        <v>0</v>
      </c>
      <c r="F4059" s="43">
        <f t="shared" si="839"/>
        <v>0</v>
      </c>
      <c r="G4059" s="76">
        <f t="shared" si="840"/>
        <v>0</v>
      </c>
      <c r="H4059" s="76">
        <f t="shared" si="840"/>
        <v>0</v>
      </c>
      <c r="I4059" s="76">
        <f t="shared" si="840"/>
        <v>0</v>
      </c>
      <c r="J4059" s="76">
        <f t="shared" si="840"/>
        <v>0</v>
      </c>
      <c r="K4059" s="43">
        <f t="shared" si="841"/>
        <v>0</v>
      </c>
    </row>
    <row r="4060" spans="1:11" ht="12.75" customHeight="1">
      <c r="A4060" s="61" t="str">
        <f>"         "&amp;Labels!B74</f>
        <v xml:space="preserve">         Customer 6</v>
      </c>
      <c r="B4060" s="76">
        <f t="shared" si="838"/>
        <v>0</v>
      </c>
      <c r="C4060" s="76">
        <f t="shared" si="838"/>
        <v>0</v>
      </c>
      <c r="D4060" s="76">
        <f t="shared" si="838"/>
        <v>0</v>
      </c>
      <c r="E4060" s="76">
        <f t="shared" si="838"/>
        <v>0</v>
      </c>
      <c r="F4060" s="43">
        <f t="shared" si="839"/>
        <v>0</v>
      </c>
      <c r="G4060" s="76">
        <f t="shared" si="840"/>
        <v>0</v>
      </c>
      <c r="H4060" s="76">
        <f t="shared" si="840"/>
        <v>0</v>
      </c>
      <c r="I4060" s="76">
        <f t="shared" si="840"/>
        <v>0</v>
      </c>
      <c r="J4060" s="76">
        <f t="shared" si="840"/>
        <v>0</v>
      </c>
      <c r="K4060" s="43">
        <f t="shared" si="841"/>
        <v>0</v>
      </c>
    </row>
    <row r="4061" spans="1:11" ht="12.75" customHeight="1">
      <c r="A4061" s="61" t="str">
        <f>"         "&amp;Labels!B75</f>
        <v xml:space="preserve">         Customer 7</v>
      </c>
      <c r="B4061" s="76">
        <f t="shared" si="838"/>
        <v>0</v>
      </c>
      <c r="C4061" s="76">
        <f t="shared" si="838"/>
        <v>0</v>
      </c>
      <c r="D4061" s="76">
        <f t="shared" si="838"/>
        <v>0</v>
      </c>
      <c r="E4061" s="76">
        <f t="shared" si="838"/>
        <v>0</v>
      </c>
      <c r="F4061" s="43">
        <f t="shared" si="839"/>
        <v>0</v>
      </c>
      <c r="G4061" s="76">
        <f t="shared" si="840"/>
        <v>0</v>
      </c>
      <c r="H4061" s="76">
        <f t="shared" si="840"/>
        <v>0</v>
      </c>
      <c r="I4061" s="76">
        <f t="shared" si="840"/>
        <v>0</v>
      </c>
      <c r="J4061" s="76">
        <f t="shared" si="840"/>
        <v>0</v>
      </c>
      <c r="K4061" s="43">
        <f t="shared" si="841"/>
        <v>0</v>
      </c>
    </row>
    <row r="4062" spans="1:11" ht="12.75" customHeight="1">
      <c r="A4062" s="61" t="str">
        <f>"         "&amp;Labels!B76</f>
        <v xml:space="preserve">         Customer 8</v>
      </c>
      <c r="B4062" s="76">
        <f t="shared" si="838"/>
        <v>0</v>
      </c>
      <c r="C4062" s="76">
        <f t="shared" si="838"/>
        <v>0</v>
      </c>
      <c r="D4062" s="76">
        <f t="shared" si="838"/>
        <v>0</v>
      </c>
      <c r="E4062" s="76">
        <f t="shared" si="838"/>
        <v>0</v>
      </c>
      <c r="F4062" s="43">
        <f t="shared" si="839"/>
        <v>0</v>
      </c>
      <c r="G4062" s="76">
        <f t="shared" si="840"/>
        <v>0</v>
      </c>
      <c r="H4062" s="76">
        <f t="shared" si="840"/>
        <v>0</v>
      </c>
      <c r="I4062" s="76">
        <f t="shared" si="840"/>
        <v>0</v>
      </c>
      <c r="J4062" s="76">
        <f t="shared" si="840"/>
        <v>0</v>
      </c>
      <c r="K4062" s="43">
        <f t="shared" si="841"/>
        <v>0</v>
      </c>
    </row>
    <row r="4063" spans="1:11" ht="12.75" customHeight="1">
      <c r="A4063" s="61" t="str">
        <f>"         "&amp;Labels!B77</f>
        <v xml:space="preserve">         Customer 9</v>
      </c>
      <c r="B4063" s="76">
        <f t="shared" si="838"/>
        <v>0</v>
      </c>
      <c r="C4063" s="76">
        <f t="shared" si="838"/>
        <v>0</v>
      </c>
      <c r="D4063" s="76">
        <f t="shared" si="838"/>
        <v>0</v>
      </c>
      <c r="E4063" s="76">
        <f t="shared" si="838"/>
        <v>0</v>
      </c>
      <c r="F4063" s="43">
        <f t="shared" si="839"/>
        <v>0</v>
      </c>
      <c r="G4063" s="76">
        <f t="shared" si="840"/>
        <v>0</v>
      </c>
      <c r="H4063" s="76">
        <f t="shared" si="840"/>
        <v>0</v>
      </c>
      <c r="I4063" s="76">
        <f t="shared" si="840"/>
        <v>0</v>
      </c>
      <c r="J4063" s="76">
        <f t="shared" si="840"/>
        <v>0</v>
      </c>
      <c r="K4063" s="43">
        <f t="shared" si="841"/>
        <v>0</v>
      </c>
    </row>
    <row r="4064" spans="1:11" ht="12.75" customHeight="1">
      <c r="A4064" s="61" t="str">
        <f>"         "&amp;Labels!B78</f>
        <v xml:space="preserve">         Customer 10</v>
      </c>
      <c r="B4064" s="76">
        <f t="shared" si="838"/>
        <v>0</v>
      </c>
      <c r="C4064" s="76">
        <f t="shared" si="838"/>
        <v>0</v>
      </c>
      <c r="D4064" s="76">
        <f t="shared" si="838"/>
        <v>0</v>
      </c>
      <c r="E4064" s="76">
        <f t="shared" si="838"/>
        <v>0</v>
      </c>
      <c r="F4064" s="43">
        <f t="shared" si="839"/>
        <v>0</v>
      </c>
      <c r="G4064" s="76">
        <f t="shared" si="840"/>
        <v>0</v>
      </c>
      <c r="H4064" s="76">
        <f t="shared" si="840"/>
        <v>0</v>
      </c>
      <c r="I4064" s="76">
        <f t="shared" si="840"/>
        <v>0</v>
      </c>
      <c r="J4064" s="76">
        <f t="shared" si="840"/>
        <v>0</v>
      </c>
      <c r="K4064" s="43">
        <f t="shared" si="841"/>
        <v>0</v>
      </c>
    </row>
    <row r="4065" spans="1:11" ht="12.75" customHeight="1">
      <c r="A4065" s="61" t="str">
        <f>"         "&amp;Labels!C68</f>
        <v xml:space="preserve">         Total</v>
      </c>
      <c r="B4065" s="84">
        <f t="shared" si="838"/>
        <v>0</v>
      </c>
      <c r="C4065" s="84">
        <f t="shared" si="838"/>
        <v>0</v>
      </c>
      <c r="D4065" s="84">
        <f t="shared" si="838"/>
        <v>0</v>
      </c>
      <c r="E4065" s="84">
        <f t="shared" si="838"/>
        <v>0</v>
      </c>
      <c r="F4065" s="43">
        <f t="shared" si="839"/>
        <v>0</v>
      </c>
      <c r="G4065" s="84">
        <f t="shared" si="840"/>
        <v>0</v>
      </c>
      <c r="H4065" s="84">
        <f t="shared" si="840"/>
        <v>0</v>
      </c>
      <c r="I4065" s="84">
        <f t="shared" si="840"/>
        <v>0</v>
      </c>
      <c r="J4065" s="84">
        <f t="shared" si="840"/>
        <v>0</v>
      </c>
      <c r="K4065" s="43">
        <f t="shared" si="841"/>
        <v>0</v>
      </c>
    </row>
    <row r="4066" spans="1:11" ht="12.75" customHeight="1">
      <c r="A4066" s="55" t="str">
        <f>"      "&amp;Labels!C84</f>
        <v xml:space="preserve">      Total</v>
      </c>
      <c r="B4066" s="74">
        <f t="shared" si="838"/>
        <v>0</v>
      </c>
      <c r="C4066" s="74">
        <f t="shared" si="838"/>
        <v>0</v>
      </c>
      <c r="D4066" s="74">
        <f t="shared" si="838"/>
        <v>0</v>
      </c>
      <c r="E4066" s="74">
        <f t="shared" si="838"/>
        <v>0</v>
      </c>
      <c r="F4066" s="43">
        <f t="shared" si="839"/>
        <v>0</v>
      </c>
      <c r="G4066" s="74">
        <f t="shared" si="840"/>
        <v>0</v>
      </c>
      <c r="H4066" s="74">
        <f t="shared" si="840"/>
        <v>0</v>
      </c>
      <c r="I4066" s="74">
        <f t="shared" si="840"/>
        <v>0</v>
      </c>
      <c r="J4066" s="74">
        <f t="shared" si="840"/>
        <v>0</v>
      </c>
      <c r="K4066" s="43">
        <f t="shared" si="841"/>
        <v>0</v>
      </c>
    </row>
    <row r="4067" spans="1:11" ht="12.75" customHeight="1">
      <c r="A4067" s="61" t="str">
        <f>"         "&amp;Labels!B69</f>
        <v xml:space="preserve">         Customer 1</v>
      </c>
      <c r="B4067" s="76">
        <f t="shared" si="838"/>
        <v>0</v>
      </c>
      <c r="C4067" s="76">
        <f t="shared" si="838"/>
        <v>0</v>
      </c>
      <c r="D4067" s="76">
        <f t="shared" si="838"/>
        <v>0</v>
      </c>
      <c r="E4067" s="76">
        <f t="shared" si="838"/>
        <v>0</v>
      </c>
      <c r="F4067" s="43">
        <f t="shared" si="839"/>
        <v>0</v>
      </c>
      <c r="G4067" s="76">
        <f t="shared" si="840"/>
        <v>0</v>
      </c>
      <c r="H4067" s="76">
        <f t="shared" si="840"/>
        <v>0</v>
      </c>
      <c r="I4067" s="76">
        <f t="shared" si="840"/>
        <v>0</v>
      </c>
      <c r="J4067" s="76">
        <f t="shared" si="840"/>
        <v>0</v>
      </c>
      <c r="K4067" s="43">
        <f t="shared" si="841"/>
        <v>0</v>
      </c>
    </row>
    <row r="4068" spans="1:11" ht="12.75" customHeight="1">
      <c r="A4068" s="61" t="str">
        <f>"         "&amp;Labels!B70</f>
        <v xml:space="preserve">         Customer 2</v>
      </c>
      <c r="B4068" s="76">
        <f t="shared" si="838"/>
        <v>0</v>
      </c>
      <c r="C4068" s="76">
        <f t="shared" si="838"/>
        <v>0</v>
      </c>
      <c r="D4068" s="76">
        <f t="shared" si="838"/>
        <v>0</v>
      </c>
      <c r="E4068" s="76">
        <f t="shared" si="838"/>
        <v>0</v>
      </c>
      <c r="F4068" s="43">
        <f t="shared" si="839"/>
        <v>0</v>
      </c>
      <c r="G4068" s="76">
        <f t="shared" si="840"/>
        <v>0</v>
      </c>
      <c r="H4068" s="76">
        <f t="shared" si="840"/>
        <v>0</v>
      </c>
      <c r="I4068" s="76">
        <f t="shared" si="840"/>
        <v>0</v>
      </c>
      <c r="J4068" s="76">
        <f t="shared" si="840"/>
        <v>0</v>
      </c>
      <c r="K4068" s="43">
        <f t="shared" si="841"/>
        <v>0</v>
      </c>
    </row>
    <row r="4069" spans="1:11" ht="12.75" customHeight="1">
      <c r="A4069" s="61" t="str">
        <f>"         "&amp;Labels!B71</f>
        <v xml:space="preserve">         Customer 3</v>
      </c>
      <c r="B4069" s="76">
        <f t="shared" si="838"/>
        <v>0</v>
      </c>
      <c r="C4069" s="76">
        <f t="shared" si="838"/>
        <v>0</v>
      </c>
      <c r="D4069" s="76">
        <f t="shared" si="838"/>
        <v>0</v>
      </c>
      <c r="E4069" s="76">
        <f t="shared" si="838"/>
        <v>0</v>
      </c>
      <c r="F4069" s="43">
        <f t="shared" si="839"/>
        <v>0</v>
      </c>
      <c r="G4069" s="76">
        <f t="shared" si="840"/>
        <v>0</v>
      </c>
      <c r="H4069" s="76">
        <f t="shared" si="840"/>
        <v>0</v>
      </c>
      <c r="I4069" s="76">
        <f t="shared" si="840"/>
        <v>0</v>
      </c>
      <c r="J4069" s="76">
        <f t="shared" si="840"/>
        <v>0</v>
      </c>
      <c r="K4069" s="43">
        <f t="shared" si="841"/>
        <v>0</v>
      </c>
    </row>
    <row r="4070" spans="1:11" ht="12.75" customHeight="1">
      <c r="A4070" s="61" t="str">
        <f>"         "&amp;Labels!B72</f>
        <v xml:space="preserve">         Customer 4</v>
      </c>
      <c r="B4070" s="76">
        <f t="shared" si="838"/>
        <v>0</v>
      </c>
      <c r="C4070" s="76">
        <f t="shared" si="838"/>
        <v>0</v>
      </c>
      <c r="D4070" s="76">
        <f t="shared" si="838"/>
        <v>0</v>
      </c>
      <c r="E4070" s="76">
        <f t="shared" si="838"/>
        <v>0</v>
      </c>
      <c r="F4070" s="43">
        <f t="shared" si="839"/>
        <v>0</v>
      </c>
      <c r="G4070" s="76">
        <f t="shared" si="840"/>
        <v>0</v>
      </c>
      <c r="H4070" s="76">
        <f t="shared" si="840"/>
        <v>0</v>
      </c>
      <c r="I4070" s="76">
        <f t="shared" si="840"/>
        <v>0</v>
      </c>
      <c r="J4070" s="76">
        <f t="shared" si="840"/>
        <v>0</v>
      </c>
      <c r="K4070" s="43">
        <f t="shared" si="841"/>
        <v>0</v>
      </c>
    </row>
    <row r="4071" spans="1:11" ht="12.75" customHeight="1">
      <c r="A4071" s="61" t="str">
        <f>"         "&amp;Labels!B73</f>
        <v xml:space="preserve">         Customer 5</v>
      </c>
      <c r="B4071" s="76">
        <f t="shared" si="838"/>
        <v>0</v>
      </c>
      <c r="C4071" s="76">
        <f t="shared" si="838"/>
        <v>0</v>
      </c>
      <c r="D4071" s="76">
        <f t="shared" si="838"/>
        <v>0</v>
      </c>
      <c r="E4071" s="76">
        <f t="shared" si="838"/>
        <v>0</v>
      </c>
      <c r="F4071" s="43">
        <f t="shared" si="839"/>
        <v>0</v>
      </c>
      <c r="G4071" s="76">
        <f t="shared" si="840"/>
        <v>0</v>
      </c>
      <c r="H4071" s="76">
        <f t="shared" si="840"/>
        <v>0</v>
      </c>
      <c r="I4071" s="76">
        <f t="shared" si="840"/>
        <v>0</v>
      </c>
      <c r="J4071" s="76">
        <f t="shared" si="840"/>
        <v>0</v>
      </c>
      <c r="K4071" s="43">
        <f t="shared" si="841"/>
        <v>0</v>
      </c>
    </row>
    <row r="4072" spans="1:11" ht="12.75" customHeight="1">
      <c r="A4072" s="61" t="str">
        <f>"         "&amp;Labels!B74</f>
        <v xml:space="preserve">         Customer 6</v>
      </c>
      <c r="B4072" s="76">
        <f t="shared" si="838"/>
        <v>0</v>
      </c>
      <c r="C4072" s="76">
        <f t="shared" si="838"/>
        <v>0</v>
      </c>
      <c r="D4072" s="76">
        <f t="shared" si="838"/>
        <v>0</v>
      </c>
      <c r="E4072" s="76">
        <f t="shared" si="838"/>
        <v>0</v>
      </c>
      <c r="F4072" s="43">
        <f t="shared" si="839"/>
        <v>0</v>
      </c>
      <c r="G4072" s="76">
        <f t="shared" si="840"/>
        <v>0</v>
      </c>
      <c r="H4072" s="76">
        <f t="shared" si="840"/>
        <v>0</v>
      </c>
      <c r="I4072" s="76">
        <f t="shared" si="840"/>
        <v>0</v>
      </c>
      <c r="J4072" s="76">
        <f t="shared" si="840"/>
        <v>0</v>
      </c>
      <c r="K4072" s="43">
        <f t="shared" si="841"/>
        <v>0</v>
      </c>
    </row>
    <row r="4073" spans="1:11" ht="12.75" customHeight="1">
      <c r="A4073" s="61" t="str">
        <f>"         "&amp;Labels!B75</f>
        <v xml:space="preserve">         Customer 7</v>
      </c>
      <c r="B4073" s="76">
        <f t="shared" si="838"/>
        <v>0</v>
      </c>
      <c r="C4073" s="76">
        <f t="shared" si="838"/>
        <v>0</v>
      </c>
      <c r="D4073" s="76">
        <f t="shared" si="838"/>
        <v>0</v>
      </c>
      <c r="E4073" s="76">
        <f t="shared" si="838"/>
        <v>0</v>
      </c>
      <c r="F4073" s="43">
        <f t="shared" si="839"/>
        <v>0</v>
      </c>
      <c r="G4073" s="76">
        <f t="shared" si="840"/>
        <v>0</v>
      </c>
      <c r="H4073" s="76">
        <f t="shared" si="840"/>
        <v>0</v>
      </c>
      <c r="I4073" s="76">
        <f t="shared" si="840"/>
        <v>0</v>
      </c>
      <c r="J4073" s="76">
        <f t="shared" si="840"/>
        <v>0</v>
      </c>
      <c r="K4073" s="43">
        <f t="shared" si="841"/>
        <v>0</v>
      </c>
    </row>
    <row r="4074" spans="1:11" ht="12.75" customHeight="1">
      <c r="A4074" s="61" t="str">
        <f>"         "&amp;Labels!B76</f>
        <v xml:space="preserve">         Customer 8</v>
      </c>
      <c r="B4074" s="76">
        <f t="shared" si="838"/>
        <v>0</v>
      </c>
      <c r="C4074" s="76">
        <f t="shared" si="838"/>
        <v>0</v>
      </c>
      <c r="D4074" s="76">
        <f t="shared" si="838"/>
        <v>0</v>
      </c>
      <c r="E4074" s="76">
        <f t="shared" si="838"/>
        <v>0</v>
      </c>
      <c r="F4074" s="43">
        <f t="shared" si="839"/>
        <v>0</v>
      </c>
      <c r="G4074" s="76">
        <f t="shared" si="840"/>
        <v>0</v>
      </c>
      <c r="H4074" s="76">
        <f t="shared" si="840"/>
        <v>0</v>
      </c>
      <c r="I4074" s="76">
        <f t="shared" si="840"/>
        <v>0</v>
      </c>
      <c r="J4074" s="76">
        <f t="shared" si="840"/>
        <v>0</v>
      </c>
      <c r="K4074" s="43">
        <f t="shared" si="841"/>
        <v>0</v>
      </c>
    </row>
    <row r="4075" spans="1:11" ht="12.75" customHeight="1">
      <c r="A4075" s="61" t="str">
        <f>"         "&amp;Labels!B77</f>
        <v xml:space="preserve">         Customer 9</v>
      </c>
      <c r="B4075" s="76">
        <f t="shared" si="838"/>
        <v>0</v>
      </c>
      <c r="C4075" s="76">
        <f t="shared" si="838"/>
        <v>0</v>
      </c>
      <c r="D4075" s="76">
        <f t="shared" si="838"/>
        <v>0</v>
      </c>
      <c r="E4075" s="76">
        <f t="shared" si="838"/>
        <v>0</v>
      </c>
      <c r="F4075" s="43">
        <f t="shared" si="839"/>
        <v>0</v>
      </c>
      <c r="G4075" s="76">
        <f t="shared" si="840"/>
        <v>0</v>
      </c>
      <c r="H4075" s="76">
        <f t="shared" si="840"/>
        <v>0</v>
      </c>
      <c r="I4075" s="76">
        <f t="shared" si="840"/>
        <v>0</v>
      </c>
      <c r="J4075" s="76">
        <f t="shared" si="840"/>
        <v>0</v>
      </c>
      <c r="K4075" s="43">
        <f t="shared" si="841"/>
        <v>0</v>
      </c>
    </row>
    <row r="4076" spans="1:11" ht="12.75" customHeight="1">
      <c r="A4076" s="61" t="str">
        <f>"         "&amp;Labels!B78</f>
        <v xml:space="preserve">         Customer 10</v>
      </c>
      <c r="B4076" s="76">
        <f t="shared" si="838"/>
        <v>0</v>
      </c>
      <c r="C4076" s="76">
        <f t="shared" si="838"/>
        <v>0</v>
      </c>
      <c r="D4076" s="76">
        <f t="shared" si="838"/>
        <v>0</v>
      </c>
      <c r="E4076" s="76">
        <f t="shared" si="838"/>
        <v>0</v>
      </c>
      <c r="F4076" s="43">
        <f t="shared" si="839"/>
        <v>0</v>
      </c>
      <c r="G4076" s="76">
        <f t="shared" si="840"/>
        <v>0</v>
      </c>
      <c r="H4076" s="76">
        <f t="shared" si="840"/>
        <v>0</v>
      </c>
      <c r="I4076" s="76">
        <f t="shared" si="840"/>
        <v>0</v>
      </c>
      <c r="J4076" s="76">
        <f t="shared" si="840"/>
        <v>0</v>
      </c>
      <c r="K4076" s="43">
        <f t="shared" si="841"/>
        <v>0</v>
      </c>
    </row>
    <row r="4077" spans="1:11" ht="12.75" customHeight="1">
      <c r="A4077" s="61" t="str">
        <f>"         "&amp;Labels!C68</f>
        <v xml:space="preserve">         Total</v>
      </c>
      <c r="B4077" s="84">
        <f>B4066</f>
        <v>0</v>
      </c>
      <c r="C4077" s="84">
        <f>C4066</f>
        <v>0</v>
      </c>
      <c r="D4077" s="84">
        <f>D4066</f>
        <v>0</v>
      </c>
      <c r="E4077" s="84">
        <f>E4066</f>
        <v>0</v>
      </c>
      <c r="F4077" s="43">
        <f>SUM(B4066:E4066)</f>
        <v>0</v>
      </c>
      <c r="G4077" s="84">
        <f>G4066</f>
        <v>0</v>
      </c>
      <c r="H4077" s="84">
        <f>H4066</f>
        <v>0</v>
      </c>
      <c r="I4077" s="84">
        <f>I4066</f>
        <v>0</v>
      </c>
      <c r="J4077" s="84">
        <f>J4066</f>
        <v>0</v>
      </c>
      <c r="K4077" s="43">
        <f>SUM(G4066:J4066)</f>
        <v>0</v>
      </c>
    </row>
    <row r="4078" spans="1:11" ht="12.75" customHeight="1">
      <c r="A4078" s="63" t="str">
        <f>"   "&amp;Labels!C80</f>
        <v xml:space="preserve">   Total</v>
      </c>
      <c r="B4078" s="77">
        <f>B3859</f>
        <v>0</v>
      </c>
      <c r="C4078" s="77">
        <f>C3859</f>
        <v>0</v>
      </c>
      <c r="D4078" s="77">
        <f>D3859</f>
        <v>0</v>
      </c>
      <c r="E4078" s="77">
        <f>E3859</f>
        <v>0</v>
      </c>
      <c r="F4078" s="43">
        <f>SUM(B3859:E3859)</f>
        <v>0</v>
      </c>
      <c r="G4078" s="77">
        <f>G3859</f>
        <v>0</v>
      </c>
      <c r="H4078" s="77">
        <f>H3859</f>
        <v>0</v>
      </c>
      <c r="I4078" s="77">
        <f>I3859</f>
        <v>0</v>
      </c>
      <c r="J4078" s="77">
        <f>J3859</f>
        <v>0</v>
      </c>
      <c r="K4078" s="43">
        <f>SUM(G3859:J3859)</f>
        <v>0</v>
      </c>
    </row>
    <row r="4079" spans="1:11" ht="12.75" customHeight="1">
      <c r="A4079" s="61" t="str">
        <f>"      "&amp;Labels!B85</f>
        <v xml:space="preserve">      Q 1</v>
      </c>
      <c r="B4079" s="84"/>
      <c r="C4079" s="84"/>
      <c r="D4079" s="84"/>
      <c r="E4079" s="84"/>
      <c r="F4079" s="43"/>
      <c r="G4079" s="84"/>
      <c r="H4079" s="84"/>
      <c r="I4079" s="84"/>
      <c r="J4079" s="84"/>
      <c r="K4079" s="43"/>
    </row>
    <row r="4080" spans="1:11" ht="12.75" customHeight="1">
      <c r="A4080" s="61" t="str">
        <f>"         "&amp;Labels!B69</f>
        <v xml:space="preserve">         Customer 1</v>
      </c>
      <c r="B4080" s="76">
        <f t="shared" ref="B4080:E4090" si="842">SUM(B800,B1128,B1456,B1784,B2112,B2440,B2768,B3096,B3424,B3752)</f>
        <v>0</v>
      </c>
      <c r="C4080" s="76">
        <f t="shared" si="842"/>
        <v>0</v>
      </c>
      <c r="D4080" s="76">
        <f t="shared" si="842"/>
        <v>0</v>
      </c>
      <c r="E4080" s="76">
        <f t="shared" si="842"/>
        <v>0</v>
      </c>
      <c r="F4080" s="43">
        <f t="shared" ref="F4080:F4090" si="843">SUM(B4080:E4080)</f>
        <v>0</v>
      </c>
      <c r="G4080" s="76">
        <f t="shared" ref="G4080:J4090" si="844">SUM(G800,G1128,G1456,G1784,G2112,G2440,G2768,G3096,G3424,G3752)</f>
        <v>0</v>
      </c>
      <c r="H4080" s="76">
        <f t="shared" si="844"/>
        <v>0</v>
      </c>
      <c r="I4080" s="76">
        <f t="shared" si="844"/>
        <v>0</v>
      </c>
      <c r="J4080" s="76">
        <f t="shared" si="844"/>
        <v>0</v>
      </c>
      <c r="K4080" s="43">
        <f t="shared" ref="K4080:K4090" si="845">SUM(G4080:J4080)</f>
        <v>0</v>
      </c>
    </row>
    <row r="4081" spans="1:11" ht="12.75" customHeight="1">
      <c r="A4081" s="61" t="str">
        <f>"         "&amp;Labels!B70</f>
        <v xml:space="preserve">         Customer 2</v>
      </c>
      <c r="B4081" s="76">
        <f t="shared" si="842"/>
        <v>0</v>
      </c>
      <c r="C4081" s="76">
        <f t="shared" si="842"/>
        <v>0</v>
      </c>
      <c r="D4081" s="76">
        <f t="shared" si="842"/>
        <v>0</v>
      </c>
      <c r="E4081" s="76">
        <f t="shared" si="842"/>
        <v>0</v>
      </c>
      <c r="F4081" s="43">
        <f t="shared" si="843"/>
        <v>0</v>
      </c>
      <c r="G4081" s="76">
        <f t="shared" si="844"/>
        <v>0</v>
      </c>
      <c r="H4081" s="76">
        <f t="shared" si="844"/>
        <v>0</v>
      </c>
      <c r="I4081" s="76">
        <f t="shared" si="844"/>
        <v>0</v>
      </c>
      <c r="J4081" s="76">
        <f t="shared" si="844"/>
        <v>0</v>
      </c>
      <c r="K4081" s="43">
        <f t="shared" si="845"/>
        <v>0</v>
      </c>
    </row>
    <row r="4082" spans="1:11" ht="12.75" customHeight="1">
      <c r="A4082" s="61" t="str">
        <f>"         "&amp;Labels!B71</f>
        <v xml:space="preserve">         Customer 3</v>
      </c>
      <c r="B4082" s="76">
        <f t="shared" si="842"/>
        <v>0</v>
      </c>
      <c r="C4082" s="76">
        <f t="shared" si="842"/>
        <v>0</v>
      </c>
      <c r="D4082" s="76">
        <f t="shared" si="842"/>
        <v>0</v>
      </c>
      <c r="E4082" s="76">
        <f t="shared" si="842"/>
        <v>0</v>
      </c>
      <c r="F4082" s="43">
        <f t="shared" si="843"/>
        <v>0</v>
      </c>
      <c r="G4082" s="76">
        <f t="shared" si="844"/>
        <v>0</v>
      </c>
      <c r="H4082" s="76">
        <f t="shared" si="844"/>
        <v>0</v>
      </c>
      <c r="I4082" s="76">
        <f t="shared" si="844"/>
        <v>0</v>
      </c>
      <c r="J4082" s="76">
        <f t="shared" si="844"/>
        <v>0</v>
      </c>
      <c r="K4082" s="43">
        <f t="shared" si="845"/>
        <v>0</v>
      </c>
    </row>
    <row r="4083" spans="1:11" ht="12.75" customHeight="1">
      <c r="A4083" s="61" t="str">
        <f>"         "&amp;Labels!B72</f>
        <v xml:space="preserve">         Customer 4</v>
      </c>
      <c r="B4083" s="76">
        <f t="shared" si="842"/>
        <v>0</v>
      </c>
      <c r="C4083" s="76">
        <f t="shared" si="842"/>
        <v>0</v>
      </c>
      <c r="D4083" s="76">
        <f t="shared" si="842"/>
        <v>0</v>
      </c>
      <c r="E4083" s="76">
        <f t="shared" si="842"/>
        <v>0</v>
      </c>
      <c r="F4083" s="43">
        <f t="shared" si="843"/>
        <v>0</v>
      </c>
      <c r="G4083" s="76">
        <f t="shared" si="844"/>
        <v>0</v>
      </c>
      <c r="H4083" s="76">
        <f t="shared" si="844"/>
        <v>0</v>
      </c>
      <c r="I4083" s="76">
        <f t="shared" si="844"/>
        <v>0</v>
      </c>
      <c r="J4083" s="76">
        <f t="shared" si="844"/>
        <v>0</v>
      </c>
      <c r="K4083" s="43">
        <f t="shared" si="845"/>
        <v>0</v>
      </c>
    </row>
    <row r="4084" spans="1:11" ht="12.75" customHeight="1">
      <c r="A4084" s="61" t="str">
        <f>"         "&amp;Labels!B73</f>
        <v xml:space="preserve">         Customer 5</v>
      </c>
      <c r="B4084" s="76">
        <f t="shared" si="842"/>
        <v>0</v>
      </c>
      <c r="C4084" s="76">
        <f t="shared" si="842"/>
        <v>0</v>
      </c>
      <c r="D4084" s="76">
        <f t="shared" si="842"/>
        <v>0</v>
      </c>
      <c r="E4084" s="76">
        <f t="shared" si="842"/>
        <v>0</v>
      </c>
      <c r="F4084" s="43">
        <f t="shared" si="843"/>
        <v>0</v>
      </c>
      <c r="G4084" s="76">
        <f t="shared" si="844"/>
        <v>0</v>
      </c>
      <c r="H4084" s="76">
        <f t="shared" si="844"/>
        <v>0</v>
      </c>
      <c r="I4084" s="76">
        <f t="shared" si="844"/>
        <v>0</v>
      </c>
      <c r="J4084" s="76">
        <f t="shared" si="844"/>
        <v>0</v>
      </c>
      <c r="K4084" s="43">
        <f t="shared" si="845"/>
        <v>0</v>
      </c>
    </row>
    <row r="4085" spans="1:11" ht="12.75" customHeight="1">
      <c r="A4085" s="61" t="str">
        <f>"         "&amp;Labels!B74</f>
        <v xml:space="preserve">         Customer 6</v>
      </c>
      <c r="B4085" s="76">
        <f t="shared" si="842"/>
        <v>0</v>
      </c>
      <c r="C4085" s="76">
        <f t="shared" si="842"/>
        <v>0</v>
      </c>
      <c r="D4085" s="76">
        <f t="shared" si="842"/>
        <v>0</v>
      </c>
      <c r="E4085" s="76">
        <f t="shared" si="842"/>
        <v>0</v>
      </c>
      <c r="F4085" s="43">
        <f t="shared" si="843"/>
        <v>0</v>
      </c>
      <c r="G4085" s="76">
        <f t="shared" si="844"/>
        <v>0</v>
      </c>
      <c r="H4085" s="76">
        <f t="shared" si="844"/>
        <v>0</v>
      </c>
      <c r="I4085" s="76">
        <f t="shared" si="844"/>
        <v>0</v>
      </c>
      <c r="J4085" s="76">
        <f t="shared" si="844"/>
        <v>0</v>
      </c>
      <c r="K4085" s="43">
        <f t="shared" si="845"/>
        <v>0</v>
      </c>
    </row>
    <row r="4086" spans="1:11" ht="12.75" customHeight="1">
      <c r="A4086" s="61" t="str">
        <f>"         "&amp;Labels!B75</f>
        <v xml:space="preserve">         Customer 7</v>
      </c>
      <c r="B4086" s="76">
        <f t="shared" si="842"/>
        <v>0</v>
      </c>
      <c r="C4086" s="76">
        <f t="shared" si="842"/>
        <v>0</v>
      </c>
      <c r="D4086" s="76">
        <f t="shared" si="842"/>
        <v>0</v>
      </c>
      <c r="E4086" s="76">
        <f t="shared" si="842"/>
        <v>0</v>
      </c>
      <c r="F4086" s="43">
        <f t="shared" si="843"/>
        <v>0</v>
      </c>
      <c r="G4086" s="76">
        <f t="shared" si="844"/>
        <v>0</v>
      </c>
      <c r="H4086" s="76">
        <f t="shared" si="844"/>
        <v>0</v>
      </c>
      <c r="I4086" s="76">
        <f t="shared" si="844"/>
        <v>0</v>
      </c>
      <c r="J4086" s="76">
        <f t="shared" si="844"/>
        <v>0</v>
      </c>
      <c r="K4086" s="43">
        <f t="shared" si="845"/>
        <v>0</v>
      </c>
    </row>
    <row r="4087" spans="1:11" ht="12.75" customHeight="1">
      <c r="A4087" s="61" t="str">
        <f>"         "&amp;Labels!B76</f>
        <v xml:space="preserve">         Customer 8</v>
      </c>
      <c r="B4087" s="76">
        <f t="shared" si="842"/>
        <v>0</v>
      </c>
      <c r="C4087" s="76">
        <f t="shared" si="842"/>
        <v>0</v>
      </c>
      <c r="D4087" s="76">
        <f t="shared" si="842"/>
        <v>0</v>
      </c>
      <c r="E4087" s="76">
        <f t="shared" si="842"/>
        <v>0</v>
      </c>
      <c r="F4087" s="43">
        <f t="shared" si="843"/>
        <v>0</v>
      </c>
      <c r="G4087" s="76">
        <f t="shared" si="844"/>
        <v>0</v>
      </c>
      <c r="H4087" s="76">
        <f t="shared" si="844"/>
        <v>0</v>
      </c>
      <c r="I4087" s="76">
        <f t="shared" si="844"/>
        <v>0</v>
      </c>
      <c r="J4087" s="76">
        <f t="shared" si="844"/>
        <v>0</v>
      </c>
      <c r="K4087" s="43">
        <f t="shared" si="845"/>
        <v>0</v>
      </c>
    </row>
    <row r="4088" spans="1:11" ht="12.75" customHeight="1">
      <c r="A4088" s="61" t="str">
        <f>"         "&amp;Labels!B77</f>
        <v xml:space="preserve">         Customer 9</v>
      </c>
      <c r="B4088" s="76">
        <f t="shared" si="842"/>
        <v>0</v>
      </c>
      <c r="C4088" s="76">
        <f t="shared" si="842"/>
        <v>0</v>
      </c>
      <c r="D4088" s="76">
        <f t="shared" si="842"/>
        <v>0</v>
      </c>
      <c r="E4088" s="76">
        <f t="shared" si="842"/>
        <v>0</v>
      </c>
      <c r="F4088" s="43">
        <f t="shared" si="843"/>
        <v>0</v>
      </c>
      <c r="G4088" s="76">
        <f t="shared" si="844"/>
        <v>0</v>
      </c>
      <c r="H4088" s="76">
        <f t="shared" si="844"/>
        <v>0</v>
      </c>
      <c r="I4088" s="76">
        <f t="shared" si="844"/>
        <v>0</v>
      </c>
      <c r="J4088" s="76">
        <f t="shared" si="844"/>
        <v>0</v>
      </c>
      <c r="K4088" s="43">
        <f t="shared" si="845"/>
        <v>0</v>
      </c>
    </row>
    <row r="4089" spans="1:11" ht="12.75" customHeight="1">
      <c r="A4089" s="61" t="str">
        <f>"         "&amp;Labels!B78</f>
        <v xml:space="preserve">         Customer 10</v>
      </c>
      <c r="B4089" s="76">
        <f t="shared" si="842"/>
        <v>0</v>
      </c>
      <c r="C4089" s="76">
        <f t="shared" si="842"/>
        <v>0</v>
      </c>
      <c r="D4089" s="76">
        <f t="shared" si="842"/>
        <v>0</v>
      </c>
      <c r="E4089" s="76">
        <f t="shared" si="842"/>
        <v>0</v>
      </c>
      <c r="F4089" s="43">
        <f t="shared" si="843"/>
        <v>0</v>
      </c>
      <c r="G4089" s="76">
        <f t="shared" si="844"/>
        <v>0</v>
      </c>
      <c r="H4089" s="76">
        <f t="shared" si="844"/>
        <v>0</v>
      </c>
      <c r="I4089" s="76">
        <f t="shared" si="844"/>
        <v>0</v>
      </c>
      <c r="J4089" s="76">
        <f t="shared" si="844"/>
        <v>0</v>
      </c>
      <c r="K4089" s="43">
        <f t="shared" si="845"/>
        <v>0</v>
      </c>
    </row>
    <row r="4090" spans="1:11" ht="12.75" customHeight="1">
      <c r="A4090" s="61" t="str">
        <f>"         "&amp;Labels!C68</f>
        <v xml:space="preserve">         Total</v>
      </c>
      <c r="B4090" s="84">
        <f t="shared" si="842"/>
        <v>0</v>
      </c>
      <c r="C4090" s="84">
        <f t="shared" si="842"/>
        <v>0</v>
      </c>
      <c r="D4090" s="84">
        <f t="shared" si="842"/>
        <v>0</v>
      </c>
      <c r="E4090" s="84">
        <f t="shared" si="842"/>
        <v>0</v>
      </c>
      <c r="F4090" s="43">
        <f t="shared" si="843"/>
        <v>0</v>
      </c>
      <c r="G4090" s="84">
        <f t="shared" si="844"/>
        <v>0</v>
      </c>
      <c r="H4090" s="84">
        <f t="shared" si="844"/>
        <v>0</v>
      </c>
      <c r="I4090" s="84">
        <f t="shared" si="844"/>
        <v>0</v>
      </c>
      <c r="J4090" s="84">
        <f t="shared" si="844"/>
        <v>0</v>
      </c>
      <c r="K4090" s="43">
        <f t="shared" si="845"/>
        <v>0</v>
      </c>
    </row>
    <row r="4091" spans="1:11" ht="12.75" customHeight="1">
      <c r="A4091" s="61" t="str">
        <f>"      "&amp;Labels!B86</f>
        <v xml:space="preserve">      Q 2</v>
      </c>
      <c r="B4091" s="84"/>
      <c r="C4091" s="84"/>
      <c r="D4091" s="84"/>
      <c r="E4091" s="84"/>
      <c r="F4091" s="43"/>
      <c r="G4091" s="84"/>
      <c r="H4091" s="84"/>
      <c r="I4091" s="84"/>
      <c r="J4091" s="84"/>
      <c r="K4091" s="43"/>
    </row>
    <row r="4092" spans="1:11" ht="12.75" customHeight="1">
      <c r="A4092" s="61" t="str">
        <f>"         "&amp;Labels!B69</f>
        <v xml:space="preserve">         Customer 1</v>
      </c>
      <c r="B4092" s="76">
        <f t="shared" ref="B4092:E4102" si="846">SUM(B812,B1140,B1468,B1796,B2124,B2452,B2780,B3108,B3436,B3764)</f>
        <v>0</v>
      </c>
      <c r="C4092" s="76">
        <f t="shared" si="846"/>
        <v>0</v>
      </c>
      <c r="D4092" s="76">
        <f t="shared" si="846"/>
        <v>0</v>
      </c>
      <c r="E4092" s="76">
        <f t="shared" si="846"/>
        <v>0</v>
      </c>
      <c r="F4092" s="43">
        <f t="shared" ref="F4092:F4102" si="847">SUM(B4092:E4092)</f>
        <v>0</v>
      </c>
      <c r="G4092" s="76">
        <f t="shared" ref="G4092:J4102" si="848">SUM(G812,G1140,G1468,G1796,G2124,G2452,G2780,G3108,G3436,G3764)</f>
        <v>0</v>
      </c>
      <c r="H4092" s="76">
        <f t="shared" si="848"/>
        <v>0</v>
      </c>
      <c r="I4092" s="76">
        <f t="shared" si="848"/>
        <v>0</v>
      </c>
      <c r="J4092" s="76">
        <f t="shared" si="848"/>
        <v>0</v>
      </c>
      <c r="K4092" s="43">
        <f t="shared" ref="K4092:K4102" si="849">SUM(G4092:J4092)</f>
        <v>0</v>
      </c>
    </row>
    <row r="4093" spans="1:11" ht="12.75" customHeight="1">
      <c r="A4093" s="61" t="str">
        <f>"         "&amp;Labels!B70</f>
        <v xml:space="preserve">         Customer 2</v>
      </c>
      <c r="B4093" s="76">
        <f t="shared" si="846"/>
        <v>0</v>
      </c>
      <c r="C4093" s="76">
        <f t="shared" si="846"/>
        <v>0</v>
      </c>
      <c r="D4093" s="76">
        <f t="shared" si="846"/>
        <v>0</v>
      </c>
      <c r="E4093" s="76">
        <f t="shared" si="846"/>
        <v>0</v>
      </c>
      <c r="F4093" s="43">
        <f t="shared" si="847"/>
        <v>0</v>
      </c>
      <c r="G4093" s="76">
        <f t="shared" si="848"/>
        <v>0</v>
      </c>
      <c r="H4093" s="76">
        <f t="shared" si="848"/>
        <v>0</v>
      </c>
      <c r="I4093" s="76">
        <f t="shared" si="848"/>
        <v>0</v>
      </c>
      <c r="J4093" s="76">
        <f t="shared" si="848"/>
        <v>0</v>
      </c>
      <c r="K4093" s="43">
        <f t="shared" si="849"/>
        <v>0</v>
      </c>
    </row>
    <row r="4094" spans="1:11" ht="12.75" customHeight="1">
      <c r="A4094" s="61" t="str">
        <f>"         "&amp;Labels!B71</f>
        <v xml:space="preserve">         Customer 3</v>
      </c>
      <c r="B4094" s="76">
        <f t="shared" si="846"/>
        <v>0</v>
      </c>
      <c r="C4094" s="76">
        <f t="shared" si="846"/>
        <v>0</v>
      </c>
      <c r="D4094" s="76">
        <f t="shared" si="846"/>
        <v>0</v>
      </c>
      <c r="E4094" s="76">
        <f t="shared" si="846"/>
        <v>0</v>
      </c>
      <c r="F4094" s="43">
        <f t="shared" si="847"/>
        <v>0</v>
      </c>
      <c r="G4094" s="76">
        <f t="shared" si="848"/>
        <v>0</v>
      </c>
      <c r="H4094" s="76">
        <f t="shared" si="848"/>
        <v>0</v>
      </c>
      <c r="I4094" s="76">
        <f t="shared" si="848"/>
        <v>0</v>
      </c>
      <c r="J4094" s="76">
        <f t="shared" si="848"/>
        <v>0</v>
      </c>
      <c r="K4094" s="43">
        <f t="shared" si="849"/>
        <v>0</v>
      </c>
    </row>
    <row r="4095" spans="1:11" ht="12.75" customHeight="1">
      <c r="A4095" s="61" t="str">
        <f>"         "&amp;Labels!B72</f>
        <v xml:space="preserve">         Customer 4</v>
      </c>
      <c r="B4095" s="76">
        <f t="shared" si="846"/>
        <v>0</v>
      </c>
      <c r="C4095" s="76">
        <f t="shared" si="846"/>
        <v>0</v>
      </c>
      <c r="D4095" s="76">
        <f t="shared" si="846"/>
        <v>0</v>
      </c>
      <c r="E4095" s="76">
        <f t="shared" si="846"/>
        <v>0</v>
      </c>
      <c r="F4095" s="43">
        <f t="shared" si="847"/>
        <v>0</v>
      </c>
      <c r="G4095" s="76">
        <f t="shared" si="848"/>
        <v>0</v>
      </c>
      <c r="H4095" s="76">
        <f t="shared" si="848"/>
        <v>0</v>
      </c>
      <c r="I4095" s="76">
        <f t="shared" si="848"/>
        <v>0</v>
      </c>
      <c r="J4095" s="76">
        <f t="shared" si="848"/>
        <v>0</v>
      </c>
      <c r="K4095" s="43">
        <f t="shared" si="849"/>
        <v>0</v>
      </c>
    </row>
    <row r="4096" spans="1:11" ht="12.75" customHeight="1">
      <c r="A4096" s="61" t="str">
        <f>"         "&amp;Labels!B73</f>
        <v xml:space="preserve">         Customer 5</v>
      </c>
      <c r="B4096" s="76">
        <f t="shared" si="846"/>
        <v>0</v>
      </c>
      <c r="C4096" s="76">
        <f t="shared" si="846"/>
        <v>0</v>
      </c>
      <c r="D4096" s="76">
        <f t="shared" si="846"/>
        <v>0</v>
      </c>
      <c r="E4096" s="76">
        <f t="shared" si="846"/>
        <v>0</v>
      </c>
      <c r="F4096" s="43">
        <f t="shared" si="847"/>
        <v>0</v>
      </c>
      <c r="G4096" s="76">
        <f t="shared" si="848"/>
        <v>0</v>
      </c>
      <c r="H4096" s="76">
        <f t="shared" si="848"/>
        <v>0</v>
      </c>
      <c r="I4096" s="76">
        <f t="shared" si="848"/>
        <v>0</v>
      </c>
      <c r="J4096" s="76">
        <f t="shared" si="848"/>
        <v>0</v>
      </c>
      <c r="K4096" s="43">
        <f t="shared" si="849"/>
        <v>0</v>
      </c>
    </row>
    <row r="4097" spans="1:11" ht="12.75" customHeight="1">
      <c r="A4097" s="61" t="str">
        <f>"         "&amp;Labels!B74</f>
        <v xml:space="preserve">         Customer 6</v>
      </c>
      <c r="B4097" s="76">
        <f t="shared" si="846"/>
        <v>0</v>
      </c>
      <c r="C4097" s="76">
        <f t="shared" si="846"/>
        <v>0</v>
      </c>
      <c r="D4097" s="76">
        <f t="shared" si="846"/>
        <v>0</v>
      </c>
      <c r="E4097" s="76">
        <f t="shared" si="846"/>
        <v>0</v>
      </c>
      <c r="F4097" s="43">
        <f t="shared" si="847"/>
        <v>0</v>
      </c>
      <c r="G4097" s="76">
        <f t="shared" si="848"/>
        <v>0</v>
      </c>
      <c r="H4097" s="76">
        <f t="shared" si="848"/>
        <v>0</v>
      </c>
      <c r="I4097" s="76">
        <f t="shared" si="848"/>
        <v>0</v>
      </c>
      <c r="J4097" s="76">
        <f t="shared" si="848"/>
        <v>0</v>
      </c>
      <c r="K4097" s="43">
        <f t="shared" si="849"/>
        <v>0</v>
      </c>
    </row>
    <row r="4098" spans="1:11" ht="12.75" customHeight="1">
      <c r="A4098" s="61" t="str">
        <f>"         "&amp;Labels!B75</f>
        <v xml:space="preserve">         Customer 7</v>
      </c>
      <c r="B4098" s="76">
        <f t="shared" si="846"/>
        <v>0</v>
      </c>
      <c r="C4098" s="76">
        <f t="shared" si="846"/>
        <v>0</v>
      </c>
      <c r="D4098" s="76">
        <f t="shared" si="846"/>
        <v>0</v>
      </c>
      <c r="E4098" s="76">
        <f t="shared" si="846"/>
        <v>0</v>
      </c>
      <c r="F4098" s="43">
        <f t="shared" si="847"/>
        <v>0</v>
      </c>
      <c r="G4098" s="76">
        <f t="shared" si="848"/>
        <v>0</v>
      </c>
      <c r="H4098" s="76">
        <f t="shared" si="848"/>
        <v>0</v>
      </c>
      <c r="I4098" s="76">
        <f t="shared" si="848"/>
        <v>0</v>
      </c>
      <c r="J4098" s="76">
        <f t="shared" si="848"/>
        <v>0</v>
      </c>
      <c r="K4098" s="43">
        <f t="shared" si="849"/>
        <v>0</v>
      </c>
    </row>
    <row r="4099" spans="1:11" ht="12.75" customHeight="1">
      <c r="A4099" s="61" t="str">
        <f>"         "&amp;Labels!B76</f>
        <v xml:space="preserve">         Customer 8</v>
      </c>
      <c r="B4099" s="76">
        <f t="shared" si="846"/>
        <v>0</v>
      </c>
      <c r="C4099" s="76">
        <f t="shared" si="846"/>
        <v>0</v>
      </c>
      <c r="D4099" s="76">
        <f t="shared" si="846"/>
        <v>0</v>
      </c>
      <c r="E4099" s="76">
        <f t="shared" si="846"/>
        <v>0</v>
      </c>
      <c r="F4099" s="43">
        <f t="shared" si="847"/>
        <v>0</v>
      </c>
      <c r="G4099" s="76">
        <f t="shared" si="848"/>
        <v>0</v>
      </c>
      <c r="H4099" s="76">
        <f t="shared" si="848"/>
        <v>0</v>
      </c>
      <c r="I4099" s="76">
        <f t="shared" si="848"/>
        <v>0</v>
      </c>
      <c r="J4099" s="76">
        <f t="shared" si="848"/>
        <v>0</v>
      </c>
      <c r="K4099" s="43">
        <f t="shared" si="849"/>
        <v>0</v>
      </c>
    </row>
    <row r="4100" spans="1:11" ht="12.75" customHeight="1">
      <c r="A4100" s="61" t="str">
        <f>"         "&amp;Labels!B77</f>
        <v xml:space="preserve">         Customer 9</v>
      </c>
      <c r="B4100" s="76">
        <f t="shared" si="846"/>
        <v>0</v>
      </c>
      <c r="C4100" s="76">
        <f t="shared" si="846"/>
        <v>0</v>
      </c>
      <c r="D4100" s="76">
        <f t="shared" si="846"/>
        <v>0</v>
      </c>
      <c r="E4100" s="76">
        <f t="shared" si="846"/>
        <v>0</v>
      </c>
      <c r="F4100" s="43">
        <f t="shared" si="847"/>
        <v>0</v>
      </c>
      <c r="G4100" s="76">
        <f t="shared" si="848"/>
        <v>0</v>
      </c>
      <c r="H4100" s="76">
        <f t="shared" si="848"/>
        <v>0</v>
      </c>
      <c r="I4100" s="76">
        <f t="shared" si="848"/>
        <v>0</v>
      </c>
      <c r="J4100" s="76">
        <f t="shared" si="848"/>
        <v>0</v>
      </c>
      <c r="K4100" s="43">
        <f t="shared" si="849"/>
        <v>0</v>
      </c>
    </row>
    <row r="4101" spans="1:11" ht="12.75" customHeight="1">
      <c r="A4101" s="61" t="str">
        <f>"         "&amp;Labels!B78</f>
        <v xml:space="preserve">         Customer 10</v>
      </c>
      <c r="B4101" s="76">
        <f t="shared" si="846"/>
        <v>0</v>
      </c>
      <c r="C4101" s="76">
        <f t="shared" si="846"/>
        <v>0</v>
      </c>
      <c r="D4101" s="76">
        <f t="shared" si="846"/>
        <v>0</v>
      </c>
      <c r="E4101" s="76">
        <f t="shared" si="846"/>
        <v>0</v>
      </c>
      <c r="F4101" s="43">
        <f t="shared" si="847"/>
        <v>0</v>
      </c>
      <c r="G4101" s="76">
        <f t="shared" si="848"/>
        <v>0</v>
      </c>
      <c r="H4101" s="76">
        <f t="shared" si="848"/>
        <v>0</v>
      </c>
      <c r="I4101" s="76">
        <f t="shared" si="848"/>
        <v>0</v>
      </c>
      <c r="J4101" s="76">
        <f t="shared" si="848"/>
        <v>0</v>
      </c>
      <c r="K4101" s="43">
        <f t="shared" si="849"/>
        <v>0</v>
      </c>
    </row>
    <row r="4102" spans="1:11" ht="12.75" customHeight="1">
      <c r="A4102" s="61" t="str">
        <f>"         "&amp;Labels!C68</f>
        <v xml:space="preserve">         Total</v>
      </c>
      <c r="B4102" s="84">
        <f t="shared" si="846"/>
        <v>0</v>
      </c>
      <c r="C4102" s="84">
        <f t="shared" si="846"/>
        <v>0</v>
      </c>
      <c r="D4102" s="84">
        <f t="shared" si="846"/>
        <v>0</v>
      </c>
      <c r="E4102" s="84">
        <f t="shared" si="846"/>
        <v>0</v>
      </c>
      <c r="F4102" s="43">
        <f t="shared" si="847"/>
        <v>0</v>
      </c>
      <c r="G4102" s="84">
        <f t="shared" si="848"/>
        <v>0</v>
      </c>
      <c r="H4102" s="84">
        <f t="shared" si="848"/>
        <v>0</v>
      </c>
      <c r="I4102" s="84">
        <f t="shared" si="848"/>
        <v>0</v>
      </c>
      <c r="J4102" s="84">
        <f t="shared" si="848"/>
        <v>0</v>
      </c>
      <c r="K4102" s="43">
        <f t="shared" si="849"/>
        <v>0</v>
      </c>
    </row>
    <row r="4103" spans="1:11" ht="12.75" customHeight="1">
      <c r="A4103" s="61" t="str">
        <f>"      "&amp;Labels!B87</f>
        <v xml:space="preserve">      Q 3</v>
      </c>
      <c r="B4103" s="84"/>
      <c r="C4103" s="84"/>
      <c r="D4103" s="84"/>
      <c r="E4103" s="84"/>
      <c r="F4103" s="43"/>
      <c r="G4103" s="84"/>
      <c r="H4103" s="84"/>
      <c r="I4103" s="84"/>
      <c r="J4103" s="84"/>
      <c r="K4103" s="43"/>
    </row>
    <row r="4104" spans="1:11" ht="12.75" customHeight="1">
      <c r="A4104" s="61" t="str">
        <f>"         "&amp;Labels!B69</f>
        <v xml:space="preserve">         Customer 1</v>
      </c>
      <c r="B4104" s="76">
        <f t="shared" ref="B4104:E4114" si="850">SUM(B824,B1152,B1480,B1808,B2136,B2464,B2792,B3120,B3448,B3776)</f>
        <v>0</v>
      </c>
      <c r="C4104" s="76">
        <f t="shared" si="850"/>
        <v>0</v>
      </c>
      <c r="D4104" s="76">
        <f t="shared" si="850"/>
        <v>0</v>
      </c>
      <c r="E4104" s="76">
        <f t="shared" si="850"/>
        <v>0</v>
      </c>
      <c r="F4104" s="43">
        <f t="shared" ref="F4104:F4114" si="851">SUM(B4104:E4104)</f>
        <v>0</v>
      </c>
      <c r="G4104" s="76">
        <f t="shared" ref="G4104:J4114" si="852">SUM(G824,G1152,G1480,G1808,G2136,G2464,G2792,G3120,G3448,G3776)</f>
        <v>0</v>
      </c>
      <c r="H4104" s="76">
        <f t="shared" si="852"/>
        <v>0</v>
      </c>
      <c r="I4104" s="76">
        <f t="shared" si="852"/>
        <v>0</v>
      </c>
      <c r="J4104" s="76">
        <f t="shared" si="852"/>
        <v>0</v>
      </c>
      <c r="K4104" s="43">
        <f t="shared" ref="K4104:K4114" si="853">SUM(G4104:J4104)</f>
        <v>0</v>
      </c>
    </row>
    <row r="4105" spans="1:11" ht="12.75" customHeight="1">
      <c r="A4105" s="61" t="str">
        <f>"         "&amp;Labels!B70</f>
        <v xml:space="preserve">         Customer 2</v>
      </c>
      <c r="B4105" s="76">
        <f t="shared" si="850"/>
        <v>0</v>
      </c>
      <c r="C4105" s="76">
        <f t="shared" si="850"/>
        <v>0</v>
      </c>
      <c r="D4105" s="76">
        <f t="shared" si="850"/>
        <v>0</v>
      </c>
      <c r="E4105" s="76">
        <f t="shared" si="850"/>
        <v>0</v>
      </c>
      <c r="F4105" s="43">
        <f t="shared" si="851"/>
        <v>0</v>
      </c>
      <c r="G4105" s="76">
        <f t="shared" si="852"/>
        <v>0</v>
      </c>
      <c r="H4105" s="76">
        <f t="shared" si="852"/>
        <v>0</v>
      </c>
      <c r="I4105" s="76">
        <f t="shared" si="852"/>
        <v>0</v>
      </c>
      <c r="J4105" s="76">
        <f t="shared" si="852"/>
        <v>0</v>
      </c>
      <c r="K4105" s="43">
        <f t="shared" si="853"/>
        <v>0</v>
      </c>
    </row>
    <row r="4106" spans="1:11" ht="12.75" customHeight="1">
      <c r="A4106" s="61" t="str">
        <f>"         "&amp;Labels!B71</f>
        <v xml:space="preserve">         Customer 3</v>
      </c>
      <c r="B4106" s="76">
        <f t="shared" si="850"/>
        <v>0</v>
      </c>
      <c r="C4106" s="76">
        <f t="shared" si="850"/>
        <v>0</v>
      </c>
      <c r="D4106" s="76">
        <f t="shared" si="850"/>
        <v>0</v>
      </c>
      <c r="E4106" s="76">
        <f t="shared" si="850"/>
        <v>0</v>
      </c>
      <c r="F4106" s="43">
        <f t="shared" si="851"/>
        <v>0</v>
      </c>
      <c r="G4106" s="76">
        <f t="shared" si="852"/>
        <v>0</v>
      </c>
      <c r="H4106" s="76">
        <f t="shared" si="852"/>
        <v>0</v>
      </c>
      <c r="I4106" s="76">
        <f t="shared" si="852"/>
        <v>0</v>
      </c>
      <c r="J4106" s="76">
        <f t="shared" si="852"/>
        <v>0</v>
      </c>
      <c r="K4106" s="43">
        <f t="shared" si="853"/>
        <v>0</v>
      </c>
    </row>
    <row r="4107" spans="1:11" ht="12.75" customHeight="1">
      <c r="A4107" s="61" t="str">
        <f>"         "&amp;Labels!B72</f>
        <v xml:space="preserve">         Customer 4</v>
      </c>
      <c r="B4107" s="76">
        <f t="shared" si="850"/>
        <v>0</v>
      </c>
      <c r="C4107" s="76">
        <f t="shared" si="850"/>
        <v>0</v>
      </c>
      <c r="D4107" s="76">
        <f t="shared" si="850"/>
        <v>0</v>
      </c>
      <c r="E4107" s="76">
        <f t="shared" si="850"/>
        <v>0</v>
      </c>
      <c r="F4107" s="43">
        <f t="shared" si="851"/>
        <v>0</v>
      </c>
      <c r="G4107" s="76">
        <f t="shared" si="852"/>
        <v>0</v>
      </c>
      <c r="H4107" s="76">
        <f t="shared" si="852"/>
        <v>0</v>
      </c>
      <c r="I4107" s="76">
        <f t="shared" si="852"/>
        <v>0</v>
      </c>
      <c r="J4107" s="76">
        <f t="shared" si="852"/>
        <v>0</v>
      </c>
      <c r="K4107" s="43">
        <f t="shared" si="853"/>
        <v>0</v>
      </c>
    </row>
    <row r="4108" spans="1:11" ht="12.75" customHeight="1">
      <c r="A4108" s="61" t="str">
        <f>"         "&amp;Labels!B73</f>
        <v xml:space="preserve">         Customer 5</v>
      </c>
      <c r="B4108" s="76">
        <f t="shared" si="850"/>
        <v>0</v>
      </c>
      <c r="C4108" s="76">
        <f t="shared" si="850"/>
        <v>0</v>
      </c>
      <c r="D4108" s="76">
        <f t="shared" si="850"/>
        <v>0</v>
      </c>
      <c r="E4108" s="76">
        <f t="shared" si="850"/>
        <v>0</v>
      </c>
      <c r="F4108" s="43">
        <f t="shared" si="851"/>
        <v>0</v>
      </c>
      <c r="G4108" s="76">
        <f t="shared" si="852"/>
        <v>0</v>
      </c>
      <c r="H4108" s="76">
        <f t="shared" si="852"/>
        <v>0</v>
      </c>
      <c r="I4108" s="76">
        <f t="shared" si="852"/>
        <v>0</v>
      </c>
      <c r="J4108" s="76">
        <f t="shared" si="852"/>
        <v>0</v>
      </c>
      <c r="K4108" s="43">
        <f t="shared" si="853"/>
        <v>0</v>
      </c>
    </row>
    <row r="4109" spans="1:11" ht="12.75" customHeight="1">
      <c r="A4109" s="61" t="str">
        <f>"         "&amp;Labels!B74</f>
        <v xml:space="preserve">         Customer 6</v>
      </c>
      <c r="B4109" s="76">
        <f t="shared" si="850"/>
        <v>0</v>
      </c>
      <c r="C4109" s="76">
        <f t="shared" si="850"/>
        <v>0</v>
      </c>
      <c r="D4109" s="76">
        <f t="shared" si="850"/>
        <v>0</v>
      </c>
      <c r="E4109" s="76">
        <f t="shared" si="850"/>
        <v>0</v>
      </c>
      <c r="F4109" s="43">
        <f t="shared" si="851"/>
        <v>0</v>
      </c>
      <c r="G4109" s="76">
        <f t="shared" si="852"/>
        <v>0</v>
      </c>
      <c r="H4109" s="76">
        <f t="shared" si="852"/>
        <v>0</v>
      </c>
      <c r="I4109" s="76">
        <f t="shared" si="852"/>
        <v>0</v>
      </c>
      <c r="J4109" s="76">
        <f t="shared" si="852"/>
        <v>0</v>
      </c>
      <c r="K4109" s="43">
        <f t="shared" si="853"/>
        <v>0</v>
      </c>
    </row>
    <row r="4110" spans="1:11" ht="12.75" customHeight="1">
      <c r="A4110" s="61" t="str">
        <f>"         "&amp;Labels!B75</f>
        <v xml:space="preserve">         Customer 7</v>
      </c>
      <c r="B4110" s="76">
        <f t="shared" si="850"/>
        <v>0</v>
      </c>
      <c r="C4110" s="76">
        <f t="shared" si="850"/>
        <v>0</v>
      </c>
      <c r="D4110" s="76">
        <f t="shared" si="850"/>
        <v>0</v>
      </c>
      <c r="E4110" s="76">
        <f t="shared" si="850"/>
        <v>0</v>
      </c>
      <c r="F4110" s="43">
        <f t="shared" si="851"/>
        <v>0</v>
      </c>
      <c r="G4110" s="76">
        <f t="shared" si="852"/>
        <v>0</v>
      </c>
      <c r="H4110" s="76">
        <f t="shared" si="852"/>
        <v>0</v>
      </c>
      <c r="I4110" s="76">
        <f t="shared" si="852"/>
        <v>0</v>
      </c>
      <c r="J4110" s="76">
        <f t="shared" si="852"/>
        <v>0</v>
      </c>
      <c r="K4110" s="43">
        <f t="shared" si="853"/>
        <v>0</v>
      </c>
    </row>
    <row r="4111" spans="1:11" ht="12.75" customHeight="1">
      <c r="A4111" s="61" t="str">
        <f>"         "&amp;Labels!B76</f>
        <v xml:space="preserve">         Customer 8</v>
      </c>
      <c r="B4111" s="76">
        <f t="shared" si="850"/>
        <v>0</v>
      </c>
      <c r="C4111" s="76">
        <f t="shared" si="850"/>
        <v>0</v>
      </c>
      <c r="D4111" s="76">
        <f t="shared" si="850"/>
        <v>0</v>
      </c>
      <c r="E4111" s="76">
        <f t="shared" si="850"/>
        <v>0</v>
      </c>
      <c r="F4111" s="43">
        <f t="shared" si="851"/>
        <v>0</v>
      </c>
      <c r="G4111" s="76">
        <f t="shared" si="852"/>
        <v>0</v>
      </c>
      <c r="H4111" s="76">
        <f t="shared" si="852"/>
        <v>0</v>
      </c>
      <c r="I4111" s="76">
        <f t="shared" si="852"/>
        <v>0</v>
      </c>
      <c r="J4111" s="76">
        <f t="shared" si="852"/>
        <v>0</v>
      </c>
      <c r="K4111" s="43">
        <f t="shared" si="853"/>
        <v>0</v>
      </c>
    </row>
    <row r="4112" spans="1:11" ht="12.75" customHeight="1">
      <c r="A4112" s="61" t="str">
        <f>"         "&amp;Labels!B77</f>
        <v xml:space="preserve">         Customer 9</v>
      </c>
      <c r="B4112" s="76">
        <f t="shared" si="850"/>
        <v>0</v>
      </c>
      <c r="C4112" s="76">
        <f t="shared" si="850"/>
        <v>0</v>
      </c>
      <c r="D4112" s="76">
        <f t="shared" si="850"/>
        <v>0</v>
      </c>
      <c r="E4112" s="76">
        <f t="shared" si="850"/>
        <v>0</v>
      </c>
      <c r="F4112" s="43">
        <f t="shared" si="851"/>
        <v>0</v>
      </c>
      <c r="G4112" s="76">
        <f t="shared" si="852"/>
        <v>0</v>
      </c>
      <c r="H4112" s="76">
        <f t="shared" si="852"/>
        <v>0</v>
      </c>
      <c r="I4112" s="76">
        <f t="shared" si="852"/>
        <v>0</v>
      </c>
      <c r="J4112" s="76">
        <f t="shared" si="852"/>
        <v>0</v>
      </c>
      <c r="K4112" s="43">
        <f t="shared" si="853"/>
        <v>0</v>
      </c>
    </row>
    <row r="4113" spans="1:11" ht="12.75" customHeight="1">
      <c r="A4113" s="61" t="str">
        <f>"         "&amp;Labels!B78</f>
        <v xml:space="preserve">         Customer 10</v>
      </c>
      <c r="B4113" s="76">
        <f t="shared" si="850"/>
        <v>0</v>
      </c>
      <c r="C4113" s="76">
        <f t="shared" si="850"/>
        <v>0</v>
      </c>
      <c r="D4113" s="76">
        <f t="shared" si="850"/>
        <v>0</v>
      </c>
      <c r="E4113" s="76">
        <f t="shared" si="850"/>
        <v>0</v>
      </c>
      <c r="F4113" s="43">
        <f t="shared" si="851"/>
        <v>0</v>
      </c>
      <c r="G4113" s="76">
        <f t="shared" si="852"/>
        <v>0</v>
      </c>
      <c r="H4113" s="76">
        <f t="shared" si="852"/>
        <v>0</v>
      </c>
      <c r="I4113" s="76">
        <f t="shared" si="852"/>
        <v>0</v>
      </c>
      <c r="J4113" s="76">
        <f t="shared" si="852"/>
        <v>0</v>
      </c>
      <c r="K4113" s="43">
        <f t="shared" si="853"/>
        <v>0</v>
      </c>
    </row>
    <row r="4114" spans="1:11" ht="12.75" customHeight="1">
      <c r="A4114" s="61" t="str">
        <f>"         "&amp;Labels!C68</f>
        <v xml:space="preserve">         Total</v>
      </c>
      <c r="B4114" s="84">
        <f t="shared" si="850"/>
        <v>0</v>
      </c>
      <c r="C4114" s="84">
        <f t="shared" si="850"/>
        <v>0</v>
      </c>
      <c r="D4114" s="84">
        <f t="shared" si="850"/>
        <v>0</v>
      </c>
      <c r="E4114" s="84">
        <f t="shared" si="850"/>
        <v>0</v>
      </c>
      <c r="F4114" s="43">
        <f t="shared" si="851"/>
        <v>0</v>
      </c>
      <c r="G4114" s="84">
        <f t="shared" si="852"/>
        <v>0</v>
      </c>
      <c r="H4114" s="84">
        <f t="shared" si="852"/>
        <v>0</v>
      </c>
      <c r="I4114" s="84">
        <f t="shared" si="852"/>
        <v>0</v>
      </c>
      <c r="J4114" s="84">
        <f t="shared" si="852"/>
        <v>0</v>
      </c>
      <c r="K4114" s="43">
        <f t="shared" si="853"/>
        <v>0</v>
      </c>
    </row>
    <row r="4115" spans="1:11" ht="12.75" customHeight="1">
      <c r="A4115" s="61" t="str">
        <f>"      "&amp;Labels!B88</f>
        <v xml:space="preserve">      Q 4</v>
      </c>
      <c r="B4115" s="84"/>
      <c r="C4115" s="84"/>
      <c r="D4115" s="84"/>
      <c r="E4115" s="84"/>
      <c r="F4115" s="43"/>
      <c r="G4115" s="84"/>
      <c r="H4115" s="84"/>
      <c r="I4115" s="84"/>
      <c r="J4115" s="84"/>
      <c r="K4115" s="43"/>
    </row>
    <row r="4116" spans="1:11" ht="12.75" customHeight="1">
      <c r="A4116" s="61" t="str">
        <f>"         "&amp;Labels!B69</f>
        <v xml:space="preserve">         Customer 1</v>
      </c>
      <c r="B4116" s="76">
        <f t="shared" ref="B4116:E4126" si="854">SUM(B836,B1164,B1492,B1820,B2148,B2476,B2804,B3132,B3460,B3788)</f>
        <v>0</v>
      </c>
      <c r="C4116" s="76">
        <f t="shared" si="854"/>
        <v>0</v>
      </c>
      <c r="D4116" s="76">
        <f t="shared" si="854"/>
        <v>0</v>
      </c>
      <c r="E4116" s="76">
        <f t="shared" si="854"/>
        <v>0</v>
      </c>
      <c r="F4116" s="43">
        <f t="shared" ref="F4116:F4126" si="855">SUM(B4116:E4116)</f>
        <v>0</v>
      </c>
      <c r="G4116" s="76">
        <f t="shared" ref="G4116:J4126" si="856">SUM(G836,G1164,G1492,G1820,G2148,G2476,G2804,G3132,G3460,G3788)</f>
        <v>0</v>
      </c>
      <c r="H4116" s="76">
        <f t="shared" si="856"/>
        <v>0</v>
      </c>
      <c r="I4116" s="76">
        <f t="shared" si="856"/>
        <v>0</v>
      </c>
      <c r="J4116" s="76">
        <f t="shared" si="856"/>
        <v>0</v>
      </c>
      <c r="K4116" s="43">
        <f t="shared" ref="K4116:K4126" si="857">SUM(G4116:J4116)</f>
        <v>0</v>
      </c>
    </row>
    <row r="4117" spans="1:11" ht="12.75" customHeight="1">
      <c r="A4117" s="61" t="str">
        <f>"         "&amp;Labels!B70</f>
        <v xml:space="preserve">         Customer 2</v>
      </c>
      <c r="B4117" s="76">
        <f t="shared" si="854"/>
        <v>0</v>
      </c>
      <c r="C4117" s="76">
        <f t="shared" si="854"/>
        <v>0</v>
      </c>
      <c r="D4117" s="76">
        <f t="shared" si="854"/>
        <v>0</v>
      </c>
      <c r="E4117" s="76">
        <f t="shared" si="854"/>
        <v>0</v>
      </c>
      <c r="F4117" s="43">
        <f t="shared" si="855"/>
        <v>0</v>
      </c>
      <c r="G4117" s="76">
        <f t="shared" si="856"/>
        <v>0</v>
      </c>
      <c r="H4117" s="76">
        <f t="shared" si="856"/>
        <v>0</v>
      </c>
      <c r="I4117" s="76">
        <f t="shared" si="856"/>
        <v>0</v>
      </c>
      <c r="J4117" s="76">
        <f t="shared" si="856"/>
        <v>0</v>
      </c>
      <c r="K4117" s="43">
        <f t="shared" si="857"/>
        <v>0</v>
      </c>
    </row>
    <row r="4118" spans="1:11" ht="12.75" customHeight="1">
      <c r="A4118" s="61" t="str">
        <f>"         "&amp;Labels!B71</f>
        <v xml:space="preserve">         Customer 3</v>
      </c>
      <c r="B4118" s="76">
        <f t="shared" si="854"/>
        <v>0</v>
      </c>
      <c r="C4118" s="76">
        <f t="shared" si="854"/>
        <v>0</v>
      </c>
      <c r="D4118" s="76">
        <f t="shared" si="854"/>
        <v>0</v>
      </c>
      <c r="E4118" s="76">
        <f t="shared" si="854"/>
        <v>0</v>
      </c>
      <c r="F4118" s="43">
        <f t="shared" si="855"/>
        <v>0</v>
      </c>
      <c r="G4118" s="76">
        <f t="shared" si="856"/>
        <v>0</v>
      </c>
      <c r="H4118" s="76">
        <f t="shared" si="856"/>
        <v>0</v>
      </c>
      <c r="I4118" s="76">
        <f t="shared" si="856"/>
        <v>0</v>
      </c>
      <c r="J4118" s="76">
        <f t="shared" si="856"/>
        <v>0</v>
      </c>
      <c r="K4118" s="43">
        <f t="shared" si="857"/>
        <v>0</v>
      </c>
    </row>
    <row r="4119" spans="1:11" ht="12.75" customHeight="1">
      <c r="A4119" s="61" t="str">
        <f>"         "&amp;Labels!B72</f>
        <v xml:space="preserve">         Customer 4</v>
      </c>
      <c r="B4119" s="76">
        <f t="shared" si="854"/>
        <v>0</v>
      </c>
      <c r="C4119" s="76">
        <f t="shared" si="854"/>
        <v>0</v>
      </c>
      <c r="D4119" s="76">
        <f t="shared" si="854"/>
        <v>0</v>
      </c>
      <c r="E4119" s="76">
        <f t="shared" si="854"/>
        <v>0</v>
      </c>
      <c r="F4119" s="43">
        <f t="shared" si="855"/>
        <v>0</v>
      </c>
      <c r="G4119" s="76">
        <f t="shared" si="856"/>
        <v>0</v>
      </c>
      <c r="H4119" s="76">
        <f t="shared" si="856"/>
        <v>0</v>
      </c>
      <c r="I4119" s="76">
        <f t="shared" si="856"/>
        <v>0</v>
      </c>
      <c r="J4119" s="76">
        <f t="shared" si="856"/>
        <v>0</v>
      </c>
      <c r="K4119" s="43">
        <f t="shared" si="857"/>
        <v>0</v>
      </c>
    </row>
    <row r="4120" spans="1:11" ht="12.75" customHeight="1">
      <c r="A4120" s="61" t="str">
        <f>"         "&amp;Labels!B73</f>
        <v xml:space="preserve">         Customer 5</v>
      </c>
      <c r="B4120" s="76">
        <f t="shared" si="854"/>
        <v>0</v>
      </c>
      <c r="C4120" s="76">
        <f t="shared" si="854"/>
        <v>0</v>
      </c>
      <c r="D4120" s="76">
        <f t="shared" si="854"/>
        <v>0</v>
      </c>
      <c r="E4120" s="76">
        <f t="shared" si="854"/>
        <v>0</v>
      </c>
      <c r="F4120" s="43">
        <f t="shared" si="855"/>
        <v>0</v>
      </c>
      <c r="G4120" s="76">
        <f t="shared" si="856"/>
        <v>0</v>
      </c>
      <c r="H4120" s="76">
        <f t="shared" si="856"/>
        <v>0</v>
      </c>
      <c r="I4120" s="76">
        <f t="shared" si="856"/>
        <v>0</v>
      </c>
      <c r="J4120" s="76">
        <f t="shared" si="856"/>
        <v>0</v>
      </c>
      <c r="K4120" s="43">
        <f t="shared" si="857"/>
        <v>0</v>
      </c>
    </row>
    <row r="4121" spans="1:11" ht="12.75" customHeight="1">
      <c r="A4121" s="61" t="str">
        <f>"         "&amp;Labels!B74</f>
        <v xml:space="preserve">         Customer 6</v>
      </c>
      <c r="B4121" s="76">
        <f t="shared" si="854"/>
        <v>0</v>
      </c>
      <c r="C4121" s="76">
        <f t="shared" si="854"/>
        <v>0</v>
      </c>
      <c r="D4121" s="76">
        <f t="shared" si="854"/>
        <v>0</v>
      </c>
      <c r="E4121" s="76">
        <f t="shared" si="854"/>
        <v>0</v>
      </c>
      <c r="F4121" s="43">
        <f t="shared" si="855"/>
        <v>0</v>
      </c>
      <c r="G4121" s="76">
        <f t="shared" si="856"/>
        <v>0</v>
      </c>
      <c r="H4121" s="76">
        <f t="shared" si="856"/>
        <v>0</v>
      </c>
      <c r="I4121" s="76">
        <f t="shared" si="856"/>
        <v>0</v>
      </c>
      <c r="J4121" s="76">
        <f t="shared" si="856"/>
        <v>0</v>
      </c>
      <c r="K4121" s="43">
        <f t="shared" si="857"/>
        <v>0</v>
      </c>
    </row>
    <row r="4122" spans="1:11" ht="12.75" customHeight="1">
      <c r="A4122" s="61" t="str">
        <f>"         "&amp;Labels!B75</f>
        <v xml:space="preserve">         Customer 7</v>
      </c>
      <c r="B4122" s="76">
        <f t="shared" si="854"/>
        <v>0</v>
      </c>
      <c r="C4122" s="76">
        <f t="shared" si="854"/>
        <v>0</v>
      </c>
      <c r="D4122" s="76">
        <f t="shared" si="854"/>
        <v>0</v>
      </c>
      <c r="E4122" s="76">
        <f t="shared" si="854"/>
        <v>0</v>
      </c>
      <c r="F4122" s="43">
        <f t="shared" si="855"/>
        <v>0</v>
      </c>
      <c r="G4122" s="76">
        <f t="shared" si="856"/>
        <v>0</v>
      </c>
      <c r="H4122" s="76">
        <f t="shared" si="856"/>
        <v>0</v>
      </c>
      <c r="I4122" s="76">
        <f t="shared" si="856"/>
        <v>0</v>
      </c>
      <c r="J4122" s="76">
        <f t="shared" si="856"/>
        <v>0</v>
      </c>
      <c r="K4122" s="43">
        <f t="shared" si="857"/>
        <v>0</v>
      </c>
    </row>
    <row r="4123" spans="1:11" ht="12.75" customHeight="1">
      <c r="A4123" s="61" t="str">
        <f>"         "&amp;Labels!B76</f>
        <v xml:space="preserve">         Customer 8</v>
      </c>
      <c r="B4123" s="76">
        <f t="shared" si="854"/>
        <v>0</v>
      </c>
      <c r="C4123" s="76">
        <f t="shared" si="854"/>
        <v>0</v>
      </c>
      <c r="D4123" s="76">
        <f t="shared" si="854"/>
        <v>0</v>
      </c>
      <c r="E4123" s="76">
        <f t="shared" si="854"/>
        <v>0</v>
      </c>
      <c r="F4123" s="43">
        <f t="shared" si="855"/>
        <v>0</v>
      </c>
      <c r="G4123" s="76">
        <f t="shared" si="856"/>
        <v>0</v>
      </c>
      <c r="H4123" s="76">
        <f t="shared" si="856"/>
        <v>0</v>
      </c>
      <c r="I4123" s="76">
        <f t="shared" si="856"/>
        <v>0</v>
      </c>
      <c r="J4123" s="76">
        <f t="shared" si="856"/>
        <v>0</v>
      </c>
      <c r="K4123" s="43">
        <f t="shared" si="857"/>
        <v>0</v>
      </c>
    </row>
    <row r="4124" spans="1:11" ht="12.75" customHeight="1">
      <c r="A4124" s="61" t="str">
        <f>"         "&amp;Labels!B77</f>
        <v xml:space="preserve">         Customer 9</v>
      </c>
      <c r="B4124" s="76">
        <f t="shared" si="854"/>
        <v>0</v>
      </c>
      <c r="C4124" s="76">
        <f t="shared" si="854"/>
        <v>0</v>
      </c>
      <c r="D4124" s="76">
        <f t="shared" si="854"/>
        <v>0</v>
      </c>
      <c r="E4124" s="76">
        <f t="shared" si="854"/>
        <v>0</v>
      </c>
      <c r="F4124" s="43">
        <f t="shared" si="855"/>
        <v>0</v>
      </c>
      <c r="G4124" s="76">
        <f t="shared" si="856"/>
        <v>0</v>
      </c>
      <c r="H4124" s="76">
        <f t="shared" si="856"/>
        <v>0</v>
      </c>
      <c r="I4124" s="76">
        <f t="shared" si="856"/>
        <v>0</v>
      </c>
      <c r="J4124" s="76">
        <f t="shared" si="856"/>
        <v>0</v>
      </c>
      <c r="K4124" s="43">
        <f t="shared" si="857"/>
        <v>0</v>
      </c>
    </row>
    <row r="4125" spans="1:11" ht="12.75" customHeight="1">
      <c r="A4125" s="61" t="str">
        <f>"         "&amp;Labels!B78</f>
        <v xml:space="preserve">         Customer 10</v>
      </c>
      <c r="B4125" s="76">
        <f t="shared" si="854"/>
        <v>0</v>
      </c>
      <c r="C4125" s="76">
        <f t="shared" si="854"/>
        <v>0</v>
      </c>
      <c r="D4125" s="76">
        <f t="shared" si="854"/>
        <v>0</v>
      </c>
      <c r="E4125" s="76">
        <f t="shared" si="854"/>
        <v>0</v>
      </c>
      <c r="F4125" s="43">
        <f t="shared" si="855"/>
        <v>0</v>
      </c>
      <c r="G4125" s="76">
        <f t="shared" si="856"/>
        <v>0</v>
      </c>
      <c r="H4125" s="76">
        <f t="shared" si="856"/>
        <v>0</v>
      </c>
      <c r="I4125" s="76">
        <f t="shared" si="856"/>
        <v>0</v>
      </c>
      <c r="J4125" s="76">
        <f t="shared" si="856"/>
        <v>0</v>
      </c>
      <c r="K4125" s="43">
        <f t="shared" si="857"/>
        <v>0</v>
      </c>
    </row>
    <row r="4126" spans="1:11" ht="12.75" customHeight="1">
      <c r="A4126" s="61" t="str">
        <f>"         "&amp;Labels!C68</f>
        <v xml:space="preserve">         Total</v>
      </c>
      <c r="B4126" s="84">
        <f t="shared" si="854"/>
        <v>0</v>
      </c>
      <c r="C4126" s="84">
        <f t="shared" si="854"/>
        <v>0</v>
      </c>
      <c r="D4126" s="84">
        <f t="shared" si="854"/>
        <v>0</v>
      </c>
      <c r="E4126" s="84">
        <f t="shared" si="854"/>
        <v>0</v>
      </c>
      <c r="F4126" s="43">
        <f t="shared" si="855"/>
        <v>0</v>
      </c>
      <c r="G4126" s="84">
        <f t="shared" si="856"/>
        <v>0</v>
      </c>
      <c r="H4126" s="84">
        <f t="shared" si="856"/>
        <v>0</v>
      </c>
      <c r="I4126" s="84">
        <f t="shared" si="856"/>
        <v>0</v>
      </c>
      <c r="J4126" s="84">
        <f t="shared" si="856"/>
        <v>0</v>
      </c>
      <c r="K4126" s="43">
        <f t="shared" si="857"/>
        <v>0</v>
      </c>
    </row>
    <row r="4127" spans="1:11" ht="12.75" customHeight="1">
      <c r="A4127" s="61" t="str">
        <f>"      "&amp;Labels!B89</f>
        <v xml:space="preserve">      Q 5</v>
      </c>
      <c r="B4127" s="84"/>
      <c r="C4127" s="84"/>
      <c r="D4127" s="84"/>
      <c r="E4127" s="84"/>
      <c r="F4127" s="43"/>
      <c r="G4127" s="84"/>
      <c r="H4127" s="84"/>
      <c r="I4127" s="84"/>
      <c r="J4127" s="84"/>
      <c r="K4127" s="43"/>
    </row>
    <row r="4128" spans="1:11" ht="12.75" customHeight="1">
      <c r="A4128" s="61" t="str">
        <f>"         "&amp;Labels!B69</f>
        <v xml:space="preserve">         Customer 1</v>
      </c>
      <c r="B4128" s="76">
        <f t="shared" ref="B4128:E4138" si="858">SUM(B848,B1176,B1504,B1832,B2160,B2488,B2816,B3144,B3472,B3800)</f>
        <v>0</v>
      </c>
      <c r="C4128" s="76">
        <f t="shared" si="858"/>
        <v>0</v>
      </c>
      <c r="D4128" s="76">
        <f t="shared" si="858"/>
        <v>0</v>
      </c>
      <c r="E4128" s="76">
        <f t="shared" si="858"/>
        <v>0</v>
      </c>
      <c r="F4128" s="43">
        <f t="shared" ref="F4128:F4138" si="859">SUM(B4128:E4128)</f>
        <v>0</v>
      </c>
      <c r="G4128" s="76">
        <f t="shared" ref="G4128:J4138" si="860">SUM(G848,G1176,G1504,G1832,G2160,G2488,G2816,G3144,G3472,G3800)</f>
        <v>0</v>
      </c>
      <c r="H4128" s="76">
        <f t="shared" si="860"/>
        <v>0</v>
      </c>
      <c r="I4128" s="76">
        <f t="shared" si="860"/>
        <v>0</v>
      </c>
      <c r="J4128" s="76">
        <f t="shared" si="860"/>
        <v>0</v>
      </c>
      <c r="K4128" s="43">
        <f t="shared" ref="K4128:K4138" si="861">SUM(G4128:J4128)</f>
        <v>0</v>
      </c>
    </row>
    <row r="4129" spans="1:11" ht="12.75" customHeight="1">
      <c r="A4129" s="61" t="str">
        <f>"         "&amp;Labels!B70</f>
        <v xml:space="preserve">         Customer 2</v>
      </c>
      <c r="B4129" s="76">
        <f t="shared" si="858"/>
        <v>0</v>
      </c>
      <c r="C4129" s="76">
        <f t="shared" si="858"/>
        <v>0</v>
      </c>
      <c r="D4129" s="76">
        <f t="shared" si="858"/>
        <v>0</v>
      </c>
      <c r="E4129" s="76">
        <f t="shared" si="858"/>
        <v>0</v>
      </c>
      <c r="F4129" s="43">
        <f t="shared" si="859"/>
        <v>0</v>
      </c>
      <c r="G4129" s="76">
        <f t="shared" si="860"/>
        <v>0</v>
      </c>
      <c r="H4129" s="76">
        <f t="shared" si="860"/>
        <v>0</v>
      </c>
      <c r="I4129" s="76">
        <f t="shared" si="860"/>
        <v>0</v>
      </c>
      <c r="J4129" s="76">
        <f t="shared" si="860"/>
        <v>0</v>
      </c>
      <c r="K4129" s="43">
        <f t="shared" si="861"/>
        <v>0</v>
      </c>
    </row>
    <row r="4130" spans="1:11" ht="12.75" customHeight="1">
      <c r="A4130" s="61" t="str">
        <f>"         "&amp;Labels!B71</f>
        <v xml:space="preserve">         Customer 3</v>
      </c>
      <c r="B4130" s="76">
        <f t="shared" si="858"/>
        <v>0</v>
      </c>
      <c r="C4130" s="76">
        <f t="shared" si="858"/>
        <v>0</v>
      </c>
      <c r="D4130" s="76">
        <f t="shared" si="858"/>
        <v>0</v>
      </c>
      <c r="E4130" s="76">
        <f t="shared" si="858"/>
        <v>0</v>
      </c>
      <c r="F4130" s="43">
        <f t="shared" si="859"/>
        <v>0</v>
      </c>
      <c r="G4130" s="76">
        <f t="shared" si="860"/>
        <v>0</v>
      </c>
      <c r="H4130" s="76">
        <f t="shared" si="860"/>
        <v>0</v>
      </c>
      <c r="I4130" s="76">
        <f t="shared" si="860"/>
        <v>0</v>
      </c>
      <c r="J4130" s="76">
        <f t="shared" si="860"/>
        <v>0</v>
      </c>
      <c r="K4130" s="43">
        <f t="shared" si="861"/>
        <v>0</v>
      </c>
    </row>
    <row r="4131" spans="1:11" ht="12.75" customHeight="1">
      <c r="A4131" s="61" t="str">
        <f>"         "&amp;Labels!B72</f>
        <v xml:space="preserve">         Customer 4</v>
      </c>
      <c r="B4131" s="76">
        <f t="shared" si="858"/>
        <v>0</v>
      </c>
      <c r="C4131" s="76">
        <f t="shared" si="858"/>
        <v>0</v>
      </c>
      <c r="D4131" s="76">
        <f t="shared" si="858"/>
        <v>0</v>
      </c>
      <c r="E4131" s="76">
        <f t="shared" si="858"/>
        <v>0</v>
      </c>
      <c r="F4131" s="43">
        <f t="shared" si="859"/>
        <v>0</v>
      </c>
      <c r="G4131" s="76">
        <f t="shared" si="860"/>
        <v>0</v>
      </c>
      <c r="H4131" s="76">
        <f t="shared" si="860"/>
        <v>0</v>
      </c>
      <c r="I4131" s="76">
        <f t="shared" si="860"/>
        <v>0</v>
      </c>
      <c r="J4131" s="76">
        <f t="shared" si="860"/>
        <v>0</v>
      </c>
      <c r="K4131" s="43">
        <f t="shared" si="861"/>
        <v>0</v>
      </c>
    </row>
    <row r="4132" spans="1:11" ht="12.75" customHeight="1">
      <c r="A4132" s="61" t="str">
        <f>"         "&amp;Labels!B73</f>
        <v xml:space="preserve">         Customer 5</v>
      </c>
      <c r="B4132" s="76">
        <f t="shared" si="858"/>
        <v>0</v>
      </c>
      <c r="C4132" s="76">
        <f t="shared" si="858"/>
        <v>0</v>
      </c>
      <c r="D4132" s="76">
        <f t="shared" si="858"/>
        <v>0</v>
      </c>
      <c r="E4132" s="76">
        <f t="shared" si="858"/>
        <v>0</v>
      </c>
      <c r="F4132" s="43">
        <f t="shared" si="859"/>
        <v>0</v>
      </c>
      <c r="G4132" s="76">
        <f t="shared" si="860"/>
        <v>0</v>
      </c>
      <c r="H4132" s="76">
        <f t="shared" si="860"/>
        <v>0</v>
      </c>
      <c r="I4132" s="76">
        <f t="shared" si="860"/>
        <v>0</v>
      </c>
      <c r="J4132" s="76">
        <f t="shared" si="860"/>
        <v>0</v>
      </c>
      <c r="K4132" s="43">
        <f t="shared" si="861"/>
        <v>0</v>
      </c>
    </row>
    <row r="4133" spans="1:11" ht="12.75" customHeight="1">
      <c r="A4133" s="61" t="str">
        <f>"         "&amp;Labels!B74</f>
        <v xml:space="preserve">         Customer 6</v>
      </c>
      <c r="B4133" s="76">
        <f t="shared" si="858"/>
        <v>0</v>
      </c>
      <c r="C4133" s="76">
        <f t="shared" si="858"/>
        <v>0</v>
      </c>
      <c r="D4133" s="76">
        <f t="shared" si="858"/>
        <v>0</v>
      </c>
      <c r="E4133" s="76">
        <f t="shared" si="858"/>
        <v>0</v>
      </c>
      <c r="F4133" s="43">
        <f t="shared" si="859"/>
        <v>0</v>
      </c>
      <c r="G4133" s="76">
        <f t="shared" si="860"/>
        <v>0</v>
      </c>
      <c r="H4133" s="76">
        <f t="shared" si="860"/>
        <v>0</v>
      </c>
      <c r="I4133" s="76">
        <f t="shared" si="860"/>
        <v>0</v>
      </c>
      <c r="J4133" s="76">
        <f t="shared" si="860"/>
        <v>0</v>
      </c>
      <c r="K4133" s="43">
        <f t="shared" si="861"/>
        <v>0</v>
      </c>
    </row>
    <row r="4134" spans="1:11" ht="12.75" customHeight="1">
      <c r="A4134" s="61" t="str">
        <f>"         "&amp;Labels!B75</f>
        <v xml:space="preserve">         Customer 7</v>
      </c>
      <c r="B4134" s="76">
        <f t="shared" si="858"/>
        <v>0</v>
      </c>
      <c r="C4134" s="76">
        <f t="shared" si="858"/>
        <v>0</v>
      </c>
      <c r="D4134" s="76">
        <f t="shared" si="858"/>
        <v>0</v>
      </c>
      <c r="E4134" s="76">
        <f t="shared" si="858"/>
        <v>0</v>
      </c>
      <c r="F4134" s="43">
        <f t="shared" si="859"/>
        <v>0</v>
      </c>
      <c r="G4134" s="76">
        <f t="shared" si="860"/>
        <v>0</v>
      </c>
      <c r="H4134" s="76">
        <f t="shared" si="860"/>
        <v>0</v>
      </c>
      <c r="I4134" s="76">
        <f t="shared" si="860"/>
        <v>0</v>
      </c>
      <c r="J4134" s="76">
        <f t="shared" si="860"/>
        <v>0</v>
      </c>
      <c r="K4134" s="43">
        <f t="shared" si="861"/>
        <v>0</v>
      </c>
    </row>
    <row r="4135" spans="1:11" ht="12.75" customHeight="1">
      <c r="A4135" s="61" t="str">
        <f>"         "&amp;Labels!B76</f>
        <v xml:space="preserve">         Customer 8</v>
      </c>
      <c r="B4135" s="76">
        <f t="shared" si="858"/>
        <v>0</v>
      </c>
      <c r="C4135" s="76">
        <f t="shared" si="858"/>
        <v>0</v>
      </c>
      <c r="D4135" s="76">
        <f t="shared" si="858"/>
        <v>0</v>
      </c>
      <c r="E4135" s="76">
        <f t="shared" si="858"/>
        <v>0</v>
      </c>
      <c r="F4135" s="43">
        <f t="shared" si="859"/>
        <v>0</v>
      </c>
      <c r="G4135" s="76">
        <f t="shared" si="860"/>
        <v>0</v>
      </c>
      <c r="H4135" s="76">
        <f t="shared" si="860"/>
        <v>0</v>
      </c>
      <c r="I4135" s="76">
        <f t="shared" si="860"/>
        <v>0</v>
      </c>
      <c r="J4135" s="76">
        <f t="shared" si="860"/>
        <v>0</v>
      </c>
      <c r="K4135" s="43">
        <f t="shared" si="861"/>
        <v>0</v>
      </c>
    </row>
    <row r="4136" spans="1:11" ht="12.75" customHeight="1">
      <c r="A4136" s="61" t="str">
        <f>"         "&amp;Labels!B77</f>
        <v xml:space="preserve">         Customer 9</v>
      </c>
      <c r="B4136" s="76">
        <f t="shared" si="858"/>
        <v>0</v>
      </c>
      <c r="C4136" s="76">
        <f t="shared" si="858"/>
        <v>0</v>
      </c>
      <c r="D4136" s="76">
        <f t="shared" si="858"/>
        <v>0</v>
      </c>
      <c r="E4136" s="76">
        <f t="shared" si="858"/>
        <v>0</v>
      </c>
      <c r="F4136" s="43">
        <f t="shared" si="859"/>
        <v>0</v>
      </c>
      <c r="G4136" s="76">
        <f t="shared" si="860"/>
        <v>0</v>
      </c>
      <c r="H4136" s="76">
        <f t="shared" si="860"/>
        <v>0</v>
      </c>
      <c r="I4136" s="76">
        <f t="shared" si="860"/>
        <v>0</v>
      </c>
      <c r="J4136" s="76">
        <f t="shared" si="860"/>
        <v>0</v>
      </c>
      <c r="K4136" s="43">
        <f t="shared" si="861"/>
        <v>0</v>
      </c>
    </row>
    <row r="4137" spans="1:11" ht="12.75" customHeight="1">
      <c r="A4137" s="61" t="str">
        <f>"         "&amp;Labels!B78</f>
        <v xml:space="preserve">         Customer 10</v>
      </c>
      <c r="B4137" s="76">
        <f t="shared" si="858"/>
        <v>0</v>
      </c>
      <c r="C4137" s="76">
        <f t="shared" si="858"/>
        <v>0</v>
      </c>
      <c r="D4137" s="76">
        <f t="shared" si="858"/>
        <v>0</v>
      </c>
      <c r="E4137" s="76">
        <f t="shared" si="858"/>
        <v>0</v>
      </c>
      <c r="F4137" s="43">
        <f t="shared" si="859"/>
        <v>0</v>
      </c>
      <c r="G4137" s="76">
        <f t="shared" si="860"/>
        <v>0</v>
      </c>
      <c r="H4137" s="76">
        <f t="shared" si="860"/>
        <v>0</v>
      </c>
      <c r="I4137" s="76">
        <f t="shared" si="860"/>
        <v>0</v>
      </c>
      <c r="J4137" s="76">
        <f t="shared" si="860"/>
        <v>0</v>
      </c>
      <c r="K4137" s="43">
        <f t="shared" si="861"/>
        <v>0</v>
      </c>
    </row>
    <row r="4138" spans="1:11" ht="12.75" customHeight="1">
      <c r="A4138" s="61" t="str">
        <f>"         "&amp;Labels!C68</f>
        <v xml:space="preserve">         Total</v>
      </c>
      <c r="B4138" s="84">
        <f t="shared" si="858"/>
        <v>0</v>
      </c>
      <c r="C4138" s="84">
        <f t="shared" si="858"/>
        <v>0</v>
      </c>
      <c r="D4138" s="84">
        <f t="shared" si="858"/>
        <v>0</v>
      </c>
      <c r="E4138" s="84">
        <f t="shared" si="858"/>
        <v>0</v>
      </c>
      <c r="F4138" s="43">
        <f t="shared" si="859"/>
        <v>0</v>
      </c>
      <c r="G4138" s="84">
        <f t="shared" si="860"/>
        <v>0</v>
      </c>
      <c r="H4138" s="84">
        <f t="shared" si="860"/>
        <v>0</v>
      </c>
      <c r="I4138" s="84">
        <f t="shared" si="860"/>
        <v>0</v>
      </c>
      <c r="J4138" s="84">
        <f t="shared" si="860"/>
        <v>0</v>
      </c>
      <c r="K4138" s="43">
        <f t="shared" si="861"/>
        <v>0</v>
      </c>
    </row>
    <row r="4139" spans="1:11" ht="12.75" customHeight="1">
      <c r="A4139" s="61" t="str">
        <f>"      "&amp;Labels!B90</f>
        <v xml:space="preserve">      Q 6</v>
      </c>
      <c r="B4139" s="84"/>
      <c r="C4139" s="84"/>
      <c r="D4139" s="84"/>
      <c r="E4139" s="84"/>
      <c r="F4139" s="43"/>
      <c r="G4139" s="84"/>
      <c r="H4139" s="84"/>
      <c r="I4139" s="84"/>
      <c r="J4139" s="84"/>
      <c r="K4139" s="43"/>
    </row>
    <row r="4140" spans="1:11" ht="12.75" customHeight="1">
      <c r="A4140" s="61" t="str">
        <f>"         "&amp;Labels!B69</f>
        <v xml:space="preserve">         Customer 1</v>
      </c>
      <c r="B4140" s="76">
        <f t="shared" ref="B4140:E4150" si="862">SUM(B860,B1188,B1516,B1844,B2172,B2500,B2828,B3156,B3484,B3812)</f>
        <v>0</v>
      </c>
      <c r="C4140" s="76">
        <f t="shared" si="862"/>
        <v>0</v>
      </c>
      <c r="D4140" s="76">
        <f t="shared" si="862"/>
        <v>0</v>
      </c>
      <c r="E4140" s="76">
        <f t="shared" si="862"/>
        <v>0</v>
      </c>
      <c r="F4140" s="43">
        <f t="shared" ref="F4140:F4150" si="863">SUM(B4140:E4140)</f>
        <v>0</v>
      </c>
      <c r="G4140" s="76">
        <f t="shared" ref="G4140:J4150" si="864">SUM(G860,G1188,G1516,G1844,G2172,G2500,G2828,G3156,G3484,G3812)</f>
        <v>0</v>
      </c>
      <c r="H4140" s="76">
        <f t="shared" si="864"/>
        <v>0</v>
      </c>
      <c r="I4140" s="76">
        <f t="shared" si="864"/>
        <v>0</v>
      </c>
      <c r="J4140" s="76">
        <f t="shared" si="864"/>
        <v>0</v>
      </c>
      <c r="K4140" s="43">
        <f t="shared" ref="K4140:K4150" si="865">SUM(G4140:J4140)</f>
        <v>0</v>
      </c>
    </row>
    <row r="4141" spans="1:11" ht="12.75" customHeight="1">
      <c r="A4141" s="61" t="str">
        <f>"         "&amp;Labels!B70</f>
        <v xml:space="preserve">         Customer 2</v>
      </c>
      <c r="B4141" s="76">
        <f t="shared" si="862"/>
        <v>0</v>
      </c>
      <c r="C4141" s="76">
        <f t="shared" si="862"/>
        <v>0</v>
      </c>
      <c r="D4141" s="76">
        <f t="shared" si="862"/>
        <v>0</v>
      </c>
      <c r="E4141" s="76">
        <f t="shared" si="862"/>
        <v>0</v>
      </c>
      <c r="F4141" s="43">
        <f t="shared" si="863"/>
        <v>0</v>
      </c>
      <c r="G4141" s="76">
        <f t="shared" si="864"/>
        <v>0</v>
      </c>
      <c r="H4141" s="76">
        <f t="shared" si="864"/>
        <v>0</v>
      </c>
      <c r="I4141" s="76">
        <f t="shared" si="864"/>
        <v>0</v>
      </c>
      <c r="J4141" s="76">
        <f t="shared" si="864"/>
        <v>0</v>
      </c>
      <c r="K4141" s="43">
        <f t="shared" si="865"/>
        <v>0</v>
      </c>
    </row>
    <row r="4142" spans="1:11" ht="12.75" customHeight="1">
      <c r="A4142" s="61" t="str">
        <f>"         "&amp;Labels!B71</f>
        <v xml:space="preserve">         Customer 3</v>
      </c>
      <c r="B4142" s="76">
        <f t="shared" si="862"/>
        <v>0</v>
      </c>
      <c r="C4142" s="76">
        <f t="shared" si="862"/>
        <v>0</v>
      </c>
      <c r="D4142" s="76">
        <f t="shared" si="862"/>
        <v>0</v>
      </c>
      <c r="E4142" s="76">
        <f t="shared" si="862"/>
        <v>0</v>
      </c>
      <c r="F4142" s="43">
        <f t="shared" si="863"/>
        <v>0</v>
      </c>
      <c r="G4142" s="76">
        <f t="shared" si="864"/>
        <v>0</v>
      </c>
      <c r="H4142" s="76">
        <f t="shared" si="864"/>
        <v>0</v>
      </c>
      <c r="I4142" s="76">
        <f t="shared" si="864"/>
        <v>0</v>
      </c>
      <c r="J4142" s="76">
        <f t="shared" si="864"/>
        <v>0</v>
      </c>
      <c r="K4142" s="43">
        <f t="shared" si="865"/>
        <v>0</v>
      </c>
    </row>
    <row r="4143" spans="1:11" ht="12.75" customHeight="1">
      <c r="A4143" s="61" t="str">
        <f>"         "&amp;Labels!B72</f>
        <v xml:space="preserve">         Customer 4</v>
      </c>
      <c r="B4143" s="76">
        <f t="shared" si="862"/>
        <v>0</v>
      </c>
      <c r="C4143" s="76">
        <f t="shared" si="862"/>
        <v>0</v>
      </c>
      <c r="D4143" s="76">
        <f t="shared" si="862"/>
        <v>0</v>
      </c>
      <c r="E4143" s="76">
        <f t="shared" si="862"/>
        <v>0</v>
      </c>
      <c r="F4143" s="43">
        <f t="shared" si="863"/>
        <v>0</v>
      </c>
      <c r="G4143" s="76">
        <f t="shared" si="864"/>
        <v>0</v>
      </c>
      <c r="H4143" s="76">
        <f t="shared" si="864"/>
        <v>0</v>
      </c>
      <c r="I4143" s="76">
        <f t="shared" si="864"/>
        <v>0</v>
      </c>
      <c r="J4143" s="76">
        <f t="shared" si="864"/>
        <v>0</v>
      </c>
      <c r="K4143" s="43">
        <f t="shared" si="865"/>
        <v>0</v>
      </c>
    </row>
    <row r="4144" spans="1:11" ht="12.75" customHeight="1">
      <c r="A4144" s="61" t="str">
        <f>"         "&amp;Labels!B73</f>
        <v xml:space="preserve">         Customer 5</v>
      </c>
      <c r="B4144" s="76">
        <f t="shared" si="862"/>
        <v>0</v>
      </c>
      <c r="C4144" s="76">
        <f t="shared" si="862"/>
        <v>0</v>
      </c>
      <c r="D4144" s="76">
        <f t="shared" si="862"/>
        <v>0</v>
      </c>
      <c r="E4144" s="76">
        <f t="shared" si="862"/>
        <v>0</v>
      </c>
      <c r="F4144" s="43">
        <f t="shared" si="863"/>
        <v>0</v>
      </c>
      <c r="G4144" s="76">
        <f t="shared" si="864"/>
        <v>0</v>
      </c>
      <c r="H4144" s="76">
        <f t="shared" si="864"/>
        <v>0</v>
      </c>
      <c r="I4144" s="76">
        <f t="shared" si="864"/>
        <v>0</v>
      </c>
      <c r="J4144" s="76">
        <f t="shared" si="864"/>
        <v>0</v>
      </c>
      <c r="K4144" s="43">
        <f t="shared" si="865"/>
        <v>0</v>
      </c>
    </row>
    <row r="4145" spans="1:11" ht="12.75" customHeight="1">
      <c r="A4145" s="61" t="str">
        <f>"         "&amp;Labels!B74</f>
        <v xml:space="preserve">         Customer 6</v>
      </c>
      <c r="B4145" s="76">
        <f t="shared" si="862"/>
        <v>0</v>
      </c>
      <c r="C4145" s="76">
        <f t="shared" si="862"/>
        <v>0</v>
      </c>
      <c r="D4145" s="76">
        <f t="shared" si="862"/>
        <v>0</v>
      </c>
      <c r="E4145" s="76">
        <f t="shared" si="862"/>
        <v>0</v>
      </c>
      <c r="F4145" s="43">
        <f t="shared" si="863"/>
        <v>0</v>
      </c>
      <c r="G4145" s="76">
        <f t="shared" si="864"/>
        <v>0</v>
      </c>
      <c r="H4145" s="76">
        <f t="shared" si="864"/>
        <v>0</v>
      </c>
      <c r="I4145" s="76">
        <f t="shared" si="864"/>
        <v>0</v>
      </c>
      <c r="J4145" s="76">
        <f t="shared" si="864"/>
        <v>0</v>
      </c>
      <c r="K4145" s="43">
        <f t="shared" si="865"/>
        <v>0</v>
      </c>
    </row>
    <row r="4146" spans="1:11" ht="12.75" customHeight="1">
      <c r="A4146" s="61" t="str">
        <f>"         "&amp;Labels!B75</f>
        <v xml:space="preserve">         Customer 7</v>
      </c>
      <c r="B4146" s="76">
        <f t="shared" si="862"/>
        <v>0</v>
      </c>
      <c r="C4146" s="76">
        <f t="shared" si="862"/>
        <v>0</v>
      </c>
      <c r="D4146" s="76">
        <f t="shared" si="862"/>
        <v>0</v>
      </c>
      <c r="E4146" s="76">
        <f t="shared" si="862"/>
        <v>0</v>
      </c>
      <c r="F4146" s="43">
        <f t="shared" si="863"/>
        <v>0</v>
      </c>
      <c r="G4146" s="76">
        <f t="shared" si="864"/>
        <v>0</v>
      </c>
      <c r="H4146" s="76">
        <f t="shared" si="864"/>
        <v>0</v>
      </c>
      <c r="I4146" s="76">
        <f t="shared" si="864"/>
        <v>0</v>
      </c>
      <c r="J4146" s="76">
        <f t="shared" si="864"/>
        <v>0</v>
      </c>
      <c r="K4146" s="43">
        <f t="shared" si="865"/>
        <v>0</v>
      </c>
    </row>
    <row r="4147" spans="1:11" ht="12.75" customHeight="1">
      <c r="A4147" s="61" t="str">
        <f>"         "&amp;Labels!B76</f>
        <v xml:space="preserve">         Customer 8</v>
      </c>
      <c r="B4147" s="76">
        <f t="shared" si="862"/>
        <v>0</v>
      </c>
      <c r="C4147" s="76">
        <f t="shared" si="862"/>
        <v>0</v>
      </c>
      <c r="D4147" s="76">
        <f t="shared" si="862"/>
        <v>0</v>
      </c>
      <c r="E4147" s="76">
        <f t="shared" si="862"/>
        <v>0</v>
      </c>
      <c r="F4147" s="43">
        <f t="shared" si="863"/>
        <v>0</v>
      </c>
      <c r="G4147" s="76">
        <f t="shared" si="864"/>
        <v>0</v>
      </c>
      <c r="H4147" s="76">
        <f t="shared" si="864"/>
        <v>0</v>
      </c>
      <c r="I4147" s="76">
        <f t="shared" si="864"/>
        <v>0</v>
      </c>
      <c r="J4147" s="76">
        <f t="shared" si="864"/>
        <v>0</v>
      </c>
      <c r="K4147" s="43">
        <f t="shared" si="865"/>
        <v>0</v>
      </c>
    </row>
    <row r="4148" spans="1:11" ht="12.75" customHeight="1">
      <c r="A4148" s="61" t="str">
        <f>"         "&amp;Labels!B77</f>
        <v xml:space="preserve">         Customer 9</v>
      </c>
      <c r="B4148" s="76">
        <f t="shared" si="862"/>
        <v>0</v>
      </c>
      <c r="C4148" s="76">
        <f t="shared" si="862"/>
        <v>0</v>
      </c>
      <c r="D4148" s="76">
        <f t="shared" si="862"/>
        <v>0</v>
      </c>
      <c r="E4148" s="76">
        <f t="shared" si="862"/>
        <v>0</v>
      </c>
      <c r="F4148" s="43">
        <f t="shared" si="863"/>
        <v>0</v>
      </c>
      <c r="G4148" s="76">
        <f t="shared" si="864"/>
        <v>0</v>
      </c>
      <c r="H4148" s="76">
        <f t="shared" si="864"/>
        <v>0</v>
      </c>
      <c r="I4148" s="76">
        <f t="shared" si="864"/>
        <v>0</v>
      </c>
      <c r="J4148" s="76">
        <f t="shared" si="864"/>
        <v>0</v>
      </c>
      <c r="K4148" s="43">
        <f t="shared" si="865"/>
        <v>0</v>
      </c>
    </row>
    <row r="4149" spans="1:11" ht="12.75" customHeight="1">
      <c r="A4149" s="61" t="str">
        <f>"         "&amp;Labels!B78</f>
        <v xml:space="preserve">         Customer 10</v>
      </c>
      <c r="B4149" s="76">
        <f t="shared" si="862"/>
        <v>0</v>
      </c>
      <c r="C4149" s="76">
        <f t="shared" si="862"/>
        <v>0</v>
      </c>
      <c r="D4149" s="76">
        <f t="shared" si="862"/>
        <v>0</v>
      </c>
      <c r="E4149" s="76">
        <f t="shared" si="862"/>
        <v>0</v>
      </c>
      <c r="F4149" s="43">
        <f t="shared" si="863"/>
        <v>0</v>
      </c>
      <c r="G4149" s="76">
        <f t="shared" si="864"/>
        <v>0</v>
      </c>
      <c r="H4149" s="76">
        <f t="shared" si="864"/>
        <v>0</v>
      </c>
      <c r="I4149" s="76">
        <f t="shared" si="864"/>
        <v>0</v>
      </c>
      <c r="J4149" s="76">
        <f t="shared" si="864"/>
        <v>0</v>
      </c>
      <c r="K4149" s="43">
        <f t="shared" si="865"/>
        <v>0</v>
      </c>
    </row>
    <row r="4150" spans="1:11" ht="12.75" customHeight="1">
      <c r="A4150" s="61" t="str">
        <f>"         "&amp;Labels!C68</f>
        <v xml:space="preserve">         Total</v>
      </c>
      <c r="B4150" s="84">
        <f t="shared" si="862"/>
        <v>0</v>
      </c>
      <c r="C4150" s="84">
        <f t="shared" si="862"/>
        <v>0</v>
      </c>
      <c r="D4150" s="84">
        <f t="shared" si="862"/>
        <v>0</v>
      </c>
      <c r="E4150" s="84">
        <f t="shared" si="862"/>
        <v>0</v>
      </c>
      <c r="F4150" s="43">
        <f t="shared" si="863"/>
        <v>0</v>
      </c>
      <c r="G4150" s="84">
        <f t="shared" si="864"/>
        <v>0</v>
      </c>
      <c r="H4150" s="84">
        <f t="shared" si="864"/>
        <v>0</v>
      </c>
      <c r="I4150" s="84">
        <f t="shared" si="864"/>
        <v>0</v>
      </c>
      <c r="J4150" s="84">
        <f t="shared" si="864"/>
        <v>0</v>
      </c>
      <c r="K4150" s="43">
        <f t="shared" si="865"/>
        <v>0</v>
      </c>
    </row>
    <row r="4151" spans="1:11" ht="12.75" customHeight="1">
      <c r="A4151" s="61" t="str">
        <f>"      "&amp;Labels!B91</f>
        <v xml:space="preserve">      Q 7</v>
      </c>
      <c r="B4151" s="84"/>
      <c r="C4151" s="84"/>
      <c r="D4151" s="84"/>
      <c r="E4151" s="84"/>
      <c r="F4151" s="43"/>
      <c r="G4151" s="84"/>
      <c r="H4151" s="84"/>
      <c r="I4151" s="84"/>
      <c r="J4151" s="84"/>
      <c r="K4151" s="43"/>
    </row>
    <row r="4152" spans="1:11" ht="12.75" customHeight="1">
      <c r="A4152" s="61" t="str">
        <f>"         "&amp;Labels!B69</f>
        <v xml:space="preserve">         Customer 1</v>
      </c>
      <c r="B4152" s="76">
        <f t="shared" ref="B4152:E4162" si="866">SUM(B872,B1200,B1528,B1856,B2184,B2512,B2840,B3168,B3496,B3824)</f>
        <v>0</v>
      </c>
      <c r="C4152" s="76">
        <f t="shared" si="866"/>
        <v>0</v>
      </c>
      <c r="D4152" s="76">
        <f t="shared" si="866"/>
        <v>0</v>
      </c>
      <c r="E4152" s="76">
        <f t="shared" si="866"/>
        <v>0</v>
      </c>
      <c r="F4152" s="43">
        <f t="shared" ref="F4152:F4162" si="867">SUM(B4152:E4152)</f>
        <v>0</v>
      </c>
      <c r="G4152" s="76">
        <f t="shared" ref="G4152:J4162" si="868">SUM(G872,G1200,G1528,G1856,G2184,G2512,G2840,G3168,G3496,G3824)</f>
        <v>0</v>
      </c>
      <c r="H4152" s="76">
        <f t="shared" si="868"/>
        <v>0</v>
      </c>
      <c r="I4152" s="76">
        <f t="shared" si="868"/>
        <v>0</v>
      </c>
      <c r="J4152" s="76">
        <f t="shared" si="868"/>
        <v>0</v>
      </c>
      <c r="K4152" s="43">
        <f t="shared" ref="K4152:K4162" si="869">SUM(G4152:J4152)</f>
        <v>0</v>
      </c>
    </row>
    <row r="4153" spans="1:11" ht="12.75" customHeight="1">
      <c r="A4153" s="61" t="str">
        <f>"         "&amp;Labels!B70</f>
        <v xml:space="preserve">         Customer 2</v>
      </c>
      <c r="B4153" s="76">
        <f t="shared" si="866"/>
        <v>0</v>
      </c>
      <c r="C4153" s="76">
        <f t="shared" si="866"/>
        <v>0</v>
      </c>
      <c r="D4153" s="76">
        <f t="shared" si="866"/>
        <v>0</v>
      </c>
      <c r="E4153" s="76">
        <f t="shared" si="866"/>
        <v>0</v>
      </c>
      <c r="F4153" s="43">
        <f t="shared" si="867"/>
        <v>0</v>
      </c>
      <c r="G4153" s="76">
        <f t="shared" si="868"/>
        <v>0</v>
      </c>
      <c r="H4153" s="76">
        <f t="shared" si="868"/>
        <v>0</v>
      </c>
      <c r="I4153" s="76">
        <f t="shared" si="868"/>
        <v>0</v>
      </c>
      <c r="J4153" s="76">
        <f t="shared" si="868"/>
        <v>0</v>
      </c>
      <c r="K4153" s="43">
        <f t="shared" si="869"/>
        <v>0</v>
      </c>
    </row>
    <row r="4154" spans="1:11" ht="12.75" customHeight="1">
      <c r="A4154" s="61" t="str">
        <f>"         "&amp;Labels!B71</f>
        <v xml:space="preserve">         Customer 3</v>
      </c>
      <c r="B4154" s="76">
        <f t="shared" si="866"/>
        <v>0</v>
      </c>
      <c r="C4154" s="76">
        <f t="shared" si="866"/>
        <v>0</v>
      </c>
      <c r="D4154" s="76">
        <f t="shared" si="866"/>
        <v>0</v>
      </c>
      <c r="E4154" s="76">
        <f t="shared" si="866"/>
        <v>0</v>
      </c>
      <c r="F4154" s="43">
        <f t="shared" si="867"/>
        <v>0</v>
      </c>
      <c r="G4154" s="76">
        <f t="shared" si="868"/>
        <v>0</v>
      </c>
      <c r="H4154" s="76">
        <f t="shared" si="868"/>
        <v>0</v>
      </c>
      <c r="I4154" s="76">
        <f t="shared" si="868"/>
        <v>0</v>
      </c>
      <c r="J4154" s="76">
        <f t="shared" si="868"/>
        <v>0</v>
      </c>
      <c r="K4154" s="43">
        <f t="shared" si="869"/>
        <v>0</v>
      </c>
    </row>
    <row r="4155" spans="1:11" ht="12.75" customHeight="1">
      <c r="A4155" s="61" t="str">
        <f>"         "&amp;Labels!B72</f>
        <v xml:space="preserve">         Customer 4</v>
      </c>
      <c r="B4155" s="76">
        <f t="shared" si="866"/>
        <v>0</v>
      </c>
      <c r="C4155" s="76">
        <f t="shared" si="866"/>
        <v>0</v>
      </c>
      <c r="D4155" s="76">
        <f t="shared" si="866"/>
        <v>0</v>
      </c>
      <c r="E4155" s="76">
        <f t="shared" si="866"/>
        <v>0</v>
      </c>
      <c r="F4155" s="43">
        <f t="shared" si="867"/>
        <v>0</v>
      </c>
      <c r="G4155" s="76">
        <f t="shared" si="868"/>
        <v>0</v>
      </c>
      <c r="H4155" s="76">
        <f t="shared" si="868"/>
        <v>0</v>
      </c>
      <c r="I4155" s="76">
        <f t="shared" si="868"/>
        <v>0</v>
      </c>
      <c r="J4155" s="76">
        <f t="shared" si="868"/>
        <v>0</v>
      </c>
      <c r="K4155" s="43">
        <f t="shared" si="869"/>
        <v>0</v>
      </c>
    </row>
    <row r="4156" spans="1:11" ht="12.75" customHeight="1">
      <c r="A4156" s="61" t="str">
        <f>"         "&amp;Labels!B73</f>
        <v xml:space="preserve">         Customer 5</v>
      </c>
      <c r="B4156" s="76">
        <f t="shared" si="866"/>
        <v>0</v>
      </c>
      <c r="C4156" s="76">
        <f t="shared" si="866"/>
        <v>0</v>
      </c>
      <c r="D4156" s="76">
        <f t="shared" si="866"/>
        <v>0</v>
      </c>
      <c r="E4156" s="76">
        <f t="shared" si="866"/>
        <v>0</v>
      </c>
      <c r="F4156" s="43">
        <f t="shared" si="867"/>
        <v>0</v>
      </c>
      <c r="G4156" s="76">
        <f t="shared" si="868"/>
        <v>0</v>
      </c>
      <c r="H4156" s="76">
        <f t="shared" si="868"/>
        <v>0</v>
      </c>
      <c r="I4156" s="76">
        <f t="shared" si="868"/>
        <v>0</v>
      </c>
      <c r="J4156" s="76">
        <f t="shared" si="868"/>
        <v>0</v>
      </c>
      <c r="K4156" s="43">
        <f t="shared" si="869"/>
        <v>0</v>
      </c>
    </row>
    <row r="4157" spans="1:11" ht="12.75" customHeight="1">
      <c r="A4157" s="61" t="str">
        <f>"         "&amp;Labels!B74</f>
        <v xml:space="preserve">         Customer 6</v>
      </c>
      <c r="B4157" s="76">
        <f t="shared" si="866"/>
        <v>0</v>
      </c>
      <c r="C4157" s="76">
        <f t="shared" si="866"/>
        <v>0</v>
      </c>
      <c r="D4157" s="76">
        <f t="shared" si="866"/>
        <v>0</v>
      </c>
      <c r="E4157" s="76">
        <f t="shared" si="866"/>
        <v>0</v>
      </c>
      <c r="F4157" s="43">
        <f t="shared" si="867"/>
        <v>0</v>
      </c>
      <c r="G4157" s="76">
        <f t="shared" si="868"/>
        <v>0</v>
      </c>
      <c r="H4157" s="76">
        <f t="shared" si="868"/>
        <v>0</v>
      </c>
      <c r="I4157" s="76">
        <f t="shared" si="868"/>
        <v>0</v>
      </c>
      <c r="J4157" s="76">
        <f t="shared" si="868"/>
        <v>0</v>
      </c>
      <c r="K4157" s="43">
        <f t="shared" si="869"/>
        <v>0</v>
      </c>
    </row>
    <row r="4158" spans="1:11" ht="12.75" customHeight="1">
      <c r="A4158" s="61" t="str">
        <f>"         "&amp;Labels!B75</f>
        <v xml:space="preserve">         Customer 7</v>
      </c>
      <c r="B4158" s="76">
        <f t="shared" si="866"/>
        <v>0</v>
      </c>
      <c r="C4158" s="76">
        <f t="shared" si="866"/>
        <v>0</v>
      </c>
      <c r="D4158" s="76">
        <f t="shared" si="866"/>
        <v>0</v>
      </c>
      <c r="E4158" s="76">
        <f t="shared" si="866"/>
        <v>0</v>
      </c>
      <c r="F4158" s="43">
        <f t="shared" si="867"/>
        <v>0</v>
      </c>
      <c r="G4158" s="76">
        <f t="shared" si="868"/>
        <v>0</v>
      </c>
      <c r="H4158" s="76">
        <f t="shared" si="868"/>
        <v>0</v>
      </c>
      <c r="I4158" s="76">
        <f t="shared" si="868"/>
        <v>0</v>
      </c>
      <c r="J4158" s="76">
        <f t="shared" si="868"/>
        <v>0</v>
      </c>
      <c r="K4158" s="43">
        <f t="shared" si="869"/>
        <v>0</v>
      </c>
    </row>
    <row r="4159" spans="1:11" ht="12.75" customHeight="1">
      <c r="A4159" s="61" t="str">
        <f>"         "&amp;Labels!B76</f>
        <v xml:space="preserve">         Customer 8</v>
      </c>
      <c r="B4159" s="76">
        <f t="shared" si="866"/>
        <v>0</v>
      </c>
      <c r="C4159" s="76">
        <f t="shared" si="866"/>
        <v>0</v>
      </c>
      <c r="D4159" s="76">
        <f t="shared" si="866"/>
        <v>0</v>
      </c>
      <c r="E4159" s="76">
        <f t="shared" si="866"/>
        <v>0</v>
      </c>
      <c r="F4159" s="43">
        <f t="shared" si="867"/>
        <v>0</v>
      </c>
      <c r="G4159" s="76">
        <f t="shared" si="868"/>
        <v>0</v>
      </c>
      <c r="H4159" s="76">
        <f t="shared" si="868"/>
        <v>0</v>
      </c>
      <c r="I4159" s="76">
        <f t="shared" si="868"/>
        <v>0</v>
      </c>
      <c r="J4159" s="76">
        <f t="shared" si="868"/>
        <v>0</v>
      </c>
      <c r="K4159" s="43">
        <f t="shared" si="869"/>
        <v>0</v>
      </c>
    </row>
    <row r="4160" spans="1:11" ht="12.75" customHeight="1">
      <c r="A4160" s="61" t="str">
        <f>"         "&amp;Labels!B77</f>
        <v xml:space="preserve">         Customer 9</v>
      </c>
      <c r="B4160" s="76">
        <f t="shared" si="866"/>
        <v>0</v>
      </c>
      <c r="C4160" s="76">
        <f t="shared" si="866"/>
        <v>0</v>
      </c>
      <c r="D4160" s="76">
        <f t="shared" si="866"/>
        <v>0</v>
      </c>
      <c r="E4160" s="76">
        <f t="shared" si="866"/>
        <v>0</v>
      </c>
      <c r="F4160" s="43">
        <f t="shared" si="867"/>
        <v>0</v>
      </c>
      <c r="G4160" s="76">
        <f t="shared" si="868"/>
        <v>0</v>
      </c>
      <c r="H4160" s="76">
        <f t="shared" si="868"/>
        <v>0</v>
      </c>
      <c r="I4160" s="76">
        <f t="shared" si="868"/>
        <v>0</v>
      </c>
      <c r="J4160" s="76">
        <f t="shared" si="868"/>
        <v>0</v>
      </c>
      <c r="K4160" s="43">
        <f t="shared" si="869"/>
        <v>0</v>
      </c>
    </row>
    <row r="4161" spans="1:11" ht="12.75" customHeight="1">
      <c r="A4161" s="61" t="str">
        <f>"         "&amp;Labels!B78</f>
        <v xml:space="preserve">         Customer 10</v>
      </c>
      <c r="B4161" s="76">
        <f t="shared" si="866"/>
        <v>0</v>
      </c>
      <c r="C4161" s="76">
        <f t="shared" si="866"/>
        <v>0</v>
      </c>
      <c r="D4161" s="76">
        <f t="shared" si="866"/>
        <v>0</v>
      </c>
      <c r="E4161" s="76">
        <f t="shared" si="866"/>
        <v>0</v>
      </c>
      <c r="F4161" s="43">
        <f t="shared" si="867"/>
        <v>0</v>
      </c>
      <c r="G4161" s="76">
        <f t="shared" si="868"/>
        <v>0</v>
      </c>
      <c r="H4161" s="76">
        <f t="shared" si="868"/>
        <v>0</v>
      </c>
      <c r="I4161" s="76">
        <f t="shared" si="868"/>
        <v>0</v>
      </c>
      <c r="J4161" s="76">
        <f t="shared" si="868"/>
        <v>0</v>
      </c>
      <c r="K4161" s="43">
        <f t="shared" si="869"/>
        <v>0</v>
      </c>
    </row>
    <row r="4162" spans="1:11" ht="12.75" customHeight="1">
      <c r="A4162" s="61" t="str">
        <f>"         "&amp;Labels!C68</f>
        <v xml:space="preserve">         Total</v>
      </c>
      <c r="B4162" s="84">
        <f t="shared" si="866"/>
        <v>0</v>
      </c>
      <c r="C4162" s="84">
        <f t="shared" si="866"/>
        <v>0</v>
      </c>
      <c r="D4162" s="84">
        <f t="shared" si="866"/>
        <v>0</v>
      </c>
      <c r="E4162" s="84">
        <f t="shared" si="866"/>
        <v>0</v>
      </c>
      <c r="F4162" s="43">
        <f t="shared" si="867"/>
        <v>0</v>
      </c>
      <c r="G4162" s="84">
        <f t="shared" si="868"/>
        <v>0</v>
      </c>
      <c r="H4162" s="84">
        <f t="shared" si="868"/>
        <v>0</v>
      </c>
      <c r="I4162" s="84">
        <f t="shared" si="868"/>
        <v>0</v>
      </c>
      <c r="J4162" s="84">
        <f t="shared" si="868"/>
        <v>0</v>
      </c>
      <c r="K4162" s="43">
        <f t="shared" si="869"/>
        <v>0</v>
      </c>
    </row>
    <row r="4163" spans="1:11" ht="12.75" customHeight="1">
      <c r="A4163" s="61" t="str">
        <f>"      "&amp;Labels!B92</f>
        <v xml:space="preserve">      Q 8</v>
      </c>
      <c r="B4163" s="84"/>
      <c r="C4163" s="84"/>
      <c r="D4163" s="84"/>
      <c r="E4163" s="84"/>
      <c r="F4163" s="43"/>
      <c r="G4163" s="84"/>
      <c r="H4163" s="84"/>
      <c r="I4163" s="84"/>
      <c r="J4163" s="84"/>
      <c r="K4163" s="43"/>
    </row>
    <row r="4164" spans="1:11" ht="12.75" customHeight="1">
      <c r="A4164" s="61" t="str">
        <f>"         "&amp;Labels!B69</f>
        <v xml:space="preserve">         Customer 1</v>
      </c>
      <c r="B4164" s="76">
        <f t="shared" ref="B4164:E4174" si="870">SUM(B884,B1212,B1540,B1868,B2196,B2524,B2852,B3180,B3508,B3836)</f>
        <v>0</v>
      </c>
      <c r="C4164" s="76">
        <f t="shared" si="870"/>
        <v>0</v>
      </c>
      <c r="D4164" s="76">
        <f t="shared" si="870"/>
        <v>0</v>
      </c>
      <c r="E4164" s="76">
        <f t="shared" si="870"/>
        <v>0</v>
      </c>
      <c r="F4164" s="43">
        <f t="shared" ref="F4164:F4174" si="871">SUM(B4164:E4164)</f>
        <v>0</v>
      </c>
      <c r="G4164" s="76">
        <f t="shared" ref="G4164:J4174" si="872">SUM(G884,G1212,G1540,G1868,G2196,G2524,G2852,G3180,G3508,G3836)</f>
        <v>0</v>
      </c>
      <c r="H4164" s="76">
        <f t="shared" si="872"/>
        <v>0</v>
      </c>
      <c r="I4164" s="76">
        <f t="shared" si="872"/>
        <v>0</v>
      </c>
      <c r="J4164" s="76">
        <f t="shared" si="872"/>
        <v>0</v>
      </c>
      <c r="K4164" s="43">
        <f t="shared" ref="K4164:K4174" si="873">SUM(G4164:J4164)</f>
        <v>0</v>
      </c>
    </row>
    <row r="4165" spans="1:11" ht="12.75" customHeight="1">
      <c r="A4165" s="61" t="str">
        <f>"         "&amp;Labels!B70</f>
        <v xml:space="preserve">         Customer 2</v>
      </c>
      <c r="B4165" s="76">
        <f t="shared" si="870"/>
        <v>0</v>
      </c>
      <c r="C4165" s="76">
        <f t="shared" si="870"/>
        <v>0</v>
      </c>
      <c r="D4165" s="76">
        <f t="shared" si="870"/>
        <v>0</v>
      </c>
      <c r="E4165" s="76">
        <f t="shared" si="870"/>
        <v>0</v>
      </c>
      <c r="F4165" s="43">
        <f t="shared" si="871"/>
        <v>0</v>
      </c>
      <c r="G4165" s="76">
        <f t="shared" si="872"/>
        <v>0</v>
      </c>
      <c r="H4165" s="76">
        <f t="shared" si="872"/>
        <v>0</v>
      </c>
      <c r="I4165" s="76">
        <f t="shared" si="872"/>
        <v>0</v>
      </c>
      <c r="J4165" s="76">
        <f t="shared" si="872"/>
        <v>0</v>
      </c>
      <c r="K4165" s="43">
        <f t="shared" si="873"/>
        <v>0</v>
      </c>
    </row>
    <row r="4166" spans="1:11" ht="12.75" customHeight="1">
      <c r="A4166" s="61" t="str">
        <f>"         "&amp;Labels!B71</f>
        <v xml:space="preserve">         Customer 3</v>
      </c>
      <c r="B4166" s="76">
        <f t="shared" si="870"/>
        <v>0</v>
      </c>
      <c r="C4166" s="76">
        <f t="shared" si="870"/>
        <v>0</v>
      </c>
      <c r="D4166" s="76">
        <f t="shared" si="870"/>
        <v>0</v>
      </c>
      <c r="E4166" s="76">
        <f t="shared" si="870"/>
        <v>0</v>
      </c>
      <c r="F4166" s="43">
        <f t="shared" si="871"/>
        <v>0</v>
      </c>
      <c r="G4166" s="76">
        <f t="shared" si="872"/>
        <v>0</v>
      </c>
      <c r="H4166" s="76">
        <f t="shared" si="872"/>
        <v>0</v>
      </c>
      <c r="I4166" s="76">
        <f t="shared" si="872"/>
        <v>0</v>
      </c>
      <c r="J4166" s="76">
        <f t="shared" si="872"/>
        <v>0</v>
      </c>
      <c r="K4166" s="43">
        <f t="shared" si="873"/>
        <v>0</v>
      </c>
    </row>
    <row r="4167" spans="1:11" ht="12.75" customHeight="1">
      <c r="A4167" s="61" t="str">
        <f>"         "&amp;Labels!B72</f>
        <v xml:space="preserve">         Customer 4</v>
      </c>
      <c r="B4167" s="76">
        <f t="shared" si="870"/>
        <v>0</v>
      </c>
      <c r="C4167" s="76">
        <f t="shared" si="870"/>
        <v>0</v>
      </c>
      <c r="D4167" s="76">
        <f t="shared" si="870"/>
        <v>0</v>
      </c>
      <c r="E4167" s="76">
        <f t="shared" si="870"/>
        <v>0</v>
      </c>
      <c r="F4167" s="43">
        <f t="shared" si="871"/>
        <v>0</v>
      </c>
      <c r="G4167" s="76">
        <f t="shared" si="872"/>
        <v>0</v>
      </c>
      <c r="H4167" s="76">
        <f t="shared" si="872"/>
        <v>0</v>
      </c>
      <c r="I4167" s="76">
        <f t="shared" si="872"/>
        <v>0</v>
      </c>
      <c r="J4167" s="76">
        <f t="shared" si="872"/>
        <v>0</v>
      </c>
      <c r="K4167" s="43">
        <f t="shared" si="873"/>
        <v>0</v>
      </c>
    </row>
    <row r="4168" spans="1:11" ht="12.75" customHeight="1">
      <c r="A4168" s="61" t="str">
        <f>"         "&amp;Labels!B73</f>
        <v xml:space="preserve">         Customer 5</v>
      </c>
      <c r="B4168" s="76">
        <f t="shared" si="870"/>
        <v>0</v>
      </c>
      <c r="C4168" s="76">
        <f t="shared" si="870"/>
        <v>0</v>
      </c>
      <c r="D4168" s="76">
        <f t="shared" si="870"/>
        <v>0</v>
      </c>
      <c r="E4168" s="76">
        <f t="shared" si="870"/>
        <v>0</v>
      </c>
      <c r="F4168" s="43">
        <f t="shared" si="871"/>
        <v>0</v>
      </c>
      <c r="G4168" s="76">
        <f t="shared" si="872"/>
        <v>0</v>
      </c>
      <c r="H4168" s="76">
        <f t="shared" si="872"/>
        <v>0</v>
      </c>
      <c r="I4168" s="76">
        <f t="shared" si="872"/>
        <v>0</v>
      </c>
      <c r="J4168" s="76">
        <f t="shared" si="872"/>
        <v>0</v>
      </c>
      <c r="K4168" s="43">
        <f t="shared" si="873"/>
        <v>0</v>
      </c>
    </row>
    <row r="4169" spans="1:11" ht="12.75" customHeight="1">
      <c r="A4169" s="61" t="str">
        <f>"         "&amp;Labels!B74</f>
        <v xml:space="preserve">         Customer 6</v>
      </c>
      <c r="B4169" s="76">
        <f t="shared" si="870"/>
        <v>0</v>
      </c>
      <c r="C4169" s="76">
        <f t="shared" si="870"/>
        <v>0</v>
      </c>
      <c r="D4169" s="76">
        <f t="shared" si="870"/>
        <v>0</v>
      </c>
      <c r="E4169" s="76">
        <f t="shared" si="870"/>
        <v>0</v>
      </c>
      <c r="F4169" s="43">
        <f t="shared" si="871"/>
        <v>0</v>
      </c>
      <c r="G4169" s="76">
        <f t="shared" si="872"/>
        <v>0</v>
      </c>
      <c r="H4169" s="76">
        <f t="shared" si="872"/>
        <v>0</v>
      </c>
      <c r="I4169" s="76">
        <f t="shared" si="872"/>
        <v>0</v>
      </c>
      <c r="J4169" s="76">
        <f t="shared" si="872"/>
        <v>0</v>
      </c>
      <c r="K4169" s="43">
        <f t="shared" si="873"/>
        <v>0</v>
      </c>
    </row>
    <row r="4170" spans="1:11" ht="12.75" customHeight="1">
      <c r="A4170" s="61" t="str">
        <f>"         "&amp;Labels!B75</f>
        <v xml:space="preserve">         Customer 7</v>
      </c>
      <c r="B4170" s="76">
        <f t="shared" si="870"/>
        <v>0</v>
      </c>
      <c r="C4170" s="76">
        <f t="shared" si="870"/>
        <v>0</v>
      </c>
      <c r="D4170" s="76">
        <f t="shared" si="870"/>
        <v>0</v>
      </c>
      <c r="E4170" s="76">
        <f t="shared" si="870"/>
        <v>0</v>
      </c>
      <c r="F4170" s="43">
        <f t="shared" si="871"/>
        <v>0</v>
      </c>
      <c r="G4170" s="76">
        <f t="shared" si="872"/>
        <v>0</v>
      </c>
      <c r="H4170" s="76">
        <f t="shared" si="872"/>
        <v>0</v>
      </c>
      <c r="I4170" s="76">
        <f t="shared" si="872"/>
        <v>0</v>
      </c>
      <c r="J4170" s="76">
        <f t="shared" si="872"/>
        <v>0</v>
      </c>
      <c r="K4170" s="43">
        <f t="shared" si="873"/>
        <v>0</v>
      </c>
    </row>
    <row r="4171" spans="1:11" ht="12.75" customHeight="1">
      <c r="A4171" s="61" t="str">
        <f>"         "&amp;Labels!B76</f>
        <v xml:space="preserve">         Customer 8</v>
      </c>
      <c r="B4171" s="76">
        <f t="shared" si="870"/>
        <v>0</v>
      </c>
      <c r="C4171" s="76">
        <f t="shared" si="870"/>
        <v>0</v>
      </c>
      <c r="D4171" s="76">
        <f t="shared" si="870"/>
        <v>0</v>
      </c>
      <c r="E4171" s="76">
        <f t="shared" si="870"/>
        <v>0</v>
      </c>
      <c r="F4171" s="43">
        <f t="shared" si="871"/>
        <v>0</v>
      </c>
      <c r="G4171" s="76">
        <f t="shared" si="872"/>
        <v>0</v>
      </c>
      <c r="H4171" s="76">
        <f t="shared" si="872"/>
        <v>0</v>
      </c>
      <c r="I4171" s="76">
        <f t="shared" si="872"/>
        <v>0</v>
      </c>
      <c r="J4171" s="76">
        <f t="shared" si="872"/>
        <v>0</v>
      </c>
      <c r="K4171" s="43">
        <f t="shared" si="873"/>
        <v>0</v>
      </c>
    </row>
    <row r="4172" spans="1:11" ht="12.75" customHeight="1">
      <c r="A4172" s="61" t="str">
        <f>"         "&amp;Labels!B77</f>
        <v xml:space="preserve">         Customer 9</v>
      </c>
      <c r="B4172" s="76">
        <f t="shared" si="870"/>
        <v>0</v>
      </c>
      <c r="C4172" s="76">
        <f t="shared" si="870"/>
        <v>0</v>
      </c>
      <c r="D4172" s="76">
        <f t="shared" si="870"/>
        <v>0</v>
      </c>
      <c r="E4172" s="76">
        <f t="shared" si="870"/>
        <v>0</v>
      </c>
      <c r="F4172" s="43">
        <f t="shared" si="871"/>
        <v>0</v>
      </c>
      <c r="G4172" s="76">
        <f t="shared" si="872"/>
        <v>0</v>
      </c>
      <c r="H4172" s="76">
        <f t="shared" si="872"/>
        <v>0</v>
      </c>
      <c r="I4172" s="76">
        <f t="shared" si="872"/>
        <v>0</v>
      </c>
      <c r="J4172" s="76">
        <f t="shared" si="872"/>
        <v>0</v>
      </c>
      <c r="K4172" s="43">
        <f t="shared" si="873"/>
        <v>0</v>
      </c>
    </row>
    <row r="4173" spans="1:11" ht="12.75" customHeight="1">
      <c r="A4173" s="61" t="str">
        <f>"         "&amp;Labels!B78</f>
        <v xml:space="preserve">         Customer 10</v>
      </c>
      <c r="B4173" s="76">
        <f t="shared" si="870"/>
        <v>0</v>
      </c>
      <c r="C4173" s="76">
        <f t="shared" si="870"/>
        <v>0</v>
      </c>
      <c r="D4173" s="76">
        <f t="shared" si="870"/>
        <v>0</v>
      </c>
      <c r="E4173" s="76">
        <f t="shared" si="870"/>
        <v>0</v>
      </c>
      <c r="F4173" s="43">
        <f t="shared" si="871"/>
        <v>0</v>
      </c>
      <c r="G4173" s="76">
        <f t="shared" si="872"/>
        <v>0</v>
      </c>
      <c r="H4173" s="76">
        <f t="shared" si="872"/>
        <v>0</v>
      </c>
      <c r="I4173" s="76">
        <f t="shared" si="872"/>
        <v>0</v>
      </c>
      <c r="J4173" s="76">
        <f t="shared" si="872"/>
        <v>0</v>
      </c>
      <c r="K4173" s="43">
        <f t="shared" si="873"/>
        <v>0</v>
      </c>
    </row>
    <row r="4174" spans="1:11" ht="12.75" customHeight="1">
      <c r="A4174" s="61" t="str">
        <f>"         "&amp;Labels!C68</f>
        <v xml:space="preserve">         Total</v>
      </c>
      <c r="B4174" s="84">
        <f t="shared" si="870"/>
        <v>0</v>
      </c>
      <c r="C4174" s="84">
        <f t="shared" si="870"/>
        <v>0</v>
      </c>
      <c r="D4174" s="84">
        <f t="shared" si="870"/>
        <v>0</v>
      </c>
      <c r="E4174" s="84">
        <f t="shared" si="870"/>
        <v>0</v>
      </c>
      <c r="F4174" s="43">
        <f t="shared" si="871"/>
        <v>0</v>
      </c>
      <c r="G4174" s="84">
        <f t="shared" si="872"/>
        <v>0</v>
      </c>
      <c r="H4174" s="84">
        <f t="shared" si="872"/>
        <v>0</v>
      </c>
      <c r="I4174" s="84">
        <f t="shared" si="872"/>
        <v>0</v>
      </c>
      <c r="J4174" s="84">
        <f t="shared" si="872"/>
        <v>0</v>
      </c>
      <c r="K4174" s="43">
        <f t="shared" si="873"/>
        <v>0</v>
      </c>
    </row>
    <row r="4175" spans="1:11" ht="12.75" customHeight="1">
      <c r="A4175" s="55" t="str">
        <f>"      "&amp;Labels!C84</f>
        <v xml:space="preserve">      Total</v>
      </c>
      <c r="B4175" s="74">
        <f>B3859</f>
        <v>0</v>
      </c>
      <c r="C4175" s="74">
        <f>C3859</f>
        <v>0</v>
      </c>
      <c r="D4175" s="74">
        <f>D3859</f>
        <v>0</v>
      </c>
      <c r="E4175" s="74">
        <f>E3859</f>
        <v>0</v>
      </c>
      <c r="F4175" s="43">
        <f>SUM(B3859:E3859)</f>
        <v>0</v>
      </c>
      <c r="G4175" s="74">
        <f>G3859</f>
        <v>0</v>
      </c>
      <c r="H4175" s="74">
        <f>H3859</f>
        <v>0</v>
      </c>
      <c r="I4175" s="74">
        <f>I3859</f>
        <v>0</v>
      </c>
      <c r="J4175" s="74">
        <f>J3859</f>
        <v>0</v>
      </c>
      <c r="K4175" s="43">
        <f>SUM(G3859:J3859)</f>
        <v>0</v>
      </c>
    </row>
    <row r="4176" spans="1:11" ht="12.75" customHeight="1">
      <c r="A4176" s="61" t="str">
        <f>"         "&amp;Labels!B69</f>
        <v xml:space="preserve">         Customer 1</v>
      </c>
      <c r="B4176" s="76">
        <f t="shared" ref="B4176:E4185" si="874">SUM(B896,B1224,B1552,B1880,B2208,B2536,B2864,B3192,B3520,B3848)</f>
        <v>0</v>
      </c>
      <c r="C4176" s="76">
        <f t="shared" si="874"/>
        <v>0</v>
      </c>
      <c r="D4176" s="76">
        <f t="shared" si="874"/>
        <v>0</v>
      </c>
      <c r="E4176" s="76">
        <f t="shared" si="874"/>
        <v>0</v>
      </c>
      <c r="F4176" s="43">
        <f t="shared" ref="F4176:F4185" si="875">SUM(B4176:E4176)</f>
        <v>0</v>
      </c>
      <c r="G4176" s="76">
        <f t="shared" ref="G4176:J4185" si="876">SUM(G896,G1224,G1552,G1880,G2208,G2536,G2864,G3192,G3520,G3848)</f>
        <v>0</v>
      </c>
      <c r="H4176" s="76">
        <f t="shared" si="876"/>
        <v>0</v>
      </c>
      <c r="I4176" s="76">
        <f t="shared" si="876"/>
        <v>0</v>
      </c>
      <c r="J4176" s="76">
        <f t="shared" si="876"/>
        <v>0</v>
      </c>
      <c r="K4176" s="43">
        <f t="shared" ref="K4176:K4185" si="877">SUM(G4176:J4176)</f>
        <v>0</v>
      </c>
    </row>
    <row r="4177" spans="1:11" ht="12.75" customHeight="1">
      <c r="A4177" s="61" t="str">
        <f>"         "&amp;Labels!B70</f>
        <v xml:space="preserve">         Customer 2</v>
      </c>
      <c r="B4177" s="76">
        <f t="shared" si="874"/>
        <v>0</v>
      </c>
      <c r="C4177" s="76">
        <f t="shared" si="874"/>
        <v>0</v>
      </c>
      <c r="D4177" s="76">
        <f t="shared" si="874"/>
        <v>0</v>
      </c>
      <c r="E4177" s="76">
        <f t="shared" si="874"/>
        <v>0</v>
      </c>
      <c r="F4177" s="43">
        <f t="shared" si="875"/>
        <v>0</v>
      </c>
      <c r="G4177" s="76">
        <f t="shared" si="876"/>
        <v>0</v>
      </c>
      <c r="H4177" s="76">
        <f t="shared" si="876"/>
        <v>0</v>
      </c>
      <c r="I4177" s="76">
        <f t="shared" si="876"/>
        <v>0</v>
      </c>
      <c r="J4177" s="76">
        <f t="shared" si="876"/>
        <v>0</v>
      </c>
      <c r="K4177" s="43">
        <f t="shared" si="877"/>
        <v>0</v>
      </c>
    </row>
    <row r="4178" spans="1:11" ht="12.75" customHeight="1">
      <c r="A4178" s="61" t="str">
        <f>"         "&amp;Labels!B71</f>
        <v xml:space="preserve">         Customer 3</v>
      </c>
      <c r="B4178" s="76">
        <f t="shared" si="874"/>
        <v>0</v>
      </c>
      <c r="C4178" s="76">
        <f t="shared" si="874"/>
        <v>0</v>
      </c>
      <c r="D4178" s="76">
        <f t="shared" si="874"/>
        <v>0</v>
      </c>
      <c r="E4178" s="76">
        <f t="shared" si="874"/>
        <v>0</v>
      </c>
      <c r="F4178" s="43">
        <f t="shared" si="875"/>
        <v>0</v>
      </c>
      <c r="G4178" s="76">
        <f t="shared" si="876"/>
        <v>0</v>
      </c>
      <c r="H4178" s="76">
        <f t="shared" si="876"/>
        <v>0</v>
      </c>
      <c r="I4178" s="76">
        <f t="shared" si="876"/>
        <v>0</v>
      </c>
      <c r="J4178" s="76">
        <f t="shared" si="876"/>
        <v>0</v>
      </c>
      <c r="K4178" s="43">
        <f t="shared" si="877"/>
        <v>0</v>
      </c>
    </row>
    <row r="4179" spans="1:11" ht="12.75" customHeight="1">
      <c r="A4179" s="61" t="str">
        <f>"         "&amp;Labels!B72</f>
        <v xml:space="preserve">         Customer 4</v>
      </c>
      <c r="B4179" s="76">
        <f t="shared" si="874"/>
        <v>0</v>
      </c>
      <c r="C4179" s="76">
        <f t="shared" si="874"/>
        <v>0</v>
      </c>
      <c r="D4179" s="76">
        <f t="shared" si="874"/>
        <v>0</v>
      </c>
      <c r="E4179" s="76">
        <f t="shared" si="874"/>
        <v>0</v>
      </c>
      <c r="F4179" s="43">
        <f t="shared" si="875"/>
        <v>0</v>
      </c>
      <c r="G4179" s="76">
        <f t="shared" si="876"/>
        <v>0</v>
      </c>
      <c r="H4179" s="76">
        <f t="shared" si="876"/>
        <v>0</v>
      </c>
      <c r="I4179" s="76">
        <f t="shared" si="876"/>
        <v>0</v>
      </c>
      <c r="J4179" s="76">
        <f t="shared" si="876"/>
        <v>0</v>
      </c>
      <c r="K4179" s="43">
        <f t="shared" si="877"/>
        <v>0</v>
      </c>
    </row>
    <row r="4180" spans="1:11" ht="12.75" customHeight="1">
      <c r="A4180" s="61" t="str">
        <f>"         "&amp;Labels!B73</f>
        <v xml:space="preserve">         Customer 5</v>
      </c>
      <c r="B4180" s="76">
        <f t="shared" si="874"/>
        <v>0</v>
      </c>
      <c r="C4180" s="76">
        <f t="shared" si="874"/>
        <v>0</v>
      </c>
      <c r="D4180" s="76">
        <f t="shared" si="874"/>
        <v>0</v>
      </c>
      <c r="E4180" s="76">
        <f t="shared" si="874"/>
        <v>0</v>
      </c>
      <c r="F4180" s="43">
        <f t="shared" si="875"/>
        <v>0</v>
      </c>
      <c r="G4180" s="76">
        <f t="shared" si="876"/>
        <v>0</v>
      </c>
      <c r="H4180" s="76">
        <f t="shared" si="876"/>
        <v>0</v>
      </c>
      <c r="I4180" s="76">
        <f t="shared" si="876"/>
        <v>0</v>
      </c>
      <c r="J4180" s="76">
        <f t="shared" si="876"/>
        <v>0</v>
      </c>
      <c r="K4180" s="43">
        <f t="shared" si="877"/>
        <v>0</v>
      </c>
    </row>
    <row r="4181" spans="1:11" ht="12.75" customHeight="1">
      <c r="A4181" s="61" t="str">
        <f>"         "&amp;Labels!B74</f>
        <v xml:space="preserve">         Customer 6</v>
      </c>
      <c r="B4181" s="76">
        <f t="shared" si="874"/>
        <v>0</v>
      </c>
      <c r="C4181" s="76">
        <f t="shared" si="874"/>
        <v>0</v>
      </c>
      <c r="D4181" s="76">
        <f t="shared" si="874"/>
        <v>0</v>
      </c>
      <c r="E4181" s="76">
        <f t="shared" si="874"/>
        <v>0</v>
      </c>
      <c r="F4181" s="43">
        <f t="shared" si="875"/>
        <v>0</v>
      </c>
      <c r="G4181" s="76">
        <f t="shared" si="876"/>
        <v>0</v>
      </c>
      <c r="H4181" s="76">
        <f t="shared" si="876"/>
        <v>0</v>
      </c>
      <c r="I4181" s="76">
        <f t="shared" si="876"/>
        <v>0</v>
      </c>
      <c r="J4181" s="76">
        <f t="shared" si="876"/>
        <v>0</v>
      </c>
      <c r="K4181" s="43">
        <f t="shared" si="877"/>
        <v>0</v>
      </c>
    </row>
    <row r="4182" spans="1:11" ht="12.75" customHeight="1">
      <c r="A4182" s="61" t="str">
        <f>"         "&amp;Labels!B75</f>
        <v xml:space="preserve">         Customer 7</v>
      </c>
      <c r="B4182" s="76">
        <f t="shared" si="874"/>
        <v>0</v>
      </c>
      <c r="C4182" s="76">
        <f t="shared" si="874"/>
        <v>0</v>
      </c>
      <c r="D4182" s="76">
        <f t="shared" si="874"/>
        <v>0</v>
      </c>
      <c r="E4182" s="76">
        <f t="shared" si="874"/>
        <v>0</v>
      </c>
      <c r="F4182" s="43">
        <f t="shared" si="875"/>
        <v>0</v>
      </c>
      <c r="G4182" s="76">
        <f t="shared" si="876"/>
        <v>0</v>
      </c>
      <c r="H4182" s="76">
        <f t="shared" si="876"/>
        <v>0</v>
      </c>
      <c r="I4182" s="76">
        <f t="shared" si="876"/>
        <v>0</v>
      </c>
      <c r="J4182" s="76">
        <f t="shared" si="876"/>
        <v>0</v>
      </c>
      <c r="K4182" s="43">
        <f t="shared" si="877"/>
        <v>0</v>
      </c>
    </row>
    <row r="4183" spans="1:11" ht="12.75" customHeight="1">
      <c r="A4183" s="61" t="str">
        <f>"         "&amp;Labels!B76</f>
        <v xml:space="preserve">         Customer 8</v>
      </c>
      <c r="B4183" s="76">
        <f t="shared" si="874"/>
        <v>0</v>
      </c>
      <c r="C4183" s="76">
        <f t="shared" si="874"/>
        <v>0</v>
      </c>
      <c r="D4183" s="76">
        <f t="shared" si="874"/>
        <v>0</v>
      </c>
      <c r="E4183" s="76">
        <f t="shared" si="874"/>
        <v>0</v>
      </c>
      <c r="F4183" s="43">
        <f t="shared" si="875"/>
        <v>0</v>
      </c>
      <c r="G4183" s="76">
        <f t="shared" si="876"/>
        <v>0</v>
      </c>
      <c r="H4183" s="76">
        <f t="shared" si="876"/>
        <v>0</v>
      </c>
      <c r="I4183" s="76">
        <f t="shared" si="876"/>
        <v>0</v>
      </c>
      <c r="J4183" s="76">
        <f t="shared" si="876"/>
        <v>0</v>
      </c>
      <c r="K4183" s="43">
        <f t="shared" si="877"/>
        <v>0</v>
      </c>
    </row>
    <row r="4184" spans="1:11" ht="12.75" customHeight="1">
      <c r="A4184" s="61" t="str">
        <f>"         "&amp;Labels!B77</f>
        <v xml:space="preserve">         Customer 9</v>
      </c>
      <c r="B4184" s="76">
        <f t="shared" si="874"/>
        <v>0</v>
      </c>
      <c r="C4184" s="76">
        <f t="shared" si="874"/>
        <v>0</v>
      </c>
      <c r="D4184" s="76">
        <f t="shared" si="874"/>
        <v>0</v>
      </c>
      <c r="E4184" s="76">
        <f t="shared" si="874"/>
        <v>0</v>
      </c>
      <c r="F4184" s="43">
        <f t="shared" si="875"/>
        <v>0</v>
      </c>
      <c r="G4184" s="76">
        <f t="shared" si="876"/>
        <v>0</v>
      </c>
      <c r="H4184" s="76">
        <f t="shared" si="876"/>
        <v>0</v>
      </c>
      <c r="I4184" s="76">
        <f t="shared" si="876"/>
        <v>0</v>
      </c>
      <c r="J4184" s="76">
        <f t="shared" si="876"/>
        <v>0</v>
      </c>
      <c r="K4184" s="43">
        <f t="shared" si="877"/>
        <v>0</v>
      </c>
    </row>
    <row r="4185" spans="1:11" ht="12.75" customHeight="1">
      <c r="A4185" s="61" t="str">
        <f>"         "&amp;Labels!B78</f>
        <v xml:space="preserve">         Customer 10</v>
      </c>
      <c r="B4185" s="76">
        <f t="shared" si="874"/>
        <v>0</v>
      </c>
      <c r="C4185" s="76">
        <f t="shared" si="874"/>
        <v>0</v>
      </c>
      <c r="D4185" s="76">
        <f t="shared" si="874"/>
        <v>0</v>
      </c>
      <c r="E4185" s="76">
        <f t="shared" si="874"/>
        <v>0</v>
      </c>
      <c r="F4185" s="43">
        <f t="shared" si="875"/>
        <v>0</v>
      </c>
      <c r="G4185" s="76">
        <f t="shared" si="876"/>
        <v>0</v>
      </c>
      <c r="H4185" s="76">
        <f t="shared" si="876"/>
        <v>0</v>
      </c>
      <c r="I4185" s="76">
        <f t="shared" si="876"/>
        <v>0</v>
      </c>
      <c r="J4185" s="76">
        <f t="shared" si="876"/>
        <v>0</v>
      </c>
      <c r="K4185" s="43">
        <f t="shared" si="877"/>
        <v>0</v>
      </c>
    </row>
    <row r="4186" spans="1:11" ht="12.75" customHeight="1">
      <c r="A4186" s="85" t="str">
        <f>"         "&amp;Labels!C68</f>
        <v xml:space="preserve">         Total</v>
      </c>
      <c r="B4186" s="86">
        <f>B3859</f>
        <v>0</v>
      </c>
      <c r="C4186" s="86">
        <f>C3859</f>
        <v>0</v>
      </c>
      <c r="D4186" s="86">
        <f>D3859</f>
        <v>0</v>
      </c>
      <c r="E4186" s="86">
        <f>E3859</f>
        <v>0</v>
      </c>
      <c r="F4186" s="45">
        <f>SUM(B3859:E3859)</f>
        <v>0</v>
      </c>
      <c r="G4186" s="86">
        <f>G3859</f>
        <v>0</v>
      </c>
      <c r="H4186" s="86">
        <f>H3859</f>
        <v>0</v>
      </c>
      <c r="I4186" s="86">
        <f>I3859</f>
        <v>0</v>
      </c>
      <c r="J4186" s="86">
        <f>J3859</f>
        <v>0</v>
      </c>
      <c r="K4186" s="45">
        <f>SUM(G3859:J3859)</f>
        <v>0</v>
      </c>
    </row>
    <row r="4187" spans="1:11" ht="12.75" customHeight="1">
      <c r="A4187" s="1" t="str">
        <f>"Mktg_GM_Alloc_Denom_1"</f>
        <v>Mktg_GM_Alloc_Denom_1</v>
      </c>
    </row>
    <row r="4188" spans="1:11" ht="12.75" customHeight="1">
      <c r="A4188" s="3" t="str">
        <f>Labels!D69</f>
        <v>Sites</v>
      </c>
      <c r="B4188" s="27" t="str">
        <f>"Q1 FY2009"</f>
        <v>Q1 FY2009</v>
      </c>
      <c r="C4188" s="28" t="str">
        <f>"Q2 FY2009"</f>
        <v>Q2 FY2009</v>
      </c>
      <c r="D4188" s="28" t="str">
        <f>"Q3 FY2009"</f>
        <v>Q3 FY2009</v>
      </c>
      <c r="E4188" s="28" t="str">
        <f>"Q4 FY2009"</f>
        <v>Q4 FY2009</v>
      </c>
      <c r="F4188" s="39" t="str">
        <f>"FY2009"</f>
        <v>FY2009</v>
      </c>
      <c r="G4188" s="28" t="str">
        <f>"Q1 FY2010"</f>
        <v>Q1 FY2010</v>
      </c>
      <c r="H4188" s="28" t="str">
        <f>"Q2 FY2010"</f>
        <v>Q2 FY2010</v>
      </c>
      <c r="I4188" s="28" t="str">
        <f>"Q3 FY2010"</f>
        <v>Q3 FY2010</v>
      </c>
      <c r="J4188" s="28" t="str">
        <f>"Q4 FY2010"</f>
        <v>Q4 FY2010</v>
      </c>
      <c r="K4188" s="39" t="str">
        <f>"FY2010"</f>
        <v>FY2010</v>
      </c>
    </row>
    <row r="4189" spans="1:11" ht="12.75" customHeight="1">
      <c r="A4189" s="52" t="str">
        <f>Labels!B69</f>
        <v>Customer 1</v>
      </c>
      <c r="B4189" s="53"/>
      <c r="C4189" s="53"/>
      <c r="D4189" s="53"/>
      <c r="E4189" s="53"/>
      <c r="F4189" s="54"/>
      <c r="G4189" s="53"/>
      <c r="H4189" s="53"/>
      <c r="I4189" s="53"/>
      <c r="J4189" s="53"/>
      <c r="K4189" s="54"/>
    </row>
    <row r="4190" spans="1:11" ht="12.75" customHeight="1">
      <c r="A4190" s="55" t="str">
        <f>"   "&amp;Labels!B81</f>
        <v xml:space="preserve">   Website</v>
      </c>
      <c r="B4190" s="56"/>
      <c r="C4190" s="56"/>
      <c r="D4190" s="56"/>
      <c r="E4190" s="56"/>
      <c r="F4190" s="57"/>
      <c r="G4190" s="56"/>
      <c r="H4190" s="56"/>
      <c r="I4190" s="56"/>
      <c r="J4190" s="56"/>
      <c r="K4190" s="57"/>
    </row>
    <row r="4191" spans="1:11" ht="12.75" customHeight="1">
      <c r="A4191" s="61" t="str">
        <f>"      "&amp;Labels!B85</f>
        <v xml:space="preserve">      Q 1</v>
      </c>
      <c r="B4191" s="102">
        <f>Inputs!D13*Inputs!D40*'GM Alloc Factors'!B10</f>
        <v>0</v>
      </c>
      <c r="C4191" s="102">
        <f>Inputs!D13*Inputs!D40*'GM Alloc Factors'!C10</f>
        <v>0</v>
      </c>
      <c r="D4191" s="102">
        <f>Inputs!D13*Inputs!D40*'GM Alloc Factors'!D10</f>
        <v>0</v>
      </c>
      <c r="E4191" s="102">
        <f>Inputs!D13*Inputs!D40*'GM Alloc Factors'!E10</f>
        <v>0</v>
      </c>
      <c r="F4191" s="57">
        <f t="shared" ref="F4191:F4199" si="878">SUM(B4191:E4191)</f>
        <v>0</v>
      </c>
      <c r="G4191" s="102">
        <f>Inputs!D13*Inputs!D40*'GM Alloc Factors'!G10</f>
        <v>0</v>
      </c>
      <c r="H4191" s="102">
        <f>Inputs!D13*Inputs!D40*'GM Alloc Factors'!H10</f>
        <v>0</v>
      </c>
      <c r="I4191" s="102">
        <f>Inputs!D13*Inputs!D40*'GM Alloc Factors'!I10</f>
        <v>0</v>
      </c>
      <c r="J4191" s="102">
        <f>Inputs!D13*Inputs!D40*'GM Alloc Factors'!J10</f>
        <v>0</v>
      </c>
      <c r="K4191" s="57">
        <f t="shared" ref="K4191:K4199" si="879">SUM(G4191:J4191)</f>
        <v>0</v>
      </c>
    </row>
    <row r="4192" spans="1:11" ht="12.75" customHeight="1">
      <c r="A4192" s="61" t="str">
        <f>"      "&amp;Labels!B86</f>
        <v xml:space="preserve">      Q 2</v>
      </c>
      <c r="B4192" s="102">
        <f>Inputs!D13*Inputs!E40*'GM Alloc Factors'!B11</f>
        <v>0</v>
      </c>
      <c r="C4192" s="102">
        <f>Inputs!D13*Inputs!E40*'GM Alloc Factors'!C11</f>
        <v>0</v>
      </c>
      <c r="D4192" s="102">
        <f>Inputs!D13*Inputs!E40*'GM Alloc Factors'!D11</f>
        <v>0</v>
      </c>
      <c r="E4192" s="102">
        <f>Inputs!D13*Inputs!E40*'GM Alloc Factors'!E11</f>
        <v>0</v>
      </c>
      <c r="F4192" s="57">
        <f t="shared" si="878"/>
        <v>0</v>
      </c>
      <c r="G4192" s="102">
        <f>Inputs!D13*Inputs!E40*'GM Alloc Factors'!G11</f>
        <v>0</v>
      </c>
      <c r="H4192" s="102">
        <f>Inputs!D13*Inputs!E40*'GM Alloc Factors'!H11</f>
        <v>0</v>
      </c>
      <c r="I4192" s="102">
        <f>Inputs!D13*Inputs!E40*'GM Alloc Factors'!I11</f>
        <v>0</v>
      </c>
      <c r="J4192" s="102">
        <f>Inputs!D13*Inputs!E40*'GM Alloc Factors'!J11</f>
        <v>0</v>
      </c>
      <c r="K4192" s="57">
        <f t="shared" si="879"/>
        <v>0</v>
      </c>
    </row>
    <row r="4193" spans="1:11" ht="12.75" customHeight="1">
      <c r="A4193" s="61" t="str">
        <f>"      "&amp;Labels!B87</f>
        <v xml:space="preserve">      Q 3</v>
      </c>
      <c r="B4193" s="102">
        <f>Inputs!D13*Inputs!F40*'GM Alloc Factors'!B12</f>
        <v>0</v>
      </c>
      <c r="C4193" s="102">
        <f>Inputs!D13*Inputs!F40*'GM Alloc Factors'!C12</f>
        <v>0</v>
      </c>
      <c r="D4193" s="102">
        <f>Inputs!D13*Inputs!F40*'GM Alloc Factors'!D12</f>
        <v>0</v>
      </c>
      <c r="E4193" s="102">
        <f>Inputs!D13*Inputs!F40*'GM Alloc Factors'!E12</f>
        <v>0</v>
      </c>
      <c r="F4193" s="57">
        <f t="shared" si="878"/>
        <v>0</v>
      </c>
      <c r="G4193" s="102">
        <f>Inputs!D13*Inputs!F40*'GM Alloc Factors'!G12</f>
        <v>0</v>
      </c>
      <c r="H4193" s="102">
        <f>Inputs!D13*Inputs!F40*'GM Alloc Factors'!H12</f>
        <v>0</v>
      </c>
      <c r="I4193" s="102">
        <f>Inputs!D13*Inputs!F40*'GM Alloc Factors'!I12</f>
        <v>0</v>
      </c>
      <c r="J4193" s="102">
        <f>Inputs!D13*Inputs!F40*'GM Alloc Factors'!J12</f>
        <v>0</v>
      </c>
      <c r="K4193" s="57">
        <f t="shared" si="879"/>
        <v>0</v>
      </c>
    </row>
    <row r="4194" spans="1:11" ht="12.75" customHeight="1">
      <c r="A4194" s="61" t="str">
        <f>"      "&amp;Labels!B88</f>
        <v xml:space="preserve">      Q 4</v>
      </c>
      <c r="B4194" s="102">
        <f>Inputs!D13*Inputs!G40*'GM Alloc Factors'!B13</f>
        <v>0</v>
      </c>
      <c r="C4194" s="102">
        <f>Inputs!D13*Inputs!G40*'GM Alloc Factors'!C13</f>
        <v>0</v>
      </c>
      <c r="D4194" s="102">
        <f>Inputs!D13*Inputs!G40*'GM Alloc Factors'!D13</f>
        <v>0</v>
      </c>
      <c r="E4194" s="102">
        <f>Inputs!D13*Inputs!G40*'GM Alloc Factors'!E13</f>
        <v>0</v>
      </c>
      <c r="F4194" s="57">
        <f t="shared" si="878"/>
        <v>0</v>
      </c>
      <c r="G4194" s="102">
        <f>Inputs!D13*Inputs!G40*'GM Alloc Factors'!G13</f>
        <v>0</v>
      </c>
      <c r="H4194" s="102">
        <f>Inputs!D13*Inputs!G40*'GM Alloc Factors'!H13</f>
        <v>0</v>
      </c>
      <c r="I4194" s="102">
        <f>Inputs!D13*Inputs!G40*'GM Alloc Factors'!I13</f>
        <v>0</v>
      </c>
      <c r="J4194" s="102">
        <f>Inputs!D13*Inputs!G40*'GM Alloc Factors'!J13</f>
        <v>0</v>
      </c>
      <c r="K4194" s="57">
        <f t="shared" si="879"/>
        <v>0</v>
      </c>
    </row>
    <row r="4195" spans="1:11" ht="12.75" customHeight="1">
      <c r="A4195" s="61" t="str">
        <f>"      "&amp;Labels!B89</f>
        <v xml:space="preserve">      Q 5</v>
      </c>
      <c r="B4195" s="102">
        <f>Inputs!D13*Inputs!H40*'GM Alloc Factors'!B14</f>
        <v>0</v>
      </c>
      <c r="C4195" s="102">
        <f>Inputs!D13*Inputs!H40*'GM Alloc Factors'!C14</f>
        <v>0</v>
      </c>
      <c r="D4195" s="102">
        <f>Inputs!D13*Inputs!H40*'GM Alloc Factors'!D14</f>
        <v>0</v>
      </c>
      <c r="E4195" s="102">
        <f>Inputs!D13*Inputs!H40*'GM Alloc Factors'!E14</f>
        <v>0</v>
      </c>
      <c r="F4195" s="57">
        <f t="shared" si="878"/>
        <v>0</v>
      </c>
      <c r="G4195" s="102">
        <f>Inputs!D13*Inputs!H40*'GM Alloc Factors'!G14</f>
        <v>0</v>
      </c>
      <c r="H4195" s="102">
        <f>Inputs!D13*Inputs!H40*'GM Alloc Factors'!H14</f>
        <v>0</v>
      </c>
      <c r="I4195" s="102">
        <f>Inputs!D13*Inputs!H40*'GM Alloc Factors'!I14</f>
        <v>0</v>
      </c>
      <c r="J4195" s="102">
        <f>Inputs!D13*Inputs!H40*'GM Alloc Factors'!J14</f>
        <v>0</v>
      </c>
      <c r="K4195" s="57">
        <f t="shared" si="879"/>
        <v>0</v>
      </c>
    </row>
    <row r="4196" spans="1:11" ht="12.75" customHeight="1">
      <c r="A4196" s="61" t="str">
        <f>"      "&amp;Labels!B90</f>
        <v xml:space="preserve">      Q 6</v>
      </c>
      <c r="B4196" s="102">
        <f>Inputs!D13*Inputs!I40*'GM Alloc Factors'!B15</f>
        <v>0</v>
      </c>
      <c r="C4196" s="102">
        <f>Inputs!D13*Inputs!I40*'GM Alloc Factors'!C15</f>
        <v>0</v>
      </c>
      <c r="D4196" s="102">
        <f>Inputs!D13*Inputs!I40*'GM Alloc Factors'!D15</f>
        <v>0</v>
      </c>
      <c r="E4196" s="102">
        <f>Inputs!D13*Inputs!I40*'GM Alloc Factors'!E15</f>
        <v>0</v>
      </c>
      <c r="F4196" s="57">
        <f t="shared" si="878"/>
        <v>0</v>
      </c>
      <c r="G4196" s="102">
        <f>Inputs!D13*Inputs!I40*'GM Alloc Factors'!G15</f>
        <v>0</v>
      </c>
      <c r="H4196" s="102">
        <f>Inputs!D13*Inputs!I40*'GM Alloc Factors'!H15</f>
        <v>0</v>
      </c>
      <c r="I4196" s="102">
        <f>Inputs!D13*Inputs!I40*'GM Alloc Factors'!I15</f>
        <v>0</v>
      </c>
      <c r="J4196" s="102">
        <f>Inputs!D13*Inputs!I40*'GM Alloc Factors'!J15</f>
        <v>0</v>
      </c>
      <c r="K4196" s="57">
        <f t="shared" si="879"/>
        <v>0</v>
      </c>
    </row>
    <row r="4197" spans="1:11" ht="12.75" customHeight="1">
      <c r="A4197" s="61" t="str">
        <f>"      "&amp;Labels!B91</f>
        <v xml:space="preserve">      Q 7</v>
      </c>
      <c r="B4197" s="102">
        <f>Inputs!D13*Inputs!J40*'GM Alloc Factors'!B16</f>
        <v>0</v>
      </c>
      <c r="C4197" s="102">
        <f>Inputs!D13*Inputs!J40*'GM Alloc Factors'!C16</f>
        <v>0</v>
      </c>
      <c r="D4197" s="102">
        <f>Inputs!D13*Inputs!J40*'GM Alloc Factors'!D16</f>
        <v>0</v>
      </c>
      <c r="E4197" s="102">
        <f>Inputs!D13*Inputs!J40*'GM Alloc Factors'!E16</f>
        <v>0</v>
      </c>
      <c r="F4197" s="57">
        <f t="shared" si="878"/>
        <v>0</v>
      </c>
      <c r="G4197" s="102">
        <f>Inputs!D13*Inputs!J40*'GM Alloc Factors'!G16</f>
        <v>0</v>
      </c>
      <c r="H4197" s="102">
        <f>Inputs!D13*Inputs!J40*'GM Alloc Factors'!H16</f>
        <v>0</v>
      </c>
      <c r="I4197" s="102">
        <f>Inputs!D13*Inputs!J40*'GM Alloc Factors'!I16</f>
        <v>0</v>
      </c>
      <c r="J4197" s="102">
        <f>Inputs!D13*Inputs!J40*'GM Alloc Factors'!J16</f>
        <v>0</v>
      </c>
      <c r="K4197" s="57">
        <f t="shared" si="879"/>
        <v>0</v>
      </c>
    </row>
    <row r="4198" spans="1:11" ht="12.75" customHeight="1">
      <c r="A4198" s="61" t="str">
        <f>"      "&amp;Labels!B92</f>
        <v xml:space="preserve">      Q 8</v>
      </c>
      <c r="B4198" s="102">
        <f>Inputs!D13*Inputs!K40*'GM Alloc Factors'!B17</f>
        <v>0</v>
      </c>
      <c r="C4198" s="102">
        <f>Inputs!D13*Inputs!K40*'GM Alloc Factors'!C17</f>
        <v>0</v>
      </c>
      <c r="D4198" s="102">
        <f>Inputs!D13*Inputs!K40*'GM Alloc Factors'!D17</f>
        <v>0</v>
      </c>
      <c r="E4198" s="102">
        <f>Inputs!D13*Inputs!K40*'GM Alloc Factors'!E17</f>
        <v>0</v>
      </c>
      <c r="F4198" s="57">
        <f t="shared" si="878"/>
        <v>0</v>
      </c>
      <c r="G4198" s="102">
        <f>Inputs!D13*Inputs!K40*'GM Alloc Factors'!G17</f>
        <v>0</v>
      </c>
      <c r="H4198" s="102">
        <f>Inputs!D13*Inputs!K40*'GM Alloc Factors'!H17</f>
        <v>0</v>
      </c>
      <c r="I4198" s="102">
        <f>Inputs!D13*Inputs!K40*'GM Alloc Factors'!I17</f>
        <v>0</v>
      </c>
      <c r="J4198" s="102">
        <f>Inputs!D13*Inputs!K40*'GM Alloc Factors'!J17</f>
        <v>0</v>
      </c>
      <c r="K4198" s="57">
        <f t="shared" si="879"/>
        <v>0</v>
      </c>
    </row>
    <row r="4199" spans="1:11" ht="12.75" customHeight="1">
      <c r="A4199" s="55" t="str">
        <f>"      "&amp;Labels!C84</f>
        <v xml:space="preserve">      Total</v>
      </c>
      <c r="B4199" s="56">
        <f>SUM(B4191:B4198)</f>
        <v>0</v>
      </c>
      <c r="C4199" s="56">
        <f>SUM(C4191:C4198)</f>
        <v>0</v>
      </c>
      <c r="D4199" s="56">
        <f>SUM(D4191:D4198)</f>
        <v>0</v>
      </c>
      <c r="E4199" s="56">
        <f>SUM(E4191:E4198)</f>
        <v>0</v>
      </c>
      <c r="F4199" s="57">
        <f t="shared" si="878"/>
        <v>0</v>
      </c>
      <c r="G4199" s="56">
        <f>SUM(G4191:G4198)</f>
        <v>0</v>
      </c>
      <c r="H4199" s="56">
        <f>SUM(H4191:H4198)</f>
        <v>0</v>
      </c>
      <c r="I4199" s="56">
        <f>SUM(I4191:I4198)</f>
        <v>0</v>
      </c>
      <c r="J4199" s="56">
        <f>SUM(J4191:J4198)</f>
        <v>0</v>
      </c>
      <c r="K4199" s="57">
        <f t="shared" si="879"/>
        <v>0</v>
      </c>
    </row>
    <row r="4200" spans="1:11" ht="12.75" customHeight="1">
      <c r="A4200" s="55" t="str">
        <f>"   "&amp;Labels!B82</f>
        <v xml:space="preserve">   Direct email</v>
      </c>
      <c r="B4200" s="56"/>
      <c r="C4200" s="56"/>
      <c r="D4200" s="56"/>
      <c r="E4200" s="56"/>
      <c r="F4200" s="57"/>
      <c r="G4200" s="56"/>
      <c r="H4200" s="56"/>
      <c r="I4200" s="56"/>
      <c r="J4200" s="56"/>
      <c r="K4200" s="57"/>
    </row>
    <row r="4201" spans="1:11" ht="12.75" customHeight="1">
      <c r="A4201" s="61" t="str">
        <f>"      "&amp;Labels!B85</f>
        <v xml:space="preserve">      Q 1</v>
      </c>
      <c r="B4201" s="102">
        <f>Inputs!D14*Inputs!D50*'GM Alloc Factors'!B19</f>
        <v>0</v>
      </c>
      <c r="C4201" s="102">
        <f>Inputs!D14*Inputs!D50*'GM Alloc Factors'!C19</f>
        <v>0</v>
      </c>
      <c r="D4201" s="102">
        <f>Inputs!D14*Inputs!D50*'GM Alloc Factors'!D19</f>
        <v>0</v>
      </c>
      <c r="E4201" s="102">
        <f>Inputs!D14*Inputs!D50*'GM Alloc Factors'!E19</f>
        <v>0</v>
      </c>
      <c r="F4201" s="57">
        <f t="shared" ref="F4201:F4218" si="880">SUM(B4201:E4201)</f>
        <v>0</v>
      </c>
      <c r="G4201" s="102">
        <f>Inputs!D14*Inputs!D50*'GM Alloc Factors'!G19</f>
        <v>0</v>
      </c>
      <c r="H4201" s="102">
        <f>Inputs!D14*Inputs!D50*'GM Alloc Factors'!H19</f>
        <v>0</v>
      </c>
      <c r="I4201" s="102">
        <f>Inputs!D14*Inputs!D50*'GM Alloc Factors'!I19</f>
        <v>0</v>
      </c>
      <c r="J4201" s="102">
        <f>Inputs!D14*Inputs!D50*'GM Alloc Factors'!J19</f>
        <v>0</v>
      </c>
      <c r="K4201" s="57">
        <f t="shared" ref="K4201:K4218" si="881">SUM(G4201:J4201)</f>
        <v>0</v>
      </c>
    </row>
    <row r="4202" spans="1:11" ht="12.75" customHeight="1">
      <c r="A4202" s="61" t="str">
        <f>"      "&amp;Labels!B86</f>
        <v xml:space="preserve">      Q 2</v>
      </c>
      <c r="B4202" s="102">
        <f>Inputs!D14*Inputs!E50*'GM Alloc Factors'!B20</f>
        <v>0</v>
      </c>
      <c r="C4202" s="102">
        <f>Inputs!D14*Inputs!E50*'GM Alloc Factors'!C20</f>
        <v>0</v>
      </c>
      <c r="D4202" s="102">
        <f>Inputs!D14*Inputs!E50*'GM Alloc Factors'!D20</f>
        <v>0</v>
      </c>
      <c r="E4202" s="102">
        <f>Inputs!D14*Inputs!E50*'GM Alloc Factors'!E20</f>
        <v>0</v>
      </c>
      <c r="F4202" s="57">
        <f t="shared" si="880"/>
        <v>0</v>
      </c>
      <c r="G4202" s="102">
        <f>Inputs!D14*Inputs!E50*'GM Alloc Factors'!G20</f>
        <v>0</v>
      </c>
      <c r="H4202" s="102">
        <f>Inputs!D14*Inputs!E50*'GM Alloc Factors'!H20</f>
        <v>0</v>
      </c>
      <c r="I4202" s="102">
        <f>Inputs!D14*Inputs!E50*'GM Alloc Factors'!I20</f>
        <v>0</v>
      </c>
      <c r="J4202" s="102">
        <f>Inputs!D14*Inputs!E50*'GM Alloc Factors'!J20</f>
        <v>0</v>
      </c>
      <c r="K4202" s="57">
        <f t="shared" si="881"/>
        <v>0</v>
      </c>
    </row>
    <row r="4203" spans="1:11" ht="12.75" customHeight="1">
      <c r="A4203" s="61" t="str">
        <f>"      "&amp;Labels!B87</f>
        <v xml:space="preserve">      Q 3</v>
      </c>
      <c r="B4203" s="102">
        <f>Inputs!D14*Inputs!F50*'GM Alloc Factors'!B21</f>
        <v>0</v>
      </c>
      <c r="C4203" s="102">
        <f>Inputs!D14*Inputs!F50*'GM Alloc Factors'!C21</f>
        <v>0</v>
      </c>
      <c r="D4203" s="102">
        <f>Inputs!D14*Inputs!F50*'GM Alloc Factors'!D21</f>
        <v>0</v>
      </c>
      <c r="E4203" s="102">
        <f>Inputs!D14*Inputs!F50*'GM Alloc Factors'!E21</f>
        <v>0</v>
      </c>
      <c r="F4203" s="57">
        <f t="shared" si="880"/>
        <v>0</v>
      </c>
      <c r="G4203" s="102">
        <f>Inputs!D14*Inputs!F50*'GM Alloc Factors'!G21</f>
        <v>0</v>
      </c>
      <c r="H4203" s="102">
        <f>Inputs!D14*Inputs!F50*'GM Alloc Factors'!H21</f>
        <v>0</v>
      </c>
      <c r="I4203" s="102">
        <f>Inputs!D14*Inputs!F50*'GM Alloc Factors'!I21</f>
        <v>0</v>
      </c>
      <c r="J4203" s="102">
        <f>Inputs!D14*Inputs!F50*'GM Alloc Factors'!J21</f>
        <v>0</v>
      </c>
      <c r="K4203" s="57">
        <f t="shared" si="881"/>
        <v>0</v>
      </c>
    </row>
    <row r="4204" spans="1:11" ht="12.75" customHeight="1">
      <c r="A4204" s="61" t="str">
        <f>"      "&amp;Labels!B88</f>
        <v xml:space="preserve">      Q 4</v>
      </c>
      <c r="B4204" s="102">
        <f>Inputs!D14*Inputs!G50*'GM Alloc Factors'!B22</f>
        <v>0</v>
      </c>
      <c r="C4204" s="102">
        <f>Inputs!D14*Inputs!G50*'GM Alloc Factors'!C22</f>
        <v>0</v>
      </c>
      <c r="D4204" s="102">
        <f>Inputs!D14*Inputs!G50*'GM Alloc Factors'!D22</f>
        <v>0</v>
      </c>
      <c r="E4204" s="102">
        <f>Inputs!D14*Inputs!G50*'GM Alloc Factors'!E22</f>
        <v>0</v>
      </c>
      <c r="F4204" s="57">
        <f t="shared" si="880"/>
        <v>0</v>
      </c>
      <c r="G4204" s="102">
        <f>Inputs!D14*Inputs!G50*'GM Alloc Factors'!G22</f>
        <v>0</v>
      </c>
      <c r="H4204" s="102">
        <f>Inputs!D14*Inputs!G50*'GM Alloc Factors'!H22</f>
        <v>0</v>
      </c>
      <c r="I4204" s="102">
        <f>Inputs!D14*Inputs!G50*'GM Alloc Factors'!I22</f>
        <v>0</v>
      </c>
      <c r="J4204" s="102">
        <f>Inputs!D14*Inputs!G50*'GM Alloc Factors'!J22</f>
        <v>0</v>
      </c>
      <c r="K4204" s="57">
        <f t="shared" si="881"/>
        <v>0</v>
      </c>
    </row>
    <row r="4205" spans="1:11" ht="12.75" customHeight="1">
      <c r="A4205" s="61" t="str">
        <f>"      "&amp;Labels!B89</f>
        <v xml:space="preserve">      Q 5</v>
      </c>
      <c r="B4205" s="102">
        <f>Inputs!D14*Inputs!H50*'GM Alloc Factors'!B23</f>
        <v>0</v>
      </c>
      <c r="C4205" s="102">
        <f>Inputs!D14*Inputs!H50*'GM Alloc Factors'!C23</f>
        <v>0</v>
      </c>
      <c r="D4205" s="102">
        <f>Inputs!D14*Inputs!H50*'GM Alloc Factors'!D23</f>
        <v>0</v>
      </c>
      <c r="E4205" s="102">
        <f>Inputs!D14*Inputs!H50*'GM Alloc Factors'!E23</f>
        <v>0</v>
      </c>
      <c r="F4205" s="57">
        <f t="shared" si="880"/>
        <v>0</v>
      </c>
      <c r="G4205" s="102">
        <f>Inputs!D14*Inputs!H50*'GM Alloc Factors'!G23</f>
        <v>0</v>
      </c>
      <c r="H4205" s="102">
        <f>Inputs!D14*Inputs!H50*'GM Alloc Factors'!H23</f>
        <v>0</v>
      </c>
      <c r="I4205" s="102">
        <f>Inputs!D14*Inputs!H50*'GM Alloc Factors'!I23</f>
        <v>0</v>
      </c>
      <c r="J4205" s="102">
        <f>Inputs!D14*Inputs!H50*'GM Alloc Factors'!J23</f>
        <v>0</v>
      </c>
      <c r="K4205" s="57">
        <f t="shared" si="881"/>
        <v>0</v>
      </c>
    </row>
    <row r="4206" spans="1:11" ht="12.75" customHeight="1">
      <c r="A4206" s="61" t="str">
        <f>"      "&amp;Labels!B90</f>
        <v xml:space="preserve">      Q 6</v>
      </c>
      <c r="B4206" s="102">
        <f>Inputs!D14*Inputs!I50*'GM Alloc Factors'!B24</f>
        <v>0</v>
      </c>
      <c r="C4206" s="102">
        <f>Inputs!D14*Inputs!I50*'GM Alloc Factors'!C24</f>
        <v>0</v>
      </c>
      <c r="D4206" s="102">
        <f>Inputs!D14*Inputs!I50*'GM Alloc Factors'!D24</f>
        <v>0</v>
      </c>
      <c r="E4206" s="102">
        <f>Inputs!D14*Inputs!I50*'GM Alloc Factors'!E24</f>
        <v>0</v>
      </c>
      <c r="F4206" s="57">
        <f t="shared" si="880"/>
        <v>0</v>
      </c>
      <c r="G4206" s="102">
        <f>Inputs!D14*Inputs!I50*'GM Alloc Factors'!G24</f>
        <v>0</v>
      </c>
      <c r="H4206" s="102">
        <f>Inputs!D14*Inputs!I50*'GM Alloc Factors'!H24</f>
        <v>0</v>
      </c>
      <c r="I4206" s="102">
        <f>Inputs!D14*Inputs!I50*'GM Alloc Factors'!I24</f>
        <v>0</v>
      </c>
      <c r="J4206" s="102">
        <f>Inputs!D14*Inputs!I50*'GM Alloc Factors'!J24</f>
        <v>0</v>
      </c>
      <c r="K4206" s="57">
        <f t="shared" si="881"/>
        <v>0</v>
      </c>
    </row>
    <row r="4207" spans="1:11" ht="12.75" customHeight="1">
      <c r="A4207" s="61" t="str">
        <f>"      "&amp;Labels!B91</f>
        <v xml:space="preserve">      Q 7</v>
      </c>
      <c r="B4207" s="102">
        <f>Inputs!D14*Inputs!J50*'GM Alloc Factors'!B25</f>
        <v>0</v>
      </c>
      <c r="C4207" s="102">
        <f>Inputs!D14*Inputs!J50*'GM Alloc Factors'!C25</f>
        <v>0</v>
      </c>
      <c r="D4207" s="102">
        <f>Inputs!D14*Inputs!J50*'GM Alloc Factors'!D25</f>
        <v>0</v>
      </c>
      <c r="E4207" s="102">
        <f>Inputs!D14*Inputs!J50*'GM Alloc Factors'!E25</f>
        <v>0</v>
      </c>
      <c r="F4207" s="57">
        <f t="shared" si="880"/>
        <v>0</v>
      </c>
      <c r="G4207" s="102">
        <f>Inputs!D14*Inputs!J50*'GM Alloc Factors'!G25</f>
        <v>0</v>
      </c>
      <c r="H4207" s="102">
        <f>Inputs!D14*Inputs!J50*'GM Alloc Factors'!H25</f>
        <v>0</v>
      </c>
      <c r="I4207" s="102">
        <f>Inputs!D14*Inputs!J50*'GM Alloc Factors'!I25</f>
        <v>0</v>
      </c>
      <c r="J4207" s="102">
        <f>Inputs!D14*Inputs!J50*'GM Alloc Factors'!J25</f>
        <v>0</v>
      </c>
      <c r="K4207" s="57">
        <f t="shared" si="881"/>
        <v>0</v>
      </c>
    </row>
    <row r="4208" spans="1:11" ht="12.75" customHeight="1">
      <c r="A4208" s="61" t="str">
        <f>"      "&amp;Labels!B92</f>
        <v xml:space="preserve">      Q 8</v>
      </c>
      <c r="B4208" s="102">
        <f>Inputs!D14*Inputs!K50*'GM Alloc Factors'!B26</f>
        <v>0</v>
      </c>
      <c r="C4208" s="102">
        <f>Inputs!D14*Inputs!K50*'GM Alloc Factors'!C26</f>
        <v>0</v>
      </c>
      <c r="D4208" s="102">
        <f>Inputs!D14*Inputs!K50*'GM Alloc Factors'!D26</f>
        <v>0</v>
      </c>
      <c r="E4208" s="102">
        <f>Inputs!D14*Inputs!K50*'GM Alloc Factors'!E26</f>
        <v>0</v>
      </c>
      <c r="F4208" s="57">
        <f t="shared" si="880"/>
        <v>0</v>
      </c>
      <c r="G4208" s="102">
        <f>Inputs!D14*Inputs!K50*'GM Alloc Factors'!G26</f>
        <v>0</v>
      </c>
      <c r="H4208" s="102">
        <f>Inputs!D14*Inputs!K50*'GM Alloc Factors'!H26</f>
        <v>0</v>
      </c>
      <c r="I4208" s="102">
        <f>Inputs!D14*Inputs!K50*'GM Alloc Factors'!I26</f>
        <v>0</v>
      </c>
      <c r="J4208" s="102">
        <f>Inputs!D14*Inputs!K50*'GM Alloc Factors'!J26</f>
        <v>0</v>
      </c>
      <c r="K4208" s="57">
        <f t="shared" si="881"/>
        <v>0</v>
      </c>
    </row>
    <row r="4209" spans="1:11" ht="12.75" customHeight="1">
      <c r="A4209" s="55" t="str">
        <f>"      "&amp;Labels!C84</f>
        <v xml:space="preserve">      Total</v>
      </c>
      <c r="B4209" s="56">
        <f>SUM(B4201:B4208)</f>
        <v>0</v>
      </c>
      <c r="C4209" s="56">
        <f>SUM(C4201:C4208)</f>
        <v>0</v>
      </c>
      <c r="D4209" s="56">
        <f>SUM(D4201:D4208)</f>
        <v>0</v>
      </c>
      <c r="E4209" s="56">
        <f>SUM(E4201:E4208)</f>
        <v>0</v>
      </c>
      <c r="F4209" s="57">
        <f t="shared" si="880"/>
        <v>0</v>
      </c>
      <c r="G4209" s="56">
        <f>SUM(G4201:G4208)</f>
        <v>0</v>
      </c>
      <c r="H4209" s="56">
        <f>SUM(H4201:H4208)</f>
        <v>0</v>
      </c>
      <c r="I4209" s="56">
        <f>SUM(I4201:I4208)</f>
        <v>0</v>
      </c>
      <c r="J4209" s="56">
        <f>SUM(J4201:J4208)</f>
        <v>0</v>
      </c>
      <c r="K4209" s="57">
        <f t="shared" si="881"/>
        <v>0</v>
      </c>
    </row>
    <row r="4210" spans="1:11" ht="12.75" customHeight="1">
      <c r="A4210" s="63" t="str">
        <f>"   "&amp;Labels!C80</f>
        <v xml:space="preserve">   Total</v>
      </c>
      <c r="B4210" s="64">
        <f>SUM(B4199,B4209)</f>
        <v>0</v>
      </c>
      <c r="C4210" s="64">
        <f>SUM(C4199,C4209)</f>
        <v>0</v>
      </c>
      <c r="D4210" s="64">
        <f>SUM(D4199,D4209)</f>
        <v>0</v>
      </c>
      <c r="E4210" s="64">
        <f>SUM(E4199,E4209)</f>
        <v>0</v>
      </c>
      <c r="F4210" s="57">
        <f t="shared" si="880"/>
        <v>0</v>
      </c>
      <c r="G4210" s="64">
        <f>SUM(G4199,G4209)</f>
        <v>0</v>
      </c>
      <c r="H4210" s="64">
        <f>SUM(H4199,H4209)</f>
        <v>0</v>
      </c>
      <c r="I4210" s="64">
        <f>SUM(I4199,I4209)</f>
        <v>0</v>
      </c>
      <c r="J4210" s="64">
        <f>SUM(J4199,J4209)</f>
        <v>0</v>
      </c>
      <c r="K4210" s="57">
        <f t="shared" si="881"/>
        <v>0</v>
      </c>
    </row>
    <row r="4211" spans="1:11" ht="12.75" customHeight="1">
      <c r="A4211" s="61" t="str">
        <f>"      "&amp;Labels!B85</f>
        <v xml:space="preserve">      Q 1</v>
      </c>
      <c r="B4211" s="102">
        <f t="shared" ref="B4211:E4218" si="882">SUM(B4191,B4201)</f>
        <v>0</v>
      </c>
      <c r="C4211" s="102">
        <f t="shared" si="882"/>
        <v>0</v>
      </c>
      <c r="D4211" s="102">
        <f t="shared" si="882"/>
        <v>0</v>
      </c>
      <c r="E4211" s="102">
        <f t="shared" si="882"/>
        <v>0</v>
      </c>
      <c r="F4211" s="57">
        <f t="shared" si="880"/>
        <v>0</v>
      </c>
      <c r="G4211" s="102">
        <f t="shared" ref="G4211:J4218" si="883">SUM(G4191,G4201)</f>
        <v>0</v>
      </c>
      <c r="H4211" s="102">
        <f t="shared" si="883"/>
        <v>0</v>
      </c>
      <c r="I4211" s="102">
        <f t="shared" si="883"/>
        <v>0</v>
      </c>
      <c r="J4211" s="102">
        <f t="shared" si="883"/>
        <v>0</v>
      </c>
      <c r="K4211" s="57">
        <f t="shared" si="881"/>
        <v>0</v>
      </c>
    </row>
    <row r="4212" spans="1:11" ht="12.75" customHeight="1">
      <c r="A4212" s="61" t="str">
        <f>"      "&amp;Labels!B86</f>
        <v xml:space="preserve">      Q 2</v>
      </c>
      <c r="B4212" s="102">
        <f t="shared" si="882"/>
        <v>0</v>
      </c>
      <c r="C4212" s="102">
        <f t="shared" si="882"/>
        <v>0</v>
      </c>
      <c r="D4212" s="102">
        <f t="shared" si="882"/>
        <v>0</v>
      </c>
      <c r="E4212" s="102">
        <f t="shared" si="882"/>
        <v>0</v>
      </c>
      <c r="F4212" s="57">
        <f t="shared" si="880"/>
        <v>0</v>
      </c>
      <c r="G4212" s="102">
        <f t="shared" si="883"/>
        <v>0</v>
      </c>
      <c r="H4212" s="102">
        <f t="shared" si="883"/>
        <v>0</v>
      </c>
      <c r="I4212" s="102">
        <f t="shared" si="883"/>
        <v>0</v>
      </c>
      <c r="J4212" s="102">
        <f t="shared" si="883"/>
        <v>0</v>
      </c>
      <c r="K4212" s="57">
        <f t="shared" si="881"/>
        <v>0</v>
      </c>
    </row>
    <row r="4213" spans="1:11" ht="12.75" customHeight="1">
      <c r="A4213" s="61" t="str">
        <f>"      "&amp;Labels!B87</f>
        <v xml:space="preserve">      Q 3</v>
      </c>
      <c r="B4213" s="102">
        <f t="shared" si="882"/>
        <v>0</v>
      </c>
      <c r="C4213" s="102">
        <f t="shared" si="882"/>
        <v>0</v>
      </c>
      <c r="D4213" s="102">
        <f t="shared" si="882"/>
        <v>0</v>
      </c>
      <c r="E4213" s="102">
        <f t="shared" si="882"/>
        <v>0</v>
      </c>
      <c r="F4213" s="57">
        <f t="shared" si="880"/>
        <v>0</v>
      </c>
      <c r="G4213" s="102">
        <f t="shared" si="883"/>
        <v>0</v>
      </c>
      <c r="H4213" s="102">
        <f t="shared" si="883"/>
        <v>0</v>
      </c>
      <c r="I4213" s="102">
        <f t="shared" si="883"/>
        <v>0</v>
      </c>
      <c r="J4213" s="102">
        <f t="shared" si="883"/>
        <v>0</v>
      </c>
      <c r="K4213" s="57">
        <f t="shared" si="881"/>
        <v>0</v>
      </c>
    </row>
    <row r="4214" spans="1:11" ht="12.75" customHeight="1">
      <c r="A4214" s="61" t="str">
        <f>"      "&amp;Labels!B88</f>
        <v xml:space="preserve">      Q 4</v>
      </c>
      <c r="B4214" s="102">
        <f t="shared" si="882"/>
        <v>0</v>
      </c>
      <c r="C4214" s="102">
        <f t="shared" si="882"/>
        <v>0</v>
      </c>
      <c r="D4214" s="102">
        <f t="shared" si="882"/>
        <v>0</v>
      </c>
      <c r="E4214" s="102">
        <f t="shared" si="882"/>
        <v>0</v>
      </c>
      <c r="F4214" s="57">
        <f t="shared" si="880"/>
        <v>0</v>
      </c>
      <c r="G4214" s="102">
        <f t="shared" si="883"/>
        <v>0</v>
      </c>
      <c r="H4214" s="102">
        <f t="shared" si="883"/>
        <v>0</v>
      </c>
      <c r="I4214" s="102">
        <f t="shared" si="883"/>
        <v>0</v>
      </c>
      <c r="J4214" s="102">
        <f t="shared" si="883"/>
        <v>0</v>
      </c>
      <c r="K4214" s="57">
        <f t="shared" si="881"/>
        <v>0</v>
      </c>
    </row>
    <row r="4215" spans="1:11" ht="12.75" customHeight="1">
      <c r="A4215" s="61" t="str">
        <f>"      "&amp;Labels!B89</f>
        <v xml:space="preserve">      Q 5</v>
      </c>
      <c r="B4215" s="102">
        <f t="shared" si="882"/>
        <v>0</v>
      </c>
      <c r="C4215" s="102">
        <f t="shared" si="882"/>
        <v>0</v>
      </c>
      <c r="D4215" s="102">
        <f t="shared" si="882"/>
        <v>0</v>
      </c>
      <c r="E4215" s="102">
        <f t="shared" si="882"/>
        <v>0</v>
      </c>
      <c r="F4215" s="57">
        <f t="shared" si="880"/>
        <v>0</v>
      </c>
      <c r="G4215" s="102">
        <f t="shared" si="883"/>
        <v>0</v>
      </c>
      <c r="H4215" s="102">
        <f t="shared" si="883"/>
        <v>0</v>
      </c>
      <c r="I4215" s="102">
        <f t="shared" si="883"/>
        <v>0</v>
      </c>
      <c r="J4215" s="102">
        <f t="shared" si="883"/>
        <v>0</v>
      </c>
      <c r="K4215" s="57">
        <f t="shared" si="881"/>
        <v>0</v>
      </c>
    </row>
    <row r="4216" spans="1:11" ht="12.75" customHeight="1">
      <c r="A4216" s="61" t="str">
        <f>"      "&amp;Labels!B90</f>
        <v xml:space="preserve">      Q 6</v>
      </c>
      <c r="B4216" s="102">
        <f t="shared" si="882"/>
        <v>0</v>
      </c>
      <c r="C4216" s="102">
        <f t="shared" si="882"/>
        <v>0</v>
      </c>
      <c r="D4216" s="102">
        <f t="shared" si="882"/>
        <v>0</v>
      </c>
      <c r="E4216" s="102">
        <f t="shared" si="882"/>
        <v>0</v>
      </c>
      <c r="F4216" s="57">
        <f t="shared" si="880"/>
        <v>0</v>
      </c>
      <c r="G4216" s="102">
        <f t="shared" si="883"/>
        <v>0</v>
      </c>
      <c r="H4216" s="102">
        <f t="shared" si="883"/>
        <v>0</v>
      </c>
      <c r="I4216" s="102">
        <f t="shared" si="883"/>
        <v>0</v>
      </c>
      <c r="J4216" s="102">
        <f t="shared" si="883"/>
        <v>0</v>
      </c>
      <c r="K4216" s="57">
        <f t="shared" si="881"/>
        <v>0</v>
      </c>
    </row>
    <row r="4217" spans="1:11" ht="12.75" customHeight="1">
      <c r="A4217" s="61" t="str">
        <f>"      "&amp;Labels!B91</f>
        <v xml:space="preserve">      Q 7</v>
      </c>
      <c r="B4217" s="102">
        <f t="shared" si="882"/>
        <v>0</v>
      </c>
      <c r="C4217" s="102">
        <f t="shared" si="882"/>
        <v>0</v>
      </c>
      <c r="D4217" s="102">
        <f t="shared" si="882"/>
        <v>0</v>
      </c>
      <c r="E4217" s="102">
        <f t="shared" si="882"/>
        <v>0</v>
      </c>
      <c r="F4217" s="57">
        <f t="shared" si="880"/>
        <v>0</v>
      </c>
      <c r="G4217" s="102">
        <f t="shared" si="883"/>
        <v>0</v>
      </c>
      <c r="H4217" s="102">
        <f t="shared" si="883"/>
        <v>0</v>
      </c>
      <c r="I4217" s="102">
        <f t="shared" si="883"/>
        <v>0</v>
      </c>
      <c r="J4217" s="102">
        <f t="shared" si="883"/>
        <v>0</v>
      </c>
      <c r="K4217" s="57">
        <f t="shared" si="881"/>
        <v>0</v>
      </c>
    </row>
    <row r="4218" spans="1:11" ht="12.75" customHeight="1">
      <c r="A4218" s="61" t="str">
        <f>"      "&amp;Labels!B92</f>
        <v xml:space="preserve">      Q 8</v>
      </c>
      <c r="B4218" s="102">
        <f t="shared" si="882"/>
        <v>0</v>
      </c>
      <c r="C4218" s="102">
        <f t="shared" si="882"/>
        <v>0</v>
      </c>
      <c r="D4218" s="102">
        <f t="shared" si="882"/>
        <v>0</v>
      </c>
      <c r="E4218" s="102">
        <f t="shared" si="882"/>
        <v>0</v>
      </c>
      <c r="F4218" s="57">
        <f t="shared" si="880"/>
        <v>0</v>
      </c>
      <c r="G4218" s="102">
        <f t="shared" si="883"/>
        <v>0</v>
      </c>
      <c r="H4218" s="102">
        <f t="shared" si="883"/>
        <v>0</v>
      </c>
      <c r="I4218" s="102">
        <f t="shared" si="883"/>
        <v>0</v>
      </c>
      <c r="J4218" s="102">
        <f t="shared" si="883"/>
        <v>0</v>
      </c>
      <c r="K4218" s="57">
        <f t="shared" si="881"/>
        <v>0</v>
      </c>
    </row>
    <row r="4219" spans="1:11" ht="12.75" customHeight="1">
      <c r="A4219" s="55" t="str">
        <f>"      "&amp;Labels!C84</f>
        <v xml:space="preserve">      Total</v>
      </c>
      <c r="B4219" s="56">
        <f>B4210</f>
        <v>0</v>
      </c>
      <c r="C4219" s="56">
        <f>C4210</f>
        <v>0</v>
      </c>
      <c r="D4219" s="56">
        <f>D4210</f>
        <v>0</v>
      </c>
      <c r="E4219" s="56">
        <f>E4210</f>
        <v>0</v>
      </c>
      <c r="F4219" s="57">
        <f>SUM(B4210:E4210)</f>
        <v>0</v>
      </c>
      <c r="G4219" s="56">
        <f>G4210</f>
        <v>0</v>
      </c>
      <c r="H4219" s="56">
        <f>H4210</f>
        <v>0</v>
      </c>
      <c r="I4219" s="56">
        <f>I4210</f>
        <v>0</v>
      </c>
      <c r="J4219" s="56">
        <f>J4210</f>
        <v>0</v>
      </c>
      <c r="K4219" s="57">
        <f>SUM(G4210:J4210)</f>
        <v>0</v>
      </c>
    </row>
    <row r="4220" spans="1:11" ht="12.75" customHeight="1">
      <c r="A4220" s="63" t="str">
        <f>Labels!B70</f>
        <v>Customer 2</v>
      </c>
      <c r="B4220" s="64"/>
      <c r="C4220" s="64"/>
      <c r="D4220" s="64"/>
      <c r="E4220" s="64"/>
      <c r="F4220" s="57"/>
      <c r="G4220" s="64"/>
      <c r="H4220" s="64"/>
      <c r="I4220" s="64"/>
      <c r="J4220" s="64"/>
      <c r="K4220" s="57"/>
    </row>
    <row r="4221" spans="1:11" ht="12.75" customHeight="1">
      <c r="A4221" s="55" t="str">
        <f>"   "&amp;Labels!B81</f>
        <v xml:space="preserve">   Website</v>
      </c>
      <c r="B4221" s="56"/>
      <c r="C4221" s="56"/>
      <c r="D4221" s="56"/>
      <c r="E4221" s="56"/>
      <c r="F4221" s="57"/>
      <c r="G4221" s="56"/>
      <c r="H4221" s="56"/>
      <c r="I4221" s="56"/>
      <c r="J4221" s="56"/>
      <c r="K4221" s="57"/>
    </row>
    <row r="4222" spans="1:11" ht="12.75" customHeight="1">
      <c r="A4222" s="61" t="str">
        <f>"      "&amp;Labels!B85</f>
        <v xml:space="preserve">      Q 1</v>
      </c>
      <c r="B4222" s="102">
        <f>Inputs!D13*Inputs!D41*'GM Alloc Factors'!B10</f>
        <v>0</v>
      </c>
      <c r="C4222" s="102">
        <f>Inputs!D13*Inputs!D41*'GM Alloc Factors'!C10</f>
        <v>0</v>
      </c>
      <c r="D4222" s="102">
        <f>Inputs!D13*Inputs!D41*'GM Alloc Factors'!D10</f>
        <v>0</v>
      </c>
      <c r="E4222" s="102">
        <f>Inputs!D13*Inputs!D41*'GM Alloc Factors'!E10</f>
        <v>0</v>
      </c>
      <c r="F4222" s="57">
        <f t="shared" ref="F4222:F4230" si="884">SUM(B4222:E4222)</f>
        <v>0</v>
      </c>
      <c r="G4222" s="102">
        <f>Inputs!D13*Inputs!D41*'GM Alloc Factors'!G10</f>
        <v>0</v>
      </c>
      <c r="H4222" s="102">
        <f>Inputs!D13*Inputs!D41*'GM Alloc Factors'!H10</f>
        <v>0</v>
      </c>
      <c r="I4222" s="102">
        <f>Inputs!D13*Inputs!D41*'GM Alloc Factors'!I10</f>
        <v>0</v>
      </c>
      <c r="J4222" s="102">
        <f>Inputs!D13*Inputs!D41*'GM Alloc Factors'!J10</f>
        <v>0</v>
      </c>
      <c r="K4222" s="57">
        <f t="shared" ref="K4222:K4230" si="885">SUM(G4222:J4222)</f>
        <v>0</v>
      </c>
    </row>
    <row r="4223" spans="1:11" ht="12.75" customHeight="1">
      <c r="A4223" s="61" t="str">
        <f>"      "&amp;Labels!B86</f>
        <v xml:space="preserve">      Q 2</v>
      </c>
      <c r="B4223" s="102">
        <f>Inputs!D13*Inputs!E41*'GM Alloc Factors'!B11</f>
        <v>0</v>
      </c>
      <c r="C4223" s="102">
        <f>Inputs!D13*Inputs!E41*'GM Alloc Factors'!C11</f>
        <v>0</v>
      </c>
      <c r="D4223" s="102">
        <f>Inputs!D13*Inputs!E41*'GM Alloc Factors'!D11</f>
        <v>0</v>
      </c>
      <c r="E4223" s="102">
        <f>Inputs!D13*Inputs!E41*'GM Alloc Factors'!E11</f>
        <v>0</v>
      </c>
      <c r="F4223" s="57">
        <f t="shared" si="884"/>
        <v>0</v>
      </c>
      <c r="G4223" s="102">
        <f>Inputs!D13*Inputs!E41*'GM Alloc Factors'!G11</f>
        <v>0</v>
      </c>
      <c r="H4223" s="102">
        <f>Inputs!D13*Inputs!E41*'GM Alloc Factors'!H11</f>
        <v>0</v>
      </c>
      <c r="I4223" s="102">
        <f>Inputs!D13*Inputs!E41*'GM Alloc Factors'!I11</f>
        <v>0</v>
      </c>
      <c r="J4223" s="102">
        <f>Inputs!D13*Inputs!E41*'GM Alloc Factors'!J11</f>
        <v>0</v>
      </c>
      <c r="K4223" s="57">
        <f t="shared" si="885"/>
        <v>0</v>
      </c>
    </row>
    <row r="4224" spans="1:11" ht="12.75" customHeight="1">
      <c r="A4224" s="61" t="str">
        <f>"      "&amp;Labels!B87</f>
        <v xml:space="preserve">      Q 3</v>
      </c>
      <c r="B4224" s="102">
        <f>Inputs!D13*Inputs!F41*'GM Alloc Factors'!B12</f>
        <v>0</v>
      </c>
      <c r="C4224" s="102">
        <f>Inputs!D13*Inputs!F41*'GM Alloc Factors'!C12</f>
        <v>0</v>
      </c>
      <c r="D4224" s="102">
        <f>Inputs!D13*Inputs!F41*'GM Alloc Factors'!D12</f>
        <v>0</v>
      </c>
      <c r="E4224" s="102">
        <f>Inputs!D13*Inputs!F41*'GM Alloc Factors'!E12</f>
        <v>0</v>
      </c>
      <c r="F4224" s="57">
        <f t="shared" si="884"/>
        <v>0</v>
      </c>
      <c r="G4224" s="102">
        <f>Inputs!D13*Inputs!F41*'GM Alloc Factors'!G12</f>
        <v>0</v>
      </c>
      <c r="H4224" s="102">
        <f>Inputs!D13*Inputs!F41*'GM Alloc Factors'!H12</f>
        <v>0</v>
      </c>
      <c r="I4224" s="102">
        <f>Inputs!D13*Inputs!F41*'GM Alloc Factors'!I12</f>
        <v>0</v>
      </c>
      <c r="J4224" s="102">
        <f>Inputs!D13*Inputs!F41*'GM Alloc Factors'!J12</f>
        <v>0</v>
      </c>
      <c r="K4224" s="57">
        <f t="shared" si="885"/>
        <v>0</v>
      </c>
    </row>
    <row r="4225" spans="1:11" ht="12.75" customHeight="1">
      <c r="A4225" s="61" t="str">
        <f>"      "&amp;Labels!B88</f>
        <v xml:space="preserve">      Q 4</v>
      </c>
      <c r="B4225" s="102">
        <f>Inputs!D13*Inputs!G41*'GM Alloc Factors'!B13</f>
        <v>0</v>
      </c>
      <c r="C4225" s="102">
        <f>Inputs!D13*Inputs!G41*'GM Alloc Factors'!C13</f>
        <v>0</v>
      </c>
      <c r="D4225" s="102">
        <f>Inputs!D13*Inputs!G41*'GM Alloc Factors'!D13</f>
        <v>0</v>
      </c>
      <c r="E4225" s="102">
        <f>Inputs!D13*Inputs!G41*'GM Alloc Factors'!E13</f>
        <v>0</v>
      </c>
      <c r="F4225" s="57">
        <f t="shared" si="884"/>
        <v>0</v>
      </c>
      <c r="G4225" s="102">
        <f>Inputs!D13*Inputs!G41*'GM Alloc Factors'!G13</f>
        <v>0</v>
      </c>
      <c r="H4225" s="102">
        <f>Inputs!D13*Inputs!G41*'GM Alloc Factors'!H13</f>
        <v>0</v>
      </c>
      <c r="I4225" s="102">
        <f>Inputs!D13*Inputs!G41*'GM Alloc Factors'!I13</f>
        <v>0</v>
      </c>
      <c r="J4225" s="102">
        <f>Inputs!D13*Inputs!G41*'GM Alloc Factors'!J13</f>
        <v>0</v>
      </c>
      <c r="K4225" s="57">
        <f t="shared" si="885"/>
        <v>0</v>
      </c>
    </row>
    <row r="4226" spans="1:11" ht="12.75" customHeight="1">
      <c r="A4226" s="61" t="str">
        <f>"      "&amp;Labels!B89</f>
        <v xml:space="preserve">      Q 5</v>
      </c>
      <c r="B4226" s="102">
        <f>Inputs!D13*Inputs!H41*'GM Alloc Factors'!B14</f>
        <v>0</v>
      </c>
      <c r="C4226" s="102">
        <f>Inputs!D13*Inputs!H41*'GM Alloc Factors'!C14</f>
        <v>0</v>
      </c>
      <c r="D4226" s="102">
        <f>Inputs!D13*Inputs!H41*'GM Alloc Factors'!D14</f>
        <v>0</v>
      </c>
      <c r="E4226" s="102">
        <f>Inputs!D13*Inputs!H41*'GM Alloc Factors'!E14</f>
        <v>0</v>
      </c>
      <c r="F4226" s="57">
        <f t="shared" si="884"/>
        <v>0</v>
      </c>
      <c r="G4226" s="102">
        <f>Inputs!D13*Inputs!H41*'GM Alloc Factors'!G14</f>
        <v>0</v>
      </c>
      <c r="H4226" s="102">
        <f>Inputs!D13*Inputs!H41*'GM Alloc Factors'!H14</f>
        <v>0</v>
      </c>
      <c r="I4226" s="102">
        <f>Inputs!D13*Inputs!H41*'GM Alloc Factors'!I14</f>
        <v>0</v>
      </c>
      <c r="J4226" s="102">
        <f>Inputs!D13*Inputs!H41*'GM Alloc Factors'!J14</f>
        <v>0</v>
      </c>
      <c r="K4226" s="57">
        <f t="shared" si="885"/>
        <v>0</v>
      </c>
    </row>
    <row r="4227" spans="1:11" ht="12.75" customHeight="1">
      <c r="A4227" s="61" t="str">
        <f>"      "&amp;Labels!B90</f>
        <v xml:space="preserve">      Q 6</v>
      </c>
      <c r="B4227" s="102">
        <f>Inputs!D13*Inputs!I41*'GM Alloc Factors'!B15</f>
        <v>0</v>
      </c>
      <c r="C4227" s="102">
        <f>Inputs!D13*Inputs!I41*'GM Alloc Factors'!C15</f>
        <v>0</v>
      </c>
      <c r="D4227" s="102">
        <f>Inputs!D13*Inputs!I41*'GM Alloc Factors'!D15</f>
        <v>0</v>
      </c>
      <c r="E4227" s="102">
        <f>Inputs!D13*Inputs!I41*'GM Alloc Factors'!E15</f>
        <v>0</v>
      </c>
      <c r="F4227" s="57">
        <f t="shared" si="884"/>
        <v>0</v>
      </c>
      <c r="G4227" s="102">
        <f>Inputs!D13*Inputs!I41*'GM Alloc Factors'!G15</f>
        <v>0</v>
      </c>
      <c r="H4227" s="102">
        <f>Inputs!D13*Inputs!I41*'GM Alloc Factors'!H15</f>
        <v>0</v>
      </c>
      <c r="I4227" s="102">
        <f>Inputs!D13*Inputs!I41*'GM Alloc Factors'!I15</f>
        <v>0</v>
      </c>
      <c r="J4227" s="102">
        <f>Inputs!D13*Inputs!I41*'GM Alloc Factors'!J15</f>
        <v>0</v>
      </c>
      <c r="K4227" s="57">
        <f t="shared" si="885"/>
        <v>0</v>
      </c>
    </row>
    <row r="4228" spans="1:11" ht="12.75" customHeight="1">
      <c r="A4228" s="61" t="str">
        <f>"      "&amp;Labels!B91</f>
        <v xml:space="preserve">      Q 7</v>
      </c>
      <c r="B4228" s="102">
        <f>Inputs!D13*Inputs!J41*'GM Alloc Factors'!B16</f>
        <v>0</v>
      </c>
      <c r="C4228" s="102">
        <f>Inputs!D13*Inputs!J41*'GM Alloc Factors'!C16</f>
        <v>0</v>
      </c>
      <c r="D4228" s="102">
        <f>Inputs!D13*Inputs!J41*'GM Alloc Factors'!D16</f>
        <v>0</v>
      </c>
      <c r="E4228" s="102">
        <f>Inputs!D13*Inputs!J41*'GM Alloc Factors'!E16</f>
        <v>0</v>
      </c>
      <c r="F4228" s="57">
        <f t="shared" si="884"/>
        <v>0</v>
      </c>
      <c r="G4228" s="102">
        <f>Inputs!D13*Inputs!J41*'GM Alloc Factors'!G16</f>
        <v>0</v>
      </c>
      <c r="H4228" s="102">
        <f>Inputs!D13*Inputs!J41*'GM Alloc Factors'!H16</f>
        <v>0</v>
      </c>
      <c r="I4228" s="102">
        <f>Inputs!D13*Inputs!J41*'GM Alloc Factors'!I16</f>
        <v>0</v>
      </c>
      <c r="J4228" s="102">
        <f>Inputs!D13*Inputs!J41*'GM Alloc Factors'!J16</f>
        <v>0</v>
      </c>
      <c r="K4228" s="57">
        <f t="shared" si="885"/>
        <v>0</v>
      </c>
    </row>
    <row r="4229" spans="1:11" ht="12.75" customHeight="1">
      <c r="A4229" s="61" t="str">
        <f>"      "&amp;Labels!B92</f>
        <v xml:space="preserve">      Q 8</v>
      </c>
      <c r="B4229" s="102">
        <f>Inputs!D13*Inputs!K41*'GM Alloc Factors'!B17</f>
        <v>0</v>
      </c>
      <c r="C4229" s="102">
        <f>Inputs!D13*Inputs!K41*'GM Alloc Factors'!C17</f>
        <v>0</v>
      </c>
      <c r="D4229" s="102">
        <f>Inputs!D13*Inputs!K41*'GM Alloc Factors'!D17</f>
        <v>0</v>
      </c>
      <c r="E4229" s="102">
        <f>Inputs!D13*Inputs!K41*'GM Alloc Factors'!E17</f>
        <v>0</v>
      </c>
      <c r="F4229" s="57">
        <f t="shared" si="884"/>
        <v>0</v>
      </c>
      <c r="G4229" s="102">
        <f>Inputs!D13*Inputs!K41*'GM Alloc Factors'!G17</f>
        <v>0</v>
      </c>
      <c r="H4229" s="102">
        <f>Inputs!D13*Inputs!K41*'GM Alloc Factors'!H17</f>
        <v>0</v>
      </c>
      <c r="I4229" s="102">
        <f>Inputs!D13*Inputs!K41*'GM Alloc Factors'!I17</f>
        <v>0</v>
      </c>
      <c r="J4229" s="102">
        <f>Inputs!D13*Inputs!K41*'GM Alloc Factors'!J17</f>
        <v>0</v>
      </c>
      <c r="K4229" s="57">
        <f t="shared" si="885"/>
        <v>0</v>
      </c>
    </row>
    <row r="4230" spans="1:11" ht="12.75" customHeight="1">
      <c r="A4230" s="55" t="str">
        <f>"      "&amp;Labels!C84</f>
        <v xml:space="preserve">      Total</v>
      </c>
      <c r="B4230" s="56">
        <f>SUM(B4222:B4229)</f>
        <v>0</v>
      </c>
      <c r="C4230" s="56">
        <f>SUM(C4222:C4229)</f>
        <v>0</v>
      </c>
      <c r="D4230" s="56">
        <f>SUM(D4222:D4229)</f>
        <v>0</v>
      </c>
      <c r="E4230" s="56">
        <f>SUM(E4222:E4229)</f>
        <v>0</v>
      </c>
      <c r="F4230" s="57">
        <f t="shared" si="884"/>
        <v>0</v>
      </c>
      <c r="G4230" s="56">
        <f>SUM(G4222:G4229)</f>
        <v>0</v>
      </c>
      <c r="H4230" s="56">
        <f>SUM(H4222:H4229)</f>
        <v>0</v>
      </c>
      <c r="I4230" s="56">
        <f>SUM(I4222:I4229)</f>
        <v>0</v>
      </c>
      <c r="J4230" s="56">
        <f>SUM(J4222:J4229)</f>
        <v>0</v>
      </c>
      <c r="K4230" s="57">
        <f t="shared" si="885"/>
        <v>0</v>
      </c>
    </row>
    <row r="4231" spans="1:11" ht="12.75" customHeight="1">
      <c r="A4231" s="55" t="str">
        <f>"   "&amp;Labels!B82</f>
        <v xml:space="preserve">   Direct email</v>
      </c>
      <c r="B4231" s="56"/>
      <c r="C4231" s="56"/>
      <c r="D4231" s="56"/>
      <c r="E4231" s="56"/>
      <c r="F4231" s="57"/>
      <c r="G4231" s="56"/>
      <c r="H4231" s="56"/>
      <c r="I4231" s="56"/>
      <c r="J4231" s="56"/>
      <c r="K4231" s="57"/>
    </row>
    <row r="4232" spans="1:11" ht="12.75" customHeight="1">
      <c r="A4232" s="61" t="str">
        <f>"      "&amp;Labels!B85</f>
        <v xml:space="preserve">      Q 1</v>
      </c>
      <c r="B4232" s="102">
        <f>Inputs!D14*Inputs!D51*'GM Alloc Factors'!B19</f>
        <v>0</v>
      </c>
      <c r="C4232" s="102">
        <f>Inputs!D14*Inputs!D51*'GM Alloc Factors'!C19</f>
        <v>0</v>
      </c>
      <c r="D4232" s="102">
        <f>Inputs!D14*Inputs!D51*'GM Alloc Factors'!D19</f>
        <v>0</v>
      </c>
      <c r="E4232" s="102">
        <f>Inputs!D14*Inputs!D51*'GM Alloc Factors'!E19</f>
        <v>0</v>
      </c>
      <c r="F4232" s="57">
        <f t="shared" ref="F4232:F4249" si="886">SUM(B4232:E4232)</f>
        <v>0</v>
      </c>
      <c r="G4232" s="102">
        <f>Inputs!D14*Inputs!D51*'GM Alloc Factors'!G19</f>
        <v>0</v>
      </c>
      <c r="H4232" s="102">
        <f>Inputs!D14*Inputs!D51*'GM Alloc Factors'!H19</f>
        <v>0</v>
      </c>
      <c r="I4232" s="102">
        <f>Inputs!D14*Inputs!D51*'GM Alloc Factors'!I19</f>
        <v>0</v>
      </c>
      <c r="J4232" s="102">
        <f>Inputs!D14*Inputs!D51*'GM Alloc Factors'!J19</f>
        <v>0</v>
      </c>
      <c r="K4232" s="57">
        <f t="shared" ref="K4232:K4249" si="887">SUM(G4232:J4232)</f>
        <v>0</v>
      </c>
    </row>
    <row r="4233" spans="1:11" ht="12.75" customHeight="1">
      <c r="A4233" s="61" t="str">
        <f>"      "&amp;Labels!B86</f>
        <v xml:space="preserve">      Q 2</v>
      </c>
      <c r="B4233" s="102">
        <f>Inputs!D14*Inputs!E51*'GM Alloc Factors'!B20</f>
        <v>0</v>
      </c>
      <c r="C4233" s="102">
        <f>Inputs!D14*Inputs!E51*'GM Alloc Factors'!C20</f>
        <v>0</v>
      </c>
      <c r="D4233" s="102">
        <f>Inputs!D14*Inputs!E51*'GM Alloc Factors'!D20</f>
        <v>0</v>
      </c>
      <c r="E4233" s="102">
        <f>Inputs!D14*Inputs!E51*'GM Alloc Factors'!E20</f>
        <v>0</v>
      </c>
      <c r="F4233" s="57">
        <f t="shared" si="886"/>
        <v>0</v>
      </c>
      <c r="G4233" s="102">
        <f>Inputs!D14*Inputs!E51*'GM Alloc Factors'!G20</f>
        <v>0</v>
      </c>
      <c r="H4233" s="102">
        <f>Inputs!D14*Inputs!E51*'GM Alloc Factors'!H20</f>
        <v>0</v>
      </c>
      <c r="I4233" s="102">
        <f>Inputs!D14*Inputs!E51*'GM Alloc Factors'!I20</f>
        <v>0</v>
      </c>
      <c r="J4233" s="102">
        <f>Inputs!D14*Inputs!E51*'GM Alloc Factors'!J20</f>
        <v>0</v>
      </c>
      <c r="K4233" s="57">
        <f t="shared" si="887"/>
        <v>0</v>
      </c>
    </row>
    <row r="4234" spans="1:11" ht="12.75" customHeight="1">
      <c r="A4234" s="61" t="str">
        <f>"      "&amp;Labels!B87</f>
        <v xml:space="preserve">      Q 3</v>
      </c>
      <c r="B4234" s="102">
        <f>Inputs!D14*Inputs!F51*'GM Alloc Factors'!B21</f>
        <v>0</v>
      </c>
      <c r="C4234" s="102">
        <f>Inputs!D14*Inputs!F51*'GM Alloc Factors'!C21</f>
        <v>0</v>
      </c>
      <c r="D4234" s="102">
        <f>Inputs!D14*Inputs!F51*'GM Alloc Factors'!D21</f>
        <v>0</v>
      </c>
      <c r="E4234" s="102">
        <f>Inputs!D14*Inputs!F51*'GM Alloc Factors'!E21</f>
        <v>0</v>
      </c>
      <c r="F4234" s="57">
        <f t="shared" si="886"/>
        <v>0</v>
      </c>
      <c r="G4234" s="102">
        <f>Inputs!D14*Inputs!F51*'GM Alloc Factors'!G21</f>
        <v>0</v>
      </c>
      <c r="H4234" s="102">
        <f>Inputs!D14*Inputs!F51*'GM Alloc Factors'!H21</f>
        <v>0</v>
      </c>
      <c r="I4234" s="102">
        <f>Inputs!D14*Inputs!F51*'GM Alloc Factors'!I21</f>
        <v>0</v>
      </c>
      <c r="J4234" s="102">
        <f>Inputs!D14*Inputs!F51*'GM Alloc Factors'!J21</f>
        <v>0</v>
      </c>
      <c r="K4234" s="57">
        <f t="shared" si="887"/>
        <v>0</v>
      </c>
    </row>
    <row r="4235" spans="1:11" ht="12.75" customHeight="1">
      <c r="A4235" s="61" t="str">
        <f>"      "&amp;Labels!B88</f>
        <v xml:space="preserve">      Q 4</v>
      </c>
      <c r="B4235" s="102">
        <f>Inputs!D14*Inputs!G51*'GM Alloc Factors'!B22</f>
        <v>0</v>
      </c>
      <c r="C4235" s="102">
        <f>Inputs!D14*Inputs!G51*'GM Alloc Factors'!C22</f>
        <v>0</v>
      </c>
      <c r="D4235" s="102">
        <f>Inputs!D14*Inputs!G51*'GM Alloc Factors'!D22</f>
        <v>0</v>
      </c>
      <c r="E4235" s="102">
        <f>Inputs!D14*Inputs!G51*'GM Alloc Factors'!E22</f>
        <v>0</v>
      </c>
      <c r="F4235" s="57">
        <f t="shared" si="886"/>
        <v>0</v>
      </c>
      <c r="G4235" s="102">
        <f>Inputs!D14*Inputs!G51*'GM Alloc Factors'!G22</f>
        <v>0</v>
      </c>
      <c r="H4235" s="102">
        <f>Inputs!D14*Inputs!G51*'GM Alloc Factors'!H22</f>
        <v>0</v>
      </c>
      <c r="I4235" s="102">
        <f>Inputs!D14*Inputs!G51*'GM Alloc Factors'!I22</f>
        <v>0</v>
      </c>
      <c r="J4235" s="102">
        <f>Inputs!D14*Inputs!G51*'GM Alloc Factors'!J22</f>
        <v>0</v>
      </c>
      <c r="K4235" s="57">
        <f t="shared" si="887"/>
        <v>0</v>
      </c>
    </row>
    <row r="4236" spans="1:11" ht="12.75" customHeight="1">
      <c r="A4236" s="61" t="str">
        <f>"      "&amp;Labels!B89</f>
        <v xml:space="preserve">      Q 5</v>
      </c>
      <c r="B4236" s="102">
        <f>Inputs!D14*Inputs!H51*'GM Alloc Factors'!B23</f>
        <v>0</v>
      </c>
      <c r="C4236" s="102">
        <f>Inputs!D14*Inputs!H51*'GM Alloc Factors'!C23</f>
        <v>0</v>
      </c>
      <c r="D4236" s="102">
        <f>Inputs!D14*Inputs!H51*'GM Alloc Factors'!D23</f>
        <v>0</v>
      </c>
      <c r="E4236" s="102">
        <f>Inputs!D14*Inputs!H51*'GM Alloc Factors'!E23</f>
        <v>0</v>
      </c>
      <c r="F4236" s="57">
        <f t="shared" si="886"/>
        <v>0</v>
      </c>
      <c r="G4236" s="102">
        <f>Inputs!D14*Inputs!H51*'GM Alloc Factors'!G23</f>
        <v>0</v>
      </c>
      <c r="H4236" s="102">
        <f>Inputs!D14*Inputs!H51*'GM Alloc Factors'!H23</f>
        <v>0</v>
      </c>
      <c r="I4236" s="102">
        <f>Inputs!D14*Inputs!H51*'GM Alloc Factors'!I23</f>
        <v>0</v>
      </c>
      <c r="J4236" s="102">
        <f>Inputs!D14*Inputs!H51*'GM Alloc Factors'!J23</f>
        <v>0</v>
      </c>
      <c r="K4236" s="57">
        <f t="shared" si="887"/>
        <v>0</v>
      </c>
    </row>
    <row r="4237" spans="1:11" ht="12.75" customHeight="1">
      <c r="A4237" s="61" t="str">
        <f>"      "&amp;Labels!B90</f>
        <v xml:space="preserve">      Q 6</v>
      </c>
      <c r="B4237" s="102">
        <f>Inputs!D14*Inputs!I51*'GM Alloc Factors'!B24</f>
        <v>0</v>
      </c>
      <c r="C4237" s="102">
        <f>Inputs!D14*Inputs!I51*'GM Alloc Factors'!C24</f>
        <v>0</v>
      </c>
      <c r="D4237" s="102">
        <f>Inputs!D14*Inputs!I51*'GM Alloc Factors'!D24</f>
        <v>0</v>
      </c>
      <c r="E4237" s="102">
        <f>Inputs!D14*Inputs!I51*'GM Alloc Factors'!E24</f>
        <v>0</v>
      </c>
      <c r="F4237" s="57">
        <f t="shared" si="886"/>
        <v>0</v>
      </c>
      <c r="G4237" s="102">
        <f>Inputs!D14*Inputs!I51*'GM Alloc Factors'!G24</f>
        <v>0</v>
      </c>
      <c r="H4237" s="102">
        <f>Inputs!D14*Inputs!I51*'GM Alloc Factors'!H24</f>
        <v>0</v>
      </c>
      <c r="I4237" s="102">
        <f>Inputs!D14*Inputs!I51*'GM Alloc Factors'!I24</f>
        <v>0</v>
      </c>
      <c r="J4237" s="102">
        <f>Inputs!D14*Inputs!I51*'GM Alloc Factors'!J24</f>
        <v>0</v>
      </c>
      <c r="K4237" s="57">
        <f t="shared" si="887"/>
        <v>0</v>
      </c>
    </row>
    <row r="4238" spans="1:11" ht="12.75" customHeight="1">
      <c r="A4238" s="61" t="str">
        <f>"      "&amp;Labels!B91</f>
        <v xml:space="preserve">      Q 7</v>
      </c>
      <c r="B4238" s="102">
        <f>Inputs!D14*Inputs!J51*'GM Alloc Factors'!B25</f>
        <v>0</v>
      </c>
      <c r="C4238" s="102">
        <f>Inputs!D14*Inputs!J51*'GM Alloc Factors'!C25</f>
        <v>0</v>
      </c>
      <c r="D4238" s="102">
        <f>Inputs!D14*Inputs!J51*'GM Alloc Factors'!D25</f>
        <v>0</v>
      </c>
      <c r="E4238" s="102">
        <f>Inputs!D14*Inputs!J51*'GM Alloc Factors'!E25</f>
        <v>0</v>
      </c>
      <c r="F4238" s="57">
        <f t="shared" si="886"/>
        <v>0</v>
      </c>
      <c r="G4238" s="102">
        <f>Inputs!D14*Inputs!J51*'GM Alloc Factors'!G25</f>
        <v>0</v>
      </c>
      <c r="H4238" s="102">
        <f>Inputs!D14*Inputs!J51*'GM Alloc Factors'!H25</f>
        <v>0</v>
      </c>
      <c r="I4238" s="102">
        <f>Inputs!D14*Inputs!J51*'GM Alloc Factors'!I25</f>
        <v>0</v>
      </c>
      <c r="J4238" s="102">
        <f>Inputs!D14*Inputs!J51*'GM Alloc Factors'!J25</f>
        <v>0</v>
      </c>
      <c r="K4238" s="57">
        <f t="shared" si="887"/>
        <v>0</v>
      </c>
    </row>
    <row r="4239" spans="1:11" ht="12.75" customHeight="1">
      <c r="A4239" s="61" t="str">
        <f>"      "&amp;Labels!B92</f>
        <v xml:space="preserve">      Q 8</v>
      </c>
      <c r="B4239" s="102">
        <f>Inputs!D14*Inputs!K51*'GM Alloc Factors'!B26</f>
        <v>0</v>
      </c>
      <c r="C4239" s="102">
        <f>Inputs!D14*Inputs!K51*'GM Alloc Factors'!C26</f>
        <v>0</v>
      </c>
      <c r="D4239" s="102">
        <f>Inputs!D14*Inputs!K51*'GM Alloc Factors'!D26</f>
        <v>0</v>
      </c>
      <c r="E4239" s="102">
        <f>Inputs!D14*Inputs!K51*'GM Alloc Factors'!E26</f>
        <v>0</v>
      </c>
      <c r="F4239" s="57">
        <f t="shared" si="886"/>
        <v>0</v>
      </c>
      <c r="G4239" s="102">
        <f>Inputs!D14*Inputs!K51*'GM Alloc Factors'!G26</f>
        <v>0</v>
      </c>
      <c r="H4239" s="102">
        <f>Inputs!D14*Inputs!K51*'GM Alloc Factors'!H26</f>
        <v>0</v>
      </c>
      <c r="I4239" s="102">
        <f>Inputs!D14*Inputs!K51*'GM Alloc Factors'!I26</f>
        <v>0</v>
      </c>
      <c r="J4239" s="102">
        <f>Inputs!D14*Inputs!K51*'GM Alloc Factors'!J26</f>
        <v>0</v>
      </c>
      <c r="K4239" s="57">
        <f t="shared" si="887"/>
        <v>0</v>
      </c>
    </row>
    <row r="4240" spans="1:11" ht="12.75" customHeight="1">
      <c r="A4240" s="55" t="str">
        <f>"      "&amp;Labels!C84</f>
        <v xml:space="preserve">      Total</v>
      </c>
      <c r="B4240" s="56">
        <f>SUM(B4232:B4239)</f>
        <v>0</v>
      </c>
      <c r="C4240" s="56">
        <f>SUM(C4232:C4239)</f>
        <v>0</v>
      </c>
      <c r="D4240" s="56">
        <f>SUM(D4232:D4239)</f>
        <v>0</v>
      </c>
      <c r="E4240" s="56">
        <f>SUM(E4232:E4239)</f>
        <v>0</v>
      </c>
      <c r="F4240" s="57">
        <f t="shared" si="886"/>
        <v>0</v>
      </c>
      <c r="G4240" s="56">
        <f>SUM(G4232:G4239)</f>
        <v>0</v>
      </c>
      <c r="H4240" s="56">
        <f>SUM(H4232:H4239)</f>
        <v>0</v>
      </c>
      <c r="I4240" s="56">
        <f>SUM(I4232:I4239)</f>
        <v>0</v>
      </c>
      <c r="J4240" s="56">
        <f>SUM(J4232:J4239)</f>
        <v>0</v>
      </c>
      <c r="K4240" s="57">
        <f t="shared" si="887"/>
        <v>0</v>
      </c>
    </row>
    <row r="4241" spans="1:11" ht="12.75" customHeight="1">
      <c r="A4241" s="63" t="str">
        <f>"   "&amp;Labels!C80</f>
        <v xml:space="preserve">   Total</v>
      </c>
      <c r="B4241" s="64">
        <f>SUM(B4230,B4240)</f>
        <v>0</v>
      </c>
      <c r="C4241" s="64">
        <f>SUM(C4230,C4240)</f>
        <v>0</v>
      </c>
      <c r="D4241" s="64">
        <f>SUM(D4230,D4240)</f>
        <v>0</v>
      </c>
      <c r="E4241" s="64">
        <f>SUM(E4230,E4240)</f>
        <v>0</v>
      </c>
      <c r="F4241" s="57">
        <f t="shared" si="886"/>
        <v>0</v>
      </c>
      <c r="G4241" s="64">
        <f>SUM(G4230,G4240)</f>
        <v>0</v>
      </c>
      <c r="H4241" s="64">
        <f>SUM(H4230,H4240)</f>
        <v>0</v>
      </c>
      <c r="I4241" s="64">
        <f>SUM(I4230,I4240)</f>
        <v>0</v>
      </c>
      <c r="J4241" s="64">
        <f>SUM(J4230,J4240)</f>
        <v>0</v>
      </c>
      <c r="K4241" s="57">
        <f t="shared" si="887"/>
        <v>0</v>
      </c>
    </row>
    <row r="4242" spans="1:11" ht="12.75" customHeight="1">
      <c r="A4242" s="61" t="str">
        <f>"      "&amp;Labels!B85</f>
        <v xml:space="preserve">      Q 1</v>
      </c>
      <c r="B4242" s="102">
        <f t="shared" ref="B4242:E4249" si="888">SUM(B4222,B4232)</f>
        <v>0</v>
      </c>
      <c r="C4242" s="102">
        <f t="shared" si="888"/>
        <v>0</v>
      </c>
      <c r="D4242" s="102">
        <f t="shared" si="888"/>
        <v>0</v>
      </c>
      <c r="E4242" s="102">
        <f t="shared" si="888"/>
        <v>0</v>
      </c>
      <c r="F4242" s="57">
        <f t="shared" si="886"/>
        <v>0</v>
      </c>
      <c r="G4242" s="102">
        <f t="shared" ref="G4242:J4249" si="889">SUM(G4222,G4232)</f>
        <v>0</v>
      </c>
      <c r="H4242" s="102">
        <f t="shared" si="889"/>
        <v>0</v>
      </c>
      <c r="I4242" s="102">
        <f t="shared" si="889"/>
        <v>0</v>
      </c>
      <c r="J4242" s="102">
        <f t="shared" si="889"/>
        <v>0</v>
      </c>
      <c r="K4242" s="57">
        <f t="shared" si="887"/>
        <v>0</v>
      </c>
    </row>
    <row r="4243" spans="1:11" ht="12.75" customHeight="1">
      <c r="A4243" s="61" t="str">
        <f>"      "&amp;Labels!B86</f>
        <v xml:space="preserve">      Q 2</v>
      </c>
      <c r="B4243" s="102">
        <f t="shared" si="888"/>
        <v>0</v>
      </c>
      <c r="C4243" s="102">
        <f t="shared" si="888"/>
        <v>0</v>
      </c>
      <c r="D4243" s="102">
        <f t="shared" si="888"/>
        <v>0</v>
      </c>
      <c r="E4243" s="102">
        <f t="shared" si="888"/>
        <v>0</v>
      </c>
      <c r="F4243" s="57">
        <f t="shared" si="886"/>
        <v>0</v>
      </c>
      <c r="G4243" s="102">
        <f t="shared" si="889"/>
        <v>0</v>
      </c>
      <c r="H4243" s="102">
        <f t="shared" si="889"/>
        <v>0</v>
      </c>
      <c r="I4243" s="102">
        <f t="shared" si="889"/>
        <v>0</v>
      </c>
      <c r="J4243" s="102">
        <f t="shared" si="889"/>
        <v>0</v>
      </c>
      <c r="K4243" s="57">
        <f t="shared" si="887"/>
        <v>0</v>
      </c>
    </row>
    <row r="4244" spans="1:11" ht="12.75" customHeight="1">
      <c r="A4244" s="61" t="str">
        <f>"      "&amp;Labels!B87</f>
        <v xml:space="preserve">      Q 3</v>
      </c>
      <c r="B4244" s="102">
        <f t="shared" si="888"/>
        <v>0</v>
      </c>
      <c r="C4244" s="102">
        <f t="shared" si="888"/>
        <v>0</v>
      </c>
      <c r="D4244" s="102">
        <f t="shared" si="888"/>
        <v>0</v>
      </c>
      <c r="E4244" s="102">
        <f t="shared" si="888"/>
        <v>0</v>
      </c>
      <c r="F4244" s="57">
        <f t="shared" si="886"/>
        <v>0</v>
      </c>
      <c r="G4244" s="102">
        <f t="shared" si="889"/>
        <v>0</v>
      </c>
      <c r="H4244" s="102">
        <f t="shared" si="889"/>
        <v>0</v>
      </c>
      <c r="I4244" s="102">
        <f t="shared" si="889"/>
        <v>0</v>
      </c>
      <c r="J4244" s="102">
        <f t="shared" si="889"/>
        <v>0</v>
      </c>
      <c r="K4244" s="57">
        <f t="shared" si="887"/>
        <v>0</v>
      </c>
    </row>
    <row r="4245" spans="1:11" ht="12.75" customHeight="1">
      <c r="A4245" s="61" t="str">
        <f>"      "&amp;Labels!B88</f>
        <v xml:space="preserve">      Q 4</v>
      </c>
      <c r="B4245" s="102">
        <f t="shared" si="888"/>
        <v>0</v>
      </c>
      <c r="C4245" s="102">
        <f t="shared" si="888"/>
        <v>0</v>
      </c>
      <c r="D4245" s="102">
        <f t="shared" si="888"/>
        <v>0</v>
      </c>
      <c r="E4245" s="102">
        <f t="shared" si="888"/>
        <v>0</v>
      </c>
      <c r="F4245" s="57">
        <f t="shared" si="886"/>
        <v>0</v>
      </c>
      <c r="G4245" s="102">
        <f t="shared" si="889"/>
        <v>0</v>
      </c>
      <c r="H4245" s="102">
        <f t="shared" si="889"/>
        <v>0</v>
      </c>
      <c r="I4245" s="102">
        <f t="shared" si="889"/>
        <v>0</v>
      </c>
      <c r="J4245" s="102">
        <f t="shared" si="889"/>
        <v>0</v>
      </c>
      <c r="K4245" s="57">
        <f t="shared" si="887"/>
        <v>0</v>
      </c>
    </row>
    <row r="4246" spans="1:11" ht="12.75" customHeight="1">
      <c r="A4246" s="61" t="str">
        <f>"      "&amp;Labels!B89</f>
        <v xml:space="preserve">      Q 5</v>
      </c>
      <c r="B4246" s="102">
        <f t="shared" si="888"/>
        <v>0</v>
      </c>
      <c r="C4246" s="102">
        <f t="shared" si="888"/>
        <v>0</v>
      </c>
      <c r="D4246" s="102">
        <f t="shared" si="888"/>
        <v>0</v>
      </c>
      <c r="E4246" s="102">
        <f t="shared" si="888"/>
        <v>0</v>
      </c>
      <c r="F4246" s="57">
        <f t="shared" si="886"/>
        <v>0</v>
      </c>
      <c r="G4246" s="102">
        <f t="shared" si="889"/>
        <v>0</v>
      </c>
      <c r="H4246" s="102">
        <f t="shared" si="889"/>
        <v>0</v>
      </c>
      <c r="I4246" s="102">
        <f t="shared" si="889"/>
        <v>0</v>
      </c>
      <c r="J4246" s="102">
        <f t="shared" si="889"/>
        <v>0</v>
      </c>
      <c r="K4246" s="57">
        <f t="shared" si="887"/>
        <v>0</v>
      </c>
    </row>
    <row r="4247" spans="1:11" ht="12.75" customHeight="1">
      <c r="A4247" s="61" t="str">
        <f>"      "&amp;Labels!B90</f>
        <v xml:space="preserve">      Q 6</v>
      </c>
      <c r="B4247" s="102">
        <f t="shared" si="888"/>
        <v>0</v>
      </c>
      <c r="C4247" s="102">
        <f t="shared" si="888"/>
        <v>0</v>
      </c>
      <c r="D4247" s="102">
        <f t="shared" si="888"/>
        <v>0</v>
      </c>
      <c r="E4247" s="102">
        <f t="shared" si="888"/>
        <v>0</v>
      </c>
      <c r="F4247" s="57">
        <f t="shared" si="886"/>
        <v>0</v>
      </c>
      <c r="G4247" s="102">
        <f t="shared" si="889"/>
        <v>0</v>
      </c>
      <c r="H4247" s="102">
        <f t="shared" si="889"/>
        <v>0</v>
      </c>
      <c r="I4247" s="102">
        <f t="shared" si="889"/>
        <v>0</v>
      </c>
      <c r="J4247" s="102">
        <f t="shared" si="889"/>
        <v>0</v>
      </c>
      <c r="K4247" s="57">
        <f t="shared" si="887"/>
        <v>0</v>
      </c>
    </row>
    <row r="4248" spans="1:11" ht="12.75" customHeight="1">
      <c r="A4248" s="61" t="str">
        <f>"      "&amp;Labels!B91</f>
        <v xml:space="preserve">      Q 7</v>
      </c>
      <c r="B4248" s="102">
        <f t="shared" si="888"/>
        <v>0</v>
      </c>
      <c r="C4248" s="102">
        <f t="shared" si="888"/>
        <v>0</v>
      </c>
      <c r="D4248" s="102">
        <f t="shared" si="888"/>
        <v>0</v>
      </c>
      <c r="E4248" s="102">
        <f t="shared" si="888"/>
        <v>0</v>
      </c>
      <c r="F4248" s="57">
        <f t="shared" si="886"/>
        <v>0</v>
      </c>
      <c r="G4248" s="102">
        <f t="shared" si="889"/>
        <v>0</v>
      </c>
      <c r="H4248" s="102">
        <f t="shared" si="889"/>
        <v>0</v>
      </c>
      <c r="I4248" s="102">
        <f t="shared" si="889"/>
        <v>0</v>
      </c>
      <c r="J4248" s="102">
        <f t="shared" si="889"/>
        <v>0</v>
      </c>
      <c r="K4248" s="57">
        <f t="shared" si="887"/>
        <v>0</v>
      </c>
    </row>
    <row r="4249" spans="1:11" ht="12.75" customHeight="1">
      <c r="A4249" s="61" t="str">
        <f>"      "&amp;Labels!B92</f>
        <v xml:space="preserve">      Q 8</v>
      </c>
      <c r="B4249" s="102">
        <f t="shared" si="888"/>
        <v>0</v>
      </c>
      <c r="C4249" s="102">
        <f t="shared" si="888"/>
        <v>0</v>
      </c>
      <c r="D4249" s="102">
        <f t="shared" si="888"/>
        <v>0</v>
      </c>
      <c r="E4249" s="102">
        <f t="shared" si="888"/>
        <v>0</v>
      </c>
      <c r="F4249" s="57">
        <f t="shared" si="886"/>
        <v>0</v>
      </c>
      <c r="G4249" s="102">
        <f t="shared" si="889"/>
        <v>0</v>
      </c>
      <c r="H4249" s="102">
        <f t="shared" si="889"/>
        <v>0</v>
      </c>
      <c r="I4249" s="102">
        <f t="shared" si="889"/>
        <v>0</v>
      </c>
      <c r="J4249" s="102">
        <f t="shared" si="889"/>
        <v>0</v>
      </c>
      <c r="K4249" s="57">
        <f t="shared" si="887"/>
        <v>0</v>
      </c>
    </row>
    <row r="4250" spans="1:11" ht="12.75" customHeight="1">
      <c r="A4250" s="55" t="str">
        <f>"      "&amp;Labels!C84</f>
        <v xml:space="preserve">      Total</v>
      </c>
      <c r="B4250" s="56">
        <f>B4241</f>
        <v>0</v>
      </c>
      <c r="C4250" s="56">
        <f>C4241</f>
        <v>0</v>
      </c>
      <c r="D4250" s="56">
        <f>D4241</f>
        <v>0</v>
      </c>
      <c r="E4250" s="56">
        <f>E4241</f>
        <v>0</v>
      </c>
      <c r="F4250" s="57">
        <f>SUM(B4241:E4241)</f>
        <v>0</v>
      </c>
      <c r="G4250" s="56">
        <f>G4241</f>
        <v>0</v>
      </c>
      <c r="H4250" s="56">
        <f>H4241</f>
        <v>0</v>
      </c>
      <c r="I4250" s="56">
        <f>I4241</f>
        <v>0</v>
      </c>
      <c r="J4250" s="56">
        <f>J4241</f>
        <v>0</v>
      </c>
      <c r="K4250" s="57">
        <f>SUM(G4241:J4241)</f>
        <v>0</v>
      </c>
    </row>
    <row r="4251" spans="1:11" ht="12.75" customHeight="1">
      <c r="A4251" s="63" t="str">
        <f>Labels!B71</f>
        <v>Customer 3</v>
      </c>
      <c r="B4251" s="64"/>
      <c r="C4251" s="64"/>
      <c r="D4251" s="64"/>
      <c r="E4251" s="64"/>
      <c r="F4251" s="57"/>
      <c r="G4251" s="64"/>
      <c r="H4251" s="64"/>
      <c r="I4251" s="64"/>
      <c r="J4251" s="64"/>
      <c r="K4251" s="57"/>
    </row>
    <row r="4252" spans="1:11" ht="12.75" customHeight="1">
      <c r="A4252" s="55" t="str">
        <f>"   "&amp;Labels!B81</f>
        <v xml:space="preserve">   Website</v>
      </c>
      <c r="B4252" s="56"/>
      <c r="C4252" s="56"/>
      <c r="D4252" s="56"/>
      <c r="E4252" s="56"/>
      <c r="F4252" s="57"/>
      <c r="G4252" s="56"/>
      <c r="H4252" s="56"/>
      <c r="I4252" s="56"/>
      <c r="J4252" s="56"/>
      <c r="K4252" s="57"/>
    </row>
    <row r="4253" spans="1:11" ht="12.75" customHeight="1">
      <c r="A4253" s="61" t="str">
        <f>"      "&amp;Labels!B85</f>
        <v xml:space="preserve">      Q 1</v>
      </c>
      <c r="B4253" s="102">
        <f>Inputs!D13*Inputs!D42*'GM Alloc Factors'!B10</f>
        <v>0</v>
      </c>
      <c r="C4253" s="102">
        <f>Inputs!D13*Inputs!D42*'GM Alloc Factors'!C10</f>
        <v>0</v>
      </c>
      <c r="D4253" s="102">
        <f>Inputs!D13*Inputs!D42*'GM Alloc Factors'!D10</f>
        <v>0</v>
      </c>
      <c r="E4253" s="102">
        <f>Inputs!D13*Inputs!D42*'GM Alloc Factors'!E10</f>
        <v>0</v>
      </c>
      <c r="F4253" s="57">
        <f t="shared" ref="F4253:F4261" si="890">SUM(B4253:E4253)</f>
        <v>0</v>
      </c>
      <c r="G4253" s="102">
        <f>Inputs!D13*Inputs!D42*'GM Alloc Factors'!G10</f>
        <v>0</v>
      </c>
      <c r="H4253" s="102">
        <f>Inputs!D13*Inputs!D42*'GM Alloc Factors'!H10</f>
        <v>0</v>
      </c>
      <c r="I4253" s="102">
        <f>Inputs!D13*Inputs!D42*'GM Alloc Factors'!I10</f>
        <v>0</v>
      </c>
      <c r="J4253" s="102">
        <f>Inputs!D13*Inputs!D42*'GM Alloc Factors'!J10</f>
        <v>0</v>
      </c>
      <c r="K4253" s="57">
        <f t="shared" ref="K4253:K4261" si="891">SUM(G4253:J4253)</f>
        <v>0</v>
      </c>
    </row>
    <row r="4254" spans="1:11" ht="12.75" customHeight="1">
      <c r="A4254" s="61" t="str">
        <f>"      "&amp;Labels!B86</f>
        <v xml:space="preserve">      Q 2</v>
      </c>
      <c r="B4254" s="102">
        <f>Inputs!D13*Inputs!E42*'GM Alloc Factors'!B11</f>
        <v>0</v>
      </c>
      <c r="C4254" s="102">
        <f>Inputs!D13*Inputs!E42*'GM Alloc Factors'!C11</f>
        <v>0</v>
      </c>
      <c r="D4254" s="102">
        <f>Inputs!D13*Inputs!E42*'GM Alloc Factors'!D11</f>
        <v>0</v>
      </c>
      <c r="E4254" s="102">
        <f>Inputs!D13*Inputs!E42*'GM Alloc Factors'!E11</f>
        <v>0</v>
      </c>
      <c r="F4254" s="57">
        <f t="shared" si="890"/>
        <v>0</v>
      </c>
      <c r="G4254" s="102">
        <f>Inputs!D13*Inputs!E42*'GM Alloc Factors'!G11</f>
        <v>0</v>
      </c>
      <c r="H4254" s="102">
        <f>Inputs!D13*Inputs!E42*'GM Alloc Factors'!H11</f>
        <v>0</v>
      </c>
      <c r="I4254" s="102">
        <f>Inputs!D13*Inputs!E42*'GM Alloc Factors'!I11</f>
        <v>0</v>
      </c>
      <c r="J4254" s="102">
        <f>Inputs!D13*Inputs!E42*'GM Alloc Factors'!J11</f>
        <v>0</v>
      </c>
      <c r="K4254" s="57">
        <f t="shared" si="891"/>
        <v>0</v>
      </c>
    </row>
    <row r="4255" spans="1:11" ht="12.75" customHeight="1">
      <c r="A4255" s="61" t="str">
        <f>"      "&amp;Labels!B87</f>
        <v xml:space="preserve">      Q 3</v>
      </c>
      <c r="B4255" s="102">
        <f>Inputs!D13*Inputs!F42*'GM Alloc Factors'!B12</f>
        <v>0</v>
      </c>
      <c r="C4255" s="102">
        <f>Inputs!D13*Inputs!F42*'GM Alloc Factors'!C12</f>
        <v>0</v>
      </c>
      <c r="D4255" s="102">
        <f>Inputs!D13*Inputs!F42*'GM Alloc Factors'!D12</f>
        <v>0</v>
      </c>
      <c r="E4255" s="102">
        <f>Inputs!D13*Inputs!F42*'GM Alloc Factors'!E12</f>
        <v>0</v>
      </c>
      <c r="F4255" s="57">
        <f t="shared" si="890"/>
        <v>0</v>
      </c>
      <c r="G4255" s="102">
        <f>Inputs!D13*Inputs!F42*'GM Alloc Factors'!G12</f>
        <v>0</v>
      </c>
      <c r="H4255" s="102">
        <f>Inputs!D13*Inputs!F42*'GM Alloc Factors'!H12</f>
        <v>0</v>
      </c>
      <c r="I4255" s="102">
        <f>Inputs!D13*Inputs!F42*'GM Alloc Factors'!I12</f>
        <v>0</v>
      </c>
      <c r="J4255" s="102">
        <f>Inputs!D13*Inputs!F42*'GM Alloc Factors'!J12</f>
        <v>0</v>
      </c>
      <c r="K4255" s="57">
        <f t="shared" si="891"/>
        <v>0</v>
      </c>
    </row>
    <row r="4256" spans="1:11" ht="12.75" customHeight="1">
      <c r="A4256" s="61" t="str">
        <f>"      "&amp;Labels!B88</f>
        <v xml:space="preserve">      Q 4</v>
      </c>
      <c r="B4256" s="102">
        <f>Inputs!D13*Inputs!G42*'GM Alloc Factors'!B13</f>
        <v>0</v>
      </c>
      <c r="C4256" s="102">
        <f>Inputs!D13*Inputs!G42*'GM Alloc Factors'!C13</f>
        <v>0</v>
      </c>
      <c r="D4256" s="102">
        <f>Inputs!D13*Inputs!G42*'GM Alloc Factors'!D13</f>
        <v>0</v>
      </c>
      <c r="E4256" s="102">
        <f>Inputs!D13*Inputs!G42*'GM Alloc Factors'!E13</f>
        <v>0</v>
      </c>
      <c r="F4256" s="57">
        <f t="shared" si="890"/>
        <v>0</v>
      </c>
      <c r="G4256" s="102">
        <f>Inputs!D13*Inputs!G42*'GM Alloc Factors'!G13</f>
        <v>0</v>
      </c>
      <c r="H4256" s="102">
        <f>Inputs!D13*Inputs!G42*'GM Alloc Factors'!H13</f>
        <v>0</v>
      </c>
      <c r="I4256" s="102">
        <f>Inputs!D13*Inputs!G42*'GM Alloc Factors'!I13</f>
        <v>0</v>
      </c>
      <c r="J4256" s="102">
        <f>Inputs!D13*Inputs!G42*'GM Alloc Factors'!J13</f>
        <v>0</v>
      </c>
      <c r="K4256" s="57">
        <f t="shared" si="891"/>
        <v>0</v>
      </c>
    </row>
    <row r="4257" spans="1:11" ht="12.75" customHeight="1">
      <c r="A4257" s="61" t="str">
        <f>"      "&amp;Labels!B89</f>
        <v xml:space="preserve">      Q 5</v>
      </c>
      <c r="B4257" s="102">
        <f>Inputs!D13*Inputs!H42*'GM Alloc Factors'!B14</f>
        <v>0</v>
      </c>
      <c r="C4257" s="102">
        <f>Inputs!D13*Inputs!H42*'GM Alloc Factors'!C14</f>
        <v>0</v>
      </c>
      <c r="D4257" s="102">
        <f>Inputs!D13*Inputs!H42*'GM Alloc Factors'!D14</f>
        <v>0</v>
      </c>
      <c r="E4257" s="102">
        <f>Inputs!D13*Inputs!H42*'GM Alloc Factors'!E14</f>
        <v>0</v>
      </c>
      <c r="F4257" s="57">
        <f t="shared" si="890"/>
        <v>0</v>
      </c>
      <c r="G4257" s="102">
        <f>Inputs!D13*Inputs!H42*'GM Alloc Factors'!G14</f>
        <v>0</v>
      </c>
      <c r="H4257" s="102">
        <f>Inputs!D13*Inputs!H42*'GM Alloc Factors'!H14</f>
        <v>0</v>
      </c>
      <c r="I4257" s="102">
        <f>Inputs!D13*Inputs!H42*'GM Alloc Factors'!I14</f>
        <v>0</v>
      </c>
      <c r="J4257" s="102">
        <f>Inputs!D13*Inputs!H42*'GM Alloc Factors'!J14</f>
        <v>0</v>
      </c>
      <c r="K4257" s="57">
        <f t="shared" si="891"/>
        <v>0</v>
      </c>
    </row>
    <row r="4258" spans="1:11" ht="12.75" customHeight="1">
      <c r="A4258" s="61" t="str">
        <f>"      "&amp;Labels!B90</f>
        <v xml:space="preserve">      Q 6</v>
      </c>
      <c r="B4258" s="102">
        <f>Inputs!D13*Inputs!I42*'GM Alloc Factors'!B15</f>
        <v>0</v>
      </c>
      <c r="C4258" s="102">
        <f>Inputs!D13*Inputs!I42*'GM Alloc Factors'!C15</f>
        <v>0</v>
      </c>
      <c r="D4258" s="102">
        <f>Inputs!D13*Inputs!I42*'GM Alloc Factors'!D15</f>
        <v>0</v>
      </c>
      <c r="E4258" s="102">
        <f>Inputs!D13*Inputs!I42*'GM Alloc Factors'!E15</f>
        <v>0</v>
      </c>
      <c r="F4258" s="57">
        <f t="shared" si="890"/>
        <v>0</v>
      </c>
      <c r="G4258" s="102">
        <f>Inputs!D13*Inputs!I42*'GM Alloc Factors'!G15</f>
        <v>0</v>
      </c>
      <c r="H4258" s="102">
        <f>Inputs!D13*Inputs!I42*'GM Alloc Factors'!H15</f>
        <v>0</v>
      </c>
      <c r="I4258" s="102">
        <f>Inputs!D13*Inputs!I42*'GM Alloc Factors'!I15</f>
        <v>0</v>
      </c>
      <c r="J4258" s="102">
        <f>Inputs!D13*Inputs!I42*'GM Alloc Factors'!J15</f>
        <v>0</v>
      </c>
      <c r="K4258" s="57">
        <f t="shared" si="891"/>
        <v>0</v>
      </c>
    </row>
    <row r="4259" spans="1:11" ht="12.75" customHeight="1">
      <c r="A4259" s="61" t="str">
        <f>"      "&amp;Labels!B91</f>
        <v xml:space="preserve">      Q 7</v>
      </c>
      <c r="B4259" s="102">
        <f>Inputs!D13*Inputs!J42*'GM Alloc Factors'!B16</f>
        <v>0</v>
      </c>
      <c r="C4259" s="102">
        <f>Inputs!D13*Inputs!J42*'GM Alloc Factors'!C16</f>
        <v>0</v>
      </c>
      <c r="D4259" s="102">
        <f>Inputs!D13*Inputs!J42*'GM Alloc Factors'!D16</f>
        <v>0</v>
      </c>
      <c r="E4259" s="102">
        <f>Inputs!D13*Inputs!J42*'GM Alloc Factors'!E16</f>
        <v>0</v>
      </c>
      <c r="F4259" s="57">
        <f t="shared" si="890"/>
        <v>0</v>
      </c>
      <c r="G4259" s="102">
        <f>Inputs!D13*Inputs!J42*'GM Alloc Factors'!G16</f>
        <v>0</v>
      </c>
      <c r="H4259" s="102">
        <f>Inputs!D13*Inputs!J42*'GM Alloc Factors'!H16</f>
        <v>0</v>
      </c>
      <c r="I4259" s="102">
        <f>Inputs!D13*Inputs!J42*'GM Alloc Factors'!I16</f>
        <v>0</v>
      </c>
      <c r="J4259" s="102">
        <f>Inputs!D13*Inputs!J42*'GM Alloc Factors'!J16</f>
        <v>0</v>
      </c>
      <c r="K4259" s="57">
        <f t="shared" si="891"/>
        <v>0</v>
      </c>
    </row>
    <row r="4260" spans="1:11" ht="12.75" customHeight="1">
      <c r="A4260" s="61" t="str">
        <f>"      "&amp;Labels!B92</f>
        <v xml:space="preserve">      Q 8</v>
      </c>
      <c r="B4260" s="102">
        <f>Inputs!D13*Inputs!K42*'GM Alloc Factors'!B17</f>
        <v>0</v>
      </c>
      <c r="C4260" s="102">
        <f>Inputs!D13*Inputs!K42*'GM Alloc Factors'!C17</f>
        <v>0</v>
      </c>
      <c r="D4260" s="102">
        <f>Inputs!D13*Inputs!K42*'GM Alloc Factors'!D17</f>
        <v>0</v>
      </c>
      <c r="E4260" s="102">
        <f>Inputs!D13*Inputs!K42*'GM Alloc Factors'!E17</f>
        <v>0</v>
      </c>
      <c r="F4260" s="57">
        <f t="shared" si="890"/>
        <v>0</v>
      </c>
      <c r="G4260" s="102">
        <f>Inputs!D13*Inputs!K42*'GM Alloc Factors'!G17</f>
        <v>0</v>
      </c>
      <c r="H4260" s="102">
        <f>Inputs!D13*Inputs!K42*'GM Alloc Factors'!H17</f>
        <v>0</v>
      </c>
      <c r="I4260" s="102">
        <f>Inputs!D13*Inputs!K42*'GM Alloc Factors'!I17</f>
        <v>0</v>
      </c>
      <c r="J4260" s="102">
        <f>Inputs!D13*Inputs!K42*'GM Alloc Factors'!J17</f>
        <v>0</v>
      </c>
      <c r="K4260" s="57">
        <f t="shared" si="891"/>
        <v>0</v>
      </c>
    </row>
    <row r="4261" spans="1:11" ht="12.75" customHeight="1">
      <c r="A4261" s="55" t="str">
        <f>"      "&amp;Labels!C84</f>
        <v xml:space="preserve">      Total</v>
      </c>
      <c r="B4261" s="56">
        <f>SUM(B4253:B4260)</f>
        <v>0</v>
      </c>
      <c r="C4261" s="56">
        <f>SUM(C4253:C4260)</f>
        <v>0</v>
      </c>
      <c r="D4261" s="56">
        <f>SUM(D4253:D4260)</f>
        <v>0</v>
      </c>
      <c r="E4261" s="56">
        <f>SUM(E4253:E4260)</f>
        <v>0</v>
      </c>
      <c r="F4261" s="57">
        <f t="shared" si="890"/>
        <v>0</v>
      </c>
      <c r="G4261" s="56">
        <f>SUM(G4253:G4260)</f>
        <v>0</v>
      </c>
      <c r="H4261" s="56">
        <f>SUM(H4253:H4260)</f>
        <v>0</v>
      </c>
      <c r="I4261" s="56">
        <f>SUM(I4253:I4260)</f>
        <v>0</v>
      </c>
      <c r="J4261" s="56">
        <f>SUM(J4253:J4260)</f>
        <v>0</v>
      </c>
      <c r="K4261" s="57">
        <f t="shared" si="891"/>
        <v>0</v>
      </c>
    </row>
    <row r="4262" spans="1:11" ht="12.75" customHeight="1">
      <c r="A4262" s="55" t="str">
        <f>"   "&amp;Labels!B82</f>
        <v xml:space="preserve">   Direct email</v>
      </c>
      <c r="B4262" s="56"/>
      <c r="C4262" s="56"/>
      <c r="D4262" s="56"/>
      <c r="E4262" s="56"/>
      <c r="F4262" s="57"/>
      <c r="G4262" s="56"/>
      <c r="H4262" s="56"/>
      <c r="I4262" s="56"/>
      <c r="J4262" s="56"/>
      <c r="K4262" s="57"/>
    </row>
    <row r="4263" spans="1:11" ht="12.75" customHeight="1">
      <c r="A4263" s="61" t="str">
        <f>"      "&amp;Labels!B85</f>
        <v xml:space="preserve">      Q 1</v>
      </c>
      <c r="B4263" s="102">
        <f>Inputs!D14*Inputs!D52*'GM Alloc Factors'!B19</f>
        <v>0</v>
      </c>
      <c r="C4263" s="102">
        <f>Inputs!D14*Inputs!D52*'GM Alloc Factors'!C19</f>
        <v>0</v>
      </c>
      <c r="D4263" s="102">
        <f>Inputs!D14*Inputs!D52*'GM Alloc Factors'!D19</f>
        <v>0</v>
      </c>
      <c r="E4263" s="102">
        <f>Inputs!D14*Inputs!D52*'GM Alloc Factors'!E19</f>
        <v>0</v>
      </c>
      <c r="F4263" s="57">
        <f t="shared" ref="F4263:F4280" si="892">SUM(B4263:E4263)</f>
        <v>0</v>
      </c>
      <c r="G4263" s="102">
        <f>Inputs!D14*Inputs!D52*'GM Alloc Factors'!G19</f>
        <v>0</v>
      </c>
      <c r="H4263" s="102">
        <f>Inputs!D14*Inputs!D52*'GM Alloc Factors'!H19</f>
        <v>0</v>
      </c>
      <c r="I4263" s="102">
        <f>Inputs!D14*Inputs!D52*'GM Alloc Factors'!I19</f>
        <v>0</v>
      </c>
      <c r="J4263" s="102">
        <f>Inputs!D14*Inputs!D52*'GM Alloc Factors'!J19</f>
        <v>0</v>
      </c>
      <c r="K4263" s="57">
        <f t="shared" ref="K4263:K4280" si="893">SUM(G4263:J4263)</f>
        <v>0</v>
      </c>
    </row>
    <row r="4264" spans="1:11" ht="12.75" customHeight="1">
      <c r="A4264" s="61" t="str">
        <f>"      "&amp;Labels!B86</f>
        <v xml:space="preserve">      Q 2</v>
      </c>
      <c r="B4264" s="102">
        <f>Inputs!D14*Inputs!E52*'GM Alloc Factors'!B20</f>
        <v>0</v>
      </c>
      <c r="C4264" s="102">
        <f>Inputs!D14*Inputs!E52*'GM Alloc Factors'!C20</f>
        <v>0</v>
      </c>
      <c r="D4264" s="102">
        <f>Inputs!D14*Inputs!E52*'GM Alloc Factors'!D20</f>
        <v>0</v>
      </c>
      <c r="E4264" s="102">
        <f>Inputs!D14*Inputs!E52*'GM Alloc Factors'!E20</f>
        <v>0</v>
      </c>
      <c r="F4264" s="57">
        <f t="shared" si="892"/>
        <v>0</v>
      </c>
      <c r="G4264" s="102">
        <f>Inputs!D14*Inputs!E52*'GM Alloc Factors'!G20</f>
        <v>0</v>
      </c>
      <c r="H4264" s="102">
        <f>Inputs!D14*Inputs!E52*'GM Alloc Factors'!H20</f>
        <v>0</v>
      </c>
      <c r="I4264" s="102">
        <f>Inputs!D14*Inputs!E52*'GM Alloc Factors'!I20</f>
        <v>0</v>
      </c>
      <c r="J4264" s="102">
        <f>Inputs!D14*Inputs!E52*'GM Alloc Factors'!J20</f>
        <v>0</v>
      </c>
      <c r="K4264" s="57">
        <f t="shared" si="893"/>
        <v>0</v>
      </c>
    </row>
    <row r="4265" spans="1:11" ht="12.75" customHeight="1">
      <c r="A4265" s="61" t="str">
        <f>"      "&amp;Labels!B87</f>
        <v xml:space="preserve">      Q 3</v>
      </c>
      <c r="B4265" s="102">
        <f>Inputs!D14*Inputs!F52*'GM Alloc Factors'!B21</f>
        <v>0</v>
      </c>
      <c r="C4265" s="102">
        <f>Inputs!D14*Inputs!F52*'GM Alloc Factors'!C21</f>
        <v>0</v>
      </c>
      <c r="D4265" s="102">
        <f>Inputs!D14*Inputs!F52*'GM Alloc Factors'!D21</f>
        <v>0</v>
      </c>
      <c r="E4265" s="102">
        <f>Inputs!D14*Inputs!F52*'GM Alloc Factors'!E21</f>
        <v>0</v>
      </c>
      <c r="F4265" s="57">
        <f t="shared" si="892"/>
        <v>0</v>
      </c>
      <c r="G4265" s="102">
        <f>Inputs!D14*Inputs!F52*'GM Alloc Factors'!G21</f>
        <v>0</v>
      </c>
      <c r="H4265" s="102">
        <f>Inputs!D14*Inputs!F52*'GM Alloc Factors'!H21</f>
        <v>0</v>
      </c>
      <c r="I4265" s="102">
        <f>Inputs!D14*Inputs!F52*'GM Alloc Factors'!I21</f>
        <v>0</v>
      </c>
      <c r="J4265" s="102">
        <f>Inputs!D14*Inputs!F52*'GM Alloc Factors'!J21</f>
        <v>0</v>
      </c>
      <c r="K4265" s="57">
        <f t="shared" si="893"/>
        <v>0</v>
      </c>
    </row>
    <row r="4266" spans="1:11" ht="12.75" customHeight="1">
      <c r="A4266" s="61" t="str">
        <f>"      "&amp;Labels!B88</f>
        <v xml:space="preserve">      Q 4</v>
      </c>
      <c r="B4266" s="102">
        <f>Inputs!D14*Inputs!G52*'GM Alloc Factors'!B22</f>
        <v>0</v>
      </c>
      <c r="C4266" s="102">
        <f>Inputs!D14*Inputs!G52*'GM Alloc Factors'!C22</f>
        <v>0</v>
      </c>
      <c r="D4266" s="102">
        <f>Inputs!D14*Inputs!G52*'GM Alloc Factors'!D22</f>
        <v>0</v>
      </c>
      <c r="E4266" s="102">
        <f>Inputs!D14*Inputs!G52*'GM Alloc Factors'!E22</f>
        <v>0</v>
      </c>
      <c r="F4266" s="57">
        <f t="shared" si="892"/>
        <v>0</v>
      </c>
      <c r="G4266" s="102">
        <f>Inputs!D14*Inputs!G52*'GM Alloc Factors'!G22</f>
        <v>0</v>
      </c>
      <c r="H4266" s="102">
        <f>Inputs!D14*Inputs!G52*'GM Alloc Factors'!H22</f>
        <v>0</v>
      </c>
      <c r="I4266" s="102">
        <f>Inputs!D14*Inputs!G52*'GM Alloc Factors'!I22</f>
        <v>0</v>
      </c>
      <c r="J4266" s="102">
        <f>Inputs!D14*Inputs!G52*'GM Alloc Factors'!J22</f>
        <v>0</v>
      </c>
      <c r="K4266" s="57">
        <f t="shared" si="893"/>
        <v>0</v>
      </c>
    </row>
    <row r="4267" spans="1:11" ht="12.75" customHeight="1">
      <c r="A4267" s="61" t="str">
        <f>"      "&amp;Labels!B89</f>
        <v xml:space="preserve">      Q 5</v>
      </c>
      <c r="B4267" s="102">
        <f>Inputs!D14*Inputs!H52*'GM Alloc Factors'!B23</f>
        <v>0</v>
      </c>
      <c r="C4267" s="102">
        <f>Inputs!D14*Inputs!H52*'GM Alloc Factors'!C23</f>
        <v>0</v>
      </c>
      <c r="D4267" s="102">
        <f>Inputs!D14*Inputs!H52*'GM Alloc Factors'!D23</f>
        <v>0</v>
      </c>
      <c r="E4267" s="102">
        <f>Inputs!D14*Inputs!H52*'GM Alloc Factors'!E23</f>
        <v>0</v>
      </c>
      <c r="F4267" s="57">
        <f t="shared" si="892"/>
        <v>0</v>
      </c>
      <c r="G4267" s="102">
        <f>Inputs!D14*Inputs!H52*'GM Alloc Factors'!G23</f>
        <v>0</v>
      </c>
      <c r="H4267" s="102">
        <f>Inputs!D14*Inputs!H52*'GM Alloc Factors'!H23</f>
        <v>0</v>
      </c>
      <c r="I4267" s="102">
        <f>Inputs!D14*Inputs!H52*'GM Alloc Factors'!I23</f>
        <v>0</v>
      </c>
      <c r="J4267" s="102">
        <f>Inputs!D14*Inputs!H52*'GM Alloc Factors'!J23</f>
        <v>0</v>
      </c>
      <c r="K4267" s="57">
        <f t="shared" si="893"/>
        <v>0</v>
      </c>
    </row>
    <row r="4268" spans="1:11" ht="12.75" customHeight="1">
      <c r="A4268" s="61" t="str">
        <f>"      "&amp;Labels!B90</f>
        <v xml:space="preserve">      Q 6</v>
      </c>
      <c r="B4268" s="102">
        <f>Inputs!D14*Inputs!I52*'GM Alloc Factors'!B24</f>
        <v>0</v>
      </c>
      <c r="C4268" s="102">
        <f>Inputs!D14*Inputs!I52*'GM Alloc Factors'!C24</f>
        <v>0</v>
      </c>
      <c r="D4268" s="102">
        <f>Inputs!D14*Inputs!I52*'GM Alloc Factors'!D24</f>
        <v>0</v>
      </c>
      <c r="E4268" s="102">
        <f>Inputs!D14*Inputs!I52*'GM Alloc Factors'!E24</f>
        <v>0</v>
      </c>
      <c r="F4268" s="57">
        <f t="shared" si="892"/>
        <v>0</v>
      </c>
      <c r="G4268" s="102">
        <f>Inputs!D14*Inputs!I52*'GM Alloc Factors'!G24</f>
        <v>0</v>
      </c>
      <c r="H4268" s="102">
        <f>Inputs!D14*Inputs!I52*'GM Alloc Factors'!H24</f>
        <v>0</v>
      </c>
      <c r="I4268" s="102">
        <f>Inputs!D14*Inputs!I52*'GM Alloc Factors'!I24</f>
        <v>0</v>
      </c>
      <c r="J4268" s="102">
        <f>Inputs!D14*Inputs!I52*'GM Alloc Factors'!J24</f>
        <v>0</v>
      </c>
      <c r="K4268" s="57">
        <f t="shared" si="893"/>
        <v>0</v>
      </c>
    </row>
    <row r="4269" spans="1:11" ht="12.75" customHeight="1">
      <c r="A4269" s="61" t="str">
        <f>"      "&amp;Labels!B91</f>
        <v xml:space="preserve">      Q 7</v>
      </c>
      <c r="B4269" s="102">
        <f>Inputs!D14*Inputs!J52*'GM Alloc Factors'!B25</f>
        <v>0</v>
      </c>
      <c r="C4269" s="102">
        <f>Inputs!D14*Inputs!J52*'GM Alloc Factors'!C25</f>
        <v>0</v>
      </c>
      <c r="D4269" s="102">
        <f>Inputs!D14*Inputs!J52*'GM Alloc Factors'!D25</f>
        <v>0</v>
      </c>
      <c r="E4269" s="102">
        <f>Inputs!D14*Inputs!J52*'GM Alloc Factors'!E25</f>
        <v>0</v>
      </c>
      <c r="F4269" s="57">
        <f t="shared" si="892"/>
        <v>0</v>
      </c>
      <c r="G4269" s="102">
        <f>Inputs!D14*Inputs!J52*'GM Alloc Factors'!G25</f>
        <v>0</v>
      </c>
      <c r="H4269" s="102">
        <f>Inputs!D14*Inputs!J52*'GM Alloc Factors'!H25</f>
        <v>0</v>
      </c>
      <c r="I4269" s="102">
        <f>Inputs!D14*Inputs!J52*'GM Alloc Factors'!I25</f>
        <v>0</v>
      </c>
      <c r="J4269" s="102">
        <f>Inputs!D14*Inputs!J52*'GM Alloc Factors'!J25</f>
        <v>0</v>
      </c>
      <c r="K4269" s="57">
        <f t="shared" si="893"/>
        <v>0</v>
      </c>
    </row>
    <row r="4270" spans="1:11" ht="12.75" customHeight="1">
      <c r="A4270" s="61" t="str">
        <f>"      "&amp;Labels!B92</f>
        <v xml:space="preserve">      Q 8</v>
      </c>
      <c r="B4270" s="102">
        <f>Inputs!D14*Inputs!K52*'GM Alloc Factors'!B26</f>
        <v>0</v>
      </c>
      <c r="C4270" s="102">
        <f>Inputs!D14*Inputs!K52*'GM Alloc Factors'!C26</f>
        <v>0</v>
      </c>
      <c r="D4270" s="102">
        <f>Inputs!D14*Inputs!K52*'GM Alloc Factors'!D26</f>
        <v>0</v>
      </c>
      <c r="E4270" s="102">
        <f>Inputs!D14*Inputs!K52*'GM Alloc Factors'!E26</f>
        <v>0</v>
      </c>
      <c r="F4270" s="57">
        <f t="shared" si="892"/>
        <v>0</v>
      </c>
      <c r="G4270" s="102">
        <f>Inputs!D14*Inputs!K52*'GM Alloc Factors'!G26</f>
        <v>0</v>
      </c>
      <c r="H4270" s="102">
        <f>Inputs!D14*Inputs!K52*'GM Alloc Factors'!H26</f>
        <v>0</v>
      </c>
      <c r="I4270" s="102">
        <f>Inputs!D14*Inputs!K52*'GM Alloc Factors'!I26</f>
        <v>0</v>
      </c>
      <c r="J4270" s="102">
        <f>Inputs!D14*Inputs!K52*'GM Alloc Factors'!J26</f>
        <v>0</v>
      </c>
      <c r="K4270" s="57">
        <f t="shared" si="893"/>
        <v>0</v>
      </c>
    </row>
    <row r="4271" spans="1:11" ht="12.75" customHeight="1">
      <c r="A4271" s="55" t="str">
        <f>"      "&amp;Labels!C84</f>
        <v xml:space="preserve">      Total</v>
      </c>
      <c r="B4271" s="56">
        <f>SUM(B4263:B4270)</f>
        <v>0</v>
      </c>
      <c r="C4271" s="56">
        <f>SUM(C4263:C4270)</f>
        <v>0</v>
      </c>
      <c r="D4271" s="56">
        <f>SUM(D4263:D4270)</f>
        <v>0</v>
      </c>
      <c r="E4271" s="56">
        <f>SUM(E4263:E4270)</f>
        <v>0</v>
      </c>
      <c r="F4271" s="57">
        <f t="shared" si="892"/>
        <v>0</v>
      </c>
      <c r="G4271" s="56">
        <f>SUM(G4263:G4270)</f>
        <v>0</v>
      </c>
      <c r="H4271" s="56">
        <f>SUM(H4263:H4270)</f>
        <v>0</v>
      </c>
      <c r="I4271" s="56">
        <f>SUM(I4263:I4270)</f>
        <v>0</v>
      </c>
      <c r="J4271" s="56">
        <f>SUM(J4263:J4270)</f>
        <v>0</v>
      </c>
      <c r="K4271" s="57">
        <f t="shared" si="893"/>
        <v>0</v>
      </c>
    </row>
    <row r="4272" spans="1:11" ht="12.75" customHeight="1">
      <c r="A4272" s="63" t="str">
        <f>"   "&amp;Labels!C80</f>
        <v xml:space="preserve">   Total</v>
      </c>
      <c r="B4272" s="64">
        <f>SUM(B4261,B4271)</f>
        <v>0</v>
      </c>
      <c r="C4272" s="64">
        <f>SUM(C4261,C4271)</f>
        <v>0</v>
      </c>
      <c r="D4272" s="64">
        <f>SUM(D4261,D4271)</f>
        <v>0</v>
      </c>
      <c r="E4272" s="64">
        <f>SUM(E4261,E4271)</f>
        <v>0</v>
      </c>
      <c r="F4272" s="57">
        <f t="shared" si="892"/>
        <v>0</v>
      </c>
      <c r="G4272" s="64">
        <f>SUM(G4261,G4271)</f>
        <v>0</v>
      </c>
      <c r="H4272" s="64">
        <f>SUM(H4261,H4271)</f>
        <v>0</v>
      </c>
      <c r="I4272" s="64">
        <f>SUM(I4261,I4271)</f>
        <v>0</v>
      </c>
      <c r="J4272" s="64">
        <f>SUM(J4261,J4271)</f>
        <v>0</v>
      </c>
      <c r="K4272" s="57">
        <f t="shared" si="893"/>
        <v>0</v>
      </c>
    </row>
    <row r="4273" spans="1:11" ht="12.75" customHeight="1">
      <c r="A4273" s="61" t="str">
        <f>"      "&amp;Labels!B85</f>
        <v xml:space="preserve">      Q 1</v>
      </c>
      <c r="B4273" s="102">
        <f t="shared" ref="B4273:E4280" si="894">SUM(B4253,B4263)</f>
        <v>0</v>
      </c>
      <c r="C4273" s="102">
        <f t="shared" si="894"/>
        <v>0</v>
      </c>
      <c r="D4273" s="102">
        <f t="shared" si="894"/>
        <v>0</v>
      </c>
      <c r="E4273" s="102">
        <f t="shared" si="894"/>
        <v>0</v>
      </c>
      <c r="F4273" s="57">
        <f t="shared" si="892"/>
        <v>0</v>
      </c>
      <c r="G4273" s="102">
        <f t="shared" ref="G4273:J4280" si="895">SUM(G4253,G4263)</f>
        <v>0</v>
      </c>
      <c r="H4273" s="102">
        <f t="shared" si="895"/>
        <v>0</v>
      </c>
      <c r="I4273" s="102">
        <f t="shared" si="895"/>
        <v>0</v>
      </c>
      <c r="J4273" s="102">
        <f t="shared" si="895"/>
        <v>0</v>
      </c>
      <c r="K4273" s="57">
        <f t="shared" si="893"/>
        <v>0</v>
      </c>
    </row>
    <row r="4274" spans="1:11" ht="12.75" customHeight="1">
      <c r="A4274" s="61" t="str">
        <f>"      "&amp;Labels!B86</f>
        <v xml:space="preserve">      Q 2</v>
      </c>
      <c r="B4274" s="102">
        <f t="shared" si="894"/>
        <v>0</v>
      </c>
      <c r="C4274" s="102">
        <f t="shared" si="894"/>
        <v>0</v>
      </c>
      <c r="D4274" s="102">
        <f t="shared" si="894"/>
        <v>0</v>
      </c>
      <c r="E4274" s="102">
        <f t="shared" si="894"/>
        <v>0</v>
      </c>
      <c r="F4274" s="57">
        <f t="shared" si="892"/>
        <v>0</v>
      </c>
      <c r="G4274" s="102">
        <f t="shared" si="895"/>
        <v>0</v>
      </c>
      <c r="H4274" s="102">
        <f t="shared" si="895"/>
        <v>0</v>
      </c>
      <c r="I4274" s="102">
        <f t="shared" si="895"/>
        <v>0</v>
      </c>
      <c r="J4274" s="102">
        <f t="shared" si="895"/>
        <v>0</v>
      </c>
      <c r="K4274" s="57">
        <f t="shared" si="893"/>
        <v>0</v>
      </c>
    </row>
    <row r="4275" spans="1:11" ht="12.75" customHeight="1">
      <c r="A4275" s="61" t="str">
        <f>"      "&amp;Labels!B87</f>
        <v xml:space="preserve">      Q 3</v>
      </c>
      <c r="B4275" s="102">
        <f t="shared" si="894"/>
        <v>0</v>
      </c>
      <c r="C4275" s="102">
        <f t="shared" si="894"/>
        <v>0</v>
      </c>
      <c r="D4275" s="102">
        <f t="shared" si="894"/>
        <v>0</v>
      </c>
      <c r="E4275" s="102">
        <f t="shared" si="894"/>
        <v>0</v>
      </c>
      <c r="F4275" s="57">
        <f t="shared" si="892"/>
        <v>0</v>
      </c>
      <c r="G4275" s="102">
        <f t="shared" si="895"/>
        <v>0</v>
      </c>
      <c r="H4275" s="102">
        <f t="shared" si="895"/>
        <v>0</v>
      </c>
      <c r="I4275" s="102">
        <f t="shared" si="895"/>
        <v>0</v>
      </c>
      <c r="J4275" s="102">
        <f t="shared" si="895"/>
        <v>0</v>
      </c>
      <c r="K4275" s="57">
        <f t="shared" si="893"/>
        <v>0</v>
      </c>
    </row>
    <row r="4276" spans="1:11" ht="12.75" customHeight="1">
      <c r="A4276" s="61" t="str">
        <f>"      "&amp;Labels!B88</f>
        <v xml:space="preserve">      Q 4</v>
      </c>
      <c r="B4276" s="102">
        <f t="shared" si="894"/>
        <v>0</v>
      </c>
      <c r="C4276" s="102">
        <f t="shared" si="894"/>
        <v>0</v>
      </c>
      <c r="D4276" s="102">
        <f t="shared" si="894"/>
        <v>0</v>
      </c>
      <c r="E4276" s="102">
        <f t="shared" si="894"/>
        <v>0</v>
      </c>
      <c r="F4276" s="57">
        <f t="shared" si="892"/>
        <v>0</v>
      </c>
      <c r="G4276" s="102">
        <f t="shared" si="895"/>
        <v>0</v>
      </c>
      <c r="H4276" s="102">
        <f t="shared" si="895"/>
        <v>0</v>
      </c>
      <c r="I4276" s="102">
        <f t="shared" si="895"/>
        <v>0</v>
      </c>
      <c r="J4276" s="102">
        <f t="shared" si="895"/>
        <v>0</v>
      </c>
      <c r="K4276" s="57">
        <f t="shared" si="893"/>
        <v>0</v>
      </c>
    </row>
    <row r="4277" spans="1:11" ht="12.75" customHeight="1">
      <c r="A4277" s="61" t="str">
        <f>"      "&amp;Labels!B89</f>
        <v xml:space="preserve">      Q 5</v>
      </c>
      <c r="B4277" s="102">
        <f t="shared" si="894"/>
        <v>0</v>
      </c>
      <c r="C4277" s="102">
        <f t="shared" si="894"/>
        <v>0</v>
      </c>
      <c r="D4277" s="102">
        <f t="shared" si="894"/>
        <v>0</v>
      </c>
      <c r="E4277" s="102">
        <f t="shared" si="894"/>
        <v>0</v>
      </c>
      <c r="F4277" s="57">
        <f t="shared" si="892"/>
        <v>0</v>
      </c>
      <c r="G4277" s="102">
        <f t="shared" si="895"/>
        <v>0</v>
      </c>
      <c r="H4277" s="102">
        <f t="shared" si="895"/>
        <v>0</v>
      </c>
      <c r="I4277" s="102">
        <f t="shared" si="895"/>
        <v>0</v>
      </c>
      <c r="J4277" s="102">
        <f t="shared" si="895"/>
        <v>0</v>
      </c>
      <c r="K4277" s="57">
        <f t="shared" si="893"/>
        <v>0</v>
      </c>
    </row>
    <row r="4278" spans="1:11" ht="12.75" customHeight="1">
      <c r="A4278" s="61" t="str">
        <f>"      "&amp;Labels!B90</f>
        <v xml:space="preserve">      Q 6</v>
      </c>
      <c r="B4278" s="102">
        <f t="shared" si="894"/>
        <v>0</v>
      </c>
      <c r="C4278" s="102">
        <f t="shared" si="894"/>
        <v>0</v>
      </c>
      <c r="D4278" s="102">
        <f t="shared" si="894"/>
        <v>0</v>
      </c>
      <c r="E4278" s="102">
        <f t="shared" si="894"/>
        <v>0</v>
      </c>
      <c r="F4278" s="57">
        <f t="shared" si="892"/>
        <v>0</v>
      </c>
      <c r="G4278" s="102">
        <f t="shared" si="895"/>
        <v>0</v>
      </c>
      <c r="H4278" s="102">
        <f t="shared" si="895"/>
        <v>0</v>
      </c>
      <c r="I4278" s="102">
        <f t="shared" si="895"/>
        <v>0</v>
      </c>
      <c r="J4278" s="102">
        <f t="shared" si="895"/>
        <v>0</v>
      </c>
      <c r="K4278" s="57">
        <f t="shared" si="893"/>
        <v>0</v>
      </c>
    </row>
    <row r="4279" spans="1:11" ht="12.75" customHeight="1">
      <c r="A4279" s="61" t="str">
        <f>"      "&amp;Labels!B91</f>
        <v xml:space="preserve">      Q 7</v>
      </c>
      <c r="B4279" s="102">
        <f t="shared" si="894"/>
        <v>0</v>
      </c>
      <c r="C4279" s="102">
        <f t="shared" si="894"/>
        <v>0</v>
      </c>
      <c r="D4279" s="102">
        <f t="shared" si="894"/>
        <v>0</v>
      </c>
      <c r="E4279" s="102">
        <f t="shared" si="894"/>
        <v>0</v>
      </c>
      <c r="F4279" s="57">
        <f t="shared" si="892"/>
        <v>0</v>
      </c>
      <c r="G4279" s="102">
        <f t="shared" si="895"/>
        <v>0</v>
      </c>
      <c r="H4279" s="102">
        <f t="shared" si="895"/>
        <v>0</v>
      </c>
      <c r="I4279" s="102">
        <f t="shared" si="895"/>
        <v>0</v>
      </c>
      <c r="J4279" s="102">
        <f t="shared" si="895"/>
        <v>0</v>
      </c>
      <c r="K4279" s="57">
        <f t="shared" si="893"/>
        <v>0</v>
      </c>
    </row>
    <row r="4280" spans="1:11" ht="12.75" customHeight="1">
      <c r="A4280" s="61" t="str">
        <f>"      "&amp;Labels!B92</f>
        <v xml:space="preserve">      Q 8</v>
      </c>
      <c r="B4280" s="102">
        <f t="shared" si="894"/>
        <v>0</v>
      </c>
      <c r="C4280" s="102">
        <f t="shared" si="894"/>
        <v>0</v>
      </c>
      <c r="D4280" s="102">
        <f t="shared" si="894"/>
        <v>0</v>
      </c>
      <c r="E4280" s="102">
        <f t="shared" si="894"/>
        <v>0</v>
      </c>
      <c r="F4280" s="57">
        <f t="shared" si="892"/>
        <v>0</v>
      </c>
      <c r="G4280" s="102">
        <f t="shared" si="895"/>
        <v>0</v>
      </c>
      <c r="H4280" s="102">
        <f t="shared" si="895"/>
        <v>0</v>
      </c>
      <c r="I4280" s="102">
        <f t="shared" si="895"/>
        <v>0</v>
      </c>
      <c r="J4280" s="102">
        <f t="shared" si="895"/>
        <v>0</v>
      </c>
      <c r="K4280" s="57">
        <f t="shared" si="893"/>
        <v>0</v>
      </c>
    </row>
    <row r="4281" spans="1:11" ht="12.75" customHeight="1">
      <c r="A4281" s="55" t="str">
        <f>"      "&amp;Labels!C84</f>
        <v xml:space="preserve">      Total</v>
      </c>
      <c r="B4281" s="56">
        <f>B4272</f>
        <v>0</v>
      </c>
      <c r="C4281" s="56">
        <f>C4272</f>
        <v>0</v>
      </c>
      <c r="D4281" s="56">
        <f>D4272</f>
        <v>0</v>
      </c>
      <c r="E4281" s="56">
        <f>E4272</f>
        <v>0</v>
      </c>
      <c r="F4281" s="57">
        <f>SUM(B4272:E4272)</f>
        <v>0</v>
      </c>
      <c r="G4281" s="56">
        <f>G4272</f>
        <v>0</v>
      </c>
      <c r="H4281" s="56">
        <f>H4272</f>
        <v>0</v>
      </c>
      <c r="I4281" s="56">
        <f>I4272</f>
        <v>0</v>
      </c>
      <c r="J4281" s="56">
        <f>J4272</f>
        <v>0</v>
      </c>
      <c r="K4281" s="57">
        <f>SUM(G4272:J4272)</f>
        <v>0</v>
      </c>
    </row>
    <row r="4282" spans="1:11" ht="12.75" customHeight="1">
      <c r="A4282" s="63" t="str">
        <f>Labels!B72</f>
        <v>Customer 4</v>
      </c>
      <c r="B4282" s="64"/>
      <c r="C4282" s="64"/>
      <c r="D4282" s="64"/>
      <c r="E4282" s="64"/>
      <c r="F4282" s="57"/>
      <c r="G4282" s="64"/>
      <c r="H4282" s="64"/>
      <c r="I4282" s="64"/>
      <c r="J4282" s="64"/>
      <c r="K4282" s="57"/>
    </row>
    <row r="4283" spans="1:11" ht="12.75" customHeight="1">
      <c r="A4283" s="55" t="str">
        <f>"   "&amp;Labels!B81</f>
        <v xml:space="preserve">   Website</v>
      </c>
      <c r="B4283" s="56"/>
      <c r="C4283" s="56"/>
      <c r="D4283" s="56"/>
      <c r="E4283" s="56"/>
      <c r="F4283" s="57"/>
      <c r="G4283" s="56"/>
      <c r="H4283" s="56"/>
      <c r="I4283" s="56"/>
      <c r="J4283" s="56"/>
      <c r="K4283" s="57"/>
    </row>
    <row r="4284" spans="1:11" ht="12.75" customHeight="1">
      <c r="A4284" s="61" t="str">
        <f>"      "&amp;Labels!B85</f>
        <v xml:space="preserve">      Q 1</v>
      </c>
      <c r="B4284" s="102">
        <f>Inputs!D13*Inputs!D43*'GM Alloc Factors'!B10</f>
        <v>0</v>
      </c>
      <c r="C4284" s="102">
        <f>Inputs!D13*Inputs!D43*'GM Alloc Factors'!C10</f>
        <v>0</v>
      </c>
      <c r="D4284" s="102">
        <f>Inputs!D13*Inputs!D43*'GM Alloc Factors'!D10</f>
        <v>0</v>
      </c>
      <c r="E4284" s="102">
        <f>Inputs!D13*Inputs!D43*'GM Alloc Factors'!E10</f>
        <v>0</v>
      </c>
      <c r="F4284" s="57">
        <f t="shared" ref="F4284:F4292" si="896">SUM(B4284:E4284)</f>
        <v>0</v>
      </c>
      <c r="G4284" s="102">
        <f>Inputs!D13*Inputs!D43*'GM Alloc Factors'!G10</f>
        <v>0</v>
      </c>
      <c r="H4284" s="102">
        <f>Inputs!D13*Inputs!D43*'GM Alloc Factors'!H10</f>
        <v>0</v>
      </c>
      <c r="I4284" s="102">
        <f>Inputs!D13*Inputs!D43*'GM Alloc Factors'!I10</f>
        <v>0</v>
      </c>
      <c r="J4284" s="102">
        <f>Inputs!D13*Inputs!D43*'GM Alloc Factors'!J10</f>
        <v>0</v>
      </c>
      <c r="K4284" s="57">
        <f t="shared" ref="K4284:K4292" si="897">SUM(G4284:J4284)</f>
        <v>0</v>
      </c>
    </row>
    <row r="4285" spans="1:11" ht="12.75" customHeight="1">
      <c r="A4285" s="61" t="str">
        <f>"      "&amp;Labels!B86</f>
        <v xml:space="preserve">      Q 2</v>
      </c>
      <c r="B4285" s="102">
        <f>Inputs!D13*Inputs!E43*'GM Alloc Factors'!B11</f>
        <v>0</v>
      </c>
      <c r="C4285" s="102">
        <f>Inputs!D13*Inputs!E43*'GM Alloc Factors'!C11</f>
        <v>0</v>
      </c>
      <c r="D4285" s="102">
        <f>Inputs!D13*Inputs!E43*'GM Alloc Factors'!D11</f>
        <v>0</v>
      </c>
      <c r="E4285" s="102">
        <f>Inputs!D13*Inputs!E43*'GM Alloc Factors'!E11</f>
        <v>0</v>
      </c>
      <c r="F4285" s="57">
        <f t="shared" si="896"/>
        <v>0</v>
      </c>
      <c r="G4285" s="102">
        <f>Inputs!D13*Inputs!E43*'GM Alloc Factors'!G11</f>
        <v>0</v>
      </c>
      <c r="H4285" s="102">
        <f>Inputs!D13*Inputs!E43*'GM Alloc Factors'!H11</f>
        <v>0</v>
      </c>
      <c r="I4285" s="102">
        <f>Inputs!D13*Inputs!E43*'GM Alloc Factors'!I11</f>
        <v>0</v>
      </c>
      <c r="J4285" s="102">
        <f>Inputs!D13*Inputs!E43*'GM Alloc Factors'!J11</f>
        <v>0</v>
      </c>
      <c r="K4285" s="57">
        <f t="shared" si="897"/>
        <v>0</v>
      </c>
    </row>
    <row r="4286" spans="1:11" ht="12.75" customHeight="1">
      <c r="A4286" s="61" t="str">
        <f>"      "&amp;Labels!B87</f>
        <v xml:space="preserve">      Q 3</v>
      </c>
      <c r="B4286" s="102">
        <f>Inputs!D13*Inputs!F43*'GM Alloc Factors'!B12</f>
        <v>0</v>
      </c>
      <c r="C4286" s="102">
        <f>Inputs!D13*Inputs!F43*'GM Alloc Factors'!C12</f>
        <v>0</v>
      </c>
      <c r="D4286" s="102">
        <f>Inputs!D13*Inputs!F43*'GM Alloc Factors'!D12</f>
        <v>0</v>
      </c>
      <c r="E4286" s="102">
        <f>Inputs!D13*Inputs!F43*'GM Alloc Factors'!E12</f>
        <v>0</v>
      </c>
      <c r="F4286" s="57">
        <f t="shared" si="896"/>
        <v>0</v>
      </c>
      <c r="G4286" s="102">
        <f>Inputs!D13*Inputs!F43*'GM Alloc Factors'!G12</f>
        <v>0</v>
      </c>
      <c r="H4286" s="102">
        <f>Inputs!D13*Inputs!F43*'GM Alloc Factors'!H12</f>
        <v>0</v>
      </c>
      <c r="I4286" s="102">
        <f>Inputs!D13*Inputs!F43*'GM Alloc Factors'!I12</f>
        <v>0</v>
      </c>
      <c r="J4286" s="102">
        <f>Inputs!D13*Inputs!F43*'GM Alloc Factors'!J12</f>
        <v>0</v>
      </c>
      <c r="K4286" s="57">
        <f t="shared" si="897"/>
        <v>0</v>
      </c>
    </row>
    <row r="4287" spans="1:11" ht="12.75" customHeight="1">
      <c r="A4287" s="61" t="str">
        <f>"      "&amp;Labels!B88</f>
        <v xml:space="preserve">      Q 4</v>
      </c>
      <c r="B4287" s="102">
        <f>Inputs!D13*Inputs!G43*'GM Alloc Factors'!B13</f>
        <v>0</v>
      </c>
      <c r="C4287" s="102">
        <f>Inputs!D13*Inputs!G43*'GM Alloc Factors'!C13</f>
        <v>0</v>
      </c>
      <c r="D4287" s="102">
        <f>Inputs!D13*Inputs!G43*'GM Alloc Factors'!D13</f>
        <v>0</v>
      </c>
      <c r="E4287" s="102">
        <f>Inputs!D13*Inputs!G43*'GM Alloc Factors'!E13</f>
        <v>0</v>
      </c>
      <c r="F4287" s="57">
        <f t="shared" si="896"/>
        <v>0</v>
      </c>
      <c r="G4287" s="102">
        <f>Inputs!D13*Inputs!G43*'GM Alloc Factors'!G13</f>
        <v>0</v>
      </c>
      <c r="H4287" s="102">
        <f>Inputs!D13*Inputs!G43*'GM Alloc Factors'!H13</f>
        <v>0</v>
      </c>
      <c r="I4287" s="102">
        <f>Inputs!D13*Inputs!G43*'GM Alloc Factors'!I13</f>
        <v>0</v>
      </c>
      <c r="J4287" s="102">
        <f>Inputs!D13*Inputs!G43*'GM Alloc Factors'!J13</f>
        <v>0</v>
      </c>
      <c r="K4287" s="57">
        <f t="shared" si="897"/>
        <v>0</v>
      </c>
    </row>
    <row r="4288" spans="1:11" ht="12.75" customHeight="1">
      <c r="A4288" s="61" t="str">
        <f>"      "&amp;Labels!B89</f>
        <v xml:space="preserve">      Q 5</v>
      </c>
      <c r="B4288" s="102">
        <f>Inputs!D13*Inputs!H43*'GM Alloc Factors'!B14</f>
        <v>0</v>
      </c>
      <c r="C4288" s="102">
        <f>Inputs!D13*Inputs!H43*'GM Alloc Factors'!C14</f>
        <v>0</v>
      </c>
      <c r="D4288" s="102">
        <f>Inputs!D13*Inputs!H43*'GM Alloc Factors'!D14</f>
        <v>0</v>
      </c>
      <c r="E4288" s="102">
        <f>Inputs!D13*Inputs!H43*'GM Alloc Factors'!E14</f>
        <v>0</v>
      </c>
      <c r="F4288" s="57">
        <f t="shared" si="896"/>
        <v>0</v>
      </c>
      <c r="G4288" s="102">
        <f>Inputs!D13*Inputs!H43*'GM Alloc Factors'!G14</f>
        <v>0</v>
      </c>
      <c r="H4288" s="102">
        <f>Inputs!D13*Inputs!H43*'GM Alloc Factors'!H14</f>
        <v>0</v>
      </c>
      <c r="I4288" s="102">
        <f>Inputs!D13*Inputs!H43*'GM Alloc Factors'!I14</f>
        <v>0</v>
      </c>
      <c r="J4288" s="102">
        <f>Inputs!D13*Inputs!H43*'GM Alloc Factors'!J14</f>
        <v>0</v>
      </c>
      <c r="K4288" s="57">
        <f t="shared" si="897"/>
        <v>0</v>
      </c>
    </row>
    <row r="4289" spans="1:11" ht="12.75" customHeight="1">
      <c r="A4289" s="61" t="str">
        <f>"      "&amp;Labels!B90</f>
        <v xml:space="preserve">      Q 6</v>
      </c>
      <c r="B4289" s="102">
        <f>Inputs!D13*Inputs!I43*'GM Alloc Factors'!B15</f>
        <v>0</v>
      </c>
      <c r="C4289" s="102">
        <f>Inputs!D13*Inputs!I43*'GM Alloc Factors'!C15</f>
        <v>0</v>
      </c>
      <c r="D4289" s="102">
        <f>Inputs!D13*Inputs!I43*'GM Alloc Factors'!D15</f>
        <v>0</v>
      </c>
      <c r="E4289" s="102">
        <f>Inputs!D13*Inputs!I43*'GM Alloc Factors'!E15</f>
        <v>0</v>
      </c>
      <c r="F4289" s="57">
        <f t="shared" si="896"/>
        <v>0</v>
      </c>
      <c r="G4289" s="102">
        <f>Inputs!D13*Inputs!I43*'GM Alloc Factors'!G15</f>
        <v>0</v>
      </c>
      <c r="H4289" s="102">
        <f>Inputs!D13*Inputs!I43*'GM Alloc Factors'!H15</f>
        <v>0</v>
      </c>
      <c r="I4289" s="102">
        <f>Inputs!D13*Inputs!I43*'GM Alloc Factors'!I15</f>
        <v>0</v>
      </c>
      <c r="J4289" s="102">
        <f>Inputs!D13*Inputs!I43*'GM Alloc Factors'!J15</f>
        <v>0</v>
      </c>
      <c r="K4289" s="57">
        <f t="shared" si="897"/>
        <v>0</v>
      </c>
    </row>
    <row r="4290" spans="1:11" ht="12.75" customHeight="1">
      <c r="A4290" s="61" t="str">
        <f>"      "&amp;Labels!B91</f>
        <v xml:space="preserve">      Q 7</v>
      </c>
      <c r="B4290" s="102">
        <f>Inputs!D13*Inputs!J43*'GM Alloc Factors'!B16</f>
        <v>0</v>
      </c>
      <c r="C4290" s="102">
        <f>Inputs!D13*Inputs!J43*'GM Alloc Factors'!C16</f>
        <v>0</v>
      </c>
      <c r="D4290" s="102">
        <f>Inputs!D13*Inputs!J43*'GM Alloc Factors'!D16</f>
        <v>0</v>
      </c>
      <c r="E4290" s="102">
        <f>Inputs!D13*Inputs!J43*'GM Alloc Factors'!E16</f>
        <v>0</v>
      </c>
      <c r="F4290" s="57">
        <f t="shared" si="896"/>
        <v>0</v>
      </c>
      <c r="G4290" s="102">
        <f>Inputs!D13*Inputs!J43*'GM Alloc Factors'!G16</f>
        <v>0</v>
      </c>
      <c r="H4290" s="102">
        <f>Inputs!D13*Inputs!J43*'GM Alloc Factors'!H16</f>
        <v>0</v>
      </c>
      <c r="I4290" s="102">
        <f>Inputs!D13*Inputs!J43*'GM Alloc Factors'!I16</f>
        <v>0</v>
      </c>
      <c r="J4290" s="102">
        <f>Inputs!D13*Inputs!J43*'GM Alloc Factors'!J16</f>
        <v>0</v>
      </c>
      <c r="K4290" s="57">
        <f t="shared" si="897"/>
        <v>0</v>
      </c>
    </row>
    <row r="4291" spans="1:11" ht="12.75" customHeight="1">
      <c r="A4291" s="61" t="str">
        <f>"      "&amp;Labels!B92</f>
        <v xml:space="preserve">      Q 8</v>
      </c>
      <c r="B4291" s="102">
        <f>Inputs!D13*Inputs!K43*'GM Alloc Factors'!B17</f>
        <v>0</v>
      </c>
      <c r="C4291" s="102">
        <f>Inputs!D13*Inputs!K43*'GM Alloc Factors'!C17</f>
        <v>0</v>
      </c>
      <c r="D4291" s="102">
        <f>Inputs!D13*Inputs!K43*'GM Alloc Factors'!D17</f>
        <v>0</v>
      </c>
      <c r="E4291" s="102">
        <f>Inputs!D13*Inputs!K43*'GM Alloc Factors'!E17</f>
        <v>0</v>
      </c>
      <c r="F4291" s="57">
        <f t="shared" si="896"/>
        <v>0</v>
      </c>
      <c r="G4291" s="102">
        <f>Inputs!D13*Inputs!K43*'GM Alloc Factors'!G17</f>
        <v>0</v>
      </c>
      <c r="H4291" s="102">
        <f>Inputs!D13*Inputs!K43*'GM Alloc Factors'!H17</f>
        <v>0</v>
      </c>
      <c r="I4291" s="102">
        <f>Inputs!D13*Inputs!K43*'GM Alloc Factors'!I17</f>
        <v>0</v>
      </c>
      <c r="J4291" s="102">
        <f>Inputs!D13*Inputs!K43*'GM Alloc Factors'!J17</f>
        <v>0</v>
      </c>
      <c r="K4291" s="57">
        <f t="shared" si="897"/>
        <v>0</v>
      </c>
    </row>
    <row r="4292" spans="1:11" ht="12.75" customHeight="1">
      <c r="A4292" s="55" t="str">
        <f>"      "&amp;Labels!C84</f>
        <v xml:space="preserve">      Total</v>
      </c>
      <c r="B4292" s="56">
        <f>SUM(B4284:B4291)</f>
        <v>0</v>
      </c>
      <c r="C4292" s="56">
        <f>SUM(C4284:C4291)</f>
        <v>0</v>
      </c>
      <c r="D4292" s="56">
        <f>SUM(D4284:D4291)</f>
        <v>0</v>
      </c>
      <c r="E4292" s="56">
        <f>SUM(E4284:E4291)</f>
        <v>0</v>
      </c>
      <c r="F4292" s="57">
        <f t="shared" si="896"/>
        <v>0</v>
      </c>
      <c r="G4292" s="56">
        <f>SUM(G4284:G4291)</f>
        <v>0</v>
      </c>
      <c r="H4292" s="56">
        <f>SUM(H4284:H4291)</f>
        <v>0</v>
      </c>
      <c r="I4292" s="56">
        <f>SUM(I4284:I4291)</f>
        <v>0</v>
      </c>
      <c r="J4292" s="56">
        <f>SUM(J4284:J4291)</f>
        <v>0</v>
      </c>
      <c r="K4292" s="57">
        <f t="shared" si="897"/>
        <v>0</v>
      </c>
    </row>
    <row r="4293" spans="1:11" ht="12.75" customHeight="1">
      <c r="A4293" s="55" t="str">
        <f>"   "&amp;Labels!B82</f>
        <v xml:space="preserve">   Direct email</v>
      </c>
      <c r="B4293" s="56"/>
      <c r="C4293" s="56"/>
      <c r="D4293" s="56"/>
      <c r="E4293" s="56"/>
      <c r="F4293" s="57"/>
      <c r="G4293" s="56"/>
      <c r="H4293" s="56"/>
      <c r="I4293" s="56"/>
      <c r="J4293" s="56"/>
      <c r="K4293" s="57"/>
    </row>
    <row r="4294" spans="1:11" ht="12.75" customHeight="1">
      <c r="A4294" s="61" t="str">
        <f>"      "&amp;Labels!B85</f>
        <v xml:space="preserve">      Q 1</v>
      </c>
      <c r="B4294" s="102">
        <f>Inputs!D14*Inputs!D53*'GM Alloc Factors'!B19</f>
        <v>0</v>
      </c>
      <c r="C4294" s="102">
        <f>Inputs!D14*Inputs!D53*'GM Alloc Factors'!C19</f>
        <v>0</v>
      </c>
      <c r="D4294" s="102">
        <f>Inputs!D14*Inputs!D53*'GM Alloc Factors'!D19</f>
        <v>0</v>
      </c>
      <c r="E4294" s="102">
        <f>Inputs!D14*Inputs!D53*'GM Alloc Factors'!E19</f>
        <v>0</v>
      </c>
      <c r="F4294" s="57">
        <f t="shared" ref="F4294:F4311" si="898">SUM(B4294:E4294)</f>
        <v>0</v>
      </c>
      <c r="G4294" s="102">
        <f>Inputs!D14*Inputs!D53*'GM Alloc Factors'!G19</f>
        <v>0</v>
      </c>
      <c r="H4294" s="102">
        <f>Inputs!D14*Inputs!D53*'GM Alloc Factors'!H19</f>
        <v>0</v>
      </c>
      <c r="I4294" s="102">
        <f>Inputs!D14*Inputs!D53*'GM Alloc Factors'!I19</f>
        <v>0</v>
      </c>
      <c r="J4294" s="102">
        <f>Inputs!D14*Inputs!D53*'GM Alloc Factors'!J19</f>
        <v>0</v>
      </c>
      <c r="K4294" s="57">
        <f t="shared" ref="K4294:K4311" si="899">SUM(G4294:J4294)</f>
        <v>0</v>
      </c>
    </row>
    <row r="4295" spans="1:11" ht="12.75" customHeight="1">
      <c r="A4295" s="61" t="str">
        <f>"      "&amp;Labels!B86</f>
        <v xml:space="preserve">      Q 2</v>
      </c>
      <c r="B4295" s="102">
        <f>Inputs!D14*Inputs!E53*'GM Alloc Factors'!B20</f>
        <v>0</v>
      </c>
      <c r="C4295" s="102">
        <f>Inputs!D14*Inputs!E53*'GM Alloc Factors'!C20</f>
        <v>0</v>
      </c>
      <c r="D4295" s="102">
        <f>Inputs!D14*Inputs!E53*'GM Alloc Factors'!D20</f>
        <v>0</v>
      </c>
      <c r="E4295" s="102">
        <f>Inputs!D14*Inputs!E53*'GM Alloc Factors'!E20</f>
        <v>0</v>
      </c>
      <c r="F4295" s="57">
        <f t="shared" si="898"/>
        <v>0</v>
      </c>
      <c r="G4295" s="102">
        <f>Inputs!D14*Inputs!E53*'GM Alloc Factors'!G20</f>
        <v>0</v>
      </c>
      <c r="H4295" s="102">
        <f>Inputs!D14*Inputs!E53*'GM Alloc Factors'!H20</f>
        <v>0</v>
      </c>
      <c r="I4295" s="102">
        <f>Inputs!D14*Inputs!E53*'GM Alloc Factors'!I20</f>
        <v>0</v>
      </c>
      <c r="J4295" s="102">
        <f>Inputs!D14*Inputs!E53*'GM Alloc Factors'!J20</f>
        <v>0</v>
      </c>
      <c r="K4295" s="57">
        <f t="shared" si="899"/>
        <v>0</v>
      </c>
    </row>
    <row r="4296" spans="1:11" ht="12.75" customHeight="1">
      <c r="A4296" s="61" t="str">
        <f>"      "&amp;Labels!B87</f>
        <v xml:space="preserve">      Q 3</v>
      </c>
      <c r="B4296" s="102">
        <f>Inputs!D14*Inputs!F53*'GM Alloc Factors'!B21</f>
        <v>0</v>
      </c>
      <c r="C4296" s="102">
        <f>Inputs!D14*Inputs!F53*'GM Alloc Factors'!C21</f>
        <v>0</v>
      </c>
      <c r="D4296" s="102">
        <f>Inputs!D14*Inputs!F53*'GM Alloc Factors'!D21</f>
        <v>0</v>
      </c>
      <c r="E4296" s="102">
        <f>Inputs!D14*Inputs!F53*'GM Alloc Factors'!E21</f>
        <v>0</v>
      </c>
      <c r="F4296" s="57">
        <f t="shared" si="898"/>
        <v>0</v>
      </c>
      <c r="G4296" s="102">
        <f>Inputs!D14*Inputs!F53*'GM Alloc Factors'!G21</f>
        <v>0</v>
      </c>
      <c r="H4296" s="102">
        <f>Inputs!D14*Inputs!F53*'GM Alloc Factors'!H21</f>
        <v>0</v>
      </c>
      <c r="I4296" s="102">
        <f>Inputs!D14*Inputs!F53*'GM Alloc Factors'!I21</f>
        <v>0</v>
      </c>
      <c r="J4296" s="102">
        <f>Inputs!D14*Inputs!F53*'GM Alloc Factors'!J21</f>
        <v>0</v>
      </c>
      <c r="K4296" s="57">
        <f t="shared" si="899"/>
        <v>0</v>
      </c>
    </row>
    <row r="4297" spans="1:11" ht="12.75" customHeight="1">
      <c r="A4297" s="61" t="str">
        <f>"      "&amp;Labels!B88</f>
        <v xml:space="preserve">      Q 4</v>
      </c>
      <c r="B4297" s="102">
        <f>Inputs!D14*Inputs!G53*'GM Alloc Factors'!B22</f>
        <v>0</v>
      </c>
      <c r="C4297" s="102">
        <f>Inputs!D14*Inputs!G53*'GM Alloc Factors'!C22</f>
        <v>0</v>
      </c>
      <c r="D4297" s="102">
        <f>Inputs!D14*Inputs!G53*'GM Alloc Factors'!D22</f>
        <v>0</v>
      </c>
      <c r="E4297" s="102">
        <f>Inputs!D14*Inputs!G53*'GM Alloc Factors'!E22</f>
        <v>0</v>
      </c>
      <c r="F4297" s="57">
        <f t="shared" si="898"/>
        <v>0</v>
      </c>
      <c r="G4297" s="102">
        <f>Inputs!D14*Inputs!G53*'GM Alloc Factors'!G22</f>
        <v>0</v>
      </c>
      <c r="H4297" s="102">
        <f>Inputs!D14*Inputs!G53*'GM Alloc Factors'!H22</f>
        <v>0</v>
      </c>
      <c r="I4297" s="102">
        <f>Inputs!D14*Inputs!G53*'GM Alloc Factors'!I22</f>
        <v>0</v>
      </c>
      <c r="J4297" s="102">
        <f>Inputs!D14*Inputs!G53*'GM Alloc Factors'!J22</f>
        <v>0</v>
      </c>
      <c r="K4297" s="57">
        <f t="shared" si="899"/>
        <v>0</v>
      </c>
    </row>
    <row r="4298" spans="1:11" ht="12.75" customHeight="1">
      <c r="A4298" s="61" t="str">
        <f>"      "&amp;Labels!B89</f>
        <v xml:space="preserve">      Q 5</v>
      </c>
      <c r="B4298" s="102">
        <f>Inputs!D14*Inputs!H53*'GM Alloc Factors'!B23</f>
        <v>0</v>
      </c>
      <c r="C4298" s="102">
        <f>Inputs!D14*Inputs!H53*'GM Alloc Factors'!C23</f>
        <v>0</v>
      </c>
      <c r="D4298" s="102">
        <f>Inputs!D14*Inputs!H53*'GM Alloc Factors'!D23</f>
        <v>0</v>
      </c>
      <c r="E4298" s="102">
        <f>Inputs!D14*Inputs!H53*'GM Alloc Factors'!E23</f>
        <v>0</v>
      </c>
      <c r="F4298" s="57">
        <f t="shared" si="898"/>
        <v>0</v>
      </c>
      <c r="G4298" s="102">
        <f>Inputs!D14*Inputs!H53*'GM Alloc Factors'!G23</f>
        <v>0</v>
      </c>
      <c r="H4298" s="102">
        <f>Inputs!D14*Inputs!H53*'GM Alloc Factors'!H23</f>
        <v>0</v>
      </c>
      <c r="I4298" s="102">
        <f>Inputs!D14*Inputs!H53*'GM Alloc Factors'!I23</f>
        <v>0</v>
      </c>
      <c r="J4298" s="102">
        <f>Inputs!D14*Inputs!H53*'GM Alloc Factors'!J23</f>
        <v>0</v>
      </c>
      <c r="K4298" s="57">
        <f t="shared" si="899"/>
        <v>0</v>
      </c>
    </row>
    <row r="4299" spans="1:11" ht="12.75" customHeight="1">
      <c r="A4299" s="61" t="str">
        <f>"      "&amp;Labels!B90</f>
        <v xml:space="preserve">      Q 6</v>
      </c>
      <c r="B4299" s="102">
        <f>Inputs!D14*Inputs!I53*'GM Alloc Factors'!B24</f>
        <v>0</v>
      </c>
      <c r="C4299" s="102">
        <f>Inputs!D14*Inputs!I53*'GM Alloc Factors'!C24</f>
        <v>0</v>
      </c>
      <c r="D4299" s="102">
        <f>Inputs!D14*Inputs!I53*'GM Alloc Factors'!D24</f>
        <v>0</v>
      </c>
      <c r="E4299" s="102">
        <f>Inputs!D14*Inputs!I53*'GM Alloc Factors'!E24</f>
        <v>0</v>
      </c>
      <c r="F4299" s="57">
        <f t="shared" si="898"/>
        <v>0</v>
      </c>
      <c r="G4299" s="102">
        <f>Inputs!D14*Inputs!I53*'GM Alloc Factors'!G24</f>
        <v>0</v>
      </c>
      <c r="H4299" s="102">
        <f>Inputs!D14*Inputs!I53*'GM Alloc Factors'!H24</f>
        <v>0</v>
      </c>
      <c r="I4299" s="102">
        <f>Inputs!D14*Inputs!I53*'GM Alloc Factors'!I24</f>
        <v>0</v>
      </c>
      <c r="J4299" s="102">
        <f>Inputs!D14*Inputs!I53*'GM Alloc Factors'!J24</f>
        <v>0</v>
      </c>
      <c r="K4299" s="57">
        <f t="shared" si="899"/>
        <v>0</v>
      </c>
    </row>
    <row r="4300" spans="1:11" ht="12.75" customHeight="1">
      <c r="A4300" s="61" t="str">
        <f>"      "&amp;Labels!B91</f>
        <v xml:space="preserve">      Q 7</v>
      </c>
      <c r="B4300" s="102">
        <f>Inputs!D14*Inputs!J53*'GM Alloc Factors'!B25</f>
        <v>0</v>
      </c>
      <c r="C4300" s="102">
        <f>Inputs!D14*Inputs!J53*'GM Alloc Factors'!C25</f>
        <v>0</v>
      </c>
      <c r="D4300" s="102">
        <f>Inputs!D14*Inputs!J53*'GM Alloc Factors'!D25</f>
        <v>0</v>
      </c>
      <c r="E4300" s="102">
        <f>Inputs!D14*Inputs!J53*'GM Alloc Factors'!E25</f>
        <v>0</v>
      </c>
      <c r="F4300" s="57">
        <f t="shared" si="898"/>
        <v>0</v>
      </c>
      <c r="G4300" s="102">
        <f>Inputs!D14*Inputs!J53*'GM Alloc Factors'!G25</f>
        <v>0</v>
      </c>
      <c r="H4300" s="102">
        <f>Inputs!D14*Inputs!J53*'GM Alloc Factors'!H25</f>
        <v>0</v>
      </c>
      <c r="I4300" s="102">
        <f>Inputs!D14*Inputs!J53*'GM Alloc Factors'!I25</f>
        <v>0</v>
      </c>
      <c r="J4300" s="102">
        <f>Inputs!D14*Inputs!J53*'GM Alloc Factors'!J25</f>
        <v>0</v>
      </c>
      <c r="K4300" s="57">
        <f t="shared" si="899"/>
        <v>0</v>
      </c>
    </row>
    <row r="4301" spans="1:11" ht="12.75" customHeight="1">
      <c r="A4301" s="61" t="str">
        <f>"      "&amp;Labels!B92</f>
        <v xml:space="preserve">      Q 8</v>
      </c>
      <c r="B4301" s="102">
        <f>Inputs!D14*Inputs!K53*'GM Alloc Factors'!B26</f>
        <v>0</v>
      </c>
      <c r="C4301" s="102">
        <f>Inputs!D14*Inputs!K53*'GM Alloc Factors'!C26</f>
        <v>0</v>
      </c>
      <c r="D4301" s="102">
        <f>Inputs!D14*Inputs!K53*'GM Alloc Factors'!D26</f>
        <v>0</v>
      </c>
      <c r="E4301" s="102">
        <f>Inputs!D14*Inputs!K53*'GM Alloc Factors'!E26</f>
        <v>0</v>
      </c>
      <c r="F4301" s="57">
        <f t="shared" si="898"/>
        <v>0</v>
      </c>
      <c r="G4301" s="102">
        <f>Inputs!D14*Inputs!K53*'GM Alloc Factors'!G26</f>
        <v>0</v>
      </c>
      <c r="H4301" s="102">
        <f>Inputs!D14*Inputs!K53*'GM Alloc Factors'!H26</f>
        <v>0</v>
      </c>
      <c r="I4301" s="102">
        <f>Inputs!D14*Inputs!K53*'GM Alloc Factors'!I26</f>
        <v>0</v>
      </c>
      <c r="J4301" s="102">
        <f>Inputs!D14*Inputs!K53*'GM Alloc Factors'!J26</f>
        <v>0</v>
      </c>
      <c r="K4301" s="57">
        <f t="shared" si="899"/>
        <v>0</v>
      </c>
    </row>
    <row r="4302" spans="1:11" ht="12.75" customHeight="1">
      <c r="A4302" s="55" t="str">
        <f>"      "&amp;Labels!C84</f>
        <v xml:space="preserve">      Total</v>
      </c>
      <c r="B4302" s="56">
        <f>SUM(B4294:B4301)</f>
        <v>0</v>
      </c>
      <c r="C4302" s="56">
        <f>SUM(C4294:C4301)</f>
        <v>0</v>
      </c>
      <c r="D4302" s="56">
        <f>SUM(D4294:D4301)</f>
        <v>0</v>
      </c>
      <c r="E4302" s="56">
        <f>SUM(E4294:E4301)</f>
        <v>0</v>
      </c>
      <c r="F4302" s="57">
        <f t="shared" si="898"/>
        <v>0</v>
      </c>
      <c r="G4302" s="56">
        <f>SUM(G4294:G4301)</f>
        <v>0</v>
      </c>
      <c r="H4302" s="56">
        <f>SUM(H4294:H4301)</f>
        <v>0</v>
      </c>
      <c r="I4302" s="56">
        <f>SUM(I4294:I4301)</f>
        <v>0</v>
      </c>
      <c r="J4302" s="56">
        <f>SUM(J4294:J4301)</f>
        <v>0</v>
      </c>
      <c r="K4302" s="57">
        <f t="shared" si="899"/>
        <v>0</v>
      </c>
    </row>
    <row r="4303" spans="1:11" ht="12.75" customHeight="1">
      <c r="A4303" s="63" t="str">
        <f>"   "&amp;Labels!C80</f>
        <v xml:space="preserve">   Total</v>
      </c>
      <c r="B4303" s="64">
        <f>SUM(B4292,B4302)</f>
        <v>0</v>
      </c>
      <c r="C4303" s="64">
        <f>SUM(C4292,C4302)</f>
        <v>0</v>
      </c>
      <c r="D4303" s="64">
        <f>SUM(D4292,D4302)</f>
        <v>0</v>
      </c>
      <c r="E4303" s="64">
        <f>SUM(E4292,E4302)</f>
        <v>0</v>
      </c>
      <c r="F4303" s="57">
        <f t="shared" si="898"/>
        <v>0</v>
      </c>
      <c r="G4303" s="64">
        <f>SUM(G4292,G4302)</f>
        <v>0</v>
      </c>
      <c r="H4303" s="64">
        <f>SUM(H4292,H4302)</f>
        <v>0</v>
      </c>
      <c r="I4303" s="64">
        <f>SUM(I4292,I4302)</f>
        <v>0</v>
      </c>
      <c r="J4303" s="64">
        <f>SUM(J4292,J4302)</f>
        <v>0</v>
      </c>
      <c r="K4303" s="57">
        <f t="shared" si="899"/>
        <v>0</v>
      </c>
    </row>
    <row r="4304" spans="1:11" ht="12.75" customHeight="1">
      <c r="A4304" s="61" t="str">
        <f>"      "&amp;Labels!B85</f>
        <v xml:space="preserve">      Q 1</v>
      </c>
      <c r="B4304" s="102">
        <f t="shared" ref="B4304:E4311" si="900">SUM(B4284,B4294)</f>
        <v>0</v>
      </c>
      <c r="C4304" s="102">
        <f t="shared" si="900"/>
        <v>0</v>
      </c>
      <c r="D4304" s="102">
        <f t="shared" si="900"/>
        <v>0</v>
      </c>
      <c r="E4304" s="102">
        <f t="shared" si="900"/>
        <v>0</v>
      </c>
      <c r="F4304" s="57">
        <f t="shared" si="898"/>
        <v>0</v>
      </c>
      <c r="G4304" s="102">
        <f t="shared" ref="G4304:J4311" si="901">SUM(G4284,G4294)</f>
        <v>0</v>
      </c>
      <c r="H4304" s="102">
        <f t="shared" si="901"/>
        <v>0</v>
      </c>
      <c r="I4304" s="102">
        <f t="shared" si="901"/>
        <v>0</v>
      </c>
      <c r="J4304" s="102">
        <f t="shared" si="901"/>
        <v>0</v>
      </c>
      <c r="K4304" s="57">
        <f t="shared" si="899"/>
        <v>0</v>
      </c>
    </row>
    <row r="4305" spans="1:11" ht="12.75" customHeight="1">
      <c r="A4305" s="61" t="str">
        <f>"      "&amp;Labels!B86</f>
        <v xml:space="preserve">      Q 2</v>
      </c>
      <c r="B4305" s="102">
        <f t="shared" si="900"/>
        <v>0</v>
      </c>
      <c r="C4305" s="102">
        <f t="shared" si="900"/>
        <v>0</v>
      </c>
      <c r="D4305" s="102">
        <f t="shared" si="900"/>
        <v>0</v>
      </c>
      <c r="E4305" s="102">
        <f t="shared" si="900"/>
        <v>0</v>
      </c>
      <c r="F4305" s="57">
        <f t="shared" si="898"/>
        <v>0</v>
      </c>
      <c r="G4305" s="102">
        <f t="shared" si="901"/>
        <v>0</v>
      </c>
      <c r="H4305" s="102">
        <f t="shared" si="901"/>
        <v>0</v>
      </c>
      <c r="I4305" s="102">
        <f t="shared" si="901"/>
        <v>0</v>
      </c>
      <c r="J4305" s="102">
        <f t="shared" si="901"/>
        <v>0</v>
      </c>
      <c r="K4305" s="57">
        <f t="shared" si="899"/>
        <v>0</v>
      </c>
    </row>
    <row r="4306" spans="1:11" ht="12.75" customHeight="1">
      <c r="A4306" s="61" t="str">
        <f>"      "&amp;Labels!B87</f>
        <v xml:space="preserve">      Q 3</v>
      </c>
      <c r="B4306" s="102">
        <f t="shared" si="900"/>
        <v>0</v>
      </c>
      <c r="C4306" s="102">
        <f t="shared" si="900"/>
        <v>0</v>
      </c>
      <c r="D4306" s="102">
        <f t="shared" si="900"/>
        <v>0</v>
      </c>
      <c r="E4306" s="102">
        <f t="shared" si="900"/>
        <v>0</v>
      </c>
      <c r="F4306" s="57">
        <f t="shared" si="898"/>
        <v>0</v>
      </c>
      <c r="G4306" s="102">
        <f t="shared" si="901"/>
        <v>0</v>
      </c>
      <c r="H4306" s="102">
        <f t="shared" si="901"/>
        <v>0</v>
      </c>
      <c r="I4306" s="102">
        <f t="shared" si="901"/>
        <v>0</v>
      </c>
      <c r="J4306" s="102">
        <f t="shared" si="901"/>
        <v>0</v>
      </c>
      <c r="K4306" s="57">
        <f t="shared" si="899"/>
        <v>0</v>
      </c>
    </row>
    <row r="4307" spans="1:11" ht="12.75" customHeight="1">
      <c r="A4307" s="61" t="str">
        <f>"      "&amp;Labels!B88</f>
        <v xml:space="preserve">      Q 4</v>
      </c>
      <c r="B4307" s="102">
        <f t="shared" si="900"/>
        <v>0</v>
      </c>
      <c r="C4307" s="102">
        <f t="shared" si="900"/>
        <v>0</v>
      </c>
      <c r="D4307" s="102">
        <f t="shared" si="900"/>
        <v>0</v>
      </c>
      <c r="E4307" s="102">
        <f t="shared" si="900"/>
        <v>0</v>
      </c>
      <c r="F4307" s="57">
        <f t="shared" si="898"/>
        <v>0</v>
      </c>
      <c r="G4307" s="102">
        <f t="shared" si="901"/>
        <v>0</v>
      </c>
      <c r="H4307" s="102">
        <f t="shared" si="901"/>
        <v>0</v>
      </c>
      <c r="I4307" s="102">
        <f t="shared" si="901"/>
        <v>0</v>
      </c>
      <c r="J4307" s="102">
        <f t="shared" si="901"/>
        <v>0</v>
      </c>
      <c r="K4307" s="57">
        <f t="shared" si="899"/>
        <v>0</v>
      </c>
    </row>
    <row r="4308" spans="1:11" ht="12.75" customHeight="1">
      <c r="A4308" s="61" t="str">
        <f>"      "&amp;Labels!B89</f>
        <v xml:space="preserve">      Q 5</v>
      </c>
      <c r="B4308" s="102">
        <f t="shared" si="900"/>
        <v>0</v>
      </c>
      <c r="C4308" s="102">
        <f t="shared" si="900"/>
        <v>0</v>
      </c>
      <c r="D4308" s="102">
        <f t="shared" si="900"/>
        <v>0</v>
      </c>
      <c r="E4308" s="102">
        <f t="shared" si="900"/>
        <v>0</v>
      </c>
      <c r="F4308" s="57">
        <f t="shared" si="898"/>
        <v>0</v>
      </c>
      <c r="G4308" s="102">
        <f t="shared" si="901"/>
        <v>0</v>
      </c>
      <c r="H4308" s="102">
        <f t="shared" si="901"/>
        <v>0</v>
      </c>
      <c r="I4308" s="102">
        <f t="shared" si="901"/>
        <v>0</v>
      </c>
      <c r="J4308" s="102">
        <f t="shared" si="901"/>
        <v>0</v>
      </c>
      <c r="K4308" s="57">
        <f t="shared" si="899"/>
        <v>0</v>
      </c>
    </row>
    <row r="4309" spans="1:11" ht="12.75" customHeight="1">
      <c r="A4309" s="61" t="str">
        <f>"      "&amp;Labels!B90</f>
        <v xml:space="preserve">      Q 6</v>
      </c>
      <c r="B4309" s="102">
        <f t="shared" si="900"/>
        <v>0</v>
      </c>
      <c r="C4309" s="102">
        <f t="shared" si="900"/>
        <v>0</v>
      </c>
      <c r="D4309" s="102">
        <f t="shared" si="900"/>
        <v>0</v>
      </c>
      <c r="E4309" s="102">
        <f t="shared" si="900"/>
        <v>0</v>
      </c>
      <c r="F4309" s="57">
        <f t="shared" si="898"/>
        <v>0</v>
      </c>
      <c r="G4309" s="102">
        <f t="shared" si="901"/>
        <v>0</v>
      </c>
      <c r="H4309" s="102">
        <f t="shared" si="901"/>
        <v>0</v>
      </c>
      <c r="I4309" s="102">
        <f t="shared" si="901"/>
        <v>0</v>
      </c>
      <c r="J4309" s="102">
        <f t="shared" si="901"/>
        <v>0</v>
      </c>
      <c r="K4309" s="57">
        <f t="shared" si="899"/>
        <v>0</v>
      </c>
    </row>
    <row r="4310" spans="1:11" ht="12.75" customHeight="1">
      <c r="A4310" s="61" t="str">
        <f>"      "&amp;Labels!B91</f>
        <v xml:space="preserve">      Q 7</v>
      </c>
      <c r="B4310" s="102">
        <f t="shared" si="900"/>
        <v>0</v>
      </c>
      <c r="C4310" s="102">
        <f t="shared" si="900"/>
        <v>0</v>
      </c>
      <c r="D4310" s="102">
        <f t="shared" si="900"/>
        <v>0</v>
      </c>
      <c r="E4310" s="102">
        <f t="shared" si="900"/>
        <v>0</v>
      </c>
      <c r="F4310" s="57">
        <f t="shared" si="898"/>
        <v>0</v>
      </c>
      <c r="G4310" s="102">
        <f t="shared" si="901"/>
        <v>0</v>
      </c>
      <c r="H4310" s="102">
        <f t="shared" si="901"/>
        <v>0</v>
      </c>
      <c r="I4310" s="102">
        <f t="shared" si="901"/>
        <v>0</v>
      </c>
      <c r="J4310" s="102">
        <f t="shared" si="901"/>
        <v>0</v>
      </c>
      <c r="K4310" s="57">
        <f t="shared" si="899"/>
        <v>0</v>
      </c>
    </row>
    <row r="4311" spans="1:11" ht="12.75" customHeight="1">
      <c r="A4311" s="61" t="str">
        <f>"      "&amp;Labels!B92</f>
        <v xml:space="preserve">      Q 8</v>
      </c>
      <c r="B4311" s="102">
        <f t="shared" si="900"/>
        <v>0</v>
      </c>
      <c r="C4311" s="102">
        <f t="shared" si="900"/>
        <v>0</v>
      </c>
      <c r="D4311" s="102">
        <f t="shared" si="900"/>
        <v>0</v>
      </c>
      <c r="E4311" s="102">
        <f t="shared" si="900"/>
        <v>0</v>
      </c>
      <c r="F4311" s="57">
        <f t="shared" si="898"/>
        <v>0</v>
      </c>
      <c r="G4311" s="102">
        <f t="shared" si="901"/>
        <v>0</v>
      </c>
      <c r="H4311" s="102">
        <f t="shared" si="901"/>
        <v>0</v>
      </c>
      <c r="I4311" s="102">
        <f t="shared" si="901"/>
        <v>0</v>
      </c>
      <c r="J4311" s="102">
        <f t="shared" si="901"/>
        <v>0</v>
      </c>
      <c r="K4311" s="57">
        <f t="shared" si="899"/>
        <v>0</v>
      </c>
    </row>
    <row r="4312" spans="1:11" ht="12.75" customHeight="1">
      <c r="A4312" s="55" t="str">
        <f>"      "&amp;Labels!C84</f>
        <v xml:space="preserve">      Total</v>
      </c>
      <c r="B4312" s="56">
        <f>B4303</f>
        <v>0</v>
      </c>
      <c r="C4312" s="56">
        <f>C4303</f>
        <v>0</v>
      </c>
      <c r="D4312" s="56">
        <f>D4303</f>
        <v>0</v>
      </c>
      <c r="E4312" s="56">
        <f>E4303</f>
        <v>0</v>
      </c>
      <c r="F4312" s="57">
        <f>SUM(B4303:E4303)</f>
        <v>0</v>
      </c>
      <c r="G4312" s="56">
        <f>G4303</f>
        <v>0</v>
      </c>
      <c r="H4312" s="56">
        <f>H4303</f>
        <v>0</v>
      </c>
      <c r="I4312" s="56">
        <f>I4303</f>
        <v>0</v>
      </c>
      <c r="J4312" s="56">
        <f>J4303</f>
        <v>0</v>
      </c>
      <c r="K4312" s="57">
        <f>SUM(G4303:J4303)</f>
        <v>0</v>
      </c>
    </row>
    <row r="4313" spans="1:11" ht="12.75" customHeight="1">
      <c r="A4313" s="63" t="str">
        <f>Labels!B73</f>
        <v>Customer 5</v>
      </c>
      <c r="B4313" s="64"/>
      <c r="C4313" s="64"/>
      <c r="D4313" s="64"/>
      <c r="E4313" s="64"/>
      <c r="F4313" s="57"/>
      <c r="G4313" s="64"/>
      <c r="H4313" s="64"/>
      <c r="I4313" s="64"/>
      <c r="J4313" s="64"/>
      <c r="K4313" s="57"/>
    </row>
    <row r="4314" spans="1:11" ht="12.75" customHeight="1">
      <c r="A4314" s="55" t="str">
        <f>"   "&amp;Labels!B81</f>
        <v xml:space="preserve">   Website</v>
      </c>
      <c r="B4314" s="56"/>
      <c r="C4314" s="56"/>
      <c r="D4314" s="56"/>
      <c r="E4314" s="56"/>
      <c r="F4314" s="57"/>
      <c r="G4314" s="56"/>
      <c r="H4314" s="56"/>
      <c r="I4314" s="56"/>
      <c r="J4314" s="56"/>
      <c r="K4314" s="57"/>
    </row>
    <row r="4315" spans="1:11" ht="12.75" customHeight="1">
      <c r="A4315" s="61" t="str">
        <f>"      "&amp;Labels!B85</f>
        <v xml:space="preserve">      Q 1</v>
      </c>
      <c r="B4315" s="102">
        <f>Inputs!D13*Inputs!D44*'GM Alloc Factors'!B10</f>
        <v>0</v>
      </c>
      <c r="C4315" s="102">
        <f>Inputs!D13*Inputs!D44*'GM Alloc Factors'!C10</f>
        <v>0</v>
      </c>
      <c r="D4315" s="102">
        <f>Inputs!D13*Inputs!D44*'GM Alloc Factors'!D10</f>
        <v>0</v>
      </c>
      <c r="E4315" s="102">
        <f>Inputs!D13*Inputs!D44*'GM Alloc Factors'!E10</f>
        <v>0</v>
      </c>
      <c r="F4315" s="57">
        <f t="shared" ref="F4315:F4323" si="902">SUM(B4315:E4315)</f>
        <v>0</v>
      </c>
      <c r="G4315" s="102">
        <f>Inputs!D13*Inputs!D44*'GM Alloc Factors'!G10</f>
        <v>0</v>
      </c>
      <c r="H4315" s="102">
        <f>Inputs!D13*Inputs!D44*'GM Alloc Factors'!H10</f>
        <v>0</v>
      </c>
      <c r="I4315" s="102">
        <f>Inputs!D13*Inputs!D44*'GM Alloc Factors'!I10</f>
        <v>0</v>
      </c>
      <c r="J4315" s="102">
        <f>Inputs!D13*Inputs!D44*'GM Alloc Factors'!J10</f>
        <v>0</v>
      </c>
      <c r="K4315" s="57">
        <f t="shared" ref="K4315:K4323" si="903">SUM(G4315:J4315)</f>
        <v>0</v>
      </c>
    </row>
    <row r="4316" spans="1:11" ht="12.75" customHeight="1">
      <c r="A4316" s="61" t="str">
        <f>"      "&amp;Labels!B86</f>
        <v xml:space="preserve">      Q 2</v>
      </c>
      <c r="B4316" s="102">
        <f>Inputs!D13*Inputs!E44*'GM Alloc Factors'!B11</f>
        <v>0</v>
      </c>
      <c r="C4316" s="102">
        <f>Inputs!D13*Inputs!E44*'GM Alloc Factors'!C11</f>
        <v>0</v>
      </c>
      <c r="D4316" s="102">
        <f>Inputs!D13*Inputs!E44*'GM Alloc Factors'!D11</f>
        <v>0</v>
      </c>
      <c r="E4316" s="102">
        <f>Inputs!D13*Inputs!E44*'GM Alloc Factors'!E11</f>
        <v>0</v>
      </c>
      <c r="F4316" s="57">
        <f t="shared" si="902"/>
        <v>0</v>
      </c>
      <c r="G4316" s="102">
        <f>Inputs!D13*Inputs!E44*'GM Alloc Factors'!G11</f>
        <v>0</v>
      </c>
      <c r="H4316" s="102">
        <f>Inputs!D13*Inputs!E44*'GM Alloc Factors'!H11</f>
        <v>0</v>
      </c>
      <c r="I4316" s="102">
        <f>Inputs!D13*Inputs!E44*'GM Alloc Factors'!I11</f>
        <v>0</v>
      </c>
      <c r="J4316" s="102">
        <f>Inputs!D13*Inputs!E44*'GM Alloc Factors'!J11</f>
        <v>0</v>
      </c>
      <c r="K4316" s="57">
        <f t="shared" si="903"/>
        <v>0</v>
      </c>
    </row>
    <row r="4317" spans="1:11" ht="12.75" customHeight="1">
      <c r="A4317" s="61" t="str">
        <f>"      "&amp;Labels!B87</f>
        <v xml:space="preserve">      Q 3</v>
      </c>
      <c r="B4317" s="102">
        <f>Inputs!D13*Inputs!F44*'GM Alloc Factors'!B12</f>
        <v>0</v>
      </c>
      <c r="C4317" s="102">
        <f>Inputs!D13*Inputs!F44*'GM Alloc Factors'!C12</f>
        <v>0</v>
      </c>
      <c r="D4317" s="102">
        <f>Inputs!D13*Inputs!F44*'GM Alloc Factors'!D12</f>
        <v>0</v>
      </c>
      <c r="E4317" s="102">
        <f>Inputs!D13*Inputs!F44*'GM Alloc Factors'!E12</f>
        <v>0</v>
      </c>
      <c r="F4317" s="57">
        <f t="shared" si="902"/>
        <v>0</v>
      </c>
      <c r="G4317" s="102">
        <f>Inputs!D13*Inputs!F44*'GM Alloc Factors'!G12</f>
        <v>0</v>
      </c>
      <c r="H4317" s="102">
        <f>Inputs!D13*Inputs!F44*'GM Alloc Factors'!H12</f>
        <v>0</v>
      </c>
      <c r="I4317" s="102">
        <f>Inputs!D13*Inputs!F44*'GM Alloc Factors'!I12</f>
        <v>0</v>
      </c>
      <c r="J4317" s="102">
        <f>Inputs!D13*Inputs!F44*'GM Alloc Factors'!J12</f>
        <v>0</v>
      </c>
      <c r="K4317" s="57">
        <f t="shared" si="903"/>
        <v>0</v>
      </c>
    </row>
    <row r="4318" spans="1:11" ht="12.75" customHeight="1">
      <c r="A4318" s="61" t="str">
        <f>"      "&amp;Labels!B88</f>
        <v xml:space="preserve">      Q 4</v>
      </c>
      <c r="B4318" s="102">
        <f>Inputs!D13*Inputs!G44*'GM Alloc Factors'!B13</f>
        <v>0</v>
      </c>
      <c r="C4318" s="102">
        <f>Inputs!D13*Inputs!G44*'GM Alloc Factors'!C13</f>
        <v>0</v>
      </c>
      <c r="D4318" s="102">
        <f>Inputs!D13*Inputs!G44*'GM Alloc Factors'!D13</f>
        <v>0</v>
      </c>
      <c r="E4318" s="102">
        <f>Inputs!D13*Inputs!G44*'GM Alloc Factors'!E13</f>
        <v>0</v>
      </c>
      <c r="F4318" s="57">
        <f t="shared" si="902"/>
        <v>0</v>
      </c>
      <c r="G4318" s="102">
        <f>Inputs!D13*Inputs!G44*'GM Alloc Factors'!G13</f>
        <v>0</v>
      </c>
      <c r="H4318" s="102">
        <f>Inputs!D13*Inputs!G44*'GM Alloc Factors'!H13</f>
        <v>0</v>
      </c>
      <c r="I4318" s="102">
        <f>Inputs!D13*Inputs!G44*'GM Alloc Factors'!I13</f>
        <v>0</v>
      </c>
      <c r="J4318" s="102">
        <f>Inputs!D13*Inputs!G44*'GM Alloc Factors'!J13</f>
        <v>0</v>
      </c>
      <c r="K4318" s="57">
        <f t="shared" si="903"/>
        <v>0</v>
      </c>
    </row>
    <row r="4319" spans="1:11" ht="12.75" customHeight="1">
      <c r="A4319" s="61" t="str">
        <f>"      "&amp;Labels!B89</f>
        <v xml:space="preserve">      Q 5</v>
      </c>
      <c r="B4319" s="102">
        <f>Inputs!D13*Inputs!H44*'GM Alloc Factors'!B14</f>
        <v>0</v>
      </c>
      <c r="C4319" s="102">
        <f>Inputs!D13*Inputs!H44*'GM Alloc Factors'!C14</f>
        <v>0</v>
      </c>
      <c r="D4319" s="102">
        <f>Inputs!D13*Inputs!H44*'GM Alloc Factors'!D14</f>
        <v>0</v>
      </c>
      <c r="E4319" s="102">
        <f>Inputs!D13*Inputs!H44*'GM Alloc Factors'!E14</f>
        <v>0</v>
      </c>
      <c r="F4319" s="57">
        <f t="shared" si="902"/>
        <v>0</v>
      </c>
      <c r="G4319" s="102">
        <f>Inputs!D13*Inputs!H44*'GM Alloc Factors'!G14</f>
        <v>0</v>
      </c>
      <c r="H4319" s="102">
        <f>Inputs!D13*Inputs!H44*'GM Alloc Factors'!H14</f>
        <v>0</v>
      </c>
      <c r="I4319" s="102">
        <f>Inputs!D13*Inputs!H44*'GM Alloc Factors'!I14</f>
        <v>0</v>
      </c>
      <c r="J4319" s="102">
        <f>Inputs!D13*Inputs!H44*'GM Alloc Factors'!J14</f>
        <v>0</v>
      </c>
      <c r="K4319" s="57">
        <f t="shared" si="903"/>
        <v>0</v>
      </c>
    </row>
    <row r="4320" spans="1:11" ht="12.75" customHeight="1">
      <c r="A4320" s="61" t="str">
        <f>"      "&amp;Labels!B90</f>
        <v xml:space="preserve">      Q 6</v>
      </c>
      <c r="B4320" s="102">
        <f>Inputs!D13*Inputs!I44*'GM Alloc Factors'!B15</f>
        <v>0</v>
      </c>
      <c r="C4320" s="102">
        <f>Inputs!D13*Inputs!I44*'GM Alloc Factors'!C15</f>
        <v>0</v>
      </c>
      <c r="D4320" s="102">
        <f>Inputs!D13*Inputs!I44*'GM Alloc Factors'!D15</f>
        <v>0</v>
      </c>
      <c r="E4320" s="102">
        <f>Inputs!D13*Inputs!I44*'GM Alloc Factors'!E15</f>
        <v>0</v>
      </c>
      <c r="F4320" s="57">
        <f t="shared" si="902"/>
        <v>0</v>
      </c>
      <c r="G4320" s="102">
        <f>Inputs!D13*Inputs!I44*'GM Alloc Factors'!G15</f>
        <v>0</v>
      </c>
      <c r="H4320" s="102">
        <f>Inputs!D13*Inputs!I44*'GM Alloc Factors'!H15</f>
        <v>0</v>
      </c>
      <c r="I4320" s="102">
        <f>Inputs!D13*Inputs!I44*'GM Alloc Factors'!I15</f>
        <v>0</v>
      </c>
      <c r="J4320" s="102">
        <f>Inputs!D13*Inputs!I44*'GM Alloc Factors'!J15</f>
        <v>0</v>
      </c>
      <c r="K4320" s="57">
        <f t="shared" si="903"/>
        <v>0</v>
      </c>
    </row>
    <row r="4321" spans="1:11" ht="12.75" customHeight="1">
      <c r="A4321" s="61" t="str">
        <f>"      "&amp;Labels!B91</f>
        <v xml:space="preserve">      Q 7</v>
      </c>
      <c r="B4321" s="102">
        <f>Inputs!D13*Inputs!J44*'GM Alloc Factors'!B16</f>
        <v>0</v>
      </c>
      <c r="C4321" s="102">
        <f>Inputs!D13*Inputs!J44*'GM Alloc Factors'!C16</f>
        <v>0</v>
      </c>
      <c r="D4321" s="102">
        <f>Inputs!D13*Inputs!J44*'GM Alloc Factors'!D16</f>
        <v>0</v>
      </c>
      <c r="E4321" s="102">
        <f>Inputs!D13*Inputs!J44*'GM Alloc Factors'!E16</f>
        <v>0</v>
      </c>
      <c r="F4321" s="57">
        <f t="shared" si="902"/>
        <v>0</v>
      </c>
      <c r="G4321" s="102">
        <f>Inputs!D13*Inputs!J44*'GM Alloc Factors'!G16</f>
        <v>0</v>
      </c>
      <c r="H4321" s="102">
        <f>Inputs!D13*Inputs!J44*'GM Alloc Factors'!H16</f>
        <v>0</v>
      </c>
      <c r="I4321" s="102">
        <f>Inputs!D13*Inputs!J44*'GM Alloc Factors'!I16</f>
        <v>0</v>
      </c>
      <c r="J4321" s="102">
        <f>Inputs!D13*Inputs!J44*'GM Alloc Factors'!J16</f>
        <v>0</v>
      </c>
      <c r="K4321" s="57">
        <f t="shared" si="903"/>
        <v>0</v>
      </c>
    </row>
    <row r="4322" spans="1:11" ht="12.75" customHeight="1">
      <c r="A4322" s="61" t="str">
        <f>"      "&amp;Labels!B92</f>
        <v xml:space="preserve">      Q 8</v>
      </c>
      <c r="B4322" s="102">
        <f>Inputs!D13*Inputs!K44*'GM Alloc Factors'!B17</f>
        <v>0</v>
      </c>
      <c r="C4322" s="102">
        <f>Inputs!D13*Inputs!K44*'GM Alloc Factors'!C17</f>
        <v>0</v>
      </c>
      <c r="D4322" s="102">
        <f>Inputs!D13*Inputs!K44*'GM Alloc Factors'!D17</f>
        <v>0</v>
      </c>
      <c r="E4322" s="102">
        <f>Inputs!D13*Inputs!K44*'GM Alloc Factors'!E17</f>
        <v>0</v>
      </c>
      <c r="F4322" s="57">
        <f t="shared" si="902"/>
        <v>0</v>
      </c>
      <c r="G4322" s="102">
        <f>Inputs!D13*Inputs!K44*'GM Alloc Factors'!G17</f>
        <v>0</v>
      </c>
      <c r="H4322" s="102">
        <f>Inputs!D13*Inputs!K44*'GM Alloc Factors'!H17</f>
        <v>0</v>
      </c>
      <c r="I4322" s="102">
        <f>Inputs!D13*Inputs!K44*'GM Alloc Factors'!I17</f>
        <v>0</v>
      </c>
      <c r="J4322" s="102">
        <f>Inputs!D13*Inputs!K44*'GM Alloc Factors'!J17</f>
        <v>0</v>
      </c>
      <c r="K4322" s="57">
        <f t="shared" si="903"/>
        <v>0</v>
      </c>
    </row>
    <row r="4323" spans="1:11" ht="12.75" customHeight="1">
      <c r="A4323" s="55" t="str">
        <f>"      "&amp;Labels!C84</f>
        <v xml:space="preserve">      Total</v>
      </c>
      <c r="B4323" s="56">
        <f>SUM(B4315:B4322)</f>
        <v>0</v>
      </c>
      <c r="C4323" s="56">
        <f>SUM(C4315:C4322)</f>
        <v>0</v>
      </c>
      <c r="D4323" s="56">
        <f>SUM(D4315:D4322)</f>
        <v>0</v>
      </c>
      <c r="E4323" s="56">
        <f>SUM(E4315:E4322)</f>
        <v>0</v>
      </c>
      <c r="F4323" s="57">
        <f t="shared" si="902"/>
        <v>0</v>
      </c>
      <c r="G4323" s="56">
        <f>SUM(G4315:G4322)</f>
        <v>0</v>
      </c>
      <c r="H4323" s="56">
        <f>SUM(H4315:H4322)</f>
        <v>0</v>
      </c>
      <c r="I4323" s="56">
        <f>SUM(I4315:I4322)</f>
        <v>0</v>
      </c>
      <c r="J4323" s="56">
        <f>SUM(J4315:J4322)</f>
        <v>0</v>
      </c>
      <c r="K4323" s="57">
        <f t="shared" si="903"/>
        <v>0</v>
      </c>
    </row>
    <row r="4324" spans="1:11" ht="12.75" customHeight="1">
      <c r="A4324" s="55" t="str">
        <f>"   "&amp;Labels!B82</f>
        <v xml:space="preserve">   Direct email</v>
      </c>
      <c r="B4324" s="56"/>
      <c r="C4324" s="56"/>
      <c r="D4324" s="56"/>
      <c r="E4324" s="56"/>
      <c r="F4324" s="57"/>
      <c r="G4324" s="56"/>
      <c r="H4324" s="56"/>
      <c r="I4324" s="56"/>
      <c r="J4324" s="56"/>
      <c r="K4324" s="57"/>
    </row>
    <row r="4325" spans="1:11" ht="12.75" customHeight="1">
      <c r="A4325" s="61" t="str">
        <f>"      "&amp;Labels!B85</f>
        <v xml:space="preserve">      Q 1</v>
      </c>
      <c r="B4325" s="102">
        <f>Inputs!D14*Inputs!D54*'GM Alloc Factors'!B19</f>
        <v>0</v>
      </c>
      <c r="C4325" s="102">
        <f>Inputs!D14*Inputs!D54*'GM Alloc Factors'!C19</f>
        <v>0</v>
      </c>
      <c r="D4325" s="102">
        <f>Inputs!D14*Inputs!D54*'GM Alloc Factors'!D19</f>
        <v>0</v>
      </c>
      <c r="E4325" s="102">
        <f>Inputs!D14*Inputs!D54*'GM Alloc Factors'!E19</f>
        <v>0</v>
      </c>
      <c r="F4325" s="57">
        <f t="shared" ref="F4325:F4342" si="904">SUM(B4325:E4325)</f>
        <v>0</v>
      </c>
      <c r="G4325" s="102">
        <f>Inputs!D14*Inputs!D54*'GM Alloc Factors'!G19</f>
        <v>0</v>
      </c>
      <c r="H4325" s="102">
        <f>Inputs!D14*Inputs!D54*'GM Alloc Factors'!H19</f>
        <v>0</v>
      </c>
      <c r="I4325" s="102">
        <f>Inputs!D14*Inputs!D54*'GM Alloc Factors'!I19</f>
        <v>0</v>
      </c>
      <c r="J4325" s="102">
        <f>Inputs!D14*Inputs!D54*'GM Alloc Factors'!J19</f>
        <v>0</v>
      </c>
      <c r="K4325" s="57">
        <f t="shared" ref="K4325:K4342" si="905">SUM(G4325:J4325)</f>
        <v>0</v>
      </c>
    </row>
    <row r="4326" spans="1:11" ht="12.75" customHeight="1">
      <c r="A4326" s="61" t="str">
        <f>"      "&amp;Labels!B86</f>
        <v xml:space="preserve">      Q 2</v>
      </c>
      <c r="B4326" s="102">
        <f>Inputs!D14*Inputs!E54*'GM Alloc Factors'!B20</f>
        <v>0</v>
      </c>
      <c r="C4326" s="102">
        <f>Inputs!D14*Inputs!E54*'GM Alloc Factors'!C20</f>
        <v>0</v>
      </c>
      <c r="D4326" s="102">
        <f>Inputs!D14*Inputs!E54*'GM Alloc Factors'!D20</f>
        <v>0</v>
      </c>
      <c r="E4326" s="102">
        <f>Inputs!D14*Inputs!E54*'GM Alloc Factors'!E20</f>
        <v>0</v>
      </c>
      <c r="F4326" s="57">
        <f t="shared" si="904"/>
        <v>0</v>
      </c>
      <c r="G4326" s="102">
        <f>Inputs!D14*Inputs!E54*'GM Alloc Factors'!G20</f>
        <v>0</v>
      </c>
      <c r="H4326" s="102">
        <f>Inputs!D14*Inputs!E54*'GM Alloc Factors'!H20</f>
        <v>0</v>
      </c>
      <c r="I4326" s="102">
        <f>Inputs!D14*Inputs!E54*'GM Alloc Factors'!I20</f>
        <v>0</v>
      </c>
      <c r="J4326" s="102">
        <f>Inputs!D14*Inputs!E54*'GM Alloc Factors'!J20</f>
        <v>0</v>
      </c>
      <c r="K4326" s="57">
        <f t="shared" si="905"/>
        <v>0</v>
      </c>
    </row>
    <row r="4327" spans="1:11" ht="12.75" customHeight="1">
      <c r="A4327" s="61" t="str">
        <f>"      "&amp;Labels!B87</f>
        <v xml:space="preserve">      Q 3</v>
      </c>
      <c r="B4327" s="102">
        <f>Inputs!D14*Inputs!F54*'GM Alloc Factors'!B21</f>
        <v>0</v>
      </c>
      <c r="C4327" s="102">
        <f>Inputs!D14*Inputs!F54*'GM Alloc Factors'!C21</f>
        <v>0</v>
      </c>
      <c r="D4327" s="102">
        <f>Inputs!D14*Inputs!F54*'GM Alloc Factors'!D21</f>
        <v>0</v>
      </c>
      <c r="E4327" s="102">
        <f>Inputs!D14*Inputs!F54*'GM Alloc Factors'!E21</f>
        <v>0</v>
      </c>
      <c r="F4327" s="57">
        <f t="shared" si="904"/>
        <v>0</v>
      </c>
      <c r="G4327" s="102">
        <f>Inputs!D14*Inputs!F54*'GM Alloc Factors'!G21</f>
        <v>0</v>
      </c>
      <c r="H4327" s="102">
        <f>Inputs!D14*Inputs!F54*'GM Alloc Factors'!H21</f>
        <v>0</v>
      </c>
      <c r="I4327" s="102">
        <f>Inputs!D14*Inputs!F54*'GM Alloc Factors'!I21</f>
        <v>0</v>
      </c>
      <c r="J4327" s="102">
        <f>Inputs!D14*Inputs!F54*'GM Alloc Factors'!J21</f>
        <v>0</v>
      </c>
      <c r="K4327" s="57">
        <f t="shared" si="905"/>
        <v>0</v>
      </c>
    </row>
    <row r="4328" spans="1:11" ht="12.75" customHeight="1">
      <c r="A4328" s="61" t="str">
        <f>"      "&amp;Labels!B88</f>
        <v xml:space="preserve">      Q 4</v>
      </c>
      <c r="B4328" s="102">
        <f>Inputs!D14*Inputs!G54*'GM Alloc Factors'!B22</f>
        <v>0</v>
      </c>
      <c r="C4328" s="102">
        <f>Inputs!D14*Inputs!G54*'GM Alloc Factors'!C22</f>
        <v>0</v>
      </c>
      <c r="D4328" s="102">
        <f>Inputs!D14*Inputs!G54*'GM Alloc Factors'!D22</f>
        <v>0</v>
      </c>
      <c r="E4328" s="102">
        <f>Inputs!D14*Inputs!G54*'GM Alloc Factors'!E22</f>
        <v>0</v>
      </c>
      <c r="F4328" s="57">
        <f t="shared" si="904"/>
        <v>0</v>
      </c>
      <c r="G4328" s="102">
        <f>Inputs!D14*Inputs!G54*'GM Alloc Factors'!G22</f>
        <v>0</v>
      </c>
      <c r="H4328" s="102">
        <f>Inputs!D14*Inputs!G54*'GM Alloc Factors'!H22</f>
        <v>0</v>
      </c>
      <c r="I4328" s="102">
        <f>Inputs!D14*Inputs!G54*'GM Alloc Factors'!I22</f>
        <v>0</v>
      </c>
      <c r="J4328" s="102">
        <f>Inputs!D14*Inputs!G54*'GM Alloc Factors'!J22</f>
        <v>0</v>
      </c>
      <c r="K4328" s="57">
        <f t="shared" si="905"/>
        <v>0</v>
      </c>
    </row>
    <row r="4329" spans="1:11" ht="12.75" customHeight="1">
      <c r="A4329" s="61" t="str">
        <f>"      "&amp;Labels!B89</f>
        <v xml:space="preserve">      Q 5</v>
      </c>
      <c r="B4329" s="102">
        <f>Inputs!D14*Inputs!H54*'GM Alloc Factors'!B23</f>
        <v>0</v>
      </c>
      <c r="C4329" s="102">
        <f>Inputs!D14*Inputs!H54*'GM Alloc Factors'!C23</f>
        <v>0</v>
      </c>
      <c r="D4329" s="102">
        <f>Inputs!D14*Inputs!H54*'GM Alloc Factors'!D23</f>
        <v>0</v>
      </c>
      <c r="E4329" s="102">
        <f>Inputs!D14*Inputs!H54*'GM Alloc Factors'!E23</f>
        <v>0</v>
      </c>
      <c r="F4329" s="57">
        <f t="shared" si="904"/>
        <v>0</v>
      </c>
      <c r="G4329" s="102">
        <f>Inputs!D14*Inputs!H54*'GM Alloc Factors'!G23</f>
        <v>0</v>
      </c>
      <c r="H4329" s="102">
        <f>Inputs!D14*Inputs!H54*'GM Alloc Factors'!H23</f>
        <v>0</v>
      </c>
      <c r="I4329" s="102">
        <f>Inputs!D14*Inputs!H54*'GM Alloc Factors'!I23</f>
        <v>0</v>
      </c>
      <c r="J4329" s="102">
        <f>Inputs!D14*Inputs!H54*'GM Alloc Factors'!J23</f>
        <v>0</v>
      </c>
      <c r="K4329" s="57">
        <f t="shared" si="905"/>
        <v>0</v>
      </c>
    </row>
    <row r="4330" spans="1:11" ht="12.75" customHeight="1">
      <c r="A4330" s="61" t="str">
        <f>"      "&amp;Labels!B90</f>
        <v xml:space="preserve">      Q 6</v>
      </c>
      <c r="B4330" s="102">
        <f>Inputs!D14*Inputs!I54*'GM Alloc Factors'!B24</f>
        <v>0</v>
      </c>
      <c r="C4330" s="102">
        <f>Inputs!D14*Inputs!I54*'GM Alloc Factors'!C24</f>
        <v>0</v>
      </c>
      <c r="D4330" s="102">
        <f>Inputs!D14*Inputs!I54*'GM Alloc Factors'!D24</f>
        <v>0</v>
      </c>
      <c r="E4330" s="102">
        <f>Inputs!D14*Inputs!I54*'GM Alloc Factors'!E24</f>
        <v>0</v>
      </c>
      <c r="F4330" s="57">
        <f t="shared" si="904"/>
        <v>0</v>
      </c>
      <c r="G4330" s="102">
        <f>Inputs!D14*Inputs!I54*'GM Alloc Factors'!G24</f>
        <v>0</v>
      </c>
      <c r="H4330" s="102">
        <f>Inputs!D14*Inputs!I54*'GM Alloc Factors'!H24</f>
        <v>0</v>
      </c>
      <c r="I4330" s="102">
        <f>Inputs!D14*Inputs!I54*'GM Alloc Factors'!I24</f>
        <v>0</v>
      </c>
      <c r="J4330" s="102">
        <f>Inputs!D14*Inputs!I54*'GM Alloc Factors'!J24</f>
        <v>0</v>
      </c>
      <c r="K4330" s="57">
        <f t="shared" si="905"/>
        <v>0</v>
      </c>
    </row>
    <row r="4331" spans="1:11" ht="12.75" customHeight="1">
      <c r="A4331" s="61" t="str">
        <f>"      "&amp;Labels!B91</f>
        <v xml:space="preserve">      Q 7</v>
      </c>
      <c r="B4331" s="102">
        <f>Inputs!D14*Inputs!J54*'GM Alloc Factors'!B25</f>
        <v>0</v>
      </c>
      <c r="C4331" s="102">
        <f>Inputs!D14*Inputs!J54*'GM Alloc Factors'!C25</f>
        <v>0</v>
      </c>
      <c r="D4331" s="102">
        <f>Inputs!D14*Inputs!J54*'GM Alloc Factors'!D25</f>
        <v>0</v>
      </c>
      <c r="E4331" s="102">
        <f>Inputs!D14*Inputs!J54*'GM Alloc Factors'!E25</f>
        <v>0</v>
      </c>
      <c r="F4331" s="57">
        <f t="shared" si="904"/>
        <v>0</v>
      </c>
      <c r="G4331" s="102">
        <f>Inputs!D14*Inputs!J54*'GM Alloc Factors'!G25</f>
        <v>0</v>
      </c>
      <c r="H4331" s="102">
        <f>Inputs!D14*Inputs!J54*'GM Alloc Factors'!H25</f>
        <v>0</v>
      </c>
      <c r="I4331" s="102">
        <f>Inputs!D14*Inputs!J54*'GM Alloc Factors'!I25</f>
        <v>0</v>
      </c>
      <c r="J4331" s="102">
        <f>Inputs!D14*Inputs!J54*'GM Alloc Factors'!J25</f>
        <v>0</v>
      </c>
      <c r="K4331" s="57">
        <f t="shared" si="905"/>
        <v>0</v>
      </c>
    </row>
    <row r="4332" spans="1:11" ht="12.75" customHeight="1">
      <c r="A4332" s="61" t="str">
        <f>"      "&amp;Labels!B92</f>
        <v xml:space="preserve">      Q 8</v>
      </c>
      <c r="B4332" s="102">
        <f>Inputs!D14*Inputs!K54*'GM Alloc Factors'!B26</f>
        <v>0</v>
      </c>
      <c r="C4332" s="102">
        <f>Inputs!D14*Inputs!K54*'GM Alloc Factors'!C26</f>
        <v>0</v>
      </c>
      <c r="D4332" s="102">
        <f>Inputs!D14*Inputs!K54*'GM Alloc Factors'!D26</f>
        <v>0</v>
      </c>
      <c r="E4332" s="102">
        <f>Inputs!D14*Inputs!K54*'GM Alloc Factors'!E26</f>
        <v>0</v>
      </c>
      <c r="F4332" s="57">
        <f t="shared" si="904"/>
        <v>0</v>
      </c>
      <c r="G4332" s="102">
        <f>Inputs!D14*Inputs!K54*'GM Alloc Factors'!G26</f>
        <v>0</v>
      </c>
      <c r="H4332" s="102">
        <f>Inputs!D14*Inputs!K54*'GM Alloc Factors'!H26</f>
        <v>0</v>
      </c>
      <c r="I4332" s="102">
        <f>Inputs!D14*Inputs!K54*'GM Alloc Factors'!I26</f>
        <v>0</v>
      </c>
      <c r="J4332" s="102">
        <f>Inputs!D14*Inputs!K54*'GM Alloc Factors'!J26</f>
        <v>0</v>
      </c>
      <c r="K4332" s="57">
        <f t="shared" si="905"/>
        <v>0</v>
      </c>
    </row>
    <row r="4333" spans="1:11" ht="12.75" customHeight="1">
      <c r="A4333" s="55" t="str">
        <f>"      "&amp;Labels!C84</f>
        <v xml:space="preserve">      Total</v>
      </c>
      <c r="B4333" s="56">
        <f>SUM(B4325:B4332)</f>
        <v>0</v>
      </c>
      <c r="C4333" s="56">
        <f>SUM(C4325:C4332)</f>
        <v>0</v>
      </c>
      <c r="D4333" s="56">
        <f>SUM(D4325:D4332)</f>
        <v>0</v>
      </c>
      <c r="E4333" s="56">
        <f>SUM(E4325:E4332)</f>
        <v>0</v>
      </c>
      <c r="F4333" s="57">
        <f t="shared" si="904"/>
        <v>0</v>
      </c>
      <c r="G4333" s="56">
        <f>SUM(G4325:G4332)</f>
        <v>0</v>
      </c>
      <c r="H4333" s="56">
        <f>SUM(H4325:H4332)</f>
        <v>0</v>
      </c>
      <c r="I4333" s="56">
        <f>SUM(I4325:I4332)</f>
        <v>0</v>
      </c>
      <c r="J4333" s="56">
        <f>SUM(J4325:J4332)</f>
        <v>0</v>
      </c>
      <c r="K4333" s="57">
        <f t="shared" si="905"/>
        <v>0</v>
      </c>
    </row>
    <row r="4334" spans="1:11" ht="12.75" customHeight="1">
      <c r="A4334" s="63" t="str">
        <f>"   "&amp;Labels!C80</f>
        <v xml:space="preserve">   Total</v>
      </c>
      <c r="B4334" s="64">
        <f>SUM(B4323,B4333)</f>
        <v>0</v>
      </c>
      <c r="C4334" s="64">
        <f>SUM(C4323,C4333)</f>
        <v>0</v>
      </c>
      <c r="D4334" s="64">
        <f>SUM(D4323,D4333)</f>
        <v>0</v>
      </c>
      <c r="E4334" s="64">
        <f>SUM(E4323,E4333)</f>
        <v>0</v>
      </c>
      <c r="F4334" s="57">
        <f t="shared" si="904"/>
        <v>0</v>
      </c>
      <c r="G4334" s="64">
        <f>SUM(G4323,G4333)</f>
        <v>0</v>
      </c>
      <c r="H4334" s="64">
        <f>SUM(H4323,H4333)</f>
        <v>0</v>
      </c>
      <c r="I4334" s="64">
        <f>SUM(I4323,I4333)</f>
        <v>0</v>
      </c>
      <c r="J4334" s="64">
        <f>SUM(J4323,J4333)</f>
        <v>0</v>
      </c>
      <c r="K4334" s="57">
        <f t="shared" si="905"/>
        <v>0</v>
      </c>
    </row>
    <row r="4335" spans="1:11" ht="12.75" customHeight="1">
      <c r="A4335" s="61" t="str">
        <f>"      "&amp;Labels!B85</f>
        <v xml:space="preserve">      Q 1</v>
      </c>
      <c r="B4335" s="102">
        <f t="shared" ref="B4335:E4342" si="906">SUM(B4315,B4325)</f>
        <v>0</v>
      </c>
      <c r="C4335" s="102">
        <f t="shared" si="906"/>
        <v>0</v>
      </c>
      <c r="D4335" s="102">
        <f t="shared" si="906"/>
        <v>0</v>
      </c>
      <c r="E4335" s="102">
        <f t="shared" si="906"/>
        <v>0</v>
      </c>
      <c r="F4335" s="57">
        <f t="shared" si="904"/>
        <v>0</v>
      </c>
      <c r="G4335" s="102">
        <f t="shared" ref="G4335:J4342" si="907">SUM(G4315,G4325)</f>
        <v>0</v>
      </c>
      <c r="H4335" s="102">
        <f t="shared" si="907"/>
        <v>0</v>
      </c>
      <c r="I4335" s="102">
        <f t="shared" si="907"/>
        <v>0</v>
      </c>
      <c r="J4335" s="102">
        <f t="shared" si="907"/>
        <v>0</v>
      </c>
      <c r="K4335" s="57">
        <f t="shared" si="905"/>
        <v>0</v>
      </c>
    </row>
    <row r="4336" spans="1:11" ht="12.75" customHeight="1">
      <c r="A4336" s="61" t="str">
        <f>"      "&amp;Labels!B86</f>
        <v xml:space="preserve">      Q 2</v>
      </c>
      <c r="B4336" s="102">
        <f t="shared" si="906"/>
        <v>0</v>
      </c>
      <c r="C4336" s="102">
        <f t="shared" si="906"/>
        <v>0</v>
      </c>
      <c r="D4336" s="102">
        <f t="shared" si="906"/>
        <v>0</v>
      </c>
      <c r="E4336" s="102">
        <f t="shared" si="906"/>
        <v>0</v>
      </c>
      <c r="F4336" s="57">
        <f t="shared" si="904"/>
        <v>0</v>
      </c>
      <c r="G4336" s="102">
        <f t="shared" si="907"/>
        <v>0</v>
      </c>
      <c r="H4336" s="102">
        <f t="shared" si="907"/>
        <v>0</v>
      </c>
      <c r="I4336" s="102">
        <f t="shared" si="907"/>
        <v>0</v>
      </c>
      <c r="J4336" s="102">
        <f t="shared" si="907"/>
        <v>0</v>
      </c>
      <c r="K4336" s="57">
        <f t="shared" si="905"/>
        <v>0</v>
      </c>
    </row>
    <row r="4337" spans="1:11" ht="12.75" customHeight="1">
      <c r="A4337" s="61" t="str">
        <f>"      "&amp;Labels!B87</f>
        <v xml:space="preserve">      Q 3</v>
      </c>
      <c r="B4337" s="102">
        <f t="shared" si="906"/>
        <v>0</v>
      </c>
      <c r="C4337" s="102">
        <f t="shared" si="906"/>
        <v>0</v>
      </c>
      <c r="D4337" s="102">
        <f t="shared" si="906"/>
        <v>0</v>
      </c>
      <c r="E4337" s="102">
        <f t="shared" si="906"/>
        <v>0</v>
      </c>
      <c r="F4337" s="57">
        <f t="shared" si="904"/>
        <v>0</v>
      </c>
      <c r="G4337" s="102">
        <f t="shared" si="907"/>
        <v>0</v>
      </c>
      <c r="H4337" s="102">
        <f t="shared" si="907"/>
        <v>0</v>
      </c>
      <c r="I4337" s="102">
        <f t="shared" si="907"/>
        <v>0</v>
      </c>
      <c r="J4337" s="102">
        <f t="shared" si="907"/>
        <v>0</v>
      </c>
      <c r="K4337" s="57">
        <f t="shared" si="905"/>
        <v>0</v>
      </c>
    </row>
    <row r="4338" spans="1:11" ht="12.75" customHeight="1">
      <c r="A4338" s="61" t="str">
        <f>"      "&amp;Labels!B88</f>
        <v xml:space="preserve">      Q 4</v>
      </c>
      <c r="B4338" s="102">
        <f t="shared" si="906"/>
        <v>0</v>
      </c>
      <c r="C4338" s="102">
        <f t="shared" si="906"/>
        <v>0</v>
      </c>
      <c r="D4338" s="102">
        <f t="shared" si="906"/>
        <v>0</v>
      </c>
      <c r="E4338" s="102">
        <f t="shared" si="906"/>
        <v>0</v>
      </c>
      <c r="F4338" s="57">
        <f t="shared" si="904"/>
        <v>0</v>
      </c>
      <c r="G4338" s="102">
        <f t="shared" si="907"/>
        <v>0</v>
      </c>
      <c r="H4338" s="102">
        <f t="shared" si="907"/>
        <v>0</v>
      </c>
      <c r="I4338" s="102">
        <f t="shared" si="907"/>
        <v>0</v>
      </c>
      <c r="J4338" s="102">
        <f t="shared" si="907"/>
        <v>0</v>
      </c>
      <c r="K4338" s="57">
        <f t="shared" si="905"/>
        <v>0</v>
      </c>
    </row>
    <row r="4339" spans="1:11" ht="12.75" customHeight="1">
      <c r="A4339" s="61" t="str">
        <f>"      "&amp;Labels!B89</f>
        <v xml:space="preserve">      Q 5</v>
      </c>
      <c r="B4339" s="102">
        <f t="shared" si="906"/>
        <v>0</v>
      </c>
      <c r="C4339" s="102">
        <f t="shared" si="906"/>
        <v>0</v>
      </c>
      <c r="D4339" s="102">
        <f t="shared" si="906"/>
        <v>0</v>
      </c>
      <c r="E4339" s="102">
        <f t="shared" si="906"/>
        <v>0</v>
      </c>
      <c r="F4339" s="57">
        <f t="shared" si="904"/>
        <v>0</v>
      </c>
      <c r="G4339" s="102">
        <f t="shared" si="907"/>
        <v>0</v>
      </c>
      <c r="H4339" s="102">
        <f t="shared" si="907"/>
        <v>0</v>
      </c>
      <c r="I4339" s="102">
        <f t="shared" si="907"/>
        <v>0</v>
      </c>
      <c r="J4339" s="102">
        <f t="shared" si="907"/>
        <v>0</v>
      </c>
      <c r="K4339" s="57">
        <f t="shared" si="905"/>
        <v>0</v>
      </c>
    </row>
    <row r="4340" spans="1:11" ht="12.75" customHeight="1">
      <c r="A4340" s="61" t="str">
        <f>"      "&amp;Labels!B90</f>
        <v xml:space="preserve">      Q 6</v>
      </c>
      <c r="B4340" s="102">
        <f t="shared" si="906"/>
        <v>0</v>
      </c>
      <c r="C4340" s="102">
        <f t="shared" si="906"/>
        <v>0</v>
      </c>
      <c r="D4340" s="102">
        <f t="shared" si="906"/>
        <v>0</v>
      </c>
      <c r="E4340" s="102">
        <f t="shared" si="906"/>
        <v>0</v>
      </c>
      <c r="F4340" s="57">
        <f t="shared" si="904"/>
        <v>0</v>
      </c>
      <c r="G4340" s="102">
        <f t="shared" si="907"/>
        <v>0</v>
      </c>
      <c r="H4340" s="102">
        <f t="shared" si="907"/>
        <v>0</v>
      </c>
      <c r="I4340" s="102">
        <f t="shared" si="907"/>
        <v>0</v>
      </c>
      <c r="J4340" s="102">
        <f t="shared" si="907"/>
        <v>0</v>
      </c>
      <c r="K4340" s="57">
        <f t="shared" si="905"/>
        <v>0</v>
      </c>
    </row>
    <row r="4341" spans="1:11" ht="12.75" customHeight="1">
      <c r="A4341" s="61" t="str">
        <f>"      "&amp;Labels!B91</f>
        <v xml:space="preserve">      Q 7</v>
      </c>
      <c r="B4341" s="102">
        <f t="shared" si="906"/>
        <v>0</v>
      </c>
      <c r="C4341" s="102">
        <f t="shared" si="906"/>
        <v>0</v>
      </c>
      <c r="D4341" s="102">
        <f t="shared" si="906"/>
        <v>0</v>
      </c>
      <c r="E4341" s="102">
        <f t="shared" si="906"/>
        <v>0</v>
      </c>
      <c r="F4341" s="57">
        <f t="shared" si="904"/>
        <v>0</v>
      </c>
      <c r="G4341" s="102">
        <f t="shared" si="907"/>
        <v>0</v>
      </c>
      <c r="H4341" s="102">
        <f t="shared" si="907"/>
        <v>0</v>
      </c>
      <c r="I4341" s="102">
        <f t="shared" si="907"/>
        <v>0</v>
      </c>
      <c r="J4341" s="102">
        <f t="shared" si="907"/>
        <v>0</v>
      </c>
      <c r="K4341" s="57">
        <f t="shared" si="905"/>
        <v>0</v>
      </c>
    </row>
    <row r="4342" spans="1:11" ht="12.75" customHeight="1">
      <c r="A4342" s="61" t="str">
        <f>"      "&amp;Labels!B92</f>
        <v xml:space="preserve">      Q 8</v>
      </c>
      <c r="B4342" s="102">
        <f t="shared" si="906"/>
        <v>0</v>
      </c>
      <c r="C4342" s="102">
        <f t="shared" si="906"/>
        <v>0</v>
      </c>
      <c r="D4342" s="102">
        <f t="shared" si="906"/>
        <v>0</v>
      </c>
      <c r="E4342" s="102">
        <f t="shared" si="906"/>
        <v>0</v>
      </c>
      <c r="F4342" s="57">
        <f t="shared" si="904"/>
        <v>0</v>
      </c>
      <c r="G4342" s="102">
        <f t="shared" si="907"/>
        <v>0</v>
      </c>
      <c r="H4342" s="102">
        <f t="shared" si="907"/>
        <v>0</v>
      </c>
      <c r="I4342" s="102">
        <f t="shared" si="907"/>
        <v>0</v>
      </c>
      <c r="J4342" s="102">
        <f t="shared" si="907"/>
        <v>0</v>
      </c>
      <c r="K4342" s="57">
        <f t="shared" si="905"/>
        <v>0</v>
      </c>
    </row>
    <row r="4343" spans="1:11" ht="12.75" customHeight="1">
      <c r="A4343" s="55" t="str">
        <f>"      "&amp;Labels!C84</f>
        <v xml:space="preserve">      Total</v>
      </c>
      <c r="B4343" s="56">
        <f>B4334</f>
        <v>0</v>
      </c>
      <c r="C4343" s="56">
        <f>C4334</f>
        <v>0</v>
      </c>
      <c r="D4343" s="56">
        <f>D4334</f>
        <v>0</v>
      </c>
      <c r="E4343" s="56">
        <f>E4334</f>
        <v>0</v>
      </c>
      <c r="F4343" s="57">
        <f>SUM(B4334:E4334)</f>
        <v>0</v>
      </c>
      <c r="G4343" s="56">
        <f>G4334</f>
        <v>0</v>
      </c>
      <c r="H4343" s="56">
        <f>H4334</f>
        <v>0</v>
      </c>
      <c r="I4343" s="56">
        <f>I4334</f>
        <v>0</v>
      </c>
      <c r="J4343" s="56">
        <f>J4334</f>
        <v>0</v>
      </c>
      <c r="K4343" s="57">
        <f>SUM(G4334:J4334)</f>
        <v>0</v>
      </c>
    </row>
    <row r="4344" spans="1:11" ht="12.75" customHeight="1">
      <c r="A4344" s="63" t="str">
        <f>Labels!B74</f>
        <v>Customer 6</v>
      </c>
      <c r="B4344" s="64"/>
      <c r="C4344" s="64"/>
      <c r="D4344" s="64"/>
      <c r="E4344" s="64"/>
      <c r="F4344" s="57"/>
      <c r="G4344" s="64"/>
      <c r="H4344" s="64"/>
      <c r="I4344" s="64"/>
      <c r="J4344" s="64"/>
      <c r="K4344" s="57"/>
    </row>
    <row r="4345" spans="1:11" ht="12.75" customHeight="1">
      <c r="A4345" s="55" t="str">
        <f>"   "&amp;Labels!B81</f>
        <v xml:space="preserve">   Website</v>
      </c>
      <c r="B4345" s="56"/>
      <c r="C4345" s="56"/>
      <c r="D4345" s="56"/>
      <c r="E4345" s="56"/>
      <c r="F4345" s="57"/>
      <c r="G4345" s="56"/>
      <c r="H4345" s="56"/>
      <c r="I4345" s="56"/>
      <c r="J4345" s="56"/>
      <c r="K4345" s="57"/>
    </row>
    <row r="4346" spans="1:11" ht="12.75" customHeight="1">
      <c r="A4346" s="61" t="str">
        <f>"      "&amp;Labels!B85</f>
        <v xml:space="preserve">      Q 1</v>
      </c>
      <c r="B4346" s="102">
        <f>Inputs!D13*Inputs!D45*'GM Alloc Factors'!B10</f>
        <v>0</v>
      </c>
      <c r="C4346" s="102">
        <f>Inputs!D13*Inputs!D45*'GM Alloc Factors'!C10</f>
        <v>0</v>
      </c>
      <c r="D4346" s="102">
        <f>Inputs!D13*Inputs!D45*'GM Alloc Factors'!D10</f>
        <v>0</v>
      </c>
      <c r="E4346" s="102">
        <f>Inputs!D13*Inputs!D45*'GM Alloc Factors'!E10</f>
        <v>0</v>
      </c>
      <c r="F4346" s="57">
        <f t="shared" ref="F4346:F4354" si="908">SUM(B4346:E4346)</f>
        <v>0</v>
      </c>
      <c r="G4346" s="102">
        <f>Inputs!D13*Inputs!D45*'GM Alloc Factors'!G10</f>
        <v>0</v>
      </c>
      <c r="H4346" s="102">
        <f>Inputs!D13*Inputs!D45*'GM Alloc Factors'!H10</f>
        <v>0</v>
      </c>
      <c r="I4346" s="102">
        <f>Inputs!D13*Inputs!D45*'GM Alloc Factors'!I10</f>
        <v>0</v>
      </c>
      <c r="J4346" s="102">
        <f>Inputs!D13*Inputs!D45*'GM Alloc Factors'!J10</f>
        <v>0</v>
      </c>
      <c r="K4346" s="57">
        <f t="shared" ref="K4346:K4354" si="909">SUM(G4346:J4346)</f>
        <v>0</v>
      </c>
    </row>
    <row r="4347" spans="1:11" ht="12.75" customHeight="1">
      <c r="A4347" s="61" t="str">
        <f>"      "&amp;Labels!B86</f>
        <v xml:space="preserve">      Q 2</v>
      </c>
      <c r="B4347" s="102">
        <f>Inputs!D13*Inputs!E45*'GM Alloc Factors'!B11</f>
        <v>0</v>
      </c>
      <c r="C4347" s="102">
        <f>Inputs!D13*Inputs!E45*'GM Alloc Factors'!C11</f>
        <v>0</v>
      </c>
      <c r="D4347" s="102">
        <f>Inputs!D13*Inputs!E45*'GM Alloc Factors'!D11</f>
        <v>0</v>
      </c>
      <c r="E4347" s="102">
        <f>Inputs!D13*Inputs!E45*'GM Alloc Factors'!E11</f>
        <v>0</v>
      </c>
      <c r="F4347" s="57">
        <f t="shared" si="908"/>
        <v>0</v>
      </c>
      <c r="G4347" s="102">
        <f>Inputs!D13*Inputs!E45*'GM Alloc Factors'!G11</f>
        <v>0</v>
      </c>
      <c r="H4347" s="102">
        <f>Inputs!D13*Inputs!E45*'GM Alloc Factors'!H11</f>
        <v>0</v>
      </c>
      <c r="I4347" s="102">
        <f>Inputs!D13*Inputs!E45*'GM Alloc Factors'!I11</f>
        <v>0</v>
      </c>
      <c r="J4347" s="102">
        <f>Inputs!D13*Inputs!E45*'GM Alloc Factors'!J11</f>
        <v>0</v>
      </c>
      <c r="K4347" s="57">
        <f t="shared" si="909"/>
        <v>0</v>
      </c>
    </row>
    <row r="4348" spans="1:11" ht="12.75" customHeight="1">
      <c r="A4348" s="61" t="str">
        <f>"      "&amp;Labels!B87</f>
        <v xml:space="preserve">      Q 3</v>
      </c>
      <c r="B4348" s="102">
        <f>Inputs!D13*Inputs!F45*'GM Alloc Factors'!B12</f>
        <v>0</v>
      </c>
      <c r="C4348" s="102">
        <f>Inputs!D13*Inputs!F45*'GM Alloc Factors'!C12</f>
        <v>0</v>
      </c>
      <c r="D4348" s="102">
        <f>Inputs!D13*Inputs!F45*'GM Alloc Factors'!D12</f>
        <v>0</v>
      </c>
      <c r="E4348" s="102">
        <f>Inputs!D13*Inputs!F45*'GM Alloc Factors'!E12</f>
        <v>0</v>
      </c>
      <c r="F4348" s="57">
        <f t="shared" si="908"/>
        <v>0</v>
      </c>
      <c r="G4348" s="102">
        <f>Inputs!D13*Inputs!F45*'GM Alloc Factors'!G12</f>
        <v>0</v>
      </c>
      <c r="H4348" s="102">
        <f>Inputs!D13*Inputs!F45*'GM Alloc Factors'!H12</f>
        <v>0</v>
      </c>
      <c r="I4348" s="102">
        <f>Inputs!D13*Inputs!F45*'GM Alloc Factors'!I12</f>
        <v>0</v>
      </c>
      <c r="J4348" s="102">
        <f>Inputs!D13*Inputs!F45*'GM Alloc Factors'!J12</f>
        <v>0</v>
      </c>
      <c r="K4348" s="57">
        <f t="shared" si="909"/>
        <v>0</v>
      </c>
    </row>
    <row r="4349" spans="1:11" ht="12.75" customHeight="1">
      <c r="A4349" s="61" t="str">
        <f>"      "&amp;Labels!B88</f>
        <v xml:space="preserve">      Q 4</v>
      </c>
      <c r="B4349" s="102">
        <f>Inputs!D13*Inputs!G45*'GM Alloc Factors'!B13</f>
        <v>0</v>
      </c>
      <c r="C4349" s="102">
        <f>Inputs!D13*Inputs!G45*'GM Alloc Factors'!C13</f>
        <v>0</v>
      </c>
      <c r="D4349" s="102">
        <f>Inputs!D13*Inputs!G45*'GM Alloc Factors'!D13</f>
        <v>0</v>
      </c>
      <c r="E4349" s="102">
        <f>Inputs!D13*Inputs!G45*'GM Alloc Factors'!E13</f>
        <v>0</v>
      </c>
      <c r="F4349" s="57">
        <f t="shared" si="908"/>
        <v>0</v>
      </c>
      <c r="G4349" s="102">
        <f>Inputs!D13*Inputs!G45*'GM Alloc Factors'!G13</f>
        <v>0</v>
      </c>
      <c r="H4349" s="102">
        <f>Inputs!D13*Inputs!G45*'GM Alloc Factors'!H13</f>
        <v>0</v>
      </c>
      <c r="I4349" s="102">
        <f>Inputs!D13*Inputs!G45*'GM Alloc Factors'!I13</f>
        <v>0</v>
      </c>
      <c r="J4349" s="102">
        <f>Inputs!D13*Inputs!G45*'GM Alloc Factors'!J13</f>
        <v>0</v>
      </c>
      <c r="K4349" s="57">
        <f t="shared" si="909"/>
        <v>0</v>
      </c>
    </row>
    <row r="4350" spans="1:11" ht="12.75" customHeight="1">
      <c r="A4350" s="61" t="str">
        <f>"      "&amp;Labels!B89</f>
        <v xml:space="preserve">      Q 5</v>
      </c>
      <c r="B4350" s="102">
        <f>Inputs!D13*Inputs!H45*'GM Alloc Factors'!B14</f>
        <v>0</v>
      </c>
      <c r="C4350" s="102">
        <f>Inputs!D13*Inputs!H45*'GM Alloc Factors'!C14</f>
        <v>0</v>
      </c>
      <c r="D4350" s="102">
        <f>Inputs!D13*Inputs!H45*'GM Alloc Factors'!D14</f>
        <v>0</v>
      </c>
      <c r="E4350" s="102">
        <f>Inputs!D13*Inputs!H45*'GM Alloc Factors'!E14</f>
        <v>0</v>
      </c>
      <c r="F4350" s="57">
        <f t="shared" si="908"/>
        <v>0</v>
      </c>
      <c r="G4350" s="102">
        <f>Inputs!D13*Inputs!H45*'GM Alloc Factors'!G14</f>
        <v>0</v>
      </c>
      <c r="H4350" s="102">
        <f>Inputs!D13*Inputs!H45*'GM Alloc Factors'!H14</f>
        <v>0</v>
      </c>
      <c r="I4350" s="102">
        <f>Inputs!D13*Inputs!H45*'GM Alloc Factors'!I14</f>
        <v>0</v>
      </c>
      <c r="J4350" s="102">
        <f>Inputs!D13*Inputs!H45*'GM Alloc Factors'!J14</f>
        <v>0</v>
      </c>
      <c r="K4350" s="57">
        <f t="shared" si="909"/>
        <v>0</v>
      </c>
    </row>
    <row r="4351" spans="1:11" ht="12.75" customHeight="1">
      <c r="A4351" s="61" t="str">
        <f>"      "&amp;Labels!B90</f>
        <v xml:space="preserve">      Q 6</v>
      </c>
      <c r="B4351" s="102">
        <f>Inputs!D13*Inputs!I45*'GM Alloc Factors'!B15</f>
        <v>0</v>
      </c>
      <c r="C4351" s="102">
        <f>Inputs!D13*Inputs!I45*'GM Alloc Factors'!C15</f>
        <v>0</v>
      </c>
      <c r="D4351" s="102">
        <f>Inputs!D13*Inputs!I45*'GM Alloc Factors'!D15</f>
        <v>0</v>
      </c>
      <c r="E4351" s="102">
        <f>Inputs!D13*Inputs!I45*'GM Alloc Factors'!E15</f>
        <v>0</v>
      </c>
      <c r="F4351" s="57">
        <f t="shared" si="908"/>
        <v>0</v>
      </c>
      <c r="G4351" s="102">
        <f>Inputs!D13*Inputs!I45*'GM Alloc Factors'!G15</f>
        <v>0</v>
      </c>
      <c r="H4351" s="102">
        <f>Inputs!D13*Inputs!I45*'GM Alloc Factors'!H15</f>
        <v>0</v>
      </c>
      <c r="I4351" s="102">
        <f>Inputs!D13*Inputs!I45*'GM Alloc Factors'!I15</f>
        <v>0</v>
      </c>
      <c r="J4351" s="102">
        <f>Inputs!D13*Inputs!I45*'GM Alloc Factors'!J15</f>
        <v>0</v>
      </c>
      <c r="K4351" s="57">
        <f t="shared" si="909"/>
        <v>0</v>
      </c>
    </row>
    <row r="4352" spans="1:11" ht="12.75" customHeight="1">
      <c r="A4352" s="61" t="str">
        <f>"      "&amp;Labels!B91</f>
        <v xml:space="preserve">      Q 7</v>
      </c>
      <c r="B4352" s="102">
        <f>Inputs!D13*Inputs!J45*'GM Alloc Factors'!B16</f>
        <v>0</v>
      </c>
      <c r="C4352" s="102">
        <f>Inputs!D13*Inputs!J45*'GM Alloc Factors'!C16</f>
        <v>0</v>
      </c>
      <c r="D4352" s="102">
        <f>Inputs!D13*Inputs!J45*'GM Alloc Factors'!D16</f>
        <v>0</v>
      </c>
      <c r="E4352" s="102">
        <f>Inputs!D13*Inputs!J45*'GM Alloc Factors'!E16</f>
        <v>0</v>
      </c>
      <c r="F4352" s="57">
        <f t="shared" si="908"/>
        <v>0</v>
      </c>
      <c r="G4352" s="102">
        <f>Inputs!D13*Inputs!J45*'GM Alloc Factors'!G16</f>
        <v>0</v>
      </c>
      <c r="H4352" s="102">
        <f>Inputs!D13*Inputs!J45*'GM Alloc Factors'!H16</f>
        <v>0</v>
      </c>
      <c r="I4352" s="102">
        <f>Inputs!D13*Inputs!J45*'GM Alloc Factors'!I16</f>
        <v>0</v>
      </c>
      <c r="J4352" s="102">
        <f>Inputs!D13*Inputs!J45*'GM Alloc Factors'!J16</f>
        <v>0</v>
      </c>
      <c r="K4352" s="57">
        <f t="shared" si="909"/>
        <v>0</v>
      </c>
    </row>
    <row r="4353" spans="1:11" ht="12.75" customHeight="1">
      <c r="A4353" s="61" t="str">
        <f>"      "&amp;Labels!B92</f>
        <v xml:space="preserve">      Q 8</v>
      </c>
      <c r="B4353" s="102">
        <f>Inputs!D13*Inputs!K45*'GM Alloc Factors'!B17</f>
        <v>0</v>
      </c>
      <c r="C4353" s="102">
        <f>Inputs!D13*Inputs!K45*'GM Alloc Factors'!C17</f>
        <v>0</v>
      </c>
      <c r="D4353" s="102">
        <f>Inputs!D13*Inputs!K45*'GM Alloc Factors'!D17</f>
        <v>0</v>
      </c>
      <c r="E4353" s="102">
        <f>Inputs!D13*Inputs!K45*'GM Alloc Factors'!E17</f>
        <v>0</v>
      </c>
      <c r="F4353" s="57">
        <f t="shared" si="908"/>
        <v>0</v>
      </c>
      <c r="G4353" s="102">
        <f>Inputs!D13*Inputs!K45*'GM Alloc Factors'!G17</f>
        <v>0</v>
      </c>
      <c r="H4353" s="102">
        <f>Inputs!D13*Inputs!K45*'GM Alloc Factors'!H17</f>
        <v>0</v>
      </c>
      <c r="I4353" s="102">
        <f>Inputs!D13*Inputs!K45*'GM Alloc Factors'!I17</f>
        <v>0</v>
      </c>
      <c r="J4353" s="102">
        <f>Inputs!D13*Inputs!K45*'GM Alloc Factors'!J17</f>
        <v>0</v>
      </c>
      <c r="K4353" s="57">
        <f t="shared" si="909"/>
        <v>0</v>
      </c>
    </row>
    <row r="4354" spans="1:11" ht="12.75" customHeight="1">
      <c r="A4354" s="55" t="str">
        <f>"      "&amp;Labels!C84</f>
        <v xml:space="preserve">      Total</v>
      </c>
      <c r="B4354" s="56">
        <f>SUM(B4346:B4353)</f>
        <v>0</v>
      </c>
      <c r="C4354" s="56">
        <f>SUM(C4346:C4353)</f>
        <v>0</v>
      </c>
      <c r="D4354" s="56">
        <f>SUM(D4346:D4353)</f>
        <v>0</v>
      </c>
      <c r="E4354" s="56">
        <f>SUM(E4346:E4353)</f>
        <v>0</v>
      </c>
      <c r="F4354" s="57">
        <f t="shared" si="908"/>
        <v>0</v>
      </c>
      <c r="G4354" s="56">
        <f>SUM(G4346:G4353)</f>
        <v>0</v>
      </c>
      <c r="H4354" s="56">
        <f>SUM(H4346:H4353)</f>
        <v>0</v>
      </c>
      <c r="I4354" s="56">
        <f>SUM(I4346:I4353)</f>
        <v>0</v>
      </c>
      <c r="J4354" s="56">
        <f>SUM(J4346:J4353)</f>
        <v>0</v>
      </c>
      <c r="K4354" s="57">
        <f t="shared" si="909"/>
        <v>0</v>
      </c>
    </row>
    <row r="4355" spans="1:11" ht="12.75" customHeight="1">
      <c r="A4355" s="55" t="str">
        <f>"   "&amp;Labels!B82</f>
        <v xml:space="preserve">   Direct email</v>
      </c>
      <c r="B4355" s="56"/>
      <c r="C4355" s="56"/>
      <c r="D4355" s="56"/>
      <c r="E4355" s="56"/>
      <c r="F4355" s="57"/>
      <c r="G4355" s="56"/>
      <c r="H4355" s="56"/>
      <c r="I4355" s="56"/>
      <c r="J4355" s="56"/>
      <c r="K4355" s="57"/>
    </row>
    <row r="4356" spans="1:11" ht="12.75" customHeight="1">
      <c r="A4356" s="61" t="str">
        <f>"      "&amp;Labels!B85</f>
        <v xml:space="preserve">      Q 1</v>
      </c>
      <c r="B4356" s="102">
        <f>Inputs!D14*Inputs!D55*'GM Alloc Factors'!B19</f>
        <v>0</v>
      </c>
      <c r="C4356" s="102">
        <f>Inputs!D14*Inputs!D55*'GM Alloc Factors'!C19</f>
        <v>0</v>
      </c>
      <c r="D4356" s="102">
        <f>Inputs!D14*Inputs!D55*'GM Alloc Factors'!D19</f>
        <v>0</v>
      </c>
      <c r="E4356" s="102">
        <f>Inputs!D14*Inputs!D55*'GM Alloc Factors'!E19</f>
        <v>0</v>
      </c>
      <c r="F4356" s="57">
        <f t="shared" ref="F4356:F4373" si="910">SUM(B4356:E4356)</f>
        <v>0</v>
      </c>
      <c r="G4356" s="102">
        <f>Inputs!D14*Inputs!D55*'GM Alloc Factors'!G19</f>
        <v>0</v>
      </c>
      <c r="H4356" s="102">
        <f>Inputs!D14*Inputs!D55*'GM Alloc Factors'!H19</f>
        <v>0</v>
      </c>
      <c r="I4356" s="102">
        <f>Inputs!D14*Inputs!D55*'GM Alloc Factors'!I19</f>
        <v>0</v>
      </c>
      <c r="J4356" s="102">
        <f>Inputs!D14*Inputs!D55*'GM Alloc Factors'!J19</f>
        <v>0</v>
      </c>
      <c r="K4356" s="57">
        <f t="shared" ref="K4356:K4373" si="911">SUM(G4356:J4356)</f>
        <v>0</v>
      </c>
    </row>
    <row r="4357" spans="1:11" ht="12.75" customHeight="1">
      <c r="A4357" s="61" t="str">
        <f>"      "&amp;Labels!B86</f>
        <v xml:space="preserve">      Q 2</v>
      </c>
      <c r="B4357" s="102">
        <f>Inputs!D14*Inputs!E55*'GM Alloc Factors'!B20</f>
        <v>0</v>
      </c>
      <c r="C4357" s="102">
        <f>Inputs!D14*Inputs!E55*'GM Alloc Factors'!C20</f>
        <v>0</v>
      </c>
      <c r="D4357" s="102">
        <f>Inputs!D14*Inputs!E55*'GM Alloc Factors'!D20</f>
        <v>0</v>
      </c>
      <c r="E4357" s="102">
        <f>Inputs!D14*Inputs!E55*'GM Alloc Factors'!E20</f>
        <v>0</v>
      </c>
      <c r="F4357" s="57">
        <f t="shared" si="910"/>
        <v>0</v>
      </c>
      <c r="G4357" s="102">
        <f>Inputs!D14*Inputs!E55*'GM Alloc Factors'!G20</f>
        <v>0</v>
      </c>
      <c r="H4357" s="102">
        <f>Inputs!D14*Inputs!E55*'GM Alloc Factors'!H20</f>
        <v>0</v>
      </c>
      <c r="I4357" s="102">
        <f>Inputs!D14*Inputs!E55*'GM Alloc Factors'!I20</f>
        <v>0</v>
      </c>
      <c r="J4357" s="102">
        <f>Inputs!D14*Inputs!E55*'GM Alloc Factors'!J20</f>
        <v>0</v>
      </c>
      <c r="K4357" s="57">
        <f t="shared" si="911"/>
        <v>0</v>
      </c>
    </row>
    <row r="4358" spans="1:11" ht="12.75" customHeight="1">
      <c r="A4358" s="61" t="str">
        <f>"      "&amp;Labels!B87</f>
        <v xml:space="preserve">      Q 3</v>
      </c>
      <c r="B4358" s="102">
        <f>Inputs!D14*Inputs!F55*'GM Alloc Factors'!B21</f>
        <v>0</v>
      </c>
      <c r="C4358" s="102">
        <f>Inputs!D14*Inputs!F55*'GM Alloc Factors'!C21</f>
        <v>0</v>
      </c>
      <c r="D4358" s="102">
        <f>Inputs!D14*Inputs!F55*'GM Alloc Factors'!D21</f>
        <v>0</v>
      </c>
      <c r="E4358" s="102">
        <f>Inputs!D14*Inputs!F55*'GM Alloc Factors'!E21</f>
        <v>0</v>
      </c>
      <c r="F4358" s="57">
        <f t="shared" si="910"/>
        <v>0</v>
      </c>
      <c r="G4358" s="102">
        <f>Inputs!D14*Inputs!F55*'GM Alloc Factors'!G21</f>
        <v>0</v>
      </c>
      <c r="H4358" s="102">
        <f>Inputs!D14*Inputs!F55*'GM Alloc Factors'!H21</f>
        <v>0</v>
      </c>
      <c r="I4358" s="102">
        <f>Inputs!D14*Inputs!F55*'GM Alloc Factors'!I21</f>
        <v>0</v>
      </c>
      <c r="J4358" s="102">
        <f>Inputs!D14*Inputs!F55*'GM Alloc Factors'!J21</f>
        <v>0</v>
      </c>
      <c r="K4358" s="57">
        <f t="shared" si="911"/>
        <v>0</v>
      </c>
    </row>
    <row r="4359" spans="1:11" ht="12.75" customHeight="1">
      <c r="A4359" s="61" t="str">
        <f>"      "&amp;Labels!B88</f>
        <v xml:space="preserve">      Q 4</v>
      </c>
      <c r="B4359" s="102">
        <f>Inputs!D14*Inputs!G55*'GM Alloc Factors'!B22</f>
        <v>0</v>
      </c>
      <c r="C4359" s="102">
        <f>Inputs!D14*Inputs!G55*'GM Alloc Factors'!C22</f>
        <v>0</v>
      </c>
      <c r="D4359" s="102">
        <f>Inputs!D14*Inputs!G55*'GM Alloc Factors'!D22</f>
        <v>0</v>
      </c>
      <c r="E4359" s="102">
        <f>Inputs!D14*Inputs!G55*'GM Alloc Factors'!E22</f>
        <v>0</v>
      </c>
      <c r="F4359" s="57">
        <f t="shared" si="910"/>
        <v>0</v>
      </c>
      <c r="G4359" s="102">
        <f>Inputs!D14*Inputs!G55*'GM Alloc Factors'!G22</f>
        <v>0</v>
      </c>
      <c r="H4359" s="102">
        <f>Inputs!D14*Inputs!G55*'GM Alloc Factors'!H22</f>
        <v>0</v>
      </c>
      <c r="I4359" s="102">
        <f>Inputs!D14*Inputs!G55*'GM Alloc Factors'!I22</f>
        <v>0</v>
      </c>
      <c r="J4359" s="102">
        <f>Inputs!D14*Inputs!G55*'GM Alloc Factors'!J22</f>
        <v>0</v>
      </c>
      <c r="K4359" s="57">
        <f t="shared" si="911"/>
        <v>0</v>
      </c>
    </row>
    <row r="4360" spans="1:11" ht="12.75" customHeight="1">
      <c r="A4360" s="61" t="str">
        <f>"      "&amp;Labels!B89</f>
        <v xml:space="preserve">      Q 5</v>
      </c>
      <c r="B4360" s="102">
        <f>Inputs!D14*Inputs!H55*'GM Alloc Factors'!B23</f>
        <v>0</v>
      </c>
      <c r="C4360" s="102">
        <f>Inputs!D14*Inputs!H55*'GM Alloc Factors'!C23</f>
        <v>0</v>
      </c>
      <c r="D4360" s="102">
        <f>Inputs!D14*Inputs!H55*'GM Alloc Factors'!D23</f>
        <v>0</v>
      </c>
      <c r="E4360" s="102">
        <f>Inputs!D14*Inputs!H55*'GM Alloc Factors'!E23</f>
        <v>0</v>
      </c>
      <c r="F4360" s="57">
        <f t="shared" si="910"/>
        <v>0</v>
      </c>
      <c r="G4360" s="102">
        <f>Inputs!D14*Inputs!H55*'GM Alloc Factors'!G23</f>
        <v>0</v>
      </c>
      <c r="H4360" s="102">
        <f>Inputs!D14*Inputs!H55*'GM Alloc Factors'!H23</f>
        <v>0</v>
      </c>
      <c r="I4360" s="102">
        <f>Inputs!D14*Inputs!H55*'GM Alloc Factors'!I23</f>
        <v>0</v>
      </c>
      <c r="J4360" s="102">
        <f>Inputs!D14*Inputs!H55*'GM Alloc Factors'!J23</f>
        <v>0</v>
      </c>
      <c r="K4360" s="57">
        <f t="shared" si="911"/>
        <v>0</v>
      </c>
    </row>
    <row r="4361" spans="1:11" ht="12.75" customHeight="1">
      <c r="A4361" s="61" t="str">
        <f>"      "&amp;Labels!B90</f>
        <v xml:space="preserve">      Q 6</v>
      </c>
      <c r="B4361" s="102">
        <f>Inputs!D14*Inputs!I55*'GM Alloc Factors'!B24</f>
        <v>0</v>
      </c>
      <c r="C4361" s="102">
        <f>Inputs!D14*Inputs!I55*'GM Alloc Factors'!C24</f>
        <v>0</v>
      </c>
      <c r="D4361" s="102">
        <f>Inputs!D14*Inputs!I55*'GM Alloc Factors'!D24</f>
        <v>0</v>
      </c>
      <c r="E4361" s="102">
        <f>Inputs!D14*Inputs!I55*'GM Alloc Factors'!E24</f>
        <v>0</v>
      </c>
      <c r="F4361" s="57">
        <f t="shared" si="910"/>
        <v>0</v>
      </c>
      <c r="G4361" s="102">
        <f>Inputs!D14*Inputs!I55*'GM Alloc Factors'!G24</f>
        <v>0</v>
      </c>
      <c r="H4361" s="102">
        <f>Inputs!D14*Inputs!I55*'GM Alloc Factors'!H24</f>
        <v>0</v>
      </c>
      <c r="I4361" s="102">
        <f>Inputs!D14*Inputs!I55*'GM Alloc Factors'!I24</f>
        <v>0</v>
      </c>
      <c r="J4361" s="102">
        <f>Inputs!D14*Inputs!I55*'GM Alloc Factors'!J24</f>
        <v>0</v>
      </c>
      <c r="K4361" s="57">
        <f t="shared" si="911"/>
        <v>0</v>
      </c>
    </row>
    <row r="4362" spans="1:11" ht="12.75" customHeight="1">
      <c r="A4362" s="61" t="str">
        <f>"      "&amp;Labels!B91</f>
        <v xml:space="preserve">      Q 7</v>
      </c>
      <c r="B4362" s="102">
        <f>Inputs!D14*Inputs!J55*'GM Alloc Factors'!B25</f>
        <v>0</v>
      </c>
      <c r="C4362" s="102">
        <f>Inputs!D14*Inputs!J55*'GM Alloc Factors'!C25</f>
        <v>0</v>
      </c>
      <c r="D4362" s="102">
        <f>Inputs!D14*Inputs!J55*'GM Alloc Factors'!D25</f>
        <v>0</v>
      </c>
      <c r="E4362" s="102">
        <f>Inputs!D14*Inputs!J55*'GM Alloc Factors'!E25</f>
        <v>0</v>
      </c>
      <c r="F4362" s="57">
        <f t="shared" si="910"/>
        <v>0</v>
      </c>
      <c r="G4362" s="102">
        <f>Inputs!D14*Inputs!J55*'GM Alloc Factors'!G25</f>
        <v>0</v>
      </c>
      <c r="H4362" s="102">
        <f>Inputs!D14*Inputs!J55*'GM Alloc Factors'!H25</f>
        <v>0</v>
      </c>
      <c r="I4362" s="102">
        <f>Inputs!D14*Inputs!J55*'GM Alloc Factors'!I25</f>
        <v>0</v>
      </c>
      <c r="J4362" s="102">
        <f>Inputs!D14*Inputs!J55*'GM Alloc Factors'!J25</f>
        <v>0</v>
      </c>
      <c r="K4362" s="57">
        <f t="shared" si="911"/>
        <v>0</v>
      </c>
    </row>
    <row r="4363" spans="1:11" ht="12.75" customHeight="1">
      <c r="A4363" s="61" t="str">
        <f>"      "&amp;Labels!B92</f>
        <v xml:space="preserve">      Q 8</v>
      </c>
      <c r="B4363" s="102">
        <f>Inputs!D14*Inputs!K55*'GM Alloc Factors'!B26</f>
        <v>0</v>
      </c>
      <c r="C4363" s="102">
        <f>Inputs!D14*Inputs!K55*'GM Alloc Factors'!C26</f>
        <v>0</v>
      </c>
      <c r="D4363" s="102">
        <f>Inputs!D14*Inputs!K55*'GM Alloc Factors'!D26</f>
        <v>0</v>
      </c>
      <c r="E4363" s="102">
        <f>Inputs!D14*Inputs!K55*'GM Alloc Factors'!E26</f>
        <v>0</v>
      </c>
      <c r="F4363" s="57">
        <f t="shared" si="910"/>
        <v>0</v>
      </c>
      <c r="G4363" s="102">
        <f>Inputs!D14*Inputs!K55*'GM Alloc Factors'!G26</f>
        <v>0</v>
      </c>
      <c r="H4363" s="102">
        <f>Inputs!D14*Inputs!K55*'GM Alloc Factors'!H26</f>
        <v>0</v>
      </c>
      <c r="I4363" s="102">
        <f>Inputs!D14*Inputs!K55*'GM Alloc Factors'!I26</f>
        <v>0</v>
      </c>
      <c r="J4363" s="102">
        <f>Inputs!D14*Inputs!K55*'GM Alloc Factors'!J26</f>
        <v>0</v>
      </c>
      <c r="K4363" s="57">
        <f t="shared" si="911"/>
        <v>0</v>
      </c>
    </row>
    <row r="4364" spans="1:11" ht="12.75" customHeight="1">
      <c r="A4364" s="55" t="str">
        <f>"      "&amp;Labels!C84</f>
        <v xml:space="preserve">      Total</v>
      </c>
      <c r="B4364" s="56">
        <f>SUM(B4356:B4363)</f>
        <v>0</v>
      </c>
      <c r="C4364" s="56">
        <f>SUM(C4356:C4363)</f>
        <v>0</v>
      </c>
      <c r="D4364" s="56">
        <f>SUM(D4356:D4363)</f>
        <v>0</v>
      </c>
      <c r="E4364" s="56">
        <f>SUM(E4356:E4363)</f>
        <v>0</v>
      </c>
      <c r="F4364" s="57">
        <f t="shared" si="910"/>
        <v>0</v>
      </c>
      <c r="G4364" s="56">
        <f>SUM(G4356:G4363)</f>
        <v>0</v>
      </c>
      <c r="H4364" s="56">
        <f>SUM(H4356:H4363)</f>
        <v>0</v>
      </c>
      <c r="I4364" s="56">
        <f>SUM(I4356:I4363)</f>
        <v>0</v>
      </c>
      <c r="J4364" s="56">
        <f>SUM(J4356:J4363)</f>
        <v>0</v>
      </c>
      <c r="K4364" s="57">
        <f t="shared" si="911"/>
        <v>0</v>
      </c>
    </row>
    <row r="4365" spans="1:11" ht="12.75" customHeight="1">
      <c r="A4365" s="63" t="str">
        <f>"   "&amp;Labels!C80</f>
        <v xml:space="preserve">   Total</v>
      </c>
      <c r="B4365" s="64">
        <f>SUM(B4354,B4364)</f>
        <v>0</v>
      </c>
      <c r="C4365" s="64">
        <f>SUM(C4354,C4364)</f>
        <v>0</v>
      </c>
      <c r="D4365" s="64">
        <f>SUM(D4354,D4364)</f>
        <v>0</v>
      </c>
      <c r="E4365" s="64">
        <f>SUM(E4354,E4364)</f>
        <v>0</v>
      </c>
      <c r="F4365" s="57">
        <f t="shared" si="910"/>
        <v>0</v>
      </c>
      <c r="G4365" s="64">
        <f>SUM(G4354,G4364)</f>
        <v>0</v>
      </c>
      <c r="H4365" s="64">
        <f>SUM(H4354,H4364)</f>
        <v>0</v>
      </c>
      <c r="I4365" s="64">
        <f>SUM(I4354,I4364)</f>
        <v>0</v>
      </c>
      <c r="J4365" s="64">
        <f>SUM(J4354,J4364)</f>
        <v>0</v>
      </c>
      <c r="K4365" s="57">
        <f t="shared" si="911"/>
        <v>0</v>
      </c>
    </row>
    <row r="4366" spans="1:11" ht="12.75" customHeight="1">
      <c r="A4366" s="61" t="str">
        <f>"      "&amp;Labels!B85</f>
        <v xml:space="preserve">      Q 1</v>
      </c>
      <c r="B4366" s="102">
        <f t="shared" ref="B4366:E4373" si="912">SUM(B4346,B4356)</f>
        <v>0</v>
      </c>
      <c r="C4366" s="102">
        <f t="shared" si="912"/>
        <v>0</v>
      </c>
      <c r="D4366" s="102">
        <f t="shared" si="912"/>
        <v>0</v>
      </c>
      <c r="E4366" s="102">
        <f t="shared" si="912"/>
        <v>0</v>
      </c>
      <c r="F4366" s="57">
        <f t="shared" si="910"/>
        <v>0</v>
      </c>
      <c r="G4366" s="102">
        <f t="shared" ref="G4366:J4373" si="913">SUM(G4346,G4356)</f>
        <v>0</v>
      </c>
      <c r="H4366" s="102">
        <f t="shared" si="913"/>
        <v>0</v>
      </c>
      <c r="I4366" s="102">
        <f t="shared" si="913"/>
        <v>0</v>
      </c>
      <c r="J4366" s="102">
        <f t="shared" si="913"/>
        <v>0</v>
      </c>
      <c r="K4366" s="57">
        <f t="shared" si="911"/>
        <v>0</v>
      </c>
    </row>
    <row r="4367" spans="1:11" ht="12.75" customHeight="1">
      <c r="A4367" s="61" t="str">
        <f>"      "&amp;Labels!B86</f>
        <v xml:space="preserve">      Q 2</v>
      </c>
      <c r="B4367" s="102">
        <f t="shared" si="912"/>
        <v>0</v>
      </c>
      <c r="C4367" s="102">
        <f t="shared" si="912"/>
        <v>0</v>
      </c>
      <c r="D4367" s="102">
        <f t="shared" si="912"/>
        <v>0</v>
      </c>
      <c r="E4367" s="102">
        <f t="shared" si="912"/>
        <v>0</v>
      </c>
      <c r="F4367" s="57">
        <f t="shared" si="910"/>
        <v>0</v>
      </c>
      <c r="G4367" s="102">
        <f t="shared" si="913"/>
        <v>0</v>
      </c>
      <c r="H4367" s="102">
        <f t="shared" si="913"/>
        <v>0</v>
      </c>
      <c r="I4367" s="102">
        <f t="shared" si="913"/>
        <v>0</v>
      </c>
      <c r="J4367" s="102">
        <f t="shared" si="913"/>
        <v>0</v>
      </c>
      <c r="K4367" s="57">
        <f t="shared" si="911"/>
        <v>0</v>
      </c>
    </row>
    <row r="4368" spans="1:11" ht="12.75" customHeight="1">
      <c r="A4368" s="61" t="str">
        <f>"      "&amp;Labels!B87</f>
        <v xml:space="preserve">      Q 3</v>
      </c>
      <c r="B4368" s="102">
        <f t="shared" si="912"/>
        <v>0</v>
      </c>
      <c r="C4368" s="102">
        <f t="shared" si="912"/>
        <v>0</v>
      </c>
      <c r="D4368" s="102">
        <f t="shared" si="912"/>
        <v>0</v>
      </c>
      <c r="E4368" s="102">
        <f t="shared" si="912"/>
        <v>0</v>
      </c>
      <c r="F4368" s="57">
        <f t="shared" si="910"/>
        <v>0</v>
      </c>
      <c r="G4368" s="102">
        <f t="shared" si="913"/>
        <v>0</v>
      </c>
      <c r="H4368" s="102">
        <f t="shared" si="913"/>
        <v>0</v>
      </c>
      <c r="I4368" s="102">
        <f t="shared" si="913"/>
        <v>0</v>
      </c>
      <c r="J4368" s="102">
        <f t="shared" si="913"/>
        <v>0</v>
      </c>
      <c r="K4368" s="57">
        <f t="shared" si="911"/>
        <v>0</v>
      </c>
    </row>
    <row r="4369" spans="1:11" ht="12.75" customHeight="1">
      <c r="A4369" s="61" t="str">
        <f>"      "&amp;Labels!B88</f>
        <v xml:space="preserve">      Q 4</v>
      </c>
      <c r="B4369" s="102">
        <f t="shared" si="912"/>
        <v>0</v>
      </c>
      <c r="C4369" s="102">
        <f t="shared" si="912"/>
        <v>0</v>
      </c>
      <c r="D4369" s="102">
        <f t="shared" si="912"/>
        <v>0</v>
      </c>
      <c r="E4369" s="102">
        <f t="shared" si="912"/>
        <v>0</v>
      </c>
      <c r="F4369" s="57">
        <f t="shared" si="910"/>
        <v>0</v>
      </c>
      <c r="G4369" s="102">
        <f t="shared" si="913"/>
        <v>0</v>
      </c>
      <c r="H4369" s="102">
        <f t="shared" si="913"/>
        <v>0</v>
      </c>
      <c r="I4369" s="102">
        <f t="shared" si="913"/>
        <v>0</v>
      </c>
      <c r="J4369" s="102">
        <f t="shared" si="913"/>
        <v>0</v>
      </c>
      <c r="K4369" s="57">
        <f t="shared" si="911"/>
        <v>0</v>
      </c>
    </row>
    <row r="4370" spans="1:11" ht="12.75" customHeight="1">
      <c r="A4370" s="61" t="str">
        <f>"      "&amp;Labels!B89</f>
        <v xml:space="preserve">      Q 5</v>
      </c>
      <c r="B4370" s="102">
        <f t="shared" si="912"/>
        <v>0</v>
      </c>
      <c r="C4370" s="102">
        <f t="shared" si="912"/>
        <v>0</v>
      </c>
      <c r="D4370" s="102">
        <f t="shared" si="912"/>
        <v>0</v>
      </c>
      <c r="E4370" s="102">
        <f t="shared" si="912"/>
        <v>0</v>
      </c>
      <c r="F4370" s="57">
        <f t="shared" si="910"/>
        <v>0</v>
      </c>
      <c r="G4370" s="102">
        <f t="shared" si="913"/>
        <v>0</v>
      </c>
      <c r="H4370" s="102">
        <f t="shared" si="913"/>
        <v>0</v>
      </c>
      <c r="I4370" s="102">
        <f t="shared" si="913"/>
        <v>0</v>
      </c>
      <c r="J4370" s="102">
        <f t="shared" si="913"/>
        <v>0</v>
      </c>
      <c r="K4370" s="57">
        <f t="shared" si="911"/>
        <v>0</v>
      </c>
    </row>
    <row r="4371" spans="1:11" ht="12.75" customHeight="1">
      <c r="A4371" s="61" t="str">
        <f>"      "&amp;Labels!B90</f>
        <v xml:space="preserve">      Q 6</v>
      </c>
      <c r="B4371" s="102">
        <f t="shared" si="912"/>
        <v>0</v>
      </c>
      <c r="C4371" s="102">
        <f t="shared" si="912"/>
        <v>0</v>
      </c>
      <c r="D4371" s="102">
        <f t="shared" si="912"/>
        <v>0</v>
      </c>
      <c r="E4371" s="102">
        <f t="shared" si="912"/>
        <v>0</v>
      </c>
      <c r="F4371" s="57">
        <f t="shared" si="910"/>
        <v>0</v>
      </c>
      <c r="G4371" s="102">
        <f t="shared" si="913"/>
        <v>0</v>
      </c>
      <c r="H4371" s="102">
        <f t="shared" si="913"/>
        <v>0</v>
      </c>
      <c r="I4371" s="102">
        <f t="shared" si="913"/>
        <v>0</v>
      </c>
      <c r="J4371" s="102">
        <f t="shared" si="913"/>
        <v>0</v>
      </c>
      <c r="K4371" s="57">
        <f t="shared" si="911"/>
        <v>0</v>
      </c>
    </row>
    <row r="4372" spans="1:11" ht="12.75" customHeight="1">
      <c r="A4372" s="61" t="str">
        <f>"      "&amp;Labels!B91</f>
        <v xml:space="preserve">      Q 7</v>
      </c>
      <c r="B4372" s="102">
        <f t="shared" si="912"/>
        <v>0</v>
      </c>
      <c r="C4372" s="102">
        <f t="shared" si="912"/>
        <v>0</v>
      </c>
      <c r="D4372" s="102">
        <f t="shared" si="912"/>
        <v>0</v>
      </c>
      <c r="E4372" s="102">
        <f t="shared" si="912"/>
        <v>0</v>
      </c>
      <c r="F4372" s="57">
        <f t="shared" si="910"/>
        <v>0</v>
      </c>
      <c r="G4372" s="102">
        <f t="shared" si="913"/>
        <v>0</v>
      </c>
      <c r="H4372" s="102">
        <f t="shared" si="913"/>
        <v>0</v>
      </c>
      <c r="I4372" s="102">
        <f t="shared" si="913"/>
        <v>0</v>
      </c>
      <c r="J4372" s="102">
        <f t="shared" si="913"/>
        <v>0</v>
      </c>
      <c r="K4372" s="57">
        <f t="shared" si="911"/>
        <v>0</v>
      </c>
    </row>
    <row r="4373" spans="1:11" ht="12.75" customHeight="1">
      <c r="A4373" s="61" t="str">
        <f>"      "&amp;Labels!B92</f>
        <v xml:space="preserve">      Q 8</v>
      </c>
      <c r="B4373" s="102">
        <f t="shared" si="912"/>
        <v>0</v>
      </c>
      <c r="C4373" s="102">
        <f t="shared" si="912"/>
        <v>0</v>
      </c>
      <c r="D4373" s="102">
        <f t="shared" si="912"/>
        <v>0</v>
      </c>
      <c r="E4373" s="102">
        <f t="shared" si="912"/>
        <v>0</v>
      </c>
      <c r="F4373" s="57">
        <f t="shared" si="910"/>
        <v>0</v>
      </c>
      <c r="G4373" s="102">
        <f t="shared" si="913"/>
        <v>0</v>
      </c>
      <c r="H4373" s="102">
        <f t="shared" si="913"/>
        <v>0</v>
      </c>
      <c r="I4373" s="102">
        <f t="shared" si="913"/>
        <v>0</v>
      </c>
      <c r="J4373" s="102">
        <f t="shared" si="913"/>
        <v>0</v>
      </c>
      <c r="K4373" s="57">
        <f t="shared" si="911"/>
        <v>0</v>
      </c>
    </row>
    <row r="4374" spans="1:11" ht="12.75" customHeight="1">
      <c r="A4374" s="55" t="str">
        <f>"      "&amp;Labels!C84</f>
        <v xml:space="preserve">      Total</v>
      </c>
      <c r="B4374" s="56">
        <f>B4365</f>
        <v>0</v>
      </c>
      <c r="C4374" s="56">
        <f>C4365</f>
        <v>0</v>
      </c>
      <c r="D4374" s="56">
        <f>D4365</f>
        <v>0</v>
      </c>
      <c r="E4374" s="56">
        <f>E4365</f>
        <v>0</v>
      </c>
      <c r="F4374" s="57">
        <f>SUM(B4365:E4365)</f>
        <v>0</v>
      </c>
      <c r="G4374" s="56">
        <f>G4365</f>
        <v>0</v>
      </c>
      <c r="H4374" s="56">
        <f>H4365</f>
        <v>0</v>
      </c>
      <c r="I4374" s="56">
        <f>I4365</f>
        <v>0</v>
      </c>
      <c r="J4374" s="56">
        <f>J4365</f>
        <v>0</v>
      </c>
      <c r="K4374" s="57">
        <f>SUM(G4365:J4365)</f>
        <v>0</v>
      </c>
    </row>
    <row r="4375" spans="1:11" ht="12.75" customHeight="1">
      <c r="A4375" s="63" t="str">
        <f>Labels!B75</f>
        <v>Customer 7</v>
      </c>
      <c r="B4375" s="64"/>
      <c r="C4375" s="64"/>
      <c r="D4375" s="64"/>
      <c r="E4375" s="64"/>
      <c r="F4375" s="57"/>
      <c r="G4375" s="64"/>
      <c r="H4375" s="64"/>
      <c r="I4375" s="64"/>
      <c r="J4375" s="64"/>
      <c r="K4375" s="57"/>
    </row>
    <row r="4376" spans="1:11" ht="12.75" customHeight="1">
      <c r="A4376" s="55" t="str">
        <f>"   "&amp;Labels!B81</f>
        <v xml:space="preserve">   Website</v>
      </c>
      <c r="B4376" s="56"/>
      <c r="C4376" s="56"/>
      <c r="D4376" s="56"/>
      <c r="E4376" s="56"/>
      <c r="F4376" s="57"/>
      <c r="G4376" s="56"/>
      <c r="H4376" s="56"/>
      <c r="I4376" s="56"/>
      <c r="J4376" s="56"/>
      <c r="K4376" s="57"/>
    </row>
    <row r="4377" spans="1:11" ht="12.75" customHeight="1">
      <c r="A4377" s="61" t="str">
        <f>"      "&amp;Labels!B85</f>
        <v xml:space="preserve">      Q 1</v>
      </c>
      <c r="B4377" s="102">
        <f>Inputs!D13*Inputs!D46*'GM Alloc Factors'!B10</f>
        <v>0</v>
      </c>
      <c r="C4377" s="102">
        <f>Inputs!D13*Inputs!D46*'GM Alloc Factors'!C10</f>
        <v>0</v>
      </c>
      <c r="D4377" s="102">
        <f>Inputs!D13*Inputs!D46*'GM Alloc Factors'!D10</f>
        <v>0</v>
      </c>
      <c r="E4377" s="102">
        <f>Inputs!D13*Inputs!D46*'GM Alloc Factors'!E10</f>
        <v>0</v>
      </c>
      <c r="F4377" s="57">
        <f t="shared" ref="F4377:F4385" si="914">SUM(B4377:E4377)</f>
        <v>0</v>
      </c>
      <c r="G4377" s="102">
        <f>Inputs!D13*Inputs!D46*'GM Alloc Factors'!G10</f>
        <v>0</v>
      </c>
      <c r="H4377" s="102">
        <f>Inputs!D13*Inputs!D46*'GM Alloc Factors'!H10</f>
        <v>0</v>
      </c>
      <c r="I4377" s="102">
        <f>Inputs!D13*Inputs!D46*'GM Alloc Factors'!I10</f>
        <v>0</v>
      </c>
      <c r="J4377" s="102">
        <f>Inputs!D13*Inputs!D46*'GM Alloc Factors'!J10</f>
        <v>0</v>
      </c>
      <c r="K4377" s="57">
        <f t="shared" ref="K4377:K4385" si="915">SUM(G4377:J4377)</f>
        <v>0</v>
      </c>
    </row>
    <row r="4378" spans="1:11" ht="12.75" customHeight="1">
      <c r="A4378" s="61" t="str">
        <f>"      "&amp;Labels!B86</f>
        <v xml:space="preserve">      Q 2</v>
      </c>
      <c r="B4378" s="102">
        <f>Inputs!D13*Inputs!E46*'GM Alloc Factors'!B11</f>
        <v>0</v>
      </c>
      <c r="C4378" s="102">
        <f>Inputs!D13*Inputs!E46*'GM Alloc Factors'!C11</f>
        <v>0</v>
      </c>
      <c r="D4378" s="102">
        <f>Inputs!D13*Inputs!E46*'GM Alloc Factors'!D11</f>
        <v>0</v>
      </c>
      <c r="E4378" s="102">
        <f>Inputs!D13*Inputs!E46*'GM Alloc Factors'!E11</f>
        <v>0</v>
      </c>
      <c r="F4378" s="57">
        <f t="shared" si="914"/>
        <v>0</v>
      </c>
      <c r="G4378" s="102">
        <f>Inputs!D13*Inputs!E46*'GM Alloc Factors'!G11</f>
        <v>0</v>
      </c>
      <c r="H4378" s="102">
        <f>Inputs!D13*Inputs!E46*'GM Alloc Factors'!H11</f>
        <v>0</v>
      </c>
      <c r="I4378" s="102">
        <f>Inputs!D13*Inputs!E46*'GM Alloc Factors'!I11</f>
        <v>0</v>
      </c>
      <c r="J4378" s="102">
        <f>Inputs!D13*Inputs!E46*'GM Alloc Factors'!J11</f>
        <v>0</v>
      </c>
      <c r="K4378" s="57">
        <f t="shared" si="915"/>
        <v>0</v>
      </c>
    </row>
    <row r="4379" spans="1:11" ht="12.75" customHeight="1">
      <c r="A4379" s="61" t="str">
        <f>"      "&amp;Labels!B87</f>
        <v xml:space="preserve">      Q 3</v>
      </c>
      <c r="B4379" s="102">
        <f>Inputs!D13*Inputs!F46*'GM Alloc Factors'!B12</f>
        <v>0</v>
      </c>
      <c r="C4379" s="102">
        <f>Inputs!D13*Inputs!F46*'GM Alloc Factors'!C12</f>
        <v>0</v>
      </c>
      <c r="D4379" s="102">
        <f>Inputs!D13*Inputs!F46*'GM Alloc Factors'!D12</f>
        <v>0</v>
      </c>
      <c r="E4379" s="102">
        <f>Inputs!D13*Inputs!F46*'GM Alloc Factors'!E12</f>
        <v>0</v>
      </c>
      <c r="F4379" s="57">
        <f t="shared" si="914"/>
        <v>0</v>
      </c>
      <c r="G4379" s="102">
        <f>Inputs!D13*Inputs!F46*'GM Alloc Factors'!G12</f>
        <v>0</v>
      </c>
      <c r="H4379" s="102">
        <f>Inputs!D13*Inputs!F46*'GM Alloc Factors'!H12</f>
        <v>0</v>
      </c>
      <c r="I4379" s="102">
        <f>Inputs!D13*Inputs!F46*'GM Alloc Factors'!I12</f>
        <v>0</v>
      </c>
      <c r="J4379" s="102">
        <f>Inputs!D13*Inputs!F46*'GM Alloc Factors'!J12</f>
        <v>0</v>
      </c>
      <c r="K4379" s="57">
        <f t="shared" si="915"/>
        <v>0</v>
      </c>
    </row>
    <row r="4380" spans="1:11" ht="12.75" customHeight="1">
      <c r="A4380" s="61" t="str">
        <f>"      "&amp;Labels!B88</f>
        <v xml:space="preserve">      Q 4</v>
      </c>
      <c r="B4380" s="102">
        <f>Inputs!D13*Inputs!G46*'GM Alloc Factors'!B13</f>
        <v>0</v>
      </c>
      <c r="C4380" s="102">
        <f>Inputs!D13*Inputs!G46*'GM Alloc Factors'!C13</f>
        <v>0</v>
      </c>
      <c r="D4380" s="102">
        <f>Inputs!D13*Inputs!G46*'GM Alloc Factors'!D13</f>
        <v>0</v>
      </c>
      <c r="E4380" s="102">
        <f>Inputs!D13*Inputs!G46*'GM Alloc Factors'!E13</f>
        <v>0</v>
      </c>
      <c r="F4380" s="57">
        <f t="shared" si="914"/>
        <v>0</v>
      </c>
      <c r="G4380" s="102">
        <f>Inputs!D13*Inputs!G46*'GM Alloc Factors'!G13</f>
        <v>0</v>
      </c>
      <c r="H4380" s="102">
        <f>Inputs!D13*Inputs!G46*'GM Alloc Factors'!H13</f>
        <v>0</v>
      </c>
      <c r="I4380" s="102">
        <f>Inputs!D13*Inputs!G46*'GM Alloc Factors'!I13</f>
        <v>0</v>
      </c>
      <c r="J4380" s="102">
        <f>Inputs!D13*Inputs!G46*'GM Alloc Factors'!J13</f>
        <v>0</v>
      </c>
      <c r="K4380" s="57">
        <f t="shared" si="915"/>
        <v>0</v>
      </c>
    </row>
    <row r="4381" spans="1:11" ht="12.75" customHeight="1">
      <c r="A4381" s="61" t="str">
        <f>"      "&amp;Labels!B89</f>
        <v xml:space="preserve">      Q 5</v>
      </c>
      <c r="B4381" s="102">
        <f>Inputs!D13*Inputs!H46*'GM Alloc Factors'!B14</f>
        <v>0</v>
      </c>
      <c r="C4381" s="102">
        <f>Inputs!D13*Inputs!H46*'GM Alloc Factors'!C14</f>
        <v>0</v>
      </c>
      <c r="D4381" s="102">
        <f>Inputs!D13*Inputs!H46*'GM Alloc Factors'!D14</f>
        <v>0</v>
      </c>
      <c r="E4381" s="102">
        <f>Inputs!D13*Inputs!H46*'GM Alloc Factors'!E14</f>
        <v>0</v>
      </c>
      <c r="F4381" s="57">
        <f t="shared" si="914"/>
        <v>0</v>
      </c>
      <c r="G4381" s="102">
        <f>Inputs!D13*Inputs!H46*'GM Alloc Factors'!G14</f>
        <v>0</v>
      </c>
      <c r="H4381" s="102">
        <f>Inputs!D13*Inputs!H46*'GM Alloc Factors'!H14</f>
        <v>0</v>
      </c>
      <c r="I4381" s="102">
        <f>Inputs!D13*Inputs!H46*'GM Alloc Factors'!I14</f>
        <v>0</v>
      </c>
      <c r="J4381" s="102">
        <f>Inputs!D13*Inputs!H46*'GM Alloc Factors'!J14</f>
        <v>0</v>
      </c>
      <c r="K4381" s="57">
        <f t="shared" si="915"/>
        <v>0</v>
      </c>
    </row>
    <row r="4382" spans="1:11" ht="12.75" customHeight="1">
      <c r="A4382" s="61" t="str">
        <f>"      "&amp;Labels!B90</f>
        <v xml:space="preserve">      Q 6</v>
      </c>
      <c r="B4382" s="102">
        <f>Inputs!D13*Inputs!I46*'GM Alloc Factors'!B15</f>
        <v>0</v>
      </c>
      <c r="C4382" s="102">
        <f>Inputs!D13*Inputs!I46*'GM Alloc Factors'!C15</f>
        <v>0</v>
      </c>
      <c r="D4382" s="102">
        <f>Inputs!D13*Inputs!I46*'GM Alloc Factors'!D15</f>
        <v>0</v>
      </c>
      <c r="E4382" s="102">
        <f>Inputs!D13*Inputs!I46*'GM Alloc Factors'!E15</f>
        <v>0</v>
      </c>
      <c r="F4382" s="57">
        <f t="shared" si="914"/>
        <v>0</v>
      </c>
      <c r="G4382" s="102">
        <f>Inputs!D13*Inputs!I46*'GM Alloc Factors'!G15</f>
        <v>0</v>
      </c>
      <c r="H4382" s="102">
        <f>Inputs!D13*Inputs!I46*'GM Alloc Factors'!H15</f>
        <v>0</v>
      </c>
      <c r="I4382" s="102">
        <f>Inputs!D13*Inputs!I46*'GM Alloc Factors'!I15</f>
        <v>0</v>
      </c>
      <c r="J4382" s="102">
        <f>Inputs!D13*Inputs!I46*'GM Alloc Factors'!J15</f>
        <v>0</v>
      </c>
      <c r="K4382" s="57">
        <f t="shared" si="915"/>
        <v>0</v>
      </c>
    </row>
    <row r="4383" spans="1:11" ht="12.75" customHeight="1">
      <c r="A4383" s="61" t="str">
        <f>"      "&amp;Labels!B91</f>
        <v xml:space="preserve">      Q 7</v>
      </c>
      <c r="B4383" s="102">
        <f>Inputs!D13*Inputs!J46*'GM Alloc Factors'!B16</f>
        <v>0</v>
      </c>
      <c r="C4383" s="102">
        <f>Inputs!D13*Inputs!J46*'GM Alloc Factors'!C16</f>
        <v>0</v>
      </c>
      <c r="D4383" s="102">
        <f>Inputs!D13*Inputs!J46*'GM Alloc Factors'!D16</f>
        <v>0</v>
      </c>
      <c r="E4383" s="102">
        <f>Inputs!D13*Inputs!J46*'GM Alloc Factors'!E16</f>
        <v>0</v>
      </c>
      <c r="F4383" s="57">
        <f t="shared" si="914"/>
        <v>0</v>
      </c>
      <c r="G4383" s="102">
        <f>Inputs!D13*Inputs!J46*'GM Alloc Factors'!G16</f>
        <v>0</v>
      </c>
      <c r="H4383" s="102">
        <f>Inputs!D13*Inputs!J46*'GM Alloc Factors'!H16</f>
        <v>0</v>
      </c>
      <c r="I4383" s="102">
        <f>Inputs!D13*Inputs!J46*'GM Alloc Factors'!I16</f>
        <v>0</v>
      </c>
      <c r="J4383" s="102">
        <f>Inputs!D13*Inputs!J46*'GM Alloc Factors'!J16</f>
        <v>0</v>
      </c>
      <c r="K4383" s="57">
        <f t="shared" si="915"/>
        <v>0</v>
      </c>
    </row>
    <row r="4384" spans="1:11" ht="12.75" customHeight="1">
      <c r="A4384" s="61" t="str">
        <f>"      "&amp;Labels!B92</f>
        <v xml:space="preserve">      Q 8</v>
      </c>
      <c r="B4384" s="102">
        <f>Inputs!D13*Inputs!K46*'GM Alloc Factors'!B17</f>
        <v>0</v>
      </c>
      <c r="C4384" s="102">
        <f>Inputs!D13*Inputs!K46*'GM Alloc Factors'!C17</f>
        <v>0</v>
      </c>
      <c r="D4384" s="102">
        <f>Inputs!D13*Inputs!K46*'GM Alloc Factors'!D17</f>
        <v>0</v>
      </c>
      <c r="E4384" s="102">
        <f>Inputs!D13*Inputs!K46*'GM Alloc Factors'!E17</f>
        <v>0</v>
      </c>
      <c r="F4384" s="57">
        <f t="shared" si="914"/>
        <v>0</v>
      </c>
      <c r="G4384" s="102">
        <f>Inputs!D13*Inputs!K46*'GM Alloc Factors'!G17</f>
        <v>0</v>
      </c>
      <c r="H4384" s="102">
        <f>Inputs!D13*Inputs!K46*'GM Alloc Factors'!H17</f>
        <v>0</v>
      </c>
      <c r="I4384" s="102">
        <f>Inputs!D13*Inputs!K46*'GM Alloc Factors'!I17</f>
        <v>0</v>
      </c>
      <c r="J4384" s="102">
        <f>Inputs!D13*Inputs!K46*'GM Alloc Factors'!J17</f>
        <v>0</v>
      </c>
      <c r="K4384" s="57">
        <f t="shared" si="915"/>
        <v>0</v>
      </c>
    </row>
    <row r="4385" spans="1:11" ht="12.75" customHeight="1">
      <c r="A4385" s="55" t="str">
        <f>"      "&amp;Labels!C84</f>
        <v xml:space="preserve">      Total</v>
      </c>
      <c r="B4385" s="56">
        <f>SUM(B4377:B4384)</f>
        <v>0</v>
      </c>
      <c r="C4385" s="56">
        <f>SUM(C4377:C4384)</f>
        <v>0</v>
      </c>
      <c r="D4385" s="56">
        <f>SUM(D4377:D4384)</f>
        <v>0</v>
      </c>
      <c r="E4385" s="56">
        <f>SUM(E4377:E4384)</f>
        <v>0</v>
      </c>
      <c r="F4385" s="57">
        <f t="shared" si="914"/>
        <v>0</v>
      </c>
      <c r="G4385" s="56">
        <f>SUM(G4377:G4384)</f>
        <v>0</v>
      </c>
      <c r="H4385" s="56">
        <f>SUM(H4377:H4384)</f>
        <v>0</v>
      </c>
      <c r="I4385" s="56">
        <f>SUM(I4377:I4384)</f>
        <v>0</v>
      </c>
      <c r="J4385" s="56">
        <f>SUM(J4377:J4384)</f>
        <v>0</v>
      </c>
      <c r="K4385" s="57">
        <f t="shared" si="915"/>
        <v>0</v>
      </c>
    </row>
    <row r="4386" spans="1:11" ht="12.75" customHeight="1">
      <c r="A4386" s="55" t="str">
        <f>"   "&amp;Labels!B82</f>
        <v xml:space="preserve">   Direct email</v>
      </c>
      <c r="B4386" s="56"/>
      <c r="C4386" s="56"/>
      <c r="D4386" s="56"/>
      <c r="E4386" s="56"/>
      <c r="F4386" s="57"/>
      <c r="G4386" s="56"/>
      <c r="H4386" s="56"/>
      <c r="I4386" s="56"/>
      <c r="J4386" s="56"/>
      <c r="K4386" s="57"/>
    </row>
    <row r="4387" spans="1:11" ht="12.75" customHeight="1">
      <c r="A4387" s="61" t="str">
        <f>"      "&amp;Labels!B85</f>
        <v xml:space="preserve">      Q 1</v>
      </c>
      <c r="B4387" s="102">
        <f>Inputs!D14*Inputs!D56*'GM Alloc Factors'!B19</f>
        <v>0</v>
      </c>
      <c r="C4387" s="102">
        <f>Inputs!D14*Inputs!D56*'GM Alloc Factors'!C19</f>
        <v>0</v>
      </c>
      <c r="D4387" s="102">
        <f>Inputs!D14*Inputs!D56*'GM Alloc Factors'!D19</f>
        <v>0</v>
      </c>
      <c r="E4387" s="102">
        <f>Inputs!D14*Inputs!D56*'GM Alloc Factors'!E19</f>
        <v>0</v>
      </c>
      <c r="F4387" s="57">
        <f t="shared" ref="F4387:F4404" si="916">SUM(B4387:E4387)</f>
        <v>0</v>
      </c>
      <c r="G4387" s="102">
        <f>Inputs!D14*Inputs!D56*'GM Alloc Factors'!G19</f>
        <v>0</v>
      </c>
      <c r="H4387" s="102">
        <f>Inputs!D14*Inputs!D56*'GM Alloc Factors'!H19</f>
        <v>0</v>
      </c>
      <c r="I4387" s="102">
        <f>Inputs!D14*Inputs!D56*'GM Alloc Factors'!I19</f>
        <v>0</v>
      </c>
      <c r="J4387" s="102">
        <f>Inputs!D14*Inputs!D56*'GM Alloc Factors'!J19</f>
        <v>0</v>
      </c>
      <c r="K4387" s="57">
        <f t="shared" ref="K4387:K4404" si="917">SUM(G4387:J4387)</f>
        <v>0</v>
      </c>
    </row>
    <row r="4388" spans="1:11" ht="12.75" customHeight="1">
      <c r="A4388" s="61" t="str">
        <f>"      "&amp;Labels!B86</f>
        <v xml:space="preserve">      Q 2</v>
      </c>
      <c r="B4388" s="102">
        <f>Inputs!D14*Inputs!E56*'GM Alloc Factors'!B20</f>
        <v>0</v>
      </c>
      <c r="C4388" s="102">
        <f>Inputs!D14*Inputs!E56*'GM Alloc Factors'!C20</f>
        <v>0</v>
      </c>
      <c r="D4388" s="102">
        <f>Inputs!D14*Inputs!E56*'GM Alloc Factors'!D20</f>
        <v>0</v>
      </c>
      <c r="E4388" s="102">
        <f>Inputs!D14*Inputs!E56*'GM Alloc Factors'!E20</f>
        <v>0</v>
      </c>
      <c r="F4388" s="57">
        <f t="shared" si="916"/>
        <v>0</v>
      </c>
      <c r="G4388" s="102">
        <f>Inputs!D14*Inputs!E56*'GM Alloc Factors'!G20</f>
        <v>0</v>
      </c>
      <c r="H4388" s="102">
        <f>Inputs!D14*Inputs!E56*'GM Alloc Factors'!H20</f>
        <v>0</v>
      </c>
      <c r="I4388" s="102">
        <f>Inputs!D14*Inputs!E56*'GM Alloc Factors'!I20</f>
        <v>0</v>
      </c>
      <c r="J4388" s="102">
        <f>Inputs!D14*Inputs!E56*'GM Alloc Factors'!J20</f>
        <v>0</v>
      </c>
      <c r="K4388" s="57">
        <f t="shared" si="917"/>
        <v>0</v>
      </c>
    </row>
    <row r="4389" spans="1:11" ht="12.75" customHeight="1">
      <c r="A4389" s="61" t="str">
        <f>"      "&amp;Labels!B87</f>
        <v xml:space="preserve">      Q 3</v>
      </c>
      <c r="B4389" s="102">
        <f>Inputs!D14*Inputs!F56*'GM Alloc Factors'!B21</f>
        <v>0</v>
      </c>
      <c r="C4389" s="102">
        <f>Inputs!D14*Inputs!F56*'GM Alloc Factors'!C21</f>
        <v>0</v>
      </c>
      <c r="D4389" s="102">
        <f>Inputs!D14*Inputs!F56*'GM Alloc Factors'!D21</f>
        <v>0</v>
      </c>
      <c r="E4389" s="102">
        <f>Inputs!D14*Inputs!F56*'GM Alloc Factors'!E21</f>
        <v>0</v>
      </c>
      <c r="F4389" s="57">
        <f t="shared" si="916"/>
        <v>0</v>
      </c>
      <c r="G4389" s="102">
        <f>Inputs!D14*Inputs!F56*'GM Alloc Factors'!G21</f>
        <v>0</v>
      </c>
      <c r="H4389" s="102">
        <f>Inputs!D14*Inputs!F56*'GM Alloc Factors'!H21</f>
        <v>0</v>
      </c>
      <c r="I4389" s="102">
        <f>Inputs!D14*Inputs!F56*'GM Alloc Factors'!I21</f>
        <v>0</v>
      </c>
      <c r="J4389" s="102">
        <f>Inputs!D14*Inputs!F56*'GM Alloc Factors'!J21</f>
        <v>0</v>
      </c>
      <c r="K4389" s="57">
        <f t="shared" si="917"/>
        <v>0</v>
      </c>
    </row>
    <row r="4390" spans="1:11" ht="12.75" customHeight="1">
      <c r="A4390" s="61" t="str">
        <f>"      "&amp;Labels!B88</f>
        <v xml:space="preserve">      Q 4</v>
      </c>
      <c r="B4390" s="102">
        <f>Inputs!D14*Inputs!G56*'GM Alloc Factors'!B22</f>
        <v>0</v>
      </c>
      <c r="C4390" s="102">
        <f>Inputs!D14*Inputs!G56*'GM Alloc Factors'!C22</f>
        <v>0</v>
      </c>
      <c r="D4390" s="102">
        <f>Inputs!D14*Inputs!G56*'GM Alloc Factors'!D22</f>
        <v>0</v>
      </c>
      <c r="E4390" s="102">
        <f>Inputs!D14*Inputs!G56*'GM Alloc Factors'!E22</f>
        <v>0</v>
      </c>
      <c r="F4390" s="57">
        <f t="shared" si="916"/>
        <v>0</v>
      </c>
      <c r="G4390" s="102">
        <f>Inputs!D14*Inputs!G56*'GM Alloc Factors'!G22</f>
        <v>0</v>
      </c>
      <c r="H4390" s="102">
        <f>Inputs!D14*Inputs!G56*'GM Alloc Factors'!H22</f>
        <v>0</v>
      </c>
      <c r="I4390" s="102">
        <f>Inputs!D14*Inputs!G56*'GM Alloc Factors'!I22</f>
        <v>0</v>
      </c>
      <c r="J4390" s="102">
        <f>Inputs!D14*Inputs!G56*'GM Alloc Factors'!J22</f>
        <v>0</v>
      </c>
      <c r="K4390" s="57">
        <f t="shared" si="917"/>
        <v>0</v>
      </c>
    </row>
    <row r="4391" spans="1:11" ht="12.75" customHeight="1">
      <c r="A4391" s="61" t="str">
        <f>"      "&amp;Labels!B89</f>
        <v xml:space="preserve">      Q 5</v>
      </c>
      <c r="B4391" s="102">
        <f>Inputs!D14*Inputs!H56*'GM Alloc Factors'!B23</f>
        <v>0</v>
      </c>
      <c r="C4391" s="102">
        <f>Inputs!D14*Inputs!H56*'GM Alloc Factors'!C23</f>
        <v>0</v>
      </c>
      <c r="D4391" s="102">
        <f>Inputs!D14*Inputs!H56*'GM Alloc Factors'!D23</f>
        <v>0</v>
      </c>
      <c r="E4391" s="102">
        <f>Inputs!D14*Inputs!H56*'GM Alloc Factors'!E23</f>
        <v>0</v>
      </c>
      <c r="F4391" s="57">
        <f t="shared" si="916"/>
        <v>0</v>
      </c>
      <c r="G4391" s="102">
        <f>Inputs!D14*Inputs!H56*'GM Alloc Factors'!G23</f>
        <v>0</v>
      </c>
      <c r="H4391" s="102">
        <f>Inputs!D14*Inputs!H56*'GM Alloc Factors'!H23</f>
        <v>0</v>
      </c>
      <c r="I4391" s="102">
        <f>Inputs!D14*Inputs!H56*'GM Alloc Factors'!I23</f>
        <v>0</v>
      </c>
      <c r="J4391" s="102">
        <f>Inputs!D14*Inputs!H56*'GM Alloc Factors'!J23</f>
        <v>0</v>
      </c>
      <c r="K4391" s="57">
        <f t="shared" si="917"/>
        <v>0</v>
      </c>
    </row>
    <row r="4392" spans="1:11" ht="12.75" customHeight="1">
      <c r="A4392" s="61" t="str">
        <f>"      "&amp;Labels!B90</f>
        <v xml:space="preserve">      Q 6</v>
      </c>
      <c r="B4392" s="102">
        <f>Inputs!D14*Inputs!I56*'GM Alloc Factors'!B24</f>
        <v>0</v>
      </c>
      <c r="C4392" s="102">
        <f>Inputs!D14*Inputs!I56*'GM Alloc Factors'!C24</f>
        <v>0</v>
      </c>
      <c r="D4392" s="102">
        <f>Inputs!D14*Inputs!I56*'GM Alloc Factors'!D24</f>
        <v>0</v>
      </c>
      <c r="E4392" s="102">
        <f>Inputs!D14*Inputs!I56*'GM Alloc Factors'!E24</f>
        <v>0</v>
      </c>
      <c r="F4392" s="57">
        <f t="shared" si="916"/>
        <v>0</v>
      </c>
      <c r="G4392" s="102">
        <f>Inputs!D14*Inputs!I56*'GM Alloc Factors'!G24</f>
        <v>0</v>
      </c>
      <c r="H4392" s="102">
        <f>Inputs!D14*Inputs!I56*'GM Alloc Factors'!H24</f>
        <v>0</v>
      </c>
      <c r="I4392" s="102">
        <f>Inputs!D14*Inputs!I56*'GM Alloc Factors'!I24</f>
        <v>0</v>
      </c>
      <c r="J4392" s="102">
        <f>Inputs!D14*Inputs!I56*'GM Alloc Factors'!J24</f>
        <v>0</v>
      </c>
      <c r="K4392" s="57">
        <f t="shared" si="917"/>
        <v>0</v>
      </c>
    </row>
    <row r="4393" spans="1:11" ht="12.75" customHeight="1">
      <c r="A4393" s="61" t="str">
        <f>"      "&amp;Labels!B91</f>
        <v xml:space="preserve">      Q 7</v>
      </c>
      <c r="B4393" s="102">
        <f>Inputs!D14*Inputs!J56*'GM Alloc Factors'!B25</f>
        <v>0</v>
      </c>
      <c r="C4393" s="102">
        <f>Inputs!D14*Inputs!J56*'GM Alloc Factors'!C25</f>
        <v>0</v>
      </c>
      <c r="D4393" s="102">
        <f>Inputs!D14*Inputs!J56*'GM Alloc Factors'!D25</f>
        <v>0</v>
      </c>
      <c r="E4393" s="102">
        <f>Inputs!D14*Inputs!J56*'GM Alloc Factors'!E25</f>
        <v>0</v>
      </c>
      <c r="F4393" s="57">
        <f t="shared" si="916"/>
        <v>0</v>
      </c>
      <c r="G4393" s="102">
        <f>Inputs!D14*Inputs!J56*'GM Alloc Factors'!G25</f>
        <v>0</v>
      </c>
      <c r="H4393" s="102">
        <f>Inputs!D14*Inputs!J56*'GM Alloc Factors'!H25</f>
        <v>0</v>
      </c>
      <c r="I4393" s="102">
        <f>Inputs!D14*Inputs!J56*'GM Alloc Factors'!I25</f>
        <v>0</v>
      </c>
      <c r="J4393" s="102">
        <f>Inputs!D14*Inputs!J56*'GM Alloc Factors'!J25</f>
        <v>0</v>
      </c>
      <c r="K4393" s="57">
        <f t="shared" si="917"/>
        <v>0</v>
      </c>
    </row>
    <row r="4394" spans="1:11" ht="12.75" customHeight="1">
      <c r="A4394" s="61" t="str">
        <f>"      "&amp;Labels!B92</f>
        <v xml:space="preserve">      Q 8</v>
      </c>
      <c r="B4394" s="102">
        <f>Inputs!D14*Inputs!K56*'GM Alloc Factors'!B26</f>
        <v>0</v>
      </c>
      <c r="C4394" s="102">
        <f>Inputs!D14*Inputs!K56*'GM Alloc Factors'!C26</f>
        <v>0</v>
      </c>
      <c r="D4394" s="102">
        <f>Inputs!D14*Inputs!K56*'GM Alloc Factors'!D26</f>
        <v>0</v>
      </c>
      <c r="E4394" s="102">
        <f>Inputs!D14*Inputs!K56*'GM Alloc Factors'!E26</f>
        <v>0</v>
      </c>
      <c r="F4394" s="57">
        <f t="shared" si="916"/>
        <v>0</v>
      </c>
      <c r="G4394" s="102">
        <f>Inputs!D14*Inputs!K56*'GM Alloc Factors'!G26</f>
        <v>0</v>
      </c>
      <c r="H4394" s="102">
        <f>Inputs!D14*Inputs!K56*'GM Alloc Factors'!H26</f>
        <v>0</v>
      </c>
      <c r="I4394" s="102">
        <f>Inputs!D14*Inputs!K56*'GM Alloc Factors'!I26</f>
        <v>0</v>
      </c>
      <c r="J4394" s="102">
        <f>Inputs!D14*Inputs!K56*'GM Alloc Factors'!J26</f>
        <v>0</v>
      </c>
      <c r="K4394" s="57">
        <f t="shared" si="917"/>
        <v>0</v>
      </c>
    </row>
    <row r="4395" spans="1:11" ht="12.75" customHeight="1">
      <c r="A4395" s="55" t="str">
        <f>"      "&amp;Labels!C84</f>
        <v xml:space="preserve">      Total</v>
      </c>
      <c r="B4395" s="56">
        <f>SUM(B4387:B4394)</f>
        <v>0</v>
      </c>
      <c r="C4395" s="56">
        <f>SUM(C4387:C4394)</f>
        <v>0</v>
      </c>
      <c r="D4395" s="56">
        <f>SUM(D4387:D4394)</f>
        <v>0</v>
      </c>
      <c r="E4395" s="56">
        <f>SUM(E4387:E4394)</f>
        <v>0</v>
      </c>
      <c r="F4395" s="57">
        <f t="shared" si="916"/>
        <v>0</v>
      </c>
      <c r="G4395" s="56">
        <f>SUM(G4387:G4394)</f>
        <v>0</v>
      </c>
      <c r="H4395" s="56">
        <f>SUM(H4387:H4394)</f>
        <v>0</v>
      </c>
      <c r="I4395" s="56">
        <f>SUM(I4387:I4394)</f>
        <v>0</v>
      </c>
      <c r="J4395" s="56">
        <f>SUM(J4387:J4394)</f>
        <v>0</v>
      </c>
      <c r="K4395" s="57">
        <f t="shared" si="917"/>
        <v>0</v>
      </c>
    </row>
    <row r="4396" spans="1:11" ht="12.75" customHeight="1">
      <c r="A4396" s="63" t="str">
        <f>"   "&amp;Labels!C80</f>
        <v xml:space="preserve">   Total</v>
      </c>
      <c r="B4396" s="64">
        <f>SUM(B4385,B4395)</f>
        <v>0</v>
      </c>
      <c r="C4396" s="64">
        <f>SUM(C4385,C4395)</f>
        <v>0</v>
      </c>
      <c r="D4396" s="64">
        <f>SUM(D4385,D4395)</f>
        <v>0</v>
      </c>
      <c r="E4396" s="64">
        <f>SUM(E4385,E4395)</f>
        <v>0</v>
      </c>
      <c r="F4396" s="57">
        <f t="shared" si="916"/>
        <v>0</v>
      </c>
      <c r="G4396" s="64">
        <f>SUM(G4385,G4395)</f>
        <v>0</v>
      </c>
      <c r="H4396" s="64">
        <f>SUM(H4385,H4395)</f>
        <v>0</v>
      </c>
      <c r="I4396" s="64">
        <f>SUM(I4385,I4395)</f>
        <v>0</v>
      </c>
      <c r="J4396" s="64">
        <f>SUM(J4385,J4395)</f>
        <v>0</v>
      </c>
      <c r="K4396" s="57">
        <f t="shared" si="917"/>
        <v>0</v>
      </c>
    </row>
    <row r="4397" spans="1:11" ht="12.75" customHeight="1">
      <c r="A4397" s="61" t="str">
        <f>"      "&amp;Labels!B85</f>
        <v xml:space="preserve">      Q 1</v>
      </c>
      <c r="B4397" s="102">
        <f t="shared" ref="B4397:E4404" si="918">SUM(B4377,B4387)</f>
        <v>0</v>
      </c>
      <c r="C4397" s="102">
        <f t="shared" si="918"/>
        <v>0</v>
      </c>
      <c r="D4397" s="102">
        <f t="shared" si="918"/>
        <v>0</v>
      </c>
      <c r="E4397" s="102">
        <f t="shared" si="918"/>
        <v>0</v>
      </c>
      <c r="F4397" s="57">
        <f t="shared" si="916"/>
        <v>0</v>
      </c>
      <c r="G4397" s="102">
        <f t="shared" ref="G4397:J4404" si="919">SUM(G4377,G4387)</f>
        <v>0</v>
      </c>
      <c r="H4397" s="102">
        <f t="shared" si="919"/>
        <v>0</v>
      </c>
      <c r="I4397" s="102">
        <f t="shared" si="919"/>
        <v>0</v>
      </c>
      <c r="J4397" s="102">
        <f t="shared" si="919"/>
        <v>0</v>
      </c>
      <c r="K4397" s="57">
        <f t="shared" si="917"/>
        <v>0</v>
      </c>
    </row>
    <row r="4398" spans="1:11" ht="12.75" customHeight="1">
      <c r="A4398" s="61" t="str">
        <f>"      "&amp;Labels!B86</f>
        <v xml:space="preserve">      Q 2</v>
      </c>
      <c r="B4398" s="102">
        <f t="shared" si="918"/>
        <v>0</v>
      </c>
      <c r="C4398" s="102">
        <f t="shared" si="918"/>
        <v>0</v>
      </c>
      <c r="D4398" s="102">
        <f t="shared" si="918"/>
        <v>0</v>
      </c>
      <c r="E4398" s="102">
        <f t="shared" si="918"/>
        <v>0</v>
      </c>
      <c r="F4398" s="57">
        <f t="shared" si="916"/>
        <v>0</v>
      </c>
      <c r="G4398" s="102">
        <f t="shared" si="919"/>
        <v>0</v>
      </c>
      <c r="H4398" s="102">
        <f t="shared" si="919"/>
        <v>0</v>
      </c>
      <c r="I4398" s="102">
        <f t="shared" si="919"/>
        <v>0</v>
      </c>
      <c r="J4398" s="102">
        <f t="shared" si="919"/>
        <v>0</v>
      </c>
      <c r="K4398" s="57">
        <f t="shared" si="917"/>
        <v>0</v>
      </c>
    </row>
    <row r="4399" spans="1:11" ht="12.75" customHeight="1">
      <c r="A4399" s="61" t="str">
        <f>"      "&amp;Labels!B87</f>
        <v xml:space="preserve">      Q 3</v>
      </c>
      <c r="B4399" s="102">
        <f t="shared" si="918"/>
        <v>0</v>
      </c>
      <c r="C4399" s="102">
        <f t="shared" si="918"/>
        <v>0</v>
      </c>
      <c r="D4399" s="102">
        <f t="shared" si="918"/>
        <v>0</v>
      </c>
      <c r="E4399" s="102">
        <f t="shared" si="918"/>
        <v>0</v>
      </c>
      <c r="F4399" s="57">
        <f t="shared" si="916"/>
        <v>0</v>
      </c>
      <c r="G4399" s="102">
        <f t="shared" si="919"/>
        <v>0</v>
      </c>
      <c r="H4399" s="102">
        <f t="shared" si="919"/>
        <v>0</v>
      </c>
      <c r="I4399" s="102">
        <f t="shared" si="919"/>
        <v>0</v>
      </c>
      <c r="J4399" s="102">
        <f t="shared" si="919"/>
        <v>0</v>
      </c>
      <c r="K4399" s="57">
        <f t="shared" si="917"/>
        <v>0</v>
      </c>
    </row>
    <row r="4400" spans="1:11" ht="12.75" customHeight="1">
      <c r="A4400" s="61" t="str">
        <f>"      "&amp;Labels!B88</f>
        <v xml:space="preserve">      Q 4</v>
      </c>
      <c r="B4400" s="102">
        <f t="shared" si="918"/>
        <v>0</v>
      </c>
      <c r="C4400" s="102">
        <f t="shared" si="918"/>
        <v>0</v>
      </c>
      <c r="D4400" s="102">
        <f t="shared" si="918"/>
        <v>0</v>
      </c>
      <c r="E4400" s="102">
        <f t="shared" si="918"/>
        <v>0</v>
      </c>
      <c r="F4400" s="57">
        <f t="shared" si="916"/>
        <v>0</v>
      </c>
      <c r="G4400" s="102">
        <f t="shared" si="919"/>
        <v>0</v>
      </c>
      <c r="H4400" s="102">
        <f t="shared" si="919"/>
        <v>0</v>
      </c>
      <c r="I4400" s="102">
        <f t="shared" si="919"/>
        <v>0</v>
      </c>
      <c r="J4400" s="102">
        <f t="shared" si="919"/>
        <v>0</v>
      </c>
      <c r="K4400" s="57">
        <f t="shared" si="917"/>
        <v>0</v>
      </c>
    </row>
    <row r="4401" spans="1:11" ht="12.75" customHeight="1">
      <c r="A4401" s="61" t="str">
        <f>"      "&amp;Labels!B89</f>
        <v xml:space="preserve">      Q 5</v>
      </c>
      <c r="B4401" s="102">
        <f t="shared" si="918"/>
        <v>0</v>
      </c>
      <c r="C4401" s="102">
        <f t="shared" si="918"/>
        <v>0</v>
      </c>
      <c r="D4401" s="102">
        <f t="shared" si="918"/>
        <v>0</v>
      </c>
      <c r="E4401" s="102">
        <f t="shared" si="918"/>
        <v>0</v>
      </c>
      <c r="F4401" s="57">
        <f t="shared" si="916"/>
        <v>0</v>
      </c>
      <c r="G4401" s="102">
        <f t="shared" si="919"/>
        <v>0</v>
      </c>
      <c r="H4401" s="102">
        <f t="shared" si="919"/>
        <v>0</v>
      </c>
      <c r="I4401" s="102">
        <f t="shared" si="919"/>
        <v>0</v>
      </c>
      <c r="J4401" s="102">
        <f t="shared" si="919"/>
        <v>0</v>
      </c>
      <c r="K4401" s="57">
        <f t="shared" si="917"/>
        <v>0</v>
      </c>
    </row>
    <row r="4402" spans="1:11" ht="12.75" customHeight="1">
      <c r="A4402" s="61" t="str">
        <f>"      "&amp;Labels!B90</f>
        <v xml:space="preserve">      Q 6</v>
      </c>
      <c r="B4402" s="102">
        <f t="shared" si="918"/>
        <v>0</v>
      </c>
      <c r="C4402" s="102">
        <f t="shared" si="918"/>
        <v>0</v>
      </c>
      <c r="D4402" s="102">
        <f t="shared" si="918"/>
        <v>0</v>
      </c>
      <c r="E4402" s="102">
        <f t="shared" si="918"/>
        <v>0</v>
      </c>
      <c r="F4402" s="57">
        <f t="shared" si="916"/>
        <v>0</v>
      </c>
      <c r="G4402" s="102">
        <f t="shared" si="919"/>
        <v>0</v>
      </c>
      <c r="H4402" s="102">
        <f t="shared" si="919"/>
        <v>0</v>
      </c>
      <c r="I4402" s="102">
        <f t="shared" si="919"/>
        <v>0</v>
      </c>
      <c r="J4402" s="102">
        <f t="shared" si="919"/>
        <v>0</v>
      </c>
      <c r="K4402" s="57">
        <f t="shared" si="917"/>
        <v>0</v>
      </c>
    </row>
    <row r="4403" spans="1:11" ht="12.75" customHeight="1">
      <c r="A4403" s="61" t="str">
        <f>"      "&amp;Labels!B91</f>
        <v xml:space="preserve">      Q 7</v>
      </c>
      <c r="B4403" s="102">
        <f t="shared" si="918"/>
        <v>0</v>
      </c>
      <c r="C4403" s="102">
        <f t="shared" si="918"/>
        <v>0</v>
      </c>
      <c r="D4403" s="102">
        <f t="shared" si="918"/>
        <v>0</v>
      </c>
      <c r="E4403" s="102">
        <f t="shared" si="918"/>
        <v>0</v>
      </c>
      <c r="F4403" s="57">
        <f t="shared" si="916"/>
        <v>0</v>
      </c>
      <c r="G4403" s="102">
        <f t="shared" si="919"/>
        <v>0</v>
      </c>
      <c r="H4403" s="102">
        <f t="shared" si="919"/>
        <v>0</v>
      </c>
      <c r="I4403" s="102">
        <f t="shared" si="919"/>
        <v>0</v>
      </c>
      <c r="J4403" s="102">
        <f t="shared" si="919"/>
        <v>0</v>
      </c>
      <c r="K4403" s="57">
        <f t="shared" si="917"/>
        <v>0</v>
      </c>
    </row>
    <row r="4404" spans="1:11" ht="12.75" customHeight="1">
      <c r="A4404" s="61" t="str">
        <f>"      "&amp;Labels!B92</f>
        <v xml:space="preserve">      Q 8</v>
      </c>
      <c r="B4404" s="102">
        <f t="shared" si="918"/>
        <v>0</v>
      </c>
      <c r="C4404" s="102">
        <f t="shared" si="918"/>
        <v>0</v>
      </c>
      <c r="D4404" s="102">
        <f t="shared" si="918"/>
        <v>0</v>
      </c>
      <c r="E4404" s="102">
        <f t="shared" si="918"/>
        <v>0</v>
      </c>
      <c r="F4404" s="57">
        <f t="shared" si="916"/>
        <v>0</v>
      </c>
      <c r="G4404" s="102">
        <f t="shared" si="919"/>
        <v>0</v>
      </c>
      <c r="H4404" s="102">
        <f t="shared" si="919"/>
        <v>0</v>
      </c>
      <c r="I4404" s="102">
        <f t="shared" si="919"/>
        <v>0</v>
      </c>
      <c r="J4404" s="102">
        <f t="shared" si="919"/>
        <v>0</v>
      </c>
      <c r="K4404" s="57">
        <f t="shared" si="917"/>
        <v>0</v>
      </c>
    </row>
    <row r="4405" spans="1:11" ht="12.75" customHeight="1">
      <c r="A4405" s="55" t="str">
        <f>"      "&amp;Labels!C84</f>
        <v xml:space="preserve">      Total</v>
      </c>
      <c r="B4405" s="56">
        <f>B4396</f>
        <v>0</v>
      </c>
      <c r="C4405" s="56">
        <f>C4396</f>
        <v>0</v>
      </c>
      <c r="D4405" s="56">
        <f>D4396</f>
        <v>0</v>
      </c>
      <c r="E4405" s="56">
        <f>E4396</f>
        <v>0</v>
      </c>
      <c r="F4405" s="57">
        <f>SUM(B4396:E4396)</f>
        <v>0</v>
      </c>
      <c r="G4405" s="56">
        <f>G4396</f>
        <v>0</v>
      </c>
      <c r="H4405" s="56">
        <f>H4396</f>
        <v>0</v>
      </c>
      <c r="I4405" s="56">
        <f>I4396</f>
        <v>0</v>
      </c>
      <c r="J4405" s="56">
        <f>J4396</f>
        <v>0</v>
      </c>
      <c r="K4405" s="57">
        <f>SUM(G4396:J4396)</f>
        <v>0</v>
      </c>
    </row>
    <row r="4406" spans="1:11" ht="12.75" customHeight="1">
      <c r="A4406" s="63" t="str">
        <f>Labels!B76</f>
        <v>Customer 8</v>
      </c>
      <c r="B4406" s="64"/>
      <c r="C4406" s="64"/>
      <c r="D4406" s="64"/>
      <c r="E4406" s="64"/>
      <c r="F4406" s="57"/>
      <c r="G4406" s="64"/>
      <c r="H4406" s="64"/>
      <c r="I4406" s="64"/>
      <c r="J4406" s="64"/>
      <c r="K4406" s="57"/>
    </row>
    <row r="4407" spans="1:11" ht="12.75" customHeight="1">
      <c r="A4407" s="55" t="str">
        <f>"   "&amp;Labels!B81</f>
        <v xml:space="preserve">   Website</v>
      </c>
      <c r="B4407" s="56"/>
      <c r="C4407" s="56"/>
      <c r="D4407" s="56"/>
      <c r="E4407" s="56"/>
      <c r="F4407" s="57"/>
      <c r="G4407" s="56"/>
      <c r="H4407" s="56"/>
      <c r="I4407" s="56"/>
      <c r="J4407" s="56"/>
      <c r="K4407" s="57"/>
    </row>
    <row r="4408" spans="1:11" ht="12.75" customHeight="1">
      <c r="A4408" s="61" t="str">
        <f>"      "&amp;Labels!B85</f>
        <v xml:space="preserve">      Q 1</v>
      </c>
      <c r="B4408" s="102">
        <f>Inputs!D13*Inputs!D47*'GM Alloc Factors'!B10</f>
        <v>0</v>
      </c>
      <c r="C4408" s="102">
        <f>Inputs!D13*Inputs!D47*'GM Alloc Factors'!C10</f>
        <v>0</v>
      </c>
      <c r="D4408" s="102">
        <f>Inputs!D13*Inputs!D47*'GM Alloc Factors'!D10</f>
        <v>0</v>
      </c>
      <c r="E4408" s="102">
        <f>Inputs!D13*Inputs!D47*'GM Alloc Factors'!E10</f>
        <v>0</v>
      </c>
      <c r="F4408" s="57">
        <f t="shared" ref="F4408:F4416" si="920">SUM(B4408:E4408)</f>
        <v>0</v>
      </c>
      <c r="G4408" s="102">
        <f>Inputs!D13*Inputs!D47*'GM Alloc Factors'!G10</f>
        <v>0</v>
      </c>
      <c r="H4408" s="102">
        <f>Inputs!D13*Inputs!D47*'GM Alloc Factors'!H10</f>
        <v>0</v>
      </c>
      <c r="I4408" s="102">
        <f>Inputs!D13*Inputs!D47*'GM Alloc Factors'!I10</f>
        <v>0</v>
      </c>
      <c r="J4408" s="102">
        <f>Inputs!D13*Inputs!D47*'GM Alloc Factors'!J10</f>
        <v>0</v>
      </c>
      <c r="K4408" s="57">
        <f t="shared" ref="K4408:K4416" si="921">SUM(G4408:J4408)</f>
        <v>0</v>
      </c>
    </row>
    <row r="4409" spans="1:11" ht="12.75" customHeight="1">
      <c r="A4409" s="61" t="str">
        <f>"      "&amp;Labels!B86</f>
        <v xml:space="preserve">      Q 2</v>
      </c>
      <c r="B4409" s="102">
        <f>Inputs!D13*Inputs!E47*'GM Alloc Factors'!B11</f>
        <v>0</v>
      </c>
      <c r="C4409" s="102">
        <f>Inputs!D13*Inputs!E47*'GM Alloc Factors'!C11</f>
        <v>0</v>
      </c>
      <c r="D4409" s="102">
        <f>Inputs!D13*Inputs!E47*'GM Alloc Factors'!D11</f>
        <v>0</v>
      </c>
      <c r="E4409" s="102">
        <f>Inputs!D13*Inputs!E47*'GM Alloc Factors'!E11</f>
        <v>0</v>
      </c>
      <c r="F4409" s="57">
        <f t="shared" si="920"/>
        <v>0</v>
      </c>
      <c r="G4409" s="102">
        <f>Inputs!D13*Inputs!E47*'GM Alloc Factors'!G11</f>
        <v>0</v>
      </c>
      <c r="H4409" s="102">
        <f>Inputs!D13*Inputs!E47*'GM Alloc Factors'!H11</f>
        <v>0</v>
      </c>
      <c r="I4409" s="102">
        <f>Inputs!D13*Inputs!E47*'GM Alloc Factors'!I11</f>
        <v>0</v>
      </c>
      <c r="J4409" s="102">
        <f>Inputs!D13*Inputs!E47*'GM Alloc Factors'!J11</f>
        <v>0</v>
      </c>
      <c r="K4409" s="57">
        <f t="shared" si="921"/>
        <v>0</v>
      </c>
    </row>
    <row r="4410" spans="1:11" ht="12.75" customHeight="1">
      <c r="A4410" s="61" t="str">
        <f>"      "&amp;Labels!B87</f>
        <v xml:space="preserve">      Q 3</v>
      </c>
      <c r="B4410" s="102">
        <f>Inputs!D13*Inputs!F47*'GM Alloc Factors'!B12</f>
        <v>0</v>
      </c>
      <c r="C4410" s="102">
        <f>Inputs!D13*Inputs!F47*'GM Alloc Factors'!C12</f>
        <v>0</v>
      </c>
      <c r="D4410" s="102">
        <f>Inputs!D13*Inputs!F47*'GM Alloc Factors'!D12</f>
        <v>0</v>
      </c>
      <c r="E4410" s="102">
        <f>Inputs!D13*Inputs!F47*'GM Alloc Factors'!E12</f>
        <v>0</v>
      </c>
      <c r="F4410" s="57">
        <f t="shared" si="920"/>
        <v>0</v>
      </c>
      <c r="G4410" s="102">
        <f>Inputs!D13*Inputs!F47*'GM Alloc Factors'!G12</f>
        <v>0</v>
      </c>
      <c r="H4410" s="102">
        <f>Inputs!D13*Inputs!F47*'GM Alloc Factors'!H12</f>
        <v>0</v>
      </c>
      <c r="I4410" s="102">
        <f>Inputs!D13*Inputs!F47*'GM Alloc Factors'!I12</f>
        <v>0</v>
      </c>
      <c r="J4410" s="102">
        <f>Inputs!D13*Inputs!F47*'GM Alloc Factors'!J12</f>
        <v>0</v>
      </c>
      <c r="K4410" s="57">
        <f t="shared" si="921"/>
        <v>0</v>
      </c>
    </row>
    <row r="4411" spans="1:11" ht="12.75" customHeight="1">
      <c r="A4411" s="61" t="str">
        <f>"      "&amp;Labels!B88</f>
        <v xml:space="preserve">      Q 4</v>
      </c>
      <c r="B4411" s="102">
        <f>Inputs!D13*Inputs!G47*'GM Alloc Factors'!B13</f>
        <v>0</v>
      </c>
      <c r="C4411" s="102">
        <f>Inputs!D13*Inputs!G47*'GM Alloc Factors'!C13</f>
        <v>0</v>
      </c>
      <c r="D4411" s="102">
        <f>Inputs!D13*Inputs!G47*'GM Alloc Factors'!D13</f>
        <v>0</v>
      </c>
      <c r="E4411" s="102">
        <f>Inputs!D13*Inputs!G47*'GM Alloc Factors'!E13</f>
        <v>0</v>
      </c>
      <c r="F4411" s="57">
        <f t="shared" si="920"/>
        <v>0</v>
      </c>
      <c r="G4411" s="102">
        <f>Inputs!D13*Inputs!G47*'GM Alloc Factors'!G13</f>
        <v>0</v>
      </c>
      <c r="H4411" s="102">
        <f>Inputs!D13*Inputs!G47*'GM Alloc Factors'!H13</f>
        <v>0</v>
      </c>
      <c r="I4411" s="102">
        <f>Inputs!D13*Inputs!G47*'GM Alloc Factors'!I13</f>
        <v>0</v>
      </c>
      <c r="J4411" s="102">
        <f>Inputs!D13*Inputs!G47*'GM Alloc Factors'!J13</f>
        <v>0</v>
      </c>
      <c r="K4411" s="57">
        <f t="shared" si="921"/>
        <v>0</v>
      </c>
    </row>
    <row r="4412" spans="1:11" ht="12.75" customHeight="1">
      <c r="A4412" s="61" t="str">
        <f>"      "&amp;Labels!B89</f>
        <v xml:space="preserve">      Q 5</v>
      </c>
      <c r="B4412" s="102">
        <f>Inputs!D13*Inputs!H47*'GM Alloc Factors'!B14</f>
        <v>0</v>
      </c>
      <c r="C4412" s="102">
        <f>Inputs!D13*Inputs!H47*'GM Alloc Factors'!C14</f>
        <v>0</v>
      </c>
      <c r="D4412" s="102">
        <f>Inputs!D13*Inputs!H47*'GM Alloc Factors'!D14</f>
        <v>0</v>
      </c>
      <c r="E4412" s="102">
        <f>Inputs!D13*Inputs!H47*'GM Alloc Factors'!E14</f>
        <v>0</v>
      </c>
      <c r="F4412" s="57">
        <f t="shared" si="920"/>
        <v>0</v>
      </c>
      <c r="G4412" s="102">
        <f>Inputs!D13*Inputs!H47*'GM Alloc Factors'!G14</f>
        <v>0</v>
      </c>
      <c r="H4412" s="102">
        <f>Inputs!D13*Inputs!H47*'GM Alloc Factors'!H14</f>
        <v>0</v>
      </c>
      <c r="I4412" s="102">
        <f>Inputs!D13*Inputs!H47*'GM Alloc Factors'!I14</f>
        <v>0</v>
      </c>
      <c r="J4412" s="102">
        <f>Inputs!D13*Inputs!H47*'GM Alloc Factors'!J14</f>
        <v>0</v>
      </c>
      <c r="K4412" s="57">
        <f t="shared" si="921"/>
        <v>0</v>
      </c>
    </row>
    <row r="4413" spans="1:11" ht="12.75" customHeight="1">
      <c r="A4413" s="61" t="str">
        <f>"      "&amp;Labels!B90</f>
        <v xml:space="preserve">      Q 6</v>
      </c>
      <c r="B4413" s="102">
        <f>Inputs!D13*Inputs!I47*'GM Alloc Factors'!B15</f>
        <v>0</v>
      </c>
      <c r="C4413" s="102">
        <f>Inputs!D13*Inputs!I47*'GM Alloc Factors'!C15</f>
        <v>0</v>
      </c>
      <c r="D4413" s="102">
        <f>Inputs!D13*Inputs!I47*'GM Alloc Factors'!D15</f>
        <v>0</v>
      </c>
      <c r="E4413" s="102">
        <f>Inputs!D13*Inputs!I47*'GM Alloc Factors'!E15</f>
        <v>0</v>
      </c>
      <c r="F4413" s="57">
        <f t="shared" si="920"/>
        <v>0</v>
      </c>
      <c r="G4413" s="102">
        <f>Inputs!D13*Inputs!I47*'GM Alloc Factors'!G15</f>
        <v>0</v>
      </c>
      <c r="H4413" s="102">
        <f>Inputs!D13*Inputs!I47*'GM Alloc Factors'!H15</f>
        <v>0</v>
      </c>
      <c r="I4413" s="102">
        <f>Inputs!D13*Inputs!I47*'GM Alloc Factors'!I15</f>
        <v>0</v>
      </c>
      <c r="J4413" s="102">
        <f>Inputs!D13*Inputs!I47*'GM Alloc Factors'!J15</f>
        <v>0</v>
      </c>
      <c r="K4413" s="57">
        <f t="shared" si="921"/>
        <v>0</v>
      </c>
    </row>
    <row r="4414" spans="1:11" ht="12.75" customHeight="1">
      <c r="A4414" s="61" t="str">
        <f>"      "&amp;Labels!B91</f>
        <v xml:space="preserve">      Q 7</v>
      </c>
      <c r="B4414" s="102">
        <f>Inputs!D13*Inputs!J47*'GM Alloc Factors'!B16</f>
        <v>0</v>
      </c>
      <c r="C4414" s="102">
        <f>Inputs!D13*Inputs!J47*'GM Alloc Factors'!C16</f>
        <v>0</v>
      </c>
      <c r="D4414" s="102">
        <f>Inputs!D13*Inputs!J47*'GM Alloc Factors'!D16</f>
        <v>0</v>
      </c>
      <c r="E4414" s="102">
        <f>Inputs!D13*Inputs!J47*'GM Alloc Factors'!E16</f>
        <v>0</v>
      </c>
      <c r="F4414" s="57">
        <f t="shared" si="920"/>
        <v>0</v>
      </c>
      <c r="G4414" s="102">
        <f>Inputs!D13*Inputs!J47*'GM Alloc Factors'!G16</f>
        <v>0</v>
      </c>
      <c r="H4414" s="102">
        <f>Inputs!D13*Inputs!J47*'GM Alloc Factors'!H16</f>
        <v>0</v>
      </c>
      <c r="I4414" s="102">
        <f>Inputs!D13*Inputs!J47*'GM Alloc Factors'!I16</f>
        <v>0</v>
      </c>
      <c r="J4414" s="102">
        <f>Inputs!D13*Inputs!J47*'GM Alloc Factors'!J16</f>
        <v>0</v>
      </c>
      <c r="K4414" s="57">
        <f t="shared" si="921"/>
        <v>0</v>
      </c>
    </row>
    <row r="4415" spans="1:11" ht="12.75" customHeight="1">
      <c r="A4415" s="61" t="str">
        <f>"      "&amp;Labels!B92</f>
        <v xml:space="preserve">      Q 8</v>
      </c>
      <c r="B4415" s="102">
        <f>Inputs!D13*Inputs!K47*'GM Alloc Factors'!B17</f>
        <v>0</v>
      </c>
      <c r="C4415" s="102">
        <f>Inputs!D13*Inputs!K47*'GM Alloc Factors'!C17</f>
        <v>0</v>
      </c>
      <c r="D4415" s="102">
        <f>Inputs!D13*Inputs!K47*'GM Alloc Factors'!D17</f>
        <v>0</v>
      </c>
      <c r="E4415" s="102">
        <f>Inputs!D13*Inputs!K47*'GM Alloc Factors'!E17</f>
        <v>0</v>
      </c>
      <c r="F4415" s="57">
        <f t="shared" si="920"/>
        <v>0</v>
      </c>
      <c r="G4415" s="102">
        <f>Inputs!D13*Inputs!K47*'GM Alloc Factors'!G17</f>
        <v>0</v>
      </c>
      <c r="H4415" s="102">
        <f>Inputs!D13*Inputs!K47*'GM Alloc Factors'!H17</f>
        <v>0</v>
      </c>
      <c r="I4415" s="102">
        <f>Inputs!D13*Inputs!K47*'GM Alloc Factors'!I17</f>
        <v>0</v>
      </c>
      <c r="J4415" s="102">
        <f>Inputs!D13*Inputs!K47*'GM Alloc Factors'!J17</f>
        <v>0</v>
      </c>
      <c r="K4415" s="57">
        <f t="shared" si="921"/>
        <v>0</v>
      </c>
    </row>
    <row r="4416" spans="1:11" ht="12.75" customHeight="1">
      <c r="A4416" s="55" t="str">
        <f>"      "&amp;Labels!C84</f>
        <v xml:space="preserve">      Total</v>
      </c>
      <c r="B4416" s="56">
        <f>SUM(B4408:B4415)</f>
        <v>0</v>
      </c>
      <c r="C4416" s="56">
        <f>SUM(C4408:C4415)</f>
        <v>0</v>
      </c>
      <c r="D4416" s="56">
        <f>SUM(D4408:D4415)</f>
        <v>0</v>
      </c>
      <c r="E4416" s="56">
        <f>SUM(E4408:E4415)</f>
        <v>0</v>
      </c>
      <c r="F4416" s="57">
        <f t="shared" si="920"/>
        <v>0</v>
      </c>
      <c r="G4416" s="56">
        <f>SUM(G4408:G4415)</f>
        <v>0</v>
      </c>
      <c r="H4416" s="56">
        <f>SUM(H4408:H4415)</f>
        <v>0</v>
      </c>
      <c r="I4416" s="56">
        <f>SUM(I4408:I4415)</f>
        <v>0</v>
      </c>
      <c r="J4416" s="56">
        <f>SUM(J4408:J4415)</f>
        <v>0</v>
      </c>
      <c r="K4416" s="57">
        <f t="shared" si="921"/>
        <v>0</v>
      </c>
    </row>
    <row r="4417" spans="1:11" ht="12.75" customHeight="1">
      <c r="A4417" s="55" t="str">
        <f>"   "&amp;Labels!B82</f>
        <v xml:space="preserve">   Direct email</v>
      </c>
      <c r="B4417" s="56"/>
      <c r="C4417" s="56"/>
      <c r="D4417" s="56"/>
      <c r="E4417" s="56"/>
      <c r="F4417" s="57"/>
      <c r="G4417" s="56"/>
      <c r="H4417" s="56"/>
      <c r="I4417" s="56"/>
      <c r="J4417" s="56"/>
      <c r="K4417" s="57"/>
    </row>
    <row r="4418" spans="1:11" ht="12.75" customHeight="1">
      <c r="A4418" s="61" t="str">
        <f>"      "&amp;Labels!B85</f>
        <v xml:space="preserve">      Q 1</v>
      </c>
      <c r="B4418" s="102">
        <f>Inputs!D14*Inputs!D57*'GM Alloc Factors'!B19</f>
        <v>0</v>
      </c>
      <c r="C4418" s="102">
        <f>Inputs!D14*Inputs!D57*'GM Alloc Factors'!C19</f>
        <v>0</v>
      </c>
      <c r="D4418" s="102">
        <f>Inputs!D14*Inputs!D57*'GM Alloc Factors'!D19</f>
        <v>0</v>
      </c>
      <c r="E4418" s="102">
        <f>Inputs!D14*Inputs!D57*'GM Alloc Factors'!E19</f>
        <v>0</v>
      </c>
      <c r="F4418" s="57">
        <f t="shared" ref="F4418:F4435" si="922">SUM(B4418:E4418)</f>
        <v>0</v>
      </c>
      <c r="G4418" s="102">
        <f>Inputs!D14*Inputs!D57*'GM Alloc Factors'!G19</f>
        <v>0</v>
      </c>
      <c r="H4418" s="102">
        <f>Inputs!D14*Inputs!D57*'GM Alloc Factors'!H19</f>
        <v>0</v>
      </c>
      <c r="I4418" s="102">
        <f>Inputs!D14*Inputs!D57*'GM Alloc Factors'!I19</f>
        <v>0</v>
      </c>
      <c r="J4418" s="102">
        <f>Inputs!D14*Inputs!D57*'GM Alloc Factors'!J19</f>
        <v>0</v>
      </c>
      <c r="K4418" s="57">
        <f t="shared" ref="K4418:K4435" si="923">SUM(G4418:J4418)</f>
        <v>0</v>
      </c>
    </row>
    <row r="4419" spans="1:11" ht="12.75" customHeight="1">
      <c r="A4419" s="61" t="str">
        <f>"      "&amp;Labels!B86</f>
        <v xml:space="preserve">      Q 2</v>
      </c>
      <c r="B4419" s="102">
        <f>Inputs!D14*Inputs!E57*'GM Alloc Factors'!B20</f>
        <v>0</v>
      </c>
      <c r="C4419" s="102">
        <f>Inputs!D14*Inputs!E57*'GM Alloc Factors'!C20</f>
        <v>0</v>
      </c>
      <c r="D4419" s="102">
        <f>Inputs!D14*Inputs!E57*'GM Alloc Factors'!D20</f>
        <v>0</v>
      </c>
      <c r="E4419" s="102">
        <f>Inputs!D14*Inputs!E57*'GM Alloc Factors'!E20</f>
        <v>0</v>
      </c>
      <c r="F4419" s="57">
        <f t="shared" si="922"/>
        <v>0</v>
      </c>
      <c r="G4419" s="102">
        <f>Inputs!D14*Inputs!E57*'GM Alloc Factors'!G20</f>
        <v>0</v>
      </c>
      <c r="H4419" s="102">
        <f>Inputs!D14*Inputs!E57*'GM Alloc Factors'!H20</f>
        <v>0</v>
      </c>
      <c r="I4419" s="102">
        <f>Inputs!D14*Inputs!E57*'GM Alloc Factors'!I20</f>
        <v>0</v>
      </c>
      <c r="J4419" s="102">
        <f>Inputs!D14*Inputs!E57*'GM Alloc Factors'!J20</f>
        <v>0</v>
      </c>
      <c r="K4419" s="57">
        <f t="shared" si="923"/>
        <v>0</v>
      </c>
    </row>
    <row r="4420" spans="1:11" ht="12.75" customHeight="1">
      <c r="A4420" s="61" t="str">
        <f>"      "&amp;Labels!B87</f>
        <v xml:space="preserve">      Q 3</v>
      </c>
      <c r="B4420" s="102">
        <f>Inputs!D14*Inputs!F57*'GM Alloc Factors'!B21</f>
        <v>0</v>
      </c>
      <c r="C4420" s="102">
        <f>Inputs!D14*Inputs!F57*'GM Alloc Factors'!C21</f>
        <v>0</v>
      </c>
      <c r="D4420" s="102">
        <f>Inputs!D14*Inputs!F57*'GM Alloc Factors'!D21</f>
        <v>0</v>
      </c>
      <c r="E4420" s="102">
        <f>Inputs!D14*Inputs!F57*'GM Alloc Factors'!E21</f>
        <v>0</v>
      </c>
      <c r="F4420" s="57">
        <f t="shared" si="922"/>
        <v>0</v>
      </c>
      <c r="G4420" s="102">
        <f>Inputs!D14*Inputs!F57*'GM Alloc Factors'!G21</f>
        <v>0</v>
      </c>
      <c r="H4420" s="102">
        <f>Inputs!D14*Inputs!F57*'GM Alloc Factors'!H21</f>
        <v>0</v>
      </c>
      <c r="I4420" s="102">
        <f>Inputs!D14*Inputs!F57*'GM Alloc Factors'!I21</f>
        <v>0</v>
      </c>
      <c r="J4420" s="102">
        <f>Inputs!D14*Inputs!F57*'GM Alloc Factors'!J21</f>
        <v>0</v>
      </c>
      <c r="K4420" s="57">
        <f t="shared" si="923"/>
        <v>0</v>
      </c>
    </row>
    <row r="4421" spans="1:11" ht="12.75" customHeight="1">
      <c r="A4421" s="61" t="str">
        <f>"      "&amp;Labels!B88</f>
        <v xml:space="preserve">      Q 4</v>
      </c>
      <c r="B4421" s="102">
        <f>Inputs!D14*Inputs!G57*'GM Alloc Factors'!B22</f>
        <v>0</v>
      </c>
      <c r="C4421" s="102">
        <f>Inputs!D14*Inputs!G57*'GM Alloc Factors'!C22</f>
        <v>0</v>
      </c>
      <c r="D4421" s="102">
        <f>Inputs!D14*Inputs!G57*'GM Alloc Factors'!D22</f>
        <v>0</v>
      </c>
      <c r="E4421" s="102">
        <f>Inputs!D14*Inputs!G57*'GM Alloc Factors'!E22</f>
        <v>0</v>
      </c>
      <c r="F4421" s="57">
        <f t="shared" si="922"/>
        <v>0</v>
      </c>
      <c r="G4421" s="102">
        <f>Inputs!D14*Inputs!G57*'GM Alloc Factors'!G22</f>
        <v>0</v>
      </c>
      <c r="H4421" s="102">
        <f>Inputs!D14*Inputs!G57*'GM Alloc Factors'!H22</f>
        <v>0</v>
      </c>
      <c r="I4421" s="102">
        <f>Inputs!D14*Inputs!G57*'GM Alloc Factors'!I22</f>
        <v>0</v>
      </c>
      <c r="J4421" s="102">
        <f>Inputs!D14*Inputs!G57*'GM Alloc Factors'!J22</f>
        <v>0</v>
      </c>
      <c r="K4421" s="57">
        <f t="shared" si="923"/>
        <v>0</v>
      </c>
    </row>
    <row r="4422" spans="1:11" ht="12.75" customHeight="1">
      <c r="A4422" s="61" t="str">
        <f>"      "&amp;Labels!B89</f>
        <v xml:space="preserve">      Q 5</v>
      </c>
      <c r="B4422" s="102">
        <f>Inputs!D14*Inputs!H57*'GM Alloc Factors'!B23</f>
        <v>0</v>
      </c>
      <c r="C4422" s="102">
        <f>Inputs!D14*Inputs!H57*'GM Alloc Factors'!C23</f>
        <v>0</v>
      </c>
      <c r="D4422" s="102">
        <f>Inputs!D14*Inputs!H57*'GM Alloc Factors'!D23</f>
        <v>0</v>
      </c>
      <c r="E4422" s="102">
        <f>Inputs!D14*Inputs!H57*'GM Alloc Factors'!E23</f>
        <v>0</v>
      </c>
      <c r="F4422" s="57">
        <f t="shared" si="922"/>
        <v>0</v>
      </c>
      <c r="G4422" s="102">
        <f>Inputs!D14*Inputs!H57*'GM Alloc Factors'!G23</f>
        <v>0</v>
      </c>
      <c r="H4422" s="102">
        <f>Inputs!D14*Inputs!H57*'GM Alloc Factors'!H23</f>
        <v>0</v>
      </c>
      <c r="I4422" s="102">
        <f>Inputs!D14*Inputs!H57*'GM Alloc Factors'!I23</f>
        <v>0</v>
      </c>
      <c r="J4422" s="102">
        <f>Inputs!D14*Inputs!H57*'GM Alloc Factors'!J23</f>
        <v>0</v>
      </c>
      <c r="K4422" s="57">
        <f t="shared" si="923"/>
        <v>0</v>
      </c>
    </row>
    <row r="4423" spans="1:11" ht="12.75" customHeight="1">
      <c r="A4423" s="61" t="str">
        <f>"      "&amp;Labels!B90</f>
        <v xml:space="preserve">      Q 6</v>
      </c>
      <c r="B4423" s="102">
        <f>Inputs!D14*Inputs!I57*'GM Alloc Factors'!B24</f>
        <v>0</v>
      </c>
      <c r="C4423" s="102">
        <f>Inputs!D14*Inputs!I57*'GM Alloc Factors'!C24</f>
        <v>0</v>
      </c>
      <c r="D4423" s="102">
        <f>Inputs!D14*Inputs!I57*'GM Alloc Factors'!D24</f>
        <v>0</v>
      </c>
      <c r="E4423" s="102">
        <f>Inputs!D14*Inputs!I57*'GM Alloc Factors'!E24</f>
        <v>0</v>
      </c>
      <c r="F4423" s="57">
        <f t="shared" si="922"/>
        <v>0</v>
      </c>
      <c r="G4423" s="102">
        <f>Inputs!D14*Inputs!I57*'GM Alloc Factors'!G24</f>
        <v>0</v>
      </c>
      <c r="H4423" s="102">
        <f>Inputs!D14*Inputs!I57*'GM Alloc Factors'!H24</f>
        <v>0</v>
      </c>
      <c r="I4423" s="102">
        <f>Inputs!D14*Inputs!I57*'GM Alloc Factors'!I24</f>
        <v>0</v>
      </c>
      <c r="J4423" s="102">
        <f>Inputs!D14*Inputs!I57*'GM Alloc Factors'!J24</f>
        <v>0</v>
      </c>
      <c r="K4423" s="57">
        <f t="shared" si="923"/>
        <v>0</v>
      </c>
    </row>
    <row r="4424" spans="1:11" ht="12.75" customHeight="1">
      <c r="A4424" s="61" t="str">
        <f>"      "&amp;Labels!B91</f>
        <v xml:space="preserve">      Q 7</v>
      </c>
      <c r="B4424" s="102">
        <f>Inputs!D14*Inputs!J57*'GM Alloc Factors'!B25</f>
        <v>0</v>
      </c>
      <c r="C4424" s="102">
        <f>Inputs!D14*Inputs!J57*'GM Alloc Factors'!C25</f>
        <v>0</v>
      </c>
      <c r="D4424" s="102">
        <f>Inputs!D14*Inputs!J57*'GM Alloc Factors'!D25</f>
        <v>0</v>
      </c>
      <c r="E4424" s="102">
        <f>Inputs!D14*Inputs!J57*'GM Alloc Factors'!E25</f>
        <v>0</v>
      </c>
      <c r="F4424" s="57">
        <f t="shared" si="922"/>
        <v>0</v>
      </c>
      <c r="G4424" s="102">
        <f>Inputs!D14*Inputs!J57*'GM Alloc Factors'!G25</f>
        <v>0</v>
      </c>
      <c r="H4424" s="102">
        <f>Inputs!D14*Inputs!J57*'GM Alloc Factors'!H25</f>
        <v>0</v>
      </c>
      <c r="I4424" s="102">
        <f>Inputs!D14*Inputs!J57*'GM Alloc Factors'!I25</f>
        <v>0</v>
      </c>
      <c r="J4424" s="102">
        <f>Inputs!D14*Inputs!J57*'GM Alloc Factors'!J25</f>
        <v>0</v>
      </c>
      <c r="K4424" s="57">
        <f t="shared" si="923"/>
        <v>0</v>
      </c>
    </row>
    <row r="4425" spans="1:11" ht="12.75" customHeight="1">
      <c r="A4425" s="61" t="str">
        <f>"      "&amp;Labels!B92</f>
        <v xml:space="preserve">      Q 8</v>
      </c>
      <c r="B4425" s="102">
        <f>Inputs!D14*Inputs!K57*'GM Alloc Factors'!B26</f>
        <v>0</v>
      </c>
      <c r="C4425" s="102">
        <f>Inputs!D14*Inputs!K57*'GM Alloc Factors'!C26</f>
        <v>0</v>
      </c>
      <c r="D4425" s="102">
        <f>Inputs!D14*Inputs!K57*'GM Alloc Factors'!D26</f>
        <v>0</v>
      </c>
      <c r="E4425" s="102">
        <f>Inputs!D14*Inputs!K57*'GM Alloc Factors'!E26</f>
        <v>0</v>
      </c>
      <c r="F4425" s="57">
        <f t="shared" si="922"/>
        <v>0</v>
      </c>
      <c r="G4425" s="102">
        <f>Inputs!D14*Inputs!K57*'GM Alloc Factors'!G26</f>
        <v>0</v>
      </c>
      <c r="H4425" s="102">
        <f>Inputs!D14*Inputs!K57*'GM Alloc Factors'!H26</f>
        <v>0</v>
      </c>
      <c r="I4425" s="102">
        <f>Inputs!D14*Inputs!K57*'GM Alloc Factors'!I26</f>
        <v>0</v>
      </c>
      <c r="J4425" s="102">
        <f>Inputs!D14*Inputs!K57*'GM Alloc Factors'!J26</f>
        <v>0</v>
      </c>
      <c r="K4425" s="57">
        <f t="shared" si="923"/>
        <v>0</v>
      </c>
    </row>
    <row r="4426" spans="1:11" ht="12.75" customHeight="1">
      <c r="A4426" s="55" t="str">
        <f>"      "&amp;Labels!C84</f>
        <v xml:space="preserve">      Total</v>
      </c>
      <c r="B4426" s="56">
        <f>SUM(B4418:B4425)</f>
        <v>0</v>
      </c>
      <c r="C4426" s="56">
        <f>SUM(C4418:C4425)</f>
        <v>0</v>
      </c>
      <c r="D4426" s="56">
        <f>SUM(D4418:D4425)</f>
        <v>0</v>
      </c>
      <c r="E4426" s="56">
        <f>SUM(E4418:E4425)</f>
        <v>0</v>
      </c>
      <c r="F4426" s="57">
        <f t="shared" si="922"/>
        <v>0</v>
      </c>
      <c r="G4426" s="56">
        <f>SUM(G4418:G4425)</f>
        <v>0</v>
      </c>
      <c r="H4426" s="56">
        <f>SUM(H4418:H4425)</f>
        <v>0</v>
      </c>
      <c r="I4426" s="56">
        <f>SUM(I4418:I4425)</f>
        <v>0</v>
      </c>
      <c r="J4426" s="56">
        <f>SUM(J4418:J4425)</f>
        <v>0</v>
      </c>
      <c r="K4426" s="57">
        <f t="shared" si="923"/>
        <v>0</v>
      </c>
    </row>
    <row r="4427" spans="1:11" ht="12.75" customHeight="1">
      <c r="A4427" s="63" t="str">
        <f>"   "&amp;Labels!C80</f>
        <v xml:space="preserve">   Total</v>
      </c>
      <c r="B4427" s="64">
        <f>SUM(B4416,B4426)</f>
        <v>0</v>
      </c>
      <c r="C4427" s="64">
        <f>SUM(C4416,C4426)</f>
        <v>0</v>
      </c>
      <c r="D4427" s="64">
        <f>SUM(D4416,D4426)</f>
        <v>0</v>
      </c>
      <c r="E4427" s="64">
        <f>SUM(E4416,E4426)</f>
        <v>0</v>
      </c>
      <c r="F4427" s="57">
        <f t="shared" si="922"/>
        <v>0</v>
      </c>
      <c r="G4427" s="64">
        <f>SUM(G4416,G4426)</f>
        <v>0</v>
      </c>
      <c r="H4427" s="64">
        <f>SUM(H4416,H4426)</f>
        <v>0</v>
      </c>
      <c r="I4427" s="64">
        <f>SUM(I4416,I4426)</f>
        <v>0</v>
      </c>
      <c r="J4427" s="64">
        <f>SUM(J4416,J4426)</f>
        <v>0</v>
      </c>
      <c r="K4427" s="57">
        <f t="shared" si="923"/>
        <v>0</v>
      </c>
    </row>
    <row r="4428" spans="1:11" ht="12.75" customHeight="1">
      <c r="A4428" s="61" t="str">
        <f>"      "&amp;Labels!B85</f>
        <v xml:space="preserve">      Q 1</v>
      </c>
      <c r="B4428" s="102">
        <f t="shared" ref="B4428:E4435" si="924">SUM(B4408,B4418)</f>
        <v>0</v>
      </c>
      <c r="C4428" s="102">
        <f t="shared" si="924"/>
        <v>0</v>
      </c>
      <c r="D4428" s="102">
        <f t="shared" si="924"/>
        <v>0</v>
      </c>
      <c r="E4428" s="102">
        <f t="shared" si="924"/>
        <v>0</v>
      </c>
      <c r="F4428" s="57">
        <f t="shared" si="922"/>
        <v>0</v>
      </c>
      <c r="G4428" s="102">
        <f t="shared" ref="G4428:J4435" si="925">SUM(G4408,G4418)</f>
        <v>0</v>
      </c>
      <c r="H4428" s="102">
        <f t="shared" si="925"/>
        <v>0</v>
      </c>
      <c r="I4428" s="102">
        <f t="shared" si="925"/>
        <v>0</v>
      </c>
      <c r="J4428" s="102">
        <f t="shared" si="925"/>
        <v>0</v>
      </c>
      <c r="K4428" s="57">
        <f t="shared" si="923"/>
        <v>0</v>
      </c>
    </row>
    <row r="4429" spans="1:11" ht="12.75" customHeight="1">
      <c r="A4429" s="61" t="str">
        <f>"      "&amp;Labels!B86</f>
        <v xml:space="preserve">      Q 2</v>
      </c>
      <c r="B4429" s="102">
        <f t="shared" si="924"/>
        <v>0</v>
      </c>
      <c r="C4429" s="102">
        <f t="shared" si="924"/>
        <v>0</v>
      </c>
      <c r="D4429" s="102">
        <f t="shared" si="924"/>
        <v>0</v>
      </c>
      <c r="E4429" s="102">
        <f t="shared" si="924"/>
        <v>0</v>
      </c>
      <c r="F4429" s="57">
        <f t="shared" si="922"/>
        <v>0</v>
      </c>
      <c r="G4429" s="102">
        <f t="shared" si="925"/>
        <v>0</v>
      </c>
      <c r="H4429" s="102">
        <f t="shared" si="925"/>
        <v>0</v>
      </c>
      <c r="I4429" s="102">
        <f t="shared" si="925"/>
        <v>0</v>
      </c>
      <c r="J4429" s="102">
        <f t="shared" si="925"/>
        <v>0</v>
      </c>
      <c r="K4429" s="57">
        <f t="shared" si="923"/>
        <v>0</v>
      </c>
    </row>
    <row r="4430" spans="1:11" ht="12.75" customHeight="1">
      <c r="A4430" s="61" t="str">
        <f>"      "&amp;Labels!B87</f>
        <v xml:space="preserve">      Q 3</v>
      </c>
      <c r="B4430" s="102">
        <f t="shared" si="924"/>
        <v>0</v>
      </c>
      <c r="C4430" s="102">
        <f t="shared" si="924"/>
        <v>0</v>
      </c>
      <c r="D4430" s="102">
        <f t="shared" si="924"/>
        <v>0</v>
      </c>
      <c r="E4430" s="102">
        <f t="shared" si="924"/>
        <v>0</v>
      </c>
      <c r="F4430" s="57">
        <f t="shared" si="922"/>
        <v>0</v>
      </c>
      <c r="G4430" s="102">
        <f t="shared" si="925"/>
        <v>0</v>
      </c>
      <c r="H4430" s="102">
        <f t="shared" si="925"/>
        <v>0</v>
      </c>
      <c r="I4430" s="102">
        <f t="shared" si="925"/>
        <v>0</v>
      </c>
      <c r="J4430" s="102">
        <f t="shared" si="925"/>
        <v>0</v>
      </c>
      <c r="K4430" s="57">
        <f t="shared" si="923"/>
        <v>0</v>
      </c>
    </row>
    <row r="4431" spans="1:11" ht="12.75" customHeight="1">
      <c r="A4431" s="61" t="str">
        <f>"      "&amp;Labels!B88</f>
        <v xml:space="preserve">      Q 4</v>
      </c>
      <c r="B4431" s="102">
        <f t="shared" si="924"/>
        <v>0</v>
      </c>
      <c r="C4431" s="102">
        <f t="shared" si="924"/>
        <v>0</v>
      </c>
      <c r="D4431" s="102">
        <f t="shared" si="924"/>
        <v>0</v>
      </c>
      <c r="E4431" s="102">
        <f t="shared" si="924"/>
        <v>0</v>
      </c>
      <c r="F4431" s="57">
        <f t="shared" si="922"/>
        <v>0</v>
      </c>
      <c r="G4431" s="102">
        <f t="shared" si="925"/>
        <v>0</v>
      </c>
      <c r="H4431" s="102">
        <f t="shared" si="925"/>
        <v>0</v>
      </c>
      <c r="I4431" s="102">
        <f t="shared" si="925"/>
        <v>0</v>
      </c>
      <c r="J4431" s="102">
        <f t="shared" si="925"/>
        <v>0</v>
      </c>
      <c r="K4431" s="57">
        <f t="shared" si="923"/>
        <v>0</v>
      </c>
    </row>
    <row r="4432" spans="1:11" ht="12.75" customHeight="1">
      <c r="A4432" s="61" t="str">
        <f>"      "&amp;Labels!B89</f>
        <v xml:space="preserve">      Q 5</v>
      </c>
      <c r="B4432" s="102">
        <f t="shared" si="924"/>
        <v>0</v>
      </c>
      <c r="C4432" s="102">
        <f t="shared" si="924"/>
        <v>0</v>
      </c>
      <c r="D4432" s="102">
        <f t="shared" si="924"/>
        <v>0</v>
      </c>
      <c r="E4432" s="102">
        <f t="shared" si="924"/>
        <v>0</v>
      </c>
      <c r="F4432" s="57">
        <f t="shared" si="922"/>
        <v>0</v>
      </c>
      <c r="G4432" s="102">
        <f t="shared" si="925"/>
        <v>0</v>
      </c>
      <c r="H4432" s="102">
        <f t="shared" si="925"/>
        <v>0</v>
      </c>
      <c r="I4432" s="102">
        <f t="shared" si="925"/>
        <v>0</v>
      </c>
      <c r="J4432" s="102">
        <f t="shared" si="925"/>
        <v>0</v>
      </c>
      <c r="K4432" s="57">
        <f t="shared" si="923"/>
        <v>0</v>
      </c>
    </row>
    <row r="4433" spans="1:11" ht="12.75" customHeight="1">
      <c r="A4433" s="61" t="str">
        <f>"      "&amp;Labels!B90</f>
        <v xml:space="preserve">      Q 6</v>
      </c>
      <c r="B4433" s="102">
        <f t="shared" si="924"/>
        <v>0</v>
      </c>
      <c r="C4433" s="102">
        <f t="shared" si="924"/>
        <v>0</v>
      </c>
      <c r="D4433" s="102">
        <f t="shared" si="924"/>
        <v>0</v>
      </c>
      <c r="E4433" s="102">
        <f t="shared" si="924"/>
        <v>0</v>
      </c>
      <c r="F4433" s="57">
        <f t="shared" si="922"/>
        <v>0</v>
      </c>
      <c r="G4433" s="102">
        <f t="shared" si="925"/>
        <v>0</v>
      </c>
      <c r="H4433" s="102">
        <f t="shared" si="925"/>
        <v>0</v>
      </c>
      <c r="I4433" s="102">
        <f t="shared" si="925"/>
        <v>0</v>
      </c>
      <c r="J4433" s="102">
        <f t="shared" si="925"/>
        <v>0</v>
      </c>
      <c r="K4433" s="57">
        <f t="shared" si="923"/>
        <v>0</v>
      </c>
    </row>
    <row r="4434" spans="1:11" ht="12.75" customHeight="1">
      <c r="A4434" s="61" t="str">
        <f>"      "&amp;Labels!B91</f>
        <v xml:space="preserve">      Q 7</v>
      </c>
      <c r="B4434" s="102">
        <f t="shared" si="924"/>
        <v>0</v>
      </c>
      <c r="C4434" s="102">
        <f t="shared" si="924"/>
        <v>0</v>
      </c>
      <c r="D4434" s="102">
        <f t="shared" si="924"/>
        <v>0</v>
      </c>
      <c r="E4434" s="102">
        <f t="shared" si="924"/>
        <v>0</v>
      </c>
      <c r="F4434" s="57">
        <f t="shared" si="922"/>
        <v>0</v>
      </c>
      <c r="G4434" s="102">
        <f t="shared" si="925"/>
        <v>0</v>
      </c>
      <c r="H4434" s="102">
        <f t="shared" si="925"/>
        <v>0</v>
      </c>
      <c r="I4434" s="102">
        <f t="shared" si="925"/>
        <v>0</v>
      </c>
      <c r="J4434" s="102">
        <f t="shared" si="925"/>
        <v>0</v>
      </c>
      <c r="K4434" s="57">
        <f t="shared" si="923"/>
        <v>0</v>
      </c>
    </row>
    <row r="4435" spans="1:11" ht="12.75" customHeight="1">
      <c r="A4435" s="61" t="str">
        <f>"      "&amp;Labels!B92</f>
        <v xml:space="preserve">      Q 8</v>
      </c>
      <c r="B4435" s="102">
        <f t="shared" si="924"/>
        <v>0</v>
      </c>
      <c r="C4435" s="102">
        <f t="shared" si="924"/>
        <v>0</v>
      </c>
      <c r="D4435" s="102">
        <f t="shared" si="924"/>
        <v>0</v>
      </c>
      <c r="E4435" s="102">
        <f t="shared" si="924"/>
        <v>0</v>
      </c>
      <c r="F4435" s="57">
        <f t="shared" si="922"/>
        <v>0</v>
      </c>
      <c r="G4435" s="102">
        <f t="shared" si="925"/>
        <v>0</v>
      </c>
      <c r="H4435" s="102">
        <f t="shared" si="925"/>
        <v>0</v>
      </c>
      <c r="I4435" s="102">
        <f t="shared" si="925"/>
        <v>0</v>
      </c>
      <c r="J4435" s="102">
        <f t="shared" si="925"/>
        <v>0</v>
      </c>
      <c r="K4435" s="57">
        <f t="shared" si="923"/>
        <v>0</v>
      </c>
    </row>
    <row r="4436" spans="1:11" ht="12.75" customHeight="1">
      <c r="A4436" s="55" t="str">
        <f>"      "&amp;Labels!C84</f>
        <v xml:space="preserve">      Total</v>
      </c>
      <c r="B4436" s="56">
        <f>B4427</f>
        <v>0</v>
      </c>
      <c r="C4436" s="56">
        <f>C4427</f>
        <v>0</v>
      </c>
      <c r="D4436" s="56">
        <f>D4427</f>
        <v>0</v>
      </c>
      <c r="E4436" s="56">
        <f>E4427</f>
        <v>0</v>
      </c>
      <c r="F4436" s="57">
        <f>SUM(B4427:E4427)</f>
        <v>0</v>
      </c>
      <c r="G4436" s="56">
        <f>G4427</f>
        <v>0</v>
      </c>
      <c r="H4436" s="56">
        <f>H4427</f>
        <v>0</v>
      </c>
      <c r="I4436" s="56">
        <f>I4427</f>
        <v>0</v>
      </c>
      <c r="J4436" s="56">
        <f>J4427</f>
        <v>0</v>
      </c>
      <c r="K4436" s="57">
        <f>SUM(G4427:J4427)</f>
        <v>0</v>
      </c>
    </row>
    <row r="4437" spans="1:11" ht="12.75" customHeight="1">
      <c r="A4437" s="63" t="str">
        <f>Labels!B77</f>
        <v>Customer 9</v>
      </c>
      <c r="B4437" s="64"/>
      <c r="C4437" s="64"/>
      <c r="D4437" s="64"/>
      <c r="E4437" s="64"/>
      <c r="F4437" s="57"/>
      <c r="G4437" s="64"/>
      <c r="H4437" s="64"/>
      <c r="I4437" s="64"/>
      <c r="J4437" s="64"/>
      <c r="K4437" s="57"/>
    </row>
    <row r="4438" spans="1:11" ht="12.75" customHeight="1">
      <c r="A4438" s="55" t="str">
        <f>"   "&amp;Labels!B81</f>
        <v xml:space="preserve">   Website</v>
      </c>
      <c r="B4438" s="56"/>
      <c r="C4438" s="56"/>
      <c r="D4438" s="56"/>
      <c r="E4438" s="56"/>
      <c r="F4438" s="57"/>
      <c r="G4438" s="56"/>
      <c r="H4438" s="56"/>
      <c r="I4438" s="56"/>
      <c r="J4438" s="56"/>
      <c r="K4438" s="57"/>
    </row>
    <row r="4439" spans="1:11" ht="12.75" customHeight="1">
      <c r="A4439" s="61" t="str">
        <f>"      "&amp;Labels!B85</f>
        <v xml:space="preserve">      Q 1</v>
      </c>
      <c r="B4439" s="102">
        <f>Inputs!D13*Inputs!D48*'GM Alloc Factors'!B10</f>
        <v>0</v>
      </c>
      <c r="C4439" s="102">
        <f>Inputs!D13*Inputs!D48*'GM Alloc Factors'!C10</f>
        <v>0</v>
      </c>
      <c r="D4439" s="102">
        <f>Inputs!D13*Inputs!D48*'GM Alloc Factors'!D10</f>
        <v>0</v>
      </c>
      <c r="E4439" s="102">
        <f>Inputs!D13*Inputs!D48*'GM Alloc Factors'!E10</f>
        <v>0</v>
      </c>
      <c r="F4439" s="57">
        <f t="shared" ref="F4439:F4447" si="926">SUM(B4439:E4439)</f>
        <v>0</v>
      </c>
      <c r="G4439" s="102">
        <f>Inputs!D13*Inputs!D48*'GM Alloc Factors'!G10</f>
        <v>0</v>
      </c>
      <c r="H4439" s="102">
        <f>Inputs!D13*Inputs!D48*'GM Alloc Factors'!H10</f>
        <v>0</v>
      </c>
      <c r="I4439" s="102">
        <f>Inputs!D13*Inputs!D48*'GM Alloc Factors'!I10</f>
        <v>0</v>
      </c>
      <c r="J4439" s="102">
        <f>Inputs!D13*Inputs!D48*'GM Alloc Factors'!J10</f>
        <v>0</v>
      </c>
      <c r="K4439" s="57">
        <f t="shared" ref="K4439:K4447" si="927">SUM(G4439:J4439)</f>
        <v>0</v>
      </c>
    </row>
    <row r="4440" spans="1:11" ht="12.75" customHeight="1">
      <c r="A4440" s="61" t="str">
        <f>"      "&amp;Labels!B86</f>
        <v xml:space="preserve">      Q 2</v>
      </c>
      <c r="B4440" s="102">
        <f>Inputs!D13*Inputs!E48*'GM Alloc Factors'!B11</f>
        <v>0</v>
      </c>
      <c r="C4440" s="102">
        <f>Inputs!D13*Inputs!E48*'GM Alloc Factors'!C11</f>
        <v>0</v>
      </c>
      <c r="D4440" s="102">
        <f>Inputs!D13*Inputs!E48*'GM Alloc Factors'!D11</f>
        <v>0</v>
      </c>
      <c r="E4440" s="102">
        <f>Inputs!D13*Inputs!E48*'GM Alloc Factors'!E11</f>
        <v>0</v>
      </c>
      <c r="F4440" s="57">
        <f t="shared" si="926"/>
        <v>0</v>
      </c>
      <c r="G4440" s="102">
        <f>Inputs!D13*Inputs!E48*'GM Alloc Factors'!G11</f>
        <v>0</v>
      </c>
      <c r="H4440" s="102">
        <f>Inputs!D13*Inputs!E48*'GM Alloc Factors'!H11</f>
        <v>0</v>
      </c>
      <c r="I4440" s="102">
        <f>Inputs!D13*Inputs!E48*'GM Alloc Factors'!I11</f>
        <v>0</v>
      </c>
      <c r="J4440" s="102">
        <f>Inputs!D13*Inputs!E48*'GM Alloc Factors'!J11</f>
        <v>0</v>
      </c>
      <c r="K4440" s="57">
        <f t="shared" si="927"/>
        <v>0</v>
      </c>
    </row>
    <row r="4441" spans="1:11" ht="12.75" customHeight="1">
      <c r="A4441" s="61" t="str">
        <f>"      "&amp;Labels!B87</f>
        <v xml:space="preserve">      Q 3</v>
      </c>
      <c r="B4441" s="102">
        <f>Inputs!D13*Inputs!F48*'GM Alloc Factors'!B12</f>
        <v>0</v>
      </c>
      <c r="C4441" s="102">
        <f>Inputs!D13*Inputs!F48*'GM Alloc Factors'!C12</f>
        <v>0</v>
      </c>
      <c r="D4441" s="102">
        <f>Inputs!D13*Inputs!F48*'GM Alloc Factors'!D12</f>
        <v>0</v>
      </c>
      <c r="E4441" s="102">
        <f>Inputs!D13*Inputs!F48*'GM Alloc Factors'!E12</f>
        <v>0</v>
      </c>
      <c r="F4441" s="57">
        <f t="shared" si="926"/>
        <v>0</v>
      </c>
      <c r="G4441" s="102">
        <f>Inputs!D13*Inputs!F48*'GM Alloc Factors'!G12</f>
        <v>0</v>
      </c>
      <c r="H4441" s="102">
        <f>Inputs!D13*Inputs!F48*'GM Alloc Factors'!H12</f>
        <v>0</v>
      </c>
      <c r="I4441" s="102">
        <f>Inputs!D13*Inputs!F48*'GM Alloc Factors'!I12</f>
        <v>0</v>
      </c>
      <c r="J4441" s="102">
        <f>Inputs!D13*Inputs!F48*'GM Alloc Factors'!J12</f>
        <v>0</v>
      </c>
      <c r="K4441" s="57">
        <f t="shared" si="927"/>
        <v>0</v>
      </c>
    </row>
    <row r="4442" spans="1:11" ht="12.75" customHeight="1">
      <c r="A4442" s="61" t="str">
        <f>"      "&amp;Labels!B88</f>
        <v xml:space="preserve">      Q 4</v>
      </c>
      <c r="B4442" s="102">
        <f>Inputs!D13*Inputs!G48*'GM Alloc Factors'!B13</f>
        <v>0</v>
      </c>
      <c r="C4442" s="102">
        <f>Inputs!D13*Inputs!G48*'GM Alloc Factors'!C13</f>
        <v>0</v>
      </c>
      <c r="D4442" s="102">
        <f>Inputs!D13*Inputs!G48*'GM Alloc Factors'!D13</f>
        <v>0</v>
      </c>
      <c r="E4442" s="102">
        <f>Inputs!D13*Inputs!G48*'GM Alloc Factors'!E13</f>
        <v>0</v>
      </c>
      <c r="F4442" s="57">
        <f t="shared" si="926"/>
        <v>0</v>
      </c>
      <c r="G4442" s="102">
        <f>Inputs!D13*Inputs!G48*'GM Alloc Factors'!G13</f>
        <v>0</v>
      </c>
      <c r="H4442" s="102">
        <f>Inputs!D13*Inputs!G48*'GM Alloc Factors'!H13</f>
        <v>0</v>
      </c>
      <c r="I4442" s="102">
        <f>Inputs!D13*Inputs!G48*'GM Alloc Factors'!I13</f>
        <v>0</v>
      </c>
      <c r="J4442" s="102">
        <f>Inputs!D13*Inputs!G48*'GM Alloc Factors'!J13</f>
        <v>0</v>
      </c>
      <c r="K4442" s="57">
        <f t="shared" si="927"/>
        <v>0</v>
      </c>
    </row>
    <row r="4443" spans="1:11" ht="12.75" customHeight="1">
      <c r="A4443" s="61" t="str">
        <f>"      "&amp;Labels!B89</f>
        <v xml:space="preserve">      Q 5</v>
      </c>
      <c r="B4443" s="102">
        <f>Inputs!D13*Inputs!H48*'GM Alloc Factors'!B14</f>
        <v>0</v>
      </c>
      <c r="C4443" s="102">
        <f>Inputs!D13*Inputs!H48*'GM Alloc Factors'!C14</f>
        <v>0</v>
      </c>
      <c r="D4443" s="102">
        <f>Inputs!D13*Inputs!H48*'GM Alloc Factors'!D14</f>
        <v>0</v>
      </c>
      <c r="E4443" s="102">
        <f>Inputs!D13*Inputs!H48*'GM Alloc Factors'!E14</f>
        <v>0</v>
      </c>
      <c r="F4443" s="57">
        <f t="shared" si="926"/>
        <v>0</v>
      </c>
      <c r="G4443" s="102">
        <f>Inputs!D13*Inputs!H48*'GM Alloc Factors'!G14</f>
        <v>0</v>
      </c>
      <c r="H4443" s="102">
        <f>Inputs!D13*Inputs!H48*'GM Alloc Factors'!H14</f>
        <v>0</v>
      </c>
      <c r="I4443" s="102">
        <f>Inputs!D13*Inputs!H48*'GM Alloc Factors'!I14</f>
        <v>0</v>
      </c>
      <c r="J4443" s="102">
        <f>Inputs!D13*Inputs!H48*'GM Alloc Factors'!J14</f>
        <v>0</v>
      </c>
      <c r="K4443" s="57">
        <f t="shared" si="927"/>
        <v>0</v>
      </c>
    </row>
    <row r="4444" spans="1:11" ht="12.75" customHeight="1">
      <c r="A4444" s="61" t="str">
        <f>"      "&amp;Labels!B90</f>
        <v xml:space="preserve">      Q 6</v>
      </c>
      <c r="B4444" s="102">
        <f>Inputs!D13*Inputs!I48*'GM Alloc Factors'!B15</f>
        <v>0</v>
      </c>
      <c r="C4444" s="102">
        <f>Inputs!D13*Inputs!I48*'GM Alloc Factors'!C15</f>
        <v>0</v>
      </c>
      <c r="D4444" s="102">
        <f>Inputs!D13*Inputs!I48*'GM Alloc Factors'!D15</f>
        <v>0</v>
      </c>
      <c r="E4444" s="102">
        <f>Inputs!D13*Inputs!I48*'GM Alloc Factors'!E15</f>
        <v>0</v>
      </c>
      <c r="F4444" s="57">
        <f t="shared" si="926"/>
        <v>0</v>
      </c>
      <c r="G4444" s="102">
        <f>Inputs!D13*Inputs!I48*'GM Alloc Factors'!G15</f>
        <v>0</v>
      </c>
      <c r="H4444" s="102">
        <f>Inputs!D13*Inputs!I48*'GM Alloc Factors'!H15</f>
        <v>0</v>
      </c>
      <c r="I4444" s="102">
        <f>Inputs!D13*Inputs!I48*'GM Alloc Factors'!I15</f>
        <v>0</v>
      </c>
      <c r="J4444" s="102">
        <f>Inputs!D13*Inputs!I48*'GM Alloc Factors'!J15</f>
        <v>0</v>
      </c>
      <c r="K4444" s="57">
        <f t="shared" si="927"/>
        <v>0</v>
      </c>
    </row>
    <row r="4445" spans="1:11" ht="12.75" customHeight="1">
      <c r="A4445" s="61" t="str">
        <f>"      "&amp;Labels!B91</f>
        <v xml:space="preserve">      Q 7</v>
      </c>
      <c r="B4445" s="102">
        <f>Inputs!D13*Inputs!J48*'GM Alloc Factors'!B16</f>
        <v>0</v>
      </c>
      <c r="C4445" s="102">
        <f>Inputs!D13*Inputs!J48*'GM Alloc Factors'!C16</f>
        <v>0</v>
      </c>
      <c r="D4445" s="102">
        <f>Inputs!D13*Inputs!J48*'GM Alloc Factors'!D16</f>
        <v>0</v>
      </c>
      <c r="E4445" s="102">
        <f>Inputs!D13*Inputs!J48*'GM Alloc Factors'!E16</f>
        <v>0</v>
      </c>
      <c r="F4445" s="57">
        <f t="shared" si="926"/>
        <v>0</v>
      </c>
      <c r="G4445" s="102">
        <f>Inputs!D13*Inputs!J48*'GM Alloc Factors'!G16</f>
        <v>0</v>
      </c>
      <c r="H4445" s="102">
        <f>Inputs!D13*Inputs!J48*'GM Alloc Factors'!H16</f>
        <v>0</v>
      </c>
      <c r="I4445" s="102">
        <f>Inputs!D13*Inputs!J48*'GM Alloc Factors'!I16</f>
        <v>0</v>
      </c>
      <c r="J4445" s="102">
        <f>Inputs!D13*Inputs!J48*'GM Alloc Factors'!J16</f>
        <v>0</v>
      </c>
      <c r="K4445" s="57">
        <f t="shared" si="927"/>
        <v>0</v>
      </c>
    </row>
    <row r="4446" spans="1:11" ht="12.75" customHeight="1">
      <c r="A4446" s="61" t="str">
        <f>"      "&amp;Labels!B92</f>
        <v xml:space="preserve">      Q 8</v>
      </c>
      <c r="B4446" s="102">
        <f>Inputs!D13*Inputs!K48*'GM Alloc Factors'!B17</f>
        <v>0</v>
      </c>
      <c r="C4446" s="102">
        <f>Inputs!D13*Inputs!K48*'GM Alloc Factors'!C17</f>
        <v>0</v>
      </c>
      <c r="D4446" s="102">
        <f>Inputs!D13*Inputs!K48*'GM Alloc Factors'!D17</f>
        <v>0</v>
      </c>
      <c r="E4446" s="102">
        <f>Inputs!D13*Inputs!K48*'GM Alloc Factors'!E17</f>
        <v>0</v>
      </c>
      <c r="F4446" s="57">
        <f t="shared" si="926"/>
        <v>0</v>
      </c>
      <c r="G4446" s="102">
        <f>Inputs!D13*Inputs!K48*'GM Alloc Factors'!G17</f>
        <v>0</v>
      </c>
      <c r="H4446" s="102">
        <f>Inputs!D13*Inputs!K48*'GM Alloc Factors'!H17</f>
        <v>0</v>
      </c>
      <c r="I4446" s="102">
        <f>Inputs!D13*Inputs!K48*'GM Alloc Factors'!I17</f>
        <v>0</v>
      </c>
      <c r="J4446" s="102">
        <f>Inputs!D13*Inputs!K48*'GM Alloc Factors'!J17</f>
        <v>0</v>
      </c>
      <c r="K4446" s="57">
        <f t="shared" si="927"/>
        <v>0</v>
      </c>
    </row>
    <row r="4447" spans="1:11" ht="12.75" customHeight="1">
      <c r="A4447" s="55" t="str">
        <f>"      "&amp;Labels!C84</f>
        <v xml:space="preserve">      Total</v>
      </c>
      <c r="B4447" s="56">
        <f>SUM(B4439:B4446)</f>
        <v>0</v>
      </c>
      <c r="C4447" s="56">
        <f>SUM(C4439:C4446)</f>
        <v>0</v>
      </c>
      <c r="D4447" s="56">
        <f>SUM(D4439:D4446)</f>
        <v>0</v>
      </c>
      <c r="E4447" s="56">
        <f>SUM(E4439:E4446)</f>
        <v>0</v>
      </c>
      <c r="F4447" s="57">
        <f t="shared" si="926"/>
        <v>0</v>
      </c>
      <c r="G4447" s="56">
        <f>SUM(G4439:G4446)</f>
        <v>0</v>
      </c>
      <c r="H4447" s="56">
        <f>SUM(H4439:H4446)</f>
        <v>0</v>
      </c>
      <c r="I4447" s="56">
        <f>SUM(I4439:I4446)</f>
        <v>0</v>
      </c>
      <c r="J4447" s="56">
        <f>SUM(J4439:J4446)</f>
        <v>0</v>
      </c>
      <c r="K4447" s="57">
        <f t="shared" si="927"/>
        <v>0</v>
      </c>
    </row>
    <row r="4448" spans="1:11" ht="12.75" customHeight="1">
      <c r="A4448" s="55" t="str">
        <f>"   "&amp;Labels!B82</f>
        <v xml:space="preserve">   Direct email</v>
      </c>
      <c r="B4448" s="56"/>
      <c r="C4448" s="56"/>
      <c r="D4448" s="56"/>
      <c r="E4448" s="56"/>
      <c r="F4448" s="57"/>
      <c r="G4448" s="56"/>
      <c r="H4448" s="56"/>
      <c r="I4448" s="56"/>
      <c r="J4448" s="56"/>
      <c r="K4448" s="57"/>
    </row>
    <row r="4449" spans="1:11" ht="12.75" customHeight="1">
      <c r="A4449" s="61" t="str">
        <f>"      "&amp;Labels!B85</f>
        <v xml:space="preserve">      Q 1</v>
      </c>
      <c r="B4449" s="102">
        <f>Inputs!D14*Inputs!D58*'GM Alloc Factors'!B19</f>
        <v>0</v>
      </c>
      <c r="C4449" s="102">
        <f>Inputs!D14*Inputs!D58*'GM Alloc Factors'!C19</f>
        <v>0</v>
      </c>
      <c r="D4449" s="102">
        <f>Inputs!D14*Inputs!D58*'GM Alloc Factors'!D19</f>
        <v>0</v>
      </c>
      <c r="E4449" s="102">
        <f>Inputs!D14*Inputs!D58*'GM Alloc Factors'!E19</f>
        <v>0</v>
      </c>
      <c r="F4449" s="57">
        <f t="shared" ref="F4449:F4466" si="928">SUM(B4449:E4449)</f>
        <v>0</v>
      </c>
      <c r="G4449" s="102">
        <f>Inputs!D14*Inputs!D58*'GM Alloc Factors'!G19</f>
        <v>0</v>
      </c>
      <c r="H4449" s="102">
        <f>Inputs!D14*Inputs!D58*'GM Alloc Factors'!H19</f>
        <v>0</v>
      </c>
      <c r="I4449" s="102">
        <f>Inputs!D14*Inputs!D58*'GM Alloc Factors'!I19</f>
        <v>0</v>
      </c>
      <c r="J4449" s="102">
        <f>Inputs!D14*Inputs!D58*'GM Alloc Factors'!J19</f>
        <v>0</v>
      </c>
      <c r="K4449" s="57">
        <f t="shared" ref="K4449:K4466" si="929">SUM(G4449:J4449)</f>
        <v>0</v>
      </c>
    </row>
    <row r="4450" spans="1:11" ht="12.75" customHeight="1">
      <c r="A4450" s="61" t="str">
        <f>"      "&amp;Labels!B86</f>
        <v xml:space="preserve">      Q 2</v>
      </c>
      <c r="B4450" s="102">
        <f>Inputs!D14*Inputs!E58*'GM Alloc Factors'!B20</f>
        <v>0</v>
      </c>
      <c r="C4450" s="102">
        <f>Inputs!D14*Inputs!E58*'GM Alloc Factors'!C20</f>
        <v>0</v>
      </c>
      <c r="D4450" s="102">
        <f>Inputs!D14*Inputs!E58*'GM Alloc Factors'!D20</f>
        <v>0</v>
      </c>
      <c r="E4450" s="102">
        <f>Inputs!D14*Inputs!E58*'GM Alloc Factors'!E20</f>
        <v>0</v>
      </c>
      <c r="F4450" s="57">
        <f t="shared" si="928"/>
        <v>0</v>
      </c>
      <c r="G4450" s="102">
        <f>Inputs!D14*Inputs!E58*'GM Alloc Factors'!G20</f>
        <v>0</v>
      </c>
      <c r="H4450" s="102">
        <f>Inputs!D14*Inputs!E58*'GM Alloc Factors'!H20</f>
        <v>0</v>
      </c>
      <c r="I4450" s="102">
        <f>Inputs!D14*Inputs!E58*'GM Alloc Factors'!I20</f>
        <v>0</v>
      </c>
      <c r="J4450" s="102">
        <f>Inputs!D14*Inputs!E58*'GM Alloc Factors'!J20</f>
        <v>0</v>
      </c>
      <c r="K4450" s="57">
        <f t="shared" si="929"/>
        <v>0</v>
      </c>
    </row>
    <row r="4451" spans="1:11" ht="12.75" customHeight="1">
      <c r="A4451" s="61" t="str">
        <f>"      "&amp;Labels!B87</f>
        <v xml:space="preserve">      Q 3</v>
      </c>
      <c r="B4451" s="102">
        <f>Inputs!D14*Inputs!F58*'GM Alloc Factors'!B21</f>
        <v>0</v>
      </c>
      <c r="C4451" s="102">
        <f>Inputs!D14*Inputs!F58*'GM Alloc Factors'!C21</f>
        <v>0</v>
      </c>
      <c r="D4451" s="102">
        <f>Inputs!D14*Inputs!F58*'GM Alloc Factors'!D21</f>
        <v>0</v>
      </c>
      <c r="E4451" s="102">
        <f>Inputs!D14*Inputs!F58*'GM Alloc Factors'!E21</f>
        <v>0</v>
      </c>
      <c r="F4451" s="57">
        <f t="shared" si="928"/>
        <v>0</v>
      </c>
      <c r="G4451" s="102">
        <f>Inputs!D14*Inputs!F58*'GM Alloc Factors'!G21</f>
        <v>0</v>
      </c>
      <c r="H4451" s="102">
        <f>Inputs!D14*Inputs!F58*'GM Alloc Factors'!H21</f>
        <v>0</v>
      </c>
      <c r="I4451" s="102">
        <f>Inputs!D14*Inputs!F58*'GM Alloc Factors'!I21</f>
        <v>0</v>
      </c>
      <c r="J4451" s="102">
        <f>Inputs!D14*Inputs!F58*'GM Alloc Factors'!J21</f>
        <v>0</v>
      </c>
      <c r="K4451" s="57">
        <f t="shared" si="929"/>
        <v>0</v>
      </c>
    </row>
    <row r="4452" spans="1:11" ht="12.75" customHeight="1">
      <c r="A4452" s="61" t="str">
        <f>"      "&amp;Labels!B88</f>
        <v xml:space="preserve">      Q 4</v>
      </c>
      <c r="B4452" s="102">
        <f>Inputs!D14*Inputs!G58*'GM Alloc Factors'!B22</f>
        <v>0</v>
      </c>
      <c r="C4452" s="102">
        <f>Inputs!D14*Inputs!G58*'GM Alloc Factors'!C22</f>
        <v>0</v>
      </c>
      <c r="D4452" s="102">
        <f>Inputs!D14*Inputs!G58*'GM Alloc Factors'!D22</f>
        <v>0</v>
      </c>
      <c r="E4452" s="102">
        <f>Inputs!D14*Inputs!G58*'GM Alloc Factors'!E22</f>
        <v>0</v>
      </c>
      <c r="F4452" s="57">
        <f t="shared" si="928"/>
        <v>0</v>
      </c>
      <c r="G4452" s="102">
        <f>Inputs!D14*Inputs!G58*'GM Alloc Factors'!G22</f>
        <v>0</v>
      </c>
      <c r="H4452" s="102">
        <f>Inputs!D14*Inputs!G58*'GM Alloc Factors'!H22</f>
        <v>0</v>
      </c>
      <c r="I4452" s="102">
        <f>Inputs!D14*Inputs!G58*'GM Alloc Factors'!I22</f>
        <v>0</v>
      </c>
      <c r="J4452" s="102">
        <f>Inputs!D14*Inputs!G58*'GM Alloc Factors'!J22</f>
        <v>0</v>
      </c>
      <c r="K4452" s="57">
        <f t="shared" si="929"/>
        <v>0</v>
      </c>
    </row>
    <row r="4453" spans="1:11" ht="12.75" customHeight="1">
      <c r="A4453" s="61" t="str">
        <f>"      "&amp;Labels!B89</f>
        <v xml:space="preserve">      Q 5</v>
      </c>
      <c r="B4453" s="102">
        <f>Inputs!D14*Inputs!H58*'GM Alloc Factors'!B23</f>
        <v>0</v>
      </c>
      <c r="C4453" s="102">
        <f>Inputs!D14*Inputs!H58*'GM Alloc Factors'!C23</f>
        <v>0</v>
      </c>
      <c r="D4453" s="102">
        <f>Inputs!D14*Inputs!H58*'GM Alloc Factors'!D23</f>
        <v>0</v>
      </c>
      <c r="E4453" s="102">
        <f>Inputs!D14*Inputs!H58*'GM Alloc Factors'!E23</f>
        <v>0</v>
      </c>
      <c r="F4453" s="57">
        <f t="shared" si="928"/>
        <v>0</v>
      </c>
      <c r="G4453" s="102">
        <f>Inputs!D14*Inputs!H58*'GM Alloc Factors'!G23</f>
        <v>0</v>
      </c>
      <c r="H4453" s="102">
        <f>Inputs!D14*Inputs!H58*'GM Alloc Factors'!H23</f>
        <v>0</v>
      </c>
      <c r="I4453" s="102">
        <f>Inputs!D14*Inputs!H58*'GM Alloc Factors'!I23</f>
        <v>0</v>
      </c>
      <c r="J4453" s="102">
        <f>Inputs!D14*Inputs!H58*'GM Alloc Factors'!J23</f>
        <v>0</v>
      </c>
      <c r="K4453" s="57">
        <f t="shared" si="929"/>
        <v>0</v>
      </c>
    </row>
    <row r="4454" spans="1:11" ht="12.75" customHeight="1">
      <c r="A4454" s="61" t="str">
        <f>"      "&amp;Labels!B90</f>
        <v xml:space="preserve">      Q 6</v>
      </c>
      <c r="B4454" s="102">
        <f>Inputs!D14*Inputs!I58*'GM Alloc Factors'!B24</f>
        <v>0</v>
      </c>
      <c r="C4454" s="102">
        <f>Inputs!D14*Inputs!I58*'GM Alloc Factors'!C24</f>
        <v>0</v>
      </c>
      <c r="D4454" s="102">
        <f>Inputs!D14*Inputs!I58*'GM Alloc Factors'!D24</f>
        <v>0</v>
      </c>
      <c r="E4454" s="102">
        <f>Inputs!D14*Inputs!I58*'GM Alloc Factors'!E24</f>
        <v>0</v>
      </c>
      <c r="F4454" s="57">
        <f t="shared" si="928"/>
        <v>0</v>
      </c>
      <c r="G4454" s="102">
        <f>Inputs!D14*Inputs!I58*'GM Alloc Factors'!G24</f>
        <v>0</v>
      </c>
      <c r="H4454" s="102">
        <f>Inputs!D14*Inputs!I58*'GM Alloc Factors'!H24</f>
        <v>0</v>
      </c>
      <c r="I4454" s="102">
        <f>Inputs!D14*Inputs!I58*'GM Alloc Factors'!I24</f>
        <v>0</v>
      </c>
      <c r="J4454" s="102">
        <f>Inputs!D14*Inputs!I58*'GM Alloc Factors'!J24</f>
        <v>0</v>
      </c>
      <c r="K4454" s="57">
        <f t="shared" si="929"/>
        <v>0</v>
      </c>
    </row>
    <row r="4455" spans="1:11" ht="12.75" customHeight="1">
      <c r="A4455" s="61" t="str">
        <f>"      "&amp;Labels!B91</f>
        <v xml:space="preserve">      Q 7</v>
      </c>
      <c r="B4455" s="102">
        <f>Inputs!D14*Inputs!J58*'GM Alloc Factors'!B25</f>
        <v>0</v>
      </c>
      <c r="C4455" s="102">
        <f>Inputs!D14*Inputs!J58*'GM Alloc Factors'!C25</f>
        <v>0</v>
      </c>
      <c r="D4455" s="102">
        <f>Inputs!D14*Inputs!J58*'GM Alloc Factors'!D25</f>
        <v>0</v>
      </c>
      <c r="E4455" s="102">
        <f>Inputs!D14*Inputs!J58*'GM Alloc Factors'!E25</f>
        <v>0</v>
      </c>
      <c r="F4455" s="57">
        <f t="shared" si="928"/>
        <v>0</v>
      </c>
      <c r="G4455" s="102">
        <f>Inputs!D14*Inputs!J58*'GM Alloc Factors'!G25</f>
        <v>0</v>
      </c>
      <c r="H4455" s="102">
        <f>Inputs!D14*Inputs!J58*'GM Alloc Factors'!H25</f>
        <v>0</v>
      </c>
      <c r="I4455" s="102">
        <f>Inputs!D14*Inputs!J58*'GM Alloc Factors'!I25</f>
        <v>0</v>
      </c>
      <c r="J4455" s="102">
        <f>Inputs!D14*Inputs!J58*'GM Alloc Factors'!J25</f>
        <v>0</v>
      </c>
      <c r="K4455" s="57">
        <f t="shared" si="929"/>
        <v>0</v>
      </c>
    </row>
    <row r="4456" spans="1:11" ht="12.75" customHeight="1">
      <c r="A4456" s="61" t="str">
        <f>"      "&amp;Labels!B92</f>
        <v xml:space="preserve">      Q 8</v>
      </c>
      <c r="B4456" s="102">
        <f>Inputs!D14*Inputs!K58*'GM Alloc Factors'!B26</f>
        <v>0</v>
      </c>
      <c r="C4456" s="102">
        <f>Inputs!D14*Inputs!K58*'GM Alloc Factors'!C26</f>
        <v>0</v>
      </c>
      <c r="D4456" s="102">
        <f>Inputs!D14*Inputs!K58*'GM Alloc Factors'!D26</f>
        <v>0</v>
      </c>
      <c r="E4456" s="102">
        <f>Inputs!D14*Inputs!K58*'GM Alloc Factors'!E26</f>
        <v>0</v>
      </c>
      <c r="F4456" s="57">
        <f t="shared" si="928"/>
        <v>0</v>
      </c>
      <c r="G4456" s="102">
        <f>Inputs!D14*Inputs!K58*'GM Alloc Factors'!G26</f>
        <v>0</v>
      </c>
      <c r="H4456" s="102">
        <f>Inputs!D14*Inputs!K58*'GM Alloc Factors'!H26</f>
        <v>0</v>
      </c>
      <c r="I4456" s="102">
        <f>Inputs!D14*Inputs!K58*'GM Alloc Factors'!I26</f>
        <v>0</v>
      </c>
      <c r="J4456" s="102">
        <f>Inputs!D14*Inputs!K58*'GM Alloc Factors'!J26</f>
        <v>0</v>
      </c>
      <c r="K4456" s="57">
        <f t="shared" si="929"/>
        <v>0</v>
      </c>
    </row>
    <row r="4457" spans="1:11" ht="12.75" customHeight="1">
      <c r="A4457" s="55" t="str">
        <f>"      "&amp;Labels!C84</f>
        <v xml:space="preserve">      Total</v>
      </c>
      <c r="B4457" s="56">
        <f>SUM(B4449:B4456)</f>
        <v>0</v>
      </c>
      <c r="C4457" s="56">
        <f>SUM(C4449:C4456)</f>
        <v>0</v>
      </c>
      <c r="D4457" s="56">
        <f>SUM(D4449:D4456)</f>
        <v>0</v>
      </c>
      <c r="E4457" s="56">
        <f>SUM(E4449:E4456)</f>
        <v>0</v>
      </c>
      <c r="F4457" s="57">
        <f t="shared" si="928"/>
        <v>0</v>
      </c>
      <c r="G4457" s="56">
        <f>SUM(G4449:G4456)</f>
        <v>0</v>
      </c>
      <c r="H4457" s="56">
        <f>SUM(H4449:H4456)</f>
        <v>0</v>
      </c>
      <c r="I4457" s="56">
        <f>SUM(I4449:I4456)</f>
        <v>0</v>
      </c>
      <c r="J4457" s="56">
        <f>SUM(J4449:J4456)</f>
        <v>0</v>
      </c>
      <c r="K4457" s="57">
        <f t="shared" si="929"/>
        <v>0</v>
      </c>
    </row>
    <row r="4458" spans="1:11" ht="12.75" customHeight="1">
      <c r="A4458" s="63" t="str">
        <f>"   "&amp;Labels!C80</f>
        <v xml:space="preserve">   Total</v>
      </c>
      <c r="B4458" s="64">
        <f>SUM(B4447,B4457)</f>
        <v>0</v>
      </c>
      <c r="C4458" s="64">
        <f>SUM(C4447,C4457)</f>
        <v>0</v>
      </c>
      <c r="D4458" s="64">
        <f>SUM(D4447,D4457)</f>
        <v>0</v>
      </c>
      <c r="E4458" s="64">
        <f>SUM(E4447,E4457)</f>
        <v>0</v>
      </c>
      <c r="F4458" s="57">
        <f t="shared" si="928"/>
        <v>0</v>
      </c>
      <c r="G4458" s="64">
        <f>SUM(G4447,G4457)</f>
        <v>0</v>
      </c>
      <c r="H4458" s="64">
        <f>SUM(H4447,H4457)</f>
        <v>0</v>
      </c>
      <c r="I4458" s="64">
        <f>SUM(I4447,I4457)</f>
        <v>0</v>
      </c>
      <c r="J4458" s="64">
        <f>SUM(J4447,J4457)</f>
        <v>0</v>
      </c>
      <c r="K4458" s="57">
        <f t="shared" si="929"/>
        <v>0</v>
      </c>
    </row>
    <row r="4459" spans="1:11" ht="12.75" customHeight="1">
      <c r="A4459" s="61" t="str">
        <f>"      "&amp;Labels!B85</f>
        <v xml:space="preserve">      Q 1</v>
      </c>
      <c r="B4459" s="102">
        <f t="shared" ref="B4459:E4466" si="930">SUM(B4439,B4449)</f>
        <v>0</v>
      </c>
      <c r="C4459" s="102">
        <f t="shared" si="930"/>
        <v>0</v>
      </c>
      <c r="D4459" s="102">
        <f t="shared" si="930"/>
        <v>0</v>
      </c>
      <c r="E4459" s="102">
        <f t="shared" si="930"/>
        <v>0</v>
      </c>
      <c r="F4459" s="57">
        <f t="shared" si="928"/>
        <v>0</v>
      </c>
      <c r="G4459" s="102">
        <f t="shared" ref="G4459:J4466" si="931">SUM(G4439,G4449)</f>
        <v>0</v>
      </c>
      <c r="H4459" s="102">
        <f t="shared" si="931"/>
        <v>0</v>
      </c>
      <c r="I4459" s="102">
        <f t="shared" si="931"/>
        <v>0</v>
      </c>
      <c r="J4459" s="102">
        <f t="shared" si="931"/>
        <v>0</v>
      </c>
      <c r="K4459" s="57">
        <f t="shared" si="929"/>
        <v>0</v>
      </c>
    </row>
    <row r="4460" spans="1:11" ht="12.75" customHeight="1">
      <c r="A4460" s="61" t="str">
        <f>"      "&amp;Labels!B86</f>
        <v xml:space="preserve">      Q 2</v>
      </c>
      <c r="B4460" s="102">
        <f t="shared" si="930"/>
        <v>0</v>
      </c>
      <c r="C4460" s="102">
        <f t="shared" si="930"/>
        <v>0</v>
      </c>
      <c r="D4460" s="102">
        <f t="shared" si="930"/>
        <v>0</v>
      </c>
      <c r="E4460" s="102">
        <f t="shared" si="930"/>
        <v>0</v>
      </c>
      <c r="F4460" s="57">
        <f t="shared" si="928"/>
        <v>0</v>
      </c>
      <c r="G4460" s="102">
        <f t="shared" si="931"/>
        <v>0</v>
      </c>
      <c r="H4460" s="102">
        <f t="shared" si="931"/>
        <v>0</v>
      </c>
      <c r="I4460" s="102">
        <f t="shared" si="931"/>
        <v>0</v>
      </c>
      <c r="J4460" s="102">
        <f t="shared" si="931"/>
        <v>0</v>
      </c>
      <c r="K4460" s="57">
        <f t="shared" si="929"/>
        <v>0</v>
      </c>
    </row>
    <row r="4461" spans="1:11" ht="12.75" customHeight="1">
      <c r="A4461" s="61" t="str">
        <f>"      "&amp;Labels!B87</f>
        <v xml:space="preserve">      Q 3</v>
      </c>
      <c r="B4461" s="102">
        <f t="shared" si="930"/>
        <v>0</v>
      </c>
      <c r="C4461" s="102">
        <f t="shared" si="930"/>
        <v>0</v>
      </c>
      <c r="D4461" s="102">
        <f t="shared" si="930"/>
        <v>0</v>
      </c>
      <c r="E4461" s="102">
        <f t="shared" si="930"/>
        <v>0</v>
      </c>
      <c r="F4461" s="57">
        <f t="shared" si="928"/>
        <v>0</v>
      </c>
      <c r="G4461" s="102">
        <f t="shared" si="931"/>
        <v>0</v>
      </c>
      <c r="H4461" s="102">
        <f t="shared" si="931"/>
        <v>0</v>
      </c>
      <c r="I4461" s="102">
        <f t="shared" si="931"/>
        <v>0</v>
      </c>
      <c r="J4461" s="102">
        <f t="shared" si="931"/>
        <v>0</v>
      </c>
      <c r="K4461" s="57">
        <f t="shared" si="929"/>
        <v>0</v>
      </c>
    </row>
    <row r="4462" spans="1:11" ht="12.75" customHeight="1">
      <c r="A4462" s="61" t="str">
        <f>"      "&amp;Labels!B88</f>
        <v xml:space="preserve">      Q 4</v>
      </c>
      <c r="B4462" s="102">
        <f t="shared" si="930"/>
        <v>0</v>
      </c>
      <c r="C4462" s="102">
        <f t="shared" si="930"/>
        <v>0</v>
      </c>
      <c r="D4462" s="102">
        <f t="shared" si="930"/>
        <v>0</v>
      </c>
      <c r="E4462" s="102">
        <f t="shared" si="930"/>
        <v>0</v>
      </c>
      <c r="F4462" s="57">
        <f t="shared" si="928"/>
        <v>0</v>
      </c>
      <c r="G4462" s="102">
        <f t="shared" si="931"/>
        <v>0</v>
      </c>
      <c r="H4462" s="102">
        <f t="shared" si="931"/>
        <v>0</v>
      </c>
      <c r="I4462" s="102">
        <f t="shared" si="931"/>
        <v>0</v>
      </c>
      <c r="J4462" s="102">
        <f t="shared" si="931"/>
        <v>0</v>
      </c>
      <c r="K4462" s="57">
        <f t="shared" si="929"/>
        <v>0</v>
      </c>
    </row>
    <row r="4463" spans="1:11" ht="12.75" customHeight="1">
      <c r="A4463" s="61" t="str">
        <f>"      "&amp;Labels!B89</f>
        <v xml:space="preserve">      Q 5</v>
      </c>
      <c r="B4463" s="102">
        <f t="shared" si="930"/>
        <v>0</v>
      </c>
      <c r="C4463" s="102">
        <f t="shared" si="930"/>
        <v>0</v>
      </c>
      <c r="D4463" s="102">
        <f t="shared" si="930"/>
        <v>0</v>
      </c>
      <c r="E4463" s="102">
        <f t="shared" si="930"/>
        <v>0</v>
      </c>
      <c r="F4463" s="57">
        <f t="shared" si="928"/>
        <v>0</v>
      </c>
      <c r="G4463" s="102">
        <f t="shared" si="931"/>
        <v>0</v>
      </c>
      <c r="H4463" s="102">
        <f t="shared" si="931"/>
        <v>0</v>
      </c>
      <c r="I4463" s="102">
        <f t="shared" si="931"/>
        <v>0</v>
      </c>
      <c r="J4463" s="102">
        <f t="shared" si="931"/>
        <v>0</v>
      </c>
      <c r="K4463" s="57">
        <f t="shared" si="929"/>
        <v>0</v>
      </c>
    </row>
    <row r="4464" spans="1:11" ht="12.75" customHeight="1">
      <c r="A4464" s="61" t="str">
        <f>"      "&amp;Labels!B90</f>
        <v xml:space="preserve">      Q 6</v>
      </c>
      <c r="B4464" s="102">
        <f t="shared" si="930"/>
        <v>0</v>
      </c>
      <c r="C4464" s="102">
        <f t="shared" si="930"/>
        <v>0</v>
      </c>
      <c r="D4464" s="102">
        <f t="shared" si="930"/>
        <v>0</v>
      </c>
      <c r="E4464" s="102">
        <f t="shared" si="930"/>
        <v>0</v>
      </c>
      <c r="F4464" s="57">
        <f t="shared" si="928"/>
        <v>0</v>
      </c>
      <c r="G4464" s="102">
        <f t="shared" si="931"/>
        <v>0</v>
      </c>
      <c r="H4464" s="102">
        <f t="shared" si="931"/>
        <v>0</v>
      </c>
      <c r="I4464" s="102">
        <f t="shared" si="931"/>
        <v>0</v>
      </c>
      <c r="J4464" s="102">
        <f t="shared" si="931"/>
        <v>0</v>
      </c>
      <c r="K4464" s="57">
        <f t="shared" si="929"/>
        <v>0</v>
      </c>
    </row>
    <row r="4465" spans="1:11" ht="12.75" customHeight="1">
      <c r="A4465" s="61" t="str">
        <f>"      "&amp;Labels!B91</f>
        <v xml:space="preserve">      Q 7</v>
      </c>
      <c r="B4465" s="102">
        <f t="shared" si="930"/>
        <v>0</v>
      </c>
      <c r="C4465" s="102">
        <f t="shared" si="930"/>
        <v>0</v>
      </c>
      <c r="D4465" s="102">
        <f t="shared" si="930"/>
        <v>0</v>
      </c>
      <c r="E4465" s="102">
        <f t="shared" si="930"/>
        <v>0</v>
      </c>
      <c r="F4465" s="57">
        <f t="shared" si="928"/>
        <v>0</v>
      </c>
      <c r="G4465" s="102">
        <f t="shared" si="931"/>
        <v>0</v>
      </c>
      <c r="H4465" s="102">
        <f t="shared" si="931"/>
        <v>0</v>
      </c>
      <c r="I4465" s="102">
        <f t="shared" si="931"/>
        <v>0</v>
      </c>
      <c r="J4465" s="102">
        <f t="shared" si="931"/>
        <v>0</v>
      </c>
      <c r="K4465" s="57">
        <f t="shared" si="929"/>
        <v>0</v>
      </c>
    </row>
    <row r="4466" spans="1:11" ht="12.75" customHeight="1">
      <c r="A4466" s="61" t="str">
        <f>"      "&amp;Labels!B92</f>
        <v xml:space="preserve">      Q 8</v>
      </c>
      <c r="B4466" s="102">
        <f t="shared" si="930"/>
        <v>0</v>
      </c>
      <c r="C4466" s="102">
        <f t="shared" si="930"/>
        <v>0</v>
      </c>
      <c r="D4466" s="102">
        <f t="shared" si="930"/>
        <v>0</v>
      </c>
      <c r="E4466" s="102">
        <f t="shared" si="930"/>
        <v>0</v>
      </c>
      <c r="F4466" s="57">
        <f t="shared" si="928"/>
        <v>0</v>
      </c>
      <c r="G4466" s="102">
        <f t="shared" si="931"/>
        <v>0</v>
      </c>
      <c r="H4466" s="102">
        <f t="shared" si="931"/>
        <v>0</v>
      </c>
      <c r="I4466" s="102">
        <f t="shared" si="931"/>
        <v>0</v>
      </c>
      <c r="J4466" s="102">
        <f t="shared" si="931"/>
        <v>0</v>
      </c>
      <c r="K4466" s="57">
        <f t="shared" si="929"/>
        <v>0</v>
      </c>
    </row>
    <row r="4467" spans="1:11" ht="12.75" customHeight="1">
      <c r="A4467" s="55" t="str">
        <f>"      "&amp;Labels!C84</f>
        <v xml:space="preserve">      Total</v>
      </c>
      <c r="B4467" s="56">
        <f>B4458</f>
        <v>0</v>
      </c>
      <c r="C4467" s="56">
        <f>C4458</f>
        <v>0</v>
      </c>
      <c r="D4467" s="56">
        <f>D4458</f>
        <v>0</v>
      </c>
      <c r="E4467" s="56">
        <f>E4458</f>
        <v>0</v>
      </c>
      <c r="F4467" s="57">
        <f>SUM(B4458:E4458)</f>
        <v>0</v>
      </c>
      <c r="G4467" s="56">
        <f>G4458</f>
        <v>0</v>
      </c>
      <c r="H4467" s="56">
        <f>H4458</f>
        <v>0</v>
      </c>
      <c r="I4467" s="56">
        <f>I4458</f>
        <v>0</v>
      </c>
      <c r="J4467" s="56">
        <f>J4458</f>
        <v>0</v>
      </c>
      <c r="K4467" s="57">
        <f>SUM(G4458:J4458)</f>
        <v>0</v>
      </c>
    </row>
    <row r="4468" spans="1:11" ht="12.75" customHeight="1">
      <c r="A4468" s="63" t="str">
        <f>Labels!B78</f>
        <v>Customer 10</v>
      </c>
      <c r="B4468" s="64"/>
      <c r="C4468" s="64"/>
      <c r="D4468" s="64"/>
      <c r="E4468" s="64"/>
      <c r="F4468" s="57"/>
      <c r="G4468" s="64"/>
      <c r="H4468" s="64"/>
      <c r="I4468" s="64"/>
      <c r="J4468" s="64"/>
      <c r="K4468" s="57"/>
    </row>
    <row r="4469" spans="1:11" ht="12.75" customHeight="1">
      <c r="A4469" s="55" t="str">
        <f>"   "&amp;Labels!B81</f>
        <v xml:space="preserve">   Website</v>
      </c>
      <c r="B4469" s="56"/>
      <c r="C4469" s="56"/>
      <c r="D4469" s="56"/>
      <c r="E4469" s="56"/>
      <c r="F4469" s="57"/>
      <c r="G4469" s="56"/>
      <c r="H4469" s="56"/>
      <c r="I4469" s="56"/>
      <c r="J4469" s="56"/>
      <c r="K4469" s="57"/>
    </row>
    <row r="4470" spans="1:11" ht="12.75" customHeight="1">
      <c r="A4470" s="61" t="str">
        <f>"      "&amp;Labels!B85</f>
        <v xml:space="preserve">      Q 1</v>
      </c>
      <c r="B4470" s="102">
        <f>Inputs!D13*Inputs!D49*'GM Alloc Factors'!B10</f>
        <v>0</v>
      </c>
      <c r="C4470" s="102">
        <f>Inputs!D13*Inputs!D49*'GM Alloc Factors'!C10</f>
        <v>0</v>
      </c>
      <c r="D4470" s="102">
        <f>Inputs!D13*Inputs!D49*'GM Alloc Factors'!D10</f>
        <v>0</v>
      </c>
      <c r="E4470" s="102">
        <f>Inputs!D13*Inputs!D49*'GM Alloc Factors'!E10</f>
        <v>0</v>
      </c>
      <c r="F4470" s="57">
        <f t="shared" ref="F4470:F4478" si="932">SUM(B4470:E4470)</f>
        <v>0</v>
      </c>
      <c r="G4470" s="102">
        <f>Inputs!D13*Inputs!D49*'GM Alloc Factors'!G10</f>
        <v>0</v>
      </c>
      <c r="H4470" s="102">
        <f>Inputs!D13*Inputs!D49*'GM Alloc Factors'!H10</f>
        <v>0</v>
      </c>
      <c r="I4470" s="102">
        <f>Inputs!D13*Inputs!D49*'GM Alloc Factors'!I10</f>
        <v>0</v>
      </c>
      <c r="J4470" s="102">
        <f>Inputs!D13*Inputs!D49*'GM Alloc Factors'!J10</f>
        <v>0</v>
      </c>
      <c r="K4470" s="57">
        <f t="shared" ref="K4470:K4478" si="933">SUM(G4470:J4470)</f>
        <v>0</v>
      </c>
    </row>
    <row r="4471" spans="1:11" ht="12.75" customHeight="1">
      <c r="A4471" s="61" t="str">
        <f>"      "&amp;Labels!B86</f>
        <v xml:space="preserve">      Q 2</v>
      </c>
      <c r="B4471" s="102">
        <f>Inputs!D13*Inputs!E49*'GM Alloc Factors'!B11</f>
        <v>0</v>
      </c>
      <c r="C4471" s="102">
        <f>Inputs!D13*Inputs!E49*'GM Alloc Factors'!C11</f>
        <v>0</v>
      </c>
      <c r="D4471" s="102">
        <f>Inputs!D13*Inputs!E49*'GM Alloc Factors'!D11</f>
        <v>0</v>
      </c>
      <c r="E4471" s="102">
        <f>Inputs!D13*Inputs!E49*'GM Alloc Factors'!E11</f>
        <v>0</v>
      </c>
      <c r="F4471" s="57">
        <f t="shared" si="932"/>
        <v>0</v>
      </c>
      <c r="G4471" s="102">
        <f>Inputs!D13*Inputs!E49*'GM Alloc Factors'!G11</f>
        <v>0</v>
      </c>
      <c r="H4471" s="102">
        <f>Inputs!D13*Inputs!E49*'GM Alloc Factors'!H11</f>
        <v>0</v>
      </c>
      <c r="I4471" s="102">
        <f>Inputs!D13*Inputs!E49*'GM Alloc Factors'!I11</f>
        <v>0</v>
      </c>
      <c r="J4471" s="102">
        <f>Inputs!D13*Inputs!E49*'GM Alloc Factors'!J11</f>
        <v>0</v>
      </c>
      <c r="K4471" s="57">
        <f t="shared" si="933"/>
        <v>0</v>
      </c>
    </row>
    <row r="4472" spans="1:11" ht="12.75" customHeight="1">
      <c r="A4472" s="61" t="str">
        <f>"      "&amp;Labels!B87</f>
        <v xml:space="preserve">      Q 3</v>
      </c>
      <c r="B4472" s="102">
        <f>Inputs!D13*Inputs!F49*'GM Alloc Factors'!B12</f>
        <v>0</v>
      </c>
      <c r="C4472" s="102">
        <f>Inputs!D13*Inputs!F49*'GM Alloc Factors'!C12</f>
        <v>0</v>
      </c>
      <c r="D4472" s="102">
        <f>Inputs!D13*Inputs!F49*'GM Alloc Factors'!D12</f>
        <v>0</v>
      </c>
      <c r="E4472" s="102">
        <f>Inputs!D13*Inputs!F49*'GM Alloc Factors'!E12</f>
        <v>0</v>
      </c>
      <c r="F4472" s="57">
        <f t="shared" si="932"/>
        <v>0</v>
      </c>
      <c r="G4472" s="102">
        <f>Inputs!D13*Inputs!F49*'GM Alloc Factors'!G12</f>
        <v>0</v>
      </c>
      <c r="H4472" s="102">
        <f>Inputs!D13*Inputs!F49*'GM Alloc Factors'!H12</f>
        <v>0</v>
      </c>
      <c r="I4472" s="102">
        <f>Inputs!D13*Inputs!F49*'GM Alloc Factors'!I12</f>
        <v>0</v>
      </c>
      <c r="J4472" s="102">
        <f>Inputs!D13*Inputs!F49*'GM Alloc Factors'!J12</f>
        <v>0</v>
      </c>
      <c r="K4472" s="57">
        <f t="shared" si="933"/>
        <v>0</v>
      </c>
    </row>
    <row r="4473" spans="1:11" ht="12.75" customHeight="1">
      <c r="A4473" s="61" t="str">
        <f>"      "&amp;Labels!B88</f>
        <v xml:space="preserve">      Q 4</v>
      </c>
      <c r="B4473" s="102">
        <f>Inputs!D13*Inputs!G49*'GM Alloc Factors'!B13</f>
        <v>0</v>
      </c>
      <c r="C4473" s="102">
        <f>Inputs!D13*Inputs!G49*'GM Alloc Factors'!C13</f>
        <v>0</v>
      </c>
      <c r="D4473" s="102">
        <f>Inputs!D13*Inputs!G49*'GM Alloc Factors'!D13</f>
        <v>0</v>
      </c>
      <c r="E4473" s="102">
        <f>Inputs!D13*Inputs!G49*'GM Alloc Factors'!E13</f>
        <v>0</v>
      </c>
      <c r="F4473" s="57">
        <f t="shared" si="932"/>
        <v>0</v>
      </c>
      <c r="G4473" s="102">
        <f>Inputs!D13*Inputs!G49*'GM Alloc Factors'!G13</f>
        <v>0</v>
      </c>
      <c r="H4473" s="102">
        <f>Inputs!D13*Inputs!G49*'GM Alloc Factors'!H13</f>
        <v>0</v>
      </c>
      <c r="I4473" s="102">
        <f>Inputs!D13*Inputs!G49*'GM Alloc Factors'!I13</f>
        <v>0</v>
      </c>
      <c r="J4473" s="102">
        <f>Inputs!D13*Inputs!G49*'GM Alloc Factors'!J13</f>
        <v>0</v>
      </c>
      <c r="K4473" s="57">
        <f t="shared" si="933"/>
        <v>0</v>
      </c>
    </row>
    <row r="4474" spans="1:11" ht="12.75" customHeight="1">
      <c r="A4474" s="61" t="str">
        <f>"      "&amp;Labels!B89</f>
        <v xml:space="preserve">      Q 5</v>
      </c>
      <c r="B4474" s="102">
        <f>Inputs!D13*Inputs!H49*'GM Alloc Factors'!B14</f>
        <v>0</v>
      </c>
      <c r="C4474" s="102">
        <f>Inputs!D13*Inputs!H49*'GM Alloc Factors'!C14</f>
        <v>0</v>
      </c>
      <c r="D4474" s="102">
        <f>Inputs!D13*Inputs!H49*'GM Alloc Factors'!D14</f>
        <v>0</v>
      </c>
      <c r="E4474" s="102">
        <f>Inputs!D13*Inputs!H49*'GM Alloc Factors'!E14</f>
        <v>0</v>
      </c>
      <c r="F4474" s="57">
        <f t="shared" si="932"/>
        <v>0</v>
      </c>
      <c r="G4474" s="102">
        <f>Inputs!D13*Inputs!H49*'GM Alloc Factors'!G14</f>
        <v>0</v>
      </c>
      <c r="H4474" s="102">
        <f>Inputs!D13*Inputs!H49*'GM Alloc Factors'!H14</f>
        <v>0</v>
      </c>
      <c r="I4474" s="102">
        <f>Inputs!D13*Inputs!H49*'GM Alloc Factors'!I14</f>
        <v>0</v>
      </c>
      <c r="J4474" s="102">
        <f>Inputs!D13*Inputs!H49*'GM Alloc Factors'!J14</f>
        <v>0</v>
      </c>
      <c r="K4474" s="57">
        <f t="shared" si="933"/>
        <v>0</v>
      </c>
    </row>
    <row r="4475" spans="1:11" ht="12.75" customHeight="1">
      <c r="A4475" s="61" t="str">
        <f>"      "&amp;Labels!B90</f>
        <v xml:space="preserve">      Q 6</v>
      </c>
      <c r="B4475" s="102">
        <f>Inputs!D13*Inputs!I49*'GM Alloc Factors'!B15</f>
        <v>0</v>
      </c>
      <c r="C4475" s="102">
        <f>Inputs!D13*Inputs!I49*'GM Alloc Factors'!C15</f>
        <v>0</v>
      </c>
      <c r="D4475" s="102">
        <f>Inputs!D13*Inputs!I49*'GM Alloc Factors'!D15</f>
        <v>0</v>
      </c>
      <c r="E4475" s="102">
        <f>Inputs!D13*Inputs!I49*'GM Alloc Factors'!E15</f>
        <v>0</v>
      </c>
      <c r="F4475" s="57">
        <f t="shared" si="932"/>
        <v>0</v>
      </c>
      <c r="G4475" s="102">
        <f>Inputs!D13*Inputs!I49*'GM Alloc Factors'!G15</f>
        <v>0</v>
      </c>
      <c r="H4475" s="102">
        <f>Inputs!D13*Inputs!I49*'GM Alloc Factors'!H15</f>
        <v>0</v>
      </c>
      <c r="I4475" s="102">
        <f>Inputs!D13*Inputs!I49*'GM Alloc Factors'!I15</f>
        <v>0</v>
      </c>
      <c r="J4475" s="102">
        <f>Inputs!D13*Inputs!I49*'GM Alloc Factors'!J15</f>
        <v>0</v>
      </c>
      <c r="K4475" s="57">
        <f t="shared" si="933"/>
        <v>0</v>
      </c>
    </row>
    <row r="4476" spans="1:11" ht="12.75" customHeight="1">
      <c r="A4476" s="61" t="str">
        <f>"      "&amp;Labels!B91</f>
        <v xml:space="preserve">      Q 7</v>
      </c>
      <c r="B4476" s="102">
        <f>Inputs!D13*Inputs!J49*'GM Alloc Factors'!B16</f>
        <v>0</v>
      </c>
      <c r="C4476" s="102">
        <f>Inputs!D13*Inputs!J49*'GM Alloc Factors'!C16</f>
        <v>0</v>
      </c>
      <c r="D4476" s="102">
        <f>Inputs!D13*Inputs!J49*'GM Alloc Factors'!D16</f>
        <v>0</v>
      </c>
      <c r="E4476" s="102">
        <f>Inputs!D13*Inputs!J49*'GM Alloc Factors'!E16</f>
        <v>0</v>
      </c>
      <c r="F4476" s="57">
        <f t="shared" si="932"/>
        <v>0</v>
      </c>
      <c r="G4476" s="102">
        <f>Inputs!D13*Inputs!J49*'GM Alloc Factors'!G16</f>
        <v>0</v>
      </c>
      <c r="H4476" s="102">
        <f>Inputs!D13*Inputs!J49*'GM Alloc Factors'!H16</f>
        <v>0</v>
      </c>
      <c r="I4476" s="102">
        <f>Inputs!D13*Inputs!J49*'GM Alloc Factors'!I16</f>
        <v>0</v>
      </c>
      <c r="J4476" s="102">
        <f>Inputs!D13*Inputs!J49*'GM Alloc Factors'!J16</f>
        <v>0</v>
      </c>
      <c r="K4476" s="57">
        <f t="shared" si="933"/>
        <v>0</v>
      </c>
    </row>
    <row r="4477" spans="1:11" ht="12.75" customHeight="1">
      <c r="A4477" s="61" t="str">
        <f>"      "&amp;Labels!B92</f>
        <v xml:space="preserve">      Q 8</v>
      </c>
      <c r="B4477" s="102">
        <f>Inputs!D13*Inputs!K49*'GM Alloc Factors'!B17</f>
        <v>0</v>
      </c>
      <c r="C4477" s="102">
        <f>Inputs!D13*Inputs!K49*'GM Alloc Factors'!C17</f>
        <v>0</v>
      </c>
      <c r="D4477" s="102">
        <f>Inputs!D13*Inputs!K49*'GM Alloc Factors'!D17</f>
        <v>0</v>
      </c>
      <c r="E4477" s="102">
        <f>Inputs!D13*Inputs!K49*'GM Alloc Factors'!E17</f>
        <v>0</v>
      </c>
      <c r="F4477" s="57">
        <f t="shared" si="932"/>
        <v>0</v>
      </c>
      <c r="G4477" s="102">
        <f>Inputs!D13*Inputs!K49*'GM Alloc Factors'!G17</f>
        <v>0</v>
      </c>
      <c r="H4477" s="102">
        <f>Inputs!D13*Inputs!K49*'GM Alloc Factors'!H17</f>
        <v>0</v>
      </c>
      <c r="I4477" s="102">
        <f>Inputs!D13*Inputs!K49*'GM Alloc Factors'!I17</f>
        <v>0</v>
      </c>
      <c r="J4477" s="102">
        <f>Inputs!D13*Inputs!K49*'GM Alloc Factors'!J17</f>
        <v>0</v>
      </c>
      <c r="K4477" s="57">
        <f t="shared" si="933"/>
        <v>0</v>
      </c>
    </row>
    <row r="4478" spans="1:11" ht="12.75" customHeight="1">
      <c r="A4478" s="55" t="str">
        <f>"      "&amp;Labels!C84</f>
        <v xml:space="preserve">      Total</v>
      </c>
      <c r="B4478" s="56">
        <f>SUM(B4470:B4477)</f>
        <v>0</v>
      </c>
      <c r="C4478" s="56">
        <f>SUM(C4470:C4477)</f>
        <v>0</v>
      </c>
      <c r="D4478" s="56">
        <f>SUM(D4470:D4477)</f>
        <v>0</v>
      </c>
      <c r="E4478" s="56">
        <f>SUM(E4470:E4477)</f>
        <v>0</v>
      </c>
      <c r="F4478" s="57">
        <f t="shared" si="932"/>
        <v>0</v>
      </c>
      <c r="G4478" s="56">
        <f>SUM(G4470:G4477)</f>
        <v>0</v>
      </c>
      <c r="H4478" s="56">
        <f>SUM(H4470:H4477)</f>
        <v>0</v>
      </c>
      <c r="I4478" s="56">
        <f>SUM(I4470:I4477)</f>
        <v>0</v>
      </c>
      <c r="J4478" s="56">
        <f>SUM(J4470:J4477)</f>
        <v>0</v>
      </c>
      <c r="K4478" s="57">
        <f t="shared" si="933"/>
        <v>0</v>
      </c>
    </row>
    <row r="4479" spans="1:11" ht="12.75" customHeight="1">
      <c r="A4479" s="55" t="str">
        <f>"   "&amp;Labels!B82</f>
        <v xml:space="preserve">   Direct email</v>
      </c>
      <c r="B4479" s="56"/>
      <c r="C4479" s="56"/>
      <c r="D4479" s="56"/>
      <c r="E4479" s="56"/>
      <c r="F4479" s="57"/>
      <c r="G4479" s="56"/>
      <c r="H4479" s="56"/>
      <c r="I4479" s="56"/>
      <c r="J4479" s="56"/>
      <c r="K4479" s="57"/>
    </row>
    <row r="4480" spans="1:11" ht="12.75" customHeight="1">
      <c r="A4480" s="61" t="str">
        <f>"      "&amp;Labels!B85</f>
        <v xml:space="preserve">      Q 1</v>
      </c>
      <c r="B4480" s="102">
        <f>Inputs!D14*Inputs!D59*'GM Alloc Factors'!B19</f>
        <v>0</v>
      </c>
      <c r="C4480" s="102">
        <f>Inputs!D14*Inputs!D59*'GM Alloc Factors'!C19</f>
        <v>0</v>
      </c>
      <c r="D4480" s="102">
        <f>Inputs!D14*Inputs!D59*'GM Alloc Factors'!D19</f>
        <v>0</v>
      </c>
      <c r="E4480" s="102">
        <f>Inputs!D14*Inputs!D59*'GM Alloc Factors'!E19</f>
        <v>0</v>
      </c>
      <c r="F4480" s="57">
        <f t="shared" ref="F4480:F4497" si="934">SUM(B4480:E4480)</f>
        <v>0</v>
      </c>
      <c r="G4480" s="102">
        <f>Inputs!D14*Inputs!D59*'GM Alloc Factors'!G19</f>
        <v>0</v>
      </c>
      <c r="H4480" s="102">
        <f>Inputs!D14*Inputs!D59*'GM Alloc Factors'!H19</f>
        <v>0</v>
      </c>
      <c r="I4480" s="102">
        <f>Inputs!D14*Inputs!D59*'GM Alloc Factors'!I19</f>
        <v>0</v>
      </c>
      <c r="J4480" s="102">
        <f>Inputs!D14*Inputs!D59*'GM Alloc Factors'!J19</f>
        <v>0</v>
      </c>
      <c r="K4480" s="57">
        <f t="shared" ref="K4480:K4497" si="935">SUM(G4480:J4480)</f>
        <v>0</v>
      </c>
    </row>
    <row r="4481" spans="1:11" ht="12.75" customHeight="1">
      <c r="A4481" s="61" t="str">
        <f>"      "&amp;Labels!B86</f>
        <v xml:space="preserve">      Q 2</v>
      </c>
      <c r="B4481" s="102">
        <f>Inputs!D14*Inputs!E59*'GM Alloc Factors'!B20</f>
        <v>0</v>
      </c>
      <c r="C4481" s="102">
        <f>Inputs!D14*Inputs!E59*'GM Alloc Factors'!C20</f>
        <v>0</v>
      </c>
      <c r="D4481" s="102">
        <f>Inputs!D14*Inputs!E59*'GM Alloc Factors'!D20</f>
        <v>0</v>
      </c>
      <c r="E4481" s="102">
        <f>Inputs!D14*Inputs!E59*'GM Alloc Factors'!E20</f>
        <v>0</v>
      </c>
      <c r="F4481" s="57">
        <f t="shared" si="934"/>
        <v>0</v>
      </c>
      <c r="G4481" s="102">
        <f>Inputs!D14*Inputs!E59*'GM Alloc Factors'!G20</f>
        <v>0</v>
      </c>
      <c r="H4481" s="102">
        <f>Inputs!D14*Inputs!E59*'GM Alloc Factors'!H20</f>
        <v>0</v>
      </c>
      <c r="I4481" s="102">
        <f>Inputs!D14*Inputs!E59*'GM Alloc Factors'!I20</f>
        <v>0</v>
      </c>
      <c r="J4481" s="102">
        <f>Inputs!D14*Inputs!E59*'GM Alloc Factors'!J20</f>
        <v>0</v>
      </c>
      <c r="K4481" s="57">
        <f t="shared" si="935"/>
        <v>0</v>
      </c>
    </row>
    <row r="4482" spans="1:11" ht="12.75" customHeight="1">
      <c r="A4482" s="61" t="str">
        <f>"      "&amp;Labels!B87</f>
        <v xml:space="preserve">      Q 3</v>
      </c>
      <c r="B4482" s="102">
        <f>Inputs!D14*Inputs!F59*'GM Alloc Factors'!B21</f>
        <v>0</v>
      </c>
      <c r="C4482" s="102">
        <f>Inputs!D14*Inputs!F59*'GM Alloc Factors'!C21</f>
        <v>0</v>
      </c>
      <c r="D4482" s="102">
        <f>Inputs!D14*Inputs!F59*'GM Alloc Factors'!D21</f>
        <v>0</v>
      </c>
      <c r="E4482" s="102">
        <f>Inputs!D14*Inputs!F59*'GM Alloc Factors'!E21</f>
        <v>0</v>
      </c>
      <c r="F4482" s="57">
        <f t="shared" si="934"/>
        <v>0</v>
      </c>
      <c r="G4482" s="102">
        <f>Inputs!D14*Inputs!F59*'GM Alloc Factors'!G21</f>
        <v>0</v>
      </c>
      <c r="H4482" s="102">
        <f>Inputs!D14*Inputs!F59*'GM Alloc Factors'!H21</f>
        <v>0</v>
      </c>
      <c r="I4482" s="102">
        <f>Inputs!D14*Inputs!F59*'GM Alloc Factors'!I21</f>
        <v>0</v>
      </c>
      <c r="J4482" s="102">
        <f>Inputs!D14*Inputs!F59*'GM Alloc Factors'!J21</f>
        <v>0</v>
      </c>
      <c r="K4482" s="57">
        <f t="shared" si="935"/>
        <v>0</v>
      </c>
    </row>
    <row r="4483" spans="1:11" ht="12.75" customHeight="1">
      <c r="A4483" s="61" t="str">
        <f>"      "&amp;Labels!B88</f>
        <v xml:space="preserve">      Q 4</v>
      </c>
      <c r="B4483" s="102">
        <f>Inputs!D14*Inputs!G59*'GM Alloc Factors'!B22</f>
        <v>0</v>
      </c>
      <c r="C4483" s="102">
        <f>Inputs!D14*Inputs!G59*'GM Alloc Factors'!C22</f>
        <v>0</v>
      </c>
      <c r="D4483" s="102">
        <f>Inputs!D14*Inputs!G59*'GM Alloc Factors'!D22</f>
        <v>0</v>
      </c>
      <c r="E4483" s="102">
        <f>Inputs!D14*Inputs!G59*'GM Alloc Factors'!E22</f>
        <v>0</v>
      </c>
      <c r="F4483" s="57">
        <f t="shared" si="934"/>
        <v>0</v>
      </c>
      <c r="G4483" s="102">
        <f>Inputs!D14*Inputs!G59*'GM Alloc Factors'!G22</f>
        <v>0</v>
      </c>
      <c r="H4483" s="102">
        <f>Inputs!D14*Inputs!G59*'GM Alloc Factors'!H22</f>
        <v>0</v>
      </c>
      <c r="I4483" s="102">
        <f>Inputs!D14*Inputs!G59*'GM Alloc Factors'!I22</f>
        <v>0</v>
      </c>
      <c r="J4483" s="102">
        <f>Inputs!D14*Inputs!G59*'GM Alloc Factors'!J22</f>
        <v>0</v>
      </c>
      <c r="K4483" s="57">
        <f t="shared" si="935"/>
        <v>0</v>
      </c>
    </row>
    <row r="4484" spans="1:11" ht="12.75" customHeight="1">
      <c r="A4484" s="61" t="str">
        <f>"      "&amp;Labels!B89</f>
        <v xml:space="preserve">      Q 5</v>
      </c>
      <c r="B4484" s="102">
        <f>Inputs!D14*Inputs!H59*'GM Alloc Factors'!B23</f>
        <v>0</v>
      </c>
      <c r="C4484" s="102">
        <f>Inputs!D14*Inputs!H59*'GM Alloc Factors'!C23</f>
        <v>0</v>
      </c>
      <c r="D4484" s="102">
        <f>Inputs!D14*Inputs!H59*'GM Alloc Factors'!D23</f>
        <v>0</v>
      </c>
      <c r="E4484" s="102">
        <f>Inputs!D14*Inputs!H59*'GM Alloc Factors'!E23</f>
        <v>0</v>
      </c>
      <c r="F4484" s="57">
        <f t="shared" si="934"/>
        <v>0</v>
      </c>
      <c r="G4484" s="102">
        <f>Inputs!D14*Inputs!H59*'GM Alloc Factors'!G23</f>
        <v>0</v>
      </c>
      <c r="H4484" s="102">
        <f>Inputs!D14*Inputs!H59*'GM Alloc Factors'!H23</f>
        <v>0</v>
      </c>
      <c r="I4484" s="102">
        <f>Inputs!D14*Inputs!H59*'GM Alloc Factors'!I23</f>
        <v>0</v>
      </c>
      <c r="J4484" s="102">
        <f>Inputs!D14*Inputs!H59*'GM Alloc Factors'!J23</f>
        <v>0</v>
      </c>
      <c r="K4484" s="57">
        <f t="shared" si="935"/>
        <v>0</v>
      </c>
    </row>
    <row r="4485" spans="1:11" ht="12.75" customHeight="1">
      <c r="A4485" s="61" t="str">
        <f>"      "&amp;Labels!B90</f>
        <v xml:space="preserve">      Q 6</v>
      </c>
      <c r="B4485" s="102">
        <f>Inputs!D14*Inputs!I59*'GM Alloc Factors'!B24</f>
        <v>0</v>
      </c>
      <c r="C4485" s="102">
        <f>Inputs!D14*Inputs!I59*'GM Alloc Factors'!C24</f>
        <v>0</v>
      </c>
      <c r="D4485" s="102">
        <f>Inputs!D14*Inputs!I59*'GM Alloc Factors'!D24</f>
        <v>0</v>
      </c>
      <c r="E4485" s="102">
        <f>Inputs!D14*Inputs!I59*'GM Alloc Factors'!E24</f>
        <v>0</v>
      </c>
      <c r="F4485" s="57">
        <f t="shared" si="934"/>
        <v>0</v>
      </c>
      <c r="G4485" s="102">
        <f>Inputs!D14*Inputs!I59*'GM Alloc Factors'!G24</f>
        <v>0</v>
      </c>
      <c r="H4485" s="102">
        <f>Inputs!D14*Inputs!I59*'GM Alloc Factors'!H24</f>
        <v>0</v>
      </c>
      <c r="I4485" s="102">
        <f>Inputs!D14*Inputs!I59*'GM Alloc Factors'!I24</f>
        <v>0</v>
      </c>
      <c r="J4485" s="102">
        <f>Inputs!D14*Inputs!I59*'GM Alloc Factors'!J24</f>
        <v>0</v>
      </c>
      <c r="K4485" s="57">
        <f t="shared" si="935"/>
        <v>0</v>
      </c>
    </row>
    <row r="4486" spans="1:11" ht="12.75" customHeight="1">
      <c r="A4486" s="61" t="str">
        <f>"      "&amp;Labels!B91</f>
        <v xml:space="preserve">      Q 7</v>
      </c>
      <c r="B4486" s="102">
        <f>Inputs!D14*Inputs!J59*'GM Alloc Factors'!B25</f>
        <v>0</v>
      </c>
      <c r="C4486" s="102">
        <f>Inputs!D14*Inputs!J59*'GM Alloc Factors'!C25</f>
        <v>0</v>
      </c>
      <c r="D4486" s="102">
        <f>Inputs!D14*Inputs!J59*'GM Alloc Factors'!D25</f>
        <v>0</v>
      </c>
      <c r="E4486" s="102">
        <f>Inputs!D14*Inputs!J59*'GM Alloc Factors'!E25</f>
        <v>0</v>
      </c>
      <c r="F4486" s="57">
        <f t="shared" si="934"/>
        <v>0</v>
      </c>
      <c r="G4486" s="102">
        <f>Inputs!D14*Inputs!J59*'GM Alloc Factors'!G25</f>
        <v>0</v>
      </c>
      <c r="H4486" s="102">
        <f>Inputs!D14*Inputs!J59*'GM Alloc Factors'!H25</f>
        <v>0</v>
      </c>
      <c r="I4486" s="102">
        <f>Inputs!D14*Inputs!J59*'GM Alloc Factors'!I25</f>
        <v>0</v>
      </c>
      <c r="J4486" s="102">
        <f>Inputs!D14*Inputs!J59*'GM Alloc Factors'!J25</f>
        <v>0</v>
      </c>
      <c r="K4486" s="57">
        <f t="shared" si="935"/>
        <v>0</v>
      </c>
    </row>
    <row r="4487" spans="1:11" ht="12.75" customHeight="1">
      <c r="A4487" s="61" t="str">
        <f>"      "&amp;Labels!B92</f>
        <v xml:space="preserve">      Q 8</v>
      </c>
      <c r="B4487" s="102">
        <f>Inputs!D14*Inputs!K59*'GM Alloc Factors'!B26</f>
        <v>0</v>
      </c>
      <c r="C4487" s="102">
        <f>Inputs!D14*Inputs!K59*'GM Alloc Factors'!C26</f>
        <v>0</v>
      </c>
      <c r="D4487" s="102">
        <f>Inputs!D14*Inputs!K59*'GM Alloc Factors'!D26</f>
        <v>0</v>
      </c>
      <c r="E4487" s="102">
        <f>Inputs!D14*Inputs!K59*'GM Alloc Factors'!E26</f>
        <v>0</v>
      </c>
      <c r="F4487" s="57">
        <f t="shared" si="934"/>
        <v>0</v>
      </c>
      <c r="G4487" s="102">
        <f>Inputs!D14*Inputs!K59*'GM Alloc Factors'!G26</f>
        <v>0</v>
      </c>
      <c r="H4487" s="102">
        <f>Inputs!D14*Inputs!K59*'GM Alloc Factors'!H26</f>
        <v>0</v>
      </c>
      <c r="I4487" s="102">
        <f>Inputs!D14*Inputs!K59*'GM Alloc Factors'!I26</f>
        <v>0</v>
      </c>
      <c r="J4487" s="102">
        <f>Inputs!D14*Inputs!K59*'GM Alloc Factors'!J26</f>
        <v>0</v>
      </c>
      <c r="K4487" s="57">
        <f t="shared" si="935"/>
        <v>0</v>
      </c>
    </row>
    <row r="4488" spans="1:11" ht="12.75" customHeight="1">
      <c r="A4488" s="55" t="str">
        <f>"      "&amp;Labels!C84</f>
        <v xml:space="preserve">      Total</v>
      </c>
      <c r="B4488" s="56">
        <f>SUM(B4480:B4487)</f>
        <v>0</v>
      </c>
      <c r="C4488" s="56">
        <f>SUM(C4480:C4487)</f>
        <v>0</v>
      </c>
      <c r="D4488" s="56">
        <f>SUM(D4480:D4487)</f>
        <v>0</v>
      </c>
      <c r="E4488" s="56">
        <f>SUM(E4480:E4487)</f>
        <v>0</v>
      </c>
      <c r="F4488" s="57">
        <f t="shared" si="934"/>
        <v>0</v>
      </c>
      <c r="G4488" s="56">
        <f>SUM(G4480:G4487)</f>
        <v>0</v>
      </c>
      <c r="H4488" s="56">
        <f>SUM(H4480:H4487)</f>
        <v>0</v>
      </c>
      <c r="I4488" s="56">
        <f>SUM(I4480:I4487)</f>
        <v>0</v>
      </c>
      <c r="J4488" s="56">
        <f>SUM(J4480:J4487)</f>
        <v>0</v>
      </c>
      <c r="K4488" s="57">
        <f t="shared" si="935"/>
        <v>0</v>
      </c>
    </row>
    <row r="4489" spans="1:11" ht="12.75" customHeight="1">
      <c r="A4489" s="63" t="str">
        <f>"   "&amp;Labels!C80</f>
        <v xml:space="preserve">   Total</v>
      </c>
      <c r="B4489" s="64">
        <f>SUM(B4478,B4488)</f>
        <v>0</v>
      </c>
      <c r="C4489" s="64">
        <f>SUM(C4478,C4488)</f>
        <v>0</v>
      </c>
      <c r="D4489" s="64">
        <f>SUM(D4478,D4488)</f>
        <v>0</v>
      </c>
      <c r="E4489" s="64">
        <f>SUM(E4478,E4488)</f>
        <v>0</v>
      </c>
      <c r="F4489" s="57">
        <f t="shared" si="934"/>
        <v>0</v>
      </c>
      <c r="G4489" s="64">
        <f>SUM(G4478,G4488)</f>
        <v>0</v>
      </c>
      <c r="H4489" s="64">
        <f>SUM(H4478,H4488)</f>
        <v>0</v>
      </c>
      <c r="I4489" s="64">
        <f>SUM(I4478,I4488)</f>
        <v>0</v>
      </c>
      <c r="J4489" s="64">
        <f>SUM(J4478,J4488)</f>
        <v>0</v>
      </c>
      <c r="K4489" s="57">
        <f t="shared" si="935"/>
        <v>0</v>
      </c>
    </row>
    <row r="4490" spans="1:11" ht="12.75" customHeight="1">
      <c r="A4490" s="61" t="str">
        <f>"      "&amp;Labels!B85</f>
        <v xml:space="preserve">      Q 1</v>
      </c>
      <c r="B4490" s="102">
        <f t="shared" ref="B4490:E4497" si="936">SUM(B4470,B4480)</f>
        <v>0</v>
      </c>
      <c r="C4490" s="102">
        <f t="shared" si="936"/>
        <v>0</v>
      </c>
      <c r="D4490" s="102">
        <f t="shared" si="936"/>
        <v>0</v>
      </c>
      <c r="E4490" s="102">
        <f t="shared" si="936"/>
        <v>0</v>
      </c>
      <c r="F4490" s="57">
        <f t="shared" si="934"/>
        <v>0</v>
      </c>
      <c r="G4490" s="102">
        <f t="shared" ref="G4490:J4497" si="937">SUM(G4470,G4480)</f>
        <v>0</v>
      </c>
      <c r="H4490" s="102">
        <f t="shared" si="937"/>
        <v>0</v>
      </c>
      <c r="I4490" s="102">
        <f t="shared" si="937"/>
        <v>0</v>
      </c>
      <c r="J4490" s="102">
        <f t="shared" si="937"/>
        <v>0</v>
      </c>
      <c r="K4490" s="57">
        <f t="shared" si="935"/>
        <v>0</v>
      </c>
    </row>
    <row r="4491" spans="1:11" ht="12.75" customHeight="1">
      <c r="A4491" s="61" t="str">
        <f>"      "&amp;Labels!B86</f>
        <v xml:space="preserve">      Q 2</v>
      </c>
      <c r="B4491" s="102">
        <f t="shared" si="936"/>
        <v>0</v>
      </c>
      <c r="C4491" s="102">
        <f t="shared" si="936"/>
        <v>0</v>
      </c>
      <c r="D4491" s="102">
        <f t="shared" si="936"/>
        <v>0</v>
      </c>
      <c r="E4491" s="102">
        <f t="shared" si="936"/>
        <v>0</v>
      </c>
      <c r="F4491" s="57">
        <f t="shared" si="934"/>
        <v>0</v>
      </c>
      <c r="G4491" s="102">
        <f t="shared" si="937"/>
        <v>0</v>
      </c>
      <c r="H4491" s="102">
        <f t="shared" si="937"/>
        <v>0</v>
      </c>
      <c r="I4491" s="102">
        <f t="shared" si="937"/>
        <v>0</v>
      </c>
      <c r="J4491" s="102">
        <f t="shared" si="937"/>
        <v>0</v>
      </c>
      <c r="K4491" s="57">
        <f t="shared" si="935"/>
        <v>0</v>
      </c>
    </row>
    <row r="4492" spans="1:11" ht="12.75" customHeight="1">
      <c r="A4492" s="61" t="str">
        <f>"      "&amp;Labels!B87</f>
        <v xml:space="preserve">      Q 3</v>
      </c>
      <c r="B4492" s="102">
        <f t="shared" si="936"/>
        <v>0</v>
      </c>
      <c r="C4492" s="102">
        <f t="shared" si="936"/>
        <v>0</v>
      </c>
      <c r="D4492" s="102">
        <f t="shared" si="936"/>
        <v>0</v>
      </c>
      <c r="E4492" s="102">
        <f t="shared" si="936"/>
        <v>0</v>
      </c>
      <c r="F4492" s="57">
        <f t="shared" si="934"/>
        <v>0</v>
      </c>
      <c r="G4492" s="102">
        <f t="shared" si="937"/>
        <v>0</v>
      </c>
      <c r="H4492" s="102">
        <f t="shared" si="937"/>
        <v>0</v>
      </c>
      <c r="I4492" s="102">
        <f t="shared" si="937"/>
        <v>0</v>
      </c>
      <c r="J4492" s="102">
        <f t="shared" si="937"/>
        <v>0</v>
      </c>
      <c r="K4492" s="57">
        <f t="shared" si="935"/>
        <v>0</v>
      </c>
    </row>
    <row r="4493" spans="1:11" ht="12.75" customHeight="1">
      <c r="A4493" s="61" t="str">
        <f>"      "&amp;Labels!B88</f>
        <v xml:space="preserve">      Q 4</v>
      </c>
      <c r="B4493" s="102">
        <f t="shared" si="936"/>
        <v>0</v>
      </c>
      <c r="C4493" s="102">
        <f t="shared" si="936"/>
        <v>0</v>
      </c>
      <c r="D4493" s="102">
        <f t="shared" si="936"/>
        <v>0</v>
      </c>
      <c r="E4493" s="102">
        <f t="shared" si="936"/>
        <v>0</v>
      </c>
      <c r="F4493" s="57">
        <f t="shared" si="934"/>
        <v>0</v>
      </c>
      <c r="G4493" s="102">
        <f t="shared" si="937"/>
        <v>0</v>
      </c>
      <c r="H4493" s="102">
        <f t="shared" si="937"/>
        <v>0</v>
      </c>
      <c r="I4493" s="102">
        <f t="shared" si="937"/>
        <v>0</v>
      </c>
      <c r="J4493" s="102">
        <f t="shared" si="937"/>
        <v>0</v>
      </c>
      <c r="K4493" s="57">
        <f t="shared" si="935"/>
        <v>0</v>
      </c>
    </row>
    <row r="4494" spans="1:11" ht="12.75" customHeight="1">
      <c r="A4494" s="61" t="str">
        <f>"      "&amp;Labels!B89</f>
        <v xml:space="preserve">      Q 5</v>
      </c>
      <c r="B4494" s="102">
        <f t="shared" si="936"/>
        <v>0</v>
      </c>
      <c r="C4494" s="102">
        <f t="shared" si="936"/>
        <v>0</v>
      </c>
      <c r="D4494" s="102">
        <f t="shared" si="936"/>
        <v>0</v>
      </c>
      <c r="E4494" s="102">
        <f t="shared" si="936"/>
        <v>0</v>
      </c>
      <c r="F4494" s="57">
        <f t="shared" si="934"/>
        <v>0</v>
      </c>
      <c r="G4494" s="102">
        <f t="shared" si="937"/>
        <v>0</v>
      </c>
      <c r="H4494" s="102">
        <f t="shared" si="937"/>
        <v>0</v>
      </c>
      <c r="I4494" s="102">
        <f t="shared" si="937"/>
        <v>0</v>
      </c>
      <c r="J4494" s="102">
        <f t="shared" si="937"/>
        <v>0</v>
      </c>
      <c r="K4494" s="57">
        <f t="shared" si="935"/>
        <v>0</v>
      </c>
    </row>
    <row r="4495" spans="1:11" ht="12.75" customHeight="1">
      <c r="A4495" s="61" t="str">
        <f>"      "&amp;Labels!B90</f>
        <v xml:space="preserve">      Q 6</v>
      </c>
      <c r="B4495" s="102">
        <f t="shared" si="936"/>
        <v>0</v>
      </c>
      <c r="C4495" s="102">
        <f t="shared" si="936"/>
        <v>0</v>
      </c>
      <c r="D4495" s="102">
        <f t="shared" si="936"/>
        <v>0</v>
      </c>
      <c r="E4495" s="102">
        <f t="shared" si="936"/>
        <v>0</v>
      </c>
      <c r="F4495" s="57">
        <f t="shared" si="934"/>
        <v>0</v>
      </c>
      <c r="G4495" s="102">
        <f t="shared" si="937"/>
        <v>0</v>
      </c>
      <c r="H4495" s="102">
        <f t="shared" si="937"/>
        <v>0</v>
      </c>
      <c r="I4495" s="102">
        <f t="shared" si="937"/>
        <v>0</v>
      </c>
      <c r="J4495" s="102">
        <f t="shared" si="937"/>
        <v>0</v>
      </c>
      <c r="K4495" s="57">
        <f t="shared" si="935"/>
        <v>0</v>
      </c>
    </row>
    <row r="4496" spans="1:11" ht="12.75" customHeight="1">
      <c r="A4496" s="61" t="str">
        <f>"      "&amp;Labels!B91</f>
        <v xml:space="preserve">      Q 7</v>
      </c>
      <c r="B4496" s="102">
        <f t="shared" si="936"/>
        <v>0</v>
      </c>
      <c r="C4496" s="102">
        <f t="shared" si="936"/>
        <v>0</v>
      </c>
      <c r="D4496" s="102">
        <f t="shared" si="936"/>
        <v>0</v>
      </c>
      <c r="E4496" s="102">
        <f t="shared" si="936"/>
        <v>0</v>
      </c>
      <c r="F4496" s="57">
        <f t="shared" si="934"/>
        <v>0</v>
      </c>
      <c r="G4496" s="102">
        <f t="shared" si="937"/>
        <v>0</v>
      </c>
      <c r="H4496" s="102">
        <f t="shared" si="937"/>
        <v>0</v>
      </c>
      <c r="I4496" s="102">
        <f t="shared" si="937"/>
        <v>0</v>
      </c>
      <c r="J4496" s="102">
        <f t="shared" si="937"/>
        <v>0</v>
      </c>
      <c r="K4496" s="57">
        <f t="shared" si="935"/>
        <v>0</v>
      </c>
    </row>
    <row r="4497" spans="1:11" ht="12.75" customHeight="1">
      <c r="A4497" s="61" t="str">
        <f>"      "&amp;Labels!B92</f>
        <v xml:space="preserve">      Q 8</v>
      </c>
      <c r="B4497" s="102">
        <f t="shared" si="936"/>
        <v>0</v>
      </c>
      <c r="C4497" s="102">
        <f t="shared" si="936"/>
        <v>0</v>
      </c>
      <c r="D4497" s="102">
        <f t="shared" si="936"/>
        <v>0</v>
      </c>
      <c r="E4497" s="102">
        <f t="shared" si="936"/>
        <v>0</v>
      </c>
      <c r="F4497" s="57">
        <f t="shared" si="934"/>
        <v>0</v>
      </c>
      <c r="G4497" s="102">
        <f t="shared" si="937"/>
        <v>0</v>
      </c>
      <c r="H4497" s="102">
        <f t="shared" si="937"/>
        <v>0</v>
      </c>
      <c r="I4497" s="102">
        <f t="shared" si="937"/>
        <v>0</v>
      </c>
      <c r="J4497" s="102">
        <f t="shared" si="937"/>
        <v>0</v>
      </c>
      <c r="K4497" s="57">
        <f t="shared" si="935"/>
        <v>0</v>
      </c>
    </row>
    <row r="4498" spans="1:11" ht="12.75" customHeight="1">
      <c r="A4498" s="55" t="str">
        <f>"      "&amp;Labels!C84</f>
        <v xml:space="preserve">      Total</v>
      </c>
      <c r="B4498" s="56">
        <f>B4489</f>
        <v>0</v>
      </c>
      <c r="C4498" s="56">
        <f>C4489</f>
        <v>0</v>
      </c>
      <c r="D4498" s="56">
        <f>D4489</f>
        <v>0</v>
      </c>
      <c r="E4498" s="56">
        <f>E4489</f>
        <v>0</v>
      </c>
      <c r="F4498" s="57">
        <f>SUM(B4489:E4489)</f>
        <v>0</v>
      </c>
      <c r="G4498" s="56">
        <f>G4489</f>
        <v>0</v>
      </c>
      <c r="H4498" s="56">
        <f>H4489</f>
        <v>0</v>
      </c>
      <c r="I4498" s="56">
        <f>I4489</f>
        <v>0</v>
      </c>
      <c r="J4498" s="56">
        <f>J4489</f>
        <v>0</v>
      </c>
      <c r="K4498" s="57">
        <f>SUM(G4489:J4489)</f>
        <v>0</v>
      </c>
    </row>
    <row r="4499" spans="1:11" ht="12.75" customHeight="1">
      <c r="A4499" s="17" t="str">
        <f>Labels!C68</f>
        <v>Total</v>
      </c>
      <c r="B4499" s="103">
        <f>SUM(B4210,B4241,B4272,B4303,B4334,B4365,B4396,B4427,B4458,B4489)</f>
        <v>0</v>
      </c>
      <c r="C4499" s="103">
        <f>SUM(C4210,C4241,C4272,C4303,C4334,C4365,C4396,C4427,C4458,C4489)</f>
        <v>0</v>
      </c>
      <c r="D4499" s="103">
        <f>SUM(D4210,D4241,D4272,D4303,D4334,D4365,D4396,D4427,D4458,D4489)</f>
        <v>0</v>
      </c>
      <c r="E4499" s="103">
        <f>SUM(E4210,E4241,E4272,E4303,E4334,E4365,E4396,E4427,E4458,E4489)</f>
        <v>0</v>
      </c>
      <c r="F4499" s="104">
        <f>SUM(B4499:E4499)</f>
        <v>0</v>
      </c>
      <c r="G4499" s="103">
        <f>SUM(G4210,G4241,G4272,G4303,G4334,G4365,G4396,G4427,G4458,G4489)</f>
        <v>0</v>
      </c>
      <c r="H4499" s="103">
        <f>SUM(H4210,H4241,H4272,H4303,H4334,H4365,H4396,H4427,H4458,H4489)</f>
        <v>0</v>
      </c>
      <c r="I4499" s="103">
        <f>SUM(I4210,I4241,I4272,I4303,I4334,I4365,I4396,I4427,I4458,I4489)</f>
        <v>0</v>
      </c>
      <c r="J4499" s="103">
        <f>SUM(J4210,J4241,J4272,J4303,J4334,J4365,J4396,J4427,J4458,J4489)</f>
        <v>0</v>
      </c>
      <c r="K4499" s="104">
        <f>SUM(G4499:J4499)</f>
        <v>0</v>
      </c>
    </row>
    <row r="4500" spans="1:11" ht="12.75" customHeight="1">
      <c r="A4500" s="55" t="str">
        <f>"   "&amp;Labels!B81</f>
        <v xml:space="preserve">   Website</v>
      </c>
      <c r="B4500" s="56"/>
      <c r="C4500" s="56"/>
      <c r="D4500" s="56"/>
      <c r="E4500" s="56"/>
      <c r="F4500" s="57"/>
      <c r="G4500" s="56"/>
      <c r="H4500" s="56"/>
      <c r="I4500" s="56"/>
      <c r="J4500" s="56"/>
      <c r="K4500" s="57"/>
    </row>
    <row r="4501" spans="1:11" ht="12.75" customHeight="1">
      <c r="A4501" s="61" t="str">
        <f>"      "&amp;Labels!B85</f>
        <v xml:space="preserve">      Q 1</v>
      </c>
      <c r="B4501" s="102">
        <f t="shared" ref="B4501:E4509" si="938">SUM(B4191,B4222,B4253,B4284,B4315,B4346,B4377,B4408,B4439,B4470)</f>
        <v>0</v>
      </c>
      <c r="C4501" s="102">
        <f t="shared" si="938"/>
        <v>0</v>
      </c>
      <c r="D4501" s="102">
        <f t="shared" si="938"/>
        <v>0</v>
      </c>
      <c r="E4501" s="102">
        <f t="shared" si="938"/>
        <v>0</v>
      </c>
      <c r="F4501" s="57">
        <f t="shared" ref="F4501:F4509" si="939">SUM(B4501:E4501)</f>
        <v>0</v>
      </c>
      <c r="G4501" s="102">
        <f t="shared" ref="G4501:J4509" si="940">SUM(G4191,G4222,G4253,G4284,G4315,G4346,G4377,G4408,G4439,G4470)</f>
        <v>0</v>
      </c>
      <c r="H4501" s="102">
        <f t="shared" si="940"/>
        <v>0</v>
      </c>
      <c r="I4501" s="102">
        <f t="shared" si="940"/>
        <v>0</v>
      </c>
      <c r="J4501" s="102">
        <f t="shared" si="940"/>
        <v>0</v>
      </c>
      <c r="K4501" s="57">
        <f t="shared" ref="K4501:K4509" si="941">SUM(G4501:J4501)</f>
        <v>0</v>
      </c>
    </row>
    <row r="4502" spans="1:11" ht="12.75" customHeight="1">
      <c r="A4502" s="61" t="str">
        <f>"      "&amp;Labels!B86</f>
        <v xml:space="preserve">      Q 2</v>
      </c>
      <c r="B4502" s="102">
        <f t="shared" si="938"/>
        <v>0</v>
      </c>
      <c r="C4502" s="102">
        <f t="shared" si="938"/>
        <v>0</v>
      </c>
      <c r="D4502" s="102">
        <f t="shared" si="938"/>
        <v>0</v>
      </c>
      <c r="E4502" s="102">
        <f t="shared" si="938"/>
        <v>0</v>
      </c>
      <c r="F4502" s="57">
        <f t="shared" si="939"/>
        <v>0</v>
      </c>
      <c r="G4502" s="102">
        <f t="shared" si="940"/>
        <v>0</v>
      </c>
      <c r="H4502" s="102">
        <f t="shared" si="940"/>
        <v>0</v>
      </c>
      <c r="I4502" s="102">
        <f t="shared" si="940"/>
        <v>0</v>
      </c>
      <c r="J4502" s="102">
        <f t="shared" si="940"/>
        <v>0</v>
      </c>
      <c r="K4502" s="57">
        <f t="shared" si="941"/>
        <v>0</v>
      </c>
    </row>
    <row r="4503" spans="1:11" ht="12.75" customHeight="1">
      <c r="A4503" s="61" t="str">
        <f>"      "&amp;Labels!B87</f>
        <v xml:space="preserve">      Q 3</v>
      </c>
      <c r="B4503" s="102">
        <f t="shared" si="938"/>
        <v>0</v>
      </c>
      <c r="C4503" s="102">
        <f t="shared" si="938"/>
        <v>0</v>
      </c>
      <c r="D4503" s="102">
        <f t="shared" si="938"/>
        <v>0</v>
      </c>
      <c r="E4503" s="102">
        <f t="shared" si="938"/>
        <v>0</v>
      </c>
      <c r="F4503" s="57">
        <f t="shared" si="939"/>
        <v>0</v>
      </c>
      <c r="G4503" s="102">
        <f t="shared" si="940"/>
        <v>0</v>
      </c>
      <c r="H4503" s="102">
        <f t="shared" si="940"/>
        <v>0</v>
      </c>
      <c r="I4503" s="102">
        <f t="shared" si="940"/>
        <v>0</v>
      </c>
      <c r="J4503" s="102">
        <f t="shared" si="940"/>
        <v>0</v>
      </c>
      <c r="K4503" s="57">
        <f t="shared" si="941"/>
        <v>0</v>
      </c>
    </row>
    <row r="4504" spans="1:11" ht="12.75" customHeight="1">
      <c r="A4504" s="61" t="str">
        <f>"      "&amp;Labels!B88</f>
        <v xml:space="preserve">      Q 4</v>
      </c>
      <c r="B4504" s="102">
        <f t="shared" si="938"/>
        <v>0</v>
      </c>
      <c r="C4504" s="102">
        <f t="shared" si="938"/>
        <v>0</v>
      </c>
      <c r="D4504" s="102">
        <f t="shared" si="938"/>
        <v>0</v>
      </c>
      <c r="E4504" s="102">
        <f t="shared" si="938"/>
        <v>0</v>
      </c>
      <c r="F4504" s="57">
        <f t="shared" si="939"/>
        <v>0</v>
      </c>
      <c r="G4504" s="102">
        <f t="shared" si="940"/>
        <v>0</v>
      </c>
      <c r="H4504" s="102">
        <f t="shared" si="940"/>
        <v>0</v>
      </c>
      <c r="I4504" s="102">
        <f t="shared" si="940"/>
        <v>0</v>
      </c>
      <c r="J4504" s="102">
        <f t="shared" si="940"/>
        <v>0</v>
      </c>
      <c r="K4504" s="57">
        <f t="shared" si="941"/>
        <v>0</v>
      </c>
    </row>
    <row r="4505" spans="1:11" ht="12.75" customHeight="1">
      <c r="A4505" s="61" t="str">
        <f>"      "&amp;Labels!B89</f>
        <v xml:space="preserve">      Q 5</v>
      </c>
      <c r="B4505" s="102">
        <f t="shared" si="938"/>
        <v>0</v>
      </c>
      <c r="C4505" s="102">
        <f t="shared" si="938"/>
        <v>0</v>
      </c>
      <c r="D4505" s="102">
        <f t="shared" si="938"/>
        <v>0</v>
      </c>
      <c r="E4505" s="102">
        <f t="shared" si="938"/>
        <v>0</v>
      </c>
      <c r="F4505" s="57">
        <f t="shared" si="939"/>
        <v>0</v>
      </c>
      <c r="G4505" s="102">
        <f t="shared" si="940"/>
        <v>0</v>
      </c>
      <c r="H4505" s="102">
        <f t="shared" si="940"/>
        <v>0</v>
      </c>
      <c r="I4505" s="102">
        <f t="shared" si="940"/>
        <v>0</v>
      </c>
      <c r="J4505" s="102">
        <f t="shared" si="940"/>
        <v>0</v>
      </c>
      <c r="K4505" s="57">
        <f t="shared" si="941"/>
        <v>0</v>
      </c>
    </row>
    <row r="4506" spans="1:11" ht="12.75" customHeight="1">
      <c r="A4506" s="61" t="str">
        <f>"      "&amp;Labels!B90</f>
        <v xml:space="preserve">      Q 6</v>
      </c>
      <c r="B4506" s="102">
        <f t="shared" si="938"/>
        <v>0</v>
      </c>
      <c r="C4506" s="102">
        <f t="shared" si="938"/>
        <v>0</v>
      </c>
      <c r="D4506" s="102">
        <f t="shared" si="938"/>
        <v>0</v>
      </c>
      <c r="E4506" s="102">
        <f t="shared" si="938"/>
        <v>0</v>
      </c>
      <c r="F4506" s="57">
        <f t="shared" si="939"/>
        <v>0</v>
      </c>
      <c r="G4506" s="102">
        <f t="shared" si="940"/>
        <v>0</v>
      </c>
      <c r="H4506" s="102">
        <f t="shared" si="940"/>
        <v>0</v>
      </c>
      <c r="I4506" s="102">
        <f t="shared" si="940"/>
        <v>0</v>
      </c>
      <c r="J4506" s="102">
        <f t="shared" si="940"/>
        <v>0</v>
      </c>
      <c r="K4506" s="57">
        <f t="shared" si="941"/>
        <v>0</v>
      </c>
    </row>
    <row r="4507" spans="1:11" ht="12.75" customHeight="1">
      <c r="A4507" s="61" t="str">
        <f>"      "&amp;Labels!B91</f>
        <v xml:space="preserve">      Q 7</v>
      </c>
      <c r="B4507" s="102">
        <f t="shared" si="938"/>
        <v>0</v>
      </c>
      <c r="C4507" s="102">
        <f t="shared" si="938"/>
        <v>0</v>
      </c>
      <c r="D4507" s="102">
        <f t="shared" si="938"/>
        <v>0</v>
      </c>
      <c r="E4507" s="102">
        <f t="shared" si="938"/>
        <v>0</v>
      </c>
      <c r="F4507" s="57">
        <f t="shared" si="939"/>
        <v>0</v>
      </c>
      <c r="G4507" s="102">
        <f t="shared" si="940"/>
        <v>0</v>
      </c>
      <c r="H4507" s="102">
        <f t="shared" si="940"/>
        <v>0</v>
      </c>
      <c r="I4507" s="102">
        <f t="shared" si="940"/>
        <v>0</v>
      </c>
      <c r="J4507" s="102">
        <f t="shared" si="940"/>
        <v>0</v>
      </c>
      <c r="K4507" s="57">
        <f t="shared" si="941"/>
        <v>0</v>
      </c>
    </row>
    <row r="4508" spans="1:11" ht="12.75" customHeight="1">
      <c r="A4508" s="61" t="str">
        <f>"      "&amp;Labels!B92</f>
        <v xml:space="preserve">      Q 8</v>
      </c>
      <c r="B4508" s="102">
        <f t="shared" si="938"/>
        <v>0</v>
      </c>
      <c r="C4508" s="102">
        <f t="shared" si="938"/>
        <v>0</v>
      </c>
      <c r="D4508" s="102">
        <f t="shared" si="938"/>
        <v>0</v>
      </c>
      <c r="E4508" s="102">
        <f t="shared" si="938"/>
        <v>0</v>
      </c>
      <c r="F4508" s="57">
        <f t="shared" si="939"/>
        <v>0</v>
      </c>
      <c r="G4508" s="102">
        <f t="shared" si="940"/>
        <v>0</v>
      </c>
      <c r="H4508" s="102">
        <f t="shared" si="940"/>
        <v>0</v>
      </c>
      <c r="I4508" s="102">
        <f t="shared" si="940"/>
        <v>0</v>
      </c>
      <c r="J4508" s="102">
        <f t="shared" si="940"/>
        <v>0</v>
      </c>
      <c r="K4508" s="57">
        <f t="shared" si="941"/>
        <v>0</v>
      </c>
    </row>
    <row r="4509" spans="1:11" ht="12.75" customHeight="1">
      <c r="A4509" s="55" t="str">
        <f>"      "&amp;Labels!C84</f>
        <v xml:space="preserve">      Total</v>
      </c>
      <c r="B4509" s="56">
        <f t="shared" si="938"/>
        <v>0</v>
      </c>
      <c r="C4509" s="56">
        <f t="shared" si="938"/>
        <v>0</v>
      </c>
      <c r="D4509" s="56">
        <f t="shared" si="938"/>
        <v>0</v>
      </c>
      <c r="E4509" s="56">
        <f t="shared" si="938"/>
        <v>0</v>
      </c>
      <c r="F4509" s="57">
        <f t="shared" si="939"/>
        <v>0</v>
      </c>
      <c r="G4509" s="56">
        <f t="shared" si="940"/>
        <v>0</v>
      </c>
      <c r="H4509" s="56">
        <f t="shared" si="940"/>
        <v>0</v>
      </c>
      <c r="I4509" s="56">
        <f t="shared" si="940"/>
        <v>0</v>
      </c>
      <c r="J4509" s="56">
        <f t="shared" si="940"/>
        <v>0</v>
      </c>
      <c r="K4509" s="57">
        <f t="shared" si="941"/>
        <v>0</v>
      </c>
    </row>
    <row r="4510" spans="1:11" ht="12.75" customHeight="1">
      <c r="A4510" s="55" t="str">
        <f>"   "&amp;Labels!B82</f>
        <v xml:space="preserve">   Direct email</v>
      </c>
      <c r="B4510" s="56"/>
      <c r="C4510" s="56"/>
      <c r="D4510" s="56"/>
      <c r="E4510" s="56"/>
      <c r="F4510" s="57"/>
      <c r="G4510" s="56"/>
      <c r="H4510" s="56"/>
      <c r="I4510" s="56"/>
      <c r="J4510" s="56"/>
      <c r="K4510" s="57"/>
    </row>
    <row r="4511" spans="1:11" ht="12.75" customHeight="1">
      <c r="A4511" s="61" t="str">
        <f>"      "&amp;Labels!B85</f>
        <v xml:space="preserve">      Q 1</v>
      </c>
      <c r="B4511" s="102">
        <f t="shared" ref="B4511:E4519" si="942">SUM(B4201,B4232,B4263,B4294,B4325,B4356,B4387,B4418,B4449,B4480)</f>
        <v>0</v>
      </c>
      <c r="C4511" s="102">
        <f t="shared" si="942"/>
        <v>0</v>
      </c>
      <c r="D4511" s="102">
        <f t="shared" si="942"/>
        <v>0</v>
      </c>
      <c r="E4511" s="102">
        <f t="shared" si="942"/>
        <v>0</v>
      </c>
      <c r="F4511" s="57">
        <f t="shared" ref="F4511:F4519" si="943">SUM(B4511:E4511)</f>
        <v>0</v>
      </c>
      <c r="G4511" s="102">
        <f t="shared" ref="G4511:J4519" si="944">SUM(G4201,G4232,G4263,G4294,G4325,G4356,G4387,G4418,G4449,G4480)</f>
        <v>0</v>
      </c>
      <c r="H4511" s="102">
        <f t="shared" si="944"/>
        <v>0</v>
      </c>
      <c r="I4511" s="102">
        <f t="shared" si="944"/>
        <v>0</v>
      </c>
      <c r="J4511" s="102">
        <f t="shared" si="944"/>
        <v>0</v>
      </c>
      <c r="K4511" s="57">
        <f t="shared" ref="K4511:K4519" si="945">SUM(G4511:J4511)</f>
        <v>0</v>
      </c>
    </row>
    <row r="4512" spans="1:11" ht="12.75" customHeight="1">
      <c r="A4512" s="61" t="str">
        <f>"      "&amp;Labels!B86</f>
        <v xml:space="preserve">      Q 2</v>
      </c>
      <c r="B4512" s="102">
        <f t="shared" si="942"/>
        <v>0</v>
      </c>
      <c r="C4512" s="102">
        <f t="shared" si="942"/>
        <v>0</v>
      </c>
      <c r="D4512" s="102">
        <f t="shared" si="942"/>
        <v>0</v>
      </c>
      <c r="E4512" s="102">
        <f t="shared" si="942"/>
        <v>0</v>
      </c>
      <c r="F4512" s="57">
        <f t="shared" si="943"/>
        <v>0</v>
      </c>
      <c r="G4512" s="102">
        <f t="shared" si="944"/>
        <v>0</v>
      </c>
      <c r="H4512" s="102">
        <f t="shared" si="944"/>
        <v>0</v>
      </c>
      <c r="I4512" s="102">
        <f t="shared" si="944"/>
        <v>0</v>
      </c>
      <c r="J4512" s="102">
        <f t="shared" si="944"/>
        <v>0</v>
      </c>
      <c r="K4512" s="57">
        <f t="shared" si="945"/>
        <v>0</v>
      </c>
    </row>
    <row r="4513" spans="1:11" ht="12.75" customHeight="1">
      <c r="A4513" s="61" t="str">
        <f>"      "&amp;Labels!B87</f>
        <v xml:space="preserve">      Q 3</v>
      </c>
      <c r="B4513" s="102">
        <f t="shared" si="942"/>
        <v>0</v>
      </c>
      <c r="C4513" s="102">
        <f t="shared" si="942"/>
        <v>0</v>
      </c>
      <c r="D4513" s="102">
        <f t="shared" si="942"/>
        <v>0</v>
      </c>
      <c r="E4513" s="102">
        <f t="shared" si="942"/>
        <v>0</v>
      </c>
      <c r="F4513" s="57">
        <f t="shared" si="943"/>
        <v>0</v>
      </c>
      <c r="G4513" s="102">
        <f t="shared" si="944"/>
        <v>0</v>
      </c>
      <c r="H4513" s="102">
        <f t="shared" si="944"/>
        <v>0</v>
      </c>
      <c r="I4513" s="102">
        <f t="shared" si="944"/>
        <v>0</v>
      </c>
      <c r="J4513" s="102">
        <f t="shared" si="944"/>
        <v>0</v>
      </c>
      <c r="K4513" s="57">
        <f t="shared" si="945"/>
        <v>0</v>
      </c>
    </row>
    <row r="4514" spans="1:11" ht="12.75" customHeight="1">
      <c r="A4514" s="61" t="str">
        <f>"      "&amp;Labels!B88</f>
        <v xml:space="preserve">      Q 4</v>
      </c>
      <c r="B4514" s="102">
        <f t="shared" si="942"/>
        <v>0</v>
      </c>
      <c r="C4514" s="102">
        <f t="shared" si="942"/>
        <v>0</v>
      </c>
      <c r="D4514" s="102">
        <f t="shared" si="942"/>
        <v>0</v>
      </c>
      <c r="E4514" s="102">
        <f t="shared" si="942"/>
        <v>0</v>
      </c>
      <c r="F4514" s="57">
        <f t="shared" si="943"/>
        <v>0</v>
      </c>
      <c r="G4514" s="102">
        <f t="shared" si="944"/>
        <v>0</v>
      </c>
      <c r="H4514" s="102">
        <f t="shared" si="944"/>
        <v>0</v>
      </c>
      <c r="I4514" s="102">
        <f t="shared" si="944"/>
        <v>0</v>
      </c>
      <c r="J4514" s="102">
        <f t="shared" si="944"/>
        <v>0</v>
      </c>
      <c r="K4514" s="57">
        <f t="shared" si="945"/>
        <v>0</v>
      </c>
    </row>
    <row r="4515" spans="1:11" ht="12.75" customHeight="1">
      <c r="A4515" s="61" t="str">
        <f>"      "&amp;Labels!B89</f>
        <v xml:space="preserve">      Q 5</v>
      </c>
      <c r="B4515" s="102">
        <f t="shared" si="942"/>
        <v>0</v>
      </c>
      <c r="C4515" s="102">
        <f t="shared" si="942"/>
        <v>0</v>
      </c>
      <c r="D4515" s="102">
        <f t="shared" si="942"/>
        <v>0</v>
      </c>
      <c r="E4515" s="102">
        <f t="shared" si="942"/>
        <v>0</v>
      </c>
      <c r="F4515" s="57">
        <f t="shared" si="943"/>
        <v>0</v>
      </c>
      <c r="G4515" s="102">
        <f t="shared" si="944"/>
        <v>0</v>
      </c>
      <c r="H4515" s="102">
        <f t="shared" si="944"/>
        <v>0</v>
      </c>
      <c r="I4515" s="102">
        <f t="shared" si="944"/>
        <v>0</v>
      </c>
      <c r="J4515" s="102">
        <f t="shared" si="944"/>
        <v>0</v>
      </c>
      <c r="K4515" s="57">
        <f t="shared" si="945"/>
        <v>0</v>
      </c>
    </row>
    <row r="4516" spans="1:11" ht="12.75" customHeight="1">
      <c r="A4516" s="61" t="str">
        <f>"      "&amp;Labels!B90</f>
        <v xml:space="preserve">      Q 6</v>
      </c>
      <c r="B4516" s="102">
        <f t="shared" si="942"/>
        <v>0</v>
      </c>
      <c r="C4516" s="102">
        <f t="shared" si="942"/>
        <v>0</v>
      </c>
      <c r="D4516" s="102">
        <f t="shared" si="942"/>
        <v>0</v>
      </c>
      <c r="E4516" s="102">
        <f t="shared" si="942"/>
        <v>0</v>
      </c>
      <c r="F4516" s="57">
        <f t="shared" si="943"/>
        <v>0</v>
      </c>
      <c r="G4516" s="102">
        <f t="shared" si="944"/>
        <v>0</v>
      </c>
      <c r="H4516" s="102">
        <f t="shared" si="944"/>
        <v>0</v>
      </c>
      <c r="I4516" s="102">
        <f t="shared" si="944"/>
        <v>0</v>
      </c>
      <c r="J4516" s="102">
        <f t="shared" si="944"/>
        <v>0</v>
      </c>
      <c r="K4516" s="57">
        <f t="shared" si="945"/>
        <v>0</v>
      </c>
    </row>
    <row r="4517" spans="1:11" ht="12.75" customHeight="1">
      <c r="A4517" s="61" t="str">
        <f>"      "&amp;Labels!B91</f>
        <v xml:space="preserve">      Q 7</v>
      </c>
      <c r="B4517" s="102">
        <f t="shared" si="942"/>
        <v>0</v>
      </c>
      <c r="C4517" s="102">
        <f t="shared" si="942"/>
        <v>0</v>
      </c>
      <c r="D4517" s="102">
        <f t="shared" si="942"/>
        <v>0</v>
      </c>
      <c r="E4517" s="102">
        <f t="shared" si="942"/>
        <v>0</v>
      </c>
      <c r="F4517" s="57">
        <f t="shared" si="943"/>
        <v>0</v>
      </c>
      <c r="G4517" s="102">
        <f t="shared" si="944"/>
        <v>0</v>
      </c>
      <c r="H4517" s="102">
        <f t="shared" si="944"/>
        <v>0</v>
      </c>
      <c r="I4517" s="102">
        <f t="shared" si="944"/>
        <v>0</v>
      </c>
      <c r="J4517" s="102">
        <f t="shared" si="944"/>
        <v>0</v>
      </c>
      <c r="K4517" s="57">
        <f t="shared" si="945"/>
        <v>0</v>
      </c>
    </row>
    <row r="4518" spans="1:11" ht="12.75" customHeight="1">
      <c r="A4518" s="61" t="str">
        <f>"      "&amp;Labels!B92</f>
        <v xml:space="preserve">      Q 8</v>
      </c>
      <c r="B4518" s="102">
        <f t="shared" si="942"/>
        <v>0</v>
      </c>
      <c r="C4518" s="102">
        <f t="shared" si="942"/>
        <v>0</v>
      </c>
      <c r="D4518" s="102">
        <f t="shared" si="942"/>
        <v>0</v>
      </c>
      <c r="E4518" s="102">
        <f t="shared" si="942"/>
        <v>0</v>
      </c>
      <c r="F4518" s="57">
        <f t="shared" si="943"/>
        <v>0</v>
      </c>
      <c r="G4518" s="102">
        <f t="shared" si="944"/>
        <v>0</v>
      </c>
      <c r="H4518" s="102">
        <f t="shared" si="944"/>
        <v>0</v>
      </c>
      <c r="I4518" s="102">
        <f t="shared" si="944"/>
        <v>0</v>
      </c>
      <c r="J4518" s="102">
        <f t="shared" si="944"/>
        <v>0</v>
      </c>
      <c r="K4518" s="57">
        <f t="shared" si="945"/>
        <v>0</v>
      </c>
    </row>
    <row r="4519" spans="1:11" ht="12.75" customHeight="1">
      <c r="A4519" s="55" t="str">
        <f>"      "&amp;Labels!C84</f>
        <v xml:space="preserve">      Total</v>
      </c>
      <c r="B4519" s="56">
        <f t="shared" si="942"/>
        <v>0</v>
      </c>
      <c r="C4519" s="56">
        <f t="shared" si="942"/>
        <v>0</v>
      </c>
      <c r="D4519" s="56">
        <f t="shared" si="942"/>
        <v>0</v>
      </c>
      <c r="E4519" s="56">
        <f t="shared" si="942"/>
        <v>0</v>
      </c>
      <c r="F4519" s="57">
        <f t="shared" si="943"/>
        <v>0</v>
      </c>
      <c r="G4519" s="56">
        <f t="shared" si="944"/>
        <v>0</v>
      </c>
      <c r="H4519" s="56">
        <f t="shared" si="944"/>
        <v>0</v>
      </c>
      <c r="I4519" s="56">
        <f t="shared" si="944"/>
        <v>0</v>
      </c>
      <c r="J4519" s="56">
        <f t="shared" si="944"/>
        <v>0</v>
      </c>
      <c r="K4519" s="57">
        <f t="shared" si="945"/>
        <v>0</v>
      </c>
    </row>
    <row r="4520" spans="1:11" ht="12.75" customHeight="1">
      <c r="A4520" s="63" t="str">
        <f>"   "&amp;Labels!C80</f>
        <v xml:space="preserve">   Total</v>
      </c>
      <c r="B4520" s="64">
        <f>B4499</f>
        <v>0</v>
      </c>
      <c r="C4520" s="64">
        <f>C4499</f>
        <v>0</v>
      </c>
      <c r="D4520" s="64">
        <f>D4499</f>
        <v>0</v>
      </c>
      <c r="E4520" s="64">
        <f>E4499</f>
        <v>0</v>
      </c>
      <c r="F4520" s="57">
        <f>SUM(B4499:E4499)</f>
        <v>0</v>
      </c>
      <c r="G4520" s="64">
        <f>G4499</f>
        <v>0</v>
      </c>
      <c r="H4520" s="64">
        <f>H4499</f>
        <v>0</v>
      </c>
      <c r="I4520" s="64">
        <f>I4499</f>
        <v>0</v>
      </c>
      <c r="J4520" s="64">
        <f>J4499</f>
        <v>0</v>
      </c>
      <c r="K4520" s="57">
        <f>SUM(G4499:J4499)</f>
        <v>0</v>
      </c>
    </row>
    <row r="4521" spans="1:11" ht="12.75" customHeight="1">
      <c r="A4521" s="61" t="str">
        <f>"      "&amp;Labels!B85</f>
        <v xml:space="preserve">      Q 1</v>
      </c>
      <c r="B4521" s="102">
        <f t="shared" ref="B4521:E4528" si="946">SUM(B4211,B4242,B4273,B4304,B4335,B4366,B4397,B4428,B4459,B4490)</f>
        <v>0</v>
      </c>
      <c r="C4521" s="102">
        <f t="shared" si="946"/>
        <v>0</v>
      </c>
      <c r="D4521" s="102">
        <f t="shared" si="946"/>
        <v>0</v>
      </c>
      <c r="E4521" s="102">
        <f t="shared" si="946"/>
        <v>0</v>
      </c>
      <c r="F4521" s="57">
        <f t="shared" ref="F4521:F4528" si="947">SUM(B4521:E4521)</f>
        <v>0</v>
      </c>
      <c r="G4521" s="102">
        <f t="shared" ref="G4521:J4528" si="948">SUM(G4211,G4242,G4273,G4304,G4335,G4366,G4397,G4428,G4459,G4490)</f>
        <v>0</v>
      </c>
      <c r="H4521" s="102">
        <f t="shared" si="948"/>
        <v>0</v>
      </c>
      <c r="I4521" s="102">
        <f t="shared" si="948"/>
        <v>0</v>
      </c>
      <c r="J4521" s="102">
        <f t="shared" si="948"/>
        <v>0</v>
      </c>
      <c r="K4521" s="57">
        <f t="shared" ref="K4521:K4528" si="949">SUM(G4521:J4521)</f>
        <v>0</v>
      </c>
    </row>
    <row r="4522" spans="1:11" ht="12.75" customHeight="1">
      <c r="A4522" s="61" t="str">
        <f>"      "&amp;Labels!B86</f>
        <v xml:space="preserve">      Q 2</v>
      </c>
      <c r="B4522" s="102">
        <f t="shared" si="946"/>
        <v>0</v>
      </c>
      <c r="C4522" s="102">
        <f t="shared" si="946"/>
        <v>0</v>
      </c>
      <c r="D4522" s="102">
        <f t="shared" si="946"/>
        <v>0</v>
      </c>
      <c r="E4522" s="102">
        <f t="shared" si="946"/>
        <v>0</v>
      </c>
      <c r="F4522" s="57">
        <f t="shared" si="947"/>
        <v>0</v>
      </c>
      <c r="G4522" s="102">
        <f t="shared" si="948"/>
        <v>0</v>
      </c>
      <c r="H4522" s="102">
        <f t="shared" si="948"/>
        <v>0</v>
      </c>
      <c r="I4522" s="102">
        <f t="shared" si="948"/>
        <v>0</v>
      </c>
      <c r="J4522" s="102">
        <f t="shared" si="948"/>
        <v>0</v>
      </c>
      <c r="K4522" s="57">
        <f t="shared" si="949"/>
        <v>0</v>
      </c>
    </row>
    <row r="4523" spans="1:11" ht="12.75" customHeight="1">
      <c r="A4523" s="61" t="str">
        <f>"      "&amp;Labels!B87</f>
        <v xml:space="preserve">      Q 3</v>
      </c>
      <c r="B4523" s="102">
        <f t="shared" si="946"/>
        <v>0</v>
      </c>
      <c r="C4523" s="102">
        <f t="shared" si="946"/>
        <v>0</v>
      </c>
      <c r="D4523" s="102">
        <f t="shared" si="946"/>
        <v>0</v>
      </c>
      <c r="E4523" s="102">
        <f t="shared" si="946"/>
        <v>0</v>
      </c>
      <c r="F4523" s="57">
        <f t="shared" si="947"/>
        <v>0</v>
      </c>
      <c r="G4523" s="102">
        <f t="shared" si="948"/>
        <v>0</v>
      </c>
      <c r="H4523" s="102">
        <f t="shared" si="948"/>
        <v>0</v>
      </c>
      <c r="I4523" s="102">
        <f t="shared" si="948"/>
        <v>0</v>
      </c>
      <c r="J4523" s="102">
        <f t="shared" si="948"/>
        <v>0</v>
      </c>
      <c r="K4523" s="57">
        <f t="shared" si="949"/>
        <v>0</v>
      </c>
    </row>
    <row r="4524" spans="1:11" ht="12.75" customHeight="1">
      <c r="A4524" s="61" t="str">
        <f>"      "&amp;Labels!B88</f>
        <v xml:space="preserve">      Q 4</v>
      </c>
      <c r="B4524" s="102">
        <f t="shared" si="946"/>
        <v>0</v>
      </c>
      <c r="C4524" s="102">
        <f t="shared" si="946"/>
        <v>0</v>
      </c>
      <c r="D4524" s="102">
        <f t="shared" si="946"/>
        <v>0</v>
      </c>
      <c r="E4524" s="102">
        <f t="shared" si="946"/>
        <v>0</v>
      </c>
      <c r="F4524" s="57">
        <f t="shared" si="947"/>
        <v>0</v>
      </c>
      <c r="G4524" s="102">
        <f t="shared" si="948"/>
        <v>0</v>
      </c>
      <c r="H4524" s="102">
        <f t="shared" si="948"/>
        <v>0</v>
      </c>
      <c r="I4524" s="102">
        <f t="shared" si="948"/>
        <v>0</v>
      </c>
      <c r="J4524" s="102">
        <f t="shared" si="948"/>
        <v>0</v>
      </c>
      <c r="K4524" s="57">
        <f t="shared" si="949"/>
        <v>0</v>
      </c>
    </row>
    <row r="4525" spans="1:11" ht="12.75" customHeight="1">
      <c r="A4525" s="61" t="str">
        <f>"      "&amp;Labels!B89</f>
        <v xml:space="preserve">      Q 5</v>
      </c>
      <c r="B4525" s="102">
        <f t="shared" si="946"/>
        <v>0</v>
      </c>
      <c r="C4525" s="102">
        <f t="shared" si="946"/>
        <v>0</v>
      </c>
      <c r="D4525" s="102">
        <f t="shared" si="946"/>
        <v>0</v>
      </c>
      <c r="E4525" s="102">
        <f t="shared" si="946"/>
        <v>0</v>
      </c>
      <c r="F4525" s="57">
        <f t="shared" si="947"/>
        <v>0</v>
      </c>
      <c r="G4525" s="102">
        <f t="shared" si="948"/>
        <v>0</v>
      </c>
      <c r="H4525" s="102">
        <f t="shared" si="948"/>
        <v>0</v>
      </c>
      <c r="I4525" s="102">
        <f t="shared" si="948"/>
        <v>0</v>
      </c>
      <c r="J4525" s="102">
        <f t="shared" si="948"/>
        <v>0</v>
      </c>
      <c r="K4525" s="57">
        <f t="shared" si="949"/>
        <v>0</v>
      </c>
    </row>
    <row r="4526" spans="1:11" ht="12.75" customHeight="1">
      <c r="A4526" s="61" t="str">
        <f>"      "&amp;Labels!B90</f>
        <v xml:space="preserve">      Q 6</v>
      </c>
      <c r="B4526" s="102">
        <f t="shared" si="946"/>
        <v>0</v>
      </c>
      <c r="C4526" s="102">
        <f t="shared" si="946"/>
        <v>0</v>
      </c>
      <c r="D4526" s="102">
        <f t="shared" si="946"/>
        <v>0</v>
      </c>
      <c r="E4526" s="102">
        <f t="shared" si="946"/>
        <v>0</v>
      </c>
      <c r="F4526" s="57">
        <f t="shared" si="947"/>
        <v>0</v>
      </c>
      <c r="G4526" s="102">
        <f t="shared" si="948"/>
        <v>0</v>
      </c>
      <c r="H4526" s="102">
        <f t="shared" si="948"/>
        <v>0</v>
      </c>
      <c r="I4526" s="102">
        <f t="shared" si="948"/>
        <v>0</v>
      </c>
      <c r="J4526" s="102">
        <f t="shared" si="948"/>
        <v>0</v>
      </c>
      <c r="K4526" s="57">
        <f t="shared" si="949"/>
        <v>0</v>
      </c>
    </row>
    <row r="4527" spans="1:11" ht="12.75" customHeight="1">
      <c r="A4527" s="61" t="str">
        <f>"      "&amp;Labels!B91</f>
        <v xml:space="preserve">      Q 7</v>
      </c>
      <c r="B4527" s="102">
        <f t="shared" si="946"/>
        <v>0</v>
      </c>
      <c r="C4527" s="102">
        <f t="shared" si="946"/>
        <v>0</v>
      </c>
      <c r="D4527" s="102">
        <f t="shared" si="946"/>
        <v>0</v>
      </c>
      <c r="E4527" s="102">
        <f t="shared" si="946"/>
        <v>0</v>
      </c>
      <c r="F4527" s="57">
        <f t="shared" si="947"/>
        <v>0</v>
      </c>
      <c r="G4527" s="102">
        <f t="shared" si="948"/>
        <v>0</v>
      </c>
      <c r="H4527" s="102">
        <f t="shared" si="948"/>
        <v>0</v>
      </c>
      <c r="I4527" s="102">
        <f t="shared" si="948"/>
        <v>0</v>
      </c>
      <c r="J4527" s="102">
        <f t="shared" si="948"/>
        <v>0</v>
      </c>
      <c r="K4527" s="57">
        <f t="shared" si="949"/>
        <v>0</v>
      </c>
    </row>
    <row r="4528" spans="1:11" ht="12.75" customHeight="1">
      <c r="A4528" s="61" t="str">
        <f>"      "&amp;Labels!B92</f>
        <v xml:space="preserve">      Q 8</v>
      </c>
      <c r="B4528" s="102">
        <f t="shared" si="946"/>
        <v>0</v>
      </c>
      <c r="C4528" s="102">
        <f t="shared" si="946"/>
        <v>0</v>
      </c>
      <c r="D4528" s="102">
        <f t="shared" si="946"/>
        <v>0</v>
      </c>
      <c r="E4528" s="102">
        <f t="shared" si="946"/>
        <v>0</v>
      </c>
      <c r="F4528" s="57">
        <f t="shared" si="947"/>
        <v>0</v>
      </c>
      <c r="G4528" s="102">
        <f t="shared" si="948"/>
        <v>0</v>
      </c>
      <c r="H4528" s="102">
        <f t="shared" si="948"/>
        <v>0</v>
      </c>
      <c r="I4528" s="102">
        <f t="shared" si="948"/>
        <v>0</v>
      </c>
      <c r="J4528" s="102">
        <f t="shared" si="948"/>
        <v>0</v>
      </c>
      <c r="K4528" s="57">
        <f t="shared" si="949"/>
        <v>0</v>
      </c>
    </row>
    <row r="4529" spans="1:11" ht="12.75" customHeight="1">
      <c r="A4529" s="65" t="str">
        <f>"      "&amp;Labels!C84</f>
        <v xml:space="preserve">      Total</v>
      </c>
      <c r="B4529" s="66">
        <f>B4499</f>
        <v>0</v>
      </c>
      <c r="C4529" s="66">
        <f>C4499</f>
        <v>0</v>
      </c>
      <c r="D4529" s="66">
        <f>D4499</f>
        <v>0</v>
      </c>
      <c r="E4529" s="66">
        <f>E4499</f>
        <v>0</v>
      </c>
      <c r="F4529" s="60">
        <f>SUM(B4499:E4499)</f>
        <v>0</v>
      </c>
      <c r="G4529" s="66">
        <f>G4499</f>
        <v>0</v>
      </c>
      <c r="H4529" s="66">
        <f>H4499</f>
        <v>0</v>
      </c>
      <c r="I4529" s="66">
        <f>I4499</f>
        <v>0</v>
      </c>
      <c r="J4529" s="66">
        <f>J4499</f>
        <v>0</v>
      </c>
      <c r="K4529" s="60">
        <f>SUM(G4499:J4499)</f>
        <v>0</v>
      </c>
    </row>
    <row r="4530" spans="1:11" ht="12.75" customHeight="1">
      <c r="A4530" s="1" t="str">
        <f>"Sls_Rev_Alloc_Denom_1"</f>
        <v>Sls_Rev_Alloc_Denom_1</v>
      </c>
    </row>
    <row r="4531" spans="1:11" ht="12.75" customHeight="1">
      <c r="A4531" s="3" t="str">
        <f>Labels!D69</f>
        <v>Sites</v>
      </c>
      <c r="B4531" s="27" t="str">
        <f>"Q1 FY2009"</f>
        <v>Q1 FY2009</v>
      </c>
      <c r="C4531" s="28" t="str">
        <f>"Q2 FY2009"</f>
        <v>Q2 FY2009</v>
      </c>
      <c r="D4531" s="28" t="str">
        <f>"Q3 FY2009"</f>
        <v>Q3 FY2009</v>
      </c>
      <c r="E4531" s="28" t="str">
        <f>"Q4 FY2009"</f>
        <v>Q4 FY2009</v>
      </c>
      <c r="F4531" s="39" t="str">
        <f>"FY2009"</f>
        <v>FY2009</v>
      </c>
      <c r="G4531" s="28" t="str">
        <f>"Q1 FY2010"</f>
        <v>Q1 FY2010</v>
      </c>
      <c r="H4531" s="28" t="str">
        <f>"Q2 FY2010"</f>
        <v>Q2 FY2010</v>
      </c>
      <c r="I4531" s="28" t="str">
        <f>"Q3 FY2010"</f>
        <v>Q3 FY2010</v>
      </c>
      <c r="J4531" s="28" t="str">
        <f>"Q4 FY2010"</f>
        <v>Q4 FY2010</v>
      </c>
      <c r="K4531" s="39" t="str">
        <f>"FY2010"</f>
        <v>FY2010</v>
      </c>
    </row>
    <row r="4532" spans="1:11" ht="12.75" customHeight="1">
      <c r="A4532" s="52" t="str">
        <f>Labels!B69</f>
        <v>Customer 1</v>
      </c>
      <c r="B4532" s="53"/>
      <c r="C4532" s="53"/>
      <c r="D4532" s="53"/>
      <c r="E4532" s="53"/>
      <c r="F4532" s="54"/>
      <c r="G4532" s="53"/>
      <c r="H4532" s="53"/>
      <c r="I4532" s="53"/>
      <c r="J4532" s="53"/>
      <c r="K4532" s="54"/>
    </row>
    <row r="4533" spans="1:11" ht="12.75" customHeight="1">
      <c r="A4533" s="55" t="str">
        <f>"   "&amp;Labels!B107</f>
        <v xml:space="preserve">   Seminars</v>
      </c>
      <c r="B4533" s="56"/>
      <c r="C4533" s="56"/>
      <c r="D4533" s="56"/>
      <c r="E4533" s="56"/>
      <c r="F4533" s="57"/>
      <c r="G4533" s="56"/>
      <c r="H4533" s="56"/>
      <c r="I4533" s="56"/>
      <c r="J4533" s="56"/>
      <c r="K4533" s="57"/>
    </row>
    <row r="4534" spans="1:11" ht="12.75" customHeight="1">
      <c r="A4534" s="61" t="str">
        <f>"      "&amp;Labels!B85</f>
        <v xml:space="preserve">      Q 1</v>
      </c>
      <c r="B4534" s="102">
        <f>Inputs!D26*Inputs!D67*'GM Alloc Factors'!B34</f>
        <v>0</v>
      </c>
      <c r="C4534" s="102">
        <f>Inputs!D26*Inputs!D67*'GM Alloc Factors'!C34</f>
        <v>0</v>
      </c>
      <c r="D4534" s="102">
        <f>Inputs!D26*Inputs!D67*'GM Alloc Factors'!D34</f>
        <v>0</v>
      </c>
      <c r="E4534" s="102">
        <f>Inputs!D26*Inputs!D67*'GM Alloc Factors'!E34</f>
        <v>0</v>
      </c>
      <c r="F4534" s="57">
        <f t="shared" ref="F4534:F4542" si="950">SUM(B4534:E4534)</f>
        <v>0</v>
      </c>
      <c r="G4534" s="102">
        <f>Inputs!D26*Inputs!D67*'GM Alloc Factors'!G34</f>
        <v>0</v>
      </c>
      <c r="H4534" s="102">
        <f>Inputs!D26*Inputs!D67*'GM Alloc Factors'!H34</f>
        <v>0</v>
      </c>
      <c r="I4534" s="102">
        <f>Inputs!D26*Inputs!D67*'GM Alloc Factors'!I34</f>
        <v>0</v>
      </c>
      <c r="J4534" s="102">
        <f>Inputs!D26*Inputs!D67*'GM Alloc Factors'!J34</f>
        <v>0</v>
      </c>
      <c r="K4534" s="57">
        <f t="shared" ref="K4534:K4542" si="951">SUM(G4534:J4534)</f>
        <v>0</v>
      </c>
    </row>
    <row r="4535" spans="1:11" ht="12.75" customHeight="1">
      <c r="A4535" s="61" t="str">
        <f>"      "&amp;Labels!B86</f>
        <v xml:space="preserve">      Q 2</v>
      </c>
      <c r="B4535" s="102">
        <f>Inputs!D26*Inputs!E67*'GM Alloc Factors'!B37</f>
        <v>0</v>
      </c>
      <c r="C4535" s="102">
        <f>Inputs!D26*Inputs!E67*'GM Alloc Factors'!C37</f>
        <v>0</v>
      </c>
      <c r="D4535" s="102">
        <f>Inputs!D26*Inputs!E67*'GM Alloc Factors'!D37</f>
        <v>0</v>
      </c>
      <c r="E4535" s="102">
        <f>Inputs!D26*Inputs!E67*'GM Alloc Factors'!E37</f>
        <v>0</v>
      </c>
      <c r="F4535" s="57">
        <f t="shared" si="950"/>
        <v>0</v>
      </c>
      <c r="G4535" s="102">
        <f>Inputs!D26*Inputs!E67*'GM Alloc Factors'!G37</f>
        <v>0</v>
      </c>
      <c r="H4535" s="102">
        <f>Inputs!D26*Inputs!E67*'GM Alloc Factors'!H37</f>
        <v>0</v>
      </c>
      <c r="I4535" s="102">
        <f>Inputs!D26*Inputs!E67*'GM Alloc Factors'!I37</f>
        <v>0</v>
      </c>
      <c r="J4535" s="102">
        <f>Inputs!D26*Inputs!E67*'GM Alloc Factors'!J37</f>
        <v>0</v>
      </c>
      <c r="K4535" s="57">
        <f t="shared" si="951"/>
        <v>0</v>
      </c>
    </row>
    <row r="4536" spans="1:11" ht="12.75" customHeight="1">
      <c r="A4536" s="61" t="str">
        <f>"      "&amp;Labels!B87</f>
        <v xml:space="preserve">      Q 3</v>
      </c>
      <c r="B4536" s="102">
        <f>Inputs!D26*Inputs!F67*'GM Alloc Factors'!B40</f>
        <v>0</v>
      </c>
      <c r="C4536" s="102">
        <f>Inputs!D26*Inputs!F67*'GM Alloc Factors'!C40</f>
        <v>0</v>
      </c>
      <c r="D4536" s="102">
        <f>Inputs!D26*Inputs!F67*'GM Alloc Factors'!D40</f>
        <v>0</v>
      </c>
      <c r="E4536" s="102">
        <f>Inputs!D26*Inputs!F67*'GM Alloc Factors'!E40</f>
        <v>0</v>
      </c>
      <c r="F4536" s="57">
        <f t="shared" si="950"/>
        <v>0</v>
      </c>
      <c r="G4536" s="102">
        <f>Inputs!D26*Inputs!F67*'GM Alloc Factors'!G40</f>
        <v>0</v>
      </c>
      <c r="H4536" s="102">
        <f>Inputs!D26*Inputs!F67*'GM Alloc Factors'!H40</f>
        <v>0</v>
      </c>
      <c r="I4536" s="102">
        <f>Inputs!D26*Inputs!F67*'GM Alloc Factors'!I40</f>
        <v>0</v>
      </c>
      <c r="J4536" s="102">
        <f>Inputs!D26*Inputs!F67*'GM Alloc Factors'!J40</f>
        <v>0</v>
      </c>
      <c r="K4536" s="57">
        <f t="shared" si="951"/>
        <v>0</v>
      </c>
    </row>
    <row r="4537" spans="1:11" ht="12.75" customHeight="1">
      <c r="A4537" s="61" t="str">
        <f>"      "&amp;Labels!B88</f>
        <v xml:space="preserve">      Q 4</v>
      </c>
      <c r="B4537" s="102">
        <f>Inputs!D26*Inputs!G67*'GM Alloc Factors'!B43</f>
        <v>0</v>
      </c>
      <c r="C4537" s="102">
        <f>Inputs!D26*Inputs!G67*'GM Alloc Factors'!C43</f>
        <v>0</v>
      </c>
      <c r="D4537" s="102">
        <f>Inputs!D26*Inputs!G67*'GM Alloc Factors'!D43</f>
        <v>0</v>
      </c>
      <c r="E4537" s="102">
        <f>Inputs!D26*Inputs!G67*'GM Alloc Factors'!E43</f>
        <v>0</v>
      </c>
      <c r="F4537" s="57">
        <f t="shared" si="950"/>
        <v>0</v>
      </c>
      <c r="G4537" s="102">
        <f>Inputs!D26*Inputs!G67*'GM Alloc Factors'!G43</f>
        <v>0</v>
      </c>
      <c r="H4537" s="102">
        <f>Inputs!D26*Inputs!G67*'GM Alloc Factors'!H43</f>
        <v>0</v>
      </c>
      <c r="I4537" s="102">
        <f>Inputs!D26*Inputs!G67*'GM Alloc Factors'!I43</f>
        <v>0</v>
      </c>
      <c r="J4537" s="102">
        <f>Inputs!D26*Inputs!G67*'GM Alloc Factors'!J43</f>
        <v>0</v>
      </c>
      <c r="K4537" s="57">
        <f t="shared" si="951"/>
        <v>0</v>
      </c>
    </row>
    <row r="4538" spans="1:11" ht="12.75" customHeight="1">
      <c r="A4538" s="61" t="str">
        <f>"      "&amp;Labels!B89</f>
        <v xml:space="preserve">      Q 5</v>
      </c>
      <c r="B4538" s="102">
        <f>Inputs!D26*Inputs!H67*'GM Alloc Factors'!B46</f>
        <v>0</v>
      </c>
      <c r="C4538" s="102">
        <f>Inputs!D26*Inputs!H67*'GM Alloc Factors'!C46</f>
        <v>0</v>
      </c>
      <c r="D4538" s="102">
        <f>Inputs!D26*Inputs!H67*'GM Alloc Factors'!D46</f>
        <v>0</v>
      </c>
      <c r="E4538" s="102">
        <f>Inputs!D26*Inputs!H67*'GM Alloc Factors'!E46</f>
        <v>0</v>
      </c>
      <c r="F4538" s="57">
        <f t="shared" si="950"/>
        <v>0</v>
      </c>
      <c r="G4538" s="102">
        <f>Inputs!D26*Inputs!H67*'GM Alloc Factors'!G46</f>
        <v>0</v>
      </c>
      <c r="H4538" s="102">
        <f>Inputs!D26*Inputs!H67*'GM Alloc Factors'!H46</f>
        <v>0</v>
      </c>
      <c r="I4538" s="102">
        <f>Inputs!D26*Inputs!H67*'GM Alloc Factors'!I46</f>
        <v>0</v>
      </c>
      <c r="J4538" s="102">
        <f>Inputs!D26*Inputs!H67*'GM Alloc Factors'!J46</f>
        <v>0</v>
      </c>
      <c r="K4538" s="57">
        <f t="shared" si="951"/>
        <v>0</v>
      </c>
    </row>
    <row r="4539" spans="1:11" ht="12.75" customHeight="1">
      <c r="A4539" s="61" t="str">
        <f>"      "&amp;Labels!B90</f>
        <v xml:space="preserve">      Q 6</v>
      </c>
      <c r="B4539" s="102">
        <f>Inputs!D26*Inputs!I67*'GM Alloc Factors'!B49</f>
        <v>0</v>
      </c>
      <c r="C4539" s="102">
        <f>Inputs!D26*Inputs!I67*'GM Alloc Factors'!C49</f>
        <v>0</v>
      </c>
      <c r="D4539" s="102">
        <f>Inputs!D26*Inputs!I67*'GM Alloc Factors'!D49</f>
        <v>0</v>
      </c>
      <c r="E4539" s="102">
        <f>Inputs!D26*Inputs!I67*'GM Alloc Factors'!E49</f>
        <v>0</v>
      </c>
      <c r="F4539" s="57">
        <f t="shared" si="950"/>
        <v>0</v>
      </c>
      <c r="G4539" s="102">
        <f>Inputs!D26*Inputs!I67*'GM Alloc Factors'!G49</f>
        <v>0</v>
      </c>
      <c r="H4539" s="102">
        <f>Inputs!D26*Inputs!I67*'GM Alloc Factors'!H49</f>
        <v>0</v>
      </c>
      <c r="I4539" s="102">
        <f>Inputs!D26*Inputs!I67*'GM Alloc Factors'!I49</f>
        <v>0</v>
      </c>
      <c r="J4539" s="102">
        <f>Inputs!D26*Inputs!I67*'GM Alloc Factors'!J49</f>
        <v>0</v>
      </c>
      <c r="K4539" s="57">
        <f t="shared" si="951"/>
        <v>0</v>
      </c>
    </row>
    <row r="4540" spans="1:11" ht="12.75" customHeight="1">
      <c r="A4540" s="61" t="str">
        <f>"      "&amp;Labels!B91</f>
        <v xml:space="preserve">      Q 7</v>
      </c>
      <c r="B4540" s="102">
        <f>Inputs!D26*Inputs!J67*'GM Alloc Factors'!B52</f>
        <v>0</v>
      </c>
      <c r="C4540" s="102">
        <f>Inputs!D26*Inputs!J67*'GM Alloc Factors'!C52</f>
        <v>0</v>
      </c>
      <c r="D4540" s="102">
        <f>Inputs!D26*Inputs!J67*'GM Alloc Factors'!D52</f>
        <v>0</v>
      </c>
      <c r="E4540" s="102">
        <f>Inputs!D26*Inputs!J67*'GM Alloc Factors'!E52</f>
        <v>0</v>
      </c>
      <c r="F4540" s="57">
        <f t="shared" si="950"/>
        <v>0</v>
      </c>
      <c r="G4540" s="102">
        <f>Inputs!D26*Inputs!J67*'GM Alloc Factors'!G52</f>
        <v>0</v>
      </c>
      <c r="H4540" s="102">
        <f>Inputs!D26*Inputs!J67*'GM Alloc Factors'!H52</f>
        <v>0</v>
      </c>
      <c r="I4540" s="102">
        <f>Inputs!D26*Inputs!J67*'GM Alloc Factors'!I52</f>
        <v>0</v>
      </c>
      <c r="J4540" s="102">
        <f>Inputs!D26*Inputs!J67*'GM Alloc Factors'!J52</f>
        <v>0</v>
      </c>
      <c r="K4540" s="57">
        <f t="shared" si="951"/>
        <v>0</v>
      </c>
    </row>
    <row r="4541" spans="1:11" ht="12.75" customHeight="1">
      <c r="A4541" s="61" t="str">
        <f>"      "&amp;Labels!B92</f>
        <v xml:space="preserve">      Q 8</v>
      </c>
      <c r="B4541" s="102">
        <f>Inputs!D26*Inputs!K67*'GM Alloc Factors'!B55</f>
        <v>0</v>
      </c>
      <c r="C4541" s="102">
        <f>Inputs!D26*Inputs!K67*'GM Alloc Factors'!C55</f>
        <v>0</v>
      </c>
      <c r="D4541" s="102">
        <f>Inputs!D26*Inputs!K67*'GM Alloc Factors'!D55</f>
        <v>0</v>
      </c>
      <c r="E4541" s="102">
        <f>Inputs!D26*Inputs!K67*'GM Alloc Factors'!E55</f>
        <v>0</v>
      </c>
      <c r="F4541" s="57">
        <f t="shared" si="950"/>
        <v>0</v>
      </c>
      <c r="G4541" s="102">
        <f>Inputs!D26*Inputs!K67*'GM Alloc Factors'!G55</f>
        <v>0</v>
      </c>
      <c r="H4541" s="102">
        <f>Inputs!D26*Inputs!K67*'GM Alloc Factors'!H55</f>
        <v>0</v>
      </c>
      <c r="I4541" s="102">
        <f>Inputs!D26*Inputs!K67*'GM Alloc Factors'!I55</f>
        <v>0</v>
      </c>
      <c r="J4541" s="102">
        <f>Inputs!D26*Inputs!K67*'GM Alloc Factors'!J55</f>
        <v>0</v>
      </c>
      <c r="K4541" s="57">
        <f t="shared" si="951"/>
        <v>0</v>
      </c>
    </row>
    <row r="4542" spans="1:11" ht="12.75" customHeight="1">
      <c r="A4542" s="55" t="str">
        <f>"      "&amp;Labels!C84</f>
        <v xml:space="preserve">      Total</v>
      </c>
      <c r="B4542" s="56">
        <f>SUM(B4534:B4541)</f>
        <v>0</v>
      </c>
      <c r="C4542" s="56">
        <f>SUM(C4534:C4541)</f>
        <v>0</v>
      </c>
      <c r="D4542" s="56">
        <f>SUM(D4534:D4541)</f>
        <v>0</v>
      </c>
      <c r="E4542" s="56">
        <f>SUM(E4534:E4541)</f>
        <v>0</v>
      </c>
      <c r="F4542" s="57">
        <f t="shared" si="950"/>
        <v>0</v>
      </c>
      <c r="G4542" s="56">
        <f>SUM(G4534:G4541)</f>
        <v>0</v>
      </c>
      <c r="H4542" s="56">
        <f>SUM(H4534:H4541)</f>
        <v>0</v>
      </c>
      <c r="I4542" s="56">
        <f>SUM(I4534:I4541)</f>
        <v>0</v>
      </c>
      <c r="J4542" s="56">
        <f>SUM(J4534:J4541)</f>
        <v>0</v>
      </c>
      <c r="K4542" s="57">
        <f t="shared" si="951"/>
        <v>0</v>
      </c>
    </row>
    <row r="4543" spans="1:11" ht="12.75" customHeight="1">
      <c r="A4543" s="55" t="str">
        <f>"   "&amp;Labels!B108</f>
        <v xml:space="preserve">   Sales visits</v>
      </c>
      <c r="B4543" s="56"/>
      <c r="C4543" s="56"/>
      <c r="D4543" s="56"/>
      <c r="E4543" s="56"/>
      <c r="F4543" s="57"/>
      <c r="G4543" s="56"/>
      <c r="H4543" s="56"/>
      <c r="I4543" s="56"/>
      <c r="J4543" s="56"/>
      <c r="K4543" s="57"/>
    </row>
    <row r="4544" spans="1:11" ht="12.75" customHeight="1">
      <c r="A4544" s="61" t="str">
        <f>"      "&amp;Labels!B85</f>
        <v xml:space="preserve">      Q 1</v>
      </c>
      <c r="B4544" s="102">
        <f>Inputs!D27*Inputs!D77*'GM Alloc Factors'!B35</f>
        <v>0</v>
      </c>
      <c r="C4544" s="102">
        <f>Inputs!D27*Inputs!D77*'GM Alloc Factors'!C35</f>
        <v>0</v>
      </c>
      <c r="D4544" s="102">
        <f>Inputs!D27*Inputs!D77*'GM Alloc Factors'!D35</f>
        <v>0</v>
      </c>
      <c r="E4544" s="102">
        <f>Inputs!D27*Inputs!D77*'GM Alloc Factors'!E35</f>
        <v>0</v>
      </c>
      <c r="F4544" s="57">
        <f t="shared" ref="F4544:F4561" si="952">SUM(B4544:E4544)</f>
        <v>0</v>
      </c>
      <c r="G4544" s="102">
        <f>Inputs!D27*Inputs!D77*'GM Alloc Factors'!G35</f>
        <v>0</v>
      </c>
      <c r="H4544" s="102">
        <f>Inputs!D27*Inputs!D77*'GM Alloc Factors'!H35</f>
        <v>0</v>
      </c>
      <c r="I4544" s="102">
        <f>Inputs!D27*Inputs!D77*'GM Alloc Factors'!I35</f>
        <v>0</v>
      </c>
      <c r="J4544" s="102">
        <f>Inputs!D27*Inputs!D77*'GM Alloc Factors'!J35</f>
        <v>0</v>
      </c>
      <c r="K4544" s="57">
        <f t="shared" ref="K4544:K4561" si="953">SUM(G4544:J4544)</f>
        <v>0</v>
      </c>
    </row>
    <row r="4545" spans="1:11" ht="12.75" customHeight="1">
      <c r="A4545" s="61" t="str">
        <f>"      "&amp;Labels!B86</f>
        <v xml:space="preserve">      Q 2</v>
      </c>
      <c r="B4545" s="102">
        <f>Inputs!D27*Inputs!E77*'GM Alloc Factors'!B38</f>
        <v>0</v>
      </c>
      <c r="C4545" s="102">
        <f>Inputs!D27*Inputs!E77*'GM Alloc Factors'!C38</f>
        <v>0</v>
      </c>
      <c r="D4545" s="102">
        <f>Inputs!D27*Inputs!E77*'GM Alloc Factors'!D38</f>
        <v>0</v>
      </c>
      <c r="E4545" s="102">
        <f>Inputs!D27*Inputs!E77*'GM Alloc Factors'!E38</f>
        <v>0</v>
      </c>
      <c r="F4545" s="57">
        <f t="shared" si="952"/>
        <v>0</v>
      </c>
      <c r="G4545" s="102">
        <f>Inputs!D27*Inputs!E77*'GM Alloc Factors'!G38</f>
        <v>0</v>
      </c>
      <c r="H4545" s="102">
        <f>Inputs!D27*Inputs!E77*'GM Alloc Factors'!H38</f>
        <v>0</v>
      </c>
      <c r="I4545" s="102">
        <f>Inputs!D27*Inputs!E77*'GM Alloc Factors'!I38</f>
        <v>0</v>
      </c>
      <c r="J4545" s="102">
        <f>Inputs!D27*Inputs!E77*'GM Alloc Factors'!J38</f>
        <v>0</v>
      </c>
      <c r="K4545" s="57">
        <f t="shared" si="953"/>
        <v>0</v>
      </c>
    </row>
    <row r="4546" spans="1:11" ht="12.75" customHeight="1">
      <c r="A4546" s="61" t="str">
        <f>"      "&amp;Labels!B87</f>
        <v xml:space="preserve">      Q 3</v>
      </c>
      <c r="B4546" s="102">
        <f>Inputs!D27*Inputs!F77*'GM Alloc Factors'!B41</f>
        <v>0</v>
      </c>
      <c r="C4546" s="102">
        <f>Inputs!D27*Inputs!F77*'GM Alloc Factors'!C41</f>
        <v>0</v>
      </c>
      <c r="D4546" s="102">
        <f>Inputs!D27*Inputs!F77*'GM Alloc Factors'!D41</f>
        <v>0</v>
      </c>
      <c r="E4546" s="102">
        <f>Inputs!D27*Inputs!F77*'GM Alloc Factors'!E41</f>
        <v>0</v>
      </c>
      <c r="F4546" s="57">
        <f t="shared" si="952"/>
        <v>0</v>
      </c>
      <c r="G4546" s="102">
        <f>Inputs!D27*Inputs!F77*'GM Alloc Factors'!G41</f>
        <v>0</v>
      </c>
      <c r="H4546" s="102">
        <f>Inputs!D27*Inputs!F77*'GM Alloc Factors'!H41</f>
        <v>0</v>
      </c>
      <c r="I4546" s="102">
        <f>Inputs!D27*Inputs!F77*'GM Alloc Factors'!I41</f>
        <v>0</v>
      </c>
      <c r="J4546" s="102">
        <f>Inputs!D27*Inputs!F77*'GM Alloc Factors'!J41</f>
        <v>0</v>
      </c>
      <c r="K4546" s="57">
        <f t="shared" si="953"/>
        <v>0</v>
      </c>
    </row>
    <row r="4547" spans="1:11" ht="12.75" customHeight="1">
      <c r="A4547" s="61" t="str">
        <f>"      "&amp;Labels!B88</f>
        <v xml:space="preserve">      Q 4</v>
      </c>
      <c r="B4547" s="102">
        <f>Inputs!D27*Inputs!G77*'GM Alloc Factors'!B44</f>
        <v>0</v>
      </c>
      <c r="C4547" s="102">
        <f>Inputs!D27*Inputs!G77*'GM Alloc Factors'!C44</f>
        <v>0</v>
      </c>
      <c r="D4547" s="102">
        <f>Inputs!D27*Inputs!G77*'GM Alloc Factors'!D44</f>
        <v>0</v>
      </c>
      <c r="E4547" s="102">
        <f>Inputs!D27*Inputs!G77*'GM Alloc Factors'!E44</f>
        <v>0</v>
      </c>
      <c r="F4547" s="57">
        <f t="shared" si="952"/>
        <v>0</v>
      </c>
      <c r="G4547" s="102">
        <f>Inputs!D27*Inputs!G77*'GM Alloc Factors'!G44</f>
        <v>0</v>
      </c>
      <c r="H4547" s="102">
        <f>Inputs!D27*Inputs!G77*'GM Alloc Factors'!H44</f>
        <v>0</v>
      </c>
      <c r="I4547" s="102">
        <f>Inputs!D27*Inputs!G77*'GM Alloc Factors'!I44</f>
        <v>0</v>
      </c>
      <c r="J4547" s="102">
        <f>Inputs!D27*Inputs!G77*'GM Alloc Factors'!J44</f>
        <v>0</v>
      </c>
      <c r="K4547" s="57">
        <f t="shared" si="953"/>
        <v>0</v>
      </c>
    </row>
    <row r="4548" spans="1:11" ht="12.75" customHeight="1">
      <c r="A4548" s="61" t="str">
        <f>"      "&amp;Labels!B89</f>
        <v xml:space="preserve">      Q 5</v>
      </c>
      <c r="B4548" s="102">
        <f>Inputs!D27*Inputs!H77*'GM Alloc Factors'!B47</f>
        <v>0</v>
      </c>
      <c r="C4548" s="102">
        <f>Inputs!D27*Inputs!H77*'GM Alloc Factors'!C47</f>
        <v>0</v>
      </c>
      <c r="D4548" s="102">
        <f>Inputs!D27*Inputs!H77*'GM Alloc Factors'!D47</f>
        <v>0</v>
      </c>
      <c r="E4548" s="102">
        <f>Inputs!D27*Inputs!H77*'GM Alloc Factors'!E47</f>
        <v>0</v>
      </c>
      <c r="F4548" s="57">
        <f t="shared" si="952"/>
        <v>0</v>
      </c>
      <c r="G4548" s="102">
        <f>Inputs!D27*Inputs!H77*'GM Alloc Factors'!G47</f>
        <v>0</v>
      </c>
      <c r="H4548" s="102">
        <f>Inputs!D27*Inputs!H77*'GM Alloc Factors'!H47</f>
        <v>0</v>
      </c>
      <c r="I4548" s="102">
        <f>Inputs!D27*Inputs!H77*'GM Alloc Factors'!I47</f>
        <v>0</v>
      </c>
      <c r="J4548" s="102">
        <f>Inputs!D27*Inputs!H77*'GM Alloc Factors'!J47</f>
        <v>0</v>
      </c>
      <c r="K4548" s="57">
        <f t="shared" si="953"/>
        <v>0</v>
      </c>
    </row>
    <row r="4549" spans="1:11" ht="12.75" customHeight="1">
      <c r="A4549" s="61" t="str">
        <f>"      "&amp;Labels!B90</f>
        <v xml:space="preserve">      Q 6</v>
      </c>
      <c r="B4549" s="102">
        <f>Inputs!D27*Inputs!I77*'GM Alloc Factors'!B50</f>
        <v>0</v>
      </c>
      <c r="C4549" s="102">
        <f>Inputs!D27*Inputs!I77*'GM Alloc Factors'!C50</f>
        <v>0</v>
      </c>
      <c r="D4549" s="102">
        <f>Inputs!D27*Inputs!I77*'GM Alloc Factors'!D50</f>
        <v>0</v>
      </c>
      <c r="E4549" s="102">
        <f>Inputs!D27*Inputs!I77*'GM Alloc Factors'!E50</f>
        <v>0</v>
      </c>
      <c r="F4549" s="57">
        <f t="shared" si="952"/>
        <v>0</v>
      </c>
      <c r="G4549" s="102">
        <f>Inputs!D27*Inputs!I77*'GM Alloc Factors'!G50</f>
        <v>0</v>
      </c>
      <c r="H4549" s="102">
        <f>Inputs!D27*Inputs!I77*'GM Alloc Factors'!H50</f>
        <v>0</v>
      </c>
      <c r="I4549" s="102">
        <f>Inputs!D27*Inputs!I77*'GM Alloc Factors'!I50</f>
        <v>0</v>
      </c>
      <c r="J4549" s="102">
        <f>Inputs!D27*Inputs!I77*'GM Alloc Factors'!J50</f>
        <v>0</v>
      </c>
      <c r="K4549" s="57">
        <f t="shared" si="953"/>
        <v>0</v>
      </c>
    </row>
    <row r="4550" spans="1:11" ht="12.75" customHeight="1">
      <c r="A4550" s="61" t="str">
        <f>"      "&amp;Labels!B91</f>
        <v xml:space="preserve">      Q 7</v>
      </c>
      <c r="B4550" s="102">
        <f>Inputs!D27*Inputs!J77*'GM Alloc Factors'!B53</f>
        <v>0</v>
      </c>
      <c r="C4550" s="102">
        <f>Inputs!D27*Inputs!J77*'GM Alloc Factors'!C53</f>
        <v>0</v>
      </c>
      <c r="D4550" s="102">
        <f>Inputs!D27*Inputs!J77*'GM Alloc Factors'!D53</f>
        <v>0</v>
      </c>
      <c r="E4550" s="102">
        <f>Inputs!D27*Inputs!J77*'GM Alloc Factors'!E53</f>
        <v>0</v>
      </c>
      <c r="F4550" s="57">
        <f t="shared" si="952"/>
        <v>0</v>
      </c>
      <c r="G4550" s="102">
        <f>Inputs!D27*Inputs!J77*'GM Alloc Factors'!G53</f>
        <v>0</v>
      </c>
      <c r="H4550" s="102">
        <f>Inputs!D27*Inputs!J77*'GM Alloc Factors'!H53</f>
        <v>0</v>
      </c>
      <c r="I4550" s="102">
        <f>Inputs!D27*Inputs!J77*'GM Alloc Factors'!I53</f>
        <v>0</v>
      </c>
      <c r="J4550" s="102">
        <f>Inputs!D27*Inputs!J77*'GM Alloc Factors'!J53</f>
        <v>0</v>
      </c>
      <c r="K4550" s="57">
        <f t="shared" si="953"/>
        <v>0</v>
      </c>
    </row>
    <row r="4551" spans="1:11" ht="12.75" customHeight="1">
      <c r="A4551" s="61" t="str">
        <f>"      "&amp;Labels!B92</f>
        <v xml:space="preserve">      Q 8</v>
      </c>
      <c r="B4551" s="102">
        <f>Inputs!D27*Inputs!K77*'GM Alloc Factors'!B56</f>
        <v>0</v>
      </c>
      <c r="C4551" s="102">
        <f>Inputs!D27*Inputs!K77*'GM Alloc Factors'!C56</f>
        <v>0</v>
      </c>
      <c r="D4551" s="102">
        <f>Inputs!D27*Inputs!K77*'GM Alloc Factors'!D56</f>
        <v>0</v>
      </c>
      <c r="E4551" s="102">
        <f>Inputs!D27*Inputs!K77*'GM Alloc Factors'!E56</f>
        <v>0</v>
      </c>
      <c r="F4551" s="57">
        <f t="shared" si="952"/>
        <v>0</v>
      </c>
      <c r="G4551" s="102">
        <f>Inputs!D27*Inputs!K77*'GM Alloc Factors'!G56</f>
        <v>0</v>
      </c>
      <c r="H4551" s="102">
        <f>Inputs!D27*Inputs!K77*'GM Alloc Factors'!H56</f>
        <v>0</v>
      </c>
      <c r="I4551" s="102">
        <f>Inputs!D27*Inputs!K77*'GM Alloc Factors'!I56</f>
        <v>0</v>
      </c>
      <c r="J4551" s="102">
        <f>Inputs!D27*Inputs!K77*'GM Alloc Factors'!J56</f>
        <v>0</v>
      </c>
      <c r="K4551" s="57">
        <f t="shared" si="953"/>
        <v>0</v>
      </c>
    </row>
    <row r="4552" spans="1:11" ht="12.75" customHeight="1">
      <c r="A4552" s="55" t="str">
        <f>"      "&amp;Labels!C84</f>
        <v xml:space="preserve">      Total</v>
      </c>
      <c r="B4552" s="56">
        <f>SUM(B4544:B4551)</f>
        <v>0</v>
      </c>
      <c r="C4552" s="56">
        <f>SUM(C4544:C4551)</f>
        <v>0</v>
      </c>
      <c r="D4552" s="56">
        <f>SUM(D4544:D4551)</f>
        <v>0</v>
      </c>
      <c r="E4552" s="56">
        <f>SUM(E4544:E4551)</f>
        <v>0</v>
      </c>
      <c r="F4552" s="57">
        <f t="shared" si="952"/>
        <v>0</v>
      </c>
      <c r="G4552" s="56">
        <f>SUM(G4544:G4551)</f>
        <v>0</v>
      </c>
      <c r="H4552" s="56">
        <f>SUM(H4544:H4551)</f>
        <v>0</v>
      </c>
      <c r="I4552" s="56">
        <f>SUM(I4544:I4551)</f>
        <v>0</v>
      </c>
      <c r="J4552" s="56">
        <f>SUM(J4544:J4551)</f>
        <v>0</v>
      </c>
      <c r="K4552" s="57">
        <f t="shared" si="953"/>
        <v>0</v>
      </c>
    </row>
    <row r="4553" spans="1:11" ht="12.75" customHeight="1">
      <c r="A4553" s="63" t="str">
        <f>"   "&amp;Labels!C106</f>
        <v xml:space="preserve">   Total</v>
      </c>
      <c r="B4553" s="64">
        <f>SUM(B4542,B4552)</f>
        <v>0</v>
      </c>
      <c r="C4553" s="64">
        <f>SUM(C4542,C4552)</f>
        <v>0</v>
      </c>
      <c r="D4553" s="64">
        <f>SUM(D4542,D4552)</f>
        <v>0</v>
      </c>
      <c r="E4553" s="64">
        <f>SUM(E4542,E4552)</f>
        <v>0</v>
      </c>
      <c r="F4553" s="57">
        <f t="shared" si="952"/>
        <v>0</v>
      </c>
      <c r="G4553" s="64">
        <f>SUM(G4542,G4552)</f>
        <v>0</v>
      </c>
      <c r="H4553" s="64">
        <f>SUM(H4542,H4552)</f>
        <v>0</v>
      </c>
      <c r="I4553" s="64">
        <f>SUM(I4542,I4552)</f>
        <v>0</v>
      </c>
      <c r="J4553" s="64">
        <f>SUM(J4542,J4552)</f>
        <v>0</v>
      </c>
      <c r="K4553" s="57">
        <f t="shared" si="953"/>
        <v>0</v>
      </c>
    </row>
    <row r="4554" spans="1:11" ht="12.75" customHeight="1">
      <c r="A4554" s="61" t="str">
        <f>"      "&amp;Labels!B85</f>
        <v xml:space="preserve">      Q 1</v>
      </c>
      <c r="B4554" s="102">
        <f t="shared" ref="B4554:E4561" si="954">SUM(B4534,B4544)</f>
        <v>0</v>
      </c>
      <c r="C4554" s="102">
        <f t="shared" si="954"/>
        <v>0</v>
      </c>
      <c r="D4554" s="102">
        <f t="shared" si="954"/>
        <v>0</v>
      </c>
      <c r="E4554" s="102">
        <f t="shared" si="954"/>
        <v>0</v>
      </c>
      <c r="F4554" s="57">
        <f t="shared" si="952"/>
        <v>0</v>
      </c>
      <c r="G4554" s="102">
        <f t="shared" ref="G4554:J4561" si="955">SUM(G4534,G4544)</f>
        <v>0</v>
      </c>
      <c r="H4554" s="102">
        <f t="shared" si="955"/>
        <v>0</v>
      </c>
      <c r="I4554" s="102">
        <f t="shared" si="955"/>
        <v>0</v>
      </c>
      <c r="J4554" s="102">
        <f t="shared" si="955"/>
        <v>0</v>
      </c>
      <c r="K4554" s="57">
        <f t="shared" si="953"/>
        <v>0</v>
      </c>
    </row>
    <row r="4555" spans="1:11" ht="12.75" customHeight="1">
      <c r="A4555" s="61" t="str">
        <f>"      "&amp;Labels!B86</f>
        <v xml:space="preserve">      Q 2</v>
      </c>
      <c r="B4555" s="102">
        <f t="shared" si="954"/>
        <v>0</v>
      </c>
      <c r="C4555" s="102">
        <f t="shared" si="954"/>
        <v>0</v>
      </c>
      <c r="D4555" s="102">
        <f t="shared" si="954"/>
        <v>0</v>
      </c>
      <c r="E4555" s="102">
        <f t="shared" si="954"/>
        <v>0</v>
      </c>
      <c r="F4555" s="57">
        <f t="shared" si="952"/>
        <v>0</v>
      </c>
      <c r="G4555" s="102">
        <f t="shared" si="955"/>
        <v>0</v>
      </c>
      <c r="H4555" s="102">
        <f t="shared" si="955"/>
        <v>0</v>
      </c>
      <c r="I4555" s="102">
        <f t="shared" si="955"/>
        <v>0</v>
      </c>
      <c r="J4555" s="102">
        <f t="shared" si="955"/>
        <v>0</v>
      </c>
      <c r="K4555" s="57">
        <f t="shared" si="953"/>
        <v>0</v>
      </c>
    </row>
    <row r="4556" spans="1:11" ht="12.75" customHeight="1">
      <c r="A4556" s="61" t="str">
        <f>"      "&amp;Labels!B87</f>
        <v xml:space="preserve">      Q 3</v>
      </c>
      <c r="B4556" s="102">
        <f t="shared" si="954"/>
        <v>0</v>
      </c>
      <c r="C4556" s="102">
        <f t="shared" si="954"/>
        <v>0</v>
      </c>
      <c r="D4556" s="102">
        <f t="shared" si="954"/>
        <v>0</v>
      </c>
      <c r="E4556" s="102">
        <f t="shared" si="954"/>
        <v>0</v>
      </c>
      <c r="F4556" s="57">
        <f t="shared" si="952"/>
        <v>0</v>
      </c>
      <c r="G4556" s="102">
        <f t="shared" si="955"/>
        <v>0</v>
      </c>
      <c r="H4556" s="102">
        <f t="shared" si="955"/>
        <v>0</v>
      </c>
      <c r="I4556" s="102">
        <f t="shared" si="955"/>
        <v>0</v>
      </c>
      <c r="J4556" s="102">
        <f t="shared" si="955"/>
        <v>0</v>
      </c>
      <c r="K4556" s="57">
        <f t="shared" si="953"/>
        <v>0</v>
      </c>
    </row>
    <row r="4557" spans="1:11" ht="12.75" customHeight="1">
      <c r="A4557" s="61" t="str">
        <f>"      "&amp;Labels!B88</f>
        <v xml:space="preserve">      Q 4</v>
      </c>
      <c r="B4557" s="102">
        <f t="shared" si="954"/>
        <v>0</v>
      </c>
      <c r="C4557" s="102">
        <f t="shared" si="954"/>
        <v>0</v>
      </c>
      <c r="D4557" s="102">
        <f t="shared" si="954"/>
        <v>0</v>
      </c>
      <c r="E4557" s="102">
        <f t="shared" si="954"/>
        <v>0</v>
      </c>
      <c r="F4557" s="57">
        <f t="shared" si="952"/>
        <v>0</v>
      </c>
      <c r="G4557" s="102">
        <f t="shared" si="955"/>
        <v>0</v>
      </c>
      <c r="H4557" s="102">
        <f t="shared" si="955"/>
        <v>0</v>
      </c>
      <c r="I4557" s="102">
        <f t="shared" si="955"/>
        <v>0</v>
      </c>
      <c r="J4557" s="102">
        <f t="shared" si="955"/>
        <v>0</v>
      </c>
      <c r="K4557" s="57">
        <f t="shared" si="953"/>
        <v>0</v>
      </c>
    </row>
    <row r="4558" spans="1:11" ht="12.75" customHeight="1">
      <c r="A4558" s="61" t="str">
        <f>"      "&amp;Labels!B89</f>
        <v xml:space="preserve">      Q 5</v>
      </c>
      <c r="B4558" s="102">
        <f t="shared" si="954"/>
        <v>0</v>
      </c>
      <c r="C4558" s="102">
        <f t="shared" si="954"/>
        <v>0</v>
      </c>
      <c r="D4558" s="102">
        <f t="shared" si="954"/>
        <v>0</v>
      </c>
      <c r="E4558" s="102">
        <f t="shared" si="954"/>
        <v>0</v>
      </c>
      <c r="F4558" s="57">
        <f t="shared" si="952"/>
        <v>0</v>
      </c>
      <c r="G4558" s="102">
        <f t="shared" si="955"/>
        <v>0</v>
      </c>
      <c r="H4558" s="102">
        <f t="shared" si="955"/>
        <v>0</v>
      </c>
      <c r="I4558" s="102">
        <f t="shared" si="955"/>
        <v>0</v>
      </c>
      <c r="J4558" s="102">
        <f t="shared" si="955"/>
        <v>0</v>
      </c>
      <c r="K4558" s="57">
        <f t="shared" si="953"/>
        <v>0</v>
      </c>
    </row>
    <row r="4559" spans="1:11" ht="12.75" customHeight="1">
      <c r="A4559" s="61" t="str">
        <f>"      "&amp;Labels!B90</f>
        <v xml:space="preserve">      Q 6</v>
      </c>
      <c r="B4559" s="102">
        <f t="shared" si="954"/>
        <v>0</v>
      </c>
      <c r="C4559" s="102">
        <f t="shared" si="954"/>
        <v>0</v>
      </c>
      <c r="D4559" s="102">
        <f t="shared" si="954"/>
        <v>0</v>
      </c>
      <c r="E4559" s="102">
        <f t="shared" si="954"/>
        <v>0</v>
      </c>
      <c r="F4559" s="57">
        <f t="shared" si="952"/>
        <v>0</v>
      </c>
      <c r="G4559" s="102">
        <f t="shared" si="955"/>
        <v>0</v>
      </c>
      <c r="H4559" s="102">
        <f t="shared" si="955"/>
        <v>0</v>
      </c>
      <c r="I4559" s="102">
        <f t="shared" si="955"/>
        <v>0</v>
      </c>
      <c r="J4559" s="102">
        <f t="shared" si="955"/>
        <v>0</v>
      </c>
      <c r="K4559" s="57">
        <f t="shared" si="953"/>
        <v>0</v>
      </c>
    </row>
    <row r="4560" spans="1:11" ht="12.75" customHeight="1">
      <c r="A4560" s="61" t="str">
        <f>"      "&amp;Labels!B91</f>
        <v xml:space="preserve">      Q 7</v>
      </c>
      <c r="B4560" s="102">
        <f t="shared" si="954"/>
        <v>0</v>
      </c>
      <c r="C4560" s="102">
        <f t="shared" si="954"/>
        <v>0</v>
      </c>
      <c r="D4560" s="102">
        <f t="shared" si="954"/>
        <v>0</v>
      </c>
      <c r="E4560" s="102">
        <f t="shared" si="954"/>
        <v>0</v>
      </c>
      <c r="F4560" s="57">
        <f t="shared" si="952"/>
        <v>0</v>
      </c>
      <c r="G4560" s="102">
        <f t="shared" si="955"/>
        <v>0</v>
      </c>
      <c r="H4560" s="102">
        <f t="shared" si="955"/>
        <v>0</v>
      </c>
      <c r="I4560" s="102">
        <f t="shared" si="955"/>
        <v>0</v>
      </c>
      <c r="J4560" s="102">
        <f t="shared" si="955"/>
        <v>0</v>
      </c>
      <c r="K4560" s="57">
        <f t="shared" si="953"/>
        <v>0</v>
      </c>
    </row>
    <row r="4561" spans="1:11" ht="12.75" customHeight="1">
      <c r="A4561" s="61" t="str">
        <f>"      "&amp;Labels!B92</f>
        <v xml:space="preserve">      Q 8</v>
      </c>
      <c r="B4561" s="102">
        <f t="shared" si="954"/>
        <v>0</v>
      </c>
      <c r="C4561" s="102">
        <f t="shared" si="954"/>
        <v>0</v>
      </c>
      <c r="D4561" s="102">
        <f t="shared" si="954"/>
        <v>0</v>
      </c>
      <c r="E4561" s="102">
        <f t="shared" si="954"/>
        <v>0</v>
      </c>
      <c r="F4561" s="57">
        <f t="shared" si="952"/>
        <v>0</v>
      </c>
      <c r="G4561" s="102">
        <f t="shared" si="955"/>
        <v>0</v>
      </c>
      <c r="H4561" s="102">
        <f t="shared" si="955"/>
        <v>0</v>
      </c>
      <c r="I4561" s="102">
        <f t="shared" si="955"/>
        <v>0</v>
      </c>
      <c r="J4561" s="102">
        <f t="shared" si="955"/>
        <v>0</v>
      </c>
      <c r="K4561" s="57">
        <f t="shared" si="953"/>
        <v>0</v>
      </c>
    </row>
    <row r="4562" spans="1:11" ht="12.75" customHeight="1">
      <c r="A4562" s="55" t="str">
        <f>"      "&amp;Labels!C84</f>
        <v xml:space="preserve">      Total</v>
      </c>
      <c r="B4562" s="56">
        <f>B4553</f>
        <v>0</v>
      </c>
      <c r="C4562" s="56">
        <f>C4553</f>
        <v>0</v>
      </c>
      <c r="D4562" s="56">
        <f>D4553</f>
        <v>0</v>
      </c>
      <c r="E4562" s="56">
        <f>E4553</f>
        <v>0</v>
      </c>
      <c r="F4562" s="57">
        <f>SUM(B4553:E4553)</f>
        <v>0</v>
      </c>
      <c r="G4562" s="56">
        <f>G4553</f>
        <v>0</v>
      </c>
      <c r="H4562" s="56">
        <f>H4553</f>
        <v>0</v>
      </c>
      <c r="I4562" s="56">
        <f>I4553</f>
        <v>0</v>
      </c>
      <c r="J4562" s="56">
        <f>J4553</f>
        <v>0</v>
      </c>
      <c r="K4562" s="57">
        <f>SUM(G4553:J4553)</f>
        <v>0</v>
      </c>
    </row>
    <row r="4563" spans="1:11" ht="12.75" customHeight="1">
      <c r="A4563" s="63" t="str">
        <f>Labels!B70</f>
        <v>Customer 2</v>
      </c>
      <c r="B4563" s="64"/>
      <c r="C4563" s="64"/>
      <c r="D4563" s="64"/>
      <c r="E4563" s="64"/>
      <c r="F4563" s="57"/>
      <c r="G4563" s="64"/>
      <c r="H4563" s="64"/>
      <c r="I4563" s="64"/>
      <c r="J4563" s="64"/>
      <c r="K4563" s="57"/>
    </row>
    <row r="4564" spans="1:11" ht="12.75" customHeight="1">
      <c r="A4564" s="55" t="str">
        <f>"   "&amp;Labels!B107</f>
        <v xml:space="preserve">   Seminars</v>
      </c>
      <c r="B4564" s="56"/>
      <c r="C4564" s="56"/>
      <c r="D4564" s="56"/>
      <c r="E4564" s="56"/>
      <c r="F4564" s="57"/>
      <c r="G4564" s="56"/>
      <c r="H4564" s="56"/>
      <c r="I4564" s="56"/>
      <c r="J4564" s="56"/>
      <c r="K4564" s="57"/>
    </row>
    <row r="4565" spans="1:11" ht="12.75" customHeight="1">
      <c r="A4565" s="61" t="str">
        <f>"      "&amp;Labels!B85</f>
        <v xml:space="preserve">      Q 1</v>
      </c>
      <c r="B4565" s="102">
        <f>Inputs!D26*Inputs!D68*'GM Alloc Factors'!B34</f>
        <v>0</v>
      </c>
      <c r="C4565" s="102">
        <f>Inputs!D26*Inputs!D68*'GM Alloc Factors'!C34</f>
        <v>0</v>
      </c>
      <c r="D4565" s="102">
        <f>Inputs!D26*Inputs!D68*'GM Alloc Factors'!D34</f>
        <v>0</v>
      </c>
      <c r="E4565" s="102">
        <f>Inputs!D26*Inputs!D68*'GM Alloc Factors'!E34</f>
        <v>0</v>
      </c>
      <c r="F4565" s="57">
        <f t="shared" ref="F4565:F4573" si="956">SUM(B4565:E4565)</f>
        <v>0</v>
      </c>
      <c r="G4565" s="102">
        <f>Inputs!D26*Inputs!D68*'GM Alloc Factors'!G34</f>
        <v>0</v>
      </c>
      <c r="H4565" s="102">
        <f>Inputs!D26*Inputs!D68*'GM Alloc Factors'!H34</f>
        <v>0</v>
      </c>
      <c r="I4565" s="102">
        <f>Inputs!D26*Inputs!D68*'GM Alloc Factors'!I34</f>
        <v>0</v>
      </c>
      <c r="J4565" s="102">
        <f>Inputs!D26*Inputs!D68*'GM Alloc Factors'!J34</f>
        <v>0</v>
      </c>
      <c r="K4565" s="57">
        <f t="shared" ref="K4565:K4573" si="957">SUM(G4565:J4565)</f>
        <v>0</v>
      </c>
    </row>
    <row r="4566" spans="1:11" ht="12.75" customHeight="1">
      <c r="A4566" s="61" t="str">
        <f>"      "&amp;Labels!B86</f>
        <v xml:space="preserve">      Q 2</v>
      </c>
      <c r="B4566" s="102">
        <f>Inputs!D26*Inputs!E68*'GM Alloc Factors'!B37</f>
        <v>0</v>
      </c>
      <c r="C4566" s="102">
        <f>Inputs!D26*Inputs!E68*'GM Alloc Factors'!C37</f>
        <v>0</v>
      </c>
      <c r="D4566" s="102">
        <f>Inputs!D26*Inputs!E68*'GM Alloc Factors'!D37</f>
        <v>0</v>
      </c>
      <c r="E4566" s="102">
        <f>Inputs!D26*Inputs!E68*'GM Alloc Factors'!E37</f>
        <v>0</v>
      </c>
      <c r="F4566" s="57">
        <f t="shared" si="956"/>
        <v>0</v>
      </c>
      <c r="G4566" s="102">
        <f>Inputs!D26*Inputs!E68*'GM Alloc Factors'!G37</f>
        <v>0</v>
      </c>
      <c r="H4566" s="102">
        <f>Inputs!D26*Inputs!E68*'GM Alloc Factors'!H37</f>
        <v>0</v>
      </c>
      <c r="I4566" s="102">
        <f>Inputs!D26*Inputs!E68*'GM Alloc Factors'!I37</f>
        <v>0</v>
      </c>
      <c r="J4566" s="102">
        <f>Inputs!D26*Inputs!E68*'GM Alloc Factors'!J37</f>
        <v>0</v>
      </c>
      <c r="K4566" s="57">
        <f t="shared" si="957"/>
        <v>0</v>
      </c>
    </row>
    <row r="4567" spans="1:11" ht="12.75" customHeight="1">
      <c r="A4567" s="61" t="str">
        <f>"      "&amp;Labels!B87</f>
        <v xml:space="preserve">      Q 3</v>
      </c>
      <c r="B4567" s="102">
        <f>Inputs!D26*Inputs!F68*'GM Alloc Factors'!B40</f>
        <v>0</v>
      </c>
      <c r="C4567" s="102">
        <f>Inputs!D26*Inputs!F68*'GM Alloc Factors'!C40</f>
        <v>0</v>
      </c>
      <c r="D4567" s="102">
        <f>Inputs!D26*Inputs!F68*'GM Alloc Factors'!D40</f>
        <v>0</v>
      </c>
      <c r="E4567" s="102">
        <f>Inputs!D26*Inputs!F68*'GM Alloc Factors'!E40</f>
        <v>0</v>
      </c>
      <c r="F4567" s="57">
        <f t="shared" si="956"/>
        <v>0</v>
      </c>
      <c r="G4567" s="102">
        <f>Inputs!D26*Inputs!F68*'GM Alloc Factors'!G40</f>
        <v>0</v>
      </c>
      <c r="H4567" s="102">
        <f>Inputs!D26*Inputs!F68*'GM Alloc Factors'!H40</f>
        <v>0</v>
      </c>
      <c r="I4567" s="102">
        <f>Inputs!D26*Inputs!F68*'GM Alloc Factors'!I40</f>
        <v>0</v>
      </c>
      <c r="J4567" s="102">
        <f>Inputs!D26*Inputs!F68*'GM Alloc Factors'!J40</f>
        <v>0</v>
      </c>
      <c r="K4567" s="57">
        <f t="shared" si="957"/>
        <v>0</v>
      </c>
    </row>
    <row r="4568" spans="1:11" ht="12.75" customHeight="1">
      <c r="A4568" s="61" t="str">
        <f>"      "&amp;Labels!B88</f>
        <v xml:space="preserve">      Q 4</v>
      </c>
      <c r="B4568" s="102">
        <f>Inputs!D26*Inputs!G68*'GM Alloc Factors'!B43</f>
        <v>0</v>
      </c>
      <c r="C4568" s="102">
        <f>Inputs!D26*Inputs!G68*'GM Alloc Factors'!C43</f>
        <v>0</v>
      </c>
      <c r="D4568" s="102">
        <f>Inputs!D26*Inputs!G68*'GM Alloc Factors'!D43</f>
        <v>0</v>
      </c>
      <c r="E4568" s="102">
        <f>Inputs!D26*Inputs!G68*'GM Alloc Factors'!E43</f>
        <v>0</v>
      </c>
      <c r="F4568" s="57">
        <f t="shared" si="956"/>
        <v>0</v>
      </c>
      <c r="G4568" s="102">
        <f>Inputs!D26*Inputs!G68*'GM Alloc Factors'!G43</f>
        <v>0</v>
      </c>
      <c r="H4568" s="102">
        <f>Inputs!D26*Inputs!G68*'GM Alloc Factors'!H43</f>
        <v>0</v>
      </c>
      <c r="I4568" s="102">
        <f>Inputs!D26*Inputs!G68*'GM Alloc Factors'!I43</f>
        <v>0</v>
      </c>
      <c r="J4568" s="102">
        <f>Inputs!D26*Inputs!G68*'GM Alloc Factors'!J43</f>
        <v>0</v>
      </c>
      <c r="K4568" s="57">
        <f t="shared" si="957"/>
        <v>0</v>
      </c>
    </row>
    <row r="4569" spans="1:11" ht="12.75" customHeight="1">
      <c r="A4569" s="61" t="str">
        <f>"      "&amp;Labels!B89</f>
        <v xml:space="preserve">      Q 5</v>
      </c>
      <c r="B4569" s="102">
        <f>Inputs!D26*Inputs!H68*'GM Alloc Factors'!B46</f>
        <v>0</v>
      </c>
      <c r="C4569" s="102">
        <f>Inputs!D26*Inputs!H68*'GM Alloc Factors'!C46</f>
        <v>0</v>
      </c>
      <c r="D4569" s="102">
        <f>Inputs!D26*Inputs!H68*'GM Alloc Factors'!D46</f>
        <v>0</v>
      </c>
      <c r="E4569" s="102">
        <f>Inputs!D26*Inputs!H68*'GM Alloc Factors'!E46</f>
        <v>0</v>
      </c>
      <c r="F4569" s="57">
        <f t="shared" si="956"/>
        <v>0</v>
      </c>
      <c r="G4569" s="102">
        <f>Inputs!D26*Inputs!H68*'GM Alloc Factors'!G46</f>
        <v>0</v>
      </c>
      <c r="H4569" s="102">
        <f>Inputs!D26*Inputs!H68*'GM Alloc Factors'!H46</f>
        <v>0</v>
      </c>
      <c r="I4569" s="102">
        <f>Inputs!D26*Inputs!H68*'GM Alloc Factors'!I46</f>
        <v>0</v>
      </c>
      <c r="J4569" s="102">
        <f>Inputs!D26*Inputs!H68*'GM Alloc Factors'!J46</f>
        <v>0</v>
      </c>
      <c r="K4569" s="57">
        <f t="shared" si="957"/>
        <v>0</v>
      </c>
    </row>
    <row r="4570" spans="1:11" ht="12.75" customHeight="1">
      <c r="A4570" s="61" t="str">
        <f>"      "&amp;Labels!B90</f>
        <v xml:space="preserve">      Q 6</v>
      </c>
      <c r="B4570" s="102">
        <f>Inputs!D26*Inputs!I68*'GM Alloc Factors'!B49</f>
        <v>0</v>
      </c>
      <c r="C4570" s="102">
        <f>Inputs!D26*Inputs!I68*'GM Alloc Factors'!C49</f>
        <v>0</v>
      </c>
      <c r="D4570" s="102">
        <f>Inputs!D26*Inputs!I68*'GM Alloc Factors'!D49</f>
        <v>0</v>
      </c>
      <c r="E4570" s="102">
        <f>Inputs!D26*Inputs!I68*'GM Alloc Factors'!E49</f>
        <v>0</v>
      </c>
      <c r="F4570" s="57">
        <f t="shared" si="956"/>
        <v>0</v>
      </c>
      <c r="G4570" s="102">
        <f>Inputs!D26*Inputs!I68*'GM Alloc Factors'!G49</f>
        <v>0</v>
      </c>
      <c r="H4570" s="102">
        <f>Inputs!D26*Inputs!I68*'GM Alloc Factors'!H49</f>
        <v>0</v>
      </c>
      <c r="I4570" s="102">
        <f>Inputs!D26*Inputs!I68*'GM Alloc Factors'!I49</f>
        <v>0</v>
      </c>
      <c r="J4570" s="102">
        <f>Inputs!D26*Inputs!I68*'GM Alloc Factors'!J49</f>
        <v>0</v>
      </c>
      <c r="K4570" s="57">
        <f t="shared" si="957"/>
        <v>0</v>
      </c>
    </row>
    <row r="4571" spans="1:11" ht="12.75" customHeight="1">
      <c r="A4571" s="61" t="str">
        <f>"      "&amp;Labels!B91</f>
        <v xml:space="preserve">      Q 7</v>
      </c>
      <c r="B4571" s="102">
        <f>Inputs!D26*Inputs!J68*'GM Alloc Factors'!B52</f>
        <v>0</v>
      </c>
      <c r="C4571" s="102">
        <f>Inputs!D26*Inputs!J68*'GM Alloc Factors'!C52</f>
        <v>0</v>
      </c>
      <c r="D4571" s="102">
        <f>Inputs!D26*Inputs!J68*'GM Alloc Factors'!D52</f>
        <v>0</v>
      </c>
      <c r="E4571" s="102">
        <f>Inputs!D26*Inputs!J68*'GM Alloc Factors'!E52</f>
        <v>0</v>
      </c>
      <c r="F4571" s="57">
        <f t="shared" si="956"/>
        <v>0</v>
      </c>
      <c r="G4571" s="102">
        <f>Inputs!D26*Inputs!J68*'GM Alloc Factors'!G52</f>
        <v>0</v>
      </c>
      <c r="H4571" s="102">
        <f>Inputs!D26*Inputs!J68*'GM Alloc Factors'!H52</f>
        <v>0</v>
      </c>
      <c r="I4571" s="102">
        <f>Inputs!D26*Inputs!J68*'GM Alloc Factors'!I52</f>
        <v>0</v>
      </c>
      <c r="J4571" s="102">
        <f>Inputs!D26*Inputs!J68*'GM Alloc Factors'!J52</f>
        <v>0</v>
      </c>
      <c r="K4571" s="57">
        <f t="shared" si="957"/>
        <v>0</v>
      </c>
    </row>
    <row r="4572" spans="1:11" ht="12.75" customHeight="1">
      <c r="A4572" s="61" t="str">
        <f>"      "&amp;Labels!B92</f>
        <v xml:space="preserve">      Q 8</v>
      </c>
      <c r="B4572" s="102">
        <f>Inputs!D26*Inputs!K68*'GM Alloc Factors'!B55</f>
        <v>0</v>
      </c>
      <c r="C4572" s="102">
        <f>Inputs!D26*Inputs!K68*'GM Alloc Factors'!C55</f>
        <v>0</v>
      </c>
      <c r="D4572" s="102">
        <f>Inputs!D26*Inputs!K68*'GM Alloc Factors'!D55</f>
        <v>0</v>
      </c>
      <c r="E4572" s="102">
        <f>Inputs!D26*Inputs!K68*'GM Alloc Factors'!E55</f>
        <v>0</v>
      </c>
      <c r="F4572" s="57">
        <f t="shared" si="956"/>
        <v>0</v>
      </c>
      <c r="G4572" s="102">
        <f>Inputs!D26*Inputs!K68*'GM Alloc Factors'!G55</f>
        <v>0</v>
      </c>
      <c r="H4572" s="102">
        <f>Inputs!D26*Inputs!K68*'GM Alloc Factors'!H55</f>
        <v>0</v>
      </c>
      <c r="I4572" s="102">
        <f>Inputs!D26*Inputs!K68*'GM Alloc Factors'!I55</f>
        <v>0</v>
      </c>
      <c r="J4572" s="102">
        <f>Inputs!D26*Inputs!K68*'GM Alloc Factors'!J55</f>
        <v>0</v>
      </c>
      <c r="K4572" s="57">
        <f t="shared" si="957"/>
        <v>0</v>
      </c>
    </row>
    <row r="4573" spans="1:11" ht="12.75" customHeight="1">
      <c r="A4573" s="55" t="str">
        <f>"      "&amp;Labels!C84</f>
        <v xml:space="preserve">      Total</v>
      </c>
      <c r="B4573" s="56">
        <f>SUM(B4565:B4572)</f>
        <v>0</v>
      </c>
      <c r="C4573" s="56">
        <f>SUM(C4565:C4572)</f>
        <v>0</v>
      </c>
      <c r="D4573" s="56">
        <f>SUM(D4565:D4572)</f>
        <v>0</v>
      </c>
      <c r="E4573" s="56">
        <f>SUM(E4565:E4572)</f>
        <v>0</v>
      </c>
      <c r="F4573" s="57">
        <f t="shared" si="956"/>
        <v>0</v>
      </c>
      <c r="G4573" s="56">
        <f>SUM(G4565:G4572)</f>
        <v>0</v>
      </c>
      <c r="H4573" s="56">
        <f>SUM(H4565:H4572)</f>
        <v>0</v>
      </c>
      <c r="I4573" s="56">
        <f>SUM(I4565:I4572)</f>
        <v>0</v>
      </c>
      <c r="J4573" s="56">
        <f>SUM(J4565:J4572)</f>
        <v>0</v>
      </c>
      <c r="K4573" s="57">
        <f t="shared" si="957"/>
        <v>0</v>
      </c>
    </row>
    <row r="4574" spans="1:11" ht="12.75" customHeight="1">
      <c r="A4574" s="55" t="str">
        <f>"   "&amp;Labels!B108</f>
        <v xml:space="preserve">   Sales visits</v>
      </c>
      <c r="B4574" s="56"/>
      <c r="C4574" s="56"/>
      <c r="D4574" s="56"/>
      <c r="E4574" s="56"/>
      <c r="F4574" s="57"/>
      <c r="G4574" s="56"/>
      <c r="H4574" s="56"/>
      <c r="I4574" s="56"/>
      <c r="J4574" s="56"/>
      <c r="K4574" s="57"/>
    </row>
    <row r="4575" spans="1:11" ht="12.75" customHeight="1">
      <c r="A4575" s="61" t="str">
        <f>"      "&amp;Labels!B85</f>
        <v xml:space="preserve">      Q 1</v>
      </c>
      <c r="B4575" s="102">
        <f>Inputs!D27*Inputs!D78*'GM Alloc Factors'!B35</f>
        <v>0</v>
      </c>
      <c r="C4575" s="102">
        <f>Inputs!D27*Inputs!D78*'GM Alloc Factors'!C35</f>
        <v>0</v>
      </c>
      <c r="D4575" s="102">
        <f>Inputs!D27*Inputs!D78*'GM Alloc Factors'!D35</f>
        <v>0</v>
      </c>
      <c r="E4575" s="102">
        <f>Inputs!D27*Inputs!D78*'GM Alloc Factors'!E35</f>
        <v>0</v>
      </c>
      <c r="F4575" s="57">
        <f t="shared" ref="F4575:F4592" si="958">SUM(B4575:E4575)</f>
        <v>0</v>
      </c>
      <c r="G4575" s="102">
        <f>Inputs!D27*Inputs!D78*'GM Alloc Factors'!G35</f>
        <v>0</v>
      </c>
      <c r="H4575" s="102">
        <f>Inputs!D27*Inputs!D78*'GM Alloc Factors'!H35</f>
        <v>0</v>
      </c>
      <c r="I4575" s="102">
        <f>Inputs!D27*Inputs!D78*'GM Alloc Factors'!I35</f>
        <v>0</v>
      </c>
      <c r="J4575" s="102">
        <f>Inputs!D27*Inputs!D78*'GM Alloc Factors'!J35</f>
        <v>0</v>
      </c>
      <c r="K4575" s="57">
        <f t="shared" ref="K4575:K4592" si="959">SUM(G4575:J4575)</f>
        <v>0</v>
      </c>
    </row>
    <row r="4576" spans="1:11" ht="12.75" customHeight="1">
      <c r="A4576" s="61" t="str">
        <f>"      "&amp;Labels!B86</f>
        <v xml:space="preserve">      Q 2</v>
      </c>
      <c r="B4576" s="102">
        <f>Inputs!D27*Inputs!E78*'GM Alloc Factors'!B38</f>
        <v>0</v>
      </c>
      <c r="C4576" s="102">
        <f>Inputs!D27*Inputs!E78*'GM Alloc Factors'!C38</f>
        <v>0</v>
      </c>
      <c r="D4576" s="102">
        <f>Inputs!D27*Inputs!E78*'GM Alloc Factors'!D38</f>
        <v>0</v>
      </c>
      <c r="E4576" s="102">
        <f>Inputs!D27*Inputs!E78*'GM Alloc Factors'!E38</f>
        <v>0</v>
      </c>
      <c r="F4576" s="57">
        <f t="shared" si="958"/>
        <v>0</v>
      </c>
      <c r="G4576" s="102">
        <f>Inputs!D27*Inputs!E78*'GM Alloc Factors'!G38</f>
        <v>0</v>
      </c>
      <c r="H4576" s="102">
        <f>Inputs!D27*Inputs!E78*'GM Alloc Factors'!H38</f>
        <v>0</v>
      </c>
      <c r="I4576" s="102">
        <f>Inputs!D27*Inputs!E78*'GM Alloc Factors'!I38</f>
        <v>0</v>
      </c>
      <c r="J4576" s="102">
        <f>Inputs!D27*Inputs!E78*'GM Alloc Factors'!J38</f>
        <v>0</v>
      </c>
      <c r="K4576" s="57">
        <f t="shared" si="959"/>
        <v>0</v>
      </c>
    </row>
    <row r="4577" spans="1:11" ht="12.75" customHeight="1">
      <c r="A4577" s="61" t="str">
        <f>"      "&amp;Labels!B87</f>
        <v xml:space="preserve">      Q 3</v>
      </c>
      <c r="B4577" s="102">
        <f>Inputs!D27*Inputs!F78*'GM Alloc Factors'!B41</f>
        <v>0</v>
      </c>
      <c r="C4577" s="102">
        <f>Inputs!D27*Inputs!F78*'GM Alloc Factors'!C41</f>
        <v>0</v>
      </c>
      <c r="D4577" s="102">
        <f>Inputs!D27*Inputs!F78*'GM Alloc Factors'!D41</f>
        <v>0</v>
      </c>
      <c r="E4577" s="102">
        <f>Inputs!D27*Inputs!F78*'GM Alloc Factors'!E41</f>
        <v>0</v>
      </c>
      <c r="F4577" s="57">
        <f t="shared" si="958"/>
        <v>0</v>
      </c>
      <c r="G4577" s="102">
        <f>Inputs!D27*Inputs!F78*'GM Alloc Factors'!G41</f>
        <v>0</v>
      </c>
      <c r="H4577" s="102">
        <f>Inputs!D27*Inputs!F78*'GM Alloc Factors'!H41</f>
        <v>0</v>
      </c>
      <c r="I4577" s="102">
        <f>Inputs!D27*Inputs!F78*'GM Alloc Factors'!I41</f>
        <v>0</v>
      </c>
      <c r="J4577" s="102">
        <f>Inputs!D27*Inputs!F78*'GM Alloc Factors'!J41</f>
        <v>0</v>
      </c>
      <c r="K4577" s="57">
        <f t="shared" si="959"/>
        <v>0</v>
      </c>
    </row>
    <row r="4578" spans="1:11" ht="12.75" customHeight="1">
      <c r="A4578" s="61" t="str">
        <f>"      "&amp;Labels!B88</f>
        <v xml:space="preserve">      Q 4</v>
      </c>
      <c r="B4578" s="102">
        <f>Inputs!D27*Inputs!G78*'GM Alloc Factors'!B44</f>
        <v>0</v>
      </c>
      <c r="C4578" s="102">
        <f>Inputs!D27*Inputs!G78*'GM Alloc Factors'!C44</f>
        <v>0</v>
      </c>
      <c r="D4578" s="102">
        <f>Inputs!D27*Inputs!G78*'GM Alloc Factors'!D44</f>
        <v>0</v>
      </c>
      <c r="E4578" s="102">
        <f>Inputs!D27*Inputs!G78*'GM Alloc Factors'!E44</f>
        <v>0</v>
      </c>
      <c r="F4578" s="57">
        <f t="shared" si="958"/>
        <v>0</v>
      </c>
      <c r="G4578" s="102">
        <f>Inputs!D27*Inputs!G78*'GM Alloc Factors'!G44</f>
        <v>0</v>
      </c>
      <c r="H4578" s="102">
        <f>Inputs!D27*Inputs!G78*'GM Alloc Factors'!H44</f>
        <v>0</v>
      </c>
      <c r="I4578" s="102">
        <f>Inputs!D27*Inputs!G78*'GM Alloc Factors'!I44</f>
        <v>0</v>
      </c>
      <c r="J4578" s="102">
        <f>Inputs!D27*Inputs!G78*'GM Alloc Factors'!J44</f>
        <v>0</v>
      </c>
      <c r="K4578" s="57">
        <f t="shared" si="959"/>
        <v>0</v>
      </c>
    </row>
    <row r="4579" spans="1:11" ht="12.75" customHeight="1">
      <c r="A4579" s="61" t="str">
        <f>"      "&amp;Labels!B89</f>
        <v xml:space="preserve">      Q 5</v>
      </c>
      <c r="B4579" s="102">
        <f>Inputs!D27*Inputs!H78*'GM Alloc Factors'!B47</f>
        <v>0</v>
      </c>
      <c r="C4579" s="102">
        <f>Inputs!D27*Inputs!H78*'GM Alloc Factors'!C47</f>
        <v>0</v>
      </c>
      <c r="D4579" s="102">
        <f>Inputs!D27*Inputs!H78*'GM Alloc Factors'!D47</f>
        <v>0</v>
      </c>
      <c r="E4579" s="102">
        <f>Inputs!D27*Inputs!H78*'GM Alloc Factors'!E47</f>
        <v>0</v>
      </c>
      <c r="F4579" s="57">
        <f t="shared" si="958"/>
        <v>0</v>
      </c>
      <c r="G4579" s="102">
        <f>Inputs!D27*Inputs!H78*'GM Alloc Factors'!G47</f>
        <v>0</v>
      </c>
      <c r="H4579" s="102">
        <f>Inputs!D27*Inputs!H78*'GM Alloc Factors'!H47</f>
        <v>0</v>
      </c>
      <c r="I4579" s="102">
        <f>Inputs!D27*Inputs!H78*'GM Alloc Factors'!I47</f>
        <v>0</v>
      </c>
      <c r="J4579" s="102">
        <f>Inputs!D27*Inputs!H78*'GM Alloc Factors'!J47</f>
        <v>0</v>
      </c>
      <c r="K4579" s="57">
        <f t="shared" si="959"/>
        <v>0</v>
      </c>
    </row>
    <row r="4580" spans="1:11" ht="12.75" customHeight="1">
      <c r="A4580" s="61" t="str">
        <f>"      "&amp;Labels!B90</f>
        <v xml:space="preserve">      Q 6</v>
      </c>
      <c r="B4580" s="102">
        <f>Inputs!D27*Inputs!I78*'GM Alloc Factors'!B50</f>
        <v>0</v>
      </c>
      <c r="C4580" s="102">
        <f>Inputs!D27*Inputs!I78*'GM Alloc Factors'!C50</f>
        <v>0</v>
      </c>
      <c r="D4580" s="102">
        <f>Inputs!D27*Inputs!I78*'GM Alloc Factors'!D50</f>
        <v>0</v>
      </c>
      <c r="E4580" s="102">
        <f>Inputs!D27*Inputs!I78*'GM Alloc Factors'!E50</f>
        <v>0</v>
      </c>
      <c r="F4580" s="57">
        <f t="shared" si="958"/>
        <v>0</v>
      </c>
      <c r="G4580" s="102">
        <f>Inputs!D27*Inputs!I78*'GM Alloc Factors'!G50</f>
        <v>0</v>
      </c>
      <c r="H4580" s="102">
        <f>Inputs!D27*Inputs!I78*'GM Alloc Factors'!H50</f>
        <v>0</v>
      </c>
      <c r="I4580" s="102">
        <f>Inputs!D27*Inputs!I78*'GM Alloc Factors'!I50</f>
        <v>0</v>
      </c>
      <c r="J4580" s="102">
        <f>Inputs!D27*Inputs!I78*'GM Alloc Factors'!J50</f>
        <v>0</v>
      </c>
      <c r="K4580" s="57">
        <f t="shared" si="959"/>
        <v>0</v>
      </c>
    </row>
    <row r="4581" spans="1:11" ht="12.75" customHeight="1">
      <c r="A4581" s="61" t="str">
        <f>"      "&amp;Labels!B91</f>
        <v xml:space="preserve">      Q 7</v>
      </c>
      <c r="B4581" s="102">
        <f>Inputs!D27*Inputs!J78*'GM Alloc Factors'!B53</f>
        <v>0</v>
      </c>
      <c r="C4581" s="102">
        <f>Inputs!D27*Inputs!J78*'GM Alloc Factors'!C53</f>
        <v>0</v>
      </c>
      <c r="D4581" s="102">
        <f>Inputs!D27*Inputs!J78*'GM Alloc Factors'!D53</f>
        <v>0</v>
      </c>
      <c r="E4581" s="102">
        <f>Inputs!D27*Inputs!J78*'GM Alloc Factors'!E53</f>
        <v>0</v>
      </c>
      <c r="F4581" s="57">
        <f t="shared" si="958"/>
        <v>0</v>
      </c>
      <c r="G4581" s="102">
        <f>Inputs!D27*Inputs!J78*'GM Alloc Factors'!G53</f>
        <v>0</v>
      </c>
      <c r="H4581" s="102">
        <f>Inputs!D27*Inputs!J78*'GM Alloc Factors'!H53</f>
        <v>0</v>
      </c>
      <c r="I4581" s="102">
        <f>Inputs!D27*Inputs!J78*'GM Alloc Factors'!I53</f>
        <v>0</v>
      </c>
      <c r="J4581" s="102">
        <f>Inputs!D27*Inputs!J78*'GM Alloc Factors'!J53</f>
        <v>0</v>
      </c>
      <c r="K4581" s="57">
        <f t="shared" si="959"/>
        <v>0</v>
      </c>
    </row>
    <row r="4582" spans="1:11" ht="12.75" customHeight="1">
      <c r="A4582" s="61" t="str">
        <f>"      "&amp;Labels!B92</f>
        <v xml:space="preserve">      Q 8</v>
      </c>
      <c r="B4582" s="102">
        <f>Inputs!D27*Inputs!K78*'GM Alloc Factors'!B56</f>
        <v>0</v>
      </c>
      <c r="C4582" s="102">
        <f>Inputs!D27*Inputs!K78*'GM Alloc Factors'!C56</f>
        <v>0</v>
      </c>
      <c r="D4582" s="102">
        <f>Inputs!D27*Inputs!K78*'GM Alloc Factors'!D56</f>
        <v>0</v>
      </c>
      <c r="E4582" s="102">
        <f>Inputs!D27*Inputs!K78*'GM Alloc Factors'!E56</f>
        <v>0</v>
      </c>
      <c r="F4582" s="57">
        <f t="shared" si="958"/>
        <v>0</v>
      </c>
      <c r="G4582" s="102">
        <f>Inputs!D27*Inputs!K78*'GM Alloc Factors'!G56</f>
        <v>0</v>
      </c>
      <c r="H4582" s="102">
        <f>Inputs!D27*Inputs!K78*'GM Alloc Factors'!H56</f>
        <v>0</v>
      </c>
      <c r="I4582" s="102">
        <f>Inputs!D27*Inputs!K78*'GM Alloc Factors'!I56</f>
        <v>0</v>
      </c>
      <c r="J4582" s="102">
        <f>Inputs!D27*Inputs!K78*'GM Alloc Factors'!J56</f>
        <v>0</v>
      </c>
      <c r="K4582" s="57">
        <f t="shared" si="959"/>
        <v>0</v>
      </c>
    </row>
    <row r="4583" spans="1:11" ht="12.75" customHeight="1">
      <c r="A4583" s="55" t="str">
        <f>"      "&amp;Labels!C84</f>
        <v xml:space="preserve">      Total</v>
      </c>
      <c r="B4583" s="56">
        <f>SUM(B4575:B4582)</f>
        <v>0</v>
      </c>
      <c r="C4583" s="56">
        <f>SUM(C4575:C4582)</f>
        <v>0</v>
      </c>
      <c r="D4583" s="56">
        <f>SUM(D4575:D4582)</f>
        <v>0</v>
      </c>
      <c r="E4583" s="56">
        <f>SUM(E4575:E4582)</f>
        <v>0</v>
      </c>
      <c r="F4583" s="57">
        <f t="shared" si="958"/>
        <v>0</v>
      </c>
      <c r="G4583" s="56">
        <f>SUM(G4575:G4582)</f>
        <v>0</v>
      </c>
      <c r="H4583" s="56">
        <f>SUM(H4575:H4582)</f>
        <v>0</v>
      </c>
      <c r="I4583" s="56">
        <f>SUM(I4575:I4582)</f>
        <v>0</v>
      </c>
      <c r="J4583" s="56">
        <f>SUM(J4575:J4582)</f>
        <v>0</v>
      </c>
      <c r="K4583" s="57">
        <f t="shared" si="959"/>
        <v>0</v>
      </c>
    </row>
    <row r="4584" spans="1:11" ht="12.75" customHeight="1">
      <c r="A4584" s="63" t="str">
        <f>"   "&amp;Labels!C106</f>
        <v xml:space="preserve">   Total</v>
      </c>
      <c r="B4584" s="64">
        <f>SUM(B4573,B4583)</f>
        <v>0</v>
      </c>
      <c r="C4584" s="64">
        <f>SUM(C4573,C4583)</f>
        <v>0</v>
      </c>
      <c r="D4584" s="64">
        <f>SUM(D4573,D4583)</f>
        <v>0</v>
      </c>
      <c r="E4584" s="64">
        <f>SUM(E4573,E4583)</f>
        <v>0</v>
      </c>
      <c r="F4584" s="57">
        <f t="shared" si="958"/>
        <v>0</v>
      </c>
      <c r="G4584" s="64">
        <f>SUM(G4573,G4583)</f>
        <v>0</v>
      </c>
      <c r="H4584" s="64">
        <f>SUM(H4573,H4583)</f>
        <v>0</v>
      </c>
      <c r="I4584" s="64">
        <f>SUM(I4573,I4583)</f>
        <v>0</v>
      </c>
      <c r="J4584" s="64">
        <f>SUM(J4573,J4583)</f>
        <v>0</v>
      </c>
      <c r="K4584" s="57">
        <f t="shared" si="959"/>
        <v>0</v>
      </c>
    </row>
    <row r="4585" spans="1:11" ht="12.75" customHeight="1">
      <c r="A4585" s="61" t="str">
        <f>"      "&amp;Labels!B85</f>
        <v xml:space="preserve">      Q 1</v>
      </c>
      <c r="B4585" s="102">
        <f t="shared" ref="B4585:E4592" si="960">SUM(B4565,B4575)</f>
        <v>0</v>
      </c>
      <c r="C4585" s="102">
        <f t="shared" si="960"/>
        <v>0</v>
      </c>
      <c r="D4585" s="102">
        <f t="shared" si="960"/>
        <v>0</v>
      </c>
      <c r="E4585" s="102">
        <f t="shared" si="960"/>
        <v>0</v>
      </c>
      <c r="F4585" s="57">
        <f t="shared" si="958"/>
        <v>0</v>
      </c>
      <c r="G4585" s="102">
        <f t="shared" ref="G4585:J4592" si="961">SUM(G4565,G4575)</f>
        <v>0</v>
      </c>
      <c r="H4585" s="102">
        <f t="shared" si="961"/>
        <v>0</v>
      </c>
      <c r="I4585" s="102">
        <f t="shared" si="961"/>
        <v>0</v>
      </c>
      <c r="J4585" s="102">
        <f t="shared" si="961"/>
        <v>0</v>
      </c>
      <c r="K4585" s="57">
        <f t="shared" si="959"/>
        <v>0</v>
      </c>
    </row>
    <row r="4586" spans="1:11" ht="12.75" customHeight="1">
      <c r="A4586" s="61" t="str">
        <f>"      "&amp;Labels!B86</f>
        <v xml:space="preserve">      Q 2</v>
      </c>
      <c r="B4586" s="102">
        <f t="shared" si="960"/>
        <v>0</v>
      </c>
      <c r="C4586" s="102">
        <f t="shared" si="960"/>
        <v>0</v>
      </c>
      <c r="D4586" s="102">
        <f t="shared" si="960"/>
        <v>0</v>
      </c>
      <c r="E4586" s="102">
        <f t="shared" si="960"/>
        <v>0</v>
      </c>
      <c r="F4586" s="57">
        <f t="shared" si="958"/>
        <v>0</v>
      </c>
      <c r="G4586" s="102">
        <f t="shared" si="961"/>
        <v>0</v>
      </c>
      <c r="H4586" s="102">
        <f t="shared" si="961"/>
        <v>0</v>
      </c>
      <c r="I4586" s="102">
        <f t="shared" si="961"/>
        <v>0</v>
      </c>
      <c r="J4586" s="102">
        <f t="shared" si="961"/>
        <v>0</v>
      </c>
      <c r="K4586" s="57">
        <f t="shared" si="959"/>
        <v>0</v>
      </c>
    </row>
    <row r="4587" spans="1:11" ht="12.75" customHeight="1">
      <c r="A4587" s="61" t="str">
        <f>"      "&amp;Labels!B87</f>
        <v xml:space="preserve">      Q 3</v>
      </c>
      <c r="B4587" s="102">
        <f t="shared" si="960"/>
        <v>0</v>
      </c>
      <c r="C4587" s="102">
        <f t="shared" si="960"/>
        <v>0</v>
      </c>
      <c r="D4587" s="102">
        <f t="shared" si="960"/>
        <v>0</v>
      </c>
      <c r="E4587" s="102">
        <f t="shared" si="960"/>
        <v>0</v>
      </c>
      <c r="F4587" s="57">
        <f t="shared" si="958"/>
        <v>0</v>
      </c>
      <c r="G4587" s="102">
        <f t="shared" si="961"/>
        <v>0</v>
      </c>
      <c r="H4587" s="102">
        <f t="shared" si="961"/>
        <v>0</v>
      </c>
      <c r="I4587" s="102">
        <f t="shared" si="961"/>
        <v>0</v>
      </c>
      <c r="J4587" s="102">
        <f t="shared" si="961"/>
        <v>0</v>
      </c>
      <c r="K4587" s="57">
        <f t="shared" si="959"/>
        <v>0</v>
      </c>
    </row>
    <row r="4588" spans="1:11" ht="12.75" customHeight="1">
      <c r="A4588" s="61" t="str">
        <f>"      "&amp;Labels!B88</f>
        <v xml:space="preserve">      Q 4</v>
      </c>
      <c r="B4588" s="102">
        <f t="shared" si="960"/>
        <v>0</v>
      </c>
      <c r="C4588" s="102">
        <f t="shared" si="960"/>
        <v>0</v>
      </c>
      <c r="D4588" s="102">
        <f t="shared" si="960"/>
        <v>0</v>
      </c>
      <c r="E4588" s="102">
        <f t="shared" si="960"/>
        <v>0</v>
      </c>
      <c r="F4588" s="57">
        <f t="shared" si="958"/>
        <v>0</v>
      </c>
      <c r="G4588" s="102">
        <f t="shared" si="961"/>
        <v>0</v>
      </c>
      <c r="H4588" s="102">
        <f t="shared" si="961"/>
        <v>0</v>
      </c>
      <c r="I4588" s="102">
        <f t="shared" si="961"/>
        <v>0</v>
      </c>
      <c r="J4588" s="102">
        <f t="shared" si="961"/>
        <v>0</v>
      </c>
      <c r="K4588" s="57">
        <f t="shared" si="959"/>
        <v>0</v>
      </c>
    </row>
    <row r="4589" spans="1:11" ht="12.75" customHeight="1">
      <c r="A4589" s="61" t="str">
        <f>"      "&amp;Labels!B89</f>
        <v xml:space="preserve">      Q 5</v>
      </c>
      <c r="B4589" s="102">
        <f t="shared" si="960"/>
        <v>0</v>
      </c>
      <c r="C4589" s="102">
        <f t="shared" si="960"/>
        <v>0</v>
      </c>
      <c r="D4589" s="102">
        <f t="shared" si="960"/>
        <v>0</v>
      </c>
      <c r="E4589" s="102">
        <f t="shared" si="960"/>
        <v>0</v>
      </c>
      <c r="F4589" s="57">
        <f t="shared" si="958"/>
        <v>0</v>
      </c>
      <c r="G4589" s="102">
        <f t="shared" si="961"/>
        <v>0</v>
      </c>
      <c r="H4589" s="102">
        <f t="shared" si="961"/>
        <v>0</v>
      </c>
      <c r="I4589" s="102">
        <f t="shared" si="961"/>
        <v>0</v>
      </c>
      <c r="J4589" s="102">
        <f t="shared" si="961"/>
        <v>0</v>
      </c>
      <c r="K4589" s="57">
        <f t="shared" si="959"/>
        <v>0</v>
      </c>
    </row>
    <row r="4590" spans="1:11" ht="12.75" customHeight="1">
      <c r="A4590" s="61" t="str">
        <f>"      "&amp;Labels!B90</f>
        <v xml:space="preserve">      Q 6</v>
      </c>
      <c r="B4590" s="102">
        <f t="shared" si="960"/>
        <v>0</v>
      </c>
      <c r="C4590" s="102">
        <f t="shared" si="960"/>
        <v>0</v>
      </c>
      <c r="D4590" s="102">
        <f t="shared" si="960"/>
        <v>0</v>
      </c>
      <c r="E4590" s="102">
        <f t="shared" si="960"/>
        <v>0</v>
      </c>
      <c r="F4590" s="57">
        <f t="shared" si="958"/>
        <v>0</v>
      </c>
      <c r="G4590" s="102">
        <f t="shared" si="961"/>
        <v>0</v>
      </c>
      <c r="H4590" s="102">
        <f t="shared" si="961"/>
        <v>0</v>
      </c>
      <c r="I4590" s="102">
        <f t="shared" si="961"/>
        <v>0</v>
      </c>
      <c r="J4590" s="102">
        <f t="shared" si="961"/>
        <v>0</v>
      </c>
      <c r="K4590" s="57">
        <f t="shared" si="959"/>
        <v>0</v>
      </c>
    </row>
    <row r="4591" spans="1:11" ht="12.75" customHeight="1">
      <c r="A4591" s="61" t="str">
        <f>"      "&amp;Labels!B91</f>
        <v xml:space="preserve">      Q 7</v>
      </c>
      <c r="B4591" s="102">
        <f t="shared" si="960"/>
        <v>0</v>
      </c>
      <c r="C4591" s="102">
        <f t="shared" si="960"/>
        <v>0</v>
      </c>
      <c r="D4591" s="102">
        <f t="shared" si="960"/>
        <v>0</v>
      </c>
      <c r="E4591" s="102">
        <f t="shared" si="960"/>
        <v>0</v>
      </c>
      <c r="F4591" s="57">
        <f t="shared" si="958"/>
        <v>0</v>
      </c>
      <c r="G4591" s="102">
        <f t="shared" si="961"/>
        <v>0</v>
      </c>
      <c r="H4591" s="102">
        <f t="shared" si="961"/>
        <v>0</v>
      </c>
      <c r="I4591" s="102">
        <f t="shared" si="961"/>
        <v>0</v>
      </c>
      <c r="J4591" s="102">
        <f t="shared" si="961"/>
        <v>0</v>
      </c>
      <c r="K4591" s="57">
        <f t="shared" si="959"/>
        <v>0</v>
      </c>
    </row>
    <row r="4592" spans="1:11" ht="12.75" customHeight="1">
      <c r="A4592" s="61" t="str">
        <f>"      "&amp;Labels!B92</f>
        <v xml:space="preserve">      Q 8</v>
      </c>
      <c r="B4592" s="102">
        <f t="shared" si="960"/>
        <v>0</v>
      </c>
      <c r="C4592" s="102">
        <f t="shared" si="960"/>
        <v>0</v>
      </c>
      <c r="D4592" s="102">
        <f t="shared" si="960"/>
        <v>0</v>
      </c>
      <c r="E4592" s="102">
        <f t="shared" si="960"/>
        <v>0</v>
      </c>
      <c r="F4592" s="57">
        <f t="shared" si="958"/>
        <v>0</v>
      </c>
      <c r="G4592" s="102">
        <f t="shared" si="961"/>
        <v>0</v>
      </c>
      <c r="H4592" s="102">
        <f t="shared" si="961"/>
        <v>0</v>
      </c>
      <c r="I4592" s="102">
        <f t="shared" si="961"/>
        <v>0</v>
      </c>
      <c r="J4592" s="102">
        <f t="shared" si="961"/>
        <v>0</v>
      </c>
      <c r="K4592" s="57">
        <f t="shared" si="959"/>
        <v>0</v>
      </c>
    </row>
    <row r="4593" spans="1:11" ht="12.75" customHeight="1">
      <c r="A4593" s="55" t="str">
        <f>"      "&amp;Labels!C84</f>
        <v xml:space="preserve">      Total</v>
      </c>
      <c r="B4593" s="56">
        <f>B4584</f>
        <v>0</v>
      </c>
      <c r="C4593" s="56">
        <f>C4584</f>
        <v>0</v>
      </c>
      <c r="D4593" s="56">
        <f>D4584</f>
        <v>0</v>
      </c>
      <c r="E4593" s="56">
        <f>E4584</f>
        <v>0</v>
      </c>
      <c r="F4593" s="57">
        <f>SUM(B4584:E4584)</f>
        <v>0</v>
      </c>
      <c r="G4593" s="56">
        <f>G4584</f>
        <v>0</v>
      </c>
      <c r="H4593" s="56">
        <f>H4584</f>
        <v>0</v>
      </c>
      <c r="I4593" s="56">
        <f>I4584</f>
        <v>0</v>
      </c>
      <c r="J4593" s="56">
        <f>J4584</f>
        <v>0</v>
      </c>
      <c r="K4593" s="57">
        <f>SUM(G4584:J4584)</f>
        <v>0</v>
      </c>
    </row>
    <row r="4594" spans="1:11" ht="12.75" customHeight="1">
      <c r="A4594" s="63" t="str">
        <f>Labels!B71</f>
        <v>Customer 3</v>
      </c>
      <c r="B4594" s="64"/>
      <c r="C4594" s="64"/>
      <c r="D4594" s="64"/>
      <c r="E4594" s="64"/>
      <c r="F4594" s="57"/>
      <c r="G4594" s="64"/>
      <c r="H4594" s="64"/>
      <c r="I4594" s="64"/>
      <c r="J4594" s="64"/>
      <c r="K4594" s="57"/>
    </row>
    <row r="4595" spans="1:11" ht="12.75" customHeight="1">
      <c r="A4595" s="55" t="str">
        <f>"   "&amp;Labels!B107</f>
        <v xml:space="preserve">   Seminars</v>
      </c>
      <c r="B4595" s="56"/>
      <c r="C4595" s="56"/>
      <c r="D4595" s="56"/>
      <c r="E4595" s="56"/>
      <c r="F4595" s="57"/>
      <c r="G4595" s="56"/>
      <c r="H4595" s="56"/>
      <c r="I4595" s="56"/>
      <c r="J4595" s="56"/>
      <c r="K4595" s="57"/>
    </row>
    <row r="4596" spans="1:11" ht="12.75" customHeight="1">
      <c r="A4596" s="61" t="str">
        <f>"      "&amp;Labels!B85</f>
        <v xml:space="preserve">      Q 1</v>
      </c>
      <c r="B4596" s="102">
        <f>Inputs!D26*Inputs!D69*'GM Alloc Factors'!B34</f>
        <v>0</v>
      </c>
      <c r="C4596" s="102">
        <f>Inputs!D26*Inputs!D69*'GM Alloc Factors'!C34</f>
        <v>0</v>
      </c>
      <c r="D4596" s="102">
        <f>Inputs!D26*Inputs!D69*'GM Alloc Factors'!D34</f>
        <v>0</v>
      </c>
      <c r="E4596" s="102">
        <f>Inputs!D26*Inputs!D69*'GM Alloc Factors'!E34</f>
        <v>0</v>
      </c>
      <c r="F4596" s="57">
        <f t="shared" ref="F4596:F4604" si="962">SUM(B4596:E4596)</f>
        <v>0</v>
      </c>
      <c r="G4596" s="102">
        <f>Inputs!D26*Inputs!D69*'GM Alloc Factors'!G34</f>
        <v>0</v>
      </c>
      <c r="H4596" s="102">
        <f>Inputs!D26*Inputs!D69*'GM Alloc Factors'!H34</f>
        <v>0</v>
      </c>
      <c r="I4596" s="102">
        <f>Inputs!D26*Inputs!D69*'GM Alloc Factors'!I34</f>
        <v>0</v>
      </c>
      <c r="J4596" s="102">
        <f>Inputs!D26*Inputs!D69*'GM Alloc Factors'!J34</f>
        <v>0</v>
      </c>
      <c r="K4596" s="57">
        <f t="shared" ref="K4596:K4604" si="963">SUM(G4596:J4596)</f>
        <v>0</v>
      </c>
    </row>
    <row r="4597" spans="1:11" ht="12.75" customHeight="1">
      <c r="A4597" s="61" t="str">
        <f>"      "&amp;Labels!B86</f>
        <v xml:space="preserve">      Q 2</v>
      </c>
      <c r="B4597" s="102">
        <f>Inputs!D26*Inputs!E69*'GM Alloc Factors'!B37</f>
        <v>0</v>
      </c>
      <c r="C4597" s="102">
        <f>Inputs!D26*Inputs!E69*'GM Alloc Factors'!C37</f>
        <v>0</v>
      </c>
      <c r="D4597" s="102">
        <f>Inputs!D26*Inputs!E69*'GM Alloc Factors'!D37</f>
        <v>0</v>
      </c>
      <c r="E4597" s="102">
        <f>Inputs!D26*Inputs!E69*'GM Alloc Factors'!E37</f>
        <v>0</v>
      </c>
      <c r="F4597" s="57">
        <f t="shared" si="962"/>
        <v>0</v>
      </c>
      <c r="G4597" s="102">
        <f>Inputs!D26*Inputs!E69*'GM Alloc Factors'!G37</f>
        <v>0</v>
      </c>
      <c r="H4597" s="102">
        <f>Inputs!D26*Inputs!E69*'GM Alloc Factors'!H37</f>
        <v>0</v>
      </c>
      <c r="I4597" s="102">
        <f>Inputs!D26*Inputs!E69*'GM Alloc Factors'!I37</f>
        <v>0</v>
      </c>
      <c r="J4597" s="102">
        <f>Inputs!D26*Inputs!E69*'GM Alloc Factors'!J37</f>
        <v>0</v>
      </c>
      <c r="K4597" s="57">
        <f t="shared" si="963"/>
        <v>0</v>
      </c>
    </row>
    <row r="4598" spans="1:11" ht="12.75" customHeight="1">
      <c r="A4598" s="61" t="str">
        <f>"      "&amp;Labels!B87</f>
        <v xml:space="preserve">      Q 3</v>
      </c>
      <c r="B4598" s="102">
        <f>Inputs!D26*Inputs!F69*'GM Alloc Factors'!B40</f>
        <v>0</v>
      </c>
      <c r="C4598" s="102">
        <f>Inputs!D26*Inputs!F69*'GM Alloc Factors'!C40</f>
        <v>0</v>
      </c>
      <c r="D4598" s="102">
        <f>Inputs!D26*Inputs!F69*'GM Alloc Factors'!D40</f>
        <v>0</v>
      </c>
      <c r="E4598" s="102">
        <f>Inputs!D26*Inputs!F69*'GM Alloc Factors'!E40</f>
        <v>0</v>
      </c>
      <c r="F4598" s="57">
        <f t="shared" si="962"/>
        <v>0</v>
      </c>
      <c r="G4598" s="102">
        <f>Inputs!D26*Inputs!F69*'GM Alloc Factors'!G40</f>
        <v>0</v>
      </c>
      <c r="H4598" s="102">
        <f>Inputs!D26*Inputs!F69*'GM Alloc Factors'!H40</f>
        <v>0</v>
      </c>
      <c r="I4598" s="102">
        <f>Inputs!D26*Inputs!F69*'GM Alloc Factors'!I40</f>
        <v>0</v>
      </c>
      <c r="J4598" s="102">
        <f>Inputs!D26*Inputs!F69*'GM Alloc Factors'!J40</f>
        <v>0</v>
      </c>
      <c r="K4598" s="57">
        <f t="shared" si="963"/>
        <v>0</v>
      </c>
    </row>
    <row r="4599" spans="1:11" ht="12.75" customHeight="1">
      <c r="A4599" s="61" t="str">
        <f>"      "&amp;Labels!B88</f>
        <v xml:space="preserve">      Q 4</v>
      </c>
      <c r="B4599" s="102">
        <f>Inputs!D26*Inputs!G69*'GM Alloc Factors'!B43</f>
        <v>0</v>
      </c>
      <c r="C4599" s="102">
        <f>Inputs!D26*Inputs!G69*'GM Alloc Factors'!C43</f>
        <v>0</v>
      </c>
      <c r="D4599" s="102">
        <f>Inputs!D26*Inputs!G69*'GM Alloc Factors'!D43</f>
        <v>0</v>
      </c>
      <c r="E4599" s="102">
        <f>Inputs!D26*Inputs!G69*'GM Alloc Factors'!E43</f>
        <v>0</v>
      </c>
      <c r="F4599" s="57">
        <f t="shared" si="962"/>
        <v>0</v>
      </c>
      <c r="G4599" s="102">
        <f>Inputs!D26*Inputs!G69*'GM Alloc Factors'!G43</f>
        <v>0</v>
      </c>
      <c r="H4599" s="102">
        <f>Inputs!D26*Inputs!G69*'GM Alloc Factors'!H43</f>
        <v>0</v>
      </c>
      <c r="I4599" s="102">
        <f>Inputs!D26*Inputs!G69*'GM Alloc Factors'!I43</f>
        <v>0</v>
      </c>
      <c r="J4599" s="102">
        <f>Inputs!D26*Inputs!G69*'GM Alloc Factors'!J43</f>
        <v>0</v>
      </c>
      <c r="K4599" s="57">
        <f t="shared" si="963"/>
        <v>0</v>
      </c>
    </row>
    <row r="4600" spans="1:11" ht="12.75" customHeight="1">
      <c r="A4600" s="61" t="str">
        <f>"      "&amp;Labels!B89</f>
        <v xml:space="preserve">      Q 5</v>
      </c>
      <c r="B4600" s="102">
        <f>Inputs!D26*Inputs!H69*'GM Alloc Factors'!B46</f>
        <v>0</v>
      </c>
      <c r="C4600" s="102">
        <f>Inputs!D26*Inputs!H69*'GM Alloc Factors'!C46</f>
        <v>0</v>
      </c>
      <c r="D4600" s="102">
        <f>Inputs!D26*Inputs!H69*'GM Alloc Factors'!D46</f>
        <v>0</v>
      </c>
      <c r="E4600" s="102">
        <f>Inputs!D26*Inputs!H69*'GM Alloc Factors'!E46</f>
        <v>0</v>
      </c>
      <c r="F4600" s="57">
        <f t="shared" si="962"/>
        <v>0</v>
      </c>
      <c r="G4600" s="102">
        <f>Inputs!D26*Inputs!H69*'GM Alloc Factors'!G46</f>
        <v>0</v>
      </c>
      <c r="H4600" s="102">
        <f>Inputs!D26*Inputs!H69*'GM Alloc Factors'!H46</f>
        <v>0</v>
      </c>
      <c r="I4600" s="102">
        <f>Inputs!D26*Inputs!H69*'GM Alloc Factors'!I46</f>
        <v>0</v>
      </c>
      <c r="J4600" s="102">
        <f>Inputs!D26*Inputs!H69*'GM Alloc Factors'!J46</f>
        <v>0</v>
      </c>
      <c r="K4600" s="57">
        <f t="shared" si="963"/>
        <v>0</v>
      </c>
    </row>
    <row r="4601" spans="1:11" ht="12.75" customHeight="1">
      <c r="A4601" s="61" t="str">
        <f>"      "&amp;Labels!B90</f>
        <v xml:space="preserve">      Q 6</v>
      </c>
      <c r="B4601" s="102">
        <f>Inputs!D26*Inputs!I69*'GM Alloc Factors'!B49</f>
        <v>0</v>
      </c>
      <c r="C4601" s="102">
        <f>Inputs!D26*Inputs!I69*'GM Alloc Factors'!C49</f>
        <v>0</v>
      </c>
      <c r="D4601" s="102">
        <f>Inputs!D26*Inputs!I69*'GM Alloc Factors'!D49</f>
        <v>0</v>
      </c>
      <c r="E4601" s="102">
        <f>Inputs!D26*Inputs!I69*'GM Alloc Factors'!E49</f>
        <v>0</v>
      </c>
      <c r="F4601" s="57">
        <f t="shared" si="962"/>
        <v>0</v>
      </c>
      <c r="G4601" s="102">
        <f>Inputs!D26*Inputs!I69*'GM Alloc Factors'!G49</f>
        <v>0</v>
      </c>
      <c r="H4601" s="102">
        <f>Inputs!D26*Inputs!I69*'GM Alloc Factors'!H49</f>
        <v>0</v>
      </c>
      <c r="I4601" s="102">
        <f>Inputs!D26*Inputs!I69*'GM Alloc Factors'!I49</f>
        <v>0</v>
      </c>
      <c r="J4601" s="102">
        <f>Inputs!D26*Inputs!I69*'GM Alloc Factors'!J49</f>
        <v>0</v>
      </c>
      <c r="K4601" s="57">
        <f t="shared" si="963"/>
        <v>0</v>
      </c>
    </row>
    <row r="4602" spans="1:11" ht="12.75" customHeight="1">
      <c r="A4602" s="61" t="str">
        <f>"      "&amp;Labels!B91</f>
        <v xml:space="preserve">      Q 7</v>
      </c>
      <c r="B4602" s="102">
        <f>Inputs!D26*Inputs!J69*'GM Alloc Factors'!B52</f>
        <v>0</v>
      </c>
      <c r="C4602" s="102">
        <f>Inputs!D26*Inputs!J69*'GM Alloc Factors'!C52</f>
        <v>0</v>
      </c>
      <c r="D4602" s="102">
        <f>Inputs!D26*Inputs!J69*'GM Alloc Factors'!D52</f>
        <v>0</v>
      </c>
      <c r="E4602" s="102">
        <f>Inputs!D26*Inputs!J69*'GM Alloc Factors'!E52</f>
        <v>0</v>
      </c>
      <c r="F4602" s="57">
        <f t="shared" si="962"/>
        <v>0</v>
      </c>
      <c r="G4602" s="102">
        <f>Inputs!D26*Inputs!J69*'GM Alloc Factors'!G52</f>
        <v>0</v>
      </c>
      <c r="H4602" s="102">
        <f>Inputs!D26*Inputs!J69*'GM Alloc Factors'!H52</f>
        <v>0</v>
      </c>
      <c r="I4602" s="102">
        <f>Inputs!D26*Inputs!J69*'GM Alloc Factors'!I52</f>
        <v>0</v>
      </c>
      <c r="J4602" s="102">
        <f>Inputs!D26*Inputs!J69*'GM Alloc Factors'!J52</f>
        <v>0</v>
      </c>
      <c r="K4602" s="57">
        <f t="shared" si="963"/>
        <v>0</v>
      </c>
    </row>
    <row r="4603" spans="1:11" ht="12.75" customHeight="1">
      <c r="A4603" s="61" t="str">
        <f>"      "&amp;Labels!B92</f>
        <v xml:space="preserve">      Q 8</v>
      </c>
      <c r="B4603" s="102">
        <f>Inputs!D26*Inputs!K69*'GM Alloc Factors'!B55</f>
        <v>0</v>
      </c>
      <c r="C4603" s="102">
        <f>Inputs!D26*Inputs!K69*'GM Alloc Factors'!C55</f>
        <v>0</v>
      </c>
      <c r="D4603" s="102">
        <f>Inputs!D26*Inputs!K69*'GM Alloc Factors'!D55</f>
        <v>0</v>
      </c>
      <c r="E4603" s="102">
        <f>Inputs!D26*Inputs!K69*'GM Alloc Factors'!E55</f>
        <v>0</v>
      </c>
      <c r="F4603" s="57">
        <f t="shared" si="962"/>
        <v>0</v>
      </c>
      <c r="G4603" s="102">
        <f>Inputs!D26*Inputs!K69*'GM Alloc Factors'!G55</f>
        <v>0</v>
      </c>
      <c r="H4603" s="102">
        <f>Inputs!D26*Inputs!K69*'GM Alloc Factors'!H55</f>
        <v>0</v>
      </c>
      <c r="I4603" s="102">
        <f>Inputs!D26*Inputs!K69*'GM Alloc Factors'!I55</f>
        <v>0</v>
      </c>
      <c r="J4603" s="102">
        <f>Inputs!D26*Inputs!K69*'GM Alloc Factors'!J55</f>
        <v>0</v>
      </c>
      <c r="K4603" s="57">
        <f t="shared" si="963"/>
        <v>0</v>
      </c>
    </row>
    <row r="4604" spans="1:11" ht="12.75" customHeight="1">
      <c r="A4604" s="55" t="str">
        <f>"      "&amp;Labels!C84</f>
        <v xml:space="preserve">      Total</v>
      </c>
      <c r="B4604" s="56">
        <f>SUM(B4596:B4603)</f>
        <v>0</v>
      </c>
      <c r="C4604" s="56">
        <f>SUM(C4596:C4603)</f>
        <v>0</v>
      </c>
      <c r="D4604" s="56">
        <f>SUM(D4596:D4603)</f>
        <v>0</v>
      </c>
      <c r="E4604" s="56">
        <f>SUM(E4596:E4603)</f>
        <v>0</v>
      </c>
      <c r="F4604" s="57">
        <f t="shared" si="962"/>
        <v>0</v>
      </c>
      <c r="G4604" s="56">
        <f>SUM(G4596:G4603)</f>
        <v>0</v>
      </c>
      <c r="H4604" s="56">
        <f>SUM(H4596:H4603)</f>
        <v>0</v>
      </c>
      <c r="I4604" s="56">
        <f>SUM(I4596:I4603)</f>
        <v>0</v>
      </c>
      <c r="J4604" s="56">
        <f>SUM(J4596:J4603)</f>
        <v>0</v>
      </c>
      <c r="K4604" s="57">
        <f t="shared" si="963"/>
        <v>0</v>
      </c>
    </row>
    <row r="4605" spans="1:11" ht="12.75" customHeight="1">
      <c r="A4605" s="55" t="str">
        <f>"   "&amp;Labels!B108</f>
        <v xml:space="preserve">   Sales visits</v>
      </c>
      <c r="B4605" s="56"/>
      <c r="C4605" s="56"/>
      <c r="D4605" s="56"/>
      <c r="E4605" s="56"/>
      <c r="F4605" s="57"/>
      <c r="G4605" s="56"/>
      <c r="H4605" s="56"/>
      <c r="I4605" s="56"/>
      <c r="J4605" s="56"/>
      <c r="K4605" s="57"/>
    </row>
    <row r="4606" spans="1:11" ht="12.75" customHeight="1">
      <c r="A4606" s="61" t="str">
        <f>"      "&amp;Labels!B85</f>
        <v xml:space="preserve">      Q 1</v>
      </c>
      <c r="B4606" s="102">
        <f>Inputs!D27*Inputs!D79*'GM Alloc Factors'!B35</f>
        <v>0</v>
      </c>
      <c r="C4606" s="102">
        <f>Inputs!D27*Inputs!D79*'GM Alloc Factors'!C35</f>
        <v>0</v>
      </c>
      <c r="D4606" s="102">
        <f>Inputs!D27*Inputs!D79*'GM Alloc Factors'!D35</f>
        <v>0</v>
      </c>
      <c r="E4606" s="102">
        <f>Inputs!D27*Inputs!D79*'GM Alloc Factors'!E35</f>
        <v>0</v>
      </c>
      <c r="F4606" s="57">
        <f t="shared" ref="F4606:F4623" si="964">SUM(B4606:E4606)</f>
        <v>0</v>
      </c>
      <c r="G4606" s="102">
        <f>Inputs!D27*Inputs!D79*'GM Alloc Factors'!G35</f>
        <v>0</v>
      </c>
      <c r="H4606" s="102">
        <f>Inputs!D27*Inputs!D79*'GM Alloc Factors'!H35</f>
        <v>0</v>
      </c>
      <c r="I4606" s="102">
        <f>Inputs!D27*Inputs!D79*'GM Alloc Factors'!I35</f>
        <v>0</v>
      </c>
      <c r="J4606" s="102">
        <f>Inputs!D27*Inputs!D79*'GM Alloc Factors'!J35</f>
        <v>0</v>
      </c>
      <c r="K4606" s="57">
        <f t="shared" ref="K4606:K4623" si="965">SUM(G4606:J4606)</f>
        <v>0</v>
      </c>
    </row>
    <row r="4607" spans="1:11" ht="12.75" customHeight="1">
      <c r="A4607" s="61" t="str">
        <f>"      "&amp;Labels!B86</f>
        <v xml:space="preserve">      Q 2</v>
      </c>
      <c r="B4607" s="102">
        <f>Inputs!D27*Inputs!E79*'GM Alloc Factors'!B38</f>
        <v>0</v>
      </c>
      <c r="C4607" s="102">
        <f>Inputs!D27*Inputs!E79*'GM Alloc Factors'!C38</f>
        <v>0</v>
      </c>
      <c r="D4607" s="102">
        <f>Inputs!D27*Inputs!E79*'GM Alloc Factors'!D38</f>
        <v>0</v>
      </c>
      <c r="E4607" s="102">
        <f>Inputs!D27*Inputs!E79*'GM Alloc Factors'!E38</f>
        <v>0</v>
      </c>
      <c r="F4607" s="57">
        <f t="shared" si="964"/>
        <v>0</v>
      </c>
      <c r="G4607" s="102">
        <f>Inputs!D27*Inputs!E79*'GM Alloc Factors'!G38</f>
        <v>0</v>
      </c>
      <c r="H4607" s="102">
        <f>Inputs!D27*Inputs!E79*'GM Alloc Factors'!H38</f>
        <v>0</v>
      </c>
      <c r="I4607" s="102">
        <f>Inputs!D27*Inputs!E79*'GM Alloc Factors'!I38</f>
        <v>0</v>
      </c>
      <c r="J4607" s="102">
        <f>Inputs!D27*Inputs!E79*'GM Alloc Factors'!J38</f>
        <v>0</v>
      </c>
      <c r="K4607" s="57">
        <f t="shared" si="965"/>
        <v>0</v>
      </c>
    </row>
    <row r="4608" spans="1:11" ht="12.75" customHeight="1">
      <c r="A4608" s="61" t="str">
        <f>"      "&amp;Labels!B87</f>
        <v xml:space="preserve">      Q 3</v>
      </c>
      <c r="B4608" s="102">
        <f>Inputs!D27*Inputs!F79*'GM Alloc Factors'!B41</f>
        <v>0</v>
      </c>
      <c r="C4608" s="102">
        <f>Inputs!D27*Inputs!F79*'GM Alloc Factors'!C41</f>
        <v>0</v>
      </c>
      <c r="D4608" s="102">
        <f>Inputs!D27*Inputs!F79*'GM Alloc Factors'!D41</f>
        <v>0</v>
      </c>
      <c r="E4608" s="102">
        <f>Inputs!D27*Inputs!F79*'GM Alloc Factors'!E41</f>
        <v>0</v>
      </c>
      <c r="F4608" s="57">
        <f t="shared" si="964"/>
        <v>0</v>
      </c>
      <c r="G4608" s="102">
        <f>Inputs!D27*Inputs!F79*'GM Alloc Factors'!G41</f>
        <v>0</v>
      </c>
      <c r="H4608" s="102">
        <f>Inputs!D27*Inputs!F79*'GM Alloc Factors'!H41</f>
        <v>0</v>
      </c>
      <c r="I4608" s="102">
        <f>Inputs!D27*Inputs!F79*'GM Alloc Factors'!I41</f>
        <v>0</v>
      </c>
      <c r="J4608" s="102">
        <f>Inputs!D27*Inputs!F79*'GM Alloc Factors'!J41</f>
        <v>0</v>
      </c>
      <c r="K4608" s="57">
        <f t="shared" si="965"/>
        <v>0</v>
      </c>
    </row>
    <row r="4609" spans="1:11" ht="12.75" customHeight="1">
      <c r="A4609" s="61" t="str">
        <f>"      "&amp;Labels!B88</f>
        <v xml:space="preserve">      Q 4</v>
      </c>
      <c r="B4609" s="102">
        <f>Inputs!D27*Inputs!G79*'GM Alloc Factors'!B44</f>
        <v>0</v>
      </c>
      <c r="C4609" s="102">
        <f>Inputs!D27*Inputs!G79*'GM Alloc Factors'!C44</f>
        <v>0</v>
      </c>
      <c r="D4609" s="102">
        <f>Inputs!D27*Inputs!G79*'GM Alloc Factors'!D44</f>
        <v>0</v>
      </c>
      <c r="E4609" s="102">
        <f>Inputs!D27*Inputs!G79*'GM Alloc Factors'!E44</f>
        <v>0</v>
      </c>
      <c r="F4609" s="57">
        <f t="shared" si="964"/>
        <v>0</v>
      </c>
      <c r="G4609" s="102">
        <f>Inputs!D27*Inputs!G79*'GM Alloc Factors'!G44</f>
        <v>0</v>
      </c>
      <c r="H4609" s="102">
        <f>Inputs!D27*Inputs!G79*'GM Alloc Factors'!H44</f>
        <v>0</v>
      </c>
      <c r="I4609" s="102">
        <f>Inputs!D27*Inputs!G79*'GM Alloc Factors'!I44</f>
        <v>0</v>
      </c>
      <c r="J4609" s="102">
        <f>Inputs!D27*Inputs!G79*'GM Alloc Factors'!J44</f>
        <v>0</v>
      </c>
      <c r="K4609" s="57">
        <f t="shared" si="965"/>
        <v>0</v>
      </c>
    </row>
    <row r="4610" spans="1:11" ht="12.75" customHeight="1">
      <c r="A4610" s="61" t="str">
        <f>"      "&amp;Labels!B89</f>
        <v xml:space="preserve">      Q 5</v>
      </c>
      <c r="B4610" s="102">
        <f>Inputs!D27*Inputs!H79*'GM Alloc Factors'!B47</f>
        <v>0</v>
      </c>
      <c r="C4610" s="102">
        <f>Inputs!D27*Inputs!H79*'GM Alloc Factors'!C47</f>
        <v>0</v>
      </c>
      <c r="D4610" s="102">
        <f>Inputs!D27*Inputs!H79*'GM Alloc Factors'!D47</f>
        <v>0</v>
      </c>
      <c r="E4610" s="102">
        <f>Inputs!D27*Inputs!H79*'GM Alloc Factors'!E47</f>
        <v>0</v>
      </c>
      <c r="F4610" s="57">
        <f t="shared" si="964"/>
        <v>0</v>
      </c>
      <c r="G4610" s="102">
        <f>Inputs!D27*Inputs!H79*'GM Alloc Factors'!G47</f>
        <v>0</v>
      </c>
      <c r="H4610" s="102">
        <f>Inputs!D27*Inputs!H79*'GM Alloc Factors'!H47</f>
        <v>0</v>
      </c>
      <c r="I4610" s="102">
        <f>Inputs!D27*Inputs!H79*'GM Alloc Factors'!I47</f>
        <v>0</v>
      </c>
      <c r="J4610" s="102">
        <f>Inputs!D27*Inputs!H79*'GM Alloc Factors'!J47</f>
        <v>0</v>
      </c>
      <c r="K4610" s="57">
        <f t="shared" si="965"/>
        <v>0</v>
      </c>
    </row>
    <row r="4611" spans="1:11" ht="12.75" customHeight="1">
      <c r="A4611" s="61" t="str">
        <f>"      "&amp;Labels!B90</f>
        <v xml:space="preserve">      Q 6</v>
      </c>
      <c r="B4611" s="102">
        <f>Inputs!D27*Inputs!I79*'GM Alloc Factors'!B50</f>
        <v>0</v>
      </c>
      <c r="C4611" s="102">
        <f>Inputs!D27*Inputs!I79*'GM Alloc Factors'!C50</f>
        <v>0</v>
      </c>
      <c r="D4611" s="102">
        <f>Inputs!D27*Inputs!I79*'GM Alloc Factors'!D50</f>
        <v>0</v>
      </c>
      <c r="E4611" s="102">
        <f>Inputs!D27*Inputs!I79*'GM Alloc Factors'!E50</f>
        <v>0</v>
      </c>
      <c r="F4611" s="57">
        <f t="shared" si="964"/>
        <v>0</v>
      </c>
      <c r="G4611" s="102">
        <f>Inputs!D27*Inputs!I79*'GM Alloc Factors'!G50</f>
        <v>0</v>
      </c>
      <c r="H4611" s="102">
        <f>Inputs!D27*Inputs!I79*'GM Alloc Factors'!H50</f>
        <v>0</v>
      </c>
      <c r="I4611" s="102">
        <f>Inputs!D27*Inputs!I79*'GM Alloc Factors'!I50</f>
        <v>0</v>
      </c>
      <c r="J4611" s="102">
        <f>Inputs!D27*Inputs!I79*'GM Alloc Factors'!J50</f>
        <v>0</v>
      </c>
      <c r="K4611" s="57">
        <f t="shared" si="965"/>
        <v>0</v>
      </c>
    </row>
    <row r="4612" spans="1:11" ht="12.75" customHeight="1">
      <c r="A4612" s="61" t="str">
        <f>"      "&amp;Labels!B91</f>
        <v xml:space="preserve">      Q 7</v>
      </c>
      <c r="B4612" s="102">
        <f>Inputs!D27*Inputs!J79*'GM Alloc Factors'!B53</f>
        <v>0</v>
      </c>
      <c r="C4612" s="102">
        <f>Inputs!D27*Inputs!J79*'GM Alloc Factors'!C53</f>
        <v>0</v>
      </c>
      <c r="D4612" s="102">
        <f>Inputs!D27*Inputs!J79*'GM Alloc Factors'!D53</f>
        <v>0</v>
      </c>
      <c r="E4612" s="102">
        <f>Inputs!D27*Inputs!J79*'GM Alloc Factors'!E53</f>
        <v>0</v>
      </c>
      <c r="F4612" s="57">
        <f t="shared" si="964"/>
        <v>0</v>
      </c>
      <c r="G4612" s="102">
        <f>Inputs!D27*Inputs!J79*'GM Alloc Factors'!G53</f>
        <v>0</v>
      </c>
      <c r="H4612" s="102">
        <f>Inputs!D27*Inputs!J79*'GM Alloc Factors'!H53</f>
        <v>0</v>
      </c>
      <c r="I4612" s="102">
        <f>Inputs!D27*Inputs!J79*'GM Alloc Factors'!I53</f>
        <v>0</v>
      </c>
      <c r="J4612" s="102">
        <f>Inputs!D27*Inputs!J79*'GM Alloc Factors'!J53</f>
        <v>0</v>
      </c>
      <c r="K4612" s="57">
        <f t="shared" si="965"/>
        <v>0</v>
      </c>
    </row>
    <row r="4613" spans="1:11" ht="12.75" customHeight="1">
      <c r="A4613" s="61" t="str">
        <f>"      "&amp;Labels!B92</f>
        <v xml:space="preserve">      Q 8</v>
      </c>
      <c r="B4613" s="102">
        <f>Inputs!D27*Inputs!K79*'GM Alloc Factors'!B56</f>
        <v>0</v>
      </c>
      <c r="C4613" s="102">
        <f>Inputs!D27*Inputs!K79*'GM Alloc Factors'!C56</f>
        <v>0</v>
      </c>
      <c r="D4613" s="102">
        <f>Inputs!D27*Inputs!K79*'GM Alloc Factors'!D56</f>
        <v>0</v>
      </c>
      <c r="E4613" s="102">
        <f>Inputs!D27*Inputs!K79*'GM Alloc Factors'!E56</f>
        <v>0</v>
      </c>
      <c r="F4613" s="57">
        <f t="shared" si="964"/>
        <v>0</v>
      </c>
      <c r="G4613" s="102">
        <f>Inputs!D27*Inputs!K79*'GM Alloc Factors'!G56</f>
        <v>0</v>
      </c>
      <c r="H4613" s="102">
        <f>Inputs!D27*Inputs!K79*'GM Alloc Factors'!H56</f>
        <v>0</v>
      </c>
      <c r="I4613" s="102">
        <f>Inputs!D27*Inputs!K79*'GM Alloc Factors'!I56</f>
        <v>0</v>
      </c>
      <c r="J4613" s="102">
        <f>Inputs!D27*Inputs!K79*'GM Alloc Factors'!J56</f>
        <v>0</v>
      </c>
      <c r="K4613" s="57">
        <f t="shared" si="965"/>
        <v>0</v>
      </c>
    </row>
    <row r="4614" spans="1:11" ht="12.75" customHeight="1">
      <c r="A4614" s="55" t="str">
        <f>"      "&amp;Labels!C84</f>
        <v xml:space="preserve">      Total</v>
      </c>
      <c r="B4614" s="56">
        <f>SUM(B4606:B4613)</f>
        <v>0</v>
      </c>
      <c r="C4614" s="56">
        <f>SUM(C4606:C4613)</f>
        <v>0</v>
      </c>
      <c r="D4614" s="56">
        <f>SUM(D4606:D4613)</f>
        <v>0</v>
      </c>
      <c r="E4614" s="56">
        <f>SUM(E4606:E4613)</f>
        <v>0</v>
      </c>
      <c r="F4614" s="57">
        <f t="shared" si="964"/>
        <v>0</v>
      </c>
      <c r="G4614" s="56">
        <f>SUM(G4606:G4613)</f>
        <v>0</v>
      </c>
      <c r="H4614" s="56">
        <f>SUM(H4606:H4613)</f>
        <v>0</v>
      </c>
      <c r="I4614" s="56">
        <f>SUM(I4606:I4613)</f>
        <v>0</v>
      </c>
      <c r="J4614" s="56">
        <f>SUM(J4606:J4613)</f>
        <v>0</v>
      </c>
      <c r="K4614" s="57">
        <f t="shared" si="965"/>
        <v>0</v>
      </c>
    </row>
    <row r="4615" spans="1:11" ht="12.75" customHeight="1">
      <c r="A4615" s="63" t="str">
        <f>"   "&amp;Labels!C106</f>
        <v xml:space="preserve">   Total</v>
      </c>
      <c r="B4615" s="64">
        <f>SUM(B4604,B4614)</f>
        <v>0</v>
      </c>
      <c r="C4615" s="64">
        <f>SUM(C4604,C4614)</f>
        <v>0</v>
      </c>
      <c r="D4615" s="64">
        <f>SUM(D4604,D4614)</f>
        <v>0</v>
      </c>
      <c r="E4615" s="64">
        <f>SUM(E4604,E4614)</f>
        <v>0</v>
      </c>
      <c r="F4615" s="57">
        <f t="shared" si="964"/>
        <v>0</v>
      </c>
      <c r="G4615" s="64">
        <f>SUM(G4604,G4614)</f>
        <v>0</v>
      </c>
      <c r="H4615" s="64">
        <f>SUM(H4604,H4614)</f>
        <v>0</v>
      </c>
      <c r="I4615" s="64">
        <f>SUM(I4604,I4614)</f>
        <v>0</v>
      </c>
      <c r="J4615" s="64">
        <f>SUM(J4604,J4614)</f>
        <v>0</v>
      </c>
      <c r="K4615" s="57">
        <f t="shared" si="965"/>
        <v>0</v>
      </c>
    </row>
    <row r="4616" spans="1:11" ht="12.75" customHeight="1">
      <c r="A4616" s="61" t="str">
        <f>"      "&amp;Labels!B85</f>
        <v xml:space="preserve">      Q 1</v>
      </c>
      <c r="B4616" s="102">
        <f t="shared" ref="B4616:E4623" si="966">SUM(B4596,B4606)</f>
        <v>0</v>
      </c>
      <c r="C4616" s="102">
        <f t="shared" si="966"/>
        <v>0</v>
      </c>
      <c r="D4616" s="102">
        <f t="shared" si="966"/>
        <v>0</v>
      </c>
      <c r="E4616" s="102">
        <f t="shared" si="966"/>
        <v>0</v>
      </c>
      <c r="F4616" s="57">
        <f t="shared" si="964"/>
        <v>0</v>
      </c>
      <c r="G4616" s="102">
        <f t="shared" ref="G4616:J4623" si="967">SUM(G4596,G4606)</f>
        <v>0</v>
      </c>
      <c r="H4616" s="102">
        <f t="shared" si="967"/>
        <v>0</v>
      </c>
      <c r="I4616" s="102">
        <f t="shared" si="967"/>
        <v>0</v>
      </c>
      <c r="J4616" s="102">
        <f t="shared" si="967"/>
        <v>0</v>
      </c>
      <c r="K4616" s="57">
        <f t="shared" si="965"/>
        <v>0</v>
      </c>
    </row>
    <row r="4617" spans="1:11" ht="12.75" customHeight="1">
      <c r="A4617" s="61" t="str">
        <f>"      "&amp;Labels!B86</f>
        <v xml:space="preserve">      Q 2</v>
      </c>
      <c r="B4617" s="102">
        <f t="shared" si="966"/>
        <v>0</v>
      </c>
      <c r="C4617" s="102">
        <f t="shared" si="966"/>
        <v>0</v>
      </c>
      <c r="D4617" s="102">
        <f t="shared" si="966"/>
        <v>0</v>
      </c>
      <c r="E4617" s="102">
        <f t="shared" si="966"/>
        <v>0</v>
      </c>
      <c r="F4617" s="57">
        <f t="shared" si="964"/>
        <v>0</v>
      </c>
      <c r="G4617" s="102">
        <f t="shared" si="967"/>
        <v>0</v>
      </c>
      <c r="H4617" s="102">
        <f t="shared" si="967"/>
        <v>0</v>
      </c>
      <c r="I4617" s="102">
        <f t="shared" si="967"/>
        <v>0</v>
      </c>
      <c r="J4617" s="102">
        <f t="shared" si="967"/>
        <v>0</v>
      </c>
      <c r="K4617" s="57">
        <f t="shared" si="965"/>
        <v>0</v>
      </c>
    </row>
    <row r="4618" spans="1:11" ht="12.75" customHeight="1">
      <c r="A4618" s="61" t="str">
        <f>"      "&amp;Labels!B87</f>
        <v xml:space="preserve">      Q 3</v>
      </c>
      <c r="B4618" s="102">
        <f t="shared" si="966"/>
        <v>0</v>
      </c>
      <c r="C4618" s="102">
        <f t="shared" si="966"/>
        <v>0</v>
      </c>
      <c r="D4618" s="102">
        <f t="shared" si="966"/>
        <v>0</v>
      </c>
      <c r="E4618" s="102">
        <f t="shared" si="966"/>
        <v>0</v>
      </c>
      <c r="F4618" s="57">
        <f t="shared" si="964"/>
        <v>0</v>
      </c>
      <c r="G4618" s="102">
        <f t="shared" si="967"/>
        <v>0</v>
      </c>
      <c r="H4618" s="102">
        <f t="shared" si="967"/>
        <v>0</v>
      </c>
      <c r="I4618" s="102">
        <f t="shared" si="967"/>
        <v>0</v>
      </c>
      <c r="J4618" s="102">
        <f t="shared" si="967"/>
        <v>0</v>
      </c>
      <c r="K4618" s="57">
        <f t="shared" si="965"/>
        <v>0</v>
      </c>
    </row>
    <row r="4619" spans="1:11" ht="12.75" customHeight="1">
      <c r="A4619" s="61" t="str">
        <f>"      "&amp;Labels!B88</f>
        <v xml:space="preserve">      Q 4</v>
      </c>
      <c r="B4619" s="102">
        <f t="shared" si="966"/>
        <v>0</v>
      </c>
      <c r="C4619" s="102">
        <f t="shared" si="966"/>
        <v>0</v>
      </c>
      <c r="D4619" s="102">
        <f t="shared" si="966"/>
        <v>0</v>
      </c>
      <c r="E4619" s="102">
        <f t="shared" si="966"/>
        <v>0</v>
      </c>
      <c r="F4619" s="57">
        <f t="shared" si="964"/>
        <v>0</v>
      </c>
      <c r="G4619" s="102">
        <f t="shared" si="967"/>
        <v>0</v>
      </c>
      <c r="H4619" s="102">
        <f t="shared" si="967"/>
        <v>0</v>
      </c>
      <c r="I4619" s="102">
        <f t="shared" si="967"/>
        <v>0</v>
      </c>
      <c r="J4619" s="102">
        <f t="shared" si="967"/>
        <v>0</v>
      </c>
      <c r="K4619" s="57">
        <f t="shared" si="965"/>
        <v>0</v>
      </c>
    </row>
    <row r="4620" spans="1:11" ht="12.75" customHeight="1">
      <c r="A4620" s="61" t="str">
        <f>"      "&amp;Labels!B89</f>
        <v xml:space="preserve">      Q 5</v>
      </c>
      <c r="B4620" s="102">
        <f t="shared" si="966"/>
        <v>0</v>
      </c>
      <c r="C4620" s="102">
        <f t="shared" si="966"/>
        <v>0</v>
      </c>
      <c r="D4620" s="102">
        <f t="shared" si="966"/>
        <v>0</v>
      </c>
      <c r="E4620" s="102">
        <f t="shared" si="966"/>
        <v>0</v>
      </c>
      <c r="F4620" s="57">
        <f t="shared" si="964"/>
        <v>0</v>
      </c>
      <c r="G4620" s="102">
        <f t="shared" si="967"/>
        <v>0</v>
      </c>
      <c r="H4620" s="102">
        <f t="shared" si="967"/>
        <v>0</v>
      </c>
      <c r="I4620" s="102">
        <f t="shared" si="967"/>
        <v>0</v>
      </c>
      <c r="J4620" s="102">
        <f t="shared" si="967"/>
        <v>0</v>
      </c>
      <c r="K4620" s="57">
        <f t="shared" si="965"/>
        <v>0</v>
      </c>
    </row>
    <row r="4621" spans="1:11" ht="12.75" customHeight="1">
      <c r="A4621" s="61" t="str">
        <f>"      "&amp;Labels!B90</f>
        <v xml:space="preserve">      Q 6</v>
      </c>
      <c r="B4621" s="102">
        <f t="shared" si="966"/>
        <v>0</v>
      </c>
      <c r="C4621" s="102">
        <f t="shared" si="966"/>
        <v>0</v>
      </c>
      <c r="D4621" s="102">
        <f t="shared" si="966"/>
        <v>0</v>
      </c>
      <c r="E4621" s="102">
        <f t="shared" si="966"/>
        <v>0</v>
      </c>
      <c r="F4621" s="57">
        <f t="shared" si="964"/>
        <v>0</v>
      </c>
      <c r="G4621" s="102">
        <f t="shared" si="967"/>
        <v>0</v>
      </c>
      <c r="H4621" s="102">
        <f t="shared" si="967"/>
        <v>0</v>
      </c>
      <c r="I4621" s="102">
        <f t="shared" si="967"/>
        <v>0</v>
      </c>
      <c r="J4621" s="102">
        <f t="shared" si="967"/>
        <v>0</v>
      </c>
      <c r="K4621" s="57">
        <f t="shared" si="965"/>
        <v>0</v>
      </c>
    </row>
    <row r="4622" spans="1:11" ht="12.75" customHeight="1">
      <c r="A4622" s="61" t="str">
        <f>"      "&amp;Labels!B91</f>
        <v xml:space="preserve">      Q 7</v>
      </c>
      <c r="B4622" s="102">
        <f t="shared" si="966"/>
        <v>0</v>
      </c>
      <c r="C4622" s="102">
        <f t="shared" si="966"/>
        <v>0</v>
      </c>
      <c r="D4622" s="102">
        <f t="shared" si="966"/>
        <v>0</v>
      </c>
      <c r="E4622" s="102">
        <f t="shared" si="966"/>
        <v>0</v>
      </c>
      <c r="F4622" s="57">
        <f t="shared" si="964"/>
        <v>0</v>
      </c>
      <c r="G4622" s="102">
        <f t="shared" si="967"/>
        <v>0</v>
      </c>
      <c r="H4622" s="102">
        <f t="shared" si="967"/>
        <v>0</v>
      </c>
      <c r="I4622" s="102">
        <f t="shared" si="967"/>
        <v>0</v>
      </c>
      <c r="J4622" s="102">
        <f t="shared" si="967"/>
        <v>0</v>
      </c>
      <c r="K4622" s="57">
        <f t="shared" si="965"/>
        <v>0</v>
      </c>
    </row>
    <row r="4623" spans="1:11" ht="12.75" customHeight="1">
      <c r="A4623" s="61" t="str">
        <f>"      "&amp;Labels!B92</f>
        <v xml:space="preserve">      Q 8</v>
      </c>
      <c r="B4623" s="102">
        <f t="shared" si="966"/>
        <v>0</v>
      </c>
      <c r="C4623" s="102">
        <f t="shared" si="966"/>
        <v>0</v>
      </c>
      <c r="D4623" s="102">
        <f t="shared" si="966"/>
        <v>0</v>
      </c>
      <c r="E4623" s="102">
        <f t="shared" si="966"/>
        <v>0</v>
      </c>
      <c r="F4623" s="57">
        <f t="shared" si="964"/>
        <v>0</v>
      </c>
      <c r="G4623" s="102">
        <f t="shared" si="967"/>
        <v>0</v>
      </c>
      <c r="H4623" s="102">
        <f t="shared" si="967"/>
        <v>0</v>
      </c>
      <c r="I4623" s="102">
        <f t="shared" si="967"/>
        <v>0</v>
      </c>
      <c r="J4623" s="102">
        <f t="shared" si="967"/>
        <v>0</v>
      </c>
      <c r="K4623" s="57">
        <f t="shared" si="965"/>
        <v>0</v>
      </c>
    </row>
    <row r="4624" spans="1:11" ht="12.75" customHeight="1">
      <c r="A4624" s="55" t="str">
        <f>"      "&amp;Labels!C84</f>
        <v xml:space="preserve">      Total</v>
      </c>
      <c r="B4624" s="56">
        <f>B4615</f>
        <v>0</v>
      </c>
      <c r="C4624" s="56">
        <f>C4615</f>
        <v>0</v>
      </c>
      <c r="D4624" s="56">
        <f>D4615</f>
        <v>0</v>
      </c>
      <c r="E4624" s="56">
        <f>E4615</f>
        <v>0</v>
      </c>
      <c r="F4624" s="57">
        <f>SUM(B4615:E4615)</f>
        <v>0</v>
      </c>
      <c r="G4624" s="56">
        <f>G4615</f>
        <v>0</v>
      </c>
      <c r="H4624" s="56">
        <f>H4615</f>
        <v>0</v>
      </c>
      <c r="I4624" s="56">
        <f>I4615</f>
        <v>0</v>
      </c>
      <c r="J4624" s="56">
        <f>J4615</f>
        <v>0</v>
      </c>
      <c r="K4624" s="57">
        <f>SUM(G4615:J4615)</f>
        <v>0</v>
      </c>
    </row>
    <row r="4625" spans="1:11" ht="12.75" customHeight="1">
      <c r="A4625" s="63" t="str">
        <f>Labels!B72</f>
        <v>Customer 4</v>
      </c>
      <c r="B4625" s="64"/>
      <c r="C4625" s="64"/>
      <c r="D4625" s="64"/>
      <c r="E4625" s="64"/>
      <c r="F4625" s="57"/>
      <c r="G4625" s="64"/>
      <c r="H4625" s="64"/>
      <c r="I4625" s="64"/>
      <c r="J4625" s="64"/>
      <c r="K4625" s="57"/>
    </row>
    <row r="4626" spans="1:11" ht="12.75" customHeight="1">
      <c r="A4626" s="55" t="str">
        <f>"   "&amp;Labels!B107</f>
        <v xml:space="preserve">   Seminars</v>
      </c>
      <c r="B4626" s="56"/>
      <c r="C4626" s="56"/>
      <c r="D4626" s="56"/>
      <c r="E4626" s="56"/>
      <c r="F4626" s="57"/>
      <c r="G4626" s="56"/>
      <c r="H4626" s="56"/>
      <c r="I4626" s="56"/>
      <c r="J4626" s="56"/>
      <c r="K4626" s="57"/>
    </row>
    <row r="4627" spans="1:11" ht="12.75" customHeight="1">
      <c r="A4627" s="61" t="str">
        <f>"      "&amp;Labels!B85</f>
        <v xml:space="preserve">      Q 1</v>
      </c>
      <c r="B4627" s="102">
        <f>Inputs!D26*Inputs!D70*'GM Alloc Factors'!B34</f>
        <v>0</v>
      </c>
      <c r="C4627" s="102">
        <f>Inputs!D26*Inputs!D70*'GM Alloc Factors'!C34</f>
        <v>0</v>
      </c>
      <c r="D4627" s="102">
        <f>Inputs!D26*Inputs!D70*'GM Alloc Factors'!D34</f>
        <v>0</v>
      </c>
      <c r="E4627" s="102">
        <f>Inputs!D26*Inputs!D70*'GM Alloc Factors'!E34</f>
        <v>0</v>
      </c>
      <c r="F4627" s="57">
        <f t="shared" ref="F4627:F4635" si="968">SUM(B4627:E4627)</f>
        <v>0</v>
      </c>
      <c r="G4627" s="102">
        <f>Inputs!D26*Inputs!D70*'GM Alloc Factors'!G34</f>
        <v>0</v>
      </c>
      <c r="H4627" s="102">
        <f>Inputs!D26*Inputs!D70*'GM Alloc Factors'!H34</f>
        <v>0</v>
      </c>
      <c r="I4627" s="102">
        <f>Inputs!D26*Inputs!D70*'GM Alloc Factors'!I34</f>
        <v>0</v>
      </c>
      <c r="J4627" s="102">
        <f>Inputs!D26*Inputs!D70*'GM Alloc Factors'!J34</f>
        <v>0</v>
      </c>
      <c r="K4627" s="57">
        <f t="shared" ref="K4627:K4635" si="969">SUM(G4627:J4627)</f>
        <v>0</v>
      </c>
    </row>
    <row r="4628" spans="1:11" ht="12.75" customHeight="1">
      <c r="A4628" s="61" t="str">
        <f>"      "&amp;Labels!B86</f>
        <v xml:space="preserve">      Q 2</v>
      </c>
      <c r="B4628" s="102">
        <f>Inputs!D26*Inputs!E70*'GM Alloc Factors'!B37</f>
        <v>0</v>
      </c>
      <c r="C4628" s="102">
        <f>Inputs!D26*Inputs!E70*'GM Alloc Factors'!C37</f>
        <v>0</v>
      </c>
      <c r="D4628" s="102">
        <f>Inputs!D26*Inputs!E70*'GM Alloc Factors'!D37</f>
        <v>0</v>
      </c>
      <c r="E4628" s="102">
        <f>Inputs!D26*Inputs!E70*'GM Alloc Factors'!E37</f>
        <v>0</v>
      </c>
      <c r="F4628" s="57">
        <f t="shared" si="968"/>
        <v>0</v>
      </c>
      <c r="G4628" s="102">
        <f>Inputs!D26*Inputs!E70*'GM Alloc Factors'!G37</f>
        <v>0</v>
      </c>
      <c r="H4628" s="102">
        <f>Inputs!D26*Inputs!E70*'GM Alloc Factors'!H37</f>
        <v>0</v>
      </c>
      <c r="I4628" s="102">
        <f>Inputs!D26*Inputs!E70*'GM Alloc Factors'!I37</f>
        <v>0</v>
      </c>
      <c r="J4628" s="102">
        <f>Inputs!D26*Inputs!E70*'GM Alloc Factors'!J37</f>
        <v>0</v>
      </c>
      <c r="K4628" s="57">
        <f t="shared" si="969"/>
        <v>0</v>
      </c>
    </row>
    <row r="4629" spans="1:11" ht="12.75" customHeight="1">
      <c r="A4629" s="61" t="str">
        <f>"      "&amp;Labels!B87</f>
        <v xml:space="preserve">      Q 3</v>
      </c>
      <c r="B4629" s="102">
        <f>Inputs!D26*Inputs!F70*'GM Alloc Factors'!B40</f>
        <v>0</v>
      </c>
      <c r="C4629" s="102">
        <f>Inputs!D26*Inputs!F70*'GM Alloc Factors'!C40</f>
        <v>0</v>
      </c>
      <c r="D4629" s="102">
        <f>Inputs!D26*Inputs!F70*'GM Alloc Factors'!D40</f>
        <v>0</v>
      </c>
      <c r="E4629" s="102">
        <f>Inputs!D26*Inputs!F70*'GM Alloc Factors'!E40</f>
        <v>0</v>
      </c>
      <c r="F4629" s="57">
        <f t="shared" si="968"/>
        <v>0</v>
      </c>
      <c r="G4629" s="102">
        <f>Inputs!D26*Inputs!F70*'GM Alloc Factors'!G40</f>
        <v>0</v>
      </c>
      <c r="H4629" s="102">
        <f>Inputs!D26*Inputs!F70*'GM Alloc Factors'!H40</f>
        <v>0</v>
      </c>
      <c r="I4629" s="102">
        <f>Inputs!D26*Inputs!F70*'GM Alloc Factors'!I40</f>
        <v>0</v>
      </c>
      <c r="J4629" s="102">
        <f>Inputs!D26*Inputs!F70*'GM Alloc Factors'!J40</f>
        <v>0</v>
      </c>
      <c r="K4629" s="57">
        <f t="shared" si="969"/>
        <v>0</v>
      </c>
    </row>
    <row r="4630" spans="1:11" ht="12.75" customHeight="1">
      <c r="A4630" s="61" t="str">
        <f>"      "&amp;Labels!B88</f>
        <v xml:space="preserve">      Q 4</v>
      </c>
      <c r="B4630" s="102">
        <f>Inputs!D26*Inputs!G70*'GM Alloc Factors'!B43</f>
        <v>0</v>
      </c>
      <c r="C4630" s="102">
        <f>Inputs!D26*Inputs!G70*'GM Alloc Factors'!C43</f>
        <v>0</v>
      </c>
      <c r="D4630" s="102">
        <f>Inputs!D26*Inputs!G70*'GM Alloc Factors'!D43</f>
        <v>0</v>
      </c>
      <c r="E4630" s="102">
        <f>Inputs!D26*Inputs!G70*'GM Alloc Factors'!E43</f>
        <v>0</v>
      </c>
      <c r="F4630" s="57">
        <f t="shared" si="968"/>
        <v>0</v>
      </c>
      <c r="G4630" s="102">
        <f>Inputs!D26*Inputs!G70*'GM Alloc Factors'!G43</f>
        <v>0</v>
      </c>
      <c r="H4630" s="102">
        <f>Inputs!D26*Inputs!G70*'GM Alloc Factors'!H43</f>
        <v>0</v>
      </c>
      <c r="I4630" s="102">
        <f>Inputs!D26*Inputs!G70*'GM Alloc Factors'!I43</f>
        <v>0</v>
      </c>
      <c r="J4630" s="102">
        <f>Inputs!D26*Inputs!G70*'GM Alloc Factors'!J43</f>
        <v>0</v>
      </c>
      <c r="K4630" s="57">
        <f t="shared" si="969"/>
        <v>0</v>
      </c>
    </row>
    <row r="4631" spans="1:11" ht="12.75" customHeight="1">
      <c r="A4631" s="61" t="str">
        <f>"      "&amp;Labels!B89</f>
        <v xml:space="preserve">      Q 5</v>
      </c>
      <c r="B4631" s="102">
        <f>Inputs!D26*Inputs!H70*'GM Alloc Factors'!B46</f>
        <v>0</v>
      </c>
      <c r="C4631" s="102">
        <f>Inputs!D26*Inputs!H70*'GM Alloc Factors'!C46</f>
        <v>0</v>
      </c>
      <c r="D4631" s="102">
        <f>Inputs!D26*Inputs!H70*'GM Alloc Factors'!D46</f>
        <v>0</v>
      </c>
      <c r="E4631" s="102">
        <f>Inputs!D26*Inputs!H70*'GM Alloc Factors'!E46</f>
        <v>0</v>
      </c>
      <c r="F4631" s="57">
        <f t="shared" si="968"/>
        <v>0</v>
      </c>
      <c r="G4631" s="102">
        <f>Inputs!D26*Inputs!H70*'GM Alloc Factors'!G46</f>
        <v>0</v>
      </c>
      <c r="H4631" s="102">
        <f>Inputs!D26*Inputs!H70*'GM Alloc Factors'!H46</f>
        <v>0</v>
      </c>
      <c r="I4631" s="102">
        <f>Inputs!D26*Inputs!H70*'GM Alloc Factors'!I46</f>
        <v>0</v>
      </c>
      <c r="J4631" s="102">
        <f>Inputs!D26*Inputs!H70*'GM Alloc Factors'!J46</f>
        <v>0</v>
      </c>
      <c r="K4631" s="57">
        <f t="shared" si="969"/>
        <v>0</v>
      </c>
    </row>
    <row r="4632" spans="1:11" ht="12.75" customHeight="1">
      <c r="A4632" s="61" t="str">
        <f>"      "&amp;Labels!B90</f>
        <v xml:space="preserve">      Q 6</v>
      </c>
      <c r="B4632" s="102">
        <f>Inputs!D26*Inputs!I70*'GM Alloc Factors'!B49</f>
        <v>0</v>
      </c>
      <c r="C4632" s="102">
        <f>Inputs!D26*Inputs!I70*'GM Alloc Factors'!C49</f>
        <v>0</v>
      </c>
      <c r="D4632" s="102">
        <f>Inputs!D26*Inputs!I70*'GM Alloc Factors'!D49</f>
        <v>0</v>
      </c>
      <c r="E4632" s="102">
        <f>Inputs!D26*Inputs!I70*'GM Alloc Factors'!E49</f>
        <v>0</v>
      </c>
      <c r="F4632" s="57">
        <f t="shared" si="968"/>
        <v>0</v>
      </c>
      <c r="G4632" s="102">
        <f>Inputs!D26*Inputs!I70*'GM Alloc Factors'!G49</f>
        <v>0</v>
      </c>
      <c r="H4632" s="102">
        <f>Inputs!D26*Inputs!I70*'GM Alloc Factors'!H49</f>
        <v>0</v>
      </c>
      <c r="I4632" s="102">
        <f>Inputs!D26*Inputs!I70*'GM Alloc Factors'!I49</f>
        <v>0</v>
      </c>
      <c r="J4632" s="102">
        <f>Inputs!D26*Inputs!I70*'GM Alloc Factors'!J49</f>
        <v>0</v>
      </c>
      <c r="K4632" s="57">
        <f t="shared" si="969"/>
        <v>0</v>
      </c>
    </row>
    <row r="4633" spans="1:11" ht="12.75" customHeight="1">
      <c r="A4633" s="61" t="str">
        <f>"      "&amp;Labels!B91</f>
        <v xml:space="preserve">      Q 7</v>
      </c>
      <c r="B4633" s="102">
        <f>Inputs!D26*Inputs!J70*'GM Alloc Factors'!B52</f>
        <v>0</v>
      </c>
      <c r="C4633" s="102">
        <f>Inputs!D26*Inputs!J70*'GM Alloc Factors'!C52</f>
        <v>0</v>
      </c>
      <c r="D4633" s="102">
        <f>Inputs!D26*Inputs!J70*'GM Alloc Factors'!D52</f>
        <v>0</v>
      </c>
      <c r="E4633" s="102">
        <f>Inputs!D26*Inputs!J70*'GM Alloc Factors'!E52</f>
        <v>0</v>
      </c>
      <c r="F4633" s="57">
        <f t="shared" si="968"/>
        <v>0</v>
      </c>
      <c r="G4633" s="102">
        <f>Inputs!D26*Inputs!J70*'GM Alloc Factors'!G52</f>
        <v>0</v>
      </c>
      <c r="H4633" s="102">
        <f>Inputs!D26*Inputs!J70*'GM Alloc Factors'!H52</f>
        <v>0</v>
      </c>
      <c r="I4633" s="102">
        <f>Inputs!D26*Inputs!J70*'GM Alloc Factors'!I52</f>
        <v>0</v>
      </c>
      <c r="J4633" s="102">
        <f>Inputs!D26*Inputs!J70*'GM Alloc Factors'!J52</f>
        <v>0</v>
      </c>
      <c r="K4633" s="57">
        <f t="shared" si="969"/>
        <v>0</v>
      </c>
    </row>
    <row r="4634" spans="1:11" ht="12.75" customHeight="1">
      <c r="A4634" s="61" t="str">
        <f>"      "&amp;Labels!B92</f>
        <v xml:space="preserve">      Q 8</v>
      </c>
      <c r="B4634" s="102">
        <f>Inputs!D26*Inputs!K70*'GM Alloc Factors'!B55</f>
        <v>0</v>
      </c>
      <c r="C4634" s="102">
        <f>Inputs!D26*Inputs!K70*'GM Alloc Factors'!C55</f>
        <v>0</v>
      </c>
      <c r="D4634" s="102">
        <f>Inputs!D26*Inputs!K70*'GM Alloc Factors'!D55</f>
        <v>0</v>
      </c>
      <c r="E4634" s="102">
        <f>Inputs!D26*Inputs!K70*'GM Alloc Factors'!E55</f>
        <v>0</v>
      </c>
      <c r="F4634" s="57">
        <f t="shared" si="968"/>
        <v>0</v>
      </c>
      <c r="G4634" s="102">
        <f>Inputs!D26*Inputs!K70*'GM Alloc Factors'!G55</f>
        <v>0</v>
      </c>
      <c r="H4634" s="102">
        <f>Inputs!D26*Inputs!K70*'GM Alloc Factors'!H55</f>
        <v>0</v>
      </c>
      <c r="I4634" s="102">
        <f>Inputs!D26*Inputs!K70*'GM Alloc Factors'!I55</f>
        <v>0</v>
      </c>
      <c r="J4634" s="102">
        <f>Inputs!D26*Inputs!K70*'GM Alloc Factors'!J55</f>
        <v>0</v>
      </c>
      <c r="K4634" s="57">
        <f t="shared" si="969"/>
        <v>0</v>
      </c>
    </row>
    <row r="4635" spans="1:11" ht="12.75" customHeight="1">
      <c r="A4635" s="55" t="str">
        <f>"      "&amp;Labels!C84</f>
        <v xml:space="preserve">      Total</v>
      </c>
      <c r="B4635" s="56">
        <f>SUM(B4627:B4634)</f>
        <v>0</v>
      </c>
      <c r="C4635" s="56">
        <f>SUM(C4627:C4634)</f>
        <v>0</v>
      </c>
      <c r="D4635" s="56">
        <f>SUM(D4627:D4634)</f>
        <v>0</v>
      </c>
      <c r="E4635" s="56">
        <f>SUM(E4627:E4634)</f>
        <v>0</v>
      </c>
      <c r="F4635" s="57">
        <f t="shared" si="968"/>
        <v>0</v>
      </c>
      <c r="G4635" s="56">
        <f>SUM(G4627:G4634)</f>
        <v>0</v>
      </c>
      <c r="H4635" s="56">
        <f>SUM(H4627:H4634)</f>
        <v>0</v>
      </c>
      <c r="I4635" s="56">
        <f>SUM(I4627:I4634)</f>
        <v>0</v>
      </c>
      <c r="J4635" s="56">
        <f>SUM(J4627:J4634)</f>
        <v>0</v>
      </c>
      <c r="K4635" s="57">
        <f t="shared" si="969"/>
        <v>0</v>
      </c>
    </row>
    <row r="4636" spans="1:11" ht="12.75" customHeight="1">
      <c r="A4636" s="55" t="str">
        <f>"   "&amp;Labels!B108</f>
        <v xml:space="preserve">   Sales visits</v>
      </c>
      <c r="B4636" s="56"/>
      <c r="C4636" s="56"/>
      <c r="D4636" s="56"/>
      <c r="E4636" s="56"/>
      <c r="F4636" s="57"/>
      <c r="G4636" s="56"/>
      <c r="H4636" s="56"/>
      <c r="I4636" s="56"/>
      <c r="J4636" s="56"/>
      <c r="K4636" s="57"/>
    </row>
    <row r="4637" spans="1:11" ht="12.75" customHeight="1">
      <c r="A4637" s="61" t="str">
        <f>"      "&amp;Labels!B85</f>
        <v xml:space="preserve">      Q 1</v>
      </c>
      <c r="B4637" s="102">
        <f>Inputs!D27*Inputs!D80*'GM Alloc Factors'!B35</f>
        <v>0</v>
      </c>
      <c r="C4637" s="102">
        <f>Inputs!D27*Inputs!D80*'GM Alloc Factors'!C35</f>
        <v>0</v>
      </c>
      <c r="D4637" s="102">
        <f>Inputs!D27*Inputs!D80*'GM Alloc Factors'!D35</f>
        <v>0</v>
      </c>
      <c r="E4637" s="102">
        <f>Inputs!D27*Inputs!D80*'GM Alloc Factors'!E35</f>
        <v>0</v>
      </c>
      <c r="F4637" s="57">
        <f t="shared" ref="F4637:F4654" si="970">SUM(B4637:E4637)</f>
        <v>0</v>
      </c>
      <c r="G4637" s="102">
        <f>Inputs!D27*Inputs!D80*'GM Alloc Factors'!G35</f>
        <v>0</v>
      </c>
      <c r="H4637" s="102">
        <f>Inputs!D27*Inputs!D80*'GM Alloc Factors'!H35</f>
        <v>0</v>
      </c>
      <c r="I4637" s="102">
        <f>Inputs!D27*Inputs!D80*'GM Alloc Factors'!I35</f>
        <v>0</v>
      </c>
      <c r="J4637" s="102">
        <f>Inputs!D27*Inputs!D80*'GM Alloc Factors'!J35</f>
        <v>0</v>
      </c>
      <c r="K4637" s="57">
        <f t="shared" ref="K4637:K4654" si="971">SUM(G4637:J4637)</f>
        <v>0</v>
      </c>
    </row>
    <row r="4638" spans="1:11" ht="12.75" customHeight="1">
      <c r="A4638" s="61" t="str">
        <f>"      "&amp;Labels!B86</f>
        <v xml:space="preserve">      Q 2</v>
      </c>
      <c r="B4638" s="102">
        <f>Inputs!D27*Inputs!E80*'GM Alloc Factors'!B38</f>
        <v>0</v>
      </c>
      <c r="C4638" s="102">
        <f>Inputs!D27*Inputs!E80*'GM Alloc Factors'!C38</f>
        <v>0</v>
      </c>
      <c r="D4638" s="102">
        <f>Inputs!D27*Inputs!E80*'GM Alloc Factors'!D38</f>
        <v>0</v>
      </c>
      <c r="E4638" s="102">
        <f>Inputs!D27*Inputs!E80*'GM Alloc Factors'!E38</f>
        <v>0</v>
      </c>
      <c r="F4638" s="57">
        <f t="shared" si="970"/>
        <v>0</v>
      </c>
      <c r="G4638" s="102">
        <f>Inputs!D27*Inputs!E80*'GM Alloc Factors'!G38</f>
        <v>0</v>
      </c>
      <c r="H4638" s="102">
        <f>Inputs!D27*Inputs!E80*'GM Alloc Factors'!H38</f>
        <v>0</v>
      </c>
      <c r="I4638" s="102">
        <f>Inputs!D27*Inputs!E80*'GM Alloc Factors'!I38</f>
        <v>0</v>
      </c>
      <c r="J4638" s="102">
        <f>Inputs!D27*Inputs!E80*'GM Alloc Factors'!J38</f>
        <v>0</v>
      </c>
      <c r="K4638" s="57">
        <f t="shared" si="971"/>
        <v>0</v>
      </c>
    </row>
    <row r="4639" spans="1:11" ht="12.75" customHeight="1">
      <c r="A4639" s="61" t="str">
        <f>"      "&amp;Labels!B87</f>
        <v xml:space="preserve">      Q 3</v>
      </c>
      <c r="B4639" s="102">
        <f>Inputs!D27*Inputs!F80*'GM Alloc Factors'!B41</f>
        <v>0</v>
      </c>
      <c r="C4639" s="102">
        <f>Inputs!D27*Inputs!F80*'GM Alloc Factors'!C41</f>
        <v>0</v>
      </c>
      <c r="D4639" s="102">
        <f>Inputs!D27*Inputs!F80*'GM Alloc Factors'!D41</f>
        <v>0</v>
      </c>
      <c r="E4639" s="102">
        <f>Inputs!D27*Inputs!F80*'GM Alloc Factors'!E41</f>
        <v>0</v>
      </c>
      <c r="F4639" s="57">
        <f t="shared" si="970"/>
        <v>0</v>
      </c>
      <c r="G4639" s="102">
        <f>Inputs!D27*Inputs!F80*'GM Alloc Factors'!G41</f>
        <v>0</v>
      </c>
      <c r="H4639" s="102">
        <f>Inputs!D27*Inputs!F80*'GM Alloc Factors'!H41</f>
        <v>0</v>
      </c>
      <c r="I4639" s="102">
        <f>Inputs!D27*Inputs!F80*'GM Alloc Factors'!I41</f>
        <v>0</v>
      </c>
      <c r="J4639" s="102">
        <f>Inputs!D27*Inputs!F80*'GM Alloc Factors'!J41</f>
        <v>0</v>
      </c>
      <c r="K4639" s="57">
        <f t="shared" si="971"/>
        <v>0</v>
      </c>
    </row>
    <row r="4640" spans="1:11" ht="12.75" customHeight="1">
      <c r="A4640" s="61" t="str">
        <f>"      "&amp;Labels!B88</f>
        <v xml:space="preserve">      Q 4</v>
      </c>
      <c r="B4640" s="102">
        <f>Inputs!D27*Inputs!G80*'GM Alloc Factors'!B44</f>
        <v>0</v>
      </c>
      <c r="C4640" s="102">
        <f>Inputs!D27*Inputs!G80*'GM Alloc Factors'!C44</f>
        <v>0</v>
      </c>
      <c r="D4640" s="102">
        <f>Inputs!D27*Inputs!G80*'GM Alloc Factors'!D44</f>
        <v>0</v>
      </c>
      <c r="E4640" s="102">
        <f>Inputs!D27*Inputs!G80*'GM Alloc Factors'!E44</f>
        <v>0</v>
      </c>
      <c r="F4640" s="57">
        <f t="shared" si="970"/>
        <v>0</v>
      </c>
      <c r="G4640" s="102">
        <f>Inputs!D27*Inputs!G80*'GM Alloc Factors'!G44</f>
        <v>0</v>
      </c>
      <c r="H4640" s="102">
        <f>Inputs!D27*Inputs!G80*'GM Alloc Factors'!H44</f>
        <v>0</v>
      </c>
      <c r="I4640" s="102">
        <f>Inputs!D27*Inputs!G80*'GM Alloc Factors'!I44</f>
        <v>0</v>
      </c>
      <c r="J4640" s="102">
        <f>Inputs!D27*Inputs!G80*'GM Alloc Factors'!J44</f>
        <v>0</v>
      </c>
      <c r="K4640" s="57">
        <f t="shared" si="971"/>
        <v>0</v>
      </c>
    </row>
    <row r="4641" spans="1:11" ht="12.75" customHeight="1">
      <c r="A4641" s="61" t="str">
        <f>"      "&amp;Labels!B89</f>
        <v xml:space="preserve">      Q 5</v>
      </c>
      <c r="B4641" s="102">
        <f>Inputs!D27*Inputs!H80*'GM Alloc Factors'!B47</f>
        <v>0</v>
      </c>
      <c r="C4641" s="102">
        <f>Inputs!D27*Inputs!H80*'GM Alloc Factors'!C47</f>
        <v>0</v>
      </c>
      <c r="D4641" s="102">
        <f>Inputs!D27*Inputs!H80*'GM Alloc Factors'!D47</f>
        <v>0</v>
      </c>
      <c r="E4641" s="102">
        <f>Inputs!D27*Inputs!H80*'GM Alloc Factors'!E47</f>
        <v>0</v>
      </c>
      <c r="F4641" s="57">
        <f t="shared" si="970"/>
        <v>0</v>
      </c>
      <c r="G4641" s="102">
        <f>Inputs!D27*Inputs!H80*'GM Alloc Factors'!G47</f>
        <v>0</v>
      </c>
      <c r="H4641" s="102">
        <f>Inputs!D27*Inputs!H80*'GM Alloc Factors'!H47</f>
        <v>0</v>
      </c>
      <c r="I4641" s="102">
        <f>Inputs!D27*Inputs!H80*'GM Alloc Factors'!I47</f>
        <v>0</v>
      </c>
      <c r="J4641" s="102">
        <f>Inputs!D27*Inputs!H80*'GM Alloc Factors'!J47</f>
        <v>0</v>
      </c>
      <c r="K4641" s="57">
        <f t="shared" si="971"/>
        <v>0</v>
      </c>
    </row>
    <row r="4642" spans="1:11" ht="12.75" customHeight="1">
      <c r="A4642" s="61" t="str">
        <f>"      "&amp;Labels!B90</f>
        <v xml:space="preserve">      Q 6</v>
      </c>
      <c r="B4642" s="102">
        <f>Inputs!D27*Inputs!I80*'GM Alloc Factors'!B50</f>
        <v>0</v>
      </c>
      <c r="C4642" s="102">
        <f>Inputs!D27*Inputs!I80*'GM Alloc Factors'!C50</f>
        <v>0</v>
      </c>
      <c r="D4642" s="102">
        <f>Inputs!D27*Inputs!I80*'GM Alloc Factors'!D50</f>
        <v>0</v>
      </c>
      <c r="E4642" s="102">
        <f>Inputs!D27*Inputs!I80*'GM Alloc Factors'!E50</f>
        <v>0</v>
      </c>
      <c r="F4642" s="57">
        <f t="shared" si="970"/>
        <v>0</v>
      </c>
      <c r="G4642" s="102">
        <f>Inputs!D27*Inputs!I80*'GM Alloc Factors'!G50</f>
        <v>0</v>
      </c>
      <c r="H4642" s="102">
        <f>Inputs!D27*Inputs!I80*'GM Alloc Factors'!H50</f>
        <v>0</v>
      </c>
      <c r="I4642" s="102">
        <f>Inputs!D27*Inputs!I80*'GM Alloc Factors'!I50</f>
        <v>0</v>
      </c>
      <c r="J4642" s="102">
        <f>Inputs!D27*Inputs!I80*'GM Alloc Factors'!J50</f>
        <v>0</v>
      </c>
      <c r="K4642" s="57">
        <f t="shared" si="971"/>
        <v>0</v>
      </c>
    </row>
    <row r="4643" spans="1:11" ht="12.75" customHeight="1">
      <c r="A4643" s="61" t="str">
        <f>"      "&amp;Labels!B91</f>
        <v xml:space="preserve">      Q 7</v>
      </c>
      <c r="B4643" s="102">
        <f>Inputs!D27*Inputs!J80*'GM Alloc Factors'!B53</f>
        <v>0</v>
      </c>
      <c r="C4643" s="102">
        <f>Inputs!D27*Inputs!J80*'GM Alloc Factors'!C53</f>
        <v>0</v>
      </c>
      <c r="D4643" s="102">
        <f>Inputs!D27*Inputs!J80*'GM Alloc Factors'!D53</f>
        <v>0</v>
      </c>
      <c r="E4643" s="102">
        <f>Inputs!D27*Inputs!J80*'GM Alloc Factors'!E53</f>
        <v>0</v>
      </c>
      <c r="F4643" s="57">
        <f t="shared" si="970"/>
        <v>0</v>
      </c>
      <c r="G4643" s="102">
        <f>Inputs!D27*Inputs!J80*'GM Alloc Factors'!G53</f>
        <v>0</v>
      </c>
      <c r="H4643" s="102">
        <f>Inputs!D27*Inputs!J80*'GM Alloc Factors'!H53</f>
        <v>0</v>
      </c>
      <c r="I4643" s="102">
        <f>Inputs!D27*Inputs!J80*'GM Alloc Factors'!I53</f>
        <v>0</v>
      </c>
      <c r="J4643" s="102">
        <f>Inputs!D27*Inputs!J80*'GM Alloc Factors'!J53</f>
        <v>0</v>
      </c>
      <c r="K4643" s="57">
        <f t="shared" si="971"/>
        <v>0</v>
      </c>
    </row>
    <row r="4644" spans="1:11" ht="12.75" customHeight="1">
      <c r="A4644" s="61" t="str">
        <f>"      "&amp;Labels!B92</f>
        <v xml:space="preserve">      Q 8</v>
      </c>
      <c r="B4644" s="102">
        <f>Inputs!D27*Inputs!K80*'GM Alloc Factors'!B56</f>
        <v>0</v>
      </c>
      <c r="C4644" s="102">
        <f>Inputs!D27*Inputs!K80*'GM Alloc Factors'!C56</f>
        <v>0</v>
      </c>
      <c r="D4644" s="102">
        <f>Inputs!D27*Inputs!K80*'GM Alloc Factors'!D56</f>
        <v>0</v>
      </c>
      <c r="E4644" s="102">
        <f>Inputs!D27*Inputs!K80*'GM Alloc Factors'!E56</f>
        <v>0</v>
      </c>
      <c r="F4644" s="57">
        <f t="shared" si="970"/>
        <v>0</v>
      </c>
      <c r="G4644" s="102">
        <f>Inputs!D27*Inputs!K80*'GM Alloc Factors'!G56</f>
        <v>0</v>
      </c>
      <c r="H4644" s="102">
        <f>Inputs!D27*Inputs!K80*'GM Alloc Factors'!H56</f>
        <v>0</v>
      </c>
      <c r="I4644" s="102">
        <f>Inputs!D27*Inputs!K80*'GM Alloc Factors'!I56</f>
        <v>0</v>
      </c>
      <c r="J4644" s="102">
        <f>Inputs!D27*Inputs!K80*'GM Alloc Factors'!J56</f>
        <v>0</v>
      </c>
      <c r="K4644" s="57">
        <f t="shared" si="971"/>
        <v>0</v>
      </c>
    </row>
    <row r="4645" spans="1:11" ht="12.75" customHeight="1">
      <c r="A4645" s="55" t="str">
        <f>"      "&amp;Labels!C84</f>
        <v xml:space="preserve">      Total</v>
      </c>
      <c r="B4645" s="56">
        <f>SUM(B4637:B4644)</f>
        <v>0</v>
      </c>
      <c r="C4645" s="56">
        <f>SUM(C4637:C4644)</f>
        <v>0</v>
      </c>
      <c r="D4645" s="56">
        <f>SUM(D4637:D4644)</f>
        <v>0</v>
      </c>
      <c r="E4645" s="56">
        <f>SUM(E4637:E4644)</f>
        <v>0</v>
      </c>
      <c r="F4645" s="57">
        <f t="shared" si="970"/>
        <v>0</v>
      </c>
      <c r="G4645" s="56">
        <f>SUM(G4637:G4644)</f>
        <v>0</v>
      </c>
      <c r="H4645" s="56">
        <f>SUM(H4637:H4644)</f>
        <v>0</v>
      </c>
      <c r="I4645" s="56">
        <f>SUM(I4637:I4644)</f>
        <v>0</v>
      </c>
      <c r="J4645" s="56">
        <f>SUM(J4637:J4644)</f>
        <v>0</v>
      </c>
      <c r="K4645" s="57">
        <f t="shared" si="971"/>
        <v>0</v>
      </c>
    </row>
    <row r="4646" spans="1:11" ht="12.75" customHeight="1">
      <c r="A4646" s="63" t="str">
        <f>"   "&amp;Labels!C106</f>
        <v xml:space="preserve">   Total</v>
      </c>
      <c r="B4646" s="64">
        <f>SUM(B4635,B4645)</f>
        <v>0</v>
      </c>
      <c r="C4646" s="64">
        <f>SUM(C4635,C4645)</f>
        <v>0</v>
      </c>
      <c r="D4646" s="64">
        <f>SUM(D4635,D4645)</f>
        <v>0</v>
      </c>
      <c r="E4646" s="64">
        <f>SUM(E4635,E4645)</f>
        <v>0</v>
      </c>
      <c r="F4646" s="57">
        <f t="shared" si="970"/>
        <v>0</v>
      </c>
      <c r="G4646" s="64">
        <f>SUM(G4635,G4645)</f>
        <v>0</v>
      </c>
      <c r="H4646" s="64">
        <f>SUM(H4635,H4645)</f>
        <v>0</v>
      </c>
      <c r="I4646" s="64">
        <f>SUM(I4635,I4645)</f>
        <v>0</v>
      </c>
      <c r="J4646" s="64">
        <f>SUM(J4635,J4645)</f>
        <v>0</v>
      </c>
      <c r="K4646" s="57">
        <f t="shared" si="971"/>
        <v>0</v>
      </c>
    </row>
    <row r="4647" spans="1:11" ht="12.75" customHeight="1">
      <c r="A4647" s="61" t="str">
        <f>"      "&amp;Labels!B85</f>
        <v xml:space="preserve">      Q 1</v>
      </c>
      <c r="B4647" s="102">
        <f t="shared" ref="B4647:E4654" si="972">SUM(B4627,B4637)</f>
        <v>0</v>
      </c>
      <c r="C4647" s="102">
        <f t="shared" si="972"/>
        <v>0</v>
      </c>
      <c r="D4647" s="102">
        <f t="shared" si="972"/>
        <v>0</v>
      </c>
      <c r="E4647" s="102">
        <f t="shared" si="972"/>
        <v>0</v>
      </c>
      <c r="F4647" s="57">
        <f t="shared" si="970"/>
        <v>0</v>
      </c>
      <c r="G4647" s="102">
        <f t="shared" ref="G4647:J4654" si="973">SUM(G4627,G4637)</f>
        <v>0</v>
      </c>
      <c r="H4647" s="102">
        <f t="shared" si="973"/>
        <v>0</v>
      </c>
      <c r="I4647" s="102">
        <f t="shared" si="973"/>
        <v>0</v>
      </c>
      <c r="J4647" s="102">
        <f t="shared" si="973"/>
        <v>0</v>
      </c>
      <c r="K4647" s="57">
        <f t="shared" si="971"/>
        <v>0</v>
      </c>
    </row>
    <row r="4648" spans="1:11" ht="12.75" customHeight="1">
      <c r="A4648" s="61" t="str">
        <f>"      "&amp;Labels!B86</f>
        <v xml:space="preserve">      Q 2</v>
      </c>
      <c r="B4648" s="102">
        <f t="shared" si="972"/>
        <v>0</v>
      </c>
      <c r="C4648" s="102">
        <f t="shared" si="972"/>
        <v>0</v>
      </c>
      <c r="D4648" s="102">
        <f t="shared" si="972"/>
        <v>0</v>
      </c>
      <c r="E4648" s="102">
        <f t="shared" si="972"/>
        <v>0</v>
      </c>
      <c r="F4648" s="57">
        <f t="shared" si="970"/>
        <v>0</v>
      </c>
      <c r="G4648" s="102">
        <f t="shared" si="973"/>
        <v>0</v>
      </c>
      <c r="H4648" s="102">
        <f t="shared" si="973"/>
        <v>0</v>
      </c>
      <c r="I4648" s="102">
        <f t="shared" si="973"/>
        <v>0</v>
      </c>
      <c r="J4648" s="102">
        <f t="shared" si="973"/>
        <v>0</v>
      </c>
      <c r="K4648" s="57">
        <f t="shared" si="971"/>
        <v>0</v>
      </c>
    </row>
    <row r="4649" spans="1:11" ht="12.75" customHeight="1">
      <c r="A4649" s="61" t="str">
        <f>"      "&amp;Labels!B87</f>
        <v xml:space="preserve">      Q 3</v>
      </c>
      <c r="B4649" s="102">
        <f t="shared" si="972"/>
        <v>0</v>
      </c>
      <c r="C4649" s="102">
        <f t="shared" si="972"/>
        <v>0</v>
      </c>
      <c r="D4649" s="102">
        <f t="shared" si="972"/>
        <v>0</v>
      </c>
      <c r="E4649" s="102">
        <f t="shared" si="972"/>
        <v>0</v>
      </c>
      <c r="F4649" s="57">
        <f t="shared" si="970"/>
        <v>0</v>
      </c>
      <c r="G4649" s="102">
        <f t="shared" si="973"/>
        <v>0</v>
      </c>
      <c r="H4649" s="102">
        <f t="shared" si="973"/>
        <v>0</v>
      </c>
      <c r="I4649" s="102">
        <f t="shared" si="973"/>
        <v>0</v>
      </c>
      <c r="J4649" s="102">
        <f t="shared" si="973"/>
        <v>0</v>
      </c>
      <c r="K4649" s="57">
        <f t="shared" si="971"/>
        <v>0</v>
      </c>
    </row>
    <row r="4650" spans="1:11" ht="12.75" customHeight="1">
      <c r="A4650" s="61" t="str">
        <f>"      "&amp;Labels!B88</f>
        <v xml:space="preserve">      Q 4</v>
      </c>
      <c r="B4650" s="102">
        <f t="shared" si="972"/>
        <v>0</v>
      </c>
      <c r="C4650" s="102">
        <f t="shared" si="972"/>
        <v>0</v>
      </c>
      <c r="D4650" s="102">
        <f t="shared" si="972"/>
        <v>0</v>
      </c>
      <c r="E4650" s="102">
        <f t="shared" si="972"/>
        <v>0</v>
      </c>
      <c r="F4650" s="57">
        <f t="shared" si="970"/>
        <v>0</v>
      </c>
      <c r="G4650" s="102">
        <f t="shared" si="973"/>
        <v>0</v>
      </c>
      <c r="H4650" s="102">
        <f t="shared" si="973"/>
        <v>0</v>
      </c>
      <c r="I4650" s="102">
        <f t="shared" si="973"/>
        <v>0</v>
      </c>
      <c r="J4650" s="102">
        <f t="shared" si="973"/>
        <v>0</v>
      </c>
      <c r="K4650" s="57">
        <f t="shared" si="971"/>
        <v>0</v>
      </c>
    </row>
    <row r="4651" spans="1:11" ht="12.75" customHeight="1">
      <c r="A4651" s="61" t="str">
        <f>"      "&amp;Labels!B89</f>
        <v xml:space="preserve">      Q 5</v>
      </c>
      <c r="B4651" s="102">
        <f t="shared" si="972"/>
        <v>0</v>
      </c>
      <c r="C4651" s="102">
        <f t="shared" si="972"/>
        <v>0</v>
      </c>
      <c r="D4651" s="102">
        <f t="shared" si="972"/>
        <v>0</v>
      </c>
      <c r="E4651" s="102">
        <f t="shared" si="972"/>
        <v>0</v>
      </c>
      <c r="F4651" s="57">
        <f t="shared" si="970"/>
        <v>0</v>
      </c>
      <c r="G4651" s="102">
        <f t="shared" si="973"/>
        <v>0</v>
      </c>
      <c r="H4651" s="102">
        <f t="shared" si="973"/>
        <v>0</v>
      </c>
      <c r="I4651" s="102">
        <f t="shared" si="973"/>
        <v>0</v>
      </c>
      <c r="J4651" s="102">
        <f t="shared" si="973"/>
        <v>0</v>
      </c>
      <c r="K4651" s="57">
        <f t="shared" si="971"/>
        <v>0</v>
      </c>
    </row>
    <row r="4652" spans="1:11" ht="12.75" customHeight="1">
      <c r="A4652" s="61" t="str">
        <f>"      "&amp;Labels!B90</f>
        <v xml:space="preserve">      Q 6</v>
      </c>
      <c r="B4652" s="102">
        <f t="shared" si="972"/>
        <v>0</v>
      </c>
      <c r="C4652" s="102">
        <f t="shared" si="972"/>
        <v>0</v>
      </c>
      <c r="D4652" s="102">
        <f t="shared" si="972"/>
        <v>0</v>
      </c>
      <c r="E4652" s="102">
        <f t="shared" si="972"/>
        <v>0</v>
      </c>
      <c r="F4652" s="57">
        <f t="shared" si="970"/>
        <v>0</v>
      </c>
      <c r="G4652" s="102">
        <f t="shared" si="973"/>
        <v>0</v>
      </c>
      <c r="H4652" s="102">
        <f t="shared" si="973"/>
        <v>0</v>
      </c>
      <c r="I4652" s="102">
        <f t="shared" si="973"/>
        <v>0</v>
      </c>
      <c r="J4652" s="102">
        <f t="shared" si="973"/>
        <v>0</v>
      </c>
      <c r="K4652" s="57">
        <f t="shared" si="971"/>
        <v>0</v>
      </c>
    </row>
    <row r="4653" spans="1:11" ht="12.75" customHeight="1">
      <c r="A4653" s="61" t="str">
        <f>"      "&amp;Labels!B91</f>
        <v xml:space="preserve">      Q 7</v>
      </c>
      <c r="B4653" s="102">
        <f t="shared" si="972"/>
        <v>0</v>
      </c>
      <c r="C4653" s="102">
        <f t="shared" si="972"/>
        <v>0</v>
      </c>
      <c r="D4653" s="102">
        <f t="shared" si="972"/>
        <v>0</v>
      </c>
      <c r="E4653" s="102">
        <f t="shared" si="972"/>
        <v>0</v>
      </c>
      <c r="F4653" s="57">
        <f t="shared" si="970"/>
        <v>0</v>
      </c>
      <c r="G4653" s="102">
        <f t="shared" si="973"/>
        <v>0</v>
      </c>
      <c r="H4653" s="102">
        <f t="shared" si="973"/>
        <v>0</v>
      </c>
      <c r="I4653" s="102">
        <f t="shared" si="973"/>
        <v>0</v>
      </c>
      <c r="J4653" s="102">
        <f t="shared" si="973"/>
        <v>0</v>
      </c>
      <c r="K4653" s="57">
        <f t="shared" si="971"/>
        <v>0</v>
      </c>
    </row>
    <row r="4654" spans="1:11" ht="12.75" customHeight="1">
      <c r="A4654" s="61" t="str">
        <f>"      "&amp;Labels!B92</f>
        <v xml:space="preserve">      Q 8</v>
      </c>
      <c r="B4654" s="102">
        <f t="shared" si="972"/>
        <v>0</v>
      </c>
      <c r="C4654" s="102">
        <f t="shared" si="972"/>
        <v>0</v>
      </c>
      <c r="D4654" s="102">
        <f t="shared" si="972"/>
        <v>0</v>
      </c>
      <c r="E4654" s="102">
        <f t="shared" si="972"/>
        <v>0</v>
      </c>
      <c r="F4654" s="57">
        <f t="shared" si="970"/>
        <v>0</v>
      </c>
      <c r="G4654" s="102">
        <f t="shared" si="973"/>
        <v>0</v>
      </c>
      <c r="H4654" s="102">
        <f t="shared" si="973"/>
        <v>0</v>
      </c>
      <c r="I4654" s="102">
        <f t="shared" si="973"/>
        <v>0</v>
      </c>
      <c r="J4654" s="102">
        <f t="shared" si="973"/>
        <v>0</v>
      </c>
      <c r="K4654" s="57">
        <f t="shared" si="971"/>
        <v>0</v>
      </c>
    </row>
    <row r="4655" spans="1:11" ht="12.75" customHeight="1">
      <c r="A4655" s="55" t="str">
        <f>"      "&amp;Labels!C84</f>
        <v xml:space="preserve">      Total</v>
      </c>
      <c r="B4655" s="56">
        <f>B4646</f>
        <v>0</v>
      </c>
      <c r="C4655" s="56">
        <f>C4646</f>
        <v>0</v>
      </c>
      <c r="D4655" s="56">
        <f>D4646</f>
        <v>0</v>
      </c>
      <c r="E4655" s="56">
        <f>E4646</f>
        <v>0</v>
      </c>
      <c r="F4655" s="57">
        <f>SUM(B4646:E4646)</f>
        <v>0</v>
      </c>
      <c r="G4655" s="56">
        <f>G4646</f>
        <v>0</v>
      </c>
      <c r="H4655" s="56">
        <f>H4646</f>
        <v>0</v>
      </c>
      <c r="I4655" s="56">
        <f>I4646</f>
        <v>0</v>
      </c>
      <c r="J4655" s="56">
        <f>J4646</f>
        <v>0</v>
      </c>
      <c r="K4655" s="57">
        <f>SUM(G4646:J4646)</f>
        <v>0</v>
      </c>
    </row>
    <row r="4656" spans="1:11" ht="12.75" customHeight="1">
      <c r="A4656" s="63" t="str">
        <f>Labels!B73</f>
        <v>Customer 5</v>
      </c>
      <c r="B4656" s="64"/>
      <c r="C4656" s="64"/>
      <c r="D4656" s="64"/>
      <c r="E4656" s="64"/>
      <c r="F4656" s="57"/>
      <c r="G4656" s="64"/>
      <c r="H4656" s="64"/>
      <c r="I4656" s="64"/>
      <c r="J4656" s="64"/>
      <c r="K4656" s="57"/>
    </row>
    <row r="4657" spans="1:11" ht="12.75" customHeight="1">
      <c r="A4657" s="55" t="str">
        <f>"   "&amp;Labels!B107</f>
        <v xml:space="preserve">   Seminars</v>
      </c>
      <c r="B4657" s="56"/>
      <c r="C4657" s="56"/>
      <c r="D4657" s="56"/>
      <c r="E4657" s="56"/>
      <c r="F4657" s="57"/>
      <c r="G4657" s="56"/>
      <c r="H4657" s="56"/>
      <c r="I4657" s="56"/>
      <c r="J4657" s="56"/>
      <c r="K4657" s="57"/>
    </row>
    <row r="4658" spans="1:11" ht="12.75" customHeight="1">
      <c r="A4658" s="61" t="str">
        <f>"      "&amp;Labels!B85</f>
        <v xml:space="preserve">      Q 1</v>
      </c>
      <c r="B4658" s="102">
        <f>Inputs!D26*Inputs!D71*'GM Alloc Factors'!B34</f>
        <v>0</v>
      </c>
      <c r="C4658" s="102">
        <f>Inputs!D26*Inputs!D71*'GM Alloc Factors'!C34</f>
        <v>0</v>
      </c>
      <c r="D4658" s="102">
        <f>Inputs!D26*Inputs!D71*'GM Alloc Factors'!D34</f>
        <v>0</v>
      </c>
      <c r="E4658" s="102">
        <f>Inputs!D26*Inputs!D71*'GM Alloc Factors'!E34</f>
        <v>0</v>
      </c>
      <c r="F4658" s="57">
        <f t="shared" ref="F4658:F4666" si="974">SUM(B4658:E4658)</f>
        <v>0</v>
      </c>
      <c r="G4658" s="102">
        <f>Inputs!D26*Inputs!D71*'GM Alloc Factors'!G34</f>
        <v>0</v>
      </c>
      <c r="H4658" s="102">
        <f>Inputs!D26*Inputs!D71*'GM Alloc Factors'!H34</f>
        <v>0</v>
      </c>
      <c r="I4658" s="102">
        <f>Inputs!D26*Inputs!D71*'GM Alloc Factors'!I34</f>
        <v>0</v>
      </c>
      <c r="J4658" s="102">
        <f>Inputs!D26*Inputs!D71*'GM Alloc Factors'!J34</f>
        <v>0</v>
      </c>
      <c r="K4658" s="57">
        <f t="shared" ref="K4658:K4666" si="975">SUM(G4658:J4658)</f>
        <v>0</v>
      </c>
    </row>
    <row r="4659" spans="1:11" ht="12.75" customHeight="1">
      <c r="A4659" s="61" t="str">
        <f>"      "&amp;Labels!B86</f>
        <v xml:space="preserve">      Q 2</v>
      </c>
      <c r="B4659" s="102">
        <f>Inputs!D26*Inputs!E71*'GM Alloc Factors'!B37</f>
        <v>0</v>
      </c>
      <c r="C4659" s="102">
        <f>Inputs!D26*Inputs!E71*'GM Alloc Factors'!C37</f>
        <v>0</v>
      </c>
      <c r="D4659" s="102">
        <f>Inputs!D26*Inputs!E71*'GM Alloc Factors'!D37</f>
        <v>0</v>
      </c>
      <c r="E4659" s="102">
        <f>Inputs!D26*Inputs!E71*'GM Alloc Factors'!E37</f>
        <v>0</v>
      </c>
      <c r="F4659" s="57">
        <f t="shared" si="974"/>
        <v>0</v>
      </c>
      <c r="G4659" s="102">
        <f>Inputs!D26*Inputs!E71*'GM Alloc Factors'!G37</f>
        <v>0</v>
      </c>
      <c r="H4659" s="102">
        <f>Inputs!D26*Inputs!E71*'GM Alloc Factors'!H37</f>
        <v>0</v>
      </c>
      <c r="I4659" s="102">
        <f>Inputs!D26*Inputs!E71*'GM Alloc Factors'!I37</f>
        <v>0</v>
      </c>
      <c r="J4659" s="102">
        <f>Inputs!D26*Inputs!E71*'GM Alloc Factors'!J37</f>
        <v>0</v>
      </c>
      <c r="K4659" s="57">
        <f t="shared" si="975"/>
        <v>0</v>
      </c>
    </row>
    <row r="4660" spans="1:11" ht="12.75" customHeight="1">
      <c r="A4660" s="61" t="str">
        <f>"      "&amp;Labels!B87</f>
        <v xml:space="preserve">      Q 3</v>
      </c>
      <c r="B4660" s="102">
        <f>Inputs!D26*Inputs!F71*'GM Alloc Factors'!B40</f>
        <v>0</v>
      </c>
      <c r="C4660" s="102">
        <f>Inputs!D26*Inputs!F71*'GM Alloc Factors'!C40</f>
        <v>0</v>
      </c>
      <c r="D4660" s="102">
        <f>Inputs!D26*Inputs!F71*'GM Alloc Factors'!D40</f>
        <v>0</v>
      </c>
      <c r="E4660" s="102">
        <f>Inputs!D26*Inputs!F71*'GM Alloc Factors'!E40</f>
        <v>0</v>
      </c>
      <c r="F4660" s="57">
        <f t="shared" si="974"/>
        <v>0</v>
      </c>
      <c r="G4660" s="102">
        <f>Inputs!D26*Inputs!F71*'GM Alloc Factors'!G40</f>
        <v>0</v>
      </c>
      <c r="H4660" s="102">
        <f>Inputs!D26*Inputs!F71*'GM Alloc Factors'!H40</f>
        <v>0</v>
      </c>
      <c r="I4660" s="102">
        <f>Inputs!D26*Inputs!F71*'GM Alloc Factors'!I40</f>
        <v>0</v>
      </c>
      <c r="J4660" s="102">
        <f>Inputs!D26*Inputs!F71*'GM Alloc Factors'!J40</f>
        <v>0</v>
      </c>
      <c r="K4660" s="57">
        <f t="shared" si="975"/>
        <v>0</v>
      </c>
    </row>
    <row r="4661" spans="1:11" ht="12.75" customHeight="1">
      <c r="A4661" s="61" t="str">
        <f>"      "&amp;Labels!B88</f>
        <v xml:space="preserve">      Q 4</v>
      </c>
      <c r="B4661" s="102">
        <f>Inputs!D26*Inputs!G71*'GM Alloc Factors'!B43</f>
        <v>0</v>
      </c>
      <c r="C4661" s="102">
        <f>Inputs!D26*Inputs!G71*'GM Alloc Factors'!C43</f>
        <v>0</v>
      </c>
      <c r="D4661" s="102">
        <f>Inputs!D26*Inputs!G71*'GM Alloc Factors'!D43</f>
        <v>0</v>
      </c>
      <c r="E4661" s="102">
        <f>Inputs!D26*Inputs!G71*'GM Alloc Factors'!E43</f>
        <v>0</v>
      </c>
      <c r="F4661" s="57">
        <f t="shared" si="974"/>
        <v>0</v>
      </c>
      <c r="G4661" s="102">
        <f>Inputs!D26*Inputs!G71*'GM Alloc Factors'!G43</f>
        <v>0</v>
      </c>
      <c r="H4661" s="102">
        <f>Inputs!D26*Inputs!G71*'GM Alloc Factors'!H43</f>
        <v>0</v>
      </c>
      <c r="I4661" s="102">
        <f>Inputs!D26*Inputs!G71*'GM Alloc Factors'!I43</f>
        <v>0</v>
      </c>
      <c r="J4661" s="102">
        <f>Inputs!D26*Inputs!G71*'GM Alloc Factors'!J43</f>
        <v>0</v>
      </c>
      <c r="K4661" s="57">
        <f t="shared" si="975"/>
        <v>0</v>
      </c>
    </row>
    <row r="4662" spans="1:11" ht="12.75" customHeight="1">
      <c r="A4662" s="61" t="str">
        <f>"      "&amp;Labels!B89</f>
        <v xml:space="preserve">      Q 5</v>
      </c>
      <c r="B4662" s="102">
        <f>Inputs!D26*Inputs!H71*'GM Alloc Factors'!B46</f>
        <v>0</v>
      </c>
      <c r="C4662" s="102">
        <f>Inputs!D26*Inputs!H71*'GM Alloc Factors'!C46</f>
        <v>0</v>
      </c>
      <c r="D4662" s="102">
        <f>Inputs!D26*Inputs!H71*'GM Alloc Factors'!D46</f>
        <v>0</v>
      </c>
      <c r="E4662" s="102">
        <f>Inputs!D26*Inputs!H71*'GM Alloc Factors'!E46</f>
        <v>0</v>
      </c>
      <c r="F4662" s="57">
        <f t="shared" si="974"/>
        <v>0</v>
      </c>
      <c r="G4662" s="102">
        <f>Inputs!D26*Inputs!H71*'GM Alloc Factors'!G46</f>
        <v>0</v>
      </c>
      <c r="H4662" s="102">
        <f>Inputs!D26*Inputs!H71*'GM Alloc Factors'!H46</f>
        <v>0</v>
      </c>
      <c r="I4662" s="102">
        <f>Inputs!D26*Inputs!H71*'GM Alloc Factors'!I46</f>
        <v>0</v>
      </c>
      <c r="J4662" s="102">
        <f>Inputs!D26*Inputs!H71*'GM Alloc Factors'!J46</f>
        <v>0</v>
      </c>
      <c r="K4662" s="57">
        <f t="shared" si="975"/>
        <v>0</v>
      </c>
    </row>
    <row r="4663" spans="1:11" ht="12.75" customHeight="1">
      <c r="A4663" s="61" t="str">
        <f>"      "&amp;Labels!B90</f>
        <v xml:space="preserve">      Q 6</v>
      </c>
      <c r="B4663" s="102">
        <f>Inputs!D26*Inputs!I71*'GM Alloc Factors'!B49</f>
        <v>0</v>
      </c>
      <c r="C4663" s="102">
        <f>Inputs!D26*Inputs!I71*'GM Alloc Factors'!C49</f>
        <v>0</v>
      </c>
      <c r="D4663" s="102">
        <f>Inputs!D26*Inputs!I71*'GM Alloc Factors'!D49</f>
        <v>0</v>
      </c>
      <c r="E4663" s="102">
        <f>Inputs!D26*Inputs!I71*'GM Alloc Factors'!E49</f>
        <v>0</v>
      </c>
      <c r="F4663" s="57">
        <f t="shared" si="974"/>
        <v>0</v>
      </c>
      <c r="G4663" s="102">
        <f>Inputs!D26*Inputs!I71*'GM Alloc Factors'!G49</f>
        <v>0</v>
      </c>
      <c r="H4663" s="102">
        <f>Inputs!D26*Inputs!I71*'GM Alloc Factors'!H49</f>
        <v>0</v>
      </c>
      <c r="I4663" s="102">
        <f>Inputs!D26*Inputs!I71*'GM Alloc Factors'!I49</f>
        <v>0</v>
      </c>
      <c r="J4663" s="102">
        <f>Inputs!D26*Inputs!I71*'GM Alloc Factors'!J49</f>
        <v>0</v>
      </c>
      <c r="K4663" s="57">
        <f t="shared" si="975"/>
        <v>0</v>
      </c>
    </row>
    <row r="4664" spans="1:11" ht="12.75" customHeight="1">
      <c r="A4664" s="61" t="str">
        <f>"      "&amp;Labels!B91</f>
        <v xml:space="preserve">      Q 7</v>
      </c>
      <c r="B4664" s="102">
        <f>Inputs!D26*Inputs!J71*'GM Alloc Factors'!B52</f>
        <v>0</v>
      </c>
      <c r="C4664" s="102">
        <f>Inputs!D26*Inputs!J71*'GM Alloc Factors'!C52</f>
        <v>0</v>
      </c>
      <c r="D4664" s="102">
        <f>Inputs!D26*Inputs!J71*'GM Alloc Factors'!D52</f>
        <v>0</v>
      </c>
      <c r="E4664" s="102">
        <f>Inputs!D26*Inputs!J71*'GM Alloc Factors'!E52</f>
        <v>0</v>
      </c>
      <c r="F4664" s="57">
        <f t="shared" si="974"/>
        <v>0</v>
      </c>
      <c r="G4664" s="102">
        <f>Inputs!D26*Inputs!J71*'GM Alloc Factors'!G52</f>
        <v>0</v>
      </c>
      <c r="H4664" s="102">
        <f>Inputs!D26*Inputs!J71*'GM Alloc Factors'!H52</f>
        <v>0</v>
      </c>
      <c r="I4664" s="102">
        <f>Inputs!D26*Inputs!J71*'GM Alloc Factors'!I52</f>
        <v>0</v>
      </c>
      <c r="J4664" s="102">
        <f>Inputs!D26*Inputs!J71*'GM Alloc Factors'!J52</f>
        <v>0</v>
      </c>
      <c r="K4664" s="57">
        <f t="shared" si="975"/>
        <v>0</v>
      </c>
    </row>
    <row r="4665" spans="1:11" ht="12.75" customHeight="1">
      <c r="A4665" s="61" t="str">
        <f>"      "&amp;Labels!B92</f>
        <v xml:space="preserve">      Q 8</v>
      </c>
      <c r="B4665" s="102">
        <f>Inputs!D26*Inputs!K71*'GM Alloc Factors'!B55</f>
        <v>0</v>
      </c>
      <c r="C4665" s="102">
        <f>Inputs!D26*Inputs!K71*'GM Alloc Factors'!C55</f>
        <v>0</v>
      </c>
      <c r="D4665" s="102">
        <f>Inputs!D26*Inputs!K71*'GM Alloc Factors'!D55</f>
        <v>0</v>
      </c>
      <c r="E4665" s="102">
        <f>Inputs!D26*Inputs!K71*'GM Alloc Factors'!E55</f>
        <v>0</v>
      </c>
      <c r="F4665" s="57">
        <f t="shared" si="974"/>
        <v>0</v>
      </c>
      <c r="G4665" s="102">
        <f>Inputs!D26*Inputs!K71*'GM Alloc Factors'!G55</f>
        <v>0</v>
      </c>
      <c r="H4665" s="102">
        <f>Inputs!D26*Inputs!K71*'GM Alloc Factors'!H55</f>
        <v>0</v>
      </c>
      <c r="I4665" s="102">
        <f>Inputs!D26*Inputs!K71*'GM Alloc Factors'!I55</f>
        <v>0</v>
      </c>
      <c r="J4665" s="102">
        <f>Inputs!D26*Inputs!K71*'GM Alloc Factors'!J55</f>
        <v>0</v>
      </c>
      <c r="K4665" s="57">
        <f t="shared" si="975"/>
        <v>0</v>
      </c>
    </row>
    <row r="4666" spans="1:11" ht="12.75" customHeight="1">
      <c r="A4666" s="55" t="str">
        <f>"      "&amp;Labels!C84</f>
        <v xml:space="preserve">      Total</v>
      </c>
      <c r="B4666" s="56">
        <f>SUM(B4658:B4665)</f>
        <v>0</v>
      </c>
      <c r="C4666" s="56">
        <f>SUM(C4658:C4665)</f>
        <v>0</v>
      </c>
      <c r="D4666" s="56">
        <f>SUM(D4658:D4665)</f>
        <v>0</v>
      </c>
      <c r="E4666" s="56">
        <f>SUM(E4658:E4665)</f>
        <v>0</v>
      </c>
      <c r="F4666" s="57">
        <f t="shared" si="974"/>
        <v>0</v>
      </c>
      <c r="G4666" s="56">
        <f>SUM(G4658:G4665)</f>
        <v>0</v>
      </c>
      <c r="H4666" s="56">
        <f>SUM(H4658:H4665)</f>
        <v>0</v>
      </c>
      <c r="I4666" s="56">
        <f>SUM(I4658:I4665)</f>
        <v>0</v>
      </c>
      <c r="J4666" s="56">
        <f>SUM(J4658:J4665)</f>
        <v>0</v>
      </c>
      <c r="K4666" s="57">
        <f t="shared" si="975"/>
        <v>0</v>
      </c>
    </row>
    <row r="4667" spans="1:11" ht="12.75" customHeight="1">
      <c r="A4667" s="55" t="str">
        <f>"   "&amp;Labels!B108</f>
        <v xml:space="preserve">   Sales visits</v>
      </c>
      <c r="B4667" s="56"/>
      <c r="C4667" s="56"/>
      <c r="D4667" s="56"/>
      <c r="E4667" s="56"/>
      <c r="F4667" s="57"/>
      <c r="G4667" s="56"/>
      <c r="H4667" s="56"/>
      <c r="I4667" s="56"/>
      <c r="J4667" s="56"/>
      <c r="K4667" s="57"/>
    </row>
    <row r="4668" spans="1:11" ht="12.75" customHeight="1">
      <c r="A4668" s="61" t="str">
        <f>"      "&amp;Labels!B85</f>
        <v xml:space="preserve">      Q 1</v>
      </c>
      <c r="B4668" s="102">
        <f>Inputs!D27*Inputs!D81*'GM Alloc Factors'!B35</f>
        <v>0</v>
      </c>
      <c r="C4668" s="102">
        <f>Inputs!D27*Inputs!D81*'GM Alloc Factors'!C35</f>
        <v>0</v>
      </c>
      <c r="D4668" s="102">
        <f>Inputs!D27*Inputs!D81*'GM Alloc Factors'!D35</f>
        <v>0</v>
      </c>
      <c r="E4668" s="102">
        <f>Inputs!D27*Inputs!D81*'GM Alloc Factors'!E35</f>
        <v>0</v>
      </c>
      <c r="F4668" s="57">
        <f t="shared" ref="F4668:F4685" si="976">SUM(B4668:E4668)</f>
        <v>0</v>
      </c>
      <c r="G4668" s="102">
        <f>Inputs!D27*Inputs!D81*'GM Alloc Factors'!G35</f>
        <v>0</v>
      </c>
      <c r="H4668" s="102">
        <f>Inputs!D27*Inputs!D81*'GM Alloc Factors'!H35</f>
        <v>0</v>
      </c>
      <c r="I4668" s="102">
        <f>Inputs!D27*Inputs!D81*'GM Alloc Factors'!I35</f>
        <v>0</v>
      </c>
      <c r="J4668" s="102">
        <f>Inputs!D27*Inputs!D81*'GM Alloc Factors'!J35</f>
        <v>0</v>
      </c>
      <c r="K4668" s="57">
        <f t="shared" ref="K4668:K4685" si="977">SUM(G4668:J4668)</f>
        <v>0</v>
      </c>
    </row>
    <row r="4669" spans="1:11" ht="12.75" customHeight="1">
      <c r="A4669" s="61" t="str">
        <f>"      "&amp;Labels!B86</f>
        <v xml:space="preserve">      Q 2</v>
      </c>
      <c r="B4669" s="102">
        <f>Inputs!D27*Inputs!E81*'GM Alloc Factors'!B38</f>
        <v>0</v>
      </c>
      <c r="C4669" s="102">
        <f>Inputs!D27*Inputs!E81*'GM Alloc Factors'!C38</f>
        <v>0</v>
      </c>
      <c r="D4669" s="102">
        <f>Inputs!D27*Inputs!E81*'GM Alloc Factors'!D38</f>
        <v>0</v>
      </c>
      <c r="E4669" s="102">
        <f>Inputs!D27*Inputs!E81*'GM Alloc Factors'!E38</f>
        <v>0</v>
      </c>
      <c r="F4669" s="57">
        <f t="shared" si="976"/>
        <v>0</v>
      </c>
      <c r="G4669" s="102">
        <f>Inputs!D27*Inputs!E81*'GM Alloc Factors'!G38</f>
        <v>0</v>
      </c>
      <c r="H4669" s="102">
        <f>Inputs!D27*Inputs!E81*'GM Alloc Factors'!H38</f>
        <v>0</v>
      </c>
      <c r="I4669" s="102">
        <f>Inputs!D27*Inputs!E81*'GM Alloc Factors'!I38</f>
        <v>0</v>
      </c>
      <c r="J4669" s="102">
        <f>Inputs!D27*Inputs!E81*'GM Alloc Factors'!J38</f>
        <v>0</v>
      </c>
      <c r="K4669" s="57">
        <f t="shared" si="977"/>
        <v>0</v>
      </c>
    </row>
    <row r="4670" spans="1:11" ht="12.75" customHeight="1">
      <c r="A4670" s="61" t="str">
        <f>"      "&amp;Labels!B87</f>
        <v xml:space="preserve">      Q 3</v>
      </c>
      <c r="B4670" s="102">
        <f>Inputs!D27*Inputs!F81*'GM Alloc Factors'!B41</f>
        <v>0</v>
      </c>
      <c r="C4670" s="102">
        <f>Inputs!D27*Inputs!F81*'GM Alloc Factors'!C41</f>
        <v>0</v>
      </c>
      <c r="D4670" s="102">
        <f>Inputs!D27*Inputs!F81*'GM Alloc Factors'!D41</f>
        <v>0</v>
      </c>
      <c r="E4670" s="102">
        <f>Inputs!D27*Inputs!F81*'GM Alloc Factors'!E41</f>
        <v>0</v>
      </c>
      <c r="F4670" s="57">
        <f t="shared" si="976"/>
        <v>0</v>
      </c>
      <c r="G4670" s="102">
        <f>Inputs!D27*Inputs!F81*'GM Alloc Factors'!G41</f>
        <v>0</v>
      </c>
      <c r="H4670" s="102">
        <f>Inputs!D27*Inputs!F81*'GM Alloc Factors'!H41</f>
        <v>0</v>
      </c>
      <c r="I4670" s="102">
        <f>Inputs!D27*Inputs!F81*'GM Alloc Factors'!I41</f>
        <v>0</v>
      </c>
      <c r="J4670" s="102">
        <f>Inputs!D27*Inputs!F81*'GM Alloc Factors'!J41</f>
        <v>0</v>
      </c>
      <c r="K4670" s="57">
        <f t="shared" si="977"/>
        <v>0</v>
      </c>
    </row>
    <row r="4671" spans="1:11" ht="12.75" customHeight="1">
      <c r="A4671" s="61" t="str">
        <f>"      "&amp;Labels!B88</f>
        <v xml:space="preserve">      Q 4</v>
      </c>
      <c r="B4671" s="102">
        <f>Inputs!D27*Inputs!G81*'GM Alloc Factors'!B44</f>
        <v>0</v>
      </c>
      <c r="C4671" s="102">
        <f>Inputs!D27*Inputs!G81*'GM Alloc Factors'!C44</f>
        <v>0</v>
      </c>
      <c r="D4671" s="102">
        <f>Inputs!D27*Inputs!G81*'GM Alloc Factors'!D44</f>
        <v>0</v>
      </c>
      <c r="E4671" s="102">
        <f>Inputs!D27*Inputs!G81*'GM Alloc Factors'!E44</f>
        <v>0</v>
      </c>
      <c r="F4671" s="57">
        <f t="shared" si="976"/>
        <v>0</v>
      </c>
      <c r="G4671" s="102">
        <f>Inputs!D27*Inputs!G81*'GM Alloc Factors'!G44</f>
        <v>0</v>
      </c>
      <c r="H4671" s="102">
        <f>Inputs!D27*Inputs!G81*'GM Alloc Factors'!H44</f>
        <v>0</v>
      </c>
      <c r="I4671" s="102">
        <f>Inputs!D27*Inputs!G81*'GM Alloc Factors'!I44</f>
        <v>0</v>
      </c>
      <c r="J4671" s="102">
        <f>Inputs!D27*Inputs!G81*'GM Alloc Factors'!J44</f>
        <v>0</v>
      </c>
      <c r="K4671" s="57">
        <f t="shared" si="977"/>
        <v>0</v>
      </c>
    </row>
    <row r="4672" spans="1:11" ht="12.75" customHeight="1">
      <c r="A4672" s="61" t="str">
        <f>"      "&amp;Labels!B89</f>
        <v xml:space="preserve">      Q 5</v>
      </c>
      <c r="B4672" s="102">
        <f>Inputs!D27*Inputs!H81*'GM Alloc Factors'!B47</f>
        <v>0</v>
      </c>
      <c r="C4672" s="102">
        <f>Inputs!D27*Inputs!H81*'GM Alloc Factors'!C47</f>
        <v>0</v>
      </c>
      <c r="D4672" s="102">
        <f>Inputs!D27*Inputs!H81*'GM Alloc Factors'!D47</f>
        <v>0</v>
      </c>
      <c r="E4672" s="102">
        <f>Inputs!D27*Inputs!H81*'GM Alloc Factors'!E47</f>
        <v>0</v>
      </c>
      <c r="F4672" s="57">
        <f t="shared" si="976"/>
        <v>0</v>
      </c>
      <c r="G4672" s="102">
        <f>Inputs!D27*Inputs!H81*'GM Alloc Factors'!G47</f>
        <v>0</v>
      </c>
      <c r="H4672" s="102">
        <f>Inputs!D27*Inputs!H81*'GM Alloc Factors'!H47</f>
        <v>0</v>
      </c>
      <c r="I4672" s="102">
        <f>Inputs!D27*Inputs!H81*'GM Alloc Factors'!I47</f>
        <v>0</v>
      </c>
      <c r="J4672" s="102">
        <f>Inputs!D27*Inputs!H81*'GM Alloc Factors'!J47</f>
        <v>0</v>
      </c>
      <c r="K4672" s="57">
        <f t="shared" si="977"/>
        <v>0</v>
      </c>
    </row>
    <row r="4673" spans="1:11" ht="12.75" customHeight="1">
      <c r="A4673" s="61" t="str">
        <f>"      "&amp;Labels!B90</f>
        <v xml:space="preserve">      Q 6</v>
      </c>
      <c r="B4673" s="102">
        <f>Inputs!D27*Inputs!I81*'GM Alloc Factors'!B50</f>
        <v>0</v>
      </c>
      <c r="C4673" s="102">
        <f>Inputs!D27*Inputs!I81*'GM Alloc Factors'!C50</f>
        <v>0</v>
      </c>
      <c r="D4673" s="102">
        <f>Inputs!D27*Inputs!I81*'GM Alloc Factors'!D50</f>
        <v>0</v>
      </c>
      <c r="E4673" s="102">
        <f>Inputs!D27*Inputs!I81*'GM Alloc Factors'!E50</f>
        <v>0</v>
      </c>
      <c r="F4673" s="57">
        <f t="shared" si="976"/>
        <v>0</v>
      </c>
      <c r="G4673" s="102">
        <f>Inputs!D27*Inputs!I81*'GM Alloc Factors'!G50</f>
        <v>0</v>
      </c>
      <c r="H4673" s="102">
        <f>Inputs!D27*Inputs!I81*'GM Alloc Factors'!H50</f>
        <v>0</v>
      </c>
      <c r="I4673" s="102">
        <f>Inputs!D27*Inputs!I81*'GM Alloc Factors'!I50</f>
        <v>0</v>
      </c>
      <c r="J4673" s="102">
        <f>Inputs!D27*Inputs!I81*'GM Alloc Factors'!J50</f>
        <v>0</v>
      </c>
      <c r="K4673" s="57">
        <f t="shared" si="977"/>
        <v>0</v>
      </c>
    </row>
    <row r="4674" spans="1:11" ht="12.75" customHeight="1">
      <c r="A4674" s="61" t="str">
        <f>"      "&amp;Labels!B91</f>
        <v xml:space="preserve">      Q 7</v>
      </c>
      <c r="B4674" s="102">
        <f>Inputs!D27*Inputs!J81*'GM Alloc Factors'!B53</f>
        <v>0</v>
      </c>
      <c r="C4674" s="102">
        <f>Inputs!D27*Inputs!J81*'GM Alloc Factors'!C53</f>
        <v>0</v>
      </c>
      <c r="D4674" s="102">
        <f>Inputs!D27*Inputs!J81*'GM Alloc Factors'!D53</f>
        <v>0</v>
      </c>
      <c r="E4674" s="102">
        <f>Inputs!D27*Inputs!J81*'GM Alloc Factors'!E53</f>
        <v>0</v>
      </c>
      <c r="F4674" s="57">
        <f t="shared" si="976"/>
        <v>0</v>
      </c>
      <c r="G4674" s="102">
        <f>Inputs!D27*Inputs!J81*'GM Alloc Factors'!G53</f>
        <v>0</v>
      </c>
      <c r="H4674" s="102">
        <f>Inputs!D27*Inputs!J81*'GM Alloc Factors'!H53</f>
        <v>0</v>
      </c>
      <c r="I4674" s="102">
        <f>Inputs!D27*Inputs!J81*'GM Alloc Factors'!I53</f>
        <v>0</v>
      </c>
      <c r="J4674" s="102">
        <f>Inputs!D27*Inputs!J81*'GM Alloc Factors'!J53</f>
        <v>0</v>
      </c>
      <c r="K4674" s="57">
        <f t="shared" si="977"/>
        <v>0</v>
      </c>
    </row>
    <row r="4675" spans="1:11" ht="12.75" customHeight="1">
      <c r="A4675" s="61" t="str">
        <f>"      "&amp;Labels!B92</f>
        <v xml:space="preserve">      Q 8</v>
      </c>
      <c r="B4675" s="102">
        <f>Inputs!D27*Inputs!K81*'GM Alloc Factors'!B56</f>
        <v>0</v>
      </c>
      <c r="C4675" s="102">
        <f>Inputs!D27*Inputs!K81*'GM Alloc Factors'!C56</f>
        <v>0</v>
      </c>
      <c r="D4675" s="102">
        <f>Inputs!D27*Inputs!K81*'GM Alloc Factors'!D56</f>
        <v>0</v>
      </c>
      <c r="E4675" s="102">
        <f>Inputs!D27*Inputs!K81*'GM Alloc Factors'!E56</f>
        <v>0</v>
      </c>
      <c r="F4675" s="57">
        <f t="shared" si="976"/>
        <v>0</v>
      </c>
      <c r="G4675" s="102">
        <f>Inputs!D27*Inputs!K81*'GM Alloc Factors'!G56</f>
        <v>0</v>
      </c>
      <c r="H4675" s="102">
        <f>Inputs!D27*Inputs!K81*'GM Alloc Factors'!H56</f>
        <v>0</v>
      </c>
      <c r="I4675" s="102">
        <f>Inputs!D27*Inputs!K81*'GM Alloc Factors'!I56</f>
        <v>0</v>
      </c>
      <c r="J4675" s="102">
        <f>Inputs!D27*Inputs!K81*'GM Alloc Factors'!J56</f>
        <v>0</v>
      </c>
      <c r="K4675" s="57">
        <f t="shared" si="977"/>
        <v>0</v>
      </c>
    </row>
    <row r="4676" spans="1:11" ht="12.75" customHeight="1">
      <c r="A4676" s="55" t="str">
        <f>"      "&amp;Labels!C84</f>
        <v xml:space="preserve">      Total</v>
      </c>
      <c r="B4676" s="56">
        <f>SUM(B4668:B4675)</f>
        <v>0</v>
      </c>
      <c r="C4676" s="56">
        <f>SUM(C4668:C4675)</f>
        <v>0</v>
      </c>
      <c r="D4676" s="56">
        <f>SUM(D4668:D4675)</f>
        <v>0</v>
      </c>
      <c r="E4676" s="56">
        <f>SUM(E4668:E4675)</f>
        <v>0</v>
      </c>
      <c r="F4676" s="57">
        <f t="shared" si="976"/>
        <v>0</v>
      </c>
      <c r="G4676" s="56">
        <f>SUM(G4668:G4675)</f>
        <v>0</v>
      </c>
      <c r="H4676" s="56">
        <f>SUM(H4668:H4675)</f>
        <v>0</v>
      </c>
      <c r="I4676" s="56">
        <f>SUM(I4668:I4675)</f>
        <v>0</v>
      </c>
      <c r="J4676" s="56">
        <f>SUM(J4668:J4675)</f>
        <v>0</v>
      </c>
      <c r="K4676" s="57">
        <f t="shared" si="977"/>
        <v>0</v>
      </c>
    </row>
    <row r="4677" spans="1:11" ht="12.75" customHeight="1">
      <c r="A4677" s="63" t="str">
        <f>"   "&amp;Labels!C106</f>
        <v xml:space="preserve">   Total</v>
      </c>
      <c r="B4677" s="64">
        <f>SUM(B4666,B4676)</f>
        <v>0</v>
      </c>
      <c r="C4677" s="64">
        <f>SUM(C4666,C4676)</f>
        <v>0</v>
      </c>
      <c r="D4677" s="64">
        <f>SUM(D4666,D4676)</f>
        <v>0</v>
      </c>
      <c r="E4677" s="64">
        <f>SUM(E4666,E4676)</f>
        <v>0</v>
      </c>
      <c r="F4677" s="57">
        <f t="shared" si="976"/>
        <v>0</v>
      </c>
      <c r="G4677" s="64">
        <f>SUM(G4666,G4676)</f>
        <v>0</v>
      </c>
      <c r="H4677" s="64">
        <f>SUM(H4666,H4676)</f>
        <v>0</v>
      </c>
      <c r="I4677" s="64">
        <f>SUM(I4666,I4676)</f>
        <v>0</v>
      </c>
      <c r="J4677" s="64">
        <f>SUM(J4666,J4676)</f>
        <v>0</v>
      </c>
      <c r="K4677" s="57">
        <f t="shared" si="977"/>
        <v>0</v>
      </c>
    </row>
    <row r="4678" spans="1:11" ht="12.75" customHeight="1">
      <c r="A4678" s="61" t="str">
        <f>"      "&amp;Labels!B85</f>
        <v xml:space="preserve">      Q 1</v>
      </c>
      <c r="B4678" s="102">
        <f t="shared" ref="B4678:E4685" si="978">SUM(B4658,B4668)</f>
        <v>0</v>
      </c>
      <c r="C4678" s="102">
        <f t="shared" si="978"/>
        <v>0</v>
      </c>
      <c r="D4678" s="102">
        <f t="shared" si="978"/>
        <v>0</v>
      </c>
      <c r="E4678" s="102">
        <f t="shared" si="978"/>
        <v>0</v>
      </c>
      <c r="F4678" s="57">
        <f t="shared" si="976"/>
        <v>0</v>
      </c>
      <c r="G4678" s="102">
        <f t="shared" ref="G4678:J4685" si="979">SUM(G4658,G4668)</f>
        <v>0</v>
      </c>
      <c r="H4678" s="102">
        <f t="shared" si="979"/>
        <v>0</v>
      </c>
      <c r="I4678" s="102">
        <f t="shared" si="979"/>
        <v>0</v>
      </c>
      <c r="J4678" s="102">
        <f t="shared" si="979"/>
        <v>0</v>
      </c>
      <c r="K4678" s="57">
        <f t="shared" si="977"/>
        <v>0</v>
      </c>
    </row>
    <row r="4679" spans="1:11" ht="12.75" customHeight="1">
      <c r="A4679" s="61" t="str">
        <f>"      "&amp;Labels!B86</f>
        <v xml:space="preserve">      Q 2</v>
      </c>
      <c r="B4679" s="102">
        <f t="shared" si="978"/>
        <v>0</v>
      </c>
      <c r="C4679" s="102">
        <f t="shared" si="978"/>
        <v>0</v>
      </c>
      <c r="D4679" s="102">
        <f t="shared" si="978"/>
        <v>0</v>
      </c>
      <c r="E4679" s="102">
        <f t="shared" si="978"/>
        <v>0</v>
      </c>
      <c r="F4679" s="57">
        <f t="shared" si="976"/>
        <v>0</v>
      </c>
      <c r="G4679" s="102">
        <f t="shared" si="979"/>
        <v>0</v>
      </c>
      <c r="H4679" s="102">
        <f t="shared" si="979"/>
        <v>0</v>
      </c>
      <c r="I4679" s="102">
        <f t="shared" si="979"/>
        <v>0</v>
      </c>
      <c r="J4679" s="102">
        <f t="shared" si="979"/>
        <v>0</v>
      </c>
      <c r="K4679" s="57">
        <f t="shared" si="977"/>
        <v>0</v>
      </c>
    </row>
    <row r="4680" spans="1:11" ht="12.75" customHeight="1">
      <c r="A4680" s="61" t="str">
        <f>"      "&amp;Labels!B87</f>
        <v xml:space="preserve">      Q 3</v>
      </c>
      <c r="B4680" s="102">
        <f t="shared" si="978"/>
        <v>0</v>
      </c>
      <c r="C4680" s="102">
        <f t="shared" si="978"/>
        <v>0</v>
      </c>
      <c r="D4680" s="102">
        <f t="shared" si="978"/>
        <v>0</v>
      </c>
      <c r="E4680" s="102">
        <f t="shared" si="978"/>
        <v>0</v>
      </c>
      <c r="F4680" s="57">
        <f t="shared" si="976"/>
        <v>0</v>
      </c>
      <c r="G4680" s="102">
        <f t="shared" si="979"/>
        <v>0</v>
      </c>
      <c r="H4680" s="102">
        <f t="shared" si="979"/>
        <v>0</v>
      </c>
      <c r="I4680" s="102">
        <f t="shared" si="979"/>
        <v>0</v>
      </c>
      <c r="J4680" s="102">
        <f t="shared" si="979"/>
        <v>0</v>
      </c>
      <c r="K4680" s="57">
        <f t="shared" si="977"/>
        <v>0</v>
      </c>
    </row>
    <row r="4681" spans="1:11" ht="12.75" customHeight="1">
      <c r="A4681" s="61" t="str">
        <f>"      "&amp;Labels!B88</f>
        <v xml:space="preserve">      Q 4</v>
      </c>
      <c r="B4681" s="102">
        <f t="shared" si="978"/>
        <v>0</v>
      </c>
      <c r="C4681" s="102">
        <f t="shared" si="978"/>
        <v>0</v>
      </c>
      <c r="D4681" s="102">
        <f t="shared" si="978"/>
        <v>0</v>
      </c>
      <c r="E4681" s="102">
        <f t="shared" si="978"/>
        <v>0</v>
      </c>
      <c r="F4681" s="57">
        <f t="shared" si="976"/>
        <v>0</v>
      </c>
      <c r="G4681" s="102">
        <f t="shared" si="979"/>
        <v>0</v>
      </c>
      <c r="H4681" s="102">
        <f t="shared" si="979"/>
        <v>0</v>
      </c>
      <c r="I4681" s="102">
        <f t="shared" si="979"/>
        <v>0</v>
      </c>
      <c r="J4681" s="102">
        <f t="shared" si="979"/>
        <v>0</v>
      </c>
      <c r="K4681" s="57">
        <f t="shared" si="977"/>
        <v>0</v>
      </c>
    </row>
    <row r="4682" spans="1:11" ht="12.75" customHeight="1">
      <c r="A4682" s="61" t="str">
        <f>"      "&amp;Labels!B89</f>
        <v xml:space="preserve">      Q 5</v>
      </c>
      <c r="B4682" s="102">
        <f t="shared" si="978"/>
        <v>0</v>
      </c>
      <c r="C4682" s="102">
        <f t="shared" si="978"/>
        <v>0</v>
      </c>
      <c r="D4682" s="102">
        <f t="shared" si="978"/>
        <v>0</v>
      </c>
      <c r="E4682" s="102">
        <f t="shared" si="978"/>
        <v>0</v>
      </c>
      <c r="F4682" s="57">
        <f t="shared" si="976"/>
        <v>0</v>
      </c>
      <c r="G4682" s="102">
        <f t="shared" si="979"/>
        <v>0</v>
      </c>
      <c r="H4682" s="102">
        <f t="shared" si="979"/>
        <v>0</v>
      </c>
      <c r="I4682" s="102">
        <f t="shared" si="979"/>
        <v>0</v>
      </c>
      <c r="J4682" s="102">
        <f t="shared" si="979"/>
        <v>0</v>
      </c>
      <c r="K4682" s="57">
        <f t="shared" si="977"/>
        <v>0</v>
      </c>
    </row>
    <row r="4683" spans="1:11" ht="12.75" customHeight="1">
      <c r="A4683" s="61" t="str">
        <f>"      "&amp;Labels!B90</f>
        <v xml:space="preserve">      Q 6</v>
      </c>
      <c r="B4683" s="102">
        <f t="shared" si="978"/>
        <v>0</v>
      </c>
      <c r="C4683" s="102">
        <f t="shared" si="978"/>
        <v>0</v>
      </c>
      <c r="D4683" s="102">
        <f t="shared" si="978"/>
        <v>0</v>
      </c>
      <c r="E4683" s="102">
        <f t="shared" si="978"/>
        <v>0</v>
      </c>
      <c r="F4683" s="57">
        <f t="shared" si="976"/>
        <v>0</v>
      </c>
      <c r="G4683" s="102">
        <f t="shared" si="979"/>
        <v>0</v>
      </c>
      <c r="H4683" s="102">
        <f t="shared" si="979"/>
        <v>0</v>
      </c>
      <c r="I4683" s="102">
        <f t="shared" si="979"/>
        <v>0</v>
      </c>
      <c r="J4683" s="102">
        <f t="shared" si="979"/>
        <v>0</v>
      </c>
      <c r="K4683" s="57">
        <f t="shared" si="977"/>
        <v>0</v>
      </c>
    </row>
    <row r="4684" spans="1:11" ht="12.75" customHeight="1">
      <c r="A4684" s="61" t="str">
        <f>"      "&amp;Labels!B91</f>
        <v xml:space="preserve">      Q 7</v>
      </c>
      <c r="B4684" s="102">
        <f t="shared" si="978"/>
        <v>0</v>
      </c>
      <c r="C4684" s="102">
        <f t="shared" si="978"/>
        <v>0</v>
      </c>
      <c r="D4684" s="102">
        <f t="shared" si="978"/>
        <v>0</v>
      </c>
      <c r="E4684" s="102">
        <f t="shared" si="978"/>
        <v>0</v>
      </c>
      <c r="F4684" s="57">
        <f t="shared" si="976"/>
        <v>0</v>
      </c>
      <c r="G4684" s="102">
        <f t="shared" si="979"/>
        <v>0</v>
      </c>
      <c r="H4684" s="102">
        <f t="shared" si="979"/>
        <v>0</v>
      </c>
      <c r="I4684" s="102">
        <f t="shared" si="979"/>
        <v>0</v>
      </c>
      <c r="J4684" s="102">
        <f t="shared" si="979"/>
        <v>0</v>
      </c>
      <c r="K4684" s="57">
        <f t="shared" si="977"/>
        <v>0</v>
      </c>
    </row>
    <row r="4685" spans="1:11" ht="12.75" customHeight="1">
      <c r="A4685" s="61" t="str">
        <f>"      "&amp;Labels!B92</f>
        <v xml:space="preserve">      Q 8</v>
      </c>
      <c r="B4685" s="102">
        <f t="shared" si="978"/>
        <v>0</v>
      </c>
      <c r="C4685" s="102">
        <f t="shared" si="978"/>
        <v>0</v>
      </c>
      <c r="D4685" s="102">
        <f t="shared" si="978"/>
        <v>0</v>
      </c>
      <c r="E4685" s="102">
        <f t="shared" si="978"/>
        <v>0</v>
      </c>
      <c r="F4685" s="57">
        <f t="shared" si="976"/>
        <v>0</v>
      </c>
      <c r="G4685" s="102">
        <f t="shared" si="979"/>
        <v>0</v>
      </c>
      <c r="H4685" s="102">
        <f t="shared" si="979"/>
        <v>0</v>
      </c>
      <c r="I4685" s="102">
        <f t="shared" si="979"/>
        <v>0</v>
      </c>
      <c r="J4685" s="102">
        <f t="shared" si="979"/>
        <v>0</v>
      </c>
      <c r="K4685" s="57">
        <f t="shared" si="977"/>
        <v>0</v>
      </c>
    </row>
    <row r="4686" spans="1:11" ht="12.75" customHeight="1">
      <c r="A4686" s="55" t="str">
        <f>"      "&amp;Labels!C84</f>
        <v xml:space="preserve">      Total</v>
      </c>
      <c r="B4686" s="56">
        <f>B4677</f>
        <v>0</v>
      </c>
      <c r="C4686" s="56">
        <f>C4677</f>
        <v>0</v>
      </c>
      <c r="D4686" s="56">
        <f>D4677</f>
        <v>0</v>
      </c>
      <c r="E4686" s="56">
        <f>E4677</f>
        <v>0</v>
      </c>
      <c r="F4686" s="57">
        <f>SUM(B4677:E4677)</f>
        <v>0</v>
      </c>
      <c r="G4686" s="56">
        <f>G4677</f>
        <v>0</v>
      </c>
      <c r="H4686" s="56">
        <f>H4677</f>
        <v>0</v>
      </c>
      <c r="I4686" s="56">
        <f>I4677</f>
        <v>0</v>
      </c>
      <c r="J4686" s="56">
        <f>J4677</f>
        <v>0</v>
      </c>
      <c r="K4686" s="57">
        <f>SUM(G4677:J4677)</f>
        <v>0</v>
      </c>
    </row>
    <row r="4687" spans="1:11" ht="12.75" customHeight="1">
      <c r="A4687" s="63" t="str">
        <f>Labels!B74</f>
        <v>Customer 6</v>
      </c>
      <c r="B4687" s="64"/>
      <c r="C4687" s="64"/>
      <c r="D4687" s="64"/>
      <c r="E4687" s="64"/>
      <c r="F4687" s="57"/>
      <c r="G4687" s="64"/>
      <c r="H4687" s="64"/>
      <c r="I4687" s="64"/>
      <c r="J4687" s="64"/>
      <c r="K4687" s="57"/>
    </row>
    <row r="4688" spans="1:11" ht="12.75" customHeight="1">
      <c r="A4688" s="55" t="str">
        <f>"   "&amp;Labels!B107</f>
        <v xml:space="preserve">   Seminars</v>
      </c>
      <c r="B4688" s="56"/>
      <c r="C4688" s="56"/>
      <c r="D4688" s="56"/>
      <c r="E4688" s="56"/>
      <c r="F4688" s="57"/>
      <c r="G4688" s="56"/>
      <c r="H4688" s="56"/>
      <c r="I4688" s="56"/>
      <c r="J4688" s="56"/>
      <c r="K4688" s="57"/>
    </row>
    <row r="4689" spans="1:11" ht="12.75" customHeight="1">
      <c r="A4689" s="61" t="str">
        <f>"      "&amp;Labels!B85</f>
        <v xml:space="preserve">      Q 1</v>
      </c>
      <c r="B4689" s="102">
        <f>Inputs!D26*Inputs!D72*'GM Alloc Factors'!B34</f>
        <v>0</v>
      </c>
      <c r="C4689" s="102">
        <f>Inputs!D26*Inputs!D72*'GM Alloc Factors'!C34</f>
        <v>0</v>
      </c>
      <c r="D4689" s="102">
        <f>Inputs!D26*Inputs!D72*'GM Alloc Factors'!D34</f>
        <v>0</v>
      </c>
      <c r="E4689" s="102">
        <f>Inputs!D26*Inputs!D72*'GM Alloc Factors'!E34</f>
        <v>0</v>
      </c>
      <c r="F4689" s="57">
        <f t="shared" ref="F4689:F4697" si="980">SUM(B4689:E4689)</f>
        <v>0</v>
      </c>
      <c r="G4689" s="102">
        <f>Inputs!D26*Inputs!D72*'GM Alloc Factors'!G34</f>
        <v>0</v>
      </c>
      <c r="H4689" s="102">
        <f>Inputs!D26*Inputs!D72*'GM Alloc Factors'!H34</f>
        <v>0</v>
      </c>
      <c r="I4689" s="102">
        <f>Inputs!D26*Inputs!D72*'GM Alloc Factors'!I34</f>
        <v>0</v>
      </c>
      <c r="J4689" s="102">
        <f>Inputs!D26*Inputs!D72*'GM Alloc Factors'!J34</f>
        <v>0</v>
      </c>
      <c r="K4689" s="57">
        <f t="shared" ref="K4689:K4697" si="981">SUM(G4689:J4689)</f>
        <v>0</v>
      </c>
    </row>
    <row r="4690" spans="1:11" ht="12.75" customHeight="1">
      <c r="A4690" s="61" t="str">
        <f>"      "&amp;Labels!B86</f>
        <v xml:space="preserve">      Q 2</v>
      </c>
      <c r="B4690" s="102">
        <f>Inputs!D26*Inputs!E72*'GM Alloc Factors'!B37</f>
        <v>0</v>
      </c>
      <c r="C4690" s="102">
        <f>Inputs!D26*Inputs!E72*'GM Alloc Factors'!C37</f>
        <v>0</v>
      </c>
      <c r="D4690" s="102">
        <f>Inputs!D26*Inputs!E72*'GM Alloc Factors'!D37</f>
        <v>0</v>
      </c>
      <c r="E4690" s="102">
        <f>Inputs!D26*Inputs!E72*'GM Alloc Factors'!E37</f>
        <v>0</v>
      </c>
      <c r="F4690" s="57">
        <f t="shared" si="980"/>
        <v>0</v>
      </c>
      <c r="G4690" s="102">
        <f>Inputs!D26*Inputs!E72*'GM Alloc Factors'!G37</f>
        <v>0</v>
      </c>
      <c r="H4690" s="102">
        <f>Inputs!D26*Inputs!E72*'GM Alloc Factors'!H37</f>
        <v>0</v>
      </c>
      <c r="I4690" s="102">
        <f>Inputs!D26*Inputs!E72*'GM Alloc Factors'!I37</f>
        <v>0</v>
      </c>
      <c r="J4690" s="102">
        <f>Inputs!D26*Inputs!E72*'GM Alloc Factors'!J37</f>
        <v>0</v>
      </c>
      <c r="K4690" s="57">
        <f t="shared" si="981"/>
        <v>0</v>
      </c>
    </row>
    <row r="4691" spans="1:11" ht="12.75" customHeight="1">
      <c r="A4691" s="61" t="str">
        <f>"      "&amp;Labels!B87</f>
        <v xml:space="preserve">      Q 3</v>
      </c>
      <c r="B4691" s="102">
        <f>Inputs!D26*Inputs!F72*'GM Alloc Factors'!B40</f>
        <v>0</v>
      </c>
      <c r="C4691" s="102">
        <f>Inputs!D26*Inputs!F72*'GM Alloc Factors'!C40</f>
        <v>0</v>
      </c>
      <c r="D4691" s="102">
        <f>Inputs!D26*Inputs!F72*'GM Alloc Factors'!D40</f>
        <v>0</v>
      </c>
      <c r="E4691" s="102">
        <f>Inputs!D26*Inputs!F72*'GM Alloc Factors'!E40</f>
        <v>0</v>
      </c>
      <c r="F4691" s="57">
        <f t="shared" si="980"/>
        <v>0</v>
      </c>
      <c r="G4691" s="102">
        <f>Inputs!D26*Inputs!F72*'GM Alloc Factors'!G40</f>
        <v>0</v>
      </c>
      <c r="H4691" s="102">
        <f>Inputs!D26*Inputs!F72*'GM Alloc Factors'!H40</f>
        <v>0</v>
      </c>
      <c r="I4691" s="102">
        <f>Inputs!D26*Inputs!F72*'GM Alloc Factors'!I40</f>
        <v>0</v>
      </c>
      <c r="J4691" s="102">
        <f>Inputs!D26*Inputs!F72*'GM Alloc Factors'!J40</f>
        <v>0</v>
      </c>
      <c r="K4691" s="57">
        <f t="shared" si="981"/>
        <v>0</v>
      </c>
    </row>
    <row r="4692" spans="1:11" ht="12.75" customHeight="1">
      <c r="A4692" s="61" t="str">
        <f>"      "&amp;Labels!B88</f>
        <v xml:space="preserve">      Q 4</v>
      </c>
      <c r="B4692" s="102">
        <f>Inputs!D26*Inputs!G72*'GM Alloc Factors'!B43</f>
        <v>0</v>
      </c>
      <c r="C4692" s="102">
        <f>Inputs!D26*Inputs!G72*'GM Alloc Factors'!C43</f>
        <v>0</v>
      </c>
      <c r="D4692" s="102">
        <f>Inputs!D26*Inputs!G72*'GM Alloc Factors'!D43</f>
        <v>0</v>
      </c>
      <c r="E4692" s="102">
        <f>Inputs!D26*Inputs!G72*'GM Alloc Factors'!E43</f>
        <v>0</v>
      </c>
      <c r="F4692" s="57">
        <f t="shared" si="980"/>
        <v>0</v>
      </c>
      <c r="G4692" s="102">
        <f>Inputs!D26*Inputs!G72*'GM Alloc Factors'!G43</f>
        <v>0</v>
      </c>
      <c r="H4692" s="102">
        <f>Inputs!D26*Inputs!G72*'GM Alloc Factors'!H43</f>
        <v>0</v>
      </c>
      <c r="I4692" s="102">
        <f>Inputs!D26*Inputs!G72*'GM Alloc Factors'!I43</f>
        <v>0</v>
      </c>
      <c r="J4692" s="102">
        <f>Inputs!D26*Inputs!G72*'GM Alloc Factors'!J43</f>
        <v>0</v>
      </c>
      <c r="K4692" s="57">
        <f t="shared" si="981"/>
        <v>0</v>
      </c>
    </row>
    <row r="4693" spans="1:11" ht="12.75" customHeight="1">
      <c r="A4693" s="61" t="str">
        <f>"      "&amp;Labels!B89</f>
        <v xml:space="preserve">      Q 5</v>
      </c>
      <c r="B4693" s="102">
        <f>Inputs!D26*Inputs!H72*'GM Alloc Factors'!B46</f>
        <v>0</v>
      </c>
      <c r="C4693" s="102">
        <f>Inputs!D26*Inputs!H72*'GM Alloc Factors'!C46</f>
        <v>0</v>
      </c>
      <c r="D4693" s="102">
        <f>Inputs!D26*Inputs!H72*'GM Alloc Factors'!D46</f>
        <v>0</v>
      </c>
      <c r="E4693" s="102">
        <f>Inputs!D26*Inputs!H72*'GM Alloc Factors'!E46</f>
        <v>0</v>
      </c>
      <c r="F4693" s="57">
        <f t="shared" si="980"/>
        <v>0</v>
      </c>
      <c r="G4693" s="102">
        <f>Inputs!D26*Inputs!H72*'GM Alloc Factors'!G46</f>
        <v>0</v>
      </c>
      <c r="H4693" s="102">
        <f>Inputs!D26*Inputs!H72*'GM Alloc Factors'!H46</f>
        <v>0</v>
      </c>
      <c r="I4693" s="102">
        <f>Inputs!D26*Inputs!H72*'GM Alloc Factors'!I46</f>
        <v>0</v>
      </c>
      <c r="J4693" s="102">
        <f>Inputs!D26*Inputs!H72*'GM Alloc Factors'!J46</f>
        <v>0</v>
      </c>
      <c r="K4693" s="57">
        <f t="shared" si="981"/>
        <v>0</v>
      </c>
    </row>
    <row r="4694" spans="1:11" ht="12.75" customHeight="1">
      <c r="A4694" s="61" t="str">
        <f>"      "&amp;Labels!B90</f>
        <v xml:space="preserve">      Q 6</v>
      </c>
      <c r="B4694" s="102">
        <f>Inputs!D26*Inputs!I72*'GM Alloc Factors'!B49</f>
        <v>0</v>
      </c>
      <c r="C4694" s="102">
        <f>Inputs!D26*Inputs!I72*'GM Alloc Factors'!C49</f>
        <v>0</v>
      </c>
      <c r="D4694" s="102">
        <f>Inputs!D26*Inputs!I72*'GM Alloc Factors'!D49</f>
        <v>0</v>
      </c>
      <c r="E4694" s="102">
        <f>Inputs!D26*Inputs!I72*'GM Alloc Factors'!E49</f>
        <v>0</v>
      </c>
      <c r="F4694" s="57">
        <f t="shared" si="980"/>
        <v>0</v>
      </c>
      <c r="G4694" s="102">
        <f>Inputs!D26*Inputs!I72*'GM Alloc Factors'!G49</f>
        <v>0</v>
      </c>
      <c r="H4694" s="102">
        <f>Inputs!D26*Inputs!I72*'GM Alloc Factors'!H49</f>
        <v>0</v>
      </c>
      <c r="I4694" s="102">
        <f>Inputs!D26*Inputs!I72*'GM Alloc Factors'!I49</f>
        <v>0</v>
      </c>
      <c r="J4694" s="102">
        <f>Inputs!D26*Inputs!I72*'GM Alloc Factors'!J49</f>
        <v>0</v>
      </c>
      <c r="K4694" s="57">
        <f t="shared" si="981"/>
        <v>0</v>
      </c>
    </row>
    <row r="4695" spans="1:11" ht="12.75" customHeight="1">
      <c r="A4695" s="61" t="str">
        <f>"      "&amp;Labels!B91</f>
        <v xml:space="preserve">      Q 7</v>
      </c>
      <c r="B4695" s="102">
        <f>Inputs!D26*Inputs!J72*'GM Alloc Factors'!B52</f>
        <v>0</v>
      </c>
      <c r="C4695" s="102">
        <f>Inputs!D26*Inputs!J72*'GM Alloc Factors'!C52</f>
        <v>0</v>
      </c>
      <c r="D4695" s="102">
        <f>Inputs!D26*Inputs!J72*'GM Alloc Factors'!D52</f>
        <v>0</v>
      </c>
      <c r="E4695" s="102">
        <f>Inputs!D26*Inputs!J72*'GM Alloc Factors'!E52</f>
        <v>0</v>
      </c>
      <c r="F4695" s="57">
        <f t="shared" si="980"/>
        <v>0</v>
      </c>
      <c r="G4695" s="102">
        <f>Inputs!D26*Inputs!J72*'GM Alloc Factors'!G52</f>
        <v>0</v>
      </c>
      <c r="H4695" s="102">
        <f>Inputs!D26*Inputs!J72*'GM Alloc Factors'!H52</f>
        <v>0</v>
      </c>
      <c r="I4695" s="102">
        <f>Inputs!D26*Inputs!J72*'GM Alloc Factors'!I52</f>
        <v>0</v>
      </c>
      <c r="J4695" s="102">
        <f>Inputs!D26*Inputs!J72*'GM Alloc Factors'!J52</f>
        <v>0</v>
      </c>
      <c r="K4695" s="57">
        <f t="shared" si="981"/>
        <v>0</v>
      </c>
    </row>
    <row r="4696" spans="1:11" ht="12.75" customHeight="1">
      <c r="A4696" s="61" t="str">
        <f>"      "&amp;Labels!B92</f>
        <v xml:space="preserve">      Q 8</v>
      </c>
      <c r="B4696" s="102">
        <f>Inputs!D26*Inputs!K72*'GM Alloc Factors'!B55</f>
        <v>0</v>
      </c>
      <c r="C4696" s="102">
        <f>Inputs!D26*Inputs!K72*'GM Alloc Factors'!C55</f>
        <v>0</v>
      </c>
      <c r="D4696" s="102">
        <f>Inputs!D26*Inputs!K72*'GM Alloc Factors'!D55</f>
        <v>0</v>
      </c>
      <c r="E4696" s="102">
        <f>Inputs!D26*Inputs!K72*'GM Alloc Factors'!E55</f>
        <v>0</v>
      </c>
      <c r="F4696" s="57">
        <f t="shared" si="980"/>
        <v>0</v>
      </c>
      <c r="G4696" s="102">
        <f>Inputs!D26*Inputs!K72*'GM Alloc Factors'!G55</f>
        <v>0</v>
      </c>
      <c r="H4696" s="102">
        <f>Inputs!D26*Inputs!K72*'GM Alloc Factors'!H55</f>
        <v>0</v>
      </c>
      <c r="I4696" s="102">
        <f>Inputs!D26*Inputs!K72*'GM Alloc Factors'!I55</f>
        <v>0</v>
      </c>
      <c r="J4696" s="102">
        <f>Inputs!D26*Inputs!K72*'GM Alloc Factors'!J55</f>
        <v>0</v>
      </c>
      <c r="K4696" s="57">
        <f t="shared" si="981"/>
        <v>0</v>
      </c>
    </row>
    <row r="4697" spans="1:11" ht="12.75" customHeight="1">
      <c r="A4697" s="55" t="str">
        <f>"      "&amp;Labels!C84</f>
        <v xml:space="preserve">      Total</v>
      </c>
      <c r="B4697" s="56">
        <f>SUM(B4689:B4696)</f>
        <v>0</v>
      </c>
      <c r="C4697" s="56">
        <f>SUM(C4689:C4696)</f>
        <v>0</v>
      </c>
      <c r="D4697" s="56">
        <f>SUM(D4689:D4696)</f>
        <v>0</v>
      </c>
      <c r="E4697" s="56">
        <f>SUM(E4689:E4696)</f>
        <v>0</v>
      </c>
      <c r="F4697" s="57">
        <f t="shared" si="980"/>
        <v>0</v>
      </c>
      <c r="G4697" s="56">
        <f>SUM(G4689:G4696)</f>
        <v>0</v>
      </c>
      <c r="H4697" s="56">
        <f>SUM(H4689:H4696)</f>
        <v>0</v>
      </c>
      <c r="I4697" s="56">
        <f>SUM(I4689:I4696)</f>
        <v>0</v>
      </c>
      <c r="J4697" s="56">
        <f>SUM(J4689:J4696)</f>
        <v>0</v>
      </c>
      <c r="K4697" s="57">
        <f t="shared" si="981"/>
        <v>0</v>
      </c>
    </row>
    <row r="4698" spans="1:11" ht="12.75" customHeight="1">
      <c r="A4698" s="55" t="str">
        <f>"   "&amp;Labels!B108</f>
        <v xml:space="preserve">   Sales visits</v>
      </c>
      <c r="B4698" s="56"/>
      <c r="C4698" s="56"/>
      <c r="D4698" s="56"/>
      <c r="E4698" s="56"/>
      <c r="F4698" s="57"/>
      <c r="G4698" s="56"/>
      <c r="H4698" s="56"/>
      <c r="I4698" s="56"/>
      <c r="J4698" s="56"/>
      <c r="K4698" s="57"/>
    </row>
    <row r="4699" spans="1:11" ht="12.75" customHeight="1">
      <c r="A4699" s="61" t="str">
        <f>"      "&amp;Labels!B85</f>
        <v xml:space="preserve">      Q 1</v>
      </c>
      <c r="B4699" s="102">
        <f>Inputs!D27*Inputs!D82*'GM Alloc Factors'!B35</f>
        <v>0</v>
      </c>
      <c r="C4699" s="102">
        <f>Inputs!D27*Inputs!D82*'GM Alloc Factors'!C35</f>
        <v>0</v>
      </c>
      <c r="D4699" s="102">
        <f>Inputs!D27*Inputs!D82*'GM Alloc Factors'!D35</f>
        <v>0</v>
      </c>
      <c r="E4699" s="102">
        <f>Inputs!D27*Inputs!D82*'GM Alloc Factors'!E35</f>
        <v>0</v>
      </c>
      <c r="F4699" s="57">
        <f t="shared" ref="F4699:F4716" si="982">SUM(B4699:E4699)</f>
        <v>0</v>
      </c>
      <c r="G4699" s="102">
        <f>Inputs!D27*Inputs!D82*'GM Alloc Factors'!G35</f>
        <v>0</v>
      </c>
      <c r="H4699" s="102">
        <f>Inputs!D27*Inputs!D82*'GM Alloc Factors'!H35</f>
        <v>0</v>
      </c>
      <c r="I4699" s="102">
        <f>Inputs!D27*Inputs!D82*'GM Alloc Factors'!I35</f>
        <v>0</v>
      </c>
      <c r="J4699" s="102">
        <f>Inputs!D27*Inputs!D82*'GM Alloc Factors'!J35</f>
        <v>0</v>
      </c>
      <c r="K4699" s="57">
        <f t="shared" ref="K4699:K4716" si="983">SUM(G4699:J4699)</f>
        <v>0</v>
      </c>
    </row>
    <row r="4700" spans="1:11" ht="12.75" customHeight="1">
      <c r="A4700" s="61" t="str">
        <f>"      "&amp;Labels!B86</f>
        <v xml:space="preserve">      Q 2</v>
      </c>
      <c r="B4700" s="102">
        <f>Inputs!D27*Inputs!E82*'GM Alloc Factors'!B38</f>
        <v>0</v>
      </c>
      <c r="C4700" s="102">
        <f>Inputs!D27*Inputs!E82*'GM Alloc Factors'!C38</f>
        <v>0</v>
      </c>
      <c r="D4700" s="102">
        <f>Inputs!D27*Inputs!E82*'GM Alloc Factors'!D38</f>
        <v>0</v>
      </c>
      <c r="E4700" s="102">
        <f>Inputs!D27*Inputs!E82*'GM Alloc Factors'!E38</f>
        <v>0</v>
      </c>
      <c r="F4700" s="57">
        <f t="shared" si="982"/>
        <v>0</v>
      </c>
      <c r="G4700" s="102">
        <f>Inputs!D27*Inputs!E82*'GM Alloc Factors'!G38</f>
        <v>0</v>
      </c>
      <c r="H4700" s="102">
        <f>Inputs!D27*Inputs!E82*'GM Alloc Factors'!H38</f>
        <v>0</v>
      </c>
      <c r="I4700" s="102">
        <f>Inputs!D27*Inputs!E82*'GM Alloc Factors'!I38</f>
        <v>0</v>
      </c>
      <c r="J4700" s="102">
        <f>Inputs!D27*Inputs!E82*'GM Alloc Factors'!J38</f>
        <v>0</v>
      </c>
      <c r="K4700" s="57">
        <f t="shared" si="983"/>
        <v>0</v>
      </c>
    </row>
    <row r="4701" spans="1:11" ht="12.75" customHeight="1">
      <c r="A4701" s="61" t="str">
        <f>"      "&amp;Labels!B87</f>
        <v xml:space="preserve">      Q 3</v>
      </c>
      <c r="B4701" s="102">
        <f>Inputs!D27*Inputs!F82*'GM Alloc Factors'!B41</f>
        <v>0</v>
      </c>
      <c r="C4701" s="102">
        <f>Inputs!D27*Inputs!F82*'GM Alloc Factors'!C41</f>
        <v>0</v>
      </c>
      <c r="D4701" s="102">
        <f>Inputs!D27*Inputs!F82*'GM Alloc Factors'!D41</f>
        <v>0</v>
      </c>
      <c r="E4701" s="102">
        <f>Inputs!D27*Inputs!F82*'GM Alloc Factors'!E41</f>
        <v>0</v>
      </c>
      <c r="F4701" s="57">
        <f t="shared" si="982"/>
        <v>0</v>
      </c>
      <c r="G4701" s="102">
        <f>Inputs!D27*Inputs!F82*'GM Alloc Factors'!G41</f>
        <v>0</v>
      </c>
      <c r="H4701" s="102">
        <f>Inputs!D27*Inputs!F82*'GM Alloc Factors'!H41</f>
        <v>0</v>
      </c>
      <c r="I4701" s="102">
        <f>Inputs!D27*Inputs!F82*'GM Alloc Factors'!I41</f>
        <v>0</v>
      </c>
      <c r="J4701" s="102">
        <f>Inputs!D27*Inputs!F82*'GM Alloc Factors'!J41</f>
        <v>0</v>
      </c>
      <c r="K4701" s="57">
        <f t="shared" si="983"/>
        <v>0</v>
      </c>
    </row>
    <row r="4702" spans="1:11" ht="12.75" customHeight="1">
      <c r="A4702" s="61" t="str">
        <f>"      "&amp;Labels!B88</f>
        <v xml:space="preserve">      Q 4</v>
      </c>
      <c r="B4702" s="102">
        <f>Inputs!D27*Inputs!G82*'GM Alloc Factors'!B44</f>
        <v>0</v>
      </c>
      <c r="C4702" s="102">
        <f>Inputs!D27*Inputs!G82*'GM Alloc Factors'!C44</f>
        <v>0</v>
      </c>
      <c r="D4702" s="102">
        <f>Inputs!D27*Inputs!G82*'GM Alloc Factors'!D44</f>
        <v>0</v>
      </c>
      <c r="E4702" s="102">
        <f>Inputs!D27*Inputs!G82*'GM Alloc Factors'!E44</f>
        <v>0</v>
      </c>
      <c r="F4702" s="57">
        <f t="shared" si="982"/>
        <v>0</v>
      </c>
      <c r="G4702" s="102">
        <f>Inputs!D27*Inputs!G82*'GM Alloc Factors'!G44</f>
        <v>0</v>
      </c>
      <c r="H4702" s="102">
        <f>Inputs!D27*Inputs!G82*'GM Alloc Factors'!H44</f>
        <v>0</v>
      </c>
      <c r="I4702" s="102">
        <f>Inputs!D27*Inputs!G82*'GM Alloc Factors'!I44</f>
        <v>0</v>
      </c>
      <c r="J4702" s="102">
        <f>Inputs!D27*Inputs!G82*'GM Alloc Factors'!J44</f>
        <v>0</v>
      </c>
      <c r="K4702" s="57">
        <f t="shared" si="983"/>
        <v>0</v>
      </c>
    </row>
    <row r="4703" spans="1:11" ht="12.75" customHeight="1">
      <c r="A4703" s="61" t="str">
        <f>"      "&amp;Labels!B89</f>
        <v xml:space="preserve">      Q 5</v>
      </c>
      <c r="B4703" s="102">
        <f>Inputs!D27*Inputs!H82*'GM Alloc Factors'!B47</f>
        <v>0</v>
      </c>
      <c r="C4703" s="102">
        <f>Inputs!D27*Inputs!H82*'GM Alloc Factors'!C47</f>
        <v>0</v>
      </c>
      <c r="D4703" s="102">
        <f>Inputs!D27*Inputs!H82*'GM Alloc Factors'!D47</f>
        <v>0</v>
      </c>
      <c r="E4703" s="102">
        <f>Inputs!D27*Inputs!H82*'GM Alloc Factors'!E47</f>
        <v>0</v>
      </c>
      <c r="F4703" s="57">
        <f t="shared" si="982"/>
        <v>0</v>
      </c>
      <c r="G4703" s="102">
        <f>Inputs!D27*Inputs!H82*'GM Alloc Factors'!G47</f>
        <v>0</v>
      </c>
      <c r="H4703" s="102">
        <f>Inputs!D27*Inputs!H82*'GM Alloc Factors'!H47</f>
        <v>0</v>
      </c>
      <c r="I4703" s="102">
        <f>Inputs!D27*Inputs!H82*'GM Alloc Factors'!I47</f>
        <v>0</v>
      </c>
      <c r="J4703" s="102">
        <f>Inputs!D27*Inputs!H82*'GM Alloc Factors'!J47</f>
        <v>0</v>
      </c>
      <c r="K4703" s="57">
        <f t="shared" si="983"/>
        <v>0</v>
      </c>
    </row>
    <row r="4704" spans="1:11" ht="12.75" customHeight="1">
      <c r="A4704" s="61" t="str">
        <f>"      "&amp;Labels!B90</f>
        <v xml:space="preserve">      Q 6</v>
      </c>
      <c r="B4704" s="102">
        <f>Inputs!D27*Inputs!I82*'GM Alloc Factors'!B50</f>
        <v>0</v>
      </c>
      <c r="C4704" s="102">
        <f>Inputs!D27*Inputs!I82*'GM Alloc Factors'!C50</f>
        <v>0</v>
      </c>
      <c r="D4704" s="102">
        <f>Inputs!D27*Inputs!I82*'GM Alloc Factors'!D50</f>
        <v>0</v>
      </c>
      <c r="E4704" s="102">
        <f>Inputs!D27*Inputs!I82*'GM Alloc Factors'!E50</f>
        <v>0</v>
      </c>
      <c r="F4704" s="57">
        <f t="shared" si="982"/>
        <v>0</v>
      </c>
      <c r="G4704" s="102">
        <f>Inputs!D27*Inputs!I82*'GM Alloc Factors'!G50</f>
        <v>0</v>
      </c>
      <c r="H4704" s="102">
        <f>Inputs!D27*Inputs!I82*'GM Alloc Factors'!H50</f>
        <v>0</v>
      </c>
      <c r="I4704" s="102">
        <f>Inputs!D27*Inputs!I82*'GM Alloc Factors'!I50</f>
        <v>0</v>
      </c>
      <c r="J4704" s="102">
        <f>Inputs!D27*Inputs!I82*'GM Alloc Factors'!J50</f>
        <v>0</v>
      </c>
      <c r="K4704" s="57">
        <f t="shared" si="983"/>
        <v>0</v>
      </c>
    </row>
    <row r="4705" spans="1:11" ht="12.75" customHeight="1">
      <c r="A4705" s="61" t="str">
        <f>"      "&amp;Labels!B91</f>
        <v xml:space="preserve">      Q 7</v>
      </c>
      <c r="B4705" s="102">
        <f>Inputs!D27*Inputs!J82*'GM Alloc Factors'!B53</f>
        <v>0</v>
      </c>
      <c r="C4705" s="102">
        <f>Inputs!D27*Inputs!J82*'GM Alloc Factors'!C53</f>
        <v>0</v>
      </c>
      <c r="D4705" s="102">
        <f>Inputs!D27*Inputs!J82*'GM Alloc Factors'!D53</f>
        <v>0</v>
      </c>
      <c r="E4705" s="102">
        <f>Inputs!D27*Inputs!J82*'GM Alloc Factors'!E53</f>
        <v>0</v>
      </c>
      <c r="F4705" s="57">
        <f t="shared" si="982"/>
        <v>0</v>
      </c>
      <c r="G4705" s="102">
        <f>Inputs!D27*Inputs!J82*'GM Alloc Factors'!G53</f>
        <v>0</v>
      </c>
      <c r="H4705" s="102">
        <f>Inputs!D27*Inputs!J82*'GM Alloc Factors'!H53</f>
        <v>0</v>
      </c>
      <c r="I4705" s="102">
        <f>Inputs!D27*Inputs!J82*'GM Alloc Factors'!I53</f>
        <v>0</v>
      </c>
      <c r="J4705" s="102">
        <f>Inputs!D27*Inputs!J82*'GM Alloc Factors'!J53</f>
        <v>0</v>
      </c>
      <c r="K4705" s="57">
        <f t="shared" si="983"/>
        <v>0</v>
      </c>
    </row>
    <row r="4706" spans="1:11" ht="12.75" customHeight="1">
      <c r="A4706" s="61" t="str">
        <f>"      "&amp;Labels!B92</f>
        <v xml:space="preserve">      Q 8</v>
      </c>
      <c r="B4706" s="102">
        <f>Inputs!D27*Inputs!K82*'GM Alloc Factors'!B56</f>
        <v>0</v>
      </c>
      <c r="C4706" s="102">
        <f>Inputs!D27*Inputs!K82*'GM Alloc Factors'!C56</f>
        <v>0</v>
      </c>
      <c r="D4706" s="102">
        <f>Inputs!D27*Inputs!K82*'GM Alloc Factors'!D56</f>
        <v>0</v>
      </c>
      <c r="E4706" s="102">
        <f>Inputs!D27*Inputs!K82*'GM Alloc Factors'!E56</f>
        <v>0</v>
      </c>
      <c r="F4706" s="57">
        <f t="shared" si="982"/>
        <v>0</v>
      </c>
      <c r="G4706" s="102">
        <f>Inputs!D27*Inputs!K82*'GM Alloc Factors'!G56</f>
        <v>0</v>
      </c>
      <c r="H4706" s="102">
        <f>Inputs!D27*Inputs!K82*'GM Alloc Factors'!H56</f>
        <v>0</v>
      </c>
      <c r="I4706" s="102">
        <f>Inputs!D27*Inputs!K82*'GM Alloc Factors'!I56</f>
        <v>0</v>
      </c>
      <c r="J4706" s="102">
        <f>Inputs!D27*Inputs!K82*'GM Alloc Factors'!J56</f>
        <v>0</v>
      </c>
      <c r="K4706" s="57">
        <f t="shared" si="983"/>
        <v>0</v>
      </c>
    </row>
    <row r="4707" spans="1:11" ht="12.75" customHeight="1">
      <c r="A4707" s="55" t="str">
        <f>"      "&amp;Labels!C84</f>
        <v xml:space="preserve">      Total</v>
      </c>
      <c r="B4707" s="56">
        <f>SUM(B4699:B4706)</f>
        <v>0</v>
      </c>
      <c r="C4707" s="56">
        <f>SUM(C4699:C4706)</f>
        <v>0</v>
      </c>
      <c r="D4707" s="56">
        <f>SUM(D4699:D4706)</f>
        <v>0</v>
      </c>
      <c r="E4707" s="56">
        <f>SUM(E4699:E4706)</f>
        <v>0</v>
      </c>
      <c r="F4707" s="57">
        <f t="shared" si="982"/>
        <v>0</v>
      </c>
      <c r="G4707" s="56">
        <f>SUM(G4699:G4706)</f>
        <v>0</v>
      </c>
      <c r="H4707" s="56">
        <f>SUM(H4699:H4706)</f>
        <v>0</v>
      </c>
      <c r="I4707" s="56">
        <f>SUM(I4699:I4706)</f>
        <v>0</v>
      </c>
      <c r="J4707" s="56">
        <f>SUM(J4699:J4706)</f>
        <v>0</v>
      </c>
      <c r="K4707" s="57">
        <f t="shared" si="983"/>
        <v>0</v>
      </c>
    </row>
    <row r="4708" spans="1:11" ht="12.75" customHeight="1">
      <c r="A4708" s="63" t="str">
        <f>"   "&amp;Labels!C106</f>
        <v xml:space="preserve">   Total</v>
      </c>
      <c r="B4708" s="64">
        <f>SUM(B4697,B4707)</f>
        <v>0</v>
      </c>
      <c r="C4708" s="64">
        <f>SUM(C4697,C4707)</f>
        <v>0</v>
      </c>
      <c r="D4708" s="64">
        <f>SUM(D4697,D4707)</f>
        <v>0</v>
      </c>
      <c r="E4708" s="64">
        <f>SUM(E4697,E4707)</f>
        <v>0</v>
      </c>
      <c r="F4708" s="57">
        <f t="shared" si="982"/>
        <v>0</v>
      </c>
      <c r="G4708" s="64">
        <f>SUM(G4697,G4707)</f>
        <v>0</v>
      </c>
      <c r="H4708" s="64">
        <f>SUM(H4697,H4707)</f>
        <v>0</v>
      </c>
      <c r="I4708" s="64">
        <f>SUM(I4697,I4707)</f>
        <v>0</v>
      </c>
      <c r="J4708" s="64">
        <f>SUM(J4697,J4707)</f>
        <v>0</v>
      </c>
      <c r="K4708" s="57">
        <f t="shared" si="983"/>
        <v>0</v>
      </c>
    </row>
    <row r="4709" spans="1:11" ht="12.75" customHeight="1">
      <c r="A4709" s="61" t="str">
        <f>"      "&amp;Labels!B85</f>
        <v xml:space="preserve">      Q 1</v>
      </c>
      <c r="B4709" s="102">
        <f t="shared" ref="B4709:E4716" si="984">SUM(B4689,B4699)</f>
        <v>0</v>
      </c>
      <c r="C4709" s="102">
        <f t="shared" si="984"/>
        <v>0</v>
      </c>
      <c r="D4709" s="102">
        <f t="shared" si="984"/>
        <v>0</v>
      </c>
      <c r="E4709" s="102">
        <f t="shared" si="984"/>
        <v>0</v>
      </c>
      <c r="F4709" s="57">
        <f t="shared" si="982"/>
        <v>0</v>
      </c>
      <c r="G4709" s="102">
        <f t="shared" ref="G4709:J4716" si="985">SUM(G4689,G4699)</f>
        <v>0</v>
      </c>
      <c r="H4709" s="102">
        <f t="shared" si="985"/>
        <v>0</v>
      </c>
      <c r="I4709" s="102">
        <f t="shared" si="985"/>
        <v>0</v>
      </c>
      <c r="J4709" s="102">
        <f t="shared" si="985"/>
        <v>0</v>
      </c>
      <c r="K4709" s="57">
        <f t="shared" si="983"/>
        <v>0</v>
      </c>
    </row>
    <row r="4710" spans="1:11" ht="12.75" customHeight="1">
      <c r="A4710" s="61" t="str">
        <f>"      "&amp;Labels!B86</f>
        <v xml:space="preserve">      Q 2</v>
      </c>
      <c r="B4710" s="102">
        <f t="shared" si="984"/>
        <v>0</v>
      </c>
      <c r="C4710" s="102">
        <f t="shared" si="984"/>
        <v>0</v>
      </c>
      <c r="D4710" s="102">
        <f t="shared" si="984"/>
        <v>0</v>
      </c>
      <c r="E4710" s="102">
        <f t="shared" si="984"/>
        <v>0</v>
      </c>
      <c r="F4710" s="57">
        <f t="shared" si="982"/>
        <v>0</v>
      </c>
      <c r="G4710" s="102">
        <f t="shared" si="985"/>
        <v>0</v>
      </c>
      <c r="H4710" s="102">
        <f t="shared" si="985"/>
        <v>0</v>
      </c>
      <c r="I4710" s="102">
        <f t="shared" si="985"/>
        <v>0</v>
      </c>
      <c r="J4710" s="102">
        <f t="shared" si="985"/>
        <v>0</v>
      </c>
      <c r="K4710" s="57">
        <f t="shared" si="983"/>
        <v>0</v>
      </c>
    </row>
    <row r="4711" spans="1:11" ht="12.75" customHeight="1">
      <c r="A4711" s="61" t="str">
        <f>"      "&amp;Labels!B87</f>
        <v xml:space="preserve">      Q 3</v>
      </c>
      <c r="B4711" s="102">
        <f t="shared" si="984"/>
        <v>0</v>
      </c>
      <c r="C4711" s="102">
        <f t="shared" si="984"/>
        <v>0</v>
      </c>
      <c r="D4711" s="102">
        <f t="shared" si="984"/>
        <v>0</v>
      </c>
      <c r="E4711" s="102">
        <f t="shared" si="984"/>
        <v>0</v>
      </c>
      <c r="F4711" s="57">
        <f t="shared" si="982"/>
        <v>0</v>
      </c>
      <c r="G4711" s="102">
        <f t="shared" si="985"/>
        <v>0</v>
      </c>
      <c r="H4711" s="102">
        <f t="shared" si="985"/>
        <v>0</v>
      </c>
      <c r="I4711" s="102">
        <f t="shared" si="985"/>
        <v>0</v>
      </c>
      <c r="J4711" s="102">
        <f t="shared" si="985"/>
        <v>0</v>
      </c>
      <c r="K4711" s="57">
        <f t="shared" si="983"/>
        <v>0</v>
      </c>
    </row>
    <row r="4712" spans="1:11" ht="12.75" customHeight="1">
      <c r="A4712" s="61" t="str">
        <f>"      "&amp;Labels!B88</f>
        <v xml:space="preserve">      Q 4</v>
      </c>
      <c r="B4712" s="102">
        <f t="shared" si="984"/>
        <v>0</v>
      </c>
      <c r="C4712" s="102">
        <f t="shared" si="984"/>
        <v>0</v>
      </c>
      <c r="D4712" s="102">
        <f t="shared" si="984"/>
        <v>0</v>
      </c>
      <c r="E4712" s="102">
        <f t="shared" si="984"/>
        <v>0</v>
      </c>
      <c r="F4712" s="57">
        <f t="shared" si="982"/>
        <v>0</v>
      </c>
      <c r="G4712" s="102">
        <f t="shared" si="985"/>
        <v>0</v>
      </c>
      <c r="H4712" s="102">
        <f t="shared" si="985"/>
        <v>0</v>
      </c>
      <c r="I4712" s="102">
        <f t="shared" si="985"/>
        <v>0</v>
      </c>
      <c r="J4712" s="102">
        <f t="shared" si="985"/>
        <v>0</v>
      </c>
      <c r="K4712" s="57">
        <f t="shared" si="983"/>
        <v>0</v>
      </c>
    </row>
    <row r="4713" spans="1:11" ht="12.75" customHeight="1">
      <c r="A4713" s="61" t="str">
        <f>"      "&amp;Labels!B89</f>
        <v xml:space="preserve">      Q 5</v>
      </c>
      <c r="B4713" s="102">
        <f t="shared" si="984"/>
        <v>0</v>
      </c>
      <c r="C4713" s="102">
        <f t="shared" si="984"/>
        <v>0</v>
      </c>
      <c r="D4713" s="102">
        <f t="shared" si="984"/>
        <v>0</v>
      </c>
      <c r="E4713" s="102">
        <f t="shared" si="984"/>
        <v>0</v>
      </c>
      <c r="F4713" s="57">
        <f t="shared" si="982"/>
        <v>0</v>
      </c>
      <c r="G4713" s="102">
        <f t="shared" si="985"/>
        <v>0</v>
      </c>
      <c r="H4713" s="102">
        <f t="shared" si="985"/>
        <v>0</v>
      </c>
      <c r="I4713" s="102">
        <f t="shared" si="985"/>
        <v>0</v>
      </c>
      <c r="J4713" s="102">
        <f t="shared" si="985"/>
        <v>0</v>
      </c>
      <c r="K4713" s="57">
        <f t="shared" si="983"/>
        <v>0</v>
      </c>
    </row>
    <row r="4714" spans="1:11" ht="12.75" customHeight="1">
      <c r="A4714" s="61" t="str">
        <f>"      "&amp;Labels!B90</f>
        <v xml:space="preserve">      Q 6</v>
      </c>
      <c r="B4714" s="102">
        <f t="shared" si="984"/>
        <v>0</v>
      </c>
      <c r="C4714" s="102">
        <f t="shared" si="984"/>
        <v>0</v>
      </c>
      <c r="D4714" s="102">
        <f t="shared" si="984"/>
        <v>0</v>
      </c>
      <c r="E4714" s="102">
        <f t="shared" si="984"/>
        <v>0</v>
      </c>
      <c r="F4714" s="57">
        <f t="shared" si="982"/>
        <v>0</v>
      </c>
      <c r="G4714" s="102">
        <f t="shared" si="985"/>
        <v>0</v>
      </c>
      <c r="H4714" s="102">
        <f t="shared" si="985"/>
        <v>0</v>
      </c>
      <c r="I4714" s="102">
        <f t="shared" si="985"/>
        <v>0</v>
      </c>
      <c r="J4714" s="102">
        <f t="shared" si="985"/>
        <v>0</v>
      </c>
      <c r="K4714" s="57">
        <f t="shared" si="983"/>
        <v>0</v>
      </c>
    </row>
    <row r="4715" spans="1:11" ht="12.75" customHeight="1">
      <c r="A4715" s="61" t="str">
        <f>"      "&amp;Labels!B91</f>
        <v xml:space="preserve">      Q 7</v>
      </c>
      <c r="B4715" s="102">
        <f t="shared" si="984"/>
        <v>0</v>
      </c>
      <c r="C4715" s="102">
        <f t="shared" si="984"/>
        <v>0</v>
      </c>
      <c r="D4715" s="102">
        <f t="shared" si="984"/>
        <v>0</v>
      </c>
      <c r="E4715" s="102">
        <f t="shared" si="984"/>
        <v>0</v>
      </c>
      <c r="F4715" s="57">
        <f t="shared" si="982"/>
        <v>0</v>
      </c>
      <c r="G4715" s="102">
        <f t="shared" si="985"/>
        <v>0</v>
      </c>
      <c r="H4715" s="102">
        <f t="shared" si="985"/>
        <v>0</v>
      </c>
      <c r="I4715" s="102">
        <f t="shared" si="985"/>
        <v>0</v>
      </c>
      <c r="J4715" s="102">
        <f t="shared" si="985"/>
        <v>0</v>
      </c>
      <c r="K4715" s="57">
        <f t="shared" si="983"/>
        <v>0</v>
      </c>
    </row>
    <row r="4716" spans="1:11" ht="12.75" customHeight="1">
      <c r="A4716" s="61" t="str">
        <f>"      "&amp;Labels!B92</f>
        <v xml:space="preserve">      Q 8</v>
      </c>
      <c r="B4716" s="102">
        <f t="shared" si="984"/>
        <v>0</v>
      </c>
      <c r="C4716" s="102">
        <f t="shared" si="984"/>
        <v>0</v>
      </c>
      <c r="D4716" s="102">
        <f t="shared" si="984"/>
        <v>0</v>
      </c>
      <c r="E4716" s="102">
        <f t="shared" si="984"/>
        <v>0</v>
      </c>
      <c r="F4716" s="57">
        <f t="shared" si="982"/>
        <v>0</v>
      </c>
      <c r="G4716" s="102">
        <f t="shared" si="985"/>
        <v>0</v>
      </c>
      <c r="H4716" s="102">
        <f t="shared" si="985"/>
        <v>0</v>
      </c>
      <c r="I4716" s="102">
        <f t="shared" si="985"/>
        <v>0</v>
      </c>
      <c r="J4716" s="102">
        <f t="shared" si="985"/>
        <v>0</v>
      </c>
      <c r="K4716" s="57">
        <f t="shared" si="983"/>
        <v>0</v>
      </c>
    </row>
    <row r="4717" spans="1:11" ht="12.75" customHeight="1">
      <c r="A4717" s="55" t="str">
        <f>"      "&amp;Labels!C84</f>
        <v xml:space="preserve">      Total</v>
      </c>
      <c r="B4717" s="56">
        <f>B4708</f>
        <v>0</v>
      </c>
      <c r="C4717" s="56">
        <f>C4708</f>
        <v>0</v>
      </c>
      <c r="D4717" s="56">
        <f>D4708</f>
        <v>0</v>
      </c>
      <c r="E4717" s="56">
        <f>E4708</f>
        <v>0</v>
      </c>
      <c r="F4717" s="57">
        <f>SUM(B4708:E4708)</f>
        <v>0</v>
      </c>
      <c r="G4717" s="56">
        <f>G4708</f>
        <v>0</v>
      </c>
      <c r="H4717" s="56">
        <f>H4708</f>
        <v>0</v>
      </c>
      <c r="I4717" s="56">
        <f>I4708</f>
        <v>0</v>
      </c>
      <c r="J4717" s="56">
        <f>J4708</f>
        <v>0</v>
      </c>
      <c r="K4717" s="57">
        <f>SUM(G4708:J4708)</f>
        <v>0</v>
      </c>
    </row>
    <row r="4718" spans="1:11" ht="12.75" customHeight="1">
      <c r="A4718" s="63" t="str">
        <f>Labels!B75</f>
        <v>Customer 7</v>
      </c>
      <c r="B4718" s="64"/>
      <c r="C4718" s="64"/>
      <c r="D4718" s="64"/>
      <c r="E4718" s="64"/>
      <c r="F4718" s="57"/>
      <c r="G4718" s="64"/>
      <c r="H4718" s="64"/>
      <c r="I4718" s="64"/>
      <c r="J4718" s="64"/>
      <c r="K4718" s="57"/>
    </row>
    <row r="4719" spans="1:11" ht="12.75" customHeight="1">
      <c r="A4719" s="55" t="str">
        <f>"   "&amp;Labels!B107</f>
        <v xml:space="preserve">   Seminars</v>
      </c>
      <c r="B4719" s="56"/>
      <c r="C4719" s="56"/>
      <c r="D4719" s="56"/>
      <c r="E4719" s="56"/>
      <c r="F4719" s="57"/>
      <c r="G4719" s="56"/>
      <c r="H4719" s="56"/>
      <c r="I4719" s="56"/>
      <c r="J4719" s="56"/>
      <c r="K4719" s="57"/>
    </row>
    <row r="4720" spans="1:11" ht="12.75" customHeight="1">
      <c r="A4720" s="61" t="str">
        <f>"      "&amp;Labels!B85</f>
        <v xml:space="preserve">      Q 1</v>
      </c>
      <c r="B4720" s="102">
        <f>Inputs!D26*Inputs!D73*'GM Alloc Factors'!B34</f>
        <v>0</v>
      </c>
      <c r="C4720" s="102">
        <f>Inputs!D26*Inputs!D73*'GM Alloc Factors'!C34</f>
        <v>0</v>
      </c>
      <c r="D4720" s="102">
        <f>Inputs!D26*Inputs!D73*'GM Alloc Factors'!D34</f>
        <v>0</v>
      </c>
      <c r="E4720" s="102">
        <f>Inputs!D26*Inputs!D73*'GM Alloc Factors'!E34</f>
        <v>0</v>
      </c>
      <c r="F4720" s="57">
        <f t="shared" ref="F4720:F4728" si="986">SUM(B4720:E4720)</f>
        <v>0</v>
      </c>
      <c r="G4720" s="102">
        <f>Inputs!D26*Inputs!D73*'GM Alloc Factors'!G34</f>
        <v>0</v>
      </c>
      <c r="H4720" s="102">
        <f>Inputs!D26*Inputs!D73*'GM Alloc Factors'!H34</f>
        <v>0</v>
      </c>
      <c r="I4720" s="102">
        <f>Inputs!D26*Inputs!D73*'GM Alloc Factors'!I34</f>
        <v>0</v>
      </c>
      <c r="J4720" s="102">
        <f>Inputs!D26*Inputs!D73*'GM Alloc Factors'!J34</f>
        <v>0</v>
      </c>
      <c r="K4720" s="57">
        <f t="shared" ref="K4720:K4728" si="987">SUM(G4720:J4720)</f>
        <v>0</v>
      </c>
    </row>
    <row r="4721" spans="1:11" ht="12.75" customHeight="1">
      <c r="A4721" s="61" t="str">
        <f>"      "&amp;Labels!B86</f>
        <v xml:space="preserve">      Q 2</v>
      </c>
      <c r="B4721" s="102">
        <f>Inputs!D26*Inputs!E73*'GM Alloc Factors'!B37</f>
        <v>0</v>
      </c>
      <c r="C4721" s="102">
        <f>Inputs!D26*Inputs!E73*'GM Alloc Factors'!C37</f>
        <v>0</v>
      </c>
      <c r="D4721" s="102">
        <f>Inputs!D26*Inputs!E73*'GM Alloc Factors'!D37</f>
        <v>0</v>
      </c>
      <c r="E4721" s="102">
        <f>Inputs!D26*Inputs!E73*'GM Alloc Factors'!E37</f>
        <v>0</v>
      </c>
      <c r="F4721" s="57">
        <f t="shared" si="986"/>
        <v>0</v>
      </c>
      <c r="G4721" s="102">
        <f>Inputs!D26*Inputs!E73*'GM Alloc Factors'!G37</f>
        <v>0</v>
      </c>
      <c r="H4721" s="102">
        <f>Inputs!D26*Inputs!E73*'GM Alloc Factors'!H37</f>
        <v>0</v>
      </c>
      <c r="I4721" s="102">
        <f>Inputs!D26*Inputs!E73*'GM Alloc Factors'!I37</f>
        <v>0</v>
      </c>
      <c r="J4721" s="102">
        <f>Inputs!D26*Inputs!E73*'GM Alloc Factors'!J37</f>
        <v>0</v>
      </c>
      <c r="K4721" s="57">
        <f t="shared" si="987"/>
        <v>0</v>
      </c>
    </row>
    <row r="4722" spans="1:11" ht="12.75" customHeight="1">
      <c r="A4722" s="61" t="str">
        <f>"      "&amp;Labels!B87</f>
        <v xml:space="preserve">      Q 3</v>
      </c>
      <c r="B4722" s="102">
        <f>Inputs!D26*Inputs!F73*'GM Alloc Factors'!B40</f>
        <v>0</v>
      </c>
      <c r="C4722" s="102">
        <f>Inputs!D26*Inputs!F73*'GM Alloc Factors'!C40</f>
        <v>0</v>
      </c>
      <c r="D4722" s="102">
        <f>Inputs!D26*Inputs!F73*'GM Alloc Factors'!D40</f>
        <v>0</v>
      </c>
      <c r="E4722" s="102">
        <f>Inputs!D26*Inputs!F73*'GM Alloc Factors'!E40</f>
        <v>0</v>
      </c>
      <c r="F4722" s="57">
        <f t="shared" si="986"/>
        <v>0</v>
      </c>
      <c r="G4722" s="102">
        <f>Inputs!D26*Inputs!F73*'GM Alloc Factors'!G40</f>
        <v>0</v>
      </c>
      <c r="H4722" s="102">
        <f>Inputs!D26*Inputs!F73*'GM Alloc Factors'!H40</f>
        <v>0</v>
      </c>
      <c r="I4722" s="102">
        <f>Inputs!D26*Inputs!F73*'GM Alloc Factors'!I40</f>
        <v>0</v>
      </c>
      <c r="J4722" s="102">
        <f>Inputs!D26*Inputs!F73*'GM Alloc Factors'!J40</f>
        <v>0</v>
      </c>
      <c r="K4722" s="57">
        <f t="shared" si="987"/>
        <v>0</v>
      </c>
    </row>
    <row r="4723" spans="1:11" ht="12.75" customHeight="1">
      <c r="A4723" s="61" t="str">
        <f>"      "&amp;Labels!B88</f>
        <v xml:space="preserve">      Q 4</v>
      </c>
      <c r="B4723" s="102">
        <f>Inputs!D26*Inputs!G73*'GM Alloc Factors'!B43</f>
        <v>0</v>
      </c>
      <c r="C4723" s="102">
        <f>Inputs!D26*Inputs!G73*'GM Alloc Factors'!C43</f>
        <v>0</v>
      </c>
      <c r="D4723" s="102">
        <f>Inputs!D26*Inputs!G73*'GM Alloc Factors'!D43</f>
        <v>0</v>
      </c>
      <c r="E4723" s="102">
        <f>Inputs!D26*Inputs!G73*'GM Alloc Factors'!E43</f>
        <v>0</v>
      </c>
      <c r="F4723" s="57">
        <f t="shared" si="986"/>
        <v>0</v>
      </c>
      <c r="G4723" s="102">
        <f>Inputs!D26*Inputs!G73*'GM Alloc Factors'!G43</f>
        <v>0</v>
      </c>
      <c r="H4723" s="102">
        <f>Inputs!D26*Inputs!G73*'GM Alloc Factors'!H43</f>
        <v>0</v>
      </c>
      <c r="I4723" s="102">
        <f>Inputs!D26*Inputs!G73*'GM Alloc Factors'!I43</f>
        <v>0</v>
      </c>
      <c r="J4723" s="102">
        <f>Inputs!D26*Inputs!G73*'GM Alloc Factors'!J43</f>
        <v>0</v>
      </c>
      <c r="K4723" s="57">
        <f t="shared" si="987"/>
        <v>0</v>
      </c>
    </row>
    <row r="4724" spans="1:11" ht="12.75" customHeight="1">
      <c r="A4724" s="61" t="str">
        <f>"      "&amp;Labels!B89</f>
        <v xml:space="preserve">      Q 5</v>
      </c>
      <c r="B4724" s="102">
        <f>Inputs!D26*Inputs!H73*'GM Alloc Factors'!B46</f>
        <v>0</v>
      </c>
      <c r="C4724" s="102">
        <f>Inputs!D26*Inputs!H73*'GM Alloc Factors'!C46</f>
        <v>0</v>
      </c>
      <c r="D4724" s="102">
        <f>Inputs!D26*Inputs!H73*'GM Alloc Factors'!D46</f>
        <v>0</v>
      </c>
      <c r="E4724" s="102">
        <f>Inputs!D26*Inputs!H73*'GM Alloc Factors'!E46</f>
        <v>0</v>
      </c>
      <c r="F4724" s="57">
        <f t="shared" si="986"/>
        <v>0</v>
      </c>
      <c r="G4724" s="102">
        <f>Inputs!D26*Inputs!H73*'GM Alloc Factors'!G46</f>
        <v>0</v>
      </c>
      <c r="H4724" s="102">
        <f>Inputs!D26*Inputs!H73*'GM Alloc Factors'!H46</f>
        <v>0</v>
      </c>
      <c r="I4724" s="102">
        <f>Inputs!D26*Inputs!H73*'GM Alloc Factors'!I46</f>
        <v>0</v>
      </c>
      <c r="J4724" s="102">
        <f>Inputs!D26*Inputs!H73*'GM Alloc Factors'!J46</f>
        <v>0</v>
      </c>
      <c r="K4724" s="57">
        <f t="shared" si="987"/>
        <v>0</v>
      </c>
    </row>
    <row r="4725" spans="1:11" ht="12.75" customHeight="1">
      <c r="A4725" s="61" t="str">
        <f>"      "&amp;Labels!B90</f>
        <v xml:space="preserve">      Q 6</v>
      </c>
      <c r="B4725" s="102">
        <f>Inputs!D26*Inputs!I73*'GM Alloc Factors'!B49</f>
        <v>0</v>
      </c>
      <c r="C4725" s="102">
        <f>Inputs!D26*Inputs!I73*'GM Alloc Factors'!C49</f>
        <v>0</v>
      </c>
      <c r="D4725" s="102">
        <f>Inputs!D26*Inputs!I73*'GM Alloc Factors'!D49</f>
        <v>0</v>
      </c>
      <c r="E4725" s="102">
        <f>Inputs!D26*Inputs!I73*'GM Alloc Factors'!E49</f>
        <v>0</v>
      </c>
      <c r="F4725" s="57">
        <f t="shared" si="986"/>
        <v>0</v>
      </c>
      <c r="G4725" s="102">
        <f>Inputs!D26*Inputs!I73*'GM Alloc Factors'!G49</f>
        <v>0</v>
      </c>
      <c r="H4725" s="102">
        <f>Inputs!D26*Inputs!I73*'GM Alloc Factors'!H49</f>
        <v>0</v>
      </c>
      <c r="I4725" s="102">
        <f>Inputs!D26*Inputs!I73*'GM Alloc Factors'!I49</f>
        <v>0</v>
      </c>
      <c r="J4725" s="102">
        <f>Inputs!D26*Inputs!I73*'GM Alloc Factors'!J49</f>
        <v>0</v>
      </c>
      <c r="K4725" s="57">
        <f t="shared" si="987"/>
        <v>0</v>
      </c>
    </row>
    <row r="4726" spans="1:11" ht="12.75" customHeight="1">
      <c r="A4726" s="61" t="str">
        <f>"      "&amp;Labels!B91</f>
        <v xml:space="preserve">      Q 7</v>
      </c>
      <c r="B4726" s="102">
        <f>Inputs!D26*Inputs!J73*'GM Alloc Factors'!B52</f>
        <v>0</v>
      </c>
      <c r="C4726" s="102">
        <f>Inputs!D26*Inputs!J73*'GM Alloc Factors'!C52</f>
        <v>0</v>
      </c>
      <c r="D4726" s="102">
        <f>Inputs!D26*Inputs!J73*'GM Alloc Factors'!D52</f>
        <v>0</v>
      </c>
      <c r="E4726" s="102">
        <f>Inputs!D26*Inputs!J73*'GM Alloc Factors'!E52</f>
        <v>0</v>
      </c>
      <c r="F4726" s="57">
        <f t="shared" si="986"/>
        <v>0</v>
      </c>
      <c r="G4726" s="102">
        <f>Inputs!D26*Inputs!J73*'GM Alloc Factors'!G52</f>
        <v>0</v>
      </c>
      <c r="H4726" s="102">
        <f>Inputs!D26*Inputs!J73*'GM Alloc Factors'!H52</f>
        <v>0</v>
      </c>
      <c r="I4726" s="102">
        <f>Inputs!D26*Inputs!J73*'GM Alloc Factors'!I52</f>
        <v>0</v>
      </c>
      <c r="J4726" s="102">
        <f>Inputs!D26*Inputs!J73*'GM Alloc Factors'!J52</f>
        <v>0</v>
      </c>
      <c r="K4726" s="57">
        <f t="shared" si="987"/>
        <v>0</v>
      </c>
    </row>
    <row r="4727" spans="1:11" ht="12.75" customHeight="1">
      <c r="A4727" s="61" t="str">
        <f>"      "&amp;Labels!B92</f>
        <v xml:space="preserve">      Q 8</v>
      </c>
      <c r="B4727" s="102">
        <f>Inputs!D26*Inputs!K73*'GM Alloc Factors'!B55</f>
        <v>0</v>
      </c>
      <c r="C4727" s="102">
        <f>Inputs!D26*Inputs!K73*'GM Alloc Factors'!C55</f>
        <v>0</v>
      </c>
      <c r="D4727" s="102">
        <f>Inputs!D26*Inputs!K73*'GM Alloc Factors'!D55</f>
        <v>0</v>
      </c>
      <c r="E4727" s="102">
        <f>Inputs!D26*Inputs!K73*'GM Alloc Factors'!E55</f>
        <v>0</v>
      </c>
      <c r="F4727" s="57">
        <f t="shared" si="986"/>
        <v>0</v>
      </c>
      <c r="G4727" s="102">
        <f>Inputs!D26*Inputs!K73*'GM Alloc Factors'!G55</f>
        <v>0</v>
      </c>
      <c r="H4727" s="102">
        <f>Inputs!D26*Inputs!K73*'GM Alloc Factors'!H55</f>
        <v>0</v>
      </c>
      <c r="I4727" s="102">
        <f>Inputs!D26*Inputs!K73*'GM Alloc Factors'!I55</f>
        <v>0</v>
      </c>
      <c r="J4727" s="102">
        <f>Inputs!D26*Inputs!K73*'GM Alloc Factors'!J55</f>
        <v>0</v>
      </c>
      <c r="K4727" s="57">
        <f t="shared" si="987"/>
        <v>0</v>
      </c>
    </row>
    <row r="4728" spans="1:11" ht="12.75" customHeight="1">
      <c r="A4728" s="55" t="str">
        <f>"      "&amp;Labels!C84</f>
        <v xml:space="preserve">      Total</v>
      </c>
      <c r="B4728" s="56">
        <f>SUM(B4720:B4727)</f>
        <v>0</v>
      </c>
      <c r="C4728" s="56">
        <f>SUM(C4720:C4727)</f>
        <v>0</v>
      </c>
      <c r="D4728" s="56">
        <f>SUM(D4720:D4727)</f>
        <v>0</v>
      </c>
      <c r="E4728" s="56">
        <f>SUM(E4720:E4727)</f>
        <v>0</v>
      </c>
      <c r="F4728" s="57">
        <f t="shared" si="986"/>
        <v>0</v>
      </c>
      <c r="G4728" s="56">
        <f>SUM(G4720:G4727)</f>
        <v>0</v>
      </c>
      <c r="H4728" s="56">
        <f>SUM(H4720:H4727)</f>
        <v>0</v>
      </c>
      <c r="I4728" s="56">
        <f>SUM(I4720:I4727)</f>
        <v>0</v>
      </c>
      <c r="J4728" s="56">
        <f>SUM(J4720:J4727)</f>
        <v>0</v>
      </c>
      <c r="K4728" s="57">
        <f t="shared" si="987"/>
        <v>0</v>
      </c>
    </row>
    <row r="4729" spans="1:11" ht="12.75" customHeight="1">
      <c r="A4729" s="55" t="str">
        <f>"   "&amp;Labels!B108</f>
        <v xml:space="preserve">   Sales visits</v>
      </c>
      <c r="B4729" s="56"/>
      <c r="C4729" s="56"/>
      <c r="D4729" s="56"/>
      <c r="E4729" s="56"/>
      <c r="F4729" s="57"/>
      <c r="G4729" s="56"/>
      <c r="H4729" s="56"/>
      <c r="I4729" s="56"/>
      <c r="J4729" s="56"/>
      <c r="K4729" s="57"/>
    </row>
    <row r="4730" spans="1:11" ht="12.75" customHeight="1">
      <c r="A4730" s="61" t="str">
        <f>"      "&amp;Labels!B85</f>
        <v xml:space="preserve">      Q 1</v>
      </c>
      <c r="B4730" s="102">
        <f>Inputs!D27*Inputs!D83*'GM Alloc Factors'!B35</f>
        <v>0</v>
      </c>
      <c r="C4730" s="102">
        <f>Inputs!D27*Inputs!D83*'GM Alloc Factors'!C35</f>
        <v>0</v>
      </c>
      <c r="D4730" s="102">
        <f>Inputs!D27*Inputs!D83*'GM Alloc Factors'!D35</f>
        <v>0</v>
      </c>
      <c r="E4730" s="102">
        <f>Inputs!D27*Inputs!D83*'GM Alloc Factors'!E35</f>
        <v>0</v>
      </c>
      <c r="F4730" s="57">
        <f t="shared" ref="F4730:F4747" si="988">SUM(B4730:E4730)</f>
        <v>0</v>
      </c>
      <c r="G4730" s="102">
        <f>Inputs!D27*Inputs!D83*'GM Alloc Factors'!G35</f>
        <v>0</v>
      </c>
      <c r="H4730" s="102">
        <f>Inputs!D27*Inputs!D83*'GM Alloc Factors'!H35</f>
        <v>0</v>
      </c>
      <c r="I4730" s="102">
        <f>Inputs!D27*Inputs!D83*'GM Alloc Factors'!I35</f>
        <v>0</v>
      </c>
      <c r="J4730" s="102">
        <f>Inputs!D27*Inputs!D83*'GM Alloc Factors'!J35</f>
        <v>0</v>
      </c>
      <c r="K4730" s="57">
        <f t="shared" ref="K4730:K4747" si="989">SUM(G4730:J4730)</f>
        <v>0</v>
      </c>
    </row>
    <row r="4731" spans="1:11" ht="12.75" customHeight="1">
      <c r="A4731" s="61" t="str">
        <f>"      "&amp;Labels!B86</f>
        <v xml:space="preserve">      Q 2</v>
      </c>
      <c r="B4731" s="102">
        <f>Inputs!D27*Inputs!E83*'GM Alloc Factors'!B38</f>
        <v>0</v>
      </c>
      <c r="C4731" s="102">
        <f>Inputs!D27*Inputs!E83*'GM Alloc Factors'!C38</f>
        <v>0</v>
      </c>
      <c r="D4731" s="102">
        <f>Inputs!D27*Inputs!E83*'GM Alloc Factors'!D38</f>
        <v>0</v>
      </c>
      <c r="E4731" s="102">
        <f>Inputs!D27*Inputs!E83*'GM Alloc Factors'!E38</f>
        <v>0</v>
      </c>
      <c r="F4731" s="57">
        <f t="shared" si="988"/>
        <v>0</v>
      </c>
      <c r="G4731" s="102">
        <f>Inputs!D27*Inputs!E83*'GM Alloc Factors'!G38</f>
        <v>0</v>
      </c>
      <c r="H4731" s="102">
        <f>Inputs!D27*Inputs!E83*'GM Alloc Factors'!H38</f>
        <v>0</v>
      </c>
      <c r="I4731" s="102">
        <f>Inputs!D27*Inputs!E83*'GM Alloc Factors'!I38</f>
        <v>0</v>
      </c>
      <c r="J4731" s="102">
        <f>Inputs!D27*Inputs!E83*'GM Alloc Factors'!J38</f>
        <v>0</v>
      </c>
      <c r="K4731" s="57">
        <f t="shared" si="989"/>
        <v>0</v>
      </c>
    </row>
    <row r="4732" spans="1:11" ht="12.75" customHeight="1">
      <c r="A4732" s="61" t="str">
        <f>"      "&amp;Labels!B87</f>
        <v xml:space="preserve">      Q 3</v>
      </c>
      <c r="B4732" s="102">
        <f>Inputs!D27*Inputs!F83*'GM Alloc Factors'!B41</f>
        <v>0</v>
      </c>
      <c r="C4732" s="102">
        <f>Inputs!D27*Inputs!F83*'GM Alloc Factors'!C41</f>
        <v>0</v>
      </c>
      <c r="D4732" s="102">
        <f>Inputs!D27*Inputs!F83*'GM Alloc Factors'!D41</f>
        <v>0</v>
      </c>
      <c r="E4732" s="102">
        <f>Inputs!D27*Inputs!F83*'GM Alloc Factors'!E41</f>
        <v>0</v>
      </c>
      <c r="F4732" s="57">
        <f t="shared" si="988"/>
        <v>0</v>
      </c>
      <c r="G4732" s="102">
        <f>Inputs!D27*Inputs!F83*'GM Alloc Factors'!G41</f>
        <v>0</v>
      </c>
      <c r="H4732" s="102">
        <f>Inputs!D27*Inputs!F83*'GM Alloc Factors'!H41</f>
        <v>0</v>
      </c>
      <c r="I4732" s="102">
        <f>Inputs!D27*Inputs!F83*'GM Alloc Factors'!I41</f>
        <v>0</v>
      </c>
      <c r="J4732" s="102">
        <f>Inputs!D27*Inputs!F83*'GM Alloc Factors'!J41</f>
        <v>0</v>
      </c>
      <c r="K4732" s="57">
        <f t="shared" si="989"/>
        <v>0</v>
      </c>
    </row>
    <row r="4733" spans="1:11" ht="12.75" customHeight="1">
      <c r="A4733" s="61" t="str">
        <f>"      "&amp;Labels!B88</f>
        <v xml:space="preserve">      Q 4</v>
      </c>
      <c r="B4733" s="102">
        <f>Inputs!D27*Inputs!G83*'GM Alloc Factors'!B44</f>
        <v>0</v>
      </c>
      <c r="C4733" s="102">
        <f>Inputs!D27*Inputs!G83*'GM Alloc Factors'!C44</f>
        <v>0</v>
      </c>
      <c r="D4733" s="102">
        <f>Inputs!D27*Inputs!G83*'GM Alloc Factors'!D44</f>
        <v>0</v>
      </c>
      <c r="E4733" s="102">
        <f>Inputs!D27*Inputs!G83*'GM Alloc Factors'!E44</f>
        <v>0</v>
      </c>
      <c r="F4733" s="57">
        <f t="shared" si="988"/>
        <v>0</v>
      </c>
      <c r="G4733" s="102">
        <f>Inputs!D27*Inputs!G83*'GM Alloc Factors'!G44</f>
        <v>0</v>
      </c>
      <c r="H4733" s="102">
        <f>Inputs!D27*Inputs!G83*'GM Alloc Factors'!H44</f>
        <v>0</v>
      </c>
      <c r="I4733" s="102">
        <f>Inputs!D27*Inputs!G83*'GM Alloc Factors'!I44</f>
        <v>0</v>
      </c>
      <c r="J4733" s="102">
        <f>Inputs!D27*Inputs!G83*'GM Alloc Factors'!J44</f>
        <v>0</v>
      </c>
      <c r="K4733" s="57">
        <f t="shared" si="989"/>
        <v>0</v>
      </c>
    </row>
    <row r="4734" spans="1:11" ht="12.75" customHeight="1">
      <c r="A4734" s="61" t="str">
        <f>"      "&amp;Labels!B89</f>
        <v xml:space="preserve">      Q 5</v>
      </c>
      <c r="B4734" s="102">
        <f>Inputs!D27*Inputs!H83*'GM Alloc Factors'!B47</f>
        <v>0</v>
      </c>
      <c r="C4734" s="102">
        <f>Inputs!D27*Inputs!H83*'GM Alloc Factors'!C47</f>
        <v>0</v>
      </c>
      <c r="D4734" s="102">
        <f>Inputs!D27*Inputs!H83*'GM Alloc Factors'!D47</f>
        <v>0</v>
      </c>
      <c r="E4734" s="102">
        <f>Inputs!D27*Inputs!H83*'GM Alloc Factors'!E47</f>
        <v>0</v>
      </c>
      <c r="F4734" s="57">
        <f t="shared" si="988"/>
        <v>0</v>
      </c>
      <c r="G4734" s="102">
        <f>Inputs!D27*Inputs!H83*'GM Alloc Factors'!G47</f>
        <v>0</v>
      </c>
      <c r="H4734" s="102">
        <f>Inputs!D27*Inputs!H83*'GM Alloc Factors'!H47</f>
        <v>0</v>
      </c>
      <c r="I4734" s="102">
        <f>Inputs!D27*Inputs!H83*'GM Alloc Factors'!I47</f>
        <v>0</v>
      </c>
      <c r="J4734" s="102">
        <f>Inputs!D27*Inputs!H83*'GM Alloc Factors'!J47</f>
        <v>0</v>
      </c>
      <c r="K4734" s="57">
        <f t="shared" si="989"/>
        <v>0</v>
      </c>
    </row>
    <row r="4735" spans="1:11" ht="12.75" customHeight="1">
      <c r="A4735" s="61" t="str">
        <f>"      "&amp;Labels!B90</f>
        <v xml:space="preserve">      Q 6</v>
      </c>
      <c r="B4735" s="102">
        <f>Inputs!D27*Inputs!I83*'GM Alloc Factors'!B50</f>
        <v>0</v>
      </c>
      <c r="C4735" s="102">
        <f>Inputs!D27*Inputs!I83*'GM Alloc Factors'!C50</f>
        <v>0</v>
      </c>
      <c r="D4735" s="102">
        <f>Inputs!D27*Inputs!I83*'GM Alloc Factors'!D50</f>
        <v>0</v>
      </c>
      <c r="E4735" s="102">
        <f>Inputs!D27*Inputs!I83*'GM Alloc Factors'!E50</f>
        <v>0</v>
      </c>
      <c r="F4735" s="57">
        <f t="shared" si="988"/>
        <v>0</v>
      </c>
      <c r="G4735" s="102">
        <f>Inputs!D27*Inputs!I83*'GM Alloc Factors'!G50</f>
        <v>0</v>
      </c>
      <c r="H4735" s="102">
        <f>Inputs!D27*Inputs!I83*'GM Alloc Factors'!H50</f>
        <v>0</v>
      </c>
      <c r="I4735" s="102">
        <f>Inputs!D27*Inputs!I83*'GM Alloc Factors'!I50</f>
        <v>0</v>
      </c>
      <c r="J4735" s="102">
        <f>Inputs!D27*Inputs!I83*'GM Alloc Factors'!J50</f>
        <v>0</v>
      </c>
      <c r="K4735" s="57">
        <f t="shared" si="989"/>
        <v>0</v>
      </c>
    </row>
    <row r="4736" spans="1:11" ht="12.75" customHeight="1">
      <c r="A4736" s="61" t="str">
        <f>"      "&amp;Labels!B91</f>
        <v xml:space="preserve">      Q 7</v>
      </c>
      <c r="B4736" s="102">
        <f>Inputs!D27*Inputs!J83*'GM Alloc Factors'!B53</f>
        <v>0</v>
      </c>
      <c r="C4736" s="102">
        <f>Inputs!D27*Inputs!J83*'GM Alloc Factors'!C53</f>
        <v>0</v>
      </c>
      <c r="D4736" s="102">
        <f>Inputs!D27*Inputs!J83*'GM Alloc Factors'!D53</f>
        <v>0</v>
      </c>
      <c r="E4736" s="102">
        <f>Inputs!D27*Inputs!J83*'GM Alloc Factors'!E53</f>
        <v>0</v>
      </c>
      <c r="F4736" s="57">
        <f t="shared" si="988"/>
        <v>0</v>
      </c>
      <c r="G4736" s="102">
        <f>Inputs!D27*Inputs!J83*'GM Alloc Factors'!G53</f>
        <v>0</v>
      </c>
      <c r="H4736" s="102">
        <f>Inputs!D27*Inputs!J83*'GM Alloc Factors'!H53</f>
        <v>0</v>
      </c>
      <c r="I4736" s="102">
        <f>Inputs!D27*Inputs!J83*'GM Alloc Factors'!I53</f>
        <v>0</v>
      </c>
      <c r="J4736" s="102">
        <f>Inputs!D27*Inputs!J83*'GM Alloc Factors'!J53</f>
        <v>0</v>
      </c>
      <c r="K4736" s="57">
        <f t="shared" si="989"/>
        <v>0</v>
      </c>
    </row>
    <row r="4737" spans="1:11" ht="12.75" customHeight="1">
      <c r="A4737" s="61" t="str">
        <f>"      "&amp;Labels!B92</f>
        <v xml:space="preserve">      Q 8</v>
      </c>
      <c r="B4737" s="102">
        <f>Inputs!D27*Inputs!K83*'GM Alloc Factors'!B56</f>
        <v>0</v>
      </c>
      <c r="C4737" s="102">
        <f>Inputs!D27*Inputs!K83*'GM Alloc Factors'!C56</f>
        <v>0</v>
      </c>
      <c r="D4737" s="102">
        <f>Inputs!D27*Inputs!K83*'GM Alloc Factors'!D56</f>
        <v>0</v>
      </c>
      <c r="E4737" s="102">
        <f>Inputs!D27*Inputs!K83*'GM Alloc Factors'!E56</f>
        <v>0</v>
      </c>
      <c r="F4737" s="57">
        <f t="shared" si="988"/>
        <v>0</v>
      </c>
      <c r="G4737" s="102">
        <f>Inputs!D27*Inputs!K83*'GM Alloc Factors'!G56</f>
        <v>0</v>
      </c>
      <c r="H4737" s="102">
        <f>Inputs!D27*Inputs!K83*'GM Alloc Factors'!H56</f>
        <v>0</v>
      </c>
      <c r="I4737" s="102">
        <f>Inputs!D27*Inputs!K83*'GM Alloc Factors'!I56</f>
        <v>0</v>
      </c>
      <c r="J4737" s="102">
        <f>Inputs!D27*Inputs!K83*'GM Alloc Factors'!J56</f>
        <v>0</v>
      </c>
      <c r="K4737" s="57">
        <f t="shared" si="989"/>
        <v>0</v>
      </c>
    </row>
    <row r="4738" spans="1:11" ht="12.75" customHeight="1">
      <c r="A4738" s="55" t="str">
        <f>"      "&amp;Labels!C84</f>
        <v xml:space="preserve">      Total</v>
      </c>
      <c r="B4738" s="56">
        <f>SUM(B4730:B4737)</f>
        <v>0</v>
      </c>
      <c r="C4738" s="56">
        <f>SUM(C4730:C4737)</f>
        <v>0</v>
      </c>
      <c r="D4738" s="56">
        <f>SUM(D4730:D4737)</f>
        <v>0</v>
      </c>
      <c r="E4738" s="56">
        <f>SUM(E4730:E4737)</f>
        <v>0</v>
      </c>
      <c r="F4738" s="57">
        <f t="shared" si="988"/>
        <v>0</v>
      </c>
      <c r="G4738" s="56">
        <f>SUM(G4730:G4737)</f>
        <v>0</v>
      </c>
      <c r="H4738" s="56">
        <f>SUM(H4730:H4737)</f>
        <v>0</v>
      </c>
      <c r="I4738" s="56">
        <f>SUM(I4730:I4737)</f>
        <v>0</v>
      </c>
      <c r="J4738" s="56">
        <f>SUM(J4730:J4737)</f>
        <v>0</v>
      </c>
      <c r="K4738" s="57">
        <f t="shared" si="989"/>
        <v>0</v>
      </c>
    </row>
    <row r="4739" spans="1:11" ht="12.75" customHeight="1">
      <c r="A4739" s="63" t="str">
        <f>"   "&amp;Labels!C106</f>
        <v xml:space="preserve">   Total</v>
      </c>
      <c r="B4739" s="64">
        <f>SUM(B4728,B4738)</f>
        <v>0</v>
      </c>
      <c r="C4739" s="64">
        <f>SUM(C4728,C4738)</f>
        <v>0</v>
      </c>
      <c r="D4739" s="64">
        <f>SUM(D4728,D4738)</f>
        <v>0</v>
      </c>
      <c r="E4739" s="64">
        <f>SUM(E4728,E4738)</f>
        <v>0</v>
      </c>
      <c r="F4739" s="57">
        <f t="shared" si="988"/>
        <v>0</v>
      </c>
      <c r="G4739" s="64">
        <f>SUM(G4728,G4738)</f>
        <v>0</v>
      </c>
      <c r="H4739" s="64">
        <f>SUM(H4728,H4738)</f>
        <v>0</v>
      </c>
      <c r="I4739" s="64">
        <f>SUM(I4728,I4738)</f>
        <v>0</v>
      </c>
      <c r="J4739" s="64">
        <f>SUM(J4728,J4738)</f>
        <v>0</v>
      </c>
      <c r="K4739" s="57">
        <f t="shared" si="989"/>
        <v>0</v>
      </c>
    </row>
    <row r="4740" spans="1:11" ht="12.75" customHeight="1">
      <c r="A4740" s="61" t="str">
        <f>"      "&amp;Labels!B85</f>
        <v xml:space="preserve">      Q 1</v>
      </c>
      <c r="B4740" s="102">
        <f t="shared" ref="B4740:E4747" si="990">SUM(B4720,B4730)</f>
        <v>0</v>
      </c>
      <c r="C4740" s="102">
        <f t="shared" si="990"/>
        <v>0</v>
      </c>
      <c r="D4740" s="102">
        <f t="shared" si="990"/>
        <v>0</v>
      </c>
      <c r="E4740" s="102">
        <f t="shared" si="990"/>
        <v>0</v>
      </c>
      <c r="F4740" s="57">
        <f t="shared" si="988"/>
        <v>0</v>
      </c>
      <c r="G4740" s="102">
        <f t="shared" ref="G4740:J4747" si="991">SUM(G4720,G4730)</f>
        <v>0</v>
      </c>
      <c r="H4740" s="102">
        <f t="shared" si="991"/>
        <v>0</v>
      </c>
      <c r="I4740" s="102">
        <f t="shared" si="991"/>
        <v>0</v>
      </c>
      <c r="J4740" s="102">
        <f t="shared" si="991"/>
        <v>0</v>
      </c>
      <c r="K4740" s="57">
        <f t="shared" si="989"/>
        <v>0</v>
      </c>
    </row>
    <row r="4741" spans="1:11" ht="12.75" customHeight="1">
      <c r="A4741" s="61" t="str">
        <f>"      "&amp;Labels!B86</f>
        <v xml:space="preserve">      Q 2</v>
      </c>
      <c r="B4741" s="102">
        <f t="shared" si="990"/>
        <v>0</v>
      </c>
      <c r="C4741" s="102">
        <f t="shared" si="990"/>
        <v>0</v>
      </c>
      <c r="D4741" s="102">
        <f t="shared" si="990"/>
        <v>0</v>
      </c>
      <c r="E4741" s="102">
        <f t="shared" si="990"/>
        <v>0</v>
      </c>
      <c r="F4741" s="57">
        <f t="shared" si="988"/>
        <v>0</v>
      </c>
      <c r="G4741" s="102">
        <f t="shared" si="991"/>
        <v>0</v>
      </c>
      <c r="H4741" s="102">
        <f t="shared" si="991"/>
        <v>0</v>
      </c>
      <c r="I4741" s="102">
        <f t="shared" si="991"/>
        <v>0</v>
      </c>
      <c r="J4741" s="102">
        <f t="shared" si="991"/>
        <v>0</v>
      </c>
      <c r="K4741" s="57">
        <f t="shared" si="989"/>
        <v>0</v>
      </c>
    </row>
    <row r="4742" spans="1:11" ht="12.75" customHeight="1">
      <c r="A4742" s="61" t="str">
        <f>"      "&amp;Labels!B87</f>
        <v xml:space="preserve">      Q 3</v>
      </c>
      <c r="B4742" s="102">
        <f t="shared" si="990"/>
        <v>0</v>
      </c>
      <c r="C4742" s="102">
        <f t="shared" si="990"/>
        <v>0</v>
      </c>
      <c r="D4742" s="102">
        <f t="shared" si="990"/>
        <v>0</v>
      </c>
      <c r="E4742" s="102">
        <f t="shared" si="990"/>
        <v>0</v>
      </c>
      <c r="F4742" s="57">
        <f t="shared" si="988"/>
        <v>0</v>
      </c>
      <c r="G4742" s="102">
        <f t="shared" si="991"/>
        <v>0</v>
      </c>
      <c r="H4742" s="102">
        <f t="shared" si="991"/>
        <v>0</v>
      </c>
      <c r="I4742" s="102">
        <f t="shared" si="991"/>
        <v>0</v>
      </c>
      <c r="J4742" s="102">
        <f t="shared" si="991"/>
        <v>0</v>
      </c>
      <c r="K4742" s="57">
        <f t="shared" si="989"/>
        <v>0</v>
      </c>
    </row>
    <row r="4743" spans="1:11" ht="12.75" customHeight="1">
      <c r="A4743" s="61" t="str">
        <f>"      "&amp;Labels!B88</f>
        <v xml:space="preserve">      Q 4</v>
      </c>
      <c r="B4743" s="102">
        <f t="shared" si="990"/>
        <v>0</v>
      </c>
      <c r="C4743" s="102">
        <f t="shared" si="990"/>
        <v>0</v>
      </c>
      <c r="D4743" s="102">
        <f t="shared" si="990"/>
        <v>0</v>
      </c>
      <c r="E4743" s="102">
        <f t="shared" si="990"/>
        <v>0</v>
      </c>
      <c r="F4743" s="57">
        <f t="shared" si="988"/>
        <v>0</v>
      </c>
      <c r="G4743" s="102">
        <f t="shared" si="991"/>
        <v>0</v>
      </c>
      <c r="H4743" s="102">
        <f t="shared" si="991"/>
        <v>0</v>
      </c>
      <c r="I4743" s="102">
        <f t="shared" si="991"/>
        <v>0</v>
      </c>
      <c r="J4743" s="102">
        <f t="shared" si="991"/>
        <v>0</v>
      </c>
      <c r="K4743" s="57">
        <f t="shared" si="989"/>
        <v>0</v>
      </c>
    </row>
    <row r="4744" spans="1:11" ht="12.75" customHeight="1">
      <c r="A4744" s="61" t="str">
        <f>"      "&amp;Labels!B89</f>
        <v xml:space="preserve">      Q 5</v>
      </c>
      <c r="B4744" s="102">
        <f t="shared" si="990"/>
        <v>0</v>
      </c>
      <c r="C4744" s="102">
        <f t="shared" si="990"/>
        <v>0</v>
      </c>
      <c r="D4744" s="102">
        <f t="shared" si="990"/>
        <v>0</v>
      </c>
      <c r="E4744" s="102">
        <f t="shared" si="990"/>
        <v>0</v>
      </c>
      <c r="F4744" s="57">
        <f t="shared" si="988"/>
        <v>0</v>
      </c>
      <c r="G4744" s="102">
        <f t="shared" si="991"/>
        <v>0</v>
      </c>
      <c r="H4744" s="102">
        <f t="shared" si="991"/>
        <v>0</v>
      </c>
      <c r="I4744" s="102">
        <f t="shared" si="991"/>
        <v>0</v>
      </c>
      <c r="J4744" s="102">
        <f t="shared" si="991"/>
        <v>0</v>
      </c>
      <c r="K4744" s="57">
        <f t="shared" si="989"/>
        <v>0</v>
      </c>
    </row>
    <row r="4745" spans="1:11" ht="12.75" customHeight="1">
      <c r="A4745" s="61" t="str">
        <f>"      "&amp;Labels!B90</f>
        <v xml:space="preserve">      Q 6</v>
      </c>
      <c r="B4745" s="102">
        <f t="shared" si="990"/>
        <v>0</v>
      </c>
      <c r="C4745" s="102">
        <f t="shared" si="990"/>
        <v>0</v>
      </c>
      <c r="D4745" s="102">
        <f t="shared" si="990"/>
        <v>0</v>
      </c>
      <c r="E4745" s="102">
        <f t="shared" si="990"/>
        <v>0</v>
      </c>
      <c r="F4745" s="57">
        <f t="shared" si="988"/>
        <v>0</v>
      </c>
      <c r="G4745" s="102">
        <f t="shared" si="991"/>
        <v>0</v>
      </c>
      <c r="H4745" s="102">
        <f t="shared" si="991"/>
        <v>0</v>
      </c>
      <c r="I4745" s="102">
        <f t="shared" si="991"/>
        <v>0</v>
      </c>
      <c r="J4745" s="102">
        <f t="shared" si="991"/>
        <v>0</v>
      </c>
      <c r="K4745" s="57">
        <f t="shared" si="989"/>
        <v>0</v>
      </c>
    </row>
    <row r="4746" spans="1:11" ht="12.75" customHeight="1">
      <c r="A4746" s="61" t="str">
        <f>"      "&amp;Labels!B91</f>
        <v xml:space="preserve">      Q 7</v>
      </c>
      <c r="B4746" s="102">
        <f t="shared" si="990"/>
        <v>0</v>
      </c>
      <c r="C4746" s="102">
        <f t="shared" si="990"/>
        <v>0</v>
      </c>
      <c r="D4746" s="102">
        <f t="shared" si="990"/>
        <v>0</v>
      </c>
      <c r="E4746" s="102">
        <f t="shared" si="990"/>
        <v>0</v>
      </c>
      <c r="F4746" s="57">
        <f t="shared" si="988"/>
        <v>0</v>
      </c>
      <c r="G4746" s="102">
        <f t="shared" si="991"/>
        <v>0</v>
      </c>
      <c r="H4746" s="102">
        <f t="shared" si="991"/>
        <v>0</v>
      </c>
      <c r="I4746" s="102">
        <f t="shared" si="991"/>
        <v>0</v>
      </c>
      <c r="J4746" s="102">
        <f t="shared" si="991"/>
        <v>0</v>
      </c>
      <c r="K4746" s="57">
        <f t="shared" si="989"/>
        <v>0</v>
      </c>
    </row>
    <row r="4747" spans="1:11" ht="12.75" customHeight="1">
      <c r="A4747" s="61" t="str">
        <f>"      "&amp;Labels!B92</f>
        <v xml:space="preserve">      Q 8</v>
      </c>
      <c r="B4747" s="102">
        <f t="shared" si="990"/>
        <v>0</v>
      </c>
      <c r="C4747" s="102">
        <f t="shared" si="990"/>
        <v>0</v>
      </c>
      <c r="D4747" s="102">
        <f t="shared" si="990"/>
        <v>0</v>
      </c>
      <c r="E4747" s="102">
        <f t="shared" si="990"/>
        <v>0</v>
      </c>
      <c r="F4747" s="57">
        <f t="shared" si="988"/>
        <v>0</v>
      </c>
      <c r="G4747" s="102">
        <f t="shared" si="991"/>
        <v>0</v>
      </c>
      <c r="H4747" s="102">
        <f t="shared" si="991"/>
        <v>0</v>
      </c>
      <c r="I4747" s="102">
        <f t="shared" si="991"/>
        <v>0</v>
      </c>
      <c r="J4747" s="102">
        <f t="shared" si="991"/>
        <v>0</v>
      </c>
      <c r="K4747" s="57">
        <f t="shared" si="989"/>
        <v>0</v>
      </c>
    </row>
    <row r="4748" spans="1:11" ht="12.75" customHeight="1">
      <c r="A4748" s="55" t="str">
        <f>"      "&amp;Labels!C84</f>
        <v xml:space="preserve">      Total</v>
      </c>
      <c r="B4748" s="56">
        <f>B4739</f>
        <v>0</v>
      </c>
      <c r="C4748" s="56">
        <f>C4739</f>
        <v>0</v>
      </c>
      <c r="D4748" s="56">
        <f>D4739</f>
        <v>0</v>
      </c>
      <c r="E4748" s="56">
        <f>E4739</f>
        <v>0</v>
      </c>
      <c r="F4748" s="57">
        <f>SUM(B4739:E4739)</f>
        <v>0</v>
      </c>
      <c r="G4748" s="56">
        <f>G4739</f>
        <v>0</v>
      </c>
      <c r="H4748" s="56">
        <f>H4739</f>
        <v>0</v>
      </c>
      <c r="I4748" s="56">
        <f>I4739</f>
        <v>0</v>
      </c>
      <c r="J4748" s="56">
        <f>J4739</f>
        <v>0</v>
      </c>
      <c r="K4748" s="57">
        <f>SUM(G4739:J4739)</f>
        <v>0</v>
      </c>
    </row>
    <row r="4749" spans="1:11" ht="12.75" customHeight="1">
      <c r="A4749" s="63" t="str">
        <f>Labels!B76</f>
        <v>Customer 8</v>
      </c>
      <c r="B4749" s="64"/>
      <c r="C4749" s="64"/>
      <c r="D4749" s="64"/>
      <c r="E4749" s="64"/>
      <c r="F4749" s="57"/>
      <c r="G4749" s="64"/>
      <c r="H4749" s="64"/>
      <c r="I4749" s="64"/>
      <c r="J4749" s="64"/>
      <c r="K4749" s="57"/>
    </row>
    <row r="4750" spans="1:11" ht="12.75" customHeight="1">
      <c r="A4750" s="55" t="str">
        <f>"   "&amp;Labels!B107</f>
        <v xml:space="preserve">   Seminars</v>
      </c>
      <c r="B4750" s="56"/>
      <c r="C4750" s="56"/>
      <c r="D4750" s="56"/>
      <c r="E4750" s="56"/>
      <c r="F4750" s="57"/>
      <c r="G4750" s="56"/>
      <c r="H4750" s="56"/>
      <c r="I4750" s="56"/>
      <c r="J4750" s="56"/>
      <c r="K4750" s="57"/>
    </row>
    <row r="4751" spans="1:11" ht="12.75" customHeight="1">
      <c r="A4751" s="61" t="str">
        <f>"      "&amp;Labels!B85</f>
        <v xml:space="preserve">      Q 1</v>
      </c>
      <c r="B4751" s="102">
        <f>Inputs!D26*Inputs!D74*'GM Alloc Factors'!B34</f>
        <v>0</v>
      </c>
      <c r="C4751" s="102">
        <f>Inputs!D26*Inputs!D74*'GM Alloc Factors'!C34</f>
        <v>0</v>
      </c>
      <c r="D4751" s="102">
        <f>Inputs!D26*Inputs!D74*'GM Alloc Factors'!D34</f>
        <v>0</v>
      </c>
      <c r="E4751" s="102">
        <f>Inputs!D26*Inputs!D74*'GM Alloc Factors'!E34</f>
        <v>0</v>
      </c>
      <c r="F4751" s="57">
        <f t="shared" ref="F4751:F4759" si="992">SUM(B4751:E4751)</f>
        <v>0</v>
      </c>
      <c r="G4751" s="102">
        <f>Inputs!D26*Inputs!D74*'GM Alloc Factors'!G34</f>
        <v>0</v>
      </c>
      <c r="H4751" s="102">
        <f>Inputs!D26*Inputs!D74*'GM Alloc Factors'!H34</f>
        <v>0</v>
      </c>
      <c r="I4751" s="102">
        <f>Inputs!D26*Inputs!D74*'GM Alloc Factors'!I34</f>
        <v>0</v>
      </c>
      <c r="J4751" s="102">
        <f>Inputs!D26*Inputs!D74*'GM Alloc Factors'!J34</f>
        <v>0</v>
      </c>
      <c r="K4751" s="57">
        <f t="shared" ref="K4751:K4759" si="993">SUM(G4751:J4751)</f>
        <v>0</v>
      </c>
    </row>
    <row r="4752" spans="1:11" ht="12.75" customHeight="1">
      <c r="A4752" s="61" t="str">
        <f>"      "&amp;Labels!B86</f>
        <v xml:space="preserve">      Q 2</v>
      </c>
      <c r="B4752" s="102">
        <f>Inputs!D26*Inputs!E74*'GM Alloc Factors'!B37</f>
        <v>0</v>
      </c>
      <c r="C4752" s="102">
        <f>Inputs!D26*Inputs!E74*'GM Alloc Factors'!C37</f>
        <v>0</v>
      </c>
      <c r="D4752" s="102">
        <f>Inputs!D26*Inputs!E74*'GM Alloc Factors'!D37</f>
        <v>0</v>
      </c>
      <c r="E4752" s="102">
        <f>Inputs!D26*Inputs!E74*'GM Alloc Factors'!E37</f>
        <v>0</v>
      </c>
      <c r="F4752" s="57">
        <f t="shared" si="992"/>
        <v>0</v>
      </c>
      <c r="G4752" s="102">
        <f>Inputs!D26*Inputs!E74*'GM Alloc Factors'!G37</f>
        <v>0</v>
      </c>
      <c r="H4752" s="102">
        <f>Inputs!D26*Inputs!E74*'GM Alloc Factors'!H37</f>
        <v>0</v>
      </c>
      <c r="I4752" s="102">
        <f>Inputs!D26*Inputs!E74*'GM Alloc Factors'!I37</f>
        <v>0</v>
      </c>
      <c r="J4752" s="102">
        <f>Inputs!D26*Inputs!E74*'GM Alloc Factors'!J37</f>
        <v>0</v>
      </c>
      <c r="K4752" s="57">
        <f t="shared" si="993"/>
        <v>0</v>
      </c>
    </row>
    <row r="4753" spans="1:11" ht="12.75" customHeight="1">
      <c r="A4753" s="61" t="str">
        <f>"      "&amp;Labels!B87</f>
        <v xml:space="preserve">      Q 3</v>
      </c>
      <c r="B4753" s="102">
        <f>Inputs!D26*Inputs!F74*'GM Alloc Factors'!B40</f>
        <v>0</v>
      </c>
      <c r="C4753" s="102">
        <f>Inputs!D26*Inputs!F74*'GM Alloc Factors'!C40</f>
        <v>0</v>
      </c>
      <c r="D4753" s="102">
        <f>Inputs!D26*Inputs!F74*'GM Alloc Factors'!D40</f>
        <v>0</v>
      </c>
      <c r="E4753" s="102">
        <f>Inputs!D26*Inputs!F74*'GM Alloc Factors'!E40</f>
        <v>0</v>
      </c>
      <c r="F4753" s="57">
        <f t="shared" si="992"/>
        <v>0</v>
      </c>
      <c r="G4753" s="102">
        <f>Inputs!D26*Inputs!F74*'GM Alloc Factors'!G40</f>
        <v>0</v>
      </c>
      <c r="H4753" s="102">
        <f>Inputs!D26*Inputs!F74*'GM Alloc Factors'!H40</f>
        <v>0</v>
      </c>
      <c r="I4753" s="102">
        <f>Inputs!D26*Inputs!F74*'GM Alloc Factors'!I40</f>
        <v>0</v>
      </c>
      <c r="J4753" s="102">
        <f>Inputs!D26*Inputs!F74*'GM Alloc Factors'!J40</f>
        <v>0</v>
      </c>
      <c r="K4753" s="57">
        <f t="shared" si="993"/>
        <v>0</v>
      </c>
    </row>
    <row r="4754" spans="1:11" ht="12.75" customHeight="1">
      <c r="A4754" s="61" t="str">
        <f>"      "&amp;Labels!B88</f>
        <v xml:space="preserve">      Q 4</v>
      </c>
      <c r="B4754" s="102">
        <f>Inputs!D26*Inputs!G74*'GM Alloc Factors'!B43</f>
        <v>0</v>
      </c>
      <c r="C4754" s="102">
        <f>Inputs!D26*Inputs!G74*'GM Alloc Factors'!C43</f>
        <v>0</v>
      </c>
      <c r="D4754" s="102">
        <f>Inputs!D26*Inputs!G74*'GM Alloc Factors'!D43</f>
        <v>0</v>
      </c>
      <c r="E4754" s="102">
        <f>Inputs!D26*Inputs!G74*'GM Alloc Factors'!E43</f>
        <v>0</v>
      </c>
      <c r="F4754" s="57">
        <f t="shared" si="992"/>
        <v>0</v>
      </c>
      <c r="G4754" s="102">
        <f>Inputs!D26*Inputs!G74*'GM Alloc Factors'!G43</f>
        <v>0</v>
      </c>
      <c r="H4754" s="102">
        <f>Inputs!D26*Inputs!G74*'GM Alloc Factors'!H43</f>
        <v>0</v>
      </c>
      <c r="I4754" s="102">
        <f>Inputs!D26*Inputs!G74*'GM Alloc Factors'!I43</f>
        <v>0</v>
      </c>
      <c r="J4754" s="102">
        <f>Inputs!D26*Inputs!G74*'GM Alloc Factors'!J43</f>
        <v>0</v>
      </c>
      <c r="K4754" s="57">
        <f t="shared" si="993"/>
        <v>0</v>
      </c>
    </row>
    <row r="4755" spans="1:11" ht="12.75" customHeight="1">
      <c r="A4755" s="61" t="str">
        <f>"      "&amp;Labels!B89</f>
        <v xml:space="preserve">      Q 5</v>
      </c>
      <c r="B4755" s="102">
        <f>Inputs!D26*Inputs!H74*'GM Alloc Factors'!B46</f>
        <v>0</v>
      </c>
      <c r="C4755" s="102">
        <f>Inputs!D26*Inputs!H74*'GM Alloc Factors'!C46</f>
        <v>0</v>
      </c>
      <c r="D4755" s="102">
        <f>Inputs!D26*Inputs!H74*'GM Alloc Factors'!D46</f>
        <v>0</v>
      </c>
      <c r="E4755" s="102">
        <f>Inputs!D26*Inputs!H74*'GM Alloc Factors'!E46</f>
        <v>0</v>
      </c>
      <c r="F4755" s="57">
        <f t="shared" si="992"/>
        <v>0</v>
      </c>
      <c r="G4755" s="102">
        <f>Inputs!D26*Inputs!H74*'GM Alloc Factors'!G46</f>
        <v>0</v>
      </c>
      <c r="H4755" s="102">
        <f>Inputs!D26*Inputs!H74*'GM Alloc Factors'!H46</f>
        <v>0</v>
      </c>
      <c r="I4755" s="102">
        <f>Inputs!D26*Inputs!H74*'GM Alloc Factors'!I46</f>
        <v>0</v>
      </c>
      <c r="J4755" s="102">
        <f>Inputs!D26*Inputs!H74*'GM Alloc Factors'!J46</f>
        <v>0</v>
      </c>
      <c r="K4755" s="57">
        <f t="shared" si="993"/>
        <v>0</v>
      </c>
    </row>
    <row r="4756" spans="1:11" ht="12.75" customHeight="1">
      <c r="A4756" s="61" t="str">
        <f>"      "&amp;Labels!B90</f>
        <v xml:space="preserve">      Q 6</v>
      </c>
      <c r="B4756" s="102">
        <f>Inputs!D26*Inputs!I74*'GM Alloc Factors'!B49</f>
        <v>0</v>
      </c>
      <c r="C4756" s="102">
        <f>Inputs!D26*Inputs!I74*'GM Alloc Factors'!C49</f>
        <v>0</v>
      </c>
      <c r="D4756" s="102">
        <f>Inputs!D26*Inputs!I74*'GM Alloc Factors'!D49</f>
        <v>0</v>
      </c>
      <c r="E4756" s="102">
        <f>Inputs!D26*Inputs!I74*'GM Alloc Factors'!E49</f>
        <v>0</v>
      </c>
      <c r="F4756" s="57">
        <f t="shared" si="992"/>
        <v>0</v>
      </c>
      <c r="G4756" s="102">
        <f>Inputs!D26*Inputs!I74*'GM Alloc Factors'!G49</f>
        <v>0</v>
      </c>
      <c r="H4756" s="102">
        <f>Inputs!D26*Inputs!I74*'GM Alloc Factors'!H49</f>
        <v>0</v>
      </c>
      <c r="I4756" s="102">
        <f>Inputs!D26*Inputs!I74*'GM Alloc Factors'!I49</f>
        <v>0</v>
      </c>
      <c r="J4756" s="102">
        <f>Inputs!D26*Inputs!I74*'GM Alloc Factors'!J49</f>
        <v>0</v>
      </c>
      <c r="K4756" s="57">
        <f t="shared" si="993"/>
        <v>0</v>
      </c>
    </row>
    <row r="4757" spans="1:11" ht="12.75" customHeight="1">
      <c r="A4757" s="61" t="str">
        <f>"      "&amp;Labels!B91</f>
        <v xml:space="preserve">      Q 7</v>
      </c>
      <c r="B4757" s="102">
        <f>Inputs!D26*Inputs!J74*'GM Alloc Factors'!B52</f>
        <v>0</v>
      </c>
      <c r="C4757" s="102">
        <f>Inputs!D26*Inputs!J74*'GM Alloc Factors'!C52</f>
        <v>0</v>
      </c>
      <c r="D4757" s="102">
        <f>Inputs!D26*Inputs!J74*'GM Alloc Factors'!D52</f>
        <v>0</v>
      </c>
      <c r="E4757" s="102">
        <f>Inputs!D26*Inputs!J74*'GM Alloc Factors'!E52</f>
        <v>0</v>
      </c>
      <c r="F4757" s="57">
        <f t="shared" si="992"/>
        <v>0</v>
      </c>
      <c r="G4757" s="102">
        <f>Inputs!D26*Inputs!J74*'GM Alloc Factors'!G52</f>
        <v>0</v>
      </c>
      <c r="H4757" s="102">
        <f>Inputs!D26*Inputs!J74*'GM Alloc Factors'!H52</f>
        <v>0</v>
      </c>
      <c r="I4757" s="102">
        <f>Inputs!D26*Inputs!J74*'GM Alloc Factors'!I52</f>
        <v>0</v>
      </c>
      <c r="J4757" s="102">
        <f>Inputs!D26*Inputs!J74*'GM Alloc Factors'!J52</f>
        <v>0</v>
      </c>
      <c r="K4757" s="57">
        <f t="shared" si="993"/>
        <v>0</v>
      </c>
    </row>
    <row r="4758" spans="1:11" ht="12.75" customHeight="1">
      <c r="A4758" s="61" t="str">
        <f>"      "&amp;Labels!B92</f>
        <v xml:space="preserve">      Q 8</v>
      </c>
      <c r="B4758" s="102">
        <f>Inputs!D26*Inputs!K74*'GM Alloc Factors'!B55</f>
        <v>0</v>
      </c>
      <c r="C4758" s="102">
        <f>Inputs!D26*Inputs!K74*'GM Alloc Factors'!C55</f>
        <v>0</v>
      </c>
      <c r="D4758" s="102">
        <f>Inputs!D26*Inputs!K74*'GM Alloc Factors'!D55</f>
        <v>0</v>
      </c>
      <c r="E4758" s="102">
        <f>Inputs!D26*Inputs!K74*'GM Alloc Factors'!E55</f>
        <v>0</v>
      </c>
      <c r="F4758" s="57">
        <f t="shared" si="992"/>
        <v>0</v>
      </c>
      <c r="G4758" s="102">
        <f>Inputs!D26*Inputs!K74*'GM Alloc Factors'!G55</f>
        <v>0</v>
      </c>
      <c r="H4758" s="102">
        <f>Inputs!D26*Inputs!K74*'GM Alloc Factors'!H55</f>
        <v>0</v>
      </c>
      <c r="I4758" s="102">
        <f>Inputs!D26*Inputs!K74*'GM Alloc Factors'!I55</f>
        <v>0</v>
      </c>
      <c r="J4758" s="102">
        <f>Inputs!D26*Inputs!K74*'GM Alloc Factors'!J55</f>
        <v>0</v>
      </c>
      <c r="K4758" s="57">
        <f t="shared" si="993"/>
        <v>0</v>
      </c>
    </row>
    <row r="4759" spans="1:11" ht="12.75" customHeight="1">
      <c r="A4759" s="55" t="str">
        <f>"      "&amp;Labels!C84</f>
        <v xml:space="preserve">      Total</v>
      </c>
      <c r="B4759" s="56">
        <f>SUM(B4751:B4758)</f>
        <v>0</v>
      </c>
      <c r="C4759" s="56">
        <f>SUM(C4751:C4758)</f>
        <v>0</v>
      </c>
      <c r="D4759" s="56">
        <f>SUM(D4751:D4758)</f>
        <v>0</v>
      </c>
      <c r="E4759" s="56">
        <f>SUM(E4751:E4758)</f>
        <v>0</v>
      </c>
      <c r="F4759" s="57">
        <f t="shared" si="992"/>
        <v>0</v>
      </c>
      <c r="G4759" s="56">
        <f>SUM(G4751:G4758)</f>
        <v>0</v>
      </c>
      <c r="H4759" s="56">
        <f>SUM(H4751:H4758)</f>
        <v>0</v>
      </c>
      <c r="I4759" s="56">
        <f>SUM(I4751:I4758)</f>
        <v>0</v>
      </c>
      <c r="J4759" s="56">
        <f>SUM(J4751:J4758)</f>
        <v>0</v>
      </c>
      <c r="K4759" s="57">
        <f t="shared" si="993"/>
        <v>0</v>
      </c>
    </row>
    <row r="4760" spans="1:11" ht="12.75" customHeight="1">
      <c r="A4760" s="55" t="str">
        <f>"   "&amp;Labels!B108</f>
        <v xml:space="preserve">   Sales visits</v>
      </c>
      <c r="B4760" s="56"/>
      <c r="C4760" s="56"/>
      <c r="D4760" s="56"/>
      <c r="E4760" s="56"/>
      <c r="F4760" s="57"/>
      <c r="G4760" s="56"/>
      <c r="H4760" s="56"/>
      <c r="I4760" s="56"/>
      <c r="J4760" s="56"/>
      <c r="K4760" s="57"/>
    </row>
    <row r="4761" spans="1:11" ht="12.75" customHeight="1">
      <c r="A4761" s="61" t="str">
        <f>"      "&amp;Labels!B85</f>
        <v xml:space="preserve">      Q 1</v>
      </c>
      <c r="B4761" s="102">
        <f>Inputs!D27*Inputs!D84*'GM Alloc Factors'!B35</f>
        <v>0</v>
      </c>
      <c r="C4761" s="102">
        <f>Inputs!D27*Inputs!D84*'GM Alloc Factors'!C35</f>
        <v>0</v>
      </c>
      <c r="D4761" s="102">
        <f>Inputs!D27*Inputs!D84*'GM Alloc Factors'!D35</f>
        <v>0</v>
      </c>
      <c r="E4761" s="102">
        <f>Inputs!D27*Inputs!D84*'GM Alloc Factors'!E35</f>
        <v>0</v>
      </c>
      <c r="F4761" s="57">
        <f t="shared" ref="F4761:F4778" si="994">SUM(B4761:E4761)</f>
        <v>0</v>
      </c>
      <c r="G4761" s="102">
        <f>Inputs!D27*Inputs!D84*'GM Alloc Factors'!G35</f>
        <v>0</v>
      </c>
      <c r="H4761" s="102">
        <f>Inputs!D27*Inputs!D84*'GM Alloc Factors'!H35</f>
        <v>0</v>
      </c>
      <c r="I4761" s="102">
        <f>Inputs!D27*Inputs!D84*'GM Alloc Factors'!I35</f>
        <v>0</v>
      </c>
      <c r="J4761" s="102">
        <f>Inputs!D27*Inputs!D84*'GM Alloc Factors'!J35</f>
        <v>0</v>
      </c>
      <c r="K4761" s="57">
        <f t="shared" ref="K4761:K4778" si="995">SUM(G4761:J4761)</f>
        <v>0</v>
      </c>
    </row>
    <row r="4762" spans="1:11" ht="12.75" customHeight="1">
      <c r="A4762" s="61" t="str">
        <f>"      "&amp;Labels!B86</f>
        <v xml:space="preserve">      Q 2</v>
      </c>
      <c r="B4762" s="102">
        <f>Inputs!D27*Inputs!E84*'GM Alloc Factors'!B38</f>
        <v>0</v>
      </c>
      <c r="C4762" s="102">
        <f>Inputs!D27*Inputs!E84*'GM Alloc Factors'!C38</f>
        <v>0</v>
      </c>
      <c r="D4762" s="102">
        <f>Inputs!D27*Inputs!E84*'GM Alloc Factors'!D38</f>
        <v>0</v>
      </c>
      <c r="E4762" s="102">
        <f>Inputs!D27*Inputs!E84*'GM Alloc Factors'!E38</f>
        <v>0</v>
      </c>
      <c r="F4762" s="57">
        <f t="shared" si="994"/>
        <v>0</v>
      </c>
      <c r="G4762" s="102">
        <f>Inputs!D27*Inputs!E84*'GM Alloc Factors'!G38</f>
        <v>0</v>
      </c>
      <c r="H4762" s="102">
        <f>Inputs!D27*Inputs!E84*'GM Alloc Factors'!H38</f>
        <v>0</v>
      </c>
      <c r="I4762" s="102">
        <f>Inputs!D27*Inputs!E84*'GM Alloc Factors'!I38</f>
        <v>0</v>
      </c>
      <c r="J4762" s="102">
        <f>Inputs!D27*Inputs!E84*'GM Alloc Factors'!J38</f>
        <v>0</v>
      </c>
      <c r="K4762" s="57">
        <f t="shared" si="995"/>
        <v>0</v>
      </c>
    </row>
    <row r="4763" spans="1:11" ht="12.75" customHeight="1">
      <c r="A4763" s="61" t="str">
        <f>"      "&amp;Labels!B87</f>
        <v xml:space="preserve">      Q 3</v>
      </c>
      <c r="B4763" s="102">
        <f>Inputs!D27*Inputs!F84*'GM Alloc Factors'!B41</f>
        <v>0</v>
      </c>
      <c r="C4763" s="102">
        <f>Inputs!D27*Inputs!F84*'GM Alloc Factors'!C41</f>
        <v>0</v>
      </c>
      <c r="D4763" s="102">
        <f>Inputs!D27*Inputs!F84*'GM Alloc Factors'!D41</f>
        <v>0</v>
      </c>
      <c r="E4763" s="102">
        <f>Inputs!D27*Inputs!F84*'GM Alloc Factors'!E41</f>
        <v>0</v>
      </c>
      <c r="F4763" s="57">
        <f t="shared" si="994"/>
        <v>0</v>
      </c>
      <c r="G4763" s="102">
        <f>Inputs!D27*Inputs!F84*'GM Alloc Factors'!G41</f>
        <v>0</v>
      </c>
      <c r="H4763" s="102">
        <f>Inputs!D27*Inputs!F84*'GM Alloc Factors'!H41</f>
        <v>0</v>
      </c>
      <c r="I4763" s="102">
        <f>Inputs!D27*Inputs!F84*'GM Alloc Factors'!I41</f>
        <v>0</v>
      </c>
      <c r="J4763" s="102">
        <f>Inputs!D27*Inputs!F84*'GM Alloc Factors'!J41</f>
        <v>0</v>
      </c>
      <c r="K4763" s="57">
        <f t="shared" si="995"/>
        <v>0</v>
      </c>
    </row>
    <row r="4764" spans="1:11" ht="12.75" customHeight="1">
      <c r="A4764" s="61" t="str">
        <f>"      "&amp;Labels!B88</f>
        <v xml:space="preserve">      Q 4</v>
      </c>
      <c r="B4764" s="102">
        <f>Inputs!D27*Inputs!G84*'GM Alloc Factors'!B44</f>
        <v>0</v>
      </c>
      <c r="C4764" s="102">
        <f>Inputs!D27*Inputs!G84*'GM Alloc Factors'!C44</f>
        <v>0</v>
      </c>
      <c r="D4764" s="102">
        <f>Inputs!D27*Inputs!G84*'GM Alloc Factors'!D44</f>
        <v>0</v>
      </c>
      <c r="E4764" s="102">
        <f>Inputs!D27*Inputs!G84*'GM Alloc Factors'!E44</f>
        <v>0</v>
      </c>
      <c r="F4764" s="57">
        <f t="shared" si="994"/>
        <v>0</v>
      </c>
      <c r="G4764" s="102">
        <f>Inputs!D27*Inputs!G84*'GM Alloc Factors'!G44</f>
        <v>0</v>
      </c>
      <c r="H4764" s="102">
        <f>Inputs!D27*Inputs!G84*'GM Alloc Factors'!H44</f>
        <v>0</v>
      </c>
      <c r="I4764" s="102">
        <f>Inputs!D27*Inputs!G84*'GM Alloc Factors'!I44</f>
        <v>0</v>
      </c>
      <c r="J4764" s="102">
        <f>Inputs!D27*Inputs!G84*'GM Alloc Factors'!J44</f>
        <v>0</v>
      </c>
      <c r="K4764" s="57">
        <f t="shared" si="995"/>
        <v>0</v>
      </c>
    </row>
    <row r="4765" spans="1:11" ht="12.75" customHeight="1">
      <c r="A4765" s="61" t="str">
        <f>"      "&amp;Labels!B89</f>
        <v xml:space="preserve">      Q 5</v>
      </c>
      <c r="B4765" s="102">
        <f>Inputs!D27*Inputs!H84*'GM Alloc Factors'!B47</f>
        <v>0</v>
      </c>
      <c r="C4765" s="102">
        <f>Inputs!D27*Inputs!H84*'GM Alloc Factors'!C47</f>
        <v>0</v>
      </c>
      <c r="D4765" s="102">
        <f>Inputs!D27*Inputs!H84*'GM Alloc Factors'!D47</f>
        <v>0</v>
      </c>
      <c r="E4765" s="102">
        <f>Inputs!D27*Inputs!H84*'GM Alloc Factors'!E47</f>
        <v>0</v>
      </c>
      <c r="F4765" s="57">
        <f t="shared" si="994"/>
        <v>0</v>
      </c>
      <c r="G4765" s="102">
        <f>Inputs!D27*Inputs!H84*'GM Alloc Factors'!G47</f>
        <v>0</v>
      </c>
      <c r="H4765" s="102">
        <f>Inputs!D27*Inputs!H84*'GM Alloc Factors'!H47</f>
        <v>0</v>
      </c>
      <c r="I4765" s="102">
        <f>Inputs!D27*Inputs!H84*'GM Alloc Factors'!I47</f>
        <v>0</v>
      </c>
      <c r="J4765" s="102">
        <f>Inputs!D27*Inputs!H84*'GM Alloc Factors'!J47</f>
        <v>0</v>
      </c>
      <c r="K4765" s="57">
        <f t="shared" si="995"/>
        <v>0</v>
      </c>
    </row>
    <row r="4766" spans="1:11" ht="12.75" customHeight="1">
      <c r="A4766" s="61" t="str">
        <f>"      "&amp;Labels!B90</f>
        <v xml:space="preserve">      Q 6</v>
      </c>
      <c r="B4766" s="102">
        <f>Inputs!D27*Inputs!I84*'GM Alloc Factors'!B50</f>
        <v>0</v>
      </c>
      <c r="C4766" s="102">
        <f>Inputs!D27*Inputs!I84*'GM Alloc Factors'!C50</f>
        <v>0</v>
      </c>
      <c r="D4766" s="102">
        <f>Inputs!D27*Inputs!I84*'GM Alloc Factors'!D50</f>
        <v>0</v>
      </c>
      <c r="E4766" s="102">
        <f>Inputs!D27*Inputs!I84*'GM Alloc Factors'!E50</f>
        <v>0</v>
      </c>
      <c r="F4766" s="57">
        <f t="shared" si="994"/>
        <v>0</v>
      </c>
      <c r="G4766" s="102">
        <f>Inputs!D27*Inputs!I84*'GM Alloc Factors'!G50</f>
        <v>0</v>
      </c>
      <c r="H4766" s="102">
        <f>Inputs!D27*Inputs!I84*'GM Alloc Factors'!H50</f>
        <v>0</v>
      </c>
      <c r="I4766" s="102">
        <f>Inputs!D27*Inputs!I84*'GM Alloc Factors'!I50</f>
        <v>0</v>
      </c>
      <c r="J4766" s="102">
        <f>Inputs!D27*Inputs!I84*'GM Alloc Factors'!J50</f>
        <v>0</v>
      </c>
      <c r="K4766" s="57">
        <f t="shared" si="995"/>
        <v>0</v>
      </c>
    </row>
    <row r="4767" spans="1:11" ht="12.75" customHeight="1">
      <c r="A4767" s="61" t="str">
        <f>"      "&amp;Labels!B91</f>
        <v xml:space="preserve">      Q 7</v>
      </c>
      <c r="B4767" s="102">
        <f>Inputs!D27*Inputs!J84*'GM Alloc Factors'!B53</f>
        <v>0</v>
      </c>
      <c r="C4767" s="102">
        <f>Inputs!D27*Inputs!J84*'GM Alloc Factors'!C53</f>
        <v>0</v>
      </c>
      <c r="D4767" s="102">
        <f>Inputs!D27*Inputs!J84*'GM Alloc Factors'!D53</f>
        <v>0</v>
      </c>
      <c r="E4767" s="102">
        <f>Inputs!D27*Inputs!J84*'GM Alloc Factors'!E53</f>
        <v>0</v>
      </c>
      <c r="F4767" s="57">
        <f t="shared" si="994"/>
        <v>0</v>
      </c>
      <c r="G4767" s="102">
        <f>Inputs!D27*Inputs!J84*'GM Alloc Factors'!G53</f>
        <v>0</v>
      </c>
      <c r="H4767" s="102">
        <f>Inputs!D27*Inputs!J84*'GM Alloc Factors'!H53</f>
        <v>0</v>
      </c>
      <c r="I4767" s="102">
        <f>Inputs!D27*Inputs!J84*'GM Alloc Factors'!I53</f>
        <v>0</v>
      </c>
      <c r="J4767" s="102">
        <f>Inputs!D27*Inputs!J84*'GM Alloc Factors'!J53</f>
        <v>0</v>
      </c>
      <c r="K4767" s="57">
        <f t="shared" si="995"/>
        <v>0</v>
      </c>
    </row>
    <row r="4768" spans="1:11" ht="12.75" customHeight="1">
      <c r="A4768" s="61" t="str">
        <f>"      "&amp;Labels!B92</f>
        <v xml:space="preserve">      Q 8</v>
      </c>
      <c r="B4768" s="102">
        <f>Inputs!D27*Inputs!K84*'GM Alloc Factors'!B56</f>
        <v>0</v>
      </c>
      <c r="C4768" s="102">
        <f>Inputs!D27*Inputs!K84*'GM Alloc Factors'!C56</f>
        <v>0</v>
      </c>
      <c r="D4768" s="102">
        <f>Inputs!D27*Inputs!K84*'GM Alloc Factors'!D56</f>
        <v>0</v>
      </c>
      <c r="E4768" s="102">
        <f>Inputs!D27*Inputs!K84*'GM Alloc Factors'!E56</f>
        <v>0</v>
      </c>
      <c r="F4768" s="57">
        <f t="shared" si="994"/>
        <v>0</v>
      </c>
      <c r="G4768" s="102">
        <f>Inputs!D27*Inputs!K84*'GM Alloc Factors'!G56</f>
        <v>0</v>
      </c>
      <c r="H4768" s="102">
        <f>Inputs!D27*Inputs!K84*'GM Alloc Factors'!H56</f>
        <v>0</v>
      </c>
      <c r="I4768" s="102">
        <f>Inputs!D27*Inputs!K84*'GM Alloc Factors'!I56</f>
        <v>0</v>
      </c>
      <c r="J4768" s="102">
        <f>Inputs!D27*Inputs!K84*'GM Alloc Factors'!J56</f>
        <v>0</v>
      </c>
      <c r="K4768" s="57">
        <f t="shared" si="995"/>
        <v>0</v>
      </c>
    </row>
    <row r="4769" spans="1:11" ht="12.75" customHeight="1">
      <c r="A4769" s="55" t="str">
        <f>"      "&amp;Labels!C84</f>
        <v xml:space="preserve">      Total</v>
      </c>
      <c r="B4769" s="56">
        <f>SUM(B4761:B4768)</f>
        <v>0</v>
      </c>
      <c r="C4769" s="56">
        <f>SUM(C4761:C4768)</f>
        <v>0</v>
      </c>
      <c r="D4769" s="56">
        <f>SUM(D4761:D4768)</f>
        <v>0</v>
      </c>
      <c r="E4769" s="56">
        <f>SUM(E4761:E4768)</f>
        <v>0</v>
      </c>
      <c r="F4769" s="57">
        <f t="shared" si="994"/>
        <v>0</v>
      </c>
      <c r="G4769" s="56">
        <f>SUM(G4761:G4768)</f>
        <v>0</v>
      </c>
      <c r="H4769" s="56">
        <f>SUM(H4761:H4768)</f>
        <v>0</v>
      </c>
      <c r="I4769" s="56">
        <f>SUM(I4761:I4768)</f>
        <v>0</v>
      </c>
      <c r="J4769" s="56">
        <f>SUM(J4761:J4768)</f>
        <v>0</v>
      </c>
      <c r="K4769" s="57">
        <f t="shared" si="995"/>
        <v>0</v>
      </c>
    </row>
    <row r="4770" spans="1:11" ht="12.75" customHeight="1">
      <c r="A4770" s="63" t="str">
        <f>"   "&amp;Labels!C106</f>
        <v xml:space="preserve">   Total</v>
      </c>
      <c r="B4770" s="64">
        <f>SUM(B4759,B4769)</f>
        <v>0</v>
      </c>
      <c r="C4770" s="64">
        <f>SUM(C4759,C4769)</f>
        <v>0</v>
      </c>
      <c r="D4770" s="64">
        <f>SUM(D4759,D4769)</f>
        <v>0</v>
      </c>
      <c r="E4770" s="64">
        <f>SUM(E4759,E4769)</f>
        <v>0</v>
      </c>
      <c r="F4770" s="57">
        <f t="shared" si="994"/>
        <v>0</v>
      </c>
      <c r="G4770" s="64">
        <f>SUM(G4759,G4769)</f>
        <v>0</v>
      </c>
      <c r="H4770" s="64">
        <f>SUM(H4759,H4769)</f>
        <v>0</v>
      </c>
      <c r="I4770" s="64">
        <f>SUM(I4759,I4769)</f>
        <v>0</v>
      </c>
      <c r="J4770" s="64">
        <f>SUM(J4759,J4769)</f>
        <v>0</v>
      </c>
      <c r="K4770" s="57">
        <f t="shared" si="995"/>
        <v>0</v>
      </c>
    </row>
    <row r="4771" spans="1:11" ht="12.75" customHeight="1">
      <c r="A4771" s="61" t="str">
        <f>"      "&amp;Labels!B85</f>
        <v xml:space="preserve">      Q 1</v>
      </c>
      <c r="B4771" s="102">
        <f t="shared" ref="B4771:E4778" si="996">SUM(B4751,B4761)</f>
        <v>0</v>
      </c>
      <c r="C4771" s="102">
        <f t="shared" si="996"/>
        <v>0</v>
      </c>
      <c r="D4771" s="102">
        <f t="shared" si="996"/>
        <v>0</v>
      </c>
      <c r="E4771" s="102">
        <f t="shared" si="996"/>
        <v>0</v>
      </c>
      <c r="F4771" s="57">
        <f t="shared" si="994"/>
        <v>0</v>
      </c>
      <c r="G4771" s="102">
        <f t="shared" ref="G4771:J4778" si="997">SUM(G4751,G4761)</f>
        <v>0</v>
      </c>
      <c r="H4771" s="102">
        <f t="shared" si="997"/>
        <v>0</v>
      </c>
      <c r="I4771" s="102">
        <f t="shared" si="997"/>
        <v>0</v>
      </c>
      <c r="J4771" s="102">
        <f t="shared" si="997"/>
        <v>0</v>
      </c>
      <c r="K4771" s="57">
        <f t="shared" si="995"/>
        <v>0</v>
      </c>
    </row>
    <row r="4772" spans="1:11" ht="12.75" customHeight="1">
      <c r="A4772" s="61" t="str">
        <f>"      "&amp;Labels!B86</f>
        <v xml:space="preserve">      Q 2</v>
      </c>
      <c r="B4772" s="102">
        <f t="shared" si="996"/>
        <v>0</v>
      </c>
      <c r="C4772" s="102">
        <f t="shared" si="996"/>
        <v>0</v>
      </c>
      <c r="D4772" s="102">
        <f t="shared" si="996"/>
        <v>0</v>
      </c>
      <c r="E4772" s="102">
        <f t="shared" si="996"/>
        <v>0</v>
      </c>
      <c r="F4772" s="57">
        <f t="shared" si="994"/>
        <v>0</v>
      </c>
      <c r="G4772" s="102">
        <f t="shared" si="997"/>
        <v>0</v>
      </c>
      <c r="H4772" s="102">
        <f t="shared" si="997"/>
        <v>0</v>
      </c>
      <c r="I4772" s="102">
        <f t="shared" si="997"/>
        <v>0</v>
      </c>
      <c r="J4772" s="102">
        <f t="shared" si="997"/>
        <v>0</v>
      </c>
      <c r="K4772" s="57">
        <f t="shared" si="995"/>
        <v>0</v>
      </c>
    </row>
    <row r="4773" spans="1:11" ht="12.75" customHeight="1">
      <c r="A4773" s="61" t="str">
        <f>"      "&amp;Labels!B87</f>
        <v xml:space="preserve">      Q 3</v>
      </c>
      <c r="B4773" s="102">
        <f t="shared" si="996"/>
        <v>0</v>
      </c>
      <c r="C4773" s="102">
        <f t="shared" si="996"/>
        <v>0</v>
      </c>
      <c r="D4773" s="102">
        <f t="shared" si="996"/>
        <v>0</v>
      </c>
      <c r="E4773" s="102">
        <f t="shared" si="996"/>
        <v>0</v>
      </c>
      <c r="F4773" s="57">
        <f t="shared" si="994"/>
        <v>0</v>
      </c>
      <c r="G4773" s="102">
        <f t="shared" si="997"/>
        <v>0</v>
      </c>
      <c r="H4773" s="102">
        <f t="shared" si="997"/>
        <v>0</v>
      </c>
      <c r="I4773" s="102">
        <f t="shared" si="997"/>
        <v>0</v>
      </c>
      <c r="J4773" s="102">
        <f t="shared" si="997"/>
        <v>0</v>
      </c>
      <c r="K4773" s="57">
        <f t="shared" si="995"/>
        <v>0</v>
      </c>
    </row>
    <row r="4774" spans="1:11" ht="12.75" customHeight="1">
      <c r="A4774" s="61" t="str">
        <f>"      "&amp;Labels!B88</f>
        <v xml:space="preserve">      Q 4</v>
      </c>
      <c r="B4774" s="102">
        <f t="shared" si="996"/>
        <v>0</v>
      </c>
      <c r="C4774" s="102">
        <f t="shared" si="996"/>
        <v>0</v>
      </c>
      <c r="D4774" s="102">
        <f t="shared" si="996"/>
        <v>0</v>
      </c>
      <c r="E4774" s="102">
        <f t="shared" si="996"/>
        <v>0</v>
      </c>
      <c r="F4774" s="57">
        <f t="shared" si="994"/>
        <v>0</v>
      </c>
      <c r="G4774" s="102">
        <f t="shared" si="997"/>
        <v>0</v>
      </c>
      <c r="H4774" s="102">
        <f t="shared" si="997"/>
        <v>0</v>
      </c>
      <c r="I4774" s="102">
        <f t="shared" si="997"/>
        <v>0</v>
      </c>
      <c r="J4774" s="102">
        <f t="shared" si="997"/>
        <v>0</v>
      </c>
      <c r="K4774" s="57">
        <f t="shared" si="995"/>
        <v>0</v>
      </c>
    </row>
    <row r="4775" spans="1:11" ht="12.75" customHeight="1">
      <c r="A4775" s="61" t="str">
        <f>"      "&amp;Labels!B89</f>
        <v xml:space="preserve">      Q 5</v>
      </c>
      <c r="B4775" s="102">
        <f t="shared" si="996"/>
        <v>0</v>
      </c>
      <c r="C4775" s="102">
        <f t="shared" si="996"/>
        <v>0</v>
      </c>
      <c r="D4775" s="102">
        <f t="shared" si="996"/>
        <v>0</v>
      </c>
      <c r="E4775" s="102">
        <f t="shared" si="996"/>
        <v>0</v>
      </c>
      <c r="F4775" s="57">
        <f t="shared" si="994"/>
        <v>0</v>
      </c>
      <c r="G4775" s="102">
        <f t="shared" si="997"/>
        <v>0</v>
      </c>
      <c r="H4775" s="102">
        <f t="shared" si="997"/>
        <v>0</v>
      </c>
      <c r="I4775" s="102">
        <f t="shared" si="997"/>
        <v>0</v>
      </c>
      <c r="J4775" s="102">
        <f t="shared" si="997"/>
        <v>0</v>
      </c>
      <c r="K4775" s="57">
        <f t="shared" si="995"/>
        <v>0</v>
      </c>
    </row>
    <row r="4776" spans="1:11" ht="12.75" customHeight="1">
      <c r="A4776" s="61" t="str">
        <f>"      "&amp;Labels!B90</f>
        <v xml:space="preserve">      Q 6</v>
      </c>
      <c r="B4776" s="102">
        <f t="shared" si="996"/>
        <v>0</v>
      </c>
      <c r="C4776" s="102">
        <f t="shared" si="996"/>
        <v>0</v>
      </c>
      <c r="D4776" s="102">
        <f t="shared" si="996"/>
        <v>0</v>
      </c>
      <c r="E4776" s="102">
        <f t="shared" si="996"/>
        <v>0</v>
      </c>
      <c r="F4776" s="57">
        <f t="shared" si="994"/>
        <v>0</v>
      </c>
      <c r="G4776" s="102">
        <f t="shared" si="997"/>
        <v>0</v>
      </c>
      <c r="H4776" s="102">
        <f t="shared" si="997"/>
        <v>0</v>
      </c>
      <c r="I4776" s="102">
        <f t="shared" si="997"/>
        <v>0</v>
      </c>
      <c r="J4776" s="102">
        <f t="shared" si="997"/>
        <v>0</v>
      </c>
      <c r="K4776" s="57">
        <f t="shared" si="995"/>
        <v>0</v>
      </c>
    </row>
    <row r="4777" spans="1:11" ht="12.75" customHeight="1">
      <c r="A4777" s="61" t="str">
        <f>"      "&amp;Labels!B91</f>
        <v xml:space="preserve">      Q 7</v>
      </c>
      <c r="B4777" s="102">
        <f t="shared" si="996"/>
        <v>0</v>
      </c>
      <c r="C4777" s="102">
        <f t="shared" si="996"/>
        <v>0</v>
      </c>
      <c r="D4777" s="102">
        <f t="shared" si="996"/>
        <v>0</v>
      </c>
      <c r="E4777" s="102">
        <f t="shared" si="996"/>
        <v>0</v>
      </c>
      <c r="F4777" s="57">
        <f t="shared" si="994"/>
        <v>0</v>
      </c>
      <c r="G4777" s="102">
        <f t="shared" si="997"/>
        <v>0</v>
      </c>
      <c r="H4777" s="102">
        <f t="shared" si="997"/>
        <v>0</v>
      </c>
      <c r="I4777" s="102">
        <f t="shared" si="997"/>
        <v>0</v>
      </c>
      <c r="J4777" s="102">
        <f t="shared" si="997"/>
        <v>0</v>
      </c>
      <c r="K4777" s="57">
        <f t="shared" si="995"/>
        <v>0</v>
      </c>
    </row>
    <row r="4778" spans="1:11" ht="12.75" customHeight="1">
      <c r="A4778" s="61" t="str">
        <f>"      "&amp;Labels!B92</f>
        <v xml:space="preserve">      Q 8</v>
      </c>
      <c r="B4778" s="102">
        <f t="shared" si="996"/>
        <v>0</v>
      </c>
      <c r="C4778" s="102">
        <f t="shared" si="996"/>
        <v>0</v>
      </c>
      <c r="D4778" s="102">
        <f t="shared" si="996"/>
        <v>0</v>
      </c>
      <c r="E4778" s="102">
        <f t="shared" si="996"/>
        <v>0</v>
      </c>
      <c r="F4778" s="57">
        <f t="shared" si="994"/>
        <v>0</v>
      </c>
      <c r="G4778" s="102">
        <f t="shared" si="997"/>
        <v>0</v>
      </c>
      <c r="H4778" s="102">
        <f t="shared" si="997"/>
        <v>0</v>
      </c>
      <c r="I4778" s="102">
        <f t="shared" si="997"/>
        <v>0</v>
      </c>
      <c r="J4778" s="102">
        <f t="shared" si="997"/>
        <v>0</v>
      </c>
      <c r="K4778" s="57">
        <f t="shared" si="995"/>
        <v>0</v>
      </c>
    </row>
    <row r="4779" spans="1:11" ht="12.75" customHeight="1">
      <c r="A4779" s="55" t="str">
        <f>"      "&amp;Labels!C84</f>
        <v xml:space="preserve">      Total</v>
      </c>
      <c r="B4779" s="56">
        <f>B4770</f>
        <v>0</v>
      </c>
      <c r="C4779" s="56">
        <f>C4770</f>
        <v>0</v>
      </c>
      <c r="D4779" s="56">
        <f>D4770</f>
        <v>0</v>
      </c>
      <c r="E4779" s="56">
        <f>E4770</f>
        <v>0</v>
      </c>
      <c r="F4779" s="57">
        <f>SUM(B4770:E4770)</f>
        <v>0</v>
      </c>
      <c r="G4779" s="56">
        <f>G4770</f>
        <v>0</v>
      </c>
      <c r="H4779" s="56">
        <f>H4770</f>
        <v>0</v>
      </c>
      <c r="I4779" s="56">
        <f>I4770</f>
        <v>0</v>
      </c>
      <c r="J4779" s="56">
        <f>J4770</f>
        <v>0</v>
      </c>
      <c r="K4779" s="57">
        <f>SUM(G4770:J4770)</f>
        <v>0</v>
      </c>
    </row>
    <row r="4780" spans="1:11" ht="12.75" customHeight="1">
      <c r="A4780" s="63" t="str">
        <f>Labels!B77</f>
        <v>Customer 9</v>
      </c>
      <c r="B4780" s="64"/>
      <c r="C4780" s="64"/>
      <c r="D4780" s="64"/>
      <c r="E4780" s="64"/>
      <c r="F4780" s="57"/>
      <c r="G4780" s="64"/>
      <c r="H4780" s="64"/>
      <c r="I4780" s="64"/>
      <c r="J4780" s="64"/>
      <c r="K4780" s="57"/>
    </row>
    <row r="4781" spans="1:11" ht="12.75" customHeight="1">
      <c r="A4781" s="55" t="str">
        <f>"   "&amp;Labels!B107</f>
        <v xml:space="preserve">   Seminars</v>
      </c>
      <c r="B4781" s="56"/>
      <c r="C4781" s="56"/>
      <c r="D4781" s="56"/>
      <c r="E4781" s="56"/>
      <c r="F4781" s="57"/>
      <c r="G4781" s="56"/>
      <c r="H4781" s="56"/>
      <c r="I4781" s="56"/>
      <c r="J4781" s="56"/>
      <c r="K4781" s="57"/>
    </row>
    <row r="4782" spans="1:11" ht="12.75" customHeight="1">
      <c r="A4782" s="61" t="str">
        <f>"      "&amp;Labels!B85</f>
        <v xml:space="preserve">      Q 1</v>
      </c>
      <c r="B4782" s="102">
        <f>Inputs!D26*Inputs!D75*'GM Alloc Factors'!B34</f>
        <v>0</v>
      </c>
      <c r="C4782" s="102">
        <f>Inputs!D26*Inputs!D75*'GM Alloc Factors'!C34</f>
        <v>0</v>
      </c>
      <c r="D4782" s="102">
        <f>Inputs!D26*Inputs!D75*'GM Alloc Factors'!D34</f>
        <v>0</v>
      </c>
      <c r="E4782" s="102">
        <f>Inputs!D26*Inputs!D75*'GM Alloc Factors'!E34</f>
        <v>0</v>
      </c>
      <c r="F4782" s="57">
        <f t="shared" ref="F4782:F4790" si="998">SUM(B4782:E4782)</f>
        <v>0</v>
      </c>
      <c r="G4782" s="102">
        <f>Inputs!D26*Inputs!D75*'GM Alloc Factors'!G34</f>
        <v>0</v>
      </c>
      <c r="H4782" s="102">
        <f>Inputs!D26*Inputs!D75*'GM Alloc Factors'!H34</f>
        <v>0</v>
      </c>
      <c r="I4782" s="102">
        <f>Inputs!D26*Inputs!D75*'GM Alloc Factors'!I34</f>
        <v>0</v>
      </c>
      <c r="J4782" s="102">
        <f>Inputs!D26*Inputs!D75*'GM Alloc Factors'!J34</f>
        <v>0</v>
      </c>
      <c r="K4782" s="57">
        <f t="shared" ref="K4782:K4790" si="999">SUM(G4782:J4782)</f>
        <v>0</v>
      </c>
    </row>
    <row r="4783" spans="1:11" ht="12.75" customHeight="1">
      <c r="A4783" s="61" t="str">
        <f>"      "&amp;Labels!B86</f>
        <v xml:space="preserve">      Q 2</v>
      </c>
      <c r="B4783" s="102">
        <f>Inputs!D26*Inputs!E75*'GM Alloc Factors'!B37</f>
        <v>0</v>
      </c>
      <c r="C4783" s="102">
        <f>Inputs!D26*Inputs!E75*'GM Alloc Factors'!C37</f>
        <v>0</v>
      </c>
      <c r="D4783" s="102">
        <f>Inputs!D26*Inputs!E75*'GM Alloc Factors'!D37</f>
        <v>0</v>
      </c>
      <c r="E4783" s="102">
        <f>Inputs!D26*Inputs!E75*'GM Alloc Factors'!E37</f>
        <v>0</v>
      </c>
      <c r="F4783" s="57">
        <f t="shared" si="998"/>
        <v>0</v>
      </c>
      <c r="G4783" s="102">
        <f>Inputs!D26*Inputs!E75*'GM Alloc Factors'!G37</f>
        <v>0</v>
      </c>
      <c r="H4783" s="102">
        <f>Inputs!D26*Inputs!E75*'GM Alloc Factors'!H37</f>
        <v>0</v>
      </c>
      <c r="I4783" s="102">
        <f>Inputs!D26*Inputs!E75*'GM Alloc Factors'!I37</f>
        <v>0</v>
      </c>
      <c r="J4783" s="102">
        <f>Inputs!D26*Inputs!E75*'GM Alloc Factors'!J37</f>
        <v>0</v>
      </c>
      <c r="K4783" s="57">
        <f t="shared" si="999"/>
        <v>0</v>
      </c>
    </row>
    <row r="4784" spans="1:11" ht="12.75" customHeight="1">
      <c r="A4784" s="61" t="str">
        <f>"      "&amp;Labels!B87</f>
        <v xml:space="preserve">      Q 3</v>
      </c>
      <c r="B4784" s="102">
        <f>Inputs!D26*Inputs!F75*'GM Alloc Factors'!B40</f>
        <v>0</v>
      </c>
      <c r="C4784" s="102">
        <f>Inputs!D26*Inputs!F75*'GM Alloc Factors'!C40</f>
        <v>0</v>
      </c>
      <c r="D4784" s="102">
        <f>Inputs!D26*Inputs!F75*'GM Alloc Factors'!D40</f>
        <v>0</v>
      </c>
      <c r="E4784" s="102">
        <f>Inputs!D26*Inputs!F75*'GM Alloc Factors'!E40</f>
        <v>0</v>
      </c>
      <c r="F4784" s="57">
        <f t="shared" si="998"/>
        <v>0</v>
      </c>
      <c r="G4784" s="102">
        <f>Inputs!D26*Inputs!F75*'GM Alloc Factors'!G40</f>
        <v>0</v>
      </c>
      <c r="H4784" s="102">
        <f>Inputs!D26*Inputs!F75*'GM Alloc Factors'!H40</f>
        <v>0</v>
      </c>
      <c r="I4784" s="102">
        <f>Inputs!D26*Inputs!F75*'GM Alloc Factors'!I40</f>
        <v>0</v>
      </c>
      <c r="J4784" s="102">
        <f>Inputs!D26*Inputs!F75*'GM Alloc Factors'!J40</f>
        <v>0</v>
      </c>
      <c r="K4784" s="57">
        <f t="shared" si="999"/>
        <v>0</v>
      </c>
    </row>
    <row r="4785" spans="1:11" ht="12.75" customHeight="1">
      <c r="A4785" s="61" t="str">
        <f>"      "&amp;Labels!B88</f>
        <v xml:space="preserve">      Q 4</v>
      </c>
      <c r="B4785" s="102">
        <f>Inputs!D26*Inputs!G75*'GM Alloc Factors'!B43</f>
        <v>0</v>
      </c>
      <c r="C4785" s="102">
        <f>Inputs!D26*Inputs!G75*'GM Alloc Factors'!C43</f>
        <v>0</v>
      </c>
      <c r="D4785" s="102">
        <f>Inputs!D26*Inputs!G75*'GM Alloc Factors'!D43</f>
        <v>0</v>
      </c>
      <c r="E4785" s="102">
        <f>Inputs!D26*Inputs!G75*'GM Alloc Factors'!E43</f>
        <v>0</v>
      </c>
      <c r="F4785" s="57">
        <f t="shared" si="998"/>
        <v>0</v>
      </c>
      <c r="G4785" s="102">
        <f>Inputs!D26*Inputs!G75*'GM Alloc Factors'!G43</f>
        <v>0</v>
      </c>
      <c r="H4785" s="102">
        <f>Inputs!D26*Inputs!G75*'GM Alloc Factors'!H43</f>
        <v>0</v>
      </c>
      <c r="I4785" s="102">
        <f>Inputs!D26*Inputs!G75*'GM Alloc Factors'!I43</f>
        <v>0</v>
      </c>
      <c r="J4785" s="102">
        <f>Inputs!D26*Inputs!G75*'GM Alloc Factors'!J43</f>
        <v>0</v>
      </c>
      <c r="K4785" s="57">
        <f t="shared" si="999"/>
        <v>0</v>
      </c>
    </row>
    <row r="4786" spans="1:11" ht="12.75" customHeight="1">
      <c r="A4786" s="61" t="str">
        <f>"      "&amp;Labels!B89</f>
        <v xml:space="preserve">      Q 5</v>
      </c>
      <c r="B4786" s="102">
        <f>Inputs!D26*Inputs!H75*'GM Alloc Factors'!B46</f>
        <v>0</v>
      </c>
      <c r="C4786" s="102">
        <f>Inputs!D26*Inputs!H75*'GM Alloc Factors'!C46</f>
        <v>0</v>
      </c>
      <c r="D4786" s="102">
        <f>Inputs!D26*Inputs!H75*'GM Alloc Factors'!D46</f>
        <v>0</v>
      </c>
      <c r="E4786" s="102">
        <f>Inputs!D26*Inputs!H75*'GM Alloc Factors'!E46</f>
        <v>0</v>
      </c>
      <c r="F4786" s="57">
        <f t="shared" si="998"/>
        <v>0</v>
      </c>
      <c r="G4786" s="102">
        <f>Inputs!D26*Inputs!H75*'GM Alloc Factors'!G46</f>
        <v>0</v>
      </c>
      <c r="H4786" s="102">
        <f>Inputs!D26*Inputs!H75*'GM Alloc Factors'!H46</f>
        <v>0</v>
      </c>
      <c r="I4786" s="102">
        <f>Inputs!D26*Inputs!H75*'GM Alloc Factors'!I46</f>
        <v>0</v>
      </c>
      <c r="J4786" s="102">
        <f>Inputs!D26*Inputs!H75*'GM Alloc Factors'!J46</f>
        <v>0</v>
      </c>
      <c r="K4786" s="57">
        <f t="shared" si="999"/>
        <v>0</v>
      </c>
    </row>
    <row r="4787" spans="1:11" ht="12.75" customHeight="1">
      <c r="A4787" s="61" t="str">
        <f>"      "&amp;Labels!B90</f>
        <v xml:space="preserve">      Q 6</v>
      </c>
      <c r="B4787" s="102">
        <f>Inputs!D26*Inputs!I75*'GM Alloc Factors'!B49</f>
        <v>0</v>
      </c>
      <c r="C4787" s="102">
        <f>Inputs!D26*Inputs!I75*'GM Alloc Factors'!C49</f>
        <v>0</v>
      </c>
      <c r="D4787" s="102">
        <f>Inputs!D26*Inputs!I75*'GM Alloc Factors'!D49</f>
        <v>0</v>
      </c>
      <c r="E4787" s="102">
        <f>Inputs!D26*Inputs!I75*'GM Alloc Factors'!E49</f>
        <v>0</v>
      </c>
      <c r="F4787" s="57">
        <f t="shared" si="998"/>
        <v>0</v>
      </c>
      <c r="G4787" s="102">
        <f>Inputs!D26*Inputs!I75*'GM Alloc Factors'!G49</f>
        <v>0</v>
      </c>
      <c r="H4787" s="102">
        <f>Inputs!D26*Inputs!I75*'GM Alloc Factors'!H49</f>
        <v>0</v>
      </c>
      <c r="I4787" s="102">
        <f>Inputs!D26*Inputs!I75*'GM Alloc Factors'!I49</f>
        <v>0</v>
      </c>
      <c r="J4787" s="102">
        <f>Inputs!D26*Inputs!I75*'GM Alloc Factors'!J49</f>
        <v>0</v>
      </c>
      <c r="K4787" s="57">
        <f t="shared" si="999"/>
        <v>0</v>
      </c>
    </row>
    <row r="4788" spans="1:11" ht="12.75" customHeight="1">
      <c r="A4788" s="61" t="str">
        <f>"      "&amp;Labels!B91</f>
        <v xml:space="preserve">      Q 7</v>
      </c>
      <c r="B4788" s="102">
        <f>Inputs!D26*Inputs!J75*'GM Alloc Factors'!B52</f>
        <v>0</v>
      </c>
      <c r="C4788" s="102">
        <f>Inputs!D26*Inputs!J75*'GM Alloc Factors'!C52</f>
        <v>0</v>
      </c>
      <c r="D4788" s="102">
        <f>Inputs!D26*Inputs!J75*'GM Alloc Factors'!D52</f>
        <v>0</v>
      </c>
      <c r="E4788" s="102">
        <f>Inputs!D26*Inputs!J75*'GM Alloc Factors'!E52</f>
        <v>0</v>
      </c>
      <c r="F4788" s="57">
        <f t="shared" si="998"/>
        <v>0</v>
      </c>
      <c r="G4788" s="102">
        <f>Inputs!D26*Inputs!J75*'GM Alloc Factors'!G52</f>
        <v>0</v>
      </c>
      <c r="H4788" s="102">
        <f>Inputs!D26*Inputs!J75*'GM Alloc Factors'!H52</f>
        <v>0</v>
      </c>
      <c r="I4788" s="102">
        <f>Inputs!D26*Inputs!J75*'GM Alloc Factors'!I52</f>
        <v>0</v>
      </c>
      <c r="J4788" s="102">
        <f>Inputs!D26*Inputs!J75*'GM Alloc Factors'!J52</f>
        <v>0</v>
      </c>
      <c r="K4788" s="57">
        <f t="shared" si="999"/>
        <v>0</v>
      </c>
    </row>
    <row r="4789" spans="1:11" ht="12.75" customHeight="1">
      <c r="A4789" s="61" t="str">
        <f>"      "&amp;Labels!B92</f>
        <v xml:space="preserve">      Q 8</v>
      </c>
      <c r="B4789" s="102">
        <f>Inputs!D26*Inputs!K75*'GM Alloc Factors'!B55</f>
        <v>0</v>
      </c>
      <c r="C4789" s="102">
        <f>Inputs!D26*Inputs!K75*'GM Alloc Factors'!C55</f>
        <v>0</v>
      </c>
      <c r="D4789" s="102">
        <f>Inputs!D26*Inputs!K75*'GM Alloc Factors'!D55</f>
        <v>0</v>
      </c>
      <c r="E4789" s="102">
        <f>Inputs!D26*Inputs!K75*'GM Alloc Factors'!E55</f>
        <v>0</v>
      </c>
      <c r="F4789" s="57">
        <f t="shared" si="998"/>
        <v>0</v>
      </c>
      <c r="G4789" s="102">
        <f>Inputs!D26*Inputs!K75*'GM Alloc Factors'!G55</f>
        <v>0</v>
      </c>
      <c r="H4789" s="102">
        <f>Inputs!D26*Inputs!K75*'GM Alloc Factors'!H55</f>
        <v>0</v>
      </c>
      <c r="I4789" s="102">
        <f>Inputs!D26*Inputs!K75*'GM Alloc Factors'!I55</f>
        <v>0</v>
      </c>
      <c r="J4789" s="102">
        <f>Inputs!D26*Inputs!K75*'GM Alloc Factors'!J55</f>
        <v>0</v>
      </c>
      <c r="K4789" s="57">
        <f t="shared" si="999"/>
        <v>0</v>
      </c>
    </row>
    <row r="4790" spans="1:11" ht="12.75" customHeight="1">
      <c r="A4790" s="55" t="str">
        <f>"      "&amp;Labels!C84</f>
        <v xml:space="preserve">      Total</v>
      </c>
      <c r="B4790" s="56">
        <f>SUM(B4782:B4789)</f>
        <v>0</v>
      </c>
      <c r="C4790" s="56">
        <f>SUM(C4782:C4789)</f>
        <v>0</v>
      </c>
      <c r="D4790" s="56">
        <f>SUM(D4782:D4789)</f>
        <v>0</v>
      </c>
      <c r="E4790" s="56">
        <f>SUM(E4782:E4789)</f>
        <v>0</v>
      </c>
      <c r="F4790" s="57">
        <f t="shared" si="998"/>
        <v>0</v>
      </c>
      <c r="G4790" s="56">
        <f>SUM(G4782:G4789)</f>
        <v>0</v>
      </c>
      <c r="H4790" s="56">
        <f>SUM(H4782:H4789)</f>
        <v>0</v>
      </c>
      <c r="I4790" s="56">
        <f>SUM(I4782:I4789)</f>
        <v>0</v>
      </c>
      <c r="J4790" s="56">
        <f>SUM(J4782:J4789)</f>
        <v>0</v>
      </c>
      <c r="K4790" s="57">
        <f t="shared" si="999"/>
        <v>0</v>
      </c>
    </row>
    <row r="4791" spans="1:11" ht="12.75" customHeight="1">
      <c r="A4791" s="55" t="str">
        <f>"   "&amp;Labels!B108</f>
        <v xml:space="preserve">   Sales visits</v>
      </c>
      <c r="B4791" s="56"/>
      <c r="C4791" s="56"/>
      <c r="D4791" s="56"/>
      <c r="E4791" s="56"/>
      <c r="F4791" s="57"/>
      <c r="G4791" s="56"/>
      <c r="H4791" s="56"/>
      <c r="I4791" s="56"/>
      <c r="J4791" s="56"/>
      <c r="K4791" s="57"/>
    </row>
    <row r="4792" spans="1:11" ht="12.75" customHeight="1">
      <c r="A4792" s="61" t="str">
        <f>"      "&amp;Labels!B85</f>
        <v xml:space="preserve">      Q 1</v>
      </c>
      <c r="B4792" s="102">
        <f>Inputs!D27*Inputs!D85*'GM Alloc Factors'!B35</f>
        <v>0</v>
      </c>
      <c r="C4792" s="102">
        <f>Inputs!D27*Inputs!D85*'GM Alloc Factors'!C35</f>
        <v>0</v>
      </c>
      <c r="D4792" s="102">
        <f>Inputs!D27*Inputs!D85*'GM Alloc Factors'!D35</f>
        <v>0</v>
      </c>
      <c r="E4792" s="102">
        <f>Inputs!D27*Inputs!D85*'GM Alloc Factors'!E35</f>
        <v>0</v>
      </c>
      <c r="F4792" s="57">
        <f t="shared" ref="F4792:F4809" si="1000">SUM(B4792:E4792)</f>
        <v>0</v>
      </c>
      <c r="G4792" s="102">
        <f>Inputs!D27*Inputs!D85*'GM Alloc Factors'!G35</f>
        <v>0</v>
      </c>
      <c r="H4792" s="102">
        <f>Inputs!D27*Inputs!D85*'GM Alloc Factors'!H35</f>
        <v>0</v>
      </c>
      <c r="I4792" s="102">
        <f>Inputs!D27*Inputs!D85*'GM Alloc Factors'!I35</f>
        <v>0</v>
      </c>
      <c r="J4792" s="102">
        <f>Inputs!D27*Inputs!D85*'GM Alloc Factors'!J35</f>
        <v>0</v>
      </c>
      <c r="K4792" s="57">
        <f t="shared" ref="K4792:K4809" si="1001">SUM(G4792:J4792)</f>
        <v>0</v>
      </c>
    </row>
    <row r="4793" spans="1:11" ht="12.75" customHeight="1">
      <c r="A4793" s="61" t="str">
        <f>"      "&amp;Labels!B86</f>
        <v xml:space="preserve">      Q 2</v>
      </c>
      <c r="B4793" s="102">
        <f>Inputs!D27*Inputs!E85*'GM Alloc Factors'!B38</f>
        <v>0</v>
      </c>
      <c r="C4793" s="102">
        <f>Inputs!D27*Inputs!E85*'GM Alloc Factors'!C38</f>
        <v>0</v>
      </c>
      <c r="D4793" s="102">
        <f>Inputs!D27*Inputs!E85*'GM Alloc Factors'!D38</f>
        <v>0</v>
      </c>
      <c r="E4793" s="102">
        <f>Inputs!D27*Inputs!E85*'GM Alloc Factors'!E38</f>
        <v>0</v>
      </c>
      <c r="F4793" s="57">
        <f t="shared" si="1000"/>
        <v>0</v>
      </c>
      <c r="G4793" s="102">
        <f>Inputs!D27*Inputs!E85*'GM Alloc Factors'!G38</f>
        <v>0</v>
      </c>
      <c r="H4793" s="102">
        <f>Inputs!D27*Inputs!E85*'GM Alloc Factors'!H38</f>
        <v>0</v>
      </c>
      <c r="I4793" s="102">
        <f>Inputs!D27*Inputs!E85*'GM Alloc Factors'!I38</f>
        <v>0</v>
      </c>
      <c r="J4793" s="102">
        <f>Inputs!D27*Inputs!E85*'GM Alloc Factors'!J38</f>
        <v>0</v>
      </c>
      <c r="K4793" s="57">
        <f t="shared" si="1001"/>
        <v>0</v>
      </c>
    </row>
    <row r="4794" spans="1:11" ht="12.75" customHeight="1">
      <c r="A4794" s="61" t="str">
        <f>"      "&amp;Labels!B87</f>
        <v xml:space="preserve">      Q 3</v>
      </c>
      <c r="B4794" s="102">
        <f>Inputs!D27*Inputs!F85*'GM Alloc Factors'!B41</f>
        <v>0</v>
      </c>
      <c r="C4794" s="102">
        <f>Inputs!D27*Inputs!F85*'GM Alloc Factors'!C41</f>
        <v>0</v>
      </c>
      <c r="D4794" s="102">
        <f>Inputs!D27*Inputs!F85*'GM Alloc Factors'!D41</f>
        <v>0</v>
      </c>
      <c r="E4794" s="102">
        <f>Inputs!D27*Inputs!F85*'GM Alloc Factors'!E41</f>
        <v>0</v>
      </c>
      <c r="F4794" s="57">
        <f t="shared" si="1000"/>
        <v>0</v>
      </c>
      <c r="G4794" s="102">
        <f>Inputs!D27*Inputs!F85*'GM Alloc Factors'!G41</f>
        <v>0</v>
      </c>
      <c r="H4794" s="102">
        <f>Inputs!D27*Inputs!F85*'GM Alloc Factors'!H41</f>
        <v>0</v>
      </c>
      <c r="I4794" s="102">
        <f>Inputs!D27*Inputs!F85*'GM Alloc Factors'!I41</f>
        <v>0</v>
      </c>
      <c r="J4794" s="102">
        <f>Inputs!D27*Inputs!F85*'GM Alloc Factors'!J41</f>
        <v>0</v>
      </c>
      <c r="K4794" s="57">
        <f t="shared" si="1001"/>
        <v>0</v>
      </c>
    </row>
    <row r="4795" spans="1:11" ht="12.75" customHeight="1">
      <c r="A4795" s="61" t="str">
        <f>"      "&amp;Labels!B88</f>
        <v xml:space="preserve">      Q 4</v>
      </c>
      <c r="B4795" s="102">
        <f>Inputs!D27*Inputs!G85*'GM Alloc Factors'!B44</f>
        <v>0</v>
      </c>
      <c r="C4795" s="102">
        <f>Inputs!D27*Inputs!G85*'GM Alloc Factors'!C44</f>
        <v>0</v>
      </c>
      <c r="D4795" s="102">
        <f>Inputs!D27*Inputs!G85*'GM Alloc Factors'!D44</f>
        <v>0</v>
      </c>
      <c r="E4795" s="102">
        <f>Inputs!D27*Inputs!G85*'GM Alloc Factors'!E44</f>
        <v>0</v>
      </c>
      <c r="F4795" s="57">
        <f t="shared" si="1000"/>
        <v>0</v>
      </c>
      <c r="G4795" s="102">
        <f>Inputs!D27*Inputs!G85*'GM Alloc Factors'!G44</f>
        <v>0</v>
      </c>
      <c r="H4795" s="102">
        <f>Inputs!D27*Inputs!G85*'GM Alloc Factors'!H44</f>
        <v>0</v>
      </c>
      <c r="I4795" s="102">
        <f>Inputs!D27*Inputs!G85*'GM Alloc Factors'!I44</f>
        <v>0</v>
      </c>
      <c r="J4795" s="102">
        <f>Inputs!D27*Inputs!G85*'GM Alloc Factors'!J44</f>
        <v>0</v>
      </c>
      <c r="K4795" s="57">
        <f t="shared" si="1001"/>
        <v>0</v>
      </c>
    </row>
    <row r="4796" spans="1:11" ht="12.75" customHeight="1">
      <c r="A4796" s="61" t="str">
        <f>"      "&amp;Labels!B89</f>
        <v xml:space="preserve">      Q 5</v>
      </c>
      <c r="B4796" s="102">
        <f>Inputs!D27*Inputs!H85*'GM Alloc Factors'!B47</f>
        <v>0</v>
      </c>
      <c r="C4796" s="102">
        <f>Inputs!D27*Inputs!H85*'GM Alloc Factors'!C47</f>
        <v>0</v>
      </c>
      <c r="D4796" s="102">
        <f>Inputs!D27*Inputs!H85*'GM Alloc Factors'!D47</f>
        <v>0</v>
      </c>
      <c r="E4796" s="102">
        <f>Inputs!D27*Inputs!H85*'GM Alloc Factors'!E47</f>
        <v>0</v>
      </c>
      <c r="F4796" s="57">
        <f t="shared" si="1000"/>
        <v>0</v>
      </c>
      <c r="G4796" s="102">
        <f>Inputs!D27*Inputs!H85*'GM Alloc Factors'!G47</f>
        <v>0</v>
      </c>
      <c r="H4796" s="102">
        <f>Inputs!D27*Inputs!H85*'GM Alloc Factors'!H47</f>
        <v>0</v>
      </c>
      <c r="I4796" s="102">
        <f>Inputs!D27*Inputs!H85*'GM Alloc Factors'!I47</f>
        <v>0</v>
      </c>
      <c r="J4796" s="102">
        <f>Inputs!D27*Inputs!H85*'GM Alloc Factors'!J47</f>
        <v>0</v>
      </c>
      <c r="K4796" s="57">
        <f t="shared" si="1001"/>
        <v>0</v>
      </c>
    </row>
    <row r="4797" spans="1:11" ht="12.75" customHeight="1">
      <c r="A4797" s="61" t="str">
        <f>"      "&amp;Labels!B90</f>
        <v xml:space="preserve">      Q 6</v>
      </c>
      <c r="B4797" s="102">
        <f>Inputs!D27*Inputs!I85*'GM Alloc Factors'!B50</f>
        <v>0</v>
      </c>
      <c r="C4797" s="102">
        <f>Inputs!D27*Inputs!I85*'GM Alloc Factors'!C50</f>
        <v>0</v>
      </c>
      <c r="D4797" s="102">
        <f>Inputs!D27*Inputs!I85*'GM Alloc Factors'!D50</f>
        <v>0</v>
      </c>
      <c r="E4797" s="102">
        <f>Inputs!D27*Inputs!I85*'GM Alloc Factors'!E50</f>
        <v>0</v>
      </c>
      <c r="F4797" s="57">
        <f t="shared" si="1000"/>
        <v>0</v>
      </c>
      <c r="G4797" s="102">
        <f>Inputs!D27*Inputs!I85*'GM Alloc Factors'!G50</f>
        <v>0</v>
      </c>
      <c r="H4797" s="102">
        <f>Inputs!D27*Inputs!I85*'GM Alloc Factors'!H50</f>
        <v>0</v>
      </c>
      <c r="I4797" s="102">
        <f>Inputs!D27*Inputs!I85*'GM Alloc Factors'!I50</f>
        <v>0</v>
      </c>
      <c r="J4797" s="102">
        <f>Inputs!D27*Inputs!I85*'GM Alloc Factors'!J50</f>
        <v>0</v>
      </c>
      <c r="K4797" s="57">
        <f t="shared" si="1001"/>
        <v>0</v>
      </c>
    </row>
    <row r="4798" spans="1:11" ht="12.75" customHeight="1">
      <c r="A4798" s="61" t="str">
        <f>"      "&amp;Labels!B91</f>
        <v xml:space="preserve">      Q 7</v>
      </c>
      <c r="B4798" s="102">
        <f>Inputs!D27*Inputs!J85*'GM Alloc Factors'!B53</f>
        <v>0</v>
      </c>
      <c r="C4798" s="102">
        <f>Inputs!D27*Inputs!J85*'GM Alloc Factors'!C53</f>
        <v>0</v>
      </c>
      <c r="D4798" s="102">
        <f>Inputs!D27*Inputs!J85*'GM Alloc Factors'!D53</f>
        <v>0</v>
      </c>
      <c r="E4798" s="102">
        <f>Inputs!D27*Inputs!J85*'GM Alloc Factors'!E53</f>
        <v>0</v>
      </c>
      <c r="F4798" s="57">
        <f t="shared" si="1000"/>
        <v>0</v>
      </c>
      <c r="G4798" s="102">
        <f>Inputs!D27*Inputs!J85*'GM Alloc Factors'!G53</f>
        <v>0</v>
      </c>
      <c r="H4798" s="102">
        <f>Inputs!D27*Inputs!J85*'GM Alloc Factors'!H53</f>
        <v>0</v>
      </c>
      <c r="I4798" s="102">
        <f>Inputs!D27*Inputs!J85*'GM Alloc Factors'!I53</f>
        <v>0</v>
      </c>
      <c r="J4798" s="102">
        <f>Inputs!D27*Inputs!J85*'GM Alloc Factors'!J53</f>
        <v>0</v>
      </c>
      <c r="K4798" s="57">
        <f t="shared" si="1001"/>
        <v>0</v>
      </c>
    </row>
    <row r="4799" spans="1:11" ht="12.75" customHeight="1">
      <c r="A4799" s="61" t="str">
        <f>"      "&amp;Labels!B92</f>
        <v xml:space="preserve">      Q 8</v>
      </c>
      <c r="B4799" s="102">
        <f>Inputs!D27*Inputs!K85*'GM Alloc Factors'!B56</f>
        <v>0</v>
      </c>
      <c r="C4799" s="102">
        <f>Inputs!D27*Inputs!K85*'GM Alloc Factors'!C56</f>
        <v>0</v>
      </c>
      <c r="D4799" s="102">
        <f>Inputs!D27*Inputs!K85*'GM Alloc Factors'!D56</f>
        <v>0</v>
      </c>
      <c r="E4799" s="102">
        <f>Inputs!D27*Inputs!K85*'GM Alloc Factors'!E56</f>
        <v>0</v>
      </c>
      <c r="F4799" s="57">
        <f t="shared" si="1000"/>
        <v>0</v>
      </c>
      <c r="G4799" s="102">
        <f>Inputs!D27*Inputs!K85*'GM Alloc Factors'!G56</f>
        <v>0</v>
      </c>
      <c r="H4799" s="102">
        <f>Inputs!D27*Inputs!K85*'GM Alloc Factors'!H56</f>
        <v>0</v>
      </c>
      <c r="I4799" s="102">
        <f>Inputs!D27*Inputs!K85*'GM Alloc Factors'!I56</f>
        <v>0</v>
      </c>
      <c r="J4799" s="102">
        <f>Inputs!D27*Inputs!K85*'GM Alloc Factors'!J56</f>
        <v>0</v>
      </c>
      <c r="K4799" s="57">
        <f t="shared" si="1001"/>
        <v>0</v>
      </c>
    </row>
    <row r="4800" spans="1:11" ht="12.75" customHeight="1">
      <c r="A4800" s="55" t="str">
        <f>"      "&amp;Labels!C84</f>
        <v xml:space="preserve">      Total</v>
      </c>
      <c r="B4800" s="56">
        <f>SUM(B4792:B4799)</f>
        <v>0</v>
      </c>
      <c r="C4800" s="56">
        <f>SUM(C4792:C4799)</f>
        <v>0</v>
      </c>
      <c r="D4800" s="56">
        <f>SUM(D4792:D4799)</f>
        <v>0</v>
      </c>
      <c r="E4800" s="56">
        <f>SUM(E4792:E4799)</f>
        <v>0</v>
      </c>
      <c r="F4800" s="57">
        <f t="shared" si="1000"/>
        <v>0</v>
      </c>
      <c r="G4800" s="56">
        <f>SUM(G4792:G4799)</f>
        <v>0</v>
      </c>
      <c r="H4800" s="56">
        <f>SUM(H4792:H4799)</f>
        <v>0</v>
      </c>
      <c r="I4800" s="56">
        <f>SUM(I4792:I4799)</f>
        <v>0</v>
      </c>
      <c r="J4800" s="56">
        <f>SUM(J4792:J4799)</f>
        <v>0</v>
      </c>
      <c r="K4800" s="57">
        <f t="shared" si="1001"/>
        <v>0</v>
      </c>
    </row>
    <row r="4801" spans="1:11" ht="12.75" customHeight="1">
      <c r="A4801" s="63" t="str">
        <f>"   "&amp;Labels!C106</f>
        <v xml:space="preserve">   Total</v>
      </c>
      <c r="B4801" s="64">
        <f>SUM(B4790,B4800)</f>
        <v>0</v>
      </c>
      <c r="C4801" s="64">
        <f>SUM(C4790,C4800)</f>
        <v>0</v>
      </c>
      <c r="D4801" s="64">
        <f>SUM(D4790,D4800)</f>
        <v>0</v>
      </c>
      <c r="E4801" s="64">
        <f>SUM(E4790,E4800)</f>
        <v>0</v>
      </c>
      <c r="F4801" s="57">
        <f t="shared" si="1000"/>
        <v>0</v>
      </c>
      <c r="G4801" s="64">
        <f>SUM(G4790,G4800)</f>
        <v>0</v>
      </c>
      <c r="H4801" s="64">
        <f>SUM(H4790,H4800)</f>
        <v>0</v>
      </c>
      <c r="I4801" s="64">
        <f>SUM(I4790,I4800)</f>
        <v>0</v>
      </c>
      <c r="J4801" s="64">
        <f>SUM(J4790,J4800)</f>
        <v>0</v>
      </c>
      <c r="K4801" s="57">
        <f t="shared" si="1001"/>
        <v>0</v>
      </c>
    </row>
    <row r="4802" spans="1:11" ht="12.75" customHeight="1">
      <c r="A4802" s="61" t="str">
        <f>"      "&amp;Labels!B85</f>
        <v xml:space="preserve">      Q 1</v>
      </c>
      <c r="B4802" s="102">
        <f t="shared" ref="B4802:E4809" si="1002">SUM(B4782,B4792)</f>
        <v>0</v>
      </c>
      <c r="C4802" s="102">
        <f t="shared" si="1002"/>
        <v>0</v>
      </c>
      <c r="D4802" s="102">
        <f t="shared" si="1002"/>
        <v>0</v>
      </c>
      <c r="E4802" s="102">
        <f t="shared" si="1002"/>
        <v>0</v>
      </c>
      <c r="F4802" s="57">
        <f t="shared" si="1000"/>
        <v>0</v>
      </c>
      <c r="G4802" s="102">
        <f t="shared" ref="G4802:J4809" si="1003">SUM(G4782,G4792)</f>
        <v>0</v>
      </c>
      <c r="H4802" s="102">
        <f t="shared" si="1003"/>
        <v>0</v>
      </c>
      <c r="I4802" s="102">
        <f t="shared" si="1003"/>
        <v>0</v>
      </c>
      <c r="J4802" s="102">
        <f t="shared" si="1003"/>
        <v>0</v>
      </c>
      <c r="K4802" s="57">
        <f t="shared" si="1001"/>
        <v>0</v>
      </c>
    </row>
    <row r="4803" spans="1:11" ht="12.75" customHeight="1">
      <c r="A4803" s="61" t="str">
        <f>"      "&amp;Labels!B86</f>
        <v xml:space="preserve">      Q 2</v>
      </c>
      <c r="B4803" s="102">
        <f t="shared" si="1002"/>
        <v>0</v>
      </c>
      <c r="C4803" s="102">
        <f t="shared" si="1002"/>
        <v>0</v>
      </c>
      <c r="D4803" s="102">
        <f t="shared" si="1002"/>
        <v>0</v>
      </c>
      <c r="E4803" s="102">
        <f t="shared" si="1002"/>
        <v>0</v>
      </c>
      <c r="F4803" s="57">
        <f t="shared" si="1000"/>
        <v>0</v>
      </c>
      <c r="G4803" s="102">
        <f t="shared" si="1003"/>
        <v>0</v>
      </c>
      <c r="H4803" s="102">
        <f t="shared" si="1003"/>
        <v>0</v>
      </c>
      <c r="I4803" s="102">
        <f t="shared" si="1003"/>
        <v>0</v>
      </c>
      <c r="J4803" s="102">
        <f t="shared" si="1003"/>
        <v>0</v>
      </c>
      <c r="K4803" s="57">
        <f t="shared" si="1001"/>
        <v>0</v>
      </c>
    </row>
    <row r="4804" spans="1:11" ht="12.75" customHeight="1">
      <c r="A4804" s="61" t="str">
        <f>"      "&amp;Labels!B87</f>
        <v xml:space="preserve">      Q 3</v>
      </c>
      <c r="B4804" s="102">
        <f t="shared" si="1002"/>
        <v>0</v>
      </c>
      <c r="C4804" s="102">
        <f t="shared" si="1002"/>
        <v>0</v>
      </c>
      <c r="D4804" s="102">
        <f t="shared" si="1002"/>
        <v>0</v>
      </c>
      <c r="E4804" s="102">
        <f t="shared" si="1002"/>
        <v>0</v>
      </c>
      <c r="F4804" s="57">
        <f t="shared" si="1000"/>
        <v>0</v>
      </c>
      <c r="G4804" s="102">
        <f t="shared" si="1003"/>
        <v>0</v>
      </c>
      <c r="H4804" s="102">
        <f t="shared" si="1003"/>
        <v>0</v>
      </c>
      <c r="I4804" s="102">
        <f t="shared" si="1003"/>
        <v>0</v>
      </c>
      <c r="J4804" s="102">
        <f t="shared" si="1003"/>
        <v>0</v>
      </c>
      <c r="K4804" s="57">
        <f t="shared" si="1001"/>
        <v>0</v>
      </c>
    </row>
    <row r="4805" spans="1:11" ht="12.75" customHeight="1">
      <c r="A4805" s="61" t="str">
        <f>"      "&amp;Labels!B88</f>
        <v xml:space="preserve">      Q 4</v>
      </c>
      <c r="B4805" s="102">
        <f t="shared" si="1002"/>
        <v>0</v>
      </c>
      <c r="C4805" s="102">
        <f t="shared" si="1002"/>
        <v>0</v>
      </c>
      <c r="D4805" s="102">
        <f t="shared" si="1002"/>
        <v>0</v>
      </c>
      <c r="E4805" s="102">
        <f t="shared" si="1002"/>
        <v>0</v>
      </c>
      <c r="F4805" s="57">
        <f t="shared" si="1000"/>
        <v>0</v>
      </c>
      <c r="G4805" s="102">
        <f t="shared" si="1003"/>
        <v>0</v>
      </c>
      <c r="H4805" s="102">
        <f t="shared" si="1003"/>
        <v>0</v>
      </c>
      <c r="I4805" s="102">
        <f t="shared" si="1003"/>
        <v>0</v>
      </c>
      <c r="J4805" s="102">
        <f t="shared" si="1003"/>
        <v>0</v>
      </c>
      <c r="K4805" s="57">
        <f t="shared" si="1001"/>
        <v>0</v>
      </c>
    </row>
    <row r="4806" spans="1:11" ht="12.75" customHeight="1">
      <c r="A4806" s="61" t="str">
        <f>"      "&amp;Labels!B89</f>
        <v xml:space="preserve">      Q 5</v>
      </c>
      <c r="B4806" s="102">
        <f t="shared" si="1002"/>
        <v>0</v>
      </c>
      <c r="C4806" s="102">
        <f t="shared" si="1002"/>
        <v>0</v>
      </c>
      <c r="D4806" s="102">
        <f t="shared" si="1002"/>
        <v>0</v>
      </c>
      <c r="E4806" s="102">
        <f t="shared" si="1002"/>
        <v>0</v>
      </c>
      <c r="F4806" s="57">
        <f t="shared" si="1000"/>
        <v>0</v>
      </c>
      <c r="G4806" s="102">
        <f t="shared" si="1003"/>
        <v>0</v>
      </c>
      <c r="H4806" s="102">
        <f t="shared" si="1003"/>
        <v>0</v>
      </c>
      <c r="I4806" s="102">
        <f t="shared" si="1003"/>
        <v>0</v>
      </c>
      <c r="J4806" s="102">
        <f t="shared" si="1003"/>
        <v>0</v>
      </c>
      <c r="K4806" s="57">
        <f t="shared" si="1001"/>
        <v>0</v>
      </c>
    </row>
    <row r="4807" spans="1:11" ht="12.75" customHeight="1">
      <c r="A4807" s="61" t="str">
        <f>"      "&amp;Labels!B90</f>
        <v xml:space="preserve">      Q 6</v>
      </c>
      <c r="B4807" s="102">
        <f t="shared" si="1002"/>
        <v>0</v>
      </c>
      <c r="C4807" s="102">
        <f t="shared" si="1002"/>
        <v>0</v>
      </c>
      <c r="D4807" s="102">
        <f t="shared" si="1002"/>
        <v>0</v>
      </c>
      <c r="E4807" s="102">
        <f t="shared" si="1002"/>
        <v>0</v>
      </c>
      <c r="F4807" s="57">
        <f t="shared" si="1000"/>
        <v>0</v>
      </c>
      <c r="G4807" s="102">
        <f t="shared" si="1003"/>
        <v>0</v>
      </c>
      <c r="H4807" s="102">
        <f t="shared" si="1003"/>
        <v>0</v>
      </c>
      <c r="I4807" s="102">
        <f t="shared" si="1003"/>
        <v>0</v>
      </c>
      <c r="J4807" s="102">
        <f t="shared" si="1003"/>
        <v>0</v>
      </c>
      <c r="K4807" s="57">
        <f t="shared" si="1001"/>
        <v>0</v>
      </c>
    </row>
    <row r="4808" spans="1:11" ht="12.75" customHeight="1">
      <c r="A4808" s="61" t="str">
        <f>"      "&amp;Labels!B91</f>
        <v xml:space="preserve">      Q 7</v>
      </c>
      <c r="B4808" s="102">
        <f t="shared" si="1002"/>
        <v>0</v>
      </c>
      <c r="C4808" s="102">
        <f t="shared" si="1002"/>
        <v>0</v>
      </c>
      <c r="D4808" s="102">
        <f t="shared" si="1002"/>
        <v>0</v>
      </c>
      <c r="E4808" s="102">
        <f t="shared" si="1002"/>
        <v>0</v>
      </c>
      <c r="F4808" s="57">
        <f t="shared" si="1000"/>
        <v>0</v>
      </c>
      <c r="G4808" s="102">
        <f t="shared" si="1003"/>
        <v>0</v>
      </c>
      <c r="H4808" s="102">
        <f t="shared" si="1003"/>
        <v>0</v>
      </c>
      <c r="I4808" s="102">
        <f t="shared" si="1003"/>
        <v>0</v>
      </c>
      <c r="J4808" s="102">
        <f t="shared" si="1003"/>
        <v>0</v>
      </c>
      <c r="K4808" s="57">
        <f t="shared" si="1001"/>
        <v>0</v>
      </c>
    </row>
    <row r="4809" spans="1:11" ht="12.75" customHeight="1">
      <c r="A4809" s="61" t="str">
        <f>"      "&amp;Labels!B92</f>
        <v xml:space="preserve">      Q 8</v>
      </c>
      <c r="B4809" s="102">
        <f t="shared" si="1002"/>
        <v>0</v>
      </c>
      <c r="C4809" s="102">
        <f t="shared" si="1002"/>
        <v>0</v>
      </c>
      <c r="D4809" s="102">
        <f t="shared" si="1002"/>
        <v>0</v>
      </c>
      <c r="E4809" s="102">
        <f t="shared" si="1002"/>
        <v>0</v>
      </c>
      <c r="F4809" s="57">
        <f t="shared" si="1000"/>
        <v>0</v>
      </c>
      <c r="G4809" s="102">
        <f t="shared" si="1003"/>
        <v>0</v>
      </c>
      <c r="H4809" s="102">
        <f t="shared" si="1003"/>
        <v>0</v>
      </c>
      <c r="I4809" s="102">
        <f t="shared" si="1003"/>
        <v>0</v>
      </c>
      <c r="J4809" s="102">
        <f t="shared" si="1003"/>
        <v>0</v>
      </c>
      <c r="K4809" s="57">
        <f t="shared" si="1001"/>
        <v>0</v>
      </c>
    </row>
    <row r="4810" spans="1:11" ht="12.75" customHeight="1">
      <c r="A4810" s="55" t="str">
        <f>"      "&amp;Labels!C84</f>
        <v xml:space="preserve">      Total</v>
      </c>
      <c r="B4810" s="56">
        <f>B4801</f>
        <v>0</v>
      </c>
      <c r="C4810" s="56">
        <f>C4801</f>
        <v>0</v>
      </c>
      <c r="D4810" s="56">
        <f>D4801</f>
        <v>0</v>
      </c>
      <c r="E4810" s="56">
        <f>E4801</f>
        <v>0</v>
      </c>
      <c r="F4810" s="57">
        <f>SUM(B4801:E4801)</f>
        <v>0</v>
      </c>
      <c r="G4810" s="56">
        <f>G4801</f>
        <v>0</v>
      </c>
      <c r="H4810" s="56">
        <f>H4801</f>
        <v>0</v>
      </c>
      <c r="I4810" s="56">
        <f>I4801</f>
        <v>0</v>
      </c>
      <c r="J4810" s="56">
        <f>J4801</f>
        <v>0</v>
      </c>
      <c r="K4810" s="57">
        <f>SUM(G4801:J4801)</f>
        <v>0</v>
      </c>
    </row>
    <row r="4811" spans="1:11" ht="12.75" customHeight="1">
      <c r="A4811" s="63" t="str">
        <f>Labels!B78</f>
        <v>Customer 10</v>
      </c>
      <c r="B4811" s="64"/>
      <c r="C4811" s="64"/>
      <c r="D4811" s="64"/>
      <c r="E4811" s="64"/>
      <c r="F4811" s="57"/>
      <c r="G4811" s="64"/>
      <c r="H4811" s="64"/>
      <c r="I4811" s="64"/>
      <c r="J4811" s="64"/>
      <c r="K4811" s="57"/>
    </row>
    <row r="4812" spans="1:11" ht="12.75" customHeight="1">
      <c r="A4812" s="55" t="str">
        <f>"   "&amp;Labels!B107</f>
        <v xml:space="preserve">   Seminars</v>
      </c>
      <c r="B4812" s="56"/>
      <c r="C4812" s="56"/>
      <c r="D4812" s="56"/>
      <c r="E4812" s="56"/>
      <c r="F4812" s="57"/>
      <c r="G4812" s="56"/>
      <c r="H4812" s="56"/>
      <c r="I4812" s="56"/>
      <c r="J4812" s="56"/>
      <c r="K4812" s="57"/>
    </row>
    <row r="4813" spans="1:11" ht="12.75" customHeight="1">
      <c r="A4813" s="61" t="str">
        <f>"      "&amp;Labels!B85</f>
        <v xml:space="preserve">      Q 1</v>
      </c>
      <c r="B4813" s="102">
        <f>Inputs!D26*Inputs!D76*'GM Alloc Factors'!B34</f>
        <v>0</v>
      </c>
      <c r="C4813" s="102">
        <f>Inputs!D26*Inputs!D76*'GM Alloc Factors'!C34</f>
        <v>0</v>
      </c>
      <c r="D4813" s="102">
        <f>Inputs!D26*Inputs!D76*'GM Alloc Factors'!D34</f>
        <v>0</v>
      </c>
      <c r="E4813" s="102">
        <f>Inputs!D26*Inputs!D76*'GM Alloc Factors'!E34</f>
        <v>0</v>
      </c>
      <c r="F4813" s="57">
        <f t="shared" ref="F4813:F4821" si="1004">SUM(B4813:E4813)</f>
        <v>0</v>
      </c>
      <c r="G4813" s="102">
        <f>Inputs!D26*Inputs!D76*'GM Alloc Factors'!G34</f>
        <v>0</v>
      </c>
      <c r="H4813" s="102">
        <f>Inputs!D26*Inputs!D76*'GM Alloc Factors'!H34</f>
        <v>0</v>
      </c>
      <c r="I4813" s="102">
        <f>Inputs!D26*Inputs!D76*'GM Alloc Factors'!I34</f>
        <v>0</v>
      </c>
      <c r="J4813" s="102">
        <f>Inputs!D26*Inputs!D76*'GM Alloc Factors'!J34</f>
        <v>0</v>
      </c>
      <c r="K4813" s="57">
        <f t="shared" ref="K4813:K4821" si="1005">SUM(G4813:J4813)</f>
        <v>0</v>
      </c>
    </row>
    <row r="4814" spans="1:11" ht="12.75" customHeight="1">
      <c r="A4814" s="61" t="str">
        <f>"      "&amp;Labels!B86</f>
        <v xml:space="preserve">      Q 2</v>
      </c>
      <c r="B4814" s="102">
        <f>Inputs!D26*Inputs!E76*'GM Alloc Factors'!B37</f>
        <v>0</v>
      </c>
      <c r="C4814" s="102">
        <f>Inputs!D26*Inputs!E76*'GM Alloc Factors'!C37</f>
        <v>0</v>
      </c>
      <c r="D4814" s="102">
        <f>Inputs!D26*Inputs!E76*'GM Alloc Factors'!D37</f>
        <v>0</v>
      </c>
      <c r="E4814" s="102">
        <f>Inputs!D26*Inputs!E76*'GM Alloc Factors'!E37</f>
        <v>0</v>
      </c>
      <c r="F4814" s="57">
        <f t="shared" si="1004"/>
        <v>0</v>
      </c>
      <c r="G4814" s="102">
        <f>Inputs!D26*Inputs!E76*'GM Alloc Factors'!G37</f>
        <v>0</v>
      </c>
      <c r="H4814" s="102">
        <f>Inputs!D26*Inputs!E76*'GM Alloc Factors'!H37</f>
        <v>0</v>
      </c>
      <c r="I4814" s="102">
        <f>Inputs!D26*Inputs!E76*'GM Alloc Factors'!I37</f>
        <v>0</v>
      </c>
      <c r="J4814" s="102">
        <f>Inputs!D26*Inputs!E76*'GM Alloc Factors'!J37</f>
        <v>0</v>
      </c>
      <c r="K4814" s="57">
        <f t="shared" si="1005"/>
        <v>0</v>
      </c>
    </row>
    <row r="4815" spans="1:11" ht="12.75" customHeight="1">
      <c r="A4815" s="61" t="str">
        <f>"      "&amp;Labels!B87</f>
        <v xml:space="preserve">      Q 3</v>
      </c>
      <c r="B4815" s="102">
        <f>Inputs!D26*Inputs!F76*'GM Alloc Factors'!B40</f>
        <v>0</v>
      </c>
      <c r="C4815" s="102">
        <f>Inputs!D26*Inputs!F76*'GM Alloc Factors'!C40</f>
        <v>0</v>
      </c>
      <c r="D4815" s="102">
        <f>Inputs!D26*Inputs!F76*'GM Alloc Factors'!D40</f>
        <v>0</v>
      </c>
      <c r="E4815" s="102">
        <f>Inputs!D26*Inputs!F76*'GM Alloc Factors'!E40</f>
        <v>0</v>
      </c>
      <c r="F4815" s="57">
        <f t="shared" si="1004"/>
        <v>0</v>
      </c>
      <c r="G4815" s="102">
        <f>Inputs!D26*Inputs!F76*'GM Alloc Factors'!G40</f>
        <v>0</v>
      </c>
      <c r="H4815" s="102">
        <f>Inputs!D26*Inputs!F76*'GM Alloc Factors'!H40</f>
        <v>0</v>
      </c>
      <c r="I4815" s="102">
        <f>Inputs!D26*Inputs!F76*'GM Alloc Factors'!I40</f>
        <v>0</v>
      </c>
      <c r="J4815" s="102">
        <f>Inputs!D26*Inputs!F76*'GM Alloc Factors'!J40</f>
        <v>0</v>
      </c>
      <c r="K4815" s="57">
        <f t="shared" si="1005"/>
        <v>0</v>
      </c>
    </row>
    <row r="4816" spans="1:11" ht="12.75" customHeight="1">
      <c r="A4816" s="61" t="str">
        <f>"      "&amp;Labels!B88</f>
        <v xml:space="preserve">      Q 4</v>
      </c>
      <c r="B4816" s="102">
        <f>Inputs!D26*Inputs!G76*'GM Alloc Factors'!B43</f>
        <v>0</v>
      </c>
      <c r="C4816" s="102">
        <f>Inputs!D26*Inputs!G76*'GM Alloc Factors'!C43</f>
        <v>0</v>
      </c>
      <c r="D4816" s="102">
        <f>Inputs!D26*Inputs!G76*'GM Alloc Factors'!D43</f>
        <v>0</v>
      </c>
      <c r="E4816" s="102">
        <f>Inputs!D26*Inputs!G76*'GM Alloc Factors'!E43</f>
        <v>0</v>
      </c>
      <c r="F4816" s="57">
        <f t="shared" si="1004"/>
        <v>0</v>
      </c>
      <c r="G4816" s="102">
        <f>Inputs!D26*Inputs!G76*'GM Alloc Factors'!G43</f>
        <v>0</v>
      </c>
      <c r="H4816" s="102">
        <f>Inputs!D26*Inputs!G76*'GM Alloc Factors'!H43</f>
        <v>0</v>
      </c>
      <c r="I4816" s="102">
        <f>Inputs!D26*Inputs!G76*'GM Alloc Factors'!I43</f>
        <v>0</v>
      </c>
      <c r="J4816" s="102">
        <f>Inputs!D26*Inputs!G76*'GM Alloc Factors'!J43</f>
        <v>0</v>
      </c>
      <c r="K4816" s="57">
        <f t="shared" si="1005"/>
        <v>0</v>
      </c>
    </row>
    <row r="4817" spans="1:11" ht="12.75" customHeight="1">
      <c r="A4817" s="61" t="str">
        <f>"      "&amp;Labels!B89</f>
        <v xml:space="preserve">      Q 5</v>
      </c>
      <c r="B4817" s="102">
        <f>Inputs!D26*Inputs!H76*'GM Alloc Factors'!B46</f>
        <v>0</v>
      </c>
      <c r="C4817" s="102">
        <f>Inputs!D26*Inputs!H76*'GM Alloc Factors'!C46</f>
        <v>0</v>
      </c>
      <c r="D4817" s="102">
        <f>Inputs!D26*Inputs!H76*'GM Alloc Factors'!D46</f>
        <v>0</v>
      </c>
      <c r="E4817" s="102">
        <f>Inputs!D26*Inputs!H76*'GM Alloc Factors'!E46</f>
        <v>0</v>
      </c>
      <c r="F4817" s="57">
        <f t="shared" si="1004"/>
        <v>0</v>
      </c>
      <c r="G4817" s="102">
        <f>Inputs!D26*Inputs!H76*'GM Alloc Factors'!G46</f>
        <v>0</v>
      </c>
      <c r="H4817" s="102">
        <f>Inputs!D26*Inputs!H76*'GM Alloc Factors'!H46</f>
        <v>0</v>
      </c>
      <c r="I4817" s="102">
        <f>Inputs!D26*Inputs!H76*'GM Alloc Factors'!I46</f>
        <v>0</v>
      </c>
      <c r="J4817" s="102">
        <f>Inputs!D26*Inputs!H76*'GM Alloc Factors'!J46</f>
        <v>0</v>
      </c>
      <c r="K4817" s="57">
        <f t="shared" si="1005"/>
        <v>0</v>
      </c>
    </row>
    <row r="4818" spans="1:11" ht="12.75" customHeight="1">
      <c r="A4818" s="61" t="str">
        <f>"      "&amp;Labels!B90</f>
        <v xml:space="preserve">      Q 6</v>
      </c>
      <c r="B4818" s="102">
        <f>Inputs!D26*Inputs!I76*'GM Alloc Factors'!B49</f>
        <v>0</v>
      </c>
      <c r="C4818" s="102">
        <f>Inputs!D26*Inputs!I76*'GM Alloc Factors'!C49</f>
        <v>0</v>
      </c>
      <c r="D4818" s="102">
        <f>Inputs!D26*Inputs!I76*'GM Alloc Factors'!D49</f>
        <v>0</v>
      </c>
      <c r="E4818" s="102">
        <f>Inputs!D26*Inputs!I76*'GM Alloc Factors'!E49</f>
        <v>0</v>
      </c>
      <c r="F4818" s="57">
        <f t="shared" si="1004"/>
        <v>0</v>
      </c>
      <c r="G4818" s="102">
        <f>Inputs!D26*Inputs!I76*'GM Alloc Factors'!G49</f>
        <v>0</v>
      </c>
      <c r="H4818" s="102">
        <f>Inputs!D26*Inputs!I76*'GM Alloc Factors'!H49</f>
        <v>0</v>
      </c>
      <c r="I4818" s="102">
        <f>Inputs!D26*Inputs!I76*'GM Alloc Factors'!I49</f>
        <v>0</v>
      </c>
      <c r="J4818" s="102">
        <f>Inputs!D26*Inputs!I76*'GM Alloc Factors'!J49</f>
        <v>0</v>
      </c>
      <c r="K4818" s="57">
        <f t="shared" si="1005"/>
        <v>0</v>
      </c>
    </row>
    <row r="4819" spans="1:11" ht="12.75" customHeight="1">
      <c r="A4819" s="61" t="str">
        <f>"      "&amp;Labels!B91</f>
        <v xml:space="preserve">      Q 7</v>
      </c>
      <c r="B4819" s="102">
        <f>Inputs!D26*Inputs!J76*'GM Alloc Factors'!B52</f>
        <v>0</v>
      </c>
      <c r="C4819" s="102">
        <f>Inputs!D26*Inputs!J76*'GM Alloc Factors'!C52</f>
        <v>0</v>
      </c>
      <c r="D4819" s="102">
        <f>Inputs!D26*Inputs!J76*'GM Alloc Factors'!D52</f>
        <v>0</v>
      </c>
      <c r="E4819" s="102">
        <f>Inputs!D26*Inputs!J76*'GM Alloc Factors'!E52</f>
        <v>0</v>
      </c>
      <c r="F4819" s="57">
        <f t="shared" si="1004"/>
        <v>0</v>
      </c>
      <c r="G4819" s="102">
        <f>Inputs!D26*Inputs!J76*'GM Alloc Factors'!G52</f>
        <v>0</v>
      </c>
      <c r="H4819" s="102">
        <f>Inputs!D26*Inputs!J76*'GM Alloc Factors'!H52</f>
        <v>0</v>
      </c>
      <c r="I4819" s="102">
        <f>Inputs!D26*Inputs!J76*'GM Alloc Factors'!I52</f>
        <v>0</v>
      </c>
      <c r="J4819" s="102">
        <f>Inputs!D26*Inputs!J76*'GM Alloc Factors'!J52</f>
        <v>0</v>
      </c>
      <c r="K4819" s="57">
        <f t="shared" si="1005"/>
        <v>0</v>
      </c>
    </row>
    <row r="4820" spans="1:11" ht="12.75" customHeight="1">
      <c r="A4820" s="61" t="str">
        <f>"      "&amp;Labels!B92</f>
        <v xml:space="preserve">      Q 8</v>
      </c>
      <c r="B4820" s="102">
        <f>Inputs!D26*Inputs!K76*'GM Alloc Factors'!B55</f>
        <v>0</v>
      </c>
      <c r="C4820" s="102">
        <f>Inputs!D26*Inputs!K76*'GM Alloc Factors'!C55</f>
        <v>0</v>
      </c>
      <c r="D4820" s="102">
        <f>Inputs!D26*Inputs!K76*'GM Alloc Factors'!D55</f>
        <v>0</v>
      </c>
      <c r="E4820" s="102">
        <f>Inputs!D26*Inputs!K76*'GM Alloc Factors'!E55</f>
        <v>0</v>
      </c>
      <c r="F4820" s="57">
        <f t="shared" si="1004"/>
        <v>0</v>
      </c>
      <c r="G4820" s="102">
        <f>Inputs!D26*Inputs!K76*'GM Alloc Factors'!G55</f>
        <v>0</v>
      </c>
      <c r="H4820" s="102">
        <f>Inputs!D26*Inputs!K76*'GM Alloc Factors'!H55</f>
        <v>0</v>
      </c>
      <c r="I4820" s="102">
        <f>Inputs!D26*Inputs!K76*'GM Alloc Factors'!I55</f>
        <v>0</v>
      </c>
      <c r="J4820" s="102">
        <f>Inputs!D26*Inputs!K76*'GM Alloc Factors'!J55</f>
        <v>0</v>
      </c>
      <c r="K4820" s="57">
        <f t="shared" si="1005"/>
        <v>0</v>
      </c>
    </row>
    <row r="4821" spans="1:11" ht="12.75" customHeight="1">
      <c r="A4821" s="55" t="str">
        <f>"      "&amp;Labels!C84</f>
        <v xml:space="preserve">      Total</v>
      </c>
      <c r="B4821" s="56">
        <f>SUM(B4813:B4820)</f>
        <v>0</v>
      </c>
      <c r="C4821" s="56">
        <f>SUM(C4813:C4820)</f>
        <v>0</v>
      </c>
      <c r="D4821" s="56">
        <f>SUM(D4813:D4820)</f>
        <v>0</v>
      </c>
      <c r="E4821" s="56">
        <f>SUM(E4813:E4820)</f>
        <v>0</v>
      </c>
      <c r="F4821" s="57">
        <f t="shared" si="1004"/>
        <v>0</v>
      </c>
      <c r="G4821" s="56">
        <f>SUM(G4813:G4820)</f>
        <v>0</v>
      </c>
      <c r="H4821" s="56">
        <f>SUM(H4813:H4820)</f>
        <v>0</v>
      </c>
      <c r="I4821" s="56">
        <f>SUM(I4813:I4820)</f>
        <v>0</v>
      </c>
      <c r="J4821" s="56">
        <f>SUM(J4813:J4820)</f>
        <v>0</v>
      </c>
      <c r="K4821" s="57">
        <f t="shared" si="1005"/>
        <v>0</v>
      </c>
    </row>
    <row r="4822" spans="1:11" ht="12.75" customHeight="1">
      <c r="A4822" s="55" t="str">
        <f>"   "&amp;Labels!B108</f>
        <v xml:space="preserve">   Sales visits</v>
      </c>
      <c r="B4822" s="56"/>
      <c r="C4822" s="56"/>
      <c r="D4822" s="56"/>
      <c r="E4822" s="56"/>
      <c r="F4822" s="57"/>
      <c r="G4822" s="56"/>
      <c r="H4822" s="56"/>
      <c r="I4822" s="56"/>
      <c r="J4822" s="56"/>
      <c r="K4822" s="57"/>
    </row>
    <row r="4823" spans="1:11" ht="12.75" customHeight="1">
      <c r="A4823" s="61" t="str">
        <f>"      "&amp;Labels!B85</f>
        <v xml:space="preserve">      Q 1</v>
      </c>
      <c r="B4823" s="102">
        <f>Inputs!D27*Inputs!D86*'GM Alloc Factors'!B35</f>
        <v>0</v>
      </c>
      <c r="C4823" s="102">
        <f>Inputs!D27*Inputs!D86*'GM Alloc Factors'!C35</f>
        <v>0</v>
      </c>
      <c r="D4823" s="102">
        <f>Inputs!D27*Inputs!D86*'GM Alloc Factors'!D35</f>
        <v>0</v>
      </c>
      <c r="E4823" s="102">
        <f>Inputs!D27*Inputs!D86*'GM Alloc Factors'!E35</f>
        <v>0</v>
      </c>
      <c r="F4823" s="57">
        <f t="shared" ref="F4823:F4840" si="1006">SUM(B4823:E4823)</f>
        <v>0</v>
      </c>
      <c r="G4823" s="102">
        <f>Inputs!D27*Inputs!D86*'GM Alloc Factors'!G35</f>
        <v>0</v>
      </c>
      <c r="H4823" s="102">
        <f>Inputs!D27*Inputs!D86*'GM Alloc Factors'!H35</f>
        <v>0</v>
      </c>
      <c r="I4823" s="102">
        <f>Inputs!D27*Inputs!D86*'GM Alloc Factors'!I35</f>
        <v>0</v>
      </c>
      <c r="J4823" s="102">
        <f>Inputs!D27*Inputs!D86*'GM Alloc Factors'!J35</f>
        <v>0</v>
      </c>
      <c r="K4823" s="57">
        <f t="shared" ref="K4823:K4840" si="1007">SUM(G4823:J4823)</f>
        <v>0</v>
      </c>
    </row>
    <row r="4824" spans="1:11" ht="12.75" customHeight="1">
      <c r="A4824" s="61" t="str">
        <f>"      "&amp;Labels!B86</f>
        <v xml:space="preserve">      Q 2</v>
      </c>
      <c r="B4824" s="102">
        <f>Inputs!D27*Inputs!E86*'GM Alloc Factors'!B38</f>
        <v>0</v>
      </c>
      <c r="C4824" s="102">
        <f>Inputs!D27*Inputs!E86*'GM Alloc Factors'!C38</f>
        <v>0</v>
      </c>
      <c r="D4824" s="102">
        <f>Inputs!D27*Inputs!E86*'GM Alloc Factors'!D38</f>
        <v>0</v>
      </c>
      <c r="E4824" s="102">
        <f>Inputs!D27*Inputs!E86*'GM Alloc Factors'!E38</f>
        <v>0</v>
      </c>
      <c r="F4824" s="57">
        <f t="shared" si="1006"/>
        <v>0</v>
      </c>
      <c r="G4824" s="102">
        <f>Inputs!D27*Inputs!E86*'GM Alloc Factors'!G38</f>
        <v>0</v>
      </c>
      <c r="H4824" s="102">
        <f>Inputs!D27*Inputs!E86*'GM Alloc Factors'!H38</f>
        <v>0</v>
      </c>
      <c r="I4824" s="102">
        <f>Inputs!D27*Inputs!E86*'GM Alloc Factors'!I38</f>
        <v>0</v>
      </c>
      <c r="J4824" s="102">
        <f>Inputs!D27*Inputs!E86*'GM Alloc Factors'!J38</f>
        <v>0</v>
      </c>
      <c r="K4824" s="57">
        <f t="shared" si="1007"/>
        <v>0</v>
      </c>
    </row>
    <row r="4825" spans="1:11" ht="12.75" customHeight="1">
      <c r="A4825" s="61" t="str">
        <f>"      "&amp;Labels!B87</f>
        <v xml:space="preserve">      Q 3</v>
      </c>
      <c r="B4825" s="102">
        <f>Inputs!D27*Inputs!F86*'GM Alloc Factors'!B41</f>
        <v>0</v>
      </c>
      <c r="C4825" s="102">
        <f>Inputs!D27*Inputs!F86*'GM Alloc Factors'!C41</f>
        <v>0</v>
      </c>
      <c r="D4825" s="102">
        <f>Inputs!D27*Inputs!F86*'GM Alloc Factors'!D41</f>
        <v>0</v>
      </c>
      <c r="E4825" s="102">
        <f>Inputs!D27*Inputs!F86*'GM Alloc Factors'!E41</f>
        <v>0</v>
      </c>
      <c r="F4825" s="57">
        <f t="shared" si="1006"/>
        <v>0</v>
      </c>
      <c r="G4825" s="102">
        <f>Inputs!D27*Inputs!F86*'GM Alloc Factors'!G41</f>
        <v>0</v>
      </c>
      <c r="H4825" s="102">
        <f>Inputs!D27*Inputs!F86*'GM Alloc Factors'!H41</f>
        <v>0</v>
      </c>
      <c r="I4825" s="102">
        <f>Inputs!D27*Inputs!F86*'GM Alloc Factors'!I41</f>
        <v>0</v>
      </c>
      <c r="J4825" s="102">
        <f>Inputs!D27*Inputs!F86*'GM Alloc Factors'!J41</f>
        <v>0</v>
      </c>
      <c r="K4825" s="57">
        <f t="shared" si="1007"/>
        <v>0</v>
      </c>
    </row>
    <row r="4826" spans="1:11" ht="12.75" customHeight="1">
      <c r="A4826" s="61" t="str">
        <f>"      "&amp;Labels!B88</f>
        <v xml:space="preserve">      Q 4</v>
      </c>
      <c r="B4826" s="102">
        <f>Inputs!D27*Inputs!G86*'GM Alloc Factors'!B44</f>
        <v>0</v>
      </c>
      <c r="C4826" s="102">
        <f>Inputs!D27*Inputs!G86*'GM Alloc Factors'!C44</f>
        <v>0</v>
      </c>
      <c r="D4826" s="102">
        <f>Inputs!D27*Inputs!G86*'GM Alloc Factors'!D44</f>
        <v>0</v>
      </c>
      <c r="E4826" s="102">
        <f>Inputs!D27*Inputs!G86*'GM Alloc Factors'!E44</f>
        <v>0</v>
      </c>
      <c r="F4826" s="57">
        <f t="shared" si="1006"/>
        <v>0</v>
      </c>
      <c r="G4826" s="102">
        <f>Inputs!D27*Inputs!G86*'GM Alloc Factors'!G44</f>
        <v>0</v>
      </c>
      <c r="H4826" s="102">
        <f>Inputs!D27*Inputs!G86*'GM Alloc Factors'!H44</f>
        <v>0</v>
      </c>
      <c r="I4826" s="102">
        <f>Inputs!D27*Inputs!G86*'GM Alloc Factors'!I44</f>
        <v>0</v>
      </c>
      <c r="J4826" s="102">
        <f>Inputs!D27*Inputs!G86*'GM Alloc Factors'!J44</f>
        <v>0</v>
      </c>
      <c r="K4826" s="57">
        <f t="shared" si="1007"/>
        <v>0</v>
      </c>
    </row>
    <row r="4827" spans="1:11" ht="12.75" customHeight="1">
      <c r="A4827" s="61" t="str">
        <f>"      "&amp;Labels!B89</f>
        <v xml:space="preserve">      Q 5</v>
      </c>
      <c r="B4827" s="102">
        <f>Inputs!D27*Inputs!H86*'GM Alloc Factors'!B47</f>
        <v>0</v>
      </c>
      <c r="C4827" s="102">
        <f>Inputs!D27*Inputs!H86*'GM Alloc Factors'!C47</f>
        <v>0</v>
      </c>
      <c r="D4827" s="102">
        <f>Inputs!D27*Inputs!H86*'GM Alloc Factors'!D47</f>
        <v>0</v>
      </c>
      <c r="E4827" s="102">
        <f>Inputs!D27*Inputs!H86*'GM Alloc Factors'!E47</f>
        <v>0</v>
      </c>
      <c r="F4827" s="57">
        <f t="shared" si="1006"/>
        <v>0</v>
      </c>
      <c r="G4827" s="102">
        <f>Inputs!D27*Inputs!H86*'GM Alloc Factors'!G47</f>
        <v>0</v>
      </c>
      <c r="H4827" s="102">
        <f>Inputs!D27*Inputs!H86*'GM Alloc Factors'!H47</f>
        <v>0</v>
      </c>
      <c r="I4827" s="102">
        <f>Inputs!D27*Inputs!H86*'GM Alloc Factors'!I47</f>
        <v>0</v>
      </c>
      <c r="J4827" s="102">
        <f>Inputs!D27*Inputs!H86*'GM Alloc Factors'!J47</f>
        <v>0</v>
      </c>
      <c r="K4827" s="57">
        <f t="shared" si="1007"/>
        <v>0</v>
      </c>
    </row>
    <row r="4828" spans="1:11" ht="12.75" customHeight="1">
      <c r="A4828" s="61" t="str">
        <f>"      "&amp;Labels!B90</f>
        <v xml:space="preserve">      Q 6</v>
      </c>
      <c r="B4828" s="102">
        <f>Inputs!D27*Inputs!I86*'GM Alloc Factors'!B50</f>
        <v>0</v>
      </c>
      <c r="C4828" s="102">
        <f>Inputs!D27*Inputs!I86*'GM Alloc Factors'!C50</f>
        <v>0</v>
      </c>
      <c r="D4828" s="102">
        <f>Inputs!D27*Inputs!I86*'GM Alloc Factors'!D50</f>
        <v>0</v>
      </c>
      <c r="E4828" s="102">
        <f>Inputs!D27*Inputs!I86*'GM Alloc Factors'!E50</f>
        <v>0</v>
      </c>
      <c r="F4828" s="57">
        <f t="shared" si="1006"/>
        <v>0</v>
      </c>
      <c r="G4828" s="102">
        <f>Inputs!D27*Inputs!I86*'GM Alloc Factors'!G50</f>
        <v>0</v>
      </c>
      <c r="H4828" s="102">
        <f>Inputs!D27*Inputs!I86*'GM Alloc Factors'!H50</f>
        <v>0</v>
      </c>
      <c r="I4828" s="102">
        <f>Inputs!D27*Inputs!I86*'GM Alloc Factors'!I50</f>
        <v>0</v>
      </c>
      <c r="J4828" s="102">
        <f>Inputs!D27*Inputs!I86*'GM Alloc Factors'!J50</f>
        <v>0</v>
      </c>
      <c r="K4828" s="57">
        <f t="shared" si="1007"/>
        <v>0</v>
      </c>
    </row>
    <row r="4829" spans="1:11" ht="12.75" customHeight="1">
      <c r="A4829" s="61" t="str">
        <f>"      "&amp;Labels!B91</f>
        <v xml:space="preserve">      Q 7</v>
      </c>
      <c r="B4829" s="102">
        <f>Inputs!D27*Inputs!J86*'GM Alloc Factors'!B53</f>
        <v>0</v>
      </c>
      <c r="C4829" s="102">
        <f>Inputs!D27*Inputs!J86*'GM Alloc Factors'!C53</f>
        <v>0</v>
      </c>
      <c r="D4829" s="102">
        <f>Inputs!D27*Inputs!J86*'GM Alloc Factors'!D53</f>
        <v>0</v>
      </c>
      <c r="E4829" s="102">
        <f>Inputs!D27*Inputs!J86*'GM Alloc Factors'!E53</f>
        <v>0</v>
      </c>
      <c r="F4829" s="57">
        <f t="shared" si="1006"/>
        <v>0</v>
      </c>
      <c r="G4829" s="102">
        <f>Inputs!D27*Inputs!J86*'GM Alloc Factors'!G53</f>
        <v>0</v>
      </c>
      <c r="H4829" s="102">
        <f>Inputs!D27*Inputs!J86*'GM Alloc Factors'!H53</f>
        <v>0</v>
      </c>
      <c r="I4829" s="102">
        <f>Inputs!D27*Inputs!J86*'GM Alloc Factors'!I53</f>
        <v>0</v>
      </c>
      <c r="J4829" s="102">
        <f>Inputs!D27*Inputs!J86*'GM Alloc Factors'!J53</f>
        <v>0</v>
      </c>
      <c r="K4829" s="57">
        <f t="shared" si="1007"/>
        <v>0</v>
      </c>
    </row>
    <row r="4830" spans="1:11" ht="12.75" customHeight="1">
      <c r="A4830" s="61" t="str">
        <f>"      "&amp;Labels!B92</f>
        <v xml:space="preserve">      Q 8</v>
      </c>
      <c r="B4830" s="102">
        <f>Inputs!D27*Inputs!K86*'GM Alloc Factors'!B56</f>
        <v>0</v>
      </c>
      <c r="C4830" s="102">
        <f>Inputs!D27*Inputs!K86*'GM Alloc Factors'!C56</f>
        <v>0</v>
      </c>
      <c r="D4830" s="102">
        <f>Inputs!D27*Inputs!K86*'GM Alloc Factors'!D56</f>
        <v>0</v>
      </c>
      <c r="E4830" s="102">
        <f>Inputs!D27*Inputs!K86*'GM Alloc Factors'!E56</f>
        <v>0</v>
      </c>
      <c r="F4830" s="57">
        <f t="shared" si="1006"/>
        <v>0</v>
      </c>
      <c r="G4830" s="102">
        <f>Inputs!D27*Inputs!K86*'GM Alloc Factors'!G56</f>
        <v>0</v>
      </c>
      <c r="H4830" s="102">
        <f>Inputs!D27*Inputs!K86*'GM Alloc Factors'!H56</f>
        <v>0</v>
      </c>
      <c r="I4830" s="102">
        <f>Inputs!D27*Inputs!K86*'GM Alloc Factors'!I56</f>
        <v>0</v>
      </c>
      <c r="J4830" s="102">
        <f>Inputs!D27*Inputs!K86*'GM Alloc Factors'!J56</f>
        <v>0</v>
      </c>
      <c r="K4830" s="57">
        <f t="shared" si="1007"/>
        <v>0</v>
      </c>
    </row>
    <row r="4831" spans="1:11" ht="12.75" customHeight="1">
      <c r="A4831" s="55" t="str">
        <f>"      "&amp;Labels!C84</f>
        <v xml:space="preserve">      Total</v>
      </c>
      <c r="B4831" s="56">
        <f>SUM(B4823:B4830)</f>
        <v>0</v>
      </c>
      <c r="C4831" s="56">
        <f>SUM(C4823:C4830)</f>
        <v>0</v>
      </c>
      <c r="D4831" s="56">
        <f>SUM(D4823:D4830)</f>
        <v>0</v>
      </c>
      <c r="E4831" s="56">
        <f>SUM(E4823:E4830)</f>
        <v>0</v>
      </c>
      <c r="F4831" s="57">
        <f t="shared" si="1006"/>
        <v>0</v>
      </c>
      <c r="G4831" s="56">
        <f>SUM(G4823:G4830)</f>
        <v>0</v>
      </c>
      <c r="H4831" s="56">
        <f>SUM(H4823:H4830)</f>
        <v>0</v>
      </c>
      <c r="I4831" s="56">
        <f>SUM(I4823:I4830)</f>
        <v>0</v>
      </c>
      <c r="J4831" s="56">
        <f>SUM(J4823:J4830)</f>
        <v>0</v>
      </c>
      <c r="K4831" s="57">
        <f t="shared" si="1007"/>
        <v>0</v>
      </c>
    </row>
    <row r="4832" spans="1:11" ht="12.75" customHeight="1">
      <c r="A4832" s="63" t="str">
        <f>"   "&amp;Labels!C106</f>
        <v xml:space="preserve">   Total</v>
      </c>
      <c r="B4832" s="64">
        <f>SUM(B4821,B4831)</f>
        <v>0</v>
      </c>
      <c r="C4832" s="64">
        <f>SUM(C4821,C4831)</f>
        <v>0</v>
      </c>
      <c r="D4832" s="64">
        <f>SUM(D4821,D4831)</f>
        <v>0</v>
      </c>
      <c r="E4832" s="64">
        <f>SUM(E4821,E4831)</f>
        <v>0</v>
      </c>
      <c r="F4832" s="57">
        <f t="shared" si="1006"/>
        <v>0</v>
      </c>
      <c r="G4832" s="64">
        <f>SUM(G4821,G4831)</f>
        <v>0</v>
      </c>
      <c r="H4832" s="64">
        <f>SUM(H4821,H4831)</f>
        <v>0</v>
      </c>
      <c r="I4832" s="64">
        <f>SUM(I4821,I4831)</f>
        <v>0</v>
      </c>
      <c r="J4832" s="64">
        <f>SUM(J4821,J4831)</f>
        <v>0</v>
      </c>
      <c r="K4832" s="57">
        <f t="shared" si="1007"/>
        <v>0</v>
      </c>
    </row>
    <row r="4833" spans="1:11" ht="12.75" customHeight="1">
      <c r="A4833" s="61" t="str">
        <f>"      "&amp;Labels!B85</f>
        <v xml:space="preserve">      Q 1</v>
      </c>
      <c r="B4833" s="102">
        <f t="shared" ref="B4833:E4840" si="1008">SUM(B4813,B4823)</f>
        <v>0</v>
      </c>
      <c r="C4833" s="102">
        <f t="shared" si="1008"/>
        <v>0</v>
      </c>
      <c r="D4833" s="102">
        <f t="shared" si="1008"/>
        <v>0</v>
      </c>
      <c r="E4833" s="102">
        <f t="shared" si="1008"/>
        <v>0</v>
      </c>
      <c r="F4833" s="57">
        <f t="shared" si="1006"/>
        <v>0</v>
      </c>
      <c r="G4833" s="102">
        <f t="shared" ref="G4833:J4840" si="1009">SUM(G4813,G4823)</f>
        <v>0</v>
      </c>
      <c r="H4833" s="102">
        <f t="shared" si="1009"/>
        <v>0</v>
      </c>
      <c r="I4833" s="102">
        <f t="shared" si="1009"/>
        <v>0</v>
      </c>
      <c r="J4833" s="102">
        <f t="shared" si="1009"/>
        <v>0</v>
      </c>
      <c r="K4833" s="57">
        <f t="shared" si="1007"/>
        <v>0</v>
      </c>
    </row>
    <row r="4834" spans="1:11" ht="12.75" customHeight="1">
      <c r="A4834" s="61" t="str">
        <f>"      "&amp;Labels!B86</f>
        <v xml:space="preserve">      Q 2</v>
      </c>
      <c r="B4834" s="102">
        <f t="shared" si="1008"/>
        <v>0</v>
      </c>
      <c r="C4834" s="102">
        <f t="shared" si="1008"/>
        <v>0</v>
      </c>
      <c r="D4834" s="102">
        <f t="shared" si="1008"/>
        <v>0</v>
      </c>
      <c r="E4834" s="102">
        <f t="shared" si="1008"/>
        <v>0</v>
      </c>
      <c r="F4834" s="57">
        <f t="shared" si="1006"/>
        <v>0</v>
      </c>
      <c r="G4834" s="102">
        <f t="shared" si="1009"/>
        <v>0</v>
      </c>
      <c r="H4834" s="102">
        <f t="shared" si="1009"/>
        <v>0</v>
      </c>
      <c r="I4834" s="102">
        <f t="shared" si="1009"/>
        <v>0</v>
      </c>
      <c r="J4834" s="102">
        <f t="shared" si="1009"/>
        <v>0</v>
      </c>
      <c r="K4834" s="57">
        <f t="shared" si="1007"/>
        <v>0</v>
      </c>
    </row>
    <row r="4835" spans="1:11" ht="12.75" customHeight="1">
      <c r="A4835" s="61" t="str">
        <f>"      "&amp;Labels!B87</f>
        <v xml:space="preserve">      Q 3</v>
      </c>
      <c r="B4835" s="102">
        <f t="shared" si="1008"/>
        <v>0</v>
      </c>
      <c r="C4835" s="102">
        <f t="shared" si="1008"/>
        <v>0</v>
      </c>
      <c r="D4835" s="102">
        <f t="shared" si="1008"/>
        <v>0</v>
      </c>
      <c r="E4835" s="102">
        <f t="shared" si="1008"/>
        <v>0</v>
      </c>
      <c r="F4835" s="57">
        <f t="shared" si="1006"/>
        <v>0</v>
      </c>
      <c r="G4835" s="102">
        <f t="shared" si="1009"/>
        <v>0</v>
      </c>
      <c r="H4835" s="102">
        <f t="shared" si="1009"/>
        <v>0</v>
      </c>
      <c r="I4835" s="102">
        <f t="shared" si="1009"/>
        <v>0</v>
      </c>
      <c r="J4835" s="102">
        <f t="shared" si="1009"/>
        <v>0</v>
      </c>
      <c r="K4835" s="57">
        <f t="shared" si="1007"/>
        <v>0</v>
      </c>
    </row>
    <row r="4836" spans="1:11" ht="12.75" customHeight="1">
      <c r="A4836" s="61" t="str">
        <f>"      "&amp;Labels!B88</f>
        <v xml:space="preserve">      Q 4</v>
      </c>
      <c r="B4836" s="102">
        <f t="shared" si="1008"/>
        <v>0</v>
      </c>
      <c r="C4836" s="102">
        <f t="shared" si="1008"/>
        <v>0</v>
      </c>
      <c r="D4836" s="102">
        <f t="shared" si="1008"/>
        <v>0</v>
      </c>
      <c r="E4836" s="102">
        <f t="shared" si="1008"/>
        <v>0</v>
      </c>
      <c r="F4836" s="57">
        <f t="shared" si="1006"/>
        <v>0</v>
      </c>
      <c r="G4836" s="102">
        <f t="shared" si="1009"/>
        <v>0</v>
      </c>
      <c r="H4836" s="102">
        <f t="shared" si="1009"/>
        <v>0</v>
      </c>
      <c r="I4836" s="102">
        <f t="shared" si="1009"/>
        <v>0</v>
      </c>
      <c r="J4836" s="102">
        <f t="shared" si="1009"/>
        <v>0</v>
      </c>
      <c r="K4836" s="57">
        <f t="shared" si="1007"/>
        <v>0</v>
      </c>
    </row>
    <row r="4837" spans="1:11" ht="12.75" customHeight="1">
      <c r="A4837" s="61" t="str">
        <f>"      "&amp;Labels!B89</f>
        <v xml:space="preserve">      Q 5</v>
      </c>
      <c r="B4837" s="102">
        <f t="shared" si="1008"/>
        <v>0</v>
      </c>
      <c r="C4837" s="102">
        <f t="shared" si="1008"/>
        <v>0</v>
      </c>
      <c r="D4837" s="102">
        <f t="shared" si="1008"/>
        <v>0</v>
      </c>
      <c r="E4837" s="102">
        <f t="shared" si="1008"/>
        <v>0</v>
      </c>
      <c r="F4837" s="57">
        <f t="shared" si="1006"/>
        <v>0</v>
      </c>
      <c r="G4837" s="102">
        <f t="shared" si="1009"/>
        <v>0</v>
      </c>
      <c r="H4837" s="102">
        <f t="shared" si="1009"/>
        <v>0</v>
      </c>
      <c r="I4837" s="102">
        <f t="shared" si="1009"/>
        <v>0</v>
      </c>
      <c r="J4837" s="102">
        <f t="shared" si="1009"/>
        <v>0</v>
      </c>
      <c r="K4837" s="57">
        <f t="shared" si="1007"/>
        <v>0</v>
      </c>
    </row>
    <row r="4838" spans="1:11" ht="12.75" customHeight="1">
      <c r="A4838" s="61" t="str">
        <f>"      "&amp;Labels!B90</f>
        <v xml:space="preserve">      Q 6</v>
      </c>
      <c r="B4838" s="102">
        <f t="shared" si="1008"/>
        <v>0</v>
      </c>
      <c r="C4838" s="102">
        <f t="shared" si="1008"/>
        <v>0</v>
      </c>
      <c r="D4838" s="102">
        <f t="shared" si="1008"/>
        <v>0</v>
      </c>
      <c r="E4838" s="102">
        <f t="shared" si="1008"/>
        <v>0</v>
      </c>
      <c r="F4838" s="57">
        <f t="shared" si="1006"/>
        <v>0</v>
      </c>
      <c r="G4838" s="102">
        <f t="shared" si="1009"/>
        <v>0</v>
      </c>
      <c r="H4838" s="102">
        <f t="shared" si="1009"/>
        <v>0</v>
      </c>
      <c r="I4838" s="102">
        <f t="shared" si="1009"/>
        <v>0</v>
      </c>
      <c r="J4838" s="102">
        <f t="shared" si="1009"/>
        <v>0</v>
      </c>
      <c r="K4838" s="57">
        <f t="shared" si="1007"/>
        <v>0</v>
      </c>
    </row>
    <row r="4839" spans="1:11" ht="12.75" customHeight="1">
      <c r="A4839" s="61" t="str">
        <f>"      "&amp;Labels!B91</f>
        <v xml:space="preserve">      Q 7</v>
      </c>
      <c r="B4839" s="102">
        <f t="shared" si="1008"/>
        <v>0</v>
      </c>
      <c r="C4839" s="102">
        <f t="shared" si="1008"/>
        <v>0</v>
      </c>
      <c r="D4839" s="102">
        <f t="shared" si="1008"/>
        <v>0</v>
      </c>
      <c r="E4839" s="102">
        <f t="shared" si="1008"/>
        <v>0</v>
      </c>
      <c r="F4839" s="57">
        <f t="shared" si="1006"/>
        <v>0</v>
      </c>
      <c r="G4839" s="102">
        <f t="shared" si="1009"/>
        <v>0</v>
      </c>
      <c r="H4839" s="102">
        <f t="shared" si="1009"/>
        <v>0</v>
      </c>
      <c r="I4839" s="102">
        <f t="shared" si="1009"/>
        <v>0</v>
      </c>
      <c r="J4839" s="102">
        <f t="shared" si="1009"/>
        <v>0</v>
      </c>
      <c r="K4839" s="57">
        <f t="shared" si="1007"/>
        <v>0</v>
      </c>
    </row>
    <row r="4840" spans="1:11" ht="12.75" customHeight="1">
      <c r="A4840" s="61" t="str">
        <f>"      "&amp;Labels!B92</f>
        <v xml:space="preserve">      Q 8</v>
      </c>
      <c r="B4840" s="102">
        <f t="shared" si="1008"/>
        <v>0</v>
      </c>
      <c r="C4840" s="102">
        <f t="shared" si="1008"/>
        <v>0</v>
      </c>
      <c r="D4840" s="102">
        <f t="shared" si="1008"/>
        <v>0</v>
      </c>
      <c r="E4840" s="102">
        <f t="shared" si="1008"/>
        <v>0</v>
      </c>
      <c r="F4840" s="57">
        <f t="shared" si="1006"/>
        <v>0</v>
      </c>
      <c r="G4840" s="102">
        <f t="shared" si="1009"/>
        <v>0</v>
      </c>
      <c r="H4840" s="102">
        <f t="shared" si="1009"/>
        <v>0</v>
      </c>
      <c r="I4840" s="102">
        <f t="shared" si="1009"/>
        <v>0</v>
      </c>
      <c r="J4840" s="102">
        <f t="shared" si="1009"/>
        <v>0</v>
      </c>
      <c r="K4840" s="57">
        <f t="shared" si="1007"/>
        <v>0</v>
      </c>
    </row>
    <row r="4841" spans="1:11" ht="12.75" customHeight="1">
      <c r="A4841" s="55" t="str">
        <f>"      "&amp;Labels!C84</f>
        <v xml:space="preserve">      Total</v>
      </c>
      <c r="B4841" s="56">
        <f>B4832</f>
        <v>0</v>
      </c>
      <c r="C4841" s="56">
        <f>C4832</f>
        <v>0</v>
      </c>
      <c r="D4841" s="56">
        <f>D4832</f>
        <v>0</v>
      </c>
      <c r="E4841" s="56">
        <f>E4832</f>
        <v>0</v>
      </c>
      <c r="F4841" s="57">
        <f>SUM(B4832:E4832)</f>
        <v>0</v>
      </c>
      <c r="G4841" s="56">
        <f>G4832</f>
        <v>0</v>
      </c>
      <c r="H4841" s="56">
        <f>H4832</f>
        <v>0</v>
      </c>
      <c r="I4841" s="56">
        <f>I4832</f>
        <v>0</v>
      </c>
      <c r="J4841" s="56">
        <f>J4832</f>
        <v>0</v>
      </c>
      <c r="K4841" s="57">
        <f>SUM(G4832:J4832)</f>
        <v>0</v>
      </c>
    </row>
    <row r="4842" spans="1:11" ht="12.75" customHeight="1">
      <c r="A4842" s="17" t="str">
        <f>Labels!C68</f>
        <v>Total</v>
      </c>
      <c r="B4842" s="103">
        <f>SUM(B4553,B4584,B4615,B4646,B4677,B4708,B4739,B4770,B4801,B4832)</f>
        <v>0</v>
      </c>
      <c r="C4842" s="103">
        <f>SUM(C4553,C4584,C4615,C4646,C4677,C4708,C4739,C4770,C4801,C4832)</f>
        <v>0</v>
      </c>
      <c r="D4842" s="103">
        <f>SUM(D4553,D4584,D4615,D4646,D4677,D4708,D4739,D4770,D4801,D4832)</f>
        <v>0</v>
      </c>
      <c r="E4842" s="103">
        <f>SUM(E4553,E4584,E4615,E4646,E4677,E4708,E4739,E4770,E4801,E4832)</f>
        <v>0</v>
      </c>
      <c r="F4842" s="104">
        <f>SUM(B4842:E4842)</f>
        <v>0</v>
      </c>
      <c r="G4842" s="103">
        <f>SUM(G4553,G4584,G4615,G4646,G4677,G4708,G4739,G4770,G4801,G4832)</f>
        <v>0</v>
      </c>
      <c r="H4842" s="103">
        <f>SUM(H4553,H4584,H4615,H4646,H4677,H4708,H4739,H4770,H4801,H4832)</f>
        <v>0</v>
      </c>
      <c r="I4842" s="103">
        <f>SUM(I4553,I4584,I4615,I4646,I4677,I4708,I4739,I4770,I4801,I4832)</f>
        <v>0</v>
      </c>
      <c r="J4842" s="103">
        <f>SUM(J4553,J4584,J4615,J4646,J4677,J4708,J4739,J4770,J4801,J4832)</f>
        <v>0</v>
      </c>
      <c r="K4842" s="104">
        <f>SUM(G4842:J4842)</f>
        <v>0</v>
      </c>
    </row>
    <row r="4843" spans="1:11" ht="12.75" customHeight="1">
      <c r="A4843" s="55" t="str">
        <f>"   "&amp;Labels!B107</f>
        <v xml:space="preserve">   Seminars</v>
      </c>
      <c r="B4843" s="56"/>
      <c r="C4843" s="56"/>
      <c r="D4843" s="56"/>
      <c r="E4843" s="56"/>
      <c r="F4843" s="57"/>
      <c r="G4843" s="56"/>
      <c r="H4843" s="56"/>
      <c r="I4843" s="56"/>
      <c r="J4843" s="56"/>
      <c r="K4843" s="57"/>
    </row>
    <row r="4844" spans="1:11" ht="12.75" customHeight="1">
      <c r="A4844" s="61" t="str">
        <f>"      "&amp;Labels!B85</f>
        <v xml:space="preserve">      Q 1</v>
      </c>
      <c r="B4844" s="102">
        <f t="shared" ref="B4844:E4852" si="1010">SUM(B4534,B4565,B4596,B4627,B4658,B4689,B4720,B4751,B4782,B4813)</f>
        <v>0</v>
      </c>
      <c r="C4844" s="102">
        <f t="shared" si="1010"/>
        <v>0</v>
      </c>
      <c r="D4844" s="102">
        <f t="shared" si="1010"/>
        <v>0</v>
      </c>
      <c r="E4844" s="102">
        <f t="shared" si="1010"/>
        <v>0</v>
      </c>
      <c r="F4844" s="57">
        <f t="shared" ref="F4844:F4852" si="1011">SUM(B4844:E4844)</f>
        <v>0</v>
      </c>
      <c r="G4844" s="102">
        <f t="shared" ref="G4844:J4852" si="1012">SUM(G4534,G4565,G4596,G4627,G4658,G4689,G4720,G4751,G4782,G4813)</f>
        <v>0</v>
      </c>
      <c r="H4844" s="102">
        <f t="shared" si="1012"/>
        <v>0</v>
      </c>
      <c r="I4844" s="102">
        <f t="shared" si="1012"/>
        <v>0</v>
      </c>
      <c r="J4844" s="102">
        <f t="shared" si="1012"/>
        <v>0</v>
      </c>
      <c r="K4844" s="57">
        <f t="shared" ref="K4844:K4852" si="1013">SUM(G4844:J4844)</f>
        <v>0</v>
      </c>
    </row>
    <row r="4845" spans="1:11" ht="12.75" customHeight="1">
      <c r="A4845" s="61" t="str">
        <f>"      "&amp;Labels!B86</f>
        <v xml:space="preserve">      Q 2</v>
      </c>
      <c r="B4845" s="102">
        <f t="shared" si="1010"/>
        <v>0</v>
      </c>
      <c r="C4845" s="102">
        <f t="shared" si="1010"/>
        <v>0</v>
      </c>
      <c r="D4845" s="102">
        <f t="shared" si="1010"/>
        <v>0</v>
      </c>
      <c r="E4845" s="102">
        <f t="shared" si="1010"/>
        <v>0</v>
      </c>
      <c r="F4845" s="57">
        <f t="shared" si="1011"/>
        <v>0</v>
      </c>
      <c r="G4845" s="102">
        <f t="shared" si="1012"/>
        <v>0</v>
      </c>
      <c r="H4845" s="102">
        <f t="shared" si="1012"/>
        <v>0</v>
      </c>
      <c r="I4845" s="102">
        <f t="shared" si="1012"/>
        <v>0</v>
      </c>
      <c r="J4845" s="102">
        <f t="shared" si="1012"/>
        <v>0</v>
      </c>
      <c r="K4845" s="57">
        <f t="shared" si="1013"/>
        <v>0</v>
      </c>
    </row>
    <row r="4846" spans="1:11" ht="12.75" customHeight="1">
      <c r="A4846" s="61" t="str">
        <f>"      "&amp;Labels!B87</f>
        <v xml:space="preserve">      Q 3</v>
      </c>
      <c r="B4846" s="102">
        <f t="shared" si="1010"/>
        <v>0</v>
      </c>
      <c r="C4846" s="102">
        <f t="shared" si="1010"/>
        <v>0</v>
      </c>
      <c r="D4846" s="102">
        <f t="shared" si="1010"/>
        <v>0</v>
      </c>
      <c r="E4846" s="102">
        <f t="shared" si="1010"/>
        <v>0</v>
      </c>
      <c r="F4846" s="57">
        <f t="shared" si="1011"/>
        <v>0</v>
      </c>
      <c r="G4846" s="102">
        <f t="shared" si="1012"/>
        <v>0</v>
      </c>
      <c r="H4846" s="102">
        <f t="shared" si="1012"/>
        <v>0</v>
      </c>
      <c r="I4846" s="102">
        <f t="shared" si="1012"/>
        <v>0</v>
      </c>
      <c r="J4846" s="102">
        <f t="shared" si="1012"/>
        <v>0</v>
      </c>
      <c r="K4846" s="57">
        <f t="shared" si="1013"/>
        <v>0</v>
      </c>
    </row>
    <row r="4847" spans="1:11" ht="12.75" customHeight="1">
      <c r="A4847" s="61" t="str">
        <f>"      "&amp;Labels!B88</f>
        <v xml:space="preserve">      Q 4</v>
      </c>
      <c r="B4847" s="102">
        <f t="shared" si="1010"/>
        <v>0</v>
      </c>
      <c r="C4847" s="102">
        <f t="shared" si="1010"/>
        <v>0</v>
      </c>
      <c r="D4847" s="102">
        <f t="shared" si="1010"/>
        <v>0</v>
      </c>
      <c r="E4847" s="102">
        <f t="shared" si="1010"/>
        <v>0</v>
      </c>
      <c r="F4847" s="57">
        <f t="shared" si="1011"/>
        <v>0</v>
      </c>
      <c r="G4847" s="102">
        <f t="shared" si="1012"/>
        <v>0</v>
      </c>
      <c r="H4847" s="102">
        <f t="shared" si="1012"/>
        <v>0</v>
      </c>
      <c r="I4847" s="102">
        <f t="shared" si="1012"/>
        <v>0</v>
      </c>
      <c r="J4847" s="102">
        <f t="shared" si="1012"/>
        <v>0</v>
      </c>
      <c r="K4847" s="57">
        <f t="shared" si="1013"/>
        <v>0</v>
      </c>
    </row>
    <row r="4848" spans="1:11" ht="12.75" customHeight="1">
      <c r="A4848" s="61" t="str">
        <f>"      "&amp;Labels!B89</f>
        <v xml:space="preserve">      Q 5</v>
      </c>
      <c r="B4848" s="102">
        <f t="shared" si="1010"/>
        <v>0</v>
      </c>
      <c r="C4848" s="102">
        <f t="shared" si="1010"/>
        <v>0</v>
      </c>
      <c r="D4848" s="102">
        <f t="shared" si="1010"/>
        <v>0</v>
      </c>
      <c r="E4848" s="102">
        <f t="shared" si="1010"/>
        <v>0</v>
      </c>
      <c r="F4848" s="57">
        <f t="shared" si="1011"/>
        <v>0</v>
      </c>
      <c r="G4848" s="102">
        <f t="shared" si="1012"/>
        <v>0</v>
      </c>
      <c r="H4848" s="102">
        <f t="shared" si="1012"/>
        <v>0</v>
      </c>
      <c r="I4848" s="102">
        <f t="shared" si="1012"/>
        <v>0</v>
      </c>
      <c r="J4848" s="102">
        <f t="shared" si="1012"/>
        <v>0</v>
      </c>
      <c r="K4848" s="57">
        <f t="shared" si="1013"/>
        <v>0</v>
      </c>
    </row>
    <row r="4849" spans="1:11" ht="12.75" customHeight="1">
      <c r="A4849" s="61" t="str">
        <f>"      "&amp;Labels!B90</f>
        <v xml:space="preserve">      Q 6</v>
      </c>
      <c r="B4849" s="102">
        <f t="shared" si="1010"/>
        <v>0</v>
      </c>
      <c r="C4849" s="102">
        <f t="shared" si="1010"/>
        <v>0</v>
      </c>
      <c r="D4849" s="102">
        <f t="shared" si="1010"/>
        <v>0</v>
      </c>
      <c r="E4849" s="102">
        <f t="shared" si="1010"/>
        <v>0</v>
      </c>
      <c r="F4849" s="57">
        <f t="shared" si="1011"/>
        <v>0</v>
      </c>
      <c r="G4849" s="102">
        <f t="shared" si="1012"/>
        <v>0</v>
      </c>
      <c r="H4849" s="102">
        <f t="shared" si="1012"/>
        <v>0</v>
      </c>
      <c r="I4849" s="102">
        <f t="shared" si="1012"/>
        <v>0</v>
      </c>
      <c r="J4849" s="102">
        <f t="shared" si="1012"/>
        <v>0</v>
      </c>
      <c r="K4849" s="57">
        <f t="shared" si="1013"/>
        <v>0</v>
      </c>
    </row>
    <row r="4850" spans="1:11" ht="12.75" customHeight="1">
      <c r="A4850" s="61" t="str">
        <f>"      "&amp;Labels!B91</f>
        <v xml:space="preserve">      Q 7</v>
      </c>
      <c r="B4850" s="102">
        <f t="shared" si="1010"/>
        <v>0</v>
      </c>
      <c r="C4850" s="102">
        <f t="shared" si="1010"/>
        <v>0</v>
      </c>
      <c r="D4850" s="102">
        <f t="shared" si="1010"/>
        <v>0</v>
      </c>
      <c r="E4850" s="102">
        <f t="shared" si="1010"/>
        <v>0</v>
      </c>
      <c r="F4850" s="57">
        <f t="shared" si="1011"/>
        <v>0</v>
      </c>
      <c r="G4850" s="102">
        <f t="shared" si="1012"/>
        <v>0</v>
      </c>
      <c r="H4850" s="102">
        <f t="shared" si="1012"/>
        <v>0</v>
      </c>
      <c r="I4850" s="102">
        <f t="shared" si="1012"/>
        <v>0</v>
      </c>
      <c r="J4850" s="102">
        <f t="shared" si="1012"/>
        <v>0</v>
      </c>
      <c r="K4850" s="57">
        <f t="shared" si="1013"/>
        <v>0</v>
      </c>
    </row>
    <row r="4851" spans="1:11" ht="12.75" customHeight="1">
      <c r="A4851" s="61" t="str">
        <f>"      "&amp;Labels!B92</f>
        <v xml:space="preserve">      Q 8</v>
      </c>
      <c r="B4851" s="102">
        <f t="shared" si="1010"/>
        <v>0</v>
      </c>
      <c r="C4851" s="102">
        <f t="shared" si="1010"/>
        <v>0</v>
      </c>
      <c r="D4851" s="102">
        <f t="shared" si="1010"/>
        <v>0</v>
      </c>
      <c r="E4851" s="102">
        <f t="shared" si="1010"/>
        <v>0</v>
      </c>
      <c r="F4851" s="57">
        <f t="shared" si="1011"/>
        <v>0</v>
      </c>
      <c r="G4851" s="102">
        <f t="shared" si="1012"/>
        <v>0</v>
      </c>
      <c r="H4851" s="102">
        <f t="shared" si="1012"/>
        <v>0</v>
      </c>
      <c r="I4851" s="102">
        <f t="shared" si="1012"/>
        <v>0</v>
      </c>
      <c r="J4851" s="102">
        <f t="shared" si="1012"/>
        <v>0</v>
      </c>
      <c r="K4851" s="57">
        <f t="shared" si="1013"/>
        <v>0</v>
      </c>
    </row>
    <row r="4852" spans="1:11" ht="12.75" customHeight="1">
      <c r="A4852" s="55" t="str">
        <f>"      "&amp;Labels!C84</f>
        <v xml:space="preserve">      Total</v>
      </c>
      <c r="B4852" s="56">
        <f t="shared" si="1010"/>
        <v>0</v>
      </c>
      <c r="C4852" s="56">
        <f t="shared" si="1010"/>
        <v>0</v>
      </c>
      <c r="D4852" s="56">
        <f t="shared" si="1010"/>
        <v>0</v>
      </c>
      <c r="E4852" s="56">
        <f t="shared" si="1010"/>
        <v>0</v>
      </c>
      <c r="F4852" s="57">
        <f t="shared" si="1011"/>
        <v>0</v>
      </c>
      <c r="G4852" s="56">
        <f t="shared" si="1012"/>
        <v>0</v>
      </c>
      <c r="H4852" s="56">
        <f t="shared" si="1012"/>
        <v>0</v>
      </c>
      <c r="I4852" s="56">
        <f t="shared" si="1012"/>
        <v>0</v>
      </c>
      <c r="J4852" s="56">
        <f t="shared" si="1012"/>
        <v>0</v>
      </c>
      <c r="K4852" s="57">
        <f t="shared" si="1013"/>
        <v>0</v>
      </c>
    </row>
    <row r="4853" spans="1:11" ht="12.75" customHeight="1">
      <c r="A4853" s="55" t="str">
        <f>"   "&amp;Labels!B108</f>
        <v xml:space="preserve">   Sales visits</v>
      </c>
      <c r="B4853" s="56"/>
      <c r="C4853" s="56"/>
      <c r="D4853" s="56"/>
      <c r="E4853" s="56"/>
      <c r="F4853" s="57"/>
      <c r="G4853" s="56"/>
      <c r="H4853" s="56"/>
      <c r="I4853" s="56"/>
      <c r="J4853" s="56"/>
      <c r="K4853" s="57"/>
    </row>
    <row r="4854" spans="1:11" ht="12.75" customHeight="1">
      <c r="A4854" s="61" t="str">
        <f>"      "&amp;Labels!B85</f>
        <v xml:space="preserve">      Q 1</v>
      </c>
      <c r="B4854" s="102">
        <f t="shared" ref="B4854:E4862" si="1014">SUM(B4544,B4575,B4606,B4637,B4668,B4699,B4730,B4761,B4792,B4823)</f>
        <v>0</v>
      </c>
      <c r="C4854" s="102">
        <f t="shared" si="1014"/>
        <v>0</v>
      </c>
      <c r="D4854" s="102">
        <f t="shared" si="1014"/>
        <v>0</v>
      </c>
      <c r="E4854" s="102">
        <f t="shared" si="1014"/>
        <v>0</v>
      </c>
      <c r="F4854" s="57">
        <f t="shared" ref="F4854:F4862" si="1015">SUM(B4854:E4854)</f>
        <v>0</v>
      </c>
      <c r="G4854" s="102">
        <f t="shared" ref="G4854:J4862" si="1016">SUM(G4544,G4575,G4606,G4637,G4668,G4699,G4730,G4761,G4792,G4823)</f>
        <v>0</v>
      </c>
      <c r="H4854" s="102">
        <f t="shared" si="1016"/>
        <v>0</v>
      </c>
      <c r="I4854" s="102">
        <f t="shared" si="1016"/>
        <v>0</v>
      </c>
      <c r="J4854" s="102">
        <f t="shared" si="1016"/>
        <v>0</v>
      </c>
      <c r="K4854" s="57">
        <f t="shared" ref="K4854:K4862" si="1017">SUM(G4854:J4854)</f>
        <v>0</v>
      </c>
    </row>
    <row r="4855" spans="1:11" ht="12.75" customHeight="1">
      <c r="A4855" s="61" t="str">
        <f>"      "&amp;Labels!B86</f>
        <v xml:space="preserve">      Q 2</v>
      </c>
      <c r="B4855" s="102">
        <f t="shared" si="1014"/>
        <v>0</v>
      </c>
      <c r="C4855" s="102">
        <f t="shared" si="1014"/>
        <v>0</v>
      </c>
      <c r="D4855" s="102">
        <f t="shared" si="1014"/>
        <v>0</v>
      </c>
      <c r="E4855" s="102">
        <f t="shared" si="1014"/>
        <v>0</v>
      </c>
      <c r="F4855" s="57">
        <f t="shared" si="1015"/>
        <v>0</v>
      </c>
      <c r="G4855" s="102">
        <f t="shared" si="1016"/>
        <v>0</v>
      </c>
      <c r="H4855" s="102">
        <f t="shared" si="1016"/>
        <v>0</v>
      </c>
      <c r="I4855" s="102">
        <f t="shared" si="1016"/>
        <v>0</v>
      </c>
      <c r="J4855" s="102">
        <f t="shared" si="1016"/>
        <v>0</v>
      </c>
      <c r="K4855" s="57">
        <f t="shared" si="1017"/>
        <v>0</v>
      </c>
    </row>
    <row r="4856" spans="1:11" ht="12.75" customHeight="1">
      <c r="A4856" s="61" t="str">
        <f>"      "&amp;Labels!B87</f>
        <v xml:space="preserve">      Q 3</v>
      </c>
      <c r="B4856" s="102">
        <f t="shared" si="1014"/>
        <v>0</v>
      </c>
      <c r="C4856" s="102">
        <f t="shared" si="1014"/>
        <v>0</v>
      </c>
      <c r="D4856" s="102">
        <f t="shared" si="1014"/>
        <v>0</v>
      </c>
      <c r="E4856" s="102">
        <f t="shared" si="1014"/>
        <v>0</v>
      </c>
      <c r="F4856" s="57">
        <f t="shared" si="1015"/>
        <v>0</v>
      </c>
      <c r="G4856" s="102">
        <f t="shared" si="1016"/>
        <v>0</v>
      </c>
      <c r="H4856" s="102">
        <f t="shared" si="1016"/>
        <v>0</v>
      </c>
      <c r="I4856" s="102">
        <f t="shared" si="1016"/>
        <v>0</v>
      </c>
      <c r="J4856" s="102">
        <f t="shared" si="1016"/>
        <v>0</v>
      </c>
      <c r="K4856" s="57">
        <f t="shared" si="1017"/>
        <v>0</v>
      </c>
    </row>
    <row r="4857" spans="1:11" ht="12.75" customHeight="1">
      <c r="A4857" s="61" t="str">
        <f>"      "&amp;Labels!B88</f>
        <v xml:space="preserve">      Q 4</v>
      </c>
      <c r="B4857" s="102">
        <f t="shared" si="1014"/>
        <v>0</v>
      </c>
      <c r="C4857" s="102">
        <f t="shared" si="1014"/>
        <v>0</v>
      </c>
      <c r="D4857" s="102">
        <f t="shared" si="1014"/>
        <v>0</v>
      </c>
      <c r="E4857" s="102">
        <f t="shared" si="1014"/>
        <v>0</v>
      </c>
      <c r="F4857" s="57">
        <f t="shared" si="1015"/>
        <v>0</v>
      </c>
      <c r="G4857" s="102">
        <f t="shared" si="1016"/>
        <v>0</v>
      </c>
      <c r="H4857" s="102">
        <f t="shared" si="1016"/>
        <v>0</v>
      </c>
      <c r="I4857" s="102">
        <f t="shared" si="1016"/>
        <v>0</v>
      </c>
      <c r="J4857" s="102">
        <f t="shared" si="1016"/>
        <v>0</v>
      </c>
      <c r="K4857" s="57">
        <f t="shared" si="1017"/>
        <v>0</v>
      </c>
    </row>
    <row r="4858" spans="1:11" ht="12.75" customHeight="1">
      <c r="A4858" s="61" t="str">
        <f>"      "&amp;Labels!B89</f>
        <v xml:space="preserve">      Q 5</v>
      </c>
      <c r="B4858" s="102">
        <f t="shared" si="1014"/>
        <v>0</v>
      </c>
      <c r="C4858" s="102">
        <f t="shared" si="1014"/>
        <v>0</v>
      </c>
      <c r="D4858" s="102">
        <f t="shared" si="1014"/>
        <v>0</v>
      </c>
      <c r="E4858" s="102">
        <f t="shared" si="1014"/>
        <v>0</v>
      </c>
      <c r="F4858" s="57">
        <f t="shared" si="1015"/>
        <v>0</v>
      </c>
      <c r="G4858" s="102">
        <f t="shared" si="1016"/>
        <v>0</v>
      </c>
      <c r="H4858" s="102">
        <f t="shared" si="1016"/>
        <v>0</v>
      </c>
      <c r="I4858" s="102">
        <f t="shared" si="1016"/>
        <v>0</v>
      </c>
      <c r="J4858" s="102">
        <f t="shared" si="1016"/>
        <v>0</v>
      </c>
      <c r="K4858" s="57">
        <f t="shared" si="1017"/>
        <v>0</v>
      </c>
    </row>
    <row r="4859" spans="1:11" ht="12.75" customHeight="1">
      <c r="A4859" s="61" t="str">
        <f>"      "&amp;Labels!B90</f>
        <v xml:space="preserve">      Q 6</v>
      </c>
      <c r="B4859" s="102">
        <f t="shared" si="1014"/>
        <v>0</v>
      </c>
      <c r="C4859" s="102">
        <f t="shared" si="1014"/>
        <v>0</v>
      </c>
      <c r="D4859" s="102">
        <f t="shared" si="1014"/>
        <v>0</v>
      </c>
      <c r="E4859" s="102">
        <f t="shared" si="1014"/>
        <v>0</v>
      </c>
      <c r="F4859" s="57">
        <f t="shared" si="1015"/>
        <v>0</v>
      </c>
      <c r="G4859" s="102">
        <f t="shared" si="1016"/>
        <v>0</v>
      </c>
      <c r="H4859" s="102">
        <f t="shared" si="1016"/>
        <v>0</v>
      </c>
      <c r="I4859" s="102">
        <f t="shared" si="1016"/>
        <v>0</v>
      </c>
      <c r="J4859" s="102">
        <f t="shared" si="1016"/>
        <v>0</v>
      </c>
      <c r="K4859" s="57">
        <f t="shared" si="1017"/>
        <v>0</v>
      </c>
    </row>
    <row r="4860" spans="1:11" ht="12.75" customHeight="1">
      <c r="A4860" s="61" t="str">
        <f>"      "&amp;Labels!B91</f>
        <v xml:space="preserve">      Q 7</v>
      </c>
      <c r="B4860" s="102">
        <f t="shared" si="1014"/>
        <v>0</v>
      </c>
      <c r="C4860" s="102">
        <f t="shared" si="1014"/>
        <v>0</v>
      </c>
      <c r="D4860" s="102">
        <f t="shared" si="1014"/>
        <v>0</v>
      </c>
      <c r="E4860" s="102">
        <f t="shared" si="1014"/>
        <v>0</v>
      </c>
      <c r="F4860" s="57">
        <f t="shared" si="1015"/>
        <v>0</v>
      </c>
      <c r="G4860" s="102">
        <f t="shared" si="1016"/>
        <v>0</v>
      </c>
      <c r="H4860" s="102">
        <f t="shared" si="1016"/>
        <v>0</v>
      </c>
      <c r="I4860" s="102">
        <f t="shared" si="1016"/>
        <v>0</v>
      </c>
      <c r="J4860" s="102">
        <f t="shared" si="1016"/>
        <v>0</v>
      </c>
      <c r="K4860" s="57">
        <f t="shared" si="1017"/>
        <v>0</v>
      </c>
    </row>
    <row r="4861" spans="1:11" ht="12.75" customHeight="1">
      <c r="A4861" s="61" t="str">
        <f>"      "&amp;Labels!B92</f>
        <v xml:space="preserve">      Q 8</v>
      </c>
      <c r="B4861" s="102">
        <f t="shared" si="1014"/>
        <v>0</v>
      </c>
      <c r="C4861" s="102">
        <f t="shared" si="1014"/>
        <v>0</v>
      </c>
      <c r="D4861" s="102">
        <f t="shared" si="1014"/>
        <v>0</v>
      </c>
      <c r="E4861" s="102">
        <f t="shared" si="1014"/>
        <v>0</v>
      </c>
      <c r="F4861" s="57">
        <f t="shared" si="1015"/>
        <v>0</v>
      </c>
      <c r="G4861" s="102">
        <f t="shared" si="1016"/>
        <v>0</v>
      </c>
      <c r="H4861" s="102">
        <f t="shared" si="1016"/>
        <v>0</v>
      </c>
      <c r="I4861" s="102">
        <f t="shared" si="1016"/>
        <v>0</v>
      </c>
      <c r="J4861" s="102">
        <f t="shared" si="1016"/>
        <v>0</v>
      </c>
      <c r="K4861" s="57">
        <f t="shared" si="1017"/>
        <v>0</v>
      </c>
    </row>
    <row r="4862" spans="1:11" ht="12.75" customHeight="1">
      <c r="A4862" s="55" t="str">
        <f>"      "&amp;Labels!C84</f>
        <v xml:space="preserve">      Total</v>
      </c>
      <c r="B4862" s="56">
        <f t="shared" si="1014"/>
        <v>0</v>
      </c>
      <c r="C4862" s="56">
        <f t="shared" si="1014"/>
        <v>0</v>
      </c>
      <c r="D4862" s="56">
        <f t="shared" si="1014"/>
        <v>0</v>
      </c>
      <c r="E4862" s="56">
        <f t="shared" si="1014"/>
        <v>0</v>
      </c>
      <c r="F4862" s="57">
        <f t="shared" si="1015"/>
        <v>0</v>
      </c>
      <c r="G4862" s="56">
        <f t="shared" si="1016"/>
        <v>0</v>
      </c>
      <c r="H4862" s="56">
        <f t="shared" si="1016"/>
        <v>0</v>
      </c>
      <c r="I4862" s="56">
        <f t="shared" si="1016"/>
        <v>0</v>
      </c>
      <c r="J4862" s="56">
        <f t="shared" si="1016"/>
        <v>0</v>
      </c>
      <c r="K4862" s="57">
        <f t="shared" si="1017"/>
        <v>0</v>
      </c>
    </row>
    <row r="4863" spans="1:11" ht="12.75" customHeight="1">
      <c r="A4863" s="63" t="str">
        <f>"   "&amp;Labels!C106</f>
        <v xml:space="preserve">   Total</v>
      </c>
      <c r="B4863" s="64">
        <f>B4842</f>
        <v>0</v>
      </c>
      <c r="C4863" s="64">
        <f>C4842</f>
        <v>0</v>
      </c>
      <c r="D4863" s="64">
        <f>D4842</f>
        <v>0</v>
      </c>
      <c r="E4863" s="64">
        <f>E4842</f>
        <v>0</v>
      </c>
      <c r="F4863" s="57">
        <f>SUM(B4842:E4842)</f>
        <v>0</v>
      </c>
      <c r="G4863" s="64">
        <f>G4842</f>
        <v>0</v>
      </c>
      <c r="H4863" s="64">
        <f>H4842</f>
        <v>0</v>
      </c>
      <c r="I4863" s="64">
        <f>I4842</f>
        <v>0</v>
      </c>
      <c r="J4863" s="64">
        <f>J4842</f>
        <v>0</v>
      </c>
      <c r="K4863" s="57">
        <f>SUM(G4842:J4842)</f>
        <v>0</v>
      </c>
    </row>
    <row r="4864" spans="1:11" ht="12.75" customHeight="1">
      <c r="A4864" s="61" t="str">
        <f>"      "&amp;Labels!B85</f>
        <v xml:space="preserve">      Q 1</v>
      </c>
      <c r="B4864" s="102">
        <f t="shared" ref="B4864:E4871" si="1018">SUM(B4554,B4585,B4616,B4647,B4678,B4709,B4740,B4771,B4802,B4833)</f>
        <v>0</v>
      </c>
      <c r="C4864" s="102">
        <f t="shared" si="1018"/>
        <v>0</v>
      </c>
      <c r="D4864" s="102">
        <f t="shared" si="1018"/>
        <v>0</v>
      </c>
      <c r="E4864" s="102">
        <f t="shared" si="1018"/>
        <v>0</v>
      </c>
      <c r="F4864" s="57">
        <f t="shared" ref="F4864:F4871" si="1019">SUM(B4864:E4864)</f>
        <v>0</v>
      </c>
      <c r="G4864" s="102">
        <f t="shared" ref="G4864:J4871" si="1020">SUM(G4554,G4585,G4616,G4647,G4678,G4709,G4740,G4771,G4802,G4833)</f>
        <v>0</v>
      </c>
      <c r="H4864" s="102">
        <f t="shared" si="1020"/>
        <v>0</v>
      </c>
      <c r="I4864" s="102">
        <f t="shared" si="1020"/>
        <v>0</v>
      </c>
      <c r="J4864" s="102">
        <f t="shared" si="1020"/>
        <v>0</v>
      </c>
      <c r="K4864" s="57">
        <f t="shared" ref="K4864:K4871" si="1021">SUM(G4864:J4864)</f>
        <v>0</v>
      </c>
    </row>
    <row r="4865" spans="1:11" ht="12.75" customHeight="1">
      <c r="A4865" s="61" t="str">
        <f>"      "&amp;Labels!B86</f>
        <v xml:space="preserve">      Q 2</v>
      </c>
      <c r="B4865" s="102">
        <f t="shared" si="1018"/>
        <v>0</v>
      </c>
      <c r="C4865" s="102">
        <f t="shared" si="1018"/>
        <v>0</v>
      </c>
      <c r="D4865" s="102">
        <f t="shared" si="1018"/>
        <v>0</v>
      </c>
      <c r="E4865" s="102">
        <f t="shared" si="1018"/>
        <v>0</v>
      </c>
      <c r="F4865" s="57">
        <f t="shared" si="1019"/>
        <v>0</v>
      </c>
      <c r="G4865" s="102">
        <f t="shared" si="1020"/>
        <v>0</v>
      </c>
      <c r="H4865" s="102">
        <f t="shared" si="1020"/>
        <v>0</v>
      </c>
      <c r="I4865" s="102">
        <f t="shared" si="1020"/>
        <v>0</v>
      </c>
      <c r="J4865" s="102">
        <f t="shared" si="1020"/>
        <v>0</v>
      </c>
      <c r="K4865" s="57">
        <f t="shared" si="1021"/>
        <v>0</v>
      </c>
    </row>
    <row r="4866" spans="1:11" ht="12.75" customHeight="1">
      <c r="A4866" s="61" t="str">
        <f>"      "&amp;Labels!B87</f>
        <v xml:space="preserve">      Q 3</v>
      </c>
      <c r="B4866" s="102">
        <f t="shared" si="1018"/>
        <v>0</v>
      </c>
      <c r="C4866" s="102">
        <f t="shared" si="1018"/>
        <v>0</v>
      </c>
      <c r="D4866" s="102">
        <f t="shared" si="1018"/>
        <v>0</v>
      </c>
      <c r="E4866" s="102">
        <f t="shared" si="1018"/>
        <v>0</v>
      </c>
      <c r="F4866" s="57">
        <f t="shared" si="1019"/>
        <v>0</v>
      </c>
      <c r="G4866" s="102">
        <f t="shared" si="1020"/>
        <v>0</v>
      </c>
      <c r="H4866" s="102">
        <f t="shared" si="1020"/>
        <v>0</v>
      </c>
      <c r="I4866" s="102">
        <f t="shared" si="1020"/>
        <v>0</v>
      </c>
      <c r="J4866" s="102">
        <f t="shared" si="1020"/>
        <v>0</v>
      </c>
      <c r="K4866" s="57">
        <f t="shared" si="1021"/>
        <v>0</v>
      </c>
    </row>
    <row r="4867" spans="1:11" ht="12.75" customHeight="1">
      <c r="A4867" s="61" t="str">
        <f>"      "&amp;Labels!B88</f>
        <v xml:space="preserve">      Q 4</v>
      </c>
      <c r="B4867" s="102">
        <f t="shared" si="1018"/>
        <v>0</v>
      </c>
      <c r="C4867" s="102">
        <f t="shared" si="1018"/>
        <v>0</v>
      </c>
      <c r="D4867" s="102">
        <f t="shared" si="1018"/>
        <v>0</v>
      </c>
      <c r="E4867" s="102">
        <f t="shared" si="1018"/>
        <v>0</v>
      </c>
      <c r="F4867" s="57">
        <f t="shared" si="1019"/>
        <v>0</v>
      </c>
      <c r="G4867" s="102">
        <f t="shared" si="1020"/>
        <v>0</v>
      </c>
      <c r="H4867" s="102">
        <f t="shared" si="1020"/>
        <v>0</v>
      </c>
      <c r="I4867" s="102">
        <f t="shared" si="1020"/>
        <v>0</v>
      </c>
      <c r="J4867" s="102">
        <f t="shared" si="1020"/>
        <v>0</v>
      </c>
      <c r="K4867" s="57">
        <f t="shared" si="1021"/>
        <v>0</v>
      </c>
    </row>
    <row r="4868" spans="1:11" ht="12.75" customHeight="1">
      <c r="A4868" s="61" t="str">
        <f>"      "&amp;Labels!B89</f>
        <v xml:space="preserve">      Q 5</v>
      </c>
      <c r="B4868" s="102">
        <f t="shared" si="1018"/>
        <v>0</v>
      </c>
      <c r="C4868" s="102">
        <f t="shared" si="1018"/>
        <v>0</v>
      </c>
      <c r="D4868" s="102">
        <f t="shared" si="1018"/>
        <v>0</v>
      </c>
      <c r="E4868" s="102">
        <f t="shared" si="1018"/>
        <v>0</v>
      </c>
      <c r="F4868" s="57">
        <f t="shared" si="1019"/>
        <v>0</v>
      </c>
      <c r="G4868" s="102">
        <f t="shared" si="1020"/>
        <v>0</v>
      </c>
      <c r="H4868" s="102">
        <f t="shared" si="1020"/>
        <v>0</v>
      </c>
      <c r="I4868" s="102">
        <f t="shared" si="1020"/>
        <v>0</v>
      </c>
      <c r="J4868" s="102">
        <f t="shared" si="1020"/>
        <v>0</v>
      </c>
      <c r="K4868" s="57">
        <f t="shared" si="1021"/>
        <v>0</v>
      </c>
    </row>
    <row r="4869" spans="1:11" ht="12.75" customHeight="1">
      <c r="A4869" s="61" t="str">
        <f>"      "&amp;Labels!B90</f>
        <v xml:space="preserve">      Q 6</v>
      </c>
      <c r="B4869" s="102">
        <f t="shared" si="1018"/>
        <v>0</v>
      </c>
      <c r="C4869" s="102">
        <f t="shared" si="1018"/>
        <v>0</v>
      </c>
      <c r="D4869" s="102">
        <f t="shared" si="1018"/>
        <v>0</v>
      </c>
      <c r="E4869" s="102">
        <f t="shared" si="1018"/>
        <v>0</v>
      </c>
      <c r="F4869" s="57">
        <f t="shared" si="1019"/>
        <v>0</v>
      </c>
      <c r="G4869" s="102">
        <f t="shared" si="1020"/>
        <v>0</v>
      </c>
      <c r="H4869" s="102">
        <f t="shared" si="1020"/>
        <v>0</v>
      </c>
      <c r="I4869" s="102">
        <f t="shared" si="1020"/>
        <v>0</v>
      </c>
      <c r="J4869" s="102">
        <f t="shared" si="1020"/>
        <v>0</v>
      </c>
      <c r="K4869" s="57">
        <f t="shared" si="1021"/>
        <v>0</v>
      </c>
    </row>
    <row r="4870" spans="1:11" ht="12.75" customHeight="1">
      <c r="A4870" s="61" t="str">
        <f>"      "&amp;Labels!B91</f>
        <v xml:space="preserve">      Q 7</v>
      </c>
      <c r="B4870" s="102">
        <f t="shared" si="1018"/>
        <v>0</v>
      </c>
      <c r="C4870" s="102">
        <f t="shared" si="1018"/>
        <v>0</v>
      </c>
      <c r="D4870" s="102">
        <f t="shared" si="1018"/>
        <v>0</v>
      </c>
      <c r="E4870" s="102">
        <f t="shared" si="1018"/>
        <v>0</v>
      </c>
      <c r="F4870" s="57">
        <f t="shared" si="1019"/>
        <v>0</v>
      </c>
      <c r="G4870" s="102">
        <f t="shared" si="1020"/>
        <v>0</v>
      </c>
      <c r="H4870" s="102">
        <f t="shared" si="1020"/>
        <v>0</v>
      </c>
      <c r="I4870" s="102">
        <f t="shared" si="1020"/>
        <v>0</v>
      </c>
      <c r="J4870" s="102">
        <f t="shared" si="1020"/>
        <v>0</v>
      </c>
      <c r="K4870" s="57">
        <f t="shared" si="1021"/>
        <v>0</v>
      </c>
    </row>
    <row r="4871" spans="1:11" ht="12.75" customHeight="1">
      <c r="A4871" s="61" t="str">
        <f>"      "&amp;Labels!B92</f>
        <v xml:space="preserve">      Q 8</v>
      </c>
      <c r="B4871" s="102">
        <f t="shared" si="1018"/>
        <v>0</v>
      </c>
      <c r="C4871" s="102">
        <f t="shared" si="1018"/>
        <v>0</v>
      </c>
      <c r="D4871" s="102">
        <f t="shared" si="1018"/>
        <v>0</v>
      </c>
      <c r="E4871" s="102">
        <f t="shared" si="1018"/>
        <v>0</v>
      </c>
      <c r="F4871" s="57">
        <f t="shared" si="1019"/>
        <v>0</v>
      </c>
      <c r="G4871" s="102">
        <f t="shared" si="1020"/>
        <v>0</v>
      </c>
      <c r="H4871" s="102">
        <f t="shared" si="1020"/>
        <v>0</v>
      </c>
      <c r="I4871" s="102">
        <f t="shared" si="1020"/>
        <v>0</v>
      </c>
      <c r="J4871" s="102">
        <f t="shared" si="1020"/>
        <v>0</v>
      </c>
      <c r="K4871" s="57">
        <f t="shared" si="1021"/>
        <v>0</v>
      </c>
    </row>
    <row r="4872" spans="1:11" ht="12.75" customHeight="1">
      <c r="A4872" s="65" t="str">
        <f>"      "&amp;Labels!C84</f>
        <v xml:space="preserve">      Total</v>
      </c>
      <c r="B4872" s="66">
        <f>B4842</f>
        <v>0</v>
      </c>
      <c r="C4872" s="66">
        <f>C4842</f>
        <v>0</v>
      </c>
      <c r="D4872" s="66">
        <f>D4842</f>
        <v>0</v>
      </c>
      <c r="E4872" s="66">
        <f>E4842</f>
        <v>0</v>
      </c>
      <c r="F4872" s="60">
        <f>SUM(B4842:E4842)</f>
        <v>0</v>
      </c>
      <c r="G4872" s="66">
        <f>G4842</f>
        <v>0</v>
      </c>
      <c r="H4872" s="66">
        <f>H4842</f>
        <v>0</v>
      </c>
      <c r="I4872" s="66">
        <f>I4842</f>
        <v>0</v>
      </c>
      <c r="J4872" s="66">
        <f>J4842</f>
        <v>0</v>
      </c>
      <c r="K4872" s="60">
        <f>SUM(G4842:J4842)</f>
        <v>0</v>
      </c>
    </row>
    <row r="4873" spans="1:11" ht="12.75" customHeight="1">
      <c r="A4873" s="1" t="str">
        <f>"Sls_GM_Alloc_1"</f>
        <v>Sls_GM_Alloc_1</v>
      </c>
    </row>
    <row r="4874" spans="1:11" ht="12.75" customHeight="1">
      <c r="A4874" s="3" t="str">
        <f>Labels!D95</f>
        <v>Products</v>
      </c>
      <c r="B4874" s="27" t="str">
        <f>"Q1 FY2009"</f>
        <v>Q1 FY2009</v>
      </c>
      <c r="C4874" s="28" t="str">
        <f>"Q2 FY2009"</f>
        <v>Q2 FY2009</v>
      </c>
      <c r="D4874" s="28" t="str">
        <f>"Q3 FY2009"</f>
        <v>Q3 FY2009</v>
      </c>
      <c r="E4874" s="28" t="str">
        <f>"Q4 FY2009"</f>
        <v>Q4 FY2009</v>
      </c>
      <c r="F4874" s="39" t="str">
        <f>"FY2009"</f>
        <v>FY2009</v>
      </c>
      <c r="G4874" s="28" t="str">
        <f>"Q1 FY2010"</f>
        <v>Q1 FY2010</v>
      </c>
      <c r="H4874" s="28" t="str">
        <f>"Q2 FY2010"</f>
        <v>Q2 FY2010</v>
      </c>
      <c r="I4874" s="28" t="str">
        <f>"Q3 FY2010"</f>
        <v>Q3 FY2010</v>
      </c>
      <c r="J4874" s="28" t="str">
        <f>"Q4 FY2010"</f>
        <v>Q4 FY2010</v>
      </c>
      <c r="K4874" s="39" t="str">
        <f>"FY2010"</f>
        <v>FY2010</v>
      </c>
    </row>
    <row r="4875" spans="1:11" ht="12.75" customHeight="1">
      <c r="A4875" s="52" t="str">
        <f>Labels!B95</f>
        <v>Product 1</v>
      </c>
      <c r="B4875" s="73"/>
      <c r="C4875" s="73"/>
      <c r="D4875" s="73"/>
      <c r="E4875" s="73"/>
      <c r="F4875" s="41"/>
      <c r="G4875" s="73"/>
      <c r="H4875" s="73"/>
      <c r="I4875" s="73"/>
      <c r="J4875" s="73"/>
      <c r="K4875" s="41"/>
    </row>
    <row r="4876" spans="1:11" ht="12.75" customHeight="1">
      <c r="A4876" s="55" t="str">
        <f>"   "&amp;Labels!B107</f>
        <v xml:space="preserve">   Seminars</v>
      </c>
      <c r="B4876" s="74"/>
      <c r="C4876" s="74"/>
      <c r="D4876" s="74"/>
      <c r="E4876" s="74"/>
      <c r="F4876" s="43"/>
      <c r="G4876" s="74"/>
      <c r="H4876" s="74"/>
      <c r="I4876" s="74"/>
      <c r="J4876" s="74"/>
      <c r="K4876" s="43"/>
    </row>
    <row r="4877" spans="1:11" ht="12.75" customHeight="1">
      <c r="A4877" s="61" t="str">
        <f>"      "&amp;Labels!B85</f>
        <v xml:space="preserve">      Q 1</v>
      </c>
      <c r="B4877" s="84"/>
      <c r="C4877" s="84"/>
      <c r="D4877" s="84"/>
      <c r="E4877" s="84"/>
      <c r="F4877" s="43"/>
      <c r="G4877" s="84"/>
      <c r="H4877" s="84"/>
      <c r="I4877" s="84"/>
      <c r="J4877" s="84"/>
      <c r="K4877" s="43"/>
    </row>
    <row r="4878" spans="1:11" ht="12.75" customHeight="1">
      <c r="A4878" s="61" t="str">
        <f>"         "&amp;Labels!B69</f>
        <v xml:space="preserve">         Customer 1</v>
      </c>
      <c r="B4878" s="76">
        <f>IF('(Other Computations)'!B199=0,0,Inputs!D201*Inputs!D94*Inputs!D67*Inputs!D26*'GM Alloc Factors'!B34/('(Other Computations)'!B186+'(Other Computations)'!B199))</f>
        <v>0</v>
      </c>
      <c r="C4878" s="76">
        <f>IF('(Other Computations)'!C199=0,0,Inputs!E201*Inputs!E94*Inputs!D67*Inputs!D26*'GM Alloc Factors'!C34/('(Other Computations)'!C186+'(Other Computations)'!C199))</f>
        <v>0</v>
      </c>
      <c r="D4878" s="76">
        <f>IF('(Other Computations)'!D199=0,0,Inputs!F201*Inputs!F94*Inputs!D67*Inputs!D26*'GM Alloc Factors'!D34/('(Other Computations)'!D186+'(Other Computations)'!D199))</f>
        <v>0</v>
      </c>
      <c r="E4878" s="76">
        <f>IF('(Other Computations)'!E199=0,0,Inputs!G201*Inputs!G94*Inputs!D67*Inputs!D26*'GM Alloc Factors'!E34/('(Other Computations)'!E186+'(Other Computations)'!E199))</f>
        <v>0</v>
      </c>
      <c r="F4878" s="43">
        <f t="shared" ref="F4878:F4888" si="1022">SUM(B4878:E4878)</f>
        <v>0</v>
      </c>
      <c r="G4878" s="76">
        <f>IF('(Other Computations)'!G199=0,0,Inputs!I201*Inputs!I94*Inputs!D67*Inputs!D26*'GM Alloc Factors'!G34/('(Other Computations)'!G186+'(Other Computations)'!G199))</f>
        <v>0</v>
      </c>
      <c r="H4878" s="76">
        <f>IF('(Other Computations)'!H199=0,0,Inputs!J201*Inputs!J94*Inputs!D67*Inputs!D26*'GM Alloc Factors'!H34/('(Other Computations)'!H186+'(Other Computations)'!H199))</f>
        <v>0</v>
      </c>
      <c r="I4878" s="76">
        <f>IF('(Other Computations)'!I199=0,0,Inputs!K201*Inputs!K94*Inputs!D67*Inputs!D26*'GM Alloc Factors'!I34/('(Other Computations)'!I186+'(Other Computations)'!I199))</f>
        <v>0</v>
      </c>
      <c r="J4878" s="76">
        <f>IF('(Other Computations)'!J199=0,0,Inputs!L201*Inputs!L94*Inputs!D67*Inputs!D26*'GM Alloc Factors'!J34/('(Other Computations)'!J186+'(Other Computations)'!J199))</f>
        <v>0</v>
      </c>
      <c r="K4878" s="43">
        <f t="shared" ref="K4878:K4888" si="1023">SUM(G4878:J4878)</f>
        <v>0</v>
      </c>
    </row>
    <row r="4879" spans="1:11" ht="12.75" customHeight="1">
      <c r="A4879" s="61" t="str">
        <f>"         "&amp;Labels!B70</f>
        <v xml:space="preserve">         Customer 2</v>
      </c>
      <c r="B4879" s="76">
        <f>IF('(Other Computations)'!B200=0,0,Inputs!D202*Inputs!D95*Inputs!D68*Inputs!D26*'GM Alloc Factors'!B34/('(Other Computations)'!B187+'(Other Computations)'!B200))</f>
        <v>0</v>
      </c>
      <c r="C4879" s="76">
        <f>IF('(Other Computations)'!C200=0,0,Inputs!E202*Inputs!E95*Inputs!D68*Inputs!D26*'GM Alloc Factors'!C34/('(Other Computations)'!C187+'(Other Computations)'!C200))</f>
        <v>0</v>
      </c>
      <c r="D4879" s="76">
        <f>IF('(Other Computations)'!D200=0,0,Inputs!F202*Inputs!F95*Inputs!D68*Inputs!D26*'GM Alloc Factors'!D34/('(Other Computations)'!D187+'(Other Computations)'!D200))</f>
        <v>0</v>
      </c>
      <c r="E4879" s="76">
        <f>IF('(Other Computations)'!E200=0,0,Inputs!G202*Inputs!G95*Inputs!D68*Inputs!D26*'GM Alloc Factors'!E34/('(Other Computations)'!E187+'(Other Computations)'!E200))</f>
        <v>0</v>
      </c>
      <c r="F4879" s="43">
        <f t="shared" si="1022"/>
        <v>0</v>
      </c>
      <c r="G4879" s="76">
        <f>IF('(Other Computations)'!G200=0,0,Inputs!I202*Inputs!I95*Inputs!D68*Inputs!D26*'GM Alloc Factors'!G34/('(Other Computations)'!G187+'(Other Computations)'!G200))</f>
        <v>0</v>
      </c>
      <c r="H4879" s="76">
        <f>IF('(Other Computations)'!H200=0,0,Inputs!J202*Inputs!J95*Inputs!D68*Inputs!D26*'GM Alloc Factors'!H34/('(Other Computations)'!H187+'(Other Computations)'!H200))</f>
        <v>0</v>
      </c>
      <c r="I4879" s="76">
        <f>IF('(Other Computations)'!I200=0,0,Inputs!K202*Inputs!K95*Inputs!D68*Inputs!D26*'GM Alloc Factors'!I34/('(Other Computations)'!I187+'(Other Computations)'!I200))</f>
        <v>0</v>
      </c>
      <c r="J4879" s="76">
        <f>IF('(Other Computations)'!J200=0,0,Inputs!L202*Inputs!L95*Inputs!D68*Inputs!D26*'GM Alloc Factors'!J34/('(Other Computations)'!J187+'(Other Computations)'!J200))</f>
        <v>0</v>
      </c>
      <c r="K4879" s="43">
        <f t="shared" si="1023"/>
        <v>0</v>
      </c>
    </row>
    <row r="4880" spans="1:11" ht="12.75" customHeight="1">
      <c r="A4880" s="61" t="str">
        <f>"         "&amp;Labels!B71</f>
        <v xml:space="preserve">         Customer 3</v>
      </c>
      <c r="B4880" s="76">
        <f>IF('(Other Computations)'!B201=0,0,Inputs!D203*Inputs!D96*Inputs!D69*Inputs!D26*'GM Alloc Factors'!B34/('(Other Computations)'!B188+'(Other Computations)'!B201))</f>
        <v>0</v>
      </c>
      <c r="C4880" s="76">
        <f>IF('(Other Computations)'!C201=0,0,Inputs!E203*Inputs!E96*Inputs!D69*Inputs!D26*'GM Alloc Factors'!C34/('(Other Computations)'!C188+'(Other Computations)'!C201))</f>
        <v>0</v>
      </c>
      <c r="D4880" s="76">
        <f>IF('(Other Computations)'!D201=0,0,Inputs!F203*Inputs!F96*Inputs!D69*Inputs!D26*'GM Alloc Factors'!D34/('(Other Computations)'!D188+'(Other Computations)'!D201))</f>
        <v>0</v>
      </c>
      <c r="E4880" s="76">
        <f>IF('(Other Computations)'!E201=0,0,Inputs!G203*Inputs!G96*Inputs!D69*Inputs!D26*'GM Alloc Factors'!E34/('(Other Computations)'!E188+'(Other Computations)'!E201))</f>
        <v>0</v>
      </c>
      <c r="F4880" s="43">
        <f t="shared" si="1022"/>
        <v>0</v>
      </c>
      <c r="G4880" s="76">
        <f>IF('(Other Computations)'!G201=0,0,Inputs!I203*Inputs!I96*Inputs!D69*Inputs!D26*'GM Alloc Factors'!G34/('(Other Computations)'!G188+'(Other Computations)'!G201))</f>
        <v>0</v>
      </c>
      <c r="H4880" s="76">
        <f>IF('(Other Computations)'!H201=0,0,Inputs!J203*Inputs!J96*Inputs!D69*Inputs!D26*'GM Alloc Factors'!H34/('(Other Computations)'!H188+'(Other Computations)'!H201))</f>
        <v>0</v>
      </c>
      <c r="I4880" s="76">
        <f>IF('(Other Computations)'!I201=0,0,Inputs!K203*Inputs!K96*Inputs!D69*Inputs!D26*'GM Alloc Factors'!I34/('(Other Computations)'!I188+'(Other Computations)'!I201))</f>
        <v>0</v>
      </c>
      <c r="J4880" s="76">
        <f>IF('(Other Computations)'!J201=0,0,Inputs!L203*Inputs!L96*Inputs!D69*Inputs!D26*'GM Alloc Factors'!J34/('(Other Computations)'!J188+'(Other Computations)'!J201))</f>
        <v>0</v>
      </c>
      <c r="K4880" s="43">
        <f t="shared" si="1023"/>
        <v>0</v>
      </c>
    </row>
    <row r="4881" spans="1:11" ht="12.75" customHeight="1">
      <c r="A4881" s="61" t="str">
        <f>"         "&amp;Labels!B72</f>
        <v xml:space="preserve">         Customer 4</v>
      </c>
      <c r="B4881" s="76">
        <f>IF('(Other Computations)'!B202=0,0,Inputs!D204*Inputs!D97*Inputs!D70*Inputs!D26*'GM Alloc Factors'!B34/('(Other Computations)'!B189+'(Other Computations)'!B202))</f>
        <v>0</v>
      </c>
      <c r="C4881" s="76">
        <f>IF('(Other Computations)'!C202=0,0,Inputs!E204*Inputs!E97*Inputs!D70*Inputs!D26*'GM Alloc Factors'!C34/('(Other Computations)'!C189+'(Other Computations)'!C202))</f>
        <v>0</v>
      </c>
      <c r="D4881" s="76">
        <f>IF('(Other Computations)'!D202=0,0,Inputs!F204*Inputs!F97*Inputs!D70*Inputs!D26*'GM Alloc Factors'!D34/('(Other Computations)'!D189+'(Other Computations)'!D202))</f>
        <v>0</v>
      </c>
      <c r="E4881" s="76">
        <f>IF('(Other Computations)'!E202=0,0,Inputs!G204*Inputs!G97*Inputs!D70*Inputs!D26*'GM Alloc Factors'!E34/('(Other Computations)'!E189+'(Other Computations)'!E202))</f>
        <v>0</v>
      </c>
      <c r="F4881" s="43">
        <f t="shared" si="1022"/>
        <v>0</v>
      </c>
      <c r="G4881" s="76">
        <f>IF('(Other Computations)'!G202=0,0,Inputs!I204*Inputs!I97*Inputs!D70*Inputs!D26*'GM Alloc Factors'!G34/('(Other Computations)'!G189+'(Other Computations)'!G202))</f>
        <v>0</v>
      </c>
      <c r="H4881" s="76">
        <f>IF('(Other Computations)'!H202=0,0,Inputs!J204*Inputs!J97*Inputs!D70*Inputs!D26*'GM Alloc Factors'!H34/('(Other Computations)'!H189+'(Other Computations)'!H202))</f>
        <v>0</v>
      </c>
      <c r="I4881" s="76">
        <f>IF('(Other Computations)'!I202=0,0,Inputs!K204*Inputs!K97*Inputs!D70*Inputs!D26*'GM Alloc Factors'!I34/('(Other Computations)'!I189+'(Other Computations)'!I202))</f>
        <v>0</v>
      </c>
      <c r="J4881" s="76">
        <f>IF('(Other Computations)'!J202=0,0,Inputs!L204*Inputs!L97*Inputs!D70*Inputs!D26*'GM Alloc Factors'!J34/('(Other Computations)'!J189+'(Other Computations)'!J202))</f>
        <v>0</v>
      </c>
      <c r="K4881" s="43">
        <f t="shared" si="1023"/>
        <v>0</v>
      </c>
    </row>
    <row r="4882" spans="1:11" ht="12.75" customHeight="1">
      <c r="A4882" s="61" t="str">
        <f>"         "&amp;Labels!B73</f>
        <v xml:space="preserve">         Customer 5</v>
      </c>
      <c r="B4882" s="76">
        <f>IF('(Other Computations)'!B203=0,0,Inputs!D205*Inputs!D98*Inputs!D71*Inputs!D26*'GM Alloc Factors'!B34/('(Other Computations)'!B190+'(Other Computations)'!B203))</f>
        <v>0</v>
      </c>
      <c r="C4882" s="76">
        <f>IF('(Other Computations)'!C203=0,0,Inputs!E205*Inputs!E98*Inputs!D71*Inputs!D26*'GM Alloc Factors'!C34/('(Other Computations)'!C190+'(Other Computations)'!C203))</f>
        <v>0</v>
      </c>
      <c r="D4882" s="76">
        <f>IF('(Other Computations)'!D203=0,0,Inputs!F205*Inputs!F98*Inputs!D71*Inputs!D26*'GM Alloc Factors'!D34/('(Other Computations)'!D190+'(Other Computations)'!D203))</f>
        <v>0</v>
      </c>
      <c r="E4882" s="76">
        <f>IF('(Other Computations)'!E203=0,0,Inputs!G205*Inputs!G98*Inputs!D71*Inputs!D26*'GM Alloc Factors'!E34/('(Other Computations)'!E190+'(Other Computations)'!E203))</f>
        <v>0</v>
      </c>
      <c r="F4882" s="43">
        <f t="shared" si="1022"/>
        <v>0</v>
      </c>
      <c r="G4882" s="76">
        <f>IF('(Other Computations)'!G203=0,0,Inputs!I205*Inputs!I98*Inputs!D71*Inputs!D26*'GM Alloc Factors'!G34/('(Other Computations)'!G190+'(Other Computations)'!G203))</f>
        <v>0</v>
      </c>
      <c r="H4882" s="76">
        <f>IF('(Other Computations)'!H203=0,0,Inputs!J205*Inputs!J98*Inputs!D71*Inputs!D26*'GM Alloc Factors'!H34/('(Other Computations)'!H190+'(Other Computations)'!H203))</f>
        <v>0</v>
      </c>
      <c r="I4882" s="76">
        <f>IF('(Other Computations)'!I203=0,0,Inputs!K205*Inputs!K98*Inputs!D71*Inputs!D26*'GM Alloc Factors'!I34/('(Other Computations)'!I190+'(Other Computations)'!I203))</f>
        <v>0</v>
      </c>
      <c r="J4882" s="76">
        <f>IF('(Other Computations)'!J203=0,0,Inputs!L205*Inputs!L98*Inputs!D71*Inputs!D26*'GM Alloc Factors'!J34/('(Other Computations)'!J190+'(Other Computations)'!J203))</f>
        <v>0</v>
      </c>
      <c r="K4882" s="43">
        <f t="shared" si="1023"/>
        <v>0</v>
      </c>
    </row>
    <row r="4883" spans="1:11" ht="12.75" customHeight="1">
      <c r="A4883" s="61" t="str">
        <f>"         "&amp;Labels!B74</f>
        <v xml:space="preserve">         Customer 6</v>
      </c>
      <c r="B4883" s="76">
        <f>IF('(Other Computations)'!B204=0,0,Inputs!D206*Inputs!D99*Inputs!D72*Inputs!D26*'GM Alloc Factors'!B34/('(Other Computations)'!B191+'(Other Computations)'!B204))</f>
        <v>0</v>
      </c>
      <c r="C4883" s="76">
        <f>IF('(Other Computations)'!C204=0,0,Inputs!E206*Inputs!E99*Inputs!D72*Inputs!D26*'GM Alloc Factors'!C34/('(Other Computations)'!C191+'(Other Computations)'!C204))</f>
        <v>0</v>
      </c>
      <c r="D4883" s="76">
        <f>IF('(Other Computations)'!D204=0,0,Inputs!F206*Inputs!F99*Inputs!D72*Inputs!D26*'GM Alloc Factors'!D34/('(Other Computations)'!D191+'(Other Computations)'!D204))</f>
        <v>0</v>
      </c>
      <c r="E4883" s="76">
        <f>IF('(Other Computations)'!E204=0,0,Inputs!G206*Inputs!G99*Inputs!D72*Inputs!D26*'GM Alloc Factors'!E34/('(Other Computations)'!E191+'(Other Computations)'!E204))</f>
        <v>0</v>
      </c>
      <c r="F4883" s="43">
        <f t="shared" si="1022"/>
        <v>0</v>
      </c>
      <c r="G4883" s="76">
        <f>IF('(Other Computations)'!G204=0,0,Inputs!I206*Inputs!I99*Inputs!D72*Inputs!D26*'GM Alloc Factors'!G34/('(Other Computations)'!G191+'(Other Computations)'!G204))</f>
        <v>0</v>
      </c>
      <c r="H4883" s="76">
        <f>IF('(Other Computations)'!H204=0,0,Inputs!J206*Inputs!J99*Inputs!D72*Inputs!D26*'GM Alloc Factors'!H34/('(Other Computations)'!H191+'(Other Computations)'!H204))</f>
        <v>0</v>
      </c>
      <c r="I4883" s="76">
        <f>IF('(Other Computations)'!I204=0,0,Inputs!K206*Inputs!K99*Inputs!D72*Inputs!D26*'GM Alloc Factors'!I34/('(Other Computations)'!I191+'(Other Computations)'!I204))</f>
        <v>0</v>
      </c>
      <c r="J4883" s="76">
        <f>IF('(Other Computations)'!J204=0,0,Inputs!L206*Inputs!L99*Inputs!D72*Inputs!D26*'GM Alloc Factors'!J34/('(Other Computations)'!J191+'(Other Computations)'!J204))</f>
        <v>0</v>
      </c>
      <c r="K4883" s="43">
        <f t="shared" si="1023"/>
        <v>0</v>
      </c>
    </row>
    <row r="4884" spans="1:11" ht="12.75" customHeight="1">
      <c r="A4884" s="61" t="str">
        <f>"         "&amp;Labels!B75</f>
        <v xml:space="preserve">         Customer 7</v>
      </c>
      <c r="B4884" s="76">
        <f>IF('(Other Computations)'!B205=0,0,Inputs!D207*Inputs!D100*Inputs!D73*Inputs!D26*'GM Alloc Factors'!B34/('(Other Computations)'!B192+'(Other Computations)'!B205))</f>
        <v>0</v>
      </c>
      <c r="C4884" s="76">
        <f>IF('(Other Computations)'!C205=0,0,Inputs!E207*Inputs!E100*Inputs!D73*Inputs!D26*'GM Alloc Factors'!C34/('(Other Computations)'!C192+'(Other Computations)'!C205))</f>
        <v>0</v>
      </c>
      <c r="D4884" s="76">
        <f>IF('(Other Computations)'!D205=0,0,Inputs!F207*Inputs!F100*Inputs!D73*Inputs!D26*'GM Alloc Factors'!D34/('(Other Computations)'!D192+'(Other Computations)'!D205))</f>
        <v>0</v>
      </c>
      <c r="E4884" s="76">
        <f>IF('(Other Computations)'!E205=0,0,Inputs!G207*Inputs!G100*Inputs!D73*Inputs!D26*'GM Alloc Factors'!E34/('(Other Computations)'!E192+'(Other Computations)'!E205))</f>
        <v>0</v>
      </c>
      <c r="F4884" s="43">
        <f t="shared" si="1022"/>
        <v>0</v>
      </c>
      <c r="G4884" s="76">
        <f>IF('(Other Computations)'!G205=0,0,Inputs!I207*Inputs!I100*Inputs!D73*Inputs!D26*'GM Alloc Factors'!G34/('(Other Computations)'!G192+'(Other Computations)'!G205))</f>
        <v>0</v>
      </c>
      <c r="H4884" s="76">
        <f>IF('(Other Computations)'!H205=0,0,Inputs!J207*Inputs!J100*Inputs!D73*Inputs!D26*'GM Alloc Factors'!H34/('(Other Computations)'!H192+'(Other Computations)'!H205))</f>
        <v>0</v>
      </c>
      <c r="I4884" s="76">
        <f>IF('(Other Computations)'!I205=0,0,Inputs!K207*Inputs!K100*Inputs!D73*Inputs!D26*'GM Alloc Factors'!I34/('(Other Computations)'!I192+'(Other Computations)'!I205))</f>
        <v>0</v>
      </c>
      <c r="J4884" s="76">
        <f>IF('(Other Computations)'!J205=0,0,Inputs!L207*Inputs!L100*Inputs!D73*Inputs!D26*'GM Alloc Factors'!J34/('(Other Computations)'!J192+'(Other Computations)'!J205))</f>
        <v>0</v>
      </c>
      <c r="K4884" s="43">
        <f t="shared" si="1023"/>
        <v>0</v>
      </c>
    </row>
    <row r="4885" spans="1:11" ht="12.75" customHeight="1">
      <c r="A4885" s="61" t="str">
        <f>"         "&amp;Labels!B76</f>
        <v xml:space="preserve">         Customer 8</v>
      </c>
      <c r="B4885" s="76">
        <f>IF('(Other Computations)'!B206=0,0,Inputs!D208*Inputs!D101*Inputs!D74*Inputs!D26*'GM Alloc Factors'!B34/('(Other Computations)'!B193+'(Other Computations)'!B206))</f>
        <v>0</v>
      </c>
      <c r="C4885" s="76">
        <f>IF('(Other Computations)'!C206=0,0,Inputs!E208*Inputs!E101*Inputs!D74*Inputs!D26*'GM Alloc Factors'!C34/('(Other Computations)'!C193+'(Other Computations)'!C206))</f>
        <v>0</v>
      </c>
      <c r="D4885" s="76">
        <f>IF('(Other Computations)'!D206=0,0,Inputs!F208*Inputs!F101*Inputs!D74*Inputs!D26*'GM Alloc Factors'!D34/('(Other Computations)'!D193+'(Other Computations)'!D206))</f>
        <v>0</v>
      </c>
      <c r="E4885" s="76">
        <f>IF('(Other Computations)'!E206=0,0,Inputs!G208*Inputs!G101*Inputs!D74*Inputs!D26*'GM Alloc Factors'!E34/('(Other Computations)'!E193+'(Other Computations)'!E206))</f>
        <v>0</v>
      </c>
      <c r="F4885" s="43">
        <f t="shared" si="1022"/>
        <v>0</v>
      </c>
      <c r="G4885" s="76">
        <f>IF('(Other Computations)'!G206=0,0,Inputs!I208*Inputs!I101*Inputs!D74*Inputs!D26*'GM Alloc Factors'!G34/('(Other Computations)'!G193+'(Other Computations)'!G206))</f>
        <v>0</v>
      </c>
      <c r="H4885" s="76">
        <f>IF('(Other Computations)'!H206=0,0,Inputs!J208*Inputs!J101*Inputs!D74*Inputs!D26*'GM Alloc Factors'!H34/('(Other Computations)'!H193+'(Other Computations)'!H206))</f>
        <v>0</v>
      </c>
      <c r="I4885" s="76">
        <f>IF('(Other Computations)'!I206=0,0,Inputs!K208*Inputs!K101*Inputs!D74*Inputs!D26*'GM Alloc Factors'!I34/('(Other Computations)'!I193+'(Other Computations)'!I206))</f>
        <v>0</v>
      </c>
      <c r="J4885" s="76">
        <f>IF('(Other Computations)'!J206=0,0,Inputs!L208*Inputs!L101*Inputs!D74*Inputs!D26*'GM Alloc Factors'!J34/('(Other Computations)'!J193+'(Other Computations)'!J206))</f>
        <v>0</v>
      </c>
      <c r="K4885" s="43">
        <f t="shared" si="1023"/>
        <v>0</v>
      </c>
    </row>
    <row r="4886" spans="1:11" ht="12.75" customHeight="1">
      <c r="A4886" s="61" t="str">
        <f>"         "&amp;Labels!B77</f>
        <v xml:space="preserve">         Customer 9</v>
      </c>
      <c r="B4886" s="76">
        <f>IF('(Other Computations)'!B207=0,0,Inputs!D209*Inputs!D102*Inputs!D75*Inputs!D26*'GM Alloc Factors'!B34/('(Other Computations)'!B194+'(Other Computations)'!B207))</f>
        <v>0</v>
      </c>
      <c r="C4886" s="76">
        <f>IF('(Other Computations)'!C207=0,0,Inputs!E209*Inputs!E102*Inputs!D75*Inputs!D26*'GM Alloc Factors'!C34/('(Other Computations)'!C194+'(Other Computations)'!C207))</f>
        <v>0</v>
      </c>
      <c r="D4886" s="76">
        <f>IF('(Other Computations)'!D207=0,0,Inputs!F209*Inputs!F102*Inputs!D75*Inputs!D26*'GM Alloc Factors'!D34/('(Other Computations)'!D194+'(Other Computations)'!D207))</f>
        <v>0</v>
      </c>
      <c r="E4886" s="76">
        <f>IF('(Other Computations)'!E207=0,0,Inputs!G209*Inputs!G102*Inputs!D75*Inputs!D26*'GM Alloc Factors'!E34/('(Other Computations)'!E194+'(Other Computations)'!E207))</f>
        <v>0</v>
      </c>
      <c r="F4886" s="43">
        <f t="shared" si="1022"/>
        <v>0</v>
      </c>
      <c r="G4886" s="76">
        <f>IF('(Other Computations)'!G207=0,0,Inputs!I209*Inputs!I102*Inputs!D75*Inputs!D26*'GM Alloc Factors'!G34/('(Other Computations)'!G194+'(Other Computations)'!G207))</f>
        <v>0</v>
      </c>
      <c r="H4886" s="76">
        <f>IF('(Other Computations)'!H207=0,0,Inputs!J209*Inputs!J102*Inputs!D75*Inputs!D26*'GM Alloc Factors'!H34/('(Other Computations)'!H194+'(Other Computations)'!H207))</f>
        <v>0</v>
      </c>
      <c r="I4886" s="76">
        <f>IF('(Other Computations)'!I207=0,0,Inputs!K209*Inputs!K102*Inputs!D75*Inputs!D26*'GM Alloc Factors'!I34/('(Other Computations)'!I194+'(Other Computations)'!I207))</f>
        <v>0</v>
      </c>
      <c r="J4886" s="76">
        <f>IF('(Other Computations)'!J207=0,0,Inputs!L209*Inputs!L102*Inputs!D75*Inputs!D26*'GM Alloc Factors'!J34/('(Other Computations)'!J194+'(Other Computations)'!J207))</f>
        <v>0</v>
      </c>
      <c r="K4886" s="43">
        <f t="shared" si="1023"/>
        <v>0</v>
      </c>
    </row>
    <row r="4887" spans="1:11" ht="12.75" customHeight="1">
      <c r="A4887" s="61" t="str">
        <f>"         "&amp;Labels!B78</f>
        <v xml:space="preserve">         Customer 10</v>
      </c>
      <c r="B4887" s="76">
        <f>IF('(Other Computations)'!B208=0,0,Inputs!D210*Inputs!D103*Inputs!D76*Inputs!D26*'GM Alloc Factors'!B34/('(Other Computations)'!B195+'(Other Computations)'!B208))</f>
        <v>0</v>
      </c>
      <c r="C4887" s="76">
        <f>IF('(Other Computations)'!C208=0,0,Inputs!E210*Inputs!E103*Inputs!D76*Inputs!D26*'GM Alloc Factors'!C34/('(Other Computations)'!C195+'(Other Computations)'!C208))</f>
        <v>0</v>
      </c>
      <c r="D4887" s="76">
        <f>IF('(Other Computations)'!D208=0,0,Inputs!F210*Inputs!F103*Inputs!D76*Inputs!D26*'GM Alloc Factors'!D34/('(Other Computations)'!D195+'(Other Computations)'!D208))</f>
        <v>0</v>
      </c>
      <c r="E4887" s="76">
        <f>IF('(Other Computations)'!E208=0,0,Inputs!G210*Inputs!G103*Inputs!D76*Inputs!D26*'GM Alloc Factors'!E34/('(Other Computations)'!E195+'(Other Computations)'!E208))</f>
        <v>0</v>
      </c>
      <c r="F4887" s="43">
        <f t="shared" si="1022"/>
        <v>0</v>
      </c>
      <c r="G4887" s="76">
        <f>IF('(Other Computations)'!G208=0,0,Inputs!I210*Inputs!I103*Inputs!D76*Inputs!D26*'GM Alloc Factors'!G34/('(Other Computations)'!G195+'(Other Computations)'!G208))</f>
        <v>0</v>
      </c>
      <c r="H4887" s="76">
        <f>IF('(Other Computations)'!H208=0,0,Inputs!J210*Inputs!J103*Inputs!D76*Inputs!D26*'GM Alloc Factors'!H34/('(Other Computations)'!H195+'(Other Computations)'!H208))</f>
        <v>0</v>
      </c>
      <c r="I4887" s="76">
        <f>IF('(Other Computations)'!I208=0,0,Inputs!K210*Inputs!K103*Inputs!D76*Inputs!D26*'GM Alloc Factors'!I34/('(Other Computations)'!I195+'(Other Computations)'!I208))</f>
        <v>0</v>
      </c>
      <c r="J4887" s="76">
        <f>IF('(Other Computations)'!J208=0,0,Inputs!L210*Inputs!L103*Inputs!D76*Inputs!D26*'GM Alloc Factors'!J34/('(Other Computations)'!J195+'(Other Computations)'!J208))</f>
        <v>0</v>
      </c>
      <c r="K4887" s="43">
        <f t="shared" si="1023"/>
        <v>0</v>
      </c>
    </row>
    <row r="4888" spans="1:11" ht="12.75" customHeight="1">
      <c r="A4888" s="61" t="str">
        <f>"         "&amp;Labels!C68</f>
        <v xml:space="preserve">         Total</v>
      </c>
      <c r="B4888" s="84">
        <f>SUM(B4878:B4887)</f>
        <v>0</v>
      </c>
      <c r="C4888" s="84">
        <f>SUM(C4878:C4887)</f>
        <v>0</v>
      </c>
      <c r="D4888" s="84">
        <f>SUM(D4878:D4887)</f>
        <v>0</v>
      </c>
      <c r="E4888" s="84">
        <f>SUM(E4878:E4887)</f>
        <v>0</v>
      </c>
      <c r="F4888" s="43">
        <f t="shared" si="1022"/>
        <v>0</v>
      </c>
      <c r="G4888" s="84">
        <f>SUM(G4878:G4887)</f>
        <v>0</v>
      </c>
      <c r="H4888" s="84">
        <f>SUM(H4878:H4887)</f>
        <v>0</v>
      </c>
      <c r="I4888" s="84">
        <f>SUM(I4878:I4887)</f>
        <v>0</v>
      </c>
      <c r="J4888" s="84">
        <f>SUM(J4878:J4887)</f>
        <v>0</v>
      </c>
      <c r="K4888" s="43">
        <f t="shared" si="1023"/>
        <v>0</v>
      </c>
    </row>
    <row r="4889" spans="1:11" ht="12.75" customHeight="1">
      <c r="A4889" s="61" t="str">
        <f>"      "&amp;Labels!B86</f>
        <v xml:space="preserve">      Q 2</v>
      </c>
      <c r="B4889" s="84"/>
      <c r="C4889" s="84"/>
      <c r="D4889" s="84"/>
      <c r="E4889" s="84"/>
      <c r="F4889" s="43"/>
      <c r="G4889" s="84"/>
      <c r="H4889" s="84"/>
      <c r="I4889" s="84"/>
      <c r="J4889" s="84"/>
      <c r="K4889" s="43"/>
    </row>
    <row r="4890" spans="1:11" ht="12.75" customHeight="1">
      <c r="A4890" s="61" t="str">
        <f>"         "&amp;Labels!B69</f>
        <v xml:space="preserve">         Customer 1</v>
      </c>
      <c r="B4890" s="76">
        <f>IF('(Other Computations)'!B199=0,0,Inputs!D201*Inputs!D94*Inputs!E67*Inputs!D26*'GM Alloc Factors'!B37/('(Other Computations)'!B186+'(Other Computations)'!B199))</f>
        <v>0</v>
      </c>
      <c r="C4890" s="76">
        <f>IF('(Other Computations)'!C199=0,0,Inputs!E201*Inputs!E94*Inputs!E67*Inputs!D26*'GM Alloc Factors'!C37/('(Other Computations)'!C186+'(Other Computations)'!C199))</f>
        <v>0</v>
      </c>
      <c r="D4890" s="76">
        <f>IF('(Other Computations)'!D199=0,0,Inputs!F201*Inputs!F94*Inputs!E67*Inputs!D26*'GM Alloc Factors'!D37/('(Other Computations)'!D186+'(Other Computations)'!D199))</f>
        <v>0</v>
      </c>
      <c r="E4890" s="76">
        <f>IF('(Other Computations)'!E199=0,0,Inputs!G201*Inputs!G94*Inputs!E67*Inputs!D26*'GM Alloc Factors'!E37/('(Other Computations)'!E186+'(Other Computations)'!E199))</f>
        <v>0</v>
      </c>
      <c r="F4890" s="43">
        <f t="shared" ref="F4890:F4900" si="1024">SUM(B4890:E4890)</f>
        <v>0</v>
      </c>
      <c r="G4890" s="76">
        <f>IF('(Other Computations)'!G199=0,0,Inputs!I201*Inputs!I94*Inputs!E67*Inputs!D26*'GM Alloc Factors'!G37/('(Other Computations)'!G186+'(Other Computations)'!G199))</f>
        <v>0</v>
      </c>
      <c r="H4890" s="76">
        <f>IF('(Other Computations)'!H199=0,0,Inputs!J201*Inputs!J94*Inputs!E67*Inputs!D26*'GM Alloc Factors'!H37/('(Other Computations)'!H186+'(Other Computations)'!H199))</f>
        <v>0</v>
      </c>
      <c r="I4890" s="76">
        <f>IF('(Other Computations)'!I199=0,0,Inputs!K201*Inputs!K94*Inputs!E67*Inputs!D26*'GM Alloc Factors'!I37/('(Other Computations)'!I186+'(Other Computations)'!I199))</f>
        <v>0</v>
      </c>
      <c r="J4890" s="76">
        <f>IF('(Other Computations)'!J199=0,0,Inputs!L201*Inputs!L94*Inputs!E67*Inputs!D26*'GM Alloc Factors'!J37/('(Other Computations)'!J186+'(Other Computations)'!J199))</f>
        <v>0</v>
      </c>
      <c r="K4890" s="43">
        <f t="shared" ref="K4890:K4900" si="1025">SUM(G4890:J4890)</f>
        <v>0</v>
      </c>
    </row>
    <row r="4891" spans="1:11" ht="12.75" customHeight="1">
      <c r="A4891" s="61" t="str">
        <f>"         "&amp;Labels!B70</f>
        <v xml:space="preserve">         Customer 2</v>
      </c>
      <c r="B4891" s="76">
        <f>IF('(Other Computations)'!B200=0,0,Inputs!D202*Inputs!D95*Inputs!E68*Inputs!D26*'GM Alloc Factors'!B37/('(Other Computations)'!B187+'(Other Computations)'!B200))</f>
        <v>0</v>
      </c>
      <c r="C4891" s="76">
        <f>IF('(Other Computations)'!C200=0,0,Inputs!E202*Inputs!E95*Inputs!E68*Inputs!D26*'GM Alloc Factors'!C37/('(Other Computations)'!C187+'(Other Computations)'!C200))</f>
        <v>0</v>
      </c>
      <c r="D4891" s="76">
        <f>IF('(Other Computations)'!D200=0,0,Inputs!F202*Inputs!F95*Inputs!E68*Inputs!D26*'GM Alloc Factors'!D37/('(Other Computations)'!D187+'(Other Computations)'!D200))</f>
        <v>0</v>
      </c>
      <c r="E4891" s="76">
        <f>IF('(Other Computations)'!E200=0,0,Inputs!G202*Inputs!G95*Inputs!E68*Inputs!D26*'GM Alloc Factors'!E37/('(Other Computations)'!E187+'(Other Computations)'!E200))</f>
        <v>0</v>
      </c>
      <c r="F4891" s="43">
        <f t="shared" si="1024"/>
        <v>0</v>
      </c>
      <c r="G4891" s="76">
        <f>IF('(Other Computations)'!G200=0,0,Inputs!I202*Inputs!I95*Inputs!E68*Inputs!D26*'GM Alloc Factors'!G37/('(Other Computations)'!G187+'(Other Computations)'!G200))</f>
        <v>0</v>
      </c>
      <c r="H4891" s="76">
        <f>IF('(Other Computations)'!H200=0,0,Inputs!J202*Inputs!J95*Inputs!E68*Inputs!D26*'GM Alloc Factors'!H37/('(Other Computations)'!H187+'(Other Computations)'!H200))</f>
        <v>0</v>
      </c>
      <c r="I4891" s="76">
        <f>IF('(Other Computations)'!I200=0,0,Inputs!K202*Inputs!K95*Inputs!E68*Inputs!D26*'GM Alloc Factors'!I37/('(Other Computations)'!I187+'(Other Computations)'!I200))</f>
        <v>0</v>
      </c>
      <c r="J4891" s="76">
        <f>IF('(Other Computations)'!J200=0,0,Inputs!L202*Inputs!L95*Inputs!E68*Inputs!D26*'GM Alloc Factors'!J37/('(Other Computations)'!J187+'(Other Computations)'!J200))</f>
        <v>0</v>
      </c>
      <c r="K4891" s="43">
        <f t="shared" si="1025"/>
        <v>0</v>
      </c>
    </row>
    <row r="4892" spans="1:11" ht="12.75" customHeight="1">
      <c r="A4892" s="61" t="str">
        <f>"         "&amp;Labels!B71</f>
        <v xml:space="preserve">         Customer 3</v>
      </c>
      <c r="B4892" s="76">
        <f>IF('(Other Computations)'!B201=0,0,Inputs!D203*Inputs!D96*Inputs!E69*Inputs!D26*'GM Alloc Factors'!B37/('(Other Computations)'!B188+'(Other Computations)'!B201))</f>
        <v>0</v>
      </c>
      <c r="C4892" s="76">
        <f>IF('(Other Computations)'!C201=0,0,Inputs!E203*Inputs!E96*Inputs!E69*Inputs!D26*'GM Alloc Factors'!C37/('(Other Computations)'!C188+'(Other Computations)'!C201))</f>
        <v>0</v>
      </c>
      <c r="D4892" s="76">
        <f>IF('(Other Computations)'!D201=0,0,Inputs!F203*Inputs!F96*Inputs!E69*Inputs!D26*'GM Alloc Factors'!D37/('(Other Computations)'!D188+'(Other Computations)'!D201))</f>
        <v>0</v>
      </c>
      <c r="E4892" s="76">
        <f>IF('(Other Computations)'!E201=0,0,Inputs!G203*Inputs!G96*Inputs!E69*Inputs!D26*'GM Alloc Factors'!E37/('(Other Computations)'!E188+'(Other Computations)'!E201))</f>
        <v>0</v>
      </c>
      <c r="F4892" s="43">
        <f t="shared" si="1024"/>
        <v>0</v>
      </c>
      <c r="G4892" s="76">
        <f>IF('(Other Computations)'!G201=0,0,Inputs!I203*Inputs!I96*Inputs!E69*Inputs!D26*'GM Alloc Factors'!G37/('(Other Computations)'!G188+'(Other Computations)'!G201))</f>
        <v>0</v>
      </c>
      <c r="H4892" s="76">
        <f>IF('(Other Computations)'!H201=0,0,Inputs!J203*Inputs!J96*Inputs!E69*Inputs!D26*'GM Alloc Factors'!H37/('(Other Computations)'!H188+'(Other Computations)'!H201))</f>
        <v>0</v>
      </c>
      <c r="I4892" s="76">
        <f>IF('(Other Computations)'!I201=0,0,Inputs!K203*Inputs!K96*Inputs!E69*Inputs!D26*'GM Alloc Factors'!I37/('(Other Computations)'!I188+'(Other Computations)'!I201))</f>
        <v>0</v>
      </c>
      <c r="J4892" s="76">
        <f>IF('(Other Computations)'!J201=0,0,Inputs!L203*Inputs!L96*Inputs!E69*Inputs!D26*'GM Alloc Factors'!J37/('(Other Computations)'!J188+'(Other Computations)'!J201))</f>
        <v>0</v>
      </c>
      <c r="K4892" s="43">
        <f t="shared" si="1025"/>
        <v>0</v>
      </c>
    </row>
    <row r="4893" spans="1:11" ht="12.75" customHeight="1">
      <c r="A4893" s="61" t="str">
        <f>"         "&amp;Labels!B72</f>
        <v xml:space="preserve">         Customer 4</v>
      </c>
      <c r="B4893" s="76">
        <f>IF('(Other Computations)'!B202=0,0,Inputs!D204*Inputs!D97*Inputs!E70*Inputs!D26*'GM Alloc Factors'!B37/('(Other Computations)'!B189+'(Other Computations)'!B202))</f>
        <v>0</v>
      </c>
      <c r="C4893" s="76">
        <f>IF('(Other Computations)'!C202=0,0,Inputs!E204*Inputs!E97*Inputs!E70*Inputs!D26*'GM Alloc Factors'!C37/('(Other Computations)'!C189+'(Other Computations)'!C202))</f>
        <v>0</v>
      </c>
      <c r="D4893" s="76">
        <f>IF('(Other Computations)'!D202=0,0,Inputs!F204*Inputs!F97*Inputs!E70*Inputs!D26*'GM Alloc Factors'!D37/('(Other Computations)'!D189+'(Other Computations)'!D202))</f>
        <v>0</v>
      </c>
      <c r="E4893" s="76">
        <f>IF('(Other Computations)'!E202=0,0,Inputs!G204*Inputs!G97*Inputs!E70*Inputs!D26*'GM Alloc Factors'!E37/('(Other Computations)'!E189+'(Other Computations)'!E202))</f>
        <v>0</v>
      </c>
      <c r="F4893" s="43">
        <f t="shared" si="1024"/>
        <v>0</v>
      </c>
      <c r="G4893" s="76">
        <f>IF('(Other Computations)'!G202=0,0,Inputs!I204*Inputs!I97*Inputs!E70*Inputs!D26*'GM Alloc Factors'!G37/('(Other Computations)'!G189+'(Other Computations)'!G202))</f>
        <v>0</v>
      </c>
      <c r="H4893" s="76">
        <f>IF('(Other Computations)'!H202=0,0,Inputs!J204*Inputs!J97*Inputs!E70*Inputs!D26*'GM Alloc Factors'!H37/('(Other Computations)'!H189+'(Other Computations)'!H202))</f>
        <v>0</v>
      </c>
      <c r="I4893" s="76">
        <f>IF('(Other Computations)'!I202=0,0,Inputs!K204*Inputs!K97*Inputs!E70*Inputs!D26*'GM Alloc Factors'!I37/('(Other Computations)'!I189+'(Other Computations)'!I202))</f>
        <v>0</v>
      </c>
      <c r="J4893" s="76">
        <f>IF('(Other Computations)'!J202=0,0,Inputs!L204*Inputs!L97*Inputs!E70*Inputs!D26*'GM Alloc Factors'!J37/('(Other Computations)'!J189+'(Other Computations)'!J202))</f>
        <v>0</v>
      </c>
      <c r="K4893" s="43">
        <f t="shared" si="1025"/>
        <v>0</v>
      </c>
    </row>
    <row r="4894" spans="1:11" ht="12.75" customHeight="1">
      <c r="A4894" s="61" t="str">
        <f>"         "&amp;Labels!B73</f>
        <v xml:space="preserve">         Customer 5</v>
      </c>
      <c r="B4894" s="76">
        <f>IF('(Other Computations)'!B203=0,0,Inputs!D205*Inputs!D98*Inputs!E71*Inputs!D26*'GM Alloc Factors'!B37/('(Other Computations)'!B190+'(Other Computations)'!B203))</f>
        <v>0</v>
      </c>
      <c r="C4894" s="76">
        <f>IF('(Other Computations)'!C203=0,0,Inputs!E205*Inputs!E98*Inputs!E71*Inputs!D26*'GM Alloc Factors'!C37/('(Other Computations)'!C190+'(Other Computations)'!C203))</f>
        <v>0</v>
      </c>
      <c r="D4894" s="76">
        <f>IF('(Other Computations)'!D203=0,0,Inputs!F205*Inputs!F98*Inputs!E71*Inputs!D26*'GM Alloc Factors'!D37/('(Other Computations)'!D190+'(Other Computations)'!D203))</f>
        <v>0</v>
      </c>
      <c r="E4894" s="76">
        <f>IF('(Other Computations)'!E203=0,0,Inputs!G205*Inputs!G98*Inputs!E71*Inputs!D26*'GM Alloc Factors'!E37/('(Other Computations)'!E190+'(Other Computations)'!E203))</f>
        <v>0</v>
      </c>
      <c r="F4894" s="43">
        <f t="shared" si="1024"/>
        <v>0</v>
      </c>
      <c r="G4894" s="76">
        <f>IF('(Other Computations)'!G203=0,0,Inputs!I205*Inputs!I98*Inputs!E71*Inputs!D26*'GM Alloc Factors'!G37/('(Other Computations)'!G190+'(Other Computations)'!G203))</f>
        <v>0</v>
      </c>
      <c r="H4894" s="76">
        <f>IF('(Other Computations)'!H203=0,0,Inputs!J205*Inputs!J98*Inputs!E71*Inputs!D26*'GM Alloc Factors'!H37/('(Other Computations)'!H190+'(Other Computations)'!H203))</f>
        <v>0</v>
      </c>
      <c r="I4894" s="76">
        <f>IF('(Other Computations)'!I203=0,0,Inputs!K205*Inputs!K98*Inputs!E71*Inputs!D26*'GM Alloc Factors'!I37/('(Other Computations)'!I190+'(Other Computations)'!I203))</f>
        <v>0</v>
      </c>
      <c r="J4894" s="76">
        <f>IF('(Other Computations)'!J203=0,0,Inputs!L205*Inputs!L98*Inputs!E71*Inputs!D26*'GM Alloc Factors'!J37/('(Other Computations)'!J190+'(Other Computations)'!J203))</f>
        <v>0</v>
      </c>
      <c r="K4894" s="43">
        <f t="shared" si="1025"/>
        <v>0</v>
      </c>
    </row>
    <row r="4895" spans="1:11" ht="12.75" customHeight="1">
      <c r="A4895" s="61" t="str">
        <f>"         "&amp;Labels!B74</f>
        <v xml:space="preserve">         Customer 6</v>
      </c>
      <c r="B4895" s="76">
        <f>IF('(Other Computations)'!B204=0,0,Inputs!D206*Inputs!D99*Inputs!E72*Inputs!D26*'GM Alloc Factors'!B37/('(Other Computations)'!B191+'(Other Computations)'!B204))</f>
        <v>0</v>
      </c>
      <c r="C4895" s="76">
        <f>IF('(Other Computations)'!C204=0,0,Inputs!E206*Inputs!E99*Inputs!E72*Inputs!D26*'GM Alloc Factors'!C37/('(Other Computations)'!C191+'(Other Computations)'!C204))</f>
        <v>0</v>
      </c>
      <c r="D4895" s="76">
        <f>IF('(Other Computations)'!D204=0,0,Inputs!F206*Inputs!F99*Inputs!E72*Inputs!D26*'GM Alloc Factors'!D37/('(Other Computations)'!D191+'(Other Computations)'!D204))</f>
        <v>0</v>
      </c>
      <c r="E4895" s="76">
        <f>IF('(Other Computations)'!E204=0,0,Inputs!G206*Inputs!G99*Inputs!E72*Inputs!D26*'GM Alloc Factors'!E37/('(Other Computations)'!E191+'(Other Computations)'!E204))</f>
        <v>0</v>
      </c>
      <c r="F4895" s="43">
        <f t="shared" si="1024"/>
        <v>0</v>
      </c>
      <c r="G4895" s="76">
        <f>IF('(Other Computations)'!G204=0,0,Inputs!I206*Inputs!I99*Inputs!E72*Inputs!D26*'GM Alloc Factors'!G37/('(Other Computations)'!G191+'(Other Computations)'!G204))</f>
        <v>0</v>
      </c>
      <c r="H4895" s="76">
        <f>IF('(Other Computations)'!H204=0,0,Inputs!J206*Inputs!J99*Inputs!E72*Inputs!D26*'GM Alloc Factors'!H37/('(Other Computations)'!H191+'(Other Computations)'!H204))</f>
        <v>0</v>
      </c>
      <c r="I4895" s="76">
        <f>IF('(Other Computations)'!I204=0,0,Inputs!K206*Inputs!K99*Inputs!E72*Inputs!D26*'GM Alloc Factors'!I37/('(Other Computations)'!I191+'(Other Computations)'!I204))</f>
        <v>0</v>
      </c>
      <c r="J4895" s="76">
        <f>IF('(Other Computations)'!J204=0,0,Inputs!L206*Inputs!L99*Inputs!E72*Inputs!D26*'GM Alloc Factors'!J37/('(Other Computations)'!J191+'(Other Computations)'!J204))</f>
        <v>0</v>
      </c>
      <c r="K4895" s="43">
        <f t="shared" si="1025"/>
        <v>0</v>
      </c>
    </row>
    <row r="4896" spans="1:11" ht="12.75" customHeight="1">
      <c r="A4896" s="61" t="str">
        <f>"         "&amp;Labels!B75</f>
        <v xml:space="preserve">         Customer 7</v>
      </c>
      <c r="B4896" s="76">
        <f>IF('(Other Computations)'!B205=0,0,Inputs!D207*Inputs!D100*Inputs!E73*Inputs!D26*'GM Alloc Factors'!B37/('(Other Computations)'!B192+'(Other Computations)'!B205))</f>
        <v>0</v>
      </c>
      <c r="C4896" s="76">
        <f>IF('(Other Computations)'!C205=0,0,Inputs!E207*Inputs!E100*Inputs!E73*Inputs!D26*'GM Alloc Factors'!C37/('(Other Computations)'!C192+'(Other Computations)'!C205))</f>
        <v>0</v>
      </c>
      <c r="D4896" s="76">
        <f>IF('(Other Computations)'!D205=0,0,Inputs!F207*Inputs!F100*Inputs!E73*Inputs!D26*'GM Alloc Factors'!D37/('(Other Computations)'!D192+'(Other Computations)'!D205))</f>
        <v>0</v>
      </c>
      <c r="E4896" s="76">
        <f>IF('(Other Computations)'!E205=0,0,Inputs!G207*Inputs!G100*Inputs!E73*Inputs!D26*'GM Alloc Factors'!E37/('(Other Computations)'!E192+'(Other Computations)'!E205))</f>
        <v>0</v>
      </c>
      <c r="F4896" s="43">
        <f t="shared" si="1024"/>
        <v>0</v>
      </c>
      <c r="G4896" s="76">
        <f>IF('(Other Computations)'!G205=0,0,Inputs!I207*Inputs!I100*Inputs!E73*Inputs!D26*'GM Alloc Factors'!G37/('(Other Computations)'!G192+'(Other Computations)'!G205))</f>
        <v>0</v>
      </c>
      <c r="H4896" s="76">
        <f>IF('(Other Computations)'!H205=0,0,Inputs!J207*Inputs!J100*Inputs!E73*Inputs!D26*'GM Alloc Factors'!H37/('(Other Computations)'!H192+'(Other Computations)'!H205))</f>
        <v>0</v>
      </c>
      <c r="I4896" s="76">
        <f>IF('(Other Computations)'!I205=0,0,Inputs!K207*Inputs!K100*Inputs!E73*Inputs!D26*'GM Alloc Factors'!I37/('(Other Computations)'!I192+'(Other Computations)'!I205))</f>
        <v>0</v>
      </c>
      <c r="J4896" s="76">
        <f>IF('(Other Computations)'!J205=0,0,Inputs!L207*Inputs!L100*Inputs!E73*Inputs!D26*'GM Alloc Factors'!J37/('(Other Computations)'!J192+'(Other Computations)'!J205))</f>
        <v>0</v>
      </c>
      <c r="K4896" s="43">
        <f t="shared" si="1025"/>
        <v>0</v>
      </c>
    </row>
    <row r="4897" spans="1:11" ht="12.75" customHeight="1">
      <c r="A4897" s="61" t="str">
        <f>"         "&amp;Labels!B76</f>
        <v xml:space="preserve">         Customer 8</v>
      </c>
      <c r="B4897" s="76">
        <f>IF('(Other Computations)'!B206=0,0,Inputs!D208*Inputs!D101*Inputs!E74*Inputs!D26*'GM Alloc Factors'!B37/('(Other Computations)'!B193+'(Other Computations)'!B206))</f>
        <v>0</v>
      </c>
      <c r="C4897" s="76">
        <f>IF('(Other Computations)'!C206=0,0,Inputs!E208*Inputs!E101*Inputs!E74*Inputs!D26*'GM Alloc Factors'!C37/('(Other Computations)'!C193+'(Other Computations)'!C206))</f>
        <v>0</v>
      </c>
      <c r="D4897" s="76">
        <f>IF('(Other Computations)'!D206=0,0,Inputs!F208*Inputs!F101*Inputs!E74*Inputs!D26*'GM Alloc Factors'!D37/('(Other Computations)'!D193+'(Other Computations)'!D206))</f>
        <v>0</v>
      </c>
      <c r="E4897" s="76">
        <f>IF('(Other Computations)'!E206=0,0,Inputs!G208*Inputs!G101*Inputs!E74*Inputs!D26*'GM Alloc Factors'!E37/('(Other Computations)'!E193+'(Other Computations)'!E206))</f>
        <v>0</v>
      </c>
      <c r="F4897" s="43">
        <f t="shared" si="1024"/>
        <v>0</v>
      </c>
      <c r="G4897" s="76">
        <f>IF('(Other Computations)'!G206=0,0,Inputs!I208*Inputs!I101*Inputs!E74*Inputs!D26*'GM Alloc Factors'!G37/('(Other Computations)'!G193+'(Other Computations)'!G206))</f>
        <v>0</v>
      </c>
      <c r="H4897" s="76">
        <f>IF('(Other Computations)'!H206=0,0,Inputs!J208*Inputs!J101*Inputs!E74*Inputs!D26*'GM Alloc Factors'!H37/('(Other Computations)'!H193+'(Other Computations)'!H206))</f>
        <v>0</v>
      </c>
      <c r="I4897" s="76">
        <f>IF('(Other Computations)'!I206=0,0,Inputs!K208*Inputs!K101*Inputs!E74*Inputs!D26*'GM Alloc Factors'!I37/('(Other Computations)'!I193+'(Other Computations)'!I206))</f>
        <v>0</v>
      </c>
      <c r="J4897" s="76">
        <f>IF('(Other Computations)'!J206=0,0,Inputs!L208*Inputs!L101*Inputs!E74*Inputs!D26*'GM Alloc Factors'!J37/('(Other Computations)'!J193+'(Other Computations)'!J206))</f>
        <v>0</v>
      </c>
      <c r="K4897" s="43">
        <f t="shared" si="1025"/>
        <v>0</v>
      </c>
    </row>
    <row r="4898" spans="1:11" ht="12.75" customHeight="1">
      <c r="A4898" s="61" t="str">
        <f>"         "&amp;Labels!B77</f>
        <v xml:space="preserve">         Customer 9</v>
      </c>
      <c r="B4898" s="76">
        <f>IF('(Other Computations)'!B207=0,0,Inputs!D209*Inputs!D102*Inputs!E75*Inputs!D26*'GM Alloc Factors'!B37/('(Other Computations)'!B194+'(Other Computations)'!B207))</f>
        <v>0</v>
      </c>
      <c r="C4898" s="76">
        <f>IF('(Other Computations)'!C207=0,0,Inputs!E209*Inputs!E102*Inputs!E75*Inputs!D26*'GM Alloc Factors'!C37/('(Other Computations)'!C194+'(Other Computations)'!C207))</f>
        <v>0</v>
      </c>
      <c r="D4898" s="76">
        <f>IF('(Other Computations)'!D207=0,0,Inputs!F209*Inputs!F102*Inputs!E75*Inputs!D26*'GM Alloc Factors'!D37/('(Other Computations)'!D194+'(Other Computations)'!D207))</f>
        <v>0</v>
      </c>
      <c r="E4898" s="76">
        <f>IF('(Other Computations)'!E207=0,0,Inputs!G209*Inputs!G102*Inputs!E75*Inputs!D26*'GM Alloc Factors'!E37/('(Other Computations)'!E194+'(Other Computations)'!E207))</f>
        <v>0</v>
      </c>
      <c r="F4898" s="43">
        <f t="shared" si="1024"/>
        <v>0</v>
      </c>
      <c r="G4898" s="76">
        <f>IF('(Other Computations)'!G207=0,0,Inputs!I209*Inputs!I102*Inputs!E75*Inputs!D26*'GM Alloc Factors'!G37/('(Other Computations)'!G194+'(Other Computations)'!G207))</f>
        <v>0</v>
      </c>
      <c r="H4898" s="76">
        <f>IF('(Other Computations)'!H207=0,0,Inputs!J209*Inputs!J102*Inputs!E75*Inputs!D26*'GM Alloc Factors'!H37/('(Other Computations)'!H194+'(Other Computations)'!H207))</f>
        <v>0</v>
      </c>
      <c r="I4898" s="76">
        <f>IF('(Other Computations)'!I207=0,0,Inputs!K209*Inputs!K102*Inputs!E75*Inputs!D26*'GM Alloc Factors'!I37/('(Other Computations)'!I194+'(Other Computations)'!I207))</f>
        <v>0</v>
      </c>
      <c r="J4898" s="76">
        <f>IF('(Other Computations)'!J207=0,0,Inputs!L209*Inputs!L102*Inputs!E75*Inputs!D26*'GM Alloc Factors'!J37/('(Other Computations)'!J194+'(Other Computations)'!J207))</f>
        <v>0</v>
      </c>
      <c r="K4898" s="43">
        <f t="shared" si="1025"/>
        <v>0</v>
      </c>
    </row>
    <row r="4899" spans="1:11" ht="12.75" customHeight="1">
      <c r="A4899" s="61" t="str">
        <f>"         "&amp;Labels!B78</f>
        <v xml:space="preserve">         Customer 10</v>
      </c>
      <c r="B4899" s="76">
        <f>IF('(Other Computations)'!B208=0,0,Inputs!D210*Inputs!D103*Inputs!E76*Inputs!D26*'GM Alloc Factors'!B37/('(Other Computations)'!B195+'(Other Computations)'!B208))</f>
        <v>0</v>
      </c>
      <c r="C4899" s="76">
        <f>IF('(Other Computations)'!C208=0,0,Inputs!E210*Inputs!E103*Inputs!E76*Inputs!D26*'GM Alloc Factors'!C37/('(Other Computations)'!C195+'(Other Computations)'!C208))</f>
        <v>0</v>
      </c>
      <c r="D4899" s="76">
        <f>IF('(Other Computations)'!D208=0,0,Inputs!F210*Inputs!F103*Inputs!E76*Inputs!D26*'GM Alloc Factors'!D37/('(Other Computations)'!D195+'(Other Computations)'!D208))</f>
        <v>0</v>
      </c>
      <c r="E4899" s="76">
        <f>IF('(Other Computations)'!E208=0,0,Inputs!G210*Inputs!G103*Inputs!E76*Inputs!D26*'GM Alloc Factors'!E37/('(Other Computations)'!E195+'(Other Computations)'!E208))</f>
        <v>0</v>
      </c>
      <c r="F4899" s="43">
        <f t="shared" si="1024"/>
        <v>0</v>
      </c>
      <c r="G4899" s="76">
        <f>IF('(Other Computations)'!G208=0,0,Inputs!I210*Inputs!I103*Inputs!E76*Inputs!D26*'GM Alloc Factors'!G37/('(Other Computations)'!G195+'(Other Computations)'!G208))</f>
        <v>0</v>
      </c>
      <c r="H4899" s="76">
        <f>IF('(Other Computations)'!H208=0,0,Inputs!J210*Inputs!J103*Inputs!E76*Inputs!D26*'GM Alloc Factors'!H37/('(Other Computations)'!H195+'(Other Computations)'!H208))</f>
        <v>0</v>
      </c>
      <c r="I4899" s="76">
        <f>IF('(Other Computations)'!I208=0,0,Inputs!K210*Inputs!K103*Inputs!E76*Inputs!D26*'GM Alloc Factors'!I37/('(Other Computations)'!I195+'(Other Computations)'!I208))</f>
        <v>0</v>
      </c>
      <c r="J4899" s="76">
        <f>IF('(Other Computations)'!J208=0,0,Inputs!L210*Inputs!L103*Inputs!E76*Inputs!D26*'GM Alloc Factors'!J37/('(Other Computations)'!J195+'(Other Computations)'!J208))</f>
        <v>0</v>
      </c>
      <c r="K4899" s="43">
        <f t="shared" si="1025"/>
        <v>0</v>
      </c>
    </row>
    <row r="4900" spans="1:11" ht="12.75" customHeight="1">
      <c r="A4900" s="61" t="str">
        <f>"         "&amp;Labels!C68</f>
        <v xml:space="preserve">         Total</v>
      </c>
      <c r="B4900" s="84">
        <f>SUM(B4890:B4899)</f>
        <v>0</v>
      </c>
      <c r="C4900" s="84">
        <f>SUM(C4890:C4899)</f>
        <v>0</v>
      </c>
      <c r="D4900" s="84">
        <f>SUM(D4890:D4899)</f>
        <v>0</v>
      </c>
      <c r="E4900" s="84">
        <f>SUM(E4890:E4899)</f>
        <v>0</v>
      </c>
      <c r="F4900" s="43">
        <f t="shared" si="1024"/>
        <v>0</v>
      </c>
      <c r="G4900" s="84">
        <f>SUM(G4890:G4899)</f>
        <v>0</v>
      </c>
      <c r="H4900" s="84">
        <f>SUM(H4890:H4899)</f>
        <v>0</v>
      </c>
      <c r="I4900" s="84">
        <f>SUM(I4890:I4899)</f>
        <v>0</v>
      </c>
      <c r="J4900" s="84">
        <f>SUM(J4890:J4899)</f>
        <v>0</v>
      </c>
      <c r="K4900" s="43">
        <f t="shared" si="1025"/>
        <v>0</v>
      </c>
    </row>
    <row r="4901" spans="1:11" ht="12.75" customHeight="1">
      <c r="A4901" s="61" t="str">
        <f>"      "&amp;Labels!B87</f>
        <v xml:space="preserve">      Q 3</v>
      </c>
      <c r="B4901" s="84"/>
      <c r="C4901" s="84"/>
      <c r="D4901" s="84"/>
      <c r="E4901" s="84"/>
      <c r="F4901" s="43"/>
      <c r="G4901" s="84"/>
      <c r="H4901" s="84"/>
      <c r="I4901" s="84"/>
      <c r="J4901" s="84"/>
      <c r="K4901" s="43"/>
    </row>
    <row r="4902" spans="1:11" ht="12.75" customHeight="1">
      <c r="A4902" s="61" t="str">
        <f>"         "&amp;Labels!B69</f>
        <v xml:space="preserve">         Customer 1</v>
      </c>
      <c r="B4902" s="76">
        <f>IF('(Other Computations)'!B199=0,0,Inputs!D201*Inputs!D94*Inputs!F67*Inputs!D26*'GM Alloc Factors'!B40/('(Other Computations)'!B186+'(Other Computations)'!B199))</f>
        <v>0</v>
      </c>
      <c r="C4902" s="76">
        <f>IF('(Other Computations)'!C199=0,0,Inputs!E201*Inputs!E94*Inputs!F67*Inputs!D26*'GM Alloc Factors'!C40/('(Other Computations)'!C186+'(Other Computations)'!C199))</f>
        <v>0</v>
      </c>
      <c r="D4902" s="76">
        <f>IF('(Other Computations)'!D199=0,0,Inputs!F201*Inputs!F94*Inputs!F67*Inputs!D26*'GM Alloc Factors'!D40/('(Other Computations)'!D186+'(Other Computations)'!D199))</f>
        <v>0</v>
      </c>
      <c r="E4902" s="76">
        <f>IF('(Other Computations)'!E199=0,0,Inputs!G201*Inputs!G94*Inputs!F67*Inputs!D26*'GM Alloc Factors'!E40/('(Other Computations)'!E186+'(Other Computations)'!E199))</f>
        <v>0</v>
      </c>
      <c r="F4902" s="43">
        <f t="shared" ref="F4902:F4912" si="1026">SUM(B4902:E4902)</f>
        <v>0</v>
      </c>
      <c r="G4902" s="76">
        <f>IF('(Other Computations)'!G199=0,0,Inputs!I201*Inputs!I94*Inputs!F67*Inputs!D26*'GM Alloc Factors'!G40/('(Other Computations)'!G186+'(Other Computations)'!G199))</f>
        <v>0</v>
      </c>
      <c r="H4902" s="76">
        <f>IF('(Other Computations)'!H199=0,0,Inputs!J201*Inputs!J94*Inputs!F67*Inputs!D26*'GM Alloc Factors'!H40/('(Other Computations)'!H186+'(Other Computations)'!H199))</f>
        <v>0</v>
      </c>
      <c r="I4902" s="76">
        <f>IF('(Other Computations)'!I199=0,0,Inputs!K201*Inputs!K94*Inputs!F67*Inputs!D26*'GM Alloc Factors'!I40/('(Other Computations)'!I186+'(Other Computations)'!I199))</f>
        <v>0</v>
      </c>
      <c r="J4902" s="76">
        <f>IF('(Other Computations)'!J199=0,0,Inputs!L201*Inputs!L94*Inputs!F67*Inputs!D26*'GM Alloc Factors'!J40/('(Other Computations)'!J186+'(Other Computations)'!J199))</f>
        <v>0</v>
      </c>
      <c r="K4902" s="43">
        <f t="shared" ref="K4902:K4912" si="1027">SUM(G4902:J4902)</f>
        <v>0</v>
      </c>
    </row>
    <row r="4903" spans="1:11" ht="12.75" customHeight="1">
      <c r="A4903" s="61" t="str">
        <f>"         "&amp;Labels!B70</f>
        <v xml:space="preserve">         Customer 2</v>
      </c>
      <c r="B4903" s="76">
        <f>IF('(Other Computations)'!B200=0,0,Inputs!D202*Inputs!D95*Inputs!F68*Inputs!D26*'GM Alloc Factors'!B40/('(Other Computations)'!B187+'(Other Computations)'!B200))</f>
        <v>0</v>
      </c>
      <c r="C4903" s="76">
        <f>IF('(Other Computations)'!C200=0,0,Inputs!E202*Inputs!E95*Inputs!F68*Inputs!D26*'GM Alloc Factors'!C40/('(Other Computations)'!C187+'(Other Computations)'!C200))</f>
        <v>0</v>
      </c>
      <c r="D4903" s="76">
        <f>IF('(Other Computations)'!D200=0,0,Inputs!F202*Inputs!F95*Inputs!F68*Inputs!D26*'GM Alloc Factors'!D40/('(Other Computations)'!D187+'(Other Computations)'!D200))</f>
        <v>0</v>
      </c>
      <c r="E4903" s="76">
        <f>IF('(Other Computations)'!E200=0,0,Inputs!G202*Inputs!G95*Inputs!F68*Inputs!D26*'GM Alloc Factors'!E40/('(Other Computations)'!E187+'(Other Computations)'!E200))</f>
        <v>0</v>
      </c>
      <c r="F4903" s="43">
        <f t="shared" si="1026"/>
        <v>0</v>
      </c>
      <c r="G4903" s="76">
        <f>IF('(Other Computations)'!G200=0,0,Inputs!I202*Inputs!I95*Inputs!F68*Inputs!D26*'GM Alloc Factors'!G40/('(Other Computations)'!G187+'(Other Computations)'!G200))</f>
        <v>0</v>
      </c>
      <c r="H4903" s="76">
        <f>IF('(Other Computations)'!H200=0,0,Inputs!J202*Inputs!J95*Inputs!F68*Inputs!D26*'GM Alloc Factors'!H40/('(Other Computations)'!H187+'(Other Computations)'!H200))</f>
        <v>0</v>
      </c>
      <c r="I4903" s="76">
        <f>IF('(Other Computations)'!I200=0,0,Inputs!K202*Inputs!K95*Inputs!F68*Inputs!D26*'GM Alloc Factors'!I40/('(Other Computations)'!I187+'(Other Computations)'!I200))</f>
        <v>0</v>
      </c>
      <c r="J4903" s="76">
        <f>IF('(Other Computations)'!J200=0,0,Inputs!L202*Inputs!L95*Inputs!F68*Inputs!D26*'GM Alloc Factors'!J40/('(Other Computations)'!J187+'(Other Computations)'!J200))</f>
        <v>0</v>
      </c>
      <c r="K4903" s="43">
        <f t="shared" si="1027"/>
        <v>0</v>
      </c>
    </row>
    <row r="4904" spans="1:11" ht="12.75" customHeight="1">
      <c r="A4904" s="61" t="str">
        <f>"         "&amp;Labels!B71</f>
        <v xml:space="preserve">         Customer 3</v>
      </c>
      <c r="B4904" s="76">
        <f>IF('(Other Computations)'!B201=0,0,Inputs!D203*Inputs!D96*Inputs!F69*Inputs!D26*'GM Alloc Factors'!B40/('(Other Computations)'!B188+'(Other Computations)'!B201))</f>
        <v>0</v>
      </c>
      <c r="C4904" s="76">
        <f>IF('(Other Computations)'!C201=0,0,Inputs!E203*Inputs!E96*Inputs!F69*Inputs!D26*'GM Alloc Factors'!C40/('(Other Computations)'!C188+'(Other Computations)'!C201))</f>
        <v>0</v>
      </c>
      <c r="D4904" s="76">
        <f>IF('(Other Computations)'!D201=0,0,Inputs!F203*Inputs!F96*Inputs!F69*Inputs!D26*'GM Alloc Factors'!D40/('(Other Computations)'!D188+'(Other Computations)'!D201))</f>
        <v>0</v>
      </c>
      <c r="E4904" s="76">
        <f>IF('(Other Computations)'!E201=0,0,Inputs!G203*Inputs!G96*Inputs!F69*Inputs!D26*'GM Alloc Factors'!E40/('(Other Computations)'!E188+'(Other Computations)'!E201))</f>
        <v>0</v>
      </c>
      <c r="F4904" s="43">
        <f t="shared" si="1026"/>
        <v>0</v>
      </c>
      <c r="G4904" s="76">
        <f>IF('(Other Computations)'!G201=0,0,Inputs!I203*Inputs!I96*Inputs!F69*Inputs!D26*'GM Alloc Factors'!G40/('(Other Computations)'!G188+'(Other Computations)'!G201))</f>
        <v>0</v>
      </c>
      <c r="H4904" s="76">
        <f>IF('(Other Computations)'!H201=0,0,Inputs!J203*Inputs!J96*Inputs!F69*Inputs!D26*'GM Alloc Factors'!H40/('(Other Computations)'!H188+'(Other Computations)'!H201))</f>
        <v>0</v>
      </c>
      <c r="I4904" s="76">
        <f>IF('(Other Computations)'!I201=0,0,Inputs!K203*Inputs!K96*Inputs!F69*Inputs!D26*'GM Alloc Factors'!I40/('(Other Computations)'!I188+'(Other Computations)'!I201))</f>
        <v>0</v>
      </c>
      <c r="J4904" s="76">
        <f>IF('(Other Computations)'!J201=0,0,Inputs!L203*Inputs!L96*Inputs!F69*Inputs!D26*'GM Alloc Factors'!J40/('(Other Computations)'!J188+'(Other Computations)'!J201))</f>
        <v>0</v>
      </c>
      <c r="K4904" s="43">
        <f t="shared" si="1027"/>
        <v>0</v>
      </c>
    </row>
    <row r="4905" spans="1:11" ht="12.75" customHeight="1">
      <c r="A4905" s="61" t="str">
        <f>"         "&amp;Labels!B72</f>
        <v xml:space="preserve">         Customer 4</v>
      </c>
      <c r="B4905" s="76">
        <f>IF('(Other Computations)'!B202=0,0,Inputs!D204*Inputs!D97*Inputs!F70*Inputs!D26*'GM Alloc Factors'!B40/('(Other Computations)'!B189+'(Other Computations)'!B202))</f>
        <v>0</v>
      </c>
      <c r="C4905" s="76">
        <f>IF('(Other Computations)'!C202=0,0,Inputs!E204*Inputs!E97*Inputs!F70*Inputs!D26*'GM Alloc Factors'!C40/('(Other Computations)'!C189+'(Other Computations)'!C202))</f>
        <v>0</v>
      </c>
      <c r="D4905" s="76">
        <f>IF('(Other Computations)'!D202=0,0,Inputs!F204*Inputs!F97*Inputs!F70*Inputs!D26*'GM Alloc Factors'!D40/('(Other Computations)'!D189+'(Other Computations)'!D202))</f>
        <v>0</v>
      </c>
      <c r="E4905" s="76">
        <f>IF('(Other Computations)'!E202=0,0,Inputs!G204*Inputs!G97*Inputs!F70*Inputs!D26*'GM Alloc Factors'!E40/('(Other Computations)'!E189+'(Other Computations)'!E202))</f>
        <v>0</v>
      </c>
      <c r="F4905" s="43">
        <f t="shared" si="1026"/>
        <v>0</v>
      </c>
      <c r="G4905" s="76">
        <f>IF('(Other Computations)'!G202=0,0,Inputs!I204*Inputs!I97*Inputs!F70*Inputs!D26*'GM Alloc Factors'!G40/('(Other Computations)'!G189+'(Other Computations)'!G202))</f>
        <v>0</v>
      </c>
      <c r="H4905" s="76">
        <f>IF('(Other Computations)'!H202=0,0,Inputs!J204*Inputs!J97*Inputs!F70*Inputs!D26*'GM Alloc Factors'!H40/('(Other Computations)'!H189+'(Other Computations)'!H202))</f>
        <v>0</v>
      </c>
      <c r="I4905" s="76">
        <f>IF('(Other Computations)'!I202=0,0,Inputs!K204*Inputs!K97*Inputs!F70*Inputs!D26*'GM Alloc Factors'!I40/('(Other Computations)'!I189+'(Other Computations)'!I202))</f>
        <v>0</v>
      </c>
      <c r="J4905" s="76">
        <f>IF('(Other Computations)'!J202=0,0,Inputs!L204*Inputs!L97*Inputs!F70*Inputs!D26*'GM Alloc Factors'!J40/('(Other Computations)'!J189+'(Other Computations)'!J202))</f>
        <v>0</v>
      </c>
      <c r="K4905" s="43">
        <f t="shared" si="1027"/>
        <v>0</v>
      </c>
    </row>
    <row r="4906" spans="1:11" ht="12.75" customHeight="1">
      <c r="A4906" s="61" t="str">
        <f>"         "&amp;Labels!B73</f>
        <v xml:space="preserve">         Customer 5</v>
      </c>
      <c r="B4906" s="76">
        <f>IF('(Other Computations)'!B203=0,0,Inputs!D205*Inputs!D98*Inputs!F71*Inputs!D26*'GM Alloc Factors'!B40/('(Other Computations)'!B190+'(Other Computations)'!B203))</f>
        <v>0</v>
      </c>
      <c r="C4906" s="76">
        <f>IF('(Other Computations)'!C203=0,0,Inputs!E205*Inputs!E98*Inputs!F71*Inputs!D26*'GM Alloc Factors'!C40/('(Other Computations)'!C190+'(Other Computations)'!C203))</f>
        <v>0</v>
      </c>
      <c r="D4906" s="76">
        <f>IF('(Other Computations)'!D203=0,0,Inputs!F205*Inputs!F98*Inputs!F71*Inputs!D26*'GM Alloc Factors'!D40/('(Other Computations)'!D190+'(Other Computations)'!D203))</f>
        <v>0</v>
      </c>
      <c r="E4906" s="76">
        <f>IF('(Other Computations)'!E203=0,0,Inputs!G205*Inputs!G98*Inputs!F71*Inputs!D26*'GM Alloc Factors'!E40/('(Other Computations)'!E190+'(Other Computations)'!E203))</f>
        <v>0</v>
      </c>
      <c r="F4906" s="43">
        <f t="shared" si="1026"/>
        <v>0</v>
      </c>
      <c r="G4906" s="76">
        <f>IF('(Other Computations)'!G203=0,0,Inputs!I205*Inputs!I98*Inputs!F71*Inputs!D26*'GM Alloc Factors'!G40/('(Other Computations)'!G190+'(Other Computations)'!G203))</f>
        <v>0</v>
      </c>
      <c r="H4906" s="76">
        <f>IF('(Other Computations)'!H203=0,0,Inputs!J205*Inputs!J98*Inputs!F71*Inputs!D26*'GM Alloc Factors'!H40/('(Other Computations)'!H190+'(Other Computations)'!H203))</f>
        <v>0</v>
      </c>
      <c r="I4906" s="76">
        <f>IF('(Other Computations)'!I203=0,0,Inputs!K205*Inputs!K98*Inputs!F71*Inputs!D26*'GM Alloc Factors'!I40/('(Other Computations)'!I190+'(Other Computations)'!I203))</f>
        <v>0</v>
      </c>
      <c r="J4906" s="76">
        <f>IF('(Other Computations)'!J203=0,0,Inputs!L205*Inputs!L98*Inputs!F71*Inputs!D26*'GM Alloc Factors'!J40/('(Other Computations)'!J190+'(Other Computations)'!J203))</f>
        <v>0</v>
      </c>
      <c r="K4906" s="43">
        <f t="shared" si="1027"/>
        <v>0</v>
      </c>
    </row>
    <row r="4907" spans="1:11" ht="12.75" customHeight="1">
      <c r="A4907" s="61" t="str">
        <f>"         "&amp;Labels!B74</f>
        <v xml:space="preserve">         Customer 6</v>
      </c>
      <c r="B4907" s="76">
        <f>IF('(Other Computations)'!B204=0,0,Inputs!D206*Inputs!D99*Inputs!F72*Inputs!D26*'GM Alloc Factors'!B40/('(Other Computations)'!B191+'(Other Computations)'!B204))</f>
        <v>0</v>
      </c>
      <c r="C4907" s="76">
        <f>IF('(Other Computations)'!C204=0,0,Inputs!E206*Inputs!E99*Inputs!F72*Inputs!D26*'GM Alloc Factors'!C40/('(Other Computations)'!C191+'(Other Computations)'!C204))</f>
        <v>0</v>
      </c>
      <c r="D4907" s="76">
        <f>IF('(Other Computations)'!D204=0,0,Inputs!F206*Inputs!F99*Inputs!F72*Inputs!D26*'GM Alloc Factors'!D40/('(Other Computations)'!D191+'(Other Computations)'!D204))</f>
        <v>0</v>
      </c>
      <c r="E4907" s="76">
        <f>IF('(Other Computations)'!E204=0,0,Inputs!G206*Inputs!G99*Inputs!F72*Inputs!D26*'GM Alloc Factors'!E40/('(Other Computations)'!E191+'(Other Computations)'!E204))</f>
        <v>0</v>
      </c>
      <c r="F4907" s="43">
        <f t="shared" si="1026"/>
        <v>0</v>
      </c>
      <c r="G4907" s="76">
        <f>IF('(Other Computations)'!G204=0,0,Inputs!I206*Inputs!I99*Inputs!F72*Inputs!D26*'GM Alloc Factors'!G40/('(Other Computations)'!G191+'(Other Computations)'!G204))</f>
        <v>0</v>
      </c>
      <c r="H4907" s="76">
        <f>IF('(Other Computations)'!H204=0,0,Inputs!J206*Inputs!J99*Inputs!F72*Inputs!D26*'GM Alloc Factors'!H40/('(Other Computations)'!H191+'(Other Computations)'!H204))</f>
        <v>0</v>
      </c>
      <c r="I4907" s="76">
        <f>IF('(Other Computations)'!I204=0,0,Inputs!K206*Inputs!K99*Inputs!F72*Inputs!D26*'GM Alloc Factors'!I40/('(Other Computations)'!I191+'(Other Computations)'!I204))</f>
        <v>0</v>
      </c>
      <c r="J4907" s="76">
        <f>IF('(Other Computations)'!J204=0,0,Inputs!L206*Inputs!L99*Inputs!F72*Inputs!D26*'GM Alloc Factors'!J40/('(Other Computations)'!J191+'(Other Computations)'!J204))</f>
        <v>0</v>
      </c>
      <c r="K4907" s="43">
        <f t="shared" si="1027"/>
        <v>0</v>
      </c>
    </row>
    <row r="4908" spans="1:11" ht="12.75" customHeight="1">
      <c r="A4908" s="61" t="str">
        <f>"         "&amp;Labels!B75</f>
        <v xml:space="preserve">         Customer 7</v>
      </c>
      <c r="B4908" s="76">
        <f>IF('(Other Computations)'!B205=0,0,Inputs!D207*Inputs!D100*Inputs!F73*Inputs!D26*'GM Alloc Factors'!B40/('(Other Computations)'!B192+'(Other Computations)'!B205))</f>
        <v>0</v>
      </c>
      <c r="C4908" s="76">
        <f>IF('(Other Computations)'!C205=0,0,Inputs!E207*Inputs!E100*Inputs!F73*Inputs!D26*'GM Alloc Factors'!C40/('(Other Computations)'!C192+'(Other Computations)'!C205))</f>
        <v>0</v>
      </c>
      <c r="D4908" s="76">
        <f>IF('(Other Computations)'!D205=0,0,Inputs!F207*Inputs!F100*Inputs!F73*Inputs!D26*'GM Alloc Factors'!D40/('(Other Computations)'!D192+'(Other Computations)'!D205))</f>
        <v>0</v>
      </c>
      <c r="E4908" s="76">
        <f>IF('(Other Computations)'!E205=0,0,Inputs!G207*Inputs!G100*Inputs!F73*Inputs!D26*'GM Alloc Factors'!E40/('(Other Computations)'!E192+'(Other Computations)'!E205))</f>
        <v>0</v>
      </c>
      <c r="F4908" s="43">
        <f t="shared" si="1026"/>
        <v>0</v>
      </c>
      <c r="G4908" s="76">
        <f>IF('(Other Computations)'!G205=0,0,Inputs!I207*Inputs!I100*Inputs!F73*Inputs!D26*'GM Alloc Factors'!G40/('(Other Computations)'!G192+'(Other Computations)'!G205))</f>
        <v>0</v>
      </c>
      <c r="H4908" s="76">
        <f>IF('(Other Computations)'!H205=0,0,Inputs!J207*Inputs!J100*Inputs!F73*Inputs!D26*'GM Alloc Factors'!H40/('(Other Computations)'!H192+'(Other Computations)'!H205))</f>
        <v>0</v>
      </c>
      <c r="I4908" s="76">
        <f>IF('(Other Computations)'!I205=0,0,Inputs!K207*Inputs!K100*Inputs!F73*Inputs!D26*'GM Alloc Factors'!I40/('(Other Computations)'!I192+'(Other Computations)'!I205))</f>
        <v>0</v>
      </c>
      <c r="J4908" s="76">
        <f>IF('(Other Computations)'!J205=0,0,Inputs!L207*Inputs!L100*Inputs!F73*Inputs!D26*'GM Alloc Factors'!J40/('(Other Computations)'!J192+'(Other Computations)'!J205))</f>
        <v>0</v>
      </c>
      <c r="K4908" s="43">
        <f t="shared" si="1027"/>
        <v>0</v>
      </c>
    </row>
    <row r="4909" spans="1:11" ht="12.75" customHeight="1">
      <c r="A4909" s="61" t="str">
        <f>"         "&amp;Labels!B76</f>
        <v xml:space="preserve">         Customer 8</v>
      </c>
      <c r="B4909" s="76">
        <f>IF('(Other Computations)'!B206=0,0,Inputs!D208*Inputs!D101*Inputs!F74*Inputs!D26*'GM Alloc Factors'!B40/('(Other Computations)'!B193+'(Other Computations)'!B206))</f>
        <v>0</v>
      </c>
      <c r="C4909" s="76">
        <f>IF('(Other Computations)'!C206=0,0,Inputs!E208*Inputs!E101*Inputs!F74*Inputs!D26*'GM Alloc Factors'!C40/('(Other Computations)'!C193+'(Other Computations)'!C206))</f>
        <v>0</v>
      </c>
      <c r="D4909" s="76">
        <f>IF('(Other Computations)'!D206=0,0,Inputs!F208*Inputs!F101*Inputs!F74*Inputs!D26*'GM Alloc Factors'!D40/('(Other Computations)'!D193+'(Other Computations)'!D206))</f>
        <v>0</v>
      </c>
      <c r="E4909" s="76">
        <f>IF('(Other Computations)'!E206=0,0,Inputs!G208*Inputs!G101*Inputs!F74*Inputs!D26*'GM Alloc Factors'!E40/('(Other Computations)'!E193+'(Other Computations)'!E206))</f>
        <v>0</v>
      </c>
      <c r="F4909" s="43">
        <f t="shared" si="1026"/>
        <v>0</v>
      </c>
      <c r="G4909" s="76">
        <f>IF('(Other Computations)'!G206=0,0,Inputs!I208*Inputs!I101*Inputs!F74*Inputs!D26*'GM Alloc Factors'!G40/('(Other Computations)'!G193+'(Other Computations)'!G206))</f>
        <v>0</v>
      </c>
      <c r="H4909" s="76">
        <f>IF('(Other Computations)'!H206=0,0,Inputs!J208*Inputs!J101*Inputs!F74*Inputs!D26*'GM Alloc Factors'!H40/('(Other Computations)'!H193+'(Other Computations)'!H206))</f>
        <v>0</v>
      </c>
      <c r="I4909" s="76">
        <f>IF('(Other Computations)'!I206=0,0,Inputs!K208*Inputs!K101*Inputs!F74*Inputs!D26*'GM Alloc Factors'!I40/('(Other Computations)'!I193+'(Other Computations)'!I206))</f>
        <v>0</v>
      </c>
      <c r="J4909" s="76">
        <f>IF('(Other Computations)'!J206=0,0,Inputs!L208*Inputs!L101*Inputs!F74*Inputs!D26*'GM Alloc Factors'!J40/('(Other Computations)'!J193+'(Other Computations)'!J206))</f>
        <v>0</v>
      </c>
      <c r="K4909" s="43">
        <f t="shared" si="1027"/>
        <v>0</v>
      </c>
    </row>
    <row r="4910" spans="1:11" ht="12.75" customHeight="1">
      <c r="A4910" s="61" t="str">
        <f>"         "&amp;Labels!B77</f>
        <v xml:space="preserve">         Customer 9</v>
      </c>
      <c r="B4910" s="76">
        <f>IF('(Other Computations)'!B207=0,0,Inputs!D209*Inputs!D102*Inputs!F75*Inputs!D26*'GM Alloc Factors'!B40/('(Other Computations)'!B194+'(Other Computations)'!B207))</f>
        <v>0</v>
      </c>
      <c r="C4910" s="76">
        <f>IF('(Other Computations)'!C207=0,0,Inputs!E209*Inputs!E102*Inputs!F75*Inputs!D26*'GM Alloc Factors'!C40/('(Other Computations)'!C194+'(Other Computations)'!C207))</f>
        <v>0</v>
      </c>
      <c r="D4910" s="76">
        <f>IF('(Other Computations)'!D207=0,0,Inputs!F209*Inputs!F102*Inputs!F75*Inputs!D26*'GM Alloc Factors'!D40/('(Other Computations)'!D194+'(Other Computations)'!D207))</f>
        <v>0</v>
      </c>
      <c r="E4910" s="76">
        <f>IF('(Other Computations)'!E207=0,0,Inputs!G209*Inputs!G102*Inputs!F75*Inputs!D26*'GM Alloc Factors'!E40/('(Other Computations)'!E194+'(Other Computations)'!E207))</f>
        <v>0</v>
      </c>
      <c r="F4910" s="43">
        <f t="shared" si="1026"/>
        <v>0</v>
      </c>
      <c r="G4910" s="76">
        <f>IF('(Other Computations)'!G207=0,0,Inputs!I209*Inputs!I102*Inputs!F75*Inputs!D26*'GM Alloc Factors'!G40/('(Other Computations)'!G194+'(Other Computations)'!G207))</f>
        <v>0</v>
      </c>
      <c r="H4910" s="76">
        <f>IF('(Other Computations)'!H207=0,0,Inputs!J209*Inputs!J102*Inputs!F75*Inputs!D26*'GM Alloc Factors'!H40/('(Other Computations)'!H194+'(Other Computations)'!H207))</f>
        <v>0</v>
      </c>
      <c r="I4910" s="76">
        <f>IF('(Other Computations)'!I207=0,0,Inputs!K209*Inputs!K102*Inputs!F75*Inputs!D26*'GM Alloc Factors'!I40/('(Other Computations)'!I194+'(Other Computations)'!I207))</f>
        <v>0</v>
      </c>
      <c r="J4910" s="76">
        <f>IF('(Other Computations)'!J207=0,0,Inputs!L209*Inputs!L102*Inputs!F75*Inputs!D26*'GM Alloc Factors'!J40/('(Other Computations)'!J194+'(Other Computations)'!J207))</f>
        <v>0</v>
      </c>
      <c r="K4910" s="43">
        <f t="shared" si="1027"/>
        <v>0</v>
      </c>
    </row>
    <row r="4911" spans="1:11" ht="12.75" customHeight="1">
      <c r="A4911" s="61" t="str">
        <f>"         "&amp;Labels!B78</f>
        <v xml:space="preserve">         Customer 10</v>
      </c>
      <c r="B4911" s="76">
        <f>IF('(Other Computations)'!B208=0,0,Inputs!D210*Inputs!D103*Inputs!F76*Inputs!D26*'GM Alloc Factors'!B40/('(Other Computations)'!B195+'(Other Computations)'!B208))</f>
        <v>0</v>
      </c>
      <c r="C4911" s="76">
        <f>IF('(Other Computations)'!C208=0,0,Inputs!E210*Inputs!E103*Inputs!F76*Inputs!D26*'GM Alloc Factors'!C40/('(Other Computations)'!C195+'(Other Computations)'!C208))</f>
        <v>0</v>
      </c>
      <c r="D4911" s="76">
        <f>IF('(Other Computations)'!D208=0,0,Inputs!F210*Inputs!F103*Inputs!F76*Inputs!D26*'GM Alloc Factors'!D40/('(Other Computations)'!D195+'(Other Computations)'!D208))</f>
        <v>0</v>
      </c>
      <c r="E4911" s="76">
        <f>IF('(Other Computations)'!E208=0,0,Inputs!G210*Inputs!G103*Inputs!F76*Inputs!D26*'GM Alloc Factors'!E40/('(Other Computations)'!E195+'(Other Computations)'!E208))</f>
        <v>0</v>
      </c>
      <c r="F4911" s="43">
        <f t="shared" si="1026"/>
        <v>0</v>
      </c>
      <c r="G4911" s="76">
        <f>IF('(Other Computations)'!G208=0,0,Inputs!I210*Inputs!I103*Inputs!F76*Inputs!D26*'GM Alloc Factors'!G40/('(Other Computations)'!G195+'(Other Computations)'!G208))</f>
        <v>0</v>
      </c>
      <c r="H4911" s="76">
        <f>IF('(Other Computations)'!H208=0,0,Inputs!J210*Inputs!J103*Inputs!F76*Inputs!D26*'GM Alloc Factors'!H40/('(Other Computations)'!H195+'(Other Computations)'!H208))</f>
        <v>0</v>
      </c>
      <c r="I4911" s="76">
        <f>IF('(Other Computations)'!I208=0,0,Inputs!K210*Inputs!K103*Inputs!F76*Inputs!D26*'GM Alloc Factors'!I40/('(Other Computations)'!I195+'(Other Computations)'!I208))</f>
        <v>0</v>
      </c>
      <c r="J4911" s="76">
        <f>IF('(Other Computations)'!J208=0,0,Inputs!L210*Inputs!L103*Inputs!F76*Inputs!D26*'GM Alloc Factors'!J40/('(Other Computations)'!J195+'(Other Computations)'!J208))</f>
        <v>0</v>
      </c>
      <c r="K4911" s="43">
        <f t="shared" si="1027"/>
        <v>0</v>
      </c>
    </row>
    <row r="4912" spans="1:11" ht="12.75" customHeight="1">
      <c r="A4912" s="61" t="str">
        <f>"         "&amp;Labels!C68</f>
        <v xml:space="preserve">         Total</v>
      </c>
      <c r="B4912" s="84">
        <f>SUM(B4902:B4911)</f>
        <v>0</v>
      </c>
      <c r="C4912" s="84">
        <f>SUM(C4902:C4911)</f>
        <v>0</v>
      </c>
      <c r="D4912" s="84">
        <f>SUM(D4902:D4911)</f>
        <v>0</v>
      </c>
      <c r="E4912" s="84">
        <f>SUM(E4902:E4911)</f>
        <v>0</v>
      </c>
      <c r="F4912" s="43">
        <f t="shared" si="1026"/>
        <v>0</v>
      </c>
      <c r="G4912" s="84">
        <f>SUM(G4902:G4911)</f>
        <v>0</v>
      </c>
      <c r="H4912" s="84">
        <f>SUM(H4902:H4911)</f>
        <v>0</v>
      </c>
      <c r="I4912" s="84">
        <f>SUM(I4902:I4911)</f>
        <v>0</v>
      </c>
      <c r="J4912" s="84">
        <f>SUM(J4902:J4911)</f>
        <v>0</v>
      </c>
      <c r="K4912" s="43">
        <f t="shared" si="1027"/>
        <v>0</v>
      </c>
    </row>
    <row r="4913" spans="1:11" ht="12.75" customHeight="1">
      <c r="A4913" s="61" t="str">
        <f>"      "&amp;Labels!B88</f>
        <v xml:space="preserve">      Q 4</v>
      </c>
      <c r="B4913" s="84"/>
      <c r="C4913" s="84"/>
      <c r="D4913" s="84"/>
      <c r="E4913" s="84"/>
      <c r="F4913" s="43"/>
      <c r="G4913" s="84"/>
      <c r="H4913" s="84"/>
      <c r="I4913" s="84"/>
      <c r="J4913" s="84"/>
      <c r="K4913" s="43"/>
    </row>
    <row r="4914" spans="1:11" ht="12.75" customHeight="1">
      <c r="A4914" s="61" t="str">
        <f>"         "&amp;Labels!B69</f>
        <v xml:space="preserve">         Customer 1</v>
      </c>
      <c r="B4914" s="76">
        <f>IF('(Other Computations)'!B199=0,0,Inputs!D201*Inputs!D94*Inputs!G67*Inputs!D26*'GM Alloc Factors'!B43/('(Other Computations)'!B186+'(Other Computations)'!B199))</f>
        <v>0</v>
      </c>
      <c r="C4914" s="76">
        <f>IF('(Other Computations)'!C199=0,0,Inputs!E201*Inputs!E94*Inputs!G67*Inputs!D26*'GM Alloc Factors'!C43/('(Other Computations)'!C186+'(Other Computations)'!C199))</f>
        <v>0</v>
      </c>
      <c r="D4914" s="76">
        <f>IF('(Other Computations)'!D199=0,0,Inputs!F201*Inputs!F94*Inputs!G67*Inputs!D26*'GM Alloc Factors'!D43/('(Other Computations)'!D186+'(Other Computations)'!D199))</f>
        <v>0</v>
      </c>
      <c r="E4914" s="76">
        <f>IF('(Other Computations)'!E199=0,0,Inputs!G201*Inputs!G94*Inputs!G67*Inputs!D26*'GM Alloc Factors'!E43/('(Other Computations)'!E186+'(Other Computations)'!E199))</f>
        <v>0</v>
      </c>
      <c r="F4914" s="43">
        <f t="shared" ref="F4914:F4924" si="1028">SUM(B4914:E4914)</f>
        <v>0</v>
      </c>
      <c r="G4914" s="76">
        <f>IF('(Other Computations)'!G199=0,0,Inputs!I201*Inputs!I94*Inputs!G67*Inputs!D26*'GM Alloc Factors'!G43/('(Other Computations)'!G186+'(Other Computations)'!G199))</f>
        <v>0</v>
      </c>
      <c r="H4914" s="76">
        <f>IF('(Other Computations)'!H199=0,0,Inputs!J201*Inputs!J94*Inputs!G67*Inputs!D26*'GM Alloc Factors'!H43/('(Other Computations)'!H186+'(Other Computations)'!H199))</f>
        <v>0</v>
      </c>
      <c r="I4914" s="76">
        <f>IF('(Other Computations)'!I199=0,0,Inputs!K201*Inputs!K94*Inputs!G67*Inputs!D26*'GM Alloc Factors'!I43/('(Other Computations)'!I186+'(Other Computations)'!I199))</f>
        <v>0</v>
      </c>
      <c r="J4914" s="76">
        <f>IF('(Other Computations)'!J199=0,0,Inputs!L201*Inputs!L94*Inputs!G67*Inputs!D26*'GM Alloc Factors'!J43/('(Other Computations)'!J186+'(Other Computations)'!J199))</f>
        <v>0</v>
      </c>
      <c r="K4914" s="43">
        <f t="shared" ref="K4914:K4924" si="1029">SUM(G4914:J4914)</f>
        <v>0</v>
      </c>
    </row>
    <row r="4915" spans="1:11" ht="12.75" customHeight="1">
      <c r="A4915" s="61" t="str">
        <f>"         "&amp;Labels!B70</f>
        <v xml:space="preserve">         Customer 2</v>
      </c>
      <c r="B4915" s="76">
        <f>IF('(Other Computations)'!B200=0,0,Inputs!D202*Inputs!D95*Inputs!G68*Inputs!D26*'GM Alloc Factors'!B43/('(Other Computations)'!B187+'(Other Computations)'!B200))</f>
        <v>0</v>
      </c>
      <c r="C4915" s="76">
        <f>IF('(Other Computations)'!C200=0,0,Inputs!E202*Inputs!E95*Inputs!G68*Inputs!D26*'GM Alloc Factors'!C43/('(Other Computations)'!C187+'(Other Computations)'!C200))</f>
        <v>0</v>
      </c>
      <c r="D4915" s="76">
        <f>IF('(Other Computations)'!D200=0,0,Inputs!F202*Inputs!F95*Inputs!G68*Inputs!D26*'GM Alloc Factors'!D43/('(Other Computations)'!D187+'(Other Computations)'!D200))</f>
        <v>0</v>
      </c>
      <c r="E4915" s="76">
        <f>IF('(Other Computations)'!E200=0,0,Inputs!G202*Inputs!G95*Inputs!G68*Inputs!D26*'GM Alloc Factors'!E43/('(Other Computations)'!E187+'(Other Computations)'!E200))</f>
        <v>0</v>
      </c>
      <c r="F4915" s="43">
        <f t="shared" si="1028"/>
        <v>0</v>
      </c>
      <c r="G4915" s="76">
        <f>IF('(Other Computations)'!G200=0,0,Inputs!I202*Inputs!I95*Inputs!G68*Inputs!D26*'GM Alloc Factors'!G43/('(Other Computations)'!G187+'(Other Computations)'!G200))</f>
        <v>0</v>
      </c>
      <c r="H4915" s="76">
        <f>IF('(Other Computations)'!H200=0,0,Inputs!J202*Inputs!J95*Inputs!G68*Inputs!D26*'GM Alloc Factors'!H43/('(Other Computations)'!H187+'(Other Computations)'!H200))</f>
        <v>0</v>
      </c>
      <c r="I4915" s="76">
        <f>IF('(Other Computations)'!I200=0,0,Inputs!K202*Inputs!K95*Inputs!G68*Inputs!D26*'GM Alloc Factors'!I43/('(Other Computations)'!I187+'(Other Computations)'!I200))</f>
        <v>0</v>
      </c>
      <c r="J4915" s="76">
        <f>IF('(Other Computations)'!J200=0,0,Inputs!L202*Inputs!L95*Inputs!G68*Inputs!D26*'GM Alloc Factors'!J43/('(Other Computations)'!J187+'(Other Computations)'!J200))</f>
        <v>0</v>
      </c>
      <c r="K4915" s="43">
        <f t="shared" si="1029"/>
        <v>0</v>
      </c>
    </row>
    <row r="4916" spans="1:11" ht="12.75" customHeight="1">
      <c r="A4916" s="61" t="str">
        <f>"         "&amp;Labels!B71</f>
        <v xml:space="preserve">         Customer 3</v>
      </c>
      <c r="B4916" s="76">
        <f>IF('(Other Computations)'!B201=0,0,Inputs!D203*Inputs!D96*Inputs!G69*Inputs!D26*'GM Alloc Factors'!B43/('(Other Computations)'!B188+'(Other Computations)'!B201))</f>
        <v>0</v>
      </c>
      <c r="C4916" s="76">
        <f>IF('(Other Computations)'!C201=0,0,Inputs!E203*Inputs!E96*Inputs!G69*Inputs!D26*'GM Alloc Factors'!C43/('(Other Computations)'!C188+'(Other Computations)'!C201))</f>
        <v>0</v>
      </c>
      <c r="D4916" s="76">
        <f>IF('(Other Computations)'!D201=0,0,Inputs!F203*Inputs!F96*Inputs!G69*Inputs!D26*'GM Alloc Factors'!D43/('(Other Computations)'!D188+'(Other Computations)'!D201))</f>
        <v>0</v>
      </c>
      <c r="E4916" s="76">
        <f>IF('(Other Computations)'!E201=0,0,Inputs!G203*Inputs!G96*Inputs!G69*Inputs!D26*'GM Alloc Factors'!E43/('(Other Computations)'!E188+'(Other Computations)'!E201))</f>
        <v>0</v>
      </c>
      <c r="F4916" s="43">
        <f t="shared" si="1028"/>
        <v>0</v>
      </c>
      <c r="G4916" s="76">
        <f>IF('(Other Computations)'!G201=0,0,Inputs!I203*Inputs!I96*Inputs!G69*Inputs!D26*'GM Alloc Factors'!G43/('(Other Computations)'!G188+'(Other Computations)'!G201))</f>
        <v>0</v>
      </c>
      <c r="H4916" s="76">
        <f>IF('(Other Computations)'!H201=0,0,Inputs!J203*Inputs!J96*Inputs!G69*Inputs!D26*'GM Alloc Factors'!H43/('(Other Computations)'!H188+'(Other Computations)'!H201))</f>
        <v>0</v>
      </c>
      <c r="I4916" s="76">
        <f>IF('(Other Computations)'!I201=0,0,Inputs!K203*Inputs!K96*Inputs!G69*Inputs!D26*'GM Alloc Factors'!I43/('(Other Computations)'!I188+'(Other Computations)'!I201))</f>
        <v>0</v>
      </c>
      <c r="J4916" s="76">
        <f>IF('(Other Computations)'!J201=0,0,Inputs!L203*Inputs!L96*Inputs!G69*Inputs!D26*'GM Alloc Factors'!J43/('(Other Computations)'!J188+'(Other Computations)'!J201))</f>
        <v>0</v>
      </c>
      <c r="K4916" s="43">
        <f t="shared" si="1029"/>
        <v>0</v>
      </c>
    </row>
    <row r="4917" spans="1:11" ht="12.75" customHeight="1">
      <c r="A4917" s="61" t="str">
        <f>"         "&amp;Labels!B72</f>
        <v xml:space="preserve">         Customer 4</v>
      </c>
      <c r="B4917" s="76">
        <f>IF('(Other Computations)'!B202=0,0,Inputs!D204*Inputs!D97*Inputs!G70*Inputs!D26*'GM Alloc Factors'!B43/('(Other Computations)'!B189+'(Other Computations)'!B202))</f>
        <v>0</v>
      </c>
      <c r="C4917" s="76">
        <f>IF('(Other Computations)'!C202=0,0,Inputs!E204*Inputs!E97*Inputs!G70*Inputs!D26*'GM Alloc Factors'!C43/('(Other Computations)'!C189+'(Other Computations)'!C202))</f>
        <v>0</v>
      </c>
      <c r="D4917" s="76">
        <f>IF('(Other Computations)'!D202=0,0,Inputs!F204*Inputs!F97*Inputs!G70*Inputs!D26*'GM Alloc Factors'!D43/('(Other Computations)'!D189+'(Other Computations)'!D202))</f>
        <v>0</v>
      </c>
      <c r="E4917" s="76">
        <f>IF('(Other Computations)'!E202=0,0,Inputs!G204*Inputs!G97*Inputs!G70*Inputs!D26*'GM Alloc Factors'!E43/('(Other Computations)'!E189+'(Other Computations)'!E202))</f>
        <v>0</v>
      </c>
      <c r="F4917" s="43">
        <f t="shared" si="1028"/>
        <v>0</v>
      </c>
      <c r="G4917" s="76">
        <f>IF('(Other Computations)'!G202=0,0,Inputs!I204*Inputs!I97*Inputs!G70*Inputs!D26*'GM Alloc Factors'!G43/('(Other Computations)'!G189+'(Other Computations)'!G202))</f>
        <v>0</v>
      </c>
      <c r="H4917" s="76">
        <f>IF('(Other Computations)'!H202=0,0,Inputs!J204*Inputs!J97*Inputs!G70*Inputs!D26*'GM Alloc Factors'!H43/('(Other Computations)'!H189+'(Other Computations)'!H202))</f>
        <v>0</v>
      </c>
      <c r="I4917" s="76">
        <f>IF('(Other Computations)'!I202=0,0,Inputs!K204*Inputs!K97*Inputs!G70*Inputs!D26*'GM Alloc Factors'!I43/('(Other Computations)'!I189+'(Other Computations)'!I202))</f>
        <v>0</v>
      </c>
      <c r="J4917" s="76">
        <f>IF('(Other Computations)'!J202=0,0,Inputs!L204*Inputs!L97*Inputs!G70*Inputs!D26*'GM Alloc Factors'!J43/('(Other Computations)'!J189+'(Other Computations)'!J202))</f>
        <v>0</v>
      </c>
      <c r="K4917" s="43">
        <f t="shared" si="1029"/>
        <v>0</v>
      </c>
    </row>
    <row r="4918" spans="1:11" ht="12.75" customHeight="1">
      <c r="A4918" s="61" t="str">
        <f>"         "&amp;Labels!B73</f>
        <v xml:space="preserve">         Customer 5</v>
      </c>
      <c r="B4918" s="76">
        <f>IF('(Other Computations)'!B203=0,0,Inputs!D205*Inputs!D98*Inputs!G71*Inputs!D26*'GM Alloc Factors'!B43/('(Other Computations)'!B190+'(Other Computations)'!B203))</f>
        <v>0</v>
      </c>
      <c r="C4918" s="76">
        <f>IF('(Other Computations)'!C203=0,0,Inputs!E205*Inputs!E98*Inputs!G71*Inputs!D26*'GM Alloc Factors'!C43/('(Other Computations)'!C190+'(Other Computations)'!C203))</f>
        <v>0</v>
      </c>
      <c r="D4918" s="76">
        <f>IF('(Other Computations)'!D203=0,0,Inputs!F205*Inputs!F98*Inputs!G71*Inputs!D26*'GM Alloc Factors'!D43/('(Other Computations)'!D190+'(Other Computations)'!D203))</f>
        <v>0</v>
      </c>
      <c r="E4918" s="76">
        <f>IF('(Other Computations)'!E203=0,0,Inputs!G205*Inputs!G98*Inputs!G71*Inputs!D26*'GM Alloc Factors'!E43/('(Other Computations)'!E190+'(Other Computations)'!E203))</f>
        <v>0</v>
      </c>
      <c r="F4918" s="43">
        <f t="shared" si="1028"/>
        <v>0</v>
      </c>
      <c r="G4918" s="76">
        <f>IF('(Other Computations)'!G203=0,0,Inputs!I205*Inputs!I98*Inputs!G71*Inputs!D26*'GM Alloc Factors'!G43/('(Other Computations)'!G190+'(Other Computations)'!G203))</f>
        <v>0</v>
      </c>
      <c r="H4918" s="76">
        <f>IF('(Other Computations)'!H203=0,0,Inputs!J205*Inputs!J98*Inputs!G71*Inputs!D26*'GM Alloc Factors'!H43/('(Other Computations)'!H190+'(Other Computations)'!H203))</f>
        <v>0</v>
      </c>
      <c r="I4918" s="76">
        <f>IF('(Other Computations)'!I203=0,0,Inputs!K205*Inputs!K98*Inputs!G71*Inputs!D26*'GM Alloc Factors'!I43/('(Other Computations)'!I190+'(Other Computations)'!I203))</f>
        <v>0</v>
      </c>
      <c r="J4918" s="76">
        <f>IF('(Other Computations)'!J203=0,0,Inputs!L205*Inputs!L98*Inputs!G71*Inputs!D26*'GM Alloc Factors'!J43/('(Other Computations)'!J190+'(Other Computations)'!J203))</f>
        <v>0</v>
      </c>
      <c r="K4918" s="43">
        <f t="shared" si="1029"/>
        <v>0</v>
      </c>
    </row>
    <row r="4919" spans="1:11" ht="12.75" customHeight="1">
      <c r="A4919" s="61" t="str">
        <f>"         "&amp;Labels!B74</f>
        <v xml:space="preserve">         Customer 6</v>
      </c>
      <c r="B4919" s="76">
        <f>IF('(Other Computations)'!B204=0,0,Inputs!D206*Inputs!D99*Inputs!G72*Inputs!D26*'GM Alloc Factors'!B43/('(Other Computations)'!B191+'(Other Computations)'!B204))</f>
        <v>0</v>
      </c>
      <c r="C4919" s="76">
        <f>IF('(Other Computations)'!C204=0,0,Inputs!E206*Inputs!E99*Inputs!G72*Inputs!D26*'GM Alloc Factors'!C43/('(Other Computations)'!C191+'(Other Computations)'!C204))</f>
        <v>0</v>
      </c>
      <c r="D4919" s="76">
        <f>IF('(Other Computations)'!D204=0,0,Inputs!F206*Inputs!F99*Inputs!G72*Inputs!D26*'GM Alloc Factors'!D43/('(Other Computations)'!D191+'(Other Computations)'!D204))</f>
        <v>0</v>
      </c>
      <c r="E4919" s="76">
        <f>IF('(Other Computations)'!E204=0,0,Inputs!G206*Inputs!G99*Inputs!G72*Inputs!D26*'GM Alloc Factors'!E43/('(Other Computations)'!E191+'(Other Computations)'!E204))</f>
        <v>0</v>
      </c>
      <c r="F4919" s="43">
        <f t="shared" si="1028"/>
        <v>0</v>
      </c>
      <c r="G4919" s="76">
        <f>IF('(Other Computations)'!G204=0,0,Inputs!I206*Inputs!I99*Inputs!G72*Inputs!D26*'GM Alloc Factors'!G43/('(Other Computations)'!G191+'(Other Computations)'!G204))</f>
        <v>0</v>
      </c>
      <c r="H4919" s="76">
        <f>IF('(Other Computations)'!H204=0,0,Inputs!J206*Inputs!J99*Inputs!G72*Inputs!D26*'GM Alloc Factors'!H43/('(Other Computations)'!H191+'(Other Computations)'!H204))</f>
        <v>0</v>
      </c>
      <c r="I4919" s="76">
        <f>IF('(Other Computations)'!I204=0,0,Inputs!K206*Inputs!K99*Inputs!G72*Inputs!D26*'GM Alloc Factors'!I43/('(Other Computations)'!I191+'(Other Computations)'!I204))</f>
        <v>0</v>
      </c>
      <c r="J4919" s="76">
        <f>IF('(Other Computations)'!J204=0,0,Inputs!L206*Inputs!L99*Inputs!G72*Inputs!D26*'GM Alloc Factors'!J43/('(Other Computations)'!J191+'(Other Computations)'!J204))</f>
        <v>0</v>
      </c>
      <c r="K4919" s="43">
        <f t="shared" si="1029"/>
        <v>0</v>
      </c>
    </row>
    <row r="4920" spans="1:11" ht="12.75" customHeight="1">
      <c r="A4920" s="61" t="str">
        <f>"         "&amp;Labels!B75</f>
        <v xml:space="preserve">         Customer 7</v>
      </c>
      <c r="B4920" s="76">
        <f>IF('(Other Computations)'!B205=0,0,Inputs!D207*Inputs!D100*Inputs!G73*Inputs!D26*'GM Alloc Factors'!B43/('(Other Computations)'!B192+'(Other Computations)'!B205))</f>
        <v>0</v>
      </c>
      <c r="C4920" s="76">
        <f>IF('(Other Computations)'!C205=0,0,Inputs!E207*Inputs!E100*Inputs!G73*Inputs!D26*'GM Alloc Factors'!C43/('(Other Computations)'!C192+'(Other Computations)'!C205))</f>
        <v>0</v>
      </c>
      <c r="D4920" s="76">
        <f>IF('(Other Computations)'!D205=0,0,Inputs!F207*Inputs!F100*Inputs!G73*Inputs!D26*'GM Alloc Factors'!D43/('(Other Computations)'!D192+'(Other Computations)'!D205))</f>
        <v>0</v>
      </c>
      <c r="E4920" s="76">
        <f>IF('(Other Computations)'!E205=0,0,Inputs!G207*Inputs!G100*Inputs!G73*Inputs!D26*'GM Alloc Factors'!E43/('(Other Computations)'!E192+'(Other Computations)'!E205))</f>
        <v>0</v>
      </c>
      <c r="F4920" s="43">
        <f t="shared" si="1028"/>
        <v>0</v>
      </c>
      <c r="G4920" s="76">
        <f>IF('(Other Computations)'!G205=0,0,Inputs!I207*Inputs!I100*Inputs!G73*Inputs!D26*'GM Alloc Factors'!G43/('(Other Computations)'!G192+'(Other Computations)'!G205))</f>
        <v>0</v>
      </c>
      <c r="H4920" s="76">
        <f>IF('(Other Computations)'!H205=0,0,Inputs!J207*Inputs!J100*Inputs!G73*Inputs!D26*'GM Alloc Factors'!H43/('(Other Computations)'!H192+'(Other Computations)'!H205))</f>
        <v>0</v>
      </c>
      <c r="I4920" s="76">
        <f>IF('(Other Computations)'!I205=0,0,Inputs!K207*Inputs!K100*Inputs!G73*Inputs!D26*'GM Alloc Factors'!I43/('(Other Computations)'!I192+'(Other Computations)'!I205))</f>
        <v>0</v>
      </c>
      <c r="J4920" s="76">
        <f>IF('(Other Computations)'!J205=0,0,Inputs!L207*Inputs!L100*Inputs!G73*Inputs!D26*'GM Alloc Factors'!J43/('(Other Computations)'!J192+'(Other Computations)'!J205))</f>
        <v>0</v>
      </c>
      <c r="K4920" s="43">
        <f t="shared" si="1029"/>
        <v>0</v>
      </c>
    </row>
    <row r="4921" spans="1:11" ht="12.75" customHeight="1">
      <c r="A4921" s="61" t="str">
        <f>"         "&amp;Labels!B76</f>
        <v xml:space="preserve">         Customer 8</v>
      </c>
      <c r="B4921" s="76">
        <f>IF('(Other Computations)'!B206=0,0,Inputs!D208*Inputs!D101*Inputs!G74*Inputs!D26*'GM Alloc Factors'!B43/('(Other Computations)'!B193+'(Other Computations)'!B206))</f>
        <v>0</v>
      </c>
      <c r="C4921" s="76">
        <f>IF('(Other Computations)'!C206=0,0,Inputs!E208*Inputs!E101*Inputs!G74*Inputs!D26*'GM Alloc Factors'!C43/('(Other Computations)'!C193+'(Other Computations)'!C206))</f>
        <v>0</v>
      </c>
      <c r="D4921" s="76">
        <f>IF('(Other Computations)'!D206=0,0,Inputs!F208*Inputs!F101*Inputs!G74*Inputs!D26*'GM Alloc Factors'!D43/('(Other Computations)'!D193+'(Other Computations)'!D206))</f>
        <v>0</v>
      </c>
      <c r="E4921" s="76">
        <f>IF('(Other Computations)'!E206=0,0,Inputs!G208*Inputs!G101*Inputs!G74*Inputs!D26*'GM Alloc Factors'!E43/('(Other Computations)'!E193+'(Other Computations)'!E206))</f>
        <v>0</v>
      </c>
      <c r="F4921" s="43">
        <f t="shared" si="1028"/>
        <v>0</v>
      </c>
      <c r="G4921" s="76">
        <f>IF('(Other Computations)'!G206=0,0,Inputs!I208*Inputs!I101*Inputs!G74*Inputs!D26*'GM Alloc Factors'!G43/('(Other Computations)'!G193+'(Other Computations)'!G206))</f>
        <v>0</v>
      </c>
      <c r="H4921" s="76">
        <f>IF('(Other Computations)'!H206=0,0,Inputs!J208*Inputs!J101*Inputs!G74*Inputs!D26*'GM Alloc Factors'!H43/('(Other Computations)'!H193+'(Other Computations)'!H206))</f>
        <v>0</v>
      </c>
      <c r="I4921" s="76">
        <f>IF('(Other Computations)'!I206=0,0,Inputs!K208*Inputs!K101*Inputs!G74*Inputs!D26*'GM Alloc Factors'!I43/('(Other Computations)'!I193+'(Other Computations)'!I206))</f>
        <v>0</v>
      </c>
      <c r="J4921" s="76">
        <f>IF('(Other Computations)'!J206=0,0,Inputs!L208*Inputs!L101*Inputs!G74*Inputs!D26*'GM Alloc Factors'!J43/('(Other Computations)'!J193+'(Other Computations)'!J206))</f>
        <v>0</v>
      </c>
      <c r="K4921" s="43">
        <f t="shared" si="1029"/>
        <v>0</v>
      </c>
    </row>
    <row r="4922" spans="1:11" ht="12.75" customHeight="1">
      <c r="A4922" s="61" t="str">
        <f>"         "&amp;Labels!B77</f>
        <v xml:space="preserve">         Customer 9</v>
      </c>
      <c r="B4922" s="76">
        <f>IF('(Other Computations)'!B207=0,0,Inputs!D209*Inputs!D102*Inputs!G75*Inputs!D26*'GM Alloc Factors'!B43/('(Other Computations)'!B194+'(Other Computations)'!B207))</f>
        <v>0</v>
      </c>
      <c r="C4922" s="76">
        <f>IF('(Other Computations)'!C207=0,0,Inputs!E209*Inputs!E102*Inputs!G75*Inputs!D26*'GM Alloc Factors'!C43/('(Other Computations)'!C194+'(Other Computations)'!C207))</f>
        <v>0</v>
      </c>
      <c r="D4922" s="76">
        <f>IF('(Other Computations)'!D207=0,0,Inputs!F209*Inputs!F102*Inputs!G75*Inputs!D26*'GM Alloc Factors'!D43/('(Other Computations)'!D194+'(Other Computations)'!D207))</f>
        <v>0</v>
      </c>
      <c r="E4922" s="76">
        <f>IF('(Other Computations)'!E207=0,0,Inputs!G209*Inputs!G102*Inputs!G75*Inputs!D26*'GM Alloc Factors'!E43/('(Other Computations)'!E194+'(Other Computations)'!E207))</f>
        <v>0</v>
      </c>
      <c r="F4922" s="43">
        <f t="shared" si="1028"/>
        <v>0</v>
      </c>
      <c r="G4922" s="76">
        <f>IF('(Other Computations)'!G207=0,0,Inputs!I209*Inputs!I102*Inputs!G75*Inputs!D26*'GM Alloc Factors'!G43/('(Other Computations)'!G194+'(Other Computations)'!G207))</f>
        <v>0</v>
      </c>
      <c r="H4922" s="76">
        <f>IF('(Other Computations)'!H207=0,0,Inputs!J209*Inputs!J102*Inputs!G75*Inputs!D26*'GM Alloc Factors'!H43/('(Other Computations)'!H194+'(Other Computations)'!H207))</f>
        <v>0</v>
      </c>
      <c r="I4922" s="76">
        <f>IF('(Other Computations)'!I207=0,0,Inputs!K209*Inputs!K102*Inputs!G75*Inputs!D26*'GM Alloc Factors'!I43/('(Other Computations)'!I194+'(Other Computations)'!I207))</f>
        <v>0</v>
      </c>
      <c r="J4922" s="76">
        <f>IF('(Other Computations)'!J207=0,0,Inputs!L209*Inputs!L102*Inputs!G75*Inputs!D26*'GM Alloc Factors'!J43/('(Other Computations)'!J194+'(Other Computations)'!J207))</f>
        <v>0</v>
      </c>
      <c r="K4922" s="43">
        <f t="shared" si="1029"/>
        <v>0</v>
      </c>
    </row>
    <row r="4923" spans="1:11" ht="12.75" customHeight="1">
      <c r="A4923" s="61" t="str">
        <f>"         "&amp;Labels!B78</f>
        <v xml:space="preserve">         Customer 10</v>
      </c>
      <c r="B4923" s="76">
        <f>IF('(Other Computations)'!B208=0,0,Inputs!D210*Inputs!D103*Inputs!G76*Inputs!D26*'GM Alloc Factors'!B43/('(Other Computations)'!B195+'(Other Computations)'!B208))</f>
        <v>0</v>
      </c>
      <c r="C4923" s="76">
        <f>IF('(Other Computations)'!C208=0,0,Inputs!E210*Inputs!E103*Inputs!G76*Inputs!D26*'GM Alloc Factors'!C43/('(Other Computations)'!C195+'(Other Computations)'!C208))</f>
        <v>0</v>
      </c>
      <c r="D4923" s="76">
        <f>IF('(Other Computations)'!D208=0,0,Inputs!F210*Inputs!F103*Inputs!G76*Inputs!D26*'GM Alloc Factors'!D43/('(Other Computations)'!D195+'(Other Computations)'!D208))</f>
        <v>0</v>
      </c>
      <c r="E4923" s="76">
        <f>IF('(Other Computations)'!E208=0,0,Inputs!G210*Inputs!G103*Inputs!G76*Inputs!D26*'GM Alloc Factors'!E43/('(Other Computations)'!E195+'(Other Computations)'!E208))</f>
        <v>0</v>
      </c>
      <c r="F4923" s="43">
        <f t="shared" si="1028"/>
        <v>0</v>
      </c>
      <c r="G4923" s="76">
        <f>IF('(Other Computations)'!G208=0,0,Inputs!I210*Inputs!I103*Inputs!G76*Inputs!D26*'GM Alloc Factors'!G43/('(Other Computations)'!G195+'(Other Computations)'!G208))</f>
        <v>0</v>
      </c>
      <c r="H4923" s="76">
        <f>IF('(Other Computations)'!H208=0,0,Inputs!J210*Inputs!J103*Inputs!G76*Inputs!D26*'GM Alloc Factors'!H43/('(Other Computations)'!H195+'(Other Computations)'!H208))</f>
        <v>0</v>
      </c>
      <c r="I4923" s="76">
        <f>IF('(Other Computations)'!I208=0,0,Inputs!K210*Inputs!K103*Inputs!G76*Inputs!D26*'GM Alloc Factors'!I43/('(Other Computations)'!I195+'(Other Computations)'!I208))</f>
        <v>0</v>
      </c>
      <c r="J4923" s="76">
        <f>IF('(Other Computations)'!J208=0,0,Inputs!L210*Inputs!L103*Inputs!G76*Inputs!D26*'GM Alloc Factors'!J43/('(Other Computations)'!J195+'(Other Computations)'!J208))</f>
        <v>0</v>
      </c>
      <c r="K4923" s="43">
        <f t="shared" si="1029"/>
        <v>0</v>
      </c>
    </row>
    <row r="4924" spans="1:11" ht="12.75" customHeight="1">
      <c r="A4924" s="61" t="str">
        <f>"         "&amp;Labels!C68</f>
        <v xml:space="preserve">         Total</v>
      </c>
      <c r="B4924" s="84">
        <f>SUM(B4914:B4923)</f>
        <v>0</v>
      </c>
      <c r="C4924" s="84">
        <f>SUM(C4914:C4923)</f>
        <v>0</v>
      </c>
      <c r="D4924" s="84">
        <f>SUM(D4914:D4923)</f>
        <v>0</v>
      </c>
      <c r="E4924" s="84">
        <f>SUM(E4914:E4923)</f>
        <v>0</v>
      </c>
      <c r="F4924" s="43">
        <f t="shared" si="1028"/>
        <v>0</v>
      </c>
      <c r="G4924" s="84">
        <f>SUM(G4914:G4923)</f>
        <v>0</v>
      </c>
      <c r="H4924" s="84">
        <f>SUM(H4914:H4923)</f>
        <v>0</v>
      </c>
      <c r="I4924" s="84">
        <f>SUM(I4914:I4923)</f>
        <v>0</v>
      </c>
      <c r="J4924" s="84">
        <f>SUM(J4914:J4923)</f>
        <v>0</v>
      </c>
      <c r="K4924" s="43">
        <f t="shared" si="1029"/>
        <v>0</v>
      </c>
    </row>
    <row r="4925" spans="1:11" ht="12.75" customHeight="1">
      <c r="A4925" s="61" t="str">
        <f>"      "&amp;Labels!B89</f>
        <v xml:space="preserve">      Q 5</v>
      </c>
      <c r="B4925" s="84"/>
      <c r="C4925" s="84"/>
      <c r="D4925" s="84"/>
      <c r="E4925" s="84"/>
      <c r="F4925" s="43"/>
      <c r="G4925" s="84"/>
      <c r="H4925" s="84"/>
      <c r="I4925" s="84"/>
      <c r="J4925" s="84"/>
      <c r="K4925" s="43"/>
    </row>
    <row r="4926" spans="1:11" ht="12.75" customHeight="1">
      <c r="A4926" s="61" t="str">
        <f>"         "&amp;Labels!B69</f>
        <v xml:space="preserve">         Customer 1</v>
      </c>
      <c r="B4926" s="76">
        <f>IF('(Other Computations)'!B199=0,0,Inputs!D201*Inputs!D94*Inputs!H67*Inputs!D26*'GM Alloc Factors'!B46/('(Other Computations)'!B186+'(Other Computations)'!B199))</f>
        <v>0</v>
      </c>
      <c r="C4926" s="76">
        <f>IF('(Other Computations)'!C199=0,0,Inputs!E201*Inputs!E94*Inputs!H67*Inputs!D26*'GM Alloc Factors'!C46/('(Other Computations)'!C186+'(Other Computations)'!C199))</f>
        <v>0</v>
      </c>
      <c r="D4926" s="76">
        <f>IF('(Other Computations)'!D199=0,0,Inputs!F201*Inputs!F94*Inputs!H67*Inputs!D26*'GM Alloc Factors'!D46/('(Other Computations)'!D186+'(Other Computations)'!D199))</f>
        <v>0</v>
      </c>
      <c r="E4926" s="76">
        <f>IF('(Other Computations)'!E199=0,0,Inputs!G201*Inputs!G94*Inputs!H67*Inputs!D26*'GM Alloc Factors'!E46/('(Other Computations)'!E186+'(Other Computations)'!E199))</f>
        <v>0</v>
      </c>
      <c r="F4926" s="43">
        <f t="shared" ref="F4926:F4936" si="1030">SUM(B4926:E4926)</f>
        <v>0</v>
      </c>
      <c r="G4926" s="76">
        <f>IF('(Other Computations)'!G199=0,0,Inputs!I201*Inputs!I94*Inputs!H67*Inputs!D26*'GM Alloc Factors'!G46/('(Other Computations)'!G186+'(Other Computations)'!G199))</f>
        <v>0</v>
      </c>
      <c r="H4926" s="76">
        <f>IF('(Other Computations)'!H199=0,0,Inputs!J201*Inputs!J94*Inputs!H67*Inputs!D26*'GM Alloc Factors'!H46/('(Other Computations)'!H186+'(Other Computations)'!H199))</f>
        <v>0</v>
      </c>
      <c r="I4926" s="76">
        <f>IF('(Other Computations)'!I199=0,0,Inputs!K201*Inputs!K94*Inputs!H67*Inputs!D26*'GM Alloc Factors'!I46/('(Other Computations)'!I186+'(Other Computations)'!I199))</f>
        <v>0</v>
      </c>
      <c r="J4926" s="76">
        <f>IF('(Other Computations)'!J199=0,0,Inputs!L201*Inputs!L94*Inputs!H67*Inputs!D26*'GM Alloc Factors'!J46/('(Other Computations)'!J186+'(Other Computations)'!J199))</f>
        <v>0</v>
      </c>
      <c r="K4926" s="43">
        <f t="shared" ref="K4926:K4936" si="1031">SUM(G4926:J4926)</f>
        <v>0</v>
      </c>
    </row>
    <row r="4927" spans="1:11" ht="12.75" customHeight="1">
      <c r="A4927" s="61" t="str">
        <f>"         "&amp;Labels!B70</f>
        <v xml:space="preserve">         Customer 2</v>
      </c>
      <c r="B4927" s="76">
        <f>IF('(Other Computations)'!B200=0,0,Inputs!D202*Inputs!D95*Inputs!H68*Inputs!D26*'GM Alloc Factors'!B46/('(Other Computations)'!B187+'(Other Computations)'!B200))</f>
        <v>0</v>
      </c>
      <c r="C4927" s="76">
        <f>IF('(Other Computations)'!C200=0,0,Inputs!E202*Inputs!E95*Inputs!H68*Inputs!D26*'GM Alloc Factors'!C46/('(Other Computations)'!C187+'(Other Computations)'!C200))</f>
        <v>0</v>
      </c>
      <c r="D4927" s="76">
        <f>IF('(Other Computations)'!D200=0,0,Inputs!F202*Inputs!F95*Inputs!H68*Inputs!D26*'GM Alloc Factors'!D46/('(Other Computations)'!D187+'(Other Computations)'!D200))</f>
        <v>0</v>
      </c>
      <c r="E4927" s="76">
        <f>IF('(Other Computations)'!E200=0,0,Inputs!G202*Inputs!G95*Inputs!H68*Inputs!D26*'GM Alloc Factors'!E46/('(Other Computations)'!E187+'(Other Computations)'!E200))</f>
        <v>0</v>
      </c>
      <c r="F4927" s="43">
        <f t="shared" si="1030"/>
        <v>0</v>
      </c>
      <c r="G4927" s="76">
        <f>IF('(Other Computations)'!G200=0,0,Inputs!I202*Inputs!I95*Inputs!H68*Inputs!D26*'GM Alloc Factors'!G46/('(Other Computations)'!G187+'(Other Computations)'!G200))</f>
        <v>0</v>
      </c>
      <c r="H4927" s="76">
        <f>IF('(Other Computations)'!H200=0,0,Inputs!J202*Inputs!J95*Inputs!H68*Inputs!D26*'GM Alloc Factors'!H46/('(Other Computations)'!H187+'(Other Computations)'!H200))</f>
        <v>0</v>
      </c>
      <c r="I4927" s="76">
        <f>IF('(Other Computations)'!I200=0,0,Inputs!K202*Inputs!K95*Inputs!H68*Inputs!D26*'GM Alloc Factors'!I46/('(Other Computations)'!I187+'(Other Computations)'!I200))</f>
        <v>0</v>
      </c>
      <c r="J4927" s="76">
        <f>IF('(Other Computations)'!J200=0,0,Inputs!L202*Inputs!L95*Inputs!H68*Inputs!D26*'GM Alloc Factors'!J46/('(Other Computations)'!J187+'(Other Computations)'!J200))</f>
        <v>0</v>
      </c>
      <c r="K4927" s="43">
        <f t="shared" si="1031"/>
        <v>0</v>
      </c>
    </row>
    <row r="4928" spans="1:11" ht="12.75" customHeight="1">
      <c r="A4928" s="61" t="str">
        <f>"         "&amp;Labels!B71</f>
        <v xml:space="preserve">         Customer 3</v>
      </c>
      <c r="B4928" s="76">
        <f>IF('(Other Computations)'!B201=0,0,Inputs!D203*Inputs!D96*Inputs!H69*Inputs!D26*'GM Alloc Factors'!B46/('(Other Computations)'!B188+'(Other Computations)'!B201))</f>
        <v>0</v>
      </c>
      <c r="C4928" s="76">
        <f>IF('(Other Computations)'!C201=0,0,Inputs!E203*Inputs!E96*Inputs!H69*Inputs!D26*'GM Alloc Factors'!C46/('(Other Computations)'!C188+'(Other Computations)'!C201))</f>
        <v>0</v>
      </c>
      <c r="D4928" s="76">
        <f>IF('(Other Computations)'!D201=0,0,Inputs!F203*Inputs!F96*Inputs!H69*Inputs!D26*'GM Alloc Factors'!D46/('(Other Computations)'!D188+'(Other Computations)'!D201))</f>
        <v>0</v>
      </c>
      <c r="E4928" s="76">
        <f>IF('(Other Computations)'!E201=0,0,Inputs!G203*Inputs!G96*Inputs!H69*Inputs!D26*'GM Alloc Factors'!E46/('(Other Computations)'!E188+'(Other Computations)'!E201))</f>
        <v>0</v>
      </c>
      <c r="F4928" s="43">
        <f t="shared" si="1030"/>
        <v>0</v>
      </c>
      <c r="G4928" s="76">
        <f>IF('(Other Computations)'!G201=0,0,Inputs!I203*Inputs!I96*Inputs!H69*Inputs!D26*'GM Alloc Factors'!G46/('(Other Computations)'!G188+'(Other Computations)'!G201))</f>
        <v>0</v>
      </c>
      <c r="H4928" s="76">
        <f>IF('(Other Computations)'!H201=0,0,Inputs!J203*Inputs!J96*Inputs!H69*Inputs!D26*'GM Alloc Factors'!H46/('(Other Computations)'!H188+'(Other Computations)'!H201))</f>
        <v>0</v>
      </c>
      <c r="I4928" s="76">
        <f>IF('(Other Computations)'!I201=0,0,Inputs!K203*Inputs!K96*Inputs!H69*Inputs!D26*'GM Alloc Factors'!I46/('(Other Computations)'!I188+'(Other Computations)'!I201))</f>
        <v>0</v>
      </c>
      <c r="J4928" s="76">
        <f>IF('(Other Computations)'!J201=0,0,Inputs!L203*Inputs!L96*Inputs!H69*Inputs!D26*'GM Alloc Factors'!J46/('(Other Computations)'!J188+'(Other Computations)'!J201))</f>
        <v>0</v>
      </c>
      <c r="K4928" s="43">
        <f t="shared" si="1031"/>
        <v>0</v>
      </c>
    </row>
    <row r="4929" spans="1:11" ht="12.75" customHeight="1">
      <c r="A4929" s="61" t="str">
        <f>"         "&amp;Labels!B72</f>
        <v xml:space="preserve">         Customer 4</v>
      </c>
      <c r="B4929" s="76">
        <f>IF('(Other Computations)'!B202=0,0,Inputs!D204*Inputs!D97*Inputs!H70*Inputs!D26*'GM Alloc Factors'!B46/('(Other Computations)'!B189+'(Other Computations)'!B202))</f>
        <v>0</v>
      </c>
      <c r="C4929" s="76">
        <f>IF('(Other Computations)'!C202=0,0,Inputs!E204*Inputs!E97*Inputs!H70*Inputs!D26*'GM Alloc Factors'!C46/('(Other Computations)'!C189+'(Other Computations)'!C202))</f>
        <v>0</v>
      </c>
      <c r="D4929" s="76">
        <f>IF('(Other Computations)'!D202=0,0,Inputs!F204*Inputs!F97*Inputs!H70*Inputs!D26*'GM Alloc Factors'!D46/('(Other Computations)'!D189+'(Other Computations)'!D202))</f>
        <v>0</v>
      </c>
      <c r="E4929" s="76">
        <f>IF('(Other Computations)'!E202=0,0,Inputs!G204*Inputs!G97*Inputs!H70*Inputs!D26*'GM Alloc Factors'!E46/('(Other Computations)'!E189+'(Other Computations)'!E202))</f>
        <v>0</v>
      </c>
      <c r="F4929" s="43">
        <f t="shared" si="1030"/>
        <v>0</v>
      </c>
      <c r="G4929" s="76">
        <f>IF('(Other Computations)'!G202=0,0,Inputs!I204*Inputs!I97*Inputs!H70*Inputs!D26*'GM Alloc Factors'!G46/('(Other Computations)'!G189+'(Other Computations)'!G202))</f>
        <v>0</v>
      </c>
      <c r="H4929" s="76">
        <f>IF('(Other Computations)'!H202=0,0,Inputs!J204*Inputs!J97*Inputs!H70*Inputs!D26*'GM Alloc Factors'!H46/('(Other Computations)'!H189+'(Other Computations)'!H202))</f>
        <v>0</v>
      </c>
      <c r="I4929" s="76">
        <f>IF('(Other Computations)'!I202=0,0,Inputs!K204*Inputs!K97*Inputs!H70*Inputs!D26*'GM Alloc Factors'!I46/('(Other Computations)'!I189+'(Other Computations)'!I202))</f>
        <v>0</v>
      </c>
      <c r="J4929" s="76">
        <f>IF('(Other Computations)'!J202=0,0,Inputs!L204*Inputs!L97*Inputs!H70*Inputs!D26*'GM Alloc Factors'!J46/('(Other Computations)'!J189+'(Other Computations)'!J202))</f>
        <v>0</v>
      </c>
      <c r="K4929" s="43">
        <f t="shared" si="1031"/>
        <v>0</v>
      </c>
    </row>
    <row r="4930" spans="1:11" ht="12.75" customHeight="1">
      <c r="A4930" s="61" t="str">
        <f>"         "&amp;Labels!B73</f>
        <v xml:space="preserve">         Customer 5</v>
      </c>
      <c r="B4930" s="76">
        <f>IF('(Other Computations)'!B203=0,0,Inputs!D205*Inputs!D98*Inputs!H71*Inputs!D26*'GM Alloc Factors'!B46/('(Other Computations)'!B190+'(Other Computations)'!B203))</f>
        <v>0</v>
      </c>
      <c r="C4930" s="76">
        <f>IF('(Other Computations)'!C203=0,0,Inputs!E205*Inputs!E98*Inputs!H71*Inputs!D26*'GM Alloc Factors'!C46/('(Other Computations)'!C190+'(Other Computations)'!C203))</f>
        <v>0</v>
      </c>
      <c r="D4930" s="76">
        <f>IF('(Other Computations)'!D203=0,0,Inputs!F205*Inputs!F98*Inputs!H71*Inputs!D26*'GM Alloc Factors'!D46/('(Other Computations)'!D190+'(Other Computations)'!D203))</f>
        <v>0</v>
      </c>
      <c r="E4930" s="76">
        <f>IF('(Other Computations)'!E203=0,0,Inputs!G205*Inputs!G98*Inputs!H71*Inputs!D26*'GM Alloc Factors'!E46/('(Other Computations)'!E190+'(Other Computations)'!E203))</f>
        <v>0</v>
      </c>
      <c r="F4930" s="43">
        <f t="shared" si="1030"/>
        <v>0</v>
      </c>
      <c r="G4930" s="76">
        <f>IF('(Other Computations)'!G203=0,0,Inputs!I205*Inputs!I98*Inputs!H71*Inputs!D26*'GM Alloc Factors'!G46/('(Other Computations)'!G190+'(Other Computations)'!G203))</f>
        <v>0</v>
      </c>
      <c r="H4930" s="76">
        <f>IF('(Other Computations)'!H203=0,0,Inputs!J205*Inputs!J98*Inputs!H71*Inputs!D26*'GM Alloc Factors'!H46/('(Other Computations)'!H190+'(Other Computations)'!H203))</f>
        <v>0</v>
      </c>
      <c r="I4930" s="76">
        <f>IF('(Other Computations)'!I203=0,0,Inputs!K205*Inputs!K98*Inputs!H71*Inputs!D26*'GM Alloc Factors'!I46/('(Other Computations)'!I190+'(Other Computations)'!I203))</f>
        <v>0</v>
      </c>
      <c r="J4930" s="76">
        <f>IF('(Other Computations)'!J203=0,0,Inputs!L205*Inputs!L98*Inputs!H71*Inputs!D26*'GM Alloc Factors'!J46/('(Other Computations)'!J190+'(Other Computations)'!J203))</f>
        <v>0</v>
      </c>
      <c r="K4930" s="43">
        <f t="shared" si="1031"/>
        <v>0</v>
      </c>
    </row>
    <row r="4931" spans="1:11" ht="12.75" customHeight="1">
      <c r="A4931" s="61" t="str">
        <f>"         "&amp;Labels!B74</f>
        <v xml:space="preserve">         Customer 6</v>
      </c>
      <c r="B4931" s="76">
        <f>IF('(Other Computations)'!B204=0,0,Inputs!D206*Inputs!D99*Inputs!H72*Inputs!D26*'GM Alloc Factors'!B46/('(Other Computations)'!B191+'(Other Computations)'!B204))</f>
        <v>0</v>
      </c>
      <c r="C4931" s="76">
        <f>IF('(Other Computations)'!C204=0,0,Inputs!E206*Inputs!E99*Inputs!H72*Inputs!D26*'GM Alloc Factors'!C46/('(Other Computations)'!C191+'(Other Computations)'!C204))</f>
        <v>0</v>
      </c>
      <c r="D4931" s="76">
        <f>IF('(Other Computations)'!D204=0,0,Inputs!F206*Inputs!F99*Inputs!H72*Inputs!D26*'GM Alloc Factors'!D46/('(Other Computations)'!D191+'(Other Computations)'!D204))</f>
        <v>0</v>
      </c>
      <c r="E4931" s="76">
        <f>IF('(Other Computations)'!E204=0,0,Inputs!G206*Inputs!G99*Inputs!H72*Inputs!D26*'GM Alloc Factors'!E46/('(Other Computations)'!E191+'(Other Computations)'!E204))</f>
        <v>0</v>
      </c>
      <c r="F4931" s="43">
        <f t="shared" si="1030"/>
        <v>0</v>
      </c>
      <c r="G4931" s="76">
        <f>IF('(Other Computations)'!G204=0,0,Inputs!I206*Inputs!I99*Inputs!H72*Inputs!D26*'GM Alloc Factors'!G46/('(Other Computations)'!G191+'(Other Computations)'!G204))</f>
        <v>0</v>
      </c>
      <c r="H4931" s="76">
        <f>IF('(Other Computations)'!H204=0,0,Inputs!J206*Inputs!J99*Inputs!H72*Inputs!D26*'GM Alloc Factors'!H46/('(Other Computations)'!H191+'(Other Computations)'!H204))</f>
        <v>0</v>
      </c>
      <c r="I4931" s="76">
        <f>IF('(Other Computations)'!I204=0,0,Inputs!K206*Inputs!K99*Inputs!H72*Inputs!D26*'GM Alloc Factors'!I46/('(Other Computations)'!I191+'(Other Computations)'!I204))</f>
        <v>0</v>
      </c>
      <c r="J4931" s="76">
        <f>IF('(Other Computations)'!J204=0,0,Inputs!L206*Inputs!L99*Inputs!H72*Inputs!D26*'GM Alloc Factors'!J46/('(Other Computations)'!J191+'(Other Computations)'!J204))</f>
        <v>0</v>
      </c>
      <c r="K4931" s="43">
        <f t="shared" si="1031"/>
        <v>0</v>
      </c>
    </row>
    <row r="4932" spans="1:11" ht="12.75" customHeight="1">
      <c r="A4932" s="61" t="str">
        <f>"         "&amp;Labels!B75</f>
        <v xml:space="preserve">         Customer 7</v>
      </c>
      <c r="B4932" s="76">
        <f>IF('(Other Computations)'!B205=0,0,Inputs!D207*Inputs!D100*Inputs!H73*Inputs!D26*'GM Alloc Factors'!B46/('(Other Computations)'!B192+'(Other Computations)'!B205))</f>
        <v>0</v>
      </c>
      <c r="C4932" s="76">
        <f>IF('(Other Computations)'!C205=0,0,Inputs!E207*Inputs!E100*Inputs!H73*Inputs!D26*'GM Alloc Factors'!C46/('(Other Computations)'!C192+'(Other Computations)'!C205))</f>
        <v>0</v>
      </c>
      <c r="D4932" s="76">
        <f>IF('(Other Computations)'!D205=0,0,Inputs!F207*Inputs!F100*Inputs!H73*Inputs!D26*'GM Alloc Factors'!D46/('(Other Computations)'!D192+'(Other Computations)'!D205))</f>
        <v>0</v>
      </c>
      <c r="E4932" s="76">
        <f>IF('(Other Computations)'!E205=0,0,Inputs!G207*Inputs!G100*Inputs!H73*Inputs!D26*'GM Alloc Factors'!E46/('(Other Computations)'!E192+'(Other Computations)'!E205))</f>
        <v>0</v>
      </c>
      <c r="F4932" s="43">
        <f t="shared" si="1030"/>
        <v>0</v>
      </c>
      <c r="G4932" s="76">
        <f>IF('(Other Computations)'!G205=0,0,Inputs!I207*Inputs!I100*Inputs!H73*Inputs!D26*'GM Alloc Factors'!G46/('(Other Computations)'!G192+'(Other Computations)'!G205))</f>
        <v>0</v>
      </c>
      <c r="H4932" s="76">
        <f>IF('(Other Computations)'!H205=0,0,Inputs!J207*Inputs!J100*Inputs!H73*Inputs!D26*'GM Alloc Factors'!H46/('(Other Computations)'!H192+'(Other Computations)'!H205))</f>
        <v>0</v>
      </c>
      <c r="I4932" s="76">
        <f>IF('(Other Computations)'!I205=0,0,Inputs!K207*Inputs!K100*Inputs!H73*Inputs!D26*'GM Alloc Factors'!I46/('(Other Computations)'!I192+'(Other Computations)'!I205))</f>
        <v>0</v>
      </c>
      <c r="J4932" s="76">
        <f>IF('(Other Computations)'!J205=0,0,Inputs!L207*Inputs!L100*Inputs!H73*Inputs!D26*'GM Alloc Factors'!J46/('(Other Computations)'!J192+'(Other Computations)'!J205))</f>
        <v>0</v>
      </c>
      <c r="K4932" s="43">
        <f t="shared" si="1031"/>
        <v>0</v>
      </c>
    </row>
    <row r="4933" spans="1:11" ht="12.75" customHeight="1">
      <c r="A4933" s="61" t="str">
        <f>"         "&amp;Labels!B76</f>
        <v xml:space="preserve">         Customer 8</v>
      </c>
      <c r="B4933" s="76">
        <f>IF('(Other Computations)'!B206=0,0,Inputs!D208*Inputs!D101*Inputs!H74*Inputs!D26*'GM Alloc Factors'!B46/('(Other Computations)'!B193+'(Other Computations)'!B206))</f>
        <v>0</v>
      </c>
      <c r="C4933" s="76">
        <f>IF('(Other Computations)'!C206=0,0,Inputs!E208*Inputs!E101*Inputs!H74*Inputs!D26*'GM Alloc Factors'!C46/('(Other Computations)'!C193+'(Other Computations)'!C206))</f>
        <v>0</v>
      </c>
      <c r="D4933" s="76">
        <f>IF('(Other Computations)'!D206=0,0,Inputs!F208*Inputs!F101*Inputs!H74*Inputs!D26*'GM Alloc Factors'!D46/('(Other Computations)'!D193+'(Other Computations)'!D206))</f>
        <v>0</v>
      </c>
      <c r="E4933" s="76">
        <f>IF('(Other Computations)'!E206=0,0,Inputs!G208*Inputs!G101*Inputs!H74*Inputs!D26*'GM Alloc Factors'!E46/('(Other Computations)'!E193+'(Other Computations)'!E206))</f>
        <v>0</v>
      </c>
      <c r="F4933" s="43">
        <f t="shared" si="1030"/>
        <v>0</v>
      </c>
      <c r="G4933" s="76">
        <f>IF('(Other Computations)'!G206=0,0,Inputs!I208*Inputs!I101*Inputs!H74*Inputs!D26*'GM Alloc Factors'!G46/('(Other Computations)'!G193+'(Other Computations)'!G206))</f>
        <v>0</v>
      </c>
      <c r="H4933" s="76">
        <f>IF('(Other Computations)'!H206=0,0,Inputs!J208*Inputs!J101*Inputs!H74*Inputs!D26*'GM Alloc Factors'!H46/('(Other Computations)'!H193+'(Other Computations)'!H206))</f>
        <v>0</v>
      </c>
      <c r="I4933" s="76">
        <f>IF('(Other Computations)'!I206=0,0,Inputs!K208*Inputs!K101*Inputs!H74*Inputs!D26*'GM Alloc Factors'!I46/('(Other Computations)'!I193+'(Other Computations)'!I206))</f>
        <v>0</v>
      </c>
      <c r="J4933" s="76">
        <f>IF('(Other Computations)'!J206=0,0,Inputs!L208*Inputs!L101*Inputs!H74*Inputs!D26*'GM Alloc Factors'!J46/('(Other Computations)'!J193+'(Other Computations)'!J206))</f>
        <v>0</v>
      </c>
      <c r="K4933" s="43">
        <f t="shared" si="1031"/>
        <v>0</v>
      </c>
    </row>
    <row r="4934" spans="1:11" ht="12.75" customHeight="1">
      <c r="A4934" s="61" t="str">
        <f>"         "&amp;Labels!B77</f>
        <v xml:space="preserve">         Customer 9</v>
      </c>
      <c r="B4934" s="76">
        <f>IF('(Other Computations)'!B207=0,0,Inputs!D209*Inputs!D102*Inputs!H75*Inputs!D26*'GM Alloc Factors'!B46/('(Other Computations)'!B194+'(Other Computations)'!B207))</f>
        <v>0</v>
      </c>
      <c r="C4934" s="76">
        <f>IF('(Other Computations)'!C207=0,0,Inputs!E209*Inputs!E102*Inputs!H75*Inputs!D26*'GM Alloc Factors'!C46/('(Other Computations)'!C194+'(Other Computations)'!C207))</f>
        <v>0</v>
      </c>
      <c r="D4934" s="76">
        <f>IF('(Other Computations)'!D207=0,0,Inputs!F209*Inputs!F102*Inputs!H75*Inputs!D26*'GM Alloc Factors'!D46/('(Other Computations)'!D194+'(Other Computations)'!D207))</f>
        <v>0</v>
      </c>
      <c r="E4934" s="76">
        <f>IF('(Other Computations)'!E207=0,0,Inputs!G209*Inputs!G102*Inputs!H75*Inputs!D26*'GM Alloc Factors'!E46/('(Other Computations)'!E194+'(Other Computations)'!E207))</f>
        <v>0</v>
      </c>
      <c r="F4934" s="43">
        <f t="shared" si="1030"/>
        <v>0</v>
      </c>
      <c r="G4934" s="76">
        <f>IF('(Other Computations)'!G207=0,0,Inputs!I209*Inputs!I102*Inputs!H75*Inputs!D26*'GM Alloc Factors'!G46/('(Other Computations)'!G194+'(Other Computations)'!G207))</f>
        <v>0</v>
      </c>
      <c r="H4934" s="76">
        <f>IF('(Other Computations)'!H207=0,0,Inputs!J209*Inputs!J102*Inputs!H75*Inputs!D26*'GM Alloc Factors'!H46/('(Other Computations)'!H194+'(Other Computations)'!H207))</f>
        <v>0</v>
      </c>
      <c r="I4934" s="76">
        <f>IF('(Other Computations)'!I207=0,0,Inputs!K209*Inputs!K102*Inputs!H75*Inputs!D26*'GM Alloc Factors'!I46/('(Other Computations)'!I194+'(Other Computations)'!I207))</f>
        <v>0</v>
      </c>
      <c r="J4934" s="76">
        <f>IF('(Other Computations)'!J207=0,0,Inputs!L209*Inputs!L102*Inputs!H75*Inputs!D26*'GM Alloc Factors'!J46/('(Other Computations)'!J194+'(Other Computations)'!J207))</f>
        <v>0</v>
      </c>
      <c r="K4934" s="43">
        <f t="shared" si="1031"/>
        <v>0</v>
      </c>
    </row>
    <row r="4935" spans="1:11" ht="12.75" customHeight="1">
      <c r="A4935" s="61" t="str">
        <f>"         "&amp;Labels!B78</f>
        <v xml:space="preserve">         Customer 10</v>
      </c>
      <c r="B4935" s="76">
        <f>IF('(Other Computations)'!B208=0,0,Inputs!D210*Inputs!D103*Inputs!H76*Inputs!D26*'GM Alloc Factors'!B46/('(Other Computations)'!B195+'(Other Computations)'!B208))</f>
        <v>0</v>
      </c>
      <c r="C4935" s="76">
        <f>IF('(Other Computations)'!C208=0,0,Inputs!E210*Inputs!E103*Inputs!H76*Inputs!D26*'GM Alloc Factors'!C46/('(Other Computations)'!C195+'(Other Computations)'!C208))</f>
        <v>0</v>
      </c>
      <c r="D4935" s="76">
        <f>IF('(Other Computations)'!D208=0,0,Inputs!F210*Inputs!F103*Inputs!H76*Inputs!D26*'GM Alloc Factors'!D46/('(Other Computations)'!D195+'(Other Computations)'!D208))</f>
        <v>0</v>
      </c>
      <c r="E4935" s="76">
        <f>IF('(Other Computations)'!E208=0,0,Inputs!G210*Inputs!G103*Inputs!H76*Inputs!D26*'GM Alloc Factors'!E46/('(Other Computations)'!E195+'(Other Computations)'!E208))</f>
        <v>0</v>
      </c>
      <c r="F4935" s="43">
        <f t="shared" si="1030"/>
        <v>0</v>
      </c>
      <c r="G4935" s="76">
        <f>IF('(Other Computations)'!G208=0,0,Inputs!I210*Inputs!I103*Inputs!H76*Inputs!D26*'GM Alloc Factors'!G46/('(Other Computations)'!G195+'(Other Computations)'!G208))</f>
        <v>0</v>
      </c>
      <c r="H4935" s="76">
        <f>IF('(Other Computations)'!H208=0,0,Inputs!J210*Inputs!J103*Inputs!H76*Inputs!D26*'GM Alloc Factors'!H46/('(Other Computations)'!H195+'(Other Computations)'!H208))</f>
        <v>0</v>
      </c>
      <c r="I4935" s="76">
        <f>IF('(Other Computations)'!I208=0,0,Inputs!K210*Inputs!K103*Inputs!H76*Inputs!D26*'GM Alloc Factors'!I46/('(Other Computations)'!I195+'(Other Computations)'!I208))</f>
        <v>0</v>
      </c>
      <c r="J4935" s="76">
        <f>IF('(Other Computations)'!J208=0,0,Inputs!L210*Inputs!L103*Inputs!H76*Inputs!D26*'GM Alloc Factors'!J46/('(Other Computations)'!J195+'(Other Computations)'!J208))</f>
        <v>0</v>
      </c>
      <c r="K4935" s="43">
        <f t="shared" si="1031"/>
        <v>0</v>
      </c>
    </row>
    <row r="4936" spans="1:11" ht="12.75" customHeight="1">
      <c r="A4936" s="61" t="str">
        <f>"         "&amp;Labels!C68</f>
        <v xml:space="preserve">         Total</v>
      </c>
      <c r="B4936" s="84">
        <f>SUM(B4926:B4935)</f>
        <v>0</v>
      </c>
      <c r="C4936" s="84">
        <f>SUM(C4926:C4935)</f>
        <v>0</v>
      </c>
      <c r="D4936" s="84">
        <f>SUM(D4926:D4935)</f>
        <v>0</v>
      </c>
      <c r="E4936" s="84">
        <f>SUM(E4926:E4935)</f>
        <v>0</v>
      </c>
      <c r="F4936" s="43">
        <f t="shared" si="1030"/>
        <v>0</v>
      </c>
      <c r="G4936" s="84">
        <f>SUM(G4926:G4935)</f>
        <v>0</v>
      </c>
      <c r="H4936" s="84">
        <f>SUM(H4926:H4935)</f>
        <v>0</v>
      </c>
      <c r="I4936" s="84">
        <f>SUM(I4926:I4935)</f>
        <v>0</v>
      </c>
      <c r="J4936" s="84">
        <f>SUM(J4926:J4935)</f>
        <v>0</v>
      </c>
      <c r="K4936" s="43">
        <f t="shared" si="1031"/>
        <v>0</v>
      </c>
    </row>
    <row r="4937" spans="1:11" ht="12.75" customHeight="1">
      <c r="A4937" s="61" t="str">
        <f>"      "&amp;Labels!B90</f>
        <v xml:space="preserve">      Q 6</v>
      </c>
      <c r="B4937" s="84"/>
      <c r="C4937" s="84"/>
      <c r="D4937" s="84"/>
      <c r="E4937" s="84"/>
      <c r="F4937" s="43"/>
      <c r="G4937" s="84"/>
      <c r="H4937" s="84"/>
      <c r="I4937" s="84"/>
      <c r="J4937" s="84"/>
      <c r="K4937" s="43"/>
    </row>
    <row r="4938" spans="1:11" ht="12.75" customHeight="1">
      <c r="A4938" s="61" t="str">
        <f>"         "&amp;Labels!B69</f>
        <v xml:space="preserve">         Customer 1</v>
      </c>
      <c r="B4938" s="76">
        <f>IF('(Other Computations)'!B199=0,0,Inputs!D201*Inputs!D94*Inputs!I67*Inputs!D26*'GM Alloc Factors'!B49/('(Other Computations)'!B186+'(Other Computations)'!B199))</f>
        <v>0</v>
      </c>
      <c r="C4938" s="76">
        <f>IF('(Other Computations)'!C199=0,0,Inputs!E201*Inputs!E94*Inputs!I67*Inputs!D26*'GM Alloc Factors'!C49/('(Other Computations)'!C186+'(Other Computations)'!C199))</f>
        <v>0</v>
      </c>
      <c r="D4938" s="76">
        <f>IF('(Other Computations)'!D199=0,0,Inputs!F201*Inputs!F94*Inputs!I67*Inputs!D26*'GM Alloc Factors'!D49/('(Other Computations)'!D186+'(Other Computations)'!D199))</f>
        <v>0</v>
      </c>
      <c r="E4938" s="76">
        <f>IF('(Other Computations)'!E199=0,0,Inputs!G201*Inputs!G94*Inputs!I67*Inputs!D26*'GM Alloc Factors'!E49/('(Other Computations)'!E186+'(Other Computations)'!E199))</f>
        <v>0</v>
      </c>
      <c r="F4938" s="43">
        <f t="shared" ref="F4938:F4948" si="1032">SUM(B4938:E4938)</f>
        <v>0</v>
      </c>
      <c r="G4938" s="76">
        <f>IF('(Other Computations)'!G199=0,0,Inputs!I201*Inputs!I94*Inputs!I67*Inputs!D26*'GM Alloc Factors'!G49/('(Other Computations)'!G186+'(Other Computations)'!G199))</f>
        <v>0</v>
      </c>
      <c r="H4938" s="76">
        <f>IF('(Other Computations)'!H199=0,0,Inputs!J201*Inputs!J94*Inputs!I67*Inputs!D26*'GM Alloc Factors'!H49/('(Other Computations)'!H186+'(Other Computations)'!H199))</f>
        <v>0</v>
      </c>
      <c r="I4938" s="76">
        <f>IF('(Other Computations)'!I199=0,0,Inputs!K201*Inputs!K94*Inputs!I67*Inputs!D26*'GM Alloc Factors'!I49/('(Other Computations)'!I186+'(Other Computations)'!I199))</f>
        <v>0</v>
      </c>
      <c r="J4938" s="76">
        <f>IF('(Other Computations)'!J199=0,0,Inputs!L201*Inputs!L94*Inputs!I67*Inputs!D26*'GM Alloc Factors'!J49/('(Other Computations)'!J186+'(Other Computations)'!J199))</f>
        <v>0</v>
      </c>
      <c r="K4938" s="43">
        <f t="shared" ref="K4938:K4948" si="1033">SUM(G4938:J4938)</f>
        <v>0</v>
      </c>
    </row>
    <row r="4939" spans="1:11" ht="12.75" customHeight="1">
      <c r="A4939" s="61" t="str">
        <f>"         "&amp;Labels!B70</f>
        <v xml:space="preserve">         Customer 2</v>
      </c>
      <c r="B4939" s="76">
        <f>IF('(Other Computations)'!B200=0,0,Inputs!D202*Inputs!D95*Inputs!I68*Inputs!D26*'GM Alloc Factors'!B49/('(Other Computations)'!B187+'(Other Computations)'!B200))</f>
        <v>0</v>
      </c>
      <c r="C4939" s="76">
        <f>IF('(Other Computations)'!C200=0,0,Inputs!E202*Inputs!E95*Inputs!I68*Inputs!D26*'GM Alloc Factors'!C49/('(Other Computations)'!C187+'(Other Computations)'!C200))</f>
        <v>0</v>
      </c>
      <c r="D4939" s="76">
        <f>IF('(Other Computations)'!D200=0,0,Inputs!F202*Inputs!F95*Inputs!I68*Inputs!D26*'GM Alloc Factors'!D49/('(Other Computations)'!D187+'(Other Computations)'!D200))</f>
        <v>0</v>
      </c>
      <c r="E4939" s="76">
        <f>IF('(Other Computations)'!E200=0,0,Inputs!G202*Inputs!G95*Inputs!I68*Inputs!D26*'GM Alloc Factors'!E49/('(Other Computations)'!E187+'(Other Computations)'!E200))</f>
        <v>0</v>
      </c>
      <c r="F4939" s="43">
        <f t="shared" si="1032"/>
        <v>0</v>
      </c>
      <c r="G4939" s="76">
        <f>IF('(Other Computations)'!G200=0,0,Inputs!I202*Inputs!I95*Inputs!I68*Inputs!D26*'GM Alloc Factors'!G49/('(Other Computations)'!G187+'(Other Computations)'!G200))</f>
        <v>0</v>
      </c>
      <c r="H4939" s="76">
        <f>IF('(Other Computations)'!H200=0,0,Inputs!J202*Inputs!J95*Inputs!I68*Inputs!D26*'GM Alloc Factors'!H49/('(Other Computations)'!H187+'(Other Computations)'!H200))</f>
        <v>0</v>
      </c>
      <c r="I4939" s="76">
        <f>IF('(Other Computations)'!I200=0,0,Inputs!K202*Inputs!K95*Inputs!I68*Inputs!D26*'GM Alloc Factors'!I49/('(Other Computations)'!I187+'(Other Computations)'!I200))</f>
        <v>0</v>
      </c>
      <c r="J4939" s="76">
        <f>IF('(Other Computations)'!J200=0,0,Inputs!L202*Inputs!L95*Inputs!I68*Inputs!D26*'GM Alloc Factors'!J49/('(Other Computations)'!J187+'(Other Computations)'!J200))</f>
        <v>0</v>
      </c>
      <c r="K4939" s="43">
        <f t="shared" si="1033"/>
        <v>0</v>
      </c>
    </row>
    <row r="4940" spans="1:11" ht="12.75" customHeight="1">
      <c r="A4940" s="61" t="str">
        <f>"         "&amp;Labels!B71</f>
        <v xml:space="preserve">         Customer 3</v>
      </c>
      <c r="B4940" s="76">
        <f>IF('(Other Computations)'!B201=0,0,Inputs!D203*Inputs!D96*Inputs!I69*Inputs!D26*'GM Alloc Factors'!B49/('(Other Computations)'!B188+'(Other Computations)'!B201))</f>
        <v>0</v>
      </c>
      <c r="C4940" s="76">
        <f>IF('(Other Computations)'!C201=0,0,Inputs!E203*Inputs!E96*Inputs!I69*Inputs!D26*'GM Alloc Factors'!C49/('(Other Computations)'!C188+'(Other Computations)'!C201))</f>
        <v>0</v>
      </c>
      <c r="D4940" s="76">
        <f>IF('(Other Computations)'!D201=0,0,Inputs!F203*Inputs!F96*Inputs!I69*Inputs!D26*'GM Alloc Factors'!D49/('(Other Computations)'!D188+'(Other Computations)'!D201))</f>
        <v>0</v>
      </c>
      <c r="E4940" s="76">
        <f>IF('(Other Computations)'!E201=0,0,Inputs!G203*Inputs!G96*Inputs!I69*Inputs!D26*'GM Alloc Factors'!E49/('(Other Computations)'!E188+'(Other Computations)'!E201))</f>
        <v>0</v>
      </c>
      <c r="F4940" s="43">
        <f t="shared" si="1032"/>
        <v>0</v>
      </c>
      <c r="G4940" s="76">
        <f>IF('(Other Computations)'!G201=0,0,Inputs!I203*Inputs!I96*Inputs!I69*Inputs!D26*'GM Alloc Factors'!G49/('(Other Computations)'!G188+'(Other Computations)'!G201))</f>
        <v>0</v>
      </c>
      <c r="H4940" s="76">
        <f>IF('(Other Computations)'!H201=0,0,Inputs!J203*Inputs!J96*Inputs!I69*Inputs!D26*'GM Alloc Factors'!H49/('(Other Computations)'!H188+'(Other Computations)'!H201))</f>
        <v>0</v>
      </c>
      <c r="I4940" s="76">
        <f>IF('(Other Computations)'!I201=0,0,Inputs!K203*Inputs!K96*Inputs!I69*Inputs!D26*'GM Alloc Factors'!I49/('(Other Computations)'!I188+'(Other Computations)'!I201))</f>
        <v>0</v>
      </c>
      <c r="J4940" s="76">
        <f>IF('(Other Computations)'!J201=0,0,Inputs!L203*Inputs!L96*Inputs!I69*Inputs!D26*'GM Alloc Factors'!J49/('(Other Computations)'!J188+'(Other Computations)'!J201))</f>
        <v>0</v>
      </c>
      <c r="K4940" s="43">
        <f t="shared" si="1033"/>
        <v>0</v>
      </c>
    </row>
    <row r="4941" spans="1:11" ht="12.75" customHeight="1">
      <c r="A4941" s="61" t="str">
        <f>"         "&amp;Labels!B72</f>
        <v xml:space="preserve">         Customer 4</v>
      </c>
      <c r="B4941" s="76">
        <f>IF('(Other Computations)'!B202=0,0,Inputs!D204*Inputs!D97*Inputs!I70*Inputs!D26*'GM Alloc Factors'!B49/('(Other Computations)'!B189+'(Other Computations)'!B202))</f>
        <v>0</v>
      </c>
      <c r="C4941" s="76">
        <f>IF('(Other Computations)'!C202=0,0,Inputs!E204*Inputs!E97*Inputs!I70*Inputs!D26*'GM Alloc Factors'!C49/('(Other Computations)'!C189+'(Other Computations)'!C202))</f>
        <v>0</v>
      </c>
      <c r="D4941" s="76">
        <f>IF('(Other Computations)'!D202=0,0,Inputs!F204*Inputs!F97*Inputs!I70*Inputs!D26*'GM Alloc Factors'!D49/('(Other Computations)'!D189+'(Other Computations)'!D202))</f>
        <v>0</v>
      </c>
      <c r="E4941" s="76">
        <f>IF('(Other Computations)'!E202=0,0,Inputs!G204*Inputs!G97*Inputs!I70*Inputs!D26*'GM Alloc Factors'!E49/('(Other Computations)'!E189+'(Other Computations)'!E202))</f>
        <v>0</v>
      </c>
      <c r="F4941" s="43">
        <f t="shared" si="1032"/>
        <v>0</v>
      </c>
      <c r="G4941" s="76">
        <f>IF('(Other Computations)'!G202=0,0,Inputs!I204*Inputs!I97*Inputs!I70*Inputs!D26*'GM Alloc Factors'!G49/('(Other Computations)'!G189+'(Other Computations)'!G202))</f>
        <v>0</v>
      </c>
      <c r="H4941" s="76">
        <f>IF('(Other Computations)'!H202=0,0,Inputs!J204*Inputs!J97*Inputs!I70*Inputs!D26*'GM Alloc Factors'!H49/('(Other Computations)'!H189+'(Other Computations)'!H202))</f>
        <v>0</v>
      </c>
      <c r="I4941" s="76">
        <f>IF('(Other Computations)'!I202=0,0,Inputs!K204*Inputs!K97*Inputs!I70*Inputs!D26*'GM Alloc Factors'!I49/('(Other Computations)'!I189+'(Other Computations)'!I202))</f>
        <v>0</v>
      </c>
      <c r="J4941" s="76">
        <f>IF('(Other Computations)'!J202=0,0,Inputs!L204*Inputs!L97*Inputs!I70*Inputs!D26*'GM Alloc Factors'!J49/('(Other Computations)'!J189+'(Other Computations)'!J202))</f>
        <v>0</v>
      </c>
      <c r="K4941" s="43">
        <f t="shared" si="1033"/>
        <v>0</v>
      </c>
    </row>
    <row r="4942" spans="1:11" ht="12.75" customHeight="1">
      <c r="A4942" s="61" t="str">
        <f>"         "&amp;Labels!B73</f>
        <v xml:space="preserve">         Customer 5</v>
      </c>
      <c r="B4942" s="76">
        <f>IF('(Other Computations)'!B203=0,0,Inputs!D205*Inputs!D98*Inputs!I71*Inputs!D26*'GM Alloc Factors'!B49/('(Other Computations)'!B190+'(Other Computations)'!B203))</f>
        <v>0</v>
      </c>
      <c r="C4942" s="76">
        <f>IF('(Other Computations)'!C203=0,0,Inputs!E205*Inputs!E98*Inputs!I71*Inputs!D26*'GM Alloc Factors'!C49/('(Other Computations)'!C190+'(Other Computations)'!C203))</f>
        <v>0</v>
      </c>
      <c r="D4942" s="76">
        <f>IF('(Other Computations)'!D203=0,0,Inputs!F205*Inputs!F98*Inputs!I71*Inputs!D26*'GM Alloc Factors'!D49/('(Other Computations)'!D190+'(Other Computations)'!D203))</f>
        <v>0</v>
      </c>
      <c r="E4942" s="76">
        <f>IF('(Other Computations)'!E203=0,0,Inputs!G205*Inputs!G98*Inputs!I71*Inputs!D26*'GM Alloc Factors'!E49/('(Other Computations)'!E190+'(Other Computations)'!E203))</f>
        <v>0</v>
      </c>
      <c r="F4942" s="43">
        <f t="shared" si="1032"/>
        <v>0</v>
      </c>
      <c r="G4942" s="76">
        <f>IF('(Other Computations)'!G203=0,0,Inputs!I205*Inputs!I98*Inputs!I71*Inputs!D26*'GM Alloc Factors'!G49/('(Other Computations)'!G190+'(Other Computations)'!G203))</f>
        <v>0</v>
      </c>
      <c r="H4942" s="76">
        <f>IF('(Other Computations)'!H203=0,0,Inputs!J205*Inputs!J98*Inputs!I71*Inputs!D26*'GM Alloc Factors'!H49/('(Other Computations)'!H190+'(Other Computations)'!H203))</f>
        <v>0</v>
      </c>
      <c r="I4942" s="76">
        <f>IF('(Other Computations)'!I203=0,0,Inputs!K205*Inputs!K98*Inputs!I71*Inputs!D26*'GM Alloc Factors'!I49/('(Other Computations)'!I190+'(Other Computations)'!I203))</f>
        <v>0</v>
      </c>
      <c r="J4942" s="76">
        <f>IF('(Other Computations)'!J203=0,0,Inputs!L205*Inputs!L98*Inputs!I71*Inputs!D26*'GM Alloc Factors'!J49/('(Other Computations)'!J190+'(Other Computations)'!J203))</f>
        <v>0</v>
      </c>
      <c r="K4942" s="43">
        <f t="shared" si="1033"/>
        <v>0</v>
      </c>
    </row>
    <row r="4943" spans="1:11" ht="12.75" customHeight="1">
      <c r="A4943" s="61" t="str">
        <f>"         "&amp;Labels!B74</f>
        <v xml:space="preserve">         Customer 6</v>
      </c>
      <c r="B4943" s="76">
        <f>IF('(Other Computations)'!B204=0,0,Inputs!D206*Inputs!D99*Inputs!I72*Inputs!D26*'GM Alloc Factors'!B49/('(Other Computations)'!B191+'(Other Computations)'!B204))</f>
        <v>0</v>
      </c>
      <c r="C4943" s="76">
        <f>IF('(Other Computations)'!C204=0,0,Inputs!E206*Inputs!E99*Inputs!I72*Inputs!D26*'GM Alloc Factors'!C49/('(Other Computations)'!C191+'(Other Computations)'!C204))</f>
        <v>0</v>
      </c>
      <c r="D4943" s="76">
        <f>IF('(Other Computations)'!D204=0,0,Inputs!F206*Inputs!F99*Inputs!I72*Inputs!D26*'GM Alloc Factors'!D49/('(Other Computations)'!D191+'(Other Computations)'!D204))</f>
        <v>0</v>
      </c>
      <c r="E4943" s="76">
        <f>IF('(Other Computations)'!E204=0,0,Inputs!G206*Inputs!G99*Inputs!I72*Inputs!D26*'GM Alloc Factors'!E49/('(Other Computations)'!E191+'(Other Computations)'!E204))</f>
        <v>0</v>
      </c>
      <c r="F4943" s="43">
        <f t="shared" si="1032"/>
        <v>0</v>
      </c>
      <c r="G4943" s="76">
        <f>IF('(Other Computations)'!G204=0,0,Inputs!I206*Inputs!I99*Inputs!I72*Inputs!D26*'GM Alloc Factors'!G49/('(Other Computations)'!G191+'(Other Computations)'!G204))</f>
        <v>0</v>
      </c>
      <c r="H4943" s="76">
        <f>IF('(Other Computations)'!H204=0,0,Inputs!J206*Inputs!J99*Inputs!I72*Inputs!D26*'GM Alloc Factors'!H49/('(Other Computations)'!H191+'(Other Computations)'!H204))</f>
        <v>0</v>
      </c>
      <c r="I4943" s="76">
        <f>IF('(Other Computations)'!I204=0,0,Inputs!K206*Inputs!K99*Inputs!I72*Inputs!D26*'GM Alloc Factors'!I49/('(Other Computations)'!I191+'(Other Computations)'!I204))</f>
        <v>0</v>
      </c>
      <c r="J4943" s="76">
        <f>IF('(Other Computations)'!J204=0,0,Inputs!L206*Inputs!L99*Inputs!I72*Inputs!D26*'GM Alloc Factors'!J49/('(Other Computations)'!J191+'(Other Computations)'!J204))</f>
        <v>0</v>
      </c>
      <c r="K4943" s="43">
        <f t="shared" si="1033"/>
        <v>0</v>
      </c>
    </row>
    <row r="4944" spans="1:11" ht="12.75" customHeight="1">
      <c r="A4944" s="61" t="str">
        <f>"         "&amp;Labels!B75</f>
        <v xml:space="preserve">         Customer 7</v>
      </c>
      <c r="B4944" s="76">
        <f>IF('(Other Computations)'!B205=0,0,Inputs!D207*Inputs!D100*Inputs!I73*Inputs!D26*'GM Alloc Factors'!B49/('(Other Computations)'!B192+'(Other Computations)'!B205))</f>
        <v>0</v>
      </c>
      <c r="C4944" s="76">
        <f>IF('(Other Computations)'!C205=0,0,Inputs!E207*Inputs!E100*Inputs!I73*Inputs!D26*'GM Alloc Factors'!C49/('(Other Computations)'!C192+'(Other Computations)'!C205))</f>
        <v>0</v>
      </c>
      <c r="D4944" s="76">
        <f>IF('(Other Computations)'!D205=0,0,Inputs!F207*Inputs!F100*Inputs!I73*Inputs!D26*'GM Alloc Factors'!D49/('(Other Computations)'!D192+'(Other Computations)'!D205))</f>
        <v>0</v>
      </c>
      <c r="E4944" s="76">
        <f>IF('(Other Computations)'!E205=0,0,Inputs!G207*Inputs!G100*Inputs!I73*Inputs!D26*'GM Alloc Factors'!E49/('(Other Computations)'!E192+'(Other Computations)'!E205))</f>
        <v>0</v>
      </c>
      <c r="F4944" s="43">
        <f t="shared" si="1032"/>
        <v>0</v>
      </c>
      <c r="G4944" s="76">
        <f>IF('(Other Computations)'!G205=0,0,Inputs!I207*Inputs!I100*Inputs!I73*Inputs!D26*'GM Alloc Factors'!G49/('(Other Computations)'!G192+'(Other Computations)'!G205))</f>
        <v>0</v>
      </c>
      <c r="H4944" s="76">
        <f>IF('(Other Computations)'!H205=0,0,Inputs!J207*Inputs!J100*Inputs!I73*Inputs!D26*'GM Alloc Factors'!H49/('(Other Computations)'!H192+'(Other Computations)'!H205))</f>
        <v>0</v>
      </c>
      <c r="I4944" s="76">
        <f>IF('(Other Computations)'!I205=0,0,Inputs!K207*Inputs!K100*Inputs!I73*Inputs!D26*'GM Alloc Factors'!I49/('(Other Computations)'!I192+'(Other Computations)'!I205))</f>
        <v>0</v>
      </c>
      <c r="J4944" s="76">
        <f>IF('(Other Computations)'!J205=0,0,Inputs!L207*Inputs!L100*Inputs!I73*Inputs!D26*'GM Alloc Factors'!J49/('(Other Computations)'!J192+'(Other Computations)'!J205))</f>
        <v>0</v>
      </c>
      <c r="K4944" s="43">
        <f t="shared" si="1033"/>
        <v>0</v>
      </c>
    </row>
    <row r="4945" spans="1:11" ht="12.75" customHeight="1">
      <c r="A4945" s="61" t="str">
        <f>"         "&amp;Labels!B76</f>
        <v xml:space="preserve">         Customer 8</v>
      </c>
      <c r="B4945" s="76">
        <f>IF('(Other Computations)'!B206=0,0,Inputs!D208*Inputs!D101*Inputs!I74*Inputs!D26*'GM Alloc Factors'!B49/('(Other Computations)'!B193+'(Other Computations)'!B206))</f>
        <v>0</v>
      </c>
      <c r="C4945" s="76">
        <f>IF('(Other Computations)'!C206=0,0,Inputs!E208*Inputs!E101*Inputs!I74*Inputs!D26*'GM Alloc Factors'!C49/('(Other Computations)'!C193+'(Other Computations)'!C206))</f>
        <v>0</v>
      </c>
      <c r="D4945" s="76">
        <f>IF('(Other Computations)'!D206=0,0,Inputs!F208*Inputs!F101*Inputs!I74*Inputs!D26*'GM Alloc Factors'!D49/('(Other Computations)'!D193+'(Other Computations)'!D206))</f>
        <v>0</v>
      </c>
      <c r="E4945" s="76">
        <f>IF('(Other Computations)'!E206=0,0,Inputs!G208*Inputs!G101*Inputs!I74*Inputs!D26*'GM Alloc Factors'!E49/('(Other Computations)'!E193+'(Other Computations)'!E206))</f>
        <v>0</v>
      </c>
      <c r="F4945" s="43">
        <f t="shared" si="1032"/>
        <v>0</v>
      </c>
      <c r="G4945" s="76">
        <f>IF('(Other Computations)'!G206=0,0,Inputs!I208*Inputs!I101*Inputs!I74*Inputs!D26*'GM Alloc Factors'!G49/('(Other Computations)'!G193+'(Other Computations)'!G206))</f>
        <v>0</v>
      </c>
      <c r="H4945" s="76">
        <f>IF('(Other Computations)'!H206=0,0,Inputs!J208*Inputs!J101*Inputs!I74*Inputs!D26*'GM Alloc Factors'!H49/('(Other Computations)'!H193+'(Other Computations)'!H206))</f>
        <v>0</v>
      </c>
      <c r="I4945" s="76">
        <f>IF('(Other Computations)'!I206=0,0,Inputs!K208*Inputs!K101*Inputs!I74*Inputs!D26*'GM Alloc Factors'!I49/('(Other Computations)'!I193+'(Other Computations)'!I206))</f>
        <v>0</v>
      </c>
      <c r="J4945" s="76">
        <f>IF('(Other Computations)'!J206=0,0,Inputs!L208*Inputs!L101*Inputs!I74*Inputs!D26*'GM Alloc Factors'!J49/('(Other Computations)'!J193+'(Other Computations)'!J206))</f>
        <v>0</v>
      </c>
      <c r="K4945" s="43">
        <f t="shared" si="1033"/>
        <v>0</v>
      </c>
    </row>
    <row r="4946" spans="1:11" ht="12.75" customHeight="1">
      <c r="A4946" s="61" t="str">
        <f>"         "&amp;Labels!B77</f>
        <v xml:space="preserve">         Customer 9</v>
      </c>
      <c r="B4946" s="76">
        <f>IF('(Other Computations)'!B207=0,0,Inputs!D209*Inputs!D102*Inputs!I75*Inputs!D26*'GM Alloc Factors'!B49/('(Other Computations)'!B194+'(Other Computations)'!B207))</f>
        <v>0</v>
      </c>
      <c r="C4946" s="76">
        <f>IF('(Other Computations)'!C207=0,0,Inputs!E209*Inputs!E102*Inputs!I75*Inputs!D26*'GM Alloc Factors'!C49/('(Other Computations)'!C194+'(Other Computations)'!C207))</f>
        <v>0</v>
      </c>
      <c r="D4946" s="76">
        <f>IF('(Other Computations)'!D207=0,0,Inputs!F209*Inputs!F102*Inputs!I75*Inputs!D26*'GM Alloc Factors'!D49/('(Other Computations)'!D194+'(Other Computations)'!D207))</f>
        <v>0</v>
      </c>
      <c r="E4946" s="76">
        <f>IF('(Other Computations)'!E207=0,0,Inputs!G209*Inputs!G102*Inputs!I75*Inputs!D26*'GM Alloc Factors'!E49/('(Other Computations)'!E194+'(Other Computations)'!E207))</f>
        <v>0</v>
      </c>
      <c r="F4946" s="43">
        <f t="shared" si="1032"/>
        <v>0</v>
      </c>
      <c r="G4946" s="76">
        <f>IF('(Other Computations)'!G207=0,0,Inputs!I209*Inputs!I102*Inputs!I75*Inputs!D26*'GM Alloc Factors'!G49/('(Other Computations)'!G194+'(Other Computations)'!G207))</f>
        <v>0</v>
      </c>
      <c r="H4946" s="76">
        <f>IF('(Other Computations)'!H207=0,0,Inputs!J209*Inputs!J102*Inputs!I75*Inputs!D26*'GM Alloc Factors'!H49/('(Other Computations)'!H194+'(Other Computations)'!H207))</f>
        <v>0</v>
      </c>
      <c r="I4946" s="76">
        <f>IF('(Other Computations)'!I207=0,0,Inputs!K209*Inputs!K102*Inputs!I75*Inputs!D26*'GM Alloc Factors'!I49/('(Other Computations)'!I194+'(Other Computations)'!I207))</f>
        <v>0</v>
      </c>
      <c r="J4946" s="76">
        <f>IF('(Other Computations)'!J207=0,0,Inputs!L209*Inputs!L102*Inputs!I75*Inputs!D26*'GM Alloc Factors'!J49/('(Other Computations)'!J194+'(Other Computations)'!J207))</f>
        <v>0</v>
      </c>
      <c r="K4946" s="43">
        <f t="shared" si="1033"/>
        <v>0</v>
      </c>
    </row>
    <row r="4947" spans="1:11" ht="12.75" customHeight="1">
      <c r="A4947" s="61" t="str">
        <f>"         "&amp;Labels!B78</f>
        <v xml:space="preserve">         Customer 10</v>
      </c>
      <c r="B4947" s="76">
        <f>IF('(Other Computations)'!B208=0,0,Inputs!D210*Inputs!D103*Inputs!I76*Inputs!D26*'GM Alloc Factors'!B49/('(Other Computations)'!B195+'(Other Computations)'!B208))</f>
        <v>0</v>
      </c>
      <c r="C4947" s="76">
        <f>IF('(Other Computations)'!C208=0,0,Inputs!E210*Inputs!E103*Inputs!I76*Inputs!D26*'GM Alloc Factors'!C49/('(Other Computations)'!C195+'(Other Computations)'!C208))</f>
        <v>0</v>
      </c>
      <c r="D4947" s="76">
        <f>IF('(Other Computations)'!D208=0,0,Inputs!F210*Inputs!F103*Inputs!I76*Inputs!D26*'GM Alloc Factors'!D49/('(Other Computations)'!D195+'(Other Computations)'!D208))</f>
        <v>0</v>
      </c>
      <c r="E4947" s="76">
        <f>IF('(Other Computations)'!E208=0,0,Inputs!G210*Inputs!G103*Inputs!I76*Inputs!D26*'GM Alloc Factors'!E49/('(Other Computations)'!E195+'(Other Computations)'!E208))</f>
        <v>0</v>
      </c>
      <c r="F4947" s="43">
        <f t="shared" si="1032"/>
        <v>0</v>
      </c>
      <c r="G4947" s="76">
        <f>IF('(Other Computations)'!G208=0,0,Inputs!I210*Inputs!I103*Inputs!I76*Inputs!D26*'GM Alloc Factors'!G49/('(Other Computations)'!G195+'(Other Computations)'!G208))</f>
        <v>0</v>
      </c>
      <c r="H4947" s="76">
        <f>IF('(Other Computations)'!H208=0,0,Inputs!J210*Inputs!J103*Inputs!I76*Inputs!D26*'GM Alloc Factors'!H49/('(Other Computations)'!H195+'(Other Computations)'!H208))</f>
        <v>0</v>
      </c>
      <c r="I4947" s="76">
        <f>IF('(Other Computations)'!I208=0,0,Inputs!K210*Inputs!K103*Inputs!I76*Inputs!D26*'GM Alloc Factors'!I49/('(Other Computations)'!I195+'(Other Computations)'!I208))</f>
        <v>0</v>
      </c>
      <c r="J4947" s="76">
        <f>IF('(Other Computations)'!J208=0,0,Inputs!L210*Inputs!L103*Inputs!I76*Inputs!D26*'GM Alloc Factors'!J49/('(Other Computations)'!J195+'(Other Computations)'!J208))</f>
        <v>0</v>
      </c>
      <c r="K4947" s="43">
        <f t="shared" si="1033"/>
        <v>0</v>
      </c>
    </row>
    <row r="4948" spans="1:11" ht="12.75" customHeight="1">
      <c r="A4948" s="61" t="str">
        <f>"         "&amp;Labels!C68</f>
        <v xml:space="preserve">         Total</v>
      </c>
      <c r="B4948" s="84">
        <f>SUM(B4938:B4947)</f>
        <v>0</v>
      </c>
      <c r="C4948" s="84">
        <f>SUM(C4938:C4947)</f>
        <v>0</v>
      </c>
      <c r="D4948" s="84">
        <f>SUM(D4938:D4947)</f>
        <v>0</v>
      </c>
      <c r="E4948" s="84">
        <f>SUM(E4938:E4947)</f>
        <v>0</v>
      </c>
      <c r="F4948" s="43">
        <f t="shared" si="1032"/>
        <v>0</v>
      </c>
      <c r="G4948" s="84">
        <f>SUM(G4938:G4947)</f>
        <v>0</v>
      </c>
      <c r="H4948" s="84">
        <f>SUM(H4938:H4947)</f>
        <v>0</v>
      </c>
      <c r="I4948" s="84">
        <f>SUM(I4938:I4947)</f>
        <v>0</v>
      </c>
      <c r="J4948" s="84">
        <f>SUM(J4938:J4947)</f>
        <v>0</v>
      </c>
      <c r="K4948" s="43">
        <f t="shared" si="1033"/>
        <v>0</v>
      </c>
    </row>
    <row r="4949" spans="1:11" ht="12.75" customHeight="1">
      <c r="A4949" s="61" t="str">
        <f>"      "&amp;Labels!B91</f>
        <v xml:space="preserve">      Q 7</v>
      </c>
      <c r="B4949" s="84"/>
      <c r="C4949" s="84"/>
      <c r="D4949" s="84"/>
      <c r="E4949" s="84"/>
      <c r="F4949" s="43"/>
      <c r="G4949" s="84"/>
      <c r="H4949" s="84"/>
      <c r="I4949" s="84"/>
      <c r="J4949" s="84"/>
      <c r="K4949" s="43"/>
    </row>
    <row r="4950" spans="1:11" ht="12.75" customHeight="1">
      <c r="A4950" s="61" t="str">
        <f>"         "&amp;Labels!B69</f>
        <v xml:space="preserve">         Customer 1</v>
      </c>
      <c r="B4950" s="76">
        <f>IF('(Other Computations)'!B199=0,0,Inputs!D201*Inputs!D94*Inputs!J67*Inputs!D26*'GM Alloc Factors'!B52/('(Other Computations)'!B186+'(Other Computations)'!B199))</f>
        <v>0</v>
      </c>
      <c r="C4950" s="76">
        <f>IF('(Other Computations)'!C199=0,0,Inputs!E201*Inputs!E94*Inputs!J67*Inputs!D26*'GM Alloc Factors'!C52/('(Other Computations)'!C186+'(Other Computations)'!C199))</f>
        <v>0</v>
      </c>
      <c r="D4950" s="76">
        <f>IF('(Other Computations)'!D199=0,0,Inputs!F201*Inputs!F94*Inputs!J67*Inputs!D26*'GM Alloc Factors'!D52/('(Other Computations)'!D186+'(Other Computations)'!D199))</f>
        <v>0</v>
      </c>
      <c r="E4950" s="76">
        <f>IF('(Other Computations)'!E199=0,0,Inputs!G201*Inputs!G94*Inputs!J67*Inputs!D26*'GM Alloc Factors'!E52/('(Other Computations)'!E186+'(Other Computations)'!E199))</f>
        <v>0</v>
      </c>
      <c r="F4950" s="43">
        <f t="shared" ref="F4950:F4960" si="1034">SUM(B4950:E4950)</f>
        <v>0</v>
      </c>
      <c r="G4950" s="76">
        <f>IF('(Other Computations)'!G199=0,0,Inputs!I201*Inputs!I94*Inputs!J67*Inputs!D26*'GM Alloc Factors'!G52/('(Other Computations)'!G186+'(Other Computations)'!G199))</f>
        <v>0</v>
      </c>
      <c r="H4950" s="76">
        <f>IF('(Other Computations)'!H199=0,0,Inputs!J201*Inputs!J94*Inputs!J67*Inputs!D26*'GM Alloc Factors'!H52/('(Other Computations)'!H186+'(Other Computations)'!H199))</f>
        <v>0</v>
      </c>
      <c r="I4950" s="76">
        <f>IF('(Other Computations)'!I199=0,0,Inputs!K201*Inputs!K94*Inputs!J67*Inputs!D26*'GM Alloc Factors'!I52/('(Other Computations)'!I186+'(Other Computations)'!I199))</f>
        <v>0</v>
      </c>
      <c r="J4950" s="76">
        <f>IF('(Other Computations)'!J199=0,0,Inputs!L201*Inputs!L94*Inputs!J67*Inputs!D26*'GM Alloc Factors'!J52/('(Other Computations)'!J186+'(Other Computations)'!J199))</f>
        <v>0</v>
      </c>
      <c r="K4950" s="43">
        <f t="shared" ref="K4950:K4960" si="1035">SUM(G4950:J4950)</f>
        <v>0</v>
      </c>
    </row>
    <row r="4951" spans="1:11" ht="12.75" customHeight="1">
      <c r="A4951" s="61" t="str">
        <f>"         "&amp;Labels!B70</f>
        <v xml:space="preserve">         Customer 2</v>
      </c>
      <c r="B4951" s="76">
        <f>IF('(Other Computations)'!B200=0,0,Inputs!D202*Inputs!D95*Inputs!J68*Inputs!D26*'GM Alloc Factors'!B52/('(Other Computations)'!B187+'(Other Computations)'!B200))</f>
        <v>0</v>
      </c>
      <c r="C4951" s="76">
        <f>IF('(Other Computations)'!C200=0,0,Inputs!E202*Inputs!E95*Inputs!J68*Inputs!D26*'GM Alloc Factors'!C52/('(Other Computations)'!C187+'(Other Computations)'!C200))</f>
        <v>0</v>
      </c>
      <c r="D4951" s="76">
        <f>IF('(Other Computations)'!D200=0,0,Inputs!F202*Inputs!F95*Inputs!J68*Inputs!D26*'GM Alloc Factors'!D52/('(Other Computations)'!D187+'(Other Computations)'!D200))</f>
        <v>0</v>
      </c>
      <c r="E4951" s="76">
        <f>IF('(Other Computations)'!E200=0,0,Inputs!G202*Inputs!G95*Inputs!J68*Inputs!D26*'GM Alloc Factors'!E52/('(Other Computations)'!E187+'(Other Computations)'!E200))</f>
        <v>0</v>
      </c>
      <c r="F4951" s="43">
        <f t="shared" si="1034"/>
        <v>0</v>
      </c>
      <c r="G4951" s="76">
        <f>IF('(Other Computations)'!G200=0,0,Inputs!I202*Inputs!I95*Inputs!J68*Inputs!D26*'GM Alloc Factors'!G52/('(Other Computations)'!G187+'(Other Computations)'!G200))</f>
        <v>0</v>
      </c>
      <c r="H4951" s="76">
        <f>IF('(Other Computations)'!H200=0,0,Inputs!J202*Inputs!J95*Inputs!J68*Inputs!D26*'GM Alloc Factors'!H52/('(Other Computations)'!H187+'(Other Computations)'!H200))</f>
        <v>0</v>
      </c>
      <c r="I4951" s="76">
        <f>IF('(Other Computations)'!I200=0,0,Inputs!K202*Inputs!K95*Inputs!J68*Inputs!D26*'GM Alloc Factors'!I52/('(Other Computations)'!I187+'(Other Computations)'!I200))</f>
        <v>0</v>
      </c>
      <c r="J4951" s="76">
        <f>IF('(Other Computations)'!J200=0,0,Inputs!L202*Inputs!L95*Inputs!J68*Inputs!D26*'GM Alloc Factors'!J52/('(Other Computations)'!J187+'(Other Computations)'!J200))</f>
        <v>0</v>
      </c>
      <c r="K4951" s="43">
        <f t="shared" si="1035"/>
        <v>0</v>
      </c>
    </row>
    <row r="4952" spans="1:11" ht="12.75" customHeight="1">
      <c r="A4952" s="61" t="str">
        <f>"         "&amp;Labels!B71</f>
        <v xml:space="preserve">         Customer 3</v>
      </c>
      <c r="B4952" s="76">
        <f>IF('(Other Computations)'!B201=0,0,Inputs!D203*Inputs!D96*Inputs!J69*Inputs!D26*'GM Alloc Factors'!B52/('(Other Computations)'!B188+'(Other Computations)'!B201))</f>
        <v>0</v>
      </c>
      <c r="C4952" s="76">
        <f>IF('(Other Computations)'!C201=0,0,Inputs!E203*Inputs!E96*Inputs!J69*Inputs!D26*'GM Alloc Factors'!C52/('(Other Computations)'!C188+'(Other Computations)'!C201))</f>
        <v>0</v>
      </c>
      <c r="D4952" s="76">
        <f>IF('(Other Computations)'!D201=0,0,Inputs!F203*Inputs!F96*Inputs!J69*Inputs!D26*'GM Alloc Factors'!D52/('(Other Computations)'!D188+'(Other Computations)'!D201))</f>
        <v>0</v>
      </c>
      <c r="E4952" s="76">
        <f>IF('(Other Computations)'!E201=0,0,Inputs!G203*Inputs!G96*Inputs!J69*Inputs!D26*'GM Alloc Factors'!E52/('(Other Computations)'!E188+'(Other Computations)'!E201))</f>
        <v>0</v>
      </c>
      <c r="F4952" s="43">
        <f t="shared" si="1034"/>
        <v>0</v>
      </c>
      <c r="G4952" s="76">
        <f>IF('(Other Computations)'!G201=0,0,Inputs!I203*Inputs!I96*Inputs!J69*Inputs!D26*'GM Alloc Factors'!G52/('(Other Computations)'!G188+'(Other Computations)'!G201))</f>
        <v>0</v>
      </c>
      <c r="H4952" s="76">
        <f>IF('(Other Computations)'!H201=0,0,Inputs!J203*Inputs!J96*Inputs!J69*Inputs!D26*'GM Alloc Factors'!H52/('(Other Computations)'!H188+'(Other Computations)'!H201))</f>
        <v>0</v>
      </c>
      <c r="I4952" s="76">
        <f>IF('(Other Computations)'!I201=0,0,Inputs!K203*Inputs!K96*Inputs!J69*Inputs!D26*'GM Alloc Factors'!I52/('(Other Computations)'!I188+'(Other Computations)'!I201))</f>
        <v>0</v>
      </c>
      <c r="J4952" s="76">
        <f>IF('(Other Computations)'!J201=0,0,Inputs!L203*Inputs!L96*Inputs!J69*Inputs!D26*'GM Alloc Factors'!J52/('(Other Computations)'!J188+'(Other Computations)'!J201))</f>
        <v>0</v>
      </c>
      <c r="K4952" s="43">
        <f t="shared" si="1035"/>
        <v>0</v>
      </c>
    </row>
    <row r="4953" spans="1:11" ht="12.75" customHeight="1">
      <c r="A4953" s="61" t="str">
        <f>"         "&amp;Labels!B72</f>
        <v xml:space="preserve">         Customer 4</v>
      </c>
      <c r="B4953" s="76">
        <f>IF('(Other Computations)'!B202=0,0,Inputs!D204*Inputs!D97*Inputs!J70*Inputs!D26*'GM Alloc Factors'!B52/('(Other Computations)'!B189+'(Other Computations)'!B202))</f>
        <v>0</v>
      </c>
      <c r="C4953" s="76">
        <f>IF('(Other Computations)'!C202=0,0,Inputs!E204*Inputs!E97*Inputs!J70*Inputs!D26*'GM Alloc Factors'!C52/('(Other Computations)'!C189+'(Other Computations)'!C202))</f>
        <v>0</v>
      </c>
      <c r="D4953" s="76">
        <f>IF('(Other Computations)'!D202=0,0,Inputs!F204*Inputs!F97*Inputs!J70*Inputs!D26*'GM Alloc Factors'!D52/('(Other Computations)'!D189+'(Other Computations)'!D202))</f>
        <v>0</v>
      </c>
      <c r="E4953" s="76">
        <f>IF('(Other Computations)'!E202=0,0,Inputs!G204*Inputs!G97*Inputs!J70*Inputs!D26*'GM Alloc Factors'!E52/('(Other Computations)'!E189+'(Other Computations)'!E202))</f>
        <v>0</v>
      </c>
      <c r="F4953" s="43">
        <f t="shared" si="1034"/>
        <v>0</v>
      </c>
      <c r="G4953" s="76">
        <f>IF('(Other Computations)'!G202=0,0,Inputs!I204*Inputs!I97*Inputs!J70*Inputs!D26*'GM Alloc Factors'!G52/('(Other Computations)'!G189+'(Other Computations)'!G202))</f>
        <v>0</v>
      </c>
      <c r="H4953" s="76">
        <f>IF('(Other Computations)'!H202=0,0,Inputs!J204*Inputs!J97*Inputs!J70*Inputs!D26*'GM Alloc Factors'!H52/('(Other Computations)'!H189+'(Other Computations)'!H202))</f>
        <v>0</v>
      </c>
      <c r="I4953" s="76">
        <f>IF('(Other Computations)'!I202=0,0,Inputs!K204*Inputs!K97*Inputs!J70*Inputs!D26*'GM Alloc Factors'!I52/('(Other Computations)'!I189+'(Other Computations)'!I202))</f>
        <v>0</v>
      </c>
      <c r="J4953" s="76">
        <f>IF('(Other Computations)'!J202=0,0,Inputs!L204*Inputs!L97*Inputs!J70*Inputs!D26*'GM Alloc Factors'!J52/('(Other Computations)'!J189+'(Other Computations)'!J202))</f>
        <v>0</v>
      </c>
      <c r="K4953" s="43">
        <f t="shared" si="1035"/>
        <v>0</v>
      </c>
    </row>
    <row r="4954" spans="1:11" ht="12.75" customHeight="1">
      <c r="A4954" s="61" t="str">
        <f>"         "&amp;Labels!B73</f>
        <v xml:space="preserve">         Customer 5</v>
      </c>
      <c r="B4954" s="76">
        <f>IF('(Other Computations)'!B203=0,0,Inputs!D205*Inputs!D98*Inputs!J71*Inputs!D26*'GM Alloc Factors'!B52/('(Other Computations)'!B190+'(Other Computations)'!B203))</f>
        <v>0</v>
      </c>
      <c r="C4954" s="76">
        <f>IF('(Other Computations)'!C203=0,0,Inputs!E205*Inputs!E98*Inputs!J71*Inputs!D26*'GM Alloc Factors'!C52/('(Other Computations)'!C190+'(Other Computations)'!C203))</f>
        <v>0</v>
      </c>
      <c r="D4954" s="76">
        <f>IF('(Other Computations)'!D203=0,0,Inputs!F205*Inputs!F98*Inputs!J71*Inputs!D26*'GM Alloc Factors'!D52/('(Other Computations)'!D190+'(Other Computations)'!D203))</f>
        <v>0</v>
      </c>
      <c r="E4954" s="76">
        <f>IF('(Other Computations)'!E203=0,0,Inputs!G205*Inputs!G98*Inputs!J71*Inputs!D26*'GM Alloc Factors'!E52/('(Other Computations)'!E190+'(Other Computations)'!E203))</f>
        <v>0</v>
      </c>
      <c r="F4954" s="43">
        <f t="shared" si="1034"/>
        <v>0</v>
      </c>
      <c r="G4954" s="76">
        <f>IF('(Other Computations)'!G203=0,0,Inputs!I205*Inputs!I98*Inputs!J71*Inputs!D26*'GM Alloc Factors'!G52/('(Other Computations)'!G190+'(Other Computations)'!G203))</f>
        <v>0</v>
      </c>
      <c r="H4954" s="76">
        <f>IF('(Other Computations)'!H203=0,0,Inputs!J205*Inputs!J98*Inputs!J71*Inputs!D26*'GM Alloc Factors'!H52/('(Other Computations)'!H190+'(Other Computations)'!H203))</f>
        <v>0</v>
      </c>
      <c r="I4954" s="76">
        <f>IF('(Other Computations)'!I203=0,0,Inputs!K205*Inputs!K98*Inputs!J71*Inputs!D26*'GM Alloc Factors'!I52/('(Other Computations)'!I190+'(Other Computations)'!I203))</f>
        <v>0</v>
      </c>
      <c r="J4954" s="76">
        <f>IF('(Other Computations)'!J203=0,0,Inputs!L205*Inputs!L98*Inputs!J71*Inputs!D26*'GM Alloc Factors'!J52/('(Other Computations)'!J190+'(Other Computations)'!J203))</f>
        <v>0</v>
      </c>
      <c r="K4954" s="43">
        <f t="shared" si="1035"/>
        <v>0</v>
      </c>
    </row>
    <row r="4955" spans="1:11" ht="12.75" customHeight="1">
      <c r="A4955" s="61" t="str">
        <f>"         "&amp;Labels!B74</f>
        <v xml:space="preserve">         Customer 6</v>
      </c>
      <c r="B4955" s="76">
        <f>IF('(Other Computations)'!B204=0,0,Inputs!D206*Inputs!D99*Inputs!J72*Inputs!D26*'GM Alloc Factors'!B52/('(Other Computations)'!B191+'(Other Computations)'!B204))</f>
        <v>0</v>
      </c>
      <c r="C4955" s="76">
        <f>IF('(Other Computations)'!C204=0,0,Inputs!E206*Inputs!E99*Inputs!J72*Inputs!D26*'GM Alloc Factors'!C52/('(Other Computations)'!C191+'(Other Computations)'!C204))</f>
        <v>0</v>
      </c>
      <c r="D4955" s="76">
        <f>IF('(Other Computations)'!D204=0,0,Inputs!F206*Inputs!F99*Inputs!J72*Inputs!D26*'GM Alloc Factors'!D52/('(Other Computations)'!D191+'(Other Computations)'!D204))</f>
        <v>0</v>
      </c>
      <c r="E4955" s="76">
        <f>IF('(Other Computations)'!E204=0,0,Inputs!G206*Inputs!G99*Inputs!J72*Inputs!D26*'GM Alloc Factors'!E52/('(Other Computations)'!E191+'(Other Computations)'!E204))</f>
        <v>0</v>
      </c>
      <c r="F4955" s="43">
        <f t="shared" si="1034"/>
        <v>0</v>
      </c>
      <c r="G4955" s="76">
        <f>IF('(Other Computations)'!G204=0,0,Inputs!I206*Inputs!I99*Inputs!J72*Inputs!D26*'GM Alloc Factors'!G52/('(Other Computations)'!G191+'(Other Computations)'!G204))</f>
        <v>0</v>
      </c>
      <c r="H4955" s="76">
        <f>IF('(Other Computations)'!H204=0,0,Inputs!J206*Inputs!J99*Inputs!J72*Inputs!D26*'GM Alloc Factors'!H52/('(Other Computations)'!H191+'(Other Computations)'!H204))</f>
        <v>0</v>
      </c>
      <c r="I4955" s="76">
        <f>IF('(Other Computations)'!I204=0,0,Inputs!K206*Inputs!K99*Inputs!J72*Inputs!D26*'GM Alloc Factors'!I52/('(Other Computations)'!I191+'(Other Computations)'!I204))</f>
        <v>0</v>
      </c>
      <c r="J4955" s="76">
        <f>IF('(Other Computations)'!J204=0,0,Inputs!L206*Inputs!L99*Inputs!J72*Inputs!D26*'GM Alloc Factors'!J52/('(Other Computations)'!J191+'(Other Computations)'!J204))</f>
        <v>0</v>
      </c>
      <c r="K4955" s="43">
        <f t="shared" si="1035"/>
        <v>0</v>
      </c>
    </row>
    <row r="4956" spans="1:11" ht="12.75" customHeight="1">
      <c r="A4956" s="61" t="str">
        <f>"         "&amp;Labels!B75</f>
        <v xml:space="preserve">         Customer 7</v>
      </c>
      <c r="B4956" s="76">
        <f>IF('(Other Computations)'!B205=0,0,Inputs!D207*Inputs!D100*Inputs!J73*Inputs!D26*'GM Alloc Factors'!B52/('(Other Computations)'!B192+'(Other Computations)'!B205))</f>
        <v>0</v>
      </c>
      <c r="C4956" s="76">
        <f>IF('(Other Computations)'!C205=0,0,Inputs!E207*Inputs!E100*Inputs!J73*Inputs!D26*'GM Alloc Factors'!C52/('(Other Computations)'!C192+'(Other Computations)'!C205))</f>
        <v>0</v>
      </c>
      <c r="D4956" s="76">
        <f>IF('(Other Computations)'!D205=0,0,Inputs!F207*Inputs!F100*Inputs!J73*Inputs!D26*'GM Alloc Factors'!D52/('(Other Computations)'!D192+'(Other Computations)'!D205))</f>
        <v>0</v>
      </c>
      <c r="E4956" s="76">
        <f>IF('(Other Computations)'!E205=0,0,Inputs!G207*Inputs!G100*Inputs!J73*Inputs!D26*'GM Alloc Factors'!E52/('(Other Computations)'!E192+'(Other Computations)'!E205))</f>
        <v>0</v>
      </c>
      <c r="F4956" s="43">
        <f t="shared" si="1034"/>
        <v>0</v>
      </c>
      <c r="G4956" s="76">
        <f>IF('(Other Computations)'!G205=0,0,Inputs!I207*Inputs!I100*Inputs!J73*Inputs!D26*'GM Alloc Factors'!G52/('(Other Computations)'!G192+'(Other Computations)'!G205))</f>
        <v>0</v>
      </c>
      <c r="H4956" s="76">
        <f>IF('(Other Computations)'!H205=0,0,Inputs!J207*Inputs!J100*Inputs!J73*Inputs!D26*'GM Alloc Factors'!H52/('(Other Computations)'!H192+'(Other Computations)'!H205))</f>
        <v>0</v>
      </c>
      <c r="I4956" s="76">
        <f>IF('(Other Computations)'!I205=0,0,Inputs!K207*Inputs!K100*Inputs!J73*Inputs!D26*'GM Alloc Factors'!I52/('(Other Computations)'!I192+'(Other Computations)'!I205))</f>
        <v>0</v>
      </c>
      <c r="J4956" s="76">
        <f>IF('(Other Computations)'!J205=0,0,Inputs!L207*Inputs!L100*Inputs!J73*Inputs!D26*'GM Alloc Factors'!J52/('(Other Computations)'!J192+'(Other Computations)'!J205))</f>
        <v>0</v>
      </c>
      <c r="K4956" s="43">
        <f t="shared" si="1035"/>
        <v>0</v>
      </c>
    </row>
    <row r="4957" spans="1:11" ht="12.75" customHeight="1">
      <c r="A4957" s="61" t="str">
        <f>"         "&amp;Labels!B76</f>
        <v xml:space="preserve">         Customer 8</v>
      </c>
      <c r="B4957" s="76">
        <f>IF('(Other Computations)'!B206=0,0,Inputs!D208*Inputs!D101*Inputs!J74*Inputs!D26*'GM Alloc Factors'!B52/('(Other Computations)'!B193+'(Other Computations)'!B206))</f>
        <v>0</v>
      </c>
      <c r="C4957" s="76">
        <f>IF('(Other Computations)'!C206=0,0,Inputs!E208*Inputs!E101*Inputs!J74*Inputs!D26*'GM Alloc Factors'!C52/('(Other Computations)'!C193+'(Other Computations)'!C206))</f>
        <v>0</v>
      </c>
      <c r="D4957" s="76">
        <f>IF('(Other Computations)'!D206=0,0,Inputs!F208*Inputs!F101*Inputs!J74*Inputs!D26*'GM Alloc Factors'!D52/('(Other Computations)'!D193+'(Other Computations)'!D206))</f>
        <v>0</v>
      </c>
      <c r="E4957" s="76">
        <f>IF('(Other Computations)'!E206=0,0,Inputs!G208*Inputs!G101*Inputs!J74*Inputs!D26*'GM Alloc Factors'!E52/('(Other Computations)'!E193+'(Other Computations)'!E206))</f>
        <v>0</v>
      </c>
      <c r="F4957" s="43">
        <f t="shared" si="1034"/>
        <v>0</v>
      </c>
      <c r="G4957" s="76">
        <f>IF('(Other Computations)'!G206=0,0,Inputs!I208*Inputs!I101*Inputs!J74*Inputs!D26*'GM Alloc Factors'!G52/('(Other Computations)'!G193+'(Other Computations)'!G206))</f>
        <v>0</v>
      </c>
      <c r="H4957" s="76">
        <f>IF('(Other Computations)'!H206=0,0,Inputs!J208*Inputs!J101*Inputs!J74*Inputs!D26*'GM Alloc Factors'!H52/('(Other Computations)'!H193+'(Other Computations)'!H206))</f>
        <v>0</v>
      </c>
      <c r="I4957" s="76">
        <f>IF('(Other Computations)'!I206=0,0,Inputs!K208*Inputs!K101*Inputs!J74*Inputs!D26*'GM Alloc Factors'!I52/('(Other Computations)'!I193+'(Other Computations)'!I206))</f>
        <v>0</v>
      </c>
      <c r="J4957" s="76">
        <f>IF('(Other Computations)'!J206=0,0,Inputs!L208*Inputs!L101*Inputs!J74*Inputs!D26*'GM Alloc Factors'!J52/('(Other Computations)'!J193+'(Other Computations)'!J206))</f>
        <v>0</v>
      </c>
      <c r="K4957" s="43">
        <f t="shared" si="1035"/>
        <v>0</v>
      </c>
    </row>
    <row r="4958" spans="1:11" ht="12.75" customHeight="1">
      <c r="A4958" s="61" t="str">
        <f>"         "&amp;Labels!B77</f>
        <v xml:space="preserve">         Customer 9</v>
      </c>
      <c r="B4958" s="76">
        <f>IF('(Other Computations)'!B207=0,0,Inputs!D209*Inputs!D102*Inputs!J75*Inputs!D26*'GM Alloc Factors'!B52/('(Other Computations)'!B194+'(Other Computations)'!B207))</f>
        <v>0</v>
      </c>
      <c r="C4958" s="76">
        <f>IF('(Other Computations)'!C207=0,0,Inputs!E209*Inputs!E102*Inputs!J75*Inputs!D26*'GM Alloc Factors'!C52/('(Other Computations)'!C194+'(Other Computations)'!C207))</f>
        <v>0</v>
      </c>
      <c r="D4958" s="76">
        <f>IF('(Other Computations)'!D207=0,0,Inputs!F209*Inputs!F102*Inputs!J75*Inputs!D26*'GM Alloc Factors'!D52/('(Other Computations)'!D194+'(Other Computations)'!D207))</f>
        <v>0</v>
      </c>
      <c r="E4958" s="76">
        <f>IF('(Other Computations)'!E207=0,0,Inputs!G209*Inputs!G102*Inputs!J75*Inputs!D26*'GM Alloc Factors'!E52/('(Other Computations)'!E194+'(Other Computations)'!E207))</f>
        <v>0</v>
      </c>
      <c r="F4958" s="43">
        <f t="shared" si="1034"/>
        <v>0</v>
      </c>
      <c r="G4958" s="76">
        <f>IF('(Other Computations)'!G207=0,0,Inputs!I209*Inputs!I102*Inputs!J75*Inputs!D26*'GM Alloc Factors'!G52/('(Other Computations)'!G194+'(Other Computations)'!G207))</f>
        <v>0</v>
      </c>
      <c r="H4958" s="76">
        <f>IF('(Other Computations)'!H207=0,0,Inputs!J209*Inputs!J102*Inputs!J75*Inputs!D26*'GM Alloc Factors'!H52/('(Other Computations)'!H194+'(Other Computations)'!H207))</f>
        <v>0</v>
      </c>
      <c r="I4958" s="76">
        <f>IF('(Other Computations)'!I207=0,0,Inputs!K209*Inputs!K102*Inputs!J75*Inputs!D26*'GM Alloc Factors'!I52/('(Other Computations)'!I194+'(Other Computations)'!I207))</f>
        <v>0</v>
      </c>
      <c r="J4958" s="76">
        <f>IF('(Other Computations)'!J207=0,0,Inputs!L209*Inputs!L102*Inputs!J75*Inputs!D26*'GM Alloc Factors'!J52/('(Other Computations)'!J194+'(Other Computations)'!J207))</f>
        <v>0</v>
      </c>
      <c r="K4958" s="43">
        <f t="shared" si="1035"/>
        <v>0</v>
      </c>
    </row>
    <row r="4959" spans="1:11" ht="12.75" customHeight="1">
      <c r="A4959" s="61" t="str">
        <f>"         "&amp;Labels!B78</f>
        <v xml:space="preserve">         Customer 10</v>
      </c>
      <c r="B4959" s="76">
        <f>IF('(Other Computations)'!B208=0,0,Inputs!D210*Inputs!D103*Inputs!J76*Inputs!D26*'GM Alloc Factors'!B52/('(Other Computations)'!B195+'(Other Computations)'!B208))</f>
        <v>0</v>
      </c>
      <c r="C4959" s="76">
        <f>IF('(Other Computations)'!C208=0,0,Inputs!E210*Inputs!E103*Inputs!J76*Inputs!D26*'GM Alloc Factors'!C52/('(Other Computations)'!C195+'(Other Computations)'!C208))</f>
        <v>0</v>
      </c>
      <c r="D4959" s="76">
        <f>IF('(Other Computations)'!D208=0,0,Inputs!F210*Inputs!F103*Inputs!J76*Inputs!D26*'GM Alloc Factors'!D52/('(Other Computations)'!D195+'(Other Computations)'!D208))</f>
        <v>0</v>
      </c>
      <c r="E4959" s="76">
        <f>IF('(Other Computations)'!E208=0,0,Inputs!G210*Inputs!G103*Inputs!J76*Inputs!D26*'GM Alloc Factors'!E52/('(Other Computations)'!E195+'(Other Computations)'!E208))</f>
        <v>0</v>
      </c>
      <c r="F4959" s="43">
        <f t="shared" si="1034"/>
        <v>0</v>
      </c>
      <c r="G4959" s="76">
        <f>IF('(Other Computations)'!G208=0,0,Inputs!I210*Inputs!I103*Inputs!J76*Inputs!D26*'GM Alloc Factors'!G52/('(Other Computations)'!G195+'(Other Computations)'!G208))</f>
        <v>0</v>
      </c>
      <c r="H4959" s="76">
        <f>IF('(Other Computations)'!H208=0,0,Inputs!J210*Inputs!J103*Inputs!J76*Inputs!D26*'GM Alloc Factors'!H52/('(Other Computations)'!H195+'(Other Computations)'!H208))</f>
        <v>0</v>
      </c>
      <c r="I4959" s="76">
        <f>IF('(Other Computations)'!I208=0,0,Inputs!K210*Inputs!K103*Inputs!J76*Inputs!D26*'GM Alloc Factors'!I52/('(Other Computations)'!I195+'(Other Computations)'!I208))</f>
        <v>0</v>
      </c>
      <c r="J4959" s="76">
        <f>IF('(Other Computations)'!J208=0,0,Inputs!L210*Inputs!L103*Inputs!J76*Inputs!D26*'GM Alloc Factors'!J52/('(Other Computations)'!J195+'(Other Computations)'!J208))</f>
        <v>0</v>
      </c>
      <c r="K4959" s="43">
        <f t="shared" si="1035"/>
        <v>0</v>
      </c>
    </row>
    <row r="4960" spans="1:11" ht="12.75" customHeight="1">
      <c r="A4960" s="61" t="str">
        <f>"         "&amp;Labels!C68</f>
        <v xml:space="preserve">         Total</v>
      </c>
      <c r="B4960" s="84">
        <f>SUM(B4950:B4959)</f>
        <v>0</v>
      </c>
      <c r="C4960" s="84">
        <f>SUM(C4950:C4959)</f>
        <v>0</v>
      </c>
      <c r="D4960" s="84">
        <f>SUM(D4950:D4959)</f>
        <v>0</v>
      </c>
      <c r="E4960" s="84">
        <f>SUM(E4950:E4959)</f>
        <v>0</v>
      </c>
      <c r="F4960" s="43">
        <f t="shared" si="1034"/>
        <v>0</v>
      </c>
      <c r="G4960" s="84">
        <f>SUM(G4950:G4959)</f>
        <v>0</v>
      </c>
      <c r="H4960" s="84">
        <f>SUM(H4950:H4959)</f>
        <v>0</v>
      </c>
      <c r="I4960" s="84">
        <f>SUM(I4950:I4959)</f>
        <v>0</v>
      </c>
      <c r="J4960" s="84">
        <f>SUM(J4950:J4959)</f>
        <v>0</v>
      </c>
      <c r="K4960" s="43">
        <f t="shared" si="1035"/>
        <v>0</v>
      </c>
    </row>
    <row r="4961" spans="1:11" ht="12.75" customHeight="1">
      <c r="A4961" s="61" t="str">
        <f>"      "&amp;Labels!B92</f>
        <v xml:space="preserve">      Q 8</v>
      </c>
      <c r="B4961" s="84"/>
      <c r="C4961" s="84"/>
      <c r="D4961" s="84"/>
      <c r="E4961" s="84"/>
      <c r="F4961" s="43"/>
      <c r="G4961" s="84"/>
      <c r="H4961" s="84"/>
      <c r="I4961" s="84"/>
      <c r="J4961" s="84"/>
      <c r="K4961" s="43"/>
    </row>
    <row r="4962" spans="1:11" ht="12.75" customHeight="1">
      <c r="A4962" s="61" t="str">
        <f>"         "&amp;Labels!B69</f>
        <v xml:space="preserve">         Customer 1</v>
      </c>
      <c r="B4962" s="76">
        <f>IF('(Other Computations)'!B199=0,0,Inputs!D201*Inputs!D94*Inputs!K67*Inputs!D26*'GM Alloc Factors'!B55/('(Other Computations)'!B186+'(Other Computations)'!B199))</f>
        <v>0</v>
      </c>
      <c r="C4962" s="76">
        <f>IF('(Other Computations)'!C199=0,0,Inputs!E201*Inputs!E94*Inputs!K67*Inputs!D26*'GM Alloc Factors'!C55/('(Other Computations)'!C186+'(Other Computations)'!C199))</f>
        <v>0</v>
      </c>
      <c r="D4962" s="76">
        <f>IF('(Other Computations)'!D199=0,0,Inputs!F201*Inputs!F94*Inputs!K67*Inputs!D26*'GM Alloc Factors'!D55/('(Other Computations)'!D186+'(Other Computations)'!D199))</f>
        <v>0</v>
      </c>
      <c r="E4962" s="76">
        <f>IF('(Other Computations)'!E199=0,0,Inputs!G201*Inputs!G94*Inputs!K67*Inputs!D26*'GM Alloc Factors'!E55/('(Other Computations)'!E186+'(Other Computations)'!E199))</f>
        <v>0</v>
      </c>
      <c r="F4962" s="43">
        <f t="shared" ref="F4962:F4983" si="1036">SUM(B4962:E4962)</f>
        <v>0</v>
      </c>
      <c r="G4962" s="76">
        <f>IF('(Other Computations)'!G199=0,0,Inputs!I201*Inputs!I94*Inputs!K67*Inputs!D26*'GM Alloc Factors'!G55/('(Other Computations)'!G186+'(Other Computations)'!G199))</f>
        <v>0</v>
      </c>
      <c r="H4962" s="76">
        <f>IF('(Other Computations)'!H199=0,0,Inputs!J201*Inputs!J94*Inputs!K67*Inputs!D26*'GM Alloc Factors'!H55/('(Other Computations)'!H186+'(Other Computations)'!H199))</f>
        <v>0</v>
      </c>
      <c r="I4962" s="76">
        <f>IF('(Other Computations)'!I199=0,0,Inputs!K201*Inputs!K94*Inputs!K67*Inputs!D26*'GM Alloc Factors'!I55/('(Other Computations)'!I186+'(Other Computations)'!I199))</f>
        <v>0</v>
      </c>
      <c r="J4962" s="76">
        <f>IF('(Other Computations)'!J199=0,0,Inputs!L201*Inputs!L94*Inputs!K67*Inputs!D26*'GM Alloc Factors'!J55/('(Other Computations)'!J186+'(Other Computations)'!J199))</f>
        <v>0</v>
      </c>
      <c r="K4962" s="43">
        <f t="shared" ref="K4962:K4983" si="1037">SUM(G4962:J4962)</f>
        <v>0</v>
      </c>
    </row>
    <row r="4963" spans="1:11" ht="12.75" customHeight="1">
      <c r="A4963" s="61" t="str">
        <f>"         "&amp;Labels!B70</f>
        <v xml:space="preserve">         Customer 2</v>
      </c>
      <c r="B4963" s="76">
        <f>IF('(Other Computations)'!B200=0,0,Inputs!D202*Inputs!D95*Inputs!K68*Inputs!D26*'GM Alloc Factors'!B55/('(Other Computations)'!B187+'(Other Computations)'!B200))</f>
        <v>0</v>
      </c>
      <c r="C4963" s="76">
        <f>IF('(Other Computations)'!C200=0,0,Inputs!E202*Inputs!E95*Inputs!K68*Inputs!D26*'GM Alloc Factors'!C55/('(Other Computations)'!C187+'(Other Computations)'!C200))</f>
        <v>0</v>
      </c>
      <c r="D4963" s="76">
        <f>IF('(Other Computations)'!D200=0,0,Inputs!F202*Inputs!F95*Inputs!K68*Inputs!D26*'GM Alloc Factors'!D55/('(Other Computations)'!D187+'(Other Computations)'!D200))</f>
        <v>0</v>
      </c>
      <c r="E4963" s="76">
        <f>IF('(Other Computations)'!E200=0,0,Inputs!G202*Inputs!G95*Inputs!K68*Inputs!D26*'GM Alloc Factors'!E55/('(Other Computations)'!E187+'(Other Computations)'!E200))</f>
        <v>0</v>
      </c>
      <c r="F4963" s="43">
        <f t="shared" si="1036"/>
        <v>0</v>
      </c>
      <c r="G4963" s="76">
        <f>IF('(Other Computations)'!G200=0,0,Inputs!I202*Inputs!I95*Inputs!K68*Inputs!D26*'GM Alloc Factors'!G55/('(Other Computations)'!G187+'(Other Computations)'!G200))</f>
        <v>0</v>
      </c>
      <c r="H4963" s="76">
        <f>IF('(Other Computations)'!H200=0,0,Inputs!J202*Inputs!J95*Inputs!K68*Inputs!D26*'GM Alloc Factors'!H55/('(Other Computations)'!H187+'(Other Computations)'!H200))</f>
        <v>0</v>
      </c>
      <c r="I4963" s="76">
        <f>IF('(Other Computations)'!I200=0,0,Inputs!K202*Inputs!K95*Inputs!K68*Inputs!D26*'GM Alloc Factors'!I55/('(Other Computations)'!I187+'(Other Computations)'!I200))</f>
        <v>0</v>
      </c>
      <c r="J4963" s="76">
        <f>IF('(Other Computations)'!J200=0,0,Inputs!L202*Inputs!L95*Inputs!K68*Inputs!D26*'GM Alloc Factors'!J55/('(Other Computations)'!J187+'(Other Computations)'!J200))</f>
        <v>0</v>
      </c>
      <c r="K4963" s="43">
        <f t="shared" si="1037"/>
        <v>0</v>
      </c>
    </row>
    <row r="4964" spans="1:11" ht="12.75" customHeight="1">
      <c r="A4964" s="61" t="str">
        <f>"         "&amp;Labels!B71</f>
        <v xml:space="preserve">         Customer 3</v>
      </c>
      <c r="B4964" s="76">
        <f>IF('(Other Computations)'!B201=0,0,Inputs!D203*Inputs!D96*Inputs!K69*Inputs!D26*'GM Alloc Factors'!B55/('(Other Computations)'!B188+'(Other Computations)'!B201))</f>
        <v>0</v>
      </c>
      <c r="C4964" s="76">
        <f>IF('(Other Computations)'!C201=0,0,Inputs!E203*Inputs!E96*Inputs!K69*Inputs!D26*'GM Alloc Factors'!C55/('(Other Computations)'!C188+'(Other Computations)'!C201))</f>
        <v>0</v>
      </c>
      <c r="D4964" s="76">
        <f>IF('(Other Computations)'!D201=0,0,Inputs!F203*Inputs!F96*Inputs!K69*Inputs!D26*'GM Alloc Factors'!D55/('(Other Computations)'!D188+'(Other Computations)'!D201))</f>
        <v>0</v>
      </c>
      <c r="E4964" s="76">
        <f>IF('(Other Computations)'!E201=0,0,Inputs!G203*Inputs!G96*Inputs!K69*Inputs!D26*'GM Alloc Factors'!E55/('(Other Computations)'!E188+'(Other Computations)'!E201))</f>
        <v>0</v>
      </c>
      <c r="F4964" s="43">
        <f t="shared" si="1036"/>
        <v>0</v>
      </c>
      <c r="G4964" s="76">
        <f>IF('(Other Computations)'!G201=0,0,Inputs!I203*Inputs!I96*Inputs!K69*Inputs!D26*'GM Alloc Factors'!G55/('(Other Computations)'!G188+'(Other Computations)'!G201))</f>
        <v>0</v>
      </c>
      <c r="H4964" s="76">
        <f>IF('(Other Computations)'!H201=0,0,Inputs!J203*Inputs!J96*Inputs!K69*Inputs!D26*'GM Alloc Factors'!H55/('(Other Computations)'!H188+'(Other Computations)'!H201))</f>
        <v>0</v>
      </c>
      <c r="I4964" s="76">
        <f>IF('(Other Computations)'!I201=0,0,Inputs!K203*Inputs!K96*Inputs!K69*Inputs!D26*'GM Alloc Factors'!I55/('(Other Computations)'!I188+'(Other Computations)'!I201))</f>
        <v>0</v>
      </c>
      <c r="J4964" s="76">
        <f>IF('(Other Computations)'!J201=0,0,Inputs!L203*Inputs!L96*Inputs!K69*Inputs!D26*'GM Alloc Factors'!J55/('(Other Computations)'!J188+'(Other Computations)'!J201))</f>
        <v>0</v>
      </c>
      <c r="K4964" s="43">
        <f t="shared" si="1037"/>
        <v>0</v>
      </c>
    </row>
    <row r="4965" spans="1:11" ht="12.75" customHeight="1">
      <c r="A4965" s="61" t="str">
        <f>"         "&amp;Labels!B72</f>
        <v xml:space="preserve">         Customer 4</v>
      </c>
      <c r="B4965" s="76">
        <f>IF('(Other Computations)'!B202=0,0,Inputs!D204*Inputs!D97*Inputs!K70*Inputs!D26*'GM Alloc Factors'!B55/('(Other Computations)'!B189+'(Other Computations)'!B202))</f>
        <v>0</v>
      </c>
      <c r="C4965" s="76">
        <f>IF('(Other Computations)'!C202=0,0,Inputs!E204*Inputs!E97*Inputs!K70*Inputs!D26*'GM Alloc Factors'!C55/('(Other Computations)'!C189+'(Other Computations)'!C202))</f>
        <v>0</v>
      </c>
      <c r="D4965" s="76">
        <f>IF('(Other Computations)'!D202=0,0,Inputs!F204*Inputs!F97*Inputs!K70*Inputs!D26*'GM Alloc Factors'!D55/('(Other Computations)'!D189+'(Other Computations)'!D202))</f>
        <v>0</v>
      </c>
      <c r="E4965" s="76">
        <f>IF('(Other Computations)'!E202=0,0,Inputs!G204*Inputs!G97*Inputs!K70*Inputs!D26*'GM Alloc Factors'!E55/('(Other Computations)'!E189+'(Other Computations)'!E202))</f>
        <v>0</v>
      </c>
      <c r="F4965" s="43">
        <f t="shared" si="1036"/>
        <v>0</v>
      </c>
      <c r="G4965" s="76">
        <f>IF('(Other Computations)'!G202=0,0,Inputs!I204*Inputs!I97*Inputs!K70*Inputs!D26*'GM Alloc Factors'!G55/('(Other Computations)'!G189+'(Other Computations)'!G202))</f>
        <v>0</v>
      </c>
      <c r="H4965" s="76">
        <f>IF('(Other Computations)'!H202=0,0,Inputs!J204*Inputs!J97*Inputs!K70*Inputs!D26*'GM Alloc Factors'!H55/('(Other Computations)'!H189+'(Other Computations)'!H202))</f>
        <v>0</v>
      </c>
      <c r="I4965" s="76">
        <f>IF('(Other Computations)'!I202=0,0,Inputs!K204*Inputs!K97*Inputs!K70*Inputs!D26*'GM Alloc Factors'!I55/('(Other Computations)'!I189+'(Other Computations)'!I202))</f>
        <v>0</v>
      </c>
      <c r="J4965" s="76">
        <f>IF('(Other Computations)'!J202=0,0,Inputs!L204*Inputs!L97*Inputs!K70*Inputs!D26*'GM Alloc Factors'!J55/('(Other Computations)'!J189+'(Other Computations)'!J202))</f>
        <v>0</v>
      </c>
      <c r="K4965" s="43">
        <f t="shared" si="1037"/>
        <v>0</v>
      </c>
    </row>
    <row r="4966" spans="1:11" ht="12.75" customHeight="1">
      <c r="A4966" s="61" t="str">
        <f>"         "&amp;Labels!B73</f>
        <v xml:space="preserve">         Customer 5</v>
      </c>
      <c r="B4966" s="76">
        <f>IF('(Other Computations)'!B203=0,0,Inputs!D205*Inputs!D98*Inputs!K71*Inputs!D26*'GM Alloc Factors'!B55/('(Other Computations)'!B190+'(Other Computations)'!B203))</f>
        <v>0</v>
      </c>
      <c r="C4966" s="76">
        <f>IF('(Other Computations)'!C203=0,0,Inputs!E205*Inputs!E98*Inputs!K71*Inputs!D26*'GM Alloc Factors'!C55/('(Other Computations)'!C190+'(Other Computations)'!C203))</f>
        <v>0</v>
      </c>
      <c r="D4966" s="76">
        <f>IF('(Other Computations)'!D203=0,0,Inputs!F205*Inputs!F98*Inputs!K71*Inputs!D26*'GM Alloc Factors'!D55/('(Other Computations)'!D190+'(Other Computations)'!D203))</f>
        <v>0</v>
      </c>
      <c r="E4966" s="76">
        <f>IF('(Other Computations)'!E203=0,0,Inputs!G205*Inputs!G98*Inputs!K71*Inputs!D26*'GM Alloc Factors'!E55/('(Other Computations)'!E190+'(Other Computations)'!E203))</f>
        <v>0</v>
      </c>
      <c r="F4966" s="43">
        <f t="shared" si="1036"/>
        <v>0</v>
      </c>
      <c r="G4966" s="76">
        <f>IF('(Other Computations)'!G203=0,0,Inputs!I205*Inputs!I98*Inputs!K71*Inputs!D26*'GM Alloc Factors'!G55/('(Other Computations)'!G190+'(Other Computations)'!G203))</f>
        <v>0</v>
      </c>
      <c r="H4966" s="76">
        <f>IF('(Other Computations)'!H203=0,0,Inputs!J205*Inputs!J98*Inputs!K71*Inputs!D26*'GM Alloc Factors'!H55/('(Other Computations)'!H190+'(Other Computations)'!H203))</f>
        <v>0</v>
      </c>
      <c r="I4966" s="76">
        <f>IF('(Other Computations)'!I203=0,0,Inputs!K205*Inputs!K98*Inputs!K71*Inputs!D26*'GM Alloc Factors'!I55/('(Other Computations)'!I190+'(Other Computations)'!I203))</f>
        <v>0</v>
      </c>
      <c r="J4966" s="76">
        <f>IF('(Other Computations)'!J203=0,0,Inputs!L205*Inputs!L98*Inputs!K71*Inputs!D26*'GM Alloc Factors'!J55/('(Other Computations)'!J190+'(Other Computations)'!J203))</f>
        <v>0</v>
      </c>
      <c r="K4966" s="43">
        <f t="shared" si="1037"/>
        <v>0</v>
      </c>
    </row>
    <row r="4967" spans="1:11" ht="12.75" customHeight="1">
      <c r="A4967" s="61" t="str">
        <f>"         "&amp;Labels!B74</f>
        <v xml:space="preserve">         Customer 6</v>
      </c>
      <c r="B4967" s="76">
        <f>IF('(Other Computations)'!B204=0,0,Inputs!D206*Inputs!D99*Inputs!K72*Inputs!D26*'GM Alloc Factors'!B55/('(Other Computations)'!B191+'(Other Computations)'!B204))</f>
        <v>0</v>
      </c>
      <c r="C4967" s="76">
        <f>IF('(Other Computations)'!C204=0,0,Inputs!E206*Inputs!E99*Inputs!K72*Inputs!D26*'GM Alloc Factors'!C55/('(Other Computations)'!C191+'(Other Computations)'!C204))</f>
        <v>0</v>
      </c>
      <c r="D4967" s="76">
        <f>IF('(Other Computations)'!D204=0,0,Inputs!F206*Inputs!F99*Inputs!K72*Inputs!D26*'GM Alloc Factors'!D55/('(Other Computations)'!D191+'(Other Computations)'!D204))</f>
        <v>0</v>
      </c>
      <c r="E4967" s="76">
        <f>IF('(Other Computations)'!E204=0,0,Inputs!G206*Inputs!G99*Inputs!K72*Inputs!D26*'GM Alloc Factors'!E55/('(Other Computations)'!E191+'(Other Computations)'!E204))</f>
        <v>0</v>
      </c>
      <c r="F4967" s="43">
        <f t="shared" si="1036"/>
        <v>0</v>
      </c>
      <c r="G4967" s="76">
        <f>IF('(Other Computations)'!G204=0,0,Inputs!I206*Inputs!I99*Inputs!K72*Inputs!D26*'GM Alloc Factors'!G55/('(Other Computations)'!G191+'(Other Computations)'!G204))</f>
        <v>0</v>
      </c>
      <c r="H4967" s="76">
        <f>IF('(Other Computations)'!H204=0,0,Inputs!J206*Inputs!J99*Inputs!K72*Inputs!D26*'GM Alloc Factors'!H55/('(Other Computations)'!H191+'(Other Computations)'!H204))</f>
        <v>0</v>
      </c>
      <c r="I4967" s="76">
        <f>IF('(Other Computations)'!I204=0,0,Inputs!K206*Inputs!K99*Inputs!K72*Inputs!D26*'GM Alloc Factors'!I55/('(Other Computations)'!I191+'(Other Computations)'!I204))</f>
        <v>0</v>
      </c>
      <c r="J4967" s="76">
        <f>IF('(Other Computations)'!J204=0,0,Inputs!L206*Inputs!L99*Inputs!K72*Inputs!D26*'GM Alloc Factors'!J55/('(Other Computations)'!J191+'(Other Computations)'!J204))</f>
        <v>0</v>
      </c>
      <c r="K4967" s="43">
        <f t="shared" si="1037"/>
        <v>0</v>
      </c>
    </row>
    <row r="4968" spans="1:11" ht="12.75" customHeight="1">
      <c r="A4968" s="61" t="str">
        <f>"         "&amp;Labels!B75</f>
        <v xml:space="preserve">         Customer 7</v>
      </c>
      <c r="B4968" s="76">
        <f>IF('(Other Computations)'!B205=0,0,Inputs!D207*Inputs!D100*Inputs!K73*Inputs!D26*'GM Alloc Factors'!B55/('(Other Computations)'!B192+'(Other Computations)'!B205))</f>
        <v>0</v>
      </c>
      <c r="C4968" s="76">
        <f>IF('(Other Computations)'!C205=0,0,Inputs!E207*Inputs!E100*Inputs!K73*Inputs!D26*'GM Alloc Factors'!C55/('(Other Computations)'!C192+'(Other Computations)'!C205))</f>
        <v>0</v>
      </c>
      <c r="D4968" s="76">
        <f>IF('(Other Computations)'!D205=0,0,Inputs!F207*Inputs!F100*Inputs!K73*Inputs!D26*'GM Alloc Factors'!D55/('(Other Computations)'!D192+'(Other Computations)'!D205))</f>
        <v>0</v>
      </c>
      <c r="E4968" s="76">
        <f>IF('(Other Computations)'!E205=0,0,Inputs!G207*Inputs!G100*Inputs!K73*Inputs!D26*'GM Alloc Factors'!E55/('(Other Computations)'!E192+'(Other Computations)'!E205))</f>
        <v>0</v>
      </c>
      <c r="F4968" s="43">
        <f t="shared" si="1036"/>
        <v>0</v>
      </c>
      <c r="G4968" s="76">
        <f>IF('(Other Computations)'!G205=0,0,Inputs!I207*Inputs!I100*Inputs!K73*Inputs!D26*'GM Alloc Factors'!G55/('(Other Computations)'!G192+'(Other Computations)'!G205))</f>
        <v>0</v>
      </c>
      <c r="H4968" s="76">
        <f>IF('(Other Computations)'!H205=0,0,Inputs!J207*Inputs!J100*Inputs!K73*Inputs!D26*'GM Alloc Factors'!H55/('(Other Computations)'!H192+'(Other Computations)'!H205))</f>
        <v>0</v>
      </c>
      <c r="I4968" s="76">
        <f>IF('(Other Computations)'!I205=0,0,Inputs!K207*Inputs!K100*Inputs!K73*Inputs!D26*'GM Alloc Factors'!I55/('(Other Computations)'!I192+'(Other Computations)'!I205))</f>
        <v>0</v>
      </c>
      <c r="J4968" s="76">
        <f>IF('(Other Computations)'!J205=0,0,Inputs!L207*Inputs!L100*Inputs!K73*Inputs!D26*'GM Alloc Factors'!J55/('(Other Computations)'!J192+'(Other Computations)'!J205))</f>
        <v>0</v>
      </c>
      <c r="K4968" s="43">
        <f t="shared" si="1037"/>
        <v>0</v>
      </c>
    </row>
    <row r="4969" spans="1:11" ht="12.75" customHeight="1">
      <c r="A4969" s="61" t="str">
        <f>"         "&amp;Labels!B76</f>
        <v xml:space="preserve">         Customer 8</v>
      </c>
      <c r="B4969" s="76">
        <f>IF('(Other Computations)'!B206=0,0,Inputs!D208*Inputs!D101*Inputs!K74*Inputs!D26*'GM Alloc Factors'!B55/('(Other Computations)'!B193+'(Other Computations)'!B206))</f>
        <v>0</v>
      </c>
      <c r="C4969" s="76">
        <f>IF('(Other Computations)'!C206=0,0,Inputs!E208*Inputs!E101*Inputs!K74*Inputs!D26*'GM Alloc Factors'!C55/('(Other Computations)'!C193+'(Other Computations)'!C206))</f>
        <v>0</v>
      </c>
      <c r="D4969" s="76">
        <f>IF('(Other Computations)'!D206=0,0,Inputs!F208*Inputs!F101*Inputs!K74*Inputs!D26*'GM Alloc Factors'!D55/('(Other Computations)'!D193+'(Other Computations)'!D206))</f>
        <v>0</v>
      </c>
      <c r="E4969" s="76">
        <f>IF('(Other Computations)'!E206=0,0,Inputs!G208*Inputs!G101*Inputs!K74*Inputs!D26*'GM Alloc Factors'!E55/('(Other Computations)'!E193+'(Other Computations)'!E206))</f>
        <v>0</v>
      </c>
      <c r="F4969" s="43">
        <f t="shared" si="1036"/>
        <v>0</v>
      </c>
      <c r="G4969" s="76">
        <f>IF('(Other Computations)'!G206=0,0,Inputs!I208*Inputs!I101*Inputs!K74*Inputs!D26*'GM Alloc Factors'!G55/('(Other Computations)'!G193+'(Other Computations)'!G206))</f>
        <v>0</v>
      </c>
      <c r="H4969" s="76">
        <f>IF('(Other Computations)'!H206=0,0,Inputs!J208*Inputs!J101*Inputs!K74*Inputs!D26*'GM Alloc Factors'!H55/('(Other Computations)'!H193+'(Other Computations)'!H206))</f>
        <v>0</v>
      </c>
      <c r="I4969" s="76">
        <f>IF('(Other Computations)'!I206=0,0,Inputs!K208*Inputs!K101*Inputs!K74*Inputs!D26*'GM Alloc Factors'!I55/('(Other Computations)'!I193+'(Other Computations)'!I206))</f>
        <v>0</v>
      </c>
      <c r="J4969" s="76">
        <f>IF('(Other Computations)'!J206=0,0,Inputs!L208*Inputs!L101*Inputs!K74*Inputs!D26*'GM Alloc Factors'!J55/('(Other Computations)'!J193+'(Other Computations)'!J206))</f>
        <v>0</v>
      </c>
      <c r="K4969" s="43">
        <f t="shared" si="1037"/>
        <v>0</v>
      </c>
    </row>
    <row r="4970" spans="1:11" ht="12.75" customHeight="1">
      <c r="A4970" s="61" t="str">
        <f>"         "&amp;Labels!B77</f>
        <v xml:space="preserve">         Customer 9</v>
      </c>
      <c r="B4970" s="76">
        <f>IF('(Other Computations)'!B207=0,0,Inputs!D209*Inputs!D102*Inputs!K75*Inputs!D26*'GM Alloc Factors'!B55/('(Other Computations)'!B194+'(Other Computations)'!B207))</f>
        <v>0</v>
      </c>
      <c r="C4970" s="76">
        <f>IF('(Other Computations)'!C207=0,0,Inputs!E209*Inputs!E102*Inputs!K75*Inputs!D26*'GM Alloc Factors'!C55/('(Other Computations)'!C194+'(Other Computations)'!C207))</f>
        <v>0</v>
      </c>
      <c r="D4970" s="76">
        <f>IF('(Other Computations)'!D207=0,0,Inputs!F209*Inputs!F102*Inputs!K75*Inputs!D26*'GM Alloc Factors'!D55/('(Other Computations)'!D194+'(Other Computations)'!D207))</f>
        <v>0</v>
      </c>
      <c r="E4970" s="76">
        <f>IF('(Other Computations)'!E207=0,0,Inputs!G209*Inputs!G102*Inputs!K75*Inputs!D26*'GM Alloc Factors'!E55/('(Other Computations)'!E194+'(Other Computations)'!E207))</f>
        <v>0</v>
      </c>
      <c r="F4970" s="43">
        <f t="shared" si="1036"/>
        <v>0</v>
      </c>
      <c r="G4970" s="76">
        <f>IF('(Other Computations)'!G207=0,0,Inputs!I209*Inputs!I102*Inputs!K75*Inputs!D26*'GM Alloc Factors'!G55/('(Other Computations)'!G194+'(Other Computations)'!G207))</f>
        <v>0</v>
      </c>
      <c r="H4970" s="76">
        <f>IF('(Other Computations)'!H207=0,0,Inputs!J209*Inputs!J102*Inputs!K75*Inputs!D26*'GM Alloc Factors'!H55/('(Other Computations)'!H194+'(Other Computations)'!H207))</f>
        <v>0</v>
      </c>
      <c r="I4970" s="76">
        <f>IF('(Other Computations)'!I207=0,0,Inputs!K209*Inputs!K102*Inputs!K75*Inputs!D26*'GM Alloc Factors'!I55/('(Other Computations)'!I194+'(Other Computations)'!I207))</f>
        <v>0</v>
      </c>
      <c r="J4970" s="76">
        <f>IF('(Other Computations)'!J207=0,0,Inputs!L209*Inputs!L102*Inputs!K75*Inputs!D26*'GM Alloc Factors'!J55/('(Other Computations)'!J194+'(Other Computations)'!J207))</f>
        <v>0</v>
      </c>
      <c r="K4970" s="43">
        <f t="shared" si="1037"/>
        <v>0</v>
      </c>
    </row>
    <row r="4971" spans="1:11" ht="12.75" customHeight="1">
      <c r="A4971" s="61" t="str">
        <f>"         "&amp;Labels!B78</f>
        <v xml:space="preserve">         Customer 10</v>
      </c>
      <c r="B4971" s="76">
        <f>IF('(Other Computations)'!B208=0,0,Inputs!D210*Inputs!D103*Inputs!K76*Inputs!D26*'GM Alloc Factors'!B55/('(Other Computations)'!B195+'(Other Computations)'!B208))</f>
        <v>0</v>
      </c>
      <c r="C4971" s="76">
        <f>IF('(Other Computations)'!C208=0,0,Inputs!E210*Inputs!E103*Inputs!K76*Inputs!D26*'GM Alloc Factors'!C55/('(Other Computations)'!C195+'(Other Computations)'!C208))</f>
        <v>0</v>
      </c>
      <c r="D4971" s="76">
        <f>IF('(Other Computations)'!D208=0,0,Inputs!F210*Inputs!F103*Inputs!K76*Inputs!D26*'GM Alloc Factors'!D55/('(Other Computations)'!D195+'(Other Computations)'!D208))</f>
        <v>0</v>
      </c>
      <c r="E4971" s="76">
        <f>IF('(Other Computations)'!E208=0,0,Inputs!G210*Inputs!G103*Inputs!K76*Inputs!D26*'GM Alloc Factors'!E55/('(Other Computations)'!E195+'(Other Computations)'!E208))</f>
        <v>0</v>
      </c>
      <c r="F4971" s="43">
        <f t="shared" si="1036"/>
        <v>0</v>
      </c>
      <c r="G4971" s="76">
        <f>IF('(Other Computations)'!G208=0,0,Inputs!I210*Inputs!I103*Inputs!K76*Inputs!D26*'GM Alloc Factors'!G55/('(Other Computations)'!G195+'(Other Computations)'!G208))</f>
        <v>0</v>
      </c>
      <c r="H4971" s="76">
        <f>IF('(Other Computations)'!H208=0,0,Inputs!J210*Inputs!J103*Inputs!K76*Inputs!D26*'GM Alloc Factors'!H55/('(Other Computations)'!H195+'(Other Computations)'!H208))</f>
        <v>0</v>
      </c>
      <c r="I4971" s="76">
        <f>IF('(Other Computations)'!I208=0,0,Inputs!K210*Inputs!K103*Inputs!K76*Inputs!D26*'GM Alloc Factors'!I55/('(Other Computations)'!I195+'(Other Computations)'!I208))</f>
        <v>0</v>
      </c>
      <c r="J4971" s="76">
        <f>IF('(Other Computations)'!J208=0,0,Inputs!L210*Inputs!L103*Inputs!K76*Inputs!D26*'GM Alloc Factors'!J55/('(Other Computations)'!J195+'(Other Computations)'!J208))</f>
        <v>0</v>
      </c>
      <c r="K4971" s="43">
        <f t="shared" si="1037"/>
        <v>0</v>
      </c>
    </row>
    <row r="4972" spans="1:11" ht="12.75" customHeight="1">
      <c r="A4972" s="61" t="str">
        <f>"         "&amp;Labels!C68</f>
        <v xml:space="preserve">         Total</v>
      </c>
      <c r="B4972" s="84">
        <f>SUM(B4962:B4971)</f>
        <v>0</v>
      </c>
      <c r="C4972" s="84">
        <f>SUM(C4962:C4971)</f>
        <v>0</v>
      </c>
      <c r="D4972" s="84">
        <f>SUM(D4962:D4971)</f>
        <v>0</v>
      </c>
      <c r="E4972" s="84">
        <f>SUM(E4962:E4971)</f>
        <v>0</v>
      </c>
      <c r="F4972" s="43">
        <f t="shared" si="1036"/>
        <v>0</v>
      </c>
      <c r="G4972" s="84">
        <f>SUM(G4962:G4971)</f>
        <v>0</v>
      </c>
      <c r="H4972" s="84">
        <f>SUM(H4962:H4971)</f>
        <v>0</v>
      </c>
      <c r="I4972" s="84">
        <f>SUM(I4962:I4971)</f>
        <v>0</v>
      </c>
      <c r="J4972" s="84">
        <f>SUM(J4962:J4971)</f>
        <v>0</v>
      </c>
      <c r="K4972" s="43">
        <f t="shared" si="1037"/>
        <v>0</v>
      </c>
    </row>
    <row r="4973" spans="1:11" ht="12.75" customHeight="1">
      <c r="A4973" s="55" t="str">
        <f>"      "&amp;Labels!C84</f>
        <v xml:space="preserve">      Total</v>
      </c>
      <c r="B4973" s="74">
        <f>SUM(B4888,B4900,B4912,B4924,B4936,B4948,B4960,B4972)</f>
        <v>0</v>
      </c>
      <c r="C4973" s="74">
        <f>SUM(C4888,C4900,C4912,C4924,C4936,C4948,C4960,C4972)</f>
        <v>0</v>
      </c>
      <c r="D4973" s="74">
        <f>SUM(D4888,D4900,D4912,D4924,D4936,D4948,D4960,D4972)</f>
        <v>0</v>
      </c>
      <c r="E4973" s="74">
        <f>SUM(E4888,E4900,E4912,E4924,E4936,E4948,E4960,E4972)</f>
        <v>0</v>
      </c>
      <c r="F4973" s="43">
        <f t="shared" si="1036"/>
        <v>0</v>
      </c>
      <c r="G4973" s="74">
        <f>SUM(G4888,G4900,G4912,G4924,G4936,G4948,G4960,G4972)</f>
        <v>0</v>
      </c>
      <c r="H4973" s="74">
        <f>SUM(H4888,H4900,H4912,H4924,H4936,H4948,H4960,H4972)</f>
        <v>0</v>
      </c>
      <c r="I4973" s="74">
        <f>SUM(I4888,I4900,I4912,I4924,I4936,I4948,I4960,I4972)</f>
        <v>0</v>
      </c>
      <c r="J4973" s="74">
        <f>SUM(J4888,J4900,J4912,J4924,J4936,J4948,J4960,J4972)</f>
        <v>0</v>
      </c>
      <c r="K4973" s="43">
        <f t="shared" si="1037"/>
        <v>0</v>
      </c>
    </row>
    <row r="4974" spans="1:11" ht="12.75" customHeight="1">
      <c r="A4974" s="61" t="str">
        <f>"         "&amp;Labels!B69</f>
        <v xml:space="preserve">         Customer 1</v>
      </c>
      <c r="B4974" s="76">
        <f t="shared" ref="B4974:E4983" si="1038">SUM(B4878,B4890,B4902,B4914,B4926,B4938,B4950,B4962)</f>
        <v>0</v>
      </c>
      <c r="C4974" s="76">
        <f t="shared" si="1038"/>
        <v>0</v>
      </c>
      <c r="D4974" s="76">
        <f t="shared" si="1038"/>
        <v>0</v>
      </c>
      <c r="E4974" s="76">
        <f t="shared" si="1038"/>
        <v>0</v>
      </c>
      <c r="F4974" s="43">
        <f t="shared" si="1036"/>
        <v>0</v>
      </c>
      <c r="G4974" s="76">
        <f t="shared" ref="G4974:J4983" si="1039">SUM(G4878,G4890,G4902,G4914,G4926,G4938,G4950,G4962)</f>
        <v>0</v>
      </c>
      <c r="H4974" s="76">
        <f t="shared" si="1039"/>
        <v>0</v>
      </c>
      <c r="I4974" s="76">
        <f t="shared" si="1039"/>
        <v>0</v>
      </c>
      <c r="J4974" s="76">
        <f t="shared" si="1039"/>
        <v>0</v>
      </c>
      <c r="K4974" s="43">
        <f t="shared" si="1037"/>
        <v>0</v>
      </c>
    </row>
    <row r="4975" spans="1:11" ht="12.75" customHeight="1">
      <c r="A4975" s="61" t="str">
        <f>"         "&amp;Labels!B70</f>
        <v xml:space="preserve">         Customer 2</v>
      </c>
      <c r="B4975" s="76">
        <f t="shared" si="1038"/>
        <v>0</v>
      </c>
      <c r="C4975" s="76">
        <f t="shared" si="1038"/>
        <v>0</v>
      </c>
      <c r="D4975" s="76">
        <f t="shared" si="1038"/>
        <v>0</v>
      </c>
      <c r="E4975" s="76">
        <f t="shared" si="1038"/>
        <v>0</v>
      </c>
      <c r="F4975" s="43">
        <f t="shared" si="1036"/>
        <v>0</v>
      </c>
      <c r="G4975" s="76">
        <f t="shared" si="1039"/>
        <v>0</v>
      </c>
      <c r="H4975" s="76">
        <f t="shared" si="1039"/>
        <v>0</v>
      </c>
      <c r="I4975" s="76">
        <f t="shared" si="1039"/>
        <v>0</v>
      </c>
      <c r="J4975" s="76">
        <f t="shared" si="1039"/>
        <v>0</v>
      </c>
      <c r="K4975" s="43">
        <f t="shared" si="1037"/>
        <v>0</v>
      </c>
    </row>
    <row r="4976" spans="1:11" ht="12.75" customHeight="1">
      <c r="A4976" s="61" t="str">
        <f>"         "&amp;Labels!B71</f>
        <v xml:space="preserve">         Customer 3</v>
      </c>
      <c r="B4976" s="76">
        <f t="shared" si="1038"/>
        <v>0</v>
      </c>
      <c r="C4976" s="76">
        <f t="shared" si="1038"/>
        <v>0</v>
      </c>
      <c r="D4976" s="76">
        <f t="shared" si="1038"/>
        <v>0</v>
      </c>
      <c r="E4976" s="76">
        <f t="shared" si="1038"/>
        <v>0</v>
      </c>
      <c r="F4976" s="43">
        <f t="shared" si="1036"/>
        <v>0</v>
      </c>
      <c r="G4976" s="76">
        <f t="shared" si="1039"/>
        <v>0</v>
      </c>
      <c r="H4976" s="76">
        <f t="shared" si="1039"/>
        <v>0</v>
      </c>
      <c r="I4976" s="76">
        <f t="shared" si="1039"/>
        <v>0</v>
      </c>
      <c r="J4976" s="76">
        <f t="shared" si="1039"/>
        <v>0</v>
      </c>
      <c r="K4976" s="43">
        <f t="shared" si="1037"/>
        <v>0</v>
      </c>
    </row>
    <row r="4977" spans="1:11" ht="12.75" customHeight="1">
      <c r="A4977" s="61" t="str">
        <f>"         "&amp;Labels!B72</f>
        <v xml:space="preserve">         Customer 4</v>
      </c>
      <c r="B4977" s="76">
        <f t="shared" si="1038"/>
        <v>0</v>
      </c>
      <c r="C4977" s="76">
        <f t="shared" si="1038"/>
        <v>0</v>
      </c>
      <c r="D4977" s="76">
        <f t="shared" si="1038"/>
        <v>0</v>
      </c>
      <c r="E4977" s="76">
        <f t="shared" si="1038"/>
        <v>0</v>
      </c>
      <c r="F4977" s="43">
        <f t="shared" si="1036"/>
        <v>0</v>
      </c>
      <c r="G4977" s="76">
        <f t="shared" si="1039"/>
        <v>0</v>
      </c>
      <c r="H4977" s="76">
        <f t="shared" si="1039"/>
        <v>0</v>
      </c>
      <c r="I4977" s="76">
        <f t="shared" si="1039"/>
        <v>0</v>
      </c>
      <c r="J4977" s="76">
        <f t="shared" si="1039"/>
        <v>0</v>
      </c>
      <c r="K4977" s="43">
        <f t="shared" si="1037"/>
        <v>0</v>
      </c>
    </row>
    <row r="4978" spans="1:11" ht="12.75" customHeight="1">
      <c r="A4978" s="61" t="str">
        <f>"         "&amp;Labels!B73</f>
        <v xml:space="preserve">         Customer 5</v>
      </c>
      <c r="B4978" s="76">
        <f t="shared" si="1038"/>
        <v>0</v>
      </c>
      <c r="C4978" s="76">
        <f t="shared" si="1038"/>
        <v>0</v>
      </c>
      <c r="D4978" s="76">
        <f t="shared" si="1038"/>
        <v>0</v>
      </c>
      <c r="E4978" s="76">
        <f t="shared" si="1038"/>
        <v>0</v>
      </c>
      <c r="F4978" s="43">
        <f t="shared" si="1036"/>
        <v>0</v>
      </c>
      <c r="G4978" s="76">
        <f t="shared" si="1039"/>
        <v>0</v>
      </c>
      <c r="H4978" s="76">
        <f t="shared" si="1039"/>
        <v>0</v>
      </c>
      <c r="I4978" s="76">
        <f t="shared" si="1039"/>
        <v>0</v>
      </c>
      <c r="J4978" s="76">
        <f t="shared" si="1039"/>
        <v>0</v>
      </c>
      <c r="K4978" s="43">
        <f t="shared" si="1037"/>
        <v>0</v>
      </c>
    </row>
    <row r="4979" spans="1:11" ht="12.75" customHeight="1">
      <c r="A4979" s="61" t="str">
        <f>"         "&amp;Labels!B74</f>
        <v xml:space="preserve">         Customer 6</v>
      </c>
      <c r="B4979" s="76">
        <f t="shared" si="1038"/>
        <v>0</v>
      </c>
      <c r="C4979" s="76">
        <f t="shared" si="1038"/>
        <v>0</v>
      </c>
      <c r="D4979" s="76">
        <f t="shared" si="1038"/>
        <v>0</v>
      </c>
      <c r="E4979" s="76">
        <f t="shared" si="1038"/>
        <v>0</v>
      </c>
      <c r="F4979" s="43">
        <f t="shared" si="1036"/>
        <v>0</v>
      </c>
      <c r="G4979" s="76">
        <f t="shared" si="1039"/>
        <v>0</v>
      </c>
      <c r="H4979" s="76">
        <f t="shared" si="1039"/>
        <v>0</v>
      </c>
      <c r="I4979" s="76">
        <f t="shared" si="1039"/>
        <v>0</v>
      </c>
      <c r="J4979" s="76">
        <f t="shared" si="1039"/>
        <v>0</v>
      </c>
      <c r="K4979" s="43">
        <f t="shared" si="1037"/>
        <v>0</v>
      </c>
    </row>
    <row r="4980" spans="1:11" ht="12.75" customHeight="1">
      <c r="A4980" s="61" t="str">
        <f>"         "&amp;Labels!B75</f>
        <v xml:space="preserve">         Customer 7</v>
      </c>
      <c r="B4980" s="76">
        <f t="shared" si="1038"/>
        <v>0</v>
      </c>
      <c r="C4980" s="76">
        <f t="shared" si="1038"/>
        <v>0</v>
      </c>
      <c r="D4980" s="76">
        <f t="shared" si="1038"/>
        <v>0</v>
      </c>
      <c r="E4980" s="76">
        <f t="shared" si="1038"/>
        <v>0</v>
      </c>
      <c r="F4980" s="43">
        <f t="shared" si="1036"/>
        <v>0</v>
      </c>
      <c r="G4980" s="76">
        <f t="shared" si="1039"/>
        <v>0</v>
      </c>
      <c r="H4980" s="76">
        <f t="shared" si="1039"/>
        <v>0</v>
      </c>
      <c r="I4980" s="76">
        <f t="shared" si="1039"/>
        <v>0</v>
      </c>
      <c r="J4980" s="76">
        <f t="shared" si="1039"/>
        <v>0</v>
      </c>
      <c r="K4980" s="43">
        <f t="shared" si="1037"/>
        <v>0</v>
      </c>
    </row>
    <row r="4981" spans="1:11" ht="12.75" customHeight="1">
      <c r="A4981" s="61" t="str">
        <f>"         "&amp;Labels!B76</f>
        <v xml:space="preserve">         Customer 8</v>
      </c>
      <c r="B4981" s="76">
        <f t="shared" si="1038"/>
        <v>0</v>
      </c>
      <c r="C4981" s="76">
        <f t="shared" si="1038"/>
        <v>0</v>
      </c>
      <c r="D4981" s="76">
        <f t="shared" si="1038"/>
        <v>0</v>
      </c>
      <c r="E4981" s="76">
        <f t="shared" si="1038"/>
        <v>0</v>
      </c>
      <c r="F4981" s="43">
        <f t="shared" si="1036"/>
        <v>0</v>
      </c>
      <c r="G4981" s="76">
        <f t="shared" si="1039"/>
        <v>0</v>
      </c>
      <c r="H4981" s="76">
        <f t="shared" si="1039"/>
        <v>0</v>
      </c>
      <c r="I4981" s="76">
        <f t="shared" si="1039"/>
        <v>0</v>
      </c>
      <c r="J4981" s="76">
        <f t="shared" si="1039"/>
        <v>0</v>
      </c>
      <c r="K4981" s="43">
        <f t="shared" si="1037"/>
        <v>0</v>
      </c>
    </row>
    <row r="4982" spans="1:11" ht="12.75" customHeight="1">
      <c r="A4982" s="61" t="str">
        <f>"         "&amp;Labels!B77</f>
        <v xml:space="preserve">         Customer 9</v>
      </c>
      <c r="B4982" s="76">
        <f t="shared" si="1038"/>
        <v>0</v>
      </c>
      <c r="C4982" s="76">
        <f t="shared" si="1038"/>
        <v>0</v>
      </c>
      <c r="D4982" s="76">
        <f t="shared" si="1038"/>
        <v>0</v>
      </c>
      <c r="E4982" s="76">
        <f t="shared" si="1038"/>
        <v>0</v>
      </c>
      <c r="F4982" s="43">
        <f t="shared" si="1036"/>
        <v>0</v>
      </c>
      <c r="G4982" s="76">
        <f t="shared" si="1039"/>
        <v>0</v>
      </c>
      <c r="H4982" s="76">
        <f t="shared" si="1039"/>
        <v>0</v>
      </c>
      <c r="I4982" s="76">
        <f t="shared" si="1039"/>
        <v>0</v>
      </c>
      <c r="J4982" s="76">
        <f t="shared" si="1039"/>
        <v>0</v>
      </c>
      <c r="K4982" s="43">
        <f t="shared" si="1037"/>
        <v>0</v>
      </c>
    </row>
    <row r="4983" spans="1:11" ht="12.75" customHeight="1">
      <c r="A4983" s="61" t="str">
        <f>"         "&amp;Labels!B78</f>
        <v xml:space="preserve">         Customer 10</v>
      </c>
      <c r="B4983" s="76">
        <f t="shared" si="1038"/>
        <v>0</v>
      </c>
      <c r="C4983" s="76">
        <f t="shared" si="1038"/>
        <v>0</v>
      </c>
      <c r="D4983" s="76">
        <f t="shared" si="1038"/>
        <v>0</v>
      </c>
      <c r="E4983" s="76">
        <f t="shared" si="1038"/>
        <v>0</v>
      </c>
      <c r="F4983" s="43">
        <f t="shared" si="1036"/>
        <v>0</v>
      </c>
      <c r="G4983" s="76">
        <f t="shared" si="1039"/>
        <v>0</v>
      </c>
      <c r="H4983" s="76">
        <f t="shared" si="1039"/>
        <v>0</v>
      </c>
      <c r="I4983" s="76">
        <f t="shared" si="1039"/>
        <v>0</v>
      </c>
      <c r="J4983" s="76">
        <f t="shared" si="1039"/>
        <v>0</v>
      </c>
      <c r="K4983" s="43">
        <f t="shared" si="1037"/>
        <v>0</v>
      </c>
    </row>
    <row r="4984" spans="1:11" ht="12.75" customHeight="1">
      <c r="A4984" s="61" t="str">
        <f>"         "&amp;Labels!C68</f>
        <v xml:space="preserve">         Total</v>
      </c>
      <c r="B4984" s="84">
        <f>B4973</f>
        <v>0</v>
      </c>
      <c r="C4984" s="84">
        <f>C4973</f>
        <v>0</v>
      </c>
      <c r="D4984" s="84">
        <f>D4973</f>
        <v>0</v>
      </c>
      <c r="E4984" s="84">
        <f>E4973</f>
        <v>0</v>
      </c>
      <c r="F4984" s="43">
        <f>SUM(B4973:E4973)</f>
        <v>0</v>
      </c>
      <c r="G4984" s="84">
        <f>G4973</f>
        <v>0</v>
      </c>
      <c r="H4984" s="84">
        <f>H4973</f>
        <v>0</v>
      </c>
      <c r="I4984" s="84">
        <f>I4973</f>
        <v>0</v>
      </c>
      <c r="J4984" s="84">
        <f>J4973</f>
        <v>0</v>
      </c>
      <c r="K4984" s="43">
        <f>SUM(G4973:J4973)</f>
        <v>0</v>
      </c>
    </row>
    <row r="4985" spans="1:11" ht="12.75" customHeight="1">
      <c r="A4985" s="55" t="str">
        <f>"   "&amp;Labels!B108</f>
        <v xml:space="preserve">   Sales visits</v>
      </c>
      <c r="B4985" s="74"/>
      <c r="C4985" s="74"/>
      <c r="D4985" s="74"/>
      <c r="E4985" s="74"/>
      <c r="F4985" s="43"/>
      <c r="G4985" s="74"/>
      <c r="H4985" s="74"/>
      <c r="I4985" s="74"/>
      <c r="J4985" s="74"/>
      <c r="K4985" s="43"/>
    </row>
    <row r="4986" spans="1:11" ht="12.75" customHeight="1">
      <c r="A4986" s="61" t="str">
        <f>"      "&amp;Labels!B85</f>
        <v xml:space="preserve">      Q 1</v>
      </c>
      <c r="B4986" s="84"/>
      <c r="C4986" s="84"/>
      <c r="D4986" s="84"/>
      <c r="E4986" s="84"/>
      <c r="F4986" s="43"/>
      <c r="G4986" s="84"/>
      <c r="H4986" s="84"/>
      <c r="I4986" s="84"/>
      <c r="J4986" s="84"/>
      <c r="K4986" s="43"/>
    </row>
    <row r="4987" spans="1:11" ht="12.75" customHeight="1">
      <c r="A4987" s="61" t="str">
        <f>"         "&amp;Labels!B69</f>
        <v xml:space="preserve">         Customer 1</v>
      </c>
      <c r="B4987" s="76">
        <f>IF('(Other Computations)'!B199=0,0,Inputs!D201*Inputs!D94*Inputs!D77*Inputs!D27*'GM Alloc Factors'!B35/('(Other Computations)'!B186+'(Other Computations)'!B199))</f>
        <v>0</v>
      </c>
      <c r="C4987" s="76">
        <f>IF('(Other Computations)'!C199=0,0,Inputs!E201*Inputs!E94*Inputs!D77*Inputs!D27*'GM Alloc Factors'!C35/('(Other Computations)'!C186+'(Other Computations)'!C199))</f>
        <v>0</v>
      </c>
      <c r="D4987" s="76">
        <f>IF('(Other Computations)'!D199=0,0,Inputs!F201*Inputs!F94*Inputs!D77*Inputs!D27*'GM Alloc Factors'!D35/('(Other Computations)'!D186+'(Other Computations)'!D199))</f>
        <v>0</v>
      </c>
      <c r="E4987" s="76">
        <f>IF('(Other Computations)'!E199=0,0,Inputs!G201*Inputs!G94*Inputs!D77*Inputs!D27*'GM Alloc Factors'!E35/('(Other Computations)'!E186+'(Other Computations)'!E199))</f>
        <v>0</v>
      </c>
      <c r="F4987" s="43">
        <f t="shared" ref="F4987:F4997" si="1040">SUM(B4987:E4987)</f>
        <v>0</v>
      </c>
      <c r="G4987" s="76">
        <f>IF('(Other Computations)'!G199=0,0,Inputs!I201*Inputs!I94*Inputs!D77*Inputs!D27*'GM Alloc Factors'!G35/('(Other Computations)'!G186+'(Other Computations)'!G199))</f>
        <v>0</v>
      </c>
      <c r="H4987" s="76">
        <f>IF('(Other Computations)'!H199=0,0,Inputs!J201*Inputs!J94*Inputs!D77*Inputs!D27*'GM Alloc Factors'!H35/('(Other Computations)'!H186+'(Other Computations)'!H199))</f>
        <v>0</v>
      </c>
      <c r="I4987" s="76">
        <f>IF('(Other Computations)'!I199=0,0,Inputs!K201*Inputs!K94*Inputs!D77*Inputs!D27*'GM Alloc Factors'!I35/('(Other Computations)'!I186+'(Other Computations)'!I199))</f>
        <v>0</v>
      </c>
      <c r="J4987" s="76">
        <f>IF('(Other Computations)'!J199=0,0,Inputs!L201*Inputs!L94*Inputs!D77*Inputs!D27*'GM Alloc Factors'!J35/('(Other Computations)'!J186+'(Other Computations)'!J199))</f>
        <v>0</v>
      </c>
      <c r="K4987" s="43">
        <f t="shared" ref="K4987:K4997" si="1041">SUM(G4987:J4987)</f>
        <v>0</v>
      </c>
    </row>
    <row r="4988" spans="1:11" ht="12.75" customHeight="1">
      <c r="A4988" s="61" t="str">
        <f>"         "&amp;Labels!B70</f>
        <v xml:space="preserve">         Customer 2</v>
      </c>
      <c r="B4988" s="76">
        <f>IF('(Other Computations)'!B200=0,0,Inputs!D202*Inputs!D95*Inputs!D78*Inputs!D27*'GM Alloc Factors'!B35/('(Other Computations)'!B187+'(Other Computations)'!B200))</f>
        <v>0</v>
      </c>
      <c r="C4988" s="76">
        <f>IF('(Other Computations)'!C200=0,0,Inputs!E202*Inputs!E95*Inputs!D78*Inputs!D27*'GM Alloc Factors'!C35/('(Other Computations)'!C187+'(Other Computations)'!C200))</f>
        <v>0</v>
      </c>
      <c r="D4988" s="76">
        <f>IF('(Other Computations)'!D200=0,0,Inputs!F202*Inputs!F95*Inputs!D78*Inputs!D27*'GM Alloc Factors'!D35/('(Other Computations)'!D187+'(Other Computations)'!D200))</f>
        <v>0</v>
      </c>
      <c r="E4988" s="76">
        <f>IF('(Other Computations)'!E200=0,0,Inputs!G202*Inputs!G95*Inputs!D78*Inputs!D27*'GM Alloc Factors'!E35/('(Other Computations)'!E187+'(Other Computations)'!E200))</f>
        <v>0</v>
      </c>
      <c r="F4988" s="43">
        <f t="shared" si="1040"/>
        <v>0</v>
      </c>
      <c r="G4988" s="76">
        <f>IF('(Other Computations)'!G200=0,0,Inputs!I202*Inputs!I95*Inputs!D78*Inputs!D27*'GM Alloc Factors'!G35/('(Other Computations)'!G187+'(Other Computations)'!G200))</f>
        <v>0</v>
      </c>
      <c r="H4988" s="76">
        <f>IF('(Other Computations)'!H200=0,0,Inputs!J202*Inputs!J95*Inputs!D78*Inputs!D27*'GM Alloc Factors'!H35/('(Other Computations)'!H187+'(Other Computations)'!H200))</f>
        <v>0</v>
      </c>
      <c r="I4988" s="76">
        <f>IF('(Other Computations)'!I200=0,0,Inputs!K202*Inputs!K95*Inputs!D78*Inputs!D27*'GM Alloc Factors'!I35/('(Other Computations)'!I187+'(Other Computations)'!I200))</f>
        <v>0</v>
      </c>
      <c r="J4988" s="76">
        <f>IF('(Other Computations)'!J200=0,0,Inputs!L202*Inputs!L95*Inputs!D78*Inputs!D27*'GM Alloc Factors'!J35/('(Other Computations)'!J187+'(Other Computations)'!J200))</f>
        <v>0</v>
      </c>
      <c r="K4988" s="43">
        <f t="shared" si="1041"/>
        <v>0</v>
      </c>
    </row>
    <row r="4989" spans="1:11" ht="12.75" customHeight="1">
      <c r="A4989" s="61" t="str">
        <f>"         "&amp;Labels!B71</f>
        <v xml:space="preserve">         Customer 3</v>
      </c>
      <c r="B4989" s="76">
        <f>IF('(Other Computations)'!B201=0,0,Inputs!D203*Inputs!D96*Inputs!D79*Inputs!D27*'GM Alloc Factors'!B35/('(Other Computations)'!B188+'(Other Computations)'!B201))</f>
        <v>0</v>
      </c>
      <c r="C4989" s="76">
        <f>IF('(Other Computations)'!C201=0,0,Inputs!E203*Inputs!E96*Inputs!D79*Inputs!D27*'GM Alloc Factors'!C35/('(Other Computations)'!C188+'(Other Computations)'!C201))</f>
        <v>0</v>
      </c>
      <c r="D4989" s="76">
        <f>IF('(Other Computations)'!D201=0,0,Inputs!F203*Inputs!F96*Inputs!D79*Inputs!D27*'GM Alloc Factors'!D35/('(Other Computations)'!D188+'(Other Computations)'!D201))</f>
        <v>0</v>
      </c>
      <c r="E4989" s="76">
        <f>IF('(Other Computations)'!E201=0,0,Inputs!G203*Inputs!G96*Inputs!D79*Inputs!D27*'GM Alloc Factors'!E35/('(Other Computations)'!E188+'(Other Computations)'!E201))</f>
        <v>0</v>
      </c>
      <c r="F4989" s="43">
        <f t="shared" si="1040"/>
        <v>0</v>
      </c>
      <c r="G4989" s="76">
        <f>IF('(Other Computations)'!G201=0,0,Inputs!I203*Inputs!I96*Inputs!D79*Inputs!D27*'GM Alloc Factors'!G35/('(Other Computations)'!G188+'(Other Computations)'!G201))</f>
        <v>0</v>
      </c>
      <c r="H4989" s="76">
        <f>IF('(Other Computations)'!H201=0,0,Inputs!J203*Inputs!J96*Inputs!D79*Inputs!D27*'GM Alloc Factors'!H35/('(Other Computations)'!H188+'(Other Computations)'!H201))</f>
        <v>0</v>
      </c>
      <c r="I4989" s="76">
        <f>IF('(Other Computations)'!I201=0,0,Inputs!K203*Inputs!K96*Inputs!D79*Inputs!D27*'GM Alloc Factors'!I35/('(Other Computations)'!I188+'(Other Computations)'!I201))</f>
        <v>0</v>
      </c>
      <c r="J4989" s="76">
        <f>IF('(Other Computations)'!J201=0,0,Inputs!L203*Inputs!L96*Inputs!D79*Inputs!D27*'GM Alloc Factors'!J35/('(Other Computations)'!J188+'(Other Computations)'!J201))</f>
        <v>0</v>
      </c>
      <c r="K4989" s="43">
        <f t="shared" si="1041"/>
        <v>0</v>
      </c>
    </row>
    <row r="4990" spans="1:11" ht="12.75" customHeight="1">
      <c r="A4990" s="61" t="str">
        <f>"         "&amp;Labels!B72</f>
        <v xml:space="preserve">         Customer 4</v>
      </c>
      <c r="B4990" s="76">
        <f>IF('(Other Computations)'!B202=0,0,Inputs!D204*Inputs!D97*Inputs!D80*Inputs!D27*'GM Alloc Factors'!B35/('(Other Computations)'!B189+'(Other Computations)'!B202))</f>
        <v>0</v>
      </c>
      <c r="C4990" s="76">
        <f>IF('(Other Computations)'!C202=0,0,Inputs!E204*Inputs!E97*Inputs!D80*Inputs!D27*'GM Alloc Factors'!C35/('(Other Computations)'!C189+'(Other Computations)'!C202))</f>
        <v>0</v>
      </c>
      <c r="D4990" s="76">
        <f>IF('(Other Computations)'!D202=0,0,Inputs!F204*Inputs!F97*Inputs!D80*Inputs!D27*'GM Alloc Factors'!D35/('(Other Computations)'!D189+'(Other Computations)'!D202))</f>
        <v>0</v>
      </c>
      <c r="E4990" s="76">
        <f>IF('(Other Computations)'!E202=0,0,Inputs!G204*Inputs!G97*Inputs!D80*Inputs!D27*'GM Alloc Factors'!E35/('(Other Computations)'!E189+'(Other Computations)'!E202))</f>
        <v>0</v>
      </c>
      <c r="F4990" s="43">
        <f t="shared" si="1040"/>
        <v>0</v>
      </c>
      <c r="G4990" s="76">
        <f>IF('(Other Computations)'!G202=0,0,Inputs!I204*Inputs!I97*Inputs!D80*Inputs!D27*'GM Alloc Factors'!G35/('(Other Computations)'!G189+'(Other Computations)'!G202))</f>
        <v>0</v>
      </c>
      <c r="H4990" s="76">
        <f>IF('(Other Computations)'!H202=0,0,Inputs!J204*Inputs!J97*Inputs!D80*Inputs!D27*'GM Alloc Factors'!H35/('(Other Computations)'!H189+'(Other Computations)'!H202))</f>
        <v>0</v>
      </c>
      <c r="I4990" s="76">
        <f>IF('(Other Computations)'!I202=0,0,Inputs!K204*Inputs!K97*Inputs!D80*Inputs!D27*'GM Alloc Factors'!I35/('(Other Computations)'!I189+'(Other Computations)'!I202))</f>
        <v>0</v>
      </c>
      <c r="J4990" s="76">
        <f>IF('(Other Computations)'!J202=0,0,Inputs!L204*Inputs!L97*Inputs!D80*Inputs!D27*'GM Alloc Factors'!J35/('(Other Computations)'!J189+'(Other Computations)'!J202))</f>
        <v>0</v>
      </c>
      <c r="K4990" s="43">
        <f t="shared" si="1041"/>
        <v>0</v>
      </c>
    </row>
    <row r="4991" spans="1:11" ht="12.75" customHeight="1">
      <c r="A4991" s="61" t="str">
        <f>"         "&amp;Labels!B73</f>
        <v xml:space="preserve">         Customer 5</v>
      </c>
      <c r="B4991" s="76">
        <f>IF('(Other Computations)'!B203=0,0,Inputs!D205*Inputs!D98*Inputs!D81*Inputs!D27*'GM Alloc Factors'!B35/('(Other Computations)'!B190+'(Other Computations)'!B203))</f>
        <v>0</v>
      </c>
      <c r="C4991" s="76">
        <f>IF('(Other Computations)'!C203=0,0,Inputs!E205*Inputs!E98*Inputs!D81*Inputs!D27*'GM Alloc Factors'!C35/('(Other Computations)'!C190+'(Other Computations)'!C203))</f>
        <v>0</v>
      </c>
      <c r="D4991" s="76">
        <f>IF('(Other Computations)'!D203=0,0,Inputs!F205*Inputs!F98*Inputs!D81*Inputs!D27*'GM Alloc Factors'!D35/('(Other Computations)'!D190+'(Other Computations)'!D203))</f>
        <v>0</v>
      </c>
      <c r="E4991" s="76">
        <f>IF('(Other Computations)'!E203=0,0,Inputs!G205*Inputs!G98*Inputs!D81*Inputs!D27*'GM Alloc Factors'!E35/('(Other Computations)'!E190+'(Other Computations)'!E203))</f>
        <v>0</v>
      </c>
      <c r="F4991" s="43">
        <f t="shared" si="1040"/>
        <v>0</v>
      </c>
      <c r="G4991" s="76">
        <f>IF('(Other Computations)'!G203=0,0,Inputs!I205*Inputs!I98*Inputs!D81*Inputs!D27*'GM Alloc Factors'!G35/('(Other Computations)'!G190+'(Other Computations)'!G203))</f>
        <v>0</v>
      </c>
      <c r="H4991" s="76">
        <f>IF('(Other Computations)'!H203=0,0,Inputs!J205*Inputs!J98*Inputs!D81*Inputs!D27*'GM Alloc Factors'!H35/('(Other Computations)'!H190+'(Other Computations)'!H203))</f>
        <v>0</v>
      </c>
      <c r="I4991" s="76">
        <f>IF('(Other Computations)'!I203=0,0,Inputs!K205*Inputs!K98*Inputs!D81*Inputs!D27*'GM Alloc Factors'!I35/('(Other Computations)'!I190+'(Other Computations)'!I203))</f>
        <v>0</v>
      </c>
      <c r="J4991" s="76">
        <f>IF('(Other Computations)'!J203=0,0,Inputs!L205*Inputs!L98*Inputs!D81*Inputs!D27*'GM Alloc Factors'!J35/('(Other Computations)'!J190+'(Other Computations)'!J203))</f>
        <v>0</v>
      </c>
      <c r="K4991" s="43">
        <f t="shared" si="1041"/>
        <v>0</v>
      </c>
    </row>
    <row r="4992" spans="1:11" ht="12.75" customHeight="1">
      <c r="A4992" s="61" t="str">
        <f>"         "&amp;Labels!B74</f>
        <v xml:space="preserve">         Customer 6</v>
      </c>
      <c r="B4992" s="76">
        <f>IF('(Other Computations)'!B204=0,0,Inputs!D206*Inputs!D99*Inputs!D82*Inputs!D27*'GM Alloc Factors'!B35/('(Other Computations)'!B191+'(Other Computations)'!B204))</f>
        <v>0</v>
      </c>
      <c r="C4992" s="76">
        <f>IF('(Other Computations)'!C204=0,0,Inputs!E206*Inputs!E99*Inputs!D82*Inputs!D27*'GM Alloc Factors'!C35/('(Other Computations)'!C191+'(Other Computations)'!C204))</f>
        <v>0</v>
      </c>
      <c r="D4992" s="76">
        <f>IF('(Other Computations)'!D204=0,0,Inputs!F206*Inputs!F99*Inputs!D82*Inputs!D27*'GM Alloc Factors'!D35/('(Other Computations)'!D191+'(Other Computations)'!D204))</f>
        <v>0</v>
      </c>
      <c r="E4992" s="76">
        <f>IF('(Other Computations)'!E204=0,0,Inputs!G206*Inputs!G99*Inputs!D82*Inputs!D27*'GM Alloc Factors'!E35/('(Other Computations)'!E191+'(Other Computations)'!E204))</f>
        <v>0</v>
      </c>
      <c r="F4992" s="43">
        <f t="shared" si="1040"/>
        <v>0</v>
      </c>
      <c r="G4992" s="76">
        <f>IF('(Other Computations)'!G204=0,0,Inputs!I206*Inputs!I99*Inputs!D82*Inputs!D27*'GM Alloc Factors'!G35/('(Other Computations)'!G191+'(Other Computations)'!G204))</f>
        <v>0</v>
      </c>
      <c r="H4992" s="76">
        <f>IF('(Other Computations)'!H204=0,0,Inputs!J206*Inputs!J99*Inputs!D82*Inputs!D27*'GM Alloc Factors'!H35/('(Other Computations)'!H191+'(Other Computations)'!H204))</f>
        <v>0</v>
      </c>
      <c r="I4992" s="76">
        <f>IF('(Other Computations)'!I204=0,0,Inputs!K206*Inputs!K99*Inputs!D82*Inputs!D27*'GM Alloc Factors'!I35/('(Other Computations)'!I191+'(Other Computations)'!I204))</f>
        <v>0</v>
      </c>
      <c r="J4992" s="76">
        <f>IF('(Other Computations)'!J204=0,0,Inputs!L206*Inputs!L99*Inputs!D82*Inputs!D27*'GM Alloc Factors'!J35/('(Other Computations)'!J191+'(Other Computations)'!J204))</f>
        <v>0</v>
      </c>
      <c r="K4992" s="43">
        <f t="shared" si="1041"/>
        <v>0</v>
      </c>
    </row>
    <row r="4993" spans="1:11" ht="12.75" customHeight="1">
      <c r="A4993" s="61" t="str">
        <f>"         "&amp;Labels!B75</f>
        <v xml:space="preserve">         Customer 7</v>
      </c>
      <c r="B4993" s="76">
        <f>IF('(Other Computations)'!B205=0,0,Inputs!D207*Inputs!D100*Inputs!D83*Inputs!D27*'GM Alloc Factors'!B35/('(Other Computations)'!B192+'(Other Computations)'!B205))</f>
        <v>0</v>
      </c>
      <c r="C4993" s="76">
        <f>IF('(Other Computations)'!C205=0,0,Inputs!E207*Inputs!E100*Inputs!D83*Inputs!D27*'GM Alloc Factors'!C35/('(Other Computations)'!C192+'(Other Computations)'!C205))</f>
        <v>0</v>
      </c>
      <c r="D4993" s="76">
        <f>IF('(Other Computations)'!D205=0,0,Inputs!F207*Inputs!F100*Inputs!D83*Inputs!D27*'GM Alloc Factors'!D35/('(Other Computations)'!D192+'(Other Computations)'!D205))</f>
        <v>0</v>
      </c>
      <c r="E4993" s="76">
        <f>IF('(Other Computations)'!E205=0,0,Inputs!G207*Inputs!G100*Inputs!D83*Inputs!D27*'GM Alloc Factors'!E35/('(Other Computations)'!E192+'(Other Computations)'!E205))</f>
        <v>0</v>
      </c>
      <c r="F4993" s="43">
        <f t="shared" si="1040"/>
        <v>0</v>
      </c>
      <c r="G4993" s="76">
        <f>IF('(Other Computations)'!G205=0,0,Inputs!I207*Inputs!I100*Inputs!D83*Inputs!D27*'GM Alloc Factors'!G35/('(Other Computations)'!G192+'(Other Computations)'!G205))</f>
        <v>0</v>
      </c>
      <c r="H4993" s="76">
        <f>IF('(Other Computations)'!H205=0,0,Inputs!J207*Inputs!J100*Inputs!D83*Inputs!D27*'GM Alloc Factors'!H35/('(Other Computations)'!H192+'(Other Computations)'!H205))</f>
        <v>0</v>
      </c>
      <c r="I4993" s="76">
        <f>IF('(Other Computations)'!I205=0,0,Inputs!K207*Inputs!K100*Inputs!D83*Inputs!D27*'GM Alloc Factors'!I35/('(Other Computations)'!I192+'(Other Computations)'!I205))</f>
        <v>0</v>
      </c>
      <c r="J4993" s="76">
        <f>IF('(Other Computations)'!J205=0,0,Inputs!L207*Inputs!L100*Inputs!D83*Inputs!D27*'GM Alloc Factors'!J35/('(Other Computations)'!J192+'(Other Computations)'!J205))</f>
        <v>0</v>
      </c>
      <c r="K4993" s="43">
        <f t="shared" si="1041"/>
        <v>0</v>
      </c>
    </row>
    <row r="4994" spans="1:11" ht="12.75" customHeight="1">
      <c r="A4994" s="61" t="str">
        <f>"         "&amp;Labels!B76</f>
        <v xml:space="preserve">         Customer 8</v>
      </c>
      <c r="B4994" s="76">
        <f>IF('(Other Computations)'!B206=0,0,Inputs!D208*Inputs!D101*Inputs!D84*Inputs!D27*'GM Alloc Factors'!B35/('(Other Computations)'!B193+'(Other Computations)'!B206))</f>
        <v>0</v>
      </c>
      <c r="C4994" s="76">
        <f>IF('(Other Computations)'!C206=0,0,Inputs!E208*Inputs!E101*Inputs!D84*Inputs!D27*'GM Alloc Factors'!C35/('(Other Computations)'!C193+'(Other Computations)'!C206))</f>
        <v>0</v>
      </c>
      <c r="D4994" s="76">
        <f>IF('(Other Computations)'!D206=0,0,Inputs!F208*Inputs!F101*Inputs!D84*Inputs!D27*'GM Alloc Factors'!D35/('(Other Computations)'!D193+'(Other Computations)'!D206))</f>
        <v>0</v>
      </c>
      <c r="E4994" s="76">
        <f>IF('(Other Computations)'!E206=0,0,Inputs!G208*Inputs!G101*Inputs!D84*Inputs!D27*'GM Alloc Factors'!E35/('(Other Computations)'!E193+'(Other Computations)'!E206))</f>
        <v>0</v>
      </c>
      <c r="F4994" s="43">
        <f t="shared" si="1040"/>
        <v>0</v>
      </c>
      <c r="G4994" s="76">
        <f>IF('(Other Computations)'!G206=0,0,Inputs!I208*Inputs!I101*Inputs!D84*Inputs!D27*'GM Alloc Factors'!G35/('(Other Computations)'!G193+'(Other Computations)'!G206))</f>
        <v>0</v>
      </c>
      <c r="H4994" s="76">
        <f>IF('(Other Computations)'!H206=0,0,Inputs!J208*Inputs!J101*Inputs!D84*Inputs!D27*'GM Alloc Factors'!H35/('(Other Computations)'!H193+'(Other Computations)'!H206))</f>
        <v>0</v>
      </c>
      <c r="I4994" s="76">
        <f>IF('(Other Computations)'!I206=0,0,Inputs!K208*Inputs!K101*Inputs!D84*Inputs!D27*'GM Alloc Factors'!I35/('(Other Computations)'!I193+'(Other Computations)'!I206))</f>
        <v>0</v>
      </c>
      <c r="J4994" s="76">
        <f>IF('(Other Computations)'!J206=0,0,Inputs!L208*Inputs!L101*Inputs!D84*Inputs!D27*'GM Alloc Factors'!J35/('(Other Computations)'!J193+'(Other Computations)'!J206))</f>
        <v>0</v>
      </c>
      <c r="K4994" s="43">
        <f t="shared" si="1041"/>
        <v>0</v>
      </c>
    </row>
    <row r="4995" spans="1:11" ht="12.75" customHeight="1">
      <c r="A4995" s="61" t="str">
        <f>"         "&amp;Labels!B77</f>
        <v xml:space="preserve">         Customer 9</v>
      </c>
      <c r="B4995" s="76">
        <f>IF('(Other Computations)'!B207=0,0,Inputs!D209*Inputs!D102*Inputs!D85*Inputs!D27*'GM Alloc Factors'!B35/('(Other Computations)'!B194+'(Other Computations)'!B207))</f>
        <v>0</v>
      </c>
      <c r="C4995" s="76">
        <f>IF('(Other Computations)'!C207=0,0,Inputs!E209*Inputs!E102*Inputs!D85*Inputs!D27*'GM Alloc Factors'!C35/('(Other Computations)'!C194+'(Other Computations)'!C207))</f>
        <v>0</v>
      </c>
      <c r="D4995" s="76">
        <f>IF('(Other Computations)'!D207=0,0,Inputs!F209*Inputs!F102*Inputs!D85*Inputs!D27*'GM Alloc Factors'!D35/('(Other Computations)'!D194+'(Other Computations)'!D207))</f>
        <v>0</v>
      </c>
      <c r="E4995" s="76">
        <f>IF('(Other Computations)'!E207=0,0,Inputs!G209*Inputs!G102*Inputs!D85*Inputs!D27*'GM Alloc Factors'!E35/('(Other Computations)'!E194+'(Other Computations)'!E207))</f>
        <v>0</v>
      </c>
      <c r="F4995" s="43">
        <f t="shared" si="1040"/>
        <v>0</v>
      </c>
      <c r="G4995" s="76">
        <f>IF('(Other Computations)'!G207=0,0,Inputs!I209*Inputs!I102*Inputs!D85*Inputs!D27*'GM Alloc Factors'!G35/('(Other Computations)'!G194+'(Other Computations)'!G207))</f>
        <v>0</v>
      </c>
      <c r="H4995" s="76">
        <f>IF('(Other Computations)'!H207=0,0,Inputs!J209*Inputs!J102*Inputs!D85*Inputs!D27*'GM Alloc Factors'!H35/('(Other Computations)'!H194+'(Other Computations)'!H207))</f>
        <v>0</v>
      </c>
      <c r="I4995" s="76">
        <f>IF('(Other Computations)'!I207=0,0,Inputs!K209*Inputs!K102*Inputs!D85*Inputs!D27*'GM Alloc Factors'!I35/('(Other Computations)'!I194+'(Other Computations)'!I207))</f>
        <v>0</v>
      </c>
      <c r="J4995" s="76">
        <f>IF('(Other Computations)'!J207=0,0,Inputs!L209*Inputs!L102*Inputs!D85*Inputs!D27*'GM Alloc Factors'!J35/('(Other Computations)'!J194+'(Other Computations)'!J207))</f>
        <v>0</v>
      </c>
      <c r="K4995" s="43">
        <f t="shared" si="1041"/>
        <v>0</v>
      </c>
    </row>
    <row r="4996" spans="1:11" ht="12.75" customHeight="1">
      <c r="A4996" s="61" t="str">
        <f>"         "&amp;Labels!B78</f>
        <v xml:space="preserve">         Customer 10</v>
      </c>
      <c r="B4996" s="76">
        <f>IF('(Other Computations)'!B208=0,0,Inputs!D210*Inputs!D103*Inputs!D86*Inputs!D27*'GM Alloc Factors'!B35/('(Other Computations)'!B195+'(Other Computations)'!B208))</f>
        <v>0</v>
      </c>
      <c r="C4996" s="76">
        <f>IF('(Other Computations)'!C208=0,0,Inputs!E210*Inputs!E103*Inputs!D86*Inputs!D27*'GM Alloc Factors'!C35/('(Other Computations)'!C195+'(Other Computations)'!C208))</f>
        <v>0</v>
      </c>
      <c r="D4996" s="76">
        <f>IF('(Other Computations)'!D208=0,0,Inputs!F210*Inputs!F103*Inputs!D86*Inputs!D27*'GM Alloc Factors'!D35/('(Other Computations)'!D195+'(Other Computations)'!D208))</f>
        <v>0</v>
      </c>
      <c r="E4996" s="76">
        <f>IF('(Other Computations)'!E208=0,0,Inputs!G210*Inputs!G103*Inputs!D86*Inputs!D27*'GM Alloc Factors'!E35/('(Other Computations)'!E195+'(Other Computations)'!E208))</f>
        <v>0</v>
      </c>
      <c r="F4996" s="43">
        <f t="shared" si="1040"/>
        <v>0</v>
      </c>
      <c r="G4996" s="76">
        <f>IF('(Other Computations)'!G208=0,0,Inputs!I210*Inputs!I103*Inputs!D86*Inputs!D27*'GM Alloc Factors'!G35/('(Other Computations)'!G195+'(Other Computations)'!G208))</f>
        <v>0</v>
      </c>
      <c r="H4996" s="76">
        <f>IF('(Other Computations)'!H208=0,0,Inputs!J210*Inputs!J103*Inputs!D86*Inputs!D27*'GM Alloc Factors'!H35/('(Other Computations)'!H195+'(Other Computations)'!H208))</f>
        <v>0</v>
      </c>
      <c r="I4996" s="76">
        <f>IF('(Other Computations)'!I208=0,0,Inputs!K210*Inputs!K103*Inputs!D86*Inputs!D27*'GM Alloc Factors'!I35/('(Other Computations)'!I195+'(Other Computations)'!I208))</f>
        <v>0</v>
      </c>
      <c r="J4996" s="76">
        <f>IF('(Other Computations)'!J208=0,0,Inputs!L210*Inputs!L103*Inputs!D86*Inputs!D27*'GM Alloc Factors'!J35/('(Other Computations)'!J195+'(Other Computations)'!J208))</f>
        <v>0</v>
      </c>
      <c r="K4996" s="43">
        <f t="shared" si="1041"/>
        <v>0</v>
      </c>
    </row>
    <row r="4997" spans="1:11" ht="12.75" customHeight="1">
      <c r="A4997" s="61" t="str">
        <f>"         "&amp;Labels!C68</f>
        <v xml:space="preserve">         Total</v>
      </c>
      <c r="B4997" s="84">
        <f>SUM(B4987:B4996)</f>
        <v>0</v>
      </c>
      <c r="C4997" s="84">
        <f>SUM(C4987:C4996)</f>
        <v>0</v>
      </c>
      <c r="D4997" s="84">
        <f>SUM(D4987:D4996)</f>
        <v>0</v>
      </c>
      <c r="E4997" s="84">
        <f>SUM(E4987:E4996)</f>
        <v>0</v>
      </c>
      <c r="F4997" s="43">
        <f t="shared" si="1040"/>
        <v>0</v>
      </c>
      <c r="G4997" s="84">
        <f>SUM(G4987:G4996)</f>
        <v>0</v>
      </c>
      <c r="H4997" s="84">
        <f>SUM(H4987:H4996)</f>
        <v>0</v>
      </c>
      <c r="I4997" s="84">
        <f>SUM(I4987:I4996)</f>
        <v>0</v>
      </c>
      <c r="J4997" s="84">
        <f>SUM(J4987:J4996)</f>
        <v>0</v>
      </c>
      <c r="K4997" s="43">
        <f t="shared" si="1041"/>
        <v>0</v>
      </c>
    </row>
    <row r="4998" spans="1:11" ht="12.75" customHeight="1">
      <c r="A4998" s="61" t="str">
        <f>"      "&amp;Labels!B86</f>
        <v xml:space="preserve">      Q 2</v>
      </c>
      <c r="B4998" s="84"/>
      <c r="C4998" s="84"/>
      <c r="D4998" s="84"/>
      <c r="E4998" s="84"/>
      <c r="F4998" s="43"/>
      <c r="G4998" s="84"/>
      <c r="H4998" s="84"/>
      <c r="I4998" s="84"/>
      <c r="J4998" s="84"/>
      <c r="K4998" s="43"/>
    </row>
    <row r="4999" spans="1:11" ht="12.75" customHeight="1">
      <c r="A4999" s="61" t="str">
        <f>"         "&amp;Labels!B69</f>
        <v xml:space="preserve">         Customer 1</v>
      </c>
      <c r="B4999" s="76">
        <f>IF('(Other Computations)'!B199=0,0,Inputs!D201*Inputs!D94*Inputs!E77*Inputs!D27*'GM Alloc Factors'!B38/('(Other Computations)'!B186+'(Other Computations)'!B199))</f>
        <v>0</v>
      </c>
      <c r="C4999" s="76">
        <f>IF('(Other Computations)'!C199=0,0,Inputs!E201*Inputs!E94*Inputs!E77*Inputs!D27*'GM Alloc Factors'!C38/('(Other Computations)'!C186+'(Other Computations)'!C199))</f>
        <v>0</v>
      </c>
      <c r="D4999" s="76">
        <f>IF('(Other Computations)'!D199=0,0,Inputs!F201*Inputs!F94*Inputs!E77*Inputs!D27*'GM Alloc Factors'!D38/('(Other Computations)'!D186+'(Other Computations)'!D199))</f>
        <v>0</v>
      </c>
      <c r="E4999" s="76">
        <f>IF('(Other Computations)'!E199=0,0,Inputs!G201*Inputs!G94*Inputs!E77*Inputs!D27*'GM Alloc Factors'!E38/('(Other Computations)'!E186+'(Other Computations)'!E199))</f>
        <v>0</v>
      </c>
      <c r="F4999" s="43">
        <f t="shared" ref="F4999:F5009" si="1042">SUM(B4999:E4999)</f>
        <v>0</v>
      </c>
      <c r="G4999" s="76">
        <f>IF('(Other Computations)'!G199=0,0,Inputs!I201*Inputs!I94*Inputs!E77*Inputs!D27*'GM Alloc Factors'!G38/('(Other Computations)'!G186+'(Other Computations)'!G199))</f>
        <v>0</v>
      </c>
      <c r="H4999" s="76">
        <f>IF('(Other Computations)'!H199=0,0,Inputs!J201*Inputs!J94*Inputs!E77*Inputs!D27*'GM Alloc Factors'!H38/('(Other Computations)'!H186+'(Other Computations)'!H199))</f>
        <v>0</v>
      </c>
      <c r="I4999" s="76">
        <f>IF('(Other Computations)'!I199=0,0,Inputs!K201*Inputs!K94*Inputs!E77*Inputs!D27*'GM Alloc Factors'!I38/('(Other Computations)'!I186+'(Other Computations)'!I199))</f>
        <v>0</v>
      </c>
      <c r="J4999" s="76">
        <f>IF('(Other Computations)'!J199=0,0,Inputs!L201*Inputs!L94*Inputs!E77*Inputs!D27*'GM Alloc Factors'!J38/('(Other Computations)'!J186+'(Other Computations)'!J199))</f>
        <v>0</v>
      </c>
      <c r="K4999" s="43">
        <f t="shared" ref="K4999:K5009" si="1043">SUM(G4999:J4999)</f>
        <v>0</v>
      </c>
    </row>
    <row r="5000" spans="1:11" ht="12.75" customHeight="1">
      <c r="A5000" s="61" t="str">
        <f>"         "&amp;Labels!B70</f>
        <v xml:space="preserve">         Customer 2</v>
      </c>
      <c r="B5000" s="76">
        <f>IF('(Other Computations)'!B200=0,0,Inputs!D202*Inputs!D95*Inputs!E78*Inputs!D27*'GM Alloc Factors'!B38/('(Other Computations)'!B187+'(Other Computations)'!B200))</f>
        <v>0</v>
      </c>
      <c r="C5000" s="76">
        <f>IF('(Other Computations)'!C200=0,0,Inputs!E202*Inputs!E95*Inputs!E78*Inputs!D27*'GM Alloc Factors'!C38/('(Other Computations)'!C187+'(Other Computations)'!C200))</f>
        <v>0</v>
      </c>
      <c r="D5000" s="76">
        <f>IF('(Other Computations)'!D200=0,0,Inputs!F202*Inputs!F95*Inputs!E78*Inputs!D27*'GM Alloc Factors'!D38/('(Other Computations)'!D187+'(Other Computations)'!D200))</f>
        <v>0</v>
      </c>
      <c r="E5000" s="76">
        <f>IF('(Other Computations)'!E200=0,0,Inputs!G202*Inputs!G95*Inputs!E78*Inputs!D27*'GM Alloc Factors'!E38/('(Other Computations)'!E187+'(Other Computations)'!E200))</f>
        <v>0</v>
      </c>
      <c r="F5000" s="43">
        <f t="shared" si="1042"/>
        <v>0</v>
      </c>
      <c r="G5000" s="76">
        <f>IF('(Other Computations)'!G200=0,0,Inputs!I202*Inputs!I95*Inputs!E78*Inputs!D27*'GM Alloc Factors'!G38/('(Other Computations)'!G187+'(Other Computations)'!G200))</f>
        <v>0</v>
      </c>
      <c r="H5000" s="76">
        <f>IF('(Other Computations)'!H200=0,0,Inputs!J202*Inputs!J95*Inputs!E78*Inputs!D27*'GM Alloc Factors'!H38/('(Other Computations)'!H187+'(Other Computations)'!H200))</f>
        <v>0</v>
      </c>
      <c r="I5000" s="76">
        <f>IF('(Other Computations)'!I200=0,0,Inputs!K202*Inputs!K95*Inputs!E78*Inputs!D27*'GM Alloc Factors'!I38/('(Other Computations)'!I187+'(Other Computations)'!I200))</f>
        <v>0</v>
      </c>
      <c r="J5000" s="76">
        <f>IF('(Other Computations)'!J200=0,0,Inputs!L202*Inputs!L95*Inputs!E78*Inputs!D27*'GM Alloc Factors'!J38/('(Other Computations)'!J187+'(Other Computations)'!J200))</f>
        <v>0</v>
      </c>
      <c r="K5000" s="43">
        <f t="shared" si="1043"/>
        <v>0</v>
      </c>
    </row>
    <row r="5001" spans="1:11" ht="12.75" customHeight="1">
      <c r="A5001" s="61" t="str">
        <f>"         "&amp;Labels!B71</f>
        <v xml:space="preserve">         Customer 3</v>
      </c>
      <c r="B5001" s="76">
        <f>IF('(Other Computations)'!B201=0,0,Inputs!D203*Inputs!D96*Inputs!E79*Inputs!D27*'GM Alloc Factors'!B38/('(Other Computations)'!B188+'(Other Computations)'!B201))</f>
        <v>0</v>
      </c>
      <c r="C5001" s="76">
        <f>IF('(Other Computations)'!C201=0,0,Inputs!E203*Inputs!E96*Inputs!E79*Inputs!D27*'GM Alloc Factors'!C38/('(Other Computations)'!C188+'(Other Computations)'!C201))</f>
        <v>0</v>
      </c>
      <c r="D5001" s="76">
        <f>IF('(Other Computations)'!D201=0,0,Inputs!F203*Inputs!F96*Inputs!E79*Inputs!D27*'GM Alloc Factors'!D38/('(Other Computations)'!D188+'(Other Computations)'!D201))</f>
        <v>0</v>
      </c>
      <c r="E5001" s="76">
        <f>IF('(Other Computations)'!E201=0,0,Inputs!G203*Inputs!G96*Inputs!E79*Inputs!D27*'GM Alloc Factors'!E38/('(Other Computations)'!E188+'(Other Computations)'!E201))</f>
        <v>0</v>
      </c>
      <c r="F5001" s="43">
        <f t="shared" si="1042"/>
        <v>0</v>
      </c>
      <c r="G5001" s="76">
        <f>IF('(Other Computations)'!G201=0,0,Inputs!I203*Inputs!I96*Inputs!E79*Inputs!D27*'GM Alloc Factors'!G38/('(Other Computations)'!G188+'(Other Computations)'!G201))</f>
        <v>0</v>
      </c>
      <c r="H5001" s="76">
        <f>IF('(Other Computations)'!H201=0,0,Inputs!J203*Inputs!J96*Inputs!E79*Inputs!D27*'GM Alloc Factors'!H38/('(Other Computations)'!H188+'(Other Computations)'!H201))</f>
        <v>0</v>
      </c>
      <c r="I5001" s="76">
        <f>IF('(Other Computations)'!I201=0,0,Inputs!K203*Inputs!K96*Inputs!E79*Inputs!D27*'GM Alloc Factors'!I38/('(Other Computations)'!I188+'(Other Computations)'!I201))</f>
        <v>0</v>
      </c>
      <c r="J5001" s="76">
        <f>IF('(Other Computations)'!J201=0,0,Inputs!L203*Inputs!L96*Inputs!E79*Inputs!D27*'GM Alloc Factors'!J38/('(Other Computations)'!J188+'(Other Computations)'!J201))</f>
        <v>0</v>
      </c>
      <c r="K5001" s="43">
        <f t="shared" si="1043"/>
        <v>0</v>
      </c>
    </row>
    <row r="5002" spans="1:11" ht="12.75" customHeight="1">
      <c r="A5002" s="61" t="str">
        <f>"         "&amp;Labels!B72</f>
        <v xml:space="preserve">         Customer 4</v>
      </c>
      <c r="B5002" s="76">
        <f>IF('(Other Computations)'!B202=0,0,Inputs!D204*Inputs!D97*Inputs!E80*Inputs!D27*'GM Alloc Factors'!B38/('(Other Computations)'!B189+'(Other Computations)'!B202))</f>
        <v>0</v>
      </c>
      <c r="C5002" s="76">
        <f>IF('(Other Computations)'!C202=0,0,Inputs!E204*Inputs!E97*Inputs!E80*Inputs!D27*'GM Alloc Factors'!C38/('(Other Computations)'!C189+'(Other Computations)'!C202))</f>
        <v>0</v>
      </c>
      <c r="D5002" s="76">
        <f>IF('(Other Computations)'!D202=0,0,Inputs!F204*Inputs!F97*Inputs!E80*Inputs!D27*'GM Alloc Factors'!D38/('(Other Computations)'!D189+'(Other Computations)'!D202))</f>
        <v>0</v>
      </c>
      <c r="E5002" s="76">
        <f>IF('(Other Computations)'!E202=0,0,Inputs!G204*Inputs!G97*Inputs!E80*Inputs!D27*'GM Alloc Factors'!E38/('(Other Computations)'!E189+'(Other Computations)'!E202))</f>
        <v>0</v>
      </c>
      <c r="F5002" s="43">
        <f t="shared" si="1042"/>
        <v>0</v>
      </c>
      <c r="G5002" s="76">
        <f>IF('(Other Computations)'!G202=0,0,Inputs!I204*Inputs!I97*Inputs!E80*Inputs!D27*'GM Alloc Factors'!G38/('(Other Computations)'!G189+'(Other Computations)'!G202))</f>
        <v>0</v>
      </c>
      <c r="H5002" s="76">
        <f>IF('(Other Computations)'!H202=0,0,Inputs!J204*Inputs!J97*Inputs!E80*Inputs!D27*'GM Alloc Factors'!H38/('(Other Computations)'!H189+'(Other Computations)'!H202))</f>
        <v>0</v>
      </c>
      <c r="I5002" s="76">
        <f>IF('(Other Computations)'!I202=0,0,Inputs!K204*Inputs!K97*Inputs!E80*Inputs!D27*'GM Alloc Factors'!I38/('(Other Computations)'!I189+'(Other Computations)'!I202))</f>
        <v>0</v>
      </c>
      <c r="J5002" s="76">
        <f>IF('(Other Computations)'!J202=0,0,Inputs!L204*Inputs!L97*Inputs!E80*Inputs!D27*'GM Alloc Factors'!J38/('(Other Computations)'!J189+'(Other Computations)'!J202))</f>
        <v>0</v>
      </c>
      <c r="K5002" s="43">
        <f t="shared" si="1043"/>
        <v>0</v>
      </c>
    </row>
    <row r="5003" spans="1:11" ht="12.75" customHeight="1">
      <c r="A5003" s="61" t="str">
        <f>"         "&amp;Labels!B73</f>
        <v xml:space="preserve">         Customer 5</v>
      </c>
      <c r="B5003" s="76">
        <f>IF('(Other Computations)'!B203=0,0,Inputs!D205*Inputs!D98*Inputs!E81*Inputs!D27*'GM Alloc Factors'!B38/('(Other Computations)'!B190+'(Other Computations)'!B203))</f>
        <v>0</v>
      </c>
      <c r="C5003" s="76">
        <f>IF('(Other Computations)'!C203=0,0,Inputs!E205*Inputs!E98*Inputs!E81*Inputs!D27*'GM Alloc Factors'!C38/('(Other Computations)'!C190+'(Other Computations)'!C203))</f>
        <v>0</v>
      </c>
      <c r="D5003" s="76">
        <f>IF('(Other Computations)'!D203=0,0,Inputs!F205*Inputs!F98*Inputs!E81*Inputs!D27*'GM Alloc Factors'!D38/('(Other Computations)'!D190+'(Other Computations)'!D203))</f>
        <v>0</v>
      </c>
      <c r="E5003" s="76">
        <f>IF('(Other Computations)'!E203=0,0,Inputs!G205*Inputs!G98*Inputs!E81*Inputs!D27*'GM Alloc Factors'!E38/('(Other Computations)'!E190+'(Other Computations)'!E203))</f>
        <v>0</v>
      </c>
      <c r="F5003" s="43">
        <f t="shared" si="1042"/>
        <v>0</v>
      </c>
      <c r="G5003" s="76">
        <f>IF('(Other Computations)'!G203=0,0,Inputs!I205*Inputs!I98*Inputs!E81*Inputs!D27*'GM Alloc Factors'!G38/('(Other Computations)'!G190+'(Other Computations)'!G203))</f>
        <v>0</v>
      </c>
      <c r="H5003" s="76">
        <f>IF('(Other Computations)'!H203=0,0,Inputs!J205*Inputs!J98*Inputs!E81*Inputs!D27*'GM Alloc Factors'!H38/('(Other Computations)'!H190+'(Other Computations)'!H203))</f>
        <v>0</v>
      </c>
      <c r="I5003" s="76">
        <f>IF('(Other Computations)'!I203=0,0,Inputs!K205*Inputs!K98*Inputs!E81*Inputs!D27*'GM Alloc Factors'!I38/('(Other Computations)'!I190+'(Other Computations)'!I203))</f>
        <v>0</v>
      </c>
      <c r="J5003" s="76">
        <f>IF('(Other Computations)'!J203=0,0,Inputs!L205*Inputs!L98*Inputs!E81*Inputs!D27*'GM Alloc Factors'!J38/('(Other Computations)'!J190+'(Other Computations)'!J203))</f>
        <v>0</v>
      </c>
      <c r="K5003" s="43">
        <f t="shared" si="1043"/>
        <v>0</v>
      </c>
    </row>
    <row r="5004" spans="1:11" ht="12.75" customHeight="1">
      <c r="A5004" s="61" t="str">
        <f>"         "&amp;Labels!B74</f>
        <v xml:space="preserve">         Customer 6</v>
      </c>
      <c r="B5004" s="76">
        <f>IF('(Other Computations)'!B204=0,0,Inputs!D206*Inputs!D99*Inputs!E82*Inputs!D27*'GM Alloc Factors'!B38/('(Other Computations)'!B191+'(Other Computations)'!B204))</f>
        <v>0</v>
      </c>
      <c r="C5004" s="76">
        <f>IF('(Other Computations)'!C204=0,0,Inputs!E206*Inputs!E99*Inputs!E82*Inputs!D27*'GM Alloc Factors'!C38/('(Other Computations)'!C191+'(Other Computations)'!C204))</f>
        <v>0</v>
      </c>
      <c r="D5004" s="76">
        <f>IF('(Other Computations)'!D204=0,0,Inputs!F206*Inputs!F99*Inputs!E82*Inputs!D27*'GM Alloc Factors'!D38/('(Other Computations)'!D191+'(Other Computations)'!D204))</f>
        <v>0</v>
      </c>
      <c r="E5004" s="76">
        <f>IF('(Other Computations)'!E204=0,0,Inputs!G206*Inputs!G99*Inputs!E82*Inputs!D27*'GM Alloc Factors'!E38/('(Other Computations)'!E191+'(Other Computations)'!E204))</f>
        <v>0</v>
      </c>
      <c r="F5004" s="43">
        <f t="shared" si="1042"/>
        <v>0</v>
      </c>
      <c r="G5004" s="76">
        <f>IF('(Other Computations)'!G204=0,0,Inputs!I206*Inputs!I99*Inputs!E82*Inputs!D27*'GM Alloc Factors'!G38/('(Other Computations)'!G191+'(Other Computations)'!G204))</f>
        <v>0</v>
      </c>
      <c r="H5004" s="76">
        <f>IF('(Other Computations)'!H204=0,0,Inputs!J206*Inputs!J99*Inputs!E82*Inputs!D27*'GM Alloc Factors'!H38/('(Other Computations)'!H191+'(Other Computations)'!H204))</f>
        <v>0</v>
      </c>
      <c r="I5004" s="76">
        <f>IF('(Other Computations)'!I204=0,0,Inputs!K206*Inputs!K99*Inputs!E82*Inputs!D27*'GM Alloc Factors'!I38/('(Other Computations)'!I191+'(Other Computations)'!I204))</f>
        <v>0</v>
      </c>
      <c r="J5004" s="76">
        <f>IF('(Other Computations)'!J204=0,0,Inputs!L206*Inputs!L99*Inputs!E82*Inputs!D27*'GM Alloc Factors'!J38/('(Other Computations)'!J191+'(Other Computations)'!J204))</f>
        <v>0</v>
      </c>
      <c r="K5004" s="43">
        <f t="shared" si="1043"/>
        <v>0</v>
      </c>
    </row>
    <row r="5005" spans="1:11" ht="12.75" customHeight="1">
      <c r="A5005" s="61" t="str">
        <f>"         "&amp;Labels!B75</f>
        <v xml:space="preserve">         Customer 7</v>
      </c>
      <c r="B5005" s="76">
        <f>IF('(Other Computations)'!B205=0,0,Inputs!D207*Inputs!D100*Inputs!E83*Inputs!D27*'GM Alloc Factors'!B38/('(Other Computations)'!B192+'(Other Computations)'!B205))</f>
        <v>0</v>
      </c>
      <c r="C5005" s="76">
        <f>IF('(Other Computations)'!C205=0,0,Inputs!E207*Inputs!E100*Inputs!E83*Inputs!D27*'GM Alloc Factors'!C38/('(Other Computations)'!C192+'(Other Computations)'!C205))</f>
        <v>0</v>
      </c>
      <c r="D5005" s="76">
        <f>IF('(Other Computations)'!D205=0,0,Inputs!F207*Inputs!F100*Inputs!E83*Inputs!D27*'GM Alloc Factors'!D38/('(Other Computations)'!D192+'(Other Computations)'!D205))</f>
        <v>0</v>
      </c>
      <c r="E5005" s="76">
        <f>IF('(Other Computations)'!E205=0,0,Inputs!G207*Inputs!G100*Inputs!E83*Inputs!D27*'GM Alloc Factors'!E38/('(Other Computations)'!E192+'(Other Computations)'!E205))</f>
        <v>0</v>
      </c>
      <c r="F5005" s="43">
        <f t="shared" si="1042"/>
        <v>0</v>
      </c>
      <c r="G5005" s="76">
        <f>IF('(Other Computations)'!G205=0,0,Inputs!I207*Inputs!I100*Inputs!E83*Inputs!D27*'GM Alloc Factors'!G38/('(Other Computations)'!G192+'(Other Computations)'!G205))</f>
        <v>0</v>
      </c>
      <c r="H5005" s="76">
        <f>IF('(Other Computations)'!H205=0,0,Inputs!J207*Inputs!J100*Inputs!E83*Inputs!D27*'GM Alloc Factors'!H38/('(Other Computations)'!H192+'(Other Computations)'!H205))</f>
        <v>0</v>
      </c>
      <c r="I5005" s="76">
        <f>IF('(Other Computations)'!I205=0,0,Inputs!K207*Inputs!K100*Inputs!E83*Inputs!D27*'GM Alloc Factors'!I38/('(Other Computations)'!I192+'(Other Computations)'!I205))</f>
        <v>0</v>
      </c>
      <c r="J5005" s="76">
        <f>IF('(Other Computations)'!J205=0,0,Inputs!L207*Inputs!L100*Inputs!E83*Inputs!D27*'GM Alloc Factors'!J38/('(Other Computations)'!J192+'(Other Computations)'!J205))</f>
        <v>0</v>
      </c>
      <c r="K5005" s="43">
        <f t="shared" si="1043"/>
        <v>0</v>
      </c>
    </row>
    <row r="5006" spans="1:11" ht="12.75" customHeight="1">
      <c r="A5006" s="61" t="str">
        <f>"         "&amp;Labels!B76</f>
        <v xml:space="preserve">         Customer 8</v>
      </c>
      <c r="B5006" s="76">
        <f>IF('(Other Computations)'!B206=0,0,Inputs!D208*Inputs!D101*Inputs!E84*Inputs!D27*'GM Alloc Factors'!B38/('(Other Computations)'!B193+'(Other Computations)'!B206))</f>
        <v>0</v>
      </c>
      <c r="C5006" s="76">
        <f>IF('(Other Computations)'!C206=0,0,Inputs!E208*Inputs!E101*Inputs!E84*Inputs!D27*'GM Alloc Factors'!C38/('(Other Computations)'!C193+'(Other Computations)'!C206))</f>
        <v>0</v>
      </c>
      <c r="D5006" s="76">
        <f>IF('(Other Computations)'!D206=0,0,Inputs!F208*Inputs!F101*Inputs!E84*Inputs!D27*'GM Alloc Factors'!D38/('(Other Computations)'!D193+'(Other Computations)'!D206))</f>
        <v>0</v>
      </c>
      <c r="E5006" s="76">
        <f>IF('(Other Computations)'!E206=0,0,Inputs!G208*Inputs!G101*Inputs!E84*Inputs!D27*'GM Alloc Factors'!E38/('(Other Computations)'!E193+'(Other Computations)'!E206))</f>
        <v>0</v>
      </c>
      <c r="F5006" s="43">
        <f t="shared" si="1042"/>
        <v>0</v>
      </c>
      <c r="G5006" s="76">
        <f>IF('(Other Computations)'!G206=0,0,Inputs!I208*Inputs!I101*Inputs!E84*Inputs!D27*'GM Alloc Factors'!G38/('(Other Computations)'!G193+'(Other Computations)'!G206))</f>
        <v>0</v>
      </c>
      <c r="H5006" s="76">
        <f>IF('(Other Computations)'!H206=0,0,Inputs!J208*Inputs!J101*Inputs!E84*Inputs!D27*'GM Alloc Factors'!H38/('(Other Computations)'!H193+'(Other Computations)'!H206))</f>
        <v>0</v>
      </c>
      <c r="I5006" s="76">
        <f>IF('(Other Computations)'!I206=0,0,Inputs!K208*Inputs!K101*Inputs!E84*Inputs!D27*'GM Alloc Factors'!I38/('(Other Computations)'!I193+'(Other Computations)'!I206))</f>
        <v>0</v>
      </c>
      <c r="J5006" s="76">
        <f>IF('(Other Computations)'!J206=0,0,Inputs!L208*Inputs!L101*Inputs!E84*Inputs!D27*'GM Alloc Factors'!J38/('(Other Computations)'!J193+'(Other Computations)'!J206))</f>
        <v>0</v>
      </c>
      <c r="K5006" s="43">
        <f t="shared" si="1043"/>
        <v>0</v>
      </c>
    </row>
    <row r="5007" spans="1:11" ht="12.75" customHeight="1">
      <c r="A5007" s="61" t="str">
        <f>"         "&amp;Labels!B77</f>
        <v xml:space="preserve">         Customer 9</v>
      </c>
      <c r="B5007" s="76">
        <f>IF('(Other Computations)'!B207=0,0,Inputs!D209*Inputs!D102*Inputs!E85*Inputs!D27*'GM Alloc Factors'!B38/('(Other Computations)'!B194+'(Other Computations)'!B207))</f>
        <v>0</v>
      </c>
      <c r="C5007" s="76">
        <f>IF('(Other Computations)'!C207=0,0,Inputs!E209*Inputs!E102*Inputs!E85*Inputs!D27*'GM Alloc Factors'!C38/('(Other Computations)'!C194+'(Other Computations)'!C207))</f>
        <v>0</v>
      </c>
      <c r="D5007" s="76">
        <f>IF('(Other Computations)'!D207=0,0,Inputs!F209*Inputs!F102*Inputs!E85*Inputs!D27*'GM Alloc Factors'!D38/('(Other Computations)'!D194+'(Other Computations)'!D207))</f>
        <v>0</v>
      </c>
      <c r="E5007" s="76">
        <f>IF('(Other Computations)'!E207=0,0,Inputs!G209*Inputs!G102*Inputs!E85*Inputs!D27*'GM Alloc Factors'!E38/('(Other Computations)'!E194+'(Other Computations)'!E207))</f>
        <v>0</v>
      </c>
      <c r="F5007" s="43">
        <f t="shared" si="1042"/>
        <v>0</v>
      </c>
      <c r="G5007" s="76">
        <f>IF('(Other Computations)'!G207=0,0,Inputs!I209*Inputs!I102*Inputs!E85*Inputs!D27*'GM Alloc Factors'!G38/('(Other Computations)'!G194+'(Other Computations)'!G207))</f>
        <v>0</v>
      </c>
      <c r="H5007" s="76">
        <f>IF('(Other Computations)'!H207=0,0,Inputs!J209*Inputs!J102*Inputs!E85*Inputs!D27*'GM Alloc Factors'!H38/('(Other Computations)'!H194+'(Other Computations)'!H207))</f>
        <v>0</v>
      </c>
      <c r="I5007" s="76">
        <f>IF('(Other Computations)'!I207=0,0,Inputs!K209*Inputs!K102*Inputs!E85*Inputs!D27*'GM Alloc Factors'!I38/('(Other Computations)'!I194+'(Other Computations)'!I207))</f>
        <v>0</v>
      </c>
      <c r="J5007" s="76">
        <f>IF('(Other Computations)'!J207=0,0,Inputs!L209*Inputs!L102*Inputs!E85*Inputs!D27*'GM Alloc Factors'!J38/('(Other Computations)'!J194+'(Other Computations)'!J207))</f>
        <v>0</v>
      </c>
      <c r="K5007" s="43">
        <f t="shared" si="1043"/>
        <v>0</v>
      </c>
    </row>
    <row r="5008" spans="1:11" ht="12.75" customHeight="1">
      <c r="A5008" s="61" t="str">
        <f>"         "&amp;Labels!B78</f>
        <v xml:space="preserve">         Customer 10</v>
      </c>
      <c r="B5008" s="76">
        <f>IF('(Other Computations)'!B208=0,0,Inputs!D210*Inputs!D103*Inputs!E86*Inputs!D27*'GM Alloc Factors'!B38/('(Other Computations)'!B195+'(Other Computations)'!B208))</f>
        <v>0</v>
      </c>
      <c r="C5008" s="76">
        <f>IF('(Other Computations)'!C208=0,0,Inputs!E210*Inputs!E103*Inputs!E86*Inputs!D27*'GM Alloc Factors'!C38/('(Other Computations)'!C195+'(Other Computations)'!C208))</f>
        <v>0</v>
      </c>
      <c r="D5008" s="76">
        <f>IF('(Other Computations)'!D208=0,0,Inputs!F210*Inputs!F103*Inputs!E86*Inputs!D27*'GM Alloc Factors'!D38/('(Other Computations)'!D195+'(Other Computations)'!D208))</f>
        <v>0</v>
      </c>
      <c r="E5008" s="76">
        <f>IF('(Other Computations)'!E208=0,0,Inputs!G210*Inputs!G103*Inputs!E86*Inputs!D27*'GM Alloc Factors'!E38/('(Other Computations)'!E195+'(Other Computations)'!E208))</f>
        <v>0</v>
      </c>
      <c r="F5008" s="43">
        <f t="shared" si="1042"/>
        <v>0</v>
      </c>
      <c r="G5008" s="76">
        <f>IF('(Other Computations)'!G208=0,0,Inputs!I210*Inputs!I103*Inputs!E86*Inputs!D27*'GM Alloc Factors'!G38/('(Other Computations)'!G195+'(Other Computations)'!G208))</f>
        <v>0</v>
      </c>
      <c r="H5008" s="76">
        <f>IF('(Other Computations)'!H208=0,0,Inputs!J210*Inputs!J103*Inputs!E86*Inputs!D27*'GM Alloc Factors'!H38/('(Other Computations)'!H195+'(Other Computations)'!H208))</f>
        <v>0</v>
      </c>
      <c r="I5008" s="76">
        <f>IF('(Other Computations)'!I208=0,0,Inputs!K210*Inputs!K103*Inputs!E86*Inputs!D27*'GM Alloc Factors'!I38/('(Other Computations)'!I195+'(Other Computations)'!I208))</f>
        <v>0</v>
      </c>
      <c r="J5008" s="76">
        <f>IF('(Other Computations)'!J208=0,0,Inputs!L210*Inputs!L103*Inputs!E86*Inputs!D27*'GM Alloc Factors'!J38/('(Other Computations)'!J195+'(Other Computations)'!J208))</f>
        <v>0</v>
      </c>
      <c r="K5008" s="43">
        <f t="shared" si="1043"/>
        <v>0</v>
      </c>
    </row>
    <row r="5009" spans="1:11" ht="12.75" customHeight="1">
      <c r="A5009" s="61" t="str">
        <f>"         "&amp;Labels!C68</f>
        <v xml:space="preserve">         Total</v>
      </c>
      <c r="B5009" s="84">
        <f>SUM(B4999:B5008)</f>
        <v>0</v>
      </c>
      <c r="C5009" s="84">
        <f>SUM(C4999:C5008)</f>
        <v>0</v>
      </c>
      <c r="D5009" s="84">
        <f>SUM(D4999:D5008)</f>
        <v>0</v>
      </c>
      <c r="E5009" s="84">
        <f>SUM(E4999:E5008)</f>
        <v>0</v>
      </c>
      <c r="F5009" s="43">
        <f t="shared" si="1042"/>
        <v>0</v>
      </c>
      <c r="G5009" s="84">
        <f>SUM(G4999:G5008)</f>
        <v>0</v>
      </c>
      <c r="H5009" s="84">
        <f>SUM(H4999:H5008)</f>
        <v>0</v>
      </c>
      <c r="I5009" s="84">
        <f>SUM(I4999:I5008)</f>
        <v>0</v>
      </c>
      <c r="J5009" s="84">
        <f>SUM(J4999:J5008)</f>
        <v>0</v>
      </c>
      <c r="K5009" s="43">
        <f t="shared" si="1043"/>
        <v>0</v>
      </c>
    </row>
    <row r="5010" spans="1:11" ht="12.75" customHeight="1">
      <c r="A5010" s="61" t="str">
        <f>"      "&amp;Labels!B87</f>
        <v xml:space="preserve">      Q 3</v>
      </c>
      <c r="B5010" s="84"/>
      <c r="C5010" s="84"/>
      <c r="D5010" s="84"/>
      <c r="E5010" s="84"/>
      <c r="F5010" s="43"/>
      <c r="G5010" s="84"/>
      <c r="H5010" s="84"/>
      <c r="I5010" s="84"/>
      <c r="J5010" s="84"/>
      <c r="K5010" s="43"/>
    </row>
    <row r="5011" spans="1:11" ht="12.75" customHeight="1">
      <c r="A5011" s="61" t="str">
        <f>"         "&amp;Labels!B69</f>
        <v xml:space="preserve">         Customer 1</v>
      </c>
      <c r="B5011" s="76">
        <f>IF('(Other Computations)'!B199=0,0,Inputs!D201*Inputs!D94*Inputs!F77*Inputs!D27*'GM Alloc Factors'!B41/('(Other Computations)'!B186+'(Other Computations)'!B199))</f>
        <v>0</v>
      </c>
      <c r="C5011" s="76">
        <f>IF('(Other Computations)'!C199=0,0,Inputs!E201*Inputs!E94*Inputs!F77*Inputs!D27*'GM Alloc Factors'!C41/('(Other Computations)'!C186+'(Other Computations)'!C199))</f>
        <v>0</v>
      </c>
      <c r="D5011" s="76">
        <f>IF('(Other Computations)'!D199=0,0,Inputs!F201*Inputs!F94*Inputs!F77*Inputs!D27*'GM Alloc Factors'!D41/('(Other Computations)'!D186+'(Other Computations)'!D199))</f>
        <v>0</v>
      </c>
      <c r="E5011" s="76">
        <f>IF('(Other Computations)'!E199=0,0,Inputs!G201*Inputs!G94*Inputs!F77*Inputs!D27*'GM Alloc Factors'!E41/('(Other Computations)'!E186+'(Other Computations)'!E199))</f>
        <v>0</v>
      </c>
      <c r="F5011" s="43">
        <f t="shared" ref="F5011:F5021" si="1044">SUM(B5011:E5011)</f>
        <v>0</v>
      </c>
      <c r="G5011" s="76">
        <f>IF('(Other Computations)'!G199=0,0,Inputs!I201*Inputs!I94*Inputs!F77*Inputs!D27*'GM Alloc Factors'!G41/('(Other Computations)'!G186+'(Other Computations)'!G199))</f>
        <v>0</v>
      </c>
      <c r="H5011" s="76">
        <f>IF('(Other Computations)'!H199=0,0,Inputs!J201*Inputs!J94*Inputs!F77*Inputs!D27*'GM Alloc Factors'!H41/('(Other Computations)'!H186+'(Other Computations)'!H199))</f>
        <v>0</v>
      </c>
      <c r="I5011" s="76">
        <f>IF('(Other Computations)'!I199=0,0,Inputs!K201*Inputs!K94*Inputs!F77*Inputs!D27*'GM Alloc Factors'!I41/('(Other Computations)'!I186+'(Other Computations)'!I199))</f>
        <v>0</v>
      </c>
      <c r="J5011" s="76">
        <f>IF('(Other Computations)'!J199=0,0,Inputs!L201*Inputs!L94*Inputs!F77*Inputs!D27*'GM Alloc Factors'!J41/('(Other Computations)'!J186+'(Other Computations)'!J199))</f>
        <v>0</v>
      </c>
      <c r="K5011" s="43">
        <f t="shared" ref="K5011:K5021" si="1045">SUM(G5011:J5011)</f>
        <v>0</v>
      </c>
    </row>
    <row r="5012" spans="1:11" ht="12.75" customHeight="1">
      <c r="A5012" s="61" t="str">
        <f>"         "&amp;Labels!B70</f>
        <v xml:space="preserve">         Customer 2</v>
      </c>
      <c r="B5012" s="76">
        <f>IF('(Other Computations)'!B200=0,0,Inputs!D202*Inputs!D95*Inputs!F78*Inputs!D27*'GM Alloc Factors'!B41/('(Other Computations)'!B187+'(Other Computations)'!B200))</f>
        <v>0</v>
      </c>
      <c r="C5012" s="76">
        <f>IF('(Other Computations)'!C200=0,0,Inputs!E202*Inputs!E95*Inputs!F78*Inputs!D27*'GM Alloc Factors'!C41/('(Other Computations)'!C187+'(Other Computations)'!C200))</f>
        <v>0</v>
      </c>
      <c r="D5012" s="76">
        <f>IF('(Other Computations)'!D200=0,0,Inputs!F202*Inputs!F95*Inputs!F78*Inputs!D27*'GM Alloc Factors'!D41/('(Other Computations)'!D187+'(Other Computations)'!D200))</f>
        <v>0</v>
      </c>
      <c r="E5012" s="76">
        <f>IF('(Other Computations)'!E200=0,0,Inputs!G202*Inputs!G95*Inputs!F78*Inputs!D27*'GM Alloc Factors'!E41/('(Other Computations)'!E187+'(Other Computations)'!E200))</f>
        <v>0</v>
      </c>
      <c r="F5012" s="43">
        <f t="shared" si="1044"/>
        <v>0</v>
      </c>
      <c r="G5012" s="76">
        <f>IF('(Other Computations)'!G200=0,0,Inputs!I202*Inputs!I95*Inputs!F78*Inputs!D27*'GM Alloc Factors'!G41/('(Other Computations)'!G187+'(Other Computations)'!G200))</f>
        <v>0</v>
      </c>
      <c r="H5012" s="76">
        <f>IF('(Other Computations)'!H200=0,0,Inputs!J202*Inputs!J95*Inputs!F78*Inputs!D27*'GM Alloc Factors'!H41/('(Other Computations)'!H187+'(Other Computations)'!H200))</f>
        <v>0</v>
      </c>
      <c r="I5012" s="76">
        <f>IF('(Other Computations)'!I200=0,0,Inputs!K202*Inputs!K95*Inputs!F78*Inputs!D27*'GM Alloc Factors'!I41/('(Other Computations)'!I187+'(Other Computations)'!I200))</f>
        <v>0</v>
      </c>
      <c r="J5012" s="76">
        <f>IF('(Other Computations)'!J200=0,0,Inputs!L202*Inputs!L95*Inputs!F78*Inputs!D27*'GM Alloc Factors'!J41/('(Other Computations)'!J187+'(Other Computations)'!J200))</f>
        <v>0</v>
      </c>
      <c r="K5012" s="43">
        <f t="shared" si="1045"/>
        <v>0</v>
      </c>
    </row>
    <row r="5013" spans="1:11" ht="12.75" customHeight="1">
      <c r="A5013" s="61" t="str">
        <f>"         "&amp;Labels!B71</f>
        <v xml:space="preserve">         Customer 3</v>
      </c>
      <c r="B5013" s="76">
        <f>IF('(Other Computations)'!B201=0,0,Inputs!D203*Inputs!D96*Inputs!F79*Inputs!D27*'GM Alloc Factors'!B41/('(Other Computations)'!B188+'(Other Computations)'!B201))</f>
        <v>0</v>
      </c>
      <c r="C5013" s="76">
        <f>IF('(Other Computations)'!C201=0,0,Inputs!E203*Inputs!E96*Inputs!F79*Inputs!D27*'GM Alloc Factors'!C41/('(Other Computations)'!C188+'(Other Computations)'!C201))</f>
        <v>0</v>
      </c>
      <c r="D5013" s="76">
        <f>IF('(Other Computations)'!D201=0,0,Inputs!F203*Inputs!F96*Inputs!F79*Inputs!D27*'GM Alloc Factors'!D41/('(Other Computations)'!D188+'(Other Computations)'!D201))</f>
        <v>0</v>
      </c>
      <c r="E5013" s="76">
        <f>IF('(Other Computations)'!E201=0,0,Inputs!G203*Inputs!G96*Inputs!F79*Inputs!D27*'GM Alloc Factors'!E41/('(Other Computations)'!E188+'(Other Computations)'!E201))</f>
        <v>0</v>
      </c>
      <c r="F5013" s="43">
        <f t="shared" si="1044"/>
        <v>0</v>
      </c>
      <c r="G5013" s="76">
        <f>IF('(Other Computations)'!G201=0,0,Inputs!I203*Inputs!I96*Inputs!F79*Inputs!D27*'GM Alloc Factors'!G41/('(Other Computations)'!G188+'(Other Computations)'!G201))</f>
        <v>0</v>
      </c>
      <c r="H5013" s="76">
        <f>IF('(Other Computations)'!H201=0,0,Inputs!J203*Inputs!J96*Inputs!F79*Inputs!D27*'GM Alloc Factors'!H41/('(Other Computations)'!H188+'(Other Computations)'!H201))</f>
        <v>0</v>
      </c>
      <c r="I5013" s="76">
        <f>IF('(Other Computations)'!I201=0,0,Inputs!K203*Inputs!K96*Inputs!F79*Inputs!D27*'GM Alloc Factors'!I41/('(Other Computations)'!I188+'(Other Computations)'!I201))</f>
        <v>0</v>
      </c>
      <c r="J5013" s="76">
        <f>IF('(Other Computations)'!J201=0,0,Inputs!L203*Inputs!L96*Inputs!F79*Inputs!D27*'GM Alloc Factors'!J41/('(Other Computations)'!J188+'(Other Computations)'!J201))</f>
        <v>0</v>
      </c>
      <c r="K5013" s="43">
        <f t="shared" si="1045"/>
        <v>0</v>
      </c>
    </row>
    <row r="5014" spans="1:11" ht="12.75" customHeight="1">
      <c r="A5014" s="61" t="str">
        <f>"         "&amp;Labels!B72</f>
        <v xml:space="preserve">         Customer 4</v>
      </c>
      <c r="B5014" s="76">
        <f>IF('(Other Computations)'!B202=0,0,Inputs!D204*Inputs!D97*Inputs!F80*Inputs!D27*'GM Alloc Factors'!B41/('(Other Computations)'!B189+'(Other Computations)'!B202))</f>
        <v>0</v>
      </c>
      <c r="C5014" s="76">
        <f>IF('(Other Computations)'!C202=0,0,Inputs!E204*Inputs!E97*Inputs!F80*Inputs!D27*'GM Alloc Factors'!C41/('(Other Computations)'!C189+'(Other Computations)'!C202))</f>
        <v>0</v>
      </c>
      <c r="D5014" s="76">
        <f>IF('(Other Computations)'!D202=0,0,Inputs!F204*Inputs!F97*Inputs!F80*Inputs!D27*'GM Alloc Factors'!D41/('(Other Computations)'!D189+'(Other Computations)'!D202))</f>
        <v>0</v>
      </c>
      <c r="E5014" s="76">
        <f>IF('(Other Computations)'!E202=0,0,Inputs!G204*Inputs!G97*Inputs!F80*Inputs!D27*'GM Alloc Factors'!E41/('(Other Computations)'!E189+'(Other Computations)'!E202))</f>
        <v>0</v>
      </c>
      <c r="F5014" s="43">
        <f t="shared" si="1044"/>
        <v>0</v>
      </c>
      <c r="G5014" s="76">
        <f>IF('(Other Computations)'!G202=0,0,Inputs!I204*Inputs!I97*Inputs!F80*Inputs!D27*'GM Alloc Factors'!G41/('(Other Computations)'!G189+'(Other Computations)'!G202))</f>
        <v>0</v>
      </c>
      <c r="H5014" s="76">
        <f>IF('(Other Computations)'!H202=0,0,Inputs!J204*Inputs!J97*Inputs!F80*Inputs!D27*'GM Alloc Factors'!H41/('(Other Computations)'!H189+'(Other Computations)'!H202))</f>
        <v>0</v>
      </c>
      <c r="I5014" s="76">
        <f>IF('(Other Computations)'!I202=0,0,Inputs!K204*Inputs!K97*Inputs!F80*Inputs!D27*'GM Alloc Factors'!I41/('(Other Computations)'!I189+'(Other Computations)'!I202))</f>
        <v>0</v>
      </c>
      <c r="J5014" s="76">
        <f>IF('(Other Computations)'!J202=0,0,Inputs!L204*Inputs!L97*Inputs!F80*Inputs!D27*'GM Alloc Factors'!J41/('(Other Computations)'!J189+'(Other Computations)'!J202))</f>
        <v>0</v>
      </c>
      <c r="K5014" s="43">
        <f t="shared" si="1045"/>
        <v>0</v>
      </c>
    </row>
    <row r="5015" spans="1:11" ht="12.75" customHeight="1">
      <c r="A5015" s="61" t="str">
        <f>"         "&amp;Labels!B73</f>
        <v xml:space="preserve">         Customer 5</v>
      </c>
      <c r="B5015" s="76">
        <f>IF('(Other Computations)'!B203=0,0,Inputs!D205*Inputs!D98*Inputs!F81*Inputs!D27*'GM Alloc Factors'!B41/('(Other Computations)'!B190+'(Other Computations)'!B203))</f>
        <v>0</v>
      </c>
      <c r="C5015" s="76">
        <f>IF('(Other Computations)'!C203=0,0,Inputs!E205*Inputs!E98*Inputs!F81*Inputs!D27*'GM Alloc Factors'!C41/('(Other Computations)'!C190+'(Other Computations)'!C203))</f>
        <v>0</v>
      </c>
      <c r="D5015" s="76">
        <f>IF('(Other Computations)'!D203=0,0,Inputs!F205*Inputs!F98*Inputs!F81*Inputs!D27*'GM Alloc Factors'!D41/('(Other Computations)'!D190+'(Other Computations)'!D203))</f>
        <v>0</v>
      </c>
      <c r="E5015" s="76">
        <f>IF('(Other Computations)'!E203=0,0,Inputs!G205*Inputs!G98*Inputs!F81*Inputs!D27*'GM Alloc Factors'!E41/('(Other Computations)'!E190+'(Other Computations)'!E203))</f>
        <v>0</v>
      </c>
      <c r="F5015" s="43">
        <f t="shared" si="1044"/>
        <v>0</v>
      </c>
      <c r="G5015" s="76">
        <f>IF('(Other Computations)'!G203=0,0,Inputs!I205*Inputs!I98*Inputs!F81*Inputs!D27*'GM Alloc Factors'!G41/('(Other Computations)'!G190+'(Other Computations)'!G203))</f>
        <v>0</v>
      </c>
      <c r="H5015" s="76">
        <f>IF('(Other Computations)'!H203=0,0,Inputs!J205*Inputs!J98*Inputs!F81*Inputs!D27*'GM Alloc Factors'!H41/('(Other Computations)'!H190+'(Other Computations)'!H203))</f>
        <v>0</v>
      </c>
      <c r="I5015" s="76">
        <f>IF('(Other Computations)'!I203=0,0,Inputs!K205*Inputs!K98*Inputs!F81*Inputs!D27*'GM Alloc Factors'!I41/('(Other Computations)'!I190+'(Other Computations)'!I203))</f>
        <v>0</v>
      </c>
      <c r="J5015" s="76">
        <f>IF('(Other Computations)'!J203=0,0,Inputs!L205*Inputs!L98*Inputs!F81*Inputs!D27*'GM Alloc Factors'!J41/('(Other Computations)'!J190+'(Other Computations)'!J203))</f>
        <v>0</v>
      </c>
      <c r="K5015" s="43">
        <f t="shared" si="1045"/>
        <v>0</v>
      </c>
    </row>
    <row r="5016" spans="1:11" ht="12.75" customHeight="1">
      <c r="A5016" s="61" t="str">
        <f>"         "&amp;Labels!B74</f>
        <v xml:space="preserve">         Customer 6</v>
      </c>
      <c r="B5016" s="76">
        <f>IF('(Other Computations)'!B204=0,0,Inputs!D206*Inputs!D99*Inputs!F82*Inputs!D27*'GM Alloc Factors'!B41/('(Other Computations)'!B191+'(Other Computations)'!B204))</f>
        <v>0</v>
      </c>
      <c r="C5016" s="76">
        <f>IF('(Other Computations)'!C204=0,0,Inputs!E206*Inputs!E99*Inputs!F82*Inputs!D27*'GM Alloc Factors'!C41/('(Other Computations)'!C191+'(Other Computations)'!C204))</f>
        <v>0</v>
      </c>
      <c r="D5016" s="76">
        <f>IF('(Other Computations)'!D204=0,0,Inputs!F206*Inputs!F99*Inputs!F82*Inputs!D27*'GM Alloc Factors'!D41/('(Other Computations)'!D191+'(Other Computations)'!D204))</f>
        <v>0</v>
      </c>
      <c r="E5016" s="76">
        <f>IF('(Other Computations)'!E204=0,0,Inputs!G206*Inputs!G99*Inputs!F82*Inputs!D27*'GM Alloc Factors'!E41/('(Other Computations)'!E191+'(Other Computations)'!E204))</f>
        <v>0</v>
      </c>
      <c r="F5016" s="43">
        <f t="shared" si="1044"/>
        <v>0</v>
      </c>
      <c r="G5016" s="76">
        <f>IF('(Other Computations)'!G204=0,0,Inputs!I206*Inputs!I99*Inputs!F82*Inputs!D27*'GM Alloc Factors'!G41/('(Other Computations)'!G191+'(Other Computations)'!G204))</f>
        <v>0</v>
      </c>
      <c r="H5016" s="76">
        <f>IF('(Other Computations)'!H204=0,0,Inputs!J206*Inputs!J99*Inputs!F82*Inputs!D27*'GM Alloc Factors'!H41/('(Other Computations)'!H191+'(Other Computations)'!H204))</f>
        <v>0</v>
      </c>
      <c r="I5016" s="76">
        <f>IF('(Other Computations)'!I204=0,0,Inputs!K206*Inputs!K99*Inputs!F82*Inputs!D27*'GM Alloc Factors'!I41/('(Other Computations)'!I191+'(Other Computations)'!I204))</f>
        <v>0</v>
      </c>
      <c r="J5016" s="76">
        <f>IF('(Other Computations)'!J204=0,0,Inputs!L206*Inputs!L99*Inputs!F82*Inputs!D27*'GM Alloc Factors'!J41/('(Other Computations)'!J191+'(Other Computations)'!J204))</f>
        <v>0</v>
      </c>
      <c r="K5016" s="43">
        <f t="shared" si="1045"/>
        <v>0</v>
      </c>
    </row>
    <row r="5017" spans="1:11" ht="12.75" customHeight="1">
      <c r="A5017" s="61" t="str">
        <f>"         "&amp;Labels!B75</f>
        <v xml:space="preserve">         Customer 7</v>
      </c>
      <c r="B5017" s="76">
        <f>IF('(Other Computations)'!B205=0,0,Inputs!D207*Inputs!D100*Inputs!F83*Inputs!D27*'GM Alloc Factors'!B41/('(Other Computations)'!B192+'(Other Computations)'!B205))</f>
        <v>0</v>
      </c>
      <c r="C5017" s="76">
        <f>IF('(Other Computations)'!C205=0,0,Inputs!E207*Inputs!E100*Inputs!F83*Inputs!D27*'GM Alloc Factors'!C41/('(Other Computations)'!C192+'(Other Computations)'!C205))</f>
        <v>0</v>
      </c>
      <c r="D5017" s="76">
        <f>IF('(Other Computations)'!D205=0,0,Inputs!F207*Inputs!F100*Inputs!F83*Inputs!D27*'GM Alloc Factors'!D41/('(Other Computations)'!D192+'(Other Computations)'!D205))</f>
        <v>0</v>
      </c>
      <c r="E5017" s="76">
        <f>IF('(Other Computations)'!E205=0,0,Inputs!G207*Inputs!G100*Inputs!F83*Inputs!D27*'GM Alloc Factors'!E41/('(Other Computations)'!E192+'(Other Computations)'!E205))</f>
        <v>0</v>
      </c>
      <c r="F5017" s="43">
        <f t="shared" si="1044"/>
        <v>0</v>
      </c>
      <c r="G5017" s="76">
        <f>IF('(Other Computations)'!G205=0,0,Inputs!I207*Inputs!I100*Inputs!F83*Inputs!D27*'GM Alloc Factors'!G41/('(Other Computations)'!G192+'(Other Computations)'!G205))</f>
        <v>0</v>
      </c>
      <c r="H5017" s="76">
        <f>IF('(Other Computations)'!H205=0,0,Inputs!J207*Inputs!J100*Inputs!F83*Inputs!D27*'GM Alloc Factors'!H41/('(Other Computations)'!H192+'(Other Computations)'!H205))</f>
        <v>0</v>
      </c>
      <c r="I5017" s="76">
        <f>IF('(Other Computations)'!I205=0,0,Inputs!K207*Inputs!K100*Inputs!F83*Inputs!D27*'GM Alloc Factors'!I41/('(Other Computations)'!I192+'(Other Computations)'!I205))</f>
        <v>0</v>
      </c>
      <c r="J5017" s="76">
        <f>IF('(Other Computations)'!J205=0,0,Inputs!L207*Inputs!L100*Inputs!F83*Inputs!D27*'GM Alloc Factors'!J41/('(Other Computations)'!J192+'(Other Computations)'!J205))</f>
        <v>0</v>
      </c>
      <c r="K5017" s="43">
        <f t="shared" si="1045"/>
        <v>0</v>
      </c>
    </row>
    <row r="5018" spans="1:11" ht="12.75" customHeight="1">
      <c r="A5018" s="61" t="str">
        <f>"         "&amp;Labels!B76</f>
        <v xml:space="preserve">         Customer 8</v>
      </c>
      <c r="B5018" s="76">
        <f>IF('(Other Computations)'!B206=0,0,Inputs!D208*Inputs!D101*Inputs!F84*Inputs!D27*'GM Alloc Factors'!B41/('(Other Computations)'!B193+'(Other Computations)'!B206))</f>
        <v>0</v>
      </c>
      <c r="C5018" s="76">
        <f>IF('(Other Computations)'!C206=0,0,Inputs!E208*Inputs!E101*Inputs!F84*Inputs!D27*'GM Alloc Factors'!C41/('(Other Computations)'!C193+'(Other Computations)'!C206))</f>
        <v>0</v>
      </c>
      <c r="D5018" s="76">
        <f>IF('(Other Computations)'!D206=0,0,Inputs!F208*Inputs!F101*Inputs!F84*Inputs!D27*'GM Alloc Factors'!D41/('(Other Computations)'!D193+'(Other Computations)'!D206))</f>
        <v>0</v>
      </c>
      <c r="E5018" s="76">
        <f>IF('(Other Computations)'!E206=0,0,Inputs!G208*Inputs!G101*Inputs!F84*Inputs!D27*'GM Alloc Factors'!E41/('(Other Computations)'!E193+'(Other Computations)'!E206))</f>
        <v>0</v>
      </c>
      <c r="F5018" s="43">
        <f t="shared" si="1044"/>
        <v>0</v>
      </c>
      <c r="G5018" s="76">
        <f>IF('(Other Computations)'!G206=0,0,Inputs!I208*Inputs!I101*Inputs!F84*Inputs!D27*'GM Alloc Factors'!G41/('(Other Computations)'!G193+'(Other Computations)'!G206))</f>
        <v>0</v>
      </c>
      <c r="H5018" s="76">
        <f>IF('(Other Computations)'!H206=0,0,Inputs!J208*Inputs!J101*Inputs!F84*Inputs!D27*'GM Alloc Factors'!H41/('(Other Computations)'!H193+'(Other Computations)'!H206))</f>
        <v>0</v>
      </c>
      <c r="I5018" s="76">
        <f>IF('(Other Computations)'!I206=0,0,Inputs!K208*Inputs!K101*Inputs!F84*Inputs!D27*'GM Alloc Factors'!I41/('(Other Computations)'!I193+'(Other Computations)'!I206))</f>
        <v>0</v>
      </c>
      <c r="J5018" s="76">
        <f>IF('(Other Computations)'!J206=0,0,Inputs!L208*Inputs!L101*Inputs!F84*Inputs!D27*'GM Alloc Factors'!J41/('(Other Computations)'!J193+'(Other Computations)'!J206))</f>
        <v>0</v>
      </c>
      <c r="K5018" s="43">
        <f t="shared" si="1045"/>
        <v>0</v>
      </c>
    </row>
    <row r="5019" spans="1:11" ht="12.75" customHeight="1">
      <c r="A5019" s="61" t="str">
        <f>"         "&amp;Labels!B77</f>
        <v xml:space="preserve">         Customer 9</v>
      </c>
      <c r="B5019" s="76">
        <f>IF('(Other Computations)'!B207=0,0,Inputs!D209*Inputs!D102*Inputs!F85*Inputs!D27*'GM Alloc Factors'!B41/('(Other Computations)'!B194+'(Other Computations)'!B207))</f>
        <v>0</v>
      </c>
      <c r="C5019" s="76">
        <f>IF('(Other Computations)'!C207=0,0,Inputs!E209*Inputs!E102*Inputs!F85*Inputs!D27*'GM Alloc Factors'!C41/('(Other Computations)'!C194+'(Other Computations)'!C207))</f>
        <v>0</v>
      </c>
      <c r="D5019" s="76">
        <f>IF('(Other Computations)'!D207=0,0,Inputs!F209*Inputs!F102*Inputs!F85*Inputs!D27*'GM Alloc Factors'!D41/('(Other Computations)'!D194+'(Other Computations)'!D207))</f>
        <v>0</v>
      </c>
      <c r="E5019" s="76">
        <f>IF('(Other Computations)'!E207=0,0,Inputs!G209*Inputs!G102*Inputs!F85*Inputs!D27*'GM Alloc Factors'!E41/('(Other Computations)'!E194+'(Other Computations)'!E207))</f>
        <v>0</v>
      </c>
      <c r="F5019" s="43">
        <f t="shared" si="1044"/>
        <v>0</v>
      </c>
      <c r="G5019" s="76">
        <f>IF('(Other Computations)'!G207=0,0,Inputs!I209*Inputs!I102*Inputs!F85*Inputs!D27*'GM Alloc Factors'!G41/('(Other Computations)'!G194+'(Other Computations)'!G207))</f>
        <v>0</v>
      </c>
      <c r="H5019" s="76">
        <f>IF('(Other Computations)'!H207=0,0,Inputs!J209*Inputs!J102*Inputs!F85*Inputs!D27*'GM Alloc Factors'!H41/('(Other Computations)'!H194+'(Other Computations)'!H207))</f>
        <v>0</v>
      </c>
      <c r="I5019" s="76">
        <f>IF('(Other Computations)'!I207=0,0,Inputs!K209*Inputs!K102*Inputs!F85*Inputs!D27*'GM Alloc Factors'!I41/('(Other Computations)'!I194+'(Other Computations)'!I207))</f>
        <v>0</v>
      </c>
      <c r="J5019" s="76">
        <f>IF('(Other Computations)'!J207=0,0,Inputs!L209*Inputs!L102*Inputs!F85*Inputs!D27*'GM Alloc Factors'!J41/('(Other Computations)'!J194+'(Other Computations)'!J207))</f>
        <v>0</v>
      </c>
      <c r="K5019" s="43">
        <f t="shared" si="1045"/>
        <v>0</v>
      </c>
    </row>
    <row r="5020" spans="1:11" ht="12.75" customHeight="1">
      <c r="A5020" s="61" t="str">
        <f>"         "&amp;Labels!B78</f>
        <v xml:space="preserve">         Customer 10</v>
      </c>
      <c r="B5020" s="76">
        <f>IF('(Other Computations)'!B208=0,0,Inputs!D210*Inputs!D103*Inputs!F86*Inputs!D27*'GM Alloc Factors'!B41/('(Other Computations)'!B195+'(Other Computations)'!B208))</f>
        <v>0</v>
      </c>
      <c r="C5020" s="76">
        <f>IF('(Other Computations)'!C208=0,0,Inputs!E210*Inputs!E103*Inputs!F86*Inputs!D27*'GM Alloc Factors'!C41/('(Other Computations)'!C195+'(Other Computations)'!C208))</f>
        <v>0</v>
      </c>
      <c r="D5020" s="76">
        <f>IF('(Other Computations)'!D208=0,0,Inputs!F210*Inputs!F103*Inputs!F86*Inputs!D27*'GM Alloc Factors'!D41/('(Other Computations)'!D195+'(Other Computations)'!D208))</f>
        <v>0</v>
      </c>
      <c r="E5020" s="76">
        <f>IF('(Other Computations)'!E208=0,0,Inputs!G210*Inputs!G103*Inputs!F86*Inputs!D27*'GM Alloc Factors'!E41/('(Other Computations)'!E195+'(Other Computations)'!E208))</f>
        <v>0</v>
      </c>
      <c r="F5020" s="43">
        <f t="shared" si="1044"/>
        <v>0</v>
      </c>
      <c r="G5020" s="76">
        <f>IF('(Other Computations)'!G208=0,0,Inputs!I210*Inputs!I103*Inputs!F86*Inputs!D27*'GM Alloc Factors'!G41/('(Other Computations)'!G195+'(Other Computations)'!G208))</f>
        <v>0</v>
      </c>
      <c r="H5020" s="76">
        <f>IF('(Other Computations)'!H208=0,0,Inputs!J210*Inputs!J103*Inputs!F86*Inputs!D27*'GM Alloc Factors'!H41/('(Other Computations)'!H195+'(Other Computations)'!H208))</f>
        <v>0</v>
      </c>
      <c r="I5020" s="76">
        <f>IF('(Other Computations)'!I208=0,0,Inputs!K210*Inputs!K103*Inputs!F86*Inputs!D27*'GM Alloc Factors'!I41/('(Other Computations)'!I195+'(Other Computations)'!I208))</f>
        <v>0</v>
      </c>
      <c r="J5020" s="76">
        <f>IF('(Other Computations)'!J208=0,0,Inputs!L210*Inputs!L103*Inputs!F86*Inputs!D27*'GM Alloc Factors'!J41/('(Other Computations)'!J195+'(Other Computations)'!J208))</f>
        <v>0</v>
      </c>
      <c r="K5020" s="43">
        <f t="shared" si="1045"/>
        <v>0</v>
      </c>
    </row>
    <row r="5021" spans="1:11" ht="12.75" customHeight="1">
      <c r="A5021" s="61" t="str">
        <f>"         "&amp;Labels!C68</f>
        <v xml:space="preserve">         Total</v>
      </c>
      <c r="B5021" s="84">
        <f>SUM(B5011:B5020)</f>
        <v>0</v>
      </c>
      <c r="C5021" s="84">
        <f>SUM(C5011:C5020)</f>
        <v>0</v>
      </c>
      <c r="D5021" s="84">
        <f>SUM(D5011:D5020)</f>
        <v>0</v>
      </c>
      <c r="E5021" s="84">
        <f>SUM(E5011:E5020)</f>
        <v>0</v>
      </c>
      <c r="F5021" s="43">
        <f t="shared" si="1044"/>
        <v>0</v>
      </c>
      <c r="G5021" s="84">
        <f>SUM(G5011:G5020)</f>
        <v>0</v>
      </c>
      <c r="H5021" s="84">
        <f>SUM(H5011:H5020)</f>
        <v>0</v>
      </c>
      <c r="I5021" s="84">
        <f>SUM(I5011:I5020)</f>
        <v>0</v>
      </c>
      <c r="J5021" s="84">
        <f>SUM(J5011:J5020)</f>
        <v>0</v>
      </c>
      <c r="K5021" s="43">
        <f t="shared" si="1045"/>
        <v>0</v>
      </c>
    </row>
    <row r="5022" spans="1:11" ht="12.75" customHeight="1">
      <c r="A5022" s="61" t="str">
        <f>"      "&amp;Labels!B88</f>
        <v xml:space="preserve">      Q 4</v>
      </c>
      <c r="B5022" s="84"/>
      <c r="C5022" s="84"/>
      <c r="D5022" s="84"/>
      <c r="E5022" s="84"/>
      <c r="F5022" s="43"/>
      <c r="G5022" s="84"/>
      <c r="H5022" s="84"/>
      <c r="I5022" s="84"/>
      <c r="J5022" s="84"/>
      <c r="K5022" s="43"/>
    </row>
    <row r="5023" spans="1:11" ht="12.75" customHeight="1">
      <c r="A5023" s="61" t="str">
        <f>"         "&amp;Labels!B69</f>
        <v xml:space="preserve">         Customer 1</v>
      </c>
      <c r="B5023" s="76">
        <f>IF('(Other Computations)'!B199=0,0,Inputs!D201*Inputs!D94*Inputs!G77*Inputs!D27*'GM Alloc Factors'!B44/('(Other Computations)'!B186+'(Other Computations)'!B199))</f>
        <v>0</v>
      </c>
      <c r="C5023" s="76">
        <f>IF('(Other Computations)'!C199=0,0,Inputs!E201*Inputs!E94*Inputs!G77*Inputs!D27*'GM Alloc Factors'!C44/('(Other Computations)'!C186+'(Other Computations)'!C199))</f>
        <v>0</v>
      </c>
      <c r="D5023" s="76">
        <f>IF('(Other Computations)'!D199=0,0,Inputs!F201*Inputs!F94*Inputs!G77*Inputs!D27*'GM Alloc Factors'!D44/('(Other Computations)'!D186+'(Other Computations)'!D199))</f>
        <v>0</v>
      </c>
      <c r="E5023" s="76">
        <f>IF('(Other Computations)'!E199=0,0,Inputs!G201*Inputs!G94*Inputs!G77*Inputs!D27*'GM Alloc Factors'!E44/('(Other Computations)'!E186+'(Other Computations)'!E199))</f>
        <v>0</v>
      </c>
      <c r="F5023" s="43">
        <f t="shared" ref="F5023:F5033" si="1046">SUM(B5023:E5023)</f>
        <v>0</v>
      </c>
      <c r="G5023" s="76">
        <f>IF('(Other Computations)'!G199=0,0,Inputs!I201*Inputs!I94*Inputs!G77*Inputs!D27*'GM Alloc Factors'!G44/('(Other Computations)'!G186+'(Other Computations)'!G199))</f>
        <v>0</v>
      </c>
      <c r="H5023" s="76">
        <f>IF('(Other Computations)'!H199=0,0,Inputs!J201*Inputs!J94*Inputs!G77*Inputs!D27*'GM Alloc Factors'!H44/('(Other Computations)'!H186+'(Other Computations)'!H199))</f>
        <v>0</v>
      </c>
      <c r="I5023" s="76">
        <f>IF('(Other Computations)'!I199=0,0,Inputs!K201*Inputs!K94*Inputs!G77*Inputs!D27*'GM Alloc Factors'!I44/('(Other Computations)'!I186+'(Other Computations)'!I199))</f>
        <v>0</v>
      </c>
      <c r="J5023" s="76">
        <f>IF('(Other Computations)'!J199=0,0,Inputs!L201*Inputs!L94*Inputs!G77*Inputs!D27*'GM Alloc Factors'!J44/('(Other Computations)'!J186+'(Other Computations)'!J199))</f>
        <v>0</v>
      </c>
      <c r="K5023" s="43">
        <f t="shared" ref="K5023:K5033" si="1047">SUM(G5023:J5023)</f>
        <v>0</v>
      </c>
    </row>
    <row r="5024" spans="1:11" ht="12.75" customHeight="1">
      <c r="A5024" s="61" t="str">
        <f>"         "&amp;Labels!B70</f>
        <v xml:space="preserve">         Customer 2</v>
      </c>
      <c r="B5024" s="76">
        <f>IF('(Other Computations)'!B200=0,0,Inputs!D202*Inputs!D95*Inputs!G78*Inputs!D27*'GM Alloc Factors'!B44/('(Other Computations)'!B187+'(Other Computations)'!B200))</f>
        <v>0</v>
      </c>
      <c r="C5024" s="76">
        <f>IF('(Other Computations)'!C200=0,0,Inputs!E202*Inputs!E95*Inputs!G78*Inputs!D27*'GM Alloc Factors'!C44/('(Other Computations)'!C187+'(Other Computations)'!C200))</f>
        <v>0</v>
      </c>
      <c r="D5024" s="76">
        <f>IF('(Other Computations)'!D200=0,0,Inputs!F202*Inputs!F95*Inputs!G78*Inputs!D27*'GM Alloc Factors'!D44/('(Other Computations)'!D187+'(Other Computations)'!D200))</f>
        <v>0</v>
      </c>
      <c r="E5024" s="76">
        <f>IF('(Other Computations)'!E200=0,0,Inputs!G202*Inputs!G95*Inputs!G78*Inputs!D27*'GM Alloc Factors'!E44/('(Other Computations)'!E187+'(Other Computations)'!E200))</f>
        <v>0</v>
      </c>
      <c r="F5024" s="43">
        <f t="shared" si="1046"/>
        <v>0</v>
      </c>
      <c r="G5024" s="76">
        <f>IF('(Other Computations)'!G200=0,0,Inputs!I202*Inputs!I95*Inputs!G78*Inputs!D27*'GM Alloc Factors'!G44/('(Other Computations)'!G187+'(Other Computations)'!G200))</f>
        <v>0</v>
      </c>
      <c r="H5024" s="76">
        <f>IF('(Other Computations)'!H200=0,0,Inputs!J202*Inputs!J95*Inputs!G78*Inputs!D27*'GM Alloc Factors'!H44/('(Other Computations)'!H187+'(Other Computations)'!H200))</f>
        <v>0</v>
      </c>
      <c r="I5024" s="76">
        <f>IF('(Other Computations)'!I200=0,0,Inputs!K202*Inputs!K95*Inputs!G78*Inputs!D27*'GM Alloc Factors'!I44/('(Other Computations)'!I187+'(Other Computations)'!I200))</f>
        <v>0</v>
      </c>
      <c r="J5024" s="76">
        <f>IF('(Other Computations)'!J200=0,0,Inputs!L202*Inputs!L95*Inputs!G78*Inputs!D27*'GM Alloc Factors'!J44/('(Other Computations)'!J187+'(Other Computations)'!J200))</f>
        <v>0</v>
      </c>
      <c r="K5024" s="43">
        <f t="shared" si="1047"/>
        <v>0</v>
      </c>
    </row>
    <row r="5025" spans="1:11" ht="12.75" customHeight="1">
      <c r="A5025" s="61" t="str">
        <f>"         "&amp;Labels!B71</f>
        <v xml:space="preserve">         Customer 3</v>
      </c>
      <c r="B5025" s="76">
        <f>IF('(Other Computations)'!B201=0,0,Inputs!D203*Inputs!D96*Inputs!G79*Inputs!D27*'GM Alloc Factors'!B44/('(Other Computations)'!B188+'(Other Computations)'!B201))</f>
        <v>0</v>
      </c>
      <c r="C5025" s="76">
        <f>IF('(Other Computations)'!C201=0,0,Inputs!E203*Inputs!E96*Inputs!G79*Inputs!D27*'GM Alloc Factors'!C44/('(Other Computations)'!C188+'(Other Computations)'!C201))</f>
        <v>0</v>
      </c>
      <c r="D5025" s="76">
        <f>IF('(Other Computations)'!D201=0,0,Inputs!F203*Inputs!F96*Inputs!G79*Inputs!D27*'GM Alloc Factors'!D44/('(Other Computations)'!D188+'(Other Computations)'!D201))</f>
        <v>0</v>
      </c>
      <c r="E5025" s="76">
        <f>IF('(Other Computations)'!E201=0,0,Inputs!G203*Inputs!G96*Inputs!G79*Inputs!D27*'GM Alloc Factors'!E44/('(Other Computations)'!E188+'(Other Computations)'!E201))</f>
        <v>0</v>
      </c>
      <c r="F5025" s="43">
        <f t="shared" si="1046"/>
        <v>0</v>
      </c>
      <c r="G5025" s="76">
        <f>IF('(Other Computations)'!G201=0,0,Inputs!I203*Inputs!I96*Inputs!G79*Inputs!D27*'GM Alloc Factors'!G44/('(Other Computations)'!G188+'(Other Computations)'!G201))</f>
        <v>0</v>
      </c>
      <c r="H5025" s="76">
        <f>IF('(Other Computations)'!H201=0,0,Inputs!J203*Inputs!J96*Inputs!G79*Inputs!D27*'GM Alloc Factors'!H44/('(Other Computations)'!H188+'(Other Computations)'!H201))</f>
        <v>0</v>
      </c>
      <c r="I5025" s="76">
        <f>IF('(Other Computations)'!I201=0,0,Inputs!K203*Inputs!K96*Inputs!G79*Inputs!D27*'GM Alloc Factors'!I44/('(Other Computations)'!I188+'(Other Computations)'!I201))</f>
        <v>0</v>
      </c>
      <c r="J5025" s="76">
        <f>IF('(Other Computations)'!J201=0,0,Inputs!L203*Inputs!L96*Inputs!G79*Inputs!D27*'GM Alloc Factors'!J44/('(Other Computations)'!J188+'(Other Computations)'!J201))</f>
        <v>0</v>
      </c>
      <c r="K5025" s="43">
        <f t="shared" si="1047"/>
        <v>0</v>
      </c>
    </row>
    <row r="5026" spans="1:11" ht="12.75" customHeight="1">
      <c r="A5026" s="61" t="str">
        <f>"         "&amp;Labels!B72</f>
        <v xml:space="preserve">         Customer 4</v>
      </c>
      <c r="B5026" s="76">
        <f>IF('(Other Computations)'!B202=0,0,Inputs!D204*Inputs!D97*Inputs!G80*Inputs!D27*'GM Alloc Factors'!B44/('(Other Computations)'!B189+'(Other Computations)'!B202))</f>
        <v>0</v>
      </c>
      <c r="C5026" s="76">
        <f>IF('(Other Computations)'!C202=0,0,Inputs!E204*Inputs!E97*Inputs!G80*Inputs!D27*'GM Alloc Factors'!C44/('(Other Computations)'!C189+'(Other Computations)'!C202))</f>
        <v>0</v>
      </c>
      <c r="D5026" s="76">
        <f>IF('(Other Computations)'!D202=0,0,Inputs!F204*Inputs!F97*Inputs!G80*Inputs!D27*'GM Alloc Factors'!D44/('(Other Computations)'!D189+'(Other Computations)'!D202))</f>
        <v>0</v>
      </c>
      <c r="E5026" s="76">
        <f>IF('(Other Computations)'!E202=0,0,Inputs!G204*Inputs!G97*Inputs!G80*Inputs!D27*'GM Alloc Factors'!E44/('(Other Computations)'!E189+'(Other Computations)'!E202))</f>
        <v>0</v>
      </c>
      <c r="F5026" s="43">
        <f t="shared" si="1046"/>
        <v>0</v>
      </c>
      <c r="G5026" s="76">
        <f>IF('(Other Computations)'!G202=0,0,Inputs!I204*Inputs!I97*Inputs!G80*Inputs!D27*'GM Alloc Factors'!G44/('(Other Computations)'!G189+'(Other Computations)'!G202))</f>
        <v>0</v>
      </c>
      <c r="H5026" s="76">
        <f>IF('(Other Computations)'!H202=0,0,Inputs!J204*Inputs!J97*Inputs!G80*Inputs!D27*'GM Alloc Factors'!H44/('(Other Computations)'!H189+'(Other Computations)'!H202))</f>
        <v>0</v>
      </c>
      <c r="I5026" s="76">
        <f>IF('(Other Computations)'!I202=0,0,Inputs!K204*Inputs!K97*Inputs!G80*Inputs!D27*'GM Alloc Factors'!I44/('(Other Computations)'!I189+'(Other Computations)'!I202))</f>
        <v>0</v>
      </c>
      <c r="J5026" s="76">
        <f>IF('(Other Computations)'!J202=0,0,Inputs!L204*Inputs!L97*Inputs!G80*Inputs!D27*'GM Alloc Factors'!J44/('(Other Computations)'!J189+'(Other Computations)'!J202))</f>
        <v>0</v>
      </c>
      <c r="K5026" s="43">
        <f t="shared" si="1047"/>
        <v>0</v>
      </c>
    </row>
    <row r="5027" spans="1:11" ht="12.75" customHeight="1">
      <c r="A5027" s="61" t="str">
        <f>"         "&amp;Labels!B73</f>
        <v xml:space="preserve">         Customer 5</v>
      </c>
      <c r="B5027" s="76">
        <f>IF('(Other Computations)'!B203=0,0,Inputs!D205*Inputs!D98*Inputs!G81*Inputs!D27*'GM Alloc Factors'!B44/('(Other Computations)'!B190+'(Other Computations)'!B203))</f>
        <v>0</v>
      </c>
      <c r="C5027" s="76">
        <f>IF('(Other Computations)'!C203=0,0,Inputs!E205*Inputs!E98*Inputs!G81*Inputs!D27*'GM Alloc Factors'!C44/('(Other Computations)'!C190+'(Other Computations)'!C203))</f>
        <v>0</v>
      </c>
      <c r="D5027" s="76">
        <f>IF('(Other Computations)'!D203=0,0,Inputs!F205*Inputs!F98*Inputs!G81*Inputs!D27*'GM Alloc Factors'!D44/('(Other Computations)'!D190+'(Other Computations)'!D203))</f>
        <v>0</v>
      </c>
      <c r="E5027" s="76">
        <f>IF('(Other Computations)'!E203=0,0,Inputs!G205*Inputs!G98*Inputs!G81*Inputs!D27*'GM Alloc Factors'!E44/('(Other Computations)'!E190+'(Other Computations)'!E203))</f>
        <v>0</v>
      </c>
      <c r="F5027" s="43">
        <f t="shared" si="1046"/>
        <v>0</v>
      </c>
      <c r="G5027" s="76">
        <f>IF('(Other Computations)'!G203=0,0,Inputs!I205*Inputs!I98*Inputs!G81*Inputs!D27*'GM Alloc Factors'!G44/('(Other Computations)'!G190+'(Other Computations)'!G203))</f>
        <v>0</v>
      </c>
      <c r="H5027" s="76">
        <f>IF('(Other Computations)'!H203=0,0,Inputs!J205*Inputs!J98*Inputs!G81*Inputs!D27*'GM Alloc Factors'!H44/('(Other Computations)'!H190+'(Other Computations)'!H203))</f>
        <v>0</v>
      </c>
      <c r="I5027" s="76">
        <f>IF('(Other Computations)'!I203=0,0,Inputs!K205*Inputs!K98*Inputs!G81*Inputs!D27*'GM Alloc Factors'!I44/('(Other Computations)'!I190+'(Other Computations)'!I203))</f>
        <v>0</v>
      </c>
      <c r="J5027" s="76">
        <f>IF('(Other Computations)'!J203=0,0,Inputs!L205*Inputs!L98*Inputs!G81*Inputs!D27*'GM Alloc Factors'!J44/('(Other Computations)'!J190+'(Other Computations)'!J203))</f>
        <v>0</v>
      </c>
      <c r="K5027" s="43">
        <f t="shared" si="1047"/>
        <v>0</v>
      </c>
    </row>
    <row r="5028" spans="1:11" ht="12.75" customHeight="1">
      <c r="A5028" s="61" t="str">
        <f>"         "&amp;Labels!B74</f>
        <v xml:space="preserve">         Customer 6</v>
      </c>
      <c r="B5028" s="76">
        <f>IF('(Other Computations)'!B204=0,0,Inputs!D206*Inputs!D99*Inputs!G82*Inputs!D27*'GM Alloc Factors'!B44/('(Other Computations)'!B191+'(Other Computations)'!B204))</f>
        <v>0</v>
      </c>
      <c r="C5028" s="76">
        <f>IF('(Other Computations)'!C204=0,0,Inputs!E206*Inputs!E99*Inputs!G82*Inputs!D27*'GM Alloc Factors'!C44/('(Other Computations)'!C191+'(Other Computations)'!C204))</f>
        <v>0</v>
      </c>
      <c r="D5028" s="76">
        <f>IF('(Other Computations)'!D204=0,0,Inputs!F206*Inputs!F99*Inputs!G82*Inputs!D27*'GM Alloc Factors'!D44/('(Other Computations)'!D191+'(Other Computations)'!D204))</f>
        <v>0</v>
      </c>
      <c r="E5028" s="76">
        <f>IF('(Other Computations)'!E204=0,0,Inputs!G206*Inputs!G99*Inputs!G82*Inputs!D27*'GM Alloc Factors'!E44/('(Other Computations)'!E191+'(Other Computations)'!E204))</f>
        <v>0</v>
      </c>
      <c r="F5028" s="43">
        <f t="shared" si="1046"/>
        <v>0</v>
      </c>
      <c r="G5028" s="76">
        <f>IF('(Other Computations)'!G204=0,0,Inputs!I206*Inputs!I99*Inputs!G82*Inputs!D27*'GM Alloc Factors'!G44/('(Other Computations)'!G191+'(Other Computations)'!G204))</f>
        <v>0</v>
      </c>
      <c r="H5028" s="76">
        <f>IF('(Other Computations)'!H204=0,0,Inputs!J206*Inputs!J99*Inputs!G82*Inputs!D27*'GM Alloc Factors'!H44/('(Other Computations)'!H191+'(Other Computations)'!H204))</f>
        <v>0</v>
      </c>
      <c r="I5028" s="76">
        <f>IF('(Other Computations)'!I204=0,0,Inputs!K206*Inputs!K99*Inputs!G82*Inputs!D27*'GM Alloc Factors'!I44/('(Other Computations)'!I191+'(Other Computations)'!I204))</f>
        <v>0</v>
      </c>
      <c r="J5028" s="76">
        <f>IF('(Other Computations)'!J204=0,0,Inputs!L206*Inputs!L99*Inputs!G82*Inputs!D27*'GM Alloc Factors'!J44/('(Other Computations)'!J191+'(Other Computations)'!J204))</f>
        <v>0</v>
      </c>
      <c r="K5028" s="43">
        <f t="shared" si="1047"/>
        <v>0</v>
      </c>
    </row>
    <row r="5029" spans="1:11" ht="12.75" customHeight="1">
      <c r="A5029" s="61" t="str">
        <f>"         "&amp;Labels!B75</f>
        <v xml:space="preserve">         Customer 7</v>
      </c>
      <c r="B5029" s="76">
        <f>IF('(Other Computations)'!B205=0,0,Inputs!D207*Inputs!D100*Inputs!G83*Inputs!D27*'GM Alloc Factors'!B44/('(Other Computations)'!B192+'(Other Computations)'!B205))</f>
        <v>0</v>
      </c>
      <c r="C5029" s="76">
        <f>IF('(Other Computations)'!C205=0,0,Inputs!E207*Inputs!E100*Inputs!G83*Inputs!D27*'GM Alloc Factors'!C44/('(Other Computations)'!C192+'(Other Computations)'!C205))</f>
        <v>0</v>
      </c>
      <c r="D5029" s="76">
        <f>IF('(Other Computations)'!D205=0,0,Inputs!F207*Inputs!F100*Inputs!G83*Inputs!D27*'GM Alloc Factors'!D44/('(Other Computations)'!D192+'(Other Computations)'!D205))</f>
        <v>0</v>
      </c>
      <c r="E5029" s="76">
        <f>IF('(Other Computations)'!E205=0,0,Inputs!G207*Inputs!G100*Inputs!G83*Inputs!D27*'GM Alloc Factors'!E44/('(Other Computations)'!E192+'(Other Computations)'!E205))</f>
        <v>0</v>
      </c>
      <c r="F5029" s="43">
        <f t="shared" si="1046"/>
        <v>0</v>
      </c>
      <c r="G5029" s="76">
        <f>IF('(Other Computations)'!G205=0,0,Inputs!I207*Inputs!I100*Inputs!G83*Inputs!D27*'GM Alloc Factors'!G44/('(Other Computations)'!G192+'(Other Computations)'!G205))</f>
        <v>0</v>
      </c>
      <c r="H5029" s="76">
        <f>IF('(Other Computations)'!H205=0,0,Inputs!J207*Inputs!J100*Inputs!G83*Inputs!D27*'GM Alloc Factors'!H44/('(Other Computations)'!H192+'(Other Computations)'!H205))</f>
        <v>0</v>
      </c>
      <c r="I5029" s="76">
        <f>IF('(Other Computations)'!I205=0,0,Inputs!K207*Inputs!K100*Inputs!G83*Inputs!D27*'GM Alloc Factors'!I44/('(Other Computations)'!I192+'(Other Computations)'!I205))</f>
        <v>0</v>
      </c>
      <c r="J5029" s="76">
        <f>IF('(Other Computations)'!J205=0,0,Inputs!L207*Inputs!L100*Inputs!G83*Inputs!D27*'GM Alloc Factors'!J44/('(Other Computations)'!J192+'(Other Computations)'!J205))</f>
        <v>0</v>
      </c>
      <c r="K5029" s="43">
        <f t="shared" si="1047"/>
        <v>0</v>
      </c>
    </row>
    <row r="5030" spans="1:11" ht="12.75" customHeight="1">
      <c r="A5030" s="61" t="str">
        <f>"         "&amp;Labels!B76</f>
        <v xml:space="preserve">         Customer 8</v>
      </c>
      <c r="B5030" s="76">
        <f>IF('(Other Computations)'!B206=0,0,Inputs!D208*Inputs!D101*Inputs!G84*Inputs!D27*'GM Alloc Factors'!B44/('(Other Computations)'!B193+'(Other Computations)'!B206))</f>
        <v>0</v>
      </c>
      <c r="C5030" s="76">
        <f>IF('(Other Computations)'!C206=0,0,Inputs!E208*Inputs!E101*Inputs!G84*Inputs!D27*'GM Alloc Factors'!C44/('(Other Computations)'!C193+'(Other Computations)'!C206))</f>
        <v>0</v>
      </c>
      <c r="D5030" s="76">
        <f>IF('(Other Computations)'!D206=0,0,Inputs!F208*Inputs!F101*Inputs!G84*Inputs!D27*'GM Alloc Factors'!D44/('(Other Computations)'!D193+'(Other Computations)'!D206))</f>
        <v>0</v>
      </c>
      <c r="E5030" s="76">
        <f>IF('(Other Computations)'!E206=0,0,Inputs!G208*Inputs!G101*Inputs!G84*Inputs!D27*'GM Alloc Factors'!E44/('(Other Computations)'!E193+'(Other Computations)'!E206))</f>
        <v>0</v>
      </c>
      <c r="F5030" s="43">
        <f t="shared" si="1046"/>
        <v>0</v>
      </c>
      <c r="G5030" s="76">
        <f>IF('(Other Computations)'!G206=0,0,Inputs!I208*Inputs!I101*Inputs!G84*Inputs!D27*'GM Alloc Factors'!G44/('(Other Computations)'!G193+'(Other Computations)'!G206))</f>
        <v>0</v>
      </c>
      <c r="H5030" s="76">
        <f>IF('(Other Computations)'!H206=0,0,Inputs!J208*Inputs!J101*Inputs!G84*Inputs!D27*'GM Alloc Factors'!H44/('(Other Computations)'!H193+'(Other Computations)'!H206))</f>
        <v>0</v>
      </c>
      <c r="I5030" s="76">
        <f>IF('(Other Computations)'!I206=0,0,Inputs!K208*Inputs!K101*Inputs!G84*Inputs!D27*'GM Alloc Factors'!I44/('(Other Computations)'!I193+'(Other Computations)'!I206))</f>
        <v>0</v>
      </c>
      <c r="J5030" s="76">
        <f>IF('(Other Computations)'!J206=0,0,Inputs!L208*Inputs!L101*Inputs!G84*Inputs!D27*'GM Alloc Factors'!J44/('(Other Computations)'!J193+'(Other Computations)'!J206))</f>
        <v>0</v>
      </c>
      <c r="K5030" s="43">
        <f t="shared" si="1047"/>
        <v>0</v>
      </c>
    </row>
    <row r="5031" spans="1:11" ht="12.75" customHeight="1">
      <c r="A5031" s="61" t="str">
        <f>"         "&amp;Labels!B77</f>
        <v xml:space="preserve">         Customer 9</v>
      </c>
      <c r="B5031" s="76">
        <f>IF('(Other Computations)'!B207=0,0,Inputs!D209*Inputs!D102*Inputs!G85*Inputs!D27*'GM Alloc Factors'!B44/('(Other Computations)'!B194+'(Other Computations)'!B207))</f>
        <v>0</v>
      </c>
      <c r="C5031" s="76">
        <f>IF('(Other Computations)'!C207=0,0,Inputs!E209*Inputs!E102*Inputs!G85*Inputs!D27*'GM Alloc Factors'!C44/('(Other Computations)'!C194+'(Other Computations)'!C207))</f>
        <v>0</v>
      </c>
      <c r="D5031" s="76">
        <f>IF('(Other Computations)'!D207=0,0,Inputs!F209*Inputs!F102*Inputs!G85*Inputs!D27*'GM Alloc Factors'!D44/('(Other Computations)'!D194+'(Other Computations)'!D207))</f>
        <v>0</v>
      </c>
      <c r="E5031" s="76">
        <f>IF('(Other Computations)'!E207=0,0,Inputs!G209*Inputs!G102*Inputs!G85*Inputs!D27*'GM Alloc Factors'!E44/('(Other Computations)'!E194+'(Other Computations)'!E207))</f>
        <v>0</v>
      </c>
      <c r="F5031" s="43">
        <f t="shared" si="1046"/>
        <v>0</v>
      </c>
      <c r="G5031" s="76">
        <f>IF('(Other Computations)'!G207=0,0,Inputs!I209*Inputs!I102*Inputs!G85*Inputs!D27*'GM Alloc Factors'!G44/('(Other Computations)'!G194+'(Other Computations)'!G207))</f>
        <v>0</v>
      </c>
      <c r="H5031" s="76">
        <f>IF('(Other Computations)'!H207=0,0,Inputs!J209*Inputs!J102*Inputs!G85*Inputs!D27*'GM Alloc Factors'!H44/('(Other Computations)'!H194+'(Other Computations)'!H207))</f>
        <v>0</v>
      </c>
      <c r="I5031" s="76">
        <f>IF('(Other Computations)'!I207=0,0,Inputs!K209*Inputs!K102*Inputs!G85*Inputs!D27*'GM Alloc Factors'!I44/('(Other Computations)'!I194+'(Other Computations)'!I207))</f>
        <v>0</v>
      </c>
      <c r="J5031" s="76">
        <f>IF('(Other Computations)'!J207=0,0,Inputs!L209*Inputs!L102*Inputs!G85*Inputs!D27*'GM Alloc Factors'!J44/('(Other Computations)'!J194+'(Other Computations)'!J207))</f>
        <v>0</v>
      </c>
      <c r="K5031" s="43">
        <f t="shared" si="1047"/>
        <v>0</v>
      </c>
    </row>
    <row r="5032" spans="1:11" ht="12.75" customHeight="1">
      <c r="A5032" s="61" t="str">
        <f>"         "&amp;Labels!B78</f>
        <v xml:space="preserve">         Customer 10</v>
      </c>
      <c r="B5032" s="76">
        <f>IF('(Other Computations)'!B208=0,0,Inputs!D210*Inputs!D103*Inputs!G86*Inputs!D27*'GM Alloc Factors'!B44/('(Other Computations)'!B195+'(Other Computations)'!B208))</f>
        <v>0</v>
      </c>
      <c r="C5032" s="76">
        <f>IF('(Other Computations)'!C208=0,0,Inputs!E210*Inputs!E103*Inputs!G86*Inputs!D27*'GM Alloc Factors'!C44/('(Other Computations)'!C195+'(Other Computations)'!C208))</f>
        <v>0</v>
      </c>
      <c r="D5032" s="76">
        <f>IF('(Other Computations)'!D208=0,0,Inputs!F210*Inputs!F103*Inputs!G86*Inputs!D27*'GM Alloc Factors'!D44/('(Other Computations)'!D195+'(Other Computations)'!D208))</f>
        <v>0</v>
      </c>
      <c r="E5032" s="76">
        <f>IF('(Other Computations)'!E208=0,0,Inputs!G210*Inputs!G103*Inputs!G86*Inputs!D27*'GM Alloc Factors'!E44/('(Other Computations)'!E195+'(Other Computations)'!E208))</f>
        <v>0</v>
      </c>
      <c r="F5032" s="43">
        <f t="shared" si="1046"/>
        <v>0</v>
      </c>
      <c r="G5032" s="76">
        <f>IF('(Other Computations)'!G208=0,0,Inputs!I210*Inputs!I103*Inputs!G86*Inputs!D27*'GM Alloc Factors'!G44/('(Other Computations)'!G195+'(Other Computations)'!G208))</f>
        <v>0</v>
      </c>
      <c r="H5032" s="76">
        <f>IF('(Other Computations)'!H208=0,0,Inputs!J210*Inputs!J103*Inputs!G86*Inputs!D27*'GM Alloc Factors'!H44/('(Other Computations)'!H195+'(Other Computations)'!H208))</f>
        <v>0</v>
      </c>
      <c r="I5032" s="76">
        <f>IF('(Other Computations)'!I208=0,0,Inputs!K210*Inputs!K103*Inputs!G86*Inputs!D27*'GM Alloc Factors'!I44/('(Other Computations)'!I195+'(Other Computations)'!I208))</f>
        <v>0</v>
      </c>
      <c r="J5032" s="76">
        <f>IF('(Other Computations)'!J208=0,0,Inputs!L210*Inputs!L103*Inputs!G86*Inputs!D27*'GM Alloc Factors'!J44/('(Other Computations)'!J195+'(Other Computations)'!J208))</f>
        <v>0</v>
      </c>
      <c r="K5032" s="43">
        <f t="shared" si="1047"/>
        <v>0</v>
      </c>
    </row>
    <row r="5033" spans="1:11" ht="12.75" customHeight="1">
      <c r="A5033" s="61" t="str">
        <f>"         "&amp;Labels!C68</f>
        <v xml:space="preserve">         Total</v>
      </c>
      <c r="B5033" s="84">
        <f>SUM(B5023:B5032)</f>
        <v>0</v>
      </c>
      <c r="C5033" s="84">
        <f>SUM(C5023:C5032)</f>
        <v>0</v>
      </c>
      <c r="D5033" s="84">
        <f>SUM(D5023:D5032)</f>
        <v>0</v>
      </c>
      <c r="E5033" s="84">
        <f>SUM(E5023:E5032)</f>
        <v>0</v>
      </c>
      <c r="F5033" s="43">
        <f t="shared" si="1046"/>
        <v>0</v>
      </c>
      <c r="G5033" s="84">
        <f>SUM(G5023:G5032)</f>
        <v>0</v>
      </c>
      <c r="H5033" s="84">
        <f>SUM(H5023:H5032)</f>
        <v>0</v>
      </c>
      <c r="I5033" s="84">
        <f>SUM(I5023:I5032)</f>
        <v>0</v>
      </c>
      <c r="J5033" s="84">
        <f>SUM(J5023:J5032)</f>
        <v>0</v>
      </c>
      <c r="K5033" s="43">
        <f t="shared" si="1047"/>
        <v>0</v>
      </c>
    </row>
    <row r="5034" spans="1:11" ht="12.75" customHeight="1">
      <c r="A5034" s="61" t="str">
        <f>"      "&amp;Labels!B89</f>
        <v xml:space="preserve">      Q 5</v>
      </c>
      <c r="B5034" s="84"/>
      <c r="C5034" s="84"/>
      <c r="D5034" s="84"/>
      <c r="E5034" s="84"/>
      <c r="F5034" s="43"/>
      <c r="G5034" s="84"/>
      <c r="H5034" s="84"/>
      <c r="I5034" s="84"/>
      <c r="J5034" s="84"/>
      <c r="K5034" s="43"/>
    </row>
    <row r="5035" spans="1:11" ht="12.75" customHeight="1">
      <c r="A5035" s="61" t="str">
        <f>"         "&amp;Labels!B69</f>
        <v xml:space="preserve">         Customer 1</v>
      </c>
      <c r="B5035" s="76">
        <f>IF('(Other Computations)'!B199=0,0,Inputs!D201*Inputs!D94*Inputs!H77*Inputs!D27*'GM Alloc Factors'!B47/('(Other Computations)'!B186+'(Other Computations)'!B199))</f>
        <v>0</v>
      </c>
      <c r="C5035" s="76">
        <f>IF('(Other Computations)'!C199=0,0,Inputs!E201*Inputs!E94*Inputs!H77*Inputs!D27*'GM Alloc Factors'!C47/('(Other Computations)'!C186+'(Other Computations)'!C199))</f>
        <v>0</v>
      </c>
      <c r="D5035" s="76">
        <f>IF('(Other Computations)'!D199=0,0,Inputs!F201*Inputs!F94*Inputs!H77*Inputs!D27*'GM Alloc Factors'!D47/('(Other Computations)'!D186+'(Other Computations)'!D199))</f>
        <v>0</v>
      </c>
      <c r="E5035" s="76">
        <f>IF('(Other Computations)'!E199=0,0,Inputs!G201*Inputs!G94*Inputs!H77*Inputs!D27*'GM Alloc Factors'!E47/('(Other Computations)'!E186+'(Other Computations)'!E199))</f>
        <v>0</v>
      </c>
      <c r="F5035" s="43">
        <f t="shared" ref="F5035:F5045" si="1048">SUM(B5035:E5035)</f>
        <v>0</v>
      </c>
      <c r="G5035" s="76">
        <f>IF('(Other Computations)'!G199=0,0,Inputs!I201*Inputs!I94*Inputs!H77*Inputs!D27*'GM Alloc Factors'!G47/('(Other Computations)'!G186+'(Other Computations)'!G199))</f>
        <v>0</v>
      </c>
      <c r="H5035" s="76">
        <f>IF('(Other Computations)'!H199=0,0,Inputs!J201*Inputs!J94*Inputs!H77*Inputs!D27*'GM Alloc Factors'!H47/('(Other Computations)'!H186+'(Other Computations)'!H199))</f>
        <v>0</v>
      </c>
      <c r="I5035" s="76">
        <f>IF('(Other Computations)'!I199=0,0,Inputs!K201*Inputs!K94*Inputs!H77*Inputs!D27*'GM Alloc Factors'!I47/('(Other Computations)'!I186+'(Other Computations)'!I199))</f>
        <v>0</v>
      </c>
      <c r="J5035" s="76">
        <f>IF('(Other Computations)'!J199=0,0,Inputs!L201*Inputs!L94*Inputs!H77*Inputs!D27*'GM Alloc Factors'!J47/('(Other Computations)'!J186+'(Other Computations)'!J199))</f>
        <v>0</v>
      </c>
      <c r="K5035" s="43">
        <f t="shared" ref="K5035:K5045" si="1049">SUM(G5035:J5035)</f>
        <v>0</v>
      </c>
    </row>
    <row r="5036" spans="1:11" ht="12.75" customHeight="1">
      <c r="A5036" s="61" t="str">
        <f>"         "&amp;Labels!B70</f>
        <v xml:space="preserve">         Customer 2</v>
      </c>
      <c r="B5036" s="76">
        <f>IF('(Other Computations)'!B200=0,0,Inputs!D202*Inputs!D95*Inputs!H78*Inputs!D27*'GM Alloc Factors'!B47/('(Other Computations)'!B187+'(Other Computations)'!B200))</f>
        <v>0</v>
      </c>
      <c r="C5036" s="76">
        <f>IF('(Other Computations)'!C200=0,0,Inputs!E202*Inputs!E95*Inputs!H78*Inputs!D27*'GM Alloc Factors'!C47/('(Other Computations)'!C187+'(Other Computations)'!C200))</f>
        <v>0</v>
      </c>
      <c r="D5036" s="76">
        <f>IF('(Other Computations)'!D200=0,0,Inputs!F202*Inputs!F95*Inputs!H78*Inputs!D27*'GM Alloc Factors'!D47/('(Other Computations)'!D187+'(Other Computations)'!D200))</f>
        <v>0</v>
      </c>
      <c r="E5036" s="76">
        <f>IF('(Other Computations)'!E200=0,0,Inputs!G202*Inputs!G95*Inputs!H78*Inputs!D27*'GM Alloc Factors'!E47/('(Other Computations)'!E187+'(Other Computations)'!E200))</f>
        <v>0</v>
      </c>
      <c r="F5036" s="43">
        <f t="shared" si="1048"/>
        <v>0</v>
      </c>
      <c r="G5036" s="76">
        <f>IF('(Other Computations)'!G200=0,0,Inputs!I202*Inputs!I95*Inputs!H78*Inputs!D27*'GM Alloc Factors'!G47/('(Other Computations)'!G187+'(Other Computations)'!G200))</f>
        <v>0</v>
      </c>
      <c r="H5036" s="76">
        <f>IF('(Other Computations)'!H200=0,0,Inputs!J202*Inputs!J95*Inputs!H78*Inputs!D27*'GM Alloc Factors'!H47/('(Other Computations)'!H187+'(Other Computations)'!H200))</f>
        <v>0</v>
      </c>
      <c r="I5036" s="76">
        <f>IF('(Other Computations)'!I200=0,0,Inputs!K202*Inputs!K95*Inputs!H78*Inputs!D27*'GM Alloc Factors'!I47/('(Other Computations)'!I187+'(Other Computations)'!I200))</f>
        <v>0</v>
      </c>
      <c r="J5036" s="76">
        <f>IF('(Other Computations)'!J200=0,0,Inputs!L202*Inputs!L95*Inputs!H78*Inputs!D27*'GM Alloc Factors'!J47/('(Other Computations)'!J187+'(Other Computations)'!J200))</f>
        <v>0</v>
      </c>
      <c r="K5036" s="43">
        <f t="shared" si="1049"/>
        <v>0</v>
      </c>
    </row>
    <row r="5037" spans="1:11" ht="12.75" customHeight="1">
      <c r="A5037" s="61" t="str">
        <f>"         "&amp;Labels!B71</f>
        <v xml:space="preserve">         Customer 3</v>
      </c>
      <c r="B5037" s="76">
        <f>IF('(Other Computations)'!B201=0,0,Inputs!D203*Inputs!D96*Inputs!H79*Inputs!D27*'GM Alloc Factors'!B47/('(Other Computations)'!B188+'(Other Computations)'!B201))</f>
        <v>0</v>
      </c>
      <c r="C5037" s="76">
        <f>IF('(Other Computations)'!C201=0,0,Inputs!E203*Inputs!E96*Inputs!H79*Inputs!D27*'GM Alloc Factors'!C47/('(Other Computations)'!C188+'(Other Computations)'!C201))</f>
        <v>0</v>
      </c>
      <c r="D5037" s="76">
        <f>IF('(Other Computations)'!D201=0,0,Inputs!F203*Inputs!F96*Inputs!H79*Inputs!D27*'GM Alloc Factors'!D47/('(Other Computations)'!D188+'(Other Computations)'!D201))</f>
        <v>0</v>
      </c>
      <c r="E5037" s="76">
        <f>IF('(Other Computations)'!E201=0,0,Inputs!G203*Inputs!G96*Inputs!H79*Inputs!D27*'GM Alloc Factors'!E47/('(Other Computations)'!E188+'(Other Computations)'!E201))</f>
        <v>0</v>
      </c>
      <c r="F5037" s="43">
        <f t="shared" si="1048"/>
        <v>0</v>
      </c>
      <c r="G5037" s="76">
        <f>IF('(Other Computations)'!G201=0,0,Inputs!I203*Inputs!I96*Inputs!H79*Inputs!D27*'GM Alloc Factors'!G47/('(Other Computations)'!G188+'(Other Computations)'!G201))</f>
        <v>0</v>
      </c>
      <c r="H5037" s="76">
        <f>IF('(Other Computations)'!H201=0,0,Inputs!J203*Inputs!J96*Inputs!H79*Inputs!D27*'GM Alloc Factors'!H47/('(Other Computations)'!H188+'(Other Computations)'!H201))</f>
        <v>0</v>
      </c>
      <c r="I5037" s="76">
        <f>IF('(Other Computations)'!I201=0,0,Inputs!K203*Inputs!K96*Inputs!H79*Inputs!D27*'GM Alloc Factors'!I47/('(Other Computations)'!I188+'(Other Computations)'!I201))</f>
        <v>0</v>
      </c>
      <c r="J5037" s="76">
        <f>IF('(Other Computations)'!J201=0,0,Inputs!L203*Inputs!L96*Inputs!H79*Inputs!D27*'GM Alloc Factors'!J47/('(Other Computations)'!J188+'(Other Computations)'!J201))</f>
        <v>0</v>
      </c>
      <c r="K5037" s="43">
        <f t="shared" si="1049"/>
        <v>0</v>
      </c>
    </row>
    <row r="5038" spans="1:11" ht="12.75" customHeight="1">
      <c r="A5038" s="61" t="str">
        <f>"         "&amp;Labels!B72</f>
        <v xml:space="preserve">         Customer 4</v>
      </c>
      <c r="B5038" s="76">
        <f>IF('(Other Computations)'!B202=0,0,Inputs!D204*Inputs!D97*Inputs!H80*Inputs!D27*'GM Alloc Factors'!B47/('(Other Computations)'!B189+'(Other Computations)'!B202))</f>
        <v>0</v>
      </c>
      <c r="C5038" s="76">
        <f>IF('(Other Computations)'!C202=0,0,Inputs!E204*Inputs!E97*Inputs!H80*Inputs!D27*'GM Alloc Factors'!C47/('(Other Computations)'!C189+'(Other Computations)'!C202))</f>
        <v>0</v>
      </c>
      <c r="D5038" s="76">
        <f>IF('(Other Computations)'!D202=0,0,Inputs!F204*Inputs!F97*Inputs!H80*Inputs!D27*'GM Alloc Factors'!D47/('(Other Computations)'!D189+'(Other Computations)'!D202))</f>
        <v>0</v>
      </c>
      <c r="E5038" s="76">
        <f>IF('(Other Computations)'!E202=0,0,Inputs!G204*Inputs!G97*Inputs!H80*Inputs!D27*'GM Alloc Factors'!E47/('(Other Computations)'!E189+'(Other Computations)'!E202))</f>
        <v>0</v>
      </c>
      <c r="F5038" s="43">
        <f t="shared" si="1048"/>
        <v>0</v>
      </c>
      <c r="G5038" s="76">
        <f>IF('(Other Computations)'!G202=0,0,Inputs!I204*Inputs!I97*Inputs!H80*Inputs!D27*'GM Alloc Factors'!G47/('(Other Computations)'!G189+'(Other Computations)'!G202))</f>
        <v>0</v>
      </c>
      <c r="H5038" s="76">
        <f>IF('(Other Computations)'!H202=0,0,Inputs!J204*Inputs!J97*Inputs!H80*Inputs!D27*'GM Alloc Factors'!H47/('(Other Computations)'!H189+'(Other Computations)'!H202))</f>
        <v>0</v>
      </c>
      <c r="I5038" s="76">
        <f>IF('(Other Computations)'!I202=0,0,Inputs!K204*Inputs!K97*Inputs!H80*Inputs!D27*'GM Alloc Factors'!I47/('(Other Computations)'!I189+'(Other Computations)'!I202))</f>
        <v>0</v>
      </c>
      <c r="J5038" s="76">
        <f>IF('(Other Computations)'!J202=0,0,Inputs!L204*Inputs!L97*Inputs!H80*Inputs!D27*'GM Alloc Factors'!J47/('(Other Computations)'!J189+'(Other Computations)'!J202))</f>
        <v>0</v>
      </c>
      <c r="K5038" s="43">
        <f t="shared" si="1049"/>
        <v>0</v>
      </c>
    </row>
    <row r="5039" spans="1:11" ht="12.75" customHeight="1">
      <c r="A5039" s="61" t="str">
        <f>"         "&amp;Labels!B73</f>
        <v xml:space="preserve">         Customer 5</v>
      </c>
      <c r="B5039" s="76">
        <f>IF('(Other Computations)'!B203=0,0,Inputs!D205*Inputs!D98*Inputs!H81*Inputs!D27*'GM Alloc Factors'!B47/('(Other Computations)'!B190+'(Other Computations)'!B203))</f>
        <v>0</v>
      </c>
      <c r="C5039" s="76">
        <f>IF('(Other Computations)'!C203=0,0,Inputs!E205*Inputs!E98*Inputs!H81*Inputs!D27*'GM Alloc Factors'!C47/('(Other Computations)'!C190+'(Other Computations)'!C203))</f>
        <v>0</v>
      </c>
      <c r="D5039" s="76">
        <f>IF('(Other Computations)'!D203=0,0,Inputs!F205*Inputs!F98*Inputs!H81*Inputs!D27*'GM Alloc Factors'!D47/('(Other Computations)'!D190+'(Other Computations)'!D203))</f>
        <v>0</v>
      </c>
      <c r="E5039" s="76">
        <f>IF('(Other Computations)'!E203=0,0,Inputs!G205*Inputs!G98*Inputs!H81*Inputs!D27*'GM Alloc Factors'!E47/('(Other Computations)'!E190+'(Other Computations)'!E203))</f>
        <v>0</v>
      </c>
      <c r="F5039" s="43">
        <f t="shared" si="1048"/>
        <v>0</v>
      </c>
      <c r="G5039" s="76">
        <f>IF('(Other Computations)'!G203=0,0,Inputs!I205*Inputs!I98*Inputs!H81*Inputs!D27*'GM Alloc Factors'!G47/('(Other Computations)'!G190+'(Other Computations)'!G203))</f>
        <v>0</v>
      </c>
      <c r="H5039" s="76">
        <f>IF('(Other Computations)'!H203=0,0,Inputs!J205*Inputs!J98*Inputs!H81*Inputs!D27*'GM Alloc Factors'!H47/('(Other Computations)'!H190+'(Other Computations)'!H203))</f>
        <v>0</v>
      </c>
      <c r="I5039" s="76">
        <f>IF('(Other Computations)'!I203=0,0,Inputs!K205*Inputs!K98*Inputs!H81*Inputs!D27*'GM Alloc Factors'!I47/('(Other Computations)'!I190+'(Other Computations)'!I203))</f>
        <v>0</v>
      </c>
      <c r="J5039" s="76">
        <f>IF('(Other Computations)'!J203=0,0,Inputs!L205*Inputs!L98*Inputs!H81*Inputs!D27*'GM Alloc Factors'!J47/('(Other Computations)'!J190+'(Other Computations)'!J203))</f>
        <v>0</v>
      </c>
      <c r="K5039" s="43">
        <f t="shared" si="1049"/>
        <v>0</v>
      </c>
    </row>
    <row r="5040" spans="1:11" ht="12.75" customHeight="1">
      <c r="A5040" s="61" t="str">
        <f>"         "&amp;Labels!B74</f>
        <v xml:space="preserve">         Customer 6</v>
      </c>
      <c r="B5040" s="76">
        <f>IF('(Other Computations)'!B204=0,0,Inputs!D206*Inputs!D99*Inputs!H82*Inputs!D27*'GM Alloc Factors'!B47/('(Other Computations)'!B191+'(Other Computations)'!B204))</f>
        <v>0</v>
      </c>
      <c r="C5040" s="76">
        <f>IF('(Other Computations)'!C204=0,0,Inputs!E206*Inputs!E99*Inputs!H82*Inputs!D27*'GM Alloc Factors'!C47/('(Other Computations)'!C191+'(Other Computations)'!C204))</f>
        <v>0</v>
      </c>
      <c r="D5040" s="76">
        <f>IF('(Other Computations)'!D204=0,0,Inputs!F206*Inputs!F99*Inputs!H82*Inputs!D27*'GM Alloc Factors'!D47/('(Other Computations)'!D191+'(Other Computations)'!D204))</f>
        <v>0</v>
      </c>
      <c r="E5040" s="76">
        <f>IF('(Other Computations)'!E204=0,0,Inputs!G206*Inputs!G99*Inputs!H82*Inputs!D27*'GM Alloc Factors'!E47/('(Other Computations)'!E191+'(Other Computations)'!E204))</f>
        <v>0</v>
      </c>
      <c r="F5040" s="43">
        <f t="shared" si="1048"/>
        <v>0</v>
      </c>
      <c r="G5040" s="76">
        <f>IF('(Other Computations)'!G204=0,0,Inputs!I206*Inputs!I99*Inputs!H82*Inputs!D27*'GM Alloc Factors'!G47/('(Other Computations)'!G191+'(Other Computations)'!G204))</f>
        <v>0</v>
      </c>
      <c r="H5040" s="76">
        <f>IF('(Other Computations)'!H204=0,0,Inputs!J206*Inputs!J99*Inputs!H82*Inputs!D27*'GM Alloc Factors'!H47/('(Other Computations)'!H191+'(Other Computations)'!H204))</f>
        <v>0</v>
      </c>
      <c r="I5040" s="76">
        <f>IF('(Other Computations)'!I204=0,0,Inputs!K206*Inputs!K99*Inputs!H82*Inputs!D27*'GM Alloc Factors'!I47/('(Other Computations)'!I191+'(Other Computations)'!I204))</f>
        <v>0</v>
      </c>
      <c r="J5040" s="76">
        <f>IF('(Other Computations)'!J204=0,0,Inputs!L206*Inputs!L99*Inputs!H82*Inputs!D27*'GM Alloc Factors'!J47/('(Other Computations)'!J191+'(Other Computations)'!J204))</f>
        <v>0</v>
      </c>
      <c r="K5040" s="43">
        <f t="shared" si="1049"/>
        <v>0</v>
      </c>
    </row>
    <row r="5041" spans="1:11" ht="12.75" customHeight="1">
      <c r="A5041" s="61" t="str">
        <f>"         "&amp;Labels!B75</f>
        <v xml:space="preserve">         Customer 7</v>
      </c>
      <c r="B5041" s="76">
        <f>IF('(Other Computations)'!B205=0,0,Inputs!D207*Inputs!D100*Inputs!H83*Inputs!D27*'GM Alloc Factors'!B47/('(Other Computations)'!B192+'(Other Computations)'!B205))</f>
        <v>0</v>
      </c>
      <c r="C5041" s="76">
        <f>IF('(Other Computations)'!C205=0,0,Inputs!E207*Inputs!E100*Inputs!H83*Inputs!D27*'GM Alloc Factors'!C47/('(Other Computations)'!C192+'(Other Computations)'!C205))</f>
        <v>0</v>
      </c>
      <c r="D5041" s="76">
        <f>IF('(Other Computations)'!D205=0,0,Inputs!F207*Inputs!F100*Inputs!H83*Inputs!D27*'GM Alloc Factors'!D47/('(Other Computations)'!D192+'(Other Computations)'!D205))</f>
        <v>0</v>
      </c>
      <c r="E5041" s="76">
        <f>IF('(Other Computations)'!E205=0,0,Inputs!G207*Inputs!G100*Inputs!H83*Inputs!D27*'GM Alloc Factors'!E47/('(Other Computations)'!E192+'(Other Computations)'!E205))</f>
        <v>0</v>
      </c>
      <c r="F5041" s="43">
        <f t="shared" si="1048"/>
        <v>0</v>
      </c>
      <c r="G5041" s="76">
        <f>IF('(Other Computations)'!G205=0,0,Inputs!I207*Inputs!I100*Inputs!H83*Inputs!D27*'GM Alloc Factors'!G47/('(Other Computations)'!G192+'(Other Computations)'!G205))</f>
        <v>0</v>
      </c>
      <c r="H5041" s="76">
        <f>IF('(Other Computations)'!H205=0,0,Inputs!J207*Inputs!J100*Inputs!H83*Inputs!D27*'GM Alloc Factors'!H47/('(Other Computations)'!H192+'(Other Computations)'!H205))</f>
        <v>0</v>
      </c>
      <c r="I5041" s="76">
        <f>IF('(Other Computations)'!I205=0,0,Inputs!K207*Inputs!K100*Inputs!H83*Inputs!D27*'GM Alloc Factors'!I47/('(Other Computations)'!I192+'(Other Computations)'!I205))</f>
        <v>0</v>
      </c>
      <c r="J5041" s="76">
        <f>IF('(Other Computations)'!J205=0,0,Inputs!L207*Inputs!L100*Inputs!H83*Inputs!D27*'GM Alloc Factors'!J47/('(Other Computations)'!J192+'(Other Computations)'!J205))</f>
        <v>0</v>
      </c>
      <c r="K5041" s="43">
        <f t="shared" si="1049"/>
        <v>0</v>
      </c>
    </row>
    <row r="5042" spans="1:11" ht="12.75" customHeight="1">
      <c r="A5042" s="61" t="str">
        <f>"         "&amp;Labels!B76</f>
        <v xml:space="preserve">         Customer 8</v>
      </c>
      <c r="B5042" s="76">
        <f>IF('(Other Computations)'!B206=0,0,Inputs!D208*Inputs!D101*Inputs!H84*Inputs!D27*'GM Alloc Factors'!B47/('(Other Computations)'!B193+'(Other Computations)'!B206))</f>
        <v>0</v>
      </c>
      <c r="C5042" s="76">
        <f>IF('(Other Computations)'!C206=0,0,Inputs!E208*Inputs!E101*Inputs!H84*Inputs!D27*'GM Alloc Factors'!C47/('(Other Computations)'!C193+'(Other Computations)'!C206))</f>
        <v>0</v>
      </c>
      <c r="D5042" s="76">
        <f>IF('(Other Computations)'!D206=0,0,Inputs!F208*Inputs!F101*Inputs!H84*Inputs!D27*'GM Alloc Factors'!D47/('(Other Computations)'!D193+'(Other Computations)'!D206))</f>
        <v>0</v>
      </c>
      <c r="E5042" s="76">
        <f>IF('(Other Computations)'!E206=0,0,Inputs!G208*Inputs!G101*Inputs!H84*Inputs!D27*'GM Alloc Factors'!E47/('(Other Computations)'!E193+'(Other Computations)'!E206))</f>
        <v>0</v>
      </c>
      <c r="F5042" s="43">
        <f t="shared" si="1048"/>
        <v>0</v>
      </c>
      <c r="G5042" s="76">
        <f>IF('(Other Computations)'!G206=0,0,Inputs!I208*Inputs!I101*Inputs!H84*Inputs!D27*'GM Alloc Factors'!G47/('(Other Computations)'!G193+'(Other Computations)'!G206))</f>
        <v>0</v>
      </c>
      <c r="H5042" s="76">
        <f>IF('(Other Computations)'!H206=0,0,Inputs!J208*Inputs!J101*Inputs!H84*Inputs!D27*'GM Alloc Factors'!H47/('(Other Computations)'!H193+'(Other Computations)'!H206))</f>
        <v>0</v>
      </c>
      <c r="I5042" s="76">
        <f>IF('(Other Computations)'!I206=0,0,Inputs!K208*Inputs!K101*Inputs!H84*Inputs!D27*'GM Alloc Factors'!I47/('(Other Computations)'!I193+'(Other Computations)'!I206))</f>
        <v>0</v>
      </c>
      <c r="J5042" s="76">
        <f>IF('(Other Computations)'!J206=0,0,Inputs!L208*Inputs!L101*Inputs!H84*Inputs!D27*'GM Alloc Factors'!J47/('(Other Computations)'!J193+'(Other Computations)'!J206))</f>
        <v>0</v>
      </c>
      <c r="K5042" s="43">
        <f t="shared" si="1049"/>
        <v>0</v>
      </c>
    </row>
    <row r="5043" spans="1:11" ht="12.75" customHeight="1">
      <c r="A5043" s="61" t="str">
        <f>"         "&amp;Labels!B77</f>
        <v xml:space="preserve">         Customer 9</v>
      </c>
      <c r="B5043" s="76">
        <f>IF('(Other Computations)'!B207=0,0,Inputs!D209*Inputs!D102*Inputs!H85*Inputs!D27*'GM Alloc Factors'!B47/('(Other Computations)'!B194+'(Other Computations)'!B207))</f>
        <v>0</v>
      </c>
      <c r="C5043" s="76">
        <f>IF('(Other Computations)'!C207=0,0,Inputs!E209*Inputs!E102*Inputs!H85*Inputs!D27*'GM Alloc Factors'!C47/('(Other Computations)'!C194+'(Other Computations)'!C207))</f>
        <v>0</v>
      </c>
      <c r="D5043" s="76">
        <f>IF('(Other Computations)'!D207=0,0,Inputs!F209*Inputs!F102*Inputs!H85*Inputs!D27*'GM Alloc Factors'!D47/('(Other Computations)'!D194+'(Other Computations)'!D207))</f>
        <v>0</v>
      </c>
      <c r="E5043" s="76">
        <f>IF('(Other Computations)'!E207=0,0,Inputs!G209*Inputs!G102*Inputs!H85*Inputs!D27*'GM Alloc Factors'!E47/('(Other Computations)'!E194+'(Other Computations)'!E207))</f>
        <v>0</v>
      </c>
      <c r="F5043" s="43">
        <f t="shared" si="1048"/>
        <v>0</v>
      </c>
      <c r="G5043" s="76">
        <f>IF('(Other Computations)'!G207=0,0,Inputs!I209*Inputs!I102*Inputs!H85*Inputs!D27*'GM Alloc Factors'!G47/('(Other Computations)'!G194+'(Other Computations)'!G207))</f>
        <v>0</v>
      </c>
      <c r="H5043" s="76">
        <f>IF('(Other Computations)'!H207=0,0,Inputs!J209*Inputs!J102*Inputs!H85*Inputs!D27*'GM Alloc Factors'!H47/('(Other Computations)'!H194+'(Other Computations)'!H207))</f>
        <v>0</v>
      </c>
      <c r="I5043" s="76">
        <f>IF('(Other Computations)'!I207=0,0,Inputs!K209*Inputs!K102*Inputs!H85*Inputs!D27*'GM Alloc Factors'!I47/('(Other Computations)'!I194+'(Other Computations)'!I207))</f>
        <v>0</v>
      </c>
      <c r="J5043" s="76">
        <f>IF('(Other Computations)'!J207=0,0,Inputs!L209*Inputs!L102*Inputs!H85*Inputs!D27*'GM Alloc Factors'!J47/('(Other Computations)'!J194+'(Other Computations)'!J207))</f>
        <v>0</v>
      </c>
      <c r="K5043" s="43">
        <f t="shared" si="1049"/>
        <v>0</v>
      </c>
    </row>
    <row r="5044" spans="1:11" ht="12.75" customHeight="1">
      <c r="A5044" s="61" t="str">
        <f>"         "&amp;Labels!B78</f>
        <v xml:space="preserve">         Customer 10</v>
      </c>
      <c r="B5044" s="76">
        <f>IF('(Other Computations)'!B208=0,0,Inputs!D210*Inputs!D103*Inputs!H86*Inputs!D27*'GM Alloc Factors'!B47/('(Other Computations)'!B195+'(Other Computations)'!B208))</f>
        <v>0</v>
      </c>
      <c r="C5044" s="76">
        <f>IF('(Other Computations)'!C208=0,0,Inputs!E210*Inputs!E103*Inputs!H86*Inputs!D27*'GM Alloc Factors'!C47/('(Other Computations)'!C195+'(Other Computations)'!C208))</f>
        <v>0</v>
      </c>
      <c r="D5044" s="76">
        <f>IF('(Other Computations)'!D208=0,0,Inputs!F210*Inputs!F103*Inputs!H86*Inputs!D27*'GM Alloc Factors'!D47/('(Other Computations)'!D195+'(Other Computations)'!D208))</f>
        <v>0</v>
      </c>
      <c r="E5044" s="76">
        <f>IF('(Other Computations)'!E208=0,0,Inputs!G210*Inputs!G103*Inputs!H86*Inputs!D27*'GM Alloc Factors'!E47/('(Other Computations)'!E195+'(Other Computations)'!E208))</f>
        <v>0</v>
      </c>
      <c r="F5044" s="43">
        <f t="shared" si="1048"/>
        <v>0</v>
      </c>
      <c r="G5044" s="76">
        <f>IF('(Other Computations)'!G208=0,0,Inputs!I210*Inputs!I103*Inputs!H86*Inputs!D27*'GM Alloc Factors'!G47/('(Other Computations)'!G195+'(Other Computations)'!G208))</f>
        <v>0</v>
      </c>
      <c r="H5044" s="76">
        <f>IF('(Other Computations)'!H208=0,0,Inputs!J210*Inputs!J103*Inputs!H86*Inputs!D27*'GM Alloc Factors'!H47/('(Other Computations)'!H195+'(Other Computations)'!H208))</f>
        <v>0</v>
      </c>
      <c r="I5044" s="76">
        <f>IF('(Other Computations)'!I208=0,0,Inputs!K210*Inputs!K103*Inputs!H86*Inputs!D27*'GM Alloc Factors'!I47/('(Other Computations)'!I195+'(Other Computations)'!I208))</f>
        <v>0</v>
      </c>
      <c r="J5044" s="76">
        <f>IF('(Other Computations)'!J208=0,0,Inputs!L210*Inputs!L103*Inputs!H86*Inputs!D27*'GM Alloc Factors'!J47/('(Other Computations)'!J195+'(Other Computations)'!J208))</f>
        <v>0</v>
      </c>
      <c r="K5044" s="43">
        <f t="shared" si="1049"/>
        <v>0</v>
      </c>
    </row>
    <row r="5045" spans="1:11" ht="12.75" customHeight="1">
      <c r="A5045" s="61" t="str">
        <f>"         "&amp;Labels!C68</f>
        <v xml:space="preserve">         Total</v>
      </c>
      <c r="B5045" s="84">
        <f>SUM(B5035:B5044)</f>
        <v>0</v>
      </c>
      <c r="C5045" s="84">
        <f>SUM(C5035:C5044)</f>
        <v>0</v>
      </c>
      <c r="D5045" s="84">
        <f>SUM(D5035:D5044)</f>
        <v>0</v>
      </c>
      <c r="E5045" s="84">
        <f>SUM(E5035:E5044)</f>
        <v>0</v>
      </c>
      <c r="F5045" s="43">
        <f t="shared" si="1048"/>
        <v>0</v>
      </c>
      <c r="G5045" s="84">
        <f>SUM(G5035:G5044)</f>
        <v>0</v>
      </c>
      <c r="H5045" s="84">
        <f>SUM(H5035:H5044)</f>
        <v>0</v>
      </c>
      <c r="I5045" s="84">
        <f>SUM(I5035:I5044)</f>
        <v>0</v>
      </c>
      <c r="J5045" s="84">
        <f>SUM(J5035:J5044)</f>
        <v>0</v>
      </c>
      <c r="K5045" s="43">
        <f t="shared" si="1049"/>
        <v>0</v>
      </c>
    </row>
    <row r="5046" spans="1:11" ht="12.75" customHeight="1">
      <c r="A5046" s="61" t="str">
        <f>"      "&amp;Labels!B90</f>
        <v xml:space="preserve">      Q 6</v>
      </c>
      <c r="B5046" s="84"/>
      <c r="C5046" s="84"/>
      <c r="D5046" s="84"/>
      <c r="E5046" s="84"/>
      <c r="F5046" s="43"/>
      <c r="G5046" s="84"/>
      <c r="H5046" s="84"/>
      <c r="I5046" s="84"/>
      <c r="J5046" s="84"/>
      <c r="K5046" s="43"/>
    </row>
    <row r="5047" spans="1:11" ht="12.75" customHeight="1">
      <c r="A5047" s="61" t="str">
        <f>"         "&amp;Labels!B69</f>
        <v xml:space="preserve">         Customer 1</v>
      </c>
      <c r="B5047" s="76">
        <f>IF('(Other Computations)'!B199=0,0,Inputs!D201*Inputs!D94*Inputs!I77*Inputs!D27*'GM Alloc Factors'!B50/('(Other Computations)'!B186+'(Other Computations)'!B199))</f>
        <v>0</v>
      </c>
      <c r="C5047" s="76">
        <f>IF('(Other Computations)'!C199=0,0,Inputs!E201*Inputs!E94*Inputs!I77*Inputs!D27*'GM Alloc Factors'!C50/('(Other Computations)'!C186+'(Other Computations)'!C199))</f>
        <v>0</v>
      </c>
      <c r="D5047" s="76">
        <f>IF('(Other Computations)'!D199=0,0,Inputs!F201*Inputs!F94*Inputs!I77*Inputs!D27*'GM Alloc Factors'!D50/('(Other Computations)'!D186+'(Other Computations)'!D199))</f>
        <v>0</v>
      </c>
      <c r="E5047" s="76">
        <f>IF('(Other Computations)'!E199=0,0,Inputs!G201*Inputs!G94*Inputs!I77*Inputs!D27*'GM Alloc Factors'!E50/('(Other Computations)'!E186+'(Other Computations)'!E199))</f>
        <v>0</v>
      </c>
      <c r="F5047" s="43">
        <f t="shared" ref="F5047:F5057" si="1050">SUM(B5047:E5047)</f>
        <v>0</v>
      </c>
      <c r="G5047" s="76">
        <f>IF('(Other Computations)'!G199=0,0,Inputs!I201*Inputs!I94*Inputs!I77*Inputs!D27*'GM Alloc Factors'!G50/('(Other Computations)'!G186+'(Other Computations)'!G199))</f>
        <v>0</v>
      </c>
      <c r="H5047" s="76">
        <f>IF('(Other Computations)'!H199=0,0,Inputs!J201*Inputs!J94*Inputs!I77*Inputs!D27*'GM Alloc Factors'!H50/('(Other Computations)'!H186+'(Other Computations)'!H199))</f>
        <v>0</v>
      </c>
      <c r="I5047" s="76">
        <f>IF('(Other Computations)'!I199=0,0,Inputs!K201*Inputs!K94*Inputs!I77*Inputs!D27*'GM Alloc Factors'!I50/('(Other Computations)'!I186+'(Other Computations)'!I199))</f>
        <v>0</v>
      </c>
      <c r="J5047" s="76">
        <f>IF('(Other Computations)'!J199=0,0,Inputs!L201*Inputs!L94*Inputs!I77*Inputs!D27*'GM Alloc Factors'!J50/('(Other Computations)'!J186+'(Other Computations)'!J199))</f>
        <v>0</v>
      </c>
      <c r="K5047" s="43">
        <f t="shared" ref="K5047:K5057" si="1051">SUM(G5047:J5047)</f>
        <v>0</v>
      </c>
    </row>
    <row r="5048" spans="1:11" ht="12.75" customHeight="1">
      <c r="A5048" s="61" t="str">
        <f>"         "&amp;Labels!B70</f>
        <v xml:space="preserve">         Customer 2</v>
      </c>
      <c r="B5048" s="76">
        <f>IF('(Other Computations)'!B200=0,0,Inputs!D202*Inputs!D95*Inputs!I78*Inputs!D27*'GM Alloc Factors'!B50/('(Other Computations)'!B187+'(Other Computations)'!B200))</f>
        <v>0</v>
      </c>
      <c r="C5048" s="76">
        <f>IF('(Other Computations)'!C200=0,0,Inputs!E202*Inputs!E95*Inputs!I78*Inputs!D27*'GM Alloc Factors'!C50/('(Other Computations)'!C187+'(Other Computations)'!C200))</f>
        <v>0</v>
      </c>
      <c r="D5048" s="76">
        <f>IF('(Other Computations)'!D200=0,0,Inputs!F202*Inputs!F95*Inputs!I78*Inputs!D27*'GM Alloc Factors'!D50/('(Other Computations)'!D187+'(Other Computations)'!D200))</f>
        <v>0</v>
      </c>
      <c r="E5048" s="76">
        <f>IF('(Other Computations)'!E200=0,0,Inputs!G202*Inputs!G95*Inputs!I78*Inputs!D27*'GM Alloc Factors'!E50/('(Other Computations)'!E187+'(Other Computations)'!E200))</f>
        <v>0</v>
      </c>
      <c r="F5048" s="43">
        <f t="shared" si="1050"/>
        <v>0</v>
      </c>
      <c r="G5048" s="76">
        <f>IF('(Other Computations)'!G200=0,0,Inputs!I202*Inputs!I95*Inputs!I78*Inputs!D27*'GM Alloc Factors'!G50/('(Other Computations)'!G187+'(Other Computations)'!G200))</f>
        <v>0</v>
      </c>
      <c r="H5048" s="76">
        <f>IF('(Other Computations)'!H200=0,0,Inputs!J202*Inputs!J95*Inputs!I78*Inputs!D27*'GM Alloc Factors'!H50/('(Other Computations)'!H187+'(Other Computations)'!H200))</f>
        <v>0</v>
      </c>
      <c r="I5048" s="76">
        <f>IF('(Other Computations)'!I200=0,0,Inputs!K202*Inputs!K95*Inputs!I78*Inputs!D27*'GM Alloc Factors'!I50/('(Other Computations)'!I187+'(Other Computations)'!I200))</f>
        <v>0</v>
      </c>
      <c r="J5048" s="76">
        <f>IF('(Other Computations)'!J200=0,0,Inputs!L202*Inputs!L95*Inputs!I78*Inputs!D27*'GM Alloc Factors'!J50/('(Other Computations)'!J187+'(Other Computations)'!J200))</f>
        <v>0</v>
      </c>
      <c r="K5048" s="43">
        <f t="shared" si="1051"/>
        <v>0</v>
      </c>
    </row>
    <row r="5049" spans="1:11" ht="12.75" customHeight="1">
      <c r="A5049" s="61" t="str">
        <f>"         "&amp;Labels!B71</f>
        <v xml:space="preserve">         Customer 3</v>
      </c>
      <c r="B5049" s="76">
        <f>IF('(Other Computations)'!B201=0,0,Inputs!D203*Inputs!D96*Inputs!I79*Inputs!D27*'GM Alloc Factors'!B50/('(Other Computations)'!B188+'(Other Computations)'!B201))</f>
        <v>0</v>
      </c>
      <c r="C5049" s="76">
        <f>IF('(Other Computations)'!C201=0,0,Inputs!E203*Inputs!E96*Inputs!I79*Inputs!D27*'GM Alloc Factors'!C50/('(Other Computations)'!C188+'(Other Computations)'!C201))</f>
        <v>0</v>
      </c>
      <c r="D5049" s="76">
        <f>IF('(Other Computations)'!D201=0,0,Inputs!F203*Inputs!F96*Inputs!I79*Inputs!D27*'GM Alloc Factors'!D50/('(Other Computations)'!D188+'(Other Computations)'!D201))</f>
        <v>0</v>
      </c>
      <c r="E5049" s="76">
        <f>IF('(Other Computations)'!E201=0,0,Inputs!G203*Inputs!G96*Inputs!I79*Inputs!D27*'GM Alloc Factors'!E50/('(Other Computations)'!E188+'(Other Computations)'!E201))</f>
        <v>0</v>
      </c>
      <c r="F5049" s="43">
        <f t="shared" si="1050"/>
        <v>0</v>
      </c>
      <c r="G5049" s="76">
        <f>IF('(Other Computations)'!G201=0,0,Inputs!I203*Inputs!I96*Inputs!I79*Inputs!D27*'GM Alloc Factors'!G50/('(Other Computations)'!G188+'(Other Computations)'!G201))</f>
        <v>0</v>
      </c>
      <c r="H5049" s="76">
        <f>IF('(Other Computations)'!H201=0,0,Inputs!J203*Inputs!J96*Inputs!I79*Inputs!D27*'GM Alloc Factors'!H50/('(Other Computations)'!H188+'(Other Computations)'!H201))</f>
        <v>0</v>
      </c>
      <c r="I5049" s="76">
        <f>IF('(Other Computations)'!I201=0,0,Inputs!K203*Inputs!K96*Inputs!I79*Inputs!D27*'GM Alloc Factors'!I50/('(Other Computations)'!I188+'(Other Computations)'!I201))</f>
        <v>0</v>
      </c>
      <c r="J5049" s="76">
        <f>IF('(Other Computations)'!J201=0,0,Inputs!L203*Inputs!L96*Inputs!I79*Inputs!D27*'GM Alloc Factors'!J50/('(Other Computations)'!J188+'(Other Computations)'!J201))</f>
        <v>0</v>
      </c>
      <c r="K5049" s="43">
        <f t="shared" si="1051"/>
        <v>0</v>
      </c>
    </row>
    <row r="5050" spans="1:11" ht="12.75" customHeight="1">
      <c r="A5050" s="61" t="str">
        <f>"         "&amp;Labels!B72</f>
        <v xml:space="preserve">         Customer 4</v>
      </c>
      <c r="B5050" s="76">
        <f>IF('(Other Computations)'!B202=0,0,Inputs!D204*Inputs!D97*Inputs!I80*Inputs!D27*'GM Alloc Factors'!B50/('(Other Computations)'!B189+'(Other Computations)'!B202))</f>
        <v>0</v>
      </c>
      <c r="C5050" s="76">
        <f>IF('(Other Computations)'!C202=0,0,Inputs!E204*Inputs!E97*Inputs!I80*Inputs!D27*'GM Alloc Factors'!C50/('(Other Computations)'!C189+'(Other Computations)'!C202))</f>
        <v>0</v>
      </c>
      <c r="D5050" s="76">
        <f>IF('(Other Computations)'!D202=0,0,Inputs!F204*Inputs!F97*Inputs!I80*Inputs!D27*'GM Alloc Factors'!D50/('(Other Computations)'!D189+'(Other Computations)'!D202))</f>
        <v>0</v>
      </c>
      <c r="E5050" s="76">
        <f>IF('(Other Computations)'!E202=0,0,Inputs!G204*Inputs!G97*Inputs!I80*Inputs!D27*'GM Alloc Factors'!E50/('(Other Computations)'!E189+'(Other Computations)'!E202))</f>
        <v>0</v>
      </c>
      <c r="F5050" s="43">
        <f t="shared" si="1050"/>
        <v>0</v>
      </c>
      <c r="G5050" s="76">
        <f>IF('(Other Computations)'!G202=0,0,Inputs!I204*Inputs!I97*Inputs!I80*Inputs!D27*'GM Alloc Factors'!G50/('(Other Computations)'!G189+'(Other Computations)'!G202))</f>
        <v>0</v>
      </c>
      <c r="H5050" s="76">
        <f>IF('(Other Computations)'!H202=0,0,Inputs!J204*Inputs!J97*Inputs!I80*Inputs!D27*'GM Alloc Factors'!H50/('(Other Computations)'!H189+'(Other Computations)'!H202))</f>
        <v>0</v>
      </c>
      <c r="I5050" s="76">
        <f>IF('(Other Computations)'!I202=0,0,Inputs!K204*Inputs!K97*Inputs!I80*Inputs!D27*'GM Alloc Factors'!I50/('(Other Computations)'!I189+'(Other Computations)'!I202))</f>
        <v>0</v>
      </c>
      <c r="J5050" s="76">
        <f>IF('(Other Computations)'!J202=0,0,Inputs!L204*Inputs!L97*Inputs!I80*Inputs!D27*'GM Alloc Factors'!J50/('(Other Computations)'!J189+'(Other Computations)'!J202))</f>
        <v>0</v>
      </c>
      <c r="K5050" s="43">
        <f t="shared" si="1051"/>
        <v>0</v>
      </c>
    </row>
    <row r="5051" spans="1:11" ht="12.75" customHeight="1">
      <c r="A5051" s="61" t="str">
        <f>"         "&amp;Labels!B73</f>
        <v xml:space="preserve">         Customer 5</v>
      </c>
      <c r="B5051" s="76">
        <f>IF('(Other Computations)'!B203=0,0,Inputs!D205*Inputs!D98*Inputs!I81*Inputs!D27*'GM Alloc Factors'!B50/('(Other Computations)'!B190+'(Other Computations)'!B203))</f>
        <v>0</v>
      </c>
      <c r="C5051" s="76">
        <f>IF('(Other Computations)'!C203=0,0,Inputs!E205*Inputs!E98*Inputs!I81*Inputs!D27*'GM Alloc Factors'!C50/('(Other Computations)'!C190+'(Other Computations)'!C203))</f>
        <v>0</v>
      </c>
      <c r="D5051" s="76">
        <f>IF('(Other Computations)'!D203=0,0,Inputs!F205*Inputs!F98*Inputs!I81*Inputs!D27*'GM Alloc Factors'!D50/('(Other Computations)'!D190+'(Other Computations)'!D203))</f>
        <v>0</v>
      </c>
      <c r="E5051" s="76">
        <f>IF('(Other Computations)'!E203=0,0,Inputs!G205*Inputs!G98*Inputs!I81*Inputs!D27*'GM Alloc Factors'!E50/('(Other Computations)'!E190+'(Other Computations)'!E203))</f>
        <v>0</v>
      </c>
      <c r="F5051" s="43">
        <f t="shared" si="1050"/>
        <v>0</v>
      </c>
      <c r="G5051" s="76">
        <f>IF('(Other Computations)'!G203=0,0,Inputs!I205*Inputs!I98*Inputs!I81*Inputs!D27*'GM Alloc Factors'!G50/('(Other Computations)'!G190+'(Other Computations)'!G203))</f>
        <v>0</v>
      </c>
      <c r="H5051" s="76">
        <f>IF('(Other Computations)'!H203=0,0,Inputs!J205*Inputs!J98*Inputs!I81*Inputs!D27*'GM Alloc Factors'!H50/('(Other Computations)'!H190+'(Other Computations)'!H203))</f>
        <v>0</v>
      </c>
      <c r="I5051" s="76">
        <f>IF('(Other Computations)'!I203=0,0,Inputs!K205*Inputs!K98*Inputs!I81*Inputs!D27*'GM Alloc Factors'!I50/('(Other Computations)'!I190+'(Other Computations)'!I203))</f>
        <v>0</v>
      </c>
      <c r="J5051" s="76">
        <f>IF('(Other Computations)'!J203=0,0,Inputs!L205*Inputs!L98*Inputs!I81*Inputs!D27*'GM Alloc Factors'!J50/('(Other Computations)'!J190+'(Other Computations)'!J203))</f>
        <v>0</v>
      </c>
      <c r="K5051" s="43">
        <f t="shared" si="1051"/>
        <v>0</v>
      </c>
    </row>
    <row r="5052" spans="1:11" ht="12.75" customHeight="1">
      <c r="A5052" s="61" t="str">
        <f>"         "&amp;Labels!B74</f>
        <v xml:space="preserve">         Customer 6</v>
      </c>
      <c r="B5052" s="76">
        <f>IF('(Other Computations)'!B204=0,0,Inputs!D206*Inputs!D99*Inputs!I82*Inputs!D27*'GM Alloc Factors'!B50/('(Other Computations)'!B191+'(Other Computations)'!B204))</f>
        <v>0</v>
      </c>
      <c r="C5052" s="76">
        <f>IF('(Other Computations)'!C204=0,0,Inputs!E206*Inputs!E99*Inputs!I82*Inputs!D27*'GM Alloc Factors'!C50/('(Other Computations)'!C191+'(Other Computations)'!C204))</f>
        <v>0</v>
      </c>
      <c r="D5052" s="76">
        <f>IF('(Other Computations)'!D204=0,0,Inputs!F206*Inputs!F99*Inputs!I82*Inputs!D27*'GM Alloc Factors'!D50/('(Other Computations)'!D191+'(Other Computations)'!D204))</f>
        <v>0</v>
      </c>
      <c r="E5052" s="76">
        <f>IF('(Other Computations)'!E204=0,0,Inputs!G206*Inputs!G99*Inputs!I82*Inputs!D27*'GM Alloc Factors'!E50/('(Other Computations)'!E191+'(Other Computations)'!E204))</f>
        <v>0</v>
      </c>
      <c r="F5052" s="43">
        <f t="shared" si="1050"/>
        <v>0</v>
      </c>
      <c r="G5052" s="76">
        <f>IF('(Other Computations)'!G204=0,0,Inputs!I206*Inputs!I99*Inputs!I82*Inputs!D27*'GM Alloc Factors'!G50/('(Other Computations)'!G191+'(Other Computations)'!G204))</f>
        <v>0</v>
      </c>
      <c r="H5052" s="76">
        <f>IF('(Other Computations)'!H204=0,0,Inputs!J206*Inputs!J99*Inputs!I82*Inputs!D27*'GM Alloc Factors'!H50/('(Other Computations)'!H191+'(Other Computations)'!H204))</f>
        <v>0</v>
      </c>
      <c r="I5052" s="76">
        <f>IF('(Other Computations)'!I204=0,0,Inputs!K206*Inputs!K99*Inputs!I82*Inputs!D27*'GM Alloc Factors'!I50/('(Other Computations)'!I191+'(Other Computations)'!I204))</f>
        <v>0</v>
      </c>
      <c r="J5052" s="76">
        <f>IF('(Other Computations)'!J204=0,0,Inputs!L206*Inputs!L99*Inputs!I82*Inputs!D27*'GM Alloc Factors'!J50/('(Other Computations)'!J191+'(Other Computations)'!J204))</f>
        <v>0</v>
      </c>
      <c r="K5052" s="43">
        <f t="shared" si="1051"/>
        <v>0</v>
      </c>
    </row>
    <row r="5053" spans="1:11" ht="12.75" customHeight="1">
      <c r="A5053" s="61" t="str">
        <f>"         "&amp;Labels!B75</f>
        <v xml:space="preserve">         Customer 7</v>
      </c>
      <c r="B5053" s="76">
        <f>IF('(Other Computations)'!B205=0,0,Inputs!D207*Inputs!D100*Inputs!I83*Inputs!D27*'GM Alloc Factors'!B50/('(Other Computations)'!B192+'(Other Computations)'!B205))</f>
        <v>0</v>
      </c>
      <c r="C5053" s="76">
        <f>IF('(Other Computations)'!C205=0,0,Inputs!E207*Inputs!E100*Inputs!I83*Inputs!D27*'GM Alloc Factors'!C50/('(Other Computations)'!C192+'(Other Computations)'!C205))</f>
        <v>0</v>
      </c>
      <c r="D5053" s="76">
        <f>IF('(Other Computations)'!D205=0,0,Inputs!F207*Inputs!F100*Inputs!I83*Inputs!D27*'GM Alloc Factors'!D50/('(Other Computations)'!D192+'(Other Computations)'!D205))</f>
        <v>0</v>
      </c>
      <c r="E5053" s="76">
        <f>IF('(Other Computations)'!E205=0,0,Inputs!G207*Inputs!G100*Inputs!I83*Inputs!D27*'GM Alloc Factors'!E50/('(Other Computations)'!E192+'(Other Computations)'!E205))</f>
        <v>0</v>
      </c>
      <c r="F5053" s="43">
        <f t="shared" si="1050"/>
        <v>0</v>
      </c>
      <c r="G5053" s="76">
        <f>IF('(Other Computations)'!G205=0,0,Inputs!I207*Inputs!I100*Inputs!I83*Inputs!D27*'GM Alloc Factors'!G50/('(Other Computations)'!G192+'(Other Computations)'!G205))</f>
        <v>0</v>
      </c>
      <c r="H5053" s="76">
        <f>IF('(Other Computations)'!H205=0,0,Inputs!J207*Inputs!J100*Inputs!I83*Inputs!D27*'GM Alloc Factors'!H50/('(Other Computations)'!H192+'(Other Computations)'!H205))</f>
        <v>0</v>
      </c>
      <c r="I5053" s="76">
        <f>IF('(Other Computations)'!I205=0,0,Inputs!K207*Inputs!K100*Inputs!I83*Inputs!D27*'GM Alloc Factors'!I50/('(Other Computations)'!I192+'(Other Computations)'!I205))</f>
        <v>0</v>
      </c>
      <c r="J5053" s="76">
        <f>IF('(Other Computations)'!J205=0,0,Inputs!L207*Inputs!L100*Inputs!I83*Inputs!D27*'GM Alloc Factors'!J50/('(Other Computations)'!J192+'(Other Computations)'!J205))</f>
        <v>0</v>
      </c>
      <c r="K5053" s="43">
        <f t="shared" si="1051"/>
        <v>0</v>
      </c>
    </row>
    <row r="5054" spans="1:11" ht="12.75" customHeight="1">
      <c r="A5054" s="61" t="str">
        <f>"         "&amp;Labels!B76</f>
        <v xml:space="preserve">         Customer 8</v>
      </c>
      <c r="B5054" s="76">
        <f>IF('(Other Computations)'!B206=0,0,Inputs!D208*Inputs!D101*Inputs!I84*Inputs!D27*'GM Alloc Factors'!B50/('(Other Computations)'!B193+'(Other Computations)'!B206))</f>
        <v>0</v>
      </c>
      <c r="C5054" s="76">
        <f>IF('(Other Computations)'!C206=0,0,Inputs!E208*Inputs!E101*Inputs!I84*Inputs!D27*'GM Alloc Factors'!C50/('(Other Computations)'!C193+'(Other Computations)'!C206))</f>
        <v>0</v>
      </c>
      <c r="D5054" s="76">
        <f>IF('(Other Computations)'!D206=0,0,Inputs!F208*Inputs!F101*Inputs!I84*Inputs!D27*'GM Alloc Factors'!D50/('(Other Computations)'!D193+'(Other Computations)'!D206))</f>
        <v>0</v>
      </c>
      <c r="E5054" s="76">
        <f>IF('(Other Computations)'!E206=0,0,Inputs!G208*Inputs!G101*Inputs!I84*Inputs!D27*'GM Alloc Factors'!E50/('(Other Computations)'!E193+'(Other Computations)'!E206))</f>
        <v>0</v>
      </c>
      <c r="F5054" s="43">
        <f t="shared" si="1050"/>
        <v>0</v>
      </c>
      <c r="G5054" s="76">
        <f>IF('(Other Computations)'!G206=0,0,Inputs!I208*Inputs!I101*Inputs!I84*Inputs!D27*'GM Alloc Factors'!G50/('(Other Computations)'!G193+'(Other Computations)'!G206))</f>
        <v>0</v>
      </c>
      <c r="H5054" s="76">
        <f>IF('(Other Computations)'!H206=0,0,Inputs!J208*Inputs!J101*Inputs!I84*Inputs!D27*'GM Alloc Factors'!H50/('(Other Computations)'!H193+'(Other Computations)'!H206))</f>
        <v>0</v>
      </c>
      <c r="I5054" s="76">
        <f>IF('(Other Computations)'!I206=0,0,Inputs!K208*Inputs!K101*Inputs!I84*Inputs!D27*'GM Alloc Factors'!I50/('(Other Computations)'!I193+'(Other Computations)'!I206))</f>
        <v>0</v>
      </c>
      <c r="J5054" s="76">
        <f>IF('(Other Computations)'!J206=0,0,Inputs!L208*Inputs!L101*Inputs!I84*Inputs!D27*'GM Alloc Factors'!J50/('(Other Computations)'!J193+'(Other Computations)'!J206))</f>
        <v>0</v>
      </c>
      <c r="K5054" s="43">
        <f t="shared" si="1051"/>
        <v>0</v>
      </c>
    </row>
    <row r="5055" spans="1:11" ht="12.75" customHeight="1">
      <c r="A5055" s="61" t="str">
        <f>"         "&amp;Labels!B77</f>
        <v xml:space="preserve">         Customer 9</v>
      </c>
      <c r="B5055" s="76">
        <f>IF('(Other Computations)'!B207=0,0,Inputs!D209*Inputs!D102*Inputs!I85*Inputs!D27*'GM Alloc Factors'!B50/('(Other Computations)'!B194+'(Other Computations)'!B207))</f>
        <v>0</v>
      </c>
      <c r="C5055" s="76">
        <f>IF('(Other Computations)'!C207=0,0,Inputs!E209*Inputs!E102*Inputs!I85*Inputs!D27*'GM Alloc Factors'!C50/('(Other Computations)'!C194+'(Other Computations)'!C207))</f>
        <v>0</v>
      </c>
      <c r="D5055" s="76">
        <f>IF('(Other Computations)'!D207=0,0,Inputs!F209*Inputs!F102*Inputs!I85*Inputs!D27*'GM Alloc Factors'!D50/('(Other Computations)'!D194+'(Other Computations)'!D207))</f>
        <v>0</v>
      </c>
      <c r="E5055" s="76">
        <f>IF('(Other Computations)'!E207=0,0,Inputs!G209*Inputs!G102*Inputs!I85*Inputs!D27*'GM Alloc Factors'!E50/('(Other Computations)'!E194+'(Other Computations)'!E207))</f>
        <v>0</v>
      </c>
      <c r="F5055" s="43">
        <f t="shared" si="1050"/>
        <v>0</v>
      </c>
      <c r="G5055" s="76">
        <f>IF('(Other Computations)'!G207=0,0,Inputs!I209*Inputs!I102*Inputs!I85*Inputs!D27*'GM Alloc Factors'!G50/('(Other Computations)'!G194+'(Other Computations)'!G207))</f>
        <v>0</v>
      </c>
      <c r="H5055" s="76">
        <f>IF('(Other Computations)'!H207=0,0,Inputs!J209*Inputs!J102*Inputs!I85*Inputs!D27*'GM Alloc Factors'!H50/('(Other Computations)'!H194+'(Other Computations)'!H207))</f>
        <v>0</v>
      </c>
      <c r="I5055" s="76">
        <f>IF('(Other Computations)'!I207=0,0,Inputs!K209*Inputs!K102*Inputs!I85*Inputs!D27*'GM Alloc Factors'!I50/('(Other Computations)'!I194+'(Other Computations)'!I207))</f>
        <v>0</v>
      </c>
      <c r="J5055" s="76">
        <f>IF('(Other Computations)'!J207=0,0,Inputs!L209*Inputs!L102*Inputs!I85*Inputs!D27*'GM Alloc Factors'!J50/('(Other Computations)'!J194+'(Other Computations)'!J207))</f>
        <v>0</v>
      </c>
      <c r="K5055" s="43">
        <f t="shared" si="1051"/>
        <v>0</v>
      </c>
    </row>
    <row r="5056" spans="1:11" ht="12.75" customHeight="1">
      <c r="A5056" s="61" t="str">
        <f>"         "&amp;Labels!B78</f>
        <v xml:space="preserve">         Customer 10</v>
      </c>
      <c r="B5056" s="76">
        <f>IF('(Other Computations)'!B208=0,0,Inputs!D210*Inputs!D103*Inputs!I86*Inputs!D27*'GM Alloc Factors'!B50/('(Other Computations)'!B195+'(Other Computations)'!B208))</f>
        <v>0</v>
      </c>
      <c r="C5056" s="76">
        <f>IF('(Other Computations)'!C208=0,0,Inputs!E210*Inputs!E103*Inputs!I86*Inputs!D27*'GM Alloc Factors'!C50/('(Other Computations)'!C195+'(Other Computations)'!C208))</f>
        <v>0</v>
      </c>
      <c r="D5056" s="76">
        <f>IF('(Other Computations)'!D208=0,0,Inputs!F210*Inputs!F103*Inputs!I86*Inputs!D27*'GM Alloc Factors'!D50/('(Other Computations)'!D195+'(Other Computations)'!D208))</f>
        <v>0</v>
      </c>
      <c r="E5056" s="76">
        <f>IF('(Other Computations)'!E208=0,0,Inputs!G210*Inputs!G103*Inputs!I86*Inputs!D27*'GM Alloc Factors'!E50/('(Other Computations)'!E195+'(Other Computations)'!E208))</f>
        <v>0</v>
      </c>
      <c r="F5056" s="43">
        <f t="shared" si="1050"/>
        <v>0</v>
      </c>
      <c r="G5056" s="76">
        <f>IF('(Other Computations)'!G208=0,0,Inputs!I210*Inputs!I103*Inputs!I86*Inputs!D27*'GM Alloc Factors'!G50/('(Other Computations)'!G195+'(Other Computations)'!G208))</f>
        <v>0</v>
      </c>
      <c r="H5056" s="76">
        <f>IF('(Other Computations)'!H208=0,0,Inputs!J210*Inputs!J103*Inputs!I86*Inputs!D27*'GM Alloc Factors'!H50/('(Other Computations)'!H195+'(Other Computations)'!H208))</f>
        <v>0</v>
      </c>
      <c r="I5056" s="76">
        <f>IF('(Other Computations)'!I208=0,0,Inputs!K210*Inputs!K103*Inputs!I86*Inputs!D27*'GM Alloc Factors'!I50/('(Other Computations)'!I195+'(Other Computations)'!I208))</f>
        <v>0</v>
      </c>
      <c r="J5056" s="76">
        <f>IF('(Other Computations)'!J208=0,0,Inputs!L210*Inputs!L103*Inputs!I86*Inputs!D27*'GM Alloc Factors'!J50/('(Other Computations)'!J195+'(Other Computations)'!J208))</f>
        <v>0</v>
      </c>
      <c r="K5056" s="43">
        <f t="shared" si="1051"/>
        <v>0</v>
      </c>
    </row>
    <row r="5057" spans="1:11" ht="12.75" customHeight="1">
      <c r="A5057" s="61" t="str">
        <f>"         "&amp;Labels!C68</f>
        <v xml:space="preserve">         Total</v>
      </c>
      <c r="B5057" s="84">
        <f>SUM(B5047:B5056)</f>
        <v>0</v>
      </c>
      <c r="C5057" s="84">
        <f>SUM(C5047:C5056)</f>
        <v>0</v>
      </c>
      <c r="D5057" s="84">
        <f>SUM(D5047:D5056)</f>
        <v>0</v>
      </c>
      <c r="E5057" s="84">
        <f>SUM(E5047:E5056)</f>
        <v>0</v>
      </c>
      <c r="F5057" s="43">
        <f t="shared" si="1050"/>
        <v>0</v>
      </c>
      <c r="G5057" s="84">
        <f>SUM(G5047:G5056)</f>
        <v>0</v>
      </c>
      <c r="H5057" s="84">
        <f>SUM(H5047:H5056)</f>
        <v>0</v>
      </c>
      <c r="I5057" s="84">
        <f>SUM(I5047:I5056)</f>
        <v>0</v>
      </c>
      <c r="J5057" s="84">
        <f>SUM(J5047:J5056)</f>
        <v>0</v>
      </c>
      <c r="K5057" s="43">
        <f t="shared" si="1051"/>
        <v>0</v>
      </c>
    </row>
    <row r="5058" spans="1:11" ht="12.75" customHeight="1">
      <c r="A5058" s="61" t="str">
        <f>"      "&amp;Labels!B91</f>
        <v xml:space="preserve">      Q 7</v>
      </c>
      <c r="B5058" s="84"/>
      <c r="C5058" s="84"/>
      <c r="D5058" s="84"/>
      <c r="E5058" s="84"/>
      <c r="F5058" s="43"/>
      <c r="G5058" s="84"/>
      <c r="H5058" s="84"/>
      <c r="I5058" s="84"/>
      <c r="J5058" s="84"/>
      <c r="K5058" s="43"/>
    </row>
    <row r="5059" spans="1:11" ht="12.75" customHeight="1">
      <c r="A5059" s="61" t="str">
        <f>"         "&amp;Labels!B69</f>
        <v xml:space="preserve">         Customer 1</v>
      </c>
      <c r="B5059" s="76">
        <f>IF('(Other Computations)'!B199=0,0,Inputs!D201*Inputs!D94*Inputs!J77*Inputs!D27*'GM Alloc Factors'!B53/('(Other Computations)'!B186+'(Other Computations)'!B199))</f>
        <v>0</v>
      </c>
      <c r="C5059" s="76">
        <f>IF('(Other Computations)'!C199=0,0,Inputs!E201*Inputs!E94*Inputs!J77*Inputs!D27*'GM Alloc Factors'!C53/('(Other Computations)'!C186+'(Other Computations)'!C199))</f>
        <v>0</v>
      </c>
      <c r="D5059" s="76">
        <f>IF('(Other Computations)'!D199=0,0,Inputs!F201*Inputs!F94*Inputs!J77*Inputs!D27*'GM Alloc Factors'!D53/('(Other Computations)'!D186+'(Other Computations)'!D199))</f>
        <v>0</v>
      </c>
      <c r="E5059" s="76">
        <f>IF('(Other Computations)'!E199=0,0,Inputs!G201*Inputs!G94*Inputs!J77*Inputs!D27*'GM Alloc Factors'!E53/('(Other Computations)'!E186+'(Other Computations)'!E199))</f>
        <v>0</v>
      </c>
      <c r="F5059" s="43">
        <f t="shared" ref="F5059:F5069" si="1052">SUM(B5059:E5059)</f>
        <v>0</v>
      </c>
      <c r="G5059" s="76">
        <f>IF('(Other Computations)'!G199=0,0,Inputs!I201*Inputs!I94*Inputs!J77*Inputs!D27*'GM Alloc Factors'!G53/('(Other Computations)'!G186+'(Other Computations)'!G199))</f>
        <v>0</v>
      </c>
      <c r="H5059" s="76">
        <f>IF('(Other Computations)'!H199=0,0,Inputs!J201*Inputs!J94*Inputs!J77*Inputs!D27*'GM Alloc Factors'!H53/('(Other Computations)'!H186+'(Other Computations)'!H199))</f>
        <v>0</v>
      </c>
      <c r="I5059" s="76">
        <f>IF('(Other Computations)'!I199=0,0,Inputs!K201*Inputs!K94*Inputs!J77*Inputs!D27*'GM Alloc Factors'!I53/('(Other Computations)'!I186+'(Other Computations)'!I199))</f>
        <v>0</v>
      </c>
      <c r="J5059" s="76">
        <f>IF('(Other Computations)'!J199=0,0,Inputs!L201*Inputs!L94*Inputs!J77*Inputs!D27*'GM Alloc Factors'!J53/('(Other Computations)'!J186+'(Other Computations)'!J199))</f>
        <v>0</v>
      </c>
      <c r="K5059" s="43">
        <f t="shared" ref="K5059:K5069" si="1053">SUM(G5059:J5059)</f>
        <v>0</v>
      </c>
    </row>
    <row r="5060" spans="1:11" ht="12.75" customHeight="1">
      <c r="A5060" s="61" t="str">
        <f>"         "&amp;Labels!B70</f>
        <v xml:space="preserve">         Customer 2</v>
      </c>
      <c r="B5060" s="76">
        <f>IF('(Other Computations)'!B200=0,0,Inputs!D202*Inputs!D95*Inputs!J78*Inputs!D27*'GM Alloc Factors'!B53/('(Other Computations)'!B187+'(Other Computations)'!B200))</f>
        <v>0</v>
      </c>
      <c r="C5060" s="76">
        <f>IF('(Other Computations)'!C200=0,0,Inputs!E202*Inputs!E95*Inputs!J78*Inputs!D27*'GM Alloc Factors'!C53/('(Other Computations)'!C187+'(Other Computations)'!C200))</f>
        <v>0</v>
      </c>
      <c r="D5060" s="76">
        <f>IF('(Other Computations)'!D200=0,0,Inputs!F202*Inputs!F95*Inputs!J78*Inputs!D27*'GM Alloc Factors'!D53/('(Other Computations)'!D187+'(Other Computations)'!D200))</f>
        <v>0</v>
      </c>
      <c r="E5060" s="76">
        <f>IF('(Other Computations)'!E200=0,0,Inputs!G202*Inputs!G95*Inputs!J78*Inputs!D27*'GM Alloc Factors'!E53/('(Other Computations)'!E187+'(Other Computations)'!E200))</f>
        <v>0</v>
      </c>
      <c r="F5060" s="43">
        <f t="shared" si="1052"/>
        <v>0</v>
      </c>
      <c r="G5060" s="76">
        <f>IF('(Other Computations)'!G200=0,0,Inputs!I202*Inputs!I95*Inputs!J78*Inputs!D27*'GM Alloc Factors'!G53/('(Other Computations)'!G187+'(Other Computations)'!G200))</f>
        <v>0</v>
      </c>
      <c r="H5060" s="76">
        <f>IF('(Other Computations)'!H200=0,0,Inputs!J202*Inputs!J95*Inputs!J78*Inputs!D27*'GM Alloc Factors'!H53/('(Other Computations)'!H187+'(Other Computations)'!H200))</f>
        <v>0</v>
      </c>
      <c r="I5060" s="76">
        <f>IF('(Other Computations)'!I200=0,0,Inputs!K202*Inputs!K95*Inputs!J78*Inputs!D27*'GM Alloc Factors'!I53/('(Other Computations)'!I187+'(Other Computations)'!I200))</f>
        <v>0</v>
      </c>
      <c r="J5060" s="76">
        <f>IF('(Other Computations)'!J200=0,0,Inputs!L202*Inputs!L95*Inputs!J78*Inputs!D27*'GM Alloc Factors'!J53/('(Other Computations)'!J187+'(Other Computations)'!J200))</f>
        <v>0</v>
      </c>
      <c r="K5060" s="43">
        <f t="shared" si="1053"/>
        <v>0</v>
      </c>
    </row>
    <row r="5061" spans="1:11" ht="12.75" customHeight="1">
      <c r="A5061" s="61" t="str">
        <f>"         "&amp;Labels!B71</f>
        <v xml:space="preserve">         Customer 3</v>
      </c>
      <c r="B5061" s="76">
        <f>IF('(Other Computations)'!B201=0,0,Inputs!D203*Inputs!D96*Inputs!J79*Inputs!D27*'GM Alloc Factors'!B53/('(Other Computations)'!B188+'(Other Computations)'!B201))</f>
        <v>0</v>
      </c>
      <c r="C5061" s="76">
        <f>IF('(Other Computations)'!C201=0,0,Inputs!E203*Inputs!E96*Inputs!J79*Inputs!D27*'GM Alloc Factors'!C53/('(Other Computations)'!C188+'(Other Computations)'!C201))</f>
        <v>0</v>
      </c>
      <c r="D5061" s="76">
        <f>IF('(Other Computations)'!D201=0,0,Inputs!F203*Inputs!F96*Inputs!J79*Inputs!D27*'GM Alloc Factors'!D53/('(Other Computations)'!D188+'(Other Computations)'!D201))</f>
        <v>0</v>
      </c>
      <c r="E5061" s="76">
        <f>IF('(Other Computations)'!E201=0,0,Inputs!G203*Inputs!G96*Inputs!J79*Inputs!D27*'GM Alloc Factors'!E53/('(Other Computations)'!E188+'(Other Computations)'!E201))</f>
        <v>0</v>
      </c>
      <c r="F5061" s="43">
        <f t="shared" si="1052"/>
        <v>0</v>
      </c>
      <c r="G5061" s="76">
        <f>IF('(Other Computations)'!G201=0,0,Inputs!I203*Inputs!I96*Inputs!J79*Inputs!D27*'GM Alloc Factors'!G53/('(Other Computations)'!G188+'(Other Computations)'!G201))</f>
        <v>0</v>
      </c>
      <c r="H5061" s="76">
        <f>IF('(Other Computations)'!H201=0,0,Inputs!J203*Inputs!J96*Inputs!J79*Inputs!D27*'GM Alloc Factors'!H53/('(Other Computations)'!H188+'(Other Computations)'!H201))</f>
        <v>0</v>
      </c>
      <c r="I5061" s="76">
        <f>IF('(Other Computations)'!I201=0,0,Inputs!K203*Inputs!K96*Inputs!J79*Inputs!D27*'GM Alloc Factors'!I53/('(Other Computations)'!I188+'(Other Computations)'!I201))</f>
        <v>0</v>
      </c>
      <c r="J5061" s="76">
        <f>IF('(Other Computations)'!J201=0,0,Inputs!L203*Inputs!L96*Inputs!J79*Inputs!D27*'GM Alloc Factors'!J53/('(Other Computations)'!J188+'(Other Computations)'!J201))</f>
        <v>0</v>
      </c>
      <c r="K5061" s="43">
        <f t="shared" si="1053"/>
        <v>0</v>
      </c>
    </row>
    <row r="5062" spans="1:11" ht="12.75" customHeight="1">
      <c r="A5062" s="61" t="str">
        <f>"         "&amp;Labels!B72</f>
        <v xml:space="preserve">         Customer 4</v>
      </c>
      <c r="B5062" s="76">
        <f>IF('(Other Computations)'!B202=0,0,Inputs!D204*Inputs!D97*Inputs!J80*Inputs!D27*'GM Alloc Factors'!B53/('(Other Computations)'!B189+'(Other Computations)'!B202))</f>
        <v>0</v>
      </c>
      <c r="C5062" s="76">
        <f>IF('(Other Computations)'!C202=0,0,Inputs!E204*Inputs!E97*Inputs!J80*Inputs!D27*'GM Alloc Factors'!C53/('(Other Computations)'!C189+'(Other Computations)'!C202))</f>
        <v>0</v>
      </c>
      <c r="D5062" s="76">
        <f>IF('(Other Computations)'!D202=0,0,Inputs!F204*Inputs!F97*Inputs!J80*Inputs!D27*'GM Alloc Factors'!D53/('(Other Computations)'!D189+'(Other Computations)'!D202))</f>
        <v>0</v>
      </c>
      <c r="E5062" s="76">
        <f>IF('(Other Computations)'!E202=0,0,Inputs!G204*Inputs!G97*Inputs!J80*Inputs!D27*'GM Alloc Factors'!E53/('(Other Computations)'!E189+'(Other Computations)'!E202))</f>
        <v>0</v>
      </c>
      <c r="F5062" s="43">
        <f t="shared" si="1052"/>
        <v>0</v>
      </c>
      <c r="G5062" s="76">
        <f>IF('(Other Computations)'!G202=0,0,Inputs!I204*Inputs!I97*Inputs!J80*Inputs!D27*'GM Alloc Factors'!G53/('(Other Computations)'!G189+'(Other Computations)'!G202))</f>
        <v>0</v>
      </c>
      <c r="H5062" s="76">
        <f>IF('(Other Computations)'!H202=0,0,Inputs!J204*Inputs!J97*Inputs!J80*Inputs!D27*'GM Alloc Factors'!H53/('(Other Computations)'!H189+'(Other Computations)'!H202))</f>
        <v>0</v>
      </c>
      <c r="I5062" s="76">
        <f>IF('(Other Computations)'!I202=0,0,Inputs!K204*Inputs!K97*Inputs!J80*Inputs!D27*'GM Alloc Factors'!I53/('(Other Computations)'!I189+'(Other Computations)'!I202))</f>
        <v>0</v>
      </c>
      <c r="J5062" s="76">
        <f>IF('(Other Computations)'!J202=0,0,Inputs!L204*Inputs!L97*Inputs!J80*Inputs!D27*'GM Alloc Factors'!J53/('(Other Computations)'!J189+'(Other Computations)'!J202))</f>
        <v>0</v>
      </c>
      <c r="K5062" s="43">
        <f t="shared" si="1053"/>
        <v>0</v>
      </c>
    </row>
    <row r="5063" spans="1:11" ht="12.75" customHeight="1">
      <c r="A5063" s="61" t="str">
        <f>"         "&amp;Labels!B73</f>
        <v xml:space="preserve">         Customer 5</v>
      </c>
      <c r="B5063" s="76">
        <f>IF('(Other Computations)'!B203=0,0,Inputs!D205*Inputs!D98*Inputs!J81*Inputs!D27*'GM Alloc Factors'!B53/('(Other Computations)'!B190+'(Other Computations)'!B203))</f>
        <v>0</v>
      </c>
      <c r="C5063" s="76">
        <f>IF('(Other Computations)'!C203=0,0,Inputs!E205*Inputs!E98*Inputs!J81*Inputs!D27*'GM Alloc Factors'!C53/('(Other Computations)'!C190+'(Other Computations)'!C203))</f>
        <v>0</v>
      </c>
      <c r="D5063" s="76">
        <f>IF('(Other Computations)'!D203=0,0,Inputs!F205*Inputs!F98*Inputs!J81*Inputs!D27*'GM Alloc Factors'!D53/('(Other Computations)'!D190+'(Other Computations)'!D203))</f>
        <v>0</v>
      </c>
      <c r="E5063" s="76">
        <f>IF('(Other Computations)'!E203=0,0,Inputs!G205*Inputs!G98*Inputs!J81*Inputs!D27*'GM Alloc Factors'!E53/('(Other Computations)'!E190+'(Other Computations)'!E203))</f>
        <v>0</v>
      </c>
      <c r="F5063" s="43">
        <f t="shared" si="1052"/>
        <v>0</v>
      </c>
      <c r="G5063" s="76">
        <f>IF('(Other Computations)'!G203=0,0,Inputs!I205*Inputs!I98*Inputs!J81*Inputs!D27*'GM Alloc Factors'!G53/('(Other Computations)'!G190+'(Other Computations)'!G203))</f>
        <v>0</v>
      </c>
      <c r="H5063" s="76">
        <f>IF('(Other Computations)'!H203=0,0,Inputs!J205*Inputs!J98*Inputs!J81*Inputs!D27*'GM Alloc Factors'!H53/('(Other Computations)'!H190+'(Other Computations)'!H203))</f>
        <v>0</v>
      </c>
      <c r="I5063" s="76">
        <f>IF('(Other Computations)'!I203=0,0,Inputs!K205*Inputs!K98*Inputs!J81*Inputs!D27*'GM Alloc Factors'!I53/('(Other Computations)'!I190+'(Other Computations)'!I203))</f>
        <v>0</v>
      </c>
      <c r="J5063" s="76">
        <f>IF('(Other Computations)'!J203=0,0,Inputs!L205*Inputs!L98*Inputs!J81*Inputs!D27*'GM Alloc Factors'!J53/('(Other Computations)'!J190+'(Other Computations)'!J203))</f>
        <v>0</v>
      </c>
      <c r="K5063" s="43">
        <f t="shared" si="1053"/>
        <v>0</v>
      </c>
    </row>
    <row r="5064" spans="1:11" ht="12.75" customHeight="1">
      <c r="A5064" s="61" t="str">
        <f>"         "&amp;Labels!B74</f>
        <v xml:space="preserve">         Customer 6</v>
      </c>
      <c r="B5064" s="76">
        <f>IF('(Other Computations)'!B204=0,0,Inputs!D206*Inputs!D99*Inputs!J82*Inputs!D27*'GM Alloc Factors'!B53/('(Other Computations)'!B191+'(Other Computations)'!B204))</f>
        <v>0</v>
      </c>
      <c r="C5064" s="76">
        <f>IF('(Other Computations)'!C204=0,0,Inputs!E206*Inputs!E99*Inputs!J82*Inputs!D27*'GM Alloc Factors'!C53/('(Other Computations)'!C191+'(Other Computations)'!C204))</f>
        <v>0</v>
      </c>
      <c r="D5064" s="76">
        <f>IF('(Other Computations)'!D204=0,0,Inputs!F206*Inputs!F99*Inputs!J82*Inputs!D27*'GM Alloc Factors'!D53/('(Other Computations)'!D191+'(Other Computations)'!D204))</f>
        <v>0</v>
      </c>
      <c r="E5064" s="76">
        <f>IF('(Other Computations)'!E204=0,0,Inputs!G206*Inputs!G99*Inputs!J82*Inputs!D27*'GM Alloc Factors'!E53/('(Other Computations)'!E191+'(Other Computations)'!E204))</f>
        <v>0</v>
      </c>
      <c r="F5064" s="43">
        <f t="shared" si="1052"/>
        <v>0</v>
      </c>
      <c r="G5064" s="76">
        <f>IF('(Other Computations)'!G204=0,0,Inputs!I206*Inputs!I99*Inputs!J82*Inputs!D27*'GM Alloc Factors'!G53/('(Other Computations)'!G191+'(Other Computations)'!G204))</f>
        <v>0</v>
      </c>
      <c r="H5064" s="76">
        <f>IF('(Other Computations)'!H204=0,0,Inputs!J206*Inputs!J99*Inputs!J82*Inputs!D27*'GM Alloc Factors'!H53/('(Other Computations)'!H191+'(Other Computations)'!H204))</f>
        <v>0</v>
      </c>
      <c r="I5064" s="76">
        <f>IF('(Other Computations)'!I204=0,0,Inputs!K206*Inputs!K99*Inputs!J82*Inputs!D27*'GM Alloc Factors'!I53/('(Other Computations)'!I191+'(Other Computations)'!I204))</f>
        <v>0</v>
      </c>
      <c r="J5064" s="76">
        <f>IF('(Other Computations)'!J204=0,0,Inputs!L206*Inputs!L99*Inputs!J82*Inputs!D27*'GM Alloc Factors'!J53/('(Other Computations)'!J191+'(Other Computations)'!J204))</f>
        <v>0</v>
      </c>
      <c r="K5064" s="43">
        <f t="shared" si="1053"/>
        <v>0</v>
      </c>
    </row>
    <row r="5065" spans="1:11" ht="12.75" customHeight="1">
      <c r="A5065" s="61" t="str">
        <f>"         "&amp;Labels!B75</f>
        <v xml:space="preserve">         Customer 7</v>
      </c>
      <c r="B5065" s="76">
        <f>IF('(Other Computations)'!B205=0,0,Inputs!D207*Inputs!D100*Inputs!J83*Inputs!D27*'GM Alloc Factors'!B53/('(Other Computations)'!B192+'(Other Computations)'!B205))</f>
        <v>0</v>
      </c>
      <c r="C5065" s="76">
        <f>IF('(Other Computations)'!C205=0,0,Inputs!E207*Inputs!E100*Inputs!J83*Inputs!D27*'GM Alloc Factors'!C53/('(Other Computations)'!C192+'(Other Computations)'!C205))</f>
        <v>0</v>
      </c>
      <c r="D5065" s="76">
        <f>IF('(Other Computations)'!D205=0,0,Inputs!F207*Inputs!F100*Inputs!J83*Inputs!D27*'GM Alloc Factors'!D53/('(Other Computations)'!D192+'(Other Computations)'!D205))</f>
        <v>0</v>
      </c>
      <c r="E5065" s="76">
        <f>IF('(Other Computations)'!E205=0,0,Inputs!G207*Inputs!G100*Inputs!J83*Inputs!D27*'GM Alloc Factors'!E53/('(Other Computations)'!E192+'(Other Computations)'!E205))</f>
        <v>0</v>
      </c>
      <c r="F5065" s="43">
        <f t="shared" si="1052"/>
        <v>0</v>
      </c>
      <c r="G5065" s="76">
        <f>IF('(Other Computations)'!G205=0,0,Inputs!I207*Inputs!I100*Inputs!J83*Inputs!D27*'GM Alloc Factors'!G53/('(Other Computations)'!G192+'(Other Computations)'!G205))</f>
        <v>0</v>
      </c>
      <c r="H5065" s="76">
        <f>IF('(Other Computations)'!H205=0,0,Inputs!J207*Inputs!J100*Inputs!J83*Inputs!D27*'GM Alloc Factors'!H53/('(Other Computations)'!H192+'(Other Computations)'!H205))</f>
        <v>0</v>
      </c>
      <c r="I5065" s="76">
        <f>IF('(Other Computations)'!I205=0,0,Inputs!K207*Inputs!K100*Inputs!J83*Inputs!D27*'GM Alloc Factors'!I53/('(Other Computations)'!I192+'(Other Computations)'!I205))</f>
        <v>0</v>
      </c>
      <c r="J5065" s="76">
        <f>IF('(Other Computations)'!J205=0,0,Inputs!L207*Inputs!L100*Inputs!J83*Inputs!D27*'GM Alloc Factors'!J53/('(Other Computations)'!J192+'(Other Computations)'!J205))</f>
        <v>0</v>
      </c>
      <c r="K5065" s="43">
        <f t="shared" si="1053"/>
        <v>0</v>
      </c>
    </row>
    <row r="5066" spans="1:11" ht="12.75" customHeight="1">
      <c r="A5066" s="61" t="str">
        <f>"         "&amp;Labels!B76</f>
        <v xml:space="preserve">         Customer 8</v>
      </c>
      <c r="B5066" s="76">
        <f>IF('(Other Computations)'!B206=0,0,Inputs!D208*Inputs!D101*Inputs!J84*Inputs!D27*'GM Alloc Factors'!B53/('(Other Computations)'!B193+'(Other Computations)'!B206))</f>
        <v>0</v>
      </c>
      <c r="C5066" s="76">
        <f>IF('(Other Computations)'!C206=0,0,Inputs!E208*Inputs!E101*Inputs!J84*Inputs!D27*'GM Alloc Factors'!C53/('(Other Computations)'!C193+'(Other Computations)'!C206))</f>
        <v>0</v>
      </c>
      <c r="D5066" s="76">
        <f>IF('(Other Computations)'!D206=0,0,Inputs!F208*Inputs!F101*Inputs!J84*Inputs!D27*'GM Alloc Factors'!D53/('(Other Computations)'!D193+'(Other Computations)'!D206))</f>
        <v>0</v>
      </c>
      <c r="E5066" s="76">
        <f>IF('(Other Computations)'!E206=0,0,Inputs!G208*Inputs!G101*Inputs!J84*Inputs!D27*'GM Alloc Factors'!E53/('(Other Computations)'!E193+'(Other Computations)'!E206))</f>
        <v>0</v>
      </c>
      <c r="F5066" s="43">
        <f t="shared" si="1052"/>
        <v>0</v>
      </c>
      <c r="G5066" s="76">
        <f>IF('(Other Computations)'!G206=0,0,Inputs!I208*Inputs!I101*Inputs!J84*Inputs!D27*'GM Alloc Factors'!G53/('(Other Computations)'!G193+'(Other Computations)'!G206))</f>
        <v>0</v>
      </c>
      <c r="H5066" s="76">
        <f>IF('(Other Computations)'!H206=0,0,Inputs!J208*Inputs!J101*Inputs!J84*Inputs!D27*'GM Alloc Factors'!H53/('(Other Computations)'!H193+'(Other Computations)'!H206))</f>
        <v>0</v>
      </c>
      <c r="I5066" s="76">
        <f>IF('(Other Computations)'!I206=0,0,Inputs!K208*Inputs!K101*Inputs!J84*Inputs!D27*'GM Alloc Factors'!I53/('(Other Computations)'!I193+'(Other Computations)'!I206))</f>
        <v>0</v>
      </c>
      <c r="J5066" s="76">
        <f>IF('(Other Computations)'!J206=0,0,Inputs!L208*Inputs!L101*Inputs!J84*Inputs!D27*'GM Alloc Factors'!J53/('(Other Computations)'!J193+'(Other Computations)'!J206))</f>
        <v>0</v>
      </c>
      <c r="K5066" s="43">
        <f t="shared" si="1053"/>
        <v>0</v>
      </c>
    </row>
    <row r="5067" spans="1:11" ht="12.75" customHeight="1">
      <c r="A5067" s="61" t="str">
        <f>"         "&amp;Labels!B77</f>
        <v xml:space="preserve">         Customer 9</v>
      </c>
      <c r="B5067" s="76">
        <f>IF('(Other Computations)'!B207=0,0,Inputs!D209*Inputs!D102*Inputs!J85*Inputs!D27*'GM Alloc Factors'!B53/('(Other Computations)'!B194+'(Other Computations)'!B207))</f>
        <v>0</v>
      </c>
      <c r="C5067" s="76">
        <f>IF('(Other Computations)'!C207=0,0,Inputs!E209*Inputs!E102*Inputs!J85*Inputs!D27*'GM Alloc Factors'!C53/('(Other Computations)'!C194+'(Other Computations)'!C207))</f>
        <v>0</v>
      </c>
      <c r="D5067" s="76">
        <f>IF('(Other Computations)'!D207=0,0,Inputs!F209*Inputs!F102*Inputs!J85*Inputs!D27*'GM Alloc Factors'!D53/('(Other Computations)'!D194+'(Other Computations)'!D207))</f>
        <v>0</v>
      </c>
      <c r="E5067" s="76">
        <f>IF('(Other Computations)'!E207=0,0,Inputs!G209*Inputs!G102*Inputs!J85*Inputs!D27*'GM Alloc Factors'!E53/('(Other Computations)'!E194+'(Other Computations)'!E207))</f>
        <v>0</v>
      </c>
      <c r="F5067" s="43">
        <f t="shared" si="1052"/>
        <v>0</v>
      </c>
      <c r="G5067" s="76">
        <f>IF('(Other Computations)'!G207=0,0,Inputs!I209*Inputs!I102*Inputs!J85*Inputs!D27*'GM Alloc Factors'!G53/('(Other Computations)'!G194+'(Other Computations)'!G207))</f>
        <v>0</v>
      </c>
      <c r="H5067" s="76">
        <f>IF('(Other Computations)'!H207=0,0,Inputs!J209*Inputs!J102*Inputs!J85*Inputs!D27*'GM Alloc Factors'!H53/('(Other Computations)'!H194+'(Other Computations)'!H207))</f>
        <v>0</v>
      </c>
      <c r="I5067" s="76">
        <f>IF('(Other Computations)'!I207=0,0,Inputs!K209*Inputs!K102*Inputs!J85*Inputs!D27*'GM Alloc Factors'!I53/('(Other Computations)'!I194+'(Other Computations)'!I207))</f>
        <v>0</v>
      </c>
      <c r="J5067" s="76">
        <f>IF('(Other Computations)'!J207=0,0,Inputs!L209*Inputs!L102*Inputs!J85*Inputs!D27*'GM Alloc Factors'!J53/('(Other Computations)'!J194+'(Other Computations)'!J207))</f>
        <v>0</v>
      </c>
      <c r="K5067" s="43">
        <f t="shared" si="1053"/>
        <v>0</v>
      </c>
    </row>
    <row r="5068" spans="1:11" ht="12.75" customHeight="1">
      <c r="A5068" s="61" t="str">
        <f>"         "&amp;Labels!B78</f>
        <v xml:space="preserve">         Customer 10</v>
      </c>
      <c r="B5068" s="76">
        <f>IF('(Other Computations)'!B208=0,0,Inputs!D210*Inputs!D103*Inputs!J86*Inputs!D27*'GM Alloc Factors'!B53/('(Other Computations)'!B195+'(Other Computations)'!B208))</f>
        <v>0</v>
      </c>
      <c r="C5068" s="76">
        <f>IF('(Other Computations)'!C208=0,0,Inputs!E210*Inputs!E103*Inputs!J86*Inputs!D27*'GM Alloc Factors'!C53/('(Other Computations)'!C195+'(Other Computations)'!C208))</f>
        <v>0</v>
      </c>
      <c r="D5068" s="76">
        <f>IF('(Other Computations)'!D208=0,0,Inputs!F210*Inputs!F103*Inputs!J86*Inputs!D27*'GM Alloc Factors'!D53/('(Other Computations)'!D195+'(Other Computations)'!D208))</f>
        <v>0</v>
      </c>
      <c r="E5068" s="76">
        <f>IF('(Other Computations)'!E208=0,0,Inputs!G210*Inputs!G103*Inputs!J86*Inputs!D27*'GM Alloc Factors'!E53/('(Other Computations)'!E195+'(Other Computations)'!E208))</f>
        <v>0</v>
      </c>
      <c r="F5068" s="43">
        <f t="shared" si="1052"/>
        <v>0</v>
      </c>
      <c r="G5068" s="76">
        <f>IF('(Other Computations)'!G208=0,0,Inputs!I210*Inputs!I103*Inputs!J86*Inputs!D27*'GM Alloc Factors'!G53/('(Other Computations)'!G195+'(Other Computations)'!G208))</f>
        <v>0</v>
      </c>
      <c r="H5068" s="76">
        <f>IF('(Other Computations)'!H208=0,0,Inputs!J210*Inputs!J103*Inputs!J86*Inputs!D27*'GM Alloc Factors'!H53/('(Other Computations)'!H195+'(Other Computations)'!H208))</f>
        <v>0</v>
      </c>
      <c r="I5068" s="76">
        <f>IF('(Other Computations)'!I208=0,0,Inputs!K210*Inputs!K103*Inputs!J86*Inputs!D27*'GM Alloc Factors'!I53/('(Other Computations)'!I195+'(Other Computations)'!I208))</f>
        <v>0</v>
      </c>
      <c r="J5068" s="76">
        <f>IF('(Other Computations)'!J208=0,0,Inputs!L210*Inputs!L103*Inputs!J86*Inputs!D27*'GM Alloc Factors'!J53/('(Other Computations)'!J195+'(Other Computations)'!J208))</f>
        <v>0</v>
      </c>
      <c r="K5068" s="43">
        <f t="shared" si="1053"/>
        <v>0</v>
      </c>
    </row>
    <row r="5069" spans="1:11" ht="12.75" customHeight="1">
      <c r="A5069" s="61" t="str">
        <f>"         "&amp;Labels!C68</f>
        <v xml:space="preserve">         Total</v>
      </c>
      <c r="B5069" s="84">
        <f>SUM(B5059:B5068)</f>
        <v>0</v>
      </c>
      <c r="C5069" s="84">
        <f>SUM(C5059:C5068)</f>
        <v>0</v>
      </c>
      <c r="D5069" s="84">
        <f>SUM(D5059:D5068)</f>
        <v>0</v>
      </c>
      <c r="E5069" s="84">
        <f>SUM(E5059:E5068)</f>
        <v>0</v>
      </c>
      <c r="F5069" s="43">
        <f t="shared" si="1052"/>
        <v>0</v>
      </c>
      <c r="G5069" s="84">
        <f>SUM(G5059:G5068)</f>
        <v>0</v>
      </c>
      <c r="H5069" s="84">
        <f>SUM(H5059:H5068)</f>
        <v>0</v>
      </c>
      <c r="I5069" s="84">
        <f>SUM(I5059:I5068)</f>
        <v>0</v>
      </c>
      <c r="J5069" s="84">
        <f>SUM(J5059:J5068)</f>
        <v>0</v>
      </c>
      <c r="K5069" s="43">
        <f t="shared" si="1053"/>
        <v>0</v>
      </c>
    </row>
    <row r="5070" spans="1:11" ht="12.75" customHeight="1">
      <c r="A5070" s="61" t="str">
        <f>"      "&amp;Labels!B92</f>
        <v xml:space="preserve">      Q 8</v>
      </c>
      <c r="B5070" s="84"/>
      <c r="C5070" s="84"/>
      <c r="D5070" s="84"/>
      <c r="E5070" s="84"/>
      <c r="F5070" s="43"/>
      <c r="G5070" s="84"/>
      <c r="H5070" s="84"/>
      <c r="I5070" s="84"/>
      <c r="J5070" s="84"/>
      <c r="K5070" s="43"/>
    </row>
    <row r="5071" spans="1:11" ht="12.75" customHeight="1">
      <c r="A5071" s="61" t="str">
        <f>"         "&amp;Labels!B69</f>
        <v xml:space="preserve">         Customer 1</v>
      </c>
      <c r="B5071" s="76">
        <f>IF('(Other Computations)'!B199=0,0,Inputs!D201*Inputs!D94*Inputs!K77*Inputs!D27*'GM Alloc Factors'!B56/('(Other Computations)'!B186+'(Other Computations)'!B199))</f>
        <v>0</v>
      </c>
      <c r="C5071" s="76">
        <f>IF('(Other Computations)'!C199=0,0,Inputs!E201*Inputs!E94*Inputs!K77*Inputs!D27*'GM Alloc Factors'!C56/('(Other Computations)'!C186+'(Other Computations)'!C199))</f>
        <v>0</v>
      </c>
      <c r="D5071" s="76">
        <f>IF('(Other Computations)'!D199=0,0,Inputs!F201*Inputs!F94*Inputs!K77*Inputs!D27*'GM Alloc Factors'!D56/('(Other Computations)'!D186+'(Other Computations)'!D199))</f>
        <v>0</v>
      </c>
      <c r="E5071" s="76">
        <f>IF('(Other Computations)'!E199=0,0,Inputs!G201*Inputs!G94*Inputs!K77*Inputs!D27*'GM Alloc Factors'!E56/('(Other Computations)'!E186+'(Other Computations)'!E199))</f>
        <v>0</v>
      </c>
      <c r="F5071" s="43">
        <f t="shared" ref="F5071:F5092" si="1054">SUM(B5071:E5071)</f>
        <v>0</v>
      </c>
      <c r="G5071" s="76">
        <f>IF('(Other Computations)'!G199=0,0,Inputs!I201*Inputs!I94*Inputs!K77*Inputs!D27*'GM Alloc Factors'!G56/('(Other Computations)'!G186+'(Other Computations)'!G199))</f>
        <v>0</v>
      </c>
      <c r="H5071" s="76">
        <f>IF('(Other Computations)'!H199=0,0,Inputs!J201*Inputs!J94*Inputs!K77*Inputs!D27*'GM Alloc Factors'!H56/('(Other Computations)'!H186+'(Other Computations)'!H199))</f>
        <v>0</v>
      </c>
      <c r="I5071" s="76">
        <f>IF('(Other Computations)'!I199=0,0,Inputs!K201*Inputs!K94*Inputs!K77*Inputs!D27*'GM Alloc Factors'!I56/('(Other Computations)'!I186+'(Other Computations)'!I199))</f>
        <v>0</v>
      </c>
      <c r="J5071" s="76">
        <f>IF('(Other Computations)'!J199=0,0,Inputs!L201*Inputs!L94*Inputs!K77*Inputs!D27*'GM Alloc Factors'!J56/('(Other Computations)'!J186+'(Other Computations)'!J199))</f>
        <v>0</v>
      </c>
      <c r="K5071" s="43">
        <f t="shared" ref="K5071:K5092" si="1055">SUM(G5071:J5071)</f>
        <v>0</v>
      </c>
    </row>
    <row r="5072" spans="1:11" ht="12.75" customHeight="1">
      <c r="A5072" s="61" t="str">
        <f>"         "&amp;Labels!B70</f>
        <v xml:space="preserve">         Customer 2</v>
      </c>
      <c r="B5072" s="76">
        <f>IF('(Other Computations)'!B200=0,0,Inputs!D202*Inputs!D95*Inputs!K78*Inputs!D27*'GM Alloc Factors'!B56/('(Other Computations)'!B187+'(Other Computations)'!B200))</f>
        <v>0</v>
      </c>
      <c r="C5072" s="76">
        <f>IF('(Other Computations)'!C200=0,0,Inputs!E202*Inputs!E95*Inputs!K78*Inputs!D27*'GM Alloc Factors'!C56/('(Other Computations)'!C187+'(Other Computations)'!C200))</f>
        <v>0</v>
      </c>
      <c r="D5072" s="76">
        <f>IF('(Other Computations)'!D200=0,0,Inputs!F202*Inputs!F95*Inputs!K78*Inputs!D27*'GM Alloc Factors'!D56/('(Other Computations)'!D187+'(Other Computations)'!D200))</f>
        <v>0</v>
      </c>
      <c r="E5072" s="76">
        <f>IF('(Other Computations)'!E200=0,0,Inputs!G202*Inputs!G95*Inputs!K78*Inputs!D27*'GM Alloc Factors'!E56/('(Other Computations)'!E187+'(Other Computations)'!E200))</f>
        <v>0</v>
      </c>
      <c r="F5072" s="43">
        <f t="shared" si="1054"/>
        <v>0</v>
      </c>
      <c r="G5072" s="76">
        <f>IF('(Other Computations)'!G200=0,0,Inputs!I202*Inputs!I95*Inputs!K78*Inputs!D27*'GM Alloc Factors'!G56/('(Other Computations)'!G187+'(Other Computations)'!G200))</f>
        <v>0</v>
      </c>
      <c r="H5072" s="76">
        <f>IF('(Other Computations)'!H200=0,0,Inputs!J202*Inputs!J95*Inputs!K78*Inputs!D27*'GM Alloc Factors'!H56/('(Other Computations)'!H187+'(Other Computations)'!H200))</f>
        <v>0</v>
      </c>
      <c r="I5072" s="76">
        <f>IF('(Other Computations)'!I200=0,0,Inputs!K202*Inputs!K95*Inputs!K78*Inputs!D27*'GM Alloc Factors'!I56/('(Other Computations)'!I187+'(Other Computations)'!I200))</f>
        <v>0</v>
      </c>
      <c r="J5072" s="76">
        <f>IF('(Other Computations)'!J200=0,0,Inputs!L202*Inputs!L95*Inputs!K78*Inputs!D27*'GM Alloc Factors'!J56/('(Other Computations)'!J187+'(Other Computations)'!J200))</f>
        <v>0</v>
      </c>
      <c r="K5072" s="43">
        <f t="shared" si="1055"/>
        <v>0</v>
      </c>
    </row>
    <row r="5073" spans="1:11" ht="12.75" customHeight="1">
      <c r="A5073" s="61" t="str">
        <f>"         "&amp;Labels!B71</f>
        <v xml:space="preserve">         Customer 3</v>
      </c>
      <c r="B5073" s="76">
        <f>IF('(Other Computations)'!B201=0,0,Inputs!D203*Inputs!D96*Inputs!K79*Inputs!D27*'GM Alloc Factors'!B56/('(Other Computations)'!B188+'(Other Computations)'!B201))</f>
        <v>0</v>
      </c>
      <c r="C5073" s="76">
        <f>IF('(Other Computations)'!C201=0,0,Inputs!E203*Inputs!E96*Inputs!K79*Inputs!D27*'GM Alloc Factors'!C56/('(Other Computations)'!C188+'(Other Computations)'!C201))</f>
        <v>0</v>
      </c>
      <c r="D5073" s="76">
        <f>IF('(Other Computations)'!D201=0,0,Inputs!F203*Inputs!F96*Inputs!K79*Inputs!D27*'GM Alloc Factors'!D56/('(Other Computations)'!D188+'(Other Computations)'!D201))</f>
        <v>0</v>
      </c>
      <c r="E5073" s="76">
        <f>IF('(Other Computations)'!E201=0,0,Inputs!G203*Inputs!G96*Inputs!K79*Inputs!D27*'GM Alloc Factors'!E56/('(Other Computations)'!E188+'(Other Computations)'!E201))</f>
        <v>0</v>
      </c>
      <c r="F5073" s="43">
        <f t="shared" si="1054"/>
        <v>0</v>
      </c>
      <c r="G5073" s="76">
        <f>IF('(Other Computations)'!G201=0,0,Inputs!I203*Inputs!I96*Inputs!K79*Inputs!D27*'GM Alloc Factors'!G56/('(Other Computations)'!G188+'(Other Computations)'!G201))</f>
        <v>0</v>
      </c>
      <c r="H5073" s="76">
        <f>IF('(Other Computations)'!H201=0,0,Inputs!J203*Inputs!J96*Inputs!K79*Inputs!D27*'GM Alloc Factors'!H56/('(Other Computations)'!H188+'(Other Computations)'!H201))</f>
        <v>0</v>
      </c>
      <c r="I5073" s="76">
        <f>IF('(Other Computations)'!I201=0,0,Inputs!K203*Inputs!K96*Inputs!K79*Inputs!D27*'GM Alloc Factors'!I56/('(Other Computations)'!I188+'(Other Computations)'!I201))</f>
        <v>0</v>
      </c>
      <c r="J5073" s="76">
        <f>IF('(Other Computations)'!J201=0,0,Inputs!L203*Inputs!L96*Inputs!K79*Inputs!D27*'GM Alloc Factors'!J56/('(Other Computations)'!J188+'(Other Computations)'!J201))</f>
        <v>0</v>
      </c>
      <c r="K5073" s="43">
        <f t="shared" si="1055"/>
        <v>0</v>
      </c>
    </row>
    <row r="5074" spans="1:11" ht="12.75" customHeight="1">
      <c r="A5074" s="61" t="str">
        <f>"         "&amp;Labels!B72</f>
        <v xml:space="preserve">         Customer 4</v>
      </c>
      <c r="B5074" s="76">
        <f>IF('(Other Computations)'!B202=0,0,Inputs!D204*Inputs!D97*Inputs!K80*Inputs!D27*'GM Alloc Factors'!B56/('(Other Computations)'!B189+'(Other Computations)'!B202))</f>
        <v>0</v>
      </c>
      <c r="C5074" s="76">
        <f>IF('(Other Computations)'!C202=0,0,Inputs!E204*Inputs!E97*Inputs!K80*Inputs!D27*'GM Alloc Factors'!C56/('(Other Computations)'!C189+'(Other Computations)'!C202))</f>
        <v>0</v>
      </c>
      <c r="D5074" s="76">
        <f>IF('(Other Computations)'!D202=0,0,Inputs!F204*Inputs!F97*Inputs!K80*Inputs!D27*'GM Alloc Factors'!D56/('(Other Computations)'!D189+'(Other Computations)'!D202))</f>
        <v>0</v>
      </c>
      <c r="E5074" s="76">
        <f>IF('(Other Computations)'!E202=0,0,Inputs!G204*Inputs!G97*Inputs!K80*Inputs!D27*'GM Alloc Factors'!E56/('(Other Computations)'!E189+'(Other Computations)'!E202))</f>
        <v>0</v>
      </c>
      <c r="F5074" s="43">
        <f t="shared" si="1054"/>
        <v>0</v>
      </c>
      <c r="G5074" s="76">
        <f>IF('(Other Computations)'!G202=0,0,Inputs!I204*Inputs!I97*Inputs!K80*Inputs!D27*'GM Alloc Factors'!G56/('(Other Computations)'!G189+'(Other Computations)'!G202))</f>
        <v>0</v>
      </c>
      <c r="H5074" s="76">
        <f>IF('(Other Computations)'!H202=0,0,Inputs!J204*Inputs!J97*Inputs!K80*Inputs!D27*'GM Alloc Factors'!H56/('(Other Computations)'!H189+'(Other Computations)'!H202))</f>
        <v>0</v>
      </c>
      <c r="I5074" s="76">
        <f>IF('(Other Computations)'!I202=0,0,Inputs!K204*Inputs!K97*Inputs!K80*Inputs!D27*'GM Alloc Factors'!I56/('(Other Computations)'!I189+'(Other Computations)'!I202))</f>
        <v>0</v>
      </c>
      <c r="J5074" s="76">
        <f>IF('(Other Computations)'!J202=0,0,Inputs!L204*Inputs!L97*Inputs!K80*Inputs!D27*'GM Alloc Factors'!J56/('(Other Computations)'!J189+'(Other Computations)'!J202))</f>
        <v>0</v>
      </c>
      <c r="K5074" s="43">
        <f t="shared" si="1055"/>
        <v>0</v>
      </c>
    </row>
    <row r="5075" spans="1:11" ht="12.75" customHeight="1">
      <c r="A5075" s="61" t="str">
        <f>"         "&amp;Labels!B73</f>
        <v xml:space="preserve">         Customer 5</v>
      </c>
      <c r="B5075" s="76">
        <f>IF('(Other Computations)'!B203=0,0,Inputs!D205*Inputs!D98*Inputs!K81*Inputs!D27*'GM Alloc Factors'!B56/('(Other Computations)'!B190+'(Other Computations)'!B203))</f>
        <v>0</v>
      </c>
      <c r="C5075" s="76">
        <f>IF('(Other Computations)'!C203=0,0,Inputs!E205*Inputs!E98*Inputs!K81*Inputs!D27*'GM Alloc Factors'!C56/('(Other Computations)'!C190+'(Other Computations)'!C203))</f>
        <v>0</v>
      </c>
      <c r="D5075" s="76">
        <f>IF('(Other Computations)'!D203=0,0,Inputs!F205*Inputs!F98*Inputs!K81*Inputs!D27*'GM Alloc Factors'!D56/('(Other Computations)'!D190+'(Other Computations)'!D203))</f>
        <v>0</v>
      </c>
      <c r="E5075" s="76">
        <f>IF('(Other Computations)'!E203=0,0,Inputs!G205*Inputs!G98*Inputs!K81*Inputs!D27*'GM Alloc Factors'!E56/('(Other Computations)'!E190+'(Other Computations)'!E203))</f>
        <v>0</v>
      </c>
      <c r="F5075" s="43">
        <f t="shared" si="1054"/>
        <v>0</v>
      </c>
      <c r="G5075" s="76">
        <f>IF('(Other Computations)'!G203=0,0,Inputs!I205*Inputs!I98*Inputs!K81*Inputs!D27*'GM Alloc Factors'!G56/('(Other Computations)'!G190+'(Other Computations)'!G203))</f>
        <v>0</v>
      </c>
      <c r="H5075" s="76">
        <f>IF('(Other Computations)'!H203=0,0,Inputs!J205*Inputs!J98*Inputs!K81*Inputs!D27*'GM Alloc Factors'!H56/('(Other Computations)'!H190+'(Other Computations)'!H203))</f>
        <v>0</v>
      </c>
      <c r="I5075" s="76">
        <f>IF('(Other Computations)'!I203=0,0,Inputs!K205*Inputs!K98*Inputs!K81*Inputs!D27*'GM Alloc Factors'!I56/('(Other Computations)'!I190+'(Other Computations)'!I203))</f>
        <v>0</v>
      </c>
      <c r="J5075" s="76">
        <f>IF('(Other Computations)'!J203=0,0,Inputs!L205*Inputs!L98*Inputs!K81*Inputs!D27*'GM Alloc Factors'!J56/('(Other Computations)'!J190+'(Other Computations)'!J203))</f>
        <v>0</v>
      </c>
      <c r="K5075" s="43">
        <f t="shared" si="1055"/>
        <v>0</v>
      </c>
    </row>
    <row r="5076" spans="1:11" ht="12.75" customHeight="1">
      <c r="A5076" s="61" t="str">
        <f>"         "&amp;Labels!B74</f>
        <v xml:space="preserve">         Customer 6</v>
      </c>
      <c r="B5076" s="76">
        <f>IF('(Other Computations)'!B204=0,0,Inputs!D206*Inputs!D99*Inputs!K82*Inputs!D27*'GM Alloc Factors'!B56/('(Other Computations)'!B191+'(Other Computations)'!B204))</f>
        <v>0</v>
      </c>
      <c r="C5076" s="76">
        <f>IF('(Other Computations)'!C204=0,0,Inputs!E206*Inputs!E99*Inputs!K82*Inputs!D27*'GM Alloc Factors'!C56/('(Other Computations)'!C191+'(Other Computations)'!C204))</f>
        <v>0</v>
      </c>
      <c r="D5076" s="76">
        <f>IF('(Other Computations)'!D204=0,0,Inputs!F206*Inputs!F99*Inputs!K82*Inputs!D27*'GM Alloc Factors'!D56/('(Other Computations)'!D191+'(Other Computations)'!D204))</f>
        <v>0</v>
      </c>
      <c r="E5076" s="76">
        <f>IF('(Other Computations)'!E204=0,0,Inputs!G206*Inputs!G99*Inputs!K82*Inputs!D27*'GM Alloc Factors'!E56/('(Other Computations)'!E191+'(Other Computations)'!E204))</f>
        <v>0</v>
      </c>
      <c r="F5076" s="43">
        <f t="shared" si="1054"/>
        <v>0</v>
      </c>
      <c r="G5076" s="76">
        <f>IF('(Other Computations)'!G204=0,0,Inputs!I206*Inputs!I99*Inputs!K82*Inputs!D27*'GM Alloc Factors'!G56/('(Other Computations)'!G191+'(Other Computations)'!G204))</f>
        <v>0</v>
      </c>
      <c r="H5076" s="76">
        <f>IF('(Other Computations)'!H204=0,0,Inputs!J206*Inputs!J99*Inputs!K82*Inputs!D27*'GM Alloc Factors'!H56/('(Other Computations)'!H191+'(Other Computations)'!H204))</f>
        <v>0</v>
      </c>
      <c r="I5076" s="76">
        <f>IF('(Other Computations)'!I204=0,0,Inputs!K206*Inputs!K99*Inputs!K82*Inputs!D27*'GM Alloc Factors'!I56/('(Other Computations)'!I191+'(Other Computations)'!I204))</f>
        <v>0</v>
      </c>
      <c r="J5076" s="76">
        <f>IF('(Other Computations)'!J204=0,0,Inputs!L206*Inputs!L99*Inputs!K82*Inputs!D27*'GM Alloc Factors'!J56/('(Other Computations)'!J191+'(Other Computations)'!J204))</f>
        <v>0</v>
      </c>
      <c r="K5076" s="43">
        <f t="shared" si="1055"/>
        <v>0</v>
      </c>
    </row>
    <row r="5077" spans="1:11" ht="12.75" customHeight="1">
      <c r="A5077" s="61" t="str">
        <f>"         "&amp;Labels!B75</f>
        <v xml:space="preserve">         Customer 7</v>
      </c>
      <c r="B5077" s="76">
        <f>IF('(Other Computations)'!B205=0,0,Inputs!D207*Inputs!D100*Inputs!K83*Inputs!D27*'GM Alloc Factors'!B56/('(Other Computations)'!B192+'(Other Computations)'!B205))</f>
        <v>0</v>
      </c>
      <c r="C5077" s="76">
        <f>IF('(Other Computations)'!C205=0,0,Inputs!E207*Inputs!E100*Inputs!K83*Inputs!D27*'GM Alloc Factors'!C56/('(Other Computations)'!C192+'(Other Computations)'!C205))</f>
        <v>0</v>
      </c>
      <c r="D5077" s="76">
        <f>IF('(Other Computations)'!D205=0,0,Inputs!F207*Inputs!F100*Inputs!K83*Inputs!D27*'GM Alloc Factors'!D56/('(Other Computations)'!D192+'(Other Computations)'!D205))</f>
        <v>0</v>
      </c>
      <c r="E5077" s="76">
        <f>IF('(Other Computations)'!E205=0,0,Inputs!G207*Inputs!G100*Inputs!K83*Inputs!D27*'GM Alloc Factors'!E56/('(Other Computations)'!E192+'(Other Computations)'!E205))</f>
        <v>0</v>
      </c>
      <c r="F5077" s="43">
        <f t="shared" si="1054"/>
        <v>0</v>
      </c>
      <c r="G5077" s="76">
        <f>IF('(Other Computations)'!G205=0,0,Inputs!I207*Inputs!I100*Inputs!K83*Inputs!D27*'GM Alloc Factors'!G56/('(Other Computations)'!G192+'(Other Computations)'!G205))</f>
        <v>0</v>
      </c>
      <c r="H5077" s="76">
        <f>IF('(Other Computations)'!H205=0,0,Inputs!J207*Inputs!J100*Inputs!K83*Inputs!D27*'GM Alloc Factors'!H56/('(Other Computations)'!H192+'(Other Computations)'!H205))</f>
        <v>0</v>
      </c>
      <c r="I5077" s="76">
        <f>IF('(Other Computations)'!I205=0,0,Inputs!K207*Inputs!K100*Inputs!K83*Inputs!D27*'GM Alloc Factors'!I56/('(Other Computations)'!I192+'(Other Computations)'!I205))</f>
        <v>0</v>
      </c>
      <c r="J5077" s="76">
        <f>IF('(Other Computations)'!J205=0,0,Inputs!L207*Inputs!L100*Inputs!K83*Inputs!D27*'GM Alloc Factors'!J56/('(Other Computations)'!J192+'(Other Computations)'!J205))</f>
        <v>0</v>
      </c>
      <c r="K5077" s="43">
        <f t="shared" si="1055"/>
        <v>0</v>
      </c>
    </row>
    <row r="5078" spans="1:11" ht="12.75" customHeight="1">
      <c r="A5078" s="61" t="str">
        <f>"         "&amp;Labels!B76</f>
        <v xml:space="preserve">         Customer 8</v>
      </c>
      <c r="B5078" s="76">
        <f>IF('(Other Computations)'!B206=0,0,Inputs!D208*Inputs!D101*Inputs!K84*Inputs!D27*'GM Alloc Factors'!B56/('(Other Computations)'!B193+'(Other Computations)'!B206))</f>
        <v>0</v>
      </c>
      <c r="C5078" s="76">
        <f>IF('(Other Computations)'!C206=0,0,Inputs!E208*Inputs!E101*Inputs!K84*Inputs!D27*'GM Alloc Factors'!C56/('(Other Computations)'!C193+'(Other Computations)'!C206))</f>
        <v>0</v>
      </c>
      <c r="D5078" s="76">
        <f>IF('(Other Computations)'!D206=0,0,Inputs!F208*Inputs!F101*Inputs!K84*Inputs!D27*'GM Alloc Factors'!D56/('(Other Computations)'!D193+'(Other Computations)'!D206))</f>
        <v>0</v>
      </c>
      <c r="E5078" s="76">
        <f>IF('(Other Computations)'!E206=0,0,Inputs!G208*Inputs!G101*Inputs!K84*Inputs!D27*'GM Alloc Factors'!E56/('(Other Computations)'!E193+'(Other Computations)'!E206))</f>
        <v>0</v>
      </c>
      <c r="F5078" s="43">
        <f t="shared" si="1054"/>
        <v>0</v>
      </c>
      <c r="G5078" s="76">
        <f>IF('(Other Computations)'!G206=0,0,Inputs!I208*Inputs!I101*Inputs!K84*Inputs!D27*'GM Alloc Factors'!G56/('(Other Computations)'!G193+'(Other Computations)'!G206))</f>
        <v>0</v>
      </c>
      <c r="H5078" s="76">
        <f>IF('(Other Computations)'!H206=0,0,Inputs!J208*Inputs!J101*Inputs!K84*Inputs!D27*'GM Alloc Factors'!H56/('(Other Computations)'!H193+'(Other Computations)'!H206))</f>
        <v>0</v>
      </c>
      <c r="I5078" s="76">
        <f>IF('(Other Computations)'!I206=0,0,Inputs!K208*Inputs!K101*Inputs!K84*Inputs!D27*'GM Alloc Factors'!I56/('(Other Computations)'!I193+'(Other Computations)'!I206))</f>
        <v>0</v>
      </c>
      <c r="J5078" s="76">
        <f>IF('(Other Computations)'!J206=0,0,Inputs!L208*Inputs!L101*Inputs!K84*Inputs!D27*'GM Alloc Factors'!J56/('(Other Computations)'!J193+'(Other Computations)'!J206))</f>
        <v>0</v>
      </c>
      <c r="K5078" s="43">
        <f t="shared" si="1055"/>
        <v>0</v>
      </c>
    </row>
    <row r="5079" spans="1:11" ht="12.75" customHeight="1">
      <c r="A5079" s="61" t="str">
        <f>"         "&amp;Labels!B77</f>
        <v xml:space="preserve">         Customer 9</v>
      </c>
      <c r="B5079" s="76">
        <f>IF('(Other Computations)'!B207=0,0,Inputs!D209*Inputs!D102*Inputs!K85*Inputs!D27*'GM Alloc Factors'!B56/('(Other Computations)'!B194+'(Other Computations)'!B207))</f>
        <v>0</v>
      </c>
      <c r="C5079" s="76">
        <f>IF('(Other Computations)'!C207=0,0,Inputs!E209*Inputs!E102*Inputs!K85*Inputs!D27*'GM Alloc Factors'!C56/('(Other Computations)'!C194+'(Other Computations)'!C207))</f>
        <v>0</v>
      </c>
      <c r="D5079" s="76">
        <f>IF('(Other Computations)'!D207=0,0,Inputs!F209*Inputs!F102*Inputs!K85*Inputs!D27*'GM Alloc Factors'!D56/('(Other Computations)'!D194+'(Other Computations)'!D207))</f>
        <v>0</v>
      </c>
      <c r="E5079" s="76">
        <f>IF('(Other Computations)'!E207=0,0,Inputs!G209*Inputs!G102*Inputs!K85*Inputs!D27*'GM Alloc Factors'!E56/('(Other Computations)'!E194+'(Other Computations)'!E207))</f>
        <v>0</v>
      </c>
      <c r="F5079" s="43">
        <f t="shared" si="1054"/>
        <v>0</v>
      </c>
      <c r="G5079" s="76">
        <f>IF('(Other Computations)'!G207=0,0,Inputs!I209*Inputs!I102*Inputs!K85*Inputs!D27*'GM Alloc Factors'!G56/('(Other Computations)'!G194+'(Other Computations)'!G207))</f>
        <v>0</v>
      </c>
      <c r="H5079" s="76">
        <f>IF('(Other Computations)'!H207=0,0,Inputs!J209*Inputs!J102*Inputs!K85*Inputs!D27*'GM Alloc Factors'!H56/('(Other Computations)'!H194+'(Other Computations)'!H207))</f>
        <v>0</v>
      </c>
      <c r="I5079" s="76">
        <f>IF('(Other Computations)'!I207=0,0,Inputs!K209*Inputs!K102*Inputs!K85*Inputs!D27*'GM Alloc Factors'!I56/('(Other Computations)'!I194+'(Other Computations)'!I207))</f>
        <v>0</v>
      </c>
      <c r="J5079" s="76">
        <f>IF('(Other Computations)'!J207=0,0,Inputs!L209*Inputs!L102*Inputs!K85*Inputs!D27*'GM Alloc Factors'!J56/('(Other Computations)'!J194+'(Other Computations)'!J207))</f>
        <v>0</v>
      </c>
      <c r="K5079" s="43">
        <f t="shared" si="1055"/>
        <v>0</v>
      </c>
    </row>
    <row r="5080" spans="1:11" ht="12.75" customHeight="1">
      <c r="A5080" s="61" t="str">
        <f>"         "&amp;Labels!B78</f>
        <v xml:space="preserve">         Customer 10</v>
      </c>
      <c r="B5080" s="76">
        <f>IF('(Other Computations)'!B208=0,0,Inputs!D210*Inputs!D103*Inputs!K86*Inputs!D27*'GM Alloc Factors'!B56/('(Other Computations)'!B195+'(Other Computations)'!B208))</f>
        <v>0</v>
      </c>
      <c r="C5080" s="76">
        <f>IF('(Other Computations)'!C208=0,0,Inputs!E210*Inputs!E103*Inputs!K86*Inputs!D27*'GM Alloc Factors'!C56/('(Other Computations)'!C195+'(Other Computations)'!C208))</f>
        <v>0</v>
      </c>
      <c r="D5080" s="76">
        <f>IF('(Other Computations)'!D208=0,0,Inputs!F210*Inputs!F103*Inputs!K86*Inputs!D27*'GM Alloc Factors'!D56/('(Other Computations)'!D195+'(Other Computations)'!D208))</f>
        <v>0</v>
      </c>
      <c r="E5080" s="76">
        <f>IF('(Other Computations)'!E208=0,0,Inputs!G210*Inputs!G103*Inputs!K86*Inputs!D27*'GM Alloc Factors'!E56/('(Other Computations)'!E195+'(Other Computations)'!E208))</f>
        <v>0</v>
      </c>
      <c r="F5080" s="43">
        <f t="shared" si="1054"/>
        <v>0</v>
      </c>
      <c r="G5080" s="76">
        <f>IF('(Other Computations)'!G208=0,0,Inputs!I210*Inputs!I103*Inputs!K86*Inputs!D27*'GM Alloc Factors'!G56/('(Other Computations)'!G195+'(Other Computations)'!G208))</f>
        <v>0</v>
      </c>
      <c r="H5080" s="76">
        <f>IF('(Other Computations)'!H208=0,0,Inputs!J210*Inputs!J103*Inputs!K86*Inputs!D27*'GM Alloc Factors'!H56/('(Other Computations)'!H195+'(Other Computations)'!H208))</f>
        <v>0</v>
      </c>
      <c r="I5080" s="76">
        <f>IF('(Other Computations)'!I208=0,0,Inputs!K210*Inputs!K103*Inputs!K86*Inputs!D27*'GM Alloc Factors'!I56/('(Other Computations)'!I195+'(Other Computations)'!I208))</f>
        <v>0</v>
      </c>
      <c r="J5080" s="76">
        <f>IF('(Other Computations)'!J208=0,0,Inputs!L210*Inputs!L103*Inputs!K86*Inputs!D27*'GM Alloc Factors'!J56/('(Other Computations)'!J195+'(Other Computations)'!J208))</f>
        <v>0</v>
      </c>
      <c r="K5080" s="43">
        <f t="shared" si="1055"/>
        <v>0</v>
      </c>
    </row>
    <row r="5081" spans="1:11" ht="12.75" customHeight="1">
      <c r="A5081" s="61" t="str">
        <f>"         "&amp;Labels!C68</f>
        <v xml:space="preserve">         Total</v>
      </c>
      <c r="B5081" s="84">
        <f>SUM(B5071:B5080)</f>
        <v>0</v>
      </c>
      <c r="C5081" s="84">
        <f>SUM(C5071:C5080)</f>
        <v>0</v>
      </c>
      <c r="D5081" s="84">
        <f>SUM(D5071:D5080)</f>
        <v>0</v>
      </c>
      <c r="E5081" s="84">
        <f>SUM(E5071:E5080)</f>
        <v>0</v>
      </c>
      <c r="F5081" s="43">
        <f t="shared" si="1054"/>
        <v>0</v>
      </c>
      <c r="G5081" s="84">
        <f>SUM(G5071:G5080)</f>
        <v>0</v>
      </c>
      <c r="H5081" s="84">
        <f>SUM(H5071:H5080)</f>
        <v>0</v>
      </c>
      <c r="I5081" s="84">
        <f>SUM(I5071:I5080)</f>
        <v>0</v>
      </c>
      <c r="J5081" s="84">
        <f>SUM(J5071:J5080)</f>
        <v>0</v>
      </c>
      <c r="K5081" s="43">
        <f t="shared" si="1055"/>
        <v>0</v>
      </c>
    </row>
    <row r="5082" spans="1:11" ht="12.75" customHeight="1">
      <c r="A5082" s="55" t="str">
        <f>"      "&amp;Labels!C84</f>
        <v xml:space="preserve">      Total</v>
      </c>
      <c r="B5082" s="74">
        <f>SUM(B4997,B5009,B5021,B5033,B5045,B5057,B5069,B5081)</f>
        <v>0</v>
      </c>
      <c r="C5082" s="74">
        <f>SUM(C4997,C5009,C5021,C5033,C5045,C5057,C5069,C5081)</f>
        <v>0</v>
      </c>
      <c r="D5082" s="74">
        <f>SUM(D4997,D5009,D5021,D5033,D5045,D5057,D5069,D5081)</f>
        <v>0</v>
      </c>
      <c r="E5082" s="74">
        <f>SUM(E4997,E5009,E5021,E5033,E5045,E5057,E5069,E5081)</f>
        <v>0</v>
      </c>
      <c r="F5082" s="43">
        <f t="shared" si="1054"/>
        <v>0</v>
      </c>
      <c r="G5082" s="74">
        <f>SUM(G4997,G5009,G5021,G5033,G5045,G5057,G5069,G5081)</f>
        <v>0</v>
      </c>
      <c r="H5082" s="74">
        <f>SUM(H4997,H5009,H5021,H5033,H5045,H5057,H5069,H5081)</f>
        <v>0</v>
      </c>
      <c r="I5082" s="74">
        <f>SUM(I4997,I5009,I5021,I5033,I5045,I5057,I5069,I5081)</f>
        <v>0</v>
      </c>
      <c r="J5082" s="74">
        <f>SUM(J4997,J5009,J5021,J5033,J5045,J5057,J5069,J5081)</f>
        <v>0</v>
      </c>
      <c r="K5082" s="43">
        <f t="shared" si="1055"/>
        <v>0</v>
      </c>
    </row>
    <row r="5083" spans="1:11" ht="12.75" customHeight="1">
      <c r="A5083" s="61" t="str">
        <f>"         "&amp;Labels!B69</f>
        <v xml:space="preserve">         Customer 1</v>
      </c>
      <c r="B5083" s="76">
        <f t="shared" ref="B5083:E5092" si="1056">SUM(B4987,B4999,B5011,B5023,B5035,B5047,B5059,B5071)</f>
        <v>0</v>
      </c>
      <c r="C5083" s="76">
        <f t="shared" si="1056"/>
        <v>0</v>
      </c>
      <c r="D5083" s="76">
        <f t="shared" si="1056"/>
        <v>0</v>
      </c>
      <c r="E5083" s="76">
        <f t="shared" si="1056"/>
        <v>0</v>
      </c>
      <c r="F5083" s="43">
        <f t="shared" si="1054"/>
        <v>0</v>
      </c>
      <c r="G5083" s="76">
        <f t="shared" ref="G5083:J5092" si="1057">SUM(G4987,G4999,G5011,G5023,G5035,G5047,G5059,G5071)</f>
        <v>0</v>
      </c>
      <c r="H5083" s="76">
        <f t="shared" si="1057"/>
        <v>0</v>
      </c>
      <c r="I5083" s="76">
        <f t="shared" si="1057"/>
        <v>0</v>
      </c>
      <c r="J5083" s="76">
        <f t="shared" si="1057"/>
        <v>0</v>
      </c>
      <c r="K5083" s="43">
        <f t="shared" si="1055"/>
        <v>0</v>
      </c>
    </row>
    <row r="5084" spans="1:11" ht="12.75" customHeight="1">
      <c r="A5084" s="61" t="str">
        <f>"         "&amp;Labels!B70</f>
        <v xml:space="preserve">         Customer 2</v>
      </c>
      <c r="B5084" s="76">
        <f t="shared" si="1056"/>
        <v>0</v>
      </c>
      <c r="C5084" s="76">
        <f t="shared" si="1056"/>
        <v>0</v>
      </c>
      <c r="D5084" s="76">
        <f t="shared" si="1056"/>
        <v>0</v>
      </c>
      <c r="E5084" s="76">
        <f t="shared" si="1056"/>
        <v>0</v>
      </c>
      <c r="F5084" s="43">
        <f t="shared" si="1054"/>
        <v>0</v>
      </c>
      <c r="G5084" s="76">
        <f t="shared" si="1057"/>
        <v>0</v>
      </c>
      <c r="H5084" s="76">
        <f t="shared" si="1057"/>
        <v>0</v>
      </c>
      <c r="I5084" s="76">
        <f t="shared" si="1057"/>
        <v>0</v>
      </c>
      <c r="J5084" s="76">
        <f t="shared" si="1057"/>
        <v>0</v>
      </c>
      <c r="K5084" s="43">
        <f t="shared" si="1055"/>
        <v>0</v>
      </c>
    </row>
    <row r="5085" spans="1:11" ht="12.75" customHeight="1">
      <c r="A5085" s="61" t="str">
        <f>"         "&amp;Labels!B71</f>
        <v xml:space="preserve">         Customer 3</v>
      </c>
      <c r="B5085" s="76">
        <f t="shared" si="1056"/>
        <v>0</v>
      </c>
      <c r="C5085" s="76">
        <f t="shared" si="1056"/>
        <v>0</v>
      </c>
      <c r="D5085" s="76">
        <f t="shared" si="1056"/>
        <v>0</v>
      </c>
      <c r="E5085" s="76">
        <f t="shared" si="1056"/>
        <v>0</v>
      </c>
      <c r="F5085" s="43">
        <f t="shared" si="1054"/>
        <v>0</v>
      </c>
      <c r="G5085" s="76">
        <f t="shared" si="1057"/>
        <v>0</v>
      </c>
      <c r="H5085" s="76">
        <f t="shared" si="1057"/>
        <v>0</v>
      </c>
      <c r="I5085" s="76">
        <f t="shared" si="1057"/>
        <v>0</v>
      </c>
      <c r="J5085" s="76">
        <f t="shared" si="1057"/>
        <v>0</v>
      </c>
      <c r="K5085" s="43">
        <f t="shared" si="1055"/>
        <v>0</v>
      </c>
    </row>
    <row r="5086" spans="1:11" ht="12.75" customHeight="1">
      <c r="A5086" s="61" t="str">
        <f>"         "&amp;Labels!B72</f>
        <v xml:space="preserve">         Customer 4</v>
      </c>
      <c r="B5086" s="76">
        <f t="shared" si="1056"/>
        <v>0</v>
      </c>
      <c r="C5086" s="76">
        <f t="shared" si="1056"/>
        <v>0</v>
      </c>
      <c r="D5086" s="76">
        <f t="shared" si="1056"/>
        <v>0</v>
      </c>
      <c r="E5086" s="76">
        <f t="shared" si="1056"/>
        <v>0</v>
      </c>
      <c r="F5086" s="43">
        <f t="shared" si="1054"/>
        <v>0</v>
      </c>
      <c r="G5086" s="76">
        <f t="shared" si="1057"/>
        <v>0</v>
      </c>
      <c r="H5086" s="76">
        <f t="shared" si="1057"/>
        <v>0</v>
      </c>
      <c r="I5086" s="76">
        <f t="shared" si="1057"/>
        <v>0</v>
      </c>
      <c r="J5086" s="76">
        <f t="shared" si="1057"/>
        <v>0</v>
      </c>
      <c r="K5086" s="43">
        <f t="shared" si="1055"/>
        <v>0</v>
      </c>
    </row>
    <row r="5087" spans="1:11" ht="12.75" customHeight="1">
      <c r="A5087" s="61" t="str">
        <f>"         "&amp;Labels!B73</f>
        <v xml:space="preserve">         Customer 5</v>
      </c>
      <c r="B5087" s="76">
        <f t="shared" si="1056"/>
        <v>0</v>
      </c>
      <c r="C5087" s="76">
        <f t="shared" si="1056"/>
        <v>0</v>
      </c>
      <c r="D5087" s="76">
        <f t="shared" si="1056"/>
        <v>0</v>
      </c>
      <c r="E5087" s="76">
        <f t="shared" si="1056"/>
        <v>0</v>
      </c>
      <c r="F5087" s="43">
        <f t="shared" si="1054"/>
        <v>0</v>
      </c>
      <c r="G5087" s="76">
        <f t="shared" si="1057"/>
        <v>0</v>
      </c>
      <c r="H5087" s="76">
        <f t="shared" si="1057"/>
        <v>0</v>
      </c>
      <c r="I5087" s="76">
        <f t="shared" si="1057"/>
        <v>0</v>
      </c>
      <c r="J5087" s="76">
        <f t="shared" si="1057"/>
        <v>0</v>
      </c>
      <c r="K5087" s="43">
        <f t="shared" si="1055"/>
        <v>0</v>
      </c>
    </row>
    <row r="5088" spans="1:11" ht="12.75" customHeight="1">
      <c r="A5088" s="61" t="str">
        <f>"         "&amp;Labels!B74</f>
        <v xml:space="preserve">         Customer 6</v>
      </c>
      <c r="B5088" s="76">
        <f t="shared" si="1056"/>
        <v>0</v>
      </c>
      <c r="C5088" s="76">
        <f t="shared" si="1056"/>
        <v>0</v>
      </c>
      <c r="D5088" s="76">
        <f t="shared" si="1056"/>
        <v>0</v>
      </c>
      <c r="E5088" s="76">
        <f t="shared" si="1056"/>
        <v>0</v>
      </c>
      <c r="F5088" s="43">
        <f t="shared" si="1054"/>
        <v>0</v>
      </c>
      <c r="G5088" s="76">
        <f t="shared" si="1057"/>
        <v>0</v>
      </c>
      <c r="H5088" s="76">
        <f t="shared" si="1057"/>
        <v>0</v>
      </c>
      <c r="I5088" s="76">
        <f t="shared" si="1057"/>
        <v>0</v>
      </c>
      <c r="J5088" s="76">
        <f t="shared" si="1057"/>
        <v>0</v>
      </c>
      <c r="K5088" s="43">
        <f t="shared" si="1055"/>
        <v>0</v>
      </c>
    </row>
    <row r="5089" spans="1:11" ht="12.75" customHeight="1">
      <c r="A5089" s="61" t="str">
        <f>"         "&amp;Labels!B75</f>
        <v xml:space="preserve">         Customer 7</v>
      </c>
      <c r="B5089" s="76">
        <f t="shared" si="1056"/>
        <v>0</v>
      </c>
      <c r="C5089" s="76">
        <f t="shared" si="1056"/>
        <v>0</v>
      </c>
      <c r="D5089" s="76">
        <f t="shared" si="1056"/>
        <v>0</v>
      </c>
      <c r="E5089" s="76">
        <f t="shared" si="1056"/>
        <v>0</v>
      </c>
      <c r="F5089" s="43">
        <f t="shared" si="1054"/>
        <v>0</v>
      </c>
      <c r="G5089" s="76">
        <f t="shared" si="1057"/>
        <v>0</v>
      </c>
      <c r="H5089" s="76">
        <f t="shared" si="1057"/>
        <v>0</v>
      </c>
      <c r="I5089" s="76">
        <f t="shared" si="1057"/>
        <v>0</v>
      </c>
      <c r="J5089" s="76">
        <f t="shared" si="1057"/>
        <v>0</v>
      </c>
      <c r="K5089" s="43">
        <f t="shared" si="1055"/>
        <v>0</v>
      </c>
    </row>
    <row r="5090" spans="1:11" ht="12.75" customHeight="1">
      <c r="A5090" s="61" t="str">
        <f>"         "&amp;Labels!B76</f>
        <v xml:space="preserve">         Customer 8</v>
      </c>
      <c r="B5090" s="76">
        <f t="shared" si="1056"/>
        <v>0</v>
      </c>
      <c r="C5090" s="76">
        <f t="shared" si="1056"/>
        <v>0</v>
      </c>
      <c r="D5090" s="76">
        <f t="shared" si="1056"/>
        <v>0</v>
      </c>
      <c r="E5090" s="76">
        <f t="shared" si="1056"/>
        <v>0</v>
      </c>
      <c r="F5090" s="43">
        <f t="shared" si="1054"/>
        <v>0</v>
      </c>
      <c r="G5090" s="76">
        <f t="shared" si="1057"/>
        <v>0</v>
      </c>
      <c r="H5090" s="76">
        <f t="shared" si="1057"/>
        <v>0</v>
      </c>
      <c r="I5090" s="76">
        <f t="shared" si="1057"/>
        <v>0</v>
      </c>
      <c r="J5090" s="76">
        <f t="shared" si="1057"/>
        <v>0</v>
      </c>
      <c r="K5090" s="43">
        <f t="shared" si="1055"/>
        <v>0</v>
      </c>
    </row>
    <row r="5091" spans="1:11" ht="12.75" customHeight="1">
      <c r="A5091" s="61" t="str">
        <f>"         "&amp;Labels!B77</f>
        <v xml:space="preserve">         Customer 9</v>
      </c>
      <c r="B5091" s="76">
        <f t="shared" si="1056"/>
        <v>0</v>
      </c>
      <c r="C5091" s="76">
        <f t="shared" si="1056"/>
        <v>0</v>
      </c>
      <c r="D5091" s="76">
        <f t="shared" si="1056"/>
        <v>0</v>
      </c>
      <c r="E5091" s="76">
        <f t="shared" si="1056"/>
        <v>0</v>
      </c>
      <c r="F5091" s="43">
        <f t="shared" si="1054"/>
        <v>0</v>
      </c>
      <c r="G5091" s="76">
        <f t="shared" si="1057"/>
        <v>0</v>
      </c>
      <c r="H5091" s="76">
        <f t="shared" si="1057"/>
        <v>0</v>
      </c>
      <c r="I5091" s="76">
        <f t="shared" si="1057"/>
        <v>0</v>
      </c>
      <c r="J5091" s="76">
        <f t="shared" si="1057"/>
        <v>0</v>
      </c>
      <c r="K5091" s="43">
        <f t="shared" si="1055"/>
        <v>0</v>
      </c>
    </row>
    <row r="5092" spans="1:11" ht="12.75" customHeight="1">
      <c r="A5092" s="61" t="str">
        <f>"         "&amp;Labels!B78</f>
        <v xml:space="preserve">         Customer 10</v>
      </c>
      <c r="B5092" s="76">
        <f t="shared" si="1056"/>
        <v>0</v>
      </c>
      <c r="C5092" s="76">
        <f t="shared" si="1056"/>
        <v>0</v>
      </c>
      <c r="D5092" s="76">
        <f t="shared" si="1056"/>
        <v>0</v>
      </c>
      <c r="E5092" s="76">
        <f t="shared" si="1056"/>
        <v>0</v>
      </c>
      <c r="F5092" s="43">
        <f t="shared" si="1054"/>
        <v>0</v>
      </c>
      <c r="G5092" s="76">
        <f t="shared" si="1057"/>
        <v>0</v>
      </c>
      <c r="H5092" s="76">
        <f t="shared" si="1057"/>
        <v>0</v>
      </c>
      <c r="I5092" s="76">
        <f t="shared" si="1057"/>
        <v>0</v>
      </c>
      <c r="J5092" s="76">
        <f t="shared" si="1057"/>
        <v>0</v>
      </c>
      <c r="K5092" s="43">
        <f t="shared" si="1055"/>
        <v>0</v>
      </c>
    </row>
    <row r="5093" spans="1:11" ht="12.75" customHeight="1">
      <c r="A5093" s="61" t="str">
        <f>"         "&amp;Labels!C68</f>
        <v xml:space="preserve">         Total</v>
      </c>
      <c r="B5093" s="84">
        <f>B5082</f>
        <v>0</v>
      </c>
      <c r="C5093" s="84">
        <f>C5082</f>
        <v>0</v>
      </c>
      <c r="D5093" s="84">
        <f>D5082</f>
        <v>0</v>
      </c>
      <c r="E5093" s="84">
        <f>E5082</f>
        <v>0</v>
      </c>
      <c r="F5093" s="43">
        <f>SUM(B5082:E5082)</f>
        <v>0</v>
      </c>
      <c r="G5093" s="84">
        <f>G5082</f>
        <v>0</v>
      </c>
      <c r="H5093" s="84">
        <f>H5082</f>
        <v>0</v>
      </c>
      <c r="I5093" s="84">
        <f>I5082</f>
        <v>0</v>
      </c>
      <c r="J5093" s="84">
        <f>J5082</f>
        <v>0</v>
      </c>
      <c r="K5093" s="43">
        <f>SUM(G5082:J5082)</f>
        <v>0</v>
      </c>
    </row>
    <row r="5094" spans="1:11" ht="12.75" customHeight="1">
      <c r="A5094" s="63" t="str">
        <f>"   "&amp;Labels!C106</f>
        <v xml:space="preserve">   Total</v>
      </c>
      <c r="B5094" s="77">
        <f>SUM(B4973,B5082)</f>
        <v>0</v>
      </c>
      <c r="C5094" s="77">
        <f>SUM(C4973,C5082)</f>
        <v>0</v>
      </c>
      <c r="D5094" s="77">
        <f>SUM(D4973,D5082)</f>
        <v>0</v>
      </c>
      <c r="E5094" s="77">
        <f>SUM(E4973,E5082)</f>
        <v>0</v>
      </c>
      <c r="F5094" s="43">
        <f>SUM(B5094:E5094)</f>
        <v>0</v>
      </c>
      <c r="G5094" s="77">
        <f>SUM(G4973,G5082)</f>
        <v>0</v>
      </c>
      <c r="H5094" s="77">
        <f>SUM(H4973,H5082)</f>
        <v>0</v>
      </c>
      <c r="I5094" s="77">
        <f>SUM(I4973,I5082)</f>
        <v>0</v>
      </c>
      <c r="J5094" s="77">
        <f>SUM(J4973,J5082)</f>
        <v>0</v>
      </c>
      <c r="K5094" s="43">
        <f>SUM(G5094:J5094)</f>
        <v>0</v>
      </c>
    </row>
    <row r="5095" spans="1:11" ht="12.75" customHeight="1">
      <c r="A5095" s="61" t="str">
        <f>"      "&amp;Labels!B85</f>
        <v xml:space="preserve">      Q 1</v>
      </c>
      <c r="B5095" s="84"/>
      <c r="C5095" s="84"/>
      <c r="D5095" s="84"/>
      <c r="E5095" s="84"/>
      <c r="F5095" s="43"/>
      <c r="G5095" s="84"/>
      <c r="H5095" s="84"/>
      <c r="I5095" s="84"/>
      <c r="J5095" s="84"/>
      <c r="K5095" s="43"/>
    </row>
    <row r="5096" spans="1:11" ht="12.75" customHeight="1">
      <c r="A5096" s="61" t="str">
        <f>"         "&amp;Labels!B69</f>
        <v xml:space="preserve">         Customer 1</v>
      </c>
      <c r="B5096" s="76">
        <f t="shared" ref="B5096:E5106" si="1058">SUM(B4878,B4987)</f>
        <v>0</v>
      </c>
      <c r="C5096" s="76">
        <f t="shared" si="1058"/>
        <v>0</v>
      </c>
      <c r="D5096" s="76">
        <f t="shared" si="1058"/>
        <v>0</v>
      </c>
      <c r="E5096" s="76">
        <f t="shared" si="1058"/>
        <v>0</v>
      </c>
      <c r="F5096" s="43">
        <f t="shared" ref="F5096:F5106" si="1059">SUM(B5096:E5096)</f>
        <v>0</v>
      </c>
      <c r="G5096" s="76">
        <f t="shared" ref="G5096:J5106" si="1060">SUM(G4878,G4987)</f>
        <v>0</v>
      </c>
      <c r="H5096" s="76">
        <f t="shared" si="1060"/>
        <v>0</v>
      </c>
      <c r="I5096" s="76">
        <f t="shared" si="1060"/>
        <v>0</v>
      </c>
      <c r="J5096" s="76">
        <f t="shared" si="1060"/>
        <v>0</v>
      </c>
      <c r="K5096" s="43">
        <f t="shared" ref="K5096:K5106" si="1061">SUM(G5096:J5096)</f>
        <v>0</v>
      </c>
    </row>
    <row r="5097" spans="1:11" ht="12.75" customHeight="1">
      <c r="A5097" s="61" t="str">
        <f>"         "&amp;Labels!B70</f>
        <v xml:space="preserve">         Customer 2</v>
      </c>
      <c r="B5097" s="76">
        <f t="shared" si="1058"/>
        <v>0</v>
      </c>
      <c r="C5097" s="76">
        <f t="shared" si="1058"/>
        <v>0</v>
      </c>
      <c r="D5097" s="76">
        <f t="shared" si="1058"/>
        <v>0</v>
      </c>
      <c r="E5097" s="76">
        <f t="shared" si="1058"/>
        <v>0</v>
      </c>
      <c r="F5097" s="43">
        <f t="shared" si="1059"/>
        <v>0</v>
      </c>
      <c r="G5097" s="76">
        <f t="shared" si="1060"/>
        <v>0</v>
      </c>
      <c r="H5097" s="76">
        <f t="shared" si="1060"/>
        <v>0</v>
      </c>
      <c r="I5097" s="76">
        <f t="shared" si="1060"/>
        <v>0</v>
      </c>
      <c r="J5097" s="76">
        <f t="shared" si="1060"/>
        <v>0</v>
      </c>
      <c r="K5097" s="43">
        <f t="shared" si="1061"/>
        <v>0</v>
      </c>
    </row>
    <row r="5098" spans="1:11" ht="12.75" customHeight="1">
      <c r="A5098" s="61" t="str">
        <f>"         "&amp;Labels!B71</f>
        <v xml:space="preserve">         Customer 3</v>
      </c>
      <c r="B5098" s="76">
        <f t="shared" si="1058"/>
        <v>0</v>
      </c>
      <c r="C5098" s="76">
        <f t="shared" si="1058"/>
        <v>0</v>
      </c>
      <c r="D5098" s="76">
        <f t="shared" si="1058"/>
        <v>0</v>
      </c>
      <c r="E5098" s="76">
        <f t="shared" si="1058"/>
        <v>0</v>
      </c>
      <c r="F5098" s="43">
        <f t="shared" si="1059"/>
        <v>0</v>
      </c>
      <c r="G5098" s="76">
        <f t="shared" si="1060"/>
        <v>0</v>
      </c>
      <c r="H5098" s="76">
        <f t="shared" si="1060"/>
        <v>0</v>
      </c>
      <c r="I5098" s="76">
        <f t="shared" si="1060"/>
        <v>0</v>
      </c>
      <c r="J5098" s="76">
        <f t="shared" si="1060"/>
        <v>0</v>
      </c>
      <c r="K5098" s="43">
        <f t="shared" si="1061"/>
        <v>0</v>
      </c>
    </row>
    <row r="5099" spans="1:11" ht="12.75" customHeight="1">
      <c r="A5099" s="61" t="str">
        <f>"         "&amp;Labels!B72</f>
        <v xml:space="preserve">         Customer 4</v>
      </c>
      <c r="B5099" s="76">
        <f t="shared" si="1058"/>
        <v>0</v>
      </c>
      <c r="C5099" s="76">
        <f t="shared" si="1058"/>
        <v>0</v>
      </c>
      <c r="D5099" s="76">
        <f t="shared" si="1058"/>
        <v>0</v>
      </c>
      <c r="E5099" s="76">
        <f t="shared" si="1058"/>
        <v>0</v>
      </c>
      <c r="F5099" s="43">
        <f t="shared" si="1059"/>
        <v>0</v>
      </c>
      <c r="G5099" s="76">
        <f t="shared" si="1060"/>
        <v>0</v>
      </c>
      <c r="H5099" s="76">
        <f t="shared" si="1060"/>
        <v>0</v>
      </c>
      <c r="I5099" s="76">
        <f t="shared" si="1060"/>
        <v>0</v>
      </c>
      <c r="J5099" s="76">
        <f t="shared" si="1060"/>
        <v>0</v>
      </c>
      <c r="K5099" s="43">
        <f t="shared" si="1061"/>
        <v>0</v>
      </c>
    </row>
    <row r="5100" spans="1:11" ht="12.75" customHeight="1">
      <c r="A5100" s="61" t="str">
        <f>"         "&amp;Labels!B73</f>
        <v xml:space="preserve">         Customer 5</v>
      </c>
      <c r="B5100" s="76">
        <f t="shared" si="1058"/>
        <v>0</v>
      </c>
      <c r="C5100" s="76">
        <f t="shared" si="1058"/>
        <v>0</v>
      </c>
      <c r="D5100" s="76">
        <f t="shared" si="1058"/>
        <v>0</v>
      </c>
      <c r="E5100" s="76">
        <f t="shared" si="1058"/>
        <v>0</v>
      </c>
      <c r="F5100" s="43">
        <f t="shared" si="1059"/>
        <v>0</v>
      </c>
      <c r="G5100" s="76">
        <f t="shared" si="1060"/>
        <v>0</v>
      </c>
      <c r="H5100" s="76">
        <f t="shared" si="1060"/>
        <v>0</v>
      </c>
      <c r="I5100" s="76">
        <f t="shared" si="1060"/>
        <v>0</v>
      </c>
      <c r="J5100" s="76">
        <f t="shared" si="1060"/>
        <v>0</v>
      </c>
      <c r="K5100" s="43">
        <f t="shared" si="1061"/>
        <v>0</v>
      </c>
    </row>
    <row r="5101" spans="1:11" ht="12.75" customHeight="1">
      <c r="A5101" s="61" t="str">
        <f>"         "&amp;Labels!B74</f>
        <v xml:space="preserve">         Customer 6</v>
      </c>
      <c r="B5101" s="76">
        <f t="shared" si="1058"/>
        <v>0</v>
      </c>
      <c r="C5101" s="76">
        <f t="shared" si="1058"/>
        <v>0</v>
      </c>
      <c r="D5101" s="76">
        <f t="shared" si="1058"/>
        <v>0</v>
      </c>
      <c r="E5101" s="76">
        <f t="shared" si="1058"/>
        <v>0</v>
      </c>
      <c r="F5101" s="43">
        <f t="shared" si="1059"/>
        <v>0</v>
      </c>
      <c r="G5101" s="76">
        <f t="shared" si="1060"/>
        <v>0</v>
      </c>
      <c r="H5101" s="76">
        <f t="shared" si="1060"/>
        <v>0</v>
      </c>
      <c r="I5101" s="76">
        <f t="shared" si="1060"/>
        <v>0</v>
      </c>
      <c r="J5101" s="76">
        <f t="shared" si="1060"/>
        <v>0</v>
      </c>
      <c r="K5101" s="43">
        <f t="shared" si="1061"/>
        <v>0</v>
      </c>
    </row>
    <row r="5102" spans="1:11" ht="12.75" customHeight="1">
      <c r="A5102" s="61" t="str">
        <f>"         "&amp;Labels!B75</f>
        <v xml:space="preserve">         Customer 7</v>
      </c>
      <c r="B5102" s="76">
        <f t="shared" si="1058"/>
        <v>0</v>
      </c>
      <c r="C5102" s="76">
        <f t="shared" si="1058"/>
        <v>0</v>
      </c>
      <c r="D5102" s="76">
        <f t="shared" si="1058"/>
        <v>0</v>
      </c>
      <c r="E5102" s="76">
        <f t="shared" si="1058"/>
        <v>0</v>
      </c>
      <c r="F5102" s="43">
        <f t="shared" si="1059"/>
        <v>0</v>
      </c>
      <c r="G5102" s="76">
        <f t="shared" si="1060"/>
        <v>0</v>
      </c>
      <c r="H5102" s="76">
        <f t="shared" si="1060"/>
        <v>0</v>
      </c>
      <c r="I5102" s="76">
        <f t="shared" si="1060"/>
        <v>0</v>
      </c>
      <c r="J5102" s="76">
        <f t="shared" si="1060"/>
        <v>0</v>
      </c>
      <c r="K5102" s="43">
        <f t="shared" si="1061"/>
        <v>0</v>
      </c>
    </row>
    <row r="5103" spans="1:11" ht="12.75" customHeight="1">
      <c r="A5103" s="61" t="str">
        <f>"         "&amp;Labels!B76</f>
        <v xml:space="preserve">         Customer 8</v>
      </c>
      <c r="B5103" s="76">
        <f t="shared" si="1058"/>
        <v>0</v>
      </c>
      <c r="C5103" s="76">
        <f t="shared" si="1058"/>
        <v>0</v>
      </c>
      <c r="D5103" s="76">
        <f t="shared" si="1058"/>
        <v>0</v>
      </c>
      <c r="E5103" s="76">
        <f t="shared" si="1058"/>
        <v>0</v>
      </c>
      <c r="F5103" s="43">
        <f t="shared" si="1059"/>
        <v>0</v>
      </c>
      <c r="G5103" s="76">
        <f t="shared" si="1060"/>
        <v>0</v>
      </c>
      <c r="H5103" s="76">
        <f t="shared" si="1060"/>
        <v>0</v>
      </c>
      <c r="I5103" s="76">
        <f t="shared" si="1060"/>
        <v>0</v>
      </c>
      <c r="J5103" s="76">
        <f t="shared" si="1060"/>
        <v>0</v>
      </c>
      <c r="K5103" s="43">
        <f t="shared" si="1061"/>
        <v>0</v>
      </c>
    </row>
    <row r="5104" spans="1:11" ht="12.75" customHeight="1">
      <c r="A5104" s="61" t="str">
        <f>"         "&amp;Labels!B77</f>
        <v xml:space="preserve">         Customer 9</v>
      </c>
      <c r="B5104" s="76">
        <f t="shared" si="1058"/>
        <v>0</v>
      </c>
      <c r="C5104" s="76">
        <f t="shared" si="1058"/>
        <v>0</v>
      </c>
      <c r="D5104" s="76">
        <f t="shared" si="1058"/>
        <v>0</v>
      </c>
      <c r="E5104" s="76">
        <f t="shared" si="1058"/>
        <v>0</v>
      </c>
      <c r="F5104" s="43">
        <f t="shared" si="1059"/>
        <v>0</v>
      </c>
      <c r="G5104" s="76">
        <f t="shared" si="1060"/>
        <v>0</v>
      </c>
      <c r="H5104" s="76">
        <f t="shared" si="1060"/>
        <v>0</v>
      </c>
      <c r="I5104" s="76">
        <f t="shared" si="1060"/>
        <v>0</v>
      </c>
      <c r="J5104" s="76">
        <f t="shared" si="1060"/>
        <v>0</v>
      </c>
      <c r="K5104" s="43">
        <f t="shared" si="1061"/>
        <v>0</v>
      </c>
    </row>
    <row r="5105" spans="1:11" ht="12.75" customHeight="1">
      <c r="A5105" s="61" t="str">
        <f>"         "&amp;Labels!B78</f>
        <v xml:space="preserve">         Customer 10</v>
      </c>
      <c r="B5105" s="76">
        <f t="shared" si="1058"/>
        <v>0</v>
      </c>
      <c r="C5105" s="76">
        <f t="shared" si="1058"/>
        <v>0</v>
      </c>
      <c r="D5105" s="76">
        <f t="shared" si="1058"/>
        <v>0</v>
      </c>
      <c r="E5105" s="76">
        <f t="shared" si="1058"/>
        <v>0</v>
      </c>
      <c r="F5105" s="43">
        <f t="shared" si="1059"/>
        <v>0</v>
      </c>
      <c r="G5105" s="76">
        <f t="shared" si="1060"/>
        <v>0</v>
      </c>
      <c r="H5105" s="76">
        <f t="shared" si="1060"/>
        <v>0</v>
      </c>
      <c r="I5105" s="76">
        <f t="shared" si="1060"/>
        <v>0</v>
      </c>
      <c r="J5105" s="76">
        <f t="shared" si="1060"/>
        <v>0</v>
      </c>
      <c r="K5105" s="43">
        <f t="shared" si="1061"/>
        <v>0</v>
      </c>
    </row>
    <row r="5106" spans="1:11" ht="12.75" customHeight="1">
      <c r="A5106" s="61" t="str">
        <f>"         "&amp;Labels!C68</f>
        <v xml:space="preserve">         Total</v>
      </c>
      <c r="B5106" s="84">
        <f t="shared" si="1058"/>
        <v>0</v>
      </c>
      <c r="C5106" s="84">
        <f t="shared" si="1058"/>
        <v>0</v>
      </c>
      <c r="D5106" s="84">
        <f t="shared" si="1058"/>
        <v>0</v>
      </c>
      <c r="E5106" s="84">
        <f t="shared" si="1058"/>
        <v>0</v>
      </c>
      <c r="F5106" s="43">
        <f t="shared" si="1059"/>
        <v>0</v>
      </c>
      <c r="G5106" s="84">
        <f t="shared" si="1060"/>
        <v>0</v>
      </c>
      <c r="H5106" s="84">
        <f t="shared" si="1060"/>
        <v>0</v>
      </c>
      <c r="I5106" s="84">
        <f t="shared" si="1060"/>
        <v>0</v>
      </c>
      <c r="J5106" s="84">
        <f t="shared" si="1060"/>
        <v>0</v>
      </c>
      <c r="K5106" s="43">
        <f t="shared" si="1061"/>
        <v>0</v>
      </c>
    </row>
    <row r="5107" spans="1:11" ht="12.75" customHeight="1">
      <c r="A5107" s="61" t="str">
        <f>"      "&amp;Labels!B86</f>
        <v xml:space="preserve">      Q 2</v>
      </c>
      <c r="B5107" s="84"/>
      <c r="C5107" s="84"/>
      <c r="D5107" s="84"/>
      <c r="E5107" s="84"/>
      <c r="F5107" s="43"/>
      <c r="G5107" s="84"/>
      <c r="H5107" s="84"/>
      <c r="I5107" s="84"/>
      <c r="J5107" s="84"/>
      <c r="K5107" s="43"/>
    </row>
    <row r="5108" spans="1:11" ht="12.75" customHeight="1">
      <c r="A5108" s="61" t="str">
        <f>"         "&amp;Labels!B69</f>
        <v xml:space="preserve">         Customer 1</v>
      </c>
      <c r="B5108" s="76">
        <f t="shared" ref="B5108:E5118" si="1062">SUM(B4890,B4999)</f>
        <v>0</v>
      </c>
      <c r="C5108" s="76">
        <f t="shared" si="1062"/>
        <v>0</v>
      </c>
      <c r="D5108" s="76">
        <f t="shared" si="1062"/>
        <v>0</v>
      </c>
      <c r="E5108" s="76">
        <f t="shared" si="1062"/>
        <v>0</v>
      </c>
      <c r="F5108" s="43">
        <f t="shared" ref="F5108:F5118" si="1063">SUM(B5108:E5108)</f>
        <v>0</v>
      </c>
      <c r="G5108" s="76">
        <f t="shared" ref="G5108:J5118" si="1064">SUM(G4890,G4999)</f>
        <v>0</v>
      </c>
      <c r="H5108" s="76">
        <f t="shared" si="1064"/>
        <v>0</v>
      </c>
      <c r="I5108" s="76">
        <f t="shared" si="1064"/>
        <v>0</v>
      </c>
      <c r="J5108" s="76">
        <f t="shared" si="1064"/>
        <v>0</v>
      </c>
      <c r="K5108" s="43">
        <f t="shared" ref="K5108:K5118" si="1065">SUM(G5108:J5108)</f>
        <v>0</v>
      </c>
    </row>
    <row r="5109" spans="1:11" ht="12.75" customHeight="1">
      <c r="A5109" s="61" t="str">
        <f>"         "&amp;Labels!B70</f>
        <v xml:space="preserve">         Customer 2</v>
      </c>
      <c r="B5109" s="76">
        <f t="shared" si="1062"/>
        <v>0</v>
      </c>
      <c r="C5109" s="76">
        <f t="shared" si="1062"/>
        <v>0</v>
      </c>
      <c r="D5109" s="76">
        <f t="shared" si="1062"/>
        <v>0</v>
      </c>
      <c r="E5109" s="76">
        <f t="shared" si="1062"/>
        <v>0</v>
      </c>
      <c r="F5109" s="43">
        <f t="shared" si="1063"/>
        <v>0</v>
      </c>
      <c r="G5109" s="76">
        <f t="shared" si="1064"/>
        <v>0</v>
      </c>
      <c r="H5109" s="76">
        <f t="shared" si="1064"/>
        <v>0</v>
      </c>
      <c r="I5109" s="76">
        <f t="shared" si="1064"/>
        <v>0</v>
      </c>
      <c r="J5109" s="76">
        <f t="shared" si="1064"/>
        <v>0</v>
      </c>
      <c r="K5109" s="43">
        <f t="shared" si="1065"/>
        <v>0</v>
      </c>
    </row>
    <row r="5110" spans="1:11" ht="12.75" customHeight="1">
      <c r="A5110" s="61" t="str">
        <f>"         "&amp;Labels!B71</f>
        <v xml:space="preserve">         Customer 3</v>
      </c>
      <c r="B5110" s="76">
        <f t="shared" si="1062"/>
        <v>0</v>
      </c>
      <c r="C5110" s="76">
        <f t="shared" si="1062"/>
        <v>0</v>
      </c>
      <c r="D5110" s="76">
        <f t="shared" si="1062"/>
        <v>0</v>
      </c>
      <c r="E5110" s="76">
        <f t="shared" si="1062"/>
        <v>0</v>
      </c>
      <c r="F5110" s="43">
        <f t="shared" si="1063"/>
        <v>0</v>
      </c>
      <c r="G5110" s="76">
        <f t="shared" si="1064"/>
        <v>0</v>
      </c>
      <c r="H5110" s="76">
        <f t="shared" si="1064"/>
        <v>0</v>
      </c>
      <c r="I5110" s="76">
        <f t="shared" si="1064"/>
        <v>0</v>
      </c>
      <c r="J5110" s="76">
        <f t="shared" si="1064"/>
        <v>0</v>
      </c>
      <c r="K5110" s="43">
        <f t="shared" si="1065"/>
        <v>0</v>
      </c>
    </row>
    <row r="5111" spans="1:11" ht="12.75" customHeight="1">
      <c r="A5111" s="61" t="str">
        <f>"         "&amp;Labels!B72</f>
        <v xml:space="preserve">         Customer 4</v>
      </c>
      <c r="B5111" s="76">
        <f t="shared" si="1062"/>
        <v>0</v>
      </c>
      <c r="C5111" s="76">
        <f t="shared" si="1062"/>
        <v>0</v>
      </c>
      <c r="D5111" s="76">
        <f t="shared" si="1062"/>
        <v>0</v>
      </c>
      <c r="E5111" s="76">
        <f t="shared" si="1062"/>
        <v>0</v>
      </c>
      <c r="F5111" s="43">
        <f t="shared" si="1063"/>
        <v>0</v>
      </c>
      <c r="G5111" s="76">
        <f t="shared" si="1064"/>
        <v>0</v>
      </c>
      <c r="H5111" s="76">
        <f t="shared" si="1064"/>
        <v>0</v>
      </c>
      <c r="I5111" s="76">
        <f t="shared" si="1064"/>
        <v>0</v>
      </c>
      <c r="J5111" s="76">
        <f t="shared" si="1064"/>
        <v>0</v>
      </c>
      <c r="K5111" s="43">
        <f t="shared" si="1065"/>
        <v>0</v>
      </c>
    </row>
    <row r="5112" spans="1:11" ht="12.75" customHeight="1">
      <c r="A5112" s="61" t="str">
        <f>"         "&amp;Labels!B73</f>
        <v xml:space="preserve">         Customer 5</v>
      </c>
      <c r="B5112" s="76">
        <f t="shared" si="1062"/>
        <v>0</v>
      </c>
      <c r="C5112" s="76">
        <f t="shared" si="1062"/>
        <v>0</v>
      </c>
      <c r="D5112" s="76">
        <f t="shared" si="1062"/>
        <v>0</v>
      </c>
      <c r="E5112" s="76">
        <f t="shared" si="1062"/>
        <v>0</v>
      </c>
      <c r="F5112" s="43">
        <f t="shared" si="1063"/>
        <v>0</v>
      </c>
      <c r="G5112" s="76">
        <f t="shared" si="1064"/>
        <v>0</v>
      </c>
      <c r="H5112" s="76">
        <f t="shared" si="1064"/>
        <v>0</v>
      </c>
      <c r="I5112" s="76">
        <f t="shared" si="1064"/>
        <v>0</v>
      </c>
      <c r="J5112" s="76">
        <f t="shared" si="1064"/>
        <v>0</v>
      </c>
      <c r="K5112" s="43">
        <f t="shared" si="1065"/>
        <v>0</v>
      </c>
    </row>
    <row r="5113" spans="1:11" ht="12.75" customHeight="1">
      <c r="A5113" s="61" t="str">
        <f>"         "&amp;Labels!B74</f>
        <v xml:space="preserve">         Customer 6</v>
      </c>
      <c r="B5113" s="76">
        <f t="shared" si="1062"/>
        <v>0</v>
      </c>
      <c r="C5113" s="76">
        <f t="shared" si="1062"/>
        <v>0</v>
      </c>
      <c r="D5113" s="76">
        <f t="shared" si="1062"/>
        <v>0</v>
      </c>
      <c r="E5113" s="76">
        <f t="shared" si="1062"/>
        <v>0</v>
      </c>
      <c r="F5113" s="43">
        <f t="shared" si="1063"/>
        <v>0</v>
      </c>
      <c r="G5113" s="76">
        <f t="shared" si="1064"/>
        <v>0</v>
      </c>
      <c r="H5113" s="76">
        <f t="shared" si="1064"/>
        <v>0</v>
      </c>
      <c r="I5113" s="76">
        <f t="shared" si="1064"/>
        <v>0</v>
      </c>
      <c r="J5113" s="76">
        <f t="shared" si="1064"/>
        <v>0</v>
      </c>
      <c r="K5113" s="43">
        <f t="shared" si="1065"/>
        <v>0</v>
      </c>
    </row>
    <row r="5114" spans="1:11" ht="12.75" customHeight="1">
      <c r="A5114" s="61" t="str">
        <f>"         "&amp;Labels!B75</f>
        <v xml:space="preserve">         Customer 7</v>
      </c>
      <c r="B5114" s="76">
        <f t="shared" si="1062"/>
        <v>0</v>
      </c>
      <c r="C5114" s="76">
        <f t="shared" si="1062"/>
        <v>0</v>
      </c>
      <c r="D5114" s="76">
        <f t="shared" si="1062"/>
        <v>0</v>
      </c>
      <c r="E5114" s="76">
        <f t="shared" si="1062"/>
        <v>0</v>
      </c>
      <c r="F5114" s="43">
        <f t="shared" si="1063"/>
        <v>0</v>
      </c>
      <c r="G5114" s="76">
        <f t="shared" si="1064"/>
        <v>0</v>
      </c>
      <c r="H5114" s="76">
        <f t="shared" si="1064"/>
        <v>0</v>
      </c>
      <c r="I5114" s="76">
        <f t="shared" si="1064"/>
        <v>0</v>
      </c>
      <c r="J5114" s="76">
        <f t="shared" si="1064"/>
        <v>0</v>
      </c>
      <c r="K5114" s="43">
        <f t="shared" si="1065"/>
        <v>0</v>
      </c>
    </row>
    <row r="5115" spans="1:11" ht="12.75" customHeight="1">
      <c r="A5115" s="61" t="str">
        <f>"         "&amp;Labels!B76</f>
        <v xml:space="preserve">         Customer 8</v>
      </c>
      <c r="B5115" s="76">
        <f t="shared" si="1062"/>
        <v>0</v>
      </c>
      <c r="C5115" s="76">
        <f t="shared" si="1062"/>
        <v>0</v>
      </c>
      <c r="D5115" s="76">
        <f t="shared" si="1062"/>
        <v>0</v>
      </c>
      <c r="E5115" s="76">
        <f t="shared" si="1062"/>
        <v>0</v>
      </c>
      <c r="F5115" s="43">
        <f t="shared" si="1063"/>
        <v>0</v>
      </c>
      <c r="G5115" s="76">
        <f t="shared" si="1064"/>
        <v>0</v>
      </c>
      <c r="H5115" s="76">
        <f t="shared" si="1064"/>
        <v>0</v>
      </c>
      <c r="I5115" s="76">
        <f t="shared" si="1064"/>
        <v>0</v>
      </c>
      <c r="J5115" s="76">
        <f t="shared" si="1064"/>
        <v>0</v>
      </c>
      <c r="K5115" s="43">
        <f t="shared" si="1065"/>
        <v>0</v>
      </c>
    </row>
    <row r="5116" spans="1:11" ht="12.75" customHeight="1">
      <c r="A5116" s="61" t="str">
        <f>"         "&amp;Labels!B77</f>
        <v xml:space="preserve">         Customer 9</v>
      </c>
      <c r="B5116" s="76">
        <f t="shared" si="1062"/>
        <v>0</v>
      </c>
      <c r="C5116" s="76">
        <f t="shared" si="1062"/>
        <v>0</v>
      </c>
      <c r="D5116" s="76">
        <f t="shared" si="1062"/>
        <v>0</v>
      </c>
      <c r="E5116" s="76">
        <f t="shared" si="1062"/>
        <v>0</v>
      </c>
      <c r="F5116" s="43">
        <f t="shared" si="1063"/>
        <v>0</v>
      </c>
      <c r="G5116" s="76">
        <f t="shared" si="1064"/>
        <v>0</v>
      </c>
      <c r="H5116" s="76">
        <f t="shared" si="1064"/>
        <v>0</v>
      </c>
      <c r="I5116" s="76">
        <f t="shared" si="1064"/>
        <v>0</v>
      </c>
      <c r="J5116" s="76">
        <f t="shared" si="1064"/>
        <v>0</v>
      </c>
      <c r="K5116" s="43">
        <f t="shared" si="1065"/>
        <v>0</v>
      </c>
    </row>
    <row r="5117" spans="1:11" ht="12.75" customHeight="1">
      <c r="A5117" s="61" t="str">
        <f>"         "&amp;Labels!B78</f>
        <v xml:space="preserve">         Customer 10</v>
      </c>
      <c r="B5117" s="76">
        <f t="shared" si="1062"/>
        <v>0</v>
      </c>
      <c r="C5117" s="76">
        <f t="shared" si="1062"/>
        <v>0</v>
      </c>
      <c r="D5117" s="76">
        <f t="shared" si="1062"/>
        <v>0</v>
      </c>
      <c r="E5117" s="76">
        <f t="shared" si="1062"/>
        <v>0</v>
      </c>
      <c r="F5117" s="43">
        <f t="shared" si="1063"/>
        <v>0</v>
      </c>
      <c r="G5117" s="76">
        <f t="shared" si="1064"/>
        <v>0</v>
      </c>
      <c r="H5117" s="76">
        <f t="shared" si="1064"/>
        <v>0</v>
      </c>
      <c r="I5117" s="76">
        <f t="shared" si="1064"/>
        <v>0</v>
      </c>
      <c r="J5117" s="76">
        <f t="shared" si="1064"/>
        <v>0</v>
      </c>
      <c r="K5117" s="43">
        <f t="shared" si="1065"/>
        <v>0</v>
      </c>
    </row>
    <row r="5118" spans="1:11" ht="12.75" customHeight="1">
      <c r="A5118" s="61" t="str">
        <f>"         "&amp;Labels!C68</f>
        <v xml:space="preserve">         Total</v>
      </c>
      <c r="B5118" s="84">
        <f t="shared" si="1062"/>
        <v>0</v>
      </c>
      <c r="C5118" s="84">
        <f t="shared" si="1062"/>
        <v>0</v>
      </c>
      <c r="D5118" s="84">
        <f t="shared" si="1062"/>
        <v>0</v>
      </c>
      <c r="E5118" s="84">
        <f t="shared" si="1062"/>
        <v>0</v>
      </c>
      <c r="F5118" s="43">
        <f t="shared" si="1063"/>
        <v>0</v>
      </c>
      <c r="G5118" s="84">
        <f t="shared" si="1064"/>
        <v>0</v>
      </c>
      <c r="H5118" s="84">
        <f t="shared" si="1064"/>
        <v>0</v>
      </c>
      <c r="I5118" s="84">
        <f t="shared" si="1064"/>
        <v>0</v>
      </c>
      <c r="J5118" s="84">
        <f t="shared" si="1064"/>
        <v>0</v>
      </c>
      <c r="K5118" s="43">
        <f t="shared" si="1065"/>
        <v>0</v>
      </c>
    </row>
    <row r="5119" spans="1:11" ht="12.75" customHeight="1">
      <c r="A5119" s="61" t="str">
        <f>"      "&amp;Labels!B87</f>
        <v xml:space="preserve">      Q 3</v>
      </c>
      <c r="B5119" s="84"/>
      <c r="C5119" s="84"/>
      <c r="D5119" s="84"/>
      <c r="E5119" s="84"/>
      <c r="F5119" s="43"/>
      <c r="G5119" s="84"/>
      <c r="H5119" s="84"/>
      <c r="I5119" s="84"/>
      <c r="J5119" s="84"/>
      <c r="K5119" s="43"/>
    </row>
    <row r="5120" spans="1:11" ht="12.75" customHeight="1">
      <c r="A5120" s="61" t="str">
        <f>"         "&amp;Labels!B69</f>
        <v xml:space="preserve">         Customer 1</v>
      </c>
      <c r="B5120" s="76">
        <f t="shared" ref="B5120:E5130" si="1066">SUM(B4902,B5011)</f>
        <v>0</v>
      </c>
      <c r="C5120" s="76">
        <f t="shared" si="1066"/>
        <v>0</v>
      </c>
      <c r="D5120" s="76">
        <f t="shared" si="1066"/>
        <v>0</v>
      </c>
      <c r="E5120" s="76">
        <f t="shared" si="1066"/>
        <v>0</v>
      </c>
      <c r="F5120" s="43">
        <f t="shared" ref="F5120:F5130" si="1067">SUM(B5120:E5120)</f>
        <v>0</v>
      </c>
      <c r="G5120" s="76">
        <f t="shared" ref="G5120:J5130" si="1068">SUM(G4902,G5011)</f>
        <v>0</v>
      </c>
      <c r="H5120" s="76">
        <f t="shared" si="1068"/>
        <v>0</v>
      </c>
      <c r="I5120" s="76">
        <f t="shared" si="1068"/>
        <v>0</v>
      </c>
      <c r="J5120" s="76">
        <f t="shared" si="1068"/>
        <v>0</v>
      </c>
      <c r="K5120" s="43">
        <f t="shared" ref="K5120:K5130" si="1069">SUM(G5120:J5120)</f>
        <v>0</v>
      </c>
    </row>
    <row r="5121" spans="1:11" ht="12.75" customHeight="1">
      <c r="A5121" s="61" t="str">
        <f>"         "&amp;Labels!B70</f>
        <v xml:space="preserve">         Customer 2</v>
      </c>
      <c r="B5121" s="76">
        <f t="shared" si="1066"/>
        <v>0</v>
      </c>
      <c r="C5121" s="76">
        <f t="shared" si="1066"/>
        <v>0</v>
      </c>
      <c r="D5121" s="76">
        <f t="shared" si="1066"/>
        <v>0</v>
      </c>
      <c r="E5121" s="76">
        <f t="shared" si="1066"/>
        <v>0</v>
      </c>
      <c r="F5121" s="43">
        <f t="shared" si="1067"/>
        <v>0</v>
      </c>
      <c r="G5121" s="76">
        <f t="shared" si="1068"/>
        <v>0</v>
      </c>
      <c r="H5121" s="76">
        <f t="shared" si="1068"/>
        <v>0</v>
      </c>
      <c r="I5121" s="76">
        <f t="shared" si="1068"/>
        <v>0</v>
      </c>
      <c r="J5121" s="76">
        <f t="shared" si="1068"/>
        <v>0</v>
      </c>
      <c r="K5121" s="43">
        <f t="shared" si="1069"/>
        <v>0</v>
      </c>
    </row>
    <row r="5122" spans="1:11" ht="12.75" customHeight="1">
      <c r="A5122" s="61" t="str">
        <f>"         "&amp;Labels!B71</f>
        <v xml:space="preserve">         Customer 3</v>
      </c>
      <c r="B5122" s="76">
        <f t="shared" si="1066"/>
        <v>0</v>
      </c>
      <c r="C5122" s="76">
        <f t="shared" si="1066"/>
        <v>0</v>
      </c>
      <c r="D5122" s="76">
        <f t="shared" si="1066"/>
        <v>0</v>
      </c>
      <c r="E5122" s="76">
        <f t="shared" si="1066"/>
        <v>0</v>
      </c>
      <c r="F5122" s="43">
        <f t="shared" si="1067"/>
        <v>0</v>
      </c>
      <c r="G5122" s="76">
        <f t="shared" si="1068"/>
        <v>0</v>
      </c>
      <c r="H5122" s="76">
        <f t="shared" si="1068"/>
        <v>0</v>
      </c>
      <c r="I5122" s="76">
        <f t="shared" si="1068"/>
        <v>0</v>
      </c>
      <c r="J5122" s="76">
        <f t="shared" si="1068"/>
        <v>0</v>
      </c>
      <c r="K5122" s="43">
        <f t="shared" si="1069"/>
        <v>0</v>
      </c>
    </row>
    <row r="5123" spans="1:11" ht="12.75" customHeight="1">
      <c r="A5123" s="61" t="str">
        <f>"         "&amp;Labels!B72</f>
        <v xml:space="preserve">         Customer 4</v>
      </c>
      <c r="B5123" s="76">
        <f t="shared" si="1066"/>
        <v>0</v>
      </c>
      <c r="C5123" s="76">
        <f t="shared" si="1066"/>
        <v>0</v>
      </c>
      <c r="D5123" s="76">
        <f t="shared" si="1066"/>
        <v>0</v>
      </c>
      <c r="E5123" s="76">
        <f t="shared" si="1066"/>
        <v>0</v>
      </c>
      <c r="F5123" s="43">
        <f t="shared" si="1067"/>
        <v>0</v>
      </c>
      <c r="G5123" s="76">
        <f t="shared" si="1068"/>
        <v>0</v>
      </c>
      <c r="H5123" s="76">
        <f t="shared" si="1068"/>
        <v>0</v>
      </c>
      <c r="I5123" s="76">
        <f t="shared" si="1068"/>
        <v>0</v>
      </c>
      <c r="J5123" s="76">
        <f t="shared" si="1068"/>
        <v>0</v>
      </c>
      <c r="K5123" s="43">
        <f t="shared" si="1069"/>
        <v>0</v>
      </c>
    </row>
    <row r="5124" spans="1:11" ht="12.75" customHeight="1">
      <c r="A5124" s="61" t="str">
        <f>"         "&amp;Labels!B73</f>
        <v xml:space="preserve">         Customer 5</v>
      </c>
      <c r="B5124" s="76">
        <f t="shared" si="1066"/>
        <v>0</v>
      </c>
      <c r="C5124" s="76">
        <f t="shared" si="1066"/>
        <v>0</v>
      </c>
      <c r="D5124" s="76">
        <f t="shared" si="1066"/>
        <v>0</v>
      </c>
      <c r="E5124" s="76">
        <f t="shared" si="1066"/>
        <v>0</v>
      </c>
      <c r="F5124" s="43">
        <f t="shared" si="1067"/>
        <v>0</v>
      </c>
      <c r="G5124" s="76">
        <f t="shared" si="1068"/>
        <v>0</v>
      </c>
      <c r="H5124" s="76">
        <f t="shared" si="1068"/>
        <v>0</v>
      </c>
      <c r="I5124" s="76">
        <f t="shared" si="1068"/>
        <v>0</v>
      </c>
      <c r="J5124" s="76">
        <f t="shared" si="1068"/>
        <v>0</v>
      </c>
      <c r="K5124" s="43">
        <f t="shared" si="1069"/>
        <v>0</v>
      </c>
    </row>
    <row r="5125" spans="1:11" ht="12.75" customHeight="1">
      <c r="A5125" s="61" t="str">
        <f>"         "&amp;Labels!B74</f>
        <v xml:space="preserve">         Customer 6</v>
      </c>
      <c r="B5125" s="76">
        <f t="shared" si="1066"/>
        <v>0</v>
      </c>
      <c r="C5125" s="76">
        <f t="shared" si="1066"/>
        <v>0</v>
      </c>
      <c r="D5125" s="76">
        <f t="shared" si="1066"/>
        <v>0</v>
      </c>
      <c r="E5125" s="76">
        <f t="shared" si="1066"/>
        <v>0</v>
      </c>
      <c r="F5125" s="43">
        <f t="shared" si="1067"/>
        <v>0</v>
      </c>
      <c r="G5125" s="76">
        <f t="shared" si="1068"/>
        <v>0</v>
      </c>
      <c r="H5125" s="76">
        <f t="shared" si="1068"/>
        <v>0</v>
      </c>
      <c r="I5125" s="76">
        <f t="shared" si="1068"/>
        <v>0</v>
      </c>
      <c r="J5125" s="76">
        <f t="shared" si="1068"/>
        <v>0</v>
      </c>
      <c r="K5125" s="43">
        <f t="shared" si="1069"/>
        <v>0</v>
      </c>
    </row>
    <row r="5126" spans="1:11" ht="12.75" customHeight="1">
      <c r="A5126" s="61" t="str">
        <f>"         "&amp;Labels!B75</f>
        <v xml:space="preserve">         Customer 7</v>
      </c>
      <c r="B5126" s="76">
        <f t="shared" si="1066"/>
        <v>0</v>
      </c>
      <c r="C5126" s="76">
        <f t="shared" si="1066"/>
        <v>0</v>
      </c>
      <c r="D5126" s="76">
        <f t="shared" si="1066"/>
        <v>0</v>
      </c>
      <c r="E5126" s="76">
        <f t="shared" si="1066"/>
        <v>0</v>
      </c>
      <c r="F5126" s="43">
        <f t="shared" si="1067"/>
        <v>0</v>
      </c>
      <c r="G5126" s="76">
        <f t="shared" si="1068"/>
        <v>0</v>
      </c>
      <c r="H5126" s="76">
        <f t="shared" si="1068"/>
        <v>0</v>
      </c>
      <c r="I5126" s="76">
        <f t="shared" si="1068"/>
        <v>0</v>
      </c>
      <c r="J5126" s="76">
        <f t="shared" si="1068"/>
        <v>0</v>
      </c>
      <c r="K5126" s="43">
        <f t="shared" si="1069"/>
        <v>0</v>
      </c>
    </row>
    <row r="5127" spans="1:11" ht="12.75" customHeight="1">
      <c r="A5127" s="61" t="str">
        <f>"         "&amp;Labels!B76</f>
        <v xml:space="preserve">         Customer 8</v>
      </c>
      <c r="B5127" s="76">
        <f t="shared" si="1066"/>
        <v>0</v>
      </c>
      <c r="C5127" s="76">
        <f t="shared" si="1066"/>
        <v>0</v>
      </c>
      <c r="D5127" s="76">
        <f t="shared" si="1066"/>
        <v>0</v>
      </c>
      <c r="E5127" s="76">
        <f t="shared" si="1066"/>
        <v>0</v>
      </c>
      <c r="F5127" s="43">
        <f t="shared" si="1067"/>
        <v>0</v>
      </c>
      <c r="G5127" s="76">
        <f t="shared" si="1068"/>
        <v>0</v>
      </c>
      <c r="H5127" s="76">
        <f t="shared" si="1068"/>
        <v>0</v>
      </c>
      <c r="I5127" s="76">
        <f t="shared" si="1068"/>
        <v>0</v>
      </c>
      <c r="J5127" s="76">
        <f t="shared" si="1068"/>
        <v>0</v>
      </c>
      <c r="K5127" s="43">
        <f t="shared" si="1069"/>
        <v>0</v>
      </c>
    </row>
    <row r="5128" spans="1:11" ht="12.75" customHeight="1">
      <c r="A5128" s="61" t="str">
        <f>"         "&amp;Labels!B77</f>
        <v xml:space="preserve">         Customer 9</v>
      </c>
      <c r="B5128" s="76">
        <f t="shared" si="1066"/>
        <v>0</v>
      </c>
      <c r="C5128" s="76">
        <f t="shared" si="1066"/>
        <v>0</v>
      </c>
      <c r="D5128" s="76">
        <f t="shared" si="1066"/>
        <v>0</v>
      </c>
      <c r="E5128" s="76">
        <f t="shared" si="1066"/>
        <v>0</v>
      </c>
      <c r="F5128" s="43">
        <f t="shared" si="1067"/>
        <v>0</v>
      </c>
      <c r="G5128" s="76">
        <f t="shared" si="1068"/>
        <v>0</v>
      </c>
      <c r="H5128" s="76">
        <f t="shared" si="1068"/>
        <v>0</v>
      </c>
      <c r="I5128" s="76">
        <f t="shared" si="1068"/>
        <v>0</v>
      </c>
      <c r="J5128" s="76">
        <f t="shared" si="1068"/>
        <v>0</v>
      </c>
      <c r="K5128" s="43">
        <f t="shared" si="1069"/>
        <v>0</v>
      </c>
    </row>
    <row r="5129" spans="1:11" ht="12.75" customHeight="1">
      <c r="A5129" s="61" t="str">
        <f>"         "&amp;Labels!B78</f>
        <v xml:space="preserve">         Customer 10</v>
      </c>
      <c r="B5129" s="76">
        <f t="shared" si="1066"/>
        <v>0</v>
      </c>
      <c r="C5129" s="76">
        <f t="shared" si="1066"/>
        <v>0</v>
      </c>
      <c r="D5129" s="76">
        <f t="shared" si="1066"/>
        <v>0</v>
      </c>
      <c r="E5129" s="76">
        <f t="shared" si="1066"/>
        <v>0</v>
      </c>
      <c r="F5129" s="43">
        <f t="shared" si="1067"/>
        <v>0</v>
      </c>
      <c r="G5129" s="76">
        <f t="shared" si="1068"/>
        <v>0</v>
      </c>
      <c r="H5129" s="76">
        <f t="shared" si="1068"/>
        <v>0</v>
      </c>
      <c r="I5129" s="76">
        <f t="shared" si="1068"/>
        <v>0</v>
      </c>
      <c r="J5129" s="76">
        <f t="shared" si="1068"/>
        <v>0</v>
      </c>
      <c r="K5129" s="43">
        <f t="shared" si="1069"/>
        <v>0</v>
      </c>
    </row>
    <row r="5130" spans="1:11" ht="12.75" customHeight="1">
      <c r="A5130" s="61" t="str">
        <f>"         "&amp;Labels!C68</f>
        <v xml:space="preserve">         Total</v>
      </c>
      <c r="B5130" s="84">
        <f t="shared" si="1066"/>
        <v>0</v>
      </c>
      <c r="C5130" s="84">
        <f t="shared" si="1066"/>
        <v>0</v>
      </c>
      <c r="D5130" s="84">
        <f t="shared" si="1066"/>
        <v>0</v>
      </c>
      <c r="E5130" s="84">
        <f t="shared" si="1066"/>
        <v>0</v>
      </c>
      <c r="F5130" s="43">
        <f t="shared" si="1067"/>
        <v>0</v>
      </c>
      <c r="G5130" s="84">
        <f t="shared" si="1068"/>
        <v>0</v>
      </c>
      <c r="H5130" s="84">
        <f t="shared" si="1068"/>
        <v>0</v>
      </c>
      <c r="I5130" s="84">
        <f t="shared" si="1068"/>
        <v>0</v>
      </c>
      <c r="J5130" s="84">
        <f t="shared" si="1068"/>
        <v>0</v>
      </c>
      <c r="K5130" s="43">
        <f t="shared" si="1069"/>
        <v>0</v>
      </c>
    </row>
    <row r="5131" spans="1:11" ht="12.75" customHeight="1">
      <c r="A5131" s="61" t="str">
        <f>"      "&amp;Labels!B88</f>
        <v xml:space="preserve">      Q 4</v>
      </c>
      <c r="B5131" s="84"/>
      <c r="C5131" s="84"/>
      <c r="D5131" s="84"/>
      <c r="E5131" s="84"/>
      <c r="F5131" s="43"/>
      <c r="G5131" s="84"/>
      <c r="H5131" s="84"/>
      <c r="I5131" s="84"/>
      <c r="J5131" s="84"/>
      <c r="K5131" s="43"/>
    </row>
    <row r="5132" spans="1:11" ht="12.75" customHeight="1">
      <c r="A5132" s="61" t="str">
        <f>"         "&amp;Labels!B69</f>
        <v xml:space="preserve">         Customer 1</v>
      </c>
      <c r="B5132" s="76">
        <f t="shared" ref="B5132:E5142" si="1070">SUM(B4914,B5023)</f>
        <v>0</v>
      </c>
      <c r="C5132" s="76">
        <f t="shared" si="1070"/>
        <v>0</v>
      </c>
      <c r="D5132" s="76">
        <f t="shared" si="1070"/>
        <v>0</v>
      </c>
      <c r="E5132" s="76">
        <f t="shared" si="1070"/>
        <v>0</v>
      </c>
      <c r="F5132" s="43">
        <f t="shared" ref="F5132:F5142" si="1071">SUM(B5132:E5132)</f>
        <v>0</v>
      </c>
      <c r="G5132" s="76">
        <f t="shared" ref="G5132:J5142" si="1072">SUM(G4914,G5023)</f>
        <v>0</v>
      </c>
      <c r="H5132" s="76">
        <f t="shared" si="1072"/>
        <v>0</v>
      </c>
      <c r="I5132" s="76">
        <f t="shared" si="1072"/>
        <v>0</v>
      </c>
      <c r="J5132" s="76">
        <f t="shared" si="1072"/>
        <v>0</v>
      </c>
      <c r="K5132" s="43">
        <f t="shared" ref="K5132:K5142" si="1073">SUM(G5132:J5132)</f>
        <v>0</v>
      </c>
    </row>
    <row r="5133" spans="1:11" ht="12.75" customHeight="1">
      <c r="A5133" s="61" t="str">
        <f>"         "&amp;Labels!B70</f>
        <v xml:space="preserve">         Customer 2</v>
      </c>
      <c r="B5133" s="76">
        <f t="shared" si="1070"/>
        <v>0</v>
      </c>
      <c r="C5133" s="76">
        <f t="shared" si="1070"/>
        <v>0</v>
      </c>
      <c r="D5133" s="76">
        <f t="shared" si="1070"/>
        <v>0</v>
      </c>
      <c r="E5133" s="76">
        <f t="shared" si="1070"/>
        <v>0</v>
      </c>
      <c r="F5133" s="43">
        <f t="shared" si="1071"/>
        <v>0</v>
      </c>
      <c r="G5133" s="76">
        <f t="shared" si="1072"/>
        <v>0</v>
      </c>
      <c r="H5133" s="76">
        <f t="shared" si="1072"/>
        <v>0</v>
      </c>
      <c r="I5133" s="76">
        <f t="shared" si="1072"/>
        <v>0</v>
      </c>
      <c r="J5133" s="76">
        <f t="shared" si="1072"/>
        <v>0</v>
      </c>
      <c r="K5133" s="43">
        <f t="shared" si="1073"/>
        <v>0</v>
      </c>
    </row>
    <row r="5134" spans="1:11" ht="12.75" customHeight="1">
      <c r="A5134" s="61" t="str">
        <f>"         "&amp;Labels!B71</f>
        <v xml:space="preserve">         Customer 3</v>
      </c>
      <c r="B5134" s="76">
        <f t="shared" si="1070"/>
        <v>0</v>
      </c>
      <c r="C5134" s="76">
        <f t="shared" si="1070"/>
        <v>0</v>
      </c>
      <c r="D5134" s="76">
        <f t="shared" si="1070"/>
        <v>0</v>
      </c>
      <c r="E5134" s="76">
        <f t="shared" si="1070"/>
        <v>0</v>
      </c>
      <c r="F5134" s="43">
        <f t="shared" si="1071"/>
        <v>0</v>
      </c>
      <c r="G5134" s="76">
        <f t="shared" si="1072"/>
        <v>0</v>
      </c>
      <c r="H5134" s="76">
        <f t="shared" si="1072"/>
        <v>0</v>
      </c>
      <c r="I5134" s="76">
        <f t="shared" si="1072"/>
        <v>0</v>
      </c>
      <c r="J5134" s="76">
        <f t="shared" si="1072"/>
        <v>0</v>
      </c>
      <c r="K5134" s="43">
        <f t="shared" si="1073"/>
        <v>0</v>
      </c>
    </row>
    <row r="5135" spans="1:11" ht="12.75" customHeight="1">
      <c r="A5135" s="61" t="str">
        <f>"         "&amp;Labels!B72</f>
        <v xml:space="preserve">         Customer 4</v>
      </c>
      <c r="B5135" s="76">
        <f t="shared" si="1070"/>
        <v>0</v>
      </c>
      <c r="C5135" s="76">
        <f t="shared" si="1070"/>
        <v>0</v>
      </c>
      <c r="D5135" s="76">
        <f t="shared" si="1070"/>
        <v>0</v>
      </c>
      <c r="E5135" s="76">
        <f t="shared" si="1070"/>
        <v>0</v>
      </c>
      <c r="F5135" s="43">
        <f t="shared" si="1071"/>
        <v>0</v>
      </c>
      <c r="G5135" s="76">
        <f t="shared" si="1072"/>
        <v>0</v>
      </c>
      <c r="H5135" s="76">
        <f t="shared" si="1072"/>
        <v>0</v>
      </c>
      <c r="I5135" s="76">
        <f t="shared" si="1072"/>
        <v>0</v>
      </c>
      <c r="J5135" s="76">
        <f t="shared" si="1072"/>
        <v>0</v>
      </c>
      <c r="K5135" s="43">
        <f t="shared" si="1073"/>
        <v>0</v>
      </c>
    </row>
    <row r="5136" spans="1:11" ht="12.75" customHeight="1">
      <c r="A5136" s="61" t="str">
        <f>"         "&amp;Labels!B73</f>
        <v xml:space="preserve">         Customer 5</v>
      </c>
      <c r="B5136" s="76">
        <f t="shared" si="1070"/>
        <v>0</v>
      </c>
      <c r="C5136" s="76">
        <f t="shared" si="1070"/>
        <v>0</v>
      </c>
      <c r="D5136" s="76">
        <f t="shared" si="1070"/>
        <v>0</v>
      </c>
      <c r="E5136" s="76">
        <f t="shared" si="1070"/>
        <v>0</v>
      </c>
      <c r="F5136" s="43">
        <f t="shared" si="1071"/>
        <v>0</v>
      </c>
      <c r="G5136" s="76">
        <f t="shared" si="1072"/>
        <v>0</v>
      </c>
      <c r="H5136" s="76">
        <f t="shared" si="1072"/>
        <v>0</v>
      </c>
      <c r="I5136" s="76">
        <f t="shared" si="1072"/>
        <v>0</v>
      </c>
      <c r="J5136" s="76">
        <f t="shared" si="1072"/>
        <v>0</v>
      </c>
      <c r="K5136" s="43">
        <f t="shared" si="1073"/>
        <v>0</v>
      </c>
    </row>
    <row r="5137" spans="1:11" ht="12.75" customHeight="1">
      <c r="A5137" s="61" t="str">
        <f>"         "&amp;Labels!B74</f>
        <v xml:space="preserve">         Customer 6</v>
      </c>
      <c r="B5137" s="76">
        <f t="shared" si="1070"/>
        <v>0</v>
      </c>
      <c r="C5137" s="76">
        <f t="shared" si="1070"/>
        <v>0</v>
      </c>
      <c r="D5137" s="76">
        <f t="shared" si="1070"/>
        <v>0</v>
      </c>
      <c r="E5137" s="76">
        <f t="shared" si="1070"/>
        <v>0</v>
      </c>
      <c r="F5137" s="43">
        <f t="shared" si="1071"/>
        <v>0</v>
      </c>
      <c r="G5137" s="76">
        <f t="shared" si="1072"/>
        <v>0</v>
      </c>
      <c r="H5137" s="76">
        <f t="shared" si="1072"/>
        <v>0</v>
      </c>
      <c r="I5137" s="76">
        <f t="shared" si="1072"/>
        <v>0</v>
      </c>
      <c r="J5137" s="76">
        <f t="shared" si="1072"/>
        <v>0</v>
      </c>
      <c r="K5137" s="43">
        <f t="shared" si="1073"/>
        <v>0</v>
      </c>
    </row>
    <row r="5138" spans="1:11" ht="12.75" customHeight="1">
      <c r="A5138" s="61" t="str">
        <f>"         "&amp;Labels!B75</f>
        <v xml:space="preserve">         Customer 7</v>
      </c>
      <c r="B5138" s="76">
        <f t="shared" si="1070"/>
        <v>0</v>
      </c>
      <c r="C5138" s="76">
        <f t="shared" si="1070"/>
        <v>0</v>
      </c>
      <c r="D5138" s="76">
        <f t="shared" si="1070"/>
        <v>0</v>
      </c>
      <c r="E5138" s="76">
        <f t="shared" si="1070"/>
        <v>0</v>
      </c>
      <c r="F5138" s="43">
        <f t="shared" si="1071"/>
        <v>0</v>
      </c>
      <c r="G5138" s="76">
        <f t="shared" si="1072"/>
        <v>0</v>
      </c>
      <c r="H5138" s="76">
        <f t="shared" si="1072"/>
        <v>0</v>
      </c>
      <c r="I5138" s="76">
        <f t="shared" si="1072"/>
        <v>0</v>
      </c>
      <c r="J5138" s="76">
        <f t="shared" si="1072"/>
        <v>0</v>
      </c>
      <c r="K5138" s="43">
        <f t="shared" si="1073"/>
        <v>0</v>
      </c>
    </row>
    <row r="5139" spans="1:11" ht="12.75" customHeight="1">
      <c r="A5139" s="61" t="str">
        <f>"         "&amp;Labels!B76</f>
        <v xml:space="preserve">         Customer 8</v>
      </c>
      <c r="B5139" s="76">
        <f t="shared" si="1070"/>
        <v>0</v>
      </c>
      <c r="C5139" s="76">
        <f t="shared" si="1070"/>
        <v>0</v>
      </c>
      <c r="D5139" s="76">
        <f t="shared" si="1070"/>
        <v>0</v>
      </c>
      <c r="E5139" s="76">
        <f t="shared" si="1070"/>
        <v>0</v>
      </c>
      <c r="F5139" s="43">
        <f t="shared" si="1071"/>
        <v>0</v>
      </c>
      <c r="G5139" s="76">
        <f t="shared" si="1072"/>
        <v>0</v>
      </c>
      <c r="H5139" s="76">
        <f t="shared" si="1072"/>
        <v>0</v>
      </c>
      <c r="I5139" s="76">
        <f t="shared" si="1072"/>
        <v>0</v>
      </c>
      <c r="J5139" s="76">
        <f t="shared" si="1072"/>
        <v>0</v>
      </c>
      <c r="K5139" s="43">
        <f t="shared" si="1073"/>
        <v>0</v>
      </c>
    </row>
    <row r="5140" spans="1:11" ht="12.75" customHeight="1">
      <c r="A5140" s="61" t="str">
        <f>"         "&amp;Labels!B77</f>
        <v xml:space="preserve">         Customer 9</v>
      </c>
      <c r="B5140" s="76">
        <f t="shared" si="1070"/>
        <v>0</v>
      </c>
      <c r="C5140" s="76">
        <f t="shared" si="1070"/>
        <v>0</v>
      </c>
      <c r="D5140" s="76">
        <f t="shared" si="1070"/>
        <v>0</v>
      </c>
      <c r="E5140" s="76">
        <f t="shared" si="1070"/>
        <v>0</v>
      </c>
      <c r="F5140" s="43">
        <f t="shared" si="1071"/>
        <v>0</v>
      </c>
      <c r="G5140" s="76">
        <f t="shared" si="1072"/>
        <v>0</v>
      </c>
      <c r="H5140" s="76">
        <f t="shared" si="1072"/>
        <v>0</v>
      </c>
      <c r="I5140" s="76">
        <f t="shared" si="1072"/>
        <v>0</v>
      </c>
      <c r="J5140" s="76">
        <f t="shared" si="1072"/>
        <v>0</v>
      </c>
      <c r="K5140" s="43">
        <f t="shared" si="1073"/>
        <v>0</v>
      </c>
    </row>
    <row r="5141" spans="1:11" ht="12.75" customHeight="1">
      <c r="A5141" s="61" t="str">
        <f>"         "&amp;Labels!B78</f>
        <v xml:space="preserve">         Customer 10</v>
      </c>
      <c r="B5141" s="76">
        <f t="shared" si="1070"/>
        <v>0</v>
      </c>
      <c r="C5141" s="76">
        <f t="shared" si="1070"/>
        <v>0</v>
      </c>
      <c r="D5141" s="76">
        <f t="shared" si="1070"/>
        <v>0</v>
      </c>
      <c r="E5141" s="76">
        <f t="shared" si="1070"/>
        <v>0</v>
      </c>
      <c r="F5141" s="43">
        <f t="shared" si="1071"/>
        <v>0</v>
      </c>
      <c r="G5141" s="76">
        <f t="shared" si="1072"/>
        <v>0</v>
      </c>
      <c r="H5141" s="76">
        <f t="shared" si="1072"/>
        <v>0</v>
      </c>
      <c r="I5141" s="76">
        <f t="shared" si="1072"/>
        <v>0</v>
      </c>
      <c r="J5141" s="76">
        <f t="shared" si="1072"/>
        <v>0</v>
      </c>
      <c r="K5141" s="43">
        <f t="shared" si="1073"/>
        <v>0</v>
      </c>
    </row>
    <row r="5142" spans="1:11" ht="12.75" customHeight="1">
      <c r="A5142" s="61" t="str">
        <f>"         "&amp;Labels!C68</f>
        <v xml:space="preserve">         Total</v>
      </c>
      <c r="B5142" s="84">
        <f t="shared" si="1070"/>
        <v>0</v>
      </c>
      <c r="C5142" s="84">
        <f t="shared" si="1070"/>
        <v>0</v>
      </c>
      <c r="D5142" s="84">
        <f t="shared" si="1070"/>
        <v>0</v>
      </c>
      <c r="E5142" s="84">
        <f t="shared" si="1070"/>
        <v>0</v>
      </c>
      <c r="F5142" s="43">
        <f t="shared" si="1071"/>
        <v>0</v>
      </c>
      <c r="G5142" s="84">
        <f t="shared" si="1072"/>
        <v>0</v>
      </c>
      <c r="H5142" s="84">
        <f t="shared" si="1072"/>
        <v>0</v>
      </c>
      <c r="I5142" s="84">
        <f t="shared" si="1072"/>
        <v>0</v>
      </c>
      <c r="J5142" s="84">
        <f t="shared" si="1072"/>
        <v>0</v>
      </c>
      <c r="K5142" s="43">
        <f t="shared" si="1073"/>
        <v>0</v>
      </c>
    </row>
    <row r="5143" spans="1:11" ht="12.75" customHeight="1">
      <c r="A5143" s="61" t="str">
        <f>"      "&amp;Labels!B89</f>
        <v xml:space="preserve">      Q 5</v>
      </c>
      <c r="B5143" s="84"/>
      <c r="C5143" s="84"/>
      <c r="D5143" s="84"/>
      <c r="E5143" s="84"/>
      <c r="F5143" s="43"/>
      <c r="G5143" s="84"/>
      <c r="H5143" s="84"/>
      <c r="I5143" s="84"/>
      <c r="J5143" s="84"/>
      <c r="K5143" s="43"/>
    </row>
    <row r="5144" spans="1:11" ht="12.75" customHeight="1">
      <c r="A5144" s="61" t="str">
        <f>"         "&amp;Labels!B69</f>
        <v xml:space="preserve">         Customer 1</v>
      </c>
      <c r="B5144" s="76">
        <f t="shared" ref="B5144:E5154" si="1074">SUM(B4926,B5035)</f>
        <v>0</v>
      </c>
      <c r="C5144" s="76">
        <f t="shared" si="1074"/>
        <v>0</v>
      </c>
      <c r="D5144" s="76">
        <f t="shared" si="1074"/>
        <v>0</v>
      </c>
      <c r="E5144" s="76">
        <f t="shared" si="1074"/>
        <v>0</v>
      </c>
      <c r="F5144" s="43">
        <f t="shared" ref="F5144:F5154" si="1075">SUM(B5144:E5144)</f>
        <v>0</v>
      </c>
      <c r="G5144" s="76">
        <f t="shared" ref="G5144:J5154" si="1076">SUM(G4926,G5035)</f>
        <v>0</v>
      </c>
      <c r="H5144" s="76">
        <f t="shared" si="1076"/>
        <v>0</v>
      </c>
      <c r="I5144" s="76">
        <f t="shared" si="1076"/>
        <v>0</v>
      </c>
      <c r="J5144" s="76">
        <f t="shared" si="1076"/>
        <v>0</v>
      </c>
      <c r="K5144" s="43">
        <f t="shared" ref="K5144:K5154" si="1077">SUM(G5144:J5144)</f>
        <v>0</v>
      </c>
    </row>
    <row r="5145" spans="1:11" ht="12.75" customHeight="1">
      <c r="A5145" s="61" t="str">
        <f>"         "&amp;Labels!B70</f>
        <v xml:space="preserve">         Customer 2</v>
      </c>
      <c r="B5145" s="76">
        <f t="shared" si="1074"/>
        <v>0</v>
      </c>
      <c r="C5145" s="76">
        <f t="shared" si="1074"/>
        <v>0</v>
      </c>
      <c r="D5145" s="76">
        <f t="shared" si="1074"/>
        <v>0</v>
      </c>
      <c r="E5145" s="76">
        <f t="shared" si="1074"/>
        <v>0</v>
      </c>
      <c r="F5145" s="43">
        <f t="shared" si="1075"/>
        <v>0</v>
      </c>
      <c r="G5145" s="76">
        <f t="shared" si="1076"/>
        <v>0</v>
      </c>
      <c r="H5145" s="76">
        <f t="shared" si="1076"/>
        <v>0</v>
      </c>
      <c r="I5145" s="76">
        <f t="shared" si="1076"/>
        <v>0</v>
      </c>
      <c r="J5145" s="76">
        <f t="shared" si="1076"/>
        <v>0</v>
      </c>
      <c r="K5145" s="43">
        <f t="shared" si="1077"/>
        <v>0</v>
      </c>
    </row>
    <row r="5146" spans="1:11" ht="12.75" customHeight="1">
      <c r="A5146" s="61" t="str">
        <f>"         "&amp;Labels!B71</f>
        <v xml:space="preserve">         Customer 3</v>
      </c>
      <c r="B5146" s="76">
        <f t="shared" si="1074"/>
        <v>0</v>
      </c>
      <c r="C5146" s="76">
        <f t="shared" si="1074"/>
        <v>0</v>
      </c>
      <c r="D5146" s="76">
        <f t="shared" si="1074"/>
        <v>0</v>
      </c>
      <c r="E5146" s="76">
        <f t="shared" si="1074"/>
        <v>0</v>
      </c>
      <c r="F5146" s="43">
        <f t="shared" si="1075"/>
        <v>0</v>
      </c>
      <c r="G5146" s="76">
        <f t="shared" si="1076"/>
        <v>0</v>
      </c>
      <c r="H5146" s="76">
        <f t="shared" si="1076"/>
        <v>0</v>
      </c>
      <c r="I5146" s="76">
        <f t="shared" si="1076"/>
        <v>0</v>
      </c>
      <c r="J5146" s="76">
        <f t="shared" si="1076"/>
        <v>0</v>
      </c>
      <c r="K5146" s="43">
        <f t="shared" si="1077"/>
        <v>0</v>
      </c>
    </row>
    <row r="5147" spans="1:11" ht="12.75" customHeight="1">
      <c r="A5147" s="61" t="str">
        <f>"         "&amp;Labels!B72</f>
        <v xml:space="preserve">         Customer 4</v>
      </c>
      <c r="B5147" s="76">
        <f t="shared" si="1074"/>
        <v>0</v>
      </c>
      <c r="C5147" s="76">
        <f t="shared" si="1074"/>
        <v>0</v>
      </c>
      <c r="D5147" s="76">
        <f t="shared" si="1074"/>
        <v>0</v>
      </c>
      <c r="E5147" s="76">
        <f t="shared" si="1074"/>
        <v>0</v>
      </c>
      <c r="F5147" s="43">
        <f t="shared" si="1075"/>
        <v>0</v>
      </c>
      <c r="G5147" s="76">
        <f t="shared" si="1076"/>
        <v>0</v>
      </c>
      <c r="H5147" s="76">
        <f t="shared" si="1076"/>
        <v>0</v>
      </c>
      <c r="I5147" s="76">
        <f t="shared" si="1076"/>
        <v>0</v>
      </c>
      <c r="J5147" s="76">
        <f t="shared" si="1076"/>
        <v>0</v>
      </c>
      <c r="K5147" s="43">
        <f t="shared" si="1077"/>
        <v>0</v>
      </c>
    </row>
    <row r="5148" spans="1:11" ht="12.75" customHeight="1">
      <c r="A5148" s="61" t="str">
        <f>"         "&amp;Labels!B73</f>
        <v xml:space="preserve">         Customer 5</v>
      </c>
      <c r="B5148" s="76">
        <f t="shared" si="1074"/>
        <v>0</v>
      </c>
      <c r="C5148" s="76">
        <f t="shared" si="1074"/>
        <v>0</v>
      </c>
      <c r="D5148" s="76">
        <f t="shared" si="1074"/>
        <v>0</v>
      </c>
      <c r="E5148" s="76">
        <f t="shared" si="1074"/>
        <v>0</v>
      </c>
      <c r="F5148" s="43">
        <f t="shared" si="1075"/>
        <v>0</v>
      </c>
      <c r="G5148" s="76">
        <f t="shared" si="1076"/>
        <v>0</v>
      </c>
      <c r="H5148" s="76">
        <f t="shared" si="1076"/>
        <v>0</v>
      </c>
      <c r="I5148" s="76">
        <f t="shared" si="1076"/>
        <v>0</v>
      </c>
      <c r="J5148" s="76">
        <f t="shared" si="1076"/>
        <v>0</v>
      </c>
      <c r="K5148" s="43">
        <f t="shared" si="1077"/>
        <v>0</v>
      </c>
    </row>
    <row r="5149" spans="1:11" ht="12.75" customHeight="1">
      <c r="A5149" s="61" t="str">
        <f>"         "&amp;Labels!B74</f>
        <v xml:space="preserve">         Customer 6</v>
      </c>
      <c r="B5149" s="76">
        <f t="shared" si="1074"/>
        <v>0</v>
      </c>
      <c r="C5149" s="76">
        <f t="shared" si="1074"/>
        <v>0</v>
      </c>
      <c r="D5149" s="76">
        <f t="shared" si="1074"/>
        <v>0</v>
      </c>
      <c r="E5149" s="76">
        <f t="shared" si="1074"/>
        <v>0</v>
      </c>
      <c r="F5149" s="43">
        <f t="shared" si="1075"/>
        <v>0</v>
      </c>
      <c r="G5149" s="76">
        <f t="shared" si="1076"/>
        <v>0</v>
      </c>
      <c r="H5149" s="76">
        <f t="shared" si="1076"/>
        <v>0</v>
      </c>
      <c r="I5149" s="76">
        <f t="shared" si="1076"/>
        <v>0</v>
      </c>
      <c r="J5149" s="76">
        <f t="shared" si="1076"/>
        <v>0</v>
      </c>
      <c r="K5149" s="43">
        <f t="shared" si="1077"/>
        <v>0</v>
      </c>
    </row>
    <row r="5150" spans="1:11" ht="12.75" customHeight="1">
      <c r="A5150" s="61" t="str">
        <f>"         "&amp;Labels!B75</f>
        <v xml:space="preserve">         Customer 7</v>
      </c>
      <c r="B5150" s="76">
        <f t="shared" si="1074"/>
        <v>0</v>
      </c>
      <c r="C5150" s="76">
        <f t="shared" si="1074"/>
        <v>0</v>
      </c>
      <c r="D5150" s="76">
        <f t="shared" si="1074"/>
        <v>0</v>
      </c>
      <c r="E5150" s="76">
        <f t="shared" si="1074"/>
        <v>0</v>
      </c>
      <c r="F5150" s="43">
        <f t="shared" si="1075"/>
        <v>0</v>
      </c>
      <c r="G5150" s="76">
        <f t="shared" si="1076"/>
        <v>0</v>
      </c>
      <c r="H5150" s="76">
        <f t="shared" si="1076"/>
        <v>0</v>
      </c>
      <c r="I5150" s="76">
        <f t="shared" si="1076"/>
        <v>0</v>
      </c>
      <c r="J5150" s="76">
        <f t="shared" si="1076"/>
        <v>0</v>
      </c>
      <c r="K5150" s="43">
        <f t="shared" si="1077"/>
        <v>0</v>
      </c>
    </row>
    <row r="5151" spans="1:11" ht="12.75" customHeight="1">
      <c r="A5151" s="61" t="str">
        <f>"         "&amp;Labels!B76</f>
        <v xml:space="preserve">         Customer 8</v>
      </c>
      <c r="B5151" s="76">
        <f t="shared" si="1074"/>
        <v>0</v>
      </c>
      <c r="C5151" s="76">
        <f t="shared" si="1074"/>
        <v>0</v>
      </c>
      <c r="D5151" s="76">
        <f t="shared" si="1074"/>
        <v>0</v>
      </c>
      <c r="E5151" s="76">
        <f t="shared" si="1074"/>
        <v>0</v>
      </c>
      <c r="F5151" s="43">
        <f t="shared" si="1075"/>
        <v>0</v>
      </c>
      <c r="G5151" s="76">
        <f t="shared" si="1076"/>
        <v>0</v>
      </c>
      <c r="H5151" s="76">
        <f t="shared" si="1076"/>
        <v>0</v>
      </c>
      <c r="I5151" s="76">
        <f t="shared" si="1076"/>
        <v>0</v>
      </c>
      <c r="J5151" s="76">
        <f t="shared" si="1076"/>
        <v>0</v>
      </c>
      <c r="K5151" s="43">
        <f t="shared" si="1077"/>
        <v>0</v>
      </c>
    </row>
    <row r="5152" spans="1:11" ht="12.75" customHeight="1">
      <c r="A5152" s="61" t="str">
        <f>"         "&amp;Labels!B77</f>
        <v xml:space="preserve">         Customer 9</v>
      </c>
      <c r="B5152" s="76">
        <f t="shared" si="1074"/>
        <v>0</v>
      </c>
      <c r="C5152" s="76">
        <f t="shared" si="1074"/>
        <v>0</v>
      </c>
      <c r="D5152" s="76">
        <f t="shared" si="1074"/>
        <v>0</v>
      </c>
      <c r="E5152" s="76">
        <f t="shared" si="1074"/>
        <v>0</v>
      </c>
      <c r="F5152" s="43">
        <f t="shared" si="1075"/>
        <v>0</v>
      </c>
      <c r="G5152" s="76">
        <f t="shared" si="1076"/>
        <v>0</v>
      </c>
      <c r="H5152" s="76">
        <f t="shared" si="1076"/>
        <v>0</v>
      </c>
      <c r="I5152" s="76">
        <f t="shared" si="1076"/>
        <v>0</v>
      </c>
      <c r="J5152" s="76">
        <f t="shared" si="1076"/>
        <v>0</v>
      </c>
      <c r="K5152" s="43">
        <f t="shared" si="1077"/>
        <v>0</v>
      </c>
    </row>
    <row r="5153" spans="1:11" ht="12.75" customHeight="1">
      <c r="A5153" s="61" t="str">
        <f>"         "&amp;Labels!B78</f>
        <v xml:space="preserve">         Customer 10</v>
      </c>
      <c r="B5153" s="76">
        <f t="shared" si="1074"/>
        <v>0</v>
      </c>
      <c r="C5153" s="76">
        <f t="shared" si="1074"/>
        <v>0</v>
      </c>
      <c r="D5153" s="76">
        <f t="shared" si="1074"/>
        <v>0</v>
      </c>
      <c r="E5153" s="76">
        <f t="shared" si="1074"/>
        <v>0</v>
      </c>
      <c r="F5153" s="43">
        <f t="shared" si="1075"/>
        <v>0</v>
      </c>
      <c r="G5153" s="76">
        <f t="shared" si="1076"/>
        <v>0</v>
      </c>
      <c r="H5153" s="76">
        <f t="shared" si="1076"/>
        <v>0</v>
      </c>
      <c r="I5153" s="76">
        <f t="shared" si="1076"/>
        <v>0</v>
      </c>
      <c r="J5153" s="76">
        <f t="shared" si="1076"/>
        <v>0</v>
      </c>
      <c r="K5153" s="43">
        <f t="shared" si="1077"/>
        <v>0</v>
      </c>
    </row>
    <row r="5154" spans="1:11" ht="12.75" customHeight="1">
      <c r="A5154" s="61" t="str">
        <f>"         "&amp;Labels!C68</f>
        <v xml:space="preserve">         Total</v>
      </c>
      <c r="B5154" s="84">
        <f t="shared" si="1074"/>
        <v>0</v>
      </c>
      <c r="C5154" s="84">
        <f t="shared" si="1074"/>
        <v>0</v>
      </c>
      <c r="D5154" s="84">
        <f t="shared" si="1074"/>
        <v>0</v>
      </c>
      <c r="E5154" s="84">
        <f t="shared" si="1074"/>
        <v>0</v>
      </c>
      <c r="F5154" s="43">
        <f t="shared" si="1075"/>
        <v>0</v>
      </c>
      <c r="G5154" s="84">
        <f t="shared" si="1076"/>
        <v>0</v>
      </c>
      <c r="H5154" s="84">
        <f t="shared" si="1076"/>
        <v>0</v>
      </c>
      <c r="I5154" s="84">
        <f t="shared" si="1076"/>
        <v>0</v>
      </c>
      <c r="J5154" s="84">
        <f t="shared" si="1076"/>
        <v>0</v>
      </c>
      <c r="K5154" s="43">
        <f t="shared" si="1077"/>
        <v>0</v>
      </c>
    </row>
    <row r="5155" spans="1:11" ht="12.75" customHeight="1">
      <c r="A5155" s="61" t="str">
        <f>"      "&amp;Labels!B90</f>
        <v xml:space="preserve">      Q 6</v>
      </c>
      <c r="B5155" s="84"/>
      <c r="C5155" s="84"/>
      <c r="D5155" s="84"/>
      <c r="E5155" s="84"/>
      <c r="F5155" s="43"/>
      <c r="G5155" s="84"/>
      <c r="H5155" s="84"/>
      <c r="I5155" s="84"/>
      <c r="J5155" s="84"/>
      <c r="K5155" s="43"/>
    </row>
    <row r="5156" spans="1:11" ht="12.75" customHeight="1">
      <c r="A5156" s="61" t="str">
        <f>"         "&amp;Labels!B69</f>
        <v xml:space="preserve">         Customer 1</v>
      </c>
      <c r="B5156" s="76">
        <f t="shared" ref="B5156:E5166" si="1078">SUM(B4938,B5047)</f>
        <v>0</v>
      </c>
      <c r="C5156" s="76">
        <f t="shared" si="1078"/>
        <v>0</v>
      </c>
      <c r="D5156" s="76">
        <f t="shared" si="1078"/>
        <v>0</v>
      </c>
      <c r="E5156" s="76">
        <f t="shared" si="1078"/>
        <v>0</v>
      </c>
      <c r="F5156" s="43">
        <f t="shared" ref="F5156:F5166" si="1079">SUM(B5156:E5156)</f>
        <v>0</v>
      </c>
      <c r="G5156" s="76">
        <f t="shared" ref="G5156:J5166" si="1080">SUM(G4938,G5047)</f>
        <v>0</v>
      </c>
      <c r="H5156" s="76">
        <f t="shared" si="1080"/>
        <v>0</v>
      </c>
      <c r="I5156" s="76">
        <f t="shared" si="1080"/>
        <v>0</v>
      </c>
      <c r="J5156" s="76">
        <f t="shared" si="1080"/>
        <v>0</v>
      </c>
      <c r="K5156" s="43">
        <f t="shared" ref="K5156:K5166" si="1081">SUM(G5156:J5156)</f>
        <v>0</v>
      </c>
    </row>
    <row r="5157" spans="1:11" ht="12.75" customHeight="1">
      <c r="A5157" s="61" t="str">
        <f>"         "&amp;Labels!B70</f>
        <v xml:space="preserve">         Customer 2</v>
      </c>
      <c r="B5157" s="76">
        <f t="shared" si="1078"/>
        <v>0</v>
      </c>
      <c r="C5157" s="76">
        <f t="shared" si="1078"/>
        <v>0</v>
      </c>
      <c r="D5157" s="76">
        <f t="shared" si="1078"/>
        <v>0</v>
      </c>
      <c r="E5157" s="76">
        <f t="shared" si="1078"/>
        <v>0</v>
      </c>
      <c r="F5157" s="43">
        <f t="shared" si="1079"/>
        <v>0</v>
      </c>
      <c r="G5157" s="76">
        <f t="shared" si="1080"/>
        <v>0</v>
      </c>
      <c r="H5157" s="76">
        <f t="shared" si="1080"/>
        <v>0</v>
      </c>
      <c r="I5157" s="76">
        <f t="shared" si="1080"/>
        <v>0</v>
      </c>
      <c r="J5157" s="76">
        <f t="shared" si="1080"/>
        <v>0</v>
      </c>
      <c r="K5157" s="43">
        <f t="shared" si="1081"/>
        <v>0</v>
      </c>
    </row>
    <row r="5158" spans="1:11" ht="12.75" customHeight="1">
      <c r="A5158" s="61" t="str">
        <f>"         "&amp;Labels!B71</f>
        <v xml:space="preserve">         Customer 3</v>
      </c>
      <c r="B5158" s="76">
        <f t="shared" si="1078"/>
        <v>0</v>
      </c>
      <c r="C5158" s="76">
        <f t="shared" si="1078"/>
        <v>0</v>
      </c>
      <c r="D5158" s="76">
        <f t="shared" si="1078"/>
        <v>0</v>
      </c>
      <c r="E5158" s="76">
        <f t="shared" si="1078"/>
        <v>0</v>
      </c>
      <c r="F5158" s="43">
        <f t="shared" si="1079"/>
        <v>0</v>
      </c>
      <c r="G5158" s="76">
        <f t="shared" si="1080"/>
        <v>0</v>
      </c>
      <c r="H5158" s="76">
        <f t="shared" si="1080"/>
        <v>0</v>
      </c>
      <c r="I5158" s="76">
        <f t="shared" si="1080"/>
        <v>0</v>
      </c>
      <c r="J5158" s="76">
        <f t="shared" si="1080"/>
        <v>0</v>
      </c>
      <c r="K5158" s="43">
        <f t="shared" si="1081"/>
        <v>0</v>
      </c>
    </row>
    <row r="5159" spans="1:11" ht="12.75" customHeight="1">
      <c r="A5159" s="61" t="str">
        <f>"         "&amp;Labels!B72</f>
        <v xml:space="preserve">         Customer 4</v>
      </c>
      <c r="B5159" s="76">
        <f t="shared" si="1078"/>
        <v>0</v>
      </c>
      <c r="C5159" s="76">
        <f t="shared" si="1078"/>
        <v>0</v>
      </c>
      <c r="D5159" s="76">
        <f t="shared" si="1078"/>
        <v>0</v>
      </c>
      <c r="E5159" s="76">
        <f t="shared" si="1078"/>
        <v>0</v>
      </c>
      <c r="F5159" s="43">
        <f t="shared" si="1079"/>
        <v>0</v>
      </c>
      <c r="G5159" s="76">
        <f t="shared" si="1080"/>
        <v>0</v>
      </c>
      <c r="H5159" s="76">
        <f t="shared" si="1080"/>
        <v>0</v>
      </c>
      <c r="I5159" s="76">
        <f t="shared" si="1080"/>
        <v>0</v>
      </c>
      <c r="J5159" s="76">
        <f t="shared" si="1080"/>
        <v>0</v>
      </c>
      <c r="K5159" s="43">
        <f t="shared" si="1081"/>
        <v>0</v>
      </c>
    </row>
    <row r="5160" spans="1:11" ht="12.75" customHeight="1">
      <c r="A5160" s="61" t="str">
        <f>"         "&amp;Labels!B73</f>
        <v xml:space="preserve">         Customer 5</v>
      </c>
      <c r="B5160" s="76">
        <f t="shared" si="1078"/>
        <v>0</v>
      </c>
      <c r="C5160" s="76">
        <f t="shared" si="1078"/>
        <v>0</v>
      </c>
      <c r="D5160" s="76">
        <f t="shared" si="1078"/>
        <v>0</v>
      </c>
      <c r="E5160" s="76">
        <f t="shared" si="1078"/>
        <v>0</v>
      </c>
      <c r="F5160" s="43">
        <f t="shared" si="1079"/>
        <v>0</v>
      </c>
      <c r="G5160" s="76">
        <f t="shared" si="1080"/>
        <v>0</v>
      </c>
      <c r="H5160" s="76">
        <f t="shared" si="1080"/>
        <v>0</v>
      </c>
      <c r="I5160" s="76">
        <f t="shared" si="1080"/>
        <v>0</v>
      </c>
      <c r="J5160" s="76">
        <f t="shared" si="1080"/>
        <v>0</v>
      </c>
      <c r="K5160" s="43">
        <f t="shared" si="1081"/>
        <v>0</v>
      </c>
    </row>
    <row r="5161" spans="1:11" ht="12.75" customHeight="1">
      <c r="A5161" s="61" t="str">
        <f>"         "&amp;Labels!B74</f>
        <v xml:space="preserve">         Customer 6</v>
      </c>
      <c r="B5161" s="76">
        <f t="shared" si="1078"/>
        <v>0</v>
      </c>
      <c r="C5161" s="76">
        <f t="shared" si="1078"/>
        <v>0</v>
      </c>
      <c r="D5161" s="76">
        <f t="shared" si="1078"/>
        <v>0</v>
      </c>
      <c r="E5161" s="76">
        <f t="shared" si="1078"/>
        <v>0</v>
      </c>
      <c r="F5161" s="43">
        <f t="shared" si="1079"/>
        <v>0</v>
      </c>
      <c r="G5161" s="76">
        <f t="shared" si="1080"/>
        <v>0</v>
      </c>
      <c r="H5161" s="76">
        <f t="shared" si="1080"/>
        <v>0</v>
      </c>
      <c r="I5161" s="76">
        <f t="shared" si="1080"/>
        <v>0</v>
      </c>
      <c r="J5161" s="76">
        <f t="shared" si="1080"/>
        <v>0</v>
      </c>
      <c r="K5161" s="43">
        <f t="shared" si="1081"/>
        <v>0</v>
      </c>
    </row>
    <row r="5162" spans="1:11" ht="12.75" customHeight="1">
      <c r="A5162" s="61" t="str">
        <f>"         "&amp;Labels!B75</f>
        <v xml:space="preserve">         Customer 7</v>
      </c>
      <c r="B5162" s="76">
        <f t="shared" si="1078"/>
        <v>0</v>
      </c>
      <c r="C5162" s="76">
        <f t="shared" si="1078"/>
        <v>0</v>
      </c>
      <c r="D5162" s="76">
        <f t="shared" si="1078"/>
        <v>0</v>
      </c>
      <c r="E5162" s="76">
        <f t="shared" si="1078"/>
        <v>0</v>
      </c>
      <c r="F5162" s="43">
        <f t="shared" si="1079"/>
        <v>0</v>
      </c>
      <c r="G5162" s="76">
        <f t="shared" si="1080"/>
        <v>0</v>
      </c>
      <c r="H5162" s="76">
        <f t="shared" si="1080"/>
        <v>0</v>
      </c>
      <c r="I5162" s="76">
        <f t="shared" si="1080"/>
        <v>0</v>
      </c>
      <c r="J5162" s="76">
        <f t="shared" si="1080"/>
        <v>0</v>
      </c>
      <c r="K5162" s="43">
        <f t="shared" si="1081"/>
        <v>0</v>
      </c>
    </row>
    <row r="5163" spans="1:11" ht="12.75" customHeight="1">
      <c r="A5163" s="61" t="str">
        <f>"         "&amp;Labels!B76</f>
        <v xml:space="preserve">         Customer 8</v>
      </c>
      <c r="B5163" s="76">
        <f t="shared" si="1078"/>
        <v>0</v>
      </c>
      <c r="C5163" s="76">
        <f t="shared" si="1078"/>
        <v>0</v>
      </c>
      <c r="D5163" s="76">
        <f t="shared" si="1078"/>
        <v>0</v>
      </c>
      <c r="E5163" s="76">
        <f t="shared" si="1078"/>
        <v>0</v>
      </c>
      <c r="F5163" s="43">
        <f t="shared" si="1079"/>
        <v>0</v>
      </c>
      <c r="G5163" s="76">
        <f t="shared" si="1080"/>
        <v>0</v>
      </c>
      <c r="H5163" s="76">
        <f t="shared" si="1080"/>
        <v>0</v>
      </c>
      <c r="I5163" s="76">
        <f t="shared" si="1080"/>
        <v>0</v>
      </c>
      <c r="J5163" s="76">
        <f t="shared" si="1080"/>
        <v>0</v>
      </c>
      <c r="K5163" s="43">
        <f t="shared" si="1081"/>
        <v>0</v>
      </c>
    </row>
    <row r="5164" spans="1:11" ht="12.75" customHeight="1">
      <c r="A5164" s="61" t="str">
        <f>"         "&amp;Labels!B77</f>
        <v xml:space="preserve">         Customer 9</v>
      </c>
      <c r="B5164" s="76">
        <f t="shared" si="1078"/>
        <v>0</v>
      </c>
      <c r="C5164" s="76">
        <f t="shared" si="1078"/>
        <v>0</v>
      </c>
      <c r="D5164" s="76">
        <f t="shared" si="1078"/>
        <v>0</v>
      </c>
      <c r="E5164" s="76">
        <f t="shared" si="1078"/>
        <v>0</v>
      </c>
      <c r="F5164" s="43">
        <f t="shared" si="1079"/>
        <v>0</v>
      </c>
      <c r="G5164" s="76">
        <f t="shared" si="1080"/>
        <v>0</v>
      </c>
      <c r="H5164" s="76">
        <f t="shared" si="1080"/>
        <v>0</v>
      </c>
      <c r="I5164" s="76">
        <f t="shared" si="1080"/>
        <v>0</v>
      </c>
      <c r="J5164" s="76">
        <f t="shared" si="1080"/>
        <v>0</v>
      </c>
      <c r="K5164" s="43">
        <f t="shared" si="1081"/>
        <v>0</v>
      </c>
    </row>
    <row r="5165" spans="1:11" ht="12.75" customHeight="1">
      <c r="A5165" s="61" t="str">
        <f>"         "&amp;Labels!B78</f>
        <v xml:space="preserve">         Customer 10</v>
      </c>
      <c r="B5165" s="76">
        <f t="shared" si="1078"/>
        <v>0</v>
      </c>
      <c r="C5165" s="76">
        <f t="shared" si="1078"/>
        <v>0</v>
      </c>
      <c r="D5165" s="76">
        <f t="shared" si="1078"/>
        <v>0</v>
      </c>
      <c r="E5165" s="76">
        <f t="shared" si="1078"/>
        <v>0</v>
      </c>
      <c r="F5165" s="43">
        <f t="shared" si="1079"/>
        <v>0</v>
      </c>
      <c r="G5165" s="76">
        <f t="shared" si="1080"/>
        <v>0</v>
      </c>
      <c r="H5165" s="76">
        <f t="shared" si="1080"/>
        <v>0</v>
      </c>
      <c r="I5165" s="76">
        <f t="shared" si="1080"/>
        <v>0</v>
      </c>
      <c r="J5165" s="76">
        <f t="shared" si="1080"/>
        <v>0</v>
      </c>
      <c r="K5165" s="43">
        <f t="shared" si="1081"/>
        <v>0</v>
      </c>
    </row>
    <row r="5166" spans="1:11" ht="12.75" customHeight="1">
      <c r="A5166" s="61" t="str">
        <f>"         "&amp;Labels!C68</f>
        <v xml:space="preserve">         Total</v>
      </c>
      <c r="B5166" s="84">
        <f t="shared" si="1078"/>
        <v>0</v>
      </c>
      <c r="C5166" s="84">
        <f t="shared" si="1078"/>
        <v>0</v>
      </c>
      <c r="D5166" s="84">
        <f t="shared" si="1078"/>
        <v>0</v>
      </c>
      <c r="E5166" s="84">
        <f t="shared" si="1078"/>
        <v>0</v>
      </c>
      <c r="F5166" s="43">
        <f t="shared" si="1079"/>
        <v>0</v>
      </c>
      <c r="G5166" s="84">
        <f t="shared" si="1080"/>
        <v>0</v>
      </c>
      <c r="H5166" s="84">
        <f t="shared" si="1080"/>
        <v>0</v>
      </c>
      <c r="I5166" s="84">
        <f t="shared" si="1080"/>
        <v>0</v>
      </c>
      <c r="J5166" s="84">
        <f t="shared" si="1080"/>
        <v>0</v>
      </c>
      <c r="K5166" s="43">
        <f t="shared" si="1081"/>
        <v>0</v>
      </c>
    </row>
    <row r="5167" spans="1:11" ht="12.75" customHeight="1">
      <c r="A5167" s="61" t="str">
        <f>"      "&amp;Labels!B91</f>
        <v xml:space="preserve">      Q 7</v>
      </c>
      <c r="B5167" s="84"/>
      <c r="C5167" s="84"/>
      <c r="D5167" s="84"/>
      <c r="E5167" s="84"/>
      <c r="F5167" s="43"/>
      <c r="G5167" s="84"/>
      <c r="H5167" s="84"/>
      <c r="I5167" s="84"/>
      <c r="J5167" s="84"/>
      <c r="K5167" s="43"/>
    </row>
    <row r="5168" spans="1:11" ht="12.75" customHeight="1">
      <c r="A5168" s="61" t="str">
        <f>"         "&amp;Labels!B69</f>
        <v xml:space="preserve">         Customer 1</v>
      </c>
      <c r="B5168" s="76">
        <f t="shared" ref="B5168:E5178" si="1082">SUM(B4950,B5059)</f>
        <v>0</v>
      </c>
      <c r="C5168" s="76">
        <f t="shared" si="1082"/>
        <v>0</v>
      </c>
      <c r="D5168" s="76">
        <f t="shared" si="1082"/>
        <v>0</v>
      </c>
      <c r="E5168" s="76">
        <f t="shared" si="1082"/>
        <v>0</v>
      </c>
      <c r="F5168" s="43">
        <f t="shared" ref="F5168:F5178" si="1083">SUM(B5168:E5168)</f>
        <v>0</v>
      </c>
      <c r="G5168" s="76">
        <f t="shared" ref="G5168:J5178" si="1084">SUM(G4950,G5059)</f>
        <v>0</v>
      </c>
      <c r="H5168" s="76">
        <f t="shared" si="1084"/>
        <v>0</v>
      </c>
      <c r="I5168" s="76">
        <f t="shared" si="1084"/>
        <v>0</v>
      </c>
      <c r="J5168" s="76">
        <f t="shared" si="1084"/>
        <v>0</v>
      </c>
      <c r="K5168" s="43">
        <f t="shared" ref="K5168:K5178" si="1085">SUM(G5168:J5168)</f>
        <v>0</v>
      </c>
    </row>
    <row r="5169" spans="1:11" ht="12.75" customHeight="1">
      <c r="A5169" s="61" t="str">
        <f>"         "&amp;Labels!B70</f>
        <v xml:space="preserve">         Customer 2</v>
      </c>
      <c r="B5169" s="76">
        <f t="shared" si="1082"/>
        <v>0</v>
      </c>
      <c r="C5169" s="76">
        <f t="shared" si="1082"/>
        <v>0</v>
      </c>
      <c r="D5169" s="76">
        <f t="shared" si="1082"/>
        <v>0</v>
      </c>
      <c r="E5169" s="76">
        <f t="shared" si="1082"/>
        <v>0</v>
      </c>
      <c r="F5169" s="43">
        <f t="shared" si="1083"/>
        <v>0</v>
      </c>
      <c r="G5169" s="76">
        <f t="shared" si="1084"/>
        <v>0</v>
      </c>
      <c r="H5169" s="76">
        <f t="shared" si="1084"/>
        <v>0</v>
      </c>
      <c r="I5169" s="76">
        <f t="shared" si="1084"/>
        <v>0</v>
      </c>
      <c r="J5169" s="76">
        <f t="shared" si="1084"/>
        <v>0</v>
      </c>
      <c r="K5169" s="43">
        <f t="shared" si="1085"/>
        <v>0</v>
      </c>
    </row>
    <row r="5170" spans="1:11" ht="12.75" customHeight="1">
      <c r="A5170" s="61" t="str">
        <f>"         "&amp;Labels!B71</f>
        <v xml:space="preserve">         Customer 3</v>
      </c>
      <c r="B5170" s="76">
        <f t="shared" si="1082"/>
        <v>0</v>
      </c>
      <c r="C5170" s="76">
        <f t="shared" si="1082"/>
        <v>0</v>
      </c>
      <c r="D5170" s="76">
        <f t="shared" si="1082"/>
        <v>0</v>
      </c>
      <c r="E5170" s="76">
        <f t="shared" si="1082"/>
        <v>0</v>
      </c>
      <c r="F5170" s="43">
        <f t="shared" si="1083"/>
        <v>0</v>
      </c>
      <c r="G5170" s="76">
        <f t="shared" si="1084"/>
        <v>0</v>
      </c>
      <c r="H5170" s="76">
        <f t="shared" si="1084"/>
        <v>0</v>
      </c>
      <c r="I5170" s="76">
        <f t="shared" si="1084"/>
        <v>0</v>
      </c>
      <c r="J5170" s="76">
        <f t="shared" si="1084"/>
        <v>0</v>
      </c>
      <c r="K5170" s="43">
        <f t="shared" si="1085"/>
        <v>0</v>
      </c>
    </row>
    <row r="5171" spans="1:11" ht="12.75" customHeight="1">
      <c r="A5171" s="61" t="str">
        <f>"         "&amp;Labels!B72</f>
        <v xml:space="preserve">         Customer 4</v>
      </c>
      <c r="B5171" s="76">
        <f t="shared" si="1082"/>
        <v>0</v>
      </c>
      <c r="C5171" s="76">
        <f t="shared" si="1082"/>
        <v>0</v>
      </c>
      <c r="D5171" s="76">
        <f t="shared" si="1082"/>
        <v>0</v>
      </c>
      <c r="E5171" s="76">
        <f t="shared" si="1082"/>
        <v>0</v>
      </c>
      <c r="F5171" s="43">
        <f t="shared" si="1083"/>
        <v>0</v>
      </c>
      <c r="G5171" s="76">
        <f t="shared" si="1084"/>
        <v>0</v>
      </c>
      <c r="H5171" s="76">
        <f t="shared" si="1084"/>
        <v>0</v>
      </c>
      <c r="I5171" s="76">
        <f t="shared" si="1084"/>
        <v>0</v>
      </c>
      <c r="J5171" s="76">
        <f t="shared" si="1084"/>
        <v>0</v>
      </c>
      <c r="K5171" s="43">
        <f t="shared" si="1085"/>
        <v>0</v>
      </c>
    </row>
    <row r="5172" spans="1:11" ht="12.75" customHeight="1">
      <c r="A5172" s="61" t="str">
        <f>"         "&amp;Labels!B73</f>
        <v xml:space="preserve">         Customer 5</v>
      </c>
      <c r="B5172" s="76">
        <f t="shared" si="1082"/>
        <v>0</v>
      </c>
      <c r="C5172" s="76">
        <f t="shared" si="1082"/>
        <v>0</v>
      </c>
      <c r="D5172" s="76">
        <f t="shared" si="1082"/>
        <v>0</v>
      </c>
      <c r="E5172" s="76">
        <f t="shared" si="1082"/>
        <v>0</v>
      </c>
      <c r="F5172" s="43">
        <f t="shared" si="1083"/>
        <v>0</v>
      </c>
      <c r="G5172" s="76">
        <f t="shared" si="1084"/>
        <v>0</v>
      </c>
      <c r="H5172" s="76">
        <f t="shared" si="1084"/>
        <v>0</v>
      </c>
      <c r="I5172" s="76">
        <f t="shared" si="1084"/>
        <v>0</v>
      </c>
      <c r="J5172" s="76">
        <f t="shared" si="1084"/>
        <v>0</v>
      </c>
      <c r="K5172" s="43">
        <f t="shared" si="1085"/>
        <v>0</v>
      </c>
    </row>
    <row r="5173" spans="1:11" ht="12.75" customHeight="1">
      <c r="A5173" s="61" t="str">
        <f>"         "&amp;Labels!B74</f>
        <v xml:space="preserve">         Customer 6</v>
      </c>
      <c r="B5173" s="76">
        <f t="shared" si="1082"/>
        <v>0</v>
      </c>
      <c r="C5173" s="76">
        <f t="shared" si="1082"/>
        <v>0</v>
      </c>
      <c r="D5173" s="76">
        <f t="shared" si="1082"/>
        <v>0</v>
      </c>
      <c r="E5173" s="76">
        <f t="shared" si="1082"/>
        <v>0</v>
      </c>
      <c r="F5173" s="43">
        <f t="shared" si="1083"/>
        <v>0</v>
      </c>
      <c r="G5173" s="76">
        <f t="shared" si="1084"/>
        <v>0</v>
      </c>
      <c r="H5173" s="76">
        <f t="shared" si="1084"/>
        <v>0</v>
      </c>
      <c r="I5173" s="76">
        <f t="shared" si="1084"/>
        <v>0</v>
      </c>
      <c r="J5173" s="76">
        <f t="shared" si="1084"/>
        <v>0</v>
      </c>
      <c r="K5173" s="43">
        <f t="shared" si="1085"/>
        <v>0</v>
      </c>
    </row>
    <row r="5174" spans="1:11" ht="12.75" customHeight="1">
      <c r="A5174" s="61" t="str">
        <f>"         "&amp;Labels!B75</f>
        <v xml:space="preserve">         Customer 7</v>
      </c>
      <c r="B5174" s="76">
        <f t="shared" si="1082"/>
        <v>0</v>
      </c>
      <c r="C5174" s="76">
        <f t="shared" si="1082"/>
        <v>0</v>
      </c>
      <c r="D5174" s="76">
        <f t="shared" si="1082"/>
        <v>0</v>
      </c>
      <c r="E5174" s="76">
        <f t="shared" si="1082"/>
        <v>0</v>
      </c>
      <c r="F5174" s="43">
        <f t="shared" si="1083"/>
        <v>0</v>
      </c>
      <c r="G5174" s="76">
        <f t="shared" si="1084"/>
        <v>0</v>
      </c>
      <c r="H5174" s="76">
        <f t="shared" si="1084"/>
        <v>0</v>
      </c>
      <c r="I5174" s="76">
        <f t="shared" si="1084"/>
        <v>0</v>
      </c>
      <c r="J5174" s="76">
        <f t="shared" si="1084"/>
        <v>0</v>
      </c>
      <c r="K5174" s="43">
        <f t="shared" si="1085"/>
        <v>0</v>
      </c>
    </row>
    <row r="5175" spans="1:11" ht="12.75" customHeight="1">
      <c r="A5175" s="61" t="str">
        <f>"         "&amp;Labels!B76</f>
        <v xml:space="preserve">         Customer 8</v>
      </c>
      <c r="B5175" s="76">
        <f t="shared" si="1082"/>
        <v>0</v>
      </c>
      <c r="C5175" s="76">
        <f t="shared" si="1082"/>
        <v>0</v>
      </c>
      <c r="D5175" s="76">
        <f t="shared" si="1082"/>
        <v>0</v>
      </c>
      <c r="E5175" s="76">
        <f t="shared" si="1082"/>
        <v>0</v>
      </c>
      <c r="F5175" s="43">
        <f t="shared" si="1083"/>
        <v>0</v>
      </c>
      <c r="G5175" s="76">
        <f t="shared" si="1084"/>
        <v>0</v>
      </c>
      <c r="H5175" s="76">
        <f t="shared" si="1084"/>
        <v>0</v>
      </c>
      <c r="I5175" s="76">
        <f t="shared" si="1084"/>
        <v>0</v>
      </c>
      <c r="J5175" s="76">
        <f t="shared" si="1084"/>
        <v>0</v>
      </c>
      <c r="K5175" s="43">
        <f t="shared" si="1085"/>
        <v>0</v>
      </c>
    </row>
    <row r="5176" spans="1:11" ht="12.75" customHeight="1">
      <c r="A5176" s="61" t="str">
        <f>"         "&amp;Labels!B77</f>
        <v xml:space="preserve">         Customer 9</v>
      </c>
      <c r="B5176" s="76">
        <f t="shared" si="1082"/>
        <v>0</v>
      </c>
      <c r="C5176" s="76">
        <f t="shared" si="1082"/>
        <v>0</v>
      </c>
      <c r="D5176" s="76">
        <f t="shared" si="1082"/>
        <v>0</v>
      </c>
      <c r="E5176" s="76">
        <f t="shared" si="1082"/>
        <v>0</v>
      </c>
      <c r="F5176" s="43">
        <f t="shared" si="1083"/>
        <v>0</v>
      </c>
      <c r="G5176" s="76">
        <f t="shared" si="1084"/>
        <v>0</v>
      </c>
      <c r="H5176" s="76">
        <f t="shared" si="1084"/>
        <v>0</v>
      </c>
      <c r="I5176" s="76">
        <f t="shared" si="1084"/>
        <v>0</v>
      </c>
      <c r="J5176" s="76">
        <f t="shared" si="1084"/>
        <v>0</v>
      </c>
      <c r="K5176" s="43">
        <f t="shared" si="1085"/>
        <v>0</v>
      </c>
    </row>
    <row r="5177" spans="1:11" ht="12.75" customHeight="1">
      <c r="A5177" s="61" t="str">
        <f>"         "&amp;Labels!B78</f>
        <v xml:space="preserve">         Customer 10</v>
      </c>
      <c r="B5177" s="76">
        <f t="shared" si="1082"/>
        <v>0</v>
      </c>
      <c r="C5177" s="76">
        <f t="shared" si="1082"/>
        <v>0</v>
      </c>
      <c r="D5177" s="76">
        <f t="shared" si="1082"/>
        <v>0</v>
      </c>
      <c r="E5177" s="76">
        <f t="shared" si="1082"/>
        <v>0</v>
      </c>
      <c r="F5177" s="43">
        <f t="shared" si="1083"/>
        <v>0</v>
      </c>
      <c r="G5177" s="76">
        <f t="shared" si="1084"/>
        <v>0</v>
      </c>
      <c r="H5177" s="76">
        <f t="shared" si="1084"/>
        <v>0</v>
      </c>
      <c r="I5177" s="76">
        <f t="shared" si="1084"/>
        <v>0</v>
      </c>
      <c r="J5177" s="76">
        <f t="shared" si="1084"/>
        <v>0</v>
      </c>
      <c r="K5177" s="43">
        <f t="shared" si="1085"/>
        <v>0</v>
      </c>
    </row>
    <row r="5178" spans="1:11" ht="12.75" customHeight="1">
      <c r="A5178" s="61" t="str">
        <f>"         "&amp;Labels!C68</f>
        <v xml:space="preserve">         Total</v>
      </c>
      <c r="B5178" s="84">
        <f t="shared" si="1082"/>
        <v>0</v>
      </c>
      <c r="C5178" s="84">
        <f t="shared" si="1082"/>
        <v>0</v>
      </c>
      <c r="D5178" s="84">
        <f t="shared" si="1082"/>
        <v>0</v>
      </c>
      <c r="E5178" s="84">
        <f t="shared" si="1082"/>
        <v>0</v>
      </c>
      <c r="F5178" s="43">
        <f t="shared" si="1083"/>
        <v>0</v>
      </c>
      <c r="G5178" s="84">
        <f t="shared" si="1084"/>
        <v>0</v>
      </c>
      <c r="H5178" s="84">
        <f t="shared" si="1084"/>
        <v>0</v>
      </c>
      <c r="I5178" s="84">
        <f t="shared" si="1084"/>
        <v>0</v>
      </c>
      <c r="J5178" s="84">
        <f t="shared" si="1084"/>
        <v>0</v>
      </c>
      <c r="K5178" s="43">
        <f t="shared" si="1085"/>
        <v>0</v>
      </c>
    </row>
    <row r="5179" spans="1:11" ht="12.75" customHeight="1">
      <c r="A5179" s="61" t="str">
        <f>"      "&amp;Labels!B92</f>
        <v xml:space="preserve">      Q 8</v>
      </c>
      <c r="B5179" s="84"/>
      <c r="C5179" s="84"/>
      <c r="D5179" s="84"/>
      <c r="E5179" s="84"/>
      <c r="F5179" s="43"/>
      <c r="G5179" s="84"/>
      <c r="H5179" s="84"/>
      <c r="I5179" s="84"/>
      <c r="J5179" s="84"/>
      <c r="K5179" s="43"/>
    </row>
    <row r="5180" spans="1:11" ht="12.75" customHeight="1">
      <c r="A5180" s="61" t="str">
        <f>"         "&amp;Labels!B69</f>
        <v xml:space="preserve">         Customer 1</v>
      </c>
      <c r="B5180" s="76">
        <f t="shared" ref="B5180:E5190" si="1086">SUM(B4962,B5071)</f>
        <v>0</v>
      </c>
      <c r="C5180" s="76">
        <f t="shared" si="1086"/>
        <v>0</v>
      </c>
      <c r="D5180" s="76">
        <f t="shared" si="1086"/>
        <v>0</v>
      </c>
      <c r="E5180" s="76">
        <f t="shared" si="1086"/>
        <v>0</v>
      </c>
      <c r="F5180" s="43">
        <f t="shared" ref="F5180:F5190" si="1087">SUM(B5180:E5180)</f>
        <v>0</v>
      </c>
      <c r="G5180" s="76">
        <f t="shared" ref="G5180:J5190" si="1088">SUM(G4962,G5071)</f>
        <v>0</v>
      </c>
      <c r="H5180" s="76">
        <f t="shared" si="1088"/>
        <v>0</v>
      </c>
      <c r="I5180" s="76">
        <f t="shared" si="1088"/>
        <v>0</v>
      </c>
      <c r="J5180" s="76">
        <f t="shared" si="1088"/>
        <v>0</v>
      </c>
      <c r="K5180" s="43">
        <f t="shared" ref="K5180:K5190" si="1089">SUM(G5180:J5180)</f>
        <v>0</v>
      </c>
    </row>
    <row r="5181" spans="1:11" ht="12.75" customHeight="1">
      <c r="A5181" s="61" t="str">
        <f>"         "&amp;Labels!B70</f>
        <v xml:space="preserve">         Customer 2</v>
      </c>
      <c r="B5181" s="76">
        <f t="shared" si="1086"/>
        <v>0</v>
      </c>
      <c r="C5181" s="76">
        <f t="shared" si="1086"/>
        <v>0</v>
      </c>
      <c r="D5181" s="76">
        <f t="shared" si="1086"/>
        <v>0</v>
      </c>
      <c r="E5181" s="76">
        <f t="shared" si="1086"/>
        <v>0</v>
      </c>
      <c r="F5181" s="43">
        <f t="shared" si="1087"/>
        <v>0</v>
      </c>
      <c r="G5181" s="76">
        <f t="shared" si="1088"/>
        <v>0</v>
      </c>
      <c r="H5181" s="76">
        <f t="shared" si="1088"/>
        <v>0</v>
      </c>
      <c r="I5181" s="76">
        <f t="shared" si="1088"/>
        <v>0</v>
      </c>
      <c r="J5181" s="76">
        <f t="shared" si="1088"/>
        <v>0</v>
      </c>
      <c r="K5181" s="43">
        <f t="shared" si="1089"/>
        <v>0</v>
      </c>
    </row>
    <row r="5182" spans="1:11" ht="12.75" customHeight="1">
      <c r="A5182" s="61" t="str">
        <f>"         "&amp;Labels!B71</f>
        <v xml:space="preserve">         Customer 3</v>
      </c>
      <c r="B5182" s="76">
        <f t="shared" si="1086"/>
        <v>0</v>
      </c>
      <c r="C5182" s="76">
        <f t="shared" si="1086"/>
        <v>0</v>
      </c>
      <c r="D5182" s="76">
        <f t="shared" si="1086"/>
        <v>0</v>
      </c>
      <c r="E5182" s="76">
        <f t="shared" si="1086"/>
        <v>0</v>
      </c>
      <c r="F5182" s="43">
        <f t="shared" si="1087"/>
        <v>0</v>
      </c>
      <c r="G5182" s="76">
        <f t="shared" si="1088"/>
        <v>0</v>
      </c>
      <c r="H5182" s="76">
        <f t="shared" si="1088"/>
        <v>0</v>
      </c>
      <c r="I5182" s="76">
        <f t="shared" si="1088"/>
        <v>0</v>
      </c>
      <c r="J5182" s="76">
        <f t="shared" si="1088"/>
        <v>0</v>
      </c>
      <c r="K5182" s="43">
        <f t="shared" si="1089"/>
        <v>0</v>
      </c>
    </row>
    <row r="5183" spans="1:11" ht="12.75" customHeight="1">
      <c r="A5183" s="61" t="str">
        <f>"         "&amp;Labels!B72</f>
        <v xml:space="preserve">         Customer 4</v>
      </c>
      <c r="B5183" s="76">
        <f t="shared" si="1086"/>
        <v>0</v>
      </c>
      <c r="C5183" s="76">
        <f t="shared" si="1086"/>
        <v>0</v>
      </c>
      <c r="D5183" s="76">
        <f t="shared" si="1086"/>
        <v>0</v>
      </c>
      <c r="E5183" s="76">
        <f t="shared" si="1086"/>
        <v>0</v>
      </c>
      <c r="F5183" s="43">
        <f t="shared" si="1087"/>
        <v>0</v>
      </c>
      <c r="G5183" s="76">
        <f t="shared" si="1088"/>
        <v>0</v>
      </c>
      <c r="H5183" s="76">
        <f t="shared" si="1088"/>
        <v>0</v>
      </c>
      <c r="I5183" s="76">
        <f t="shared" si="1088"/>
        <v>0</v>
      </c>
      <c r="J5183" s="76">
        <f t="shared" si="1088"/>
        <v>0</v>
      </c>
      <c r="K5183" s="43">
        <f t="shared" si="1089"/>
        <v>0</v>
      </c>
    </row>
    <row r="5184" spans="1:11" ht="12.75" customHeight="1">
      <c r="A5184" s="61" t="str">
        <f>"         "&amp;Labels!B73</f>
        <v xml:space="preserve">         Customer 5</v>
      </c>
      <c r="B5184" s="76">
        <f t="shared" si="1086"/>
        <v>0</v>
      </c>
      <c r="C5184" s="76">
        <f t="shared" si="1086"/>
        <v>0</v>
      </c>
      <c r="D5184" s="76">
        <f t="shared" si="1086"/>
        <v>0</v>
      </c>
      <c r="E5184" s="76">
        <f t="shared" si="1086"/>
        <v>0</v>
      </c>
      <c r="F5184" s="43">
        <f t="shared" si="1087"/>
        <v>0</v>
      </c>
      <c r="G5184" s="76">
        <f t="shared" si="1088"/>
        <v>0</v>
      </c>
      <c r="H5184" s="76">
        <f t="shared" si="1088"/>
        <v>0</v>
      </c>
      <c r="I5184" s="76">
        <f t="shared" si="1088"/>
        <v>0</v>
      </c>
      <c r="J5184" s="76">
        <f t="shared" si="1088"/>
        <v>0</v>
      </c>
      <c r="K5184" s="43">
        <f t="shared" si="1089"/>
        <v>0</v>
      </c>
    </row>
    <row r="5185" spans="1:11" ht="12.75" customHeight="1">
      <c r="A5185" s="61" t="str">
        <f>"         "&amp;Labels!B74</f>
        <v xml:space="preserve">         Customer 6</v>
      </c>
      <c r="B5185" s="76">
        <f t="shared" si="1086"/>
        <v>0</v>
      </c>
      <c r="C5185" s="76">
        <f t="shared" si="1086"/>
        <v>0</v>
      </c>
      <c r="D5185" s="76">
        <f t="shared" si="1086"/>
        <v>0</v>
      </c>
      <c r="E5185" s="76">
        <f t="shared" si="1086"/>
        <v>0</v>
      </c>
      <c r="F5185" s="43">
        <f t="shared" si="1087"/>
        <v>0</v>
      </c>
      <c r="G5185" s="76">
        <f t="shared" si="1088"/>
        <v>0</v>
      </c>
      <c r="H5185" s="76">
        <f t="shared" si="1088"/>
        <v>0</v>
      </c>
      <c r="I5185" s="76">
        <f t="shared" si="1088"/>
        <v>0</v>
      </c>
      <c r="J5185" s="76">
        <f t="shared" si="1088"/>
        <v>0</v>
      </c>
      <c r="K5185" s="43">
        <f t="shared" si="1089"/>
        <v>0</v>
      </c>
    </row>
    <row r="5186" spans="1:11" ht="12.75" customHeight="1">
      <c r="A5186" s="61" t="str">
        <f>"         "&amp;Labels!B75</f>
        <v xml:space="preserve">         Customer 7</v>
      </c>
      <c r="B5186" s="76">
        <f t="shared" si="1086"/>
        <v>0</v>
      </c>
      <c r="C5186" s="76">
        <f t="shared" si="1086"/>
        <v>0</v>
      </c>
      <c r="D5186" s="76">
        <f t="shared" si="1086"/>
        <v>0</v>
      </c>
      <c r="E5186" s="76">
        <f t="shared" si="1086"/>
        <v>0</v>
      </c>
      <c r="F5186" s="43">
        <f t="shared" si="1087"/>
        <v>0</v>
      </c>
      <c r="G5186" s="76">
        <f t="shared" si="1088"/>
        <v>0</v>
      </c>
      <c r="H5186" s="76">
        <f t="shared" si="1088"/>
        <v>0</v>
      </c>
      <c r="I5186" s="76">
        <f t="shared" si="1088"/>
        <v>0</v>
      </c>
      <c r="J5186" s="76">
        <f t="shared" si="1088"/>
        <v>0</v>
      </c>
      <c r="K5186" s="43">
        <f t="shared" si="1089"/>
        <v>0</v>
      </c>
    </row>
    <row r="5187" spans="1:11" ht="12.75" customHeight="1">
      <c r="A5187" s="61" t="str">
        <f>"         "&amp;Labels!B76</f>
        <v xml:space="preserve">         Customer 8</v>
      </c>
      <c r="B5187" s="76">
        <f t="shared" si="1086"/>
        <v>0</v>
      </c>
      <c r="C5187" s="76">
        <f t="shared" si="1086"/>
        <v>0</v>
      </c>
      <c r="D5187" s="76">
        <f t="shared" si="1086"/>
        <v>0</v>
      </c>
      <c r="E5187" s="76">
        <f t="shared" si="1086"/>
        <v>0</v>
      </c>
      <c r="F5187" s="43">
        <f t="shared" si="1087"/>
        <v>0</v>
      </c>
      <c r="G5187" s="76">
        <f t="shared" si="1088"/>
        <v>0</v>
      </c>
      <c r="H5187" s="76">
        <f t="shared" si="1088"/>
        <v>0</v>
      </c>
      <c r="I5187" s="76">
        <f t="shared" si="1088"/>
        <v>0</v>
      </c>
      <c r="J5187" s="76">
        <f t="shared" si="1088"/>
        <v>0</v>
      </c>
      <c r="K5187" s="43">
        <f t="shared" si="1089"/>
        <v>0</v>
      </c>
    </row>
    <row r="5188" spans="1:11" ht="12.75" customHeight="1">
      <c r="A5188" s="61" t="str">
        <f>"         "&amp;Labels!B77</f>
        <v xml:space="preserve">         Customer 9</v>
      </c>
      <c r="B5188" s="76">
        <f t="shared" si="1086"/>
        <v>0</v>
      </c>
      <c r="C5188" s="76">
        <f t="shared" si="1086"/>
        <v>0</v>
      </c>
      <c r="D5188" s="76">
        <f t="shared" si="1086"/>
        <v>0</v>
      </c>
      <c r="E5188" s="76">
        <f t="shared" si="1086"/>
        <v>0</v>
      </c>
      <c r="F5188" s="43">
        <f t="shared" si="1087"/>
        <v>0</v>
      </c>
      <c r="G5188" s="76">
        <f t="shared" si="1088"/>
        <v>0</v>
      </c>
      <c r="H5188" s="76">
        <f t="shared" si="1088"/>
        <v>0</v>
      </c>
      <c r="I5188" s="76">
        <f t="shared" si="1088"/>
        <v>0</v>
      </c>
      <c r="J5188" s="76">
        <f t="shared" si="1088"/>
        <v>0</v>
      </c>
      <c r="K5188" s="43">
        <f t="shared" si="1089"/>
        <v>0</v>
      </c>
    </row>
    <row r="5189" spans="1:11" ht="12.75" customHeight="1">
      <c r="A5189" s="61" t="str">
        <f>"         "&amp;Labels!B78</f>
        <v xml:space="preserve">         Customer 10</v>
      </c>
      <c r="B5189" s="76">
        <f t="shared" si="1086"/>
        <v>0</v>
      </c>
      <c r="C5189" s="76">
        <f t="shared" si="1086"/>
        <v>0</v>
      </c>
      <c r="D5189" s="76">
        <f t="shared" si="1086"/>
        <v>0</v>
      </c>
      <c r="E5189" s="76">
        <f t="shared" si="1086"/>
        <v>0</v>
      </c>
      <c r="F5189" s="43">
        <f t="shared" si="1087"/>
        <v>0</v>
      </c>
      <c r="G5189" s="76">
        <f t="shared" si="1088"/>
        <v>0</v>
      </c>
      <c r="H5189" s="76">
        <f t="shared" si="1088"/>
        <v>0</v>
      </c>
      <c r="I5189" s="76">
        <f t="shared" si="1088"/>
        <v>0</v>
      </c>
      <c r="J5189" s="76">
        <f t="shared" si="1088"/>
        <v>0</v>
      </c>
      <c r="K5189" s="43">
        <f t="shared" si="1089"/>
        <v>0</v>
      </c>
    </row>
    <row r="5190" spans="1:11" ht="12.75" customHeight="1">
      <c r="A5190" s="61" t="str">
        <f>"         "&amp;Labels!C68</f>
        <v xml:space="preserve">         Total</v>
      </c>
      <c r="B5190" s="84">
        <f t="shared" si="1086"/>
        <v>0</v>
      </c>
      <c r="C5190" s="84">
        <f t="shared" si="1086"/>
        <v>0</v>
      </c>
      <c r="D5190" s="84">
        <f t="shared" si="1086"/>
        <v>0</v>
      </c>
      <c r="E5190" s="84">
        <f t="shared" si="1086"/>
        <v>0</v>
      </c>
      <c r="F5190" s="43">
        <f t="shared" si="1087"/>
        <v>0</v>
      </c>
      <c r="G5190" s="84">
        <f t="shared" si="1088"/>
        <v>0</v>
      </c>
      <c r="H5190" s="84">
        <f t="shared" si="1088"/>
        <v>0</v>
      </c>
      <c r="I5190" s="84">
        <f t="shared" si="1088"/>
        <v>0</v>
      </c>
      <c r="J5190" s="84">
        <f t="shared" si="1088"/>
        <v>0</v>
      </c>
      <c r="K5190" s="43">
        <f t="shared" si="1089"/>
        <v>0</v>
      </c>
    </row>
    <row r="5191" spans="1:11" ht="12.75" customHeight="1">
      <c r="A5191" s="55" t="str">
        <f>"      "&amp;Labels!C84</f>
        <v xml:space="preserve">      Total</v>
      </c>
      <c r="B5191" s="74">
        <f>B5094</f>
        <v>0</v>
      </c>
      <c r="C5191" s="74">
        <f>C5094</f>
        <v>0</v>
      </c>
      <c r="D5191" s="74">
        <f>D5094</f>
        <v>0</v>
      </c>
      <c r="E5191" s="74">
        <f>E5094</f>
        <v>0</v>
      </c>
      <c r="F5191" s="43">
        <f>SUM(B5094:E5094)</f>
        <v>0</v>
      </c>
      <c r="G5191" s="74">
        <f>G5094</f>
        <v>0</v>
      </c>
      <c r="H5191" s="74">
        <f>H5094</f>
        <v>0</v>
      </c>
      <c r="I5191" s="74">
        <f>I5094</f>
        <v>0</v>
      </c>
      <c r="J5191" s="74">
        <f>J5094</f>
        <v>0</v>
      </c>
      <c r="K5191" s="43">
        <f>SUM(G5094:J5094)</f>
        <v>0</v>
      </c>
    </row>
    <row r="5192" spans="1:11" ht="12.75" customHeight="1">
      <c r="A5192" s="61" t="str">
        <f>"         "&amp;Labels!B69</f>
        <v xml:space="preserve">         Customer 1</v>
      </c>
      <c r="B5192" s="76">
        <f t="shared" ref="B5192:E5201" si="1090">SUM(B4974,B5083)</f>
        <v>0</v>
      </c>
      <c r="C5192" s="76">
        <f t="shared" si="1090"/>
        <v>0</v>
      </c>
      <c r="D5192" s="76">
        <f t="shared" si="1090"/>
        <v>0</v>
      </c>
      <c r="E5192" s="76">
        <f t="shared" si="1090"/>
        <v>0</v>
      </c>
      <c r="F5192" s="43">
        <f t="shared" ref="F5192:F5201" si="1091">SUM(B5192:E5192)</f>
        <v>0</v>
      </c>
      <c r="G5192" s="76">
        <f t="shared" ref="G5192:J5201" si="1092">SUM(G4974,G5083)</f>
        <v>0</v>
      </c>
      <c r="H5192" s="76">
        <f t="shared" si="1092"/>
        <v>0</v>
      </c>
      <c r="I5192" s="76">
        <f t="shared" si="1092"/>
        <v>0</v>
      </c>
      <c r="J5192" s="76">
        <f t="shared" si="1092"/>
        <v>0</v>
      </c>
      <c r="K5192" s="43">
        <f t="shared" ref="K5192:K5201" si="1093">SUM(G5192:J5192)</f>
        <v>0</v>
      </c>
    </row>
    <row r="5193" spans="1:11" ht="12.75" customHeight="1">
      <c r="A5193" s="61" t="str">
        <f>"         "&amp;Labels!B70</f>
        <v xml:space="preserve">         Customer 2</v>
      </c>
      <c r="B5193" s="76">
        <f t="shared" si="1090"/>
        <v>0</v>
      </c>
      <c r="C5193" s="76">
        <f t="shared" si="1090"/>
        <v>0</v>
      </c>
      <c r="D5193" s="76">
        <f t="shared" si="1090"/>
        <v>0</v>
      </c>
      <c r="E5193" s="76">
        <f t="shared" si="1090"/>
        <v>0</v>
      </c>
      <c r="F5193" s="43">
        <f t="shared" si="1091"/>
        <v>0</v>
      </c>
      <c r="G5193" s="76">
        <f t="shared" si="1092"/>
        <v>0</v>
      </c>
      <c r="H5193" s="76">
        <f t="shared" si="1092"/>
        <v>0</v>
      </c>
      <c r="I5193" s="76">
        <f t="shared" si="1092"/>
        <v>0</v>
      </c>
      <c r="J5193" s="76">
        <f t="shared" si="1092"/>
        <v>0</v>
      </c>
      <c r="K5193" s="43">
        <f t="shared" si="1093"/>
        <v>0</v>
      </c>
    </row>
    <row r="5194" spans="1:11" ht="12.75" customHeight="1">
      <c r="A5194" s="61" t="str">
        <f>"         "&amp;Labels!B71</f>
        <v xml:space="preserve">         Customer 3</v>
      </c>
      <c r="B5194" s="76">
        <f t="shared" si="1090"/>
        <v>0</v>
      </c>
      <c r="C5194" s="76">
        <f t="shared" si="1090"/>
        <v>0</v>
      </c>
      <c r="D5194" s="76">
        <f t="shared" si="1090"/>
        <v>0</v>
      </c>
      <c r="E5194" s="76">
        <f t="shared" si="1090"/>
        <v>0</v>
      </c>
      <c r="F5194" s="43">
        <f t="shared" si="1091"/>
        <v>0</v>
      </c>
      <c r="G5194" s="76">
        <f t="shared" si="1092"/>
        <v>0</v>
      </c>
      <c r="H5194" s="76">
        <f t="shared" si="1092"/>
        <v>0</v>
      </c>
      <c r="I5194" s="76">
        <f t="shared" si="1092"/>
        <v>0</v>
      </c>
      <c r="J5194" s="76">
        <f t="shared" si="1092"/>
        <v>0</v>
      </c>
      <c r="K5194" s="43">
        <f t="shared" si="1093"/>
        <v>0</v>
      </c>
    </row>
    <row r="5195" spans="1:11" ht="12.75" customHeight="1">
      <c r="A5195" s="61" t="str">
        <f>"         "&amp;Labels!B72</f>
        <v xml:space="preserve">         Customer 4</v>
      </c>
      <c r="B5195" s="76">
        <f t="shared" si="1090"/>
        <v>0</v>
      </c>
      <c r="C5195" s="76">
        <f t="shared" si="1090"/>
        <v>0</v>
      </c>
      <c r="D5195" s="76">
        <f t="shared" si="1090"/>
        <v>0</v>
      </c>
      <c r="E5195" s="76">
        <f t="shared" si="1090"/>
        <v>0</v>
      </c>
      <c r="F5195" s="43">
        <f t="shared" si="1091"/>
        <v>0</v>
      </c>
      <c r="G5195" s="76">
        <f t="shared" si="1092"/>
        <v>0</v>
      </c>
      <c r="H5195" s="76">
        <f t="shared" si="1092"/>
        <v>0</v>
      </c>
      <c r="I5195" s="76">
        <f t="shared" si="1092"/>
        <v>0</v>
      </c>
      <c r="J5195" s="76">
        <f t="shared" si="1092"/>
        <v>0</v>
      </c>
      <c r="K5195" s="43">
        <f t="shared" si="1093"/>
        <v>0</v>
      </c>
    </row>
    <row r="5196" spans="1:11" ht="12.75" customHeight="1">
      <c r="A5196" s="61" t="str">
        <f>"         "&amp;Labels!B73</f>
        <v xml:space="preserve">         Customer 5</v>
      </c>
      <c r="B5196" s="76">
        <f t="shared" si="1090"/>
        <v>0</v>
      </c>
      <c r="C5196" s="76">
        <f t="shared" si="1090"/>
        <v>0</v>
      </c>
      <c r="D5196" s="76">
        <f t="shared" si="1090"/>
        <v>0</v>
      </c>
      <c r="E5196" s="76">
        <f t="shared" si="1090"/>
        <v>0</v>
      </c>
      <c r="F5196" s="43">
        <f t="shared" si="1091"/>
        <v>0</v>
      </c>
      <c r="G5196" s="76">
        <f t="shared" si="1092"/>
        <v>0</v>
      </c>
      <c r="H5196" s="76">
        <f t="shared" si="1092"/>
        <v>0</v>
      </c>
      <c r="I5196" s="76">
        <f t="shared" si="1092"/>
        <v>0</v>
      </c>
      <c r="J5196" s="76">
        <f t="shared" si="1092"/>
        <v>0</v>
      </c>
      <c r="K5196" s="43">
        <f t="shared" si="1093"/>
        <v>0</v>
      </c>
    </row>
    <row r="5197" spans="1:11" ht="12.75" customHeight="1">
      <c r="A5197" s="61" t="str">
        <f>"         "&amp;Labels!B74</f>
        <v xml:space="preserve">         Customer 6</v>
      </c>
      <c r="B5197" s="76">
        <f t="shared" si="1090"/>
        <v>0</v>
      </c>
      <c r="C5197" s="76">
        <f t="shared" si="1090"/>
        <v>0</v>
      </c>
      <c r="D5197" s="76">
        <f t="shared" si="1090"/>
        <v>0</v>
      </c>
      <c r="E5197" s="76">
        <f t="shared" si="1090"/>
        <v>0</v>
      </c>
      <c r="F5197" s="43">
        <f t="shared" si="1091"/>
        <v>0</v>
      </c>
      <c r="G5197" s="76">
        <f t="shared" si="1092"/>
        <v>0</v>
      </c>
      <c r="H5197" s="76">
        <f t="shared" si="1092"/>
        <v>0</v>
      </c>
      <c r="I5197" s="76">
        <f t="shared" si="1092"/>
        <v>0</v>
      </c>
      <c r="J5197" s="76">
        <f t="shared" si="1092"/>
        <v>0</v>
      </c>
      <c r="K5197" s="43">
        <f t="shared" si="1093"/>
        <v>0</v>
      </c>
    </row>
    <row r="5198" spans="1:11" ht="12.75" customHeight="1">
      <c r="A5198" s="61" t="str">
        <f>"         "&amp;Labels!B75</f>
        <v xml:space="preserve">         Customer 7</v>
      </c>
      <c r="B5198" s="76">
        <f t="shared" si="1090"/>
        <v>0</v>
      </c>
      <c r="C5198" s="76">
        <f t="shared" si="1090"/>
        <v>0</v>
      </c>
      <c r="D5198" s="76">
        <f t="shared" si="1090"/>
        <v>0</v>
      </c>
      <c r="E5198" s="76">
        <f t="shared" si="1090"/>
        <v>0</v>
      </c>
      <c r="F5198" s="43">
        <f t="shared" si="1091"/>
        <v>0</v>
      </c>
      <c r="G5198" s="76">
        <f t="shared" si="1092"/>
        <v>0</v>
      </c>
      <c r="H5198" s="76">
        <f t="shared" si="1092"/>
        <v>0</v>
      </c>
      <c r="I5198" s="76">
        <f t="shared" si="1092"/>
        <v>0</v>
      </c>
      <c r="J5198" s="76">
        <f t="shared" si="1092"/>
        <v>0</v>
      </c>
      <c r="K5198" s="43">
        <f t="shared" si="1093"/>
        <v>0</v>
      </c>
    </row>
    <row r="5199" spans="1:11" ht="12.75" customHeight="1">
      <c r="A5199" s="61" t="str">
        <f>"         "&amp;Labels!B76</f>
        <v xml:space="preserve">         Customer 8</v>
      </c>
      <c r="B5199" s="76">
        <f t="shared" si="1090"/>
        <v>0</v>
      </c>
      <c r="C5199" s="76">
        <f t="shared" si="1090"/>
        <v>0</v>
      </c>
      <c r="D5199" s="76">
        <f t="shared" si="1090"/>
        <v>0</v>
      </c>
      <c r="E5199" s="76">
        <f t="shared" si="1090"/>
        <v>0</v>
      </c>
      <c r="F5199" s="43">
        <f t="shared" si="1091"/>
        <v>0</v>
      </c>
      <c r="G5199" s="76">
        <f t="shared" si="1092"/>
        <v>0</v>
      </c>
      <c r="H5199" s="76">
        <f t="shared" si="1092"/>
        <v>0</v>
      </c>
      <c r="I5199" s="76">
        <f t="shared" si="1092"/>
        <v>0</v>
      </c>
      <c r="J5199" s="76">
        <f t="shared" si="1092"/>
        <v>0</v>
      </c>
      <c r="K5199" s="43">
        <f t="shared" si="1093"/>
        <v>0</v>
      </c>
    </row>
    <row r="5200" spans="1:11" ht="12.75" customHeight="1">
      <c r="A5200" s="61" t="str">
        <f>"         "&amp;Labels!B77</f>
        <v xml:space="preserve">         Customer 9</v>
      </c>
      <c r="B5200" s="76">
        <f t="shared" si="1090"/>
        <v>0</v>
      </c>
      <c r="C5200" s="76">
        <f t="shared" si="1090"/>
        <v>0</v>
      </c>
      <c r="D5200" s="76">
        <f t="shared" si="1090"/>
        <v>0</v>
      </c>
      <c r="E5200" s="76">
        <f t="shared" si="1090"/>
        <v>0</v>
      </c>
      <c r="F5200" s="43">
        <f t="shared" si="1091"/>
        <v>0</v>
      </c>
      <c r="G5200" s="76">
        <f t="shared" si="1092"/>
        <v>0</v>
      </c>
      <c r="H5200" s="76">
        <f t="shared" si="1092"/>
        <v>0</v>
      </c>
      <c r="I5200" s="76">
        <f t="shared" si="1092"/>
        <v>0</v>
      </c>
      <c r="J5200" s="76">
        <f t="shared" si="1092"/>
        <v>0</v>
      </c>
      <c r="K5200" s="43">
        <f t="shared" si="1093"/>
        <v>0</v>
      </c>
    </row>
    <row r="5201" spans="1:11" ht="12.75" customHeight="1">
      <c r="A5201" s="61" t="str">
        <f>"         "&amp;Labels!B78</f>
        <v xml:space="preserve">         Customer 10</v>
      </c>
      <c r="B5201" s="76">
        <f t="shared" si="1090"/>
        <v>0</v>
      </c>
      <c r="C5201" s="76">
        <f t="shared" si="1090"/>
        <v>0</v>
      </c>
      <c r="D5201" s="76">
        <f t="shared" si="1090"/>
        <v>0</v>
      </c>
      <c r="E5201" s="76">
        <f t="shared" si="1090"/>
        <v>0</v>
      </c>
      <c r="F5201" s="43">
        <f t="shared" si="1091"/>
        <v>0</v>
      </c>
      <c r="G5201" s="76">
        <f t="shared" si="1092"/>
        <v>0</v>
      </c>
      <c r="H5201" s="76">
        <f t="shared" si="1092"/>
        <v>0</v>
      </c>
      <c r="I5201" s="76">
        <f t="shared" si="1092"/>
        <v>0</v>
      </c>
      <c r="J5201" s="76">
        <f t="shared" si="1092"/>
        <v>0</v>
      </c>
      <c r="K5201" s="43">
        <f t="shared" si="1093"/>
        <v>0</v>
      </c>
    </row>
    <row r="5202" spans="1:11" ht="12.75" customHeight="1">
      <c r="A5202" s="61" t="str">
        <f>"         "&amp;Labels!C68</f>
        <v xml:space="preserve">         Total</v>
      </c>
      <c r="B5202" s="84">
        <f>B5094</f>
        <v>0</v>
      </c>
      <c r="C5202" s="84">
        <f>C5094</f>
        <v>0</v>
      </c>
      <c r="D5202" s="84">
        <f>D5094</f>
        <v>0</v>
      </c>
      <c r="E5202" s="84">
        <f>E5094</f>
        <v>0</v>
      </c>
      <c r="F5202" s="43">
        <f>SUM(B5094:E5094)</f>
        <v>0</v>
      </c>
      <c r="G5202" s="84">
        <f>G5094</f>
        <v>0</v>
      </c>
      <c r="H5202" s="84">
        <f>H5094</f>
        <v>0</v>
      </c>
      <c r="I5202" s="84">
        <f>I5094</f>
        <v>0</v>
      </c>
      <c r="J5202" s="84">
        <f>J5094</f>
        <v>0</v>
      </c>
      <c r="K5202" s="43">
        <f>SUM(G5094:J5094)</f>
        <v>0</v>
      </c>
    </row>
    <row r="5203" spans="1:11" ht="12.75" customHeight="1">
      <c r="A5203" s="63" t="str">
        <f>Labels!B96</f>
        <v>Product 2</v>
      </c>
      <c r="B5203" s="77"/>
      <c r="C5203" s="77"/>
      <c r="D5203" s="77"/>
      <c r="E5203" s="77"/>
      <c r="F5203" s="43"/>
      <c r="G5203" s="77"/>
      <c r="H5203" s="77"/>
      <c r="I5203" s="77"/>
      <c r="J5203" s="77"/>
      <c r="K5203" s="43"/>
    </row>
    <row r="5204" spans="1:11" ht="12.75" customHeight="1">
      <c r="A5204" s="55" t="str">
        <f>"   "&amp;Labels!B107</f>
        <v xml:space="preserve">   Seminars</v>
      </c>
      <c r="B5204" s="74"/>
      <c r="C5204" s="74"/>
      <c r="D5204" s="74"/>
      <c r="E5204" s="74"/>
      <c r="F5204" s="43"/>
      <c r="G5204" s="74"/>
      <c r="H5204" s="74"/>
      <c r="I5204" s="74"/>
      <c r="J5204" s="74"/>
      <c r="K5204" s="43"/>
    </row>
    <row r="5205" spans="1:11" ht="12.75" customHeight="1">
      <c r="A5205" s="61" t="str">
        <f>"      "&amp;Labels!B85</f>
        <v xml:space="preserve">      Q 1</v>
      </c>
      <c r="B5205" s="84"/>
      <c r="C5205" s="84"/>
      <c r="D5205" s="84"/>
      <c r="E5205" s="84"/>
      <c r="F5205" s="43"/>
      <c r="G5205" s="84"/>
      <c r="H5205" s="84"/>
      <c r="I5205" s="84"/>
      <c r="J5205" s="84"/>
      <c r="K5205" s="43"/>
    </row>
    <row r="5206" spans="1:11" ht="12.75" customHeight="1">
      <c r="A5206" s="61" t="str">
        <f>"         "&amp;Labels!B69</f>
        <v xml:space="preserve">         Customer 1</v>
      </c>
      <c r="B5206" s="76">
        <f>IF('(Other Computations)'!B199=0,0,Inputs!D211*Inputs!D104*Inputs!D67*Inputs!D26*'GM Alloc Factors'!B34/('(Other Computations)'!B186+'(Other Computations)'!B199))</f>
        <v>0</v>
      </c>
      <c r="C5206" s="76">
        <f>IF('(Other Computations)'!C199=0,0,Inputs!E211*Inputs!E104*Inputs!D67*Inputs!D26*'GM Alloc Factors'!C34/('(Other Computations)'!C186+'(Other Computations)'!C199))</f>
        <v>0</v>
      </c>
      <c r="D5206" s="76">
        <f>IF('(Other Computations)'!D199=0,0,Inputs!F211*Inputs!F104*Inputs!D67*Inputs!D26*'GM Alloc Factors'!D34/('(Other Computations)'!D186+'(Other Computations)'!D199))</f>
        <v>0</v>
      </c>
      <c r="E5206" s="76">
        <f>IF('(Other Computations)'!E199=0,0,Inputs!G211*Inputs!G104*Inputs!D67*Inputs!D26*'GM Alloc Factors'!E34/('(Other Computations)'!E186+'(Other Computations)'!E199))</f>
        <v>0</v>
      </c>
      <c r="F5206" s="43">
        <f t="shared" ref="F5206:F5216" si="1094">SUM(B5206:E5206)</f>
        <v>0</v>
      </c>
      <c r="G5206" s="76">
        <f>IF('(Other Computations)'!G199=0,0,Inputs!I211*Inputs!I104*Inputs!D67*Inputs!D26*'GM Alloc Factors'!G34/('(Other Computations)'!G186+'(Other Computations)'!G199))</f>
        <v>0</v>
      </c>
      <c r="H5206" s="76">
        <f>IF('(Other Computations)'!H199=0,0,Inputs!J211*Inputs!J104*Inputs!D67*Inputs!D26*'GM Alloc Factors'!H34/('(Other Computations)'!H186+'(Other Computations)'!H199))</f>
        <v>0</v>
      </c>
      <c r="I5206" s="76">
        <f>IF('(Other Computations)'!I199=0,0,Inputs!K211*Inputs!K104*Inputs!D67*Inputs!D26*'GM Alloc Factors'!I34/('(Other Computations)'!I186+'(Other Computations)'!I199))</f>
        <v>0</v>
      </c>
      <c r="J5206" s="76">
        <f>IF('(Other Computations)'!J199=0,0,Inputs!L211*Inputs!L104*Inputs!D67*Inputs!D26*'GM Alloc Factors'!J34/('(Other Computations)'!J186+'(Other Computations)'!J199))</f>
        <v>0</v>
      </c>
      <c r="K5206" s="43">
        <f t="shared" ref="K5206:K5216" si="1095">SUM(G5206:J5206)</f>
        <v>0</v>
      </c>
    </row>
    <row r="5207" spans="1:11" ht="12.75" customHeight="1">
      <c r="A5207" s="61" t="str">
        <f>"         "&amp;Labels!B70</f>
        <v xml:space="preserve">         Customer 2</v>
      </c>
      <c r="B5207" s="76">
        <f>IF('(Other Computations)'!B200=0,0,Inputs!D212*Inputs!D105*Inputs!D68*Inputs!D26*'GM Alloc Factors'!B34/('(Other Computations)'!B187+'(Other Computations)'!B200))</f>
        <v>0</v>
      </c>
      <c r="C5207" s="76">
        <f>IF('(Other Computations)'!C200=0,0,Inputs!E212*Inputs!E105*Inputs!D68*Inputs!D26*'GM Alloc Factors'!C34/('(Other Computations)'!C187+'(Other Computations)'!C200))</f>
        <v>0</v>
      </c>
      <c r="D5207" s="76">
        <f>IF('(Other Computations)'!D200=0,0,Inputs!F212*Inputs!F105*Inputs!D68*Inputs!D26*'GM Alloc Factors'!D34/('(Other Computations)'!D187+'(Other Computations)'!D200))</f>
        <v>0</v>
      </c>
      <c r="E5207" s="76">
        <f>IF('(Other Computations)'!E200=0,0,Inputs!G212*Inputs!G105*Inputs!D68*Inputs!D26*'GM Alloc Factors'!E34/('(Other Computations)'!E187+'(Other Computations)'!E200))</f>
        <v>0</v>
      </c>
      <c r="F5207" s="43">
        <f t="shared" si="1094"/>
        <v>0</v>
      </c>
      <c r="G5207" s="76">
        <f>IF('(Other Computations)'!G200=0,0,Inputs!I212*Inputs!I105*Inputs!D68*Inputs!D26*'GM Alloc Factors'!G34/('(Other Computations)'!G187+'(Other Computations)'!G200))</f>
        <v>0</v>
      </c>
      <c r="H5207" s="76">
        <f>IF('(Other Computations)'!H200=0,0,Inputs!J212*Inputs!J105*Inputs!D68*Inputs!D26*'GM Alloc Factors'!H34/('(Other Computations)'!H187+'(Other Computations)'!H200))</f>
        <v>0</v>
      </c>
      <c r="I5207" s="76">
        <f>IF('(Other Computations)'!I200=0,0,Inputs!K212*Inputs!K105*Inputs!D68*Inputs!D26*'GM Alloc Factors'!I34/('(Other Computations)'!I187+'(Other Computations)'!I200))</f>
        <v>0</v>
      </c>
      <c r="J5207" s="76">
        <f>IF('(Other Computations)'!J200=0,0,Inputs!L212*Inputs!L105*Inputs!D68*Inputs!D26*'GM Alloc Factors'!J34/('(Other Computations)'!J187+'(Other Computations)'!J200))</f>
        <v>0</v>
      </c>
      <c r="K5207" s="43">
        <f t="shared" si="1095"/>
        <v>0</v>
      </c>
    </row>
    <row r="5208" spans="1:11" ht="12.75" customHeight="1">
      <c r="A5208" s="61" t="str">
        <f>"         "&amp;Labels!B71</f>
        <v xml:space="preserve">         Customer 3</v>
      </c>
      <c r="B5208" s="76">
        <f>IF('(Other Computations)'!B201=0,0,Inputs!D213*Inputs!D106*Inputs!D69*Inputs!D26*'GM Alloc Factors'!B34/('(Other Computations)'!B188+'(Other Computations)'!B201))</f>
        <v>0</v>
      </c>
      <c r="C5208" s="76">
        <f>IF('(Other Computations)'!C201=0,0,Inputs!E213*Inputs!E106*Inputs!D69*Inputs!D26*'GM Alloc Factors'!C34/('(Other Computations)'!C188+'(Other Computations)'!C201))</f>
        <v>0</v>
      </c>
      <c r="D5208" s="76">
        <f>IF('(Other Computations)'!D201=0,0,Inputs!F213*Inputs!F106*Inputs!D69*Inputs!D26*'GM Alloc Factors'!D34/('(Other Computations)'!D188+'(Other Computations)'!D201))</f>
        <v>0</v>
      </c>
      <c r="E5208" s="76">
        <f>IF('(Other Computations)'!E201=0,0,Inputs!G213*Inputs!G106*Inputs!D69*Inputs!D26*'GM Alloc Factors'!E34/('(Other Computations)'!E188+'(Other Computations)'!E201))</f>
        <v>0</v>
      </c>
      <c r="F5208" s="43">
        <f t="shared" si="1094"/>
        <v>0</v>
      </c>
      <c r="G5208" s="76">
        <f>IF('(Other Computations)'!G201=0,0,Inputs!I213*Inputs!I106*Inputs!D69*Inputs!D26*'GM Alloc Factors'!G34/('(Other Computations)'!G188+'(Other Computations)'!G201))</f>
        <v>0</v>
      </c>
      <c r="H5208" s="76">
        <f>IF('(Other Computations)'!H201=0,0,Inputs!J213*Inputs!J106*Inputs!D69*Inputs!D26*'GM Alloc Factors'!H34/('(Other Computations)'!H188+'(Other Computations)'!H201))</f>
        <v>0</v>
      </c>
      <c r="I5208" s="76">
        <f>IF('(Other Computations)'!I201=0,0,Inputs!K213*Inputs!K106*Inputs!D69*Inputs!D26*'GM Alloc Factors'!I34/('(Other Computations)'!I188+'(Other Computations)'!I201))</f>
        <v>0</v>
      </c>
      <c r="J5208" s="76">
        <f>IF('(Other Computations)'!J201=0,0,Inputs!L213*Inputs!L106*Inputs!D69*Inputs!D26*'GM Alloc Factors'!J34/('(Other Computations)'!J188+'(Other Computations)'!J201))</f>
        <v>0</v>
      </c>
      <c r="K5208" s="43">
        <f t="shared" si="1095"/>
        <v>0</v>
      </c>
    </row>
    <row r="5209" spans="1:11" ht="12.75" customHeight="1">
      <c r="A5209" s="61" t="str">
        <f>"         "&amp;Labels!B72</f>
        <v xml:space="preserve">         Customer 4</v>
      </c>
      <c r="B5209" s="76">
        <f>IF('(Other Computations)'!B202=0,0,Inputs!D214*Inputs!D107*Inputs!D70*Inputs!D26*'GM Alloc Factors'!B34/('(Other Computations)'!B189+'(Other Computations)'!B202))</f>
        <v>0</v>
      </c>
      <c r="C5209" s="76">
        <f>IF('(Other Computations)'!C202=0,0,Inputs!E214*Inputs!E107*Inputs!D70*Inputs!D26*'GM Alloc Factors'!C34/('(Other Computations)'!C189+'(Other Computations)'!C202))</f>
        <v>0</v>
      </c>
      <c r="D5209" s="76">
        <f>IF('(Other Computations)'!D202=0,0,Inputs!F214*Inputs!F107*Inputs!D70*Inputs!D26*'GM Alloc Factors'!D34/('(Other Computations)'!D189+'(Other Computations)'!D202))</f>
        <v>0</v>
      </c>
      <c r="E5209" s="76">
        <f>IF('(Other Computations)'!E202=0,0,Inputs!G214*Inputs!G107*Inputs!D70*Inputs!D26*'GM Alloc Factors'!E34/('(Other Computations)'!E189+'(Other Computations)'!E202))</f>
        <v>0</v>
      </c>
      <c r="F5209" s="43">
        <f t="shared" si="1094"/>
        <v>0</v>
      </c>
      <c r="G5209" s="76">
        <f>IF('(Other Computations)'!G202=0,0,Inputs!I214*Inputs!I107*Inputs!D70*Inputs!D26*'GM Alloc Factors'!G34/('(Other Computations)'!G189+'(Other Computations)'!G202))</f>
        <v>0</v>
      </c>
      <c r="H5209" s="76">
        <f>IF('(Other Computations)'!H202=0,0,Inputs!J214*Inputs!J107*Inputs!D70*Inputs!D26*'GM Alloc Factors'!H34/('(Other Computations)'!H189+'(Other Computations)'!H202))</f>
        <v>0</v>
      </c>
      <c r="I5209" s="76">
        <f>IF('(Other Computations)'!I202=0,0,Inputs!K214*Inputs!K107*Inputs!D70*Inputs!D26*'GM Alloc Factors'!I34/('(Other Computations)'!I189+'(Other Computations)'!I202))</f>
        <v>0</v>
      </c>
      <c r="J5209" s="76">
        <f>IF('(Other Computations)'!J202=0,0,Inputs!L214*Inputs!L107*Inputs!D70*Inputs!D26*'GM Alloc Factors'!J34/('(Other Computations)'!J189+'(Other Computations)'!J202))</f>
        <v>0</v>
      </c>
      <c r="K5209" s="43">
        <f t="shared" si="1095"/>
        <v>0</v>
      </c>
    </row>
    <row r="5210" spans="1:11" ht="12.75" customHeight="1">
      <c r="A5210" s="61" t="str">
        <f>"         "&amp;Labels!B73</f>
        <v xml:space="preserve">         Customer 5</v>
      </c>
      <c r="B5210" s="76">
        <f>IF('(Other Computations)'!B203=0,0,Inputs!D215*Inputs!D108*Inputs!D71*Inputs!D26*'GM Alloc Factors'!B34/('(Other Computations)'!B190+'(Other Computations)'!B203))</f>
        <v>0</v>
      </c>
      <c r="C5210" s="76">
        <f>IF('(Other Computations)'!C203=0,0,Inputs!E215*Inputs!E108*Inputs!D71*Inputs!D26*'GM Alloc Factors'!C34/('(Other Computations)'!C190+'(Other Computations)'!C203))</f>
        <v>0</v>
      </c>
      <c r="D5210" s="76">
        <f>IF('(Other Computations)'!D203=0,0,Inputs!F215*Inputs!F108*Inputs!D71*Inputs!D26*'GM Alloc Factors'!D34/('(Other Computations)'!D190+'(Other Computations)'!D203))</f>
        <v>0</v>
      </c>
      <c r="E5210" s="76">
        <f>IF('(Other Computations)'!E203=0,0,Inputs!G215*Inputs!G108*Inputs!D71*Inputs!D26*'GM Alloc Factors'!E34/('(Other Computations)'!E190+'(Other Computations)'!E203))</f>
        <v>0</v>
      </c>
      <c r="F5210" s="43">
        <f t="shared" si="1094"/>
        <v>0</v>
      </c>
      <c r="G5210" s="76">
        <f>IF('(Other Computations)'!G203=0,0,Inputs!I215*Inputs!I108*Inputs!D71*Inputs!D26*'GM Alloc Factors'!G34/('(Other Computations)'!G190+'(Other Computations)'!G203))</f>
        <v>0</v>
      </c>
      <c r="H5210" s="76">
        <f>IF('(Other Computations)'!H203=0,0,Inputs!J215*Inputs!J108*Inputs!D71*Inputs!D26*'GM Alloc Factors'!H34/('(Other Computations)'!H190+'(Other Computations)'!H203))</f>
        <v>0</v>
      </c>
      <c r="I5210" s="76">
        <f>IF('(Other Computations)'!I203=0,0,Inputs!K215*Inputs!K108*Inputs!D71*Inputs!D26*'GM Alloc Factors'!I34/('(Other Computations)'!I190+'(Other Computations)'!I203))</f>
        <v>0</v>
      </c>
      <c r="J5210" s="76">
        <f>IF('(Other Computations)'!J203=0,0,Inputs!L215*Inputs!L108*Inputs!D71*Inputs!D26*'GM Alloc Factors'!J34/('(Other Computations)'!J190+'(Other Computations)'!J203))</f>
        <v>0</v>
      </c>
      <c r="K5210" s="43">
        <f t="shared" si="1095"/>
        <v>0</v>
      </c>
    </row>
    <row r="5211" spans="1:11" ht="12.75" customHeight="1">
      <c r="A5211" s="61" t="str">
        <f>"         "&amp;Labels!B74</f>
        <v xml:space="preserve">         Customer 6</v>
      </c>
      <c r="B5211" s="76">
        <f>IF('(Other Computations)'!B204=0,0,Inputs!D216*Inputs!D109*Inputs!D72*Inputs!D26*'GM Alloc Factors'!B34/('(Other Computations)'!B191+'(Other Computations)'!B204))</f>
        <v>0</v>
      </c>
      <c r="C5211" s="76">
        <f>IF('(Other Computations)'!C204=0,0,Inputs!E216*Inputs!E109*Inputs!D72*Inputs!D26*'GM Alloc Factors'!C34/('(Other Computations)'!C191+'(Other Computations)'!C204))</f>
        <v>0</v>
      </c>
      <c r="D5211" s="76">
        <f>IF('(Other Computations)'!D204=0,0,Inputs!F216*Inputs!F109*Inputs!D72*Inputs!D26*'GM Alloc Factors'!D34/('(Other Computations)'!D191+'(Other Computations)'!D204))</f>
        <v>0</v>
      </c>
      <c r="E5211" s="76">
        <f>IF('(Other Computations)'!E204=0,0,Inputs!G216*Inputs!G109*Inputs!D72*Inputs!D26*'GM Alloc Factors'!E34/('(Other Computations)'!E191+'(Other Computations)'!E204))</f>
        <v>0</v>
      </c>
      <c r="F5211" s="43">
        <f t="shared" si="1094"/>
        <v>0</v>
      </c>
      <c r="G5211" s="76">
        <f>IF('(Other Computations)'!G204=0,0,Inputs!I216*Inputs!I109*Inputs!D72*Inputs!D26*'GM Alloc Factors'!G34/('(Other Computations)'!G191+'(Other Computations)'!G204))</f>
        <v>0</v>
      </c>
      <c r="H5211" s="76">
        <f>IF('(Other Computations)'!H204=0,0,Inputs!J216*Inputs!J109*Inputs!D72*Inputs!D26*'GM Alloc Factors'!H34/('(Other Computations)'!H191+'(Other Computations)'!H204))</f>
        <v>0</v>
      </c>
      <c r="I5211" s="76">
        <f>IF('(Other Computations)'!I204=0,0,Inputs!K216*Inputs!K109*Inputs!D72*Inputs!D26*'GM Alloc Factors'!I34/('(Other Computations)'!I191+'(Other Computations)'!I204))</f>
        <v>0</v>
      </c>
      <c r="J5211" s="76">
        <f>IF('(Other Computations)'!J204=0,0,Inputs!L216*Inputs!L109*Inputs!D72*Inputs!D26*'GM Alloc Factors'!J34/('(Other Computations)'!J191+'(Other Computations)'!J204))</f>
        <v>0</v>
      </c>
      <c r="K5211" s="43">
        <f t="shared" si="1095"/>
        <v>0</v>
      </c>
    </row>
    <row r="5212" spans="1:11" ht="12.75" customHeight="1">
      <c r="A5212" s="61" t="str">
        <f>"         "&amp;Labels!B75</f>
        <v xml:space="preserve">         Customer 7</v>
      </c>
      <c r="B5212" s="76">
        <f>IF('(Other Computations)'!B205=0,0,Inputs!D217*Inputs!D110*Inputs!D73*Inputs!D26*'GM Alloc Factors'!B34/('(Other Computations)'!B192+'(Other Computations)'!B205))</f>
        <v>0</v>
      </c>
      <c r="C5212" s="76">
        <f>IF('(Other Computations)'!C205=0,0,Inputs!E217*Inputs!E110*Inputs!D73*Inputs!D26*'GM Alloc Factors'!C34/('(Other Computations)'!C192+'(Other Computations)'!C205))</f>
        <v>0</v>
      </c>
      <c r="D5212" s="76">
        <f>IF('(Other Computations)'!D205=0,0,Inputs!F217*Inputs!F110*Inputs!D73*Inputs!D26*'GM Alloc Factors'!D34/('(Other Computations)'!D192+'(Other Computations)'!D205))</f>
        <v>0</v>
      </c>
      <c r="E5212" s="76">
        <f>IF('(Other Computations)'!E205=0,0,Inputs!G217*Inputs!G110*Inputs!D73*Inputs!D26*'GM Alloc Factors'!E34/('(Other Computations)'!E192+'(Other Computations)'!E205))</f>
        <v>0</v>
      </c>
      <c r="F5212" s="43">
        <f t="shared" si="1094"/>
        <v>0</v>
      </c>
      <c r="G5212" s="76">
        <f>IF('(Other Computations)'!G205=0,0,Inputs!I217*Inputs!I110*Inputs!D73*Inputs!D26*'GM Alloc Factors'!G34/('(Other Computations)'!G192+'(Other Computations)'!G205))</f>
        <v>0</v>
      </c>
      <c r="H5212" s="76">
        <f>IF('(Other Computations)'!H205=0,0,Inputs!J217*Inputs!J110*Inputs!D73*Inputs!D26*'GM Alloc Factors'!H34/('(Other Computations)'!H192+'(Other Computations)'!H205))</f>
        <v>0</v>
      </c>
      <c r="I5212" s="76">
        <f>IF('(Other Computations)'!I205=0,0,Inputs!K217*Inputs!K110*Inputs!D73*Inputs!D26*'GM Alloc Factors'!I34/('(Other Computations)'!I192+'(Other Computations)'!I205))</f>
        <v>0</v>
      </c>
      <c r="J5212" s="76">
        <f>IF('(Other Computations)'!J205=0,0,Inputs!L217*Inputs!L110*Inputs!D73*Inputs!D26*'GM Alloc Factors'!J34/('(Other Computations)'!J192+'(Other Computations)'!J205))</f>
        <v>0</v>
      </c>
      <c r="K5212" s="43">
        <f t="shared" si="1095"/>
        <v>0</v>
      </c>
    </row>
    <row r="5213" spans="1:11" ht="12.75" customHeight="1">
      <c r="A5213" s="61" t="str">
        <f>"         "&amp;Labels!B76</f>
        <v xml:space="preserve">         Customer 8</v>
      </c>
      <c r="B5213" s="76">
        <f>IF('(Other Computations)'!B206=0,0,Inputs!D218*Inputs!D111*Inputs!D74*Inputs!D26*'GM Alloc Factors'!B34/('(Other Computations)'!B193+'(Other Computations)'!B206))</f>
        <v>0</v>
      </c>
      <c r="C5213" s="76">
        <f>IF('(Other Computations)'!C206=0,0,Inputs!E218*Inputs!E111*Inputs!D74*Inputs!D26*'GM Alloc Factors'!C34/('(Other Computations)'!C193+'(Other Computations)'!C206))</f>
        <v>0</v>
      </c>
      <c r="D5213" s="76">
        <f>IF('(Other Computations)'!D206=0,0,Inputs!F218*Inputs!F111*Inputs!D74*Inputs!D26*'GM Alloc Factors'!D34/('(Other Computations)'!D193+'(Other Computations)'!D206))</f>
        <v>0</v>
      </c>
      <c r="E5213" s="76">
        <f>IF('(Other Computations)'!E206=0,0,Inputs!G218*Inputs!G111*Inputs!D74*Inputs!D26*'GM Alloc Factors'!E34/('(Other Computations)'!E193+'(Other Computations)'!E206))</f>
        <v>0</v>
      </c>
      <c r="F5213" s="43">
        <f t="shared" si="1094"/>
        <v>0</v>
      </c>
      <c r="G5213" s="76">
        <f>IF('(Other Computations)'!G206=0,0,Inputs!I218*Inputs!I111*Inputs!D74*Inputs!D26*'GM Alloc Factors'!G34/('(Other Computations)'!G193+'(Other Computations)'!G206))</f>
        <v>0</v>
      </c>
      <c r="H5213" s="76">
        <f>IF('(Other Computations)'!H206=0,0,Inputs!J218*Inputs!J111*Inputs!D74*Inputs!D26*'GM Alloc Factors'!H34/('(Other Computations)'!H193+'(Other Computations)'!H206))</f>
        <v>0</v>
      </c>
      <c r="I5213" s="76">
        <f>IF('(Other Computations)'!I206=0,0,Inputs!K218*Inputs!K111*Inputs!D74*Inputs!D26*'GM Alloc Factors'!I34/('(Other Computations)'!I193+'(Other Computations)'!I206))</f>
        <v>0</v>
      </c>
      <c r="J5213" s="76">
        <f>IF('(Other Computations)'!J206=0,0,Inputs!L218*Inputs!L111*Inputs!D74*Inputs!D26*'GM Alloc Factors'!J34/('(Other Computations)'!J193+'(Other Computations)'!J206))</f>
        <v>0</v>
      </c>
      <c r="K5213" s="43">
        <f t="shared" si="1095"/>
        <v>0</v>
      </c>
    </row>
    <row r="5214" spans="1:11" ht="12.75" customHeight="1">
      <c r="A5214" s="61" t="str">
        <f>"         "&amp;Labels!B77</f>
        <v xml:space="preserve">         Customer 9</v>
      </c>
      <c r="B5214" s="76">
        <f>IF('(Other Computations)'!B207=0,0,Inputs!D219*Inputs!D112*Inputs!D75*Inputs!D26*'GM Alloc Factors'!B34/('(Other Computations)'!B194+'(Other Computations)'!B207))</f>
        <v>0</v>
      </c>
      <c r="C5214" s="76">
        <f>IF('(Other Computations)'!C207=0,0,Inputs!E219*Inputs!E112*Inputs!D75*Inputs!D26*'GM Alloc Factors'!C34/('(Other Computations)'!C194+'(Other Computations)'!C207))</f>
        <v>0</v>
      </c>
      <c r="D5214" s="76">
        <f>IF('(Other Computations)'!D207=0,0,Inputs!F219*Inputs!F112*Inputs!D75*Inputs!D26*'GM Alloc Factors'!D34/('(Other Computations)'!D194+'(Other Computations)'!D207))</f>
        <v>0</v>
      </c>
      <c r="E5214" s="76">
        <f>IF('(Other Computations)'!E207=0,0,Inputs!G219*Inputs!G112*Inputs!D75*Inputs!D26*'GM Alloc Factors'!E34/('(Other Computations)'!E194+'(Other Computations)'!E207))</f>
        <v>0</v>
      </c>
      <c r="F5214" s="43">
        <f t="shared" si="1094"/>
        <v>0</v>
      </c>
      <c r="G5214" s="76">
        <f>IF('(Other Computations)'!G207=0,0,Inputs!I219*Inputs!I112*Inputs!D75*Inputs!D26*'GM Alloc Factors'!G34/('(Other Computations)'!G194+'(Other Computations)'!G207))</f>
        <v>0</v>
      </c>
      <c r="H5214" s="76">
        <f>IF('(Other Computations)'!H207=0,0,Inputs!J219*Inputs!J112*Inputs!D75*Inputs!D26*'GM Alloc Factors'!H34/('(Other Computations)'!H194+'(Other Computations)'!H207))</f>
        <v>0</v>
      </c>
      <c r="I5214" s="76">
        <f>IF('(Other Computations)'!I207=0,0,Inputs!K219*Inputs!K112*Inputs!D75*Inputs!D26*'GM Alloc Factors'!I34/('(Other Computations)'!I194+'(Other Computations)'!I207))</f>
        <v>0</v>
      </c>
      <c r="J5214" s="76">
        <f>IF('(Other Computations)'!J207=0,0,Inputs!L219*Inputs!L112*Inputs!D75*Inputs!D26*'GM Alloc Factors'!J34/('(Other Computations)'!J194+'(Other Computations)'!J207))</f>
        <v>0</v>
      </c>
      <c r="K5214" s="43">
        <f t="shared" si="1095"/>
        <v>0</v>
      </c>
    </row>
    <row r="5215" spans="1:11" ht="12.75" customHeight="1">
      <c r="A5215" s="61" t="str">
        <f>"         "&amp;Labels!B78</f>
        <v xml:space="preserve">         Customer 10</v>
      </c>
      <c r="B5215" s="76">
        <f>IF('(Other Computations)'!B208=0,0,Inputs!D220*Inputs!D113*Inputs!D76*Inputs!D26*'GM Alloc Factors'!B34/('(Other Computations)'!B195+'(Other Computations)'!B208))</f>
        <v>0</v>
      </c>
      <c r="C5215" s="76">
        <f>IF('(Other Computations)'!C208=0,0,Inputs!E220*Inputs!E113*Inputs!D76*Inputs!D26*'GM Alloc Factors'!C34/('(Other Computations)'!C195+'(Other Computations)'!C208))</f>
        <v>0</v>
      </c>
      <c r="D5215" s="76">
        <f>IF('(Other Computations)'!D208=0,0,Inputs!F220*Inputs!F113*Inputs!D76*Inputs!D26*'GM Alloc Factors'!D34/('(Other Computations)'!D195+'(Other Computations)'!D208))</f>
        <v>0</v>
      </c>
      <c r="E5215" s="76">
        <f>IF('(Other Computations)'!E208=0,0,Inputs!G220*Inputs!G113*Inputs!D76*Inputs!D26*'GM Alloc Factors'!E34/('(Other Computations)'!E195+'(Other Computations)'!E208))</f>
        <v>0</v>
      </c>
      <c r="F5215" s="43">
        <f t="shared" si="1094"/>
        <v>0</v>
      </c>
      <c r="G5215" s="76">
        <f>IF('(Other Computations)'!G208=0,0,Inputs!I220*Inputs!I113*Inputs!D76*Inputs!D26*'GM Alloc Factors'!G34/('(Other Computations)'!G195+'(Other Computations)'!G208))</f>
        <v>0</v>
      </c>
      <c r="H5215" s="76">
        <f>IF('(Other Computations)'!H208=0,0,Inputs!J220*Inputs!J113*Inputs!D76*Inputs!D26*'GM Alloc Factors'!H34/('(Other Computations)'!H195+'(Other Computations)'!H208))</f>
        <v>0</v>
      </c>
      <c r="I5215" s="76">
        <f>IF('(Other Computations)'!I208=0,0,Inputs!K220*Inputs!K113*Inputs!D76*Inputs!D26*'GM Alloc Factors'!I34/('(Other Computations)'!I195+'(Other Computations)'!I208))</f>
        <v>0</v>
      </c>
      <c r="J5215" s="76">
        <f>IF('(Other Computations)'!J208=0,0,Inputs!L220*Inputs!L113*Inputs!D76*Inputs!D26*'GM Alloc Factors'!J34/('(Other Computations)'!J195+'(Other Computations)'!J208))</f>
        <v>0</v>
      </c>
      <c r="K5215" s="43">
        <f t="shared" si="1095"/>
        <v>0</v>
      </c>
    </row>
    <row r="5216" spans="1:11" ht="12.75" customHeight="1">
      <c r="A5216" s="61" t="str">
        <f>"         "&amp;Labels!C68</f>
        <v xml:space="preserve">         Total</v>
      </c>
      <c r="B5216" s="84">
        <f>SUM(B5206:B5215)</f>
        <v>0</v>
      </c>
      <c r="C5216" s="84">
        <f>SUM(C5206:C5215)</f>
        <v>0</v>
      </c>
      <c r="D5216" s="84">
        <f>SUM(D5206:D5215)</f>
        <v>0</v>
      </c>
      <c r="E5216" s="84">
        <f>SUM(E5206:E5215)</f>
        <v>0</v>
      </c>
      <c r="F5216" s="43">
        <f t="shared" si="1094"/>
        <v>0</v>
      </c>
      <c r="G5216" s="84">
        <f>SUM(G5206:G5215)</f>
        <v>0</v>
      </c>
      <c r="H5216" s="84">
        <f>SUM(H5206:H5215)</f>
        <v>0</v>
      </c>
      <c r="I5216" s="84">
        <f>SUM(I5206:I5215)</f>
        <v>0</v>
      </c>
      <c r="J5216" s="84">
        <f>SUM(J5206:J5215)</f>
        <v>0</v>
      </c>
      <c r="K5216" s="43">
        <f t="shared" si="1095"/>
        <v>0</v>
      </c>
    </row>
    <row r="5217" spans="1:11" ht="12.75" customHeight="1">
      <c r="A5217" s="61" t="str">
        <f>"      "&amp;Labels!B86</f>
        <v xml:space="preserve">      Q 2</v>
      </c>
      <c r="B5217" s="84"/>
      <c r="C5217" s="84"/>
      <c r="D5217" s="84"/>
      <c r="E5217" s="84"/>
      <c r="F5217" s="43"/>
      <c r="G5217" s="84"/>
      <c r="H5217" s="84"/>
      <c r="I5217" s="84"/>
      <c r="J5217" s="84"/>
      <c r="K5217" s="43"/>
    </row>
    <row r="5218" spans="1:11" ht="12.75" customHeight="1">
      <c r="A5218" s="61" t="str">
        <f>"         "&amp;Labels!B69</f>
        <v xml:space="preserve">         Customer 1</v>
      </c>
      <c r="B5218" s="76">
        <f>IF('(Other Computations)'!B199=0,0,Inputs!D211*Inputs!D104*Inputs!E67*Inputs!D26*'GM Alloc Factors'!B37/('(Other Computations)'!B186+'(Other Computations)'!B199))</f>
        <v>0</v>
      </c>
      <c r="C5218" s="76">
        <f>IF('(Other Computations)'!C199=0,0,Inputs!E211*Inputs!E104*Inputs!E67*Inputs!D26*'GM Alloc Factors'!C37/('(Other Computations)'!C186+'(Other Computations)'!C199))</f>
        <v>0</v>
      </c>
      <c r="D5218" s="76">
        <f>IF('(Other Computations)'!D199=0,0,Inputs!F211*Inputs!F104*Inputs!E67*Inputs!D26*'GM Alloc Factors'!D37/('(Other Computations)'!D186+'(Other Computations)'!D199))</f>
        <v>0</v>
      </c>
      <c r="E5218" s="76">
        <f>IF('(Other Computations)'!E199=0,0,Inputs!G211*Inputs!G104*Inputs!E67*Inputs!D26*'GM Alloc Factors'!E37/('(Other Computations)'!E186+'(Other Computations)'!E199))</f>
        <v>0</v>
      </c>
      <c r="F5218" s="43">
        <f t="shared" ref="F5218:F5228" si="1096">SUM(B5218:E5218)</f>
        <v>0</v>
      </c>
      <c r="G5218" s="76">
        <f>IF('(Other Computations)'!G199=0,0,Inputs!I211*Inputs!I104*Inputs!E67*Inputs!D26*'GM Alloc Factors'!G37/('(Other Computations)'!G186+'(Other Computations)'!G199))</f>
        <v>0</v>
      </c>
      <c r="H5218" s="76">
        <f>IF('(Other Computations)'!H199=0,0,Inputs!J211*Inputs!J104*Inputs!E67*Inputs!D26*'GM Alloc Factors'!H37/('(Other Computations)'!H186+'(Other Computations)'!H199))</f>
        <v>0</v>
      </c>
      <c r="I5218" s="76">
        <f>IF('(Other Computations)'!I199=0,0,Inputs!K211*Inputs!K104*Inputs!E67*Inputs!D26*'GM Alloc Factors'!I37/('(Other Computations)'!I186+'(Other Computations)'!I199))</f>
        <v>0</v>
      </c>
      <c r="J5218" s="76">
        <f>IF('(Other Computations)'!J199=0,0,Inputs!L211*Inputs!L104*Inputs!E67*Inputs!D26*'GM Alloc Factors'!J37/('(Other Computations)'!J186+'(Other Computations)'!J199))</f>
        <v>0</v>
      </c>
      <c r="K5218" s="43">
        <f t="shared" ref="K5218:K5228" si="1097">SUM(G5218:J5218)</f>
        <v>0</v>
      </c>
    </row>
    <row r="5219" spans="1:11" ht="12.75" customHeight="1">
      <c r="A5219" s="61" t="str">
        <f>"         "&amp;Labels!B70</f>
        <v xml:space="preserve">         Customer 2</v>
      </c>
      <c r="B5219" s="76">
        <f>IF('(Other Computations)'!B200=0,0,Inputs!D212*Inputs!D105*Inputs!E68*Inputs!D26*'GM Alloc Factors'!B37/('(Other Computations)'!B187+'(Other Computations)'!B200))</f>
        <v>0</v>
      </c>
      <c r="C5219" s="76">
        <f>IF('(Other Computations)'!C200=0,0,Inputs!E212*Inputs!E105*Inputs!E68*Inputs!D26*'GM Alloc Factors'!C37/('(Other Computations)'!C187+'(Other Computations)'!C200))</f>
        <v>0</v>
      </c>
      <c r="D5219" s="76">
        <f>IF('(Other Computations)'!D200=0,0,Inputs!F212*Inputs!F105*Inputs!E68*Inputs!D26*'GM Alloc Factors'!D37/('(Other Computations)'!D187+'(Other Computations)'!D200))</f>
        <v>0</v>
      </c>
      <c r="E5219" s="76">
        <f>IF('(Other Computations)'!E200=0,0,Inputs!G212*Inputs!G105*Inputs!E68*Inputs!D26*'GM Alloc Factors'!E37/('(Other Computations)'!E187+'(Other Computations)'!E200))</f>
        <v>0</v>
      </c>
      <c r="F5219" s="43">
        <f t="shared" si="1096"/>
        <v>0</v>
      </c>
      <c r="G5219" s="76">
        <f>IF('(Other Computations)'!G200=0,0,Inputs!I212*Inputs!I105*Inputs!E68*Inputs!D26*'GM Alloc Factors'!G37/('(Other Computations)'!G187+'(Other Computations)'!G200))</f>
        <v>0</v>
      </c>
      <c r="H5219" s="76">
        <f>IF('(Other Computations)'!H200=0,0,Inputs!J212*Inputs!J105*Inputs!E68*Inputs!D26*'GM Alloc Factors'!H37/('(Other Computations)'!H187+'(Other Computations)'!H200))</f>
        <v>0</v>
      </c>
      <c r="I5219" s="76">
        <f>IF('(Other Computations)'!I200=0,0,Inputs!K212*Inputs!K105*Inputs!E68*Inputs!D26*'GM Alloc Factors'!I37/('(Other Computations)'!I187+'(Other Computations)'!I200))</f>
        <v>0</v>
      </c>
      <c r="J5219" s="76">
        <f>IF('(Other Computations)'!J200=0,0,Inputs!L212*Inputs!L105*Inputs!E68*Inputs!D26*'GM Alloc Factors'!J37/('(Other Computations)'!J187+'(Other Computations)'!J200))</f>
        <v>0</v>
      </c>
      <c r="K5219" s="43">
        <f t="shared" si="1097"/>
        <v>0</v>
      </c>
    </row>
    <row r="5220" spans="1:11" ht="12.75" customHeight="1">
      <c r="A5220" s="61" t="str">
        <f>"         "&amp;Labels!B71</f>
        <v xml:space="preserve">         Customer 3</v>
      </c>
      <c r="B5220" s="76">
        <f>IF('(Other Computations)'!B201=0,0,Inputs!D213*Inputs!D106*Inputs!E69*Inputs!D26*'GM Alloc Factors'!B37/('(Other Computations)'!B188+'(Other Computations)'!B201))</f>
        <v>0</v>
      </c>
      <c r="C5220" s="76">
        <f>IF('(Other Computations)'!C201=0,0,Inputs!E213*Inputs!E106*Inputs!E69*Inputs!D26*'GM Alloc Factors'!C37/('(Other Computations)'!C188+'(Other Computations)'!C201))</f>
        <v>0</v>
      </c>
      <c r="D5220" s="76">
        <f>IF('(Other Computations)'!D201=0,0,Inputs!F213*Inputs!F106*Inputs!E69*Inputs!D26*'GM Alloc Factors'!D37/('(Other Computations)'!D188+'(Other Computations)'!D201))</f>
        <v>0</v>
      </c>
      <c r="E5220" s="76">
        <f>IF('(Other Computations)'!E201=0,0,Inputs!G213*Inputs!G106*Inputs!E69*Inputs!D26*'GM Alloc Factors'!E37/('(Other Computations)'!E188+'(Other Computations)'!E201))</f>
        <v>0</v>
      </c>
      <c r="F5220" s="43">
        <f t="shared" si="1096"/>
        <v>0</v>
      </c>
      <c r="G5220" s="76">
        <f>IF('(Other Computations)'!G201=0,0,Inputs!I213*Inputs!I106*Inputs!E69*Inputs!D26*'GM Alloc Factors'!G37/('(Other Computations)'!G188+'(Other Computations)'!G201))</f>
        <v>0</v>
      </c>
      <c r="H5220" s="76">
        <f>IF('(Other Computations)'!H201=0,0,Inputs!J213*Inputs!J106*Inputs!E69*Inputs!D26*'GM Alloc Factors'!H37/('(Other Computations)'!H188+'(Other Computations)'!H201))</f>
        <v>0</v>
      </c>
      <c r="I5220" s="76">
        <f>IF('(Other Computations)'!I201=0,0,Inputs!K213*Inputs!K106*Inputs!E69*Inputs!D26*'GM Alloc Factors'!I37/('(Other Computations)'!I188+'(Other Computations)'!I201))</f>
        <v>0</v>
      </c>
      <c r="J5220" s="76">
        <f>IF('(Other Computations)'!J201=0,0,Inputs!L213*Inputs!L106*Inputs!E69*Inputs!D26*'GM Alloc Factors'!J37/('(Other Computations)'!J188+'(Other Computations)'!J201))</f>
        <v>0</v>
      </c>
      <c r="K5220" s="43">
        <f t="shared" si="1097"/>
        <v>0</v>
      </c>
    </row>
    <row r="5221" spans="1:11" ht="12.75" customHeight="1">
      <c r="A5221" s="61" t="str">
        <f>"         "&amp;Labels!B72</f>
        <v xml:space="preserve">         Customer 4</v>
      </c>
      <c r="B5221" s="76">
        <f>IF('(Other Computations)'!B202=0,0,Inputs!D214*Inputs!D107*Inputs!E70*Inputs!D26*'GM Alloc Factors'!B37/('(Other Computations)'!B189+'(Other Computations)'!B202))</f>
        <v>0</v>
      </c>
      <c r="C5221" s="76">
        <f>IF('(Other Computations)'!C202=0,0,Inputs!E214*Inputs!E107*Inputs!E70*Inputs!D26*'GM Alloc Factors'!C37/('(Other Computations)'!C189+'(Other Computations)'!C202))</f>
        <v>0</v>
      </c>
      <c r="D5221" s="76">
        <f>IF('(Other Computations)'!D202=0,0,Inputs!F214*Inputs!F107*Inputs!E70*Inputs!D26*'GM Alloc Factors'!D37/('(Other Computations)'!D189+'(Other Computations)'!D202))</f>
        <v>0</v>
      </c>
      <c r="E5221" s="76">
        <f>IF('(Other Computations)'!E202=0,0,Inputs!G214*Inputs!G107*Inputs!E70*Inputs!D26*'GM Alloc Factors'!E37/('(Other Computations)'!E189+'(Other Computations)'!E202))</f>
        <v>0</v>
      </c>
      <c r="F5221" s="43">
        <f t="shared" si="1096"/>
        <v>0</v>
      </c>
      <c r="G5221" s="76">
        <f>IF('(Other Computations)'!G202=0,0,Inputs!I214*Inputs!I107*Inputs!E70*Inputs!D26*'GM Alloc Factors'!G37/('(Other Computations)'!G189+'(Other Computations)'!G202))</f>
        <v>0</v>
      </c>
      <c r="H5221" s="76">
        <f>IF('(Other Computations)'!H202=0,0,Inputs!J214*Inputs!J107*Inputs!E70*Inputs!D26*'GM Alloc Factors'!H37/('(Other Computations)'!H189+'(Other Computations)'!H202))</f>
        <v>0</v>
      </c>
      <c r="I5221" s="76">
        <f>IF('(Other Computations)'!I202=0,0,Inputs!K214*Inputs!K107*Inputs!E70*Inputs!D26*'GM Alloc Factors'!I37/('(Other Computations)'!I189+'(Other Computations)'!I202))</f>
        <v>0</v>
      </c>
      <c r="J5221" s="76">
        <f>IF('(Other Computations)'!J202=0,0,Inputs!L214*Inputs!L107*Inputs!E70*Inputs!D26*'GM Alloc Factors'!J37/('(Other Computations)'!J189+'(Other Computations)'!J202))</f>
        <v>0</v>
      </c>
      <c r="K5221" s="43">
        <f t="shared" si="1097"/>
        <v>0</v>
      </c>
    </row>
    <row r="5222" spans="1:11" ht="12.75" customHeight="1">
      <c r="A5222" s="61" t="str">
        <f>"         "&amp;Labels!B73</f>
        <v xml:space="preserve">         Customer 5</v>
      </c>
      <c r="B5222" s="76">
        <f>IF('(Other Computations)'!B203=0,0,Inputs!D215*Inputs!D108*Inputs!E71*Inputs!D26*'GM Alloc Factors'!B37/('(Other Computations)'!B190+'(Other Computations)'!B203))</f>
        <v>0</v>
      </c>
      <c r="C5222" s="76">
        <f>IF('(Other Computations)'!C203=0,0,Inputs!E215*Inputs!E108*Inputs!E71*Inputs!D26*'GM Alloc Factors'!C37/('(Other Computations)'!C190+'(Other Computations)'!C203))</f>
        <v>0</v>
      </c>
      <c r="D5222" s="76">
        <f>IF('(Other Computations)'!D203=0,0,Inputs!F215*Inputs!F108*Inputs!E71*Inputs!D26*'GM Alloc Factors'!D37/('(Other Computations)'!D190+'(Other Computations)'!D203))</f>
        <v>0</v>
      </c>
      <c r="E5222" s="76">
        <f>IF('(Other Computations)'!E203=0,0,Inputs!G215*Inputs!G108*Inputs!E71*Inputs!D26*'GM Alloc Factors'!E37/('(Other Computations)'!E190+'(Other Computations)'!E203))</f>
        <v>0</v>
      </c>
      <c r="F5222" s="43">
        <f t="shared" si="1096"/>
        <v>0</v>
      </c>
      <c r="G5222" s="76">
        <f>IF('(Other Computations)'!G203=0,0,Inputs!I215*Inputs!I108*Inputs!E71*Inputs!D26*'GM Alloc Factors'!G37/('(Other Computations)'!G190+'(Other Computations)'!G203))</f>
        <v>0</v>
      </c>
      <c r="H5222" s="76">
        <f>IF('(Other Computations)'!H203=0,0,Inputs!J215*Inputs!J108*Inputs!E71*Inputs!D26*'GM Alloc Factors'!H37/('(Other Computations)'!H190+'(Other Computations)'!H203))</f>
        <v>0</v>
      </c>
      <c r="I5222" s="76">
        <f>IF('(Other Computations)'!I203=0,0,Inputs!K215*Inputs!K108*Inputs!E71*Inputs!D26*'GM Alloc Factors'!I37/('(Other Computations)'!I190+'(Other Computations)'!I203))</f>
        <v>0</v>
      </c>
      <c r="J5222" s="76">
        <f>IF('(Other Computations)'!J203=0,0,Inputs!L215*Inputs!L108*Inputs!E71*Inputs!D26*'GM Alloc Factors'!J37/('(Other Computations)'!J190+'(Other Computations)'!J203))</f>
        <v>0</v>
      </c>
      <c r="K5222" s="43">
        <f t="shared" si="1097"/>
        <v>0</v>
      </c>
    </row>
    <row r="5223" spans="1:11" ht="12.75" customHeight="1">
      <c r="A5223" s="61" t="str">
        <f>"         "&amp;Labels!B74</f>
        <v xml:space="preserve">         Customer 6</v>
      </c>
      <c r="B5223" s="76">
        <f>IF('(Other Computations)'!B204=0,0,Inputs!D216*Inputs!D109*Inputs!E72*Inputs!D26*'GM Alloc Factors'!B37/('(Other Computations)'!B191+'(Other Computations)'!B204))</f>
        <v>0</v>
      </c>
      <c r="C5223" s="76">
        <f>IF('(Other Computations)'!C204=0,0,Inputs!E216*Inputs!E109*Inputs!E72*Inputs!D26*'GM Alloc Factors'!C37/('(Other Computations)'!C191+'(Other Computations)'!C204))</f>
        <v>0</v>
      </c>
      <c r="D5223" s="76">
        <f>IF('(Other Computations)'!D204=0,0,Inputs!F216*Inputs!F109*Inputs!E72*Inputs!D26*'GM Alloc Factors'!D37/('(Other Computations)'!D191+'(Other Computations)'!D204))</f>
        <v>0</v>
      </c>
      <c r="E5223" s="76">
        <f>IF('(Other Computations)'!E204=0,0,Inputs!G216*Inputs!G109*Inputs!E72*Inputs!D26*'GM Alloc Factors'!E37/('(Other Computations)'!E191+'(Other Computations)'!E204))</f>
        <v>0</v>
      </c>
      <c r="F5223" s="43">
        <f t="shared" si="1096"/>
        <v>0</v>
      </c>
      <c r="G5223" s="76">
        <f>IF('(Other Computations)'!G204=0,0,Inputs!I216*Inputs!I109*Inputs!E72*Inputs!D26*'GM Alloc Factors'!G37/('(Other Computations)'!G191+'(Other Computations)'!G204))</f>
        <v>0</v>
      </c>
      <c r="H5223" s="76">
        <f>IF('(Other Computations)'!H204=0,0,Inputs!J216*Inputs!J109*Inputs!E72*Inputs!D26*'GM Alloc Factors'!H37/('(Other Computations)'!H191+'(Other Computations)'!H204))</f>
        <v>0</v>
      </c>
      <c r="I5223" s="76">
        <f>IF('(Other Computations)'!I204=0,0,Inputs!K216*Inputs!K109*Inputs!E72*Inputs!D26*'GM Alloc Factors'!I37/('(Other Computations)'!I191+'(Other Computations)'!I204))</f>
        <v>0</v>
      </c>
      <c r="J5223" s="76">
        <f>IF('(Other Computations)'!J204=0,0,Inputs!L216*Inputs!L109*Inputs!E72*Inputs!D26*'GM Alloc Factors'!J37/('(Other Computations)'!J191+'(Other Computations)'!J204))</f>
        <v>0</v>
      </c>
      <c r="K5223" s="43">
        <f t="shared" si="1097"/>
        <v>0</v>
      </c>
    </row>
    <row r="5224" spans="1:11" ht="12.75" customHeight="1">
      <c r="A5224" s="61" t="str">
        <f>"         "&amp;Labels!B75</f>
        <v xml:space="preserve">         Customer 7</v>
      </c>
      <c r="B5224" s="76">
        <f>IF('(Other Computations)'!B205=0,0,Inputs!D217*Inputs!D110*Inputs!E73*Inputs!D26*'GM Alloc Factors'!B37/('(Other Computations)'!B192+'(Other Computations)'!B205))</f>
        <v>0</v>
      </c>
      <c r="C5224" s="76">
        <f>IF('(Other Computations)'!C205=0,0,Inputs!E217*Inputs!E110*Inputs!E73*Inputs!D26*'GM Alloc Factors'!C37/('(Other Computations)'!C192+'(Other Computations)'!C205))</f>
        <v>0</v>
      </c>
      <c r="D5224" s="76">
        <f>IF('(Other Computations)'!D205=0,0,Inputs!F217*Inputs!F110*Inputs!E73*Inputs!D26*'GM Alloc Factors'!D37/('(Other Computations)'!D192+'(Other Computations)'!D205))</f>
        <v>0</v>
      </c>
      <c r="E5224" s="76">
        <f>IF('(Other Computations)'!E205=0,0,Inputs!G217*Inputs!G110*Inputs!E73*Inputs!D26*'GM Alloc Factors'!E37/('(Other Computations)'!E192+'(Other Computations)'!E205))</f>
        <v>0</v>
      </c>
      <c r="F5224" s="43">
        <f t="shared" si="1096"/>
        <v>0</v>
      </c>
      <c r="G5224" s="76">
        <f>IF('(Other Computations)'!G205=0,0,Inputs!I217*Inputs!I110*Inputs!E73*Inputs!D26*'GM Alloc Factors'!G37/('(Other Computations)'!G192+'(Other Computations)'!G205))</f>
        <v>0</v>
      </c>
      <c r="H5224" s="76">
        <f>IF('(Other Computations)'!H205=0,0,Inputs!J217*Inputs!J110*Inputs!E73*Inputs!D26*'GM Alloc Factors'!H37/('(Other Computations)'!H192+'(Other Computations)'!H205))</f>
        <v>0</v>
      </c>
      <c r="I5224" s="76">
        <f>IF('(Other Computations)'!I205=0,0,Inputs!K217*Inputs!K110*Inputs!E73*Inputs!D26*'GM Alloc Factors'!I37/('(Other Computations)'!I192+'(Other Computations)'!I205))</f>
        <v>0</v>
      </c>
      <c r="J5224" s="76">
        <f>IF('(Other Computations)'!J205=0,0,Inputs!L217*Inputs!L110*Inputs!E73*Inputs!D26*'GM Alloc Factors'!J37/('(Other Computations)'!J192+'(Other Computations)'!J205))</f>
        <v>0</v>
      </c>
      <c r="K5224" s="43">
        <f t="shared" si="1097"/>
        <v>0</v>
      </c>
    </row>
    <row r="5225" spans="1:11" ht="12.75" customHeight="1">
      <c r="A5225" s="61" t="str">
        <f>"         "&amp;Labels!B76</f>
        <v xml:space="preserve">         Customer 8</v>
      </c>
      <c r="B5225" s="76">
        <f>IF('(Other Computations)'!B206=0,0,Inputs!D218*Inputs!D111*Inputs!E74*Inputs!D26*'GM Alloc Factors'!B37/('(Other Computations)'!B193+'(Other Computations)'!B206))</f>
        <v>0</v>
      </c>
      <c r="C5225" s="76">
        <f>IF('(Other Computations)'!C206=0,0,Inputs!E218*Inputs!E111*Inputs!E74*Inputs!D26*'GM Alloc Factors'!C37/('(Other Computations)'!C193+'(Other Computations)'!C206))</f>
        <v>0</v>
      </c>
      <c r="D5225" s="76">
        <f>IF('(Other Computations)'!D206=0,0,Inputs!F218*Inputs!F111*Inputs!E74*Inputs!D26*'GM Alloc Factors'!D37/('(Other Computations)'!D193+'(Other Computations)'!D206))</f>
        <v>0</v>
      </c>
      <c r="E5225" s="76">
        <f>IF('(Other Computations)'!E206=0,0,Inputs!G218*Inputs!G111*Inputs!E74*Inputs!D26*'GM Alloc Factors'!E37/('(Other Computations)'!E193+'(Other Computations)'!E206))</f>
        <v>0</v>
      </c>
      <c r="F5225" s="43">
        <f t="shared" si="1096"/>
        <v>0</v>
      </c>
      <c r="G5225" s="76">
        <f>IF('(Other Computations)'!G206=0,0,Inputs!I218*Inputs!I111*Inputs!E74*Inputs!D26*'GM Alloc Factors'!G37/('(Other Computations)'!G193+'(Other Computations)'!G206))</f>
        <v>0</v>
      </c>
      <c r="H5225" s="76">
        <f>IF('(Other Computations)'!H206=0,0,Inputs!J218*Inputs!J111*Inputs!E74*Inputs!D26*'GM Alloc Factors'!H37/('(Other Computations)'!H193+'(Other Computations)'!H206))</f>
        <v>0</v>
      </c>
      <c r="I5225" s="76">
        <f>IF('(Other Computations)'!I206=0,0,Inputs!K218*Inputs!K111*Inputs!E74*Inputs!D26*'GM Alloc Factors'!I37/('(Other Computations)'!I193+'(Other Computations)'!I206))</f>
        <v>0</v>
      </c>
      <c r="J5225" s="76">
        <f>IF('(Other Computations)'!J206=0,0,Inputs!L218*Inputs!L111*Inputs!E74*Inputs!D26*'GM Alloc Factors'!J37/('(Other Computations)'!J193+'(Other Computations)'!J206))</f>
        <v>0</v>
      </c>
      <c r="K5225" s="43">
        <f t="shared" si="1097"/>
        <v>0</v>
      </c>
    </row>
    <row r="5226" spans="1:11" ht="12.75" customHeight="1">
      <c r="A5226" s="61" t="str">
        <f>"         "&amp;Labels!B77</f>
        <v xml:space="preserve">         Customer 9</v>
      </c>
      <c r="B5226" s="76">
        <f>IF('(Other Computations)'!B207=0,0,Inputs!D219*Inputs!D112*Inputs!E75*Inputs!D26*'GM Alloc Factors'!B37/('(Other Computations)'!B194+'(Other Computations)'!B207))</f>
        <v>0</v>
      </c>
      <c r="C5226" s="76">
        <f>IF('(Other Computations)'!C207=0,0,Inputs!E219*Inputs!E112*Inputs!E75*Inputs!D26*'GM Alloc Factors'!C37/('(Other Computations)'!C194+'(Other Computations)'!C207))</f>
        <v>0</v>
      </c>
      <c r="D5226" s="76">
        <f>IF('(Other Computations)'!D207=0,0,Inputs!F219*Inputs!F112*Inputs!E75*Inputs!D26*'GM Alloc Factors'!D37/('(Other Computations)'!D194+'(Other Computations)'!D207))</f>
        <v>0</v>
      </c>
      <c r="E5226" s="76">
        <f>IF('(Other Computations)'!E207=0,0,Inputs!G219*Inputs!G112*Inputs!E75*Inputs!D26*'GM Alloc Factors'!E37/('(Other Computations)'!E194+'(Other Computations)'!E207))</f>
        <v>0</v>
      </c>
      <c r="F5226" s="43">
        <f t="shared" si="1096"/>
        <v>0</v>
      </c>
      <c r="G5226" s="76">
        <f>IF('(Other Computations)'!G207=0,0,Inputs!I219*Inputs!I112*Inputs!E75*Inputs!D26*'GM Alloc Factors'!G37/('(Other Computations)'!G194+'(Other Computations)'!G207))</f>
        <v>0</v>
      </c>
      <c r="H5226" s="76">
        <f>IF('(Other Computations)'!H207=0,0,Inputs!J219*Inputs!J112*Inputs!E75*Inputs!D26*'GM Alloc Factors'!H37/('(Other Computations)'!H194+'(Other Computations)'!H207))</f>
        <v>0</v>
      </c>
      <c r="I5226" s="76">
        <f>IF('(Other Computations)'!I207=0,0,Inputs!K219*Inputs!K112*Inputs!E75*Inputs!D26*'GM Alloc Factors'!I37/('(Other Computations)'!I194+'(Other Computations)'!I207))</f>
        <v>0</v>
      </c>
      <c r="J5226" s="76">
        <f>IF('(Other Computations)'!J207=0,0,Inputs!L219*Inputs!L112*Inputs!E75*Inputs!D26*'GM Alloc Factors'!J37/('(Other Computations)'!J194+'(Other Computations)'!J207))</f>
        <v>0</v>
      </c>
      <c r="K5226" s="43">
        <f t="shared" si="1097"/>
        <v>0</v>
      </c>
    </row>
    <row r="5227" spans="1:11" ht="12.75" customHeight="1">
      <c r="A5227" s="61" t="str">
        <f>"         "&amp;Labels!B78</f>
        <v xml:space="preserve">         Customer 10</v>
      </c>
      <c r="B5227" s="76">
        <f>IF('(Other Computations)'!B208=0,0,Inputs!D220*Inputs!D113*Inputs!E76*Inputs!D26*'GM Alloc Factors'!B37/('(Other Computations)'!B195+'(Other Computations)'!B208))</f>
        <v>0</v>
      </c>
      <c r="C5227" s="76">
        <f>IF('(Other Computations)'!C208=0,0,Inputs!E220*Inputs!E113*Inputs!E76*Inputs!D26*'GM Alloc Factors'!C37/('(Other Computations)'!C195+'(Other Computations)'!C208))</f>
        <v>0</v>
      </c>
      <c r="D5227" s="76">
        <f>IF('(Other Computations)'!D208=0,0,Inputs!F220*Inputs!F113*Inputs!E76*Inputs!D26*'GM Alloc Factors'!D37/('(Other Computations)'!D195+'(Other Computations)'!D208))</f>
        <v>0</v>
      </c>
      <c r="E5227" s="76">
        <f>IF('(Other Computations)'!E208=0,0,Inputs!G220*Inputs!G113*Inputs!E76*Inputs!D26*'GM Alloc Factors'!E37/('(Other Computations)'!E195+'(Other Computations)'!E208))</f>
        <v>0</v>
      </c>
      <c r="F5227" s="43">
        <f t="shared" si="1096"/>
        <v>0</v>
      </c>
      <c r="G5227" s="76">
        <f>IF('(Other Computations)'!G208=0,0,Inputs!I220*Inputs!I113*Inputs!E76*Inputs!D26*'GM Alloc Factors'!G37/('(Other Computations)'!G195+'(Other Computations)'!G208))</f>
        <v>0</v>
      </c>
      <c r="H5227" s="76">
        <f>IF('(Other Computations)'!H208=0,0,Inputs!J220*Inputs!J113*Inputs!E76*Inputs!D26*'GM Alloc Factors'!H37/('(Other Computations)'!H195+'(Other Computations)'!H208))</f>
        <v>0</v>
      </c>
      <c r="I5227" s="76">
        <f>IF('(Other Computations)'!I208=0,0,Inputs!K220*Inputs!K113*Inputs!E76*Inputs!D26*'GM Alloc Factors'!I37/('(Other Computations)'!I195+'(Other Computations)'!I208))</f>
        <v>0</v>
      </c>
      <c r="J5227" s="76">
        <f>IF('(Other Computations)'!J208=0,0,Inputs!L220*Inputs!L113*Inputs!E76*Inputs!D26*'GM Alloc Factors'!J37/('(Other Computations)'!J195+'(Other Computations)'!J208))</f>
        <v>0</v>
      </c>
      <c r="K5227" s="43">
        <f t="shared" si="1097"/>
        <v>0</v>
      </c>
    </row>
    <row r="5228" spans="1:11" ht="12.75" customHeight="1">
      <c r="A5228" s="61" t="str">
        <f>"         "&amp;Labels!C68</f>
        <v xml:space="preserve">         Total</v>
      </c>
      <c r="B5228" s="84">
        <f>SUM(B5218:B5227)</f>
        <v>0</v>
      </c>
      <c r="C5228" s="84">
        <f>SUM(C5218:C5227)</f>
        <v>0</v>
      </c>
      <c r="D5228" s="84">
        <f>SUM(D5218:D5227)</f>
        <v>0</v>
      </c>
      <c r="E5228" s="84">
        <f>SUM(E5218:E5227)</f>
        <v>0</v>
      </c>
      <c r="F5228" s="43">
        <f t="shared" si="1096"/>
        <v>0</v>
      </c>
      <c r="G5228" s="84">
        <f>SUM(G5218:G5227)</f>
        <v>0</v>
      </c>
      <c r="H5228" s="84">
        <f>SUM(H5218:H5227)</f>
        <v>0</v>
      </c>
      <c r="I5228" s="84">
        <f>SUM(I5218:I5227)</f>
        <v>0</v>
      </c>
      <c r="J5228" s="84">
        <f>SUM(J5218:J5227)</f>
        <v>0</v>
      </c>
      <c r="K5228" s="43">
        <f t="shared" si="1097"/>
        <v>0</v>
      </c>
    </row>
    <row r="5229" spans="1:11" ht="12.75" customHeight="1">
      <c r="A5229" s="61" t="str">
        <f>"      "&amp;Labels!B87</f>
        <v xml:space="preserve">      Q 3</v>
      </c>
      <c r="B5229" s="84"/>
      <c r="C5229" s="84"/>
      <c r="D5229" s="84"/>
      <c r="E5229" s="84"/>
      <c r="F5229" s="43"/>
      <c r="G5229" s="84"/>
      <c r="H5229" s="84"/>
      <c r="I5229" s="84"/>
      <c r="J5229" s="84"/>
      <c r="K5229" s="43"/>
    </row>
    <row r="5230" spans="1:11" ht="12.75" customHeight="1">
      <c r="A5230" s="61" t="str">
        <f>"         "&amp;Labels!B69</f>
        <v xml:space="preserve">         Customer 1</v>
      </c>
      <c r="B5230" s="76">
        <f>IF('(Other Computations)'!B199=0,0,Inputs!D211*Inputs!D104*Inputs!F67*Inputs!D26*'GM Alloc Factors'!B40/('(Other Computations)'!B186+'(Other Computations)'!B199))</f>
        <v>0</v>
      </c>
      <c r="C5230" s="76">
        <f>IF('(Other Computations)'!C199=0,0,Inputs!E211*Inputs!E104*Inputs!F67*Inputs!D26*'GM Alloc Factors'!C40/('(Other Computations)'!C186+'(Other Computations)'!C199))</f>
        <v>0</v>
      </c>
      <c r="D5230" s="76">
        <f>IF('(Other Computations)'!D199=0,0,Inputs!F211*Inputs!F104*Inputs!F67*Inputs!D26*'GM Alloc Factors'!D40/('(Other Computations)'!D186+'(Other Computations)'!D199))</f>
        <v>0</v>
      </c>
      <c r="E5230" s="76">
        <f>IF('(Other Computations)'!E199=0,0,Inputs!G211*Inputs!G104*Inputs!F67*Inputs!D26*'GM Alloc Factors'!E40/('(Other Computations)'!E186+'(Other Computations)'!E199))</f>
        <v>0</v>
      </c>
      <c r="F5230" s="43">
        <f t="shared" ref="F5230:F5240" si="1098">SUM(B5230:E5230)</f>
        <v>0</v>
      </c>
      <c r="G5230" s="76">
        <f>IF('(Other Computations)'!G199=0,0,Inputs!I211*Inputs!I104*Inputs!F67*Inputs!D26*'GM Alloc Factors'!G40/('(Other Computations)'!G186+'(Other Computations)'!G199))</f>
        <v>0</v>
      </c>
      <c r="H5230" s="76">
        <f>IF('(Other Computations)'!H199=0,0,Inputs!J211*Inputs!J104*Inputs!F67*Inputs!D26*'GM Alloc Factors'!H40/('(Other Computations)'!H186+'(Other Computations)'!H199))</f>
        <v>0</v>
      </c>
      <c r="I5230" s="76">
        <f>IF('(Other Computations)'!I199=0,0,Inputs!K211*Inputs!K104*Inputs!F67*Inputs!D26*'GM Alloc Factors'!I40/('(Other Computations)'!I186+'(Other Computations)'!I199))</f>
        <v>0</v>
      </c>
      <c r="J5230" s="76">
        <f>IF('(Other Computations)'!J199=0,0,Inputs!L211*Inputs!L104*Inputs!F67*Inputs!D26*'GM Alloc Factors'!J40/('(Other Computations)'!J186+'(Other Computations)'!J199))</f>
        <v>0</v>
      </c>
      <c r="K5230" s="43">
        <f t="shared" ref="K5230:K5240" si="1099">SUM(G5230:J5230)</f>
        <v>0</v>
      </c>
    </row>
    <row r="5231" spans="1:11" ht="12.75" customHeight="1">
      <c r="A5231" s="61" t="str">
        <f>"         "&amp;Labels!B70</f>
        <v xml:space="preserve">         Customer 2</v>
      </c>
      <c r="B5231" s="76">
        <f>IF('(Other Computations)'!B200=0,0,Inputs!D212*Inputs!D105*Inputs!F68*Inputs!D26*'GM Alloc Factors'!B40/('(Other Computations)'!B187+'(Other Computations)'!B200))</f>
        <v>0</v>
      </c>
      <c r="C5231" s="76">
        <f>IF('(Other Computations)'!C200=0,0,Inputs!E212*Inputs!E105*Inputs!F68*Inputs!D26*'GM Alloc Factors'!C40/('(Other Computations)'!C187+'(Other Computations)'!C200))</f>
        <v>0</v>
      </c>
      <c r="D5231" s="76">
        <f>IF('(Other Computations)'!D200=0,0,Inputs!F212*Inputs!F105*Inputs!F68*Inputs!D26*'GM Alloc Factors'!D40/('(Other Computations)'!D187+'(Other Computations)'!D200))</f>
        <v>0</v>
      </c>
      <c r="E5231" s="76">
        <f>IF('(Other Computations)'!E200=0,0,Inputs!G212*Inputs!G105*Inputs!F68*Inputs!D26*'GM Alloc Factors'!E40/('(Other Computations)'!E187+'(Other Computations)'!E200))</f>
        <v>0</v>
      </c>
      <c r="F5231" s="43">
        <f t="shared" si="1098"/>
        <v>0</v>
      </c>
      <c r="G5231" s="76">
        <f>IF('(Other Computations)'!G200=0,0,Inputs!I212*Inputs!I105*Inputs!F68*Inputs!D26*'GM Alloc Factors'!G40/('(Other Computations)'!G187+'(Other Computations)'!G200))</f>
        <v>0</v>
      </c>
      <c r="H5231" s="76">
        <f>IF('(Other Computations)'!H200=0,0,Inputs!J212*Inputs!J105*Inputs!F68*Inputs!D26*'GM Alloc Factors'!H40/('(Other Computations)'!H187+'(Other Computations)'!H200))</f>
        <v>0</v>
      </c>
      <c r="I5231" s="76">
        <f>IF('(Other Computations)'!I200=0,0,Inputs!K212*Inputs!K105*Inputs!F68*Inputs!D26*'GM Alloc Factors'!I40/('(Other Computations)'!I187+'(Other Computations)'!I200))</f>
        <v>0</v>
      </c>
      <c r="J5231" s="76">
        <f>IF('(Other Computations)'!J200=0,0,Inputs!L212*Inputs!L105*Inputs!F68*Inputs!D26*'GM Alloc Factors'!J40/('(Other Computations)'!J187+'(Other Computations)'!J200))</f>
        <v>0</v>
      </c>
      <c r="K5231" s="43">
        <f t="shared" si="1099"/>
        <v>0</v>
      </c>
    </row>
    <row r="5232" spans="1:11" ht="12.75" customHeight="1">
      <c r="A5232" s="61" t="str">
        <f>"         "&amp;Labels!B71</f>
        <v xml:space="preserve">         Customer 3</v>
      </c>
      <c r="B5232" s="76">
        <f>IF('(Other Computations)'!B201=0,0,Inputs!D213*Inputs!D106*Inputs!F69*Inputs!D26*'GM Alloc Factors'!B40/('(Other Computations)'!B188+'(Other Computations)'!B201))</f>
        <v>0</v>
      </c>
      <c r="C5232" s="76">
        <f>IF('(Other Computations)'!C201=0,0,Inputs!E213*Inputs!E106*Inputs!F69*Inputs!D26*'GM Alloc Factors'!C40/('(Other Computations)'!C188+'(Other Computations)'!C201))</f>
        <v>0</v>
      </c>
      <c r="D5232" s="76">
        <f>IF('(Other Computations)'!D201=0,0,Inputs!F213*Inputs!F106*Inputs!F69*Inputs!D26*'GM Alloc Factors'!D40/('(Other Computations)'!D188+'(Other Computations)'!D201))</f>
        <v>0</v>
      </c>
      <c r="E5232" s="76">
        <f>IF('(Other Computations)'!E201=0,0,Inputs!G213*Inputs!G106*Inputs!F69*Inputs!D26*'GM Alloc Factors'!E40/('(Other Computations)'!E188+'(Other Computations)'!E201))</f>
        <v>0</v>
      </c>
      <c r="F5232" s="43">
        <f t="shared" si="1098"/>
        <v>0</v>
      </c>
      <c r="G5232" s="76">
        <f>IF('(Other Computations)'!G201=0,0,Inputs!I213*Inputs!I106*Inputs!F69*Inputs!D26*'GM Alloc Factors'!G40/('(Other Computations)'!G188+'(Other Computations)'!G201))</f>
        <v>0</v>
      </c>
      <c r="H5232" s="76">
        <f>IF('(Other Computations)'!H201=0,0,Inputs!J213*Inputs!J106*Inputs!F69*Inputs!D26*'GM Alloc Factors'!H40/('(Other Computations)'!H188+'(Other Computations)'!H201))</f>
        <v>0</v>
      </c>
      <c r="I5232" s="76">
        <f>IF('(Other Computations)'!I201=0,0,Inputs!K213*Inputs!K106*Inputs!F69*Inputs!D26*'GM Alloc Factors'!I40/('(Other Computations)'!I188+'(Other Computations)'!I201))</f>
        <v>0</v>
      </c>
      <c r="J5232" s="76">
        <f>IF('(Other Computations)'!J201=0,0,Inputs!L213*Inputs!L106*Inputs!F69*Inputs!D26*'GM Alloc Factors'!J40/('(Other Computations)'!J188+'(Other Computations)'!J201))</f>
        <v>0</v>
      </c>
      <c r="K5232" s="43">
        <f t="shared" si="1099"/>
        <v>0</v>
      </c>
    </row>
    <row r="5233" spans="1:11" ht="12.75" customHeight="1">
      <c r="A5233" s="61" t="str">
        <f>"         "&amp;Labels!B72</f>
        <v xml:space="preserve">         Customer 4</v>
      </c>
      <c r="B5233" s="76">
        <f>IF('(Other Computations)'!B202=0,0,Inputs!D214*Inputs!D107*Inputs!F70*Inputs!D26*'GM Alloc Factors'!B40/('(Other Computations)'!B189+'(Other Computations)'!B202))</f>
        <v>0</v>
      </c>
      <c r="C5233" s="76">
        <f>IF('(Other Computations)'!C202=0,0,Inputs!E214*Inputs!E107*Inputs!F70*Inputs!D26*'GM Alloc Factors'!C40/('(Other Computations)'!C189+'(Other Computations)'!C202))</f>
        <v>0</v>
      </c>
      <c r="D5233" s="76">
        <f>IF('(Other Computations)'!D202=0,0,Inputs!F214*Inputs!F107*Inputs!F70*Inputs!D26*'GM Alloc Factors'!D40/('(Other Computations)'!D189+'(Other Computations)'!D202))</f>
        <v>0</v>
      </c>
      <c r="E5233" s="76">
        <f>IF('(Other Computations)'!E202=0,0,Inputs!G214*Inputs!G107*Inputs!F70*Inputs!D26*'GM Alloc Factors'!E40/('(Other Computations)'!E189+'(Other Computations)'!E202))</f>
        <v>0</v>
      </c>
      <c r="F5233" s="43">
        <f t="shared" si="1098"/>
        <v>0</v>
      </c>
      <c r="G5233" s="76">
        <f>IF('(Other Computations)'!G202=0,0,Inputs!I214*Inputs!I107*Inputs!F70*Inputs!D26*'GM Alloc Factors'!G40/('(Other Computations)'!G189+'(Other Computations)'!G202))</f>
        <v>0</v>
      </c>
      <c r="H5233" s="76">
        <f>IF('(Other Computations)'!H202=0,0,Inputs!J214*Inputs!J107*Inputs!F70*Inputs!D26*'GM Alloc Factors'!H40/('(Other Computations)'!H189+'(Other Computations)'!H202))</f>
        <v>0</v>
      </c>
      <c r="I5233" s="76">
        <f>IF('(Other Computations)'!I202=0,0,Inputs!K214*Inputs!K107*Inputs!F70*Inputs!D26*'GM Alloc Factors'!I40/('(Other Computations)'!I189+'(Other Computations)'!I202))</f>
        <v>0</v>
      </c>
      <c r="J5233" s="76">
        <f>IF('(Other Computations)'!J202=0,0,Inputs!L214*Inputs!L107*Inputs!F70*Inputs!D26*'GM Alloc Factors'!J40/('(Other Computations)'!J189+'(Other Computations)'!J202))</f>
        <v>0</v>
      </c>
      <c r="K5233" s="43">
        <f t="shared" si="1099"/>
        <v>0</v>
      </c>
    </row>
    <row r="5234" spans="1:11" ht="12.75" customHeight="1">
      <c r="A5234" s="61" t="str">
        <f>"         "&amp;Labels!B73</f>
        <v xml:space="preserve">         Customer 5</v>
      </c>
      <c r="B5234" s="76">
        <f>IF('(Other Computations)'!B203=0,0,Inputs!D215*Inputs!D108*Inputs!F71*Inputs!D26*'GM Alloc Factors'!B40/('(Other Computations)'!B190+'(Other Computations)'!B203))</f>
        <v>0</v>
      </c>
      <c r="C5234" s="76">
        <f>IF('(Other Computations)'!C203=0,0,Inputs!E215*Inputs!E108*Inputs!F71*Inputs!D26*'GM Alloc Factors'!C40/('(Other Computations)'!C190+'(Other Computations)'!C203))</f>
        <v>0</v>
      </c>
      <c r="D5234" s="76">
        <f>IF('(Other Computations)'!D203=0,0,Inputs!F215*Inputs!F108*Inputs!F71*Inputs!D26*'GM Alloc Factors'!D40/('(Other Computations)'!D190+'(Other Computations)'!D203))</f>
        <v>0</v>
      </c>
      <c r="E5234" s="76">
        <f>IF('(Other Computations)'!E203=0,0,Inputs!G215*Inputs!G108*Inputs!F71*Inputs!D26*'GM Alloc Factors'!E40/('(Other Computations)'!E190+'(Other Computations)'!E203))</f>
        <v>0</v>
      </c>
      <c r="F5234" s="43">
        <f t="shared" si="1098"/>
        <v>0</v>
      </c>
      <c r="G5234" s="76">
        <f>IF('(Other Computations)'!G203=0,0,Inputs!I215*Inputs!I108*Inputs!F71*Inputs!D26*'GM Alloc Factors'!G40/('(Other Computations)'!G190+'(Other Computations)'!G203))</f>
        <v>0</v>
      </c>
      <c r="H5234" s="76">
        <f>IF('(Other Computations)'!H203=0,0,Inputs!J215*Inputs!J108*Inputs!F71*Inputs!D26*'GM Alloc Factors'!H40/('(Other Computations)'!H190+'(Other Computations)'!H203))</f>
        <v>0</v>
      </c>
      <c r="I5234" s="76">
        <f>IF('(Other Computations)'!I203=0,0,Inputs!K215*Inputs!K108*Inputs!F71*Inputs!D26*'GM Alloc Factors'!I40/('(Other Computations)'!I190+'(Other Computations)'!I203))</f>
        <v>0</v>
      </c>
      <c r="J5234" s="76">
        <f>IF('(Other Computations)'!J203=0,0,Inputs!L215*Inputs!L108*Inputs!F71*Inputs!D26*'GM Alloc Factors'!J40/('(Other Computations)'!J190+'(Other Computations)'!J203))</f>
        <v>0</v>
      </c>
      <c r="K5234" s="43">
        <f t="shared" si="1099"/>
        <v>0</v>
      </c>
    </row>
    <row r="5235" spans="1:11" ht="12.75" customHeight="1">
      <c r="A5235" s="61" t="str">
        <f>"         "&amp;Labels!B74</f>
        <v xml:space="preserve">         Customer 6</v>
      </c>
      <c r="B5235" s="76">
        <f>IF('(Other Computations)'!B204=0,0,Inputs!D216*Inputs!D109*Inputs!F72*Inputs!D26*'GM Alloc Factors'!B40/('(Other Computations)'!B191+'(Other Computations)'!B204))</f>
        <v>0</v>
      </c>
      <c r="C5235" s="76">
        <f>IF('(Other Computations)'!C204=0,0,Inputs!E216*Inputs!E109*Inputs!F72*Inputs!D26*'GM Alloc Factors'!C40/('(Other Computations)'!C191+'(Other Computations)'!C204))</f>
        <v>0</v>
      </c>
      <c r="D5235" s="76">
        <f>IF('(Other Computations)'!D204=0,0,Inputs!F216*Inputs!F109*Inputs!F72*Inputs!D26*'GM Alloc Factors'!D40/('(Other Computations)'!D191+'(Other Computations)'!D204))</f>
        <v>0</v>
      </c>
      <c r="E5235" s="76">
        <f>IF('(Other Computations)'!E204=0,0,Inputs!G216*Inputs!G109*Inputs!F72*Inputs!D26*'GM Alloc Factors'!E40/('(Other Computations)'!E191+'(Other Computations)'!E204))</f>
        <v>0</v>
      </c>
      <c r="F5235" s="43">
        <f t="shared" si="1098"/>
        <v>0</v>
      </c>
      <c r="G5235" s="76">
        <f>IF('(Other Computations)'!G204=0,0,Inputs!I216*Inputs!I109*Inputs!F72*Inputs!D26*'GM Alloc Factors'!G40/('(Other Computations)'!G191+'(Other Computations)'!G204))</f>
        <v>0</v>
      </c>
      <c r="H5235" s="76">
        <f>IF('(Other Computations)'!H204=0,0,Inputs!J216*Inputs!J109*Inputs!F72*Inputs!D26*'GM Alloc Factors'!H40/('(Other Computations)'!H191+'(Other Computations)'!H204))</f>
        <v>0</v>
      </c>
      <c r="I5235" s="76">
        <f>IF('(Other Computations)'!I204=0,0,Inputs!K216*Inputs!K109*Inputs!F72*Inputs!D26*'GM Alloc Factors'!I40/('(Other Computations)'!I191+'(Other Computations)'!I204))</f>
        <v>0</v>
      </c>
      <c r="J5235" s="76">
        <f>IF('(Other Computations)'!J204=0,0,Inputs!L216*Inputs!L109*Inputs!F72*Inputs!D26*'GM Alloc Factors'!J40/('(Other Computations)'!J191+'(Other Computations)'!J204))</f>
        <v>0</v>
      </c>
      <c r="K5235" s="43">
        <f t="shared" si="1099"/>
        <v>0</v>
      </c>
    </row>
    <row r="5236" spans="1:11" ht="12.75" customHeight="1">
      <c r="A5236" s="61" t="str">
        <f>"         "&amp;Labels!B75</f>
        <v xml:space="preserve">         Customer 7</v>
      </c>
      <c r="B5236" s="76">
        <f>IF('(Other Computations)'!B205=0,0,Inputs!D217*Inputs!D110*Inputs!F73*Inputs!D26*'GM Alloc Factors'!B40/('(Other Computations)'!B192+'(Other Computations)'!B205))</f>
        <v>0</v>
      </c>
      <c r="C5236" s="76">
        <f>IF('(Other Computations)'!C205=0,0,Inputs!E217*Inputs!E110*Inputs!F73*Inputs!D26*'GM Alloc Factors'!C40/('(Other Computations)'!C192+'(Other Computations)'!C205))</f>
        <v>0</v>
      </c>
      <c r="D5236" s="76">
        <f>IF('(Other Computations)'!D205=0,0,Inputs!F217*Inputs!F110*Inputs!F73*Inputs!D26*'GM Alloc Factors'!D40/('(Other Computations)'!D192+'(Other Computations)'!D205))</f>
        <v>0</v>
      </c>
      <c r="E5236" s="76">
        <f>IF('(Other Computations)'!E205=0,0,Inputs!G217*Inputs!G110*Inputs!F73*Inputs!D26*'GM Alloc Factors'!E40/('(Other Computations)'!E192+'(Other Computations)'!E205))</f>
        <v>0</v>
      </c>
      <c r="F5236" s="43">
        <f t="shared" si="1098"/>
        <v>0</v>
      </c>
      <c r="G5236" s="76">
        <f>IF('(Other Computations)'!G205=0,0,Inputs!I217*Inputs!I110*Inputs!F73*Inputs!D26*'GM Alloc Factors'!G40/('(Other Computations)'!G192+'(Other Computations)'!G205))</f>
        <v>0</v>
      </c>
      <c r="H5236" s="76">
        <f>IF('(Other Computations)'!H205=0,0,Inputs!J217*Inputs!J110*Inputs!F73*Inputs!D26*'GM Alloc Factors'!H40/('(Other Computations)'!H192+'(Other Computations)'!H205))</f>
        <v>0</v>
      </c>
      <c r="I5236" s="76">
        <f>IF('(Other Computations)'!I205=0,0,Inputs!K217*Inputs!K110*Inputs!F73*Inputs!D26*'GM Alloc Factors'!I40/('(Other Computations)'!I192+'(Other Computations)'!I205))</f>
        <v>0</v>
      </c>
      <c r="J5236" s="76">
        <f>IF('(Other Computations)'!J205=0,0,Inputs!L217*Inputs!L110*Inputs!F73*Inputs!D26*'GM Alloc Factors'!J40/('(Other Computations)'!J192+'(Other Computations)'!J205))</f>
        <v>0</v>
      </c>
      <c r="K5236" s="43">
        <f t="shared" si="1099"/>
        <v>0</v>
      </c>
    </row>
    <row r="5237" spans="1:11" ht="12.75" customHeight="1">
      <c r="A5237" s="61" t="str">
        <f>"         "&amp;Labels!B76</f>
        <v xml:space="preserve">         Customer 8</v>
      </c>
      <c r="B5237" s="76">
        <f>IF('(Other Computations)'!B206=0,0,Inputs!D218*Inputs!D111*Inputs!F74*Inputs!D26*'GM Alloc Factors'!B40/('(Other Computations)'!B193+'(Other Computations)'!B206))</f>
        <v>0</v>
      </c>
      <c r="C5237" s="76">
        <f>IF('(Other Computations)'!C206=0,0,Inputs!E218*Inputs!E111*Inputs!F74*Inputs!D26*'GM Alloc Factors'!C40/('(Other Computations)'!C193+'(Other Computations)'!C206))</f>
        <v>0</v>
      </c>
      <c r="D5237" s="76">
        <f>IF('(Other Computations)'!D206=0,0,Inputs!F218*Inputs!F111*Inputs!F74*Inputs!D26*'GM Alloc Factors'!D40/('(Other Computations)'!D193+'(Other Computations)'!D206))</f>
        <v>0</v>
      </c>
      <c r="E5237" s="76">
        <f>IF('(Other Computations)'!E206=0,0,Inputs!G218*Inputs!G111*Inputs!F74*Inputs!D26*'GM Alloc Factors'!E40/('(Other Computations)'!E193+'(Other Computations)'!E206))</f>
        <v>0</v>
      </c>
      <c r="F5237" s="43">
        <f t="shared" si="1098"/>
        <v>0</v>
      </c>
      <c r="G5237" s="76">
        <f>IF('(Other Computations)'!G206=0,0,Inputs!I218*Inputs!I111*Inputs!F74*Inputs!D26*'GM Alloc Factors'!G40/('(Other Computations)'!G193+'(Other Computations)'!G206))</f>
        <v>0</v>
      </c>
      <c r="H5237" s="76">
        <f>IF('(Other Computations)'!H206=0,0,Inputs!J218*Inputs!J111*Inputs!F74*Inputs!D26*'GM Alloc Factors'!H40/('(Other Computations)'!H193+'(Other Computations)'!H206))</f>
        <v>0</v>
      </c>
      <c r="I5237" s="76">
        <f>IF('(Other Computations)'!I206=0,0,Inputs!K218*Inputs!K111*Inputs!F74*Inputs!D26*'GM Alloc Factors'!I40/('(Other Computations)'!I193+'(Other Computations)'!I206))</f>
        <v>0</v>
      </c>
      <c r="J5237" s="76">
        <f>IF('(Other Computations)'!J206=0,0,Inputs!L218*Inputs!L111*Inputs!F74*Inputs!D26*'GM Alloc Factors'!J40/('(Other Computations)'!J193+'(Other Computations)'!J206))</f>
        <v>0</v>
      </c>
      <c r="K5237" s="43">
        <f t="shared" si="1099"/>
        <v>0</v>
      </c>
    </row>
    <row r="5238" spans="1:11" ht="12.75" customHeight="1">
      <c r="A5238" s="61" t="str">
        <f>"         "&amp;Labels!B77</f>
        <v xml:space="preserve">         Customer 9</v>
      </c>
      <c r="B5238" s="76">
        <f>IF('(Other Computations)'!B207=0,0,Inputs!D219*Inputs!D112*Inputs!F75*Inputs!D26*'GM Alloc Factors'!B40/('(Other Computations)'!B194+'(Other Computations)'!B207))</f>
        <v>0</v>
      </c>
      <c r="C5238" s="76">
        <f>IF('(Other Computations)'!C207=0,0,Inputs!E219*Inputs!E112*Inputs!F75*Inputs!D26*'GM Alloc Factors'!C40/('(Other Computations)'!C194+'(Other Computations)'!C207))</f>
        <v>0</v>
      </c>
      <c r="D5238" s="76">
        <f>IF('(Other Computations)'!D207=0,0,Inputs!F219*Inputs!F112*Inputs!F75*Inputs!D26*'GM Alloc Factors'!D40/('(Other Computations)'!D194+'(Other Computations)'!D207))</f>
        <v>0</v>
      </c>
      <c r="E5238" s="76">
        <f>IF('(Other Computations)'!E207=0,0,Inputs!G219*Inputs!G112*Inputs!F75*Inputs!D26*'GM Alloc Factors'!E40/('(Other Computations)'!E194+'(Other Computations)'!E207))</f>
        <v>0</v>
      </c>
      <c r="F5238" s="43">
        <f t="shared" si="1098"/>
        <v>0</v>
      </c>
      <c r="G5238" s="76">
        <f>IF('(Other Computations)'!G207=0,0,Inputs!I219*Inputs!I112*Inputs!F75*Inputs!D26*'GM Alloc Factors'!G40/('(Other Computations)'!G194+'(Other Computations)'!G207))</f>
        <v>0</v>
      </c>
      <c r="H5238" s="76">
        <f>IF('(Other Computations)'!H207=0,0,Inputs!J219*Inputs!J112*Inputs!F75*Inputs!D26*'GM Alloc Factors'!H40/('(Other Computations)'!H194+'(Other Computations)'!H207))</f>
        <v>0</v>
      </c>
      <c r="I5238" s="76">
        <f>IF('(Other Computations)'!I207=0,0,Inputs!K219*Inputs!K112*Inputs!F75*Inputs!D26*'GM Alloc Factors'!I40/('(Other Computations)'!I194+'(Other Computations)'!I207))</f>
        <v>0</v>
      </c>
      <c r="J5238" s="76">
        <f>IF('(Other Computations)'!J207=0,0,Inputs!L219*Inputs!L112*Inputs!F75*Inputs!D26*'GM Alloc Factors'!J40/('(Other Computations)'!J194+'(Other Computations)'!J207))</f>
        <v>0</v>
      </c>
      <c r="K5238" s="43">
        <f t="shared" si="1099"/>
        <v>0</v>
      </c>
    </row>
    <row r="5239" spans="1:11" ht="12.75" customHeight="1">
      <c r="A5239" s="61" t="str">
        <f>"         "&amp;Labels!B78</f>
        <v xml:space="preserve">         Customer 10</v>
      </c>
      <c r="B5239" s="76">
        <f>IF('(Other Computations)'!B208=0,0,Inputs!D220*Inputs!D113*Inputs!F76*Inputs!D26*'GM Alloc Factors'!B40/('(Other Computations)'!B195+'(Other Computations)'!B208))</f>
        <v>0</v>
      </c>
      <c r="C5239" s="76">
        <f>IF('(Other Computations)'!C208=0,0,Inputs!E220*Inputs!E113*Inputs!F76*Inputs!D26*'GM Alloc Factors'!C40/('(Other Computations)'!C195+'(Other Computations)'!C208))</f>
        <v>0</v>
      </c>
      <c r="D5239" s="76">
        <f>IF('(Other Computations)'!D208=0,0,Inputs!F220*Inputs!F113*Inputs!F76*Inputs!D26*'GM Alloc Factors'!D40/('(Other Computations)'!D195+'(Other Computations)'!D208))</f>
        <v>0</v>
      </c>
      <c r="E5239" s="76">
        <f>IF('(Other Computations)'!E208=0,0,Inputs!G220*Inputs!G113*Inputs!F76*Inputs!D26*'GM Alloc Factors'!E40/('(Other Computations)'!E195+'(Other Computations)'!E208))</f>
        <v>0</v>
      </c>
      <c r="F5239" s="43">
        <f t="shared" si="1098"/>
        <v>0</v>
      </c>
      <c r="G5239" s="76">
        <f>IF('(Other Computations)'!G208=0,0,Inputs!I220*Inputs!I113*Inputs!F76*Inputs!D26*'GM Alloc Factors'!G40/('(Other Computations)'!G195+'(Other Computations)'!G208))</f>
        <v>0</v>
      </c>
      <c r="H5239" s="76">
        <f>IF('(Other Computations)'!H208=0,0,Inputs!J220*Inputs!J113*Inputs!F76*Inputs!D26*'GM Alloc Factors'!H40/('(Other Computations)'!H195+'(Other Computations)'!H208))</f>
        <v>0</v>
      </c>
      <c r="I5239" s="76">
        <f>IF('(Other Computations)'!I208=0,0,Inputs!K220*Inputs!K113*Inputs!F76*Inputs!D26*'GM Alloc Factors'!I40/('(Other Computations)'!I195+'(Other Computations)'!I208))</f>
        <v>0</v>
      </c>
      <c r="J5239" s="76">
        <f>IF('(Other Computations)'!J208=0,0,Inputs!L220*Inputs!L113*Inputs!F76*Inputs!D26*'GM Alloc Factors'!J40/('(Other Computations)'!J195+'(Other Computations)'!J208))</f>
        <v>0</v>
      </c>
      <c r="K5239" s="43">
        <f t="shared" si="1099"/>
        <v>0</v>
      </c>
    </row>
    <row r="5240" spans="1:11" ht="12.75" customHeight="1">
      <c r="A5240" s="61" t="str">
        <f>"         "&amp;Labels!C68</f>
        <v xml:space="preserve">         Total</v>
      </c>
      <c r="B5240" s="84">
        <f>SUM(B5230:B5239)</f>
        <v>0</v>
      </c>
      <c r="C5240" s="84">
        <f>SUM(C5230:C5239)</f>
        <v>0</v>
      </c>
      <c r="D5240" s="84">
        <f>SUM(D5230:D5239)</f>
        <v>0</v>
      </c>
      <c r="E5240" s="84">
        <f>SUM(E5230:E5239)</f>
        <v>0</v>
      </c>
      <c r="F5240" s="43">
        <f t="shared" si="1098"/>
        <v>0</v>
      </c>
      <c r="G5240" s="84">
        <f>SUM(G5230:G5239)</f>
        <v>0</v>
      </c>
      <c r="H5240" s="84">
        <f>SUM(H5230:H5239)</f>
        <v>0</v>
      </c>
      <c r="I5240" s="84">
        <f>SUM(I5230:I5239)</f>
        <v>0</v>
      </c>
      <c r="J5240" s="84">
        <f>SUM(J5230:J5239)</f>
        <v>0</v>
      </c>
      <c r="K5240" s="43">
        <f t="shared" si="1099"/>
        <v>0</v>
      </c>
    </row>
    <row r="5241" spans="1:11" ht="12.75" customHeight="1">
      <c r="A5241" s="61" t="str">
        <f>"      "&amp;Labels!B88</f>
        <v xml:space="preserve">      Q 4</v>
      </c>
      <c r="B5241" s="84"/>
      <c r="C5241" s="84"/>
      <c r="D5241" s="84"/>
      <c r="E5241" s="84"/>
      <c r="F5241" s="43"/>
      <c r="G5241" s="84"/>
      <c r="H5241" s="84"/>
      <c r="I5241" s="84"/>
      <c r="J5241" s="84"/>
      <c r="K5241" s="43"/>
    </row>
    <row r="5242" spans="1:11" ht="12.75" customHeight="1">
      <c r="A5242" s="61" t="str">
        <f>"         "&amp;Labels!B69</f>
        <v xml:space="preserve">         Customer 1</v>
      </c>
      <c r="B5242" s="76">
        <f>IF('(Other Computations)'!B199=0,0,Inputs!D211*Inputs!D104*Inputs!G67*Inputs!D26*'GM Alloc Factors'!B43/('(Other Computations)'!B186+'(Other Computations)'!B199))</f>
        <v>0</v>
      </c>
      <c r="C5242" s="76">
        <f>IF('(Other Computations)'!C199=0,0,Inputs!E211*Inputs!E104*Inputs!G67*Inputs!D26*'GM Alloc Factors'!C43/('(Other Computations)'!C186+'(Other Computations)'!C199))</f>
        <v>0</v>
      </c>
      <c r="D5242" s="76">
        <f>IF('(Other Computations)'!D199=0,0,Inputs!F211*Inputs!F104*Inputs!G67*Inputs!D26*'GM Alloc Factors'!D43/('(Other Computations)'!D186+'(Other Computations)'!D199))</f>
        <v>0</v>
      </c>
      <c r="E5242" s="76">
        <f>IF('(Other Computations)'!E199=0,0,Inputs!G211*Inputs!G104*Inputs!G67*Inputs!D26*'GM Alloc Factors'!E43/('(Other Computations)'!E186+'(Other Computations)'!E199))</f>
        <v>0</v>
      </c>
      <c r="F5242" s="43">
        <f t="shared" ref="F5242:F5252" si="1100">SUM(B5242:E5242)</f>
        <v>0</v>
      </c>
      <c r="G5242" s="76">
        <f>IF('(Other Computations)'!G199=0,0,Inputs!I211*Inputs!I104*Inputs!G67*Inputs!D26*'GM Alloc Factors'!G43/('(Other Computations)'!G186+'(Other Computations)'!G199))</f>
        <v>0</v>
      </c>
      <c r="H5242" s="76">
        <f>IF('(Other Computations)'!H199=0,0,Inputs!J211*Inputs!J104*Inputs!G67*Inputs!D26*'GM Alloc Factors'!H43/('(Other Computations)'!H186+'(Other Computations)'!H199))</f>
        <v>0</v>
      </c>
      <c r="I5242" s="76">
        <f>IF('(Other Computations)'!I199=0,0,Inputs!K211*Inputs!K104*Inputs!G67*Inputs!D26*'GM Alloc Factors'!I43/('(Other Computations)'!I186+'(Other Computations)'!I199))</f>
        <v>0</v>
      </c>
      <c r="J5242" s="76">
        <f>IF('(Other Computations)'!J199=0,0,Inputs!L211*Inputs!L104*Inputs!G67*Inputs!D26*'GM Alloc Factors'!J43/('(Other Computations)'!J186+'(Other Computations)'!J199))</f>
        <v>0</v>
      </c>
      <c r="K5242" s="43">
        <f t="shared" ref="K5242:K5252" si="1101">SUM(G5242:J5242)</f>
        <v>0</v>
      </c>
    </row>
    <row r="5243" spans="1:11" ht="12.75" customHeight="1">
      <c r="A5243" s="61" t="str">
        <f>"         "&amp;Labels!B70</f>
        <v xml:space="preserve">         Customer 2</v>
      </c>
      <c r="B5243" s="76">
        <f>IF('(Other Computations)'!B200=0,0,Inputs!D212*Inputs!D105*Inputs!G68*Inputs!D26*'GM Alloc Factors'!B43/('(Other Computations)'!B187+'(Other Computations)'!B200))</f>
        <v>0</v>
      </c>
      <c r="C5243" s="76">
        <f>IF('(Other Computations)'!C200=0,0,Inputs!E212*Inputs!E105*Inputs!G68*Inputs!D26*'GM Alloc Factors'!C43/('(Other Computations)'!C187+'(Other Computations)'!C200))</f>
        <v>0</v>
      </c>
      <c r="D5243" s="76">
        <f>IF('(Other Computations)'!D200=0,0,Inputs!F212*Inputs!F105*Inputs!G68*Inputs!D26*'GM Alloc Factors'!D43/('(Other Computations)'!D187+'(Other Computations)'!D200))</f>
        <v>0</v>
      </c>
      <c r="E5243" s="76">
        <f>IF('(Other Computations)'!E200=0,0,Inputs!G212*Inputs!G105*Inputs!G68*Inputs!D26*'GM Alloc Factors'!E43/('(Other Computations)'!E187+'(Other Computations)'!E200))</f>
        <v>0</v>
      </c>
      <c r="F5243" s="43">
        <f t="shared" si="1100"/>
        <v>0</v>
      </c>
      <c r="G5243" s="76">
        <f>IF('(Other Computations)'!G200=0,0,Inputs!I212*Inputs!I105*Inputs!G68*Inputs!D26*'GM Alloc Factors'!G43/('(Other Computations)'!G187+'(Other Computations)'!G200))</f>
        <v>0</v>
      </c>
      <c r="H5243" s="76">
        <f>IF('(Other Computations)'!H200=0,0,Inputs!J212*Inputs!J105*Inputs!G68*Inputs!D26*'GM Alloc Factors'!H43/('(Other Computations)'!H187+'(Other Computations)'!H200))</f>
        <v>0</v>
      </c>
      <c r="I5243" s="76">
        <f>IF('(Other Computations)'!I200=0,0,Inputs!K212*Inputs!K105*Inputs!G68*Inputs!D26*'GM Alloc Factors'!I43/('(Other Computations)'!I187+'(Other Computations)'!I200))</f>
        <v>0</v>
      </c>
      <c r="J5243" s="76">
        <f>IF('(Other Computations)'!J200=0,0,Inputs!L212*Inputs!L105*Inputs!G68*Inputs!D26*'GM Alloc Factors'!J43/('(Other Computations)'!J187+'(Other Computations)'!J200))</f>
        <v>0</v>
      </c>
      <c r="K5243" s="43">
        <f t="shared" si="1101"/>
        <v>0</v>
      </c>
    </row>
    <row r="5244" spans="1:11" ht="12.75" customHeight="1">
      <c r="A5244" s="61" t="str">
        <f>"         "&amp;Labels!B71</f>
        <v xml:space="preserve">         Customer 3</v>
      </c>
      <c r="B5244" s="76">
        <f>IF('(Other Computations)'!B201=0,0,Inputs!D213*Inputs!D106*Inputs!G69*Inputs!D26*'GM Alloc Factors'!B43/('(Other Computations)'!B188+'(Other Computations)'!B201))</f>
        <v>0</v>
      </c>
      <c r="C5244" s="76">
        <f>IF('(Other Computations)'!C201=0,0,Inputs!E213*Inputs!E106*Inputs!G69*Inputs!D26*'GM Alloc Factors'!C43/('(Other Computations)'!C188+'(Other Computations)'!C201))</f>
        <v>0</v>
      </c>
      <c r="D5244" s="76">
        <f>IF('(Other Computations)'!D201=0,0,Inputs!F213*Inputs!F106*Inputs!G69*Inputs!D26*'GM Alloc Factors'!D43/('(Other Computations)'!D188+'(Other Computations)'!D201))</f>
        <v>0</v>
      </c>
      <c r="E5244" s="76">
        <f>IF('(Other Computations)'!E201=0,0,Inputs!G213*Inputs!G106*Inputs!G69*Inputs!D26*'GM Alloc Factors'!E43/('(Other Computations)'!E188+'(Other Computations)'!E201))</f>
        <v>0</v>
      </c>
      <c r="F5244" s="43">
        <f t="shared" si="1100"/>
        <v>0</v>
      </c>
      <c r="G5244" s="76">
        <f>IF('(Other Computations)'!G201=0,0,Inputs!I213*Inputs!I106*Inputs!G69*Inputs!D26*'GM Alloc Factors'!G43/('(Other Computations)'!G188+'(Other Computations)'!G201))</f>
        <v>0</v>
      </c>
      <c r="H5244" s="76">
        <f>IF('(Other Computations)'!H201=0,0,Inputs!J213*Inputs!J106*Inputs!G69*Inputs!D26*'GM Alloc Factors'!H43/('(Other Computations)'!H188+'(Other Computations)'!H201))</f>
        <v>0</v>
      </c>
      <c r="I5244" s="76">
        <f>IF('(Other Computations)'!I201=0,0,Inputs!K213*Inputs!K106*Inputs!G69*Inputs!D26*'GM Alloc Factors'!I43/('(Other Computations)'!I188+'(Other Computations)'!I201))</f>
        <v>0</v>
      </c>
      <c r="J5244" s="76">
        <f>IF('(Other Computations)'!J201=0,0,Inputs!L213*Inputs!L106*Inputs!G69*Inputs!D26*'GM Alloc Factors'!J43/('(Other Computations)'!J188+'(Other Computations)'!J201))</f>
        <v>0</v>
      </c>
      <c r="K5244" s="43">
        <f t="shared" si="1101"/>
        <v>0</v>
      </c>
    </row>
    <row r="5245" spans="1:11" ht="12.75" customHeight="1">
      <c r="A5245" s="61" t="str">
        <f>"         "&amp;Labels!B72</f>
        <v xml:space="preserve">         Customer 4</v>
      </c>
      <c r="B5245" s="76">
        <f>IF('(Other Computations)'!B202=0,0,Inputs!D214*Inputs!D107*Inputs!G70*Inputs!D26*'GM Alloc Factors'!B43/('(Other Computations)'!B189+'(Other Computations)'!B202))</f>
        <v>0</v>
      </c>
      <c r="C5245" s="76">
        <f>IF('(Other Computations)'!C202=0,0,Inputs!E214*Inputs!E107*Inputs!G70*Inputs!D26*'GM Alloc Factors'!C43/('(Other Computations)'!C189+'(Other Computations)'!C202))</f>
        <v>0</v>
      </c>
      <c r="D5245" s="76">
        <f>IF('(Other Computations)'!D202=0,0,Inputs!F214*Inputs!F107*Inputs!G70*Inputs!D26*'GM Alloc Factors'!D43/('(Other Computations)'!D189+'(Other Computations)'!D202))</f>
        <v>0</v>
      </c>
      <c r="E5245" s="76">
        <f>IF('(Other Computations)'!E202=0,0,Inputs!G214*Inputs!G107*Inputs!G70*Inputs!D26*'GM Alloc Factors'!E43/('(Other Computations)'!E189+'(Other Computations)'!E202))</f>
        <v>0</v>
      </c>
      <c r="F5245" s="43">
        <f t="shared" si="1100"/>
        <v>0</v>
      </c>
      <c r="G5245" s="76">
        <f>IF('(Other Computations)'!G202=0,0,Inputs!I214*Inputs!I107*Inputs!G70*Inputs!D26*'GM Alloc Factors'!G43/('(Other Computations)'!G189+'(Other Computations)'!G202))</f>
        <v>0</v>
      </c>
      <c r="H5245" s="76">
        <f>IF('(Other Computations)'!H202=0,0,Inputs!J214*Inputs!J107*Inputs!G70*Inputs!D26*'GM Alloc Factors'!H43/('(Other Computations)'!H189+'(Other Computations)'!H202))</f>
        <v>0</v>
      </c>
      <c r="I5245" s="76">
        <f>IF('(Other Computations)'!I202=0,0,Inputs!K214*Inputs!K107*Inputs!G70*Inputs!D26*'GM Alloc Factors'!I43/('(Other Computations)'!I189+'(Other Computations)'!I202))</f>
        <v>0</v>
      </c>
      <c r="J5245" s="76">
        <f>IF('(Other Computations)'!J202=0,0,Inputs!L214*Inputs!L107*Inputs!G70*Inputs!D26*'GM Alloc Factors'!J43/('(Other Computations)'!J189+'(Other Computations)'!J202))</f>
        <v>0</v>
      </c>
      <c r="K5245" s="43">
        <f t="shared" si="1101"/>
        <v>0</v>
      </c>
    </row>
    <row r="5246" spans="1:11" ht="12.75" customHeight="1">
      <c r="A5246" s="61" t="str">
        <f>"         "&amp;Labels!B73</f>
        <v xml:space="preserve">         Customer 5</v>
      </c>
      <c r="B5246" s="76">
        <f>IF('(Other Computations)'!B203=0,0,Inputs!D215*Inputs!D108*Inputs!G71*Inputs!D26*'GM Alloc Factors'!B43/('(Other Computations)'!B190+'(Other Computations)'!B203))</f>
        <v>0</v>
      </c>
      <c r="C5246" s="76">
        <f>IF('(Other Computations)'!C203=0,0,Inputs!E215*Inputs!E108*Inputs!G71*Inputs!D26*'GM Alloc Factors'!C43/('(Other Computations)'!C190+'(Other Computations)'!C203))</f>
        <v>0</v>
      </c>
      <c r="D5246" s="76">
        <f>IF('(Other Computations)'!D203=0,0,Inputs!F215*Inputs!F108*Inputs!G71*Inputs!D26*'GM Alloc Factors'!D43/('(Other Computations)'!D190+'(Other Computations)'!D203))</f>
        <v>0</v>
      </c>
      <c r="E5246" s="76">
        <f>IF('(Other Computations)'!E203=0,0,Inputs!G215*Inputs!G108*Inputs!G71*Inputs!D26*'GM Alloc Factors'!E43/('(Other Computations)'!E190+'(Other Computations)'!E203))</f>
        <v>0</v>
      </c>
      <c r="F5246" s="43">
        <f t="shared" si="1100"/>
        <v>0</v>
      </c>
      <c r="G5246" s="76">
        <f>IF('(Other Computations)'!G203=0,0,Inputs!I215*Inputs!I108*Inputs!G71*Inputs!D26*'GM Alloc Factors'!G43/('(Other Computations)'!G190+'(Other Computations)'!G203))</f>
        <v>0</v>
      </c>
      <c r="H5246" s="76">
        <f>IF('(Other Computations)'!H203=0,0,Inputs!J215*Inputs!J108*Inputs!G71*Inputs!D26*'GM Alloc Factors'!H43/('(Other Computations)'!H190+'(Other Computations)'!H203))</f>
        <v>0</v>
      </c>
      <c r="I5246" s="76">
        <f>IF('(Other Computations)'!I203=0,0,Inputs!K215*Inputs!K108*Inputs!G71*Inputs!D26*'GM Alloc Factors'!I43/('(Other Computations)'!I190+'(Other Computations)'!I203))</f>
        <v>0</v>
      </c>
      <c r="J5246" s="76">
        <f>IF('(Other Computations)'!J203=0,0,Inputs!L215*Inputs!L108*Inputs!G71*Inputs!D26*'GM Alloc Factors'!J43/('(Other Computations)'!J190+'(Other Computations)'!J203))</f>
        <v>0</v>
      </c>
      <c r="K5246" s="43">
        <f t="shared" si="1101"/>
        <v>0</v>
      </c>
    </row>
    <row r="5247" spans="1:11" ht="12.75" customHeight="1">
      <c r="A5247" s="61" t="str">
        <f>"         "&amp;Labels!B74</f>
        <v xml:space="preserve">         Customer 6</v>
      </c>
      <c r="B5247" s="76">
        <f>IF('(Other Computations)'!B204=0,0,Inputs!D216*Inputs!D109*Inputs!G72*Inputs!D26*'GM Alloc Factors'!B43/('(Other Computations)'!B191+'(Other Computations)'!B204))</f>
        <v>0</v>
      </c>
      <c r="C5247" s="76">
        <f>IF('(Other Computations)'!C204=0,0,Inputs!E216*Inputs!E109*Inputs!G72*Inputs!D26*'GM Alloc Factors'!C43/('(Other Computations)'!C191+'(Other Computations)'!C204))</f>
        <v>0</v>
      </c>
      <c r="D5247" s="76">
        <f>IF('(Other Computations)'!D204=0,0,Inputs!F216*Inputs!F109*Inputs!G72*Inputs!D26*'GM Alloc Factors'!D43/('(Other Computations)'!D191+'(Other Computations)'!D204))</f>
        <v>0</v>
      </c>
      <c r="E5247" s="76">
        <f>IF('(Other Computations)'!E204=0,0,Inputs!G216*Inputs!G109*Inputs!G72*Inputs!D26*'GM Alloc Factors'!E43/('(Other Computations)'!E191+'(Other Computations)'!E204))</f>
        <v>0</v>
      </c>
      <c r="F5247" s="43">
        <f t="shared" si="1100"/>
        <v>0</v>
      </c>
      <c r="G5247" s="76">
        <f>IF('(Other Computations)'!G204=0,0,Inputs!I216*Inputs!I109*Inputs!G72*Inputs!D26*'GM Alloc Factors'!G43/('(Other Computations)'!G191+'(Other Computations)'!G204))</f>
        <v>0</v>
      </c>
      <c r="H5247" s="76">
        <f>IF('(Other Computations)'!H204=0,0,Inputs!J216*Inputs!J109*Inputs!G72*Inputs!D26*'GM Alloc Factors'!H43/('(Other Computations)'!H191+'(Other Computations)'!H204))</f>
        <v>0</v>
      </c>
      <c r="I5247" s="76">
        <f>IF('(Other Computations)'!I204=0,0,Inputs!K216*Inputs!K109*Inputs!G72*Inputs!D26*'GM Alloc Factors'!I43/('(Other Computations)'!I191+'(Other Computations)'!I204))</f>
        <v>0</v>
      </c>
      <c r="J5247" s="76">
        <f>IF('(Other Computations)'!J204=0,0,Inputs!L216*Inputs!L109*Inputs!G72*Inputs!D26*'GM Alloc Factors'!J43/('(Other Computations)'!J191+'(Other Computations)'!J204))</f>
        <v>0</v>
      </c>
      <c r="K5247" s="43">
        <f t="shared" si="1101"/>
        <v>0</v>
      </c>
    </row>
    <row r="5248" spans="1:11" ht="12.75" customHeight="1">
      <c r="A5248" s="61" t="str">
        <f>"         "&amp;Labels!B75</f>
        <v xml:space="preserve">         Customer 7</v>
      </c>
      <c r="B5248" s="76">
        <f>IF('(Other Computations)'!B205=0,0,Inputs!D217*Inputs!D110*Inputs!G73*Inputs!D26*'GM Alloc Factors'!B43/('(Other Computations)'!B192+'(Other Computations)'!B205))</f>
        <v>0</v>
      </c>
      <c r="C5248" s="76">
        <f>IF('(Other Computations)'!C205=0,0,Inputs!E217*Inputs!E110*Inputs!G73*Inputs!D26*'GM Alloc Factors'!C43/('(Other Computations)'!C192+'(Other Computations)'!C205))</f>
        <v>0</v>
      </c>
      <c r="D5248" s="76">
        <f>IF('(Other Computations)'!D205=0,0,Inputs!F217*Inputs!F110*Inputs!G73*Inputs!D26*'GM Alloc Factors'!D43/('(Other Computations)'!D192+'(Other Computations)'!D205))</f>
        <v>0</v>
      </c>
      <c r="E5248" s="76">
        <f>IF('(Other Computations)'!E205=0,0,Inputs!G217*Inputs!G110*Inputs!G73*Inputs!D26*'GM Alloc Factors'!E43/('(Other Computations)'!E192+'(Other Computations)'!E205))</f>
        <v>0</v>
      </c>
      <c r="F5248" s="43">
        <f t="shared" si="1100"/>
        <v>0</v>
      </c>
      <c r="G5248" s="76">
        <f>IF('(Other Computations)'!G205=0,0,Inputs!I217*Inputs!I110*Inputs!G73*Inputs!D26*'GM Alloc Factors'!G43/('(Other Computations)'!G192+'(Other Computations)'!G205))</f>
        <v>0</v>
      </c>
      <c r="H5248" s="76">
        <f>IF('(Other Computations)'!H205=0,0,Inputs!J217*Inputs!J110*Inputs!G73*Inputs!D26*'GM Alloc Factors'!H43/('(Other Computations)'!H192+'(Other Computations)'!H205))</f>
        <v>0</v>
      </c>
      <c r="I5248" s="76">
        <f>IF('(Other Computations)'!I205=0,0,Inputs!K217*Inputs!K110*Inputs!G73*Inputs!D26*'GM Alloc Factors'!I43/('(Other Computations)'!I192+'(Other Computations)'!I205))</f>
        <v>0</v>
      </c>
      <c r="J5248" s="76">
        <f>IF('(Other Computations)'!J205=0,0,Inputs!L217*Inputs!L110*Inputs!G73*Inputs!D26*'GM Alloc Factors'!J43/('(Other Computations)'!J192+'(Other Computations)'!J205))</f>
        <v>0</v>
      </c>
      <c r="K5248" s="43">
        <f t="shared" si="1101"/>
        <v>0</v>
      </c>
    </row>
    <row r="5249" spans="1:11" ht="12.75" customHeight="1">
      <c r="A5249" s="61" t="str">
        <f>"         "&amp;Labels!B76</f>
        <v xml:space="preserve">         Customer 8</v>
      </c>
      <c r="B5249" s="76">
        <f>IF('(Other Computations)'!B206=0,0,Inputs!D218*Inputs!D111*Inputs!G74*Inputs!D26*'GM Alloc Factors'!B43/('(Other Computations)'!B193+'(Other Computations)'!B206))</f>
        <v>0</v>
      </c>
      <c r="C5249" s="76">
        <f>IF('(Other Computations)'!C206=0,0,Inputs!E218*Inputs!E111*Inputs!G74*Inputs!D26*'GM Alloc Factors'!C43/('(Other Computations)'!C193+'(Other Computations)'!C206))</f>
        <v>0</v>
      </c>
      <c r="D5249" s="76">
        <f>IF('(Other Computations)'!D206=0,0,Inputs!F218*Inputs!F111*Inputs!G74*Inputs!D26*'GM Alloc Factors'!D43/('(Other Computations)'!D193+'(Other Computations)'!D206))</f>
        <v>0</v>
      </c>
      <c r="E5249" s="76">
        <f>IF('(Other Computations)'!E206=0,0,Inputs!G218*Inputs!G111*Inputs!G74*Inputs!D26*'GM Alloc Factors'!E43/('(Other Computations)'!E193+'(Other Computations)'!E206))</f>
        <v>0</v>
      </c>
      <c r="F5249" s="43">
        <f t="shared" si="1100"/>
        <v>0</v>
      </c>
      <c r="G5249" s="76">
        <f>IF('(Other Computations)'!G206=0,0,Inputs!I218*Inputs!I111*Inputs!G74*Inputs!D26*'GM Alloc Factors'!G43/('(Other Computations)'!G193+'(Other Computations)'!G206))</f>
        <v>0</v>
      </c>
      <c r="H5249" s="76">
        <f>IF('(Other Computations)'!H206=0,0,Inputs!J218*Inputs!J111*Inputs!G74*Inputs!D26*'GM Alloc Factors'!H43/('(Other Computations)'!H193+'(Other Computations)'!H206))</f>
        <v>0</v>
      </c>
      <c r="I5249" s="76">
        <f>IF('(Other Computations)'!I206=0,0,Inputs!K218*Inputs!K111*Inputs!G74*Inputs!D26*'GM Alloc Factors'!I43/('(Other Computations)'!I193+'(Other Computations)'!I206))</f>
        <v>0</v>
      </c>
      <c r="J5249" s="76">
        <f>IF('(Other Computations)'!J206=0,0,Inputs!L218*Inputs!L111*Inputs!G74*Inputs!D26*'GM Alloc Factors'!J43/('(Other Computations)'!J193+'(Other Computations)'!J206))</f>
        <v>0</v>
      </c>
      <c r="K5249" s="43">
        <f t="shared" si="1101"/>
        <v>0</v>
      </c>
    </row>
    <row r="5250" spans="1:11" ht="12.75" customHeight="1">
      <c r="A5250" s="61" t="str">
        <f>"         "&amp;Labels!B77</f>
        <v xml:space="preserve">         Customer 9</v>
      </c>
      <c r="B5250" s="76">
        <f>IF('(Other Computations)'!B207=0,0,Inputs!D219*Inputs!D112*Inputs!G75*Inputs!D26*'GM Alloc Factors'!B43/('(Other Computations)'!B194+'(Other Computations)'!B207))</f>
        <v>0</v>
      </c>
      <c r="C5250" s="76">
        <f>IF('(Other Computations)'!C207=0,0,Inputs!E219*Inputs!E112*Inputs!G75*Inputs!D26*'GM Alloc Factors'!C43/('(Other Computations)'!C194+'(Other Computations)'!C207))</f>
        <v>0</v>
      </c>
      <c r="D5250" s="76">
        <f>IF('(Other Computations)'!D207=0,0,Inputs!F219*Inputs!F112*Inputs!G75*Inputs!D26*'GM Alloc Factors'!D43/('(Other Computations)'!D194+'(Other Computations)'!D207))</f>
        <v>0</v>
      </c>
      <c r="E5250" s="76">
        <f>IF('(Other Computations)'!E207=0,0,Inputs!G219*Inputs!G112*Inputs!G75*Inputs!D26*'GM Alloc Factors'!E43/('(Other Computations)'!E194+'(Other Computations)'!E207))</f>
        <v>0</v>
      </c>
      <c r="F5250" s="43">
        <f t="shared" si="1100"/>
        <v>0</v>
      </c>
      <c r="G5250" s="76">
        <f>IF('(Other Computations)'!G207=0,0,Inputs!I219*Inputs!I112*Inputs!G75*Inputs!D26*'GM Alloc Factors'!G43/('(Other Computations)'!G194+'(Other Computations)'!G207))</f>
        <v>0</v>
      </c>
      <c r="H5250" s="76">
        <f>IF('(Other Computations)'!H207=0,0,Inputs!J219*Inputs!J112*Inputs!G75*Inputs!D26*'GM Alloc Factors'!H43/('(Other Computations)'!H194+'(Other Computations)'!H207))</f>
        <v>0</v>
      </c>
      <c r="I5250" s="76">
        <f>IF('(Other Computations)'!I207=0,0,Inputs!K219*Inputs!K112*Inputs!G75*Inputs!D26*'GM Alloc Factors'!I43/('(Other Computations)'!I194+'(Other Computations)'!I207))</f>
        <v>0</v>
      </c>
      <c r="J5250" s="76">
        <f>IF('(Other Computations)'!J207=0,0,Inputs!L219*Inputs!L112*Inputs!G75*Inputs!D26*'GM Alloc Factors'!J43/('(Other Computations)'!J194+'(Other Computations)'!J207))</f>
        <v>0</v>
      </c>
      <c r="K5250" s="43">
        <f t="shared" si="1101"/>
        <v>0</v>
      </c>
    </row>
    <row r="5251" spans="1:11" ht="12.75" customHeight="1">
      <c r="A5251" s="61" t="str">
        <f>"         "&amp;Labels!B78</f>
        <v xml:space="preserve">         Customer 10</v>
      </c>
      <c r="B5251" s="76">
        <f>IF('(Other Computations)'!B208=0,0,Inputs!D220*Inputs!D113*Inputs!G76*Inputs!D26*'GM Alloc Factors'!B43/('(Other Computations)'!B195+'(Other Computations)'!B208))</f>
        <v>0</v>
      </c>
      <c r="C5251" s="76">
        <f>IF('(Other Computations)'!C208=0,0,Inputs!E220*Inputs!E113*Inputs!G76*Inputs!D26*'GM Alloc Factors'!C43/('(Other Computations)'!C195+'(Other Computations)'!C208))</f>
        <v>0</v>
      </c>
      <c r="D5251" s="76">
        <f>IF('(Other Computations)'!D208=0,0,Inputs!F220*Inputs!F113*Inputs!G76*Inputs!D26*'GM Alloc Factors'!D43/('(Other Computations)'!D195+'(Other Computations)'!D208))</f>
        <v>0</v>
      </c>
      <c r="E5251" s="76">
        <f>IF('(Other Computations)'!E208=0,0,Inputs!G220*Inputs!G113*Inputs!G76*Inputs!D26*'GM Alloc Factors'!E43/('(Other Computations)'!E195+'(Other Computations)'!E208))</f>
        <v>0</v>
      </c>
      <c r="F5251" s="43">
        <f t="shared" si="1100"/>
        <v>0</v>
      </c>
      <c r="G5251" s="76">
        <f>IF('(Other Computations)'!G208=0,0,Inputs!I220*Inputs!I113*Inputs!G76*Inputs!D26*'GM Alloc Factors'!G43/('(Other Computations)'!G195+'(Other Computations)'!G208))</f>
        <v>0</v>
      </c>
      <c r="H5251" s="76">
        <f>IF('(Other Computations)'!H208=0,0,Inputs!J220*Inputs!J113*Inputs!G76*Inputs!D26*'GM Alloc Factors'!H43/('(Other Computations)'!H195+'(Other Computations)'!H208))</f>
        <v>0</v>
      </c>
      <c r="I5251" s="76">
        <f>IF('(Other Computations)'!I208=0,0,Inputs!K220*Inputs!K113*Inputs!G76*Inputs!D26*'GM Alloc Factors'!I43/('(Other Computations)'!I195+'(Other Computations)'!I208))</f>
        <v>0</v>
      </c>
      <c r="J5251" s="76">
        <f>IF('(Other Computations)'!J208=0,0,Inputs!L220*Inputs!L113*Inputs!G76*Inputs!D26*'GM Alloc Factors'!J43/('(Other Computations)'!J195+'(Other Computations)'!J208))</f>
        <v>0</v>
      </c>
      <c r="K5251" s="43">
        <f t="shared" si="1101"/>
        <v>0</v>
      </c>
    </row>
    <row r="5252" spans="1:11" ht="12.75" customHeight="1">
      <c r="A5252" s="61" t="str">
        <f>"         "&amp;Labels!C68</f>
        <v xml:space="preserve">         Total</v>
      </c>
      <c r="B5252" s="84">
        <f>SUM(B5242:B5251)</f>
        <v>0</v>
      </c>
      <c r="C5252" s="84">
        <f>SUM(C5242:C5251)</f>
        <v>0</v>
      </c>
      <c r="D5252" s="84">
        <f>SUM(D5242:D5251)</f>
        <v>0</v>
      </c>
      <c r="E5252" s="84">
        <f>SUM(E5242:E5251)</f>
        <v>0</v>
      </c>
      <c r="F5252" s="43">
        <f t="shared" si="1100"/>
        <v>0</v>
      </c>
      <c r="G5252" s="84">
        <f>SUM(G5242:G5251)</f>
        <v>0</v>
      </c>
      <c r="H5252" s="84">
        <f>SUM(H5242:H5251)</f>
        <v>0</v>
      </c>
      <c r="I5252" s="84">
        <f>SUM(I5242:I5251)</f>
        <v>0</v>
      </c>
      <c r="J5252" s="84">
        <f>SUM(J5242:J5251)</f>
        <v>0</v>
      </c>
      <c r="K5252" s="43">
        <f t="shared" si="1101"/>
        <v>0</v>
      </c>
    </row>
    <row r="5253" spans="1:11" ht="12.75" customHeight="1">
      <c r="A5253" s="61" t="str">
        <f>"      "&amp;Labels!B89</f>
        <v xml:space="preserve">      Q 5</v>
      </c>
      <c r="B5253" s="84"/>
      <c r="C5253" s="84"/>
      <c r="D5253" s="84"/>
      <c r="E5253" s="84"/>
      <c r="F5253" s="43"/>
      <c r="G5253" s="84"/>
      <c r="H5253" s="84"/>
      <c r="I5253" s="84"/>
      <c r="J5253" s="84"/>
      <c r="K5253" s="43"/>
    </row>
    <row r="5254" spans="1:11" ht="12.75" customHeight="1">
      <c r="A5254" s="61" t="str">
        <f>"         "&amp;Labels!B69</f>
        <v xml:space="preserve">         Customer 1</v>
      </c>
      <c r="B5254" s="76">
        <f>IF('(Other Computations)'!B199=0,0,Inputs!D211*Inputs!D104*Inputs!H67*Inputs!D26*'GM Alloc Factors'!B46/('(Other Computations)'!B186+'(Other Computations)'!B199))</f>
        <v>0</v>
      </c>
      <c r="C5254" s="76">
        <f>IF('(Other Computations)'!C199=0,0,Inputs!E211*Inputs!E104*Inputs!H67*Inputs!D26*'GM Alloc Factors'!C46/('(Other Computations)'!C186+'(Other Computations)'!C199))</f>
        <v>0</v>
      </c>
      <c r="D5254" s="76">
        <f>IF('(Other Computations)'!D199=0,0,Inputs!F211*Inputs!F104*Inputs!H67*Inputs!D26*'GM Alloc Factors'!D46/('(Other Computations)'!D186+'(Other Computations)'!D199))</f>
        <v>0</v>
      </c>
      <c r="E5254" s="76">
        <f>IF('(Other Computations)'!E199=0,0,Inputs!G211*Inputs!G104*Inputs!H67*Inputs!D26*'GM Alloc Factors'!E46/('(Other Computations)'!E186+'(Other Computations)'!E199))</f>
        <v>0</v>
      </c>
      <c r="F5254" s="43">
        <f t="shared" ref="F5254:F5264" si="1102">SUM(B5254:E5254)</f>
        <v>0</v>
      </c>
      <c r="G5254" s="76">
        <f>IF('(Other Computations)'!G199=0,0,Inputs!I211*Inputs!I104*Inputs!H67*Inputs!D26*'GM Alloc Factors'!G46/('(Other Computations)'!G186+'(Other Computations)'!G199))</f>
        <v>0</v>
      </c>
      <c r="H5254" s="76">
        <f>IF('(Other Computations)'!H199=0,0,Inputs!J211*Inputs!J104*Inputs!H67*Inputs!D26*'GM Alloc Factors'!H46/('(Other Computations)'!H186+'(Other Computations)'!H199))</f>
        <v>0</v>
      </c>
      <c r="I5254" s="76">
        <f>IF('(Other Computations)'!I199=0,0,Inputs!K211*Inputs!K104*Inputs!H67*Inputs!D26*'GM Alloc Factors'!I46/('(Other Computations)'!I186+'(Other Computations)'!I199))</f>
        <v>0</v>
      </c>
      <c r="J5254" s="76">
        <f>IF('(Other Computations)'!J199=0,0,Inputs!L211*Inputs!L104*Inputs!H67*Inputs!D26*'GM Alloc Factors'!J46/('(Other Computations)'!J186+'(Other Computations)'!J199))</f>
        <v>0</v>
      </c>
      <c r="K5254" s="43">
        <f t="shared" ref="K5254:K5264" si="1103">SUM(G5254:J5254)</f>
        <v>0</v>
      </c>
    </row>
    <row r="5255" spans="1:11" ht="12.75" customHeight="1">
      <c r="A5255" s="61" t="str">
        <f>"         "&amp;Labels!B70</f>
        <v xml:space="preserve">         Customer 2</v>
      </c>
      <c r="B5255" s="76">
        <f>IF('(Other Computations)'!B200=0,0,Inputs!D212*Inputs!D105*Inputs!H68*Inputs!D26*'GM Alloc Factors'!B46/('(Other Computations)'!B187+'(Other Computations)'!B200))</f>
        <v>0</v>
      </c>
      <c r="C5255" s="76">
        <f>IF('(Other Computations)'!C200=0,0,Inputs!E212*Inputs!E105*Inputs!H68*Inputs!D26*'GM Alloc Factors'!C46/('(Other Computations)'!C187+'(Other Computations)'!C200))</f>
        <v>0</v>
      </c>
      <c r="D5255" s="76">
        <f>IF('(Other Computations)'!D200=0,0,Inputs!F212*Inputs!F105*Inputs!H68*Inputs!D26*'GM Alloc Factors'!D46/('(Other Computations)'!D187+'(Other Computations)'!D200))</f>
        <v>0</v>
      </c>
      <c r="E5255" s="76">
        <f>IF('(Other Computations)'!E200=0,0,Inputs!G212*Inputs!G105*Inputs!H68*Inputs!D26*'GM Alloc Factors'!E46/('(Other Computations)'!E187+'(Other Computations)'!E200))</f>
        <v>0</v>
      </c>
      <c r="F5255" s="43">
        <f t="shared" si="1102"/>
        <v>0</v>
      </c>
      <c r="G5255" s="76">
        <f>IF('(Other Computations)'!G200=0,0,Inputs!I212*Inputs!I105*Inputs!H68*Inputs!D26*'GM Alloc Factors'!G46/('(Other Computations)'!G187+'(Other Computations)'!G200))</f>
        <v>0</v>
      </c>
      <c r="H5255" s="76">
        <f>IF('(Other Computations)'!H200=0,0,Inputs!J212*Inputs!J105*Inputs!H68*Inputs!D26*'GM Alloc Factors'!H46/('(Other Computations)'!H187+'(Other Computations)'!H200))</f>
        <v>0</v>
      </c>
      <c r="I5255" s="76">
        <f>IF('(Other Computations)'!I200=0,0,Inputs!K212*Inputs!K105*Inputs!H68*Inputs!D26*'GM Alloc Factors'!I46/('(Other Computations)'!I187+'(Other Computations)'!I200))</f>
        <v>0</v>
      </c>
      <c r="J5255" s="76">
        <f>IF('(Other Computations)'!J200=0,0,Inputs!L212*Inputs!L105*Inputs!H68*Inputs!D26*'GM Alloc Factors'!J46/('(Other Computations)'!J187+'(Other Computations)'!J200))</f>
        <v>0</v>
      </c>
      <c r="K5255" s="43">
        <f t="shared" si="1103"/>
        <v>0</v>
      </c>
    </row>
    <row r="5256" spans="1:11" ht="12.75" customHeight="1">
      <c r="A5256" s="61" t="str">
        <f>"         "&amp;Labels!B71</f>
        <v xml:space="preserve">         Customer 3</v>
      </c>
      <c r="B5256" s="76">
        <f>IF('(Other Computations)'!B201=0,0,Inputs!D213*Inputs!D106*Inputs!H69*Inputs!D26*'GM Alloc Factors'!B46/('(Other Computations)'!B188+'(Other Computations)'!B201))</f>
        <v>0</v>
      </c>
      <c r="C5256" s="76">
        <f>IF('(Other Computations)'!C201=0,0,Inputs!E213*Inputs!E106*Inputs!H69*Inputs!D26*'GM Alloc Factors'!C46/('(Other Computations)'!C188+'(Other Computations)'!C201))</f>
        <v>0</v>
      </c>
      <c r="D5256" s="76">
        <f>IF('(Other Computations)'!D201=0,0,Inputs!F213*Inputs!F106*Inputs!H69*Inputs!D26*'GM Alloc Factors'!D46/('(Other Computations)'!D188+'(Other Computations)'!D201))</f>
        <v>0</v>
      </c>
      <c r="E5256" s="76">
        <f>IF('(Other Computations)'!E201=0,0,Inputs!G213*Inputs!G106*Inputs!H69*Inputs!D26*'GM Alloc Factors'!E46/('(Other Computations)'!E188+'(Other Computations)'!E201))</f>
        <v>0</v>
      </c>
      <c r="F5256" s="43">
        <f t="shared" si="1102"/>
        <v>0</v>
      </c>
      <c r="G5256" s="76">
        <f>IF('(Other Computations)'!G201=0,0,Inputs!I213*Inputs!I106*Inputs!H69*Inputs!D26*'GM Alloc Factors'!G46/('(Other Computations)'!G188+'(Other Computations)'!G201))</f>
        <v>0</v>
      </c>
      <c r="H5256" s="76">
        <f>IF('(Other Computations)'!H201=0,0,Inputs!J213*Inputs!J106*Inputs!H69*Inputs!D26*'GM Alloc Factors'!H46/('(Other Computations)'!H188+'(Other Computations)'!H201))</f>
        <v>0</v>
      </c>
      <c r="I5256" s="76">
        <f>IF('(Other Computations)'!I201=0,0,Inputs!K213*Inputs!K106*Inputs!H69*Inputs!D26*'GM Alloc Factors'!I46/('(Other Computations)'!I188+'(Other Computations)'!I201))</f>
        <v>0</v>
      </c>
      <c r="J5256" s="76">
        <f>IF('(Other Computations)'!J201=0,0,Inputs!L213*Inputs!L106*Inputs!H69*Inputs!D26*'GM Alloc Factors'!J46/('(Other Computations)'!J188+'(Other Computations)'!J201))</f>
        <v>0</v>
      </c>
      <c r="K5256" s="43">
        <f t="shared" si="1103"/>
        <v>0</v>
      </c>
    </row>
    <row r="5257" spans="1:11" ht="12.75" customHeight="1">
      <c r="A5257" s="61" t="str">
        <f>"         "&amp;Labels!B72</f>
        <v xml:space="preserve">         Customer 4</v>
      </c>
      <c r="B5257" s="76">
        <f>IF('(Other Computations)'!B202=0,0,Inputs!D214*Inputs!D107*Inputs!H70*Inputs!D26*'GM Alloc Factors'!B46/('(Other Computations)'!B189+'(Other Computations)'!B202))</f>
        <v>0</v>
      </c>
      <c r="C5257" s="76">
        <f>IF('(Other Computations)'!C202=0,0,Inputs!E214*Inputs!E107*Inputs!H70*Inputs!D26*'GM Alloc Factors'!C46/('(Other Computations)'!C189+'(Other Computations)'!C202))</f>
        <v>0</v>
      </c>
      <c r="D5257" s="76">
        <f>IF('(Other Computations)'!D202=0,0,Inputs!F214*Inputs!F107*Inputs!H70*Inputs!D26*'GM Alloc Factors'!D46/('(Other Computations)'!D189+'(Other Computations)'!D202))</f>
        <v>0</v>
      </c>
      <c r="E5257" s="76">
        <f>IF('(Other Computations)'!E202=0,0,Inputs!G214*Inputs!G107*Inputs!H70*Inputs!D26*'GM Alloc Factors'!E46/('(Other Computations)'!E189+'(Other Computations)'!E202))</f>
        <v>0</v>
      </c>
      <c r="F5257" s="43">
        <f t="shared" si="1102"/>
        <v>0</v>
      </c>
      <c r="G5257" s="76">
        <f>IF('(Other Computations)'!G202=0,0,Inputs!I214*Inputs!I107*Inputs!H70*Inputs!D26*'GM Alloc Factors'!G46/('(Other Computations)'!G189+'(Other Computations)'!G202))</f>
        <v>0</v>
      </c>
      <c r="H5257" s="76">
        <f>IF('(Other Computations)'!H202=0,0,Inputs!J214*Inputs!J107*Inputs!H70*Inputs!D26*'GM Alloc Factors'!H46/('(Other Computations)'!H189+'(Other Computations)'!H202))</f>
        <v>0</v>
      </c>
      <c r="I5257" s="76">
        <f>IF('(Other Computations)'!I202=0,0,Inputs!K214*Inputs!K107*Inputs!H70*Inputs!D26*'GM Alloc Factors'!I46/('(Other Computations)'!I189+'(Other Computations)'!I202))</f>
        <v>0</v>
      </c>
      <c r="J5257" s="76">
        <f>IF('(Other Computations)'!J202=0,0,Inputs!L214*Inputs!L107*Inputs!H70*Inputs!D26*'GM Alloc Factors'!J46/('(Other Computations)'!J189+'(Other Computations)'!J202))</f>
        <v>0</v>
      </c>
      <c r="K5257" s="43">
        <f t="shared" si="1103"/>
        <v>0</v>
      </c>
    </row>
    <row r="5258" spans="1:11" ht="12.75" customHeight="1">
      <c r="A5258" s="61" t="str">
        <f>"         "&amp;Labels!B73</f>
        <v xml:space="preserve">         Customer 5</v>
      </c>
      <c r="B5258" s="76">
        <f>IF('(Other Computations)'!B203=0,0,Inputs!D215*Inputs!D108*Inputs!H71*Inputs!D26*'GM Alloc Factors'!B46/('(Other Computations)'!B190+'(Other Computations)'!B203))</f>
        <v>0</v>
      </c>
      <c r="C5258" s="76">
        <f>IF('(Other Computations)'!C203=0,0,Inputs!E215*Inputs!E108*Inputs!H71*Inputs!D26*'GM Alloc Factors'!C46/('(Other Computations)'!C190+'(Other Computations)'!C203))</f>
        <v>0</v>
      </c>
      <c r="D5258" s="76">
        <f>IF('(Other Computations)'!D203=0,0,Inputs!F215*Inputs!F108*Inputs!H71*Inputs!D26*'GM Alloc Factors'!D46/('(Other Computations)'!D190+'(Other Computations)'!D203))</f>
        <v>0</v>
      </c>
      <c r="E5258" s="76">
        <f>IF('(Other Computations)'!E203=0,0,Inputs!G215*Inputs!G108*Inputs!H71*Inputs!D26*'GM Alloc Factors'!E46/('(Other Computations)'!E190+'(Other Computations)'!E203))</f>
        <v>0</v>
      </c>
      <c r="F5258" s="43">
        <f t="shared" si="1102"/>
        <v>0</v>
      </c>
      <c r="G5258" s="76">
        <f>IF('(Other Computations)'!G203=0,0,Inputs!I215*Inputs!I108*Inputs!H71*Inputs!D26*'GM Alloc Factors'!G46/('(Other Computations)'!G190+'(Other Computations)'!G203))</f>
        <v>0</v>
      </c>
      <c r="H5258" s="76">
        <f>IF('(Other Computations)'!H203=0,0,Inputs!J215*Inputs!J108*Inputs!H71*Inputs!D26*'GM Alloc Factors'!H46/('(Other Computations)'!H190+'(Other Computations)'!H203))</f>
        <v>0</v>
      </c>
      <c r="I5258" s="76">
        <f>IF('(Other Computations)'!I203=0,0,Inputs!K215*Inputs!K108*Inputs!H71*Inputs!D26*'GM Alloc Factors'!I46/('(Other Computations)'!I190+'(Other Computations)'!I203))</f>
        <v>0</v>
      </c>
      <c r="J5258" s="76">
        <f>IF('(Other Computations)'!J203=0,0,Inputs!L215*Inputs!L108*Inputs!H71*Inputs!D26*'GM Alloc Factors'!J46/('(Other Computations)'!J190+'(Other Computations)'!J203))</f>
        <v>0</v>
      </c>
      <c r="K5258" s="43">
        <f t="shared" si="1103"/>
        <v>0</v>
      </c>
    </row>
    <row r="5259" spans="1:11" ht="12.75" customHeight="1">
      <c r="A5259" s="61" t="str">
        <f>"         "&amp;Labels!B74</f>
        <v xml:space="preserve">         Customer 6</v>
      </c>
      <c r="B5259" s="76">
        <f>IF('(Other Computations)'!B204=0,0,Inputs!D216*Inputs!D109*Inputs!H72*Inputs!D26*'GM Alloc Factors'!B46/('(Other Computations)'!B191+'(Other Computations)'!B204))</f>
        <v>0</v>
      </c>
      <c r="C5259" s="76">
        <f>IF('(Other Computations)'!C204=0,0,Inputs!E216*Inputs!E109*Inputs!H72*Inputs!D26*'GM Alloc Factors'!C46/('(Other Computations)'!C191+'(Other Computations)'!C204))</f>
        <v>0</v>
      </c>
      <c r="D5259" s="76">
        <f>IF('(Other Computations)'!D204=0,0,Inputs!F216*Inputs!F109*Inputs!H72*Inputs!D26*'GM Alloc Factors'!D46/('(Other Computations)'!D191+'(Other Computations)'!D204))</f>
        <v>0</v>
      </c>
      <c r="E5259" s="76">
        <f>IF('(Other Computations)'!E204=0,0,Inputs!G216*Inputs!G109*Inputs!H72*Inputs!D26*'GM Alloc Factors'!E46/('(Other Computations)'!E191+'(Other Computations)'!E204))</f>
        <v>0</v>
      </c>
      <c r="F5259" s="43">
        <f t="shared" si="1102"/>
        <v>0</v>
      </c>
      <c r="G5259" s="76">
        <f>IF('(Other Computations)'!G204=0,0,Inputs!I216*Inputs!I109*Inputs!H72*Inputs!D26*'GM Alloc Factors'!G46/('(Other Computations)'!G191+'(Other Computations)'!G204))</f>
        <v>0</v>
      </c>
      <c r="H5259" s="76">
        <f>IF('(Other Computations)'!H204=0,0,Inputs!J216*Inputs!J109*Inputs!H72*Inputs!D26*'GM Alloc Factors'!H46/('(Other Computations)'!H191+'(Other Computations)'!H204))</f>
        <v>0</v>
      </c>
      <c r="I5259" s="76">
        <f>IF('(Other Computations)'!I204=0,0,Inputs!K216*Inputs!K109*Inputs!H72*Inputs!D26*'GM Alloc Factors'!I46/('(Other Computations)'!I191+'(Other Computations)'!I204))</f>
        <v>0</v>
      </c>
      <c r="J5259" s="76">
        <f>IF('(Other Computations)'!J204=0,0,Inputs!L216*Inputs!L109*Inputs!H72*Inputs!D26*'GM Alloc Factors'!J46/('(Other Computations)'!J191+'(Other Computations)'!J204))</f>
        <v>0</v>
      </c>
      <c r="K5259" s="43">
        <f t="shared" si="1103"/>
        <v>0</v>
      </c>
    </row>
    <row r="5260" spans="1:11" ht="12.75" customHeight="1">
      <c r="A5260" s="61" t="str">
        <f>"         "&amp;Labels!B75</f>
        <v xml:space="preserve">         Customer 7</v>
      </c>
      <c r="B5260" s="76">
        <f>IF('(Other Computations)'!B205=0,0,Inputs!D217*Inputs!D110*Inputs!H73*Inputs!D26*'GM Alloc Factors'!B46/('(Other Computations)'!B192+'(Other Computations)'!B205))</f>
        <v>0</v>
      </c>
      <c r="C5260" s="76">
        <f>IF('(Other Computations)'!C205=0,0,Inputs!E217*Inputs!E110*Inputs!H73*Inputs!D26*'GM Alloc Factors'!C46/('(Other Computations)'!C192+'(Other Computations)'!C205))</f>
        <v>0</v>
      </c>
      <c r="D5260" s="76">
        <f>IF('(Other Computations)'!D205=0,0,Inputs!F217*Inputs!F110*Inputs!H73*Inputs!D26*'GM Alloc Factors'!D46/('(Other Computations)'!D192+'(Other Computations)'!D205))</f>
        <v>0</v>
      </c>
      <c r="E5260" s="76">
        <f>IF('(Other Computations)'!E205=0,0,Inputs!G217*Inputs!G110*Inputs!H73*Inputs!D26*'GM Alloc Factors'!E46/('(Other Computations)'!E192+'(Other Computations)'!E205))</f>
        <v>0</v>
      </c>
      <c r="F5260" s="43">
        <f t="shared" si="1102"/>
        <v>0</v>
      </c>
      <c r="G5260" s="76">
        <f>IF('(Other Computations)'!G205=0,0,Inputs!I217*Inputs!I110*Inputs!H73*Inputs!D26*'GM Alloc Factors'!G46/('(Other Computations)'!G192+'(Other Computations)'!G205))</f>
        <v>0</v>
      </c>
      <c r="H5260" s="76">
        <f>IF('(Other Computations)'!H205=0,0,Inputs!J217*Inputs!J110*Inputs!H73*Inputs!D26*'GM Alloc Factors'!H46/('(Other Computations)'!H192+'(Other Computations)'!H205))</f>
        <v>0</v>
      </c>
      <c r="I5260" s="76">
        <f>IF('(Other Computations)'!I205=0,0,Inputs!K217*Inputs!K110*Inputs!H73*Inputs!D26*'GM Alloc Factors'!I46/('(Other Computations)'!I192+'(Other Computations)'!I205))</f>
        <v>0</v>
      </c>
      <c r="J5260" s="76">
        <f>IF('(Other Computations)'!J205=0,0,Inputs!L217*Inputs!L110*Inputs!H73*Inputs!D26*'GM Alloc Factors'!J46/('(Other Computations)'!J192+'(Other Computations)'!J205))</f>
        <v>0</v>
      </c>
      <c r="K5260" s="43">
        <f t="shared" si="1103"/>
        <v>0</v>
      </c>
    </row>
    <row r="5261" spans="1:11" ht="12.75" customHeight="1">
      <c r="A5261" s="61" t="str">
        <f>"         "&amp;Labels!B76</f>
        <v xml:space="preserve">         Customer 8</v>
      </c>
      <c r="B5261" s="76">
        <f>IF('(Other Computations)'!B206=0,0,Inputs!D218*Inputs!D111*Inputs!H74*Inputs!D26*'GM Alloc Factors'!B46/('(Other Computations)'!B193+'(Other Computations)'!B206))</f>
        <v>0</v>
      </c>
      <c r="C5261" s="76">
        <f>IF('(Other Computations)'!C206=0,0,Inputs!E218*Inputs!E111*Inputs!H74*Inputs!D26*'GM Alloc Factors'!C46/('(Other Computations)'!C193+'(Other Computations)'!C206))</f>
        <v>0</v>
      </c>
      <c r="D5261" s="76">
        <f>IF('(Other Computations)'!D206=0,0,Inputs!F218*Inputs!F111*Inputs!H74*Inputs!D26*'GM Alloc Factors'!D46/('(Other Computations)'!D193+'(Other Computations)'!D206))</f>
        <v>0</v>
      </c>
      <c r="E5261" s="76">
        <f>IF('(Other Computations)'!E206=0,0,Inputs!G218*Inputs!G111*Inputs!H74*Inputs!D26*'GM Alloc Factors'!E46/('(Other Computations)'!E193+'(Other Computations)'!E206))</f>
        <v>0</v>
      </c>
      <c r="F5261" s="43">
        <f t="shared" si="1102"/>
        <v>0</v>
      </c>
      <c r="G5261" s="76">
        <f>IF('(Other Computations)'!G206=0,0,Inputs!I218*Inputs!I111*Inputs!H74*Inputs!D26*'GM Alloc Factors'!G46/('(Other Computations)'!G193+'(Other Computations)'!G206))</f>
        <v>0</v>
      </c>
      <c r="H5261" s="76">
        <f>IF('(Other Computations)'!H206=0,0,Inputs!J218*Inputs!J111*Inputs!H74*Inputs!D26*'GM Alloc Factors'!H46/('(Other Computations)'!H193+'(Other Computations)'!H206))</f>
        <v>0</v>
      </c>
      <c r="I5261" s="76">
        <f>IF('(Other Computations)'!I206=0,0,Inputs!K218*Inputs!K111*Inputs!H74*Inputs!D26*'GM Alloc Factors'!I46/('(Other Computations)'!I193+'(Other Computations)'!I206))</f>
        <v>0</v>
      </c>
      <c r="J5261" s="76">
        <f>IF('(Other Computations)'!J206=0,0,Inputs!L218*Inputs!L111*Inputs!H74*Inputs!D26*'GM Alloc Factors'!J46/('(Other Computations)'!J193+'(Other Computations)'!J206))</f>
        <v>0</v>
      </c>
      <c r="K5261" s="43">
        <f t="shared" si="1103"/>
        <v>0</v>
      </c>
    </row>
    <row r="5262" spans="1:11" ht="12.75" customHeight="1">
      <c r="A5262" s="61" t="str">
        <f>"         "&amp;Labels!B77</f>
        <v xml:space="preserve">         Customer 9</v>
      </c>
      <c r="B5262" s="76">
        <f>IF('(Other Computations)'!B207=0,0,Inputs!D219*Inputs!D112*Inputs!H75*Inputs!D26*'GM Alloc Factors'!B46/('(Other Computations)'!B194+'(Other Computations)'!B207))</f>
        <v>0</v>
      </c>
      <c r="C5262" s="76">
        <f>IF('(Other Computations)'!C207=0,0,Inputs!E219*Inputs!E112*Inputs!H75*Inputs!D26*'GM Alloc Factors'!C46/('(Other Computations)'!C194+'(Other Computations)'!C207))</f>
        <v>0</v>
      </c>
      <c r="D5262" s="76">
        <f>IF('(Other Computations)'!D207=0,0,Inputs!F219*Inputs!F112*Inputs!H75*Inputs!D26*'GM Alloc Factors'!D46/('(Other Computations)'!D194+'(Other Computations)'!D207))</f>
        <v>0</v>
      </c>
      <c r="E5262" s="76">
        <f>IF('(Other Computations)'!E207=0,0,Inputs!G219*Inputs!G112*Inputs!H75*Inputs!D26*'GM Alloc Factors'!E46/('(Other Computations)'!E194+'(Other Computations)'!E207))</f>
        <v>0</v>
      </c>
      <c r="F5262" s="43">
        <f t="shared" si="1102"/>
        <v>0</v>
      </c>
      <c r="G5262" s="76">
        <f>IF('(Other Computations)'!G207=0,0,Inputs!I219*Inputs!I112*Inputs!H75*Inputs!D26*'GM Alloc Factors'!G46/('(Other Computations)'!G194+'(Other Computations)'!G207))</f>
        <v>0</v>
      </c>
      <c r="H5262" s="76">
        <f>IF('(Other Computations)'!H207=0,0,Inputs!J219*Inputs!J112*Inputs!H75*Inputs!D26*'GM Alloc Factors'!H46/('(Other Computations)'!H194+'(Other Computations)'!H207))</f>
        <v>0</v>
      </c>
      <c r="I5262" s="76">
        <f>IF('(Other Computations)'!I207=0,0,Inputs!K219*Inputs!K112*Inputs!H75*Inputs!D26*'GM Alloc Factors'!I46/('(Other Computations)'!I194+'(Other Computations)'!I207))</f>
        <v>0</v>
      </c>
      <c r="J5262" s="76">
        <f>IF('(Other Computations)'!J207=0,0,Inputs!L219*Inputs!L112*Inputs!H75*Inputs!D26*'GM Alloc Factors'!J46/('(Other Computations)'!J194+'(Other Computations)'!J207))</f>
        <v>0</v>
      </c>
      <c r="K5262" s="43">
        <f t="shared" si="1103"/>
        <v>0</v>
      </c>
    </row>
    <row r="5263" spans="1:11" ht="12.75" customHeight="1">
      <c r="A5263" s="61" t="str">
        <f>"         "&amp;Labels!B78</f>
        <v xml:space="preserve">         Customer 10</v>
      </c>
      <c r="B5263" s="76">
        <f>IF('(Other Computations)'!B208=0,0,Inputs!D220*Inputs!D113*Inputs!H76*Inputs!D26*'GM Alloc Factors'!B46/('(Other Computations)'!B195+'(Other Computations)'!B208))</f>
        <v>0</v>
      </c>
      <c r="C5263" s="76">
        <f>IF('(Other Computations)'!C208=0,0,Inputs!E220*Inputs!E113*Inputs!H76*Inputs!D26*'GM Alloc Factors'!C46/('(Other Computations)'!C195+'(Other Computations)'!C208))</f>
        <v>0</v>
      </c>
      <c r="D5263" s="76">
        <f>IF('(Other Computations)'!D208=0,0,Inputs!F220*Inputs!F113*Inputs!H76*Inputs!D26*'GM Alloc Factors'!D46/('(Other Computations)'!D195+'(Other Computations)'!D208))</f>
        <v>0</v>
      </c>
      <c r="E5263" s="76">
        <f>IF('(Other Computations)'!E208=0,0,Inputs!G220*Inputs!G113*Inputs!H76*Inputs!D26*'GM Alloc Factors'!E46/('(Other Computations)'!E195+'(Other Computations)'!E208))</f>
        <v>0</v>
      </c>
      <c r="F5263" s="43">
        <f t="shared" si="1102"/>
        <v>0</v>
      </c>
      <c r="G5263" s="76">
        <f>IF('(Other Computations)'!G208=0,0,Inputs!I220*Inputs!I113*Inputs!H76*Inputs!D26*'GM Alloc Factors'!G46/('(Other Computations)'!G195+'(Other Computations)'!G208))</f>
        <v>0</v>
      </c>
      <c r="H5263" s="76">
        <f>IF('(Other Computations)'!H208=0,0,Inputs!J220*Inputs!J113*Inputs!H76*Inputs!D26*'GM Alloc Factors'!H46/('(Other Computations)'!H195+'(Other Computations)'!H208))</f>
        <v>0</v>
      </c>
      <c r="I5263" s="76">
        <f>IF('(Other Computations)'!I208=0,0,Inputs!K220*Inputs!K113*Inputs!H76*Inputs!D26*'GM Alloc Factors'!I46/('(Other Computations)'!I195+'(Other Computations)'!I208))</f>
        <v>0</v>
      </c>
      <c r="J5263" s="76">
        <f>IF('(Other Computations)'!J208=0,0,Inputs!L220*Inputs!L113*Inputs!H76*Inputs!D26*'GM Alloc Factors'!J46/('(Other Computations)'!J195+'(Other Computations)'!J208))</f>
        <v>0</v>
      </c>
      <c r="K5263" s="43">
        <f t="shared" si="1103"/>
        <v>0</v>
      </c>
    </row>
    <row r="5264" spans="1:11" ht="12.75" customHeight="1">
      <c r="A5264" s="61" t="str">
        <f>"         "&amp;Labels!C68</f>
        <v xml:space="preserve">         Total</v>
      </c>
      <c r="B5264" s="84">
        <f>SUM(B5254:B5263)</f>
        <v>0</v>
      </c>
      <c r="C5264" s="84">
        <f>SUM(C5254:C5263)</f>
        <v>0</v>
      </c>
      <c r="D5264" s="84">
        <f>SUM(D5254:D5263)</f>
        <v>0</v>
      </c>
      <c r="E5264" s="84">
        <f>SUM(E5254:E5263)</f>
        <v>0</v>
      </c>
      <c r="F5264" s="43">
        <f t="shared" si="1102"/>
        <v>0</v>
      </c>
      <c r="G5264" s="84">
        <f>SUM(G5254:G5263)</f>
        <v>0</v>
      </c>
      <c r="H5264" s="84">
        <f>SUM(H5254:H5263)</f>
        <v>0</v>
      </c>
      <c r="I5264" s="84">
        <f>SUM(I5254:I5263)</f>
        <v>0</v>
      </c>
      <c r="J5264" s="84">
        <f>SUM(J5254:J5263)</f>
        <v>0</v>
      </c>
      <c r="K5264" s="43">
        <f t="shared" si="1103"/>
        <v>0</v>
      </c>
    </row>
    <row r="5265" spans="1:11" ht="12.75" customHeight="1">
      <c r="A5265" s="61" t="str">
        <f>"      "&amp;Labels!B90</f>
        <v xml:space="preserve">      Q 6</v>
      </c>
      <c r="B5265" s="84"/>
      <c r="C5265" s="84"/>
      <c r="D5265" s="84"/>
      <c r="E5265" s="84"/>
      <c r="F5265" s="43"/>
      <c r="G5265" s="84"/>
      <c r="H5265" s="84"/>
      <c r="I5265" s="84"/>
      <c r="J5265" s="84"/>
      <c r="K5265" s="43"/>
    </row>
    <row r="5266" spans="1:11" ht="12.75" customHeight="1">
      <c r="A5266" s="61" t="str">
        <f>"         "&amp;Labels!B69</f>
        <v xml:space="preserve">         Customer 1</v>
      </c>
      <c r="B5266" s="76">
        <f>IF('(Other Computations)'!B199=0,0,Inputs!D211*Inputs!D104*Inputs!I67*Inputs!D26*'GM Alloc Factors'!B49/('(Other Computations)'!B186+'(Other Computations)'!B199))</f>
        <v>0</v>
      </c>
      <c r="C5266" s="76">
        <f>IF('(Other Computations)'!C199=0,0,Inputs!E211*Inputs!E104*Inputs!I67*Inputs!D26*'GM Alloc Factors'!C49/('(Other Computations)'!C186+'(Other Computations)'!C199))</f>
        <v>0</v>
      </c>
      <c r="D5266" s="76">
        <f>IF('(Other Computations)'!D199=0,0,Inputs!F211*Inputs!F104*Inputs!I67*Inputs!D26*'GM Alloc Factors'!D49/('(Other Computations)'!D186+'(Other Computations)'!D199))</f>
        <v>0</v>
      </c>
      <c r="E5266" s="76">
        <f>IF('(Other Computations)'!E199=0,0,Inputs!G211*Inputs!G104*Inputs!I67*Inputs!D26*'GM Alloc Factors'!E49/('(Other Computations)'!E186+'(Other Computations)'!E199))</f>
        <v>0</v>
      </c>
      <c r="F5266" s="43">
        <f t="shared" ref="F5266:F5276" si="1104">SUM(B5266:E5266)</f>
        <v>0</v>
      </c>
      <c r="G5266" s="76">
        <f>IF('(Other Computations)'!G199=0,0,Inputs!I211*Inputs!I104*Inputs!I67*Inputs!D26*'GM Alloc Factors'!G49/('(Other Computations)'!G186+'(Other Computations)'!G199))</f>
        <v>0</v>
      </c>
      <c r="H5266" s="76">
        <f>IF('(Other Computations)'!H199=0,0,Inputs!J211*Inputs!J104*Inputs!I67*Inputs!D26*'GM Alloc Factors'!H49/('(Other Computations)'!H186+'(Other Computations)'!H199))</f>
        <v>0</v>
      </c>
      <c r="I5266" s="76">
        <f>IF('(Other Computations)'!I199=0,0,Inputs!K211*Inputs!K104*Inputs!I67*Inputs!D26*'GM Alloc Factors'!I49/('(Other Computations)'!I186+'(Other Computations)'!I199))</f>
        <v>0</v>
      </c>
      <c r="J5266" s="76">
        <f>IF('(Other Computations)'!J199=0,0,Inputs!L211*Inputs!L104*Inputs!I67*Inputs!D26*'GM Alloc Factors'!J49/('(Other Computations)'!J186+'(Other Computations)'!J199))</f>
        <v>0</v>
      </c>
      <c r="K5266" s="43">
        <f t="shared" ref="K5266:K5276" si="1105">SUM(G5266:J5266)</f>
        <v>0</v>
      </c>
    </row>
    <row r="5267" spans="1:11" ht="12.75" customHeight="1">
      <c r="A5267" s="61" t="str">
        <f>"         "&amp;Labels!B70</f>
        <v xml:space="preserve">         Customer 2</v>
      </c>
      <c r="B5267" s="76">
        <f>IF('(Other Computations)'!B200=0,0,Inputs!D212*Inputs!D105*Inputs!I68*Inputs!D26*'GM Alloc Factors'!B49/('(Other Computations)'!B187+'(Other Computations)'!B200))</f>
        <v>0</v>
      </c>
      <c r="C5267" s="76">
        <f>IF('(Other Computations)'!C200=0,0,Inputs!E212*Inputs!E105*Inputs!I68*Inputs!D26*'GM Alloc Factors'!C49/('(Other Computations)'!C187+'(Other Computations)'!C200))</f>
        <v>0</v>
      </c>
      <c r="D5267" s="76">
        <f>IF('(Other Computations)'!D200=0,0,Inputs!F212*Inputs!F105*Inputs!I68*Inputs!D26*'GM Alloc Factors'!D49/('(Other Computations)'!D187+'(Other Computations)'!D200))</f>
        <v>0</v>
      </c>
      <c r="E5267" s="76">
        <f>IF('(Other Computations)'!E200=0,0,Inputs!G212*Inputs!G105*Inputs!I68*Inputs!D26*'GM Alloc Factors'!E49/('(Other Computations)'!E187+'(Other Computations)'!E200))</f>
        <v>0</v>
      </c>
      <c r="F5267" s="43">
        <f t="shared" si="1104"/>
        <v>0</v>
      </c>
      <c r="G5267" s="76">
        <f>IF('(Other Computations)'!G200=0,0,Inputs!I212*Inputs!I105*Inputs!I68*Inputs!D26*'GM Alloc Factors'!G49/('(Other Computations)'!G187+'(Other Computations)'!G200))</f>
        <v>0</v>
      </c>
      <c r="H5267" s="76">
        <f>IF('(Other Computations)'!H200=0,0,Inputs!J212*Inputs!J105*Inputs!I68*Inputs!D26*'GM Alloc Factors'!H49/('(Other Computations)'!H187+'(Other Computations)'!H200))</f>
        <v>0</v>
      </c>
      <c r="I5267" s="76">
        <f>IF('(Other Computations)'!I200=0,0,Inputs!K212*Inputs!K105*Inputs!I68*Inputs!D26*'GM Alloc Factors'!I49/('(Other Computations)'!I187+'(Other Computations)'!I200))</f>
        <v>0</v>
      </c>
      <c r="J5267" s="76">
        <f>IF('(Other Computations)'!J200=0,0,Inputs!L212*Inputs!L105*Inputs!I68*Inputs!D26*'GM Alloc Factors'!J49/('(Other Computations)'!J187+'(Other Computations)'!J200))</f>
        <v>0</v>
      </c>
      <c r="K5267" s="43">
        <f t="shared" si="1105"/>
        <v>0</v>
      </c>
    </row>
    <row r="5268" spans="1:11" ht="12.75" customHeight="1">
      <c r="A5268" s="61" t="str">
        <f>"         "&amp;Labels!B71</f>
        <v xml:space="preserve">         Customer 3</v>
      </c>
      <c r="B5268" s="76">
        <f>IF('(Other Computations)'!B201=0,0,Inputs!D213*Inputs!D106*Inputs!I69*Inputs!D26*'GM Alloc Factors'!B49/('(Other Computations)'!B188+'(Other Computations)'!B201))</f>
        <v>0</v>
      </c>
      <c r="C5268" s="76">
        <f>IF('(Other Computations)'!C201=0,0,Inputs!E213*Inputs!E106*Inputs!I69*Inputs!D26*'GM Alloc Factors'!C49/('(Other Computations)'!C188+'(Other Computations)'!C201))</f>
        <v>0</v>
      </c>
      <c r="D5268" s="76">
        <f>IF('(Other Computations)'!D201=0,0,Inputs!F213*Inputs!F106*Inputs!I69*Inputs!D26*'GM Alloc Factors'!D49/('(Other Computations)'!D188+'(Other Computations)'!D201))</f>
        <v>0</v>
      </c>
      <c r="E5268" s="76">
        <f>IF('(Other Computations)'!E201=0,0,Inputs!G213*Inputs!G106*Inputs!I69*Inputs!D26*'GM Alloc Factors'!E49/('(Other Computations)'!E188+'(Other Computations)'!E201))</f>
        <v>0</v>
      </c>
      <c r="F5268" s="43">
        <f t="shared" si="1104"/>
        <v>0</v>
      </c>
      <c r="G5268" s="76">
        <f>IF('(Other Computations)'!G201=0,0,Inputs!I213*Inputs!I106*Inputs!I69*Inputs!D26*'GM Alloc Factors'!G49/('(Other Computations)'!G188+'(Other Computations)'!G201))</f>
        <v>0</v>
      </c>
      <c r="H5268" s="76">
        <f>IF('(Other Computations)'!H201=0,0,Inputs!J213*Inputs!J106*Inputs!I69*Inputs!D26*'GM Alloc Factors'!H49/('(Other Computations)'!H188+'(Other Computations)'!H201))</f>
        <v>0</v>
      </c>
      <c r="I5268" s="76">
        <f>IF('(Other Computations)'!I201=0,0,Inputs!K213*Inputs!K106*Inputs!I69*Inputs!D26*'GM Alloc Factors'!I49/('(Other Computations)'!I188+'(Other Computations)'!I201))</f>
        <v>0</v>
      </c>
      <c r="J5268" s="76">
        <f>IF('(Other Computations)'!J201=0,0,Inputs!L213*Inputs!L106*Inputs!I69*Inputs!D26*'GM Alloc Factors'!J49/('(Other Computations)'!J188+'(Other Computations)'!J201))</f>
        <v>0</v>
      </c>
      <c r="K5268" s="43">
        <f t="shared" si="1105"/>
        <v>0</v>
      </c>
    </row>
    <row r="5269" spans="1:11" ht="12.75" customHeight="1">
      <c r="A5269" s="61" t="str">
        <f>"         "&amp;Labels!B72</f>
        <v xml:space="preserve">         Customer 4</v>
      </c>
      <c r="B5269" s="76">
        <f>IF('(Other Computations)'!B202=0,0,Inputs!D214*Inputs!D107*Inputs!I70*Inputs!D26*'GM Alloc Factors'!B49/('(Other Computations)'!B189+'(Other Computations)'!B202))</f>
        <v>0</v>
      </c>
      <c r="C5269" s="76">
        <f>IF('(Other Computations)'!C202=0,0,Inputs!E214*Inputs!E107*Inputs!I70*Inputs!D26*'GM Alloc Factors'!C49/('(Other Computations)'!C189+'(Other Computations)'!C202))</f>
        <v>0</v>
      </c>
      <c r="D5269" s="76">
        <f>IF('(Other Computations)'!D202=0,0,Inputs!F214*Inputs!F107*Inputs!I70*Inputs!D26*'GM Alloc Factors'!D49/('(Other Computations)'!D189+'(Other Computations)'!D202))</f>
        <v>0</v>
      </c>
      <c r="E5269" s="76">
        <f>IF('(Other Computations)'!E202=0,0,Inputs!G214*Inputs!G107*Inputs!I70*Inputs!D26*'GM Alloc Factors'!E49/('(Other Computations)'!E189+'(Other Computations)'!E202))</f>
        <v>0</v>
      </c>
      <c r="F5269" s="43">
        <f t="shared" si="1104"/>
        <v>0</v>
      </c>
      <c r="G5269" s="76">
        <f>IF('(Other Computations)'!G202=0,0,Inputs!I214*Inputs!I107*Inputs!I70*Inputs!D26*'GM Alloc Factors'!G49/('(Other Computations)'!G189+'(Other Computations)'!G202))</f>
        <v>0</v>
      </c>
      <c r="H5269" s="76">
        <f>IF('(Other Computations)'!H202=0,0,Inputs!J214*Inputs!J107*Inputs!I70*Inputs!D26*'GM Alloc Factors'!H49/('(Other Computations)'!H189+'(Other Computations)'!H202))</f>
        <v>0</v>
      </c>
      <c r="I5269" s="76">
        <f>IF('(Other Computations)'!I202=0,0,Inputs!K214*Inputs!K107*Inputs!I70*Inputs!D26*'GM Alloc Factors'!I49/('(Other Computations)'!I189+'(Other Computations)'!I202))</f>
        <v>0</v>
      </c>
      <c r="J5269" s="76">
        <f>IF('(Other Computations)'!J202=0,0,Inputs!L214*Inputs!L107*Inputs!I70*Inputs!D26*'GM Alloc Factors'!J49/('(Other Computations)'!J189+'(Other Computations)'!J202))</f>
        <v>0</v>
      </c>
      <c r="K5269" s="43">
        <f t="shared" si="1105"/>
        <v>0</v>
      </c>
    </row>
    <row r="5270" spans="1:11" ht="12.75" customHeight="1">
      <c r="A5270" s="61" t="str">
        <f>"         "&amp;Labels!B73</f>
        <v xml:space="preserve">         Customer 5</v>
      </c>
      <c r="B5270" s="76">
        <f>IF('(Other Computations)'!B203=0,0,Inputs!D215*Inputs!D108*Inputs!I71*Inputs!D26*'GM Alloc Factors'!B49/('(Other Computations)'!B190+'(Other Computations)'!B203))</f>
        <v>0</v>
      </c>
      <c r="C5270" s="76">
        <f>IF('(Other Computations)'!C203=0,0,Inputs!E215*Inputs!E108*Inputs!I71*Inputs!D26*'GM Alloc Factors'!C49/('(Other Computations)'!C190+'(Other Computations)'!C203))</f>
        <v>0</v>
      </c>
      <c r="D5270" s="76">
        <f>IF('(Other Computations)'!D203=0,0,Inputs!F215*Inputs!F108*Inputs!I71*Inputs!D26*'GM Alloc Factors'!D49/('(Other Computations)'!D190+'(Other Computations)'!D203))</f>
        <v>0</v>
      </c>
      <c r="E5270" s="76">
        <f>IF('(Other Computations)'!E203=0,0,Inputs!G215*Inputs!G108*Inputs!I71*Inputs!D26*'GM Alloc Factors'!E49/('(Other Computations)'!E190+'(Other Computations)'!E203))</f>
        <v>0</v>
      </c>
      <c r="F5270" s="43">
        <f t="shared" si="1104"/>
        <v>0</v>
      </c>
      <c r="G5270" s="76">
        <f>IF('(Other Computations)'!G203=0,0,Inputs!I215*Inputs!I108*Inputs!I71*Inputs!D26*'GM Alloc Factors'!G49/('(Other Computations)'!G190+'(Other Computations)'!G203))</f>
        <v>0</v>
      </c>
      <c r="H5270" s="76">
        <f>IF('(Other Computations)'!H203=0,0,Inputs!J215*Inputs!J108*Inputs!I71*Inputs!D26*'GM Alloc Factors'!H49/('(Other Computations)'!H190+'(Other Computations)'!H203))</f>
        <v>0</v>
      </c>
      <c r="I5270" s="76">
        <f>IF('(Other Computations)'!I203=0,0,Inputs!K215*Inputs!K108*Inputs!I71*Inputs!D26*'GM Alloc Factors'!I49/('(Other Computations)'!I190+'(Other Computations)'!I203))</f>
        <v>0</v>
      </c>
      <c r="J5270" s="76">
        <f>IF('(Other Computations)'!J203=0,0,Inputs!L215*Inputs!L108*Inputs!I71*Inputs!D26*'GM Alloc Factors'!J49/('(Other Computations)'!J190+'(Other Computations)'!J203))</f>
        <v>0</v>
      </c>
      <c r="K5270" s="43">
        <f t="shared" si="1105"/>
        <v>0</v>
      </c>
    </row>
    <row r="5271" spans="1:11" ht="12.75" customHeight="1">
      <c r="A5271" s="61" t="str">
        <f>"         "&amp;Labels!B74</f>
        <v xml:space="preserve">         Customer 6</v>
      </c>
      <c r="B5271" s="76">
        <f>IF('(Other Computations)'!B204=0,0,Inputs!D216*Inputs!D109*Inputs!I72*Inputs!D26*'GM Alloc Factors'!B49/('(Other Computations)'!B191+'(Other Computations)'!B204))</f>
        <v>0</v>
      </c>
      <c r="C5271" s="76">
        <f>IF('(Other Computations)'!C204=0,0,Inputs!E216*Inputs!E109*Inputs!I72*Inputs!D26*'GM Alloc Factors'!C49/('(Other Computations)'!C191+'(Other Computations)'!C204))</f>
        <v>0</v>
      </c>
      <c r="D5271" s="76">
        <f>IF('(Other Computations)'!D204=0,0,Inputs!F216*Inputs!F109*Inputs!I72*Inputs!D26*'GM Alloc Factors'!D49/('(Other Computations)'!D191+'(Other Computations)'!D204))</f>
        <v>0</v>
      </c>
      <c r="E5271" s="76">
        <f>IF('(Other Computations)'!E204=0,0,Inputs!G216*Inputs!G109*Inputs!I72*Inputs!D26*'GM Alloc Factors'!E49/('(Other Computations)'!E191+'(Other Computations)'!E204))</f>
        <v>0</v>
      </c>
      <c r="F5271" s="43">
        <f t="shared" si="1104"/>
        <v>0</v>
      </c>
      <c r="G5271" s="76">
        <f>IF('(Other Computations)'!G204=0,0,Inputs!I216*Inputs!I109*Inputs!I72*Inputs!D26*'GM Alloc Factors'!G49/('(Other Computations)'!G191+'(Other Computations)'!G204))</f>
        <v>0</v>
      </c>
      <c r="H5271" s="76">
        <f>IF('(Other Computations)'!H204=0,0,Inputs!J216*Inputs!J109*Inputs!I72*Inputs!D26*'GM Alloc Factors'!H49/('(Other Computations)'!H191+'(Other Computations)'!H204))</f>
        <v>0</v>
      </c>
      <c r="I5271" s="76">
        <f>IF('(Other Computations)'!I204=0,0,Inputs!K216*Inputs!K109*Inputs!I72*Inputs!D26*'GM Alloc Factors'!I49/('(Other Computations)'!I191+'(Other Computations)'!I204))</f>
        <v>0</v>
      </c>
      <c r="J5271" s="76">
        <f>IF('(Other Computations)'!J204=0,0,Inputs!L216*Inputs!L109*Inputs!I72*Inputs!D26*'GM Alloc Factors'!J49/('(Other Computations)'!J191+'(Other Computations)'!J204))</f>
        <v>0</v>
      </c>
      <c r="K5271" s="43">
        <f t="shared" si="1105"/>
        <v>0</v>
      </c>
    </row>
    <row r="5272" spans="1:11" ht="12.75" customHeight="1">
      <c r="A5272" s="61" t="str">
        <f>"         "&amp;Labels!B75</f>
        <v xml:space="preserve">         Customer 7</v>
      </c>
      <c r="B5272" s="76">
        <f>IF('(Other Computations)'!B205=0,0,Inputs!D217*Inputs!D110*Inputs!I73*Inputs!D26*'GM Alloc Factors'!B49/('(Other Computations)'!B192+'(Other Computations)'!B205))</f>
        <v>0</v>
      </c>
      <c r="C5272" s="76">
        <f>IF('(Other Computations)'!C205=0,0,Inputs!E217*Inputs!E110*Inputs!I73*Inputs!D26*'GM Alloc Factors'!C49/('(Other Computations)'!C192+'(Other Computations)'!C205))</f>
        <v>0</v>
      </c>
      <c r="D5272" s="76">
        <f>IF('(Other Computations)'!D205=0,0,Inputs!F217*Inputs!F110*Inputs!I73*Inputs!D26*'GM Alloc Factors'!D49/('(Other Computations)'!D192+'(Other Computations)'!D205))</f>
        <v>0</v>
      </c>
      <c r="E5272" s="76">
        <f>IF('(Other Computations)'!E205=0,0,Inputs!G217*Inputs!G110*Inputs!I73*Inputs!D26*'GM Alloc Factors'!E49/('(Other Computations)'!E192+'(Other Computations)'!E205))</f>
        <v>0</v>
      </c>
      <c r="F5272" s="43">
        <f t="shared" si="1104"/>
        <v>0</v>
      </c>
      <c r="G5272" s="76">
        <f>IF('(Other Computations)'!G205=0,0,Inputs!I217*Inputs!I110*Inputs!I73*Inputs!D26*'GM Alloc Factors'!G49/('(Other Computations)'!G192+'(Other Computations)'!G205))</f>
        <v>0</v>
      </c>
      <c r="H5272" s="76">
        <f>IF('(Other Computations)'!H205=0,0,Inputs!J217*Inputs!J110*Inputs!I73*Inputs!D26*'GM Alloc Factors'!H49/('(Other Computations)'!H192+'(Other Computations)'!H205))</f>
        <v>0</v>
      </c>
      <c r="I5272" s="76">
        <f>IF('(Other Computations)'!I205=0,0,Inputs!K217*Inputs!K110*Inputs!I73*Inputs!D26*'GM Alloc Factors'!I49/('(Other Computations)'!I192+'(Other Computations)'!I205))</f>
        <v>0</v>
      </c>
      <c r="J5272" s="76">
        <f>IF('(Other Computations)'!J205=0,0,Inputs!L217*Inputs!L110*Inputs!I73*Inputs!D26*'GM Alloc Factors'!J49/('(Other Computations)'!J192+'(Other Computations)'!J205))</f>
        <v>0</v>
      </c>
      <c r="K5272" s="43">
        <f t="shared" si="1105"/>
        <v>0</v>
      </c>
    </row>
    <row r="5273" spans="1:11" ht="12.75" customHeight="1">
      <c r="A5273" s="61" t="str">
        <f>"         "&amp;Labels!B76</f>
        <v xml:space="preserve">         Customer 8</v>
      </c>
      <c r="B5273" s="76">
        <f>IF('(Other Computations)'!B206=0,0,Inputs!D218*Inputs!D111*Inputs!I74*Inputs!D26*'GM Alloc Factors'!B49/('(Other Computations)'!B193+'(Other Computations)'!B206))</f>
        <v>0</v>
      </c>
      <c r="C5273" s="76">
        <f>IF('(Other Computations)'!C206=0,0,Inputs!E218*Inputs!E111*Inputs!I74*Inputs!D26*'GM Alloc Factors'!C49/('(Other Computations)'!C193+'(Other Computations)'!C206))</f>
        <v>0</v>
      </c>
      <c r="D5273" s="76">
        <f>IF('(Other Computations)'!D206=0,0,Inputs!F218*Inputs!F111*Inputs!I74*Inputs!D26*'GM Alloc Factors'!D49/('(Other Computations)'!D193+'(Other Computations)'!D206))</f>
        <v>0</v>
      </c>
      <c r="E5273" s="76">
        <f>IF('(Other Computations)'!E206=0,0,Inputs!G218*Inputs!G111*Inputs!I74*Inputs!D26*'GM Alloc Factors'!E49/('(Other Computations)'!E193+'(Other Computations)'!E206))</f>
        <v>0</v>
      </c>
      <c r="F5273" s="43">
        <f t="shared" si="1104"/>
        <v>0</v>
      </c>
      <c r="G5273" s="76">
        <f>IF('(Other Computations)'!G206=0,0,Inputs!I218*Inputs!I111*Inputs!I74*Inputs!D26*'GM Alloc Factors'!G49/('(Other Computations)'!G193+'(Other Computations)'!G206))</f>
        <v>0</v>
      </c>
      <c r="H5273" s="76">
        <f>IF('(Other Computations)'!H206=0,0,Inputs!J218*Inputs!J111*Inputs!I74*Inputs!D26*'GM Alloc Factors'!H49/('(Other Computations)'!H193+'(Other Computations)'!H206))</f>
        <v>0</v>
      </c>
      <c r="I5273" s="76">
        <f>IF('(Other Computations)'!I206=0,0,Inputs!K218*Inputs!K111*Inputs!I74*Inputs!D26*'GM Alloc Factors'!I49/('(Other Computations)'!I193+'(Other Computations)'!I206))</f>
        <v>0</v>
      </c>
      <c r="J5273" s="76">
        <f>IF('(Other Computations)'!J206=0,0,Inputs!L218*Inputs!L111*Inputs!I74*Inputs!D26*'GM Alloc Factors'!J49/('(Other Computations)'!J193+'(Other Computations)'!J206))</f>
        <v>0</v>
      </c>
      <c r="K5273" s="43">
        <f t="shared" si="1105"/>
        <v>0</v>
      </c>
    </row>
    <row r="5274" spans="1:11" ht="12.75" customHeight="1">
      <c r="A5274" s="61" t="str">
        <f>"         "&amp;Labels!B77</f>
        <v xml:space="preserve">         Customer 9</v>
      </c>
      <c r="B5274" s="76">
        <f>IF('(Other Computations)'!B207=0,0,Inputs!D219*Inputs!D112*Inputs!I75*Inputs!D26*'GM Alloc Factors'!B49/('(Other Computations)'!B194+'(Other Computations)'!B207))</f>
        <v>0</v>
      </c>
      <c r="C5274" s="76">
        <f>IF('(Other Computations)'!C207=0,0,Inputs!E219*Inputs!E112*Inputs!I75*Inputs!D26*'GM Alloc Factors'!C49/('(Other Computations)'!C194+'(Other Computations)'!C207))</f>
        <v>0</v>
      </c>
      <c r="D5274" s="76">
        <f>IF('(Other Computations)'!D207=0,0,Inputs!F219*Inputs!F112*Inputs!I75*Inputs!D26*'GM Alloc Factors'!D49/('(Other Computations)'!D194+'(Other Computations)'!D207))</f>
        <v>0</v>
      </c>
      <c r="E5274" s="76">
        <f>IF('(Other Computations)'!E207=0,0,Inputs!G219*Inputs!G112*Inputs!I75*Inputs!D26*'GM Alloc Factors'!E49/('(Other Computations)'!E194+'(Other Computations)'!E207))</f>
        <v>0</v>
      </c>
      <c r="F5274" s="43">
        <f t="shared" si="1104"/>
        <v>0</v>
      </c>
      <c r="G5274" s="76">
        <f>IF('(Other Computations)'!G207=0,0,Inputs!I219*Inputs!I112*Inputs!I75*Inputs!D26*'GM Alloc Factors'!G49/('(Other Computations)'!G194+'(Other Computations)'!G207))</f>
        <v>0</v>
      </c>
      <c r="H5274" s="76">
        <f>IF('(Other Computations)'!H207=0,0,Inputs!J219*Inputs!J112*Inputs!I75*Inputs!D26*'GM Alloc Factors'!H49/('(Other Computations)'!H194+'(Other Computations)'!H207))</f>
        <v>0</v>
      </c>
      <c r="I5274" s="76">
        <f>IF('(Other Computations)'!I207=0,0,Inputs!K219*Inputs!K112*Inputs!I75*Inputs!D26*'GM Alloc Factors'!I49/('(Other Computations)'!I194+'(Other Computations)'!I207))</f>
        <v>0</v>
      </c>
      <c r="J5274" s="76">
        <f>IF('(Other Computations)'!J207=0,0,Inputs!L219*Inputs!L112*Inputs!I75*Inputs!D26*'GM Alloc Factors'!J49/('(Other Computations)'!J194+'(Other Computations)'!J207))</f>
        <v>0</v>
      </c>
      <c r="K5274" s="43">
        <f t="shared" si="1105"/>
        <v>0</v>
      </c>
    </row>
    <row r="5275" spans="1:11" ht="12.75" customHeight="1">
      <c r="A5275" s="61" t="str">
        <f>"         "&amp;Labels!B78</f>
        <v xml:space="preserve">         Customer 10</v>
      </c>
      <c r="B5275" s="76">
        <f>IF('(Other Computations)'!B208=0,0,Inputs!D220*Inputs!D113*Inputs!I76*Inputs!D26*'GM Alloc Factors'!B49/('(Other Computations)'!B195+'(Other Computations)'!B208))</f>
        <v>0</v>
      </c>
      <c r="C5275" s="76">
        <f>IF('(Other Computations)'!C208=0,0,Inputs!E220*Inputs!E113*Inputs!I76*Inputs!D26*'GM Alloc Factors'!C49/('(Other Computations)'!C195+'(Other Computations)'!C208))</f>
        <v>0</v>
      </c>
      <c r="D5275" s="76">
        <f>IF('(Other Computations)'!D208=0,0,Inputs!F220*Inputs!F113*Inputs!I76*Inputs!D26*'GM Alloc Factors'!D49/('(Other Computations)'!D195+'(Other Computations)'!D208))</f>
        <v>0</v>
      </c>
      <c r="E5275" s="76">
        <f>IF('(Other Computations)'!E208=0,0,Inputs!G220*Inputs!G113*Inputs!I76*Inputs!D26*'GM Alloc Factors'!E49/('(Other Computations)'!E195+'(Other Computations)'!E208))</f>
        <v>0</v>
      </c>
      <c r="F5275" s="43">
        <f t="shared" si="1104"/>
        <v>0</v>
      </c>
      <c r="G5275" s="76">
        <f>IF('(Other Computations)'!G208=0,0,Inputs!I220*Inputs!I113*Inputs!I76*Inputs!D26*'GM Alloc Factors'!G49/('(Other Computations)'!G195+'(Other Computations)'!G208))</f>
        <v>0</v>
      </c>
      <c r="H5275" s="76">
        <f>IF('(Other Computations)'!H208=0,0,Inputs!J220*Inputs!J113*Inputs!I76*Inputs!D26*'GM Alloc Factors'!H49/('(Other Computations)'!H195+'(Other Computations)'!H208))</f>
        <v>0</v>
      </c>
      <c r="I5275" s="76">
        <f>IF('(Other Computations)'!I208=0,0,Inputs!K220*Inputs!K113*Inputs!I76*Inputs!D26*'GM Alloc Factors'!I49/('(Other Computations)'!I195+'(Other Computations)'!I208))</f>
        <v>0</v>
      </c>
      <c r="J5275" s="76">
        <f>IF('(Other Computations)'!J208=0,0,Inputs!L220*Inputs!L113*Inputs!I76*Inputs!D26*'GM Alloc Factors'!J49/('(Other Computations)'!J195+'(Other Computations)'!J208))</f>
        <v>0</v>
      </c>
      <c r="K5275" s="43">
        <f t="shared" si="1105"/>
        <v>0</v>
      </c>
    </row>
    <row r="5276" spans="1:11" ht="12.75" customHeight="1">
      <c r="A5276" s="61" t="str">
        <f>"         "&amp;Labels!C68</f>
        <v xml:space="preserve">         Total</v>
      </c>
      <c r="B5276" s="84">
        <f>SUM(B5266:B5275)</f>
        <v>0</v>
      </c>
      <c r="C5276" s="84">
        <f>SUM(C5266:C5275)</f>
        <v>0</v>
      </c>
      <c r="D5276" s="84">
        <f>SUM(D5266:D5275)</f>
        <v>0</v>
      </c>
      <c r="E5276" s="84">
        <f>SUM(E5266:E5275)</f>
        <v>0</v>
      </c>
      <c r="F5276" s="43">
        <f t="shared" si="1104"/>
        <v>0</v>
      </c>
      <c r="G5276" s="84">
        <f>SUM(G5266:G5275)</f>
        <v>0</v>
      </c>
      <c r="H5276" s="84">
        <f>SUM(H5266:H5275)</f>
        <v>0</v>
      </c>
      <c r="I5276" s="84">
        <f>SUM(I5266:I5275)</f>
        <v>0</v>
      </c>
      <c r="J5276" s="84">
        <f>SUM(J5266:J5275)</f>
        <v>0</v>
      </c>
      <c r="K5276" s="43">
        <f t="shared" si="1105"/>
        <v>0</v>
      </c>
    </row>
    <row r="5277" spans="1:11" ht="12.75" customHeight="1">
      <c r="A5277" s="61" t="str">
        <f>"      "&amp;Labels!B91</f>
        <v xml:space="preserve">      Q 7</v>
      </c>
      <c r="B5277" s="84"/>
      <c r="C5277" s="84"/>
      <c r="D5277" s="84"/>
      <c r="E5277" s="84"/>
      <c r="F5277" s="43"/>
      <c r="G5277" s="84"/>
      <c r="H5277" s="84"/>
      <c r="I5277" s="84"/>
      <c r="J5277" s="84"/>
      <c r="K5277" s="43"/>
    </row>
    <row r="5278" spans="1:11" ht="12.75" customHeight="1">
      <c r="A5278" s="61" t="str">
        <f>"         "&amp;Labels!B69</f>
        <v xml:space="preserve">         Customer 1</v>
      </c>
      <c r="B5278" s="76">
        <f>IF('(Other Computations)'!B199=0,0,Inputs!D211*Inputs!D104*Inputs!J67*Inputs!D26*'GM Alloc Factors'!B52/('(Other Computations)'!B186+'(Other Computations)'!B199))</f>
        <v>0</v>
      </c>
      <c r="C5278" s="76">
        <f>IF('(Other Computations)'!C199=0,0,Inputs!E211*Inputs!E104*Inputs!J67*Inputs!D26*'GM Alloc Factors'!C52/('(Other Computations)'!C186+'(Other Computations)'!C199))</f>
        <v>0</v>
      </c>
      <c r="D5278" s="76">
        <f>IF('(Other Computations)'!D199=0,0,Inputs!F211*Inputs!F104*Inputs!J67*Inputs!D26*'GM Alloc Factors'!D52/('(Other Computations)'!D186+'(Other Computations)'!D199))</f>
        <v>0</v>
      </c>
      <c r="E5278" s="76">
        <f>IF('(Other Computations)'!E199=0,0,Inputs!G211*Inputs!G104*Inputs!J67*Inputs!D26*'GM Alloc Factors'!E52/('(Other Computations)'!E186+'(Other Computations)'!E199))</f>
        <v>0</v>
      </c>
      <c r="F5278" s="43">
        <f t="shared" ref="F5278:F5288" si="1106">SUM(B5278:E5278)</f>
        <v>0</v>
      </c>
      <c r="G5278" s="76">
        <f>IF('(Other Computations)'!G199=0,0,Inputs!I211*Inputs!I104*Inputs!J67*Inputs!D26*'GM Alloc Factors'!G52/('(Other Computations)'!G186+'(Other Computations)'!G199))</f>
        <v>0</v>
      </c>
      <c r="H5278" s="76">
        <f>IF('(Other Computations)'!H199=0,0,Inputs!J211*Inputs!J104*Inputs!J67*Inputs!D26*'GM Alloc Factors'!H52/('(Other Computations)'!H186+'(Other Computations)'!H199))</f>
        <v>0</v>
      </c>
      <c r="I5278" s="76">
        <f>IF('(Other Computations)'!I199=0,0,Inputs!K211*Inputs!K104*Inputs!J67*Inputs!D26*'GM Alloc Factors'!I52/('(Other Computations)'!I186+'(Other Computations)'!I199))</f>
        <v>0</v>
      </c>
      <c r="J5278" s="76">
        <f>IF('(Other Computations)'!J199=0,0,Inputs!L211*Inputs!L104*Inputs!J67*Inputs!D26*'GM Alloc Factors'!J52/('(Other Computations)'!J186+'(Other Computations)'!J199))</f>
        <v>0</v>
      </c>
      <c r="K5278" s="43">
        <f t="shared" ref="K5278:K5288" si="1107">SUM(G5278:J5278)</f>
        <v>0</v>
      </c>
    </row>
    <row r="5279" spans="1:11" ht="12.75" customHeight="1">
      <c r="A5279" s="61" t="str">
        <f>"         "&amp;Labels!B70</f>
        <v xml:space="preserve">         Customer 2</v>
      </c>
      <c r="B5279" s="76">
        <f>IF('(Other Computations)'!B200=0,0,Inputs!D212*Inputs!D105*Inputs!J68*Inputs!D26*'GM Alloc Factors'!B52/('(Other Computations)'!B187+'(Other Computations)'!B200))</f>
        <v>0</v>
      </c>
      <c r="C5279" s="76">
        <f>IF('(Other Computations)'!C200=0,0,Inputs!E212*Inputs!E105*Inputs!J68*Inputs!D26*'GM Alloc Factors'!C52/('(Other Computations)'!C187+'(Other Computations)'!C200))</f>
        <v>0</v>
      </c>
      <c r="D5279" s="76">
        <f>IF('(Other Computations)'!D200=0,0,Inputs!F212*Inputs!F105*Inputs!J68*Inputs!D26*'GM Alloc Factors'!D52/('(Other Computations)'!D187+'(Other Computations)'!D200))</f>
        <v>0</v>
      </c>
      <c r="E5279" s="76">
        <f>IF('(Other Computations)'!E200=0,0,Inputs!G212*Inputs!G105*Inputs!J68*Inputs!D26*'GM Alloc Factors'!E52/('(Other Computations)'!E187+'(Other Computations)'!E200))</f>
        <v>0</v>
      </c>
      <c r="F5279" s="43">
        <f t="shared" si="1106"/>
        <v>0</v>
      </c>
      <c r="G5279" s="76">
        <f>IF('(Other Computations)'!G200=0,0,Inputs!I212*Inputs!I105*Inputs!J68*Inputs!D26*'GM Alloc Factors'!G52/('(Other Computations)'!G187+'(Other Computations)'!G200))</f>
        <v>0</v>
      </c>
      <c r="H5279" s="76">
        <f>IF('(Other Computations)'!H200=0,0,Inputs!J212*Inputs!J105*Inputs!J68*Inputs!D26*'GM Alloc Factors'!H52/('(Other Computations)'!H187+'(Other Computations)'!H200))</f>
        <v>0</v>
      </c>
      <c r="I5279" s="76">
        <f>IF('(Other Computations)'!I200=0,0,Inputs!K212*Inputs!K105*Inputs!J68*Inputs!D26*'GM Alloc Factors'!I52/('(Other Computations)'!I187+'(Other Computations)'!I200))</f>
        <v>0</v>
      </c>
      <c r="J5279" s="76">
        <f>IF('(Other Computations)'!J200=0,0,Inputs!L212*Inputs!L105*Inputs!J68*Inputs!D26*'GM Alloc Factors'!J52/('(Other Computations)'!J187+'(Other Computations)'!J200))</f>
        <v>0</v>
      </c>
      <c r="K5279" s="43">
        <f t="shared" si="1107"/>
        <v>0</v>
      </c>
    </row>
    <row r="5280" spans="1:11" ht="12.75" customHeight="1">
      <c r="A5280" s="61" t="str">
        <f>"         "&amp;Labels!B71</f>
        <v xml:space="preserve">         Customer 3</v>
      </c>
      <c r="B5280" s="76">
        <f>IF('(Other Computations)'!B201=0,0,Inputs!D213*Inputs!D106*Inputs!J69*Inputs!D26*'GM Alloc Factors'!B52/('(Other Computations)'!B188+'(Other Computations)'!B201))</f>
        <v>0</v>
      </c>
      <c r="C5280" s="76">
        <f>IF('(Other Computations)'!C201=0,0,Inputs!E213*Inputs!E106*Inputs!J69*Inputs!D26*'GM Alloc Factors'!C52/('(Other Computations)'!C188+'(Other Computations)'!C201))</f>
        <v>0</v>
      </c>
      <c r="D5280" s="76">
        <f>IF('(Other Computations)'!D201=0,0,Inputs!F213*Inputs!F106*Inputs!J69*Inputs!D26*'GM Alloc Factors'!D52/('(Other Computations)'!D188+'(Other Computations)'!D201))</f>
        <v>0</v>
      </c>
      <c r="E5280" s="76">
        <f>IF('(Other Computations)'!E201=0,0,Inputs!G213*Inputs!G106*Inputs!J69*Inputs!D26*'GM Alloc Factors'!E52/('(Other Computations)'!E188+'(Other Computations)'!E201))</f>
        <v>0</v>
      </c>
      <c r="F5280" s="43">
        <f t="shared" si="1106"/>
        <v>0</v>
      </c>
      <c r="G5280" s="76">
        <f>IF('(Other Computations)'!G201=0,0,Inputs!I213*Inputs!I106*Inputs!J69*Inputs!D26*'GM Alloc Factors'!G52/('(Other Computations)'!G188+'(Other Computations)'!G201))</f>
        <v>0</v>
      </c>
      <c r="H5280" s="76">
        <f>IF('(Other Computations)'!H201=0,0,Inputs!J213*Inputs!J106*Inputs!J69*Inputs!D26*'GM Alloc Factors'!H52/('(Other Computations)'!H188+'(Other Computations)'!H201))</f>
        <v>0</v>
      </c>
      <c r="I5280" s="76">
        <f>IF('(Other Computations)'!I201=0,0,Inputs!K213*Inputs!K106*Inputs!J69*Inputs!D26*'GM Alloc Factors'!I52/('(Other Computations)'!I188+'(Other Computations)'!I201))</f>
        <v>0</v>
      </c>
      <c r="J5280" s="76">
        <f>IF('(Other Computations)'!J201=0,0,Inputs!L213*Inputs!L106*Inputs!J69*Inputs!D26*'GM Alloc Factors'!J52/('(Other Computations)'!J188+'(Other Computations)'!J201))</f>
        <v>0</v>
      </c>
      <c r="K5280" s="43">
        <f t="shared" si="1107"/>
        <v>0</v>
      </c>
    </row>
    <row r="5281" spans="1:11" ht="12.75" customHeight="1">
      <c r="A5281" s="61" t="str">
        <f>"         "&amp;Labels!B72</f>
        <v xml:space="preserve">         Customer 4</v>
      </c>
      <c r="B5281" s="76">
        <f>IF('(Other Computations)'!B202=0,0,Inputs!D214*Inputs!D107*Inputs!J70*Inputs!D26*'GM Alloc Factors'!B52/('(Other Computations)'!B189+'(Other Computations)'!B202))</f>
        <v>0</v>
      </c>
      <c r="C5281" s="76">
        <f>IF('(Other Computations)'!C202=0,0,Inputs!E214*Inputs!E107*Inputs!J70*Inputs!D26*'GM Alloc Factors'!C52/('(Other Computations)'!C189+'(Other Computations)'!C202))</f>
        <v>0</v>
      </c>
      <c r="D5281" s="76">
        <f>IF('(Other Computations)'!D202=0,0,Inputs!F214*Inputs!F107*Inputs!J70*Inputs!D26*'GM Alloc Factors'!D52/('(Other Computations)'!D189+'(Other Computations)'!D202))</f>
        <v>0</v>
      </c>
      <c r="E5281" s="76">
        <f>IF('(Other Computations)'!E202=0,0,Inputs!G214*Inputs!G107*Inputs!J70*Inputs!D26*'GM Alloc Factors'!E52/('(Other Computations)'!E189+'(Other Computations)'!E202))</f>
        <v>0</v>
      </c>
      <c r="F5281" s="43">
        <f t="shared" si="1106"/>
        <v>0</v>
      </c>
      <c r="G5281" s="76">
        <f>IF('(Other Computations)'!G202=0,0,Inputs!I214*Inputs!I107*Inputs!J70*Inputs!D26*'GM Alloc Factors'!G52/('(Other Computations)'!G189+'(Other Computations)'!G202))</f>
        <v>0</v>
      </c>
      <c r="H5281" s="76">
        <f>IF('(Other Computations)'!H202=0,0,Inputs!J214*Inputs!J107*Inputs!J70*Inputs!D26*'GM Alloc Factors'!H52/('(Other Computations)'!H189+'(Other Computations)'!H202))</f>
        <v>0</v>
      </c>
      <c r="I5281" s="76">
        <f>IF('(Other Computations)'!I202=0,0,Inputs!K214*Inputs!K107*Inputs!J70*Inputs!D26*'GM Alloc Factors'!I52/('(Other Computations)'!I189+'(Other Computations)'!I202))</f>
        <v>0</v>
      </c>
      <c r="J5281" s="76">
        <f>IF('(Other Computations)'!J202=0,0,Inputs!L214*Inputs!L107*Inputs!J70*Inputs!D26*'GM Alloc Factors'!J52/('(Other Computations)'!J189+'(Other Computations)'!J202))</f>
        <v>0</v>
      </c>
      <c r="K5281" s="43">
        <f t="shared" si="1107"/>
        <v>0</v>
      </c>
    </row>
    <row r="5282" spans="1:11" ht="12.75" customHeight="1">
      <c r="A5282" s="61" t="str">
        <f>"         "&amp;Labels!B73</f>
        <v xml:space="preserve">         Customer 5</v>
      </c>
      <c r="B5282" s="76">
        <f>IF('(Other Computations)'!B203=0,0,Inputs!D215*Inputs!D108*Inputs!J71*Inputs!D26*'GM Alloc Factors'!B52/('(Other Computations)'!B190+'(Other Computations)'!B203))</f>
        <v>0</v>
      </c>
      <c r="C5282" s="76">
        <f>IF('(Other Computations)'!C203=0,0,Inputs!E215*Inputs!E108*Inputs!J71*Inputs!D26*'GM Alloc Factors'!C52/('(Other Computations)'!C190+'(Other Computations)'!C203))</f>
        <v>0</v>
      </c>
      <c r="D5282" s="76">
        <f>IF('(Other Computations)'!D203=0,0,Inputs!F215*Inputs!F108*Inputs!J71*Inputs!D26*'GM Alloc Factors'!D52/('(Other Computations)'!D190+'(Other Computations)'!D203))</f>
        <v>0</v>
      </c>
      <c r="E5282" s="76">
        <f>IF('(Other Computations)'!E203=0,0,Inputs!G215*Inputs!G108*Inputs!J71*Inputs!D26*'GM Alloc Factors'!E52/('(Other Computations)'!E190+'(Other Computations)'!E203))</f>
        <v>0</v>
      </c>
      <c r="F5282" s="43">
        <f t="shared" si="1106"/>
        <v>0</v>
      </c>
      <c r="G5282" s="76">
        <f>IF('(Other Computations)'!G203=0,0,Inputs!I215*Inputs!I108*Inputs!J71*Inputs!D26*'GM Alloc Factors'!G52/('(Other Computations)'!G190+'(Other Computations)'!G203))</f>
        <v>0</v>
      </c>
      <c r="H5282" s="76">
        <f>IF('(Other Computations)'!H203=0,0,Inputs!J215*Inputs!J108*Inputs!J71*Inputs!D26*'GM Alloc Factors'!H52/('(Other Computations)'!H190+'(Other Computations)'!H203))</f>
        <v>0</v>
      </c>
      <c r="I5282" s="76">
        <f>IF('(Other Computations)'!I203=0,0,Inputs!K215*Inputs!K108*Inputs!J71*Inputs!D26*'GM Alloc Factors'!I52/('(Other Computations)'!I190+'(Other Computations)'!I203))</f>
        <v>0</v>
      </c>
      <c r="J5282" s="76">
        <f>IF('(Other Computations)'!J203=0,0,Inputs!L215*Inputs!L108*Inputs!J71*Inputs!D26*'GM Alloc Factors'!J52/('(Other Computations)'!J190+'(Other Computations)'!J203))</f>
        <v>0</v>
      </c>
      <c r="K5282" s="43">
        <f t="shared" si="1107"/>
        <v>0</v>
      </c>
    </row>
    <row r="5283" spans="1:11" ht="12.75" customHeight="1">
      <c r="A5283" s="61" t="str">
        <f>"         "&amp;Labels!B74</f>
        <v xml:space="preserve">         Customer 6</v>
      </c>
      <c r="B5283" s="76">
        <f>IF('(Other Computations)'!B204=0,0,Inputs!D216*Inputs!D109*Inputs!J72*Inputs!D26*'GM Alloc Factors'!B52/('(Other Computations)'!B191+'(Other Computations)'!B204))</f>
        <v>0</v>
      </c>
      <c r="C5283" s="76">
        <f>IF('(Other Computations)'!C204=0,0,Inputs!E216*Inputs!E109*Inputs!J72*Inputs!D26*'GM Alloc Factors'!C52/('(Other Computations)'!C191+'(Other Computations)'!C204))</f>
        <v>0</v>
      </c>
      <c r="D5283" s="76">
        <f>IF('(Other Computations)'!D204=0,0,Inputs!F216*Inputs!F109*Inputs!J72*Inputs!D26*'GM Alloc Factors'!D52/('(Other Computations)'!D191+'(Other Computations)'!D204))</f>
        <v>0</v>
      </c>
      <c r="E5283" s="76">
        <f>IF('(Other Computations)'!E204=0,0,Inputs!G216*Inputs!G109*Inputs!J72*Inputs!D26*'GM Alloc Factors'!E52/('(Other Computations)'!E191+'(Other Computations)'!E204))</f>
        <v>0</v>
      </c>
      <c r="F5283" s="43">
        <f t="shared" si="1106"/>
        <v>0</v>
      </c>
      <c r="G5283" s="76">
        <f>IF('(Other Computations)'!G204=0,0,Inputs!I216*Inputs!I109*Inputs!J72*Inputs!D26*'GM Alloc Factors'!G52/('(Other Computations)'!G191+'(Other Computations)'!G204))</f>
        <v>0</v>
      </c>
      <c r="H5283" s="76">
        <f>IF('(Other Computations)'!H204=0,0,Inputs!J216*Inputs!J109*Inputs!J72*Inputs!D26*'GM Alloc Factors'!H52/('(Other Computations)'!H191+'(Other Computations)'!H204))</f>
        <v>0</v>
      </c>
      <c r="I5283" s="76">
        <f>IF('(Other Computations)'!I204=0,0,Inputs!K216*Inputs!K109*Inputs!J72*Inputs!D26*'GM Alloc Factors'!I52/('(Other Computations)'!I191+'(Other Computations)'!I204))</f>
        <v>0</v>
      </c>
      <c r="J5283" s="76">
        <f>IF('(Other Computations)'!J204=0,0,Inputs!L216*Inputs!L109*Inputs!J72*Inputs!D26*'GM Alloc Factors'!J52/('(Other Computations)'!J191+'(Other Computations)'!J204))</f>
        <v>0</v>
      </c>
      <c r="K5283" s="43">
        <f t="shared" si="1107"/>
        <v>0</v>
      </c>
    </row>
    <row r="5284" spans="1:11" ht="12.75" customHeight="1">
      <c r="A5284" s="61" t="str">
        <f>"         "&amp;Labels!B75</f>
        <v xml:space="preserve">         Customer 7</v>
      </c>
      <c r="B5284" s="76">
        <f>IF('(Other Computations)'!B205=0,0,Inputs!D217*Inputs!D110*Inputs!J73*Inputs!D26*'GM Alloc Factors'!B52/('(Other Computations)'!B192+'(Other Computations)'!B205))</f>
        <v>0</v>
      </c>
      <c r="C5284" s="76">
        <f>IF('(Other Computations)'!C205=0,0,Inputs!E217*Inputs!E110*Inputs!J73*Inputs!D26*'GM Alloc Factors'!C52/('(Other Computations)'!C192+'(Other Computations)'!C205))</f>
        <v>0</v>
      </c>
      <c r="D5284" s="76">
        <f>IF('(Other Computations)'!D205=0,0,Inputs!F217*Inputs!F110*Inputs!J73*Inputs!D26*'GM Alloc Factors'!D52/('(Other Computations)'!D192+'(Other Computations)'!D205))</f>
        <v>0</v>
      </c>
      <c r="E5284" s="76">
        <f>IF('(Other Computations)'!E205=0,0,Inputs!G217*Inputs!G110*Inputs!J73*Inputs!D26*'GM Alloc Factors'!E52/('(Other Computations)'!E192+'(Other Computations)'!E205))</f>
        <v>0</v>
      </c>
      <c r="F5284" s="43">
        <f t="shared" si="1106"/>
        <v>0</v>
      </c>
      <c r="G5284" s="76">
        <f>IF('(Other Computations)'!G205=0,0,Inputs!I217*Inputs!I110*Inputs!J73*Inputs!D26*'GM Alloc Factors'!G52/('(Other Computations)'!G192+'(Other Computations)'!G205))</f>
        <v>0</v>
      </c>
      <c r="H5284" s="76">
        <f>IF('(Other Computations)'!H205=0,0,Inputs!J217*Inputs!J110*Inputs!J73*Inputs!D26*'GM Alloc Factors'!H52/('(Other Computations)'!H192+'(Other Computations)'!H205))</f>
        <v>0</v>
      </c>
      <c r="I5284" s="76">
        <f>IF('(Other Computations)'!I205=0,0,Inputs!K217*Inputs!K110*Inputs!J73*Inputs!D26*'GM Alloc Factors'!I52/('(Other Computations)'!I192+'(Other Computations)'!I205))</f>
        <v>0</v>
      </c>
      <c r="J5284" s="76">
        <f>IF('(Other Computations)'!J205=0,0,Inputs!L217*Inputs!L110*Inputs!J73*Inputs!D26*'GM Alloc Factors'!J52/('(Other Computations)'!J192+'(Other Computations)'!J205))</f>
        <v>0</v>
      </c>
      <c r="K5284" s="43">
        <f t="shared" si="1107"/>
        <v>0</v>
      </c>
    </row>
    <row r="5285" spans="1:11" ht="12.75" customHeight="1">
      <c r="A5285" s="61" t="str">
        <f>"         "&amp;Labels!B76</f>
        <v xml:space="preserve">         Customer 8</v>
      </c>
      <c r="B5285" s="76">
        <f>IF('(Other Computations)'!B206=0,0,Inputs!D218*Inputs!D111*Inputs!J74*Inputs!D26*'GM Alloc Factors'!B52/('(Other Computations)'!B193+'(Other Computations)'!B206))</f>
        <v>0</v>
      </c>
      <c r="C5285" s="76">
        <f>IF('(Other Computations)'!C206=0,0,Inputs!E218*Inputs!E111*Inputs!J74*Inputs!D26*'GM Alloc Factors'!C52/('(Other Computations)'!C193+'(Other Computations)'!C206))</f>
        <v>0</v>
      </c>
      <c r="D5285" s="76">
        <f>IF('(Other Computations)'!D206=0,0,Inputs!F218*Inputs!F111*Inputs!J74*Inputs!D26*'GM Alloc Factors'!D52/('(Other Computations)'!D193+'(Other Computations)'!D206))</f>
        <v>0</v>
      </c>
      <c r="E5285" s="76">
        <f>IF('(Other Computations)'!E206=0,0,Inputs!G218*Inputs!G111*Inputs!J74*Inputs!D26*'GM Alloc Factors'!E52/('(Other Computations)'!E193+'(Other Computations)'!E206))</f>
        <v>0</v>
      </c>
      <c r="F5285" s="43">
        <f t="shared" si="1106"/>
        <v>0</v>
      </c>
      <c r="G5285" s="76">
        <f>IF('(Other Computations)'!G206=0,0,Inputs!I218*Inputs!I111*Inputs!J74*Inputs!D26*'GM Alloc Factors'!G52/('(Other Computations)'!G193+'(Other Computations)'!G206))</f>
        <v>0</v>
      </c>
      <c r="H5285" s="76">
        <f>IF('(Other Computations)'!H206=0,0,Inputs!J218*Inputs!J111*Inputs!J74*Inputs!D26*'GM Alloc Factors'!H52/('(Other Computations)'!H193+'(Other Computations)'!H206))</f>
        <v>0</v>
      </c>
      <c r="I5285" s="76">
        <f>IF('(Other Computations)'!I206=0,0,Inputs!K218*Inputs!K111*Inputs!J74*Inputs!D26*'GM Alloc Factors'!I52/('(Other Computations)'!I193+'(Other Computations)'!I206))</f>
        <v>0</v>
      </c>
      <c r="J5285" s="76">
        <f>IF('(Other Computations)'!J206=0,0,Inputs!L218*Inputs!L111*Inputs!J74*Inputs!D26*'GM Alloc Factors'!J52/('(Other Computations)'!J193+'(Other Computations)'!J206))</f>
        <v>0</v>
      </c>
      <c r="K5285" s="43">
        <f t="shared" si="1107"/>
        <v>0</v>
      </c>
    </row>
    <row r="5286" spans="1:11" ht="12.75" customHeight="1">
      <c r="A5286" s="61" t="str">
        <f>"         "&amp;Labels!B77</f>
        <v xml:space="preserve">         Customer 9</v>
      </c>
      <c r="B5286" s="76">
        <f>IF('(Other Computations)'!B207=0,0,Inputs!D219*Inputs!D112*Inputs!J75*Inputs!D26*'GM Alloc Factors'!B52/('(Other Computations)'!B194+'(Other Computations)'!B207))</f>
        <v>0</v>
      </c>
      <c r="C5286" s="76">
        <f>IF('(Other Computations)'!C207=0,0,Inputs!E219*Inputs!E112*Inputs!J75*Inputs!D26*'GM Alloc Factors'!C52/('(Other Computations)'!C194+'(Other Computations)'!C207))</f>
        <v>0</v>
      </c>
      <c r="D5286" s="76">
        <f>IF('(Other Computations)'!D207=0,0,Inputs!F219*Inputs!F112*Inputs!J75*Inputs!D26*'GM Alloc Factors'!D52/('(Other Computations)'!D194+'(Other Computations)'!D207))</f>
        <v>0</v>
      </c>
      <c r="E5286" s="76">
        <f>IF('(Other Computations)'!E207=0,0,Inputs!G219*Inputs!G112*Inputs!J75*Inputs!D26*'GM Alloc Factors'!E52/('(Other Computations)'!E194+'(Other Computations)'!E207))</f>
        <v>0</v>
      </c>
      <c r="F5286" s="43">
        <f t="shared" si="1106"/>
        <v>0</v>
      </c>
      <c r="G5286" s="76">
        <f>IF('(Other Computations)'!G207=0,0,Inputs!I219*Inputs!I112*Inputs!J75*Inputs!D26*'GM Alloc Factors'!G52/('(Other Computations)'!G194+'(Other Computations)'!G207))</f>
        <v>0</v>
      </c>
      <c r="H5286" s="76">
        <f>IF('(Other Computations)'!H207=0,0,Inputs!J219*Inputs!J112*Inputs!J75*Inputs!D26*'GM Alloc Factors'!H52/('(Other Computations)'!H194+'(Other Computations)'!H207))</f>
        <v>0</v>
      </c>
      <c r="I5286" s="76">
        <f>IF('(Other Computations)'!I207=0,0,Inputs!K219*Inputs!K112*Inputs!J75*Inputs!D26*'GM Alloc Factors'!I52/('(Other Computations)'!I194+'(Other Computations)'!I207))</f>
        <v>0</v>
      </c>
      <c r="J5286" s="76">
        <f>IF('(Other Computations)'!J207=0,0,Inputs!L219*Inputs!L112*Inputs!J75*Inputs!D26*'GM Alloc Factors'!J52/('(Other Computations)'!J194+'(Other Computations)'!J207))</f>
        <v>0</v>
      </c>
      <c r="K5286" s="43">
        <f t="shared" si="1107"/>
        <v>0</v>
      </c>
    </row>
    <row r="5287" spans="1:11" ht="12.75" customHeight="1">
      <c r="A5287" s="61" t="str">
        <f>"         "&amp;Labels!B78</f>
        <v xml:space="preserve">         Customer 10</v>
      </c>
      <c r="B5287" s="76">
        <f>IF('(Other Computations)'!B208=0,0,Inputs!D220*Inputs!D113*Inputs!J76*Inputs!D26*'GM Alloc Factors'!B52/('(Other Computations)'!B195+'(Other Computations)'!B208))</f>
        <v>0</v>
      </c>
      <c r="C5287" s="76">
        <f>IF('(Other Computations)'!C208=0,0,Inputs!E220*Inputs!E113*Inputs!J76*Inputs!D26*'GM Alloc Factors'!C52/('(Other Computations)'!C195+'(Other Computations)'!C208))</f>
        <v>0</v>
      </c>
      <c r="D5287" s="76">
        <f>IF('(Other Computations)'!D208=0,0,Inputs!F220*Inputs!F113*Inputs!J76*Inputs!D26*'GM Alloc Factors'!D52/('(Other Computations)'!D195+'(Other Computations)'!D208))</f>
        <v>0</v>
      </c>
      <c r="E5287" s="76">
        <f>IF('(Other Computations)'!E208=0,0,Inputs!G220*Inputs!G113*Inputs!J76*Inputs!D26*'GM Alloc Factors'!E52/('(Other Computations)'!E195+'(Other Computations)'!E208))</f>
        <v>0</v>
      </c>
      <c r="F5287" s="43">
        <f t="shared" si="1106"/>
        <v>0</v>
      </c>
      <c r="G5287" s="76">
        <f>IF('(Other Computations)'!G208=0,0,Inputs!I220*Inputs!I113*Inputs!J76*Inputs!D26*'GM Alloc Factors'!G52/('(Other Computations)'!G195+'(Other Computations)'!G208))</f>
        <v>0</v>
      </c>
      <c r="H5287" s="76">
        <f>IF('(Other Computations)'!H208=0,0,Inputs!J220*Inputs!J113*Inputs!J76*Inputs!D26*'GM Alloc Factors'!H52/('(Other Computations)'!H195+'(Other Computations)'!H208))</f>
        <v>0</v>
      </c>
      <c r="I5287" s="76">
        <f>IF('(Other Computations)'!I208=0,0,Inputs!K220*Inputs!K113*Inputs!J76*Inputs!D26*'GM Alloc Factors'!I52/('(Other Computations)'!I195+'(Other Computations)'!I208))</f>
        <v>0</v>
      </c>
      <c r="J5287" s="76">
        <f>IF('(Other Computations)'!J208=0,0,Inputs!L220*Inputs!L113*Inputs!J76*Inputs!D26*'GM Alloc Factors'!J52/('(Other Computations)'!J195+'(Other Computations)'!J208))</f>
        <v>0</v>
      </c>
      <c r="K5287" s="43">
        <f t="shared" si="1107"/>
        <v>0</v>
      </c>
    </row>
    <row r="5288" spans="1:11" ht="12.75" customHeight="1">
      <c r="A5288" s="61" t="str">
        <f>"         "&amp;Labels!C68</f>
        <v xml:space="preserve">         Total</v>
      </c>
      <c r="B5288" s="84">
        <f>SUM(B5278:B5287)</f>
        <v>0</v>
      </c>
      <c r="C5288" s="84">
        <f>SUM(C5278:C5287)</f>
        <v>0</v>
      </c>
      <c r="D5288" s="84">
        <f>SUM(D5278:D5287)</f>
        <v>0</v>
      </c>
      <c r="E5288" s="84">
        <f>SUM(E5278:E5287)</f>
        <v>0</v>
      </c>
      <c r="F5288" s="43">
        <f t="shared" si="1106"/>
        <v>0</v>
      </c>
      <c r="G5288" s="84">
        <f>SUM(G5278:G5287)</f>
        <v>0</v>
      </c>
      <c r="H5288" s="84">
        <f>SUM(H5278:H5287)</f>
        <v>0</v>
      </c>
      <c r="I5288" s="84">
        <f>SUM(I5278:I5287)</f>
        <v>0</v>
      </c>
      <c r="J5288" s="84">
        <f>SUM(J5278:J5287)</f>
        <v>0</v>
      </c>
      <c r="K5288" s="43">
        <f t="shared" si="1107"/>
        <v>0</v>
      </c>
    </row>
    <row r="5289" spans="1:11" ht="12.75" customHeight="1">
      <c r="A5289" s="61" t="str">
        <f>"      "&amp;Labels!B92</f>
        <v xml:space="preserve">      Q 8</v>
      </c>
      <c r="B5289" s="84"/>
      <c r="C5289" s="84"/>
      <c r="D5289" s="84"/>
      <c r="E5289" s="84"/>
      <c r="F5289" s="43"/>
      <c r="G5289" s="84"/>
      <c r="H5289" s="84"/>
      <c r="I5289" s="84"/>
      <c r="J5289" s="84"/>
      <c r="K5289" s="43"/>
    </row>
    <row r="5290" spans="1:11" ht="12.75" customHeight="1">
      <c r="A5290" s="61" t="str">
        <f>"         "&amp;Labels!B69</f>
        <v xml:space="preserve">         Customer 1</v>
      </c>
      <c r="B5290" s="76">
        <f>IF('(Other Computations)'!B199=0,0,Inputs!D211*Inputs!D104*Inputs!K67*Inputs!D26*'GM Alloc Factors'!B55/('(Other Computations)'!B186+'(Other Computations)'!B199))</f>
        <v>0</v>
      </c>
      <c r="C5290" s="76">
        <f>IF('(Other Computations)'!C199=0,0,Inputs!E211*Inputs!E104*Inputs!K67*Inputs!D26*'GM Alloc Factors'!C55/('(Other Computations)'!C186+'(Other Computations)'!C199))</f>
        <v>0</v>
      </c>
      <c r="D5290" s="76">
        <f>IF('(Other Computations)'!D199=0,0,Inputs!F211*Inputs!F104*Inputs!K67*Inputs!D26*'GM Alloc Factors'!D55/('(Other Computations)'!D186+'(Other Computations)'!D199))</f>
        <v>0</v>
      </c>
      <c r="E5290" s="76">
        <f>IF('(Other Computations)'!E199=0,0,Inputs!G211*Inputs!G104*Inputs!K67*Inputs!D26*'GM Alloc Factors'!E55/('(Other Computations)'!E186+'(Other Computations)'!E199))</f>
        <v>0</v>
      </c>
      <c r="F5290" s="43">
        <f t="shared" ref="F5290:F5311" si="1108">SUM(B5290:E5290)</f>
        <v>0</v>
      </c>
      <c r="G5290" s="76">
        <f>IF('(Other Computations)'!G199=0,0,Inputs!I211*Inputs!I104*Inputs!K67*Inputs!D26*'GM Alloc Factors'!G55/('(Other Computations)'!G186+'(Other Computations)'!G199))</f>
        <v>0</v>
      </c>
      <c r="H5290" s="76">
        <f>IF('(Other Computations)'!H199=0,0,Inputs!J211*Inputs!J104*Inputs!K67*Inputs!D26*'GM Alloc Factors'!H55/('(Other Computations)'!H186+'(Other Computations)'!H199))</f>
        <v>0</v>
      </c>
      <c r="I5290" s="76">
        <f>IF('(Other Computations)'!I199=0,0,Inputs!K211*Inputs!K104*Inputs!K67*Inputs!D26*'GM Alloc Factors'!I55/('(Other Computations)'!I186+'(Other Computations)'!I199))</f>
        <v>0</v>
      </c>
      <c r="J5290" s="76">
        <f>IF('(Other Computations)'!J199=0,0,Inputs!L211*Inputs!L104*Inputs!K67*Inputs!D26*'GM Alloc Factors'!J55/('(Other Computations)'!J186+'(Other Computations)'!J199))</f>
        <v>0</v>
      </c>
      <c r="K5290" s="43">
        <f t="shared" ref="K5290:K5311" si="1109">SUM(G5290:J5290)</f>
        <v>0</v>
      </c>
    </row>
    <row r="5291" spans="1:11" ht="12.75" customHeight="1">
      <c r="A5291" s="61" t="str">
        <f>"         "&amp;Labels!B70</f>
        <v xml:space="preserve">         Customer 2</v>
      </c>
      <c r="B5291" s="76">
        <f>IF('(Other Computations)'!B200=0,0,Inputs!D212*Inputs!D105*Inputs!K68*Inputs!D26*'GM Alloc Factors'!B55/('(Other Computations)'!B187+'(Other Computations)'!B200))</f>
        <v>0</v>
      </c>
      <c r="C5291" s="76">
        <f>IF('(Other Computations)'!C200=0,0,Inputs!E212*Inputs!E105*Inputs!K68*Inputs!D26*'GM Alloc Factors'!C55/('(Other Computations)'!C187+'(Other Computations)'!C200))</f>
        <v>0</v>
      </c>
      <c r="D5291" s="76">
        <f>IF('(Other Computations)'!D200=0,0,Inputs!F212*Inputs!F105*Inputs!K68*Inputs!D26*'GM Alloc Factors'!D55/('(Other Computations)'!D187+'(Other Computations)'!D200))</f>
        <v>0</v>
      </c>
      <c r="E5291" s="76">
        <f>IF('(Other Computations)'!E200=0,0,Inputs!G212*Inputs!G105*Inputs!K68*Inputs!D26*'GM Alloc Factors'!E55/('(Other Computations)'!E187+'(Other Computations)'!E200))</f>
        <v>0</v>
      </c>
      <c r="F5291" s="43">
        <f t="shared" si="1108"/>
        <v>0</v>
      </c>
      <c r="G5291" s="76">
        <f>IF('(Other Computations)'!G200=0,0,Inputs!I212*Inputs!I105*Inputs!K68*Inputs!D26*'GM Alloc Factors'!G55/('(Other Computations)'!G187+'(Other Computations)'!G200))</f>
        <v>0</v>
      </c>
      <c r="H5291" s="76">
        <f>IF('(Other Computations)'!H200=0,0,Inputs!J212*Inputs!J105*Inputs!K68*Inputs!D26*'GM Alloc Factors'!H55/('(Other Computations)'!H187+'(Other Computations)'!H200))</f>
        <v>0</v>
      </c>
      <c r="I5291" s="76">
        <f>IF('(Other Computations)'!I200=0,0,Inputs!K212*Inputs!K105*Inputs!K68*Inputs!D26*'GM Alloc Factors'!I55/('(Other Computations)'!I187+'(Other Computations)'!I200))</f>
        <v>0</v>
      </c>
      <c r="J5291" s="76">
        <f>IF('(Other Computations)'!J200=0,0,Inputs!L212*Inputs!L105*Inputs!K68*Inputs!D26*'GM Alloc Factors'!J55/('(Other Computations)'!J187+'(Other Computations)'!J200))</f>
        <v>0</v>
      </c>
      <c r="K5291" s="43">
        <f t="shared" si="1109"/>
        <v>0</v>
      </c>
    </row>
    <row r="5292" spans="1:11" ht="12.75" customHeight="1">
      <c r="A5292" s="61" t="str">
        <f>"         "&amp;Labels!B71</f>
        <v xml:space="preserve">         Customer 3</v>
      </c>
      <c r="B5292" s="76">
        <f>IF('(Other Computations)'!B201=0,0,Inputs!D213*Inputs!D106*Inputs!K69*Inputs!D26*'GM Alloc Factors'!B55/('(Other Computations)'!B188+'(Other Computations)'!B201))</f>
        <v>0</v>
      </c>
      <c r="C5292" s="76">
        <f>IF('(Other Computations)'!C201=0,0,Inputs!E213*Inputs!E106*Inputs!K69*Inputs!D26*'GM Alloc Factors'!C55/('(Other Computations)'!C188+'(Other Computations)'!C201))</f>
        <v>0</v>
      </c>
      <c r="D5292" s="76">
        <f>IF('(Other Computations)'!D201=0,0,Inputs!F213*Inputs!F106*Inputs!K69*Inputs!D26*'GM Alloc Factors'!D55/('(Other Computations)'!D188+'(Other Computations)'!D201))</f>
        <v>0</v>
      </c>
      <c r="E5292" s="76">
        <f>IF('(Other Computations)'!E201=0,0,Inputs!G213*Inputs!G106*Inputs!K69*Inputs!D26*'GM Alloc Factors'!E55/('(Other Computations)'!E188+'(Other Computations)'!E201))</f>
        <v>0</v>
      </c>
      <c r="F5292" s="43">
        <f t="shared" si="1108"/>
        <v>0</v>
      </c>
      <c r="G5292" s="76">
        <f>IF('(Other Computations)'!G201=0,0,Inputs!I213*Inputs!I106*Inputs!K69*Inputs!D26*'GM Alloc Factors'!G55/('(Other Computations)'!G188+'(Other Computations)'!G201))</f>
        <v>0</v>
      </c>
      <c r="H5292" s="76">
        <f>IF('(Other Computations)'!H201=0,0,Inputs!J213*Inputs!J106*Inputs!K69*Inputs!D26*'GM Alloc Factors'!H55/('(Other Computations)'!H188+'(Other Computations)'!H201))</f>
        <v>0</v>
      </c>
      <c r="I5292" s="76">
        <f>IF('(Other Computations)'!I201=0,0,Inputs!K213*Inputs!K106*Inputs!K69*Inputs!D26*'GM Alloc Factors'!I55/('(Other Computations)'!I188+'(Other Computations)'!I201))</f>
        <v>0</v>
      </c>
      <c r="J5292" s="76">
        <f>IF('(Other Computations)'!J201=0,0,Inputs!L213*Inputs!L106*Inputs!K69*Inputs!D26*'GM Alloc Factors'!J55/('(Other Computations)'!J188+'(Other Computations)'!J201))</f>
        <v>0</v>
      </c>
      <c r="K5292" s="43">
        <f t="shared" si="1109"/>
        <v>0</v>
      </c>
    </row>
    <row r="5293" spans="1:11" ht="12.75" customHeight="1">
      <c r="A5293" s="61" t="str">
        <f>"         "&amp;Labels!B72</f>
        <v xml:space="preserve">         Customer 4</v>
      </c>
      <c r="B5293" s="76">
        <f>IF('(Other Computations)'!B202=0,0,Inputs!D214*Inputs!D107*Inputs!K70*Inputs!D26*'GM Alloc Factors'!B55/('(Other Computations)'!B189+'(Other Computations)'!B202))</f>
        <v>0</v>
      </c>
      <c r="C5293" s="76">
        <f>IF('(Other Computations)'!C202=0,0,Inputs!E214*Inputs!E107*Inputs!K70*Inputs!D26*'GM Alloc Factors'!C55/('(Other Computations)'!C189+'(Other Computations)'!C202))</f>
        <v>0</v>
      </c>
      <c r="D5293" s="76">
        <f>IF('(Other Computations)'!D202=0,0,Inputs!F214*Inputs!F107*Inputs!K70*Inputs!D26*'GM Alloc Factors'!D55/('(Other Computations)'!D189+'(Other Computations)'!D202))</f>
        <v>0</v>
      </c>
      <c r="E5293" s="76">
        <f>IF('(Other Computations)'!E202=0,0,Inputs!G214*Inputs!G107*Inputs!K70*Inputs!D26*'GM Alloc Factors'!E55/('(Other Computations)'!E189+'(Other Computations)'!E202))</f>
        <v>0</v>
      </c>
      <c r="F5293" s="43">
        <f t="shared" si="1108"/>
        <v>0</v>
      </c>
      <c r="G5293" s="76">
        <f>IF('(Other Computations)'!G202=0,0,Inputs!I214*Inputs!I107*Inputs!K70*Inputs!D26*'GM Alloc Factors'!G55/('(Other Computations)'!G189+'(Other Computations)'!G202))</f>
        <v>0</v>
      </c>
      <c r="H5293" s="76">
        <f>IF('(Other Computations)'!H202=0,0,Inputs!J214*Inputs!J107*Inputs!K70*Inputs!D26*'GM Alloc Factors'!H55/('(Other Computations)'!H189+'(Other Computations)'!H202))</f>
        <v>0</v>
      </c>
      <c r="I5293" s="76">
        <f>IF('(Other Computations)'!I202=0,0,Inputs!K214*Inputs!K107*Inputs!K70*Inputs!D26*'GM Alloc Factors'!I55/('(Other Computations)'!I189+'(Other Computations)'!I202))</f>
        <v>0</v>
      </c>
      <c r="J5293" s="76">
        <f>IF('(Other Computations)'!J202=0,0,Inputs!L214*Inputs!L107*Inputs!K70*Inputs!D26*'GM Alloc Factors'!J55/('(Other Computations)'!J189+'(Other Computations)'!J202))</f>
        <v>0</v>
      </c>
      <c r="K5293" s="43">
        <f t="shared" si="1109"/>
        <v>0</v>
      </c>
    </row>
    <row r="5294" spans="1:11" ht="12.75" customHeight="1">
      <c r="A5294" s="61" t="str">
        <f>"         "&amp;Labels!B73</f>
        <v xml:space="preserve">         Customer 5</v>
      </c>
      <c r="B5294" s="76">
        <f>IF('(Other Computations)'!B203=0,0,Inputs!D215*Inputs!D108*Inputs!K71*Inputs!D26*'GM Alloc Factors'!B55/('(Other Computations)'!B190+'(Other Computations)'!B203))</f>
        <v>0</v>
      </c>
      <c r="C5294" s="76">
        <f>IF('(Other Computations)'!C203=0,0,Inputs!E215*Inputs!E108*Inputs!K71*Inputs!D26*'GM Alloc Factors'!C55/('(Other Computations)'!C190+'(Other Computations)'!C203))</f>
        <v>0</v>
      </c>
      <c r="D5294" s="76">
        <f>IF('(Other Computations)'!D203=0,0,Inputs!F215*Inputs!F108*Inputs!K71*Inputs!D26*'GM Alloc Factors'!D55/('(Other Computations)'!D190+'(Other Computations)'!D203))</f>
        <v>0</v>
      </c>
      <c r="E5294" s="76">
        <f>IF('(Other Computations)'!E203=0,0,Inputs!G215*Inputs!G108*Inputs!K71*Inputs!D26*'GM Alloc Factors'!E55/('(Other Computations)'!E190+'(Other Computations)'!E203))</f>
        <v>0</v>
      </c>
      <c r="F5294" s="43">
        <f t="shared" si="1108"/>
        <v>0</v>
      </c>
      <c r="G5294" s="76">
        <f>IF('(Other Computations)'!G203=0,0,Inputs!I215*Inputs!I108*Inputs!K71*Inputs!D26*'GM Alloc Factors'!G55/('(Other Computations)'!G190+'(Other Computations)'!G203))</f>
        <v>0</v>
      </c>
      <c r="H5294" s="76">
        <f>IF('(Other Computations)'!H203=0,0,Inputs!J215*Inputs!J108*Inputs!K71*Inputs!D26*'GM Alloc Factors'!H55/('(Other Computations)'!H190+'(Other Computations)'!H203))</f>
        <v>0</v>
      </c>
      <c r="I5294" s="76">
        <f>IF('(Other Computations)'!I203=0,0,Inputs!K215*Inputs!K108*Inputs!K71*Inputs!D26*'GM Alloc Factors'!I55/('(Other Computations)'!I190+'(Other Computations)'!I203))</f>
        <v>0</v>
      </c>
      <c r="J5294" s="76">
        <f>IF('(Other Computations)'!J203=0,0,Inputs!L215*Inputs!L108*Inputs!K71*Inputs!D26*'GM Alloc Factors'!J55/('(Other Computations)'!J190+'(Other Computations)'!J203))</f>
        <v>0</v>
      </c>
      <c r="K5294" s="43">
        <f t="shared" si="1109"/>
        <v>0</v>
      </c>
    </row>
    <row r="5295" spans="1:11" ht="12.75" customHeight="1">
      <c r="A5295" s="61" t="str">
        <f>"         "&amp;Labels!B74</f>
        <v xml:space="preserve">         Customer 6</v>
      </c>
      <c r="B5295" s="76">
        <f>IF('(Other Computations)'!B204=0,0,Inputs!D216*Inputs!D109*Inputs!K72*Inputs!D26*'GM Alloc Factors'!B55/('(Other Computations)'!B191+'(Other Computations)'!B204))</f>
        <v>0</v>
      </c>
      <c r="C5295" s="76">
        <f>IF('(Other Computations)'!C204=0,0,Inputs!E216*Inputs!E109*Inputs!K72*Inputs!D26*'GM Alloc Factors'!C55/('(Other Computations)'!C191+'(Other Computations)'!C204))</f>
        <v>0</v>
      </c>
      <c r="D5295" s="76">
        <f>IF('(Other Computations)'!D204=0,0,Inputs!F216*Inputs!F109*Inputs!K72*Inputs!D26*'GM Alloc Factors'!D55/('(Other Computations)'!D191+'(Other Computations)'!D204))</f>
        <v>0</v>
      </c>
      <c r="E5295" s="76">
        <f>IF('(Other Computations)'!E204=0,0,Inputs!G216*Inputs!G109*Inputs!K72*Inputs!D26*'GM Alloc Factors'!E55/('(Other Computations)'!E191+'(Other Computations)'!E204))</f>
        <v>0</v>
      </c>
      <c r="F5295" s="43">
        <f t="shared" si="1108"/>
        <v>0</v>
      </c>
      <c r="G5295" s="76">
        <f>IF('(Other Computations)'!G204=0,0,Inputs!I216*Inputs!I109*Inputs!K72*Inputs!D26*'GM Alloc Factors'!G55/('(Other Computations)'!G191+'(Other Computations)'!G204))</f>
        <v>0</v>
      </c>
      <c r="H5295" s="76">
        <f>IF('(Other Computations)'!H204=0,0,Inputs!J216*Inputs!J109*Inputs!K72*Inputs!D26*'GM Alloc Factors'!H55/('(Other Computations)'!H191+'(Other Computations)'!H204))</f>
        <v>0</v>
      </c>
      <c r="I5295" s="76">
        <f>IF('(Other Computations)'!I204=0,0,Inputs!K216*Inputs!K109*Inputs!K72*Inputs!D26*'GM Alloc Factors'!I55/('(Other Computations)'!I191+'(Other Computations)'!I204))</f>
        <v>0</v>
      </c>
      <c r="J5295" s="76">
        <f>IF('(Other Computations)'!J204=0,0,Inputs!L216*Inputs!L109*Inputs!K72*Inputs!D26*'GM Alloc Factors'!J55/('(Other Computations)'!J191+'(Other Computations)'!J204))</f>
        <v>0</v>
      </c>
      <c r="K5295" s="43">
        <f t="shared" si="1109"/>
        <v>0</v>
      </c>
    </row>
    <row r="5296" spans="1:11" ht="12.75" customHeight="1">
      <c r="A5296" s="61" t="str">
        <f>"         "&amp;Labels!B75</f>
        <v xml:space="preserve">         Customer 7</v>
      </c>
      <c r="B5296" s="76">
        <f>IF('(Other Computations)'!B205=0,0,Inputs!D217*Inputs!D110*Inputs!K73*Inputs!D26*'GM Alloc Factors'!B55/('(Other Computations)'!B192+'(Other Computations)'!B205))</f>
        <v>0</v>
      </c>
      <c r="C5296" s="76">
        <f>IF('(Other Computations)'!C205=0,0,Inputs!E217*Inputs!E110*Inputs!K73*Inputs!D26*'GM Alloc Factors'!C55/('(Other Computations)'!C192+'(Other Computations)'!C205))</f>
        <v>0</v>
      </c>
      <c r="D5296" s="76">
        <f>IF('(Other Computations)'!D205=0,0,Inputs!F217*Inputs!F110*Inputs!K73*Inputs!D26*'GM Alloc Factors'!D55/('(Other Computations)'!D192+'(Other Computations)'!D205))</f>
        <v>0</v>
      </c>
      <c r="E5296" s="76">
        <f>IF('(Other Computations)'!E205=0,0,Inputs!G217*Inputs!G110*Inputs!K73*Inputs!D26*'GM Alloc Factors'!E55/('(Other Computations)'!E192+'(Other Computations)'!E205))</f>
        <v>0</v>
      </c>
      <c r="F5296" s="43">
        <f t="shared" si="1108"/>
        <v>0</v>
      </c>
      <c r="G5296" s="76">
        <f>IF('(Other Computations)'!G205=0,0,Inputs!I217*Inputs!I110*Inputs!K73*Inputs!D26*'GM Alloc Factors'!G55/('(Other Computations)'!G192+'(Other Computations)'!G205))</f>
        <v>0</v>
      </c>
      <c r="H5296" s="76">
        <f>IF('(Other Computations)'!H205=0,0,Inputs!J217*Inputs!J110*Inputs!K73*Inputs!D26*'GM Alloc Factors'!H55/('(Other Computations)'!H192+'(Other Computations)'!H205))</f>
        <v>0</v>
      </c>
      <c r="I5296" s="76">
        <f>IF('(Other Computations)'!I205=0,0,Inputs!K217*Inputs!K110*Inputs!K73*Inputs!D26*'GM Alloc Factors'!I55/('(Other Computations)'!I192+'(Other Computations)'!I205))</f>
        <v>0</v>
      </c>
      <c r="J5296" s="76">
        <f>IF('(Other Computations)'!J205=0,0,Inputs!L217*Inputs!L110*Inputs!K73*Inputs!D26*'GM Alloc Factors'!J55/('(Other Computations)'!J192+'(Other Computations)'!J205))</f>
        <v>0</v>
      </c>
      <c r="K5296" s="43">
        <f t="shared" si="1109"/>
        <v>0</v>
      </c>
    </row>
    <row r="5297" spans="1:11" ht="12.75" customHeight="1">
      <c r="A5297" s="61" t="str">
        <f>"         "&amp;Labels!B76</f>
        <v xml:space="preserve">         Customer 8</v>
      </c>
      <c r="B5297" s="76">
        <f>IF('(Other Computations)'!B206=0,0,Inputs!D218*Inputs!D111*Inputs!K74*Inputs!D26*'GM Alloc Factors'!B55/('(Other Computations)'!B193+'(Other Computations)'!B206))</f>
        <v>0</v>
      </c>
      <c r="C5297" s="76">
        <f>IF('(Other Computations)'!C206=0,0,Inputs!E218*Inputs!E111*Inputs!K74*Inputs!D26*'GM Alloc Factors'!C55/('(Other Computations)'!C193+'(Other Computations)'!C206))</f>
        <v>0</v>
      </c>
      <c r="D5297" s="76">
        <f>IF('(Other Computations)'!D206=0,0,Inputs!F218*Inputs!F111*Inputs!K74*Inputs!D26*'GM Alloc Factors'!D55/('(Other Computations)'!D193+'(Other Computations)'!D206))</f>
        <v>0</v>
      </c>
      <c r="E5297" s="76">
        <f>IF('(Other Computations)'!E206=0,0,Inputs!G218*Inputs!G111*Inputs!K74*Inputs!D26*'GM Alloc Factors'!E55/('(Other Computations)'!E193+'(Other Computations)'!E206))</f>
        <v>0</v>
      </c>
      <c r="F5297" s="43">
        <f t="shared" si="1108"/>
        <v>0</v>
      </c>
      <c r="G5297" s="76">
        <f>IF('(Other Computations)'!G206=0,0,Inputs!I218*Inputs!I111*Inputs!K74*Inputs!D26*'GM Alloc Factors'!G55/('(Other Computations)'!G193+'(Other Computations)'!G206))</f>
        <v>0</v>
      </c>
      <c r="H5297" s="76">
        <f>IF('(Other Computations)'!H206=0,0,Inputs!J218*Inputs!J111*Inputs!K74*Inputs!D26*'GM Alloc Factors'!H55/('(Other Computations)'!H193+'(Other Computations)'!H206))</f>
        <v>0</v>
      </c>
      <c r="I5297" s="76">
        <f>IF('(Other Computations)'!I206=0,0,Inputs!K218*Inputs!K111*Inputs!K74*Inputs!D26*'GM Alloc Factors'!I55/('(Other Computations)'!I193+'(Other Computations)'!I206))</f>
        <v>0</v>
      </c>
      <c r="J5297" s="76">
        <f>IF('(Other Computations)'!J206=0,0,Inputs!L218*Inputs!L111*Inputs!K74*Inputs!D26*'GM Alloc Factors'!J55/('(Other Computations)'!J193+'(Other Computations)'!J206))</f>
        <v>0</v>
      </c>
      <c r="K5297" s="43">
        <f t="shared" si="1109"/>
        <v>0</v>
      </c>
    </row>
    <row r="5298" spans="1:11" ht="12.75" customHeight="1">
      <c r="A5298" s="61" t="str">
        <f>"         "&amp;Labels!B77</f>
        <v xml:space="preserve">         Customer 9</v>
      </c>
      <c r="B5298" s="76">
        <f>IF('(Other Computations)'!B207=0,0,Inputs!D219*Inputs!D112*Inputs!K75*Inputs!D26*'GM Alloc Factors'!B55/('(Other Computations)'!B194+'(Other Computations)'!B207))</f>
        <v>0</v>
      </c>
      <c r="C5298" s="76">
        <f>IF('(Other Computations)'!C207=0,0,Inputs!E219*Inputs!E112*Inputs!K75*Inputs!D26*'GM Alloc Factors'!C55/('(Other Computations)'!C194+'(Other Computations)'!C207))</f>
        <v>0</v>
      </c>
      <c r="D5298" s="76">
        <f>IF('(Other Computations)'!D207=0,0,Inputs!F219*Inputs!F112*Inputs!K75*Inputs!D26*'GM Alloc Factors'!D55/('(Other Computations)'!D194+'(Other Computations)'!D207))</f>
        <v>0</v>
      </c>
      <c r="E5298" s="76">
        <f>IF('(Other Computations)'!E207=0,0,Inputs!G219*Inputs!G112*Inputs!K75*Inputs!D26*'GM Alloc Factors'!E55/('(Other Computations)'!E194+'(Other Computations)'!E207))</f>
        <v>0</v>
      </c>
      <c r="F5298" s="43">
        <f t="shared" si="1108"/>
        <v>0</v>
      </c>
      <c r="G5298" s="76">
        <f>IF('(Other Computations)'!G207=0,0,Inputs!I219*Inputs!I112*Inputs!K75*Inputs!D26*'GM Alloc Factors'!G55/('(Other Computations)'!G194+'(Other Computations)'!G207))</f>
        <v>0</v>
      </c>
      <c r="H5298" s="76">
        <f>IF('(Other Computations)'!H207=0,0,Inputs!J219*Inputs!J112*Inputs!K75*Inputs!D26*'GM Alloc Factors'!H55/('(Other Computations)'!H194+'(Other Computations)'!H207))</f>
        <v>0</v>
      </c>
      <c r="I5298" s="76">
        <f>IF('(Other Computations)'!I207=0,0,Inputs!K219*Inputs!K112*Inputs!K75*Inputs!D26*'GM Alloc Factors'!I55/('(Other Computations)'!I194+'(Other Computations)'!I207))</f>
        <v>0</v>
      </c>
      <c r="J5298" s="76">
        <f>IF('(Other Computations)'!J207=0,0,Inputs!L219*Inputs!L112*Inputs!K75*Inputs!D26*'GM Alloc Factors'!J55/('(Other Computations)'!J194+'(Other Computations)'!J207))</f>
        <v>0</v>
      </c>
      <c r="K5298" s="43">
        <f t="shared" si="1109"/>
        <v>0</v>
      </c>
    </row>
    <row r="5299" spans="1:11" ht="12.75" customHeight="1">
      <c r="A5299" s="61" t="str">
        <f>"         "&amp;Labels!B78</f>
        <v xml:space="preserve">         Customer 10</v>
      </c>
      <c r="B5299" s="76">
        <f>IF('(Other Computations)'!B208=0,0,Inputs!D220*Inputs!D113*Inputs!K76*Inputs!D26*'GM Alloc Factors'!B55/('(Other Computations)'!B195+'(Other Computations)'!B208))</f>
        <v>0</v>
      </c>
      <c r="C5299" s="76">
        <f>IF('(Other Computations)'!C208=0,0,Inputs!E220*Inputs!E113*Inputs!K76*Inputs!D26*'GM Alloc Factors'!C55/('(Other Computations)'!C195+'(Other Computations)'!C208))</f>
        <v>0</v>
      </c>
      <c r="D5299" s="76">
        <f>IF('(Other Computations)'!D208=0,0,Inputs!F220*Inputs!F113*Inputs!K76*Inputs!D26*'GM Alloc Factors'!D55/('(Other Computations)'!D195+'(Other Computations)'!D208))</f>
        <v>0</v>
      </c>
      <c r="E5299" s="76">
        <f>IF('(Other Computations)'!E208=0,0,Inputs!G220*Inputs!G113*Inputs!K76*Inputs!D26*'GM Alloc Factors'!E55/('(Other Computations)'!E195+'(Other Computations)'!E208))</f>
        <v>0</v>
      </c>
      <c r="F5299" s="43">
        <f t="shared" si="1108"/>
        <v>0</v>
      </c>
      <c r="G5299" s="76">
        <f>IF('(Other Computations)'!G208=0,0,Inputs!I220*Inputs!I113*Inputs!K76*Inputs!D26*'GM Alloc Factors'!G55/('(Other Computations)'!G195+'(Other Computations)'!G208))</f>
        <v>0</v>
      </c>
      <c r="H5299" s="76">
        <f>IF('(Other Computations)'!H208=0,0,Inputs!J220*Inputs!J113*Inputs!K76*Inputs!D26*'GM Alloc Factors'!H55/('(Other Computations)'!H195+'(Other Computations)'!H208))</f>
        <v>0</v>
      </c>
      <c r="I5299" s="76">
        <f>IF('(Other Computations)'!I208=0,0,Inputs!K220*Inputs!K113*Inputs!K76*Inputs!D26*'GM Alloc Factors'!I55/('(Other Computations)'!I195+'(Other Computations)'!I208))</f>
        <v>0</v>
      </c>
      <c r="J5299" s="76">
        <f>IF('(Other Computations)'!J208=0,0,Inputs!L220*Inputs!L113*Inputs!K76*Inputs!D26*'GM Alloc Factors'!J55/('(Other Computations)'!J195+'(Other Computations)'!J208))</f>
        <v>0</v>
      </c>
      <c r="K5299" s="43">
        <f t="shared" si="1109"/>
        <v>0</v>
      </c>
    </row>
    <row r="5300" spans="1:11" ht="12.75" customHeight="1">
      <c r="A5300" s="61" t="str">
        <f>"         "&amp;Labels!C68</f>
        <v xml:space="preserve">         Total</v>
      </c>
      <c r="B5300" s="84">
        <f>SUM(B5290:B5299)</f>
        <v>0</v>
      </c>
      <c r="C5300" s="84">
        <f>SUM(C5290:C5299)</f>
        <v>0</v>
      </c>
      <c r="D5300" s="84">
        <f>SUM(D5290:D5299)</f>
        <v>0</v>
      </c>
      <c r="E5300" s="84">
        <f>SUM(E5290:E5299)</f>
        <v>0</v>
      </c>
      <c r="F5300" s="43">
        <f t="shared" si="1108"/>
        <v>0</v>
      </c>
      <c r="G5300" s="84">
        <f>SUM(G5290:G5299)</f>
        <v>0</v>
      </c>
      <c r="H5300" s="84">
        <f>SUM(H5290:H5299)</f>
        <v>0</v>
      </c>
      <c r="I5300" s="84">
        <f>SUM(I5290:I5299)</f>
        <v>0</v>
      </c>
      <c r="J5300" s="84">
        <f>SUM(J5290:J5299)</f>
        <v>0</v>
      </c>
      <c r="K5300" s="43">
        <f t="shared" si="1109"/>
        <v>0</v>
      </c>
    </row>
    <row r="5301" spans="1:11" ht="12.75" customHeight="1">
      <c r="A5301" s="55" t="str">
        <f>"      "&amp;Labels!C84</f>
        <v xml:space="preserve">      Total</v>
      </c>
      <c r="B5301" s="74">
        <f>SUM(B5216,B5228,B5240,B5252,B5264,B5276,B5288,B5300)</f>
        <v>0</v>
      </c>
      <c r="C5301" s="74">
        <f>SUM(C5216,C5228,C5240,C5252,C5264,C5276,C5288,C5300)</f>
        <v>0</v>
      </c>
      <c r="D5301" s="74">
        <f>SUM(D5216,D5228,D5240,D5252,D5264,D5276,D5288,D5300)</f>
        <v>0</v>
      </c>
      <c r="E5301" s="74">
        <f>SUM(E5216,E5228,E5240,E5252,E5264,E5276,E5288,E5300)</f>
        <v>0</v>
      </c>
      <c r="F5301" s="43">
        <f t="shared" si="1108"/>
        <v>0</v>
      </c>
      <c r="G5301" s="74">
        <f>SUM(G5216,G5228,G5240,G5252,G5264,G5276,G5288,G5300)</f>
        <v>0</v>
      </c>
      <c r="H5301" s="74">
        <f>SUM(H5216,H5228,H5240,H5252,H5264,H5276,H5288,H5300)</f>
        <v>0</v>
      </c>
      <c r="I5301" s="74">
        <f>SUM(I5216,I5228,I5240,I5252,I5264,I5276,I5288,I5300)</f>
        <v>0</v>
      </c>
      <c r="J5301" s="74">
        <f>SUM(J5216,J5228,J5240,J5252,J5264,J5276,J5288,J5300)</f>
        <v>0</v>
      </c>
      <c r="K5301" s="43">
        <f t="shared" si="1109"/>
        <v>0</v>
      </c>
    </row>
    <row r="5302" spans="1:11" ht="12.75" customHeight="1">
      <c r="A5302" s="61" t="str">
        <f>"         "&amp;Labels!B69</f>
        <v xml:space="preserve">         Customer 1</v>
      </c>
      <c r="B5302" s="76">
        <f t="shared" ref="B5302:E5311" si="1110">SUM(B5206,B5218,B5230,B5242,B5254,B5266,B5278,B5290)</f>
        <v>0</v>
      </c>
      <c r="C5302" s="76">
        <f t="shared" si="1110"/>
        <v>0</v>
      </c>
      <c r="D5302" s="76">
        <f t="shared" si="1110"/>
        <v>0</v>
      </c>
      <c r="E5302" s="76">
        <f t="shared" si="1110"/>
        <v>0</v>
      </c>
      <c r="F5302" s="43">
        <f t="shared" si="1108"/>
        <v>0</v>
      </c>
      <c r="G5302" s="76">
        <f t="shared" ref="G5302:J5311" si="1111">SUM(G5206,G5218,G5230,G5242,G5254,G5266,G5278,G5290)</f>
        <v>0</v>
      </c>
      <c r="H5302" s="76">
        <f t="shared" si="1111"/>
        <v>0</v>
      </c>
      <c r="I5302" s="76">
        <f t="shared" si="1111"/>
        <v>0</v>
      </c>
      <c r="J5302" s="76">
        <f t="shared" si="1111"/>
        <v>0</v>
      </c>
      <c r="K5302" s="43">
        <f t="shared" si="1109"/>
        <v>0</v>
      </c>
    </row>
    <row r="5303" spans="1:11" ht="12.75" customHeight="1">
      <c r="A5303" s="61" t="str">
        <f>"         "&amp;Labels!B70</f>
        <v xml:space="preserve">         Customer 2</v>
      </c>
      <c r="B5303" s="76">
        <f t="shared" si="1110"/>
        <v>0</v>
      </c>
      <c r="C5303" s="76">
        <f t="shared" si="1110"/>
        <v>0</v>
      </c>
      <c r="D5303" s="76">
        <f t="shared" si="1110"/>
        <v>0</v>
      </c>
      <c r="E5303" s="76">
        <f t="shared" si="1110"/>
        <v>0</v>
      </c>
      <c r="F5303" s="43">
        <f t="shared" si="1108"/>
        <v>0</v>
      </c>
      <c r="G5303" s="76">
        <f t="shared" si="1111"/>
        <v>0</v>
      </c>
      <c r="H5303" s="76">
        <f t="shared" si="1111"/>
        <v>0</v>
      </c>
      <c r="I5303" s="76">
        <f t="shared" si="1111"/>
        <v>0</v>
      </c>
      <c r="J5303" s="76">
        <f t="shared" si="1111"/>
        <v>0</v>
      </c>
      <c r="K5303" s="43">
        <f t="shared" si="1109"/>
        <v>0</v>
      </c>
    </row>
    <row r="5304" spans="1:11" ht="12.75" customHeight="1">
      <c r="A5304" s="61" t="str">
        <f>"         "&amp;Labels!B71</f>
        <v xml:space="preserve">         Customer 3</v>
      </c>
      <c r="B5304" s="76">
        <f t="shared" si="1110"/>
        <v>0</v>
      </c>
      <c r="C5304" s="76">
        <f t="shared" si="1110"/>
        <v>0</v>
      </c>
      <c r="D5304" s="76">
        <f t="shared" si="1110"/>
        <v>0</v>
      </c>
      <c r="E5304" s="76">
        <f t="shared" si="1110"/>
        <v>0</v>
      </c>
      <c r="F5304" s="43">
        <f t="shared" si="1108"/>
        <v>0</v>
      </c>
      <c r="G5304" s="76">
        <f t="shared" si="1111"/>
        <v>0</v>
      </c>
      <c r="H5304" s="76">
        <f t="shared" si="1111"/>
        <v>0</v>
      </c>
      <c r="I5304" s="76">
        <f t="shared" si="1111"/>
        <v>0</v>
      </c>
      <c r="J5304" s="76">
        <f t="shared" si="1111"/>
        <v>0</v>
      </c>
      <c r="K5304" s="43">
        <f t="shared" si="1109"/>
        <v>0</v>
      </c>
    </row>
    <row r="5305" spans="1:11" ht="12.75" customHeight="1">
      <c r="A5305" s="61" t="str">
        <f>"         "&amp;Labels!B72</f>
        <v xml:space="preserve">         Customer 4</v>
      </c>
      <c r="B5305" s="76">
        <f t="shared" si="1110"/>
        <v>0</v>
      </c>
      <c r="C5305" s="76">
        <f t="shared" si="1110"/>
        <v>0</v>
      </c>
      <c r="D5305" s="76">
        <f t="shared" si="1110"/>
        <v>0</v>
      </c>
      <c r="E5305" s="76">
        <f t="shared" si="1110"/>
        <v>0</v>
      </c>
      <c r="F5305" s="43">
        <f t="shared" si="1108"/>
        <v>0</v>
      </c>
      <c r="G5305" s="76">
        <f t="shared" si="1111"/>
        <v>0</v>
      </c>
      <c r="H5305" s="76">
        <f t="shared" si="1111"/>
        <v>0</v>
      </c>
      <c r="I5305" s="76">
        <f t="shared" si="1111"/>
        <v>0</v>
      </c>
      <c r="J5305" s="76">
        <f t="shared" si="1111"/>
        <v>0</v>
      </c>
      <c r="K5305" s="43">
        <f t="shared" si="1109"/>
        <v>0</v>
      </c>
    </row>
    <row r="5306" spans="1:11" ht="12.75" customHeight="1">
      <c r="A5306" s="61" t="str">
        <f>"         "&amp;Labels!B73</f>
        <v xml:space="preserve">         Customer 5</v>
      </c>
      <c r="B5306" s="76">
        <f t="shared" si="1110"/>
        <v>0</v>
      </c>
      <c r="C5306" s="76">
        <f t="shared" si="1110"/>
        <v>0</v>
      </c>
      <c r="D5306" s="76">
        <f t="shared" si="1110"/>
        <v>0</v>
      </c>
      <c r="E5306" s="76">
        <f t="shared" si="1110"/>
        <v>0</v>
      </c>
      <c r="F5306" s="43">
        <f t="shared" si="1108"/>
        <v>0</v>
      </c>
      <c r="G5306" s="76">
        <f t="shared" si="1111"/>
        <v>0</v>
      </c>
      <c r="H5306" s="76">
        <f t="shared" si="1111"/>
        <v>0</v>
      </c>
      <c r="I5306" s="76">
        <f t="shared" si="1111"/>
        <v>0</v>
      </c>
      <c r="J5306" s="76">
        <f t="shared" si="1111"/>
        <v>0</v>
      </c>
      <c r="K5306" s="43">
        <f t="shared" si="1109"/>
        <v>0</v>
      </c>
    </row>
    <row r="5307" spans="1:11" ht="12.75" customHeight="1">
      <c r="A5307" s="61" t="str">
        <f>"         "&amp;Labels!B74</f>
        <v xml:space="preserve">         Customer 6</v>
      </c>
      <c r="B5307" s="76">
        <f t="shared" si="1110"/>
        <v>0</v>
      </c>
      <c r="C5307" s="76">
        <f t="shared" si="1110"/>
        <v>0</v>
      </c>
      <c r="D5307" s="76">
        <f t="shared" si="1110"/>
        <v>0</v>
      </c>
      <c r="E5307" s="76">
        <f t="shared" si="1110"/>
        <v>0</v>
      </c>
      <c r="F5307" s="43">
        <f t="shared" si="1108"/>
        <v>0</v>
      </c>
      <c r="G5307" s="76">
        <f t="shared" si="1111"/>
        <v>0</v>
      </c>
      <c r="H5307" s="76">
        <f t="shared" si="1111"/>
        <v>0</v>
      </c>
      <c r="I5307" s="76">
        <f t="shared" si="1111"/>
        <v>0</v>
      </c>
      <c r="J5307" s="76">
        <f t="shared" si="1111"/>
        <v>0</v>
      </c>
      <c r="K5307" s="43">
        <f t="shared" si="1109"/>
        <v>0</v>
      </c>
    </row>
    <row r="5308" spans="1:11" ht="12.75" customHeight="1">
      <c r="A5308" s="61" t="str">
        <f>"         "&amp;Labels!B75</f>
        <v xml:space="preserve">         Customer 7</v>
      </c>
      <c r="B5308" s="76">
        <f t="shared" si="1110"/>
        <v>0</v>
      </c>
      <c r="C5308" s="76">
        <f t="shared" si="1110"/>
        <v>0</v>
      </c>
      <c r="D5308" s="76">
        <f t="shared" si="1110"/>
        <v>0</v>
      </c>
      <c r="E5308" s="76">
        <f t="shared" si="1110"/>
        <v>0</v>
      </c>
      <c r="F5308" s="43">
        <f t="shared" si="1108"/>
        <v>0</v>
      </c>
      <c r="G5308" s="76">
        <f t="shared" si="1111"/>
        <v>0</v>
      </c>
      <c r="H5308" s="76">
        <f t="shared" si="1111"/>
        <v>0</v>
      </c>
      <c r="I5308" s="76">
        <f t="shared" si="1111"/>
        <v>0</v>
      </c>
      <c r="J5308" s="76">
        <f t="shared" si="1111"/>
        <v>0</v>
      </c>
      <c r="K5308" s="43">
        <f t="shared" si="1109"/>
        <v>0</v>
      </c>
    </row>
    <row r="5309" spans="1:11" ht="12.75" customHeight="1">
      <c r="A5309" s="61" t="str">
        <f>"         "&amp;Labels!B76</f>
        <v xml:space="preserve">         Customer 8</v>
      </c>
      <c r="B5309" s="76">
        <f t="shared" si="1110"/>
        <v>0</v>
      </c>
      <c r="C5309" s="76">
        <f t="shared" si="1110"/>
        <v>0</v>
      </c>
      <c r="D5309" s="76">
        <f t="shared" si="1110"/>
        <v>0</v>
      </c>
      <c r="E5309" s="76">
        <f t="shared" si="1110"/>
        <v>0</v>
      </c>
      <c r="F5309" s="43">
        <f t="shared" si="1108"/>
        <v>0</v>
      </c>
      <c r="G5309" s="76">
        <f t="shared" si="1111"/>
        <v>0</v>
      </c>
      <c r="H5309" s="76">
        <f t="shared" si="1111"/>
        <v>0</v>
      </c>
      <c r="I5309" s="76">
        <f t="shared" si="1111"/>
        <v>0</v>
      </c>
      <c r="J5309" s="76">
        <f t="shared" si="1111"/>
        <v>0</v>
      </c>
      <c r="K5309" s="43">
        <f t="shared" si="1109"/>
        <v>0</v>
      </c>
    </row>
    <row r="5310" spans="1:11" ht="12.75" customHeight="1">
      <c r="A5310" s="61" t="str">
        <f>"         "&amp;Labels!B77</f>
        <v xml:space="preserve">         Customer 9</v>
      </c>
      <c r="B5310" s="76">
        <f t="shared" si="1110"/>
        <v>0</v>
      </c>
      <c r="C5310" s="76">
        <f t="shared" si="1110"/>
        <v>0</v>
      </c>
      <c r="D5310" s="76">
        <f t="shared" si="1110"/>
        <v>0</v>
      </c>
      <c r="E5310" s="76">
        <f t="shared" si="1110"/>
        <v>0</v>
      </c>
      <c r="F5310" s="43">
        <f t="shared" si="1108"/>
        <v>0</v>
      </c>
      <c r="G5310" s="76">
        <f t="shared" si="1111"/>
        <v>0</v>
      </c>
      <c r="H5310" s="76">
        <f t="shared" si="1111"/>
        <v>0</v>
      </c>
      <c r="I5310" s="76">
        <f t="shared" si="1111"/>
        <v>0</v>
      </c>
      <c r="J5310" s="76">
        <f t="shared" si="1111"/>
        <v>0</v>
      </c>
      <c r="K5310" s="43">
        <f t="shared" si="1109"/>
        <v>0</v>
      </c>
    </row>
    <row r="5311" spans="1:11" ht="12.75" customHeight="1">
      <c r="A5311" s="61" t="str">
        <f>"         "&amp;Labels!B78</f>
        <v xml:space="preserve">         Customer 10</v>
      </c>
      <c r="B5311" s="76">
        <f t="shared" si="1110"/>
        <v>0</v>
      </c>
      <c r="C5311" s="76">
        <f t="shared" si="1110"/>
        <v>0</v>
      </c>
      <c r="D5311" s="76">
        <f t="shared" si="1110"/>
        <v>0</v>
      </c>
      <c r="E5311" s="76">
        <f t="shared" si="1110"/>
        <v>0</v>
      </c>
      <c r="F5311" s="43">
        <f t="shared" si="1108"/>
        <v>0</v>
      </c>
      <c r="G5311" s="76">
        <f t="shared" si="1111"/>
        <v>0</v>
      </c>
      <c r="H5311" s="76">
        <f t="shared" si="1111"/>
        <v>0</v>
      </c>
      <c r="I5311" s="76">
        <f t="shared" si="1111"/>
        <v>0</v>
      </c>
      <c r="J5311" s="76">
        <f t="shared" si="1111"/>
        <v>0</v>
      </c>
      <c r="K5311" s="43">
        <f t="shared" si="1109"/>
        <v>0</v>
      </c>
    </row>
    <row r="5312" spans="1:11" ht="12.75" customHeight="1">
      <c r="A5312" s="61" t="str">
        <f>"         "&amp;Labels!C68</f>
        <v xml:space="preserve">         Total</v>
      </c>
      <c r="B5312" s="84">
        <f>B5301</f>
        <v>0</v>
      </c>
      <c r="C5312" s="84">
        <f>C5301</f>
        <v>0</v>
      </c>
      <c r="D5312" s="84">
        <f>D5301</f>
        <v>0</v>
      </c>
      <c r="E5312" s="84">
        <f>E5301</f>
        <v>0</v>
      </c>
      <c r="F5312" s="43">
        <f>SUM(B5301:E5301)</f>
        <v>0</v>
      </c>
      <c r="G5312" s="84">
        <f>G5301</f>
        <v>0</v>
      </c>
      <c r="H5312" s="84">
        <f>H5301</f>
        <v>0</v>
      </c>
      <c r="I5312" s="84">
        <f>I5301</f>
        <v>0</v>
      </c>
      <c r="J5312" s="84">
        <f>J5301</f>
        <v>0</v>
      </c>
      <c r="K5312" s="43">
        <f>SUM(G5301:J5301)</f>
        <v>0</v>
      </c>
    </row>
    <row r="5313" spans="1:11" ht="12.75" customHeight="1">
      <c r="A5313" s="55" t="str">
        <f>"   "&amp;Labels!B108</f>
        <v xml:space="preserve">   Sales visits</v>
      </c>
      <c r="B5313" s="74"/>
      <c r="C5313" s="74"/>
      <c r="D5313" s="74"/>
      <c r="E5313" s="74"/>
      <c r="F5313" s="43"/>
      <c r="G5313" s="74"/>
      <c r="H5313" s="74"/>
      <c r="I5313" s="74"/>
      <c r="J5313" s="74"/>
      <c r="K5313" s="43"/>
    </row>
    <row r="5314" spans="1:11" ht="12.75" customHeight="1">
      <c r="A5314" s="61" t="str">
        <f>"      "&amp;Labels!B85</f>
        <v xml:space="preserve">      Q 1</v>
      </c>
      <c r="B5314" s="84"/>
      <c r="C5314" s="84"/>
      <c r="D5314" s="84"/>
      <c r="E5314" s="84"/>
      <c r="F5314" s="43"/>
      <c r="G5314" s="84"/>
      <c r="H5314" s="84"/>
      <c r="I5314" s="84"/>
      <c r="J5314" s="84"/>
      <c r="K5314" s="43"/>
    </row>
    <row r="5315" spans="1:11" ht="12.75" customHeight="1">
      <c r="A5315" s="61" t="str">
        <f>"         "&amp;Labels!B69</f>
        <v xml:space="preserve">         Customer 1</v>
      </c>
      <c r="B5315" s="76">
        <f>IF('(Other Computations)'!B199=0,0,Inputs!D211*Inputs!D104*Inputs!D77*Inputs!D27*'GM Alloc Factors'!B35/('(Other Computations)'!B186+'(Other Computations)'!B199))</f>
        <v>0</v>
      </c>
      <c r="C5315" s="76">
        <f>IF('(Other Computations)'!C199=0,0,Inputs!E211*Inputs!E104*Inputs!D77*Inputs!D27*'GM Alloc Factors'!C35/('(Other Computations)'!C186+'(Other Computations)'!C199))</f>
        <v>0</v>
      </c>
      <c r="D5315" s="76">
        <f>IF('(Other Computations)'!D199=0,0,Inputs!F211*Inputs!F104*Inputs!D77*Inputs!D27*'GM Alloc Factors'!D35/('(Other Computations)'!D186+'(Other Computations)'!D199))</f>
        <v>0</v>
      </c>
      <c r="E5315" s="76">
        <f>IF('(Other Computations)'!E199=0,0,Inputs!G211*Inputs!G104*Inputs!D77*Inputs!D27*'GM Alloc Factors'!E35/('(Other Computations)'!E186+'(Other Computations)'!E199))</f>
        <v>0</v>
      </c>
      <c r="F5315" s="43">
        <f t="shared" ref="F5315:F5325" si="1112">SUM(B5315:E5315)</f>
        <v>0</v>
      </c>
      <c r="G5315" s="76">
        <f>IF('(Other Computations)'!G199=0,0,Inputs!I211*Inputs!I104*Inputs!D77*Inputs!D27*'GM Alloc Factors'!G35/('(Other Computations)'!G186+'(Other Computations)'!G199))</f>
        <v>0</v>
      </c>
      <c r="H5315" s="76">
        <f>IF('(Other Computations)'!H199=0,0,Inputs!J211*Inputs!J104*Inputs!D77*Inputs!D27*'GM Alloc Factors'!H35/('(Other Computations)'!H186+'(Other Computations)'!H199))</f>
        <v>0</v>
      </c>
      <c r="I5315" s="76">
        <f>IF('(Other Computations)'!I199=0,0,Inputs!K211*Inputs!K104*Inputs!D77*Inputs!D27*'GM Alloc Factors'!I35/('(Other Computations)'!I186+'(Other Computations)'!I199))</f>
        <v>0</v>
      </c>
      <c r="J5315" s="76">
        <f>IF('(Other Computations)'!J199=0,0,Inputs!L211*Inputs!L104*Inputs!D77*Inputs!D27*'GM Alloc Factors'!J35/('(Other Computations)'!J186+'(Other Computations)'!J199))</f>
        <v>0</v>
      </c>
      <c r="K5315" s="43">
        <f t="shared" ref="K5315:K5325" si="1113">SUM(G5315:J5315)</f>
        <v>0</v>
      </c>
    </row>
    <row r="5316" spans="1:11" ht="12.75" customHeight="1">
      <c r="A5316" s="61" t="str">
        <f>"         "&amp;Labels!B70</f>
        <v xml:space="preserve">         Customer 2</v>
      </c>
      <c r="B5316" s="76">
        <f>IF('(Other Computations)'!B200=0,0,Inputs!D212*Inputs!D105*Inputs!D78*Inputs!D27*'GM Alloc Factors'!B35/('(Other Computations)'!B187+'(Other Computations)'!B200))</f>
        <v>0</v>
      </c>
      <c r="C5316" s="76">
        <f>IF('(Other Computations)'!C200=0,0,Inputs!E212*Inputs!E105*Inputs!D78*Inputs!D27*'GM Alloc Factors'!C35/('(Other Computations)'!C187+'(Other Computations)'!C200))</f>
        <v>0</v>
      </c>
      <c r="D5316" s="76">
        <f>IF('(Other Computations)'!D200=0,0,Inputs!F212*Inputs!F105*Inputs!D78*Inputs!D27*'GM Alloc Factors'!D35/('(Other Computations)'!D187+'(Other Computations)'!D200))</f>
        <v>0</v>
      </c>
      <c r="E5316" s="76">
        <f>IF('(Other Computations)'!E200=0,0,Inputs!G212*Inputs!G105*Inputs!D78*Inputs!D27*'GM Alloc Factors'!E35/('(Other Computations)'!E187+'(Other Computations)'!E200))</f>
        <v>0</v>
      </c>
      <c r="F5316" s="43">
        <f t="shared" si="1112"/>
        <v>0</v>
      </c>
      <c r="G5316" s="76">
        <f>IF('(Other Computations)'!G200=0,0,Inputs!I212*Inputs!I105*Inputs!D78*Inputs!D27*'GM Alloc Factors'!G35/('(Other Computations)'!G187+'(Other Computations)'!G200))</f>
        <v>0</v>
      </c>
      <c r="H5316" s="76">
        <f>IF('(Other Computations)'!H200=0,0,Inputs!J212*Inputs!J105*Inputs!D78*Inputs!D27*'GM Alloc Factors'!H35/('(Other Computations)'!H187+'(Other Computations)'!H200))</f>
        <v>0</v>
      </c>
      <c r="I5316" s="76">
        <f>IF('(Other Computations)'!I200=0,0,Inputs!K212*Inputs!K105*Inputs!D78*Inputs!D27*'GM Alloc Factors'!I35/('(Other Computations)'!I187+'(Other Computations)'!I200))</f>
        <v>0</v>
      </c>
      <c r="J5316" s="76">
        <f>IF('(Other Computations)'!J200=0,0,Inputs!L212*Inputs!L105*Inputs!D78*Inputs!D27*'GM Alloc Factors'!J35/('(Other Computations)'!J187+'(Other Computations)'!J200))</f>
        <v>0</v>
      </c>
      <c r="K5316" s="43">
        <f t="shared" si="1113"/>
        <v>0</v>
      </c>
    </row>
    <row r="5317" spans="1:11" ht="12.75" customHeight="1">
      <c r="A5317" s="61" t="str">
        <f>"         "&amp;Labels!B71</f>
        <v xml:space="preserve">         Customer 3</v>
      </c>
      <c r="B5317" s="76">
        <f>IF('(Other Computations)'!B201=0,0,Inputs!D213*Inputs!D106*Inputs!D79*Inputs!D27*'GM Alloc Factors'!B35/('(Other Computations)'!B188+'(Other Computations)'!B201))</f>
        <v>0</v>
      </c>
      <c r="C5317" s="76">
        <f>IF('(Other Computations)'!C201=0,0,Inputs!E213*Inputs!E106*Inputs!D79*Inputs!D27*'GM Alloc Factors'!C35/('(Other Computations)'!C188+'(Other Computations)'!C201))</f>
        <v>0</v>
      </c>
      <c r="D5317" s="76">
        <f>IF('(Other Computations)'!D201=0,0,Inputs!F213*Inputs!F106*Inputs!D79*Inputs!D27*'GM Alloc Factors'!D35/('(Other Computations)'!D188+'(Other Computations)'!D201))</f>
        <v>0</v>
      </c>
      <c r="E5317" s="76">
        <f>IF('(Other Computations)'!E201=0,0,Inputs!G213*Inputs!G106*Inputs!D79*Inputs!D27*'GM Alloc Factors'!E35/('(Other Computations)'!E188+'(Other Computations)'!E201))</f>
        <v>0</v>
      </c>
      <c r="F5317" s="43">
        <f t="shared" si="1112"/>
        <v>0</v>
      </c>
      <c r="G5317" s="76">
        <f>IF('(Other Computations)'!G201=0,0,Inputs!I213*Inputs!I106*Inputs!D79*Inputs!D27*'GM Alloc Factors'!G35/('(Other Computations)'!G188+'(Other Computations)'!G201))</f>
        <v>0</v>
      </c>
      <c r="H5317" s="76">
        <f>IF('(Other Computations)'!H201=0,0,Inputs!J213*Inputs!J106*Inputs!D79*Inputs!D27*'GM Alloc Factors'!H35/('(Other Computations)'!H188+'(Other Computations)'!H201))</f>
        <v>0</v>
      </c>
      <c r="I5317" s="76">
        <f>IF('(Other Computations)'!I201=0,0,Inputs!K213*Inputs!K106*Inputs!D79*Inputs!D27*'GM Alloc Factors'!I35/('(Other Computations)'!I188+'(Other Computations)'!I201))</f>
        <v>0</v>
      </c>
      <c r="J5317" s="76">
        <f>IF('(Other Computations)'!J201=0,0,Inputs!L213*Inputs!L106*Inputs!D79*Inputs!D27*'GM Alloc Factors'!J35/('(Other Computations)'!J188+'(Other Computations)'!J201))</f>
        <v>0</v>
      </c>
      <c r="K5317" s="43">
        <f t="shared" si="1113"/>
        <v>0</v>
      </c>
    </row>
    <row r="5318" spans="1:11" ht="12.75" customHeight="1">
      <c r="A5318" s="61" t="str">
        <f>"         "&amp;Labels!B72</f>
        <v xml:space="preserve">         Customer 4</v>
      </c>
      <c r="B5318" s="76">
        <f>IF('(Other Computations)'!B202=0,0,Inputs!D214*Inputs!D107*Inputs!D80*Inputs!D27*'GM Alloc Factors'!B35/('(Other Computations)'!B189+'(Other Computations)'!B202))</f>
        <v>0</v>
      </c>
      <c r="C5318" s="76">
        <f>IF('(Other Computations)'!C202=0,0,Inputs!E214*Inputs!E107*Inputs!D80*Inputs!D27*'GM Alloc Factors'!C35/('(Other Computations)'!C189+'(Other Computations)'!C202))</f>
        <v>0</v>
      </c>
      <c r="D5318" s="76">
        <f>IF('(Other Computations)'!D202=0,0,Inputs!F214*Inputs!F107*Inputs!D80*Inputs!D27*'GM Alloc Factors'!D35/('(Other Computations)'!D189+'(Other Computations)'!D202))</f>
        <v>0</v>
      </c>
      <c r="E5318" s="76">
        <f>IF('(Other Computations)'!E202=0,0,Inputs!G214*Inputs!G107*Inputs!D80*Inputs!D27*'GM Alloc Factors'!E35/('(Other Computations)'!E189+'(Other Computations)'!E202))</f>
        <v>0</v>
      </c>
      <c r="F5318" s="43">
        <f t="shared" si="1112"/>
        <v>0</v>
      </c>
      <c r="G5318" s="76">
        <f>IF('(Other Computations)'!G202=0,0,Inputs!I214*Inputs!I107*Inputs!D80*Inputs!D27*'GM Alloc Factors'!G35/('(Other Computations)'!G189+'(Other Computations)'!G202))</f>
        <v>0</v>
      </c>
      <c r="H5318" s="76">
        <f>IF('(Other Computations)'!H202=0,0,Inputs!J214*Inputs!J107*Inputs!D80*Inputs!D27*'GM Alloc Factors'!H35/('(Other Computations)'!H189+'(Other Computations)'!H202))</f>
        <v>0</v>
      </c>
      <c r="I5318" s="76">
        <f>IF('(Other Computations)'!I202=0,0,Inputs!K214*Inputs!K107*Inputs!D80*Inputs!D27*'GM Alloc Factors'!I35/('(Other Computations)'!I189+'(Other Computations)'!I202))</f>
        <v>0</v>
      </c>
      <c r="J5318" s="76">
        <f>IF('(Other Computations)'!J202=0,0,Inputs!L214*Inputs!L107*Inputs!D80*Inputs!D27*'GM Alloc Factors'!J35/('(Other Computations)'!J189+'(Other Computations)'!J202))</f>
        <v>0</v>
      </c>
      <c r="K5318" s="43">
        <f t="shared" si="1113"/>
        <v>0</v>
      </c>
    </row>
    <row r="5319" spans="1:11" ht="12.75" customHeight="1">
      <c r="A5319" s="61" t="str">
        <f>"         "&amp;Labels!B73</f>
        <v xml:space="preserve">         Customer 5</v>
      </c>
      <c r="B5319" s="76">
        <f>IF('(Other Computations)'!B203=0,0,Inputs!D215*Inputs!D108*Inputs!D81*Inputs!D27*'GM Alloc Factors'!B35/('(Other Computations)'!B190+'(Other Computations)'!B203))</f>
        <v>0</v>
      </c>
      <c r="C5319" s="76">
        <f>IF('(Other Computations)'!C203=0,0,Inputs!E215*Inputs!E108*Inputs!D81*Inputs!D27*'GM Alloc Factors'!C35/('(Other Computations)'!C190+'(Other Computations)'!C203))</f>
        <v>0</v>
      </c>
      <c r="D5319" s="76">
        <f>IF('(Other Computations)'!D203=0,0,Inputs!F215*Inputs!F108*Inputs!D81*Inputs!D27*'GM Alloc Factors'!D35/('(Other Computations)'!D190+'(Other Computations)'!D203))</f>
        <v>0</v>
      </c>
      <c r="E5319" s="76">
        <f>IF('(Other Computations)'!E203=0,0,Inputs!G215*Inputs!G108*Inputs!D81*Inputs!D27*'GM Alloc Factors'!E35/('(Other Computations)'!E190+'(Other Computations)'!E203))</f>
        <v>0</v>
      </c>
      <c r="F5319" s="43">
        <f t="shared" si="1112"/>
        <v>0</v>
      </c>
      <c r="G5319" s="76">
        <f>IF('(Other Computations)'!G203=0,0,Inputs!I215*Inputs!I108*Inputs!D81*Inputs!D27*'GM Alloc Factors'!G35/('(Other Computations)'!G190+'(Other Computations)'!G203))</f>
        <v>0</v>
      </c>
      <c r="H5319" s="76">
        <f>IF('(Other Computations)'!H203=0,0,Inputs!J215*Inputs!J108*Inputs!D81*Inputs!D27*'GM Alloc Factors'!H35/('(Other Computations)'!H190+'(Other Computations)'!H203))</f>
        <v>0</v>
      </c>
      <c r="I5319" s="76">
        <f>IF('(Other Computations)'!I203=0,0,Inputs!K215*Inputs!K108*Inputs!D81*Inputs!D27*'GM Alloc Factors'!I35/('(Other Computations)'!I190+'(Other Computations)'!I203))</f>
        <v>0</v>
      </c>
      <c r="J5319" s="76">
        <f>IF('(Other Computations)'!J203=0,0,Inputs!L215*Inputs!L108*Inputs!D81*Inputs!D27*'GM Alloc Factors'!J35/('(Other Computations)'!J190+'(Other Computations)'!J203))</f>
        <v>0</v>
      </c>
      <c r="K5319" s="43">
        <f t="shared" si="1113"/>
        <v>0</v>
      </c>
    </row>
    <row r="5320" spans="1:11" ht="12.75" customHeight="1">
      <c r="A5320" s="61" t="str">
        <f>"         "&amp;Labels!B74</f>
        <v xml:space="preserve">         Customer 6</v>
      </c>
      <c r="B5320" s="76">
        <f>IF('(Other Computations)'!B204=0,0,Inputs!D216*Inputs!D109*Inputs!D82*Inputs!D27*'GM Alloc Factors'!B35/('(Other Computations)'!B191+'(Other Computations)'!B204))</f>
        <v>0</v>
      </c>
      <c r="C5320" s="76">
        <f>IF('(Other Computations)'!C204=0,0,Inputs!E216*Inputs!E109*Inputs!D82*Inputs!D27*'GM Alloc Factors'!C35/('(Other Computations)'!C191+'(Other Computations)'!C204))</f>
        <v>0</v>
      </c>
      <c r="D5320" s="76">
        <f>IF('(Other Computations)'!D204=0,0,Inputs!F216*Inputs!F109*Inputs!D82*Inputs!D27*'GM Alloc Factors'!D35/('(Other Computations)'!D191+'(Other Computations)'!D204))</f>
        <v>0</v>
      </c>
      <c r="E5320" s="76">
        <f>IF('(Other Computations)'!E204=0,0,Inputs!G216*Inputs!G109*Inputs!D82*Inputs!D27*'GM Alloc Factors'!E35/('(Other Computations)'!E191+'(Other Computations)'!E204))</f>
        <v>0</v>
      </c>
      <c r="F5320" s="43">
        <f t="shared" si="1112"/>
        <v>0</v>
      </c>
      <c r="G5320" s="76">
        <f>IF('(Other Computations)'!G204=0,0,Inputs!I216*Inputs!I109*Inputs!D82*Inputs!D27*'GM Alloc Factors'!G35/('(Other Computations)'!G191+'(Other Computations)'!G204))</f>
        <v>0</v>
      </c>
      <c r="H5320" s="76">
        <f>IF('(Other Computations)'!H204=0,0,Inputs!J216*Inputs!J109*Inputs!D82*Inputs!D27*'GM Alloc Factors'!H35/('(Other Computations)'!H191+'(Other Computations)'!H204))</f>
        <v>0</v>
      </c>
      <c r="I5320" s="76">
        <f>IF('(Other Computations)'!I204=0,0,Inputs!K216*Inputs!K109*Inputs!D82*Inputs!D27*'GM Alloc Factors'!I35/('(Other Computations)'!I191+'(Other Computations)'!I204))</f>
        <v>0</v>
      </c>
      <c r="J5320" s="76">
        <f>IF('(Other Computations)'!J204=0,0,Inputs!L216*Inputs!L109*Inputs!D82*Inputs!D27*'GM Alloc Factors'!J35/('(Other Computations)'!J191+'(Other Computations)'!J204))</f>
        <v>0</v>
      </c>
      <c r="K5320" s="43">
        <f t="shared" si="1113"/>
        <v>0</v>
      </c>
    </row>
    <row r="5321" spans="1:11" ht="12.75" customHeight="1">
      <c r="A5321" s="61" t="str">
        <f>"         "&amp;Labels!B75</f>
        <v xml:space="preserve">         Customer 7</v>
      </c>
      <c r="B5321" s="76">
        <f>IF('(Other Computations)'!B205=0,0,Inputs!D217*Inputs!D110*Inputs!D83*Inputs!D27*'GM Alloc Factors'!B35/('(Other Computations)'!B192+'(Other Computations)'!B205))</f>
        <v>0</v>
      </c>
      <c r="C5321" s="76">
        <f>IF('(Other Computations)'!C205=0,0,Inputs!E217*Inputs!E110*Inputs!D83*Inputs!D27*'GM Alloc Factors'!C35/('(Other Computations)'!C192+'(Other Computations)'!C205))</f>
        <v>0</v>
      </c>
      <c r="D5321" s="76">
        <f>IF('(Other Computations)'!D205=0,0,Inputs!F217*Inputs!F110*Inputs!D83*Inputs!D27*'GM Alloc Factors'!D35/('(Other Computations)'!D192+'(Other Computations)'!D205))</f>
        <v>0</v>
      </c>
      <c r="E5321" s="76">
        <f>IF('(Other Computations)'!E205=0,0,Inputs!G217*Inputs!G110*Inputs!D83*Inputs!D27*'GM Alloc Factors'!E35/('(Other Computations)'!E192+'(Other Computations)'!E205))</f>
        <v>0</v>
      </c>
      <c r="F5321" s="43">
        <f t="shared" si="1112"/>
        <v>0</v>
      </c>
      <c r="G5321" s="76">
        <f>IF('(Other Computations)'!G205=0,0,Inputs!I217*Inputs!I110*Inputs!D83*Inputs!D27*'GM Alloc Factors'!G35/('(Other Computations)'!G192+'(Other Computations)'!G205))</f>
        <v>0</v>
      </c>
      <c r="H5321" s="76">
        <f>IF('(Other Computations)'!H205=0,0,Inputs!J217*Inputs!J110*Inputs!D83*Inputs!D27*'GM Alloc Factors'!H35/('(Other Computations)'!H192+'(Other Computations)'!H205))</f>
        <v>0</v>
      </c>
      <c r="I5321" s="76">
        <f>IF('(Other Computations)'!I205=0,0,Inputs!K217*Inputs!K110*Inputs!D83*Inputs!D27*'GM Alloc Factors'!I35/('(Other Computations)'!I192+'(Other Computations)'!I205))</f>
        <v>0</v>
      </c>
      <c r="J5321" s="76">
        <f>IF('(Other Computations)'!J205=0,0,Inputs!L217*Inputs!L110*Inputs!D83*Inputs!D27*'GM Alloc Factors'!J35/('(Other Computations)'!J192+'(Other Computations)'!J205))</f>
        <v>0</v>
      </c>
      <c r="K5321" s="43">
        <f t="shared" si="1113"/>
        <v>0</v>
      </c>
    </row>
    <row r="5322" spans="1:11" ht="12.75" customHeight="1">
      <c r="A5322" s="61" t="str">
        <f>"         "&amp;Labels!B76</f>
        <v xml:space="preserve">         Customer 8</v>
      </c>
      <c r="B5322" s="76">
        <f>IF('(Other Computations)'!B206=0,0,Inputs!D218*Inputs!D111*Inputs!D84*Inputs!D27*'GM Alloc Factors'!B35/('(Other Computations)'!B193+'(Other Computations)'!B206))</f>
        <v>0</v>
      </c>
      <c r="C5322" s="76">
        <f>IF('(Other Computations)'!C206=0,0,Inputs!E218*Inputs!E111*Inputs!D84*Inputs!D27*'GM Alloc Factors'!C35/('(Other Computations)'!C193+'(Other Computations)'!C206))</f>
        <v>0</v>
      </c>
      <c r="D5322" s="76">
        <f>IF('(Other Computations)'!D206=0,0,Inputs!F218*Inputs!F111*Inputs!D84*Inputs!D27*'GM Alloc Factors'!D35/('(Other Computations)'!D193+'(Other Computations)'!D206))</f>
        <v>0</v>
      </c>
      <c r="E5322" s="76">
        <f>IF('(Other Computations)'!E206=0,0,Inputs!G218*Inputs!G111*Inputs!D84*Inputs!D27*'GM Alloc Factors'!E35/('(Other Computations)'!E193+'(Other Computations)'!E206))</f>
        <v>0</v>
      </c>
      <c r="F5322" s="43">
        <f t="shared" si="1112"/>
        <v>0</v>
      </c>
      <c r="G5322" s="76">
        <f>IF('(Other Computations)'!G206=0,0,Inputs!I218*Inputs!I111*Inputs!D84*Inputs!D27*'GM Alloc Factors'!G35/('(Other Computations)'!G193+'(Other Computations)'!G206))</f>
        <v>0</v>
      </c>
      <c r="H5322" s="76">
        <f>IF('(Other Computations)'!H206=0,0,Inputs!J218*Inputs!J111*Inputs!D84*Inputs!D27*'GM Alloc Factors'!H35/('(Other Computations)'!H193+'(Other Computations)'!H206))</f>
        <v>0</v>
      </c>
      <c r="I5322" s="76">
        <f>IF('(Other Computations)'!I206=0,0,Inputs!K218*Inputs!K111*Inputs!D84*Inputs!D27*'GM Alloc Factors'!I35/('(Other Computations)'!I193+'(Other Computations)'!I206))</f>
        <v>0</v>
      </c>
      <c r="J5322" s="76">
        <f>IF('(Other Computations)'!J206=0,0,Inputs!L218*Inputs!L111*Inputs!D84*Inputs!D27*'GM Alloc Factors'!J35/('(Other Computations)'!J193+'(Other Computations)'!J206))</f>
        <v>0</v>
      </c>
      <c r="K5322" s="43">
        <f t="shared" si="1113"/>
        <v>0</v>
      </c>
    </row>
    <row r="5323" spans="1:11" ht="12.75" customHeight="1">
      <c r="A5323" s="61" t="str">
        <f>"         "&amp;Labels!B77</f>
        <v xml:space="preserve">         Customer 9</v>
      </c>
      <c r="B5323" s="76">
        <f>IF('(Other Computations)'!B207=0,0,Inputs!D219*Inputs!D112*Inputs!D85*Inputs!D27*'GM Alloc Factors'!B35/('(Other Computations)'!B194+'(Other Computations)'!B207))</f>
        <v>0</v>
      </c>
      <c r="C5323" s="76">
        <f>IF('(Other Computations)'!C207=0,0,Inputs!E219*Inputs!E112*Inputs!D85*Inputs!D27*'GM Alloc Factors'!C35/('(Other Computations)'!C194+'(Other Computations)'!C207))</f>
        <v>0</v>
      </c>
      <c r="D5323" s="76">
        <f>IF('(Other Computations)'!D207=0,0,Inputs!F219*Inputs!F112*Inputs!D85*Inputs!D27*'GM Alloc Factors'!D35/('(Other Computations)'!D194+'(Other Computations)'!D207))</f>
        <v>0</v>
      </c>
      <c r="E5323" s="76">
        <f>IF('(Other Computations)'!E207=0,0,Inputs!G219*Inputs!G112*Inputs!D85*Inputs!D27*'GM Alloc Factors'!E35/('(Other Computations)'!E194+'(Other Computations)'!E207))</f>
        <v>0</v>
      </c>
      <c r="F5323" s="43">
        <f t="shared" si="1112"/>
        <v>0</v>
      </c>
      <c r="G5323" s="76">
        <f>IF('(Other Computations)'!G207=0,0,Inputs!I219*Inputs!I112*Inputs!D85*Inputs!D27*'GM Alloc Factors'!G35/('(Other Computations)'!G194+'(Other Computations)'!G207))</f>
        <v>0</v>
      </c>
      <c r="H5323" s="76">
        <f>IF('(Other Computations)'!H207=0,0,Inputs!J219*Inputs!J112*Inputs!D85*Inputs!D27*'GM Alloc Factors'!H35/('(Other Computations)'!H194+'(Other Computations)'!H207))</f>
        <v>0</v>
      </c>
      <c r="I5323" s="76">
        <f>IF('(Other Computations)'!I207=0,0,Inputs!K219*Inputs!K112*Inputs!D85*Inputs!D27*'GM Alloc Factors'!I35/('(Other Computations)'!I194+'(Other Computations)'!I207))</f>
        <v>0</v>
      </c>
      <c r="J5323" s="76">
        <f>IF('(Other Computations)'!J207=0,0,Inputs!L219*Inputs!L112*Inputs!D85*Inputs!D27*'GM Alloc Factors'!J35/('(Other Computations)'!J194+'(Other Computations)'!J207))</f>
        <v>0</v>
      </c>
      <c r="K5323" s="43">
        <f t="shared" si="1113"/>
        <v>0</v>
      </c>
    </row>
    <row r="5324" spans="1:11" ht="12.75" customHeight="1">
      <c r="A5324" s="61" t="str">
        <f>"         "&amp;Labels!B78</f>
        <v xml:space="preserve">         Customer 10</v>
      </c>
      <c r="B5324" s="76">
        <f>IF('(Other Computations)'!B208=0,0,Inputs!D220*Inputs!D113*Inputs!D86*Inputs!D27*'GM Alloc Factors'!B35/('(Other Computations)'!B195+'(Other Computations)'!B208))</f>
        <v>0</v>
      </c>
      <c r="C5324" s="76">
        <f>IF('(Other Computations)'!C208=0,0,Inputs!E220*Inputs!E113*Inputs!D86*Inputs!D27*'GM Alloc Factors'!C35/('(Other Computations)'!C195+'(Other Computations)'!C208))</f>
        <v>0</v>
      </c>
      <c r="D5324" s="76">
        <f>IF('(Other Computations)'!D208=0,0,Inputs!F220*Inputs!F113*Inputs!D86*Inputs!D27*'GM Alloc Factors'!D35/('(Other Computations)'!D195+'(Other Computations)'!D208))</f>
        <v>0</v>
      </c>
      <c r="E5324" s="76">
        <f>IF('(Other Computations)'!E208=0,0,Inputs!G220*Inputs!G113*Inputs!D86*Inputs!D27*'GM Alloc Factors'!E35/('(Other Computations)'!E195+'(Other Computations)'!E208))</f>
        <v>0</v>
      </c>
      <c r="F5324" s="43">
        <f t="shared" si="1112"/>
        <v>0</v>
      </c>
      <c r="G5324" s="76">
        <f>IF('(Other Computations)'!G208=0,0,Inputs!I220*Inputs!I113*Inputs!D86*Inputs!D27*'GM Alloc Factors'!G35/('(Other Computations)'!G195+'(Other Computations)'!G208))</f>
        <v>0</v>
      </c>
      <c r="H5324" s="76">
        <f>IF('(Other Computations)'!H208=0,0,Inputs!J220*Inputs!J113*Inputs!D86*Inputs!D27*'GM Alloc Factors'!H35/('(Other Computations)'!H195+'(Other Computations)'!H208))</f>
        <v>0</v>
      </c>
      <c r="I5324" s="76">
        <f>IF('(Other Computations)'!I208=0,0,Inputs!K220*Inputs!K113*Inputs!D86*Inputs!D27*'GM Alloc Factors'!I35/('(Other Computations)'!I195+'(Other Computations)'!I208))</f>
        <v>0</v>
      </c>
      <c r="J5324" s="76">
        <f>IF('(Other Computations)'!J208=0,0,Inputs!L220*Inputs!L113*Inputs!D86*Inputs!D27*'GM Alloc Factors'!J35/('(Other Computations)'!J195+'(Other Computations)'!J208))</f>
        <v>0</v>
      </c>
      <c r="K5324" s="43">
        <f t="shared" si="1113"/>
        <v>0</v>
      </c>
    </row>
    <row r="5325" spans="1:11" ht="12.75" customHeight="1">
      <c r="A5325" s="61" t="str">
        <f>"         "&amp;Labels!C68</f>
        <v xml:space="preserve">         Total</v>
      </c>
      <c r="B5325" s="84">
        <f>SUM(B5315:B5324)</f>
        <v>0</v>
      </c>
      <c r="C5325" s="84">
        <f>SUM(C5315:C5324)</f>
        <v>0</v>
      </c>
      <c r="D5325" s="84">
        <f>SUM(D5315:D5324)</f>
        <v>0</v>
      </c>
      <c r="E5325" s="84">
        <f>SUM(E5315:E5324)</f>
        <v>0</v>
      </c>
      <c r="F5325" s="43">
        <f t="shared" si="1112"/>
        <v>0</v>
      </c>
      <c r="G5325" s="84">
        <f>SUM(G5315:G5324)</f>
        <v>0</v>
      </c>
      <c r="H5325" s="84">
        <f>SUM(H5315:H5324)</f>
        <v>0</v>
      </c>
      <c r="I5325" s="84">
        <f>SUM(I5315:I5324)</f>
        <v>0</v>
      </c>
      <c r="J5325" s="84">
        <f>SUM(J5315:J5324)</f>
        <v>0</v>
      </c>
      <c r="K5325" s="43">
        <f t="shared" si="1113"/>
        <v>0</v>
      </c>
    </row>
    <row r="5326" spans="1:11" ht="12.75" customHeight="1">
      <c r="A5326" s="61" t="str">
        <f>"      "&amp;Labels!B86</f>
        <v xml:space="preserve">      Q 2</v>
      </c>
      <c r="B5326" s="84"/>
      <c r="C5326" s="84"/>
      <c r="D5326" s="84"/>
      <c r="E5326" s="84"/>
      <c r="F5326" s="43"/>
      <c r="G5326" s="84"/>
      <c r="H5326" s="84"/>
      <c r="I5326" s="84"/>
      <c r="J5326" s="84"/>
      <c r="K5326" s="43"/>
    </row>
    <row r="5327" spans="1:11" ht="12.75" customHeight="1">
      <c r="A5327" s="61" t="str">
        <f>"         "&amp;Labels!B69</f>
        <v xml:space="preserve">         Customer 1</v>
      </c>
      <c r="B5327" s="76">
        <f>IF('(Other Computations)'!B199=0,0,Inputs!D211*Inputs!D104*Inputs!E77*Inputs!D27*'GM Alloc Factors'!B38/('(Other Computations)'!B186+'(Other Computations)'!B199))</f>
        <v>0</v>
      </c>
      <c r="C5327" s="76">
        <f>IF('(Other Computations)'!C199=0,0,Inputs!E211*Inputs!E104*Inputs!E77*Inputs!D27*'GM Alloc Factors'!C38/('(Other Computations)'!C186+'(Other Computations)'!C199))</f>
        <v>0</v>
      </c>
      <c r="D5327" s="76">
        <f>IF('(Other Computations)'!D199=0,0,Inputs!F211*Inputs!F104*Inputs!E77*Inputs!D27*'GM Alloc Factors'!D38/('(Other Computations)'!D186+'(Other Computations)'!D199))</f>
        <v>0</v>
      </c>
      <c r="E5327" s="76">
        <f>IF('(Other Computations)'!E199=0,0,Inputs!G211*Inputs!G104*Inputs!E77*Inputs!D27*'GM Alloc Factors'!E38/('(Other Computations)'!E186+'(Other Computations)'!E199))</f>
        <v>0</v>
      </c>
      <c r="F5327" s="43">
        <f t="shared" ref="F5327:F5337" si="1114">SUM(B5327:E5327)</f>
        <v>0</v>
      </c>
      <c r="G5327" s="76">
        <f>IF('(Other Computations)'!G199=0,0,Inputs!I211*Inputs!I104*Inputs!E77*Inputs!D27*'GM Alloc Factors'!G38/('(Other Computations)'!G186+'(Other Computations)'!G199))</f>
        <v>0</v>
      </c>
      <c r="H5327" s="76">
        <f>IF('(Other Computations)'!H199=0,0,Inputs!J211*Inputs!J104*Inputs!E77*Inputs!D27*'GM Alloc Factors'!H38/('(Other Computations)'!H186+'(Other Computations)'!H199))</f>
        <v>0</v>
      </c>
      <c r="I5327" s="76">
        <f>IF('(Other Computations)'!I199=0,0,Inputs!K211*Inputs!K104*Inputs!E77*Inputs!D27*'GM Alloc Factors'!I38/('(Other Computations)'!I186+'(Other Computations)'!I199))</f>
        <v>0</v>
      </c>
      <c r="J5327" s="76">
        <f>IF('(Other Computations)'!J199=0,0,Inputs!L211*Inputs!L104*Inputs!E77*Inputs!D27*'GM Alloc Factors'!J38/('(Other Computations)'!J186+'(Other Computations)'!J199))</f>
        <v>0</v>
      </c>
      <c r="K5327" s="43">
        <f t="shared" ref="K5327:K5337" si="1115">SUM(G5327:J5327)</f>
        <v>0</v>
      </c>
    </row>
    <row r="5328" spans="1:11" ht="12.75" customHeight="1">
      <c r="A5328" s="61" t="str">
        <f>"         "&amp;Labels!B70</f>
        <v xml:space="preserve">         Customer 2</v>
      </c>
      <c r="B5328" s="76">
        <f>IF('(Other Computations)'!B200=0,0,Inputs!D212*Inputs!D105*Inputs!E78*Inputs!D27*'GM Alloc Factors'!B38/('(Other Computations)'!B187+'(Other Computations)'!B200))</f>
        <v>0</v>
      </c>
      <c r="C5328" s="76">
        <f>IF('(Other Computations)'!C200=0,0,Inputs!E212*Inputs!E105*Inputs!E78*Inputs!D27*'GM Alloc Factors'!C38/('(Other Computations)'!C187+'(Other Computations)'!C200))</f>
        <v>0</v>
      </c>
      <c r="D5328" s="76">
        <f>IF('(Other Computations)'!D200=0,0,Inputs!F212*Inputs!F105*Inputs!E78*Inputs!D27*'GM Alloc Factors'!D38/('(Other Computations)'!D187+'(Other Computations)'!D200))</f>
        <v>0</v>
      </c>
      <c r="E5328" s="76">
        <f>IF('(Other Computations)'!E200=0,0,Inputs!G212*Inputs!G105*Inputs!E78*Inputs!D27*'GM Alloc Factors'!E38/('(Other Computations)'!E187+'(Other Computations)'!E200))</f>
        <v>0</v>
      </c>
      <c r="F5328" s="43">
        <f t="shared" si="1114"/>
        <v>0</v>
      </c>
      <c r="G5328" s="76">
        <f>IF('(Other Computations)'!G200=0,0,Inputs!I212*Inputs!I105*Inputs!E78*Inputs!D27*'GM Alloc Factors'!G38/('(Other Computations)'!G187+'(Other Computations)'!G200))</f>
        <v>0</v>
      </c>
      <c r="H5328" s="76">
        <f>IF('(Other Computations)'!H200=0,0,Inputs!J212*Inputs!J105*Inputs!E78*Inputs!D27*'GM Alloc Factors'!H38/('(Other Computations)'!H187+'(Other Computations)'!H200))</f>
        <v>0</v>
      </c>
      <c r="I5328" s="76">
        <f>IF('(Other Computations)'!I200=0,0,Inputs!K212*Inputs!K105*Inputs!E78*Inputs!D27*'GM Alloc Factors'!I38/('(Other Computations)'!I187+'(Other Computations)'!I200))</f>
        <v>0</v>
      </c>
      <c r="J5328" s="76">
        <f>IF('(Other Computations)'!J200=0,0,Inputs!L212*Inputs!L105*Inputs!E78*Inputs!D27*'GM Alloc Factors'!J38/('(Other Computations)'!J187+'(Other Computations)'!J200))</f>
        <v>0</v>
      </c>
      <c r="K5328" s="43">
        <f t="shared" si="1115"/>
        <v>0</v>
      </c>
    </row>
    <row r="5329" spans="1:11" ht="12.75" customHeight="1">
      <c r="A5329" s="61" t="str">
        <f>"         "&amp;Labels!B71</f>
        <v xml:space="preserve">         Customer 3</v>
      </c>
      <c r="B5329" s="76">
        <f>IF('(Other Computations)'!B201=0,0,Inputs!D213*Inputs!D106*Inputs!E79*Inputs!D27*'GM Alloc Factors'!B38/('(Other Computations)'!B188+'(Other Computations)'!B201))</f>
        <v>0</v>
      </c>
      <c r="C5329" s="76">
        <f>IF('(Other Computations)'!C201=0,0,Inputs!E213*Inputs!E106*Inputs!E79*Inputs!D27*'GM Alloc Factors'!C38/('(Other Computations)'!C188+'(Other Computations)'!C201))</f>
        <v>0</v>
      </c>
      <c r="D5329" s="76">
        <f>IF('(Other Computations)'!D201=0,0,Inputs!F213*Inputs!F106*Inputs!E79*Inputs!D27*'GM Alloc Factors'!D38/('(Other Computations)'!D188+'(Other Computations)'!D201))</f>
        <v>0</v>
      </c>
      <c r="E5329" s="76">
        <f>IF('(Other Computations)'!E201=0,0,Inputs!G213*Inputs!G106*Inputs!E79*Inputs!D27*'GM Alloc Factors'!E38/('(Other Computations)'!E188+'(Other Computations)'!E201))</f>
        <v>0</v>
      </c>
      <c r="F5329" s="43">
        <f t="shared" si="1114"/>
        <v>0</v>
      </c>
      <c r="G5329" s="76">
        <f>IF('(Other Computations)'!G201=0,0,Inputs!I213*Inputs!I106*Inputs!E79*Inputs!D27*'GM Alloc Factors'!G38/('(Other Computations)'!G188+'(Other Computations)'!G201))</f>
        <v>0</v>
      </c>
      <c r="H5329" s="76">
        <f>IF('(Other Computations)'!H201=0,0,Inputs!J213*Inputs!J106*Inputs!E79*Inputs!D27*'GM Alloc Factors'!H38/('(Other Computations)'!H188+'(Other Computations)'!H201))</f>
        <v>0</v>
      </c>
      <c r="I5329" s="76">
        <f>IF('(Other Computations)'!I201=0,0,Inputs!K213*Inputs!K106*Inputs!E79*Inputs!D27*'GM Alloc Factors'!I38/('(Other Computations)'!I188+'(Other Computations)'!I201))</f>
        <v>0</v>
      </c>
      <c r="J5329" s="76">
        <f>IF('(Other Computations)'!J201=0,0,Inputs!L213*Inputs!L106*Inputs!E79*Inputs!D27*'GM Alloc Factors'!J38/('(Other Computations)'!J188+'(Other Computations)'!J201))</f>
        <v>0</v>
      </c>
      <c r="K5329" s="43">
        <f t="shared" si="1115"/>
        <v>0</v>
      </c>
    </row>
    <row r="5330" spans="1:11" ht="12.75" customHeight="1">
      <c r="A5330" s="61" t="str">
        <f>"         "&amp;Labels!B72</f>
        <v xml:space="preserve">         Customer 4</v>
      </c>
      <c r="B5330" s="76">
        <f>IF('(Other Computations)'!B202=0,0,Inputs!D214*Inputs!D107*Inputs!E80*Inputs!D27*'GM Alloc Factors'!B38/('(Other Computations)'!B189+'(Other Computations)'!B202))</f>
        <v>0</v>
      </c>
      <c r="C5330" s="76">
        <f>IF('(Other Computations)'!C202=0,0,Inputs!E214*Inputs!E107*Inputs!E80*Inputs!D27*'GM Alloc Factors'!C38/('(Other Computations)'!C189+'(Other Computations)'!C202))</f>
        <v>0</v>
      </c>
      <c r="D5330" s="76">
        <f>IF('(Other Computations)'!D202=0,0,Inputs!F214*Inputs!F107*Inputs!E80*Inputs!D27*'GM Alloc Factors'!D38/('(Other Computations)'!D189+'(Other Computations)'!D202))</f>
        <v>0</v>
      </c>
      <c r="E5330" s="76">
        <f>IF('(Other Computations)'!E202=0,0,Inputs!G214*Inputs!G107*Inputs!E80*Inputs!D27*'GM Alloc Factors'!E38/('(Other Computations)'!E189+'(Other Computations)'!E202))</f>
        <v>0</v>
      </c>
      <c r="F5330" s="43">
        <f t="shared" si="1114"/>
        <v>0</v>
      </c>
      <c r="G5330" s="76">
        <f>IF('(Other Computations)'!G202=0,0,Inputs!I214*Inputs!I107*Inputs!E80*Inputs!D27*'GM Alloc Factors'!G38/('(Other Computations)'!G189+'(Other Computations)'!G202))</f>
        <v>0</v>
      </c>
      <c r="H5330" s="76">
        <f>IF('(Other Computations)'!H202=0,0,Inputs!J214*Inputs!J107*Inputs!E80*Inputs!D27*'GM Alloc Factors'!H38/('(Other Computations)'!H189+'(Other Computations)'!H202))</f>
        <v>0</v>
      </c>
      <c r="I5330" s="76">
        <f>IF('(Other Computations)'!I202=0,0,Inputs!K214*Inputs!K107*Inputs!E80*Inputs!D27*'GM Alloc Factors'!I38/('(Other Computations)'!I189+'(Other Computations)'!I202))</f>
        <v>0</v>
      </c>
      <c r="J5330" s="76">
        <f>IF('(Other Computations)'!J202=0,0,Inputs!L214*Inputs!L107*Inputs!E80*Inputs!D27*'GM Alloc Factors'!J38/('(Other Computations)'!J189+'(Other Computations)'!J202))</f>
        <v>0</v>
      </c>
      <c r="K5330" s="43">
        <f t="shared" si="1115"/>
        <v>0</v>
      </c>
    </row>
    <row r="5331" spans="1:11" ht="12.75" customHeight="1">
      <c r="A5331" s="61" t="str">
        <f>"         "&amp;Labels!B73</f>
        <v xml:space="preserve">         Customer 5</v>
      </c>
      <c r="B5331" s="76">
        <f>IF('(Other Computations)'!B203=0,0,Inputs!D215*Inputs!D108*Inputs!E81*Inputs!D27*'GM Alloc Factors'!B38/('(Other Computations)'!B190+'(Other Computations)'!B203))</f>
        <v>0</v>
      </c>
      <c r="C5331" s="76">
        <f>IF('(Other Computations)'!C203=0,0,Inputs!E215*Inputs!E108*Inputs!E81*Inputs!D27*'GM Alloc Factors'!C38/('(Other Computations)'!C190+'(Other Computations)'!C203))</f>
        <v>0</v>
      </c>
      <c r="D5331" s="76">
        <f>IF('(Other Computations)'!D203=0,0,Inputs!F215*Inputs!F108*Inputs!E81*Inputs!D27*'GM Alloc Factors'!D38/('(Other Computations)'!D190+'(Other Computations)'!D203))</f>
        <v>0</v>
      </c>
      <c r="E5331" s="76">
        <f>IF('(Other Computations)'!E203=0,0,Inputs!G215*Inputs!G108*Inputs!E81*Inputs!D27*'GM Alloc Factors'!E38/('(Other Computations)'!E190+'(Other Computations)'!E203))</f>
        <v>0</v>
      </c>
      <c r="F5331" s="43">
        <f t="shared" si="1114"/>
        <v>0</v>
      </c>
      <c r="G5331" s="76">
        <f>IF('(Other Computations)'!G203=0,0,Inputs!I215*Inputs!I108*Inputs!E81*Inputs!D27*'GM Alloc Factors'!G38/('(Other Computations)'!G190+'(Other Computations)'!G203))</f>
        <v>0</v>
      </c>
      <c r="H5331" s="76">
        <f>IF('(Other Computations)'!H203=0,0,Inputs!J215*Inputs!J108*Inputs!E81*Inputs!D27*'GM Alloc Factors'!H38/('(Other Computations)'!H190+'(Other Computations)'!H203))</f>
        <v>0</v>
      </c>
      <c r="I5331" s="76">
        <f>IF('(Other Computations)'!I203=0,0,Inputs!K215*Inputs!K108*Inputs!E81*Inputs!D27*'GM Alloc Factors'!I38/('(Other Computations)'!I190+'(Other Computations)'!I203))</f>
        <v>0</v>
      </c>
      <c r="J5331" s="76">
        <f>IF('(Other Computations)'!J203=0,0,Inputs!L215*Inputs!L108*Inputs!E81*Inputs!D27*'GM Alloc Factors'!J38/('(Other Computations)'!J190+'(Other Computations)'!J203))</f>
        <v>0</v>
      </c>
      <c r="K5331" s="43">
        <f t="shared" si="1115"/>
        <v>0</v>
      </c>
    </row>
    <row r="5332" spans="1:11" ht="12.75" customHeight="1">
      <c r="A5332" s="61" t="str">
        <f>"         "&amp;Labels!B74</f>
        <v xml:space="preserve">         Customer 6</v>
      </c>
      <c r="B5332" s="76">
        <f>IF('(Other Computations)'!B204=0,0,Inputs!D216*Inputs!D109*Inputs!E82*Inputs!D27*'GM Alloc Factors'!B38/('(Other Computations)'!B191+'(Other Computations)'!B204))</f>
        <v>0</v>
      </c>
      <c r="C5332" s="76">
        <f>IF('(Other Computations)'!C204=0,0,Inputs!E216*Inputs!E109*Inputs!E82*Inputs!D27*'GM Alloc Factors'!C38/('(Other Computations)'!C191+'(Other Computations)'!C204))</f>
        <v>0</v>
      </c>
      <c r="D5332" s="76">
        <f>IF('(Other Computations)'!D204=0,0,Inputs!F216*Inputs!F109*Inputs!E82*Inputs!D27*'GM Alloc Factors'!D38/('(Other Computations)'!D191+'(Other Computations)'!D204))</f>
        <v>0</v>
      </c>
      <c r="E5332" s="76">
        <f>IF('(Other Computations)'!E204=0,0,Inputs!G216*Inputs!G109*Inputs!E82*Inputs!D27*'GM Alloc Factors'!E38/('(Other Computations)'!E191+'(Other Computations)'!E204))</f>
        <v>0</v>
      </c>
      <c r="F5332" s="43">
        <f t="shared" si="1114"/>
        <v>0</v>
      </c>
      <c r="G5332" s="76">
        <f>IF('(Other Computations)'!G204=0,0,Inputs!I216*Inputs!I109*Inputs!E82*Inputs!D27*'GM Alloc Factors'!G38/('(Other Computations)'!G191+'(Other Computations)'!G204))</f>
        <v>0</v>
      </c>
      <c r="H5332" s="76">
        <f>IF('(Other Computations)'!H204=0,0,Inputs!J216*Inputs!J109*Inputs!E82*Inputs!D27*'GM Alloc Factors'!H38/('(Other Computations)'!H191+'(Other Computations)'!H204))</f>
        <v>0</v>
      </c>
      <c r="I5332" s="76">
        <f>IF('(Other Computations)'!I204=0,0,Inputs!K216*Inputs!K109*Inputs!E82*Inputs!D27*'GM Alloc Factors'!I38/('(Other Computations)'!I191+'(Other Computations)'!I204))</f>
        <v>0</v>
      </c>
      <c r="J5332" s="76">
        <f>IF('(Other Computations)'!J204=0,0,Inputs!L216*Inputs!L109*Inputs!E82*Inputs!D27*'GM Alloc Factors'!J38/('(Other Computations)'!J191+'(Other Computations)'!J204))</f>
        <v>0</v>
      </c>
      <c r="K5332" s="43">
        <f t="shared" si="1115"/>
        <v>0</v>
      </c>
    </row>
    <row r="5333" spans="1:11" ht="12.75" customHeight="1">
      <c r="A5333" s="61" t="str">
        <f>"         "&amp;Labels!B75</f>
        <v xml:space="preserve">         Customer 7</v>
      </c>
      <c r="B5333" s="76">
        <f>IF('(Other Computations)'!B205=0,0,Inputs!D217*Inputs!D110*Inputs!E83*Inputs!D27*'GM Alloc Factors'!B38/('(Other Computations)'!B192+'(Other Computations)'!B205))</f>
        <v>0</v>
      </c>
      <c r="C5333" s="76">
        <f>IF('(Other Computations)'!C205=0,0,Inputs!E217*Inputs!E110*Inputs!E83*Inputs!D27*'GM Alloc Factors'!C38/('(Other Computations)'!C192+'(Other Computations)'!C205))</f>
        <v>0</v>
      </c>
      <c r="D5333" s="76">
        <f>IF('(Other Computations)'!D205=0,0,Inputs!F217*Inputs!F110*Inputs!E83*Inputs!D27*'GM Alloc Factors'!D38/('(Other Computations)'!D192+'(Other Computations)'!D205))</f>
        <v>0</v>
      </c>
      <c r="E5333" s="76">
        <f>IF('(Other Computations)'!E205=0,0,Inputs!G217*Inputs!G110*Inputs!E83*Inputs!D27*'GM Alloc Factors'!E38/('(Other Computations)'!E192+'(Other Computations)'!E205))</f>
        <v>0</v>
      </c>
      <c r="F5333" s="43">
        <f t="shared" si="1114"/>
        <v>0</v>
      </c>
      <c r="G5333" s="76">
        <f>IF('(Other Computations)'!G205=0,0,Inputs!I217*Inputs!I110*Inputs!E83*Inputs!D27*'GM Alloc Factors'!G38/('(Other Computations)'!G192+'(Other Computations)'!G205))</f>
        <v>0</v>
      </c>
      <c r="H5333" s="76">
        <f>IF('(Other Computations)'!H205=0,0,Inputs!J217*Inputs!J110*Inputs!E83*Inputs!D27*'GM Alloc Factors'!H38/('(Other Computations)'!H192+'(Other Computations)'!H205))</f>
        <v>0</v>
      </c>
      <c r="I5333" s="76">
        <f>IF('(Other Computations)'!I205=0,0,Inputs!K217*Inputs!K110*Inputs!E83*Inputs!D27*'GM Alloc Factors'!I38/('(Other Computations)'!I192+'(Other Computations)'!I205))</f>
        <v>0</v>
      </c>
      <c r="J5333" s="76">
        <f>IF('(Other Computations)'!J205=0,0,Inputs!L217*Inputs!L110*Inputs!E83*Inputs!D27*'GM Alloc Factors'!J38/('(Other Computations)'!J192+'(Other Computations)'!J205))</f>
        <v>0</v>
      </c>
      <c r="K5333" s="43">
        <f t="shared" si="1115"/>
        <v>0</v>
      </c>
    </row>
    <row r="5334" spans="1:11" ht="12.75" customHeight="1">
      <c r="A5334" s="61" t="str">
        <f>"         "&amp;Labels!B76</f>
        <v xml:space="preserve">         Customer 8</v>
      </c>
      <c r="B5334" s="76">
        <f>IF('(Other Computations)'!B206=0,0,Inputs!D218*Inputs!D111*Inputs!E84*Inputs!D27*'GM Alloc Factors'!B38/('(Other Computations)'!B193+'(Other Computations)'!B206))</f>
        <v>0</v>
      </c>
      <c r="C5334" s="76">
        <f>IF('(Other Computations)'!C206=0,0,Inputs!E218*Inputs!E111*Inputs!E84*Inputs!D27*'GM Alloc Factors'!C38/('(Other Computations)'!C193+'(Other Computations)'!C206))</f>
        <v>0</v>
      </c>
      <c r="D5334" s="76">
        <f>IF('(Other Computations)'!D206=0,0,Inputs!F218*Inputs!F111*Inputs!E84*Inputs!D27*'GM Alloc Factors'!D38/('(Other Computations)'!D193+'(Other Computations)'!D206))</f>
        <v>0</v>
      </c>
      <c r="E5334" s="76">
        <f>IF('(Other Computations)'!E206=0,0,Inputs!G218*Inputs!G111*Inputs!E84*Inputs!D27*'GM Alloc Factors'!E38/('(Other Computations)'!E193+'(Other Computations)'!E206))</f>
        <v>0</v>
      </c>
      <c r="F5334" s="43">
        <f t="shared" si="1114"/>
        <v>0</v>
      </c>
      <c r="G5334" s="76">
        <f>IF('(Other Computations)'!G206=0,0,Inputs!I218*Inputs!I111*Inputs!E84*Inputs!D27*'GM Alloc Factors'!G38/('(Other Computations)'!G193+'(Other Computations)'!G206))</f>
        <v>0</v>
      </c>
      <c r="H5334" s="76">
        <f>IF('(Other Computations)'!H206=0,0,Inputs!J218*Inputs!J111*Inputs!E84*Inputs!D27*'GM Alloc Factors'!H38/('(Other Computations)'!H193+'(Other Computations)'!H206))</f>
        <v>0</v>
      </c>
      <c r="I5334" s="76">
        <f>IF('(Other Computations)'!I206=0,0,Inputs!K218*Inputs!K111*Inputs!E84*Inputs!D27*'GM Alloc Factors'!I38/('(Other Computations)'!I193+'(Other Computations)'!I206))</f>
        <v>0</v>
      </c>
      <c r="J5334" s="76">
        <f>IF('(Other Computations)'!J206=0,0,Inputs!L218*Inputs!L111*Inputs!E84*Inputs!D27*'GM Alloc Factors'!J38/('(Other Computations)'!J193+'(Other Computations)'!J206))</f>
        <v>0</v>
      </c>
      <c r="K5334" s="43">
        <f t="shared" si="1115"/>
        <v>0</v>
      </c>
    </row>
    <row r="5335" spans="1:11" ht="12.75" customHeight="1">
      <c r="A5335" s="61" t="str">
        <f>"         "&amp;Labels!B77</f>
        <v xml:space="preserve">         Customer 9</v>
      </c>
      <c r="B5335" s="76">
        <f>IF('(Other Computations)'!B207=0,0,Inputs!D219*Inputs!D112*Inputs!E85*Inputs!D27*'GM Alloc Factors'!B38/('(Other Computations)'!B194+'(Other Computations)'!B207))</f>
        <v>0</v>
      </c>
      <c r="C5335" s="76">
        <f>IF('(Other Computations)'!C207=0,0,Inputs!E219*Inputs!E112*Inputs!E85*Inputs!D27*'GM Alloc Factors'!C38/('(Other Computations)'!C194+'(Other Computations)'!C207))</f>
        <v>0</v>
      </c>
      <c r="D5335" s="76">
        <f>IF('(Other Computations)'!D207=0,0,Inputs!F219*Inputs!F112*Inputs!E85*Inputs!D27*'GM Alloc Factors'!D38/('(Other Computations)'!D194+'(Other Computations)'!D207))</f>
        <v>0</v>
      </c>
      <c r="E5335" s="76">
        <f>IF('(Other Computations)'!E207=0,0,Inputs!G219*Inputs!G112*Inputs!E85*Inputs!D27*'GM Alloc Factors'!E38/('(Other Computations)'!E194+'(Other Computations)'!E207))</f>
        <v>0</v>
      </c>
      <c r="F5335" s="43">
        <f t="shared" si="1114"/>
        <v>0</v>
      </c>
      <c r="G5335" s="76">
        <f>IF('(Other Computations)'!G207=0,0,Inputs!I219*Inputs!I112*Inputs!E85*Inputs!D27*'GM Alloc Factors'!G38/('(Other Computations)'!G194+'(Other Computations)'!G207))</f>
        <v>0</v>
      </c>
      <c r="H5335" s="76">
        <f>IF('(Other Computations)'!H207=0,0,Inputs!J219*Inputs!J112*Inputs!E85*Inputs!D27*'GM Alloc Factors'!H38/('(Other Computations)'!H194+'(Other Computations)'!H207))</f>
        <v>0</v>
      </c>
      <c r="I5335" s="76">
        <f>IF('(Other Computations)'!I207=0,0,Inputs!K219*Inputs!K112*Inputs!E85*Inputs!D27*'GM Alloc Factors'!I38/('(Other Computations)'!I194+'(Other Computations)'!I207))</f>
        <v>0</v>
      </c>
      <c r="J5335" s="76">
        <f>IF('(Other Computations)'!J207=0,0,Inputs!L219*Inputs!L112*Inputs!E85*Inputs!D27*'GM Alloc Factors'!J38/('(Other Computations)'!J194+'(Other Computations)'!J207))</f>
        <v>0</v>
      </c>
      <c r="K5335" s="43">
        <f t="shared" si="1115"/>
        <v>0</v>
      </c>
    </row>
    <row r="5336" spans="1:11" ht="12.75" customHeight="1">
      <c r="A5336" s="61" t="str">
        <f>"         "&amp;Labels!B78</f>
        <v xml:space="preserve">         Customer 10</v>
      </c>
      <c r="B5336" s="76">
        <f>IF('(Other Computations)'!B208=0,0,Inputs!D220*Inputs!D113*Inputs!E86*Inputs!D27*'GM Alloc Factors'!B38/('(Other Computations)'!B195+'(Other Computations)'!B208))</f>
        <v>0</v>
      </c>
      <c r="C5336" s="76">
        <f>IF('(Other Computations)'!C208=0,0,Inputs!E220*Inputs!E113*Inputs!E86*Inputs!D27*'GM Alloc Factors'!C38/('(Other Computations)'!C195+'(Other Computations)'!C208))</f>
        <v>0</v>
      </c>
      <c r="D5336" s="76">
        <f>IF('(Other Computations)'!D208=0,0,Inputs!F220*Inputs!F113*Inputs!E86*Inputs!D27*'GM Alloc Factors'!D38/('(Other Computations)'!D195+'(Other Computations)'!D208))</f>
        <v>0</v>
      </c>
      <c r="E5336" s="76">
        <f>IF('(Other Computations)'!E208=0,0,Inputs!G220*Inputs!G113*Inputs!E86*Inputs!D27*'GM Alloc Factors'!E38/('(Other Computations)'!E195+'(Other Computations)'!E208))</f>
        <v>0</v>
      </c>
      <c r="F5336" s="43">
        <f t="shared" si="1114"/>
        <v>0</v>
      </c>
      <c r="G5336" s="76">
        <f>IF('(Other Computations)'!G208=0,0,Inputs!I220*Inputs!I113*Inputs!E86*Inputs!D27*'GM Alloc Factors'!G38/('(Other Computations)'!G195+'(Other Computations)'!G208))</f>
        <v>0</v>
      </c>
      <c r="H5336" s="76">
        <f>IF('(Other Computations)'!H208=0,0,Inputs!J220*Inputs!J113*Inputs!E86*Inputs!D27*'GM Alloc Factors'!H38/('(Other Computations)'!H195+'(Other Computations)'!H208))</f>
        <v>0</v>
      </c>
      <c r="I5336" s="76">
        <f>IF('(Other Computations)'!I208=0,0,Inputs!K220*Inputs!K113*Inputs!E86*Inputs!D27*'GM Alloc Factors'!I38/('(Other Computations)'!I195+'(Other Computations)'!I208))</f>
        <v>0</v>
      </c>
      <c r="J5336" s="76">
        <f>IF('(Other Computations)'!J208=0,0,Inputs!L220*Inputs!L113*Inputs!E86*Inputs!D27*'GM Alloc Factors'!J38/('(Other Computations)'!J195+'(Other Computations)'!J208))</f>
        <v>0</v>
      </c>
      <c r="K5336" s="43">
        <f t="shared" si="1115"/>
        <v>0</v>
      </c>
    </row>
    <row r="5337" spans="1:11" ht="12.75" customHeight="1">
      <c r="A5337" s="61" t="str">
        <f>"         "&amp;Labels!C68</f>
        <v xml:space="preserve">         Total</v>
      </c>
      <c r="B5337" s="84">
        <f>SUM(B5327:B5336)</f>
        <v>0</v>
      </c>
      <c r="C5337" s="84">
        <f>SUM(C5327:C5336)</f>
        <v>0</v>
      </c>
      <c r="D5337" s="84">
        <f>SUM(D5327:D5336)</f>
        <v>0</v>
      </c>
      <c r="E5337" s="84">
        <f>SUM(E5327:E5336)</f>
        <v>0</v>
      </c>
      <c r="F5337" s="43">
        <f t="shared" si="1114"/>
        <v>0</v>
      </c>
      <c r="G5337" s="84">
        <f>SUM(G5327:G5336)</f>
        <v>0</v>
      </c>
      <c r="H5337" s="84">
        <f>SUM(H5327:H5336)</f>
        <v>0</v>
      </c>
      <c r="I5337" s="84">
        <f>SUM(I5327:I5336)</f>
        <v>0</v>
      </c>
      <c r="J5337" s="84">
        <f>SUM(J5327:J5336)</f>
        <v>0</v>
      </c>
      <c r="K5337" s="43">
        <f t="shared" si="1115"/>
        <v>0</v>
      </c>
    </row>
    <row r="5338" spans="1:11" ht="12.75" customHeight="1">
      <c r="A5338" s="61" t="str">
        <f>"      "&amp;Labels!B87</f>
        <v xml:space="preserve">      Q 3</v>
      </c>
      <c r="B5338" s="84"/>
      <c r="C5338" s="84"/>
      <c r="D5338" s="84"/>
      <c r="E5338" s="84"/>
      <c r="F5338" s="43"/>
      <c r="G5338" s="84"/>
      <c r="H5338" s="84"/>
      <c r="I5338" s="84"/>
      <c r="J5338" s="84"/>
      <c r="K5338" s="43"/>
    </row>
    <row r="5339" spans="1:11" ht="12.75" customHeight="1">
      <c r="A5339" s="61" t="str">
        <f>"         "&amp;Labels!B69</f>
        <v xml:space="preserve">         Customer 1</v>
      </c>
      <c r="B5339" s="76">
        <f>IF('(Other Computations)'!B199=0,0,Inputs!D211*Inputs!D104*Inputs!F77*Inputs!D27*'GM Alloc Factors'!B41/('(Other Computations)'!B186+'(Other Computations)'!B199))</f>
        <v>0</v>
      </c>
      <c r="C5339" s="76">
        <f>IF('(Other Computations)'!C199=0,0,Inputs!E211*Inputs!E104*Inputs!F77*Inputs!D27*'GM Alloc Factors'!C41/('(Other Computations)'!C186+'(Other Computations)'!C199))</f>
        <v>0</v>
      </c>
      <c r="D5339" s="76">
        <f>IF('(Other Computations)'!D199=0,0,Inputs!F211*Inputs!F104*Inputs!F77*Inputs!D27*'GM Alloc Factors'!D41/('(Other Computations)'!D186+'(Other Computations)'!D199))</f>
        <v>0</v>
      </c>
      <c r="E5339" s="76">
        <f>IF('(Other Computations)'!E199=0,0,Inputs!G211*Inputs!G104*Inputs!F77*Inputs!D27*'GM Alloc Factors'!E41/('(Other Computations)'!E186+'(Other Computations)'!E199))</f>
        <v>0</v>
      </c>
      <c r="F5339" s="43">
        <f t="shared" ref="F5339:F5349" si="1116">SUM(B5339:E5339)</f>
        <v>0</v>
      </c>
      <c r="G5339" s="76">
        <f>IF('(Other Computations)'!G199=0,0,Inputs!I211*Inputs!I104*Inputs!F77*Inputs!D27*'GM Alloc Factors'!G41/('(Other Computations)'!G186+'(Other Computations)'!G199))</f>
        <v>0</v>
      </c>
      <c r="H5339" s="76">
        <f>IF('(Other Computations)'!H199=0,0,Inputs!J211*Inputs!J104*Inputs!F77*Inputs!D27*'GM Alloc Factors'!H41/('(Other Computations)'!H186+'(Other Computations)'!H199))</f>
        <v>0</v>
      </c>
      <c r="I5339" s="76">
        <f>IF('(Other Computations)'!I199=0,0,Inputs!K211*Inputs!K104*Inputs!F77*Inputs!D27*'GM Alloc Factors'!I41/('(Other Computations)'!I186+'(Other Computations)'!I199))</f>
        <v>0</v>
      </c>
      <c r="J5339" s="76">
        <f>IF('(Other Computations)'!J199=0,0,Inputs!L211*Inputs!L104*Inputs!F77*Inputs!D27*'GM Alloc Factors'!J41/('(Other Computations)'!J186+'(Other Computations)'!J199))</f>
        <v>0</v>
      </c>
      <c r="K5339" s="43">
        <f t="shared" ref="K5339:K5349" si="1117">SUM(G5339:J5339)</f>
        <v>0</v>
      </c>
    </row>
    <row r="5340" spans="1:11" ht="12.75" customHeight="1">
      <c r="A5340" s="61" t="str">
        <f>"         "&amp;Labels!B70</f>
        <v xml:space="preserve">         Customer 2</v>
      </c>
      <c r="B5340" s="76">
        <f>IF('(Other Computations)'!B200=0,0,Inputs!D212*Inputs!D105*Inputs!F78*Inputs!D27*'GM Alloc Factors'!B41/('(Other Computations)'!B187+'(Other Computations)'!B200))</f>
        <v>0</v>
      </c>
      <c r="C5340" s="76">
        <f>IF('(Other Computations)'!C200=0,0,Inputs!E212*Inputs!E105*Inputs!F78*Inputs!D27*'GM Alloc Factors'!C41/('(Other Computations)'!C187+'(Other Computations)'!C200))</f>
        <v>0</v>
      </c>
      <c r="D5340" s="76">
        <f>IF('(Other Computations)'!D200=0,0,Inputs!F212*Inputs!F105*Inputs!F78*Inputs!D27*'GM Alloc Factors'!D41/('(Other Computations)'!D187+'(Other Computations)'!D200))</f>
        <v>0</v>
      </c>
      <c r="E5340" s="76">
        <f>IF('(Other Computations)'!E200=0,0,Inputs!G212*Inputs!G105*Inputs!F78*Inputs!D27*'GM Alloc Factors'!E41/('(Other Computations)'!E187+'(Other Computations)'!E200))</f>
        <v>0</v>
      </c>
      <c r="F5340" s="43">
        <f t="shared" si="1116"/>
        <v>0</v>
      </c>
      <c r="G5340" s="76">
        <f>IF('(Other Computations)'!G200=0,0,Inputs!I212*Inputs!I105*Inputs!F78*Inputs!D27*'GM Alloc Factors'!G41/('(Other Computations)'!G187+'(Other Computations)'!G200))</f>
        <v>0</v>
      </c>
      <c r="H5340" s="76">
        <f>IF('(Other Computations)'!H200=0,0,Inputs!J212*Inputs!J105*Inputs!F78*Inputs!D27*'GM Alloc Factors'!H41/('(Other Computations)'!H187+'(Other Computations)'!H200))</f>
        <v>0</v>
      </c>
      <c r="I5340" s="76">
        <f>IF('(Other Computations)'!I200=0,0,Inputs!K212*Inputs!K105*Inputs!F78*Inputs!D27*'GM Alloc Factors'!I41/('(Other Computations)'!I187+'(Other Computations)'!I200))</f>
        <v>0</v>
      </c>
      <c r="J5340" s="76">
        <f>IF('(Other Computations)'!J200=0,0,Inputs!L212*Inputs!L105*Inputs!F78*Inputs!D27*'GM Alloc Factors'!J41/('(Other Computations)'!J187+'(Other Computations)'!J200))</f>
        <v>0</v>
      </c>
      <c r="K5340" s="43">
        <f t="shared" si="1117"/>
        <v>0</v>
      </c>
    </row>
    <row r="5341" spans="1:11" ht="12.75" customHeight="1">
      <c r="A5341" s="61" t="str">
        <f>"         "&amp;Labels!B71</f>
        <v xml:space="preserve">         Customer 3</v>
      </c>
      <c r="B5341" s="76">
        <f>IF('(Other Computations)'!B201=0,0,Inputs!D213*Inputs!D106*Inputs!F79*Inputs!D27*'GM Alloc Factors'!B41/('(Other Computations)'!B188+'(Other Computations)'!B201))</f>
        <v>0</v>
      </c>
      <c r="C5341" s="76">
        <f>IF('(Other Computations)'!C201=0,0,Inputs!E213*Inputs!E106*Inputs!F79*Inputs!D27*'GM Alloc Factors'!C41/('(Other Computations)'!C188+'(Other Computations)'!C201))</f>
        <v>0</v>
      </c>
      <c r="D5341" s="76">
        <f>IF('(Other Computations)'!D201=0,0,Inputs!F213*Inputs!F106*Inputs!F79*Inputs!D27*'GM Alloc Factors'!D41/('(Other Computations)'!D188+'(Other Computations)'!D201))</f>
        <v>0</v>
      </c>
      <c r="E5341" s="76">
        <f>IF('(Other Computations)'!E201=0,0,Inputs!G213*Inputs!G106*Inputs!F79*Inputs!D27*'GM Alloc Factors'!E41/('(Other Computations)'!E188+'(Other Computations)'!E201))</f>
        <v>0</v>
      </c>
      <c r="F5341" s="43">
        <f t="shared" si="1116"/>
        <v>0</v>
      </c>
      <c r="G5341" s="76">
        <f>IF('(Other Computations)'!G201=0,0,Inputs!I213*Inputs!I106*Inputs!F79*Inputs!D27*'GM Alloc Factors'!G41/('(Other Computations)'!G188+'(Other Computations)'!G201))</f>
        <v>0</v>
      </c>
      <c r="H5341" s="76">
        <f>IF('(Other Computations)'!H201=0,0,Inputs!J213*Inputs!J106*Inputs!F79*Inputs!D27*'GM Alloc Factors'!H41/('(Other Computations)'!H188+'(Other Computations)'!H201))</f>
        <v>0</v>
      </c>
      <c r="I5341" s="76">
        <f>IF('(Other Computations)'!I201=0,0,Inputs!K213*Inputs!K106*Inputs!F79*Inputs!D27*'GM Alloc Factors'!I41/('(Other Computations)'!I188+'(Other Computations)'!I201))</f>
        <v>0</v>
      </c>
      <c r="J5341" s="76">
        <f>IF('(Other Computations)'!J201=0,0,Inputs!L213*Inputs!L106*Inputs!F79*Inputs!D27*'GM Alloc Factors'!J41/('(Other Computations)'!J188+'(Other Computations)'!J201))</f>
        <v>0</v>
      </c>
      <c r="K5341" s="43">
        <f t="shared" si="1117"/>
        <v>0</v>
      </c>
    </row>
    <row r="5342" spans="1:11" ht="12.75" customHeight="1">
      <c r="A5342" s="61" t="str">
        <f>"         "&amp;Labels!B72</f>
        <v xml:space="preserve">         Customer 4</v>
      </c>
      <c r="B5342" s="76">
        <f>IF('(Other Computations)'!B202=0,0,Inputs!D214*Inputs!D107*Inputs!F80*Inputs!D27*'GM Alloc Factors'!B41/('(Other Computations)'!B189+'(Other Computations)'!B202))</f>
        <v>0</v>
      </c>
      <c r="C5342" s="76">
        <f>IF('(Other Computations)'!C202=0,0,Inputs!E214*Inputs!E107*Inputs!F80*Inputs!D27*'GM Alloc Factors'!C41/('(Other Computations)'!C189+'(Other Computations)'!C202))</f>
        <v>0</v>
      </c>
      <c r="D5342" s="76">
        <f>IF('(Other Computations)'!D202=0,0,Inputs!F214*Inputs!F107*Inputs!F80*Inputs!D27*'GM Alloc Factors'!D41/('(Other Computations)'!D189+'(Other Computations)'!D202))</f>
        <v>0</v>
      </c>
      <c r="E5342" s="76">
        <f>IF('(Other Computations)'!E202=0,0,Inputs!G214*Inputs!G107*Inputs!F80*Inputs!D27*'GM Alloc Factors'!E41/('(Other Computations)'!E189+'(Other Computations)'!E202))</f>
        <v>0</v>
      </c>
      <c r="F5342" s="43">
        <f t="shared" si="1116"/>
        <v>0</v>
      </c>
      <c r="G5342" s="76">
        <f>IF('(Other Computations)'!G202=0,0,Inputs!I214*Inputs!I107*Inputs!F80*Inputs!D27*'GM Alloc Factors'!G41/('(Other Computations)'!G189+'(Other Computations)'!G202))</f>
        <v>0</v>
      </c>
      <c r="H5342" s="76">
        <f>IF('(Other Computations)'!H202=0,0,Inputs!J214*Inputs!J107*Inputs!F80*Inputs!D27*'GM Alloc Factors'!H41/('(Other Computations)'!H189+'(Other Computations)'!H202))</f>
        <v>0</v>
      </c>
      <c r="I5342" s="76">
        <f>IF('(Other Computations)'!I202=0,0,Inputs!K214*Inputs!K107*Inputs!F80*Inputs!D27*'GM Alloc Factors'!I41/('(Other Computations)'!I189+'(Other Computations)'!I202))</f>
        <v>0</v>
      </c>
      <c r="J5342" s="76">
        <f>IF('(Other Computations)'!J202=0,0,Inputs!L214*Inputs!L107*Inputs!F80*Inputs!D27*'GM Alloc Factors'!J41/('(Other Computations)'!J189+'(Other Computations)'!J202))</f>
        <v>0</v>
      </c>
      <c r="K5342" s="43">
        <f t="shared" si="1117"/>
        <v>0</v>
      </c>
    </row>
    <row r="5343" spans="1:11" ht="12.75" customHeight="1">
      <c r="A5343" s="61" t="str">
        <f>"         "&amp;Labels!B73</f>
        <v xml:space="preserve">         Customer 5</v>
      </c>
      <c r="B5343" s="76">
        <f>IF('(Other Computations)'!B203=0,0,Inputs!D215*Inputs!D108*Inputs!F81*Inputs!D27*'GM Alloc Factors'!B41/('(Other Computations)'!B190+'(Other Computations)'!B203))</f>
        <v>0</v>
      </c>
      <c r="C5343" s="76">
        <f>IF('(Other Computations)'!C203=0,0,Inputs!E215*Inputs!E108*Inputs!F81*Inputs!D27*'GM Alloc Factors'!C41/('(Other Computations)'!C190+'(Other Computations)'!C203))</f>
        <v>0</v>
      </c>
      <c r="D5343" s="76">
        <f>IF('(Other Computations)'!D203=0,0,Inputs!F215*Inputs!F108*Inputs!F81*Inputs!D27*'GM Alloc Factors'!D41/('(Other Computations)'!D190+'(Other Computations)'!D203))</f>
        <v>0</v>
      </c>
      <c r="E5343" s="76">
        <f>IF('(Other Computations)'!E203=0,0,Inputs!G215*Inputs!G108*Inputs!F81*Inputs!D27*'GM Alloc Factors'!E41/('(Other Computations)'!E190+'(Other Computations)'!E203))</f>
        <v>0</v>
      </c>
      <c r="F5343" s="43">
        <f t="shared" si="1116"/>
        <v>0</v>
      </c>
      <c r="G5343" s="76">
        <f>IF('(Other Computations)'!G203=0,0,Inputs!I215*Inputs!I108*Inputs!F81*Inputs!D27*'GM Alloc Factors'!G41/('(Other Computations)'!G190+'(Other Computations)'!G203))</f>
        <v>0</v>
      </c>
      <c r="H5343" s="76">
        <f>IF('(Other Computations)'!H203=0,0,Inputs!J215*Inputs!J108*Inputs!F81*Inputs!D27*'GM Alloc Factors'!H41/('(Other Computations)'!H190+'(Other Computations)'!H203))</f>
        <v>0</v>
      </c>
      <c r="I5343" s="76">
        <f>IF('(Other Computations)'!I203=0,0,Inputs!K215*Inputs!K108*Inputs!F81*Inputs!D27*'GM Alloc Factors'!I41/('(Other Computations)'!I190+'(Other Computations)'!I203))</f>
        <v>0</v>
      </c>
      <c r="J5343" s="76">
        <f>IF('(Other Computations)'!J203=0,0,Inputs!L215*Inputs!L108*Inputs!F81*Inputs!D27*'GM Alloc Factors'!J41/('(Other Computations)'!J190+'(Other Computations)'!J203))</f>
        <v>0</v>
      </c>
      <c r="K5343" s="43">
        <f t="shared" si="1117"/>
        <v>0</v>
      </c>
    </row>
    <row r="5344" spans="1:11" ht="12.75" customHeight="1">
      <c r="A5344" s="61" t="str">
        <f>"         "&amp;Labels!B74</f>
        <v xml:space="preserve">         Customer 6</v>
      </c>
      <c r="B5344" s="76">
        <f>IF('(Other Computations)'!B204=0,0,Inputs!D216*Inputs!D109*Inputs!F82*Inputs!D27*'GM Alloc Factors'!B41/('(Other Computations)'!B191+'(Other Computations)'!B204))</f>
        <v>0</v>
      </c>
      <c r="C5344" s="76">
        <f>IF('(Other Computations)'!C204=0,0,Inputs!E216*Inputs!E109*Inputs!F82*Inputs!D27*'GM Alloc Factors'!C41/('(Other Computations)'!C191+'(Other Computations)'!C204))</f>
        <v>0</v>
      </c>
      <c r="D5344" s="76">
        <f>IF('(Other Computations)'!D204=0,0,Inputs!F216*Inputs!F109*Inputs!F82*Inputs!D27*'GM Alloc Factors'!D41/('(Other Computations)'!D191+'(Other Computations)'!D204))</f>
        <v>0</v>
      </c>
      <c r="E5344" s="76">
        <f>IF('(Other Computations)'!E204=0,0,Inputs!G216*Inputs!G109*Inputs!F82*Inputs!D27*'GM Alloc Factors'!E41/('(Other Computations)'!E191+'(Other Computations)'!E204))</f>
        <v>0</v>
      </c>
      <c r="F5344" s="43">
        <f t="shared" si="1116"/>
        <v>0</v>
      </c>
      <c r="G5344" s="76">
        <f>IF('(Other Computations)'!G204=0,0,Inputs!I216*Inputs!I109*Inputs!F82*Inputs!D27*'GM Alloc Factors'!G41/('(Other Computations)'!G191+'(Other Computations)'!G204))</f>
        <v>0</v>
      </c>
      <c r="H5344" s="76">
        <f>IF('(Other Computations)'!H204=0,0,Inputs!J216*Inputs!J109*Inputs!F82*Inputs!D27*'GM Alloc Factors'!H41/('(Other Computations)'!H191+'(Other Computations)'!H204))</f>
        <v>0</v>
      </c>
      <c r="I5344" s="76">
        <f>IF('(Other Computations)'!I204=0,0,Inputs!K216*Inputs!K109*Inputs!F82*Inputs!D27*'GM Alloc Factors'!I41/('(Other Computations)'!I191+'(Other Computations)'!I204))</f>
        <v>0</v>
      </c>
      <c r="J5344" s="76">
        <f>IF('(Other Computations)'!J204=0,0,Inputs!L216*Inputs!L109*Inputs!F82*Inputs!D27*'GM Alloc Factors'!J41/('(Other Computations)'!J191+'(Other Computations)'!J204))</f>
        <v>0</v>
      </c>
      <c r="K5344" s="43">
        <f t="shared" si="1117"/>
        <v>0</v>
      </c>
    </row>
    <row r="5345" spans="1:11" ht="12.75" customHeight="1">
      <c r="A5345" s="61" t="str">
        <f>"         "&amp;Labels!B75</f>
        <v xml:space="preserve">         Customer 7</v>
      </c>
      <c r="B5345" s="76">
        <f>IF('(Other Computations)'!B205=0,0,Inputs!D217*Inputs!D110*Inputs!F83*Inputs!D27*'GM Alloc Factors'!B41/('(Other Computations)'!B192+'(Other Computations)'!B205))</f>
        <v>0</v>
      </c>
      <c r="C5345" s="76">
        <f>IF('(Other Computations)'!C205=0,0,Inputs!E217*Inputs!E110*Inputs!F83*Inputs!D27*'GM Alloc Factors'!C41/('(Other Computations)'!C192+'(Other Computations)'!C205))</f>
        <v>0</v>
      </c>
      <c r="D5345" s="76">
        <f>IF('(Other Computations)'!D205=0,0,Inputs!F217*Inputs!F110*Inputs!F83*Inputs!D27*'GM Alloc Factors'!D41/('(Other Computations)'!D192+'(Other Computations)'!D205))</f>
        <v>0</v>
      </c>
      <c r="E5345" s="76">
        <f>IF('(Other Computations)'!E205=0,0,Inputs!G217*Inputs!G110*Inputs!F83*Inputs!D27*'GM Alloc Factors'!E41/('(Other Computations)'!E192+'(Other Computations)'!E205))</f>
        <v>0</v>
      </c>
      <c r="F5345" s="43">
        <f t="shared" si="1116"/>
        <v>0</v>
      </c>
      <c r="G5345" s="76">
        <f>IF('(Other Computations)'!G205=0,0,Inputs!I217*Inputs!I110*Inputs!F83*Inputs!D27*'GM Alloc Factors'!G41/('(Other Computations)'!G192+'(Other Computations)'!G205))</f>
        <v>0</v>
      </c>
      <c r="H5345" s="76">
        <f>IF('(Other Computations)'!H205=0,0,Inputs!J217*Inputs!J110*Inputs!F83*Inputs!D27*'GM Alloc Factors'!H41/('(Other Computations)'!H192+'(Other Computations)'!H205))</f>
        <v>0</v>
      </c>
      <c r="I5345" s="76">
        <f>IF('(Other Computations)'!I205=0,0,Inputs!K217*Inputs!K110*Inputs!F83*Inputs!D27*'GM Alloc Factors'!I41/('(Other Computations)'!I192+'(Other Computations)'!I205))</f>
        <v>0</v>
      </c>
      <c r="J5345" s="76">
        <f>IF('(Other Computations)'!J205=0,0,Inputs!L217*Inputs!L110*Inputs!F83*Inputs!D27*'GM Alloc Factors'!J41/('(Other Computations)'!J192+'(Other Computations)'!J205))</f>
        <v>0</v>
      </c>
      <c r="K5345" s="43">
        <f t="shared" si="1117"/>
        <v>0</v>
      </c>
    </row>
    <row r="5346" spans="1:11" ht="12.75" customHeight="1">
      <c r="A5346" s="61" t="str">
        <f>"         "&amp;Labels!B76</f>
        <v xml:space="preserve">         Customer 8</v>
      </c>
      <c r="B5346" s="76">
        <f>IF('(Other Computations)'!B206=0,0,Inputs!D218*Inputs!D111*Inputs!F84*Inputs!D27*'GM Alloc Factors'!B41/('(Other Computations)'!B193+'(Other Computations)'!B206))</f>
        <v>0</v>
      </c>
      <c r="C5346" s="76">
        <f>IF('(Other Computations)'!C206=0,0,Inputs!E218*Inputs!E111*Inputs!F84*Inputs!D27*'GM Alloc Factors'!C41/('(Other Computations)'!C193+'(Other Computations)'!C206))</f>
        <v>0</v>
      </c>
      <c r="D5346" s="76">
        <f>IF('(Other Computations)'!D206=0,0,Inputs!F218*Inputs!F111*Inputs!F84*Inputs!D27*'GM Alloc Factors'!D41/('(Other Computations)'!D193+'(Other Computations)'!D206))</f>
        <v>0</v>
      </c>
      <c r="E5346" s="76">
        <f>IF('(Other Computations)'!E206=0,0,Inputs!G218*Inputs!G111*Inputs!F84*Inputs!D27*'GM Alloc Factors'!E41/('(Other Computations)'!E193+'(Other Computations)'!E206))</f>
        <v>0</v>
      </c>
      <c r="F5346" s="43">
        <f t="shared" si="1116"/>
        <v>0</v>
      </c>
      <c r="G5346" s="76">
        <f>IF('(Other Computations)'!G206=0,0,Inputs!I218*Inputs!I111*Inputs!F84*Inputs!D27*'GM Alloc Factors'!G41/('(Other Computations)'!G193+'(Other Computations)'!G206))</f>
        <v>0</v>
      </c>
      <c r="H5346" s="76">
        <f>IF('(Other Computations)'!H206=0,0,Inputs!J218*Inputs!J111*Inputs!F84*Inputs!D27*'GM Alloc Factors'!H41/('(Other Computations)'!H193+'(Other Computations)'!H206))</f>
        <v>0</v>
      </c>
      <c r="I5346" s="76">
        <f>IF('(Other Computations)'!I206=0,0,Inputs!K218*Inputs!K111*Inputs!F84*Inputs!D27*'GM Alloc Factors'!I41/('(Other Computations)'!I193+'(Other Computations)'!I206))</f>
        <v>0</v>
      </c>
      <c r="J5346" s="76">
        <f>IF('(Other Computations)'!J206=0,0,Inputs!L218*Inputs!L111*Inputs!F84*Inputs!D27*'GM Alloc Factors'!J41/('(Other Computations)'!J193+'(Other Computations)'!J206))</f>
        <v>0</v>
      </c>
      <c r="K5346" s="43">
        <f t="shared" si="1117"/>
        <v>0</v>
      </c>
    </row>
    <row r="5347" spans="1:11" ht="12.75" customHeight="1">
      <c r="A5347" s="61" t="str">
        <f>"         "&amp;Labels!B77</f>
        <v xml:space="preserve">         Customer 9</v>
      </c>
      <c r="B5347" s="76">
        <f>IF('(Other Computations)'!B207=0,0,Inputs!D219*Inputs!D112*Inputs!F85*Inputs!D27*'GM Alloc Factors'!B41/('(Other Computations)'!B194+'(Other Computations)'!B207))</f>
        <v>0</v>
      </c>
      <c r="C5347" s="76">
        <f>IF('(Other Computations)'!C207=0,0,Inputs!E219*Inputs!E112*Inputs!F85*Inputs!D27*'GM Alloc Factors'!C41/('(Other Computations)'!C194+'(Other Computations)'!C207))</f>
        <v>0</v>
      </c>
      <c r="D5347" s="76">
        <f>IF('(Other Computations)'!D207=0,0,Inputs!F219*Inputs!F112*Inputs!F85*Inputs!D27*'GM Alloc Factors'!D41/('(Other Computations)'!D194+'(Other Computations)'!D207))</f>
        <v>0</v>
      </c>
      <c r="E5347" s="76">
        <f>IF('(Other Computations)'!E207=0,0,Inputs!G219*Inputs!G112*Inputs!F85*Inputs!D27*'GM Alloc Factors'!E41/('(Other Computations)'!E194+'(Other Computations)'!E207))</f>
        <v>0</v>
      </c>
      <c r="F5347" s="43">
        <f t="shared" si="1116"/>
        <v>0</v>
      </c>
      <c r="G5347" s="76">
        <f>IF('(Other Computations)'!G207=0,0,Inputs!I219*Inputs!I112*Inputs!F85*Inputs!D27*'GM Alloc Factors'!G41/('(Other Computations)'!G194+'(Other Computations)'!G207))</f>
        <v>0</v>
      </c>
      <c r="H5347" s="76">
        <f>IF('(Other Computations)'!H207=0,0,Inputs!J219*Inputs!J112*Inputs!F85*Inputs!D27*'GM Alloc Factors'!H41/('(Other Computations)'!H194+'(Other Computations)'!H207))</f>
        <v>0</v>
      </c>
      <c r="I5347" s="76">
        <f>IF('(Other Computations)'!I207=0,0,Inputs!K219*Inputs!K112*Inputs!F85*Inputs!D27*'GM Alloc Factors'!I41/('(Other Computations)'!I194+'(Other Computations)'!I207))</f>
        <v>0</v>
      </c>
      <c r="J5347" s="76">
        <f>IF('(Other Computations)'!J207=0,0,Inputs!L219*Inputs!L112*Inputs!F85*Inputs!D27*'GM Alloc Factors'!J41/('(Other Computations)'!J194+'(Other Computations)'!J207))</f>
        <v>0</v>
      </c>
      <c r="K5347" s="43">
        <f t="shared" si="1117"/>
        <v>0</v>
      </c>
    </row>
    <row r="5348" spans="1:11" ht="12.75" customHeight="1">
      <c r="A5348" s="61" t="str">
        <f>"         "&amp;Labels!B78</f>
        <v xml:space="preserve">         Customer 10</v>
      </c>
      <c r="B5348" s="76">
        <f>IF('(Other Computations)'!B208=0,0,Inputs!D220*Inputs!D113*Inputs!F86*Inputs!D27*'GM Alloc Factors'!B41/('(Other Computations)'!B195+'(Other Computations)'!B208))</f>
        <v>0</v>
      </c>
      <c r="C5348" s="76">
        <f>IF('(Other Computations)'!C208=0,0,Inputs!E220*Inputs!E113*Inputs!F86*Inputs!D27*'GM Alloc Factors'!C41/('(Other Computations)'!C195+'(Other Computations)'!C208))</f>
        <v>0</v>
      </c>
      <c r="D5348" s="76">
        <f>IF('(Other Computations)'!D208=0,0,Inputs!F220*Inputs!F113*Inputs!F86*Inputs!D27*'GM Alloc Factors'!D41/('(Other Computations)'!D195+'(Other Computations)'!D208))</f>
        <v>0</v>
      </c>
      <c r="E5348" s="76">
        <f>IF('(Other Computations)'!E208=0,0,Inputs!G220*Inputs!G113*Inputs!F86*Inputs!D27*'GM Alloc Factors'!E41/('(Other Computations)'!E195+'(Other Computations)'!E208))</f>
        <v>0</v>
      </c>
      <c r="F5348" s="43">
        <f t="shared" si="1116"/>
        <v>0</v>
      </c>
      <c r="G5348" s="76">
        <f>IF('(Other Computations)'!G208=0,0,Inputs!I220*Inputs!I113*Inputs!F86*Inputs!D27*'GM Alloc Factors'!G41/('(Other Computations)'!G195+'(Other Computations)'!G208))</f>
        <v>0</v>
      </c>
      <c r="H5348" s="76">
        <f>IF('(Other Computations)'!H208=0,0,Inputs!J220*Inputs!J113*Inputs!F86*Inputs!D27*'GM Alloc Factors'!H41/('(Other Computations)'!H195+'(Other Computations)'!H208))</f>
        <v>0</v>
      </c>
      <c r="I5348" s="76">
        <f>IF('(Other Computations)'!I208=0,0,Inputs!K220*Inputs!K113*Inputs!F86*Inputs!D27*'GM Alloc Factors'!I41/('(Other Computations)'!I195+'(Other Computations)'!I208))</f>
        <v>0</v>
      </c>
      <c r="J5348" s="76">
        <f>IF('(Other Computations)'!J208=0,0,Inputs!L220*Inputs!L113*Inputs!F86*Inputs!D27*'GM Alloc Factors'!J41/('(Other Computations)'!J195+'(Other Computations)'!J208))</f>
        <v>0</v>
      </c>
      <c r="K5348" s="43">
        <f t="shared" si="1117"/>
        <v>0</v>
      </c>
    </row>
    <row r="5349" spans="1:11" ht="12.75" customHeight="1">
      <c r="A5349" s="61" t="str">
        <f>"         "&amp;Labels!C68</f>
        <v xml:space="preserve">         Total</v>
      </c>
      <c r="B5349" s="84">
        <f>SUM(B5339:B5348)</f>
        <v>0</v>
      </c>
      <c r="C5349" s="84">
        <f>SUM(C5339:C5348)</f>
        <v>0</v>
      </c>
      <c r="D5349" s="84">
        <f>SUM(D5339:D5348)</f>
        <v>0</v>
      </c>
      <c r="E5349" s="84">
        <f>SUM(E5339:E5348)</f>
        <v>0</v>
      </c>
      <c r="F5349" s="43">
        <f t="shared" si="1116"/>
        <v>0</v>
      </c>
      <c r="G5349" s="84">
        <f>SUM(G5339:G5348)</f>
        <v>0</v>
      </c>
      <c r="H5349" s="84">
        <f>SUM(H5339:H5348)</f>
        <v>0</v>
      </c>
      <c r="I5349" s="84">
        <f>SUM(I5339:I5348)</f>
        <v>0</v>
      </c>
      <c r="J5349" s="84">
        <f>SUM(J5339:J5348)</f>
        <v>0</v>
      </c>
      <c r="K5349" s="43">
        <f t="shared" si="1117"/>
        <v>0</v>
      </c>
    </row>
    <row r="5350" spans="1:11" ht="12.75" customHeight="1">
      <c r="A5350" s="61" t="str">
        <f>"      "&amp;Labels!B88</f>
        <v xml:space="preserve">      Q 4</v>
      </c>
      <c r="B5350" s="84"/>
      <c r="C5350" s="84"/>
      <c r="D5350" s="84"/>
      <c r="E5350" s="84"/>
      <c r="F5350" s="43"/>
      <c r="G5350" s="84"/>
      <c r="H5350" s="84"/>
      <c r="I5350" s="84"/>
      <c r="J5350" s="84"/>
      <c r="K5350" s="43"/>
    </row>
    <row r="5351" spans="1:11" ht="12.75" customHeight="1">
      <c r="A5351" s="61" t="str">
        <f>"         "&amp;Labels!B69</f>
        <v xml:space="preserve">         Customer 1</v>
      </c>
      <c r="B5351" s="76">
        <f>IF('(Other Computations)'!B199=0,0,Inputs!D211*Inputs!D104*Inputs!G77*Inputs!D27*'GM Alloc Factors'!B44/('(Other Computations)'!B186+'(Other Computations)'!B199))</f>
        <v>0</v>
      </c>
      <c r="C5351" s="76">
        <f>IF('(Other Computations)'!C199=0,0,Inputs!E211*Inputs!E104*Inputs!G77*Inputs!D27*'GM Alloc Factors'!C44/('(Other Computations)'!C186+'(Other Computations)'!C199))</f>
        <v>0</v>
      </c>
      <c r="D5351" s="76">
        <f>IF('(Other Computations)'!D199=0,0,Inputs!F211*Inputs!F104*Inputs!G77*Inputs!D27*'GM Alloc Factors'!D44/('(Other Computations)'!D186+'(Other Computations)'!D199))</f>
        <v>0</v>
      </c>
      <c r="E5351" s="76">
        <f>IF('(Other Computations)'!E199=0,0,Inputs!G211*Inputs!G104*Inputs!G77*Inputs!D27*'GM Alloc Factors'!E44/('(Other Computations)'!E186+'(Other Computations)'!E199))</f>
        <v>0</v>
      </c>
      <c r="F5351" s="43">
        <f t="shared" ref="F5351:F5361" si="1118">SUM(B5351:E5351)</f>
        <v>0</v>
      </c>
      <c r="G5351" s="76">
        <f>IF('(Other Computations)'!G199=0,0,Inputs!I211*Inputs!I104*Inputs!G77*Inputs!D27*'GM Alloc Factors'!G44/('(Other Computations)'!G186+'(Other Computations)'!G199))</f>
        <v>0</v>
      </c>
      <c r="H5351" s="76">
        <f>IF('(Other Computations)'!H199=0,0,Inputs!J211*Inputs!J104*Inputs!G77*Inputs!D27*'GM Alloc Factors'!H44/('(Other Computations)'!H186+'(Other Computations)'!H199))</f>
        <v>0</v>
      </c>
      <c r="I5351" s="76">
        <f>IF('(Other Computations)'!I199=0,0,Inputs!K211*Inputs!K104*Inputs!G77*Inputs!D27*'GM Alloc Factors'!I44/('(Other Computations)'!I186+'(Other Computations)'!I199))</f>
        <v>0</v>
      </c>
      <c r="J5351" s="76">
        <f>IF('(Other Computations)'!J199=0,0,Inputs!L211*Inputs!L104*Inputs!G77*Inputs!D27*'GM Alloc Factors'!J44/('(Other Computations)'!J186+'(Other Computations)'!J199))</f>
        <v>0</v>
      </c>
      <c r="K5351" s="43">
        <f t="shared" ref="K5351:K5361" si="1119">SUM(G5351:J5351)</f>
        <v>0</v>
      </c>
    </row>
    <row r="5352" spans="1:11" ht="12.75" customHeight="1">
      <c r="A5352" s="61" t="str">
        <f>"         "&amp;Labels!B70</f>
        <v xml:space="preserve">         Customer 2</v>
      </c>
      <c r="B5352" s="76">
        <f>IF('(Other Computations)'!B200=0,0,Inputs!D212*Inputs!D105*Inputs!G78*Inputs!D27*'GM Alloc Factors'!B44/('(Other Computations)'!B187+'(Other Computations)'!B200))</f>
        <v>0</v>
      </c>
      <c r="C5352" s="76">
        <f>IF('(Other Computations)'!C200=0,0,Inputs!E212*Inputs!E105*Inputs!G78*Inputs!D27*'GM Alloc Factors'!C44/('(Other Computations)'!C187+'(Other Computations)'!C200))</f>
        <v>0</v>
      </c>
      <c r="D5352" s="76">
        <f>IF('(Other Computations)'!D200=0,0,Inputs!F212*Inputs!F105*Inputs!G78*Inputs!D27*'GM Alloc Factors'!D44/('(Other Computations)'!D187+'(Other Computations)'!D200))</f>
        <v>0</v>
      </c>
      <c r="E5352" s="76">
        <f>IF('(Other Computations)'!E200=0,0,Inputs!G212*Inputs!G105*Inputs!G78*Inputs!D27*'GM Alloc Factors'!E44/('(Other Computations)'!E187+'(Other Computations)'!E200))</f>
        <v>0</v>
      </c>
      <c r="F5352" s="43">
        <f t="shared" si="1118"/>
        <v>0</v>
      </c>
      <c r="G5352" s="76">
        <f>IF('(Other Computations)'!G200=0,0,Inputs!I212*Inputs!I105*Inputs!G78*Inputs!D27*'GM Alloc Factors'!G44/('(Other Computations)'!G187+'(Other Computations)'!G200))</f>
        <v>0</v>
      </c>
      <c r="H5352" s="76">
        <f>IF('(Other Computations)'!H200=0,0,Inputs!J212*Inputs!J105*Inputs!G78*Inputs!D27*'GM Alloc Factors'!H44/('(Other Computations)'!H187+'(Other Computations)'!H200))</f>
        <v>0</v>
      </c>
      <c r="I5352" s="76">
        <f>IF('(Other Computations)'!I200=0,0,Inputs!K212*Inputs!K105*Inputs!G78*Inputs!D27*'GM Alloc Factors'!I44/('(Other Computations)'!I187+'(Other Computations)'!I200))</f>
        <v>0</v>
      </c>
      <c r="J5352" s="76">
        <f>IF('(Other Computations)'!J200=0,0,Inputs!L212*Inputs!L105*Inputs!G78*Inputs!D27*'GM Alloc Factors'!J44/('(Other Computations)'!J187+'(Other Computations)'!J200))</f>
        <v>0</v>
      </c>
      <c r="K5352" s="43">
        <f t="shared" si="1119"/>
        <v>0</v>
      </c>
    </row>
    <row r="5353" spans="1:11" ht="12.75" customHeight="1">
      <c r="A5353" s="61" t="str">
        <f>"         "&amp;Labels!B71</f>
        <v xml:space="preserve">         Customer 3</v>
      </c>
      <c r="B5353" s="76">
        <f>IF('(Other Computations)'!B201=0,0,Inputs!D213*Inputs!D106*Inputs!G79*Inputs!D27*'GM Alloc Factors'!B44/('(Other Computations)'!B188+'(Other Computations)'!B201))</f>
        <v>0</v>
      </c>
      <c r="C5353" s="76">
        <f>IF('(Other Computations)'!C201=0,0,Inputs!E213*Inputs!E106*Inputs!G79*Inputs!D27*'GM Alloc Factors'!C44/('(Other Computations)'!C188+'(Other Computations)'!C201))</f>
        <v>0</v>
      </c>
      <c r="D5353" s="76">
        <f>IF('(Other Computations)'!D201=0,0,Inputs!F213*Inputs!F106*Inputs!G79*Inputs!D27*'GM Alloc Factors'!D44/('(Other Computations)'!D188+'(Other Computations)'!D201))</f>
        <v>0</v>
      </c>
      <c r="E5353" s="76">
        <f>IF('(Other Computations)'!E201=0,0,Inputs!G213*Inputs!G106*Inputs!G79*Inputs!D27*'GM Alloc Factors'!E44/('(Other Computations)'!E188+'(Other Computations)'!E201))</f>
        <v>0</v>
      </c>
      <c r="F5353" s="43">
        <f t="shared" si="1118"/>
        <v>0</v>
      </c>
      <c r="G5353" s="76">
        <f>IF('(Other Computations)'!G201=0,0,Inputs!I213*Inputs!I106*Inputs!G79*Inputs!D27*'GM Alloc Factors'!G44/('(Other Computations)'!G188+'(Other Computations)'!G201))</f>
        <v>0</v>
      </c>
      <c r="H5353" s="76">
        <f>IF('(Other Computations)'!H201=0,0,Inputs!J213*Inputs!J106*Inputs!G79*Inputs!D27*'GM Alloc Factors'!H44/('(Other Computations)'!H188+'(Other Computations)'!H201))</f>
        <v>0</v>
      </c>
      <c r="I5353" s="76">
        <f>IF('(Other Computations)'!I201=0,0,Inputs!K213*Inputs!K106*Inputs!G79*Inputs!D27*'GM Alloc Factors'!I44/('(Other Computations)'!I188+'(Other Computations)'!I201))</f>
        <v>0</v>
      </c>
      <c r="J5353" s="76">
        <f>IF('(Other Computations)'!J201=0,0,Inputs!L213*Inputs!L106*Inputs!G79*Inputs!D27*'GM Alloc Factors'!J44/('(Other Computations)'!J188+'(Other Computations)'!J201))</f>
        <v>0</v>
      </c>
      <c r="K5353" s="43">
        <f t="shared" si="1119"/>
        <v>0</v>
      </c>
    </row>
    <row r="5354" spans="1:11" ht="12.75" customHeight="1">
      <c r="A5354" s="61" t="str">
        <f>"         "&amp;Labels!B72</f>
        <v xml:space="preserve">         Customer 4</v>
      </c>
      <c r="B5354" s="76">
        <f>IF('(Other Computations)'!B202=0,0,Inputs!D214*Inputs!D107*Inputs!G80*Inputs!D27*'GM Alloc Factors'!B44/('(Other Computations)'!B189+'(Other Computations)'!B202))</f>
        <v>0</v>
      </c>
      <c r="C5354" s="76">
        <f>IF('(Other Computations)'!C202=0,0,Inputs!E214*Inputs!E107*Inputs!G80*Inputs!D27*'GM Alloc Factors'!C44/('(Other Computations)'!C189+'(Other Computations)'!C202))</f>
        <v>0</v>
      </c>
      <c r="D5354" s="76">
        <f>IF('(Other Computations)'!D202=0,0,Inputs!F214*Inputs!F107*Inputs!G80*Inputs!D27*'GM Alloc Factors'!D44/('(Other Computations)'!D189+'(Other Computations)'!D202))</f>
        <v>0</v>
      </c>
      <c r="E5354" s="76">
        <f>IF('(Other Computations)'!E202=0,0,Inputs!G214*Inputs!G107*Inputs!G80*Inputs!D27*'GM Alloc Factors'!E44/('(Other Computations)'!E189+'(Other Computations)'!E202))</f>
        <v>0</v>
      </c>
      <c r="F5354" s="43">
        <f t="shared" si="1118"/>
        <v>0</v>
      </c>
      <c r="G5354" s="76">
        <f>IF('(Other Computations)'!G202=0,0,Inputs!I214*Inputs!I107*Inputs!G80*Inputs!D27*'GM Alloc Factors'!G44/('(Other Computations)'!G189+'(Other Computations)'!G202))</f>
        <v>0</v>
      </c>
      <c r="H5354" s="76">
        <f>IF('(Other Computations)'!H202=0,0,Inputs!J214*Inputs!J107*Inputs!G80*Inputs!D27*'GM Alloc Factors'!H44/('(Other Computations)'!H189+'(Other Computations)'!H202))</f>
        <v>0</v>
      </c>
      <c r="I5354" s="76">
        <f>IF('(Other Computations)'!I202=0,0,Inputs!K214*Inputs!K107*Inputs!G80*Inputs!D27*'GM Alloc Factors'!I44/('(Other Computations)'!I189+'(Other Computations)'!I202))</f>
        <v>0</v>
      </c>
      <c r="J5354" s="76">
        <f>IF('(Other Computations)'!J202=0,0,Inputs!L214*Inputs!L107*Inputs!G80*Inputs!D27*'GM Alloc Factors'!J44/('(Other Computations)'!J189+'(Other Computations)'!J202))</f>
        <v>0</v>
      </c>
      <c r="K5354" s="43">
        <f t="shared" si="1119"/>
        <v>0</v>
      </c>
    </row>
    <row r="5355" spans="1:11" ht="12.75" customHeight="1">
      <c r="A5355" s="61" t="str">
        <f>"         "&amp;Labels!B73</f>
        <v xml:space="preserve">         Customer 5</v>
      </c>
      <c r="B5355" s="76">
        <f>IF('(Other Computations)'!B203=0,0,Inputs!D215*Inputs!D108*Inputs!G81*Inputs!D27*'GM Alloc Factors'!B44/('(Other Computations)'!B190+'(Other Computations)'!B203))</f>
        <v>0</v>
      </c>
      <c r="C5355" s="76">
        <f>IF('(Other Computations)'!C203=0,0,Inputs!E215*Inputs!E108*Inputs!G81*Inputs!D27*'GM Alloc Factors'!C44/('(Other Computations)'!C190+'(Other Computations)'!C203))</f>
        <v>0</v>
      </c>
      <c r="D5355" s="76">
        <f>IF('(Other Computations)'!D203=0,0,Inputs!F215*Inputs!F108*Inputs!G81*Inputs!D27*'GM Alloc Factors'!D44/('(Other Computations)'!D190+'(Other Computations)'!D203))</f>
        <v>0</v>
      </c>
      <c r="E5355" s="76">
        <f>IF('(Other Computations)'!E203=0,0,Inputs!G215*Inputs!G108*Inputs!G81*Inputs!D27*'GM Alloc Factors'!E44/('(Other Computations)'!E190+'(Other Computations)'!E203))</f>
        <v>0</v>
      </c>
      <c r="F5355" s="43">
        <f t="shared" si="1118"/>
        <v>0</v>
      </c>
      <c r="G5355" s="76">
        <f>IF('(Other Computations)'!G203=0,0,Inputs!I215*Inputs!I108*Inputs!G81*Inputs!D27*'GM Alloc Factors'!G44/('(Other Computations)'!G190+'(Other Computations)'!G203))</f>
        <v>0</v>
      </c>
      <c r="H5355" s="76">
        <f>IF('(Other Computations)'!H203=0,0,Inputs!J215*Inputs!J108*Inputs!G81*Inputs!D27*'GM Alloc Factors'!H44/('(Other Computations)'!H190+'(Other Computations)'!H203))</f>
        <v>0</v>
      </c>
      <c r="I5355" s="76">
        <f>IF('(Other Computations)'!I203=0,0,Inputs!K215*Inputs!K108*Inputs!G81*Inputs!D27*'GM Alloc Factors'!I44/('(Other Computations)'!I190+'(Other Computations)'!I203))</f>
        <v>0</v>
      </c>
      <c r="J5355" s="76">
        <f>IF('(Other Computations)'!J203=0,0,Inputs!L215*Inputs!L108*Inputs!G81*Inputs!D27*'GM Alloc Factors'!J44/('(Other Computations)'!J190+'(Other Computations)'!J203))</f>
        <v>0</v>
      </c>
      <c r="K5355" s="43">
        <f t="shared" si="1119"/>
        <v>0</v>
      </c>
    </row>
    <row r="5356" spans="1:11" ht="12.75" customHeight="1">
      <c r="A5356" s="61" t="str">
        <f>"         "&amp;Labels!B74</f>
        <v xml:space="preserve">         Customer 6</v>
      </c>
      <c r="B5356" s="76">
        <f>IF('(Other Computations)'!B204=0,0,Inputs!D216*Inputs!D109*Inputs!G82*Inputs!D27*'GM Alloc Factors'!B44/('(Other Computations)'!B191+'(Other Computations)'!B204))</f>
        <v>0</v>
      </c>
      <c r="C5356" s="76">
        <f>IF('(Other Computations)'!C204=0,0,Inputs!E216*Inputs!E109*Inputs!G82*Inputs!D27*'GM Alloc Factors'!C44/('(Other Computations)'!C191+'(Other Computations)'!C204))</f>
        <v>0</v>
      </c>
      <c r="D5356" s="76">
        <f>IF('(Other Computations)'!D204=0,0,Inputs!F216*Inputs!F109*Inputs!G82*Inputs!D27*'GM Alloc Factors'!D44/('(Other Computations)'!D191+'(Other Computations)'!D204))</f>
        <v>0</v>
      </c>
      <c r="E5356" s="76">
        <f>IF('(Other Computations)'!E204=0,0,Inputs!G216*Inputs!G109*Inputs!G82*Inputs!D27*'GM Alloc Factors'!E44/('(Other Computations)'!E191+'(Other Computations)'!E204))</f>
        <v>0</v>
      </c>
      <c r="F5356" s="43">
        <f t="shared" si="1118"/>
        <v>0</v>
      </c>
      <c r="G5356" s="76">
        <f>IF('(Other Computations)'!G204=0,0,Inputs!I216*Inputs!I109*Inputs!G82*Inputs!D27*'GM Alloc Factors'!G44/('(Other Computations)'!G191+'(Other Computations)'!G204))</f>
        <v>0</v>
      </c>
      <c r="H5356" s="76">
        <f>IF('(Other Computations)'!H204=0,0,Inputs!J216*Inputs!J109*Inputs!G82*Inputs!D27*'GM Alloc Factors'!H44/('(Other Computations)'!H191+'(Other Computations)'!H204))</f>
        <v>0</v>
      </c>
      <c r="I5356" s="76">
        <f>IF('(Other Computations)'!I204=0,0,Inputs!K216*Inputs!K109*Inputs!G82*Inputs!D27*'GM Alloc Factors'!I44/('(Other Computations)'!I191+'(Other Computations)'!I204))</f>
        <v>0</v>
      </c>
      <c r="J5356" s="76">
        <f>IF('(Other Computations)'!J204=0,0,Inputs!L216*Inputs!L109*Inputs!G82*Inputs!D27*'GM Alloc Factors'!J44/('(Other Computations)'!J191+'(Other Computations)'!J204))</f>
        <v>0</v>
      </c>
      <c r="K5356" s="43">
        <f t="shared" si="1119"/>
        <v>0</v>
      </c>
    </row>
    <row r="5357" spans="1:11" ht="12.75" customHeight="1">
      <c r="A5357" s="61" t="str">
        <f>"         "&amp;Labels!B75</f>
        <v xml:space="preserve">         Customer 7</v>
      </c>
      <c r="B5357" s="76">
        <f>IF('(Other Computations)'!B205=0,0,Inputs!D217*Inputs!D110*Inputs!G83*Inputs!D27*'GM Alloc Factors'!B44/('(Other Computations)'!B192+'(Other Computations)'!B205))</f>
        <v>0</v>
      </c>
      <c r="C5357" s="76">
        <f>IF('(Other Computations)'!C205=0,0,Inputs!E217*Inputs!E110*Inputs!G83*Inputs!D27*'GM Alloc Factors'!C44/('(Other Computations)'!C192+'(Other Computations)'!C205))</f>
        <v>0</v>
      </c>
      <c r="D5357" s="76">
        <f>IF('(Other Computations)'!D205=0,0,Inputs!F217*Inputs!F110*Inputs!G83*Inputs!D27*'GM Alloc Factors'!D44/('(Other Computations)'!D192+'(Other Computations)'!D205))</f>
        <v>0</v>
      </c>
      <c r="E5357" s="76">
        <f>IF('(Other Computations)'!E205=0,0,Inputs!G217*Inputs!G110*Inputs!G83*Inputs!D27*'GM Alloc Factors'!E44/('(Other Computations)'!E192+'(Other Computations)'!E205))</f>
        <v>0</v>
      </c>
      <c r="F5357" s="43">
        <f t="shared" si="1118"/>
        <v>0</v>
      </c>
      <c r="G5357" s="76">
        <f>IF('(Other Computations)'!G205=0,0,Inputs!I217*Inputs!I110*Inputs!G83*Inputs!D27*'GM Alloc Factors'!G44/('(Other Computations)'!G192+'(Other Computations)'!G205))</f>
        <v>0</v>
      </c>
      <c r="H5357" s="76">
        <f>IF('(Other Computations)'!H205=0,0,Inputs!J217*Inputs!J110*Inputs!G83*Inputs!D27*'GM Alloc Factors'!H44/('(Other Computations)'!H192+'(Other Computations)'!H205))</f>
        <v>0</v>
      </c>
      <c r="I5357" s="76">
        <f>IF('(Other Computations)'!I205=0,0,Inputs!K217*Inputs!K110*Inputs!G83*Inputs!D27*'GM Alloc Factors'!I44/('(Other Computations)'!I192+'(Other Computations)'!I205))</f>
        <v>0</v>
      </c>
      <c r="J5357" s="76">
        <f>IF('(Other Computations)'!J205=0,0,Inputs!L217*Inputs!L110*Inputs!G83*Inputs!D27*'GM Alloc Factors'!J44/('(Other Computations)'!J192+'(Other Computations)'!J205))</f>
        <v>0</v>
      </c>
      <c r="K5357" s="43">
        <f t="shared" si="1119"/>
        <v>0</v>
      </c>
    </row>
    <row r="5358" spans="1:11" ht="12.75" customHeight="1">
      <c r="A5358" s="61" t="str">
        <f>"         "&amp;Labels!B76</f>
        <v xml:space="preserve">         Customer 8</v>
      </c>
      <c r="B5358" s="76">
        <f>IF('(Other Computations)'!B206=0,0,Inputs!D218*Inputs!D111*Inputs!G84*Inputs!D27*'GM Alloc Factors'!B44/('(Other Computations)'!B193+'(Other Computations)'!B206))</f>
        <v>0</v>
      </c>
      <c r="C5358" s="76">
        <f>IF('(Other Computations)'!C206=0,0,Inputs!E218*Inputs!E111*Inputs!G84*Inputs!D27*'GM Alloc Factors'!C44/('(Other Computations)'!C193+'(Other Computations)'!C206))</f>
        <v>0</v>
      </c>
      <c r="D5358" s="76">
        <f>IF('(Other Computations)'!D206=0,0,Inputs!F218*Inputs!F111*Inputs!G84*Inputs!D27*'GM Alloc Factors'!D44/('(Other Computations)'!D193+'(Other Computations)'!D206))</f>
        <v>0</v>
      </c>
      <c r="E5358" s="76">
        <f>IF('(Other Computations)'!E206=0,0,Inputs!G218*Inputs!G111*Inputs!G84*Inputs!D27*'GM Alloc Factors'!E44/('(Other Computations)'!E193+'(Other Computations)'!E206))</f>
        <v>0</v>
      </c>
      <c r="F5358" s="43">
        <f t="shared" si="1118"/>
        <v>0</v>
      </c>
      <c r="G5358" s="76">
        <f>IF('(Other Computations)'!G206=0,0,Inputs!I218*Inputs!I111*Inputs!G84*Inputs!D27*'GM Alloc Factors'!G44/('(Other Computations)'!G193+'(Other Computations)'!G206))</f>
        <v>0</v>
      </c>
      <c r="H5358" s="76">
        <f>IF('(Other Computations)'!H206=0,0,Inputs!J218*Inputs!J111*Inputs!G84*Inputs!D27*'GM Alloc Factors'!H44/('(Other Computations)'!H193+'(Other Computations)'!H206))</f>
        <v>0</v>
      </c>
      <c r="I5358" s="76">
        <f>IF('(Other Computations)'!I206=0,0,Inputs!K218*Inputs!K111*Inputs!G84*Inputs!D27*'GM Alloc Factors'!I44/('(Other Computations)'!I193+'(Other Computations)'!I206))</f>
        <v>0</v>
      </c>
      <c r="J5358" s="76">
        <f>IF('(Other Computations)'!J206=0,0,Inputs!L218*Inputs!L111*Inputs!G84*Inputs!D27*'GM Alloc Factors'!J44/('(Other Computations)'!J193+'(Other Computations)'!J206))</f>
        <v>0</v>
      </c>
      <c r="K5358" s="43">
        <f t="shared" si="1119"/>
        <v>0</v>
      </c>
    </row>
    <row r="5359" spans="1:11" ht="12.75" customHeight="1">
      <c r="A5359" s="61" t="str">
        <f>"         "&amp;Labels!B77</f>
        <v xml:space="preserve">         Customer 9</v>
      </c>
      <c r="B5359" s="76">
        <f>IF('(Other Computations)'!B207=0,0,Inputs!D219*Inputs!D112*Inputs!G85*Inputs!D27*'GM Alloc Factors'!B44/('(Other Computations)'!B194+'(Other Computations)'!B207))</f>
        <v>0</v>
      </c>
      <c r="C5359" s="76">
        <f>IF('(Other Computations)'!C207=0,0,Inputs!E219*Inputs!E112*Inputs!G85*Inputs!D27*'GM Alloc Factors'!C44/('(Other Computations)'!C194+'(Other Computations)'!C207))</f>
        <v>0</v>
      </c>
      <c r="D5359" s="76">
        <f>IF('(Other Computations)'!D207=0,0,Inputs!F219*Inputs!F112*Inputs!G85*Inputs!D27*'GM Alloc Factors'!D44/('(Other Computations)'!D194+'(Other Computations)'!D207))</f>
        <v>0</v>
      </c>
      <c r="E5359" s="76">
        <f>IF('(Other Computations)'!E207=0,0,Inputs!G219*Inputs!G112*Inputs!G85*Inputs!D27*'GM Alloc Factors'!E44/('(Other Computations)'!E194+'(Other Computations)'!E207))</f>
        <v>0</v>
      </c>
      <c r="F5359" s="43">
        <f t="shared" si="1118"/>
        <v>0</v>
      </c>
      <c r="G5359" s="76">
        <f>IF('(Other Computations)'!G207=0,0,Inputs!I219*Inputs!I112*Inputs!G85*Inputs!D27*'GM Alloc Factors'!G44/('(Other Computations)'!G194+'(Other Computations)'!G207))</f>
        <v>0</v>
      </c>
      <c r="H5359" s="76">
        <f>IF('(Other Computations)'!H207=0,0,Inputs!J219*Inputs!J112*Inputs!G85*Inputs!D27*'GM Alloc Factors'!H44/('(Other Computations)'!H194+'(Other Computations)'!H207))</f>
        <v>0</v>
      </c>
      <c r="I5359" s="76">
        <f>IF('(Other Computations)'!I207=0,0,Inputs!K219*Inputs!K112*Inputs!G85*Inputs!D27*'GM Alloc Factors'!I44/('(Other Computations)'!I194+'(Other Computations)'!I207))</f>
        <v>0</v>
      </c>
      <c r="J5359" s="76">
        <f>IF('(Other Computations)'!J207=0,0,Inputs!L219*Inputs!L112*Inputs!G85*Inputs!D27*'GM Alloc Factors'!J44/('(Other Computations)'!J194+'(Other Computations)'!J207))</f>
        <v>0</v>
      </c>
      <c r="K5359" s="43">
        <f t="shared" si="1119"/>
        <v>0</v>
      </c>
    </row>
    <row r="5360" spans="1:11" ht="12.75" customHeight="1">
      <c r="A5360" s="61" t="str">
        <f>"         "&amp;Labels!B78</f>
        <v xml:space="preserve">         Customer 10</v>
      </c>
      <c r="B5360" s="76">
        <f>IF('(Other Computations)'!B208=0,0,Inputs!D220*Inputs!D113*Inputs!G86*Inputs!D27*'GM Alloc Factors'!B44/('(Other Computations)'!B195+'(Other Computations)'!B208))</f>
        <v>0</v>
      </c>
      <c r="C5360" s="76">
        <f>IF('(Other Computations)'!C208=0,0,Inputs!E220*Inputs!E113*Inputs!G86*Inputs!D27*'GM Alloc Factors'!C44/('(Other Computations)'!C195+'(Other Computations)'!C208))</f>
        <v>0</v>
      </c>
      <c r="D5360" s="76">
        <f>IF('(Other Computations)'!D208=0,0,Inputs!F220*Inputs!F113*Inputs!G86*Inputs!D27*'GM Alloc Factors'!D44/('(Other Computations)'!D195+'(Other Computations)'!D208))</f>
        <v>0</v>
      </c>
      <c r="E5360" s="76">
        <f>IF('(Other Computations)'!E208=0,0,Inputs!G220*Inputs!G113*Inputs!G86*Inputs!D27*'GM Alloc Factors'!E44/('(Other Computations)'!E195+'(Other Computations)'!E208))</f>
        <v>0</v>
      </c>
      <c r="F5360" s="43">
        <f t="shared" si="1118"/>
        <v>0</v>
      </c>
      <c r="G5360" s="76">
        <f>IF('(Other Computations)'!G208=0,0,Inputs!I220*Inputs!I113*Inputs!G86*Inputs!D27*'GM Alloc Factors'!G44/('(Other Computations)'!G195+'(Other Computations)'!G208))</f>
        <v>0</v>
      </c>
      <c r="H5360" s="76">
        <f>IF('(Other Computations)'!H208=0,0,Inputs!J220*Inputs!J113*Inputs!G86*Inputs!D27*'GM Alloc Factors'!H44/('(Other Computations)'!H195+'(Other Computations)'!H208))</f>
        <v>0</v>
      </c>
      <c r="I5360" s="76">
        <f>IF('(Other Computations)'!I208=0,0,Inputs!K220*Inputs!K113*Inputs!G86*Inputs!D27*'GM Alloc Factors'!I44/('(Other Computations)'!I195+'(Other Computations)'!I208))</f>
        <v>0</v>
      </c>
      <c r="J5360" s="76">
        <f>IF('(Other Computations)'!J208=0,0,Inputs!L220*Inputs!L113*Inputs!G86*Inputs!D27*'GM Alloc Factors'!J44/('(Other Computations)'!J195+'(Other Computations)'!J208))</f>
        <v>0</v>
      </c>
      <c r="K5360" s="43">
        <f t="shared" si="1119"/>
        <v>0</v>
      </c>
    </row>
    <row r="5361" spans="1:11" ht="12.75" customHeight="1">
      <c r="A5361" s="61" t="str">
        <f>"         "&amp;Labels!C68</f>
        <v xml:space="preserve">         Total</v>
      </c>
      <c r="B5361" s="84">
        <f>SUM(B5351:B5360)</f>
        <v>0</v>
      </c>
      <c r="C5361" s="84">
        <f>SUM(C5351:C5360)</f>
        <v>0</v>
      </c>
      <c r="D5361" s="84">
        <f>SUM(D5351:D5360)</f>
        <v>0</v>
      </c>
      <c r="E5361" s="84">
        <f>SUM(E5351:E5360)</f>
        <v>0</v>
      </c>
      <c r="F5361" s="43">
        <f t="shared" si="1118"/>
        <v>0</v>
      </c>
      <c r="G5361" s="84">
        <f>SUM(G5351:G5360)</f>
        <v>0</v>
      </c>
      <c r="H5361" s="84">
        <f>SUM(H5351:H5360)</f>
        <v>0</v>
      </c>
      <c r="I5361" s="84">
        <f>SUM(I5351:I5360)</f>
        <v>0</v>
      </c>
      <c r="J5361" s="84">
        <f>SUM(J5351:J5360)</f>
        <v>0</v>
      </c>
      <c r="K5361" s="43">
        <f t="shared" si="1119"/>
        <v>0</v>
      </c>
    </row>
    <row r="5362" spans="1:11" ht="12.75" customHeight="1">
      <c r="A5362" s="61" t="str">
        <f>"      "&amp;Labels!B89</f>
        <v xml:space="preserve">      Q 5</v>
      </c>
      <c r="B5362" s="84"/>
      <c r="C5362" s="84"/>
      <c r="D5362" s="84"/>
      <c r="E5362" s="84"/>
      <c r="F5362" s="43"/>
      <c r="G5362" s="84"/>
      <c r="H5362" s="84"/>
      <c r="I5362" s="84"/>
      <c r="J5362" s="84"/>
      <c r="K5362" s="43"/>
    </row>
    <row r="5363" spans="1:11" ht="12.75" customHeight="1">
      <c r="A5363" s="61" t="str">
        <f>"         "&amp;Labels!B69</f>
        <v xml:space="preserve">         Customer 1</v>
      </c>
      <c r="B5363" s="76">
        <f>IF('(Other Computations)'!B199=0,0,Inputs!D211*Inputs!D104*Inputs!H77*Inputs!D27*'GM Alloc Factors'!B47/('(Other Computations)'!B186+'(Other Computations)'!B199))</f>
        <v>0</v>
      </c>
      <c r="C5363" s="76">
        <f>IF('(Other Computations)'!C199=0,0,Inputs!E211*Inputs!E104*Inputs!H77*Inputs!D27*'GM Alloc Factors'!C47/('(Other Computations)'!C186+'(Other Computations)'!C199))</f>
        <v>0</v>
      </c>
      <c r="D5363" s="76">
        <f>IF('(Other Computations)'!D199=0,0,Inputs!F211*Inputs!F104*Inputs!H77*Inputs!D27*'GM Alloc Factors'!D47/('(Other Computations)'!D186+'(Other Computations)'!D199))</f>
        <v>0</v>
      </c>
      <c r="E5363" s="76">
        <f>IF('(Other Computations)'!E199=0,0,Inputs!G211*Inputs!G104*Inputs!H77*Inputs!D27*'GM Alloc Factors'!E47/('(Other Computations)'!E186+'(Other Computations)'!E199))</f>
        <v>0</v>
      </c>
      <c r="F5363" s="43">
        <f t="shared" ref="F5363:F5373" si="1120">SUM(B5363:E5363)</f>
        <v>0</v>
      </c>
      <c r="G5363" s="76">
        <f>IF('(Other Computations)'!G199=0,0,Inputs!I211*Inputs!I104*Inputs!H77*Inputs!D27*'GM Alloc Factors'!G47/('(Other Computations)'!G186+'(Other Computations)'!G199))</f>
        <v>0</v>
      </c>
      <c r="H5363" s="76">
        <f>IF('(Other Computations)'!H199=0,0,Inputs!J211*Inputs!J104*Inputs!H77*Inputs!D27*'GM Alloc Factors'!H47/('(Other Computations)'!H186+'(Other Computations)'!H199))</f>
        <v>0</v>
      </c>
      <c r="I5363" s="76">
        <f>IF('(Other Computations)'!I199=0,0,Inputs!K211*Inputs!K104*Inputs!H77*Inputs!D27*'GM Alloc Factors'!I47/('(Other Computations)'!I186+'(Other Computations)'!I199))</f>
        <v>0</v>
      </c>
      <c r="J5363" s="76">
        <f>IF('(Other Computations)'!J199=0,0,Inputs!L211*Inputs!L104*Inputs!H77*Inputs!D27*'GM Alloc Factors'!J47/('(Other Computations)'!J186+'(Other Computations)'!J199))</f>
        <v>0</v>
      </c>
      <c r="K5363" s="43">
        <f t="shared" ref="K5363:K5373" si="1121">SUM(G5363:J5363)</f>
        <v>0</v>
      </c>
    </row>
    <row r="5364" spans="1:11" ht="12.75" customHeight="1">
      <c r="A5364" s="61" t="str">
        <f>"         "&amp;Labels!B70</f>
        <v xml:space="preserve">         Customer 2</v>
      </c>
      <c r="B5364" s="76">
        <f>IF('(Other Computations)'!B200=0,0,Inputs!D212*Inputs!D105*Inputs!H78*Inputs!D27*'GM Alloc Factors'!B47/('(Other Computations)'!B187+'(Other Computations)'!B200))</f>
        <v>0</v>
      </c>
      <c r="C5364" s="76">
        <f>IF('(Other Computations)'!C200=0,0,Inputs!E212*Inputs!E105*Inputs!H78*Inputs!D27*'GM Alloc Factors'!C47/('(Other Computations)'!C187+'(Other Computations)'!C200))</f>
        <v>0</v>
      </c>
      <c r="D5364" s="76">
        <f>IF('(Other Computations)'!D200=0,0,Inputs!F212*Inputs!F105*Inputs!H78*Inputs!D27*'GM Alloc Factors'!D47/('(Other Computations)'!D187+'(Other Computations)'!D200))</f>
        <v>0</v>
      </c>
      <c r="E5364" s="76">
        <f>IF('(Other Computations)'!E200=0,0,Inputs!G212*Inputs!G105*Inputs!H78*Inputs!D27*'GM Alloc Factors'!E47/('(Other Computations)'!E187+'(Other Computations)'!E200))</f>
        <v>0</v>
      </c>
      <c r="F5364" s="43">
        <f t="shared" si="1120"/>
        <v>0</v>
      </c>
      <c r="G5364" s="76">
        <f>IF('(Other Computations)'!G200=0,0,Inputs!I212*Inputs!I105*Inputs!H78*Inputs!D27*'GM Alloc Factors'!G47/('(Other Computations)'!G187+'(Other Computations)'!G200))</f>
        <v>0</v>
      </c>
      <c r="H5364" s="76">
        <f>IF('(Other Computations)'!H200=0,0,Inputs!J212*Inputs!J105*Inputs!H78*Inputs!D27*'GM Alloc Factors'!H47/('(Other Computations)'!H187+'(Other Computations)'!H200))</f>
        <v>0</v>
      </c>
      <c r="I5364" s="76">
        <f>IF('(Other Computations)'!I200=0,0,Inputs!K212*Inputs!K105*Inputs!H78*Inputs!D27*'GM Alloc Factors'!I47/('(Other Computations)'!I187+'(Other Computations)'!I200))</f>
        <v>0</v>
      </c>
      <c r="J5364" s="76">
        <f>IF('(Other Computations)'!J200=0,0,Inputs!L212*Inputs!L105*Inputs!H78*Inputs!D27*'GM Alloc Factors'!J47/('(Other Computations)'!J187+'(Other Computations)'!J200))</f>
        <v>0</v>
      </c>
      <c r="K5364" s="43">
        <f t="shared" si="1121"/>
        <v>0</v>
      </c>
    </row>
    <row r="5365" spans="1:11" ht="12.75" customHeight="1">
      <c r="A5365" s="61" t="str">
        <f>"         "&amp;Labels!B71</f>
        <v xml:space="preserve">         Customer 3</v>
      </c>
      <c r="B5365" s="76">
        <f>IF('(Other Computations)'!B201=0,0,Inputs!D213*Inputs!D106*Inputs!H79*Inputs!D27*'GM Alloc Factors'!B47/('(Other Computations)'!B188+'(Other Computations)'!B201))</f>
        <v>0</v>
      </c>
      <c r="C5365" s="76">
        <f>IF('(Other Computations)'!C201=0,0,Inputs!E213*Inputs!E106*Inputs!H79*Inputs!D27*'GM Alloc Factors'!C47/('(Other Computations)'!C188+'(Other Computations)'!C201))</f>
        <v>0</v>
      </c>
      <c r="D5365" s="76">
        <f>IF('(Other Computations)'!D201=0,0,Inputs!F213*Inputs!F106*Inputs!H79*Inputs!D27*'GM Alloc Factors'!D47/('(Other Computations)'!D188+'(Other Computations)'!D201))</f>
        <v>0</v>
      </c>
      <c r="E5365" s="76">
        <f>IF('(Other Computations)'!E201=0,0,Inputs!G213*Inputs!G106*Inputs!H79*Inputs!D27*'GM Alloc Factors'!E47/('(Other Computations)'!E188+'(Other Computations)'!E201))</f>
        <v>0</v>
      </c>
      <c r="F5365" s="43">
        <f t="shared" si="1120"/>
        <v>0</v>
      </c>
      <c r="G5365" s="76">
        <f>IF('(Other Computations)'!G201=0,0,Inputs!I213*Inputs!I106*Inputs!H79*Inputs!D27*'GM Alloc Factors'!G47/('(Other Computations)'!G188+'(Other Computations)'!G201))</f>
        <v>0</v>
      </c>
      <c r="H5365" s="76">
        <f>IF('(Other Computations)'!H201=0,0,Inputs!J213*Inputs!J106*Inputs!H79*Inputs!D27*'GM Alloc Factors'!H47/('(Other Computations)'!H188+'(Other Computations)'!H201))</f>
        <v>0</v>
      </c>
      <c r="I5365" s="76">
        <f>IF('(Other Computations)'!I201=0,0,Inputs!K213*Inputs!K106*Inputs!H79*Inputs!D27*'GM Alloc Factors'!I47/('(Other Computations)'!I188+'(Other Computations)'!I201))</f>
        <v>0</v>
      </c>
      <c r="J5365" s="76">
        <f>IF('(Other Computations)'!J201=0,0,Inputs!L213*Inputs!L106*Inputs!H79*Inputs!D27*'GM Alloc Factors'!J47/('(Other Computations)'!J188+'(Other Computations)'!J201))</f>
        <v>0</v>
      </c>
      <c r="K5365" s="43">
        <f t="shared" si="1121"/>
        <v>0</v>
      </c>
    </row>
    <row r="5366" spans="1:11" ht="12.75" customHeight="1">
      <c r="A5366" s="61" t="str">
        <f>"         "&amp;Labels!B72</f>
        <v xml:space="preserve">         Customer 4</v>
      </c>
      <c r="B5366" s="76">
        <f>IF('(Other Computations)'!B202=0,0,Inputs!D214*Inputs!D107*Inputs!H80*Inputs!D27*'GM Alloc Factors'!B47/('(Other Computations)'!B189+'(Other Computations)'!B202))</f>
        <v>0</v>
      </c>
      <c r="C5366" s="76">
        <f>IF('(Other Computations)'!C202=0,0,Inputs!E214*Inputs!E107*Inputs!H80*Inputs!D27*'GM Alloc Factors'!C47/('(Other Computations)'!C189+'(Other Computations)'!C202))</f>
        <v>0</v>
      </c>
      <c r="D5366" s="76">
        <f>IF('(Other Computations)'!D202=0,0,Inputs!F214*Inputs!F107*Inputs!H80*Inputs!D27*'GM Alloc Factors'!D47/('(Other Computations)'!D189+'(Other Computations)'!D202))</f>
        <v>0</v>
      </c>
      <c r="E5366" s="76">
        <f>IF('(Other Computations)'!E202=0,0,Inputs!G214*Inputs!G107*Inputs!H80*Inputs!D27*'GM Alloc Factors'!E47/('(Other Computations)'!E189+'(Other Computations)'!E202))</f>
        <v>0</v>
      </c>
      <c r="F5366" s="43">
        <f t="shared" si="1120"/>
        <v>0</v>
      </c>
      <c r="G5366" s="76">
        <f>IF('(Other Computations)'!G202=0,0,Inputs!I214*Inputs!I107*Inputs!H80*Inputs!D27*'GM Alloc Factors'!G47/('(Other Computations)'!G189+'(Other Computations)'!G202))</f>
        <v>0</v>
      </c>
      <c r="H5366" s="76">
        <f>IF('(Other Computations)'!H202=0,0,Inputs!J214*Inputs!J107*Inputs!H80*Inputs!D27*'GM Alloc Factors'!H47/('(Other Computations)'!H189+'(Other Computations)'!H202))</f>
        <v>0</v>
      </c>
      <c r="I5366" s="76">
        <f>IF('(Other Computations)'!I202=0,0,Inputs!K214*Inputs!K107*Inputs!H80*Inputs!D27*'GM Alloc Factors'!I47/('(Other Computations)'!I189+'(Other Computations)'!I202))</f>
        <v>0</v>
      </c>
      <c r="J5366" s="76">
        <f>IF('(Other Computations)'!J202=0,0,Inputs!L214*Inputs!L107*Inputs!H80*Inputs!D27*'GM Alloc Factors'!J47/('(Other Computations)'!J189+'(Other Computations)'!J202))</f>
        <v>0</v>
      </c>
      <c r="K5366" s="43">
        <f t="shared" si="1121"/>
        <v>0</v>
      </c>
    </row>
    <row r="5367" spans="1:11" ht="12.75" customHeight="1">
      <c r="A5367" s="61" t="str">
        <f>"         "&amp;Labels!B73</f>
        <v xml:space="preserve">         Customer 5</v>
      </c>
      <c r="B5367" s="76">
        <f>IF('(Other Computations)'!B203=0,0,Inputs!D215*Inputs!D108*Inputs!H81*Inputs!D27*'GM Alloc Factors'!B47/('(Other Computations)'!B190+'(Other Computations)'!B203))</f>
        <v>0</v>
      </c>
      <c r="C5367" s="76">
        <f>IF('(Other Computations)'!C203=0,0,Inputs!E215*Inputs!E108*Inputs!H81*Inputs!D27*'GM Alloc Factors'!C47/('(Other Computations)'!C190+'(Other Computations)'!C203))</f>
        <v>0</v>
      </c>
      <c r="D5367" s="76">
        <f>IF('(Other Computations)'!D203=0,0,Inputs!F215*Inputs!F108*Inputs!H81*Inputs!D27*'GM Alloc Factors'!D47/('(Other Computations)'!D190+'(Other Computations)'!D203))</f>
        <v>0</v>
      </c>
      <c r="E5367" s="76">
        <f>IF('(Other Computations)'!E203=0,0,Inputs!G215*Inputs!G108*Inputs!H81*Inputs!D27*'GM Alloc Factors'!E47/('(Other Computations)'!E190+'(Other Computations)'!E203))</f>
        <v>0</v>
      </c>
      <c r="F5367" s="43">
        <f t="shared" si="1120"/>
        <v>0</v>
      </c>
      <c r="G5367" s="76">
        <f>IF('(Other Computations)'!G203=0,0,Inputs!I215*Inputs!I108*Inputs!H81*Inputs!D27*'GM Alloc Factors'!G47/('(Other Computations)'!G190+'(Other Computations)'!G203))</f>
        <v>0</v>
      </c>
      <c r="H5367" s="76">
        <f>IF('(Other Computations)'!H203=0,0,Inputs!J215*Inputs!J108*Inputs!H81*Inputs!D27*'GM Alloc Factors'!H47/('(Other Computations)'!H190+'(Other Computations)'!H203))</f>
        <v>0</v>
      </c>
      <c r="I5367" s="76">
        <f>IF('(Other Computations)'!I203=0,0,Inputs!K215*Inputs!K108*Inputs!H81*Inputs!D27*'GM Alloc Factors'!I47/('(Other Computations)'!I190+'(Other Computations)'!I203))</f>
        <v>0</v>
      </c>
      <c r="J5367" s="76">
        <f>IF('(Other Computations)'!J203=0,0,Inputs!L215*Inputs!L108*Inputs!H81*Inputs!D27*'GM Alloc Factors'!J47/('(Other Computations)'!J190+'(Other Computations)'!J203))</f>
        <v>0</v>
      </c>
      <c r="K5367" s="43">
        <f t="shared" si="1121"/>
        <v>0</v>
      </c>
    </row>
    <row r="5368" spans="1:11" ht="12.75" customHeight="1">
      <c r="A5368" s="61" t="str">
        <f>"         "&amp;Labels!B74</f>
        <v xml:space="preserve">         Customer 6</v>
      </c>
      <c r="B5368" s="76">
        <f>IF('(Other Computations)'!B204=0,0,Inputs!D216*Inputs!D109*Inputs!H82*Inputs!D27*'GM Alloc Factors'!B47/('(Other Computations)'!B191+'(Other Computations)'!B204))</f>
        <v>0</v>
      </c>
      <c r="C5368" s="76">
        <f>IF('(Other Computations)'!C204=0,0,Inputs!E216*Inputs!E109*Inputs!H82*Inputs!D27*'GM Alloc Factors'!C47/('(Other Computations)'!C191+'(Other Computations)'!C204))</f>
        <v>0</v>
      </c>
      <c r="D5368" s="76">
        <f>IF('(Other Computations)'!D204=0,0,Inputs!F216*Inputs!F109*Inputs!H82*Inputs!D27*'GM Alloc Factors'!D47/('(Other Computations)'!D191+'(Other Computations)'!D204))</f>
        <v>0</v>
      </c>
      <c r="E5368" s="76">
        <f>IF('(Other Computations)'!E204=0,0,Inputs!G216*Inputs!G109*Inputs!H82*Inputs!D27*'GM Alloc Factors'!E47/('(Other Computations)'!E191+'(Other Computations)'!E204))</f>
        <v>0</v>
      </c>
      <c r="F5368" s="43">
        <f t="shared" si="1120"/>
        <v>0</v>
      </c>
      <c r="G5368" s="76">
        <f>IF('(Other Computations)'!G204=0,0,Inputs!I216*Inputs!I109*Inputs!H82*Inputs!D27*'GM Alloc Factors'!G47/('(Other Computations)'!G191+'(Other Computations)'!G204))</f>
        <v>0</v>
      </c>
      <c r="H5368" s="76">
        <f>IF('(Other Computations)'!H204=0,0,Inputs!J216*Inputs!J109*Inputs!H82*Inputs!D27*'GM Alloc Factors'!H47/('(Other Computations)'!H191+'(Other Computations)'!H204))</f>
        <v>0</v>
      </c>
      <c r="I5368" s="76">
        <f>IF('(Other Computations)'!I204=0,0,Inputs!K216*Inputs!K109*Inputs!H82*Inputs!D27*'GM Alloc Factors'!I47/('(Other Computations)'!I191+'(Other Computations)'!I204))</f>
        <v>0</v>
      </c>
      <c r="J5368" s="76">
        <f>IF('(Other Computations)'!J204=0,0,Inputs!L216*Inputs!L109*Inputs!H82*Inputs!D27*'GM Alloc Factors'!J47/('(Other Computations)'!J191+'(Other Computations)'!J204))</f>
        <v>0</v>
      </c>
      <c r="K5368" s="43">
        <f t="shared" si="1121"/>
        <v>0</v>
      </c>
    </row>
    <row r="5369" spans="1:11" ht="12.75" customHeight="1">
      <c r="A5369" s="61" t="str">
        <f>"         "&amp;Labels!B75</f>
        <v xml:space="preserve">         Customer 7</v>
      </c>
      <c r="B5369" s="76">
        <f>IF('(Other Computations)'!B205=0,0,Inputs!D217*Inputs!D110*Inputs!H83*Inputs!D27*'GM Alloc Factors'!B47/('(Other Computations)'!B192+'(Other Computations)'!B205))</f>
        <v>0</v>
      </c>
      <c r="C5369" s="76">
        <f>IF('(Other Computations)'!C205=0,0,Inputs!E217*Inputs!E110*Inputs!H83*Inputs!D27*'GM Alloc Factors'!C47/('(Other Computations)'!C192+'(Other Computations)'!C205))</f>
        <v>0</v>
      </c>
      <c r="D5369" s="76">
        <f>IF('(Other Computations)'!D205=0,0,Inputs!F217*Inputs!F110*Inputs!H83*Inputs!D27*'GM Alloc Factors'!D47/('(Other Computations)'!D192+'(Other Computations)'!D205))</f>
        <v>0</v>
      </c>
      <c r="E5369" s="76">
        <f>IF('(Other Computations)'!E205=0,0,Inputs!G217*Inputs!G110*Inputs!H83*Inputs!D27*'GM Alloc Factors'!E47/('(Other Computations)'!E192+'(Other Computations)'!E205))</f>
        <v>0</v>
      </c>
      <c r="F5369" s="43">
        <f t="shared" si="1120"/>
        <v>0</v>
      </c>
      <c r="G5369" s="76">
        <f>IF('(Other Computations)'!G205=0,0,Inputs!I217*Inputs!I110*Inputs!H83*Inputs!D27*'GM Alloc Factors'!G47/('(Other Computations)'!G192+'(Other Computations)'!G205))</f>
        <v>0</v>
      </c>
      <c r="H5369" s="76">
        <f>IF('(Other Computations)'!H205=0,0,Inputs!J217*Inputs!J110*Inputs!H83*Inputs!D27*'GM Alloc Factors'!H47/('(Other Computations)'!H192+'(Other Computations)'!H205))</f>
        <v>0</v>
      </c>
      <c r="I5369" s="76">
        <f>IF('(Other Computations)'!I205=0,0,Inputs!K217*Inputs!K110*Inputs!H83*Inputs!D27*'GM Alloc Factors'!I47/('(Other Computations)'!I192+'(Other Computations)'!I205))</f>
        <v>0</v>
      </c>
      <c r="J5369" s="76">
        <f>IF('(Other Computations)'!J205=0,0,Inputs!L217*Inputs!L110*Inputs!H83*Inputs!D27*'GM Alloc Factors'!J47/('(Other Computations)'!J192+'(Other Computations)'!J205))</f>
        <v>0</v>
      </c>
      <c r="K5369" s="43">
        <f t="shared" si="1121"/>
        <v>0</v>
      </c>
    </row>
    <row r="5370" spans="1:11" ht="12.75" customHeight="1">
      <c r="A5370" s="61" t="str">
        <f>"         "&amp;Labels!B76</f>
        <v xml:space="preserve">         Customer 8</v>
      </c>
      <c r="B5370" s="76">
        <f>IF('(Other Computations)'!B206=0,0,Inputs!D218*Inputs!D111*Inputs!H84*Inputs!D27*'GM Alloc Factors'!B47/('(Other Computations)'!B193+'(Other Computations)'!B206))</f>
        <v>0</v>
      </c>
      <c r="C5370" s="76">
        <f>IF('(Other Computations)'!C206=0,0,Inputs!E218*Inputs!E111*Inputs!H84*Inputs!D27*'GM Alloc Factors'!C47/('(Other Computations)'!C193+'(Other Computations)'!C206))</f>
        <v>0</v>
      </c>
      <c r="D5370" s="76">
        <f>IF('(Other Computations)'!D206=0,0,Inputs!F218*Inputs!F111*Inputs!H84*Inputs!D27*'GM Alloc Factors'!D47/('(Other Computations)'!D193+'(Other Computations)'!D206))</f>
        <v>0</v>
      </c>
      <c r="E5370" s="76">
        <f>IF('(Other Computations)'!E206=0,0,Inputs!G218*Inputs!G111*Inputs!H84*Inputs!D27*'GM Alloc Factors'!E47/('(Other Computations)'!E193+'(Other Computations)'!E206))</f>
        <v>0</v>
      </c>
      <c r="F5370" s="43">
        <f t="shared" si="1120"/>
        <v>0</v>
      </c>
      <c r="G5370" s="76">
        <f>IF('(Other Computations)'!G206=0,0,Inputs!I218*Inputs!I111*Inputs!H84*Inputs!D27*'GM Alloc Factors'!G47/('(Other Computations)'!G193+'(Other Computations)'!G206))</f>
        <v>0</v>
      </c>
      <c r="H5370" s="76">
        <f>IF('(Other Computations)'!H206=0,0,Inputs!J218*Inputs!J111*Inputs!H84*Inputs!D27*'GM Alloc Factors'!H47/('(Other Computations)'!H193+'(Other Computations)'!H206))</f>
        <v>0</v>
      </c>
      <c r="I5370" s="76">
        <f>IF('(Other Computations)'!I206=0,0,Inputs!K218*Inputs!K111*Inputs!H84*Inputs!D27*'GM Alloc Factors'!I47/('(Other Computations)'!I193+'(Other Computations)'!I206))</f>
        <v>0</v>
      </c>
      <c r="J5370" s="76">
        <f>IF('(Other Computations)'!J206=0,0,Inputs!L218*Inputs!L111*Inputs!H84*Inputs!D27*'GM Alloc Factors'!J47/('(Other Computations)'!J193+'(Other Computations)'!J206))</f>
        <v>0</v>
      </c>
      <c r="K5370" s="43">
        <f t="shared" si="1121"/>
        <v>0</v>
      </c>
    </row>
    <row r="5371" spans="1:11" ht="12.75" customHeight="1">
      <c r="A5371" s="61" t="str">
        <f>"         "&amp;Labels!B77</f>
        <v xml:space="preserve">         Customer 9</v>
      </c>
      <c r="B5371" s="76">
        <f>IF('(Other Computations)'!B207=0,0,Inputs!D219*Inputs!D112*Inputs!H85*Inputs!D27*'GM Alloc Factors'!B47/('(Other Computations)'!B194+'(Other Computations)'!B207))</f>
        <v>0</v>
      </c>
      <c r="C5371" s="76">
        <f>IF('(Other Computations)'!C207=0,0,Inputs!E219*Inputs!E112*Inputs!H85*Inputs!D27*'GM Alloc Factors'!C47/('(Other Computations)'!C194+'(Other Computations)'!C207))</f>
        <v>0</v>
      </c>
      <c r="D5371" s="76">
        <f>IF('(Other Computations)'!D207=0,0,Inputs!F219*Inputs!F112*Inputs!H85*Inputs!D27*'GM Alloc Factors'!D47/('(Other Computations)'!D194+'(Other Computations)'!D207))</f>
        <v>0</v>
      </c>
      <c r="E5371" s="76">
        <f>IF('(Other Computations)'!E207=0,0,Inputs!G219*Inputs!G112*Inputs!H85*Inputs!D27*'GM Alloc Factors'!E47/('(Other Computations)'!E194+'(Other Computations)'!E207))</f>
        <v>0</v>
      </c>
      <c r="F5371" s="43">
        <f t="shared" si="1120"/>
        <v>0</v>
      </c>
      <c r="G5371" s="76">
        <f>IF('(Other Computations)'!G207=0,0,Inputs!I219*Inputs!I112*Inputs!H85*Inputs!D27*'GM Alloc Factors'!G47/('(Other Computations)'!G194+'(Other Computations)'!G207))</f>
        <v>0</v>
      </c>
      <c r="H5371" s="76">
        <f>IF('(Other Computations)'!H207=0,0,Inputs!J219*Inputs!J112*Inputs!H85*Inputs!D27*'GM Alloc Factors'!H47/('(Other Computations)'!H194+'(Other Computations)'!H207))</f>
        <v>0</v>
      </c>
      <c r="I5371" s="76">
        <f>IF('(Other Computations)'!I207=0,0,Inputs!K219*Inputs!K112*Inputs!H85*Inputs!D27*'GM Alloc Factors'!I47/('(Other Computations)'!I194+'(Other Computations)'!I207))</f>
        <v>0</v>
      </c>
      <c r="J5371" s="76">
        <f>IF('(Other Computations)'!J207=0,0,Inputs!L219*Inputs!L112*Inputs!H85*Inputs!D27*'GM Alloc Factors'!J47/('(Other Computations)'!J194+'(Other Computations)'!J207))</f>
        <v>0</v>
      </c>
      <c r="K5371" s="43">
        <f t="shared" si="1121"/>
        <v>0</v>
      </c>
    </row>
    <row r="5372" spans="1:11" ht="12.75" customHeight="1">
      <c r="A5372" s="61" t="str">
        <f>"         "&amp;Labels!B78</f>
        <v xml:space="preserve">         Customer 10</v>
      </c>
      <c r="B5372" s="76">
        <f>IF('(Other Computations)'!B208=0,0,Inputs!D220*Inputs!D113*Inputs!H86*Inputs!D27*'GM Alloc Factors'!B47/('(Other Computations)'!B195+'(Other Computations)'!B208))</f>
        <v>0</v>
      </c>
      <c r="C5372" s="76">
        <f>IF('(Other Computations)'!C208=0,0,Inputs!E220*Inputs!E113*Inputs!H86*Inputs!D27*'GM Alloc Factors'!C47/('(Other Computations)'!C195+'(Other Computations)'!C208))</f>
        <v>0</v>
      </c>
      <c r="D5372" s="76">
        <f>IF('(Other Computations)'!D208=0,0,Inputs!F220*Inputs!F113*Inputs!H86*Inputs!D27*'GM Alloc Factors'!D47/('(Other Computations)'!D195+'(Other Computations)'!D208))</f>
        <v>0</v>
      </c>
      <c r="E5372" s="76">
        <f>IF('(Other Computations)'!E208=0,0,Inputs!G220*Inputs!G113*Inputs!H86*Inputs!D27*'GM Alloc Factors'!E47/('(Other Computations)'!E195+'(Other Computations)'!E208))</f>
        <v>0</v>
      </c>
      <c r="F5372" s="43">
        <f t="shared" si="1120"/>
        <v>0</v>
      </c>
      <c r="G5372" s="76">
        <f>IF('(Other Computations)'!G208=0,0,Inputs!I220*Inputs!I113*Inputs!H86*Inputs!D27*'GM Alloc Factors'!G47/('(Other Computations)'!G195+'(Other Computations)'!G208))</f>
        <v>0</v>
      </c>
      <c r="H5372" s="76">
        <f>IF('(Other Computations)'!H208=0,0,Inputs!J220*Inputs!J113*Inputs!H86*Inputs!D27*'GM Alloc Factors'!H47/('(Other Computations)'!H195+'(Other Computations)'!H208))</f>
        <v>0</v>
      </c>
      <c r="I5372" s="76">
        <f>IF('(Other Computations)'!I208=0,0,Inputs!K220*Inputs!K113*Inputs!H86*Inputs!D27*'GM Alloc Factors'!I47/('(Other Computations)'!I195+'(Other Computations)'!I208))</f>
        <v>0</v>
      </c>
      <c r="J5372" s="76">
        <f>IF('(Other Computations)'!J208=0,0,Inputs!L220*Inputs!L113*Inputs!H86*Inputs!D27*'GM Alloc Factors'!J47/('(Other Computations)'!J195+'(Other Computations)'!J208))</f>
        <v>0</v>
      </c>
      <c r="K5372" s="43">
        <f t="shared" si="1121"/>
        <v>0</v>
      </c>
    </row>
    <row r="5373" spans="1:11" ht="12.75" customHeight="1">
      <c r="A5373" s="61" t="str">
        <f>"         "&amp;Labels!C68</f>
        <v xml:space="preserve">         Total</v>
      </c>
      <c r="B5373" s="84">
        <f>SUM(B5363:B5372)</f>
        <v>0</v>
      </c>
      <c r="C5373" s="84">
        <f>SUM(C5363:C5372)</f>
        <v>0</v>
      </c>
      <c r="D5373" s="84">
        <f>SUM(D5363:D5372)</f>
        <v>0</v>
      </c>
      <c r="E5373" s="84">
        <f>SUM(E5363:E5372)</f>
        <v>0</v>
      </c>
      <c r="F5373" s="43">
        <f t="shared" si="1120"/>
        <v>0</v>
      </c>
      <c r="G5373" s="84">
        <f>SUM(G5363:G5372)</f>
        <v>0</v>
      </c>
      <c r="H5373" s="84">
        <f>SUM(H5363:H5372)</f>
        <v>0</v>
      </c>
      <c r="I5373" s="84">
        <f>SUM(I5363:I5372)</f>
        <v>0</v>
      </c>
      <c r="J5373" s="84">
        <f>SUM(J5363:J5372)</f>
        <v>0</v>
      </c>
      <c r="K5373" s="43">
        <f t="shared" si="1121"/>
        <v>0</v>
      </c>
    </row>
    <row r="5374" spans="1:11" ht="12.75" customHeight="1">
      <c r="A5374" s="61" t="str">
        <f>"      "&amp;Labels!B90</f>
        <v xml:space="preserve">      Q 6</v>
      </c>
      <c r="B5374" s="84"/>
      <c r="C5374" s="84"/>
      <c r="D5374" s="84"/>
      <c r="E5374" s="84"/>
      <c r="F5374" s="43"/>
      <c r="G5374" s="84"/>
      <c r="H5374" s="84"/>
      <c r="I5374" s="84"/>
      <c r="J5374" s="84"/>
      <c r="K5374" s="43"/>
    </row>
    <row r="5375" spans="1:11" ht="12.75" customHeight="1">
      <c r="A5375" s="61" t="str">
        <f>"         "&amp;Labels!B69</f>
        <v xml:space="preserve">         Customer 1</v>
      </c>
      <c r="B5375" s="76">
        <f>IF('(Other Computations)'!B199=0,0,Inputs!D211*Inputs!D104*Inputs!I77*Inputs!D27*'GM Alloc Factors'!B50/('(Other Computations)'!B186+'(Other Computations)'!B199))</f>
        <v>0</v>
      </c>
      <c r="C5375" s="76">
        <f>IF('(Other Computations)'!C199=0,0,Inputs!E211*Inputs!E104*Inputs!I77*Inputs!D27*'GM Alloc Factors'!C50/('(Other Computations)'!C186+'(Other Computations)'!C199))</f>
        <v>0</v>
      </c>
      <c r="D5375" s="76">
        <f>IF('(Other Computations)'!D199=0,0,Inputs!F211*Inputs!F104*Inputs!I77*Inputs!D27*'GM Alloc Factors'!D50/('(Other Computations)'!D186+'(Other Computations)'!D199))</f>
        <v>0</v>
      </c>
      <c r="E5375" s="76">
        <f>IF('(Other Computations)'!E199=0,0,Inputs!G211*Inputs!G104*Inputs!I77*Inputs!D27*'GM Alloc Factors'!E50/('(Other Computations)'!E186+'(Other Computations)'!E199))</f>
        <v>0</v>
      </c>
      <c r="F5375" s="43">
        <f t="shared" ref="F5375:F5385" si="1122">SUM(B5375:E5375)</f>
        <v>0</v>
      </c>
      <c r="G5375" s="76">
        <f>IF('(Other Computations)'!G199=0,0,Inputs!I211*Inputs!I104*Inputs!I77*Inputs!D27*'GM Alloc Factors'!G50/('(Other Computations)'!G186+'(Other Computations)'!G199))</f>
        <v>0</v>
      </c>
      <c r="H5375" s="76">
        <f>IF('(Other Computations)'!H199=0,0,Inputs!J211*Inputs!J104*Inputs!I77*Inputs!D27*'GM Alloc Factors'!H50/('(Other Computations)'!H186+'(Other Computations)'!H199))</f>
        <v>0</v>
      </c>
      <c r="I5375" s="76">
        <f>IF('(Other Computations)'!I199=0,0,Inputs!K211*Inputs!K104*Inputs!I77*Inputs!D27*'GM Alloc Factors'!I50/('(Other Computations)'!I186+'(Other Computations)'!I199))</f>
        <v>0</v>
      </c>
      <c r="J5375" s="76">
        <f>IF('(Other Computations)'!J199=0,0,Inputs!L211*Inputs!L104*Inputs!I77*Inputs!D27*'GM Alloc Factors'!J50/('(Other Computations)'!J186+'(Other Computations)'!J199))</f>
        <v>0</v>
      </c>
      <c r="K5375" s="43">
        <f t="shared" ref="K5375:K5385" si="1123">SUM(G5375:J5375)</f>
        <v>0</v>
      </c>
    </row>
    <row r="5376" spans="1:11" ht="12.75" customHeight="1">
      <c r="A5376" s="61" t="str">
        <f>"         "&amp;Labels!B70</f>
        <v xml:space="preserve">         Customer 2</v>
      </c>
      <c r="B5376" s="76">
        <f>IF('(Other Computations)'!B200=0,0,Inputs!D212*Inputs!D105*Inputs!I78*Inputs!D27*'GM Alloc Factors'!B50/('(Other Computations)'!B187+'(Other Computations)'!B200))</f>
        <v>0</v>
      </c>
      <c r="C5376" s="76">
        <f>IF('(Other Computations)'!C200=0,0,Inputs!E212*Inputs!E105*Inputs!I78*Inputs!D27*'GM Alloc Factors'!C50/('(Other Computations)'!C187+'(Other Computations)'!C200))</f>
        <v>0</v>
      </c>
      <c r="D5376" s="76">
        <f>IF('(Other Computations)'!D200=0,0,Inputs!F212*Inputs!F105*Inputs!I78*Inputs!D27*'GM Alloc Factors'!D50/('(Other Computations)'!D187+'(Other Computations)'!D200))</f>
        <v>0</v>
      </c>
      <c r="E5376" s="76">
        <f>IF('(Other Computations)'!E200=0,0,Inputs!G212*Inputs!G105*Inputs!I78*Inputs!D27*'GM Alloc Factors'!E50/('(Other Computations)'!E187+'(Other Computations)'!E200))</f>
        <v>0</v>
      </c>
      <c r="F5376" s="43">
        <f t="shared" si="1122"/>
        <v>0</v>
      </c>
      <c r="G5376" s="76">
        <f>IF('(Other Computations)'!G200=0,0,Inputs!I212*Inputs!I105*Inputs!I78*Inputs!D27*'GM Alloc Factors'!G50/('(Other Computations)'!G187+'(Other Computations)'!G200))</f>
        <v>0</v>
      </c>
      <c r="H5376" s="76">
        <f>IF('(Other Computations)'!H200=0,0,Inputs!J212*Inputs!J105*Inputs!I78*Inputs!D27*'GM Alloc Factors'!H50/('(Other Computations)'!H187+'(Other Computations)'!H200))</f>
        <v>0</v>
      </c>
      <c r="I5376" s="76">
        <f>IF('(Other Computations)'!I200=0,0,Inputs!K212*Inputs!K105*Inputs!I78*Inputs!D27*'GM Alloc Factors'!I50/('(Other Computations)'!I187+'(Other Computations)'!I200))</f>
        <v>0</v>
      </c>
      <c r="J5376" s="76">
        <f>IF('(Other Computations)'!J200=0,0,Inputs!L212*Inputs!L105*Inputs!I78*Inputs!D27*'GM Alloc Factors'!J50/('(Other Computations)'!J187+'(Other Computations)'!J200))</f>
        <v>0</v>
      </c>
      <c r="K5376" s="43">
        <f t="shared" si="1123"/>
        <v>0</v>
      </c>
    </row>
    <row r="5377" spans="1:11" ht="12.75" customHeight="1">
      <c r="A5377" s="61" t="str">
        <f>"         "&amp;Labels!B71</f>
        <v xml:space="preserve">         Customer 3</v>
      </c>
      <c r="B5377" s="76">
        <f>IF('(Other Computations)'!B201=0,0,Inputs!D213*Inputs!D106*Inputs!I79*Inputs!D27*'GM Alloc Factors'!B50/('(Other Computations)'!B188+'(Other Computations)'!B201))</f>
        <v>0</v>
      </c>
      <c r="C5377" s="76">
        <f>IF('(Other Computations)'!C201=0,0,Inputs!E213*Inputs!E106*Inputs!I79*Inputs!D27*'GM Alloc Factors'!C50/('(Other Computations)'!C188+'(Other Computations)'!C201))</f>
        <v>0</v>
      </c>
      <c r="D5377" s="76">
        <f>IF('(Other Computations)'!D201=0,0,Inputs!F213*Inputs!F106*Inputs!I79*Inputs!D27*'GM Alloc Factors'!D50/('(Other Computations)'!D188+'(Other Computations)'!D201))</f>
        <v>0</v>
      </c>
      <c r="E5377" s="76">
        <f>IF('(Other Computations)'!E201=0,0,Inputs!G213*Inputs!G106*Inputs!I79*Inputs!D27*'GM Alloc Factors'!E50/('(Other Computations)'!E188+'(Other Computations)'!E201))</f>
        <v>0</v>
      </c>
      <c r="F5377" s="43">
        <f t="shared" si="1122"/>
        <v>0</v>
      </c>
      <c r="G5377" s="76">
        <f>IF('(Other Computations)'!G201=0,0,Inputs!I213*Inputs!I106*Inputs!I79*Inputs!D27*'GM Alloc Factors'!G50/('(Other Computations)'!G188+'(Other Computations)'!G201))</f>
        <v>0</v>
      </c>
      <c r="H5377" s="76">
        <f>IF('(Other Computations)'!H201=0,0,Inputs!J213*Inputs!J106*Inputs!I79*Inputs!D27*'GM Alloc Factors'!H50/('(Other Computations)'!H188+'(Other Computations)'!H201))</f>
        <v>0</v>
      </c>
      <c r="I5377" s="76">
        <f>IF('(Other Computations)'!I201=0,0,Inputs!K213*Inputs!K106*Inputs!I79*Inputs!D27*'GM Alloc Factors'!I50/('(Other Computations)'!I188+'(Other Computations)'!I201))</f>
        <v>0</v>
      </c>
      <c r="J5377" s="76">
        <f>IF('(Other Computations)'!J201=0,0,Inputs!L213*Inputs!L106*Inputs!I79*Inputs!D27*'GM Alloc Factors'!J50/('(Other Computations)'!J188+'(Other Computations)'!J201))</f>
        <v>0</v>
      </c>
      <c r="K5377" s="43">
        <f t="shared" si="1123"/>
        <v>0</v>
      </c>
    </row>
    <row r="5378" spans="1:11" ht="12.75" customHeight="1">
      <c r="A5378" s="61" t="str">
        <f>"         "&amp;Labels!B72</f>
        <v xml:space="preserve">         Customer 4</v>
      </c>
      <c r="B5378" s="76">
        <f>IF('(Other Computations)'!B202=0,0,Inputs!D214*Inputs!D107*Inputs!I80*Inputs!D27*'GM Alloc Factors'!B50/('(Other Computations)'!B189+'(Other Computations)'!B202))</f>
        <v>0</v>
      </c>
      <c r="C5378" s="76">
        <f>IF('(Other Computations)'!C202=0,0,Inputs!E214*Inputs!E107*Inputs!I80*Inputs!D27*'GM Alloc Factors'!C50/('(Other Computations)'!C189+'(Other Computations)'!C202))</f>
        <v>0</v>
      </c>
      <c r="D5378" s="76">
        <f>IF('(Other Computations)'!D202=0,0,Inputs!F214*Inputs!F107*Inputs!I80*Inputs!D27*'GM Alloc Factors'!D50/('(Other Computations)'!D189+'(Other Computations)'!D202))</f>
        <v>0</v>
      </c>
      <c r="E5378" s="76">
        <f>IF('(Other Computations)'!E202=0,0,Inputs!G214*Inputs!G107*Inputs!I80*Inputs!D27*'GM Alloc Factors'!E50/('(Other Computations)'!E189+'(Other Computations)'!E202))</f>
        <v>0</v>
      </c>
      <c r="F5378" s="43">
        <f t="shared" si="1122"/>
        <v>0</v>
      </c>
      <c r="G5378" s="76">
        <f>IF('(Other Computations)'!G202=0,0,Inputs!I214*Inputs!I107*Inputs!I80*Inputs!D27*'GM Alloc Factors'!G50/('(Other Computations)'!G189+'(Other Computations)'!G202))</f>
        <v>0</v>
      </c>
      <c r="H5378" s="76">
        <f>IF('(Other Computations)'!H202=0,0,Inputs!J214*Inputs!J107*Inputs!I80*Inputs!D27*'GM Alloc Factors'!H50/('(Other Computations)'!H189+'(Other Computations)'!H202))</f>
        <v>0</v>
      </c>
      <c r="I5378" s="76">
        <f>IF('(Other Computations)'!I202=0,0,Inputs!K214*Inputs!K107*Inputs!I80*Inputs!D27*'GM Alloc Factors'!I50/('(Other Computations)'!I189+'(Other Computations)'!I202))</f>
        <v>0</v>
      </c>
      <c r="J5378" s="76">
        <f>IF('(Other Computations)'!J202=0,0,Inputs!L214*Inputs!L107*Inputs!I80*Inputs!D27*'GM Alloc Factors'!J50/('(Other Computations)'!J189+'(Other Computations)'!J202))</f>
        <v>0</v>
      </c>
      <c r="K5378" s="43">
        <f t="shared" si="1123"/>
        <v>0</v>
      </c>
    </row>
    <row r="5379" spans="1:11" ht="12.75" customHeight="1">
      <c r="A5379" s="61" t="str">
        <f>"         "&amp;Labels!B73</f>
        <v xml:space="preserve">         Customer 5</v>
      </c>
      <c r="B5379" s="76">
        <f>IF('(Other Computations)'!B203=0,0,Inputs!D215*Inputs!D108*Inputs!I81*Inputs!D27*'GM Alloc Factors'!B50/('(Other Computations)'!B190+'(Other Computations)'!B203))</f>
        <v>0</v>
      </c>
      <c r="C5379" s="76">
        <f>IF('(Other Computations)'!C203=0,0,Inputs!E215*Inputs!E108*Inputs!I81*Inputs!D27*'GM Alloc Factors'!C50/('(Other Computations)'!C190+'(Other Computations)'!C203))</f>
        <v>0</v>
      </c>
      <c r="D5379" s="76">
        <f>IF('(Other Computations)'!D203=0,0,Inputs!F215*Inputs!F108*Inputs!I81*Inputs!D27*'GM Alloc Factors'!D50/('(Other Computations)'!D190+'(Other Computations)'!D203))</f>
        <v>0</v>
      </c>
      <c r="E5379" s="76">
        <f>IF('(Other Computations)'!E203=0,0,Inputs!G215*Inputs!G108*Inputs!I81*Inputs!D27*'GM Alloc Factors'!E50/('(Other Computations)'!E190+'(Other Computations)'!E203))</f>
        <v>0</v>
      </c>
      <c r="F5379" s="43">
        <f t="shared" si="1122"/>
        <v>0</v>
      </c>
      <c r="G5379" s="76">
        <f>IF('(Other Computations)'!G203=0,0,Inputs!I215*Inputs!I108*Inputs!I81*Inputs!D27*'GM Alloc Factors'!G50/('(Other Computations)'!G190+'(Other Computations)'!G203))</f>
        <v>0</v>
      </c>
      <c r="H5379" s="76">
        <f>IF('(Other Computations)'!H203=0,0,Inputs!J215*Inputs!J108*Inputs!I81*Inputs!D27*'GM Alloc Factors'!H50/('(Other Computations)'!H190+'(Other Computations)'!H203))</f>
        <v>0</v>
      </c>
      <c r="I5379" s="76">
        <f>IF('(Other Computations)'!I203=0,0,Inputs!K215*Inputs!K108*Inputs!I81*Inputs!D27*'GM Alloc Factors'!I50/('(Other Computations)'!I190+'(Other Computations)'!I203))</f>
        <v>0</v>
      </c>
      <c r="J5379" s="76">
        <f>IF('(Other Computations)'!J203=0,0,Inputs!L215*Inputs!L108*Inputs!I81*Inputs!D27*'GM Alloc Factors'!J50/('(Other Computations)'!J190+'(Other Computations)'!J203))</f>
        <v>0</v>
      </c>
      <c r="K5379" s="43">
        <f t="shared" si="1123"/>
        <v>0</v>
      </c>
    </row>
    <row r="5380" spans="1:11" ht="12.75" customHeight="1">
      <c r="A5380" s="61" t="str">
        <f>"         "&amp;Labels!B74</f>
        <v xml:space="preserve">         Customer 6</v>
      </c>
      <c r="B5380" s="76">
        <f>IF('(Other Computations)'!B204=0,0,Inputs!D216*Inputs!D109*Inputs!I82*Inputs!D27*'GM Alloc Factors'!B50/('(Other Computations)'!B191+'(Other Computations)'!B204))</f>
        <v>0</v>
      </c>
      <c r="C5380" s="76">
        <f>IF('(Other Computations)'!C204=0,0,Inputs!E216*Inputs!E109*Inputs!I82*Inputs!D27*'GM Alloc Factors'!C50/('(Other Computations)'!C191+'(Other Computations)'!C204))</f>
        <v>0</v>
      </c>
      <c r="D5380" s="76">
        <f>IF('(Other Computations)'!D204=0,0,Inputs!F216*Inputs!F109*Inputs!I82*Inputs!D27*'GM Alloc Factors'!D50/('(Other Computations)'!D191+'(Other Computations)'!D204))</f>
        <v>0</v>
      </c>
      <c r="E5380" s="76">
        <f>IF('(Other Computations)'!E204=0,0,Inputs!G216*Inputs!G109*Inputs!I82*Inputs!D27*'GM Alloc Factors'!E50/('(Other Computations)'!E191+'(Other Computations)'!E204))</f>
        <v>0</v>
      </c>
      <c r="F5380" s="43">
        <f t="shared" si="1122"/>
        <v>0</v>
      </c>
      <c r="G5380" s="76">
        <f>IF('(Other Computations)'!G204=0,0,Inputs!I216*Inputs!I109*Inputs!I82*Inputs!D27*'GM Alloc Factors'!G50/('(Other Computations)'!G191+'(Other Computations)'!G204))</f>
        <v>0</v>
      </c>
      <c r="H5380" s="76">
        <f>IF('(Other Computations)'!H204=0,0,Inputs!J216*Inputs!J109*Inputs!I82*Inputs!D27*'GM Alloc Factors'!H50/('(Other Computations)'!H191+'(Other Computations)'!H204))</f>
        <v>0</v>
      </c>
      <c r="I5380" s="76">
        <f>IF('(Other Computations)'!I204=0,0,Inputs!K216*Inputs!K109*Inputs!I82*Inputs!D27*'GM Alloc Factors'!I50/('(Other Computations)'!I191+'(Other Computations)'!I204))</f>
        <v>0</v>
      </c>
      <c r="J5380" s="76">
        <f>IF('(Other Computations)'!J204=0,0,Inputs!L216*Inputs!L109*Inputs!I82*Inputs!D27*'GM Alloc Factors'!J50/('(Other Computations)'!J191+'(Other Computations)'!J204))</f>
        <v>0</v>
      </c>
      <c r="K5380" s="43">
        <f t="shared" si="1123"/>
        <v>0</v>
      </c>
    </row>
    <row r="5381" spans="1:11" ht="12.75" customHeight="1">
      <c r="A5381" s="61" t="str">
        <f>"         "&amp;Labels!B75</f>
        <v xml:space="preserve">         Customer 7</v>
      </c>
      <c r="B5381" s="76">
        <f>IF('(Other Computations)'!B205=0,0,Inputs!D217*Inputs!D110*Inputs!I83*Inputs!D27*'GM Alloc Factors'!B50/('(Other Computations)'!B192+'(Other Computations)'!B205))</f>
        <v>0</v>
      </c>
      <c r="C5381" s="76">
        <f>IF('(Other Computations)'!C205=0,0,Inputs!E217*Inputs!E110*Inputs!I83*Inputs!D27*'GM Alloc Factors'!C50/('(Other Computations)'!C192+'(Other Computations)'!C205))</f>
        <v>0</v>
      </c>
      <c r="D5381" s="76">
        <f>IF('(Other Computations)'!D205=0,0,Inputs!F217*Inputs!F110*Inputs!I83*Inputs!D27*'GM Alloc Factors'!D50/('(Other Computations)'!D192+'(Other Computations)'!D205))</f>
        <v>0</v>
      </c>
      <c r="E5381" s="76">
        <f>IF('(Other Computations)'!E205=0,0,Inputs!G217*Inputs!G110*Inputs!I83*Inputs!D27*'GM Alloc Factors'!E50/('(Other Computations)'!E192+'(Other Computations)'!E205))</f>
        <v>0</v>
      </c>
      <c r="F5381" s="43">
        <f t="shared" si="1122"/>
        <v>0</v>
      </c>
      <c r="G5381" s="76">
        <f>IF('(Other Computations)'!G205=0,0,Inputs!I217*Inputs!I110*Inputs!I83*Inputs!D27*'GM Alloc Factors'!G50/('(Other Computations)'!G192+'(Other Computations)'!G205))</f>
        <v>0</v>
      </c>
      <c r="H5381" s="76">
        <f>IF('(Other Computations)'!H205=0,0,Inputs!J217*Inputs!J110*Inputs!I83*Inputs!D27*'GM Alloc Factors'!H50/('(Other Computations)'!H192+'(Other Computations)'!H205))</f>
        <v>0</v>
      </c>
      <c r="I5381" s="76">
        <f>IF('(Other Computations)'!I205=0,0,Inputs!K217*Inputs!K110*Inputs!I83*Inputs!D27*'GM Alloc Factors'!I50/('(Other Computations)'!I192+'(Other Computations)'!I205))</f>
        <v>0</v>
      </c>
      <c r="J5381" s="76">
        <f>IF('(Other Computations)'!J205=0,0,Inputs!L217*Inputs!L110*Inputs!I83*Inputs!D27*'GM Alloc Factors'!J50/('(Other Computations)'!J192+'(Other Computations)'!J205))</f>
        <v>0</v>
      </c>
      <c r="K5381" s="43">
        <f t="shared" si="1123"/>
        <v>0</v>
      </c>
    </row>
    <row r="5382" spans="1:11" ht="12.75" customHeight="1">
      <c r="A5382" s="61" t="str">
        <f>"         "&amp;Labels!B76</f>
        <v xml:space="preserve">         Customer 8</v>
      </c>
      <c r="B5382" s="76">
        <f>IF('(Other Computations)'!B206=0,0,Inputs!D218*Inputs!D111*Inputs!I84*Inputs!D27*'GM Alloc Factors'!B50/('(Other Computations)'!B193+'(Other Computations)'!B206))</f>
        <v>0</v>
      </c>
      <c r="C5382" s="76">
        <f>IF('(Other Computations)'!C206=0,0,Inputs!E218*Inputs!E111*Inputs!I84*Inputs!D27*'GM Alloc Factors'!C50/('(Other Computations)'!C193+'(Other Computations)'!C206))</f>
        <v>0</v>
      </c>
      <c r="D5382" s="76">
        <f>IF('(Other Computations)'!D206=0,0,Inputs!F218*Inputs!F111*Inputs!I84*Inputs!D27*'GM Alloc Factors'!D50/('(Other Computations)'!D193+'(Other Computations)'!D206))</f>
        <v>0</v>
      </c>
      <c r="E5382" s="76">
        <f>IF('(Other Computations)'!E206=0,0,Inputs!G218*Inputs!G111*Inputs!I84*Inputs!D27*'GM Alloc Factors'!E50/('(Other Computations)'!E193+'(Other Computations)'!E206))</f>
        <v>0</v>
      </c>
      <c r="F5382" s="43">
        <f t="shared" si="1122"/>
        <v>0</v>
      </c>
      <c r="G5382" s="76">
        <f>IF('(Other Computations)'!G206=0,0,Inputs!I218*Inputs!I111*Inputs!I84*Inputs!D27*'GM Alloc Factors'!G50/('(Other Computations)'!G193+'(Other Computations)'!G206))</f>
        <v>0</v>
      </c>
      <c r="H5382" s="76">
        <f>IF('(Other Computations)'!H206=0,0,Inputs!J218*Inputs!J111*Inputs!I84*Inputs!D27*'GM Alloc Factors'!H50/('(Other Computations)'!H193+'(Other Computations)'!H206))</f>
        <v>0</v>
      </c>
      <c r="I5382" s="76">
        <f>IF('(Other Computations)'!I206=0,0,Inputs!K218*Inputs!K111*Inputs!I84*Inputs!D27*'GM Alloc Factors'!I50/('(Other Computations)'!I193+'(Other Computations)'!I206))</f>
        <v>0</v>
      </c>
      <c r="J5382" s="76">
        <f>IF('(Other Computations)'!J206=0,0,Inputs!L218*Inputs!L111*Inputs!I84*Inputs!D27*'GM Alloc Factors'!J50/('(Other Computations)'!J193+'(Other Computations)'!J206))</f>
        <v>0</v>
      </c>
      <c r="K5382" s="43">
        <f t="shared" si="1123"/>
        <v>0</v>
      </c>
    </row>
    <row r="5383" spans="1:11" ht="12.75" customHeight="1">
      <c r="A5383" s="61" t="str">
        <f>"         "&amp;Labels!B77</f>
        <v xml:space="preserve">         Customer 9</v>
      </c>
      <c r="B5383" s="76">
        <f>IF('(Other Computations)'!B207=0,0,Inputs!D219*Inputs!D112*Inputs!I85*Inputs!D27*'GM Alloc Factors'!B50/('(Other Computations)'!B194+'(Other Computations)'!B207))</f>
        <v>0</v>
      </c>
      <c r="C5383" s="76">
        <f>IF('(Other Computations)'!C207=0,0,Inputs!E219*Inputs!E112*Inputs!I85*Inputs!D27*'GM Alloc Factors'!C50/('(Other Computations)'!C194+'(Other Computations)'!C207))</f>
        <v>0</v>
      </c>
      <c r="D5383" s="76">
        <f>IF('(Other Computations)'!D207=0,0,Inputs!F219*Inputs!F112*Inputs!I85*Inputs!D27*'GM Alloc Factors'!D50/('(Other Computations)'!D194+'(Other Computations)'!D207))</f>
        <v>0</v>
      </c>
      <c r="E5383" s="76">
        <f>IF('(Other Computations)'!E207=0,0,Inputs!G219*Inputs!G112*Inputs!I85*Inputs!D27*'GM Alloc Factors'!E50/('(Other Computations)'!E194+'(Other Computations)'!E207))</f>
        <v>0</v>
      </c>
      <c r="F5383" s="43">
        <f t="shared" si="1122"/>
        <v>0</v>
      </c>
      <c r="G5383" s="76">
        <f>IF('(Other Computations)'!G207=0,0,Inputs!I219*Inputs!I112*Inputs!I85*Inputs!D27*'GM Alloc Factors'!G50/('(Other Computations)'!G194+'(Other Computations)'!G207))</f>
        <v>0</v>
      </c>
      <c r="H5383" s="76">
        <f>IF('(Other Computations)'!H207=0,0,Inputs!J219*Inputs!J112*Inputs!I85*Inputs!D27*'GM Alloc Factors'!H50/('(Other Computations)'!H194+'(Other Computations)'!H207))</f>
        <v>0</v>
      </c>
      <c r="I5383" s="76">
        <f>IF('(Other Computations)'!I207=0,0,Inputs!K219*Inputs!K112*Inputs!I85*Inputs!D27*'GM Alloc Factors'!I50/('(Other Computations)'!I194+'(Other Computations)'!I207))</f>
        <v>0</v>
      </c>
      <c r="J5383" s="76">
        <f>IF('(Other Computations)'!J207=0,0,Inputs!L219*Inputs!L112*Inputs!I85*Inputs!D27*'GM Alloc Factors'!J50/('(Other Computations)'!J194+'(Other Computations)'!J207))</f>
        <v>0</v>
      </c>
      <c r="K5383" s="43">
        <f t="shared" si="1123"/>
        <v>0</v>
      </c>
    </row>
    <row r="5384" spans="1:11" ht="12.75" customHeight="1">
      <c r="A5384" s="61" t="str">
        <f>"         "&amp;Labels!B78</f>
        <v xml:space="preserve">         Customer 10</v>
      </c>
      <c r="B5384" s="76">
        <f>IF('(Other Computations)'!B208=0,0,Inputs!D220*Inputs!D113*Inputs!I86*Inputs!D27*'GM Alloc Factors'!B50/('(Other Computations)'!B195+'(Other Computations)'!B208))</f>
        <v>0</v>
      </c>
      <c r="C5384" s="76">
        <f>IF('(Other Computations)'!C208=0,0,Inputs!E220*Inputs!E113*Inputs!I86*Inputs!D27*'GM Alloc Factors'!C50/('(Other Computations)'!C195+'(Other Computations)'!C208))</f>
        <v>0</v>
      </c>
      <c r="D5384" s="76">
        <f>IF('(Other Computations)'!D208=0,0,Inputs!F220*Inputs!F113*Inputs!I86*Inputs!D27*'GM Alloc Factors'!D50/('(Other Computations)'!D195+'(Other Computations)'!D208))</f>
        <v>0</v>
      </c>
      <c r="E5384" s="76">
        <f>IF('(Other Computations)'!E208=0,0,Inputs!G220*Inputs!G113*Inputs!I86*Inputs!D27*'GM Alloc Factors'!E50/('(Other Computations)'!E195+'(Other Computations)'!E208))</f>
        <v>0</v>
      </c>
      <c r="F5384" s="43">
        <f t="shared" si="1122"/>
        <v>0</v>
      </c>
      <c r="G5384" s="76">
        <f>IF('(Other Computations)'!G208=0,0,Inputs!I220*Inputs!I113*Inputs!I86*Inputs!D27*'GM Alloc Factors'!G50/('(Other Computations)'!G195+'(Other Computations)'!G208))</f>
        <v>0</v>
      </c>
      <c r="H5384" s="76">
        <f>IF('(Other Computations)'!H208=0,0,Inputs!J220*Inputs!J113*Inputs!I86*Inputs!D27*'GM Alloc Factors'!H50/('(Other Computations)'!H195+'(Other Computations)'!H208))</f>
        <v>0</v>
      </c>
      <c r="I5384" s="76">
        <f>IF('(Other Computations)'!I208=0,0,Inputs!K220*Inputs!K113*Inputs!I86*Inputs!D27*'GM Alloc Factors'!I50/('(Other Computations)'!I195+'(Other Computations)'!I208))</f>
        <v>0</v>
      </c>
      <c r="J5384" s="76">
        <f>IF('(Other Computations)'!J208=0,0,Inputs!L220*Inputs!L113*Inputs!I86*Inputs!D27*'GM Alloc Factors'!J50/('(Other Computations)'!J195+'(Other Computations)'!J208))</f>
        <v>0</v>
      </c>
      <c r="K5384" s="43">
        <f t="shared" si="1123"/>
        <v>0</v>
      </c>
    </row>
    <row r="5385" spans="1:11" ht="12.75" customHeight="1">
      <c r="A5385" s="61" t="str">
        <f>"         "&amp;Labels!C68</f>
        <v xml:space="preserve">         Total</v>
      </c>
      <c r="B5385" s="84">
        <f>SUM(B5375:B5384)</f>
        <v>0</v>
      </c>
      <c r="C5385" s="84">
        <f>SUM(C5375:C5384)</f>
        <v>0</v>
      </c>
      <c r="D5385" s="84">
        <f>SUM(D5375:D5384)</f>
        <v>0</v>
      </c>
      <c r="E5385" s="84">
        <f>SUM(E5375:E5384)</f>
        <v>0</v>
      </c>
      <c r="F5385" s="43">
        <f t="shared" si="1122"/>
        <v>0</v>
      </c>
      <c r="G5385" s="84">
        <f>SUM(G5375:G5384)</f>
        <v>0</v>
      </c>
      <c r="H5385" s="84">
        <f>SUM(H5375:H5384)</f>
        <v>0</v>
      </c>
      <c r="I5385" s="84">
        <f>SUM(I5375:I5384)</f>
        <v>0</v>
      </c>
      <c r="J5385" s="84">
        <f>SUM(J5375:J5384)</f>
        <v>0</v>
      </c>
      <c r="K5385" s="43">
        <f t="shared" si="1123"/>
        <v>0</v>
      </c>
    </row>
    <row r="5386" spans="1:11" ht="12.75" customHeight="1">
      <c r="A5386" s="61" t="str">
        <f>"      "&amp;Labels!B91</f>
        <v xml:space="preserve">      Q 7</v>
      </c>
      <c r="B5386" s="84"/>
      <c r="C5386" s="84"/>
      <c r="D5386" s="84"/>
      <c r="E5386" s="84"/>
      <c r="F5386" s="43"/>
      <c r="G5386" s="84"/>
      <c r="H5386" s="84"/>
      <c r="I5386" s="84"/>
      <c r="J5386" s="84"/>
      <c r="K5386" s="43"/>
    </row>
    <row r="5387" spans="1:11" ht="12.75" customHeight="1">
      <c r="A5387" s="61" t="str">
        <f>"         "&amp;Labels!B69</f>
        <v xml:space="preserve">         Customer 1</v>
      </c>
      <c r="B5387" s="76">
        <f>IF('(Other Computations)'!B199=0,0,Inputs!D211*Inputs!D104*Inputs!J77*Inputs!D27*'GM Alloc Factors'!B53/('(Other Computations)'!B186+'(Other Computations)'!B199))</f>
        <v>0</v>
      </c>
      <c r="C5387" s="76">
        <f>IF('(Other Computations)'!C199=0,0,Inputs!E211*Inputs!E104*Inputs!J77*Inputs!D27*'GM Alloc Factors'!C53/('(Other Computations)'!C186+'(Other Computations)'!C199))</f>
        <v>0</v>
      </c>
      <c r="D5387" s="76">
        <f>IF('(Other Computations)'!D199=0,0,Inputs!F211*Inputs!F104*Inputs!J77*Inputs!D27*'GM Alloc Factors'!D53/('(Other Computations)'!D186+'(Other Computations)'!D199))</f>
        <v>0</v>
      </c>
      <c r="E5387" s="76">
        <f>IF('(Other Computations)'!E199=0,0,Inputs!G211*Inputs!G104*Inputs!J77*Inputs!D27*'GM Alloc Factors'!E53/('(Other Computations)'!E186+'(Other Computations)'!E199))</f>
        <v>0</v>
      </c>
      <c r="F5387" s="43">
        <f t="shared" ref="F5387:F5397" si="1124">SUM(B5387:E5387)</f>
        <v>0</v>
      </c>
      <c r="G5387" s="76">
        <f>IF('(Other Computations)'!G199=0,0,Inputs!I211*Inputs!I104*Inputs!J77*Inputs!D27*'GM Alloc Factors'!G53/('(Other Computations)'!G186+'(Other Computations)'!G199))</f>
        <v>0</v>
      </c>
      <c r="H5387" s="76">
        <f>IF('(Other Computations)'!H199=0,0,Inputs!J211*Inputs!J104*Inputs!J77*Inputs!D27*'GM Alloc Factors'!H53/('(Other Computations)'!H186+'(Other Computations)'!H199))</f>
        <v>0</v>
      </c>
      <c r="I5387" s="76">
        <f>IF('(Other Computations)'!I199=0,0,Inputs!K211*Inputs!K104*Inputs!J77*Inputs!D27*'GM Alloc Factors'!I53/('(Other Computations)'!I186+'(Other Computations)'!I199))</f>
        <v>0</v>
      </c>
      <c r="J5387" s="76">
        <f>IF('(Other Computations)'!J199=0,0,Inputs!L211*Inputs!L104*Inputs!J77*Inputs!D27*'GM Alloc Factors'!J53/('(Other Computations)'!J186+'(Other Computations)'!J199))</f>
        <v>0</v>
      </c>
      <c r="K5387" s="43">
        <f t="shared" ref="K5387:K5397" si="1125">SUM(G5387:J5387)</f>
        <v>0</v>
      </c>
    </row>
    <row r="5388" spans="1:11" ht="12.75" customHeight="1">
      <c r="A5388" s="61" t="str">
        <f>"         "&amp;Labels!B70</f>
        <v xml:space="preserve">         Customer 2</v>
      </c>
      <c r="B5388" s="76">
        <f>IF('(Other Computations)'!B200=0,0,Inputs!D212*Inputs!D105*Inputs!J78*Inputs!D27*'GM Alloc Factors'!B53/('(Other Computations)'!B187+'(Other Computations)'!B200))</f>
        <v>0</v>
      </c>
      <c r="C5388" s="76">
        <f>IF('(Other Computations)'!C200=0,0,Inputs!E212*Inputs!E105*Inputs!J78*Inputs!D27*'GM Alloc Factors'!C53/('(Other Computations)'!C187+'(Other Computations)'!C200))</f>
        <v>0</v>
      </c>
      <c r="D5388" s="76">
        <f>IF('(Other Computations)'!D200=0,0,Inputs!F212*Inputs!F105*Inputs!J78*Inputs!D27*'GM Alloc Factors'!D53/('(Other Computations)'!D187+'(Other Computations)'!D200))</f>
        <v>0</v>
      </c>
      <c r="E5388" s="76">
        <f>IF('(Other Computations)'!E200=0,0,Inputs!G212*Inputs!G105*Inputs!J78*Inputs!D27*'GM Alloc Factors'!E53/('(Other Computations)'!E187+'(Other Computations)'!E200))</f>
        <v>0</v>
      </c>
      <c r="F5388" s="43">
        <f t="shared" si="1124"/>
        <v>0</v>
      </c>
      <c r="G5388" s="76">
        <f>IF('(Other Computations)'!G200=0,0,Inputs!I212*Inputs!I105*Inputs!J78*Inputs!D27*'GM Alloc Factors'!G53/('(Other Computations)'!G187+'(Other Computations)'!G200))</f>
        <v>0</v>
      </c>
      <c r="H5388" s="76">
        <f>IF('(Other Computations)'!H200=0,0,Inputs!J212*Inputs!J105*Inputs!J78*Inputs!D27*'GM Alloc Factors'!H53/('(Other Computations)'!H187+'(Other Computations)'!H200))</f>
        <v>0</v>
      </c>
      <c r="I5388" s="76">
        <f>IF('(Other Computations)'!I200=0,0,Inputs!K212*Inputs!K105*Inputs!J78*Inputs!D27*'GM Alloc Factors'!I53/('(Other Computations)'!I187+'(Other Computations)'!I200))</f>
        <v>0</v>
      </c>
      <c r="J5388" s="76">
        <f>IF('(Other Computations)'!J200=0,0,Inputs!L212*Inputs!L105*Inputs!J78*Inputs!D27*'GM Alloc Factors'!J53/('(Other Computations)'!J187+'(Other Computations)'!J200))</f>
        <v>0</v>
      </c>
      <c r="K5388" s="43">
        <f t="shared" si="1125"/>
        <v>0</v>
      </c>
    </row>
    <row r="5389" spans="1:11" ht="12.75" customHeight="1">
      <c r="A5389" s="61" t="str">
        <f>"         "&amp;Labels!B71</f>
        <v xml:space="preserve">         Customer 3</v>
      </c>
      <c r="B5389" s="76">
        <f>IF('(Other Computations)'!B201=0,0,Inputs!D213*Inputs!D106*Inputs!J79*Inputs!D27*'GM Alloc Factors'!B53/('(Other Computations)'!B188+'(Other Computations)'!B201))</f>
        <v>0</v>
      </c>
      <c r="C5389" s="76">
        <f>IF('(Other Computations)'!C201=0,0,Inputs!E213*Inputs!E106*Inputs!J79*Inputs!D27*'GM Alloc Factors'!C53/('(Other Computations)'!C188+'(Other Computations)'!C201))</f>
        <v>0</v>
      </c>
      <c r="D5389" s="76">
        <f>IF('(Other Computations)'!D201=0,0,Inputs!F213*Inputs!F106*Inputs!J79*Inputs!D27*'GM Alloc Factors'!D53/('(Other Computations)'!D188+'(Other Computations)'!D201))</f>
        <v>0</v>
      </c>
      <c r="E5389" s="76">
        <f>IF('(Other Computations)'!E201=0,0,Inputs!G213*Inputs!G106*Inputs!J79*Inputs!D27*'GM Alloc Factors'!E53/('(Other Computations)'!E188+'(Other Computations)'!E201))</f>
        <v>0</v>
      </c>
      <c r="F5389" s="43">
        <f t="shared" si="1124"/>
        <v>0</v>
      </c>
      <c r="G5389" s="76">
        <f>IF('(Other Computations)'!G201=0,0,Inputs!I213*Inputs!I106*Inputs!J79*Inputs!D27*'GM Alloc Factors'!G53/('(Other Computations)'!G188+'(Other Computations)'!G201))</f>
        <v>0</v>
      </c>
      <c r="H5389" s="76">
        <f>IF('(Other Computations)'!H201=0,0,Inputs!J213*Inputs!J106*Inputs!J79*Inputs!D27*'GM Alloc Factors'!H53/('(Other Computations)'!H188+'(Other Computations)'!H201))</f>
        <v>0</v>
      </c>
      <c r="I5389" s="76">
        <f>IF('(Other Computations)'!I201=0,0,Inputs!K213*Inputs!K106*Inputs!J79*Inputs!D27*'GM Alloc Factors'!I53/('(Other Computations)'!I188+'(Other Computations)'!I201))</f>
        <v>0</v>
      </c>
      <c r="J5389" s="76">
        <f>IF('(Other Computations)'!J201=0,0,Inputs!L213*Inputs!L106*Inputs!J79*Inputs!D27*'GM Alloc Factors'!J53/('(Other Computations)'!J188+'(Other Computations)'!J201))</f>
        <v>0</v>
      </c>
      <c r="K5389" s="43">
        <f t="shared" si="1125"/>
        <v>0</v>
      </c>
    </row>
    <row r="5390" spans="1:11" ht="12.75" customHeight="1">
      <c r="A5390" s="61" t="str">
        <f>"         "&amp;Labels!B72</f>
        <v xml:space="preserve">         Customer 4</v>
      </c>
      <c r="B5390" s="76">
        <f>IF('(Other Computations)'!B202=0,0,Inputs!D214*Inputs!D107*Inputs!J80*Inputs!D27*'GM Alloc Factors'!B53/('(Other Computations)'!B189+'(Other Computations)'!B202))</f>
        <v>0</v>
      </c>
      <c r="C5390" s="76">
        <f>IF('(Other Computations)'!C202=0,0,Inputs!E214*Inputs!E107*Inputs!J80*Inputs!D27*'GM Alloc Factors'!C53/('(Other Computations)'!C189+'(Other Computations)'!C202))</f>
        <v>0</v>
      </c>
      <c r="D5390" s="76">
        <f>IF('(Other Computations)'!D202=0,0,Inputs!F214*Inputs!F107*Inputs!J80*Inputs!D27*'GM Alloc Factors'!D53/('(Other Computations)'!D189+'(Other Computations)'!D202))</f>
        <v>0</v>
      </c>
      <c r="E5390" s="76">
        <f>IF('(Other Computations)'!E202=0,0,Inputs!G214*Inputs!G107*Inputs!J80*Inputs!D27*'GM Alloc Factors'!E53/('(Other Computations)'!E189+'(Other Computations)'!E202))</f>
        <v>0</v>
      </c>
      <c r="F5390" s="43">
        <f t="shared" si="1124"/>
        <v>0</v>
      </c>
      <c r="G5390" s="76">
        <f>IF('(Other Computations)'!G202=0,0,Inputs!I214*Inputs!I107*Inputs!J80*Inputs!D27*'GM Alloc Factors'!G53/('(Other Computations)'!G189+'(Other Computations)'!G202))</f>
        <v>0</v>
      </c>
      <c r="H5390" s="76">
        <f>IF('(Other Computations)'!H202=0,0,Inputs!J214*Inputs!J107*Inputs!J80*Inputs!D27*'GM Alloc Factors'!H53/('(Other Computations)'!H189+'(Other Computations)'!H202))</f>
        <v>0</v>
      </c>
      <c r="I5390" s="76">
        <f>IF('(Other Computations)'!I202=0,0,Inputs!K214*Inputs!K107*Inputs!J80*Inputs!D27*'GM Alloc Factors'!I53/('(Other Computations)'!I189+'(Other Computations)'!I202))</f>
        <v>0</v>
      </c>
      <c r="J5390" s="76">
        <f>IF('(Other Computations)'!J202=0,0,Inputs!L214*Inputs!L107*Inputs!J80*Inputs!D27*'GM Alloc Factors'!J53/('(Other Computations)'!J189+'(Other Computations)'!J202))</f>
        <v>0</v>
      </c>
      <c r="K5390" s="43">
        <f t="shared" si="1125"/>
        <v>0</v>
      </c>
    </row>
    <row r="5391" spans="1:11" ht="12.75" customHeight="1">
      <c r="A5391" s="61" t="str">
        <f>"         "&amp;Labels!B73</f>
        <v xml:space="preserve">         Customer 5</v>
      </c>
      <c r="B5391" s="76">
        <f>IF('(Other Computations)'!B203=0,0,Inputs!D215*Inputs!D108*Inputs!J81*Inputs!D27*'GM Alloc Factors'!B53/('(Other Computations)'!B190+'(Other Computations)'!B203))</f>
        <v>0</v>
      </c>
      <c r="C5391" s="76">
        <f>IF('(Other Computations)'!C203=0,0,Inputs!E215*Inputs!E108*Inputs!J81*Inputs!D27*'GM Alloc Factors'!C53/('(Other Computations)'!C190+'(Other Computations)'!C203))</f>
        <v>0</v>
      </c>
      <c r="D5391" s="76">
        <f>IF('(Other Computations)'!D203=0,0,Inputs!F215*Inputs!F108*Inputs!J81*Inputs!D27*'GM Alloc Factors'!D53/('(Other Computations)'!D190+'(Other Computations)'!D203))</f>
        <v>0</v>
      </c>
      <c r="E5391" s="76">
        <f>IF('(Other Computations)'!E203=0,0,Inputs!G215*Inputs!G108*Inputs!J81*Inputs!D27*'GM Alloc Factors'!E53/('(Other Computations)'!E190+'(Other Computations)'!E203))</f>
        <v>0</v>
      </c>
      <c r="F5391" s="43">
        <f t="shared" si="1124"/>
        <v>0</v>
      </c>
      <c r="G5391" s="76">
        <f>IF('(Other Computations)'!G203=0,0,Inputs!I215*Inputs!I108*Inputs!J81*Inputs!D27*'GM Alloc Factors'!G53/('(Other Computations)'!G190+'(Other Computations)'!G203))</f>
        <v>0</v>
      </c>
      <c r="H5391" s="76">
        <f>IF('(Other Computations)'!H203=0,0,Inputs!J215*Inputs!J108*Inputs!J81*Inputs!D27*'GM Alloc Factors'!H53/('(Other Computations)'!H190+'(Other Computations)'!H203))</f>
        <v>0</v>
      </c>
      <c r="I5391" s="76">
        <f>IF('(Other Computations)'!I203=0,0,Inputs!K215*Inputs!K108*Inputs!J81*Inputs!D27*'GM Alloc Factors'!I53/('(Other Computations)'!I190+'(Other Computations)'!I203))</f>
        <v>0</v>
      </c>
      <c r="J5391" s="76">
        <f>IF('(Other Computations)'!J203=0,0,Inputs!L215*Inputs!L108*Inputs!J81*Inputs!D27*'GM Alloc Factors'!J53/('(Other Computations)'!J190+'(Other Computations)'!J203))</f>
        <v>0</v>
      </c>
      <c r="K5391" s="43">
        <f t="shared" si="1125"/>
        <v>0</v>
      </c>
    </row>
    <row r="5392" spans="1:11" ht="12.75" customHeight="1">
      <c r="A5392" s="61" t="str">
        <f>"         "&amp;Labels!B74</f>
        <v xml:space="preserve">         Customer 6</v>
      </c>
      <c r="B5392" s="76">
        <f>IF('(Other Computations)'!B204=0,0,Inputs!D216*Inputs!D109*Inputs!J82*Inputs!D27*'GM Alloc Factors'!B53/('(Other Computations)'!B191+'(Other Computations)'!B204))</f>
        <v>0</v>
      </c>
      <c r="C5392" s="76">
        <f>IF('(Other Computations)'!C204=0,0,Inputs!E216*Inputs!E109*Inputs!J82*Inputs!D27*'GM Alloc Factors'!C53/('(Other Computations)'!C191+'(Other Computations)'!C204))</f>
        <v>0</v>
      </c>
      <c r="D5392" s="76">
        <f>IF('(Other Computations)'!D204=0,0,Inputs!F216*Inputs!F109*Inputs!J82*Inputs!D27*'GM Alloc Factors'!D53/('(Other Computations)'!D191+'(Other Computations)'!D204))</f>
        <v>0</v>
      </c>
      <c r="E5392" s="76">
        <f>IF('(Other Computations)'!E204=0,0,Inputs!G216*Inputs!G109*Inputs!J82*Inputs!D27*'GM Alloc Factors'!E53/('(Other Computations)'!E191+'(Other Computations)'!E204))</f>
        <v>0</v>
      </c>
      <c r="F5392" s="43">
        <f t="shared" si="1124"/>
        <v>0</v>
      </c>
      <c r="G5392" s="76">
        <f>IF('(Other Computations)'!G204=0,0,Inputs!I216*Inputs!I109*Inputs!J82*Inputs!D27*'GM Alloc Factors'!G53/('(Other Computations)'!G191+'(Other Computations)'!G204))</f>
        <v>0</v>
      </c>
      <c r="H5392" s="76">
        <f>IF('(Other Computations)'!H204=0,0,Inputs!J216*Inputs!J109*Inputs!J82*Inputs!D27*'GM Alloc Factors'!H53/('(Other Computations)'!H191+'(Other Computations)'!H204))</f>
        <v>0</v>
      </c>
      <c r="I5392" s="76">
        <f>IF('(Other Computations)'!I204=0,0,Inputs!K216*Inputs!K109*Inputs!J82*Inputs!D27*'GM Alloc Factors'!I53/('(Other Computations)'!I191+'(Other Computations)'!I204))</f>
        <v>0</v>
      </c>
      <c r="J5392" s="76">
        <f>IF('(Other Computations)'!J204=0,0,Inputs!L216*Inputs!L109*Inputs!J82*Inputs!D27*'GM Alloc Factors'!J53/('(Other Computations)'!J191+'(Other Computations)'!J204))</f>
        <v>0</v>
      </c>
      <c r="K5392" s="43">
        <f t="shared" si="1125"/>
        <v>0</v>
      </c>
    </row>
    <row r="5393" spans="1:11" ht="12.75" customHeight="1">
      <c r="A5393" s="61" t="str">
        <f>"         "&amp;Labels!B75</f>
        <v xml:space="preserve">         Customer 7</v>
      </c>
      <c r="B5393" s="76">
        <f>IF('(Other Computations)'!B205=0,0,Inputs!D217*Inputs!D110*Inputs!J83*Inputs!D27*'GM Alloc Factors'!B53/('(Other Computations)'!B192+'(Other Computations)'!B205))</f>
        <v>0</v>
      </c>
      <c r="C5393" s="76">
        <f>IF('(Other Computations)'!C205=0,0,Inputs!E217*Inputs!E110*Inputs!J83*Inputs!D27*'GM Alloc Factors'!C53/('(Other Computations)'!C192+'(Other Computations)'!C205))</f>
        <v>0</v>
      </c>
      <c r="D5393" s="76">
        <f>IF('(Other Computations)'!D205=0,0,Inputs!F217*Inputs!F110*Inputs!J83*Inputs!D27*'GM Alloc Factors'!D53/('(Other Computations)'!D192+'(Other Computations)'!D205))</f>
        <v>0</v>
      </c>
      <c r="E5393" s="76">
        <f>IF('(Other Computations)'!E205=0,0,Inputs!G217*Inputs!G110*Inputs!J83*Inputs!D27*'GM Alloc Factors'!E53/('(Other Computations)'!E192+'(Other Computations)'!E205))</f>
        <v>0</v>
      </c>
      <c r="F5393" s="43">
        <f t="shared" si="1124"/>
        <v>0</v>
      </c>
      <c r="G5393" s="76">
        <f>IF('(Other Computations)'!G205=0,0,Inputs!I217*Inputs!I110*Inputs!J83*Inputs!D27*'GM Alloc Factors'!G53/('(Other Computations)'!G192+'(Other Computations)'!G205))</f>
        <v>0</v>
      </c>
      <c r="H5393" s="76">
        <f>IF('(Other Computations)'!H205=0,0,Inputs!J217*Inputs!J110*Inputs!J83*Inputs!D27*'GM Alloc Factors'!H53/('(Other Computations)'!H192+'(Other Computations)'!H205))</f>
        <v>0</v>
      </c>
      <c r="I5393" s="76">
        <f>IF('(Other Computations)'!I205=0,0,Inputs!K217*Inputs!K110*Inputs!J83*Inputs!D27*'GM Alloc Factors'!I53/('(Other Computations)'!I192+'(Other Computations)'!I205))</f>
        <v>0</v>
      </c>
      <c r="J5393" s="76">
        <f>IF('(Other Computations)'!J205=0,0,Inputs!L217*Inputs!L110*Inputs!J83*Inputs!D27*'GM Alloc Factors'!J53/('(Other Computations)'!J192+'(Other Computations)'!J205))</f>
        <v>0</v>
      </c>
      <c r="K5393" s="43">
        <f t="shared" si="1125"/>
        <v>0</v>
      </c>
    </row>
    <row r="5394" spans="1:11" ht="12.75" customHeight="1">
      <c r="A5394" s="61" t="str">
        <f>"         "&amp;Labels!B76</f>
        <v xml:space="preserve">         Customer 8</v>
      </c>
      <c r="B5394" s="76">
        <f>IF('(Other Computations)'!B206=0,0,Inputs!D218*Inputs!D111*Inputs!J84*Inputs!D27*'GM Alloc Factors'!B53/('(Other Computations)'!B193+'(Other Computations)'!B206))</f>
        <v>0</v>
      </c>
      <c r="C5394" s="76">
        <f>IF('(Other Computations)'!C206=0,0,Inputs!E218*Inputs!E111*Inputs!J84*Inputs!D27*'GM Alloc Factors'!C53/('(Other Computations)'!C193+'(Other Computations)'!C206))</f>
        <v>0</v>
      </c>
      <c r="D5394" s="76">
        <f>IF('(Other Computations)'!D206=0,0,Inputs!F218*Inputs!F111*Inputs!J84*Inputs!D27*'GM Alloc Factors'!D53/('(Other Computations)'!D193+'(Other Computations)'!D206))</f>
        <v>0</v>
      </c>
      <c r="E5394" s="76">
        <f>IF('(Other Computations)'!E206=0,0,Inputs!G218*Inputs!G111*Inputs!J84*Inputs!D27*'GM Alloc Factors'!E53/('(Other Computations)'!E193+'(Other Computations)'!E206))</f>
        <v>0</v>
      </c>
      <c r="F5394" s="43">
        <f t="shared" si="1124"/>
        <v>0</v>
      </c>
      <c r="G5394" s="76">
        <f>IF('(Other Computations)'!G206=0,0,Inputs!I218*Inputs!I111*Inputs!J84*Inputs!D27*'GM Alloc Factors'!G53/('(Other Computations)'!G193+'(Other Computations)'!G206))</f>
        <v>0</v>
      </c>
      <c r="H5394" s="76">
        <f>IF('(Other Computations)'!H206=0,0,Inputs!J218*Inputs!J111*Inputs!J84*Inputs!D27*'GM Alloc Factors'!H53/('(Other Computations)'!H193+'(Other Computations)'!H206))</f>
        <v>0</v>
      </c>
      <c r="I5394" s="76">
        <f>IF('(Other Computations)'!I206=0,0,Inputs!K218*Inputs!K111*Inputs!J84*Inputs!D27*'GM Alloc Factors'!I53/('(Other Computations)'!I193+'(Other Computations)'!I206))</f>
        <v>0</v>
      </c>
      <c r="J5394" s="76">
        <f>IF('(Other Computations)'!J206=0,0,Inputs!L218*Inputs!L111*Inputs!J84*Inputs!D27*'GM Alloc Factors'!J53/('(Other Computations)'!J193+'(Other Computations)'!J206))</f>
        <v>0</v>
      </c>
      <c r="K5394" s="43">
        <f t="shared" si="1125"/>
        <v>0</v>
      </c>
    </row>
    <row r="5395" spans="1:11" ht="12.75" customHeight="1">
      <c r="A5395" s="61" t="str">
        <f>"         "&amp;Labels!B77</f>
        <v xml:space="preserve">         Customer 9</v>
      </c>
      <c r="B5395" s="76">
        <f>IF('(Other Computations)'!B207=0,0,Inputs!D219*Inputs!D112*Inputs!J85*Inputs!D27*'GM Alloc Factors'!B53/('(Other Computations)'!B194+'(Other Computations)'!B207))</f>
        <v>0</v>
      </c>
      <c r="C5395" s="76">
        <f>IF('(Other Computations)'!C207=0,0,Inputs!E219*Inputs!E112*Inputs!J85*Inputs!D27*'GM Alloc Factors'!C53/('(Other Computations)'!C194+'(Other Computations)'!C207))</f>
        <v>0</v>
      </c>
      <c r="D5395" s="76">
        <f>IF('(Other Computations)'!D207=0,0,Inputs!F219*Inputs!F112*Inputs!J85*Inputs!D27*'GM Alloc Factors'!D53/('(Other Computations)'!D194+'(Other Computations)'!D207))</f>
        <v>0</v>
      </c>
      <c r="E5395" s="76">
        <f>IF('(Other Computations)'!E207=0,0,Inputs!G219*Inputs!G112*Inputs!J85*Inputs!D27*'GM Alloc Factors'!E53/('(Other Computations)'!E194+'(Other Computations)'!E207))</f>
        <v>0</v>
      </c>
      <c r="F5395" s="43">
        <f t="shared" si="1124"/>
        <v>0</v>
      </c>
      <c r="G5395" s="76">
        <f>IF('(Other Computations)'!G207=0,0,Inputs!I219*Inputs!I112*Inputs!J85*Inputs!D27*'GM Alloc Factors'!G53/('(Other Computations)'!G194+'(Other Computations)'!G207))</f>
        <v>0</v>
      </c>
      <c r="H5395" s="76">
        <f>IF('(Other Computations)'!H207=0,0,Inputs!J219*Inputs!J112*Inputs!J85*Inputs!D27*'GM Alloc Factors'!H53/('(Other Computations)'!H194+'(Other Computations)'!H207))</f>
        <v>0</v>
      </c>
      <c r="I5395" s="76">
        <f>IF('(Other Computations)'!I207=0,0,Inputs!K219*Inputs!K112*Inputs!J85*Inputs!D27*'GM Alloc Factors'!I53/('(Other Computations)'!I194+'(Other Computations)'!I207))</f>
        <v>0</v>
      </c>
      <c r="J5395" s="76">
        <f>IF('(Other Computations)'!J207=0,0,Inputs!L219*Inputs!L112*Inputs!J85*Inputs!D27*'GM Alloc Factors'!J53/('(Other Computations)'!J194+'(Other Computations)'!J207))</f>
        <v>0</v>
      </c>
      <c r="K5395" s="43">
        <f t="shared" si="1125"/>
        <v>0</v>
      </c>
    </row>
    <row r="5396" spans="1:11" ht="12.75" customHeight="1">
      <c r="A5396" s="61" t="str">
        <f>"         "&amp;Labels!B78</f>
        <v xml:space="preserve">         Customer 10</v>
      </c>
      <c r="B5396" s="76">
        <f>IF('(Other Computations)'!B208=0,0,Inputs!D220*Inputs!D113*Inputs!J86*Inputs!D27*'GM Alloc Factors'!B53/('(Other Computations)'!B195+'(Other Computations)'!B208))</f>
        <v>0</v>
      </c>
      <c r="C5396" s="76">
        <f>IF('(Other Computations)'!C208=0,0,Inputs!E220*Inputs!E113*Inputs!J86*Inputs!D27*'GM Alloc Factors'!C53/('(Other Computations)'!C195+'(Other Computations)'!C208))</f>
        <v>0</v>
      </c>
      <c r="D5396" s="76">
        <f>IF('(Other Computations)'!D208=0,0,Inputs!F220*Inputs!F113*Inputs!J86*Inputs!D27*'GM Alloc Factors'!D53/('(Other Computations)'!D195+'(Other Computations)'!D208))</f>
        <v>0</v>
      </c>
      <c r="E5396" s="76">
        <f>IF('(Other Computations)'!E208=0,0,Inputs!G220*Inputs!G113*Inputs!J86*Inputs!D27*'GM Alloc Factors'!E53/('(Other Computations)'!E195+'(Other Computations)'!E208))</f>
        <v>0</v>
      </c>
      <c r="F5396" s="43">
        <f t="shared" si="1124"/>
        <v>0</v>
      </c>
      <c r="G5396" s="76">
        <f>IF('(Other Computations)'!G208=0,0,Inputs!I220*Inputs!I113*Inputs!J86*Inputs!D27*'GM Alloc Factors'!G53/('(Other Computations)'!G195+'(Other Computations)'!G208))</f>
        <v>0</v>
      </c>
      <c r="H5396" s="76">
        <f>IF('(Other Computations)'!H208=0,0,Inputs!J220*Inputs!J113*Inputs!J86*Inputs!D27*'GM Alloc Factors'!H53/('(Other Computations)'!H195+'(Other Computations)'!H208))</f>
        <v>0</v>
      </c>
      <c r="I5396" s="76">
        <f>IF('(Other Computations)'!I208=0,0,Inputs!K220*Inputs!K113*Inputs!J86*Inputs!D27*'GM Alloc Factors'!I53/('(Other Computations)'!I195+'(Other Computations)'!I208))</f>
        <v>0</v>
      </c>
      <c r="J5396" s="76">
        <f>IF('(Other Computations)'!J208=0,0,Inputs!L220*Inputs!L113*Inputs!J86*Inputs!D27*'GM Alloc Factors'!J53/('(Other Computations)'!J195+'(Other Computations)'!J208))</f>
        <v>0</v>
      </c>
      <c r="K5396" s="43">
        <f t="shared" si="1125"/>
        <v>0</v>
      </c>
    </row>
    <row r="5397" spans="1:11" ht="12.75" customHeight="1">
      <c r="A5397" s="61" t="str">
        <f>"         "&amp;Labels!C68</f>
        <v xml:space="preserve">         Total</v>
      </c>
      <c r="B5397" s="84">
        <f>SUM(B5387:B5396)</f>
        <v>0</v>
      </c>
      <c r="C5397" s="84">
        <f>SUM(C5387:C5396)</f>
        <v>0</v>
      </c>
      <c r="D5397" s="84">
        <f>SUM(D5387:D5396)</f>
        <v>0</v>
      </c>
      <c r="E5397" s="84">
        <f>SUM(E5387:E5396)</f>
        <v>0</v>
      </c>
      <c r="F5397" s="43">
        <f t="shared" si="1124"/>
        <v>0</v>
      </c>
      <c r="G5397" s="84">
        <f>SUM(G5387:G5396)</f>
        <v>0</v>
      </c>
      <c r="H5397" s="84">
        <f>SUM(H5387:H5396)</f>
        <v>0</v>
      </c>
      <c r="I5397" s="84">
        <f>SUM(I5387:I5396)</f>
        <v>0</v>
      </c>
      <c r="J5397" s="84">
        <f>SUM(J5387:J5396)</f>
        <v>0</v>
      </c>
      <c r="K5397" s="43">
        <f t="shared" si="1125"/>
        <v>0</v>
      </c>
    </row>
    <row r="5398" spans="1:11" ht="12.75" customHeight="1">
      <c r="A5398" s="61" t="str">
        <f>"      "&amp;Labels!B92</f>
        <v xml:space="preserve">      Q 8</v>
      </c>
      <c r="B5398" s="84"/>
      <c r="C5398" s="84"/>
      <c r="D5398" s="84"/>
      <c r="E5398" s="84"/>
      <c r="F5398" s="43"/>
      <c r="G5398" s="84"/>
      <c r="H5398" s="84"/>
      <c r="I5398" s="84"/>
      <c r="J5398" s="84"/>
      <c r="K5398" s="43"/>
    </row>
    <row r="5399" spans="1:11" ht="12.75" customHeight="1">
      <c r="A5399" s="61" t="str">
        <f>"         "&amp;Labels!B69</f>
        <v xml:space="preserve">         Customer 1</v>
      </c>
      <c r="B5399" s="76">
        <f>IF('(Other Computations)'!B199=0,0,Inputs!D211*Inputs!D104*Inputs!K77*Inputs!D27*'GM Alloc Factors'!B56/('(Other Computations)'!B186+'(Other Computations)'!B199))</f>
        <v>0</v>
      </c>
      <c r="C5399" s="76">
        <f>IF('(Other Computations)'!C199=0,0,Inputs!E211*Inputs!E104*Inputs!K77*Inputs!D27*'GM Alloc Factors'!C56/('(Other Computations)'!C186+'(Other Computations)'!C199))</f>
        <v>0</v>
      </c>
      <c r="D5399" s="76">
        <f>IF('(Other Computations)'!D199=0,0,Inputs!F211*Inputs!F104*Inputs!K77*Inputs!D27*'GM Alloc Factors'!D56/('(Other Computations)'!D186+'(Other Computations)'!D199))</f>
        <v>0</v>
      </c>
      <c r="E5399" s="76">
        <f>IF('(Other Computations)'!E199=0,0,Inputs!G211*Inputs!G104*Inputs!K77*Inputs!D27*'GM Alloc Factors'!E56/('(Other Computations)'!E186+'(Other Computations)'!E199))</f>
        <v>0</v>
      </c>
      <c r="F5399" s="43">
        <f t="shared" ref="F5399:F5420" si="1126">SUM(B5399:E5399)</f>
        <v>0</v>
      </c>
      <c r="G5399" s="76">
        <f>IF('(Other Computations)'!G199=0,0,Inputs!I211*Inputs!I104*Inputs!K77*Inputs!D27*'GM Alloc Factors'!G56/('(Other Computations)'!G186+'(Other Computations)'!G199))</f>
        <v>0</v>
      </c>
      <c r="H5399" s="76">
        <f>IF('(Other Computations)'!H199=0,0,Inputs!J211*Inputs!J104*Inputs!K77*Inputs!D27*'GM Alloc Factors'!H56/('(Other Computations)'!H186+'(Other Computations)'!H199))</f>
        <v>0</v>
      </c>
      <c r="I5399" s="76">
        <f>IF('(Other Computations)'!I199=0,0,Inputs!K211*Inputs!K104*Inputs!K77*Inputs!D27*'GM Alloc Factors'!I56/('(Other Computations)'!I186+'(Other Computations)'!I199))</f>
        <v>0</v>
      </c>
      <c r="J5399" s="76">
        <f>IF('(Other Computations)'!J199=0,0,Inputs!L211*Inputs!L104*Inputs!K77*Inputs!D27*'GM Alloc Factors'!J56/('(Other Computations)'!J186+'(Other Computations)'!J199))</f>
        <v>0</v>
      </c>
      <c r="K5399" s="43">
        <f t="shared" ref="K5399:K5420" si="1127">SUM(G5399:J5399)</f>
        <v>0</v>
      </c>
    </row>
    <row r="5400" spans="1:11" ht="12.75" customHeight="1">
      <c r="A5400" s="61" t="str">
        <f>"         "&amp;Labels!B70</f>
        <v xml:space="preserve">         Customer 2</v>
      </c>
      <c r="B5400" s="76">
        <f>IF('(Other Computations)'!B200=0,0,Inputs!D212*Inputs!D105*Inputs!K78*Inputs!D27*'GM Alloc Factors'!B56/('(Other Computations)'!B187+'(Other Computations)'!B200))</f>
        <v>0</v>
      </c>
      <c r="C5400" s="76">
        <f>IF('(Other Computations)'!C200=0,0,Inputs!E212*Inputs!E105*Inputs!K78*Inputs!D27*'GM Alloc Factors'!C56/('(Other Computations)'!C187+'(Other Computations)'!C200))</f>
        <v>0</v>
      </c>
      <c r="D5400" s="76">
        <f>IF('(Other Computations)'!D200=0,0,Inputs!F212*Inputs!F105*Inputs!K78*Inputs!D27*'GM Alloc Factors'!D56/('(Other Computations)'!D187+'(Other Computations)'!D200))</f>
        <v>0</v>
      </c>
      <c r="E5400" s="76">
        <f>IF('(Other Computations)'!E200=0,0,Inputs!G212*Inputs!G105*Inputs!K78*Inputs!D27*'GM Alloc Factors'!E56/('(Other Computations)'!E187+'(Other Computations)'!E200))</f>
        <v>0</v>
      </c>
      <c r="F5400" s="43">
        <f t="shared" si="1126"/>
        <v>0</v>
      </c>
      <c r="G5400" s="76">
        <f>IF('(Other Computations)'!G200=0,0,Inputs!I212*Inputs!I105*Inputs!K78*Inputs!D27*'GM Alloc Factors'!G56/('(Other Computations)'!G187+'(Other Computations)'!G200))</f>
        <v>0</v>
      </c>
      <c r="H5400" s="76">
        <f>IF('(Other Computations)'!H200=0,0,Inputs!J212*Inputs!J105*Inputs!K78*Inputs!D27*'GM Alloc Factors'!H56/('(Other Computations)'!H187+'(Other Computations)'!H200))</f>
        <v>0</v>
      </c>
      <c r="I5400" s="76">
        <f>IF('(Other Computations)'!I200=0,0,Inputs!K212*Inputs!K105*Inputs!K78*Inputs!D27*'GM Alloc Factors'!I56/('(Other Computations)'!I187+'(Other Computations)'!I200))</f>
        <v>0</v>
      </c>
      <c r="J5400" s="76">
        <f>IF('(Other Computations)'!J200=0,0,Inputs!L212*Inputs!L105*Inputs!K78*Inputs!D27*'GM Alloc Factors'!J56/('(Other Computations)'!J187+'(Other Computations)'!J200))</f>
        <v>0</v>
      </c>
      <c r="K5400" s="43">
        <f t="shared" si="1127"/>
        <v>0</v>
      </c>
    </row>
    <row r="5401" spans="1:11" ht="12.75" customHeight="1">
      <c r="A5401" s="61" t="str">
        <f>"         "&amp;Labels!B71</f>
        <v xml:space="preserve">         Customer 3</v>
      </c>
      <c r="B5401" s="76">
        <f>IF('(Other Computations)'!B201=0,0,Inputs!D213*Inputs!D106*Inputs!K79*Inputs!D27*'GM Alloc Factors'!B56/('(Other Computations)'!B188+'(Other Computations)'!B201))</f>
        <v>0</v>
      </c>
      <c r="C5401" s="76">
        <f>IF('(Other Computations)'!C201=0,0,Inputs!E213*Inputs!E106*Inputs!K79*Inputs!D27*'GM Alloc Factors'!C56/('(Other Computations)'!C188+'(Other Computations)'!C201))</f>
        <v>0</v>
      </c>
      <c r="D5401" s="76">
        <f>IF('(Other Computations)'!D201=0,0,Inputs!F213*Inputs!F106*Inputs!K79*Inputs!D27*'GM Alloc Factors'!D56/('(Other Computations)'!D188+'(Other Computations)'!D201))</f>
        <v>0</v>
      </c>
      <c r="E5401" s="76">
        <f>IF('(Other Computations)'!E201=0,0,Inputs!G213*Inputs!G106*Inputs!K79*Inputs!D27*'GM Alloc Factors'!E56/('(Other Computations)'!E188+'(Other Computations)'!E201))</f>
        <v>0</v>
      </c>
      <c r="F5401" s="43">
        <f t="shared" si="1126"/>
        <v>0</v>
      </c>
      <c r="G5401" s="76">
        <f>IF('(Other Computations)'!G201=0,0,Inputs!I213*Inputs!I106*Inputs!K79*Inputs!D27*'GM Alloc Factors'!G56/('(Other Computations)'!G188+'(Other Computations)'!G201))</f>
        <v>0</v>
      </c>
      <c r="H5401" s="76">
        <f>IF('(Other Computations)'!H201=0,0,Inputs!J213*Inputs!J106*Inputs!K79*Inputs!D27*'GM Alloc Factors'!H56/('(Other Computations)'!H188+'(Other Computations)'!H201))</f>
        <v>0</v>
      </c>
      <c r="I5401" s="76">
        <f>IF('(Other Computations)'!I201=0,0,Inputs!K213*Inputs!K106*Inputs!K79*Inputs!D27*'GM Alloc Factors'!I56/('(Other Computations)'!I188+'(Other Computations)'!I201))</f>
        <v>0</v>
      </c>
      <c r="J5401" s="76">
        <f>IF('(Other Computations)'!J201=0,0,Inputs!L213*Inputs!L106*Inputs!K79*Inputs!D27*'GM Alloc Factors'!J56/('(Other Computations)'!J188+'(Other Computations)'!J201))</f>
        <v>0</v>
      </c>
      <c r="K5401" s="43">
        <f t="shared" si="1127"/>
        <v>0</v>
      </c>
    </row>
    <row r="5402" spans="1:11" ht="12.75" customHeight="1">
      <c r="A5402" s="61" t="str">
        <f>"         "&amp;Labels!B72</f>
        <v xml:space="preserve">         Customer 4</v>
      </c>
      <c r="B5402" s="76">
        <f>IF('(Other Computations)'!B202=0,0,Inputs!D214*Inputs!D107*Inputs!K80*Inputs!D27*'GM Alloc Factors'!B56/('(Other Computations)'!B189+'(Other Computations)'!B202))</f>
        <v>0</v>
      </c>
      <c r="C5402" s="76">
        <f>IF('(Other Computations)'!C202=0,0,Inputs!E214*Inputs!E107*Inputs!K80*Inputs!D27*'GM Alloc Factors'!C56/('(Other Computations)'!C189+'(Other Computations)'!C202))</f>
        <v>0</v>
      </c>
      <c r="D5402" s="76">
        <f>IF('(Other Computations)'!D202=0,0,Inputs!F214*Inputs!F107*Inputs!K80*Inputs!D27*'GM Alloc Factors'!D56/('(Other Computations)'!D189+'(Other Computations)'!D202))</f>
        <v>0</v>
      </c>
      <c r="E5402" s="76">
        <f>IF('(Other Computations)'!E202=0,0,Inputs!G214*Inputs!G107*Inputs!K80*Inputs!D27*'GM Alloc Factors'!E56/('(Other Computations)'!E189+'(Other Computations)'!E202))</f>
        <v>0</v>
      </c>
      <c r="F5402" s="43">
        <f t="shared" si="1126"/>
        <v>0</v>
      </c>
      <c r="G5402" s="76">
        <f>IF('(Other Computations)'!G202=0,0,Inputs!I214*Inputs!I107*Inputs!K80*Inputs!D27*'GM Alloc Factors'!G56/('(Other Computations)'!G189+'(Other Computations)'!G202))</f>
        <v>0</v>
      </c>
      <c r="H5402" s="76">
        <f>IF('(Other Computations)'!H202=0,0,Inputs!J214*Inputs!J107*Inputs!K80*Inputs!D27*'GM Alloc Factors'!H56/('(Other Computations)'!H189+'(Other Computations)'!H202))</f>
        <v>0</v>
      </c>
      <c r="I5402" s="76">
        <f>IF('(Other Computations)'!I202=0,0,Inputs!K214*Inputs!K107*Inputs!K80*Inputs!D27*'GM Alloc Factors'!I56/('(Other Computations)'!I189+'(Other Computations)'!I202))</f>
        <v>0</v>
      </c>
      <c r="J5402" s="76">
        <f>IF('(Other Computations)'!J202=0,0,Inputs!L214*Inputs!L107*Inputs!K80*Inputs!D27*'GM Alloc Factors'!J56/('(Other Computations)'!J189+'(Other Computations)'!J202))</f>
        <v>0</v>
      </c>
      <c r="K5402" s="43">
        <f t="shared" si="1127"/>
        <v>0</v>
      </c>
    </row>
    <row r="5403" spans="1:11" ht="12.75" customHeight="1">
      <c r="A5403" s="61" t="str">
        <f>"         "&amp;Labels!B73</f>
        <v xml:space="preserve">         Customer 5</v>
      </c>
      <c r="B5403" s="76">
        <f>IF('(Other Computations)'!B203=0,0,Inputs!D215*Inputs!D108*Inputs!K81*Inputs!D27*'GM Alloc Factors'!B56/('(Other Computations)'!B190+'(Other Computations)'!B203))</f>
        <v>0</v>
      </c>
      <c r="C5403" s="76">
        <f>IF('(Other Computations)'!C203=0,0,Inputs!E215*Inputs!E108*Inputs!K81*Inputs!D27*'GM Alloc Factors'!C56/('(Other Computations)'!C190+'(Other Computations)'!C203))</f>
        <v>0</v>
      </c>
      <c r="D5403" s="76">
        <f>IF('(Other Computations)'!D203=0,0,Inputs!F215*Inputs!F108*Inputs!K81*Inputs!D27*'GM Alloc Factors'!D56/('(Other Computations)'!D190+'(Other Computations)'!D203))</f>
        <v>0</v>
      </c>
      <c r="E5403" s="76">
        <f>IF('(Other Computations)'!E203=0,0,Inputs!G215*Inputs!G108*Inputs!K81*Inputs!D27*'GM Alloc Factors'!E56/('(Other Computations)'!E190+'(Other Computations)'!E203))</f>
        <v>0</v>
      </c>
      <c r="F5403" s="43">
        <f t="shared" si="1126"/>
        <v>0</v>
      </c>
      <c r="G5403" s="76">
        <f>IF('(Other Computations)'!G203=0,0,Inputs!I215*Inputs!I108*Inputs!K81*Inputs!D27*'GM Alloc Factors'!G56/('(Other Computations)'!G190+'(Other Computations)'!G203))</f>
        <v>0</v>
      </c>
      <c r="H5403" s="76">
        <f>IF('(Other Computations)'!H203=0,0,Inputs!J215*Inputs!J108*Inputs!K81*Inputs!D27*'GM Alloc Factors'!H56/('(Other Computations)'!H190+'(Other Computations)'!H203))</f>
        <v>0</v>
      </c>
      <c r="I5403" s="76">
        <f>IF('(Other Computations)'!I203=0,0,Inputs!K215*Inputs!K108*Inputs!K81*Inputs!D27*'GM Alloc Factors'!I56/('(Other Computations)'!I190+'(Other Computations)'!I203))</f>
        <v>0</v>
      </c>
      <c r="J5403" s="76">
        <f>IF('(Other Computations)'!J203=0,0,Inputs!L215*Inputs!L108*Inputs!K81*Inputs!D27*'GM Alloc Factors'!J56/('(Other Computations)'!J190+'(Other Computations)'!J203))</f>
        <v>0</v>
      </c>
      <c r="K5403" s="43">
        <f t="shared" si="1127"/>
        <v>0</v>
      </c>
    </row>
    <row r="5404" spans="1:11" ht="12.75" customHeight="1">
      <c r="A5404" s="61" t="str">
        <f>"         "&amp;Labels!B74</f>
        <v xml:space="preserve">         Customer 6</v>
      </c>
      <c r="B5404" s="76">
        <f>IF('(Other Computations)'!B204=0,0,Inputs!D216*Inputs!D109*Inputs!K82*Inputs!D27*'GM Alloc Factors'!B56/('(Other Computations)'!B191+'(Other Computations)'!B204))</f>
        <v>0</v>
      </c>
      <c r="C5404" s="76">
        <f>IF('(Other Computations)'!C204=0,0,Inputs!E216*Inputs!E109*Inputs!K82*Inputs!D27*'GM Alloc Factors'!C56/('(Other Computations)'!C191+'(Other Computations)'!C204))</f>
        <v>0</v>
      </c>
      <c r="D5404" s="76">
        <f>IF('(Other Computations)'!D204=0,0,Inputs!F216*Inputs!F109*Inputs!K82*Inputs!D27*'GM Alloc Factors'!D56/('(Other Computations)'!D191+'(Other Computations)'!D204))</f>
        <v>0</v>
      </c>
      <c r="E5404" s="76">
        <f>IF('(Other Computations)'!E204=0,0,Inputs!G216*Inputs!G109*Inputs!K82*Inputs!D27*'GM Alloc Factors'!E56/('(Other Computations)'!E191+'(Other Computations)'!E204))</f>
        <v>0</v>
      </c>
      <c r="F5404" s="43">
        <f t="shared" si="1126"/>
        <v>0</v>
      </c>
      <c r="G5404" s="76">
        <f>IF('(Other Computations)'!G204=0,0,Inputs!I216*Inputs!I109*Inputs!K82*Inputs!D27*'GM Alloc Factors'!G56/('(Other Computations)'!G191+'(Other Computations)'!G204))</f>
        <v>0</v>
      </c>
      <c r="H5404" s="76">
        <f>IF('(Other Computations)'!H204=0,0,Inputs!J216*Inputs!J109*Inputs!K82*Inputs!D27*'GM Alloc Factors'!H56/('(Other Computations)'!H191+'(Other Computations)'!H204))</f>
        <v>0</v>
      </c>
      <c r="I5404" s="76">
        <f>IF('(Other Computations)'!I204=0,0,Inputs!K216*Inputs!K109*Inputs!K82*Inputs!D27*'GM Alloc Factors'!I56/('(Other Computations)'!I191+'(Other Computations)'!I204))</f>
        <v>0</v>
      </c>
      <c r="J5404" s="76">
        <f>IF('(Other Computations)'!J204=0,0,Inputs!L216*Inputs!L109*Inputs!K82*Inputs!D27*'GM Alloc Factors'!J56/('(Other Computations)'!J191+'(Other Computations)'!J204))</f>
        <v>0</v>
      </c>
      <c r="K5404" s="43">
        <f t="shared" si="1127"/>
        <v>0</v>
      </c>
    </row>
    <row r="5405" spans="1:11" ht="12.75" customHeight="1">
      <c r="A5405" s="61" t="str">
        <f>"         "&amp;Labels!B75</f>
        <v xml:space="preserve">         Customer 7</v>
      </c>
      <c r="B5405" s="76">
        <f>IF('(Other Computations)'!B205=0,0,Inputs!D217*Inputs!D110*Inputs!K83*Inputs!D27*'GM Alloc Factors'!B56/('(Other Computations)'!B192+'(Other Computations)'!B205))</f>
        <v>0</v>
      </c>
      <c r="C5405" s="76">
        <f>IF('(Other Computations)'!C205=0,0,Inputs!E217*Inputs!E110*Inputs!K83*Inputs!D27*'GM Alloc Factors'!C56/('(Other Computations)'!C192+'(Other Computations)'!C205))</f>
        <v>0</v>
      </c>
      <c r="D5405" s="76">
        <f>IF('(Other Computations)'!D205=0,0,Inputs!F217*Inputs!F110*Inputs!K83*Inputs!D27*'GM Alloc Factors'!D56/('(Other Computations)'!D192+'(Other Computations)'!D205))</f>
        <v>0</v>
      </c>
      <c r="E5405" s="76">
        <f>IF('(Other Computations)'!E205=0,0,Inputs!G217*Inputs!G110*Inputs!K83*Inputs!D27*'GM Alloc Factors'!E56/('(Other Computations)'!E192+'(Other Computations)'!E205))</f>
        <v>0</v>
      </c>
      <c r="F5405" s="43">
        <f t="shared" si="1126"/>
        <v>0</v>
      </c>
      <c r="G5405" s="76">
        <f>IF('(Other Computations)'!G205=0,0,Inputs!I217*Inputs!I110*Inputs!K83*Inputs!D27*'GM Alloc Factors'!G56/('(Other Computations)'!G192+'(Other Computations)'!G205))</f>
        <v>0</v>
      </c>
      <c r="H5405" s="76">
        <f>IF('(Other Computations)'!H205=0,0,Inputs!J217*Inputs!J110*Inputs!K83*Inputs!D27*'GM Alloc Factors'!H56/('(Other Computations)'!H192+'(Other Computations)'!H205))</f>
        <v>0</v>
      </c>
      <c r="I5405" s="76">
        <f>IF('(Other Computations)'!I205=0,0,Inputs!K217*Inputs!K110*Inputs!K83*Inputs!D27*'GM Alloc Factors'!I56/('(Other Computations)'!I192+'(Other Computations)'!I205))</f>
        <v>0</v>
      </c>
      <c r="J5405" s="76">
        <f>IF('(Other Computations)'!J205=0,0,Inputs!L217*Inputs!L110*Inputs!K83*Inputs!D27*'GM Alloc Factors'!J56/('(Other Computations)'!J192+'(Other Computations)'!J205))</f>
        <v>0</v>
      </c>
      <c r="K5405" s="43">
        <f t="shared" si="1127"/>
        <v>0</v>
      </c>
    </row>
    <row r="5406" spans="1:11" ht="12.75" customHeight="1">
      <c r="A5406" s="61" t="str">
        <f>"         "&amp;Labels!B76</f>
        <v xml:space="preserve">         Customer 8</v>
      </c>
      <c r="B5406" s="76">
        <f>IF('(Other Computations)'!B206=0,0,Inputs!D218*Inputs!D111*Inputs!K84*Inputs!D27*'GM Alloc Factors'!B56/('(Other Computations)'!B193+'(Other Computations)'!B206))</f>
        <v>0</v>
      </c>
      <c r="C5406" s="76">
        <f>IF('(Other Computations)'!C206=0,0,Inputs!E218*Inputs!E111*Inputs!K84*Inputs!D27*'GM Alloc Factors'!C56/('(Other Computations)'!C193+'(Other Computations)'!C206))</f>
        <v>0</v>
      </c>
      <c r="D5406" s="76">
        <f>IF('(Other Computations)'!D206=0,0,Inputs!F218*Inputs!F111*Inputs!K84*Inputs!D27*'GM Alloc Factors'!D56/('(Other Computations)'!D193+'(Other Computations)'!D206))</f>
        <v>0</v>
      </c>
      <c r="E5406" s="76">
        <f>IF('(Other Computations)'!E206=0,0,Inputs!G218*Inputs!G111*Inputs!K84*Inputs!D27*'GM Alloc Factors'!E56/('(Other Computations)'!E193+'(Other Computations)'!E206))</f>
        <v>0</v>
      </c>
      <c r="F5406" s="43">
        <f t="shared" si="1126"/>
        <v>0</v>
      </c>
      <c r="G5406" s="76">
        <f>IF('(Other Computations)'!G206=0,0,Inputs!I218*Inputs!I111*Inputs!K84*Inputs!D27*'GM Alloc Factors'!G56/('(Other Computations)'!G193+'(Other Computations)'!G206))</f>
        <v>0</v>
      </c>
      <c r="H5406" s="76">
        <f>IF('(Other Computations)'!H206=0,0,Inputs!J218*Inputs!J111*Inputs!K84*Inputs!D27*'GM Alloc Factors'!H56/('(Other Computations)'!H193+'(Other Computations)'!H206))</f>
        <v>0</v>
      </c>
      <c r="I5406" s="76">
        <f>IF('(Other Computations)'!I206=0,0,Inputs!K218*Inputs!K111*Inputs!K84*Inputs!D27*'GM Alloc Factors'!I56/('(Other Computations)'!I193+'(Other Computations)'!I206))</f>
        <v>0</v>
      </c>
      <c r="J5406" s="76">
        <f>IF('(Other Computations)'!J206=0,0,Inputs!L218*Inputs!L111*Inputs!K84*Inputs!D27*'GM Alloc Factors'!J56/('(Other Computations)'!J193+'(Other Computations)'!J206))</f>
        <v>0</v>
      </c>
      <c r="K5406" s="43">
        <f t="shared" si="1127"/>
        <v>0</v>
      </c>
    </row>
    <row r="5407" spans="1:11" ht="12.75" customHeight="1">
      <c r="A5407" s="61" t="str">
        <f>"         "&amp;Labels!B77</f>
        <v xml:space="preserve">         Customer 9</v>
      </c>
      <c r="B5407" s="76">
        <f>IF('(Other Computations)'!B207=0,0,Inputs!D219*Inputs!D112*Inputs!K85*Inputs!D27*'GM Alloc Factors'!B56/('(Other Computations)'!B194+'(Other Computations)'!B207))</f>
        <v>0</v>
      </c>
      <c r="C5407" s="76">
        <f>IF('(Other Computations)'!C207=0,0,Inputs!E219*Inputs!E112*Inputs!K85*Inputs!D27*'GM Alloc Factors'!C56/('(Other Computations)'!C194+'(Other Computations)'!C207))</f>
        <v>0</v>
      </c>
      <c r="D5407" s="76">
        <f>IF('(Other Computations)'!D207=0,0,Inputs!F219*Inputs!F112*Inputs!K85*Inputs!D27*'GM Alloc Factors'!D56/('(Other Computations)'!D194+'(Other Computations)'!D207))</f>
        <v>0</v>
      </c>
      <c r="E5407" s="76">
        <f>IF('(Other Computations)'!E207=0,0,Inputs!G219*Inputs!G112*Inputs!K85*Inputs!D27*'GM Alloc Factors'!E56/('(Other Computations)'!E194+'(Other Computations)'!E207))</f>
        <v>0</v>
      </c>
      <c r="F5407" s="43">
        <f t="shared" si="1126"/>
        <v>0</v>
      </c>
      <c r="G5407" s="76">
        <f>IF('(Other Computations)'!G207=0,0,Inputs!I219*Inputs!I112*Inputs!K85*Inputs!D27*'GM Alloc Factors'!G56/('(Other Computations)'!G194+'(Other Computations)'!G207))</f>
        <v>0</v>
      </c>
      <c r="H5407" s="76">
        <f>IF('(Other Computations)'!H207=0,0,Inputs!J219*Inputs!J112*Inputs!K85*Inputs!D27*'GM Alloc Factors'!H56/('(Other Computations)'!H194+'(Other Computations)'!H207))</f>
        <v>0</v>
      </c>
      <c r="I5407" s="76">
        <f>IF('(Other Computations)'!I207=0,0,Inputs!K219*Inputs!K112*Inputs!K85*Inputs!D27*'GM Alloc Factors'!I56/('(Other Computations)'!I194+'(Other Computations)'!I207))</f>
        <v>0</v>
      </c>
      <c r="J5407" s="76">
        <f>IF('(Other Computations)'!J207=0,0,Inputs!L219*Inputs!L112*Inputs!K85*Inputs!D27*'GM Alloc Factors'!J56/('(Other Computations)'!J194+'(Other Computations)'!J207))</f>
        <v>0</v>
      </c>
      <c r="K5407" s="43">
        <f t="shared" si="1127"/>
        <v>0</v>
      </c>
    </row>
    <row r="5408" spans="1:11" ht="12.75" customHeight="1">
      <c r="A5408" s="61" t="str">
        <f>"         "&amp;Labels!B78</f>
        <v xml:space="preserve">         Customer 10</v>
      </c>
      <c r="B5408" s="76">
        <f>IF('(Other Computations)'!B208=0,0,Inputs!D220*Inputs!D113*Inputs!K86*Inputs!D27*'GM Alloc Factors'!B56/('(Other Computations)'!B195+'(Other Computations)'!B208))</f>
        <v>0</v>
      </c>
      <c r="C5408" s="76">
        <f>IF('(Other Computations)'!C208=0,0,Inputs!E220*Inputs!E113*Inputs!K86*Inputs!D27*'GM Alloc Factors'!C56/('(Other Computations)'!C195+'(Other Computations)'!C208))</f>
        <v>0</v>
      </c>
      <c r="D5408" s="76">
        <f>IF('(Other Computations)'!D208=0,0,Inputs!F220*Inputs!F113*Inputs!K86*Inputs!D27*'GM Alloc Factors'!D56/('(Other Computations)'!D195+'(Other Computations)'!D208))</f>
        <v>0</v>
      </c>
      <c r="E5408" s="76">
        <f>IF('(Other Computations)'!E208=0,0,Inputs!G220*Inputs!G113*Inputs!K86*Inputs!D27*'GM Alloc Factors'!E56/('(Other Computations)'!E195+'(Other Computations)'!E208))</f>
        <v>0</v>
      </c>
      <c r="F5408" s="43">
        <f t="shared" si="1126"/>
        <v>0</v>
      </c>
      <c r="G5408" s="76">
        <f>IF('(Other Computations)'!G208=0,0,Inputs!I220*Inputs!I113*Inputs!K86*Inputs!D27*'GM Alloc Factors'!G56/('(Other Computations)'!G195+'(Other Computations)'!G208))</f>
        <v>0</v>
      </c>
      <c r="H5408" s="76">
        <f>IF('(Other Computations)'!H208=0,0,Inputs!J220*Inputs!J113*Inputs!K86*Inputs!D27*'GM Alloc Factors'!H56/('(Other Computations)'!H195+'(Other Computations)'!H208))</f>
        <v>0</v>
      </c>
      <c r="I5408" s="76">
        <f>IF('(Other Computations)'!I208=0,0,Inputs!K220*Inputs!K113*Inputs!K86*Inputs!D27*'GM Alloc Factors'!I56/('(Other Computations)'!I195+'(Other Computations)'!I208))</f>
        <v>0</v>
      </c>
      <c r="J5408" s="76">
        <f>IF('(Other Computations)'!J208=0,0,Inputs!L220*Inputs!L113*Inputs!K86*Inputs!D27*'GM Alloc Factors'!J56/('(Other Computations)'!J195+'(Other Computations)'!J208))</f>
        <v>0</v>
      </c>
      <c r="K5408" s="43">
        <f t="shared" si="1127"/>
        <v>0</v>
      </c>
    </row>
    <row r="5409" spans="1:11" ht="12.75" customHeight="1">
      <c r="A5409" s="61" t="str">
        <f>"         "&amp;Labels!C68</f>
        <v xml:space="preserve">         Total</v>
      </c>
      <c r="B5409" s="84">
        <f>SUM(B5399:B5408)</f>
        <v>0</v>
      </c>
      <c r="C5409" s="84">
        <f>SUM(C5399:C5408)</f>
        <v>0</v>
      </c>
      <c r="D5409" s="84">
        <f>SUM(D5399:D5408)</f>
        <v>0</v>
      </c>
      <c r="E5409" s="84">
        <f>SUM(E5399:E5408)</f>
        <v>0</v>
      </c>
      <c r="F5409" s="43">
        <f t="shared" si="1126"/>
        <v>0</v>
      </c>
      <c r="G5409" s="84">
        <f>SUM(G5399:G5408)</f>
        <v>0</v>
      </c>
      <c r="H5409" s="84">
        <f>SUM(H5399:H5408)</f>
        <v>0</v>
      </c>
      <c r="I5409" s="84">
        <f>SUM(I5399:I5408)</f>
        <v>0</v>
      </c>
      <c r="J5409" s="84">
        <f>SUM(J5399:J5408)</f>
        <v>0</v>
      </c>
      <c r="K5409" s="43">
        <f t="shared" si="1127"/>
        <v>0</v>
      </c>
    </row>
    <row r="5410" spans="1:11" ht="12.75" customHeight="1">
      <c r="A5410" s="55" t="str">
        <f>"      "&amp;Labels!C84</f>
        <v xml:space="preserve">      Total</v>
      </c>
      <c r="B5410" s="74">
        <f>SUM(B5325,B5337,B5349,B5361,B5373,B5385,B5397,B5409)</f>
        <v>0</v>
      </c>
      <c r="C5410" s="74">
        <f>SUM(C5325,C5337,C5349,C5361,C5373,C5385,C5397,C5409)</f>
        <v>0</v>
      </c>
      <c r="D5410" s="74">
        <f>SUM(D5325,D5337,D5349,D5361,D5373,D5385,D5397,D5409)</f>
        <v>0</v>
      </c>
      <c r="E5410" s="74">
        <f>SUM(E5325,E5337,E5349,E5361,E5373,E5385,E5397,E5409)</f>
        <v>0</v>
      </c>
      <c r="F5410" s="43">
        <f t="shared" si="1126"/>
        <v>0</v>
      </c>
      <c r="G5410" s="74">
        <f>SUM(G5325,G5337,G5349,G5361,G5373,G5385,G5397,G5409)</f>
        <v>0</v>
      </c>
      <c r="H5410" s="74">
        <f>SUM(H5325,H5337,H5349,H5361,H5373,H5385,H5397,H5409)</f>
        <v>0</v>
      </c>
      <c r="I5410" s="74">
        <f>SUM(I5325,I5337,I5349,I5361,I5373,I5385,I5397,I5409)</f>
        <v>0</v>
      </c>
      <c r="J5410" s="74">
        <f>SUM(J5325,J5337,J5349,J5361,J5373,J5385,J5397,J5409)</f>
        <v>0</v>
      </c>
      <c r="K5410" s="43">
        <f t="shared" si="1127"/>
        <v>0</v>
      </c>
    </row>
    <row r="5411" spans="1:11" ht="12.75" customHeight="1">
      <c r="A5411" s="61" t="str">
        <f>"         "&amp;Labels!B69</f>
        <v xml:space="preserve">         Customer 1</v>
      </c>
      <c r="B5411" s="76">
        <f t="shared" ref="B5411:E5420" si="1128">SUM(B5315,B5327,B5339,B5351,B5363,B5375,B5387,B5399)</f>
        <v>0</v>
      </c>
      <c r="C5411" s="76">
        <f t="shared" si="1128"/>
        <v>0</v>
      </c>
      <c r="D5411" s="76">
        <f t="shared" si="1128"/>
        <v>0</v>
      </c>
      <c r="E5411" s="76">
        <f t="shared" si="1128"/>
        <v>0</v>
      </c>
      <c r="F5411" s="43">
        <f t="shared" si="1126"/>
        <v>0</v>
      </c>
      <c r="G5411" s="76">
        <f t="shared" ref="G5411:J5420" si="1129">SUM(G5315,G5327,G5339,G5351,G5363,G5375,G5387,G5399)</f>
        <v>0</v>
      </c>
      <c r="H5411" s="76">
        <f t="shared" si="1129"/>
        <v>0</v>
      </c>
      <c r="I5411" s="76">
        <f t="shared" si="1129"/>
        <v>0</v>
      </c>
      <c r="J5411" s="76">
        <f t="shared" si="1129"/>
        <v>0</v>
      </c>
      <c r="K5411" s="43">
        <f t="shared" si="1127"/>
        <v>0</v>
      </c>
    </row>
    <row r="5412" spans="1:11" ht="12.75" customHeight="1">
      <c r="A5412" s="61" t="str">
        <f>"         "&amp;Labels!B70</f>
        <v xml:space="preserve">         Customer 2</v>
      </c>
      <c r="B5412" s="76">
        <f t="shared" si="1128"/>
        <v>0</v>
      </c>
      <c r="C5412" s="76">
        <f t="shared" si="1128"/>
        <v>0</v>
      </c>
      <c r="D5412" s="76">
        <f t="shared" si="1128"/>
        <v>0</v>
      </c>
      <c r="E5412" s="76">
        <f t="shared" si="1128"/>
        <v>0</v>
      </c>
      <c r="F5412" s="43">
        <f t="shared" si="1126"/>
        <v>0</v>
      </c>
      <c r="G5412" s="76">
        <f t="shared" si="1129"/>
        <v>0</v>
      </c>
      <c r="H5412" s="76">
        <f t="shared" si="1129"/>
        <v>0</v>
      </c>
      <c r="I5412" s="76">
        <f t="shared" si="1129"/>
        <v>0</v>
      </c>
      <c r="J5412" s="76">
        <f t="shared" si="1129"/>
        <v>0</v>
      </c>
      <c r="K5412" s="43">
        <f t="shared" si="1127"/>
        <v>0</v>
      </c>
    </row>
    <row r="5413" spans="1:11" ht="12.75" customHeight="1">
      <c r="A5413" s="61" t="str">
        <f>"         "&amp;Labels!B71</f>
        <v xml:space="preserve">         Customer 3</v>
      </c>
      <c r="B5413" s="76">
        <f t="shared" si="1128"/>
        <v>0</v>
      </c>
      <c r="C5413" s="76">
        <f t="shared" si="1128"/>
        <v>0</v>
      </c>
      <c r="D5413" s="76">
        <f t="shared" si="1128"/>
        <v>0</v>
      </c>
      <c r="E5413" s="76">
        <f t="shared" si="1128"/>
        <v>0</v>
      </c>
      <c r="F5413" s="43">
        <f t="shared" si="1126"/>
        <v>0</v>
      </c>
      <c r="G5413" s="76">
        <f t="shared" si="1129"/>
        <v>0</v>
      </c>
      <c r="H5413" s="76">
        <f t="shared" si="1129"/>
        <v>0</v>
      </c>
      <c r="I5413" s="76">
        <f t="shared" si="1129"/>
        <v>0</v>
      </c>
      <c r="J5413" s="76">
        <f t="shared" si="1129"/>
        <v>0</v>
      </c>
      <c r="K5413" s="43">
        <f t="shared" si="1127"/>
        <v>0</v>
      </c>
    </row>
    <row r="5414" spans="1:11" ht="12.75" customHeight="1">
      <c r="A5414" s="61" t="str">
        <f>"         "&amp;Labels!B72</f>
        <v xml:space="preserve">         Customer 4</v>
      </c>
      <c r="B5414" s="76">
        <f t="shared" si="1128"/>
        <v>0</v>
      </c>
      <c r="C5414" s="76">
        <f t="shared" si="1128"/>
        <v>0</v>
      </c>
      <c r="D5414" s="76">
        <f t="shared" si="1128"/>
        <v>0</v>
      </c>
      <c r="E5414" s="76">
        <f t="shared" si="1128"/>
        <v>0</v>
      </c>
      <c r="F5414" s="43">
        <f t="shared" si="1126"/>
        <v>0</v>
      </c>
      <c r="G5414" s="76">
        <f t="shared" si="1129"/>
        <v>0</v>
      </c>
      <c r="H5414" s="76">
        <f t="shared" si="1129"/>
        <v>0</v>
      </c>
      <c r="I5414" s="76">
        <f t="shared" si="1129"/>
        <v>0</v>
      </c>
      <c r="J5414" s="76">
        <f t="shared" si="1129"/>
        <v>0</v>
      </c>
      <c r="K5414" s="43">
        <f t="shared" si="1127"/>
        <v>0</v>
      </c>
    </row>
    <row r="5415" spans="1:11" ht="12.75" customHeight="1">
      <c r="A5415" s="61" t="str">
        <f>"         "&amp;Labels!B73</f>
        <v xml:space="preserve">         Customer 5</v>
      </c>
      <c r="B5415" s="76">
        <f t="shared" si="1128"/>
        <v>0</v>
      </c>
      <c r="C5415" s="76">
        <f t="shared" si="1128"/>
        <v>0</v>
      </c>
      <c r="D5415" s="76">
        <f t="shared" si="1128"/>
        <v>0</v>
      </c>
      <c r="E5415" s="76">
        <f t="shared" si="1128"/>
        <v>0</v>
      </c>
      <c r="F5415" s="43">
        <f t="shared" si="1126"/>
        <v>0</v>
      </c>
      <c r="G5415" s="76">
        <f t="shared" si="1129"/>
        <v>0</v>
      </c>
      <c r="H5415" s="76">
        <f t="shared" si="1129"/>
        <v>0</v>
      </c>
      <c r="I5415" s="76">
        <f t="shared" si="1129"/>
        <v>0</v>
      </c>
      <c r="J5415" s="76">
        <f t="shared" si="1129"/>
        <v>0</v>
      </c>
      <c r="K5415" s="43">
        <f t="shared" si="1127"/>
        <v>0</v>
      </c>
    </row>
    <row r="5416" spans="1:11" ht="12.75" customHeight="1">
      <c r="A5416" s="61" t="str">
        <f>"         "&amp;Labels!B74</f>
        <v xml:space="preserve">         Customer 6</v>
      </c>
      <c r="B5416" s="76">
        <f t="shared" si="1128"/>
        <v>0</v>
      </c>
      <c r="C5416" s="76">
        <f t="shared" si="1128"/>
        <v>0</v>
      </c>
      <c r="D5416" s="76">
        <f t="shared" si="1128"/>
        <v>0</v>
      </c>
      <c r="E5416" s="76">
        <f t="shared" si="1128"/>
        <v>0</v>
      </c>
      <c r="F5416" s="43">
        <f t="shared" si="1126"/>
        <v>0</v>
      </c>
      <c r="G5416" s="76">
        <f t="shared" si="1129"/>
        <v>0</v>
      </c>
      <c r="H5416" s="76">
        <f t="shared" si="1129"/>
        <v>0</v>
      </c>
      <c r="I5416" s="76">
        <f t="shared" si="1129"/>
        <v>0</v>
      </c>
      <c r="J5416" s="76">
        <f t="shared" si="1129"/>
        <v>0</v>
      </c>
      <c r="K5416" s="43">
        <f t="shared" si="1127"/>
        <v>0</v>
      </c>
    </row>
    <row r="5417" spans="1:11" ht="12.75" customHeight="1">
      <c r="A5417" s="61" t="str">
        <f>"         "&amp;Labels!B75</f>
        <v xml:space="preserve">         Customer 7</v>
      </c>
      <c r="B5417" s="76">
        <f t="shared" si="1128"/>
        <v>0</v>
      </c>
      <c r="C5417" s="76">
        <f t="shared" si="1128"/>
        <v>0</v>
      </c>
      <c r="D5417" s="76">
        <f t="shared" si="1128"/>
        <v>0</v>
      </c>
      <c r="E5417" s="76">
        <f t="shared" si="1128"/>
        <v>0</v>
      </c>
      <c r="F5417" s="43">
        <f t="shared" si="1126"/>
        <v>0</v>
      </c>
      <c r="G5417" s="76">
        <f t="shared" si="1129"/>
        <v>0</v>
      </c>
      <c r="H5417" s="76">
        <f t="shared" si="1129"/>
        <v>0</v>
      </c>
      <c r="I5417" s="76">
        <f t="shared" si="1129"/>
        <v>0</v>
      </c>
      <c r="J5417" s="76">
        <f t="shared" si="1129"/>
        <v>0</v>
      </c>
      <c r="K5417" s="43">
        <f t="shared" si="1127"/>
        <v>0</v>
      </c>
    </row>
    <row r="5418" spans="1:11" ht="12.75" customHeight="1">
      <c r="A5418" s="61" t="str">
        <f>"         "&amp;Labels!B76</f>
        <v xml:space="preserve">         Customer 8</v>
      </c>
      <c r="B5418" s="76">
        <f t="shared" si="1128"/>
        <v>0</v>
      </c>
      <c r="C5418" s="76">
        <f t="shared" si="1128"/>
        <v>0</v>
      </c>
      <c r="D5418" s="76">
        <f t="shared" si="1128"/>
        <v>0</v>
      </c>
      <c r="E5418" s="76">
        <f t="shared" si="1128"/>
        <v>0</v>
      </c>
      <c r="F5418" s="43">
        <f t="shared" si="1126"/>
        <v>0</v>
      </c>
      <c r="G5418" s="76">
        <f t="shared" si="1129"/>
        <v>0</v>
      </c>
      <c r="H5418" s="76">
        <f t="shared" si="1129"/>
        <v>0</v>
      </c>
      <c r="I5418" s="76">
        <f t="shared" si="1129"/>
        <v>0</v>
      </c>
      <c r="J5418" s="76">
        <f t="shared" si="1129"/>
        <v>0</v>
      </c>
      <c r="K5418" s="43">
        <f t="shared" si="1127"/>
        <v>0</v>
      </c>
    </row>
    <row r="5419" spans="1:11" ht="12.75" customHeight="1">
      <c r="A5419" s="61" t="str">
        <f>"         "&amp;Labels!B77</f>
        <v xml:space="preserve">         Customer 9</v>
      </c>
      <c r="B5419" s="76">
        <f t="shared" si="1128"/>
        <v>0</v>
      </c>
      <c r="C5419" s="76">
        <f t="shared" si="1128"/>
        <v>0</v>
      </c>
      <c r="D5419" s="76">
        <f t="shared" si="1128"/>
        <v>0</v>
      </c>
      <c r="E5419" s="76">
        <f t="shared" si="1128"/>
        <v>0</v>
      </c>
      <c r="F5419" s="43">
        <f t="shared" si="1126"/>
        <v>0</v>
      </c>
      <c r="G5419" s="76">
        <f t="shared" si="1129"/>
        <v>0</v>
      </c>
      <c r="H5419" s="76">
        <f t="shared" si="1129"/>
        <v>0</v>
      </c>
      <c r="I5419" s="76">
        <f t="shared" si="1129"/>
        <v>0</v>
      </c>
      <c r="J5419" s="76">
        <f t="shared" si="1129"/>
        <v>0</v>
      </c>
      <c r="K5419" s="43">
        <f t="shared" si="1127"/>
        <v>0</v>
      </c>
    </row>
    <row r="5420" spans="1:11" ht="12.75" customHeight="1">
      <c r="A5420" s="61" t="str">
        <f>"         "&amp;Labels!B78</f>
        <v xml:space="preserve">         Customer 10</v>
      </c>
      <c r="B5420" s="76">
        <f t="shared" si="1128"/>
        <v>0</v>
      </c>
      <c r="C5420" s="76">
        <f t="shared" si="1128"/>
        <v>0</v>
      </c>
      <c r="D5420" s="76">
        <f t="shared" si="1128"/>
        <v>0</v>
      </c>
      <c r="E5420" s="76">
        <f t="shared" si="1128"/>
        <v>0</v>
      </c>
      <c r="F5420" s="43">
        <f t="shared" si="1126"/>
        <v>0</v>
      </c>
      <c r="G5420" s="76">
        <f t="shared" si="1129"/>
        <v>0</v>
      </c>
      <c r="H5420" s="76">
        <f t="shared" si="1129"/>
        <v>0</v>
      </c>
      <c r="I5420" s="76">
        <f t="shared" si="1129"/>
        <v>0</v>
      </c>
      <c r="J5420" s="76">
        <f t="shared" si="1129"/>
        <v>0</v>
      </c>
      <c r="K5420" s="43">
        <f t="shared" si="1127"/>
        <v>0</v>
      </c>
    </row>
    <row r="5421" spans="1:11" ht="12.75" customHeight="1">
      <c r="A5421" s="61" t="str">
        <f>"         "&amp;Labels!C68</f>
        <v xml:space="preserve">         Total</v>
      </c>
      <c r="B5421" s="84">
        <f>B5410</f>
        <v>0</v>
      </c>
      <c r="C5421" s="84">
        <f>C5410</f>
        <v>0</v>
      </c>
      <c r="D5421" s="84">
        <f>D5410</f>
        <v>0</v>
      </c>
      <c r="E5421" s="84">
        <f>E5410</f>
        <v>0</v>
      </c>
      <c r="F5421" s="43">
        <f>SUM(B5410:E5410)</f>
        <v>0</v>
      </c>
      <c r="G5421" s="84">
        <f>G5410</f>
        <v>0</v>
      </c>
      <c r="H5421" s="84">
        <f>H5410</f>
        <v>0</v>
      </c>
      <c r="I5421" s="84">
        <f>I5410</f>
        <v>0</v>
      </c>
      <c r="J5421" s="84">
        <f>J5410</f>
        <v>0</v>
      </c>
      <c r="K5421" s="43">
        <f>SUM(G5410:J5410)</f>
        <v>0</v>
      </c>
    </row>
    <row r="5422" spans="1:11" ht="12.75" customHeight="1">
      <c r="A5422" s="63" t="str">
        <f>"   "&amp;Labels!C106</f>
        <v xml:space="preserve">   Total</v>
      </c>
      <c r="B5422" s="77">
        <f>SUM(B5301,B5410)</f>
        <v>0</v>
      </c>
      <c r="C5422" s="77">
        <f>SUM(C5301,C5410)</f>
        <v>0</v>
      </c>
      <c r="D5422" s="77">
        <f>SUM(D5301,D5410)</f>
        <v>0</v>
      </c>
      <c r="E5422" s="77">
        <f>SUM(E5301,E5410)</f>
        <v>0</v>
      </c>
      <c r="F5422" s="43">
        <f>SUM(B5422:E5422)</f>
        <v>0</v>
      </c>
      <c r="G5422" s="77">
        <f>SUM(G5301,G5410)</f>
        <v>0</v>
      </c>
      <c r="H5422" s="77">
        <f>SUM(H5301,H5410)</f>
        <v>0</v>
      </c>
      <c r="I5422" s="77">
        <f>SUM(I5301,I5410)</f>
        <v>0</v>
      </c>
      <c r="J5422" s="77">
        <f>SUM(J5301,J5410)</f>
        <v>0</v>
      </c>
      <c r="K5422" s="43">
        <f>SUM(G5422:J5422)</f>
        <v>0</v>
      </c>
    </row>
    <row r="5423" spans="1:11" ht="12.75" customHeight="1">
      <c r="A5423" s="61" t="str">
        <f>"      "&amp;Labels!B85</f>
        <v xml:space="preserve">      Q 1</v>
      </c>
      <c r="B5423" s="84"/>
      <c r="C5423" s="84"/>
      <c r="D5423" s="84"/>
      <c r="E5423" s="84"/>
      <c r="F5423" s="43"/>
      <c r="G5423" s="84"/>
      <c r="H5423" s="84"/>
      <c r="I5423" s="84"/>
      <c r="J5423" s="84"/>
      <c r="K5423" s="43"/>
    </row>
    <row r="5424" spans="1:11" ht="12.75" customHeight="1">
      <c r="A5424" s="61" t="str">
        <f>"         "&amp;Labels!B69</f>
        <v xml:space="preserve">         Customer 1</v>
      </c>
      <c r="B5424" s="76">
        <f t="shared" ref="B5424:E5434" si="1130">SUM(B5206,B5315)</f>
        <v>0</v>
      </c>
      <c r="C5424" s="76">
        <f t="shared" si="1130"/>
        <v>0</v>
      </c>
      <c r="D5424" s="76">
        <f t="shared" si="1130"/>
        <v>0</v>
      </c>
      <c r="E5424" s="76">
        <f t="shared" si="1130"/>
        <v>0</v>
      </c>
      <c r="F5424" s="43">
        <f t="shared" ref="F5424:F5434" si="1131">SUM(B5424:E5424)</f>
        <v>0</v>
      </c>
      <c r="G5424" s="76">
        <f t="shared" ref="G5424:J5434" si="1132">SUM(G5206,G5315)</f>
        <v>0</v>
      </c>
      <c r="H5424" s="76">
        <f t="shared" si="1132"/>
        <v>0</v>
      </c>
      <c r="I5424" s="76">
        <f t="shared" si="1132"/>
        <v>0</v>
      </c>
      <c r="J5424" s="76">
        <f t="shared" si="1132"/>
        <v>0</v>
      </c>
      <c r="K5424" s="43">
        <f t="shared" ref="K5424:K5434" si="1133">SUM(G5424:J5424)</f>
        <v>0</v>
      </c>
    </row>
    <row r="5425" spans="1:11" ht="12.75" customHeight="1">
      <c r="A5425" s="61" t="str">
        <f>"         "&amp;Labels!B70</f>
        <v xml:space="preserve">         Customer 2</v>
      </c>
      <c r="B5425" s="76">
        <f t="shared" si="1130"/>
        <v>0</v>
      </c>
      <c r="C5425" s="76">
        <f t="shared" si="1130"/>
        <v>0</v>
      </c>
      <c r="D5425" s="76">
        <f t="shared" si="1130"/>
        <v>0</v>
      </c>
      <c r="E5425" s="76">
        <f t="shared" si="1130"/>
        <v>0</v>
      </c>
      <c r="F5425" s="43">
        <f t="shared" si="1131"/>
        <v>0</v>
      </c>
      <c r="G5425" s="76">
        <f t="shared" si="1132"/>
        <v>0</v>
      </c>
      <c r="H5425" s="76">
        <f t="shared" si="1132"/>
        <v>0</v>
      </c>
      <c r="I5425" s="76">
        <f t="shared" si="1132"/>
        <v>0</v>
      </c>
      <c r="J5425" s="76">
        <f t="shared" si="1132"/>
        <v>0</v>
      </c>
      <c r="K5425" s="43">
        <f t="shared" si="1133"/>
        <v>0</v>
      </c>
    </row>
    <row r="5426" spans="1:11" ht="12.75" customHeight="1">
      <c r="A5426" s="61" t="str">
        <f>"         "&amp;Labels!B71</f>
        <v xml:space="preserve">         Customer 3</v>
      </c>
      <c r="B5426" s="76">
        <f t="shared" si="1130"/>
        <v>0</v>
      </c>
      <c r="C5426" s="76">
        <f t="shared" si="1130"/>
        <v>0</v>
      </c>
      <c r="D5426" s="76">
        <f t="shared" si="1130"/>
        <v>0</v>
      </c>
      <c r="E5426" s="76">
        <f t="shared" si="1130"/>
        <v>0</v>
      </c>
      <c r="F5426" s="43">
        <f t="shared" si="1131"/>
        <v>0</v>
      </c>
      <c r="G5426" s="76">
        <f t="shared" si="1132"/>
        <v>0</v>
      </c>
      <c r="H5426" s="76">
        <f t="shared" si="1132"/>
        <v>0</v>
      </c>
      <c r="I5426" s="76">
        <f t="shared" si="1132"/>
        <v>0</v>
      </c>
      <c r="J5426" s="76">
        <f t="shared" si="1132"/>
        <v>0</v>
      </c>
      <c r="K5426" s="43">
        <f t="shared" si="1133"/>
        <v>0</v>
      </c>
    </row>
    <row r="5427" spans="1:11" ht="12.75" customHeight="1">
      <c r="A5427" s="61" t="str">
        <f>"         "&amp;Labels!B72</f>
        <v xml:space="preserve">         Customer 4</v>
      </c>
      <c r="B5427" s="76">
        <f t="shared" si="1130"/>
        <v>0</v>
      </c>
      <c r="C5427" s="76">
        <f t="shared" si="1130"/>
        <v>0</v>
      </c>
      <c r="D5427" s="76">
        <f t="shared" si="1130"/>
        <v>0</v>
      </c>
      <c r="E5427" s="76">
        <f t="shared" si="1130"/>
        <v>0</v>
      </c>
      <c r="F5427" s="43">
        <f t="shared" si="1131"/>
        <v>0</v>
      </c>
      <c r="G5427" s="76">
        <f t="shared" si="1132"/>
        <v>0</v>
      </c>
      <c r="H5427" s="76">
        <f t="shared" si="1132"/>
        <v>0</v>
      </c>
      <c r="I5427" s="76">
        <f t="shared" si="1132"/>
        <v>0</v>
      </c>
      <c r="J5427" s="76">
        <f t="shared" si="1132"/>
        <v>0</v>
      </c>
      <c r="K5427" s="43">
        <f t="shared" si="1133"/>
        <v>0</v>
      </c>
    </row>
    <row r="5428" spans="1:11" ht="12.75" customHeight="1">
      <c r="A5428" s="61" t="str">
        <f>"         "&amp;Labels!B73</f>
        <v xml:space="preserve">         Customer 5</v>
      </c>
      <c r="B5428" s="76">
        <f t="shared" si="1130"/>
        <v>0</v>
      </c>
      <c r="C5428" s="76">
        <f t="shared" si="1130"/>
        <v>0</v>
      </c>
      <c r="D5428" s="76">
        <f t="shared" si="1130"/>
        <v>0</v>
      </c>
      <c r="E5428" s="76">
        <f t="shared" si="1130"/>
        <v>0</v>
      </c>
      <c r="F5428" s="43">
        <f t="shared" si="1131"/>
        <v>0</v>
      </c>
      <c r="G5428" s="76">
        <f t="shared" si="1132"/>
        <v>0</v>
      </c>
      <c r="H5428" s="76">
        <f t="shared" si="1132"/>
        <v>0</v>
      </c>
      <c r="I5428" s="76">
        <f t="shared" si="1132"/>
        <v>0</v>
      </c>
      <c r="J5428" s="76">
        <f t="shared" si="1132"/>
        <v>0</v>
      </c>
      <c r="K5428" s="43">
        <f t="shared" si="1133"/>
        <v>0</v>
      </c>
    </row>
    <row r="5429" spans="1:11" ht="12.75" customHeight="1">
      <c r="A5429" s="61" t="str">
        <f>"         "&amp;Labels!B74</f>
        <v xml:space="preserve">         Customer 6</v>
      </c>
      <c r="B5429" s="76">
        <f t="shared" si="1130"/>
        <v>0</v>
      </c>
      <c r="C5429" s="76">
        <f t="shared" si="1130"/>
        <v>0</v>
      </c>
      <c r="D5429" s="76">
        <f t="shared" si="1130"/>
        <v>0</v>
      </c>
      <c r="E5429" s="76">
        <f t="shared" si="1130"/>
        <v>0</v>
      </c>
      <c r="F5429" s="43">
        <f t="shared" si="1131"/>
        <v>0</v>
      </c>
      <c r="G5429" s="76">
        <f t="shared" si="1132"/>
        <v>0</v>
      </c>
      <c r="H5429" s="76">
        <f t="shared" si="1132"/>
        <v>0</v>
      </c>
      <c r="I5429" s="76">
        <f t="shared" si="1132"/>
        <v>0</v>
      </c>
      <c r="J5429" s="76">
        <f t="shared" si="1132"/>
        <v>0</v>
      </c>
      <c r="K5429" s="43">
        <f t="shared" si="1133"/>
        <v>0</v>
      </c>
    </row>
    <row r="5430" spans="1:11" ht="12.75" customHeight="1">
      <c r="A5430" s="61" t="str">
        <f>"         "&amp;Labels!B75</f>
        <v xml:space="preserve">         Customer 7</v>
      </c>
      <c r="B5430" s="76">
        <f t="shared" si="1130"/>
        <v>0</v>
      </c>
      <c r="C5430" s="76">
        <f t="shared" si="1130"/>
        <v>0</v>
      </c>
      <c r="D5430" s="76">
        <f t="shared" si="1130"/>
        <v>0</v>
      </c>
      <c r="E5430" s="76">
        <f t="shared" si="1130"/>
        <v>0</v>
      </c>
      <c r="F5430" s="43">
        <f t="shared" si="1131"/>
        <v>0</v>
      </c>
      <c r="G5430" s="76">
        <f t="shared" si="1132"/>
        <v>0</v>
      </c>
      <c r="H5430" s="76">
        <f t="shared" si="1132"/>
        <v>0</v>
      </c>
      <c r="I5430" s="76">
        <f t="shared" si="1132"/>
        <v>0</v>
      </c>
      <c r="J5430" s="76">
        <f t="shared" si="1132"/>
        <v>0</v>
      </c>
      <c r="K5430" s="43">
        <f t="shared" si="1133"/>
        <v>0</v>
      </c>
    </row>
    <row r="5431" spans="1:11" ht="12.75" customHeight="1">
      <c r="A5431" s="61" t="str">
        <f>"         "&amp;Labels!B76</f>
        <v xml:space="preserve">         Customer 8</v>
      </c>
      <c r="B5431" s="76">
        <f t="shared" si="1130"/>
        <v>0</v>
      </c>
      <c r="C5431" s="76">
        <f t="shared" si="1130"/>
        <v>0</v>
      </c>
      <c r="D5431" s="76">
        <f t="shared" si="1130"/>
        <v>0</v>
      </c>
      <c r="E5431" s="76">
        <f t="shared" si="1130"/>
        <v>0</v>
      </c>
      <c r="F5431" s="43">
        <f t="shared" si="1131"/>
        <v>0</v>
      </c>
      <c r="G5431" s="76">
        <f t="shared" si="1132"/>
        <v>0</v>
      </c>
      <c r="H5431" s="76">
        <f t="shared" si="1132"/>
        <v>0</v>
      </c>
      <c r="I5431" s="76">
        <f t="shared" si="1132"/>
        <v>0</v>
      </c>
      <c r="J5431" s="76">
        <f t="shared" si="1132"/>
        <v>0</v>
      </c>
      <c r="K5431" s="43">
        <f t="shared" si="1133"/>
        <v>0</v>
      </c>
    </row>
    <row r="5432" spans="1:11" ht="12.75" customHeight="1">
      <c r="A5432" s="61" t="str">
        <f>"         "&amp;Labels!B77</f>
        <v xml:space="preserve">         Customer 9</v>
      </c>
      <c r="B5432" s="76">
        <f t="shared" si="1130"/>
        <v>0</v>
      </c>
      <c r="C5432" s="76">
        <f t="shared" si="1130"/>
        <v>0</v>
      </c>
      <c r="D5432" s="76">
        <f t="shared" si="1130"/>
        <v>0</v>
      </c>
      <c r="E5432" s="76">
        <f t="shared" si="1130"/>
        <v>0</v>
      </c>
      <c r="F5432" s="43">
        <f t="shared" si="1131"/>
        <v>0</v>
      </c>
      <c r="G5432" s="76">
        <f t="shared" si="1132"/>
        <v>0</v>
      </c>
      <c r="H5432" s="76">
        <f t="shared" si="1132"/>
        <v>0</v>
      </c>
      <c r="I5432" s="76">
        <f t="shared" si="1132"/>
        <v>0</v>
      </c>
      <c r="J5432" s="76">
        <f t="shared" si="1132"/>
        <v>0</v>
      </c>
      <c r="K5432" s="43">
        <f t="shared" si="1133"/>
        <v>0</v>
      </c>
    </row>
    <row r="5433" spans="1:11" ht="12.75" customHeight="1">
      <c r="A5433" s="61" t="str">
        <f>"         "&amp;Labels!B78</f>
        <v xml:space="preserve">         Customer 10</v>
      </c>
      <c r="B5433" s="76">
        <f t="shared" si="1130"/>
        <v>0</v>
      </c>
      <c r="C5433" s="76">
        <f t="shared" si="1130"/>
        <v>0</v>
      </c>
      <c r="D5433" s="76">
        <f t="shared" si="1130"/>
        <v>0</v>
      </c>
      <c r="E5433" s="76">
        <f t="shared" si="1130"/>
        <v>0</v>
      </c>
      <c r="F5433" s="43">
        <f t="shared" si="1131"/>
        <v>0</v>
      </c>
      <c r="G5433" s="76">
        <f t="shared" si="1132"/>
        <v>0</v>
      </c>
      <c r="H5433" s="76">
        <f t="shared" si="1132"/>
        <v>0</v>
      </c>
      <c r="I5433" s="76">
        <f t="shared" si="1132"/>
        <v>0</v>
      </c>
      <c r="J5433" s="76">
        <f t="shared" si="1132"/>
        <v>0</v>
      </c>
      <c r="K5433" s="43">
        <f t="shared" si="1133"/>
        <v>0</v>
      </c>
    </row>
    <row r="5434" spans="1:11" ht="12.75" customHeight="1">
      <c r="A5434" s="61" t="str">
        <f>"         "&amp;Labels!C68</f>
        <v xml:space="preserve">         Total</v>
      </c>
      <c r="B5434" s="84">
        <f t="shared" si="1130"/>
        <v>0</v>
      </c>
      <c r="C5434" s="84">
        <f t="shared" si="1130"/>
        <v>0</v>
      </c>
      <c r="D5434" s="84">
        <f t="shared" si="1130"/>
        <v>0</v>
      </c>
      <c r="E5434" s="84">
        <f t="shared" si="1130"/>
        <v>0</v>
      </c>
      <c r="F5434" s="43">
        <f t="shared" si="1131"/>
        <v>0</v>
      </c>
      <c r="G5434" s="84">
        <f t="shared" si="1132"/>
        <v>0</v>
      </c>
      <c r="H5434" s="84">
        <f t="shared" si="1132"/>
        <v>0</v>
      </c>
      <c r="I5434" s="84">
        <f t="shared" si="1132"/>
        <v>0</v>
      </c>
      <c r="J5434" s="84">
        <f t="shared" si="1132"/>
        <v>0</v>
      </c>
      <c r="K5434" s="43">
        <f t="shared" si="1133"/>
        <v>0</v>
      </c>
    </row>
    <row r="5435" spans="1:11" ht="12.75" customHeight="1">
      <c r="A5435" s="61" t="str">
        <f>"      "&amp;Labels!B86</f>
        <v xml:space="preserve">      Q 2</v>
      </c>
      <c r="B5435" s="84"/>
      <c r="C5435" s="84"/>
      <c r="D5435" s="84"/>
      <c r="E5435" s="84"/>
      <c r="F5435" s="43"/>
      <c r="G5435" s="84"/>
      <c r="H5435" s="84"/>
      <c r="I5435" s="84"/>
      <c r="J5435" s="84"/>
      <c r="K5435" s="43"/>
    </row>
    <row r="5436" spans="1:11" ht="12.75" customHeight="1">
      <c r="A5436" s="61" t="str">
        <f>"         "&amp;Labels!B69</f>
        <v xml:space="preserve">         Customer 1</v>
      </c>
      <c r="B5436" s="76">
        <f t="shared" ref="B5436:E5446" si="1134">SUM(B5218,B5327)</f>
        <v>0</v>
      </c>
      <c r="C5436" s="76">
        <f t="shared" si="1134"/>
        <v>0</v>
      </c>
      <c r="D5436" s="76">
        <f t="shared" si="1134"/>
        <v>0</v>
      </c>
      <c r="E5436" s="76">
        <f t="shared" si="1134"/>
        <v>0</v>
      </c>
      <c r="F5436" s="43">
        <f t="shared" ref="F5436:F5446" si="1135">SUM(B5436:E5436)</f>
        <v>0</v>
      </c>
      <c r="G5436" s="76">
        <f t="shared" ref="G5436:J5446" si="1136">SUM(G5218,G5327)</f>
        <v>0</v>
      </c>
      <c r="H5436" s="76">
        <f t="shared" si="1136"/>
        <v>0</v>
      </c>
      <c r="I5436" s="76">
        <f t="shared" si="1136"/>
        <v>0</v>
      </c>
      <c r="J5436" s="76">
        <f t="shared" si="1136"/>
        <v>0</v>
      </c>
      <c r="K5436" s="43">
        <f t="shared" ref="K5436:K5446" si="1137">SUM(G5436:J5436)</f>
        <v>0</v>
      </c>
    </row>
    <row r="5437" spans="1:11" ht="12.75" customHeight="1">
      <c r="A5437" s="61" t="str">
        <f>"         "&amp;Labels!B70</f>
        <v xml:space="preserve">         Customer 2</v>
      </c>
      <c r="B5437" s="76">
        <f t="shared" si="1134"/>
        <v>0</v>
      </c>
      <c r="C5437" s="76">
        <f t="shared" si="1134"/>
        <v>0</v>
      </c>
      <c r="D5437" s="76">
        <f t="shared" si="1134"/>
        <v>0</v>
      </c>
      <c r="E5437" s="76">
        <f t="shared" si="1134"/>
        <v>0</v>
      </c>
      <c r="F5437" s="43">
        <f t="shared" si="1135"/>
        <v>0</v>
      </c>
      <c r="G5437" s="76">
        <f t="shared" si="1136"/>
        <v>0</v>
      </c>
      <c r="H5437" s="76">
        <f t="shared" si="1136"/>
        <v>0</v>
      </c>
      <c r="I5437" s="76">
        <f t="shared" si="1136"/>
        <v>0</v>
      </c>
      <c r="J5437" s="76">
        <f t="shared" si="1136"/>
        <v>0</v>
      </c>
      <c r="K5437" s="43">
        <f t="shared" si="1137"/>
        <v>0</v>
      </c>
    </row>
    <row r="5438" spans="1:11" ht="12.75" customHeight="1">
      <c r="A5438" s="61" t="str">
        <f>"         "&amp;Labels!B71</f>
        <v xml:space="preserve">         Customer 3</v>
      </c>
      <c r="B5438" s="76">
        <f t="shared" si="1134"/>
        <v>0</v>
      </c>
      <c r="C5438" s="76">
        <f t="shared" si="1134"/>
        <v>0</v>
      </c>
      <c r="D5438" s="76">
        <f t="shared" si="1134"/>
        <v>0</v>
      </c>
      <c r="E5438" s="76">
        <f t="shared" si="1134"/>
        <v>0</v>
      </c>
      <c r="F5438" s="43">
        <f t="shared" si="1135"/>
        <v>0</v>
      </c>
      <c r="G5438" s="76">
        <f t="shared" si="1136"/>
        <v>0</v>
      </c>
      <c r="H5438" s="76">
        <f t="shared" si="1136"/>
        <v>0</v>
      </c>
      <c r="I5438" s="76">
        <f t="shared" si="1136"/>
        <v>0</v>
      </c>
      <c r="J5438" s="76">
        <f t="shared" si="1136"/>
        <v>0</v>
      </c>
      <c r="K5438" s="43">
        <f t="shared" si="1137"/>
        <v>0</v>
      </c>
    </row>
    <row r="5439" spans="1:11" ht="12.75" customHeight="1">
      <c r="A5439" s="61" t="str">
        <f>"         "&amp;Labels!B72</f>
        <v xml:space="preserve">         Customer 4</v>
      </c>
      <c r="B5439" s="76">
        <f t="shared" si="1134"/>
        <v>0</v>
      </c>
      <c r="C5439" s="76">
        <f t="shared" si="1134"/>
        <v>0</v>
      </c>
      <c r="D5439" s="76">
        <f t="shared" si="1134"/>
        <v>0</v>
      </c>
      <c r="E5439" s="76">
        <f t="shared" si="1134"/>
        <v>0</v>
      </c>
      <c r="F5439" s="43">
        <f t="shared" si="1135"/>
        <v>0</v>
      </c>
      <c r="G5439" s="76">
        <f t="shared" si="1136"/>
        <v>0</v>
      </c>
      <c r="H5439" s="76">
        <f t="shared" si="1136"/>
        <v>0</v>
      </c>
      <c r="I5439" s="76">
        <f t="shared" si="1136"/>
        <v>0</v>
      </c>
      <c r="J5439" s="76">
        <f t="shared" si="1136"/>
        <v>0</v>
      </c>
      <c r="K5439" s="43">
        <f t="shared" si="1137"/>
        <v>0</v>
      </c>
    </row>
    <row r="5440" spans="1:11" ht="12.75" customHeight="1">
      <c r="A5440" s="61" t="str">
        <f>"         "&amp;Labels!B73</f>
        <v xml:space="preserve">         Customer 5</v>
      </c>
      <c r="B5440" s="76">
        <f t="shared" si="1134"/>
        <v>0</v>
      </c>
      <c r="C5440" s="76">
        <f t="shared" si="1134"/>
        <v>0</v>
      </c>
      <c r="D5440" s="76">
        <f t="shared" si="1134"/>
        <v>0</v>
      </c>
      <c r="E5440" s="76">
        <f t="shared" si="1134"/>
        <v>0</v>
      </c>
      <c r="F5440" s="43">
        <f t="shared" si="1135"/>
        <v>0</v>
      </c>
      <c r="G5440" s="76">
        <f t="shared" si="1136"/>
        <v>0</v>
      </c>
      <c r="H5440" s="76">
        <f t="shared" si="1136"/>
        <v>0</v>
      </c>
      <c r="I5440" s="76">
        <f t="shared" si="1136"/>
        <v>0</v>
      </c>
      <c r="J5440" s="76">
        <f t="shared" si="1136"/>
        <v>0</v>
      </c>
      <c r="K5440" s="43">
        <f t="shared" si="1137"/>
        <v>0</v>
      </c>
    </row>
    <row r="5441" spans="1:11" ht="12.75" customHeight="1">
      <c r="A5441" s="61" t="str">
        <f>"         "&amp;Labels!B74</f>
        <v xml:space="preserve">         Customer 6</v>
      </c>
      <c r="B5441" s="76">
        <f t="shared" si="1134"/>
        <v>0</v>
      </c>
      <c r="C5441" s="76">
        <f t="shared" si="1134"/>
        <v>0</v>
      </c>
      <c r="D5441" s="76">
        <f t="shared" si="1134"/>
        <v>0</v>
      </c>
      <c r="E5441" s="76">
        <f t="shared" si="1134"/>
        <v>0</v>
      </c>
      <c r="F5441" s="43">
        <f t="shared" si="1135"/>
        <v>0</v>
      </c>
      <c r="G5441" s="76">
        <f t="shared" si="1136"/>
        <v>0</v>
      </c>
      <c r="H5441" s="76">
        <f t="shared" si="1136"/>
        <v>0</v>
      </c>
      <c r="I5441" s="76">
        <f t="shared" si="1136"/>
        <v>0</v>
      </c>
      <c r="J5441" s="76">
        <f t="shared" si="1136"/>
        <v>0</v>
      </c>
      <c r="K5441" s="43">
        <f t="shared" si="1137"/>
        <v>0</v>
      </c>
    </row>
    <row r="5442" spans="1:11" ht="12.75" customHeight="1">
      <c r="A5442" s="61" t="str">
        <f>"         "&amp;Labels!B75</f>
        <v xml:space="preserve">         Customer 7</v>
      </c>
      <c r="B5442" s="76">
        <f t="shared" si="1134"/>
        <v>0</v>
      </c>
      <c r="C5442" s="76">
        <f t="shared" si="1134"/>
        <v>0</v>
      </c>
      <c r="D5442" s="76">
        <f t="shared" si="1134"/>
        <v>0</v>
      </c>
      <c r="E5442" s="76">
        <f t="shared" si="1134"/>
        <v>0</v>
      </c>
      <c r="F5442" s="43">
        <f t="shared" si="1135"/>
        <v>0</v>
      </c>
      <c r="G5442" s="76">
        <f t="shared" si="1136"/>
        <v>0</v>
      </c>
      <c r="H5442" s="76">
        <f t="shared" si="1136"/>
        <v>0</v>
      </c>
      <c r="I5442" s="76">
        <f t="shared" si="1136"/>
        <v>0</v>
      </c>
      <c r="J5442" s="76">
        <f t="shared" si="1136"/>
        <v>0</v>
      </c>
      <c r="K5442" s="43">
        <f t="shared" si="1137"/>
        <v>0</v>
      </c>
    </row>
    <row r="5443" spans="1:11" ht="12.75" customHeight="1">
      <c r="A5443" s="61" t="str">
        <f>"         "&amp;Labels!B76</f>
        <v xml:space="preserve">         Customer 8</v>
      </c>
      <c r="B5443" s="76">
        <f t="shared" si="1134"/>
        <v>0</v>
      </c>
      <c r="C5443" s="76">
        <f t="shared" si="1134"/>
        <v>0</v>
      </c>
      <c r="D5443" s="76">
        <f t="shared" si="1134"/>
        <v>0</v>
      </c>
      <c r="E5443" s="76">
        <f t="shared" si="1134"/>
        <v>0</v>
      </c>
      <c r="F5443" s="43">
        <f t="shared" si="1135"/>
        <v>0</v>
      </c>
      <c r="G5443" s="76">
        <f t="shared" si="1136"/>
        <v>0</v>
      </c>
      <c r="H5443" s="76">
        <f t="shared" si="1136"/>
        <v>0</v>
      </c>
      <c r="I5443" s="76">
        <f t="shared" si="1136"/>
        <v>0</v>
      </c>
      <c r="J5443" s="76">
        <f t="shared" si="1136"/>
        <v>0</v>
      </c>
      <c r="K5443" s="43">
        <f t="shared" si="1137"/>
        <v>0</v>
      </c>
    </row>
    <row r="5444" spans="1:11" ht="12.75" customHeight="1">
      <c r="A5444" s="61" t="str">
        <f>"         "&amp;Labels!B77</f>
        <v xml:space="preserve">         Customer 9</v>
      </c>
      <c r="B5444" s="76">
        <f t="shared" si="1134"/>
        <v>0</v>
      </c>
      <c r="C5444" s="76">
        <f t="shared" si="1134"/>
        <v>0</v>
      </c>
      <c r="D5444" s="76">
        <f t="shared" si="1134"/>
        <v>0</v>
      </c>
      <c r="E5444" s="76">
        <f t="shared" si="1134"/>
        <v>0</v>
      </c>
      <c r="F5444" s="43">
        <f t="shared" si="1135"/>
        <v>0</v>
      </c>
      <c r="G5444" s="76">
        <f t="shared" si="1136"/>
        <v>0</v>
      </c>
      <c r="H5444" s="76">
        <f t="shared" si="1136"/>
        <v>0</v>
      </c>
      <c r="I5444" s="76">
        <f t="shared" si="1136"/>
        <v>0</v>
      </c>
      <c r="J5444" s="76">
        <f t="shared" si="1136"/>
        <v>0</v>
      </c>
      <c r="K5444" s="43">
        <f t="shared" si="1137"/>
        <v>0</v>
      </c>
    </row>
    <row r="5445" spans="1:11" ht="12.75" customHeight="1">
      <c r="A5445" s="61" t="str">
        <f>"         "&amp;Labels!B78</f>
        <v xml:space="preserve">         Customer 10</v>
      </c>
      <c r="B5445" s="76">
        <f t="shared" si="1134"/>
        <v>0</v>
      </c>
      <c r="C5445" s="76">
        <f t="shared" si="1134"/>
        <v>0</v>
      </c>
      <c r="D5445" s="76">
        <f t="shared" si="1134"/>
        <v>0</v>
      </c>
      <c r="E5445" s="76">
        <f t="shared" si="1134"/>
        <v>0</v>
      </c>
      <c r="F5445" s="43">
        <f t="shared" si="1135"/>
        <v>0</v>
      </c>
      <c r="G5445" s="76">
        <f t="shared" si="1136"/>
        <v>0</v>
      </c>
      <c r="H5445" s="76">
        <f t="shared" si="1136"/>
        <v>0</v>
      </c>
      <c r="I5445" s="76">
        <f t="shared" si="1136"/>
        <v>0</v>
      </c>
      <c r="J5445" s="76">
        <f t="shared" si="1136"/>
        <v>0</v>
      </c>
      <c r="K5445" s="43">
        <f t="shared" si="1137"/>
        <v>0</v>
      </c>
    </row>
    <row r="5446" spans="1:11" ht="12.75" customHeight="1">
      <c r="A5446" s="61" t="str">
        <f>"         "&amp;Labels!C68</f>
        <v xml:space="preserve">         Total</v>
      </c>
      <c r="B5446" s="84">
        <f t="shared" si="1134"/>
        <v>0</v>
      </c>
      <c r="C5446" s="84">
        <f t="shared" si="1134"/>
        <v>0</v>
      </c>
      <c r="D5446" s="84">
        <f t="shared" si="1134"/>
        <v>0</v>
      </c>
      <c r="E5446" s="84">
        <f t="shared" si="1134"/>
        <v>0</v>
      </c>
      <c r="F5446" s="43">
        <f t="shared" si="1135"/>
        <v>0</v>
      </c>
      <c r="G5446" s="84">
        <f t="shared" si="1136"/>
        <v>0</v>
      </c>
      <c r="H5446" s="84">
        <f t="shared" si="1136"/>
        <v>0</v>
      </c>
      <c r="I5446" s="84">
        <f t="shared" si="1136"/>
        <v>0</v>
      </c>
      <c r="J5446" s="84">
        <f t="shared" si="1136"/>
        <v>0</v>
      </c>
      <c r="K5446" s="43">
        <f t="shared" si="1137"/>
        <v>0</v>
      </c>
    </row>
    <row r="5447" spans="1:11" ht="12.75" customHeight="1">
      <c r="A5447" s="61" t="str">
        <f>"      "&amp;Labels!B87</f>
        <v xml:space="preserve">      Q 3</v>
      </c>
      <c r="B5447" s="84"/>
      <c r="C5447" s="84"/>
      <c r="D5447" s="84"/>
      <c r="E5447" s="84"/>
      <c r="F5447" s="43"/>
      <c r="G5447" s="84"/>
      <c r="H5447" s="84"/>
      <c r="I5447" s="84"/>
      <c r="J5447" s="84"/>
      <c r="K5447" s="43"/>
    </row>
    <row r="5448" spans="1:11" ht="12.75" customHeight="1">
      <c r="A5448" s="61" t="str">
        <f>"         "&amp;Labels!B69</f>
        <v xml:space="preserve">         Customer 1</v>
      </c>
      <c r="B5448" s="76">
        <f t="shared" ref="B5448:E5458" si="1138">SUM(B5230,B5339)</f>
        <v>0</v>
      </c>
      <c r="C5448" s="76">
        <f t="shared" si="1138"/>
        <v>0</v>
      </c>
      <c r="D5448" s="76">
        <f t="shared" si="1138"/>
        <v>0</v>
      </c>
      <c r="E5448" s="76">
        <f t="shared" si="1138"/>
        <v>0</v>
      </c>
      <c r="F5448" s="43">
        <f t="shared" ref="F5448:F5458" si="1139">SUM(B5448:E5448)</f>
        <v>0</v>
      </c>
      <c r="G5448" s="76">
        <f t="shared" ref="G5448:J5458" si="1140">SUM(G5230,G5339)</f>
        <v>0</v>
      </c>
      <c r="H5448" s="76">
        <f t="shared" si="1140"/>
        <v>0</v>
      </c>
      <c r="I5448" s="76">
        <f t="shared" si="1140"/>
        <v>0</v>
      </c>
      <c r="J5448" s="76">
        <f t="shared" si="1140"/>
        <v>0</v>
      </c>
      <c r="K5448" s="43">
        <f t="shared" ref="K5448:K5458" si="1141">SUM(G5448:J5448)</f>
        <v>0</v>
      </c>
    </row>
    <row r="5449" spans="1:11" ht="12.75" customHeight="1">
      <c r="A5449" s="61" t="str">
        <f>"         "&amp;Labels!B70</f>
        <v xml:space="preserve">         Customer 2</v>
      </c>
      <c r="B5449" s="76">
        <f t="shared" si="1138"/>
        <v>0</v>
      </c>
      <c r="C5449" s="76">
        <f t="shared" si="1138"/>
        <v>0</v>
      </c>
      <c r="D5449" s="76">
        <f t="shared" si="1138"/>
        <v>0</v>
      </c>
      <c r="E5449" s="76">
        <f t="shared" si="1138"/>
        <v>0</v>
      </c>
      <c r="F5449" s="43">
        <f t="shared" si="1139"/>
        <v>0</v>
      </c>
      <c r="G5449" s="76">
        <f t="shared" si="1140"/>
        <v>0</v>
      </c>
      <c r="H5449" s="76">
        <f t="shared" si="1140"/>
        <v>0</v>
      </c>
      <c r="I5449" s="76">
        <f t="shared" si="1140"/>
        <v>0</v>
      </c>
      <c r="J5449" s="76">
        <f t="shared" si="1140"/>
        <v>0</v>
      </c>
      <c r="K5449" s="43">
        <f t="shared" si="1141"/>
        <v>0</v>
      </c>
    </row>
    <row r="5450" spans="1:11" ht="12.75" customHeight="1">
      <c r="A5450" s="61" t="str">
        <f>"         "&amp;Labels!B71</f>
        <v xml:space="preserve">         Customer 3</v>
      </c>
      <c r="B5450" s="76">
        <f t="shared" si="1138"/>
        <v>0</v>
      </c>
      <c r="C5450" s="76">
        <f t="shared" si="1138"/>
        <v>0</v>
      </c>
      <c r="D5450" s="76">
        <f t="shared" si="1138"/>
        <v>0</v>
      </c>
      <c r="E5450" s="76">
        <f t="shared" si="1138"/>
        <v>0</v>
      </c>
      <c r="F5450" s="43">
        <f t="shared" si="1139"/>
        <v>0</v>
      </c>
      <c r="G5450" s="76">
        <f t="shared" si="1140"/>
        <v>0</v>
      </c>
      <c r="H5450" s="76">
        <f t="shared" si="1140"/>
        <v>0</v>
      </c>
      <c r="I5450" s="76">
        <f t="shared" si="1140"/>
        <v>0</v>
      </c>
      <c r="J5450" s="76">
        <f t="shared" si="1140"/>
        <v>0</v>
      </c>
      <c r="K5450" s="43">
        <f t="shared" si="1141"/>
        <v>0</v>
      </c>
    </row>
    <row r="5451" spans="1:11" ht="12.75" customHeight="1">
      <c r="A5451" s="61" t="str">
        <f>"         "&amp;Labels!B72</f>
        <v xml:space="preserve">         Customer 4</v>
      </c>
      <c r="B5451" s="76">
        <f t="shared" si="1138"/>
        <v>0</v>
      </c>
      <c r="C5451" s="76">
        <f t="shared" si="1138"/>
        <v>0</v>
      </c>
      <c r="D5451" s="76">
        <f t="shared" si="1138"/>
        <v>0</v>
      </c>
      <c r="E5451" s="76">
        <f t="shared" si="1138"/>
        <v>0</v>
      </c>
      <c r="F5451" s="43">
        <f t="shared" si="1139"/>
        <v>0</v>
      </c>
      <c r="G5451" s="76">
        <f t="shared" si="1140"/>
        <v>0</v>
      </c>
      <c r="H5451" s="76">
        <f t="shared" si="1140"/>
        <v>0</v>
      </c>
      <c r="I5451" s="76">
        <f t="shared" si="1140"/>
        <v>0</v>
      </c>
      <c r="J5451" s="76">
        <f t="shared" si="1140"/>
        <v>0</v>
      </c>
      <c r="K5451" s="43">
        <f t="shared" si="1141"/>
        <v>0</v>
      </c>
    </row>
    <row r="5452" spans="1:11" ht="12.75" customHeight="1">
      <c r="A5452" s="61" t="str">
        <f>"         "&amp;Labels!B73</f>
        <v xml:space="preserve">         Customer 5</v>
      </c>
      <c r="B5452" s="76">
        <f t="shared" si="1138"/>
        <v>0</v>
      </c>
      <c r="C5452" s="76">
        <f t="shared" si="1138"/>
        <v>0</v>
      </c>
      <c r="D5452" s="76">
        <f t="shared" si="1138"/>
        <v>0</v>
      </c>
      <c r="E5452" s="76">
        <f t="shared" si="1138"/>
        <v>0</v>
      </c>
      <c r="F5452" s="43">
        <f t="shared" si="1139"/>
        <v>0</v>
      </c>
      <c r="G5452" s="76">
        <f t="shared" si="1140"/>
        <v>0</v>
      </c>
      <c r="H5452" s="76">
        <f t="shared" si="1140"/>
        <v>0</v>
      </c>
      <c r="I5452" s="76">
        <f t="shared" si="1140"/>
        <v>0</v>
      </c>
      <c r="J5452" s="76">
        <f t="shared" si="1140"/>
        <v>0</v>
      </c>
      <c r="K5452" s="43">
        <f t="shared" si="1141"/>
        <v>0</v>
      </c>
    </row>
    <row r="5453" spans="1:11" ht="12.75" customHeight="1">
      <c r="A5453" s="61" t="str">
        <f>"         "&amp;Labels!B74</f>
        <v xml:space="preserve">         Customer 6</v>
      </c>
      <c r="B5453" s="76">
        <f t="shared" si="1138"/>
        <v>0</v>
      </c>
      <c r="C5453" s="76">
        <f t="shared" si="1138"/>
        <v>0</v>
      </c>
      <c r="D5453" s="76">
        <f t="shared" si="1138"/>
        <v>0</v>
      </c>
      <c r="E5453" s="76">
        <f t="shared" si="1138"/>
        <v>0</v>
      </c>
      <c r="F5453" s="43">
        <f t="shared" si="1139"/>
        <v>0</v>
      </c>
      <c r="G5453" s="76">
        <f t="shared" si="1140"/>
        <v>0</v>
      </c>
      <c r="H5453" s="76">
        <f t="shared" si="1140"/>
        <v>0</v>
      </c>
      <c r="I5453" s="76">
        <f t="shared" si="1140"/>
        <v>0</v>
      </c>
      <c r="J5453" s="76">
        <f t="shared" si="1140"/>
        <v>0</v>
      </c>
      <c r="K5453" s="43">
        <f t="shared" si="1141"/>
        <v>0</v>
      </c>
    </row>
    <row r="5454" spans="1:11" ht="12.75" customHeight="1">
      <c r="A5454" s="61" t="str">
        <f>"         "&amp;Labels!B75</f>
        <v xml:space="preserve">         Customer 7</v>
      </c>
      <c r="B5454" s="76">
        <f t="shared" si="1138"/>
        <v>0</v>
      </c>
      <c r="C5454" s="76">
        <f t="shared" si="1138"/>
        <v>0</v>
      </c>
      <c r="D5454" s="76">
        <f t="shared" si="1138"/>
        <v>0</v>
      </c>
      <c r="E5454" s="76">
        <f t="shared" si="1138"/>
        <v>0</v>
      </c>
      <c r="F5454" s="43">
        <f t="shared" si="1139"/>
        <v>0</v>
      </c>
      <c r="G5454" s="76">
        <f t="shared" si="1140"/>
        <v>0</v>
      </c>
      <c r="H5454" s="76">
        <f t="shared" si="1140"/>
        <v>0</v>
      </c>
      <c r="I5454" s="76">
        <f t="shared" si="1140"/>
        <v>0</v>
      </c>
      <c r="J5454" s="76">
        <f t="shared" si="1140"/>
        <v>0</v>
      </c>
      <c r="K5454" s="43">
        <f t="shared" si="1141"/>
        <v>0</v>
      </c>
    </row>
    <row r="5455" spans="1:11" ht="12.75" customHeight="1">
      <c r="A5455" s="61" t="str">
        <f>"         "&amp;Labels!B76</f>
        <v xml:space="preserve">         Customer 8</v>
      </c>
      <c r="B5455" s="76">
        <f t="shared" si="1138"/>
        <v>0</v>
      </c>
      <c r="C5455" s="76">
        <f t="shared" si="1138"/>
        <v>0</v>
      </c>
      <c r="D5455" s="76">
        <f t="shared" si="1138"/>
        <v>0</v>
      </c>
      <c r="E5455" s="76">
        <f t="shared" si="1138"/>
        <v>0</v>
      </c>
      <c r="F5455" s="43">
        <f t="shared" si="1139"/>
        <v>0</v>
      </c>
      <c r="G5455" s="76">
        <f t="shared" si="1140"/>
        <v>0</v>
      </c>
      <c r="H5455" s="76">
        <f t="shared" si="1140"/>
        <v>0</v>
      </c>
      <c r="I5455" s="76">
        <f t="shared" si="1140"/>
        <v>0</v>
      </c>
      <c r="J5455" s="76">
        <f t="shared" si="1140"/>
        <v>0</v>
      </c>
      <c r="K5455" s="43">
        <f t="shared" si="1141"/>
        <v>0</v>
      </c>
    </row>
    <row r="5456" spans="1:11" ht="12.75" customHeight="1">
      <c r="A5456" s="61" t="str">
        <f>"         "&amp;Labels!B77</f>
        <v xml:space="preserve">         Customer 9</v>
      </c>
      <c r="B5456" s="76">
        <f t="shared" si="1138"/>
        <v>0</v>
      </c>
      <c r="C5456" s="76">
        <f t="shared" si="1138"/>
        <v>0</v>
      </c>
      <c r="D5456" s="76">
        <f t="shared" si="1138"/>
        <v>0</v>
      </c>
      <c r="E5456" s="76">
        <f t="shared" si="1138"/>
        <v>0</v>
      </c>
      <c r="F5456" s="43">
        <f t="shared" si="1139"/>
        <v>0</v>
      </c>
      <c r="G5456" s="76">
        <f t="shared" si="1140"/>
        <v>0</v>
      </c>
      <c r="H5456" s="76">
        <f t="shared" si="1140"/>
        <v>0</v>
      </c>
      <c r="I5456" s="76">
        <f t="shared" si="1140"/>
        <v>0</v>
      </c>
      <c r="J5456" s="76">
        <f t="shared" si="1140"/>
        <v>0</v>
      </c>
      <c r="K5456" s="43">
        <f t="shared" si="1141"/>
        <v>0</v>
      </c>
    </row>
    <row r="5457" spans="1:11" ht="12.75" customHeight="1">
      <c r="A5457" s="61" t="str">
        <f>"         "&amp;Labels!B78</f>
        <v xml:space="preserve">         Customer 10</v>
      </c>
      <c r="B5457" s="76">
        <f t="shared" si="1138"/>
        <v>0</v>
      </c>
      <c r="C5457" s="76">
        <f t="shared" si="1138"/>
        <v>0</v>
      </c>
      <c r="D5457" s="76">
        <f t="shared" si="1138"/>
        <v>0</v>
      </c>
      <c r="E5457" s="76">
        <f t="shared" si="1138"/>
        <v>0</v>
      </c>
      <c r="F5457" s="43">
        <f t="shared" si="1139"/>
        <v>0</v>
      </c>
      <c r="G5457" s="76">
        <f t="shared" si="1140"/>
        <v>0</v>
      </c>
      <c r="H5457" s="76">
        <f t="shared" si="1140"/>
        <v>0</v>
      </c>
      <c r="I5457" s="76">
        <f t="shared" si="1140"/>
        <v>0</v>
      </c>
      <c r="J5457" s="76">
        <f t="shared" si="1140"/>
        <v>0</v>
      </c>
      <c r="K5457" s="43">
        <f t="shared" si="1141"/>
        <v>0</v>
      </c>
    </row>
    <row r="5458" spans="1:11" ht="12.75" customHeight="1">
      <c r="A5458" s="61" t="str">
        <f>"         "&amp;Labels!C68</f>
        <v xml:space="preserve">         Total</v>
      </c>
      <c r="B5458" s="84">
        <f t="shared" si="1138"/>
        <v>0</v>
      </c>
      <c r="C5458" s="84">
        <f t="shared" si="1138"/>
        <v>0</v>
      </c>
      <c r="D5458" s="84">
        <f t="shared" si="1138"/>
        <v>0</v>
      </c>
      <c r="E5458" s="84">
        <f t="shared" si="1138"/>
        <v>0</v>
      </c>
      <c r="F5458" s="43">
        <f t="shared" si="1139"/>
        <v>0</v>
      </c>
      <c r="G5458" s="84">
        <f t="shared" si="1140"/>
        <v>0</v>
      </c>
      <c r="H5458" s="84">
        <f t="shared" si="1140"/>
        <v>0</v>
      </c>
      <c r="I5458" s="84">
        <f t="shared" si="1140"/>
        <v>0</v>
      </c>
      <c r="J5458" s="84">
        <f t="shared" si="1140"/>
        <v>0</v>
      </c>
      <c r="K5458" s="43">
        <f t="shared" si="1141"/>
        <v>0</v>
      </c>
    </row>
    <row r="5459" spans="1:11" ht="12.75" customHeight="1">
      <c r="A5459" s="61" t="str">
        <f>"      "&amp;Labels!B88</f>
        <v xml:space="preserve">      Q 4</v>
      </c>
      <c r="B5459" s="84"/>
      <c r="C5459" s="84"/>
      <c r="D5459" s="84"/>
      <c r="E5459" s="84"/>
      <c r="F5459" s="43"/>
      <c r="G5459" s="84"/>
      <c r="H5459" s="84"/>
      <c r="I5459" s="84"/>
      <c r="J5459" s="84"/>
      <c r="K5459" s="43"/>
    </row>
    <row r="5460" spans="1:11" ht="12.75" customHeight="1">
      <c r="A5460" s="61" t="str">
        <f>"         "&amp;Labels!B69</f>
        <v xml:space="preserve">         Customer 1</v>
      </c>
      <c r="B5460" s="76">
        <f t="shared" ref="B5460:E5470" si="1142">SUM(B5242,B5351)</f>
        <v>0</v>
      </c>
      <c r="C5460" s="76">
        <f t="shared" si="1142"/>
        <v>0</v>
      </c>
      <c r="D5460" s="76">
        <f t="shared" si="1142"/>
        <v>0</v>
      </c>
      <c r="E5460" s="76">
        <f t="shared" si="1142"/>
        <v>0</v>
      </c>
      <c r="F5460" s="43">
        <f t="shared" ref="F5460:F5470" si="1143">SUM(B5460:E5460)</f>
        <v>0</v>
      </c>
      <c r="G5460" s="76">
        <f t="shared" ref="G5460:J5470" si="1144">SUM(G5242,G5351)</f>
        <v>0</v>
      </c>
      <c r="H5460" s="76">
        <f t="shared" si="1144"/>
        <v>0</v>
      </c>
      <c r="I5460" s="76">
        <f t="shared" si="1144"/>
        <v>0</v>
      </c>
      <c r="J5460" s="76">
        <f t="shared" si="1144"/>
        <v>0</v>
      </c>
      <c r="K5460" s="43">
        <f t="shared" ref="K5460:K5470" si="1145">SUM(G5460:J5460)</f>
        <v>0</v>
      </c>
    </row>
    <row r="5461" spans="1:11" ht="12.75" customHeight="1">
      <c r="A5461" s="61" t="str">
        <f>"         "&amp;Labels!B70</f>
        <v xml:space="preserve">         Customer 2</v>
      </c>
      <c r="B5461" s="76">
        <f t="shared" si="1142"/>
        <v>0</v>
      </c>
      <c r="C5461" s="76">
        <f t="shared" si="1142"/>
        <v>0</v>
      </c>
      <c r="D5461" s="76">
        <f t="shared" si="1142"/>
        <v>0</v>
      </c>
      <c r="E5461" s="76">
        <f t="shared" si="1142"/>
        <v>0</v>
      </c>
      <c r="F5461" s="43">
        <f t="shared" si="1143"/>
        <v>0</v>
      </c>
      <c r="G5461" s="76">
        <f t="shared" si="1144"/>
        <v>0</v>
      </c>
      <c r="H5461" s="76">
        <f t="shared" si="1144"/>
        <v>0</v>
      </c>
      <c r="I5461" s="76">
        <f t="shared" si="1144"/>
        <v>0</v>
      </c>
      <c r="J5461" s="76">
        <f t="shared" si="1144"/>
        <v>0</v>
      </c>
      <c r="K5461" s="43">
        <f t="shared" si="1145"/>
        <v>0</v>
      </c>
    </row>
    <row r="5462" spans="1:11" ht="12.75" customHeight="1">
      <c r="A5462" s="61" t="str">
        <f>"         "&amp;Labels!B71</f>
        <v xml:space="preserve">         Customer 3</v>
      </c>
      <c r="B5462" s="76">
        <f t="shared" si="1142"/>
        <v>0</v>
      </c>
      <c r="C5462" s="76">
        <f t="shared" si="1142"/>
        <v>0</v>
      </c>
      <c r="D5462" s="76">
        <f t="shared" si="1142"/>
        <v>0</v>
      </c>
      <c r="E5462" s="76">
        <f t="shared" si="1142"/>
        <v>0</v>
      </c>
      <c r="F5462" s="43">
        <f t="shared" si="1143"/>
        <v>0</v>
      </c>
      <c r="G5462" s="76">
        <f t="shared" si="1144"/>
        <v>0</v>
      </c>
      <c r="H5462" s="76">
        <f t="shared" si="1144"/>
        <v>0</v>
      </c>
      <c r="I5462" s="76">
        <f t="shared" si="1144"/>
        <v>0</v>
      </c>
      <c r="J5462" s="76">
        <f t="shared" si="1144"/>
        <v>0</v>
      </c>
      <c r="K5462" s="43">
        <f t="shared" si="1145"/>
        <v>0</v>
      </c>
    </row>
    <row r="5463" spans="1:11" ht="12.75" customHeight="1">
      <c r="A5463" s="61" t="str">
        <f>"         "&amp;Labels!B72</f>
        <v xml:space="preserve">         Customer 4</v>
      </c>
      <c r="B5463" s="76">
        <f t="shared" si="1142"/>
        <v>0</v>
      </c>
      <c r="C5463" s="76">
        <f t="shared" si="1142"/>
        <v>0</v>
      </c>
      <c r="D5463" s="76">
        <f t="shared" si="1142"/>
        <v>0</v>
      </c>
      <c r="E5463" s="76">
        <f t="shared" si="1142"/>
        <v>0</v>
      </c>
      <c r="F5463" s="43">
        <f t="shared" si="1143"/>
        <v>0</v>
      </c>
      <c r="G5463" s="76">
        <f t="shared" si="1144"/>
        <v>0</v>
      </c>
      <c r="H5463" s="76">
        <f t="shared" si="1144"/>
        <v>0</v>
      </c>
      <c r="I5463" s="76">
        <f t="shared" si="1144"/>
        <v>0</v>
      </c>
      <c r="J5463" s="76">
        <f t="shared" si="1144"/>
        <v>0</v>
      </c>
      <c r="K5463" s="43">
        <f t="shared" si="1145"/>
        <v>0</v>
      </c>
    </row>
    <row r="5464" spans="1:11" ht="12.75" customHeight="1">
      <c r="A5464" s="61" t="str">
        <f>"         "&amp;Labels!B73</f>
        <v xml:space="preserve">         Customer 5</v>
      </c>
      <c r="B5464" s="76">
        <f t="shared" si="1142"/>
        <v>0</v>
      </c>
      <c r="C5464" s="76">
        <f t="shared" si="1142"/>
        <v>0</v>
      </c>
      <c r="D5464" s="76">
        <f t="shared" si="1142"/>
        <v>0</v>
      </c>
      <c r="E5464" s="76">
        <f t="shared" si="1142"/>
        <v>0</v>
      </c>
      <c r="F5464" s="43">
        <f t="shared" si="1143"/>
        <v>0</v>
      </c>
      <c r="G5464" s="76">
        <f t="shared" si="1144"/>
        <v>0</v>
      </c>
      <c r="H5464" s="76">
        <f t="shared" si="1144"/>
        <v>0</v>
      </c>
      <c r="I5464" s="76">
        <f t="shared" si="1144"/>
        <v>0</v>
      </c>
      <c r="J5464" s="76">
        <f t="shared" si="1144"/>
        <v>0</v>
      </c>
      <c r="K5464" s="43">
        <f t="shared" si="1145"/>
        <v>0</v>
      </c>
    </row>
    <row r="5465" spans="1:11" ht="12.75" customHeight="1">
      <c r="A5465" s="61" t="str">
        <f>"         "&amp;Labels!B74</f>
        <v xml:space="preserve">         Customer 6</v>
      </c>
      <c r="B5465" s="76">
        <f t="shared" si="1142"/>
        <v>0</v>
      </c>
      <c r="C5465" s="76">
        <f t="shared" si="1142"/>
        <v>0</v>
      </c>
      <c r="D5465" s="76">
        <f t="shared" si="1142"/>
        <v>0</v>
      </c>
      <c r="E5465" s="76">
        <f t="shared" si="1142"/>
        <v>0</v>
      </c>
      <c r="F5465" s="43">
        <f t="shared" si="1143"/>
        <v>0</v>
      </c>
      <c r="G5465" s="76">
        <f t="shared" si="1144"/>
        <v>0</v>
      </c>
      <c r="H5465" s="76">
        <f t="shared" si="1144"/>
        <v>0</v>
      </c>
      <c r="I5465" s="76">
        <f t="shared" si="1144"/>
        <v>0</v>
      </c>
      <c r="J5465" s="76">
        <f t="shared" si="1144"/>
        <v>0</v>
      </c>
      <c r="K5465" s="43">
        <f t="shared" si="1145"/>
        <v>0</v>
      </c>
    </row>
    <row r="5466" spans="1:11" ht="12.75" customHeight="1">
      <c r="A5466" s="61" t="str">
        <f>"         "&amp;Labels!B75</f>
        <v xml:space="preserve">         Customer 7</v>
      </c>
      <c r="B5466" s="76">
        <f t="shared" si="1142"/>
        <v>0</v>
      </c>
      <c r="C5466" s="76">
        <f t="shared" si="1142"/>
        <v>0</v>
      </c>
      <c r="D5466" s="76">
        <f t="shared" si="1142"/>
        <v>0</v>
      </c>
      <c r="E5466" s="76">
        <f t="shared" si="1142"/>
        <v>0</v>
      </c>
      <c r="F5466" s="43">
        <f t="shared" si="1143"/>
        <v>0</v>
      </c>
      <c r="G5466" s="76">
        <f t="shared" si="1144"/>
        <v>0</v>
      </c>
      <c r="H5466" s="76">
        <f t="shared" si="1144"/>
        <v>0</v>
      </c>
      <c r="I5466" s="76">
        <f t="shared" si="1144"/>
        <v>0</v>
      </c>
      <c r="J5466" s="76">
        <f t="shared" si="1144"/>
        <v>0</v>
      </c>
      <c r="K5466" s="43">
        <f t="shared" si="1145"/>
        <v>0</v>
      </c>
    </row>
    <row r="5467" spans="1:11" ht="12.75" customHeight="1">
      <c r="A5467" s="61" t="str">
        <f>"         "&amp;Labels!B76</f>
        <v xml:space="preserve">         Customer 8</v>
      </c>
      <c r="B5467" s="76">
        <f t="shared" si="1142"/>
        <v>0</v>
      </c>
      <c r="C5467" s="76">
        <f t="shared" si="1142"/>
        <v>0</v>
      </c>
      <c r="D5467" s="76">
        <f t="shared" si="1142"/>
        <v>0</v>
      </c>
      <c r="E5467" s="76">
        <f t="shared" si="1142"/>
        <v>0</v>
      </c>
      <c r="F5467" s="43">
        <f t="shared" si="1143"/>
        <v>0</v>
      </c>
      <c r="G5467" s="76">
        <f t="shared" si="1144"/>
        <v>0</v>
      </c>
      <c r="H5467" s="76">
        <f t="shared" si="1144"/>
        <v>0</v>
      </c>
      <c r="I5467" s="76">
        <f t="shared" si="1144"/>
        <v>0</v>
      </c>
      <c r="J5467" s="76">
        <f t="shared" si="1144"/>
        <v>0</v>
      </c>
      <c r="K5467" s="43">
        <f t="shared" si="1145"/>
        <v>0</v>
      </c>
    </row>
    <row r="5468" spans="1:11" ht="12.75" customHeight="1">
      <c r="A5468" s="61" t="str">
        <f>"         "&amp;Labels!B77</f>
        <v xml:space="preserve">         Customer 9</v>
      </c>
      <c r="B5468" s="76">
        <f t="shared" si="1142"/>
        <v>0</v>
      </c>
      <c r="C5468" s="76">
        <f t="shared" si="1142"/>
        <v>0</v>
      </c>
      <c r="D5468" s="76">
        <f t="shared" si="1142"/>
        <v>0</v>
      </c>
      <c r="E5468" s="76">
        <f t="shared" si="1142"/>
        <v>0</v>
      </c>
      <c r="F5468" s="43">
        <f t="shared" si="1143"/>
        <v>0</v>
      </c>
      <c r="G5468" s="76">
        <f t="shared" si="1144"/>
        <v>0</v>
      </c>
      <c r="H5468" s="76">
        <f t="shared" si="1144"/>
        <v>0</v>
      </c>
      <c r="I5468" s="76">
        <f t="shared" si="1144"/>
        <v>0</v>
      </c>
      <c r="J5468" s="76">
        <f t="shared" si="1144"/>
        <v>0</v>
      </c>
      <c r="K5468" s="43">
        <f t="shared" si="1145"/>
        <v>0</v>
      </c>
    </row>
    <row r="5469" spans="1:11" ht="12.75" customHeight="1">
      <c r="A5469" s="61" t="str">
        <f>"         "&amp;Labels!B78</f>
        <v xml:space="preserve">         Customer 10</v>
      </c>
      <c r="B5469" s="76">
        <f t="shared" si="1142"/>
        <v>0</v>
      </c>
      <c r="C5469" s="76">
        <f t="shared" si="1142"/>
        <v>0</v>
      </c>
      <c r="D5469" s="76">
        <f t="shared" si="1142"/>
        <v>0</v>
      </c>
      <c r="E5469" s="76">
        <f t="shared" si="1142"/>
        <v>0</v>
      </c>
      <c r="F5469" s="43">
        <f t="shared" si="1143"/>
        <v>0</v>
      </c>
      <c r="G5469" s="76">
        <f t="shared" si="1144"/>
        <v>0</v>
      </c>
      <c r="H5469" s="76">
        <f t="shared" si="1144"/>
        <v>0</v>
      </c>
      <c r="I5469" s="76">
        <f t="shared" si="1144"/>
        <v>0</v>
      </c>
      <c r="J5469" s="76">
        <f t="shared" si="1144"/>
        <v>0</v>
      </c>
      <c r="K5469" s="43">
        <f t="shared" si="1145"/>
        <v>0</v>
      </c>
    </row>
    <row r="5470" spans="1:11" ht="12.75" customHeight="1">
      <c r="A5470" s="61" t="str">
        <f>"         "&amp;Labels!C68</f>
        <v xml:space="preserve">         Total</v>
      </c>
      <c r="B5470" s="84">
        <f t="shared" si="1142"/>
        <v>0</v>
      </c>
      <c r="C5470" s="84">
        <f t="shared" si="1142"/>
        <v>0</v>
      </c>
      <c r="D5470" s="84">
        <f t="shared" si="1142"/>
        <v>0</v>
      </c>
      <c r="E5470" s="84">
        <f t="shared" si="1142"/>
        <v>0</v>
      </c>
      <c r="F5470" s="43">
        <f t="shared" si="1143"/>
        <v>0</v>
      </c>
      <c r="G5470" s="84">
        <f t="shared" si="1144"/>
        <v>0</v>
      </c>
      <c r="H5470" s="84">
        <f t="shared" si="1144"/>
        <v>0</v>
      </c>
      <c r="I5470" s="84">
        <f t="shared" si="1144"/>
        <v>0</v>
      </c>
      <c r="J5470" s="84">
        <f t="shared" si="1144"/>
        <v>0</v>
      </c>
      <c r="K5470" s="43">
        <f t="shared" si="1145"/>
        <v>0</v>
      </c>
    </row>
    <row r="5471" spans="1:11" ht="12.75" customHeight="1">
      <c r="A5471" s="61" t="str">
        <f>"      "&amp;Labels!B89</f>
        <v xml:space="preserve">      Q 5</v>
      </c>
      <c r="B5471" s="84"/>
      <c r="C5471" s="84"/>
      <c r="D5471" s="84"/>
      <c r="E5471" s="84"/>
      <c r="F5471" s="43"/>
      <c r="G5471" s="84"/>
      <c r="H5471" s="84"/>
      <c r="I5471" s="84"/>
      <c r="J5471" s="84"/>
      <c r="K5471" s="43"/>
    </row>
    <row r="5472" spans="1:11" ht="12.75" customHeight="1">
      <c r="A5472" s="61" t="str">
        <f>"         "&amp;Labels!B69</f>
        <v xml:space="preserve">         Customer 1</v>
      </c>
      <c r="B5472" s="76">
        <f t="shared" ref="B5472:E5482" si="1146">SUM(B5254,B5363)</f>
        <v>0</v>
      </c>
      <c r="C5472" s="76">
        <f t="shared" si="1146"/>
        <v>0</v>
      </c>
      <c r="D5472" s="76">
        <f t="shared" si="1146"/>
        <v>0</v>
      </c>
      <c r="E5472" s="76">
        <f t="shared" si="1146"/>
        <v>0</v>
      </c>
      <c r="F5472" s="43">
        <f t="shared" ref="F5472:F5482" si="1147">SUM(B5472:E5472)</f>
        <v>0</v>
      </c>
      <c r="G5472" s="76">
        <f t="shared" ref="G5472:J5482" si="1148">SUM(G5254,G5363)</f>
        <v>0</v>
      </c>
      <c r="H5472" s="76">
        <f t="shared" si="1148"/>
        <v>0</v>
      </c>
      <c r="I5472" s="76">
        <f t="shared" si="1148"/>
        <v>0</v>
      </c>
      <c r="J5472" s="76">
        <f t="shared" si="1148"/>
        <v>0</v>
      </c>
      <c r="K5472" s="43">
        <f t="shared" ref="K5472:K5482" si="1149">SUM(G5472:J5472)</f>
        <v>0</v>
      </c>
    </row>
    <row r="5473" spans="1:11" ht="12.75" customHeight="1">
      <c r="A5473" s="61" t="str">
        <f>"         "&amp;Labels!B70</f>
        <v xml:space="preserve">         Customer 2</v>
      </c>
      <c r="B5473" s="76">
        <f t="shared" si="1146"/>
        <v>0</v>
      </c>
      <c r="C5473" s="76">
        <f t="shared" si="1146"/>
        <v>0</v>
      </c>
      <c r="D5473" s="76">
        <f t="shared" si="1146"/>
        <v>0</v>
      </c>
      <c r="E5473" s="76">
        <f t="shared" si="1146"/>
        <v>0</v>
      </c>
      <c r="F5473" s="43">
        <f t="shared" si="1147"/>
        <v>0</v>
      </c>
      <c r="G5473" s="76">
        <f t="shared" si="1148"/>
        <v>0</v>
      </c>
      <c r="H5473" s="76">
        <f t="shared" si="1148"/>
        <v>0</v>
      </c>
      <c r="I5473" s="76">
        <f t="shared" si="1148"/>
        <v>0</v>
      </c>
      <c r="J5473" s="76">
        <f t="shared" si="1148"/>
        <v>0</v>
      </c>
      <c r="K5473" s="43">
        <f t="shared" si="1149"/>
        <v>0</v>
      </c>
    </row>
    <row r="5474" spans="1:11" ht="12.75" customHeight="1">
      <c r="A5474" s="61" t="str">
        <f>"         "&amp;Labels!B71</f>
        <v xml:space="preserve">         Customer 3</v>
      </c>
      <c r="B5474" s="76">
        <f t="shared" si="1146"/>
        <v>0</v>
      </c>
      <c r="C5474" s="76">
        <f t="shared" si="1146"/>
        <v>0</v>
      </c>
      <c r="D5474" s="76">
        <f t="shared" si="1146"/>
        <v>0</v>
      </c>
      <c r="E5474" s="76">
        <f t="shared" si="1146"/>
        <v>0</v>
      </c>
      <c r="F5474" s="43">
        <f t="shared" si="1147"/>
        <v>0</v>
      </c>
      <c r="G5474" s="76">
        <f t="shared" si="1148"/>
        <v>0</v>
      </c>
      <c r="H5474" s="76">
        <f t="shared" si="1148"/>
        <v>0</v>
      </c>
      <c r="I5474" s="76">
        <f t="shared" si="1148"/>
        <v>0</v>
      </c>
      <c r="J5474" s="76">
        <f t="shared" si="1148"/>
        <v>0</v>
      </c>
      <c r="K5474" s="43">
        <f t="shared" si="1149"/>
        <v>0</v>
      </c>
    </row>
    <row r="5475" spans="1:11" ht="12.75" customHeight="1">
      <c r="A5475" s="61" t="str">
        <f>"         "&amp;Labels!B72</f>
        <v xml:space="preserve">         Customer 4</v>
      </c>
      <c r="B5475" s="76">
        <f t="shared" si="1146"/>
        <v>0</v>
      </c>
      <c r="C5475" s="76">
        <f t="shared" si="1146"/>
        <v>0</v>
      </c>
      <c r="D5475" s="76">
        <f t="shared" si="1146"/>
        <v>0</v>
      </c>
      <c r="E5475" s="76">
        <f t="shared" si="1146"/>
        <v>0</v>
      </c>
      <c r="F5475" s="43">
        <f t="shared" si="1147"/>
        <v>0</v>
      </c>
      <c r="G5475" s="76">
        <f t="shared" si="1148"/>
        <v>0</v>
      </c>
      <c r="H5475" s="76">
        <f t="shared" si="1148"/>
        <v>0</v>
      </c>
      <c r="I5475" s="76">
        <f t="shared" si="1148"/>
        <v>0</v>
      </c>
      <c r="J5475" s="76">
        <f t="shared" si="1148"/>
        <v>0</v>
      </c>
      <c r="K5475" s="43">
        <f t="shared" si="1149"/>
        <v>0</v>
      </c>
    </row>
    <row r="5476" spans="1:11" ht="12.75" customHeight="1">
      <c r="A5476" s="61" t="str">
        <f>"         "&amp;Labels!B73</f>
        <v xml:space="preserve">         Customer 5</v>
      </c>
      <c r="B5476" s="76">
        <f t="shared" si="1146"/>
        <v>0</v>
      </c>
      <c r="C5476" s="76">
        <f t="shared" si="1146"/>
        <v>0</v>
      </c>
      <c r="D5476" s="76">
        <f t="shared" si="1146"/>
        <v>0</v>
      </c>
      <c r="E5476" s="76">
        <f t="shared" si="1146"/>
        <v>0</v>
      </c>
      <c r="F5476" s="43">
        <f t="shared" si="1147"/>
        <v>0</v>
      </c>
      <c r="G5476" s="76">
        <f t="shared" si="1148"/>
        <v>0</v>
      </c>
      <c r="H5476" s="76">
        <f t="shared" si="1148"/>
        <v>0</v>
      </c>
      <c r="I5476" s="76">
        <f t="shared" si="1148"/>
        <v>0</v>
      </c>
      <c r="J5476" s="76">
        <f t="shared" si="1148"/>
        <v>0</v>
      </c>
      <c r="K5476" s="43">
        <f t="shared" si="1149"/>
        <v>0</v>
      </c>
    </row>
    <row r="5477" spans="1:11" ht="12.75" customHeight="1">
      <c r="A5477" s="61" t="str">
        <f>"         "&amp;Labels!B74</f>
        <v xml:space="preserve">         Customer 6</v>
      </c>
      <c r="B5477" s="76">
        <f t="shared" si="1146"/>
        <v>0</v>
      </c>
      <c r="C5477" s="76">
        <f t="shared" si="1146"/>
        <v>0</v>
      </c>
      <c r="D5477" s="76">
        <f t="shared" si="1146"/>
        <v>0</v>
      </c>
      <c r="E5477" s="76">
        <f t="shared" si="1146"/>
        <v>0</v>
      </c>
      <c r="F5477" s="43">
        <f t="shared" si="1147"/>
        <v>0</v>
      </c>
      <c r="G5477" s="76">
        <f t="shared" si="1148"/>
        <v>0</v>
      </c>
      <c r="H5477" s="76">
        <f t="shared" si="1148"/>
        <v>0</v>
      </c>
      <c r="I5477" s="76">
        <f t="shared" si="1148"/>
        <v>0</v>
      </c>
      <c r="J5477" s="76">
        <f t="shared" si="1148"/>
        <v>0</v>
      </c>
      <c r="K5477" s="43">
        <f t="shared" si="1149"/>
        <v>0</v>
      </c>
    </row>
    <row r="5478" spans="1:11" ht="12.75" customHeight="1">
      <c r="A5478" s="61" t="str">
        <f>"         "&amp;Labels!B75</f>
        <v xml:space="preserve">         Customer 7</v>
      </c>
      <c r="B5478" s="76">
        <f t="shared" si="1146"/>
        <v>0</v>
      </c>
      <c r="C5478" s="76">
        <f t="shared" si="1146"/>
        <v>0</v>
      </c>
      <c r="D5478" s="76">
        <f t="shared" si="1146"/>
        <v>0</v>
      </c>
      <c r="E5478" s="76">
        <f t="shared" si="1146"/>
        <v>0</v>
      </c>
      <c r="F5478" s="43">
        <f t="shared" si="1147"/>
        <v>0</v>
      </c>
      <c r="G5478" s="76">
        <f t="shared" si="1148"/>
        <v>0</v>
      </c>
      <c r="H5478" s="76">
        <f t="shared" si="1148"/>
        <v>0</v>
      </c>
      <c r="I5478" s="76">
        <f t="shared" si="1148"/>
        <v>0</v>
      </c>
      <c r="J5478" s="76">
        <f t="shared" si="1148"/>
        <v>0</v>
      </c>
      <c r="K5478" s="43">
        <f t="shared" si="1149"/>
        <v>0</v>
      </c>
    </row>
    <row r="5479" spans="1:11" ht="12.75" customHeight="1">
      <c r="A5479" s="61" t="str">
        <f>"         "&amp;Labels!B76</f>
        <v xml:space="preserve">         Customer 8</v>
      </c>
      <c r="B5479" s="76">
        <f t="shared" si="1146"/>
        <v>0</v>
      </c>
      <c r="C5479" s="76">
        <f t="shared" si="1146"/>
        <v>0</v>
      </c>
      <c r="D5479" s="76">
        <f t="shared" si="1146"/>
        <v>0</v>
      </c>
      <c r="E5479" s="76">
        <f t="shared" si="1146"/>
        <v>0</v>
      </c>
      <c r="F5479" s="43">
        <f t="shared" si="1147"/>
        <v>0</v>
      </c>
      <c r="G5479" s="76">
        <f t="shared" si="1148"/>
        <v>0</v>
      </c>
      <c r="H5479" s="76">
        <f t="shared" si="1148"/>
        <v>0</v>
      </c>
      <c r="I5479" s="76">
        <f t="shared" si="1148"/>
        <v>0</v>
      </c>
      <c r="J5479" s="76">
        <f t="shared" si="1148"/>
        <v>0</v>
      </c>
      <c r="K5479" s="43">
        <f t="shared" si="1149"/>
        <v>0</v>
      </c>
    </row>
    <row r="5480" spans="1:11" ht="12.75" customHeight="1">
      <c r="A5480" s="61" t="str">
        <f>"         "&amp;Labels!B77</f>
        <v xml:space="preserve">         Customer 9</v>
      </c>
      <c r="B5480" s="76">
        <f t="shared" si="1146"/>
        <v>0</v>
      </c>
      <c r="C5480" s="76">
        <f t="shared" si="1146"/>
        <v>0</v>
      </c>
      <c r="D5480" s="76">
        <f t="shared" si="1146"/>
        <v>0</v>
      </c>
      <c r="E5480" s="76">
        <f t="shared" si="1146"/>
        <v>0</v>
      </c>
      <c r="F5480" s="43">
        <f t="shared" si="1147"/>
        <v>0</v>
      </c>
      <c r="G5480" s="76">
        <f t="shared" si="1148"/>
        <v>0</v>
      </c>
      <c r="H5480" s="76">
        <f t="shared" si="1148"/>
        <v>0</v>
      </c>
      <c r="I5480" s="76">
        <f t="shared" si="1148"/>
        <v>0</v>
      </c>
      <c r="J5480" s="76">
        <f t="shared" si="1148"/>
        <v>0</v>
      </c>
      <c r="K5480" s="43">
        <f t="shared" si="1149"/>
        <v>0</v>
      </c>
    </row>
    <row r="5481" spans="1:11" ht="12.75" customHeight="1">
      <c r="A5481" s="61" t="str">
        <f>"         "&amp;Labels!B78</f>
        <v xml:space="preserve">         Customer 10</v>
      </c>
      <c r="B5481" s="76">
        <f t="shared" si="1146"/>
        <v>0</v>
      </c>
      <c r="C5481" s="76">
        <f t="shared" si="1146"/>
        <v>0</v>
      </c>
      <c r="D5481" s="76">
        <f t="shared" si="1146"/>
        <v>0</v>
      </c>
      <c r="E5481" s="76">
        <f t="shared" si="1146"/>
        <v>0</v>
      </c>
      <c r="F5481" s="43">
        <f t="shared" si="1147"/>
        <v>0</v>
      </c>
      <c r="G5481" s="76">
        <f t="shared" si="1148"/>
        <v>0</v>
      </c>
      <c r="H5481" s="76">
        <f t="shared" si="1148"/>
        <v>0</v>
      </c>
      <c r="I5481" s="76">
        <f t="shared" si="1148"/>
        <v>0</v>
      </c>
      <c r="J5481" s="76">
        <f t="shared" si="1148"/>
        <v>0</v>
      </c>
      <c r="K5481" s="43">
        <f t="shared" si="1149"/>
        <v>0</v>
      </c>
    </row>
    <row r="5482" spans="1:11" ht="12.75" customHeight="1">
      <c r="A5482" s="61" t="str">
        <f>"         "&amp;Labels!C68</f>
        <v xml:space="preserve">         Total</v>
      </c>
      <c r="B5482" s="84">
        <f t="shared" si="1146"/>
        <v>0</v>
      </c>
      <c r="C5482" s="84">
        <f t="shared" si="1146"/>
        <v>0</v>
      </c>
      <c r="D5482" s="84">
        <f t="shared" si="1146"/>
        <v>0</v>
      </c>
      <c r="E5482" s="84">
        <f t="shared" si="1146"/>
        <v>0</v>
      </c>
      <c r="F5482" s="43">
        <f t="shared" si="1147"/>
        <v>0</v>
      </c>
      <c r="G5482" s="84">
        <f t="shared" si="1148"/>
        <v>0</v>
      </c>
      <c r="H5482" s="84">
        <f t="shared" si="1148"/>
        <v>0</v>
      </c>
      <c r="I5482" s="84">
        <f t="shared" si="1148"/>
        <v>0</v>
      </c>
      <c r="J5482" s="84">
        <f t="shared" si="1148"/>
        <v>0</v>
      </c>
      <c r="K5482" s="43">
        <f t="shared" si="1149"/>
        <v>0</v>
      </c>
    </row>
    <row r="5483" spans="1:11" ht="12.75" customHeight="1">
      <c r="A5483" s="61" t="str">
        <f>"      "&amp;Labels!B90</f>
        <v xml:space="preserve">      Q 6</v>
      </c>
      <c r="B5483" s="84"/>
      <c r="C5483" s="84"/>
      <c r="D5483" s="84"/>
      <c r="E5483" s="84"/>
      <c r="F5483" s="43"/>
      <c r="G5483" s="84"/>
      <c r="H5483" s="84"/>
      <c r="I5483" s="84"/>
      <c r="J5483" s="84"/>
      <c r="K5483" s="43"/>
    </row>
    <row r="5484" spans="1:11" ht="12.75" customHeight="1">
      <c r="A5484" s="61" t="str">
        <f>"         "&amp;Labels!B69</f>
        <v xml:space="preserve">         Customer 1</v>
      </c>
      <c r="B5484" s="76">
        <f t="shared" ref="B5484:E5494" si="1150">SUM(B5266,B5375)</f>
        <v>0</v>
      </c>
      <c r="C5484" s="76">
        <f t="shared" si="1150"/>
        <v>0</v>
      </c>
      <c r="D5484" s="76">
        <f t="shared" si="1150"/>
        <v>0</v>
      </c>
      <c r="E5484" s="76">
        <f t="shared" si="1150"/>
        <v>0</v>
      </c>
      <c r="F5484" s="43">
        <f t="shared" ref="F5484:F5494" si="1151">SUM(B5484:E5484)</f>
        <v>0</v>
      </c>
      <c r="G5484" s="76">
        <f t="shared" ref="G5484:J5494" si="1152">SUM(G5266,G5375)</f>
        <v>0</v>
      </c>
      <c r="H5484" s="76">
        <f t="shared" si="1152"/>
        <v>0</v>
      </c>
      <c r="I5484" s="76">
        <f t="shared" si="1152"/>
        <v>0</v>
      </c>
      <c r="J5484" s="76">
        <f t="shared" si="1152"/>
        <v>0</v>
      </c>
      <c r="K5484" s="43">
        <f t="shared" ref="K5484:K5494" si="1153">SUM(G5484:J5484)</f>
        <v>0</v>
      </c>
    </row>
    <row r="5485" spans="1:11" ht="12.75" customHeight="1">
      <c r="A5485" s="61" t="str">
        <f>"         "&amp;Labels!B70</f>
        <v xml:space="preserve">         Customer 2</v>
      </c>
      <c r="B5485" s="76">
        <f t="shared" si="1150"/>
        <v>0</v>
      </c>
      <c r="C5485" s="76">
        <f t="shared" si="1150"/>
        <v>0</v>
      </c>
      <c r="D5485" s="76">
        <f t="shared" si="1150"/>
        <v>0</v>
      </c>
      <c r="E5485" s="76">
        <f t="shared" si="1150"/>
        <v>0</v>
      </c>
      <c r="F5485" s="43">
        <f t="shared" si="1151"/>
        <v>0</v>
      </c>
      <c r="G5485" s="76">
        <f t="shared" si="1152"/>
        <v>0</v>
      </c>
      <c r="H5485" s="76">
        <f t="shared" si="1152"/>
        <v>0</v>
      </c>
      <c r="I5485" s="76">
        <f t="shared" si="1152"/>
        <v>0</v>
      </c>
      <c r="J5485" s="76">
        <f t="shared" si="1152"/>
        <v>0</v>
      </c>
      <c r="K5485" s="43">
        <f t="shared" si="1153"/>
        <v>0</v>
      </c>
    </row>
    <row r="5486" spans="1:11" ht="12.75" customHeight="1">
      <c r="A5486" s="61" t="str">
        <f>"         "&amp;Labels!B71</f>
        <v xml:space="preserve">         Customer 3</v>
      </c>
      <c r="B5486" s="76">
        <f t="shared" si="1150"/>
        <v>0</v>
      </c>
      <c r="C5486" s="76">
        <f t="shared" si="1150"/>
        <v>0</v>
      </c>
      <c r="D5486" s="76">
        <f t="shared" si="1150"/>
        <v>0</v>
      </c>
      <c r="E5486" s="76">
        <f t="shared" si="1150"/>
        <v>0</v>
      </c>
      <c r="F5486" s="43">
        <f t="shared" si="1151"/>
        <v>0</v>
      </c>
      <c r="G5486" s="76">
        <f t="shared" si="1152"/>
        <v>0</v>
      </c>
      <c r="H5486" s="76">
        <f t="shared" si="1152"/>
        <v>0</v>
      </c>
      <c r="I5486" s="76">
        <f t="shared" si="1152"/>
        <v>0</v>
      </c>
      <c r="J5486" s="76">
        <f t="shared" si="1152"/>
        <v>0</v>
      </c>
      <c r="K5486" s="43">
        <f t="shared" si="1153"/>
        <v>0</v>
      </c>
    </row>
    <row r="5487" spans="1:11" ht="12.75" customHeight="1">
      <c r="A5487" s="61" t="str">
        <f>"         "&amp;Labels!B72</f>
        <v xml:space="preserve">         Customer 4</v>
      </c>
      <c r="B5487" s="76">
        <f t="shared" si="1150"/>
        <v>0</v>
      </c>
      <c r="C5487" s="76">
        <f t="shared" si="1150"/>
        <v>0</v>
      </c>
      <c r="D5487" s="76">
        <f t="shared" si="1150"/>
        <v>0</v>
      </c>
      <c r="E5487" s="76">
        <f t="shared" si="1150"/>
        <v>0</v>
      </c>
      <c r="F5487" s="43">
        <f t="shared" si="1151"/>
        <v>0</v>
      </c>
      <c r="G5487" s="76">
        <f t="shared" si="1152"/>
        <v>0</v>
      </c>
      <c r="H5487" s="76">
        <f t="shared" si="1152"/>
        <v>0</v>
      </c>
      <c r="I5487" s="76">
        <f t="shared" si="1152"/>
        <v>0</v>
      </c>
      <c r="J5487" s="76">
        <f t="shared" si="1152"/>
        <v>0</v>
      </c>
      <c r="K5487" s="43">
        <f t="shared" si="1153"/>
        <v>0</v>
      </c>
    </row>
    <row r="5488" spans="1:11" ht="12.75" customHeight="1">
      <c r="A5488" s="61" t="str">
        <f>"         "&amp;Labels!B73</f>
        <v xml:space="preserve">         Customer 5</v>
      </c>
      <c r="B5488" s="76">
        <f t="shared" si="1150"/>
        <v>0</v>
      </c>
      <c r="C5488" s="76">
        <f t="shared" si="1150"/>
        <v>0</v>
      </c>
      <c r="D5488" s="76">
        <f t="shared" si="1150"/>
        <v>0</v>
      </c>
      <c r="E5488" s="76">
        <f t="shared" si="1150"/>
        <v>0</v>
      </c>
      <c r="F5488" s="43">
        <f t="shared" si="1151"/>
        <v>0</v>
      </c>
      <c r="G5488" s="76">
        <f t="shared" si="1152"/>
        <v>0</v>
      </c>
      <c r="H5488" s="76">
        <f t="shared" si="1152"/>
        <v>0</v>
      </c>
      <c r="I5488" s="76">
        <f t="shared" si="1152"/>
        <v>0</v>
      </c>
      <c r="J5488" s="76">
        <f t="shared" si="1152"/>
        <v>0</v>
      </c>
      <c r="K5488" s="43">
        <f t="shared" si="1153"/>
        <v>0</v>
      </c>
    </row>
    <row r="5489" spans="1:11" ht="12.75" customHeight="1">
      <c r="A5489" s="61" t="str">
        <f>"         "&amp;Labels!B74</f>
        <v xml:space="preserve">         Customer 6</v>
      </c>
      <c r="B5489" s="76">
        <f t="shared" si="1150"/>
        <v>0</v>
      </c>
      <c r="C5489" s="76">
        <f t="shared" si="1150"/>
        <v>0</v>
      </c>
      <c r="D5489" s="76">
        <f t="shared" si="1150"/>
        <v>0</v>
      </c>
      <c r="E5489" s="76">
        <f t="shared" si="1150"/>
        <v>0</v>
      </c>
      <c r="F5489" s="43">
        <f t="shared" si="1151"/>
        <v>0</v>
      </c>
      <c r="G5489" s="76">
        <f t="shared" si="1152"/>
        <v>0</v>
      </c>
      <c r="H5489" s="76">
        <f t="shared" si="1152"/>
        <v>0</v>
      </c>
      <c r="I5489" s="76">
        <f t="shared" si="1152"/>
        <v>0</v>
      </c>
      <c r="J5489" s="76">
        <f t="shared" si="1152"/>
        <v>0</v>
      </c>
      <c r="K5489" s="43">
        <f t="shared" si="1153"/>
        <v>0</v>
      </c>
    </row>
    <row r="5490" spans="1:11" ht="12.75" customHeight="1">
      <c r="A5490" s="61" t="str">
        <f>"         "&amp;Labels!B75</f>
        <v xml:space="preserve">         Customer 7</v>
      </c>
      <c r="B5490" s="76">
        <f t="shared" si="1150"/>
        <v>0</v>
      </c>
      <c r="C5490" s="76">
        <f t="shared" si="1150"/>
        <v>0</v>
      </c>
      <c r="D5490" s="76">
        <f t="shared" si="1150"/>
        <v>0</v>
      </c>
      <c r="E5490" s="76">
        <f t="shared" si="1150"/>
        <v>0</v>
      </c>
      <c r="F5490" s="43">
        <f t="shared" si="1151"/>
        <v>0</v>
      </c>
      <c r="G5490" s="76">
        <f t="shared" si="1152"/>
        <v>0</v>
      </c>
      <c r="H5490" s="76">
        <f t="shared" si="1152"/>
        <v>0</v>
      </c>
      <c r="I5490" s="76">
        <f t="shared" si="1152"/>
        <v>0</v>
      </c>
      <c r="J5490" s="76">
        <f t="shared" si="1152"/>
        <v>0</v>
      </c>
      <c r="K5490" s="43">
        <f t="shared" si="1153"/>
        <v>0</v>
      </c>
    </row>
    <row r="5491" spans="1:11" ht="12.75" customHeight="1">
      <c r="A5491" s="61" t="str">
        <f>"         "&amp;Labels!B76</f>
        <v xml:space="preserve">         Customer 8</v>
      </c>
      <c r="B5491" s="76">
        <f t="shared" si="1150"/>
        <v>0</v>
      </c>
      <c r="C5491" s="76">
        <f t="shared" si="1150"/>
        <v>0</v>
      </c>
      <c r="D5491" s="76">
        <f t="shared" si="1150"/>
        <v>0</v>
      </c>
      <c r="E5491" s="76">
        <f t="shared" si="1150"/>
        <v>0</v>
      </c>
      <c r="F5491" s="43">
        <f t="shared" si="1151"/>
        <v>0</v>
      </c>
      <c r="G5491" s="76">
        <f t="shared" si="1152"/>
        <v>0</v>
      </c>
      <c r="H5491" s="76">
        <f t="shared" si="1152"/>
        <v>0</v>
      </c>
      <c r="I5491" s="76">
        <f t="shared" si="1152"/>
        <v>0</v>
      </c>
      <c r="J5491" s="76">
        <f t="shared" si="1152"/>
        <v>0</v>
      </c>
      <c r="K5491" s="43">
        <f t="shared" si="1153"/>
        <v>0</v>
      </c>
    </row>
    <row r="5492" spans="1:11" ht="12.75" customHeight="1">
      <c r="A5492" s="61" t="str">
        <f>"         "&amp;Labels!B77</f>
        <v xml:space="preserve">         Customer 9</v>
      </c>
      <c r="B5492" s="76">
        <f t="shared" si="1150"/>
        <v>0</v>
      </c>
      <c r="C5492" s="76">
        <f t="shared" si="1150"/>
        <v>0</v>
      </c>
      <c r="D5492" s="76">
        <f t="shared" si="1150"/>
        <v>0</v>
      </c>
      <c r="E5492" s="76">
        <f t="shared" si="1150"/>
        <v>0</v>
      </c>
      <c r="F5492" s="43">
        <f t="shared" si="1151"/>
        <v>0</v>
      </c>
      <c r="G5492" s="76">
        <f t="shared" si="1152"/>
        <v>0</v>
      </c>
      <c r="H5492" s="76">
        <f t="shared" si="1152"/>
        <v>0</v>
      </c>
      <c r="I5492" s="76">
        <f t="shared" si="1152"/>
        <v>0</v>
      </c>
      <c r="J5492" s="76">
        <f t="shared" si="1152"/>
        <v>0</v>
      </c>
      <c r="K5492" s="43">
        <f t="shared" si="1153"/>
        <v>0</v>
      </c>
    </row>
    <row r="5493" spans="1:11" ht="12.75" customHeight="1">
      <c r="A5493" s="61" t="str">
        <f>"         "&amp;Labels!B78</f>
        <v xml:space="preserve">         Customer 10</v>
      </c>
      <c r="B5493" s="76">
        <f t="shared" si="1150"/>
        <v>0</v>
      </c>
      <c r="C5493" s="76">
        <f t="shared" si="1150"/>
        <v>0</v>
      </c>
      <c r="D5493" s="76">
        <f t="shared" si="1150"/>
        <v>0</v>
      </c>
      <c r="E5493" s="76">
        <f t="shared" si="1150"/>
        <v>0</v>
      </c>
      <c r="F5493" s="43">
        <f t="shared" si="1151"/>
        <v>0</v>
      </c>
      <c r="G5493" s="76">
        <f t="shared" si="1152"/>
        <v>0</v>
      </c>
      <c r="H5493" s="76">
        <f t="shared" si="1152"/>
        <v>0</v>
      </c>
      <c r="I5493" s="76">
        <f t="shared" si="1152"/>
        <v>0</v>
      </c>
      <c r="J5493" s="76">
        <f t="shared" si="1152"/>
        <v>0</v>
      </c>
      <c r="K5493" s="43">
        <f t="shared" si="1153"/>
        <v>0</v>
      </c>
    </row>
    <row r="5494" spans="1:11" ht="12.75" customHeight="1">
      <c r="A5494" s="61" t="str">
        <f>"         "&amp;Labels!C68</f>
        <v xml:space="preserve">         Total</v>
      </c>
      <c r="B5494" s="84">
        <f t="shared" si="1150"/>
        <v>0</v>
      </c>
      <c r="C5494" s="84">
        <f t="shared" si="1150"/>
        <v>0</v>
      </c>
      <c r="D5494" s="84">
        <f t="shared" si="1150"/>
        <v>0</v>
      </c>
      <c r="E5494" s="84">
        <f t="shared" si="1150"/>
        <v>0</v>
      </c>
      <c r="F5494" s="43">
        <f t="shared" si="1151"/>
        <v>0</v>
      </c>
      <c r="G5494" s="84">
        <f t="shared" si="1152"/>
        <v>0</v>
      </c>
      <c r="H5494" s="84">
        <f t="shared" si="1152"/>
        <v>0</v>
      </c>
      <c r="I5494" s="84">
        <f t="shared" si="1152"/>
        <v>0</v>
      </c>
      <c r="J5494" s="84">
        <f t="shared" si="1152"/>
        <v>0</v>
      </c>
      <c r="K5494" s="43">
        <f t="shared" si="1153"/>
        <v>0</v>
      </c>
    </row>
    <row r="5495" spans="1:11" ht="12.75" customHeight="1">
      <c r="A5495" s="61" t="str">
        <f>"      "&amp;Labels!B91</f>
        <v xml:space="preserve">      Q 7</v>
      </c>
      <c r="B5495" s="84"/>
      <c r="C5495" s="84"/>
      <c r="D5495" s="84"/>
      <c r="E5495" s="84"/>
      <c r="F5495" s="43"/>
      <c r="G5495" s="84"/>
      <c r="H5495" s="84"/>
      <c r="I5495" s="84"/>
      <c r="J5495" s="84"/>
      <c r="K5495" s="43"/>
    </row>
    <row r="5496" spans="1:11" ht="12.75" customHeight="1">
      <c r="A5496" s="61" t="str">
        <f>"         "&amp;Labels!B69</f>
        <v xml:space="preserve">         Customer 1</v>
      </c>
      <c r="B5496" s="76">
        <f t="shared" ref="B5496:E5506" si="1154">SUM(B5278,B5387)</f>
        <v>0</v>
      </c>
      <c r="C5496" s="76">
        <f t="shared" si="1154"/>
        <v>0</v>
      </c>
      <c r="D5496" s="76">
        <f t="shared" si="1154"/>
        <v>0</v>
      </c>
      <c r="E5496" s="76">
        <f t="shared" si="1154"/>
        <v>0</v>
      </c>
      <c r="F5496" s="43">
        <f t="shared" ref="F5496:F5506" si="1155">SUM(B5496:E5496)</f>
        <v>0</v>
      </c>
      <c r="G5496" s="76">
        <f t="shared" ref="G5496:J5506" si="1156">SUM(G5278,G5387)</f>
        <v>0</v>
      </c>
      <c r="H5496" s="76">
        <f t="shared" si="1156"/>
        <v>0</v>
      </c>
      <c r="I5496" s="76">
        <f t="shared" si="1156"/>
        <v>0</v>
      </c>
      <c r="J5496" s="76">
        <f t="shared" si="1156"/>
        <v>0</v>
      </c>
      <c r="K5496" s="43">
        <f t="shared" ref="K5496:K5506" si="1157">SUM(G5496:J5496)</f>
        <v>0</v>
      </c>
    </row>
    <row r="5497" spans="1:11" ht="12.75" customHeight="1">
      <c r="A5497" s="61" t="str">
        <f>"         "&amp;Labels!B70</f>
        <v xml:space="preserve">         Customer 2</v>
      </c>
      <c r="B5497" s="76">
        <f t="shared" si="1154"/>
        <v>0</v>
      </c>
      <c r="C5497" s="76">
        <f t="shared" si="1154"/>
        <v>0</v>
      </c>
      <c r="D5497" s="76">
        <f t="shared" si="1154"/>
        <v>0</v>
      </c>
      <c r="E5497" s="76">
        <f t="shared" si="1154"/>
        <v>0</v>
      </c>
      <c r="F5497" s="43">
        <f t="shared" si="1155"/>
        <v>0</v>
      </c>
      <c r="G5497" s="76">
        <f t="shared" si="1156"/>
        <v>0</v>
      </c>
      <c r="H5497" s="76">
        <f t="shared" si="1156"/>
        <v>0</v>
      </c>
      <c r="I5497" s="76">
        <f t="shared" si="1156"/>
        <v>0</v>
      </c>
      <c r="J5497" s="76">
        <f t="shared" si="1156"/>
        <v>0</v>
      </c>
      <c r="K5497" s="43">
        <f t="shared" si="1157"/>
        <v>0</v>
      </c>
    </row>
    <row r="5498" spans="1:11" ht="12.75" customHeight="1">
      <c r="A5498" s="61" t="str">
        <f>"         "&amp;Labels!B71</f>
        <v xml:space="preserve">         Customer 3</v>
      </c>
      <c r="B5498" s="76">
        <f t="shared" si="1154"/>
        <v>0</v>
      </c>
      <c r="C5498" s="76">
        <f t="shared" si="1154"/>
        <v>0</v>
      </c>
      <c r="D5498" s="76">
        <f t="shared" si="1154"/>
        <v>0</v>
      </c>
      <c r="E5498" s="76">
        <f t="shared" si="1154"/>
        <v>0</v>
      </c>
      <c r="F5498" s="43">
        <f t="shared" si="1155"/>
        <v>0</v>
      </c>
      <c r="G5498" s="76">
        <f t="shared" si="1156"/>
        <v>0</v>
      </c>
      <c r="H5498" s="76">
        <f t="shared" si="1156"/>
        <v>0</v>
      </c>
      <c r="I5498" s="76">
        <f t="shared" si="1156"/>
        <v>0</v>
      </c>
      <c r="J5498" s="76">
        <f t="shared" si="1156"/>
        <v>0</v>
      </c>
      <c r="K5498" s="43">
        <f t="shared" si="1157"/>
        <v>0</v>
      </c>
    </row>
    <row r="5499" spans="1:11" ht="12.75" customHeight="1">
      <c r="A5499" s="61" t="str">
        <f>"         "&amp;Labels!B72</f>
        <v xml:space="preserve">         Customer 4</v>
      </c>
      <c r="B5499" s="76">
        <f t="shared" si="1154"/>
        <v>0</v>
      </c>
      <c r="C5499" s="76">
        <f t="shared" si="1154"/>
        <v>0</v>
      </c>
      <c r="D5499" s="76">
        <f t="shared" si="1154"/>
        <v>0</v>
      </c>
      <c r="E5499" s="76">
        <f t="shared" si="1154"/>
        <v>0</v>
      </c>
      <c r="F5499" s="43">
        <f t="shared" si="1155"/>
        <v>0</v>
      </c>
      <c r="G5499" s="76">
        <f t="shared" si="1156"/>
        <v>0</v>
      </c>
      <c r="H5499" s="76">
        <f t="shared" si="1156"/>
        <v>0</v>
      </c>
      <c r="I5499" s="76">
        <f t="shared" si="1156"/>
        <v>0</v>
      </c>
      <c r="J5499" s="76">
        <f t="shared" si="1156"/>
        <v>0</v>
      </c>
      <c r="K5499" s="43">
        <f t="shared" si="1157"/>
        <v>0</v>
      </c>
    </row>
    <row r="5500" spans="1:11" ht="12.75" customHeight="1">
      <c r="A5500" s="61" t="str">
        <f>"         "&amp;Labels!B73</f>
        <v xml:space="preserve">         Customer 5</v>
      </c>
      <c r="B5500" s="76">
        <f t="shared" si="1154"/>
        <v>0</v>
      </c>
      <c r="C5500" s="76">
        <f t="shared" si="1154"/>
        <v>0</v>
      </c>
      <c r="D5500" s="76">
        <f t="shared" si="1154"/>
        <v>0</v>
      </c>
      <c r="E5500" s="76">
        <f t="shared" si="1154"/>
        <v>0</v>
      </c>
      <c r="F5500" s="43">
        <f t="shared" si="1155"/>
        <v>0</v>
      </c>
      <c r="G5500" s="76">
        <f t="shared" si="1156"/>
        <v>0</v>
      </c>
      <c r="H5500" s="76">
        <f t="shared" si="1156"/>
        <v>0</v>
      </c>
      <c r="I5500" s="76">
        <f t="shared" si="1156"/>
        <v>0</v>
      </c>
      <c r="J5500" s="76">
        <f t="shared" si="1156"/>
        <v>0</v>
      </c>
      <c r="K5500" s="43">
        <f t="shared" si="1157"/>
        <v>0</v>
      </c>
    </row>
    <row r="5501" spans="1:11" ht="12.75" customHeight="1">
      <c r="A5501" s="61" t="str">
        <f>"         "&amp;Labels!B74</f>
        <v xml:space="preserve">         Customer 6</v>
      </c>
      <c r="B5501" s="76">
        <f t="shared" si="1154"/>
        <v>0</v>
      </c>
      <c r="C5501" s="76">
        <f t="shared" si="1154"/>
        <v>0</v>
      </c>
      <c r="D5501" s="76">
        <f t="shared" si="1154"/>
        <v>0</v>
      </c>
      <c r="E5501" s="76">
        <f t="shared" si="1154"/>
        <v>0</v>
      </c>
      <c r="F5501" s="43">
        <f t="shared" si="1155"/>
        <v>0</v>
      </c>
      <c r="G5501" s="76">
        <f t="shared" si="1156"/>
        <v>0</v>
      </c>
      <c r="H5501" s="76">
        <f t="shared" si="1156"/>
        <v>0</v>
      </c>
      <c r="I5501" s="76">
        <f t="shared" si="1156"/>
        <v>0</v>
      </c>
      <c r="J5501" s="76">
        <f t="shared" si="1156"/>
        <v>0</v>
      </c>
      <c r="K5501" s="43">
        <f t="shared" si="1157"/>
        <v>0</v>
      </c>
    </row>
    <row r="5502" spans="1:11" ht="12.75" customHeight="1">
      <c r="A5502" s="61" t="str">
        <f>"         "&amp;Labels!B75</f>
        <v xml:space="preserve">         Customer 7</v>
      </c>
      <c r="B5502" s="76">
        <f t="shared" si="1154"/>
        <v>0</v>
      </c>
      <c r="C5502" s="76">
        <f t="shared" si="1154"/>
        <v>0</v>
      </c>
      <c r="D5502" s="76">
        <f t="shared" si="1154"/>
        <v>0</v>
      </c>
      <c r="E5502" s="76">
        <f t="shared" si="1154"/>
        <v>0</v>
      </c>
      <c r="F5502" s="43">
        <f t="shared" si="1155"/>
        <v>0</v>
      </c>
      <c r="G5502" s="76">
        <f t="shared" si="1156"/>
        <v>0</v>
      </c>
      <c r="H5502" s="76">
        <f t="shared" si="1156"/>
        <v>0</v>
      </c>
      <c r="I5502" s="76">
        <f t="shared" si="1156"/>
        <v>0</v>
      </c>
      <c r="J5502" s="76">
        <f t="shared" si="1156"/>
        <v>0</v>
      </c>
      <c r="K5502" s="43">
        <f t="shared" si="1157"/>
        <v>0</v>
      </c>
    </row>
    <row r="5503" spans="1:11" ht="12.75" customHeight="1">
      <c r="A5503" s="61" t="str">
        <f>"         "&amp;Labels!B76</f>
        <v xml:space="preserve">         Customer 8</v>
      </c>
      <c r="B5503" s="76">
        <f t="shared" si="1154"/>
        <v>0</v>
      </c>
      <c r="C5503" s="76">
        <f t="shared" si="1154"/>
        <v>0</v>
      </c>
      <c r="D5503" s="76">
        <f t="shared" si="1154"/>
        <v>0</v>
      </c>
      <c r="E5503" s="76">
        <f t="shared" si="1154"/>
        <v>0</v>
      </c>
      <c r="F5503" s="43">
        <f t="shared" si="1155"/>
        <v>0</v>
      </c>
      <c r="G5503" s="76">
        <f t="shared" si="1156"/>
        <v>0</v>
      </c>
      <c r="H5503" s="76">
        <f t="shared" si="1156"/>
        <v>0</v>
      </c>
      <c r="I5503" s="76">
        <f t="shared" si="1156"/>
        <v>0</v>
      </c>
      <c r="J5503" s="76">
        <f t="shared" si="1156"/>
        <v>0</v>
      </c>
      <c r="K5503" s="43">
        <f t="shared" si="1157"/>
        <v>0</v>
      </c>
    </row>
    <row r="5504" spans="1:11" ht="12.75" customHeight="1">
      <c r="A5504" s="61" t="str">
        <f>"         "&amp;Labels!B77</f>
        <v xml:space="preserve">         Customer 9</v>
      </c>
      <c r="B5504" s="76">
        <f t="shared" si="1154"/>
        <v>0</v>
      </c>
      <c r="C5504" s="76">
        <f t="shared" si="1154"/>
        <v>0</v>
      </c>
      <c r="D5504" s="76">
        <f t="shared" si="1154"/>
        <v>0</v>
      </c>
      <c r="E5504" s="76">
        <f t="shared" si="1154"/>
        <v>0</v>
      </c>
      <c r="F5504" s="43">
        <f t="shared" si="1155"/>
        <v>0</v>
      </c>
      <c r="G5504" s="76">
        <f t="shared" si="1156"/>
        <v>0</v>
      </c>
      <c r="H5504" s="76">
        <f t="shared" si="1156"/>
        <v>0</v>
      </c>
      <c r="I5504" s="76">
        <f t="shared" si="1156"/>
        <v>0</v>
      </c>
      <c r="J5504" s="76">
        <f t="shared" si="1156"/>
        <v>0</v>
      </c>
      <c r="K5504" s="43">
        <f t="shared" si="1157"/>
        <v>0</v>
      </c>
    </row>
    <row r="5505" spans="1:11" ht="12.75" customHeight="1">
      <c r="A5505" s="61" t="str">
        <f>"         "&amp;Labels!B78</f>
        <v xml:space="preserve">         Customer 10</v>
      </c>
      <c r="B5505" s="76">
        <f t="shared" si="1154"/>
        <v>0</v>
      </c>
      <c r="C5505" s="76">
        <f t="shared" si="1154"/>
        <v>0</v>
      </c>
      <c r="D5505" s="76">
        <f t="shared" si="1154"/>
        <v>0</v>
      </c>
      <c r="E5505" s="76">
        <f t="shared" si="1154"/>
        <v>0</v>
      </c>
      <c r="F5505" s="43">
        <f t="shared" si="1155"/>
        <v>0</v>
      </c>
      <c r="G5505" s="76">
        <f t="shared" si="1156"/>
        <v>0</v>
      </c>
      <c r="H5505" s="76">
        <f t="shared" si="1156"/>
        <v>0</v>
      </c>
      <c r="I5505" s="76">
        <f t="shared" si="1156"/>
        <v>0</v>
      </c>
      <c r="J5505" s="76">
        <f t="shared" si="1156"/>
        <v>0</v>
      </c>
      <c r="K5505" s="43">
        <f t="shared" si="1157"/>
        <v>0</v>
      </c>
    </row>
    <row r="5506" spans="1:11" ht="12.75" customHeight="1">
      <c r="A5506" s="61" t="str">
        <f>"         "&amp;Labels!C68</f>
        <v xml:space="preserve">         Total</v>
      </c>
      <c r="B5506" s="84">
        <f t="shared" si="1154"/>
        <v>0</v>
      </c>
      <c r="C5506" s="84">
        <f t="shared" si="1154"/>
        <v>0</v>
      </c>
      <c r="D5506" s="84">
        <f t="shared" si="1154"/>
        <v>0</v>
      </c>
      <c r="E5506" s="84">
        <f t="shared" si="1154"/>
        <v>0</v>
      </c>
      <c r="F5506" s="43">
        <f t="shared" si="1155"/>
        <v>0</v>
      </c>
      <c r="G5506" s="84">
        <f t="shared" si="1156"/>
        <v>0</v>
      </c>
      <c r="H5506" s="84">
        <f t="shared" si="1156"/>
        <v>0</v>
      </c>
      <c r="I5506" s="84">
        <f t="shared" si="1156"/>
        <v>0</v>
      </c>
      <c r="J5506" s="84">
        <f t="shared" si="1156"/>
        <v>0</v>
      </c>
      <c r="K5506" s="43">
        <f t="shared" si="1157"/>
        <v>0</v>
      </c>
    </row>
    <row r="5507" spans="1:11" ht="12.75" customHeight="1">
      <c r="A5507" s="61" t="str">
        <f>"      "&amp;Labels!B92</f>
        <v xml:space="preserve">      Q 8</v>
      </c>
      <c r="B5507" s="84"/>
      <c r="C5507" s="84"/>
      <c r="D5507" s="84"/>
      <c r="E5507" s="84"/>
      <c r="F5507" s="43"/>
      <c r="G5507" s="84"/>
      <c r="H5507" s="84"/>
      <c r="I5507" s="84"/>
      <c r="J5507" s="84"/>
      <c r="K5507" s="43"/>
    </row>
    <row r="5508" spans="1:11" ht="12.75" customHeight="1">
      <c r="A5508" s="61" t="str">
        <f>"         "&amp;Labels!B69</f>
        <v xml:space="preserve">         Customer 1</v>
      </c>
      <c r="B5508" s="76">
        <f t="shared" ref="B5508:E5518" si="1158">SUM(B5290,B5399)</f>
        <v>0</v>
      </c>
      <c r="C5508" s="76">
        <f t="shared" si="1158"/>
        <v>0</v>
      </c>
      <c r="D5508" s="76">
        <f t="shared" si="1158"/>
        <v>0</v>
      </c>
      <c r="E5508" s="76">
        <f t="shared" si="1158"/>
        <v>0</v>
      </c>
      <c r="F5508" s="43">
        <f t="shared" ref="F5508:F5518" si="1159">SUM(B5508:E5508)</f>
        <v>0</v>
      </c>
      <c r="G5508" s="76">
        <f t="shared" ref="G5508:J5518" si="1160">SUM(G5290,G5399)</f>
        <v>0</v>
      </c>
      <c r="H5508" s="76">
        <f t="shared" si="1160"/>
        <v>0</v>
      </c>
      <c r="I5508" s="76">
        <f t="shared" si="1160"/>
        <v>0</v>
      </c>
      <c r="J5508" s="76">
        <f t="shared" si="1160"/>
        <v>0</v>
      </c>
      <c r="K5508" s="43">
        <f t="shared" ref="K5508:K5518" si="1161">SUM(G5508:J5508)</f>
        <v>0</v>
      </c>
    </row>
    <row r="5509" spans="1:11" ht="12.75" customHeight="1">
      <c r="A5509" s="61" t="str">
        <f>"         "&amp;Labels!B70</f>
        <v xml:space="preserve">         Customer 2</v>
      </c>
      <c r="B5509" s="76">
        <f t="shared" si="1158"/>
        <v>0</v>
      </c>
      <c r="C5509" s="76">
        <f t="shared" si="1158"/>
        <v>0</v>
      </c>
      <c r="D5509" s="76">
        <f t="shared" si="1158"/>
        <v>0</v>
      </c>
      <c r="E5509" s="76">
        <f t="shared" si="1158"/>
        <v>0</v>
      </c>
      <c r="F5509" s="43">
        <f t="shared" si="1159"/>
        <v>0</v>
      </c>
      <c r="G5509" s="76">
        <f t="shared" si="1160"/>
        <v>0</v>
      </c>
      <c r="H5509" s="76">
        <f t="shared" si="1160"/>
        <v>0</v>
      </c>
      <c r="I5509" s="76">
        <f t="shared" si="1160"/>
        <v>0</v>
      </c>
      <c r="J5509" s="76">
        <f t="shared" si="1160"/>
        <v>0</v>
      </c>
      <c r="K5509" s="43">
        <f t="shared" si="1161"/>
        <v>0</v>
      </c>
    </row>
    <row r="5510" spans="1:11" ht="12.75" customHeight="1">
      <c r="A5510" s="61" t="str">
        <f>"         "&amp;Labels!B71</f>
        <v xml:space="preserve">         Customer 3</v>
      </c>
      <c r="B5510" s="76">
        <f t="shared" si="1158"/>
        <v>0</v>
      </c>
      <c r="C5510" s="76">
        <f t="shared" si="1158"/>
        <v>0</v>
      </c>
      <c r="D5510" s="76">
        <f t="shared" si="1158"/>
        <v>0</v>
      </c>
      <c r="E5510" s="76">
        <f t="shared" si="1158"/>
        <v>0</v>
      </c>
      <c r="F5510" s="43">
        <f t="shared" si="1159"/>
        <v>0</v>
      </c>
      <c r="G5510" s="76">
        <f t="shared" si="1160"/>
        <v>0</v>
      </c>
      <c r="H5510" s="76">
        <f t="shared" si="1160"/>
        <v>0</v>
      </c>
      <c r="I5510" s="76">
        <f t="shared" si="1160"/>
        <v>0</v>
      </c>
      <c r="J5510" s="76">
        <f t="shared" si="1160"/>
        <v>0</v>
      </c>
      <c r="K5510" s="43">
        <f t="shared" si="1161"/>
        <v>0</v>
      </c>
    </row>
    <row r="5511" spans="1:11" ht="12.75" customHeight="1">
      <c r="A5511" s="61" t="str">
        <f>"         "&amp;Labels!B72</f>
        <v xml:space="preserve">         Customer 4</v>
      </c>
      <c r="B5511" s="76">
        <f t="shared" si="1158"/>
        <v>0</v>
      </c>
      <c r="C5511" s="76">
        <f t="shared" si="1158"/>
        <v>0</v>
      </c>
      <c r="D5511" s="76">
        <f t="shared" si="1158"/>
        <v>0</v>
      </c>
      <c r="E5511" s="76">
        <f t="shared" si="1158"/>
        <v>0</v>
      </c>
      <c r="F5511" s="43">
        <f t="shared" si="1159"/>
        <v>0</v>
      </c>
      <c r="G5511" s="76">
        <f t="shared" si="1160"/>
        <v>0</v>
      </c>
      <c r="H5511" s="76">
        <f t="shared" si="1160"/>
        <v>0</v>
      </c>
      <c r="I5511" s="76">
        <f t="shared" si="1160"/>
        <v>0</v>
      </c>
      <c r="J5511" s="76">
        <f t="shared" si="1160"/>
        <v>0</v>
      </c>
      <c r="K5511" s="43">
        <f t="shared" si="1161"/>
        <v>0</v>
      </c>
    </row>
    <row r="5512" spans="1:11" ht="12.75" customHeight="1">
      <c r="A5512" s="61" t="str">
        <f>"         "&amp;Labels!B73</f>
        <v xml:space="preserve">         Customer 5</v>
      </c>
      <c r="B5512" s="76">
        <f t="shared" si="1158"/>
        <v>0</v>
      </c>
      <c r="C5512" s="76">
        <f t="shared" si="1158"/>
        <v>0</v>
      </c>
      <c r="D5512" s="76">
        <f t="shared" si="1158"/>
        <v>0</v>
      </c>
      <c r="E5512" s="76">
        <f t="shared" si="1158"/>
        <v>0</v>
      </c>
      <c r="F5512" s="43">
        <f t="shared" si="1159"/>
        <v>0</v>
      </c>
      <c r="G5512" s="76">
        <f t="shared" si="1160"/>
        <v>0</v>
      </c>
      <c r="H5512" s="76">
        <f t="shared" si="1160"/>
        <v>0</v>
      </c>
      <c r="I5512" s="76">
        <f t="shared" si="1160"/>
        <v>0</v>
      </c>
      <c r="J5512" s="76">
        <f t="shared" si="1160"/>
        <v>0</v>
      </c>
      <c r="K5512" s="43">
        <f t="shared" si="1161"/>
        <v>0</v>
      </c>
    </row>
    <row r="5513" spans="1:11" ht="12.75" customHeight="1">
      <c r="A5513" s="61" t="str">
        <f>"         "&amp;Labels!B74</f>
        <v xml:space="preserve">         Customer 6</v>
      </c>
      <c r="B5513" s="76">
        <f t="shared" si="1158"/>
        <v>0</v>
      </c>
      <c r="C5513" s="76">
        <f t="shared" si="1158"/>
        <v>0</v>
      </c>
      <c r="D5513" s="76">
        <f t="shared" si="1158"/>
        <v>0</v>
      </c>
      <c r="E5513" s="76">
        <f t="shared" si="1158"/>
        <v>0</v>
      </c>
      <c r="F5513" s="43">
        <f t="shared" si="1159"/>
        <v>0</v>
      </c>
      <c r="G5513" s="76">
        <f t="shared" si="1160"/>
        <v>0</v>
      </c>
      <c r="H5513" s="76">
        <f t="shared" si="1160"/>
        <v>0</v>
      </c>
      <c r="I5513" s="76">
        <f t="shared" si="1160"/>
        <v>0</v>
      </c>
      <c r="J5513" s="76">
        <f t="shared" si="1160"/>
        <v>0</v>
      </c>
      <c r="K5513" s="43">
        <f t="shared" si="1161"/>
        <v>0</v>
      </c>
    </row>
    <row r="5514" spans="1:11" ht="12.75" customHeight="1">
      <c r="A5514" s="61" t="str">
        <f>"         "&amp;Labels!B75</f>
        <v xml:space="preserve">         Customer 7</v>
      </c>
      <c r="B5514" s="76">
        <f t="shared" si="1158"/>
        <v>0</v>
      </c>
      <c r="C5514" s="76">
        <f t="shared" si="1158"/>
        <v>0</v>
      </c>
      <c r="D5514" s="76">
        <f t="shared" si="1158"/>
        <v>0</v>
      </c>
      <c r="E5514" s="76">
        <f t="shared" si="1158"/>
        <v>0</v>
      </c>
      <c r="F5514" s="43">
        <f t="shared" si="1159"/>
        <v>0</v>
      </c>
      <c r="G5514" s="76">
        <f t="shared" si="1160"/>
        <v>0</v>
      </c>
      <c r="H5514" s="76">
        <f t="shared" si="1160"/>
        <v>0</v>
      </c>
      <c r="I5514" s="76">
        <f t="shared" si="1160"/>
        <v>0</v>
      </c>
      <c r="J5514" s="76">
        <f t="shared" si="1160"/>
        <v>0</v>
      </c>
      <c r="K5514" s="43">
        <f t="shared" si="1161"/>
        <v>0</v>
      </c>
    </row>
    <row r="5515" spans="1:11" ht="12.75" customHeight="1">
      <c r="A5515" s="61" t="str">
        <f>"         "&amp;Labels!B76</f>
        <v xml:space="preserve">         Customer 8</v>
      </c>
      <c r="B5515" s="76">
        <f t="shared" si="1158"/>
        <v>0</v>
      </c>
      <c r="C5515" s="76">
        <f t="shared" si="1158"/>
        <v>0</v>
      </c>
      <c r="D5515" s="76">
        <f t="shared" si="1158"/>
        <v>0</v>
      </c>
      <c r="E5515" s="76">
        <f t="shared" si="1158"/>
        <v>0</v>
      </c>
      <c r="F5515" s="43">
        <f t="shared" si="1159"/>
        <v>0</v>
      </c>
      <c r="G5515" s="76">
        <f t="shared" si="1160"/>
        <v>0</v>
      </c>
      <c r="H5515" s="76">
        <f t="shared" si="1160"/>
        <v>0</v>
      </c>
      <c r="I5515" s="76">
        <f t="shared" si="1160"/>
        <v>0</v>
      </c>
      <c r="J5515" s="76">
        <f t="shared" si="1160"/>
        <v>0</v>
      </c>
      <c r="K5515" s="43">
        <f t="shared" si="1161"/>
        <v>0</v>
      </c>
    </row>
    <row r="5516" spans="1:11" ht="12.75" customHeight="1">
      <c r="A5516" s="61" t="str">
        <f>"         "&amp;Labels!B77</f>
        <v xml:space="preserve">         Customer 9</v>
      </c>
      <c r="B5516" s="76">
        <f t="shared" si="1158"/>
        <v>0</v>
      </c>
      <c r="C5516" s="76">
        <f t="shared" si="1158"/>
        <v>0</v>
      </c>
      <c r="D5516" s="76">
        <f t="shared" si="1158"/>
        <v>0</v>
      </c>
      <c r="E5516" s="76">
        <f t="shared" si="1158"/>
        <v>0</v>
      </c>
      <c r="F5516" s="43">
        <f t="shared" si="1159"/>
        <v>0</v>
      </c>
      <c r="G5516" s="76">
        <f t="shared" si="1160"/>
        <v>0</v>
      </c>
      <c r="H5516" s="76">
        <f t="shared" si="1160"/>
        <v>0</v>
      </c>
      <c r="I5516" s="76">
        <f t="shared" si="1160"/>
        <v>0</v>
      </c>
      <c r="J5516" s="76">
        <f t="shared" si="1160"/>
        <v>0</v>
      </c>
      <c r="K5516" s="43">
        <f t="shared" si="1161"/>
        <v>0</v>
      </c>
    </row>
    <row r="5517" spans="1:11" ht="12.75" customHeight="1">
      <c r="A5517" s="61" t="str">
        <f>"         "&amp;Labels!B78</f>
        <v xml:space="preserve">         Customer 10</v>
      </c>
      <c r="B5517" s="76">
        <f t="shared" si="1158"/>
        <v>0</v>
      </c>
      <c r="C5517" s="76">
        <f t="shared" si="1158"/>
        <v>0</v>
      </c>
      <c r="D5517" s="76">
        <f t="shared" si="1158"/>
        <v>0</v>
      </c>
      <c r="E5517" s="76">
        <f t="shared" si="1158"/>
        <v>0</v>
      </c>
      <c r="F5517" s="43">
        <f t="shared" si="1159"/>
        <v>0</v>
      </c>
      <c r="G5517" s="76">
        <f t="shared" si="1160"/>
        <v>0</v>
      </c>
      <c r="H5517" s="76">
        <f t="shared" si="1160"/>
        <v>0</v>
      </c>
      <c r="I5517" s="76">
        <f t="shared" si="1160"/>
        <v>0</v>
      </c>
      <c r="J5517" s="76">
        <f t="shared" si="1160"/>
        <v>0</v>
      </c>
      <c r="K5517" s="43">
        <f t="shared" si="1161"/>
        <v>0</v>
      </c>
    </row>
    <row r="5518" spans="1:11" ht="12.75" customHeight="1">
      <c r="A5518" s="61" t="str">
        <f>"         "&amp;Labels!C68</f>
        <v xml:space="preserve">         Total</v>
      </c>
      <c r="B5518" s="84">
        <f t="shared" si="1158"/>
        <v>0</v>
      </c>
      <c r="C5518" s="84">
        <f t="shared" si="1158"/>
        <v>0</v>
      </c>
      <c r="D5518" s="84">
        <f t="shared" si="1158"/>
        <v>0</v>
      </c>
      <c r="E5518" s="84">
        <f t="shared" si="1158"/>
        <v>0</v>
      </c>
      <c r="F5518" s="43">
        <f t="shared" si="1159"/>
        <v>0</v>
      </c>
      <c r="G5518" s="84">
        <f t="shared" si="1160"/>
        <v>0</v>
      </c>
      <c r="H5518" s="84">
        <f t="shared" si="1160"/>
        <v>0</v>
      </c>
      <c r="I5518" s="84">
        <f t="shared" si="1160"/>
        <v>0</v>
      </c>
      <c r="J5518" s="84">
        <f t="shared" si="1160"/>
        <v>0</v>
      </c>
      <c r="K5518" s="43">
        <f t="shared" si="1161"/>
        <v>0</v>
      </c>
    </row>
    <row r="5519" spans="1:11" ht="12.75" customHeight="1">
      <c r="A5519" s="55" t="str">
        <f>"      "&amp;Labels!C84</f>
        <v xml:space="preserve">      Total</v>
      </c>
      <c r="B5519" s="74">
        <f>B5422</f>
        <v>0</v>
      </c>
      <c r="C5519" s="74">
        <f>C5422</f>
        <v>0</v>
      </c>
      <c r="D5519" s="74">
        <f>D5422</f>
        <v>0</v>
      </c>
      <c r="E5519" s="74">
        <f>E5422</f>
        <v>0</v>
      </c>
      <c r="F5519" s="43">
        <f>SUM(B5422:E5422)</f>
        <v>0</v>
      </c>
      <c r="G5519" s="74">
        <f>G5422</f>
        <v>0</v>
      </c>
      <c r="H5519" s="74">
        <f>H5422</f>
        <v>0</v>
      </c>
      <c r="I5519" s="74">
        <f>I5422</f>
        <v>0</v>
      </c>
      <c r="J5519" s="74">
        <f>J5422</f>
        <v>0</v>
      </c>
      <c r="K5519" s="43">
        <f>SUM(G5422:J5422)</f>
        <v>0</v>
      </c>
    </row>
    <row r="5520" spans="1:11" ht="12.75" customHeight="1">
      <c r="A5520" s="61" t="str">
        <f>"         "&amp;Labels!B69</f>
        <v xml:space="preserve">         Customer 1</v>
      </c>
      <c r="B5520" s="76">
        <f t="shared" ref="B5520:E5529" si="1162">SUM(B5302,B5411)</f>
        <v>0</v>
      </c>
      <c r="C5520" s="76">
        <f t="shared" si="1162"/>
        <v>0</v>
      </c>
      <c r="D5520" s="76">
        <f t="shared" si="1162"/>
        <v>0</v>
      </c>
      <c r="E5520" s="76">
        <f t="shared" si="1162"/>
        <v>0</v>
      </c>
      <c r="F5520" s="43">
        <f t="shared" ref="F5520:F5529" si="1163">SUM(B5520:E5520)</f>
        <v>0</v>
      </c>
      <c r="G5520" s="76">
        <f t="shared" ref="G5520:J5529" si="1164">SUM(G5302,G5411)</f>
        <v>0</v>
      </c>
      <c r="H5520" s="76">
        <f t="shared" si="1164"/>
        <v>0</v>
      </c>
      <c r="I5520" s="76">
        <f t="shared" si="1164"/>
        <v>0</v>
      </c>
      <c r="J5520" s="76">
        <f t="shared" si="1164"/>
        <v>0</v>
      </c>
      <c r="K5520" s="43">
        <f t="shared" ref="K5520:K5529" si="1165">SUM(G5520:J5520)</f>
        <v>0</v>
      </c>
    </row>
    <row r="5521" spans="1:11" ht="12.75" customHeight="1">
      <c r="A5521" s="61" t="str">
        <f>"         "&amp;Labels!B70</f>
        <v xml:space="preserve">         Customer 2</v>
      </c>
      <c r="B5521" s="76">
        <f t="shared" si="1162"/>
        <v>0</v>
      </c>
      <c r="C5521" s="76">
        <f t="shared" si="1162"/>
        <v>0</v>
      </c>
      <c r="D5521" s="76">
        <f t="shared" si="1162"/>
        <v>0</v>
      </c>
      <c r="E5521" s="76">
        <f t="shared" si="1162"/>
        <v>0</v>
      </c>
      <c r="F5521" s="43">
        <f t="shared" si="1163"/>
        <v>0</v>
      </c>
      <c r="G5521" s="76">
        <f t="shared" si="1164"/>
        <v>0</v>
      </c>
      <c r="H5521" s="76">
        <f t="shared" si="1164"/>
        <v>0</v>
      </c>
      <c r="I5521" s="76">
        <f t="shared" si="1164"/>
        <v>0</v>
      </c>
      <c r="J5521" s="76">
        <f t="shared" si="1164"/>
        <v>0</v>
      </c>
      <c r="K5521" s="43">
        <f t="shared" si="1165"/>
        <v>0</v>
      </c>
    </row>
    <row r="5522" spans="1:11" ht="12.75" customHeight="1">
      <c r="A5522" s="61" t="str">
        <f>"         "&amp;Labels!B71</f>
        <v xml:space="preserve">         Customer 3</v>
      </c>
      <c r="B5522" s="76">
        <f t="shared" si="1162"/>
        <v>0</v>
      </c>
      <c r="C5522" s="76">
        <f t="shared" si="1162"/>
        <v>0</v>
      </c>
      <c r="D5522" s="76">
        <f t="shared" si="1162"/>
        <v>0</v>
      </c>
      <c r="E5522" s="76">
        <f t="shared" si="1162"/>
        <v>0</v>
      </c>
      <c r="F5522" s="43">
        <f t="shared" si="1163"/>
        <v>0</v>
      </c>
      <c r="G5522" s="76">
        <f t="shared" si="1164"/>
        <v>0</v>
      </c>
      <c r="H5522" s="76">
        <f t="shared" si="1164"/>
        <v>0</v>
      </c>
      <c r="I5522" s="76">
        <f t="shared" si="1164"/>
        <v>0</v>
      </c>
      <c r="J5522" s="76">
        <f t="shared" si="1164"/>
        <v>0</v>
      </c>
      <c r="K5522" s="43">
        <f t="shared" si="1165"/>
        <v>0</v>
      </c>
    </row>
    <row r="5523" spans="1:11" ht="12.75" customHeight="1">
      <c r="A5523" s="61" t="str">
        <f>"         "&amp;Labels!B72</f>
        <v xml:space="preserve">         Customer 4</v>
      </c>
      <c r="B5523" s="76">
        <f t="shared" si="1162"/>
        <v>0</v>
      </c>
      <c r="C5523" s="76">
        <f t="shared" si="1162"/>
        <v>0</v>
      </c>
      <c r="D5523" s="76">
        <f t="shared" si="1162"/>
        <v>0</v>
      </c>
      <c r="E5523" s="76">
        <f t="shared" si="1162"/>
        <v>0</v>
      </c>
      <c r="F5523" s="43">
        <f t="shared" si="1163"/>
        <v>0</v>
      </c>
      <c r="G5523" s="76">
        <f t="shared" si="1164"/>
        <v>0</v>
      </c>
      <c r="H5523" s="76">
        <f t="shared" si="1164"/>
        <v>0</v>
      </c>
      <c r="I5523" s="76">
        <f t="shared" si="1164"/>
        <v>0</v>
      </c>
      <c r="J5523" s="76">
        <f t="shared" si="1164"/>
        <v>0</v>
      </c>
      <c r="K5523" s="43">
        <f t="shared" si="1165"/>
        <v>0</v>
      </c>
    </row>
    <row r="5524" spans="1:11" ht="12.75" customHeight="1">
      <c r="A5524" s="61" t="str">
        <f>"         "&amp;Labels!B73</f>
        <v xml:space="preserve">         Customer 5</v>
      </c>
      <c r="B5524" s="76">
        <f t="shared" si="1162"/>
        <v>0</v>
      </c>
      <c r="C5524" s="76">
        <f t="shared" si="1162"/>
        <v>0</v>
      </c>
      <c r="D5524" s="76">
        <f t="shared" si="1162"/>
        <v>0</v>
      </c>
      <c r="E5524" s="76">
        <f t="shared" si="1162"/>
        <v>0</v>
      </c>
      <c r="F5524" s="43">
        <f t="shared" si="1163"/>
        <v>0</v>
      </c>
      <c r="G5524" s="76">
        <f t="shared" si="1164"/>
        <v>0</v>
      </c>
      <c r="H5524" s="76">
        <f t="shared" si="1164"/>
        <v>0</v>
      </c>
      <c r="I5524" s="76">
        <f t="shared" si="1164"/>
        <v>0</v>
      </c>
      <c r="J5524" s="76">
        <f t="shared" si="1164"/>
        <v>0</v>
      </c>
      <c r="K5524" s="43">
        <f t="shared" si="1165"/>
        <v>0</v>
      </c>
    </row>
    <row r="5525" spans="1:11" ht="12.75" customHeight="1">
      <c r="A5525" s="61" t="str">
        <f>"         "&amp;Labels!B74</f>
        <v xml:space="preserve">         Customer 6</v>
      </c>
      <c r="B5525" s="76">
        <f t="shared" si="1162"/>
        <v>0</v>
      </c>
      <c r="C5525" s="76">
        <f t="shared" si="1162"/>
        <v>0</v>
      </c>
      <c r="D5525" s="76">
        <f t="shared" si="1162"/>
        <v>0</v>
      </c>
      <c r="E5525" s="76">
        <f t="shared" si="1162"/>
        <v>0</v>
      </c>
      <c r="F5525" s="43">
        <f t="shared" si="1163"/>
        <v>0</v>
      </c>
      <c r="G5525" s="76">
        <f t="shared" si="1164"/>
        <v>0</v>
      </c>
      <c r="H5525" s="76">
        <f t="shared" si="1164"/>
        <v>0</v>
      </c>
      <c r="I5525" s="76">
        <f t="shared" si="1164"/>
        <v>0</v>
      </c>
      <c r="J5525" s="76">
        <f t="shared" si="1164"/>
        <v>0</v>
      </c>
      <c r="K5525" s="43">
        <f t="shared" si="1165"/>
        <v>0</v>
      </c>
    </row>
    <row r="5526" spans="1:11" ht="12.75" customHeight="1">
      <c r="A5526" s="61" t="str">
        <f>"         "&amp;Labels!B75</f>
        <v xml:space="preserve">         Customer 7</v>
      </c>
      <c r="B5526" s="76">
        <f t="shared" si="1162"/>
        <v>0</v>
      </c>
      <c r="C5526" s="76">
        <f t="shared" si="1162"/>
        <v>0</v>
      </c>
      <c r="D5526" s="76">
        <f t="shared" si="1162"/>
        <v>0</v>
      </c>
      <c r="E5526" s="76">
        <f t="shared" si="1162"/>
        <v>0</v>
      </c>
      <c r="F5526" s="43">
        <f t="shared" si="1163"/>
        <v>0</v>
      </c>
      <c r="G5526" s="76">
        <f t="shared" si="1164"/>
        <v>0</v>
      </c>
      <c r="H5526" s="76">
        <f t="shared" si="1164"/>
        <v>0</v>
      </c>
      <c r="I5526" s="76">
        <f t="shared" si="1164"/>
        <v>0</v>
      </c>
      <c r="J5526" s="76">
        <f t="shared" si="1164"/>
        <v>0</v>
      </c>
      <c r="K5526" s="43">
        <f t="shared" si="1165"/>
        <v>0</v>
      </c>
    </row>
    <row r="5527" spans="1:11" ht="12.75" customHeight="1">
      <c r="A5527" s="61" t="str">
        <f>"         "&amp;Labels!B76</f>
        <v xml:space="preserve">         Customer 8</v>
      </c>
      <c r="B5527" s="76">
        <f t="shared" si="1162"/>
        <v>0</v>
      </c>
      <c r="C5527" s="76">
        <f t="shared" si="1162"/>
        <v>0</v>
      </c>
      <c r="D5527" s="76">
        <f t="shared" si="1162"/>
        <v>0</v>
      </c>
      <c r="E5527" s="76">
        <f t="shared" si="1162"/>
        <v>0</v>
      </c>
      <c r="F5527" s="43">
        <f t="shared" si="1163"/>
        <v>0</v>
      </c>
      <c r="G5527" s="76">
        <f t="shared" si="1164"/>
        <v>0</v>
      </c>
      <c r="H5527" s="76">
        <f t="shared" si="1164"/>
        <v>0</v>
      </c>
      <c r="I5527" s="76">
        <f t="shared" si="1164"/>
        <v>0</v>
      </c>
      <c r="J5527" s="76">
        <f t="shared" si="1164"/>
        <v>0</v>
      </c>
      <c r="K5527" s="43">
        <f t="shared" si="1165"/>
        <v>0</v>
      </c>
    </row>
    <row r="5528" spans="1:11" ht="12.75" customHeight="1">
      <c r="A5528" s="61" t="str">
        <f>"         "&amp;Labels!B77</f>
        <v xml:space="preserve">         Customer 9</v>
      </c>
      <c r="B5528" s="76">
        <f t="shared" si="1162"/>
        <v>0</v>
      </c>
      <c r="C5528" s="76">
        <f t="shared" si="1162"/>
        <v>0</v>
      </c>
      <c r="D5528" s="76">
        <f t="shared" si="1162"/>
        <v>0</v>
      </c>
      <c r="E5528" s="76">
        <f t="shared" si="1162"/>
        <v>0</v>
      </c>
      <c r="F5528" s="43">
        <f t="shared" si="1163"/>
        <v>0</v>
      </c>
      <c r="G5528" s="76">
        <f t="shared" si="1164"/>
        <v>0</v>
      </c>
      <c r="H5528" s="76">
        <f t="shared" si="1164"/>
        <v>0</v>
      </c>
      <c r="I5528" s="76">
        <f t="shared" si="1164"/>
        <v>0</v>
      </c>
      <c r="J5528" s="76">
        <f t="shared" si="1164"/>
        <v>0</v>
      </c>
      <c r="K5528" s="43">
        <f t="shared" si="1165"/>
        <v>0</v>
      </c>
    </row>
    <row r="5529" spans="1:11" ht="12.75" customHeight="1">
      <c r="A5529" s="61" t="str">
        <f>"         "&amp;Labels!B78</f>
        <v xml:space="preserve">         Customer 10</v>
      </c>
      <c r="B5529" s="76">
        <f t="shared" si="1162"/>
        <v>0</v>
      </c>
      <c r="C5529" s="76">
        <f t="shared" si="1162"/>
        <v>0</v>
      </c>
      <c r="D5529" s="76">
        <f t="shared" si="1162"/>
        <v>0</v>
      </c>
      <c r="E5529" s="76">
        <f t="shared" si="1162"/>
        <v>0</v>
      </c>
      <c r="F5529" s="43">
        <f t="shared" si="1163"/>
        <v>0</v>
      </c>
      <c r="G5529" s="76">
        <f t="shared" si="1164"/>
        <v>0</v>
      </c>
      <c r="H5529" s="76">
        <f t="shared" si="1164"/>
        <v>0</v>
      </c>
      <c r="I5529" s="76">
        <f t="shared" si="1164"/>
        <v>0</v>
      </c>
      <c r="J5529" s="76">
        <f t="shared" si="1164"/>
        <v>0</v>
      </c>
      <c r="K5529" s="43">
        <f t="shared" si="1165"/>
        <v>0</v>
      </c>
    </row>
    <row r="5530" spans="1:11" ht="12.75" customHeight="1">
      <c r="A5530" s="61" t="str">
        <f>"         "&amp;Labels!C68</f>
        <v xml:space="preserve">         Total</v>
      </c>
      <c r="B5530" s="84">
        <f>B5422</f>
        <v>0</v>
      </c>
      <c r="C5530" s="84">
        <f>C5422</f>
        <v>0</v>
      </c>
      <c r="D5530" s="84">
        <f>D5422</f>
        <v>0</v>
      </c>
      <c r="E5530" s="84">
        <f>E5422</f>
        <v>0</v>
      </c>
      <c r="F5530" s="43">
        <f>SUM(B5422:E5422)</f>
        <v>0</v>
      </c>
      <c r="G5530" s="84">
        <f>G5422</f>
        <v>0</v>
      </c>
      <c r="H5530" s="84">
        <f>H5422</f>
        <v>0</v>
      </c>
      <c r="I5530" s="84">
        <f>I5422</f>
        <v>0</v>
      </c>
      <c r="J5530" s="84">
        <f>J5422</f>
        <v>0</v>
      </c>
      <c r="K5530" s="43">
        <f>SUM(G5422:J5422)</f>
        <v>0</v>
      </c>
    </row>
    <row r="5531" spans="1:11" ht="12.75" customHeight="1">
      <c r="A5531" s="63" t="str">
        <f>Labels!B97</f>
        <v>Product 3</v>
      </c>
      <c r="B5531" s="77"/>
      <c r="C5531" s="77"/>
      <c r="D5531" s="77"/>
      <c r="E5531" s="77"/>
      <c r="F5531" s="43"/>
      <c r="G5531" s="77"/>
      <c r="H5531" s="77"/>
      <c r="I5531" s="77"/>
      <c r="J5531" s="77"/>
      <c r="K5531" s="43"/>
    </row>
    <row r="5532" spans="1:11" ht="12.75" customHeight="1">
      <c r="A5532" s="55" t="str">
        <f>"   "&amp;Labels!B107</f>
        <v xml:space="preserve">   Seminars</v>
      </c>
      <c r="B5532" s="74"/>
      <c r="C5532" s="74"/>
      <c r="D5532" s="74"/>
      <c r="E5532" s="74"/>
      <c r="F5532" s="43"/>
      <c r="G5532" s="74"/>
      <c r="H5532" s="74"/>
      <c r="I5532" s="74"/>
      <c r="J5532" s="74"/>
      <c r="K5532" s="43"/>
    </row>
    <row r="5533" spans="1:11" ht="12.75" customHeight="1">
      <c r="A5533" s="61" t="str">
        <f>"      "&amp;Labels!B85</f>
        <v xml:space="preserve">      Q 1</v>
      </c>
      <c r="B5533" s="84"/>
      <c r="C5533" s="84"/>
      <c r="D5533" s="84"/>
      <c r="E5533" s="84"/>
      <c r="F5533" s="43"/>
      <c r="G5533" s="84"/>
      <c r="H5533" s="84"/>
      <c r="I5533" s="84"/>
      <c r="J5533" s="84"/>
      <c r="K5533" s="43"/>
    </row>
    <row r="5534" spans="1:11" ht="12.75" customHeight="1">
      <c r="A5534" s="61" t="str">
        <f>"         "&amp;Labels!B69</f>
        <v xml:space="preserve">         Customer 1</v>
      </c>
      <c r="B5534" s="76">
        <f>IF('(Other Computations)'!B199=0,0,Inputs!D221*Inputs!D114*Inputs!D67*Inputs!D26*'GM Alloc Factors'!B34/('(Other Computations)'!B186+'(Other Computations)'!B199))</f>
        <v>0</v>
      </c>
      <c r="C5534" s="76">
        <f>IF('(Other Computations)'!C199=0,0,Inputs!E221*Inputs!E114*Inputs!D67*Inputs!D26*'GM Alloc Factors'!C34/('(Other Computations)'!C186+'(Other Computations)'!C199))</f>
        <v>0</v>
      </c>
      <c r="D5534" s="76">
        <f>IF('(Other Computations)'!D199=0,0,Inputs!F221*Inputs!F114*Inputs!D67*Inputs!D26*'GM Alloc Factors'!D34/('(Other Computations)'!D186+'(Other Computations)'!D199))</f>
        <v>0</v>
      </c>
      <c r="E5534" s="76">
        <f>IF('(Other Computations)'!E199=0,0,Inputs!G221*Inputs!G114*Inputs!D67*Inputs!D26*'GM Alloc Factors'!E34/('(Other Computations)'!E186+'(Other Computations)'!E199))</f>
        <v>0</v>
      </c>
      <c r="F5534" s="43">
        <f t="shared" ref="F5534:F5544" si="1166">SUM(B5534:E5534)</f>
        <v>0</v>
      </c>
      <c r="G5534" s="76">
        <f>IF('(Other Computations)'!G199=0,0,Inputs!I221*Inputs!I114*Inputs!D67*Inputs!D26*'GM Alloc Factors'!G34/('(Other Computations)'!G186+'(Other Computations)'!G199))</f>
        <v>0</v>
      </c>
      <c r="H5534" s="76">
        <f>IF('(Other Computations)'!H199=0,0,Inputs!J221*Inputs!J114*Inputs!D67*Inputs!D26*'GM Alloc Factors'!H34/('(Other Computations)'!H186+'(Other Computations)'!H199))</f>
        <v>0</v>
      </c>
      <c r="I5534" s="76">
        <f>IF('(Other Computations)'!I199=0,0,Inputs!K221*Inputs!K114*Inputs!D67*Inputs!D26*'GM Alloc Factors'!I34/('(Other Computations)'!I186+'(Other Computations)'!I199))</f>
        <v>0</v>
      </c>
      <c r="J5534" s="76">
        <f>IF('(Other Computations)'!J199=0,0,Inputs!L221*Inputs!L114*Inputs!D67*Inputs!D26*'GM Alloc Factors'!J34/('(Other Computations)'!J186+'(Other Computations)'!J199))</f>
        <v>0</v>
      </c>
      <c r="K5534" s="43">
        <f t="shared" ref="K5534:K5544" si="1167">SUM(G5534:J5534)</f>
        <v>0</v>
      </c>
    </row>
    <row r="5535" spans="1:11" ht="12.75" customHeight="1">
      <c r="A5535" s="61" t="str">
        <f>"         "&amp;Labels!B70</f>
        <v xml:space="preserve">         Customer 2</v>
      </c>
      <c r="B5535" s="76">
        <f>IF('(Other Computations)'!B200=0,0,Inputs!D222*Inputs!D115*Inputs!D68*Inputs!D26*'GM Alloc Factors'!B34/('(Other Computations)'!B187+'(Other Computations)'!B200))</f>
        <v>0</v>
      </c>
      <c r="C5535" s="76">
        <f>IF('(Other Computations)'!C200=0,0,Inputs!E222*Inputs!E115*Inputs!D68*Inputs!D26*'GM Alloc Factors'!C34/('(Other Computations)'!C187+'(Other Computations)'!C200))</f>
        <v>0</v>
      </c>
      <c r="D5535" s="76">
        <f>IF('(Other Computations)'!D200=0,0,Inputs!F222*Inputs!F115*Inputs!D68*Inputs!D26*'GM Alloc Factors'!D34/('(Other Computations)'!D187+'(Other Computations)'!D200))</f>
        <v>0</v>
      </c>
      <c r="E5535" s="76">
        <f>IF('(Other Computations)'!E200=0,0,Inputs!G222*Inputs!G115*Inputs!D68*Inputs!D26*'GM Alloc Factors'!E34/('(Other Computations)'!E187+'(Other Computations)'!E200))</f>
        <v>0</v>
      </c>
      <c r="F5535" s="43">
        <f t="shared" si="1166"/>
        <v>0</v>
      </c>
      <c r="G5535" s="76">
        <f>IF('(Other Computations)'!G200=0,0,Inputs!I222*Inputs!I115*Inputs!D68*Inputs!D26*'GM Alloc Factors'!G34/('(Other Computations)'!G187+'(Other Computations)'!G200))</f>
        <v>0</v>
      </c>
      <c r="H5535" s="76">
        <f>IF('(Other Computations)'!H200=0,0,Inputs!J222*Inputs!J115*Inputs!D68*Inputs!D26*'GM Alloc Factors'!H34/('(Other Computations)'!H187+'(Other Computations)'!H200))</f>
        <v>0</v>
      </c>
      <c r="I5535" s="76">
        <f>IF('(Other Computations)'!I200=0,0,Inputs!K222*Inputs!K115*Inputs!D68*Inputs!D26*'GM Alloc Factors'!I34/('(Other Computations)'!I187+'(Other Computations)'!I200))</f>
        <v>0</v>
      </c>
      <c r="J5535" s="76">
        <f>IF('(Other Computations)'!J200=0,0,Inputs!L222*Inputs!L115*Inputs!D68*Inputs!D26*'GM Alloc Factors'!J34/('(Other Computations)'!J187+'(Other Computations)'!J200))</f>
        <v>0</v>
      </c>
      <c r="K5535" s="43">
        <f t="shared" si="1167"/>
        <v>0</v>
      </c>
    </row>
    <row r="5536" spans="1:11" ht="12.75" customHeight="1">
      <c r="A5536" s="61" t="str">
        <f>"         "&amp;Labels!B71</f>
        <v xml:space="preserve">         Customer 3</v>
      </c>
      <c r="B5536" s="76">
        <f>IF('(Other Computations)'!B201=0,0,Inputs!D223*Inputs!D116*Inputs!D69*Inputs!D26*'GM Alloc Factors'!B34/('(Other Computations)'!B188+'(Other Computations)'!B201))</f>
        <v>0</v>
      </c>
      <c r="C5536" s="76">
        <f>IF('(Other Computations)'!C201=0,0,Inputs!E223*Inputs!E116*Inputs!D69*Inputs!D26*'GM Alloc Factors'!C34/('(Other Computations)'!C188+'(Other Computations)'!C201))</f>
        <v>0</v>
      </c>
      <c r="D5536" s="76">
        <f>IF('(Other Computations)'!D201=0,0,Inputs!F223*Inputs!F116*Inputs!D69*Inputs!D26*'GM Alloc Factors'!D34/('(Other Computations)'!D188+'(Other Computations)'!D201))</f>
        <v>0</v>
      </c>
      <c r="E5536" s="76">
        <f>IF('(Other Computations)'!E201=0,0,Inputs!G223*Inputs!G116*Inputs!D69*Inputs!D26*'GM Alloc Factors'!E34/('(Other Computations)'!E188+'(Other Computations)'!E201))</f>
        <v>0</v>
      </c>
      <c r="F5536" s="43">
        <f t="shared" si="1166"/>
        <v>0</v>
      </c>
      <c r="G5536" s="76">
        <f>IF('(Other Computations)'!G201=0,0,Inputs!I223*Inputs!I116*Inputs!D69*Inputs!D26*'GM Alloc Factors'!G34/('(Other Computations)'!G188+'(Other Computations)'!G201))</f>
        <v>0</v>
      </c>
      <c r="H5536" s="76">
        <f>IF('(Other Computations)'!H201=0,0,Inputs!J223*Inputs!J116*Inputs!D69*Inputs!D26*'GM Alloc Factors'!H34/('(Other Computations)'!H188+'(Other Computations)'!H201))</f>
        <v>0</v>
      </c>
      <c r="I5536" s="76">
        <f>IF('(Other Computations)'!I201=0,0,Inputs!K223*Inputs!K116*Inputs!D69*Inputs!D26*'GM Alloc Factors'!I34/('(Other Computations)'!I188+'(Other Computations)'!I201))</f>
        <v>0</v>
      </c>
      <c r="J5536" s="76">
        <f>IF('(Other Computations)'!J201=0,0,Inputs!L223*Inputs!L116*Inputs!D69*Inputs!D26*'GM Alloc Factors'!J34/('(Other Computations)'!J188+'(Other Computations)'!J201))</f>
        <v>0</v>
      </c>
      <c r="K5536" s="43">
        <f t="shared" si="1167"/>
        <v>0</v>
      </c>
    </row>
    <row r="5537" spans="1:11" ht="12.75" customHeight="1">
      <c r="A5537" s="61" t="str">
        <f>"         "&amp;Labels!B72</f>
        <v xml:space="preserve">         Customer 4</v>
      </c>
      <c r="B5537" s="76">
        <f>IF('(Other Computations)'!B202=0,0,Inputs!D224*Inputs!D117*Inputs!D70*Inputs!D26*'GM Alloc Factors'!B34/('(Other Computations)'!B189+'(Other Computations)'!B202))</f>
        <v>0</v>
      </c>
      <c r="C5537" s="76">
        <f>IF('(Other Computations)'!C202=0,0,Inputs!E224*Inputs!E117*Inputs!D70*Inputs!D26*'GM Alloc Factors'!C34/('(Other Computations)'!C189+'(Other Computations)'!C202))</f>
        <v>0</v>
      </c>
      <c r="D5537" s="76">
        <f>IF('(Other Computations)'!D202=0,0,Inputs!F224*Inputs!F117*Inputs!D70*Inputs!D26*'GM Alloc Factors'!D34/('(Other Computations)'!D189+'(Other Computations)'!D202))</f>
        <v>0</v>
      </c>
      <c r="E5537" s="76">
        <f>IF('(Other Computations)'!E202=0,0,Inputs!G224*Inputs!G117*Inputs!D70*Inputs!D26*'GM Alloc Factors'!E34/('(Other Computations)'!E189+'(Other Computations)'!E202))</f>
        <v>0</v>
      </c>
      <c r="F5537" s="43">
        <f t="shared" si="1166"/>
        <v>0</v>
      </c>
      <c r="G5537" s="76">
        <f>IF('(Other Computations)'!G202=0,0,Inputs!I224*Inputs!I117*Inputs!D70*Inputs!D26*'GM Alloc Factors'!G34/('(Other Computations)'!G189+'(Other Computations)'!G202))</f>
        <v>0</v>
      </c>
      <c r="H5537" s="76">
        <f>IF('(Other Computations)'!H202=0,0,Inputs!J224*Inputs!J117*Inputs!D70*Inputs!D26*'GM Alloc Factors'!H34/('(Other Computations)'!H189+'(Other Computations)'!H202))</f>
        <v>0</v>
      </c>
      <c r="I5537" s="76">
        <f>IF('(Other Computations)'!I202=0,0,Inputs!K224*Inputs!K117*Inputs!D70*Inputs!D26*'GM Alloc Factors'!I34/('(Other Computations)'!I189+'(Other Computations)'!I202))</f>
        <v>0</v>
      </c>
      <c r="J5537" s="76">
        <f>IF('(Other Computations)'!J202=0,0,Inputs!L224*Inputs!L117*Inputs!D70*Inputs!D26*'GM Alloc Factors'!J34/('(Other Computations)'!J189+'(Other Computations)'!J202))</f>
        <v>0</v>
      </c>
      <c r="K5537" s="43">
        <f t="shared" si="1167"/>
        <v>0</v>
      </c>
    </row>
    <row r="5538" spans="1:11" ht="12.75" customHeight="1">
      <c r="A5538" s="61" t="str">
        <f>"         "&amp;Labels!B73</f>
        <v xml:space="preserve">         Customer 5</v>
      </c>
      <c r="B5538" s="76">
        <f>IF('(Other Computations)'!B203=0,0,Inputs!D225*Inputs!D118*Inputs!D71*Inputs!D26*'GM Alloc Factors'!B34/('(Other Computations)'!B190+'(Other Computations)'!B203))</f>
        <v>0</v>
      </c>
      <c r="C5538" s="76">
        <f>IF('(Other Computations)'!C203=0,0,Inputs!E225*Inputs!E118*Inputs!D71*Inputs!D26*'GM Alloc Factors'!C34/('(Other Computations)'!C190+'(Other Computations)'!C203))</f>
        <v>0</v>
      </c>
      <c r="D5538" s="76">
        <f>IF('(Other Computations)'!D203=0,0,Inputs!F225*Inputs!F118*Inputs!D71*Inputs!D26*'GM Alloc Factors'!D34/('(Other Computations)'!D190+'(Other Computations)'!D203))</f>
        <v>0</v>
      </c>
      <c r="E5538" s="76">
        <f>IF('(Other Computations)'!E203=0,0,Inputs!G225*Inputs!G118*Inputs!D71*Inputs!D26*'GM Alloc Factors'!E34/('(Other Computations)'!E190+'(Other Computations)'!E203))</f>
        <v>0</v>
      </c>
      <c r="F5538" s="43">
        <f t="shared" si="1166"/>
        <v>0</v>
      </c>
      <c r="G5538" s="76">
        <f>IF('(Other Computations)'!G203=0,0,Inputs!I225*Inputs!I118*Inputs!D71*Inputs!D26*'GM Alloc Factors'!G34/('(Other Computations)'!G190+'(Other Computations)'!G203))</f>
        <v>0</v>
      </c>
      <c r="H5538" s="76">
        <f>IF('(Other Computations)'!H203=0,0,Inputs!J225*Inputs!J118*Inputs!D71*Inputs!D26*'GM Alloc Factors'!H34/('(Other Computations)'!H190+'(Other Computations)'!H203))</f>
        <v>0</v>
      </c>
      <c r="I5538" s="76">
        <f>IF('(Other Computations)'!I203=0,0,Inputs!K225*Inputs!K118*Inputs!D71*Inputs!D26*'GM Alloc Factors'!I34/('(Other Computations)'!I190+'(Other Computations)'!I203))</f>
        <v>0</v>
      </c>
      <c r="J5538" s="76">
        <f>IF('(Other Computations)'!J203=0,0,Inputs!L225*Inputs!L118*Inputs!D71*Inputs!D26*'GM Alloc Factors'!J34/('(Other Computations)'!J190+'(Other Computations)'!J203))</f>
        <v>0</v>
      </c>
      <c r="K5538" s="43">
        <f t="shared" si="1167"/>
        <v>0</v>
      </c>
    </row>
    <row r="5539" spans="1:11" ht="12.75" customHeight="1">
      <c r="A5539" s="61" t="str">
        <f>"         "&amp;Labels!B74</f>
        <v xml:space="preserve">         Customer 6</v>
      </c>
      <c r="B5539" s="76">
        <f>IF('(Other Computations)'!B204=0,0,Inputs!D226*Inputs!D119*Inputs!D72*Inputs!D26*'GM Alloc Factors'!B34/('(Other Computations)'!B191+'(Other Computations)'!B204))</f>
        <v>0</v>
      </c>
      <c r="C5539" s="76">
        <f>IF('(Other Computations)'!C204=0,0,Inputs!E226*Inputs!E119*Inputs!D72*Inputs!D26*'GM Alloc Factors'!C34/('(Other Computations)'!C191+'(Other Computations)'!C204))</f>
        <v>0</v>
      </c>
      <c r="D5539" s="76">
        <f>IF('(Other Computations)'!D204=0,0,Inputs!F226*Inputs!F119*Inputs!D72*Inputs!D26*'GM Alloc Factors'!D34/('(Other Computations)'!D191+'(Other Computations)'!D204))</f>
        <v>0</v>
      </c>
      <c r="E5539" s="76">
        <f>IF('(Other Computations)'!E204=0,0,Inputs!G226*Inputs!G119*Inputs!D72*Inputs!D26*'GM Alloc Factors'!E34/('(Other Computations)'!E191+'(Other Computations)'!E204))</f>
        <v>0</v>
      </c>
      <c r="F5539" s="43">
        <f t="shared" si="1166"/>
        <v>0</v>
      </c>
      <c r="G5539" s="76">
        <f>IF('(Other Computations)'!G204=0,0,Inputs!I226*Inputs!I119*Inputs!D72*Inputs!D26*'GM Alloc Factors'!G34/('(Other Computations)'!G191+'(Other Computations)'!G204))</f>
        <v>0</v>
      </c>
      <c r="H5539" s="76">
        <f>IF('(Other Computations)'!H204=0,0,Inputs!J226*Inputs!J119*Inputs!D72*Inputs!D26*'GM Alloc Factors'!H34/('(Other Computations)'!H191+'(Other Computations)'!H204))</f>
        <v>0</v>
      </c>
      <c r="I5539" s="76">
        <f>IF('(Other Computations)'!I204=0,0,Inputs!K226*Inputs!K119*Inputs!D72*Inputs!D26*'GM Alloc Factors'!I34/('(Other Computations)'!I191+'(Other Computations)'!I204))</f>
        <v>0</v>
      </c>
      <c r="J5539" s="76">
        <f>IF('(Other Computations)'!J204=0,0,Inputs!L226*Inputs!L119*Inputs!D72*Inputs!D26*'GM Alloc Factors'!J34/('(Other Computations)'!J191+'(Other Computations)'!J204))</f>
        <v>0</v>
      </c>
      <c r="K5539" s="43">
        <f t="shared" si="1167"/>
        <v>0</v>
      </c>
    </row>
    <row r="5540" spans="1:11" ht="12.75" customHeight="1">
      <c r="A5540" s="61" t="str">
        <f>"         "&amp;Labels!B75</f>
        <v xml:space="preserve">         Customer 7</v>
      </c>
      <c r="B5540" s="76">
        <f>IF('(Other Computations)'!B205=0,0,Inputs!D227*Inputs!D120*Inputs!D73*Inputs!D26*'GM Alloc Factors'!B34/('(Other Computations)'!B192+'(Other Computations)'!B205))</f>
        <v>0</v>
      </c>
      <c r="C5540" s="76">
        <f>IF('(Other Computations)'!C205=0,0,Inputs!E227*Inputs!E120*Inputs!D73*Inputs!D26*'GM Alloc Factors'!C34/('(Other Computations)'!C192+'(Other Computations)'!C205))</f>
        <v>0</v>
      </c>
      <c r="D5540" s="76">
        <f>IF('(Other Computations)'!D205=0,0,Inputs!F227*Inputs!F120*Inputs!D73*Inputs!D26*'GM Alloc Factors'!D34/('(Other Computations)'!D192+'(Other Computations)'!D205))</f>
        <v>0</v>
      </c>
      <c r="E5540" s="76">
        <f>IF('(Other Computations)'!E205=0,0,Inputs!G227*Inputs!G120*Inputs!D73*Inputs!D26*'GM Alloc Factors'!E34/('(Other Computations)'!E192+'(Other Computations)'!E205))</f>
        <v>0</v>
      </c>
      <c r="F5540" s="43">
        <f t="shared" si="1166"/>
        <v>0</v>
      </c>
      <c r="G5540" s="76">
        <f>IF('(Other Computations)'!G205=0,0,Inputs!I227*Inputs!I120*Inputs!D73*Inputs!D26*'GM Alloc Factors'!G34/('(Other Computations)'!G192+'(Other Computations)'!G205))</f>
        <v>0</v>
      </c>
      <c r="H5540" s="76">
        <f>IF('(Other Computations)'!H205=0,0,Inputs!J227*Inputs!J120*Inputs!D73*Inputs!D26*'GM Alloc Factors'!H34/('(Other Computations)'!H192+'(Other Computations)'!H205))</f>
        <v>0</v>
      </c>
      <c r="I5540" s="76">
        <f>IF('(Other Computations)'!I205=0,0,Inputs!K227*Inputs!K120*Inputs!D73*Inputs!D26*'GM Alloc Factors'!I34/('(Other Computations)'!I192+'(Other Computations)'!I205))</f>
        <v>0</v>
      </c>
      <c r="J5540" s="76">
        <f>IF('(Other Computations)'!J205=0,0,Inputs!L227*Inputs!L120*Inputs!D73*Inputs!D26*'GM Alloc Factors'!J34/('(Other Computations)'!J192+'(Other Computations)'!J205))</f>
        <v>0</v>
      </c>
      <c r="K5540" s="43">
        <f t="shared" si="1167"/>
        <v>0</v>
      </c>
    </row>
    <row r="5541" spans="1:11" ht="12.75" customHeight="1">
      <c r="A5541" s="61" t="str">
        <f>"         "&amp;Labels!B76</f>
        <v xml:space="preserve">         Customer 8</v>
      </c>
      <c r="B5541" s="76">
        <f>IF('(Other Computations)'!B206=0,0,Inputs!D228*Inputs!D121*Inputs!D74*Inputs!D26*'GM Alloc Factors'!B34/('(Other Computations)'!B193+'(Other Computations)'!B206))</f>
        <v>0</v>
      </c>
      <c r="C5541" s="76">
        <f>IF('(Other Computations)'!C206=0,0,Inputs!E228*Inputs!E121*Inputs!D74*Inputs!D26*'GM Alloc Factors'!C34/('(Other Computations)'!C193+'(Other Computations)'!C206))</f>
        <v>0</v>
      </c>
      <c r="D5541" s="76">
        <f>IF('(Other Computations)'!D206=0,0,Inputs!F228*Inputs!F121*Inputs!D74*Inputs!D26*'GM Alloc Factors'!D34/('(Other Computations)'!D193+'(Other Computations)'!D206))</f>
        <v>0</v>
      </c>
      <c r="E5541" s="76">
        <f>IF('(Other Computations)'!E206=0,0,Inputs!G228*Inputs!G121*Inputs!D74*Inputs!D26*'GM Alloc Factors'!E34/('(Other Computations)'!E193+'(Other Computations)'!E206))</f>
        <v>0</v>
      </c>
      <c r="F5541" s="43">
        <f t="shared" si="1166"/>
        <v>0</v>
      </c>
      <c r="G5541" s="76">
        <f>IF('(Other Computations)'!G206=0,0,Inputs!I228*Inputs!I121*Inputs!D74*Inputs!D26*'GM Alloc Factors'!G34/('(Other Computations)'!G193+'(Other Computations)'!G206))</f>
        <v>0</v>
      </c>
      <c r="H5541" s="76">
        <f>IF('(Other Computations)'!H206=0,0,Inputs!J228*Inputs!J121*Inputs!D74*Inputs!D26*'GM Alloc Factors'!H34/('(Other Computations)'!H193+'(Other Computations)'!H206))</f>
        <v>0</v>
      </c>
      <c r="I5541" s="76">
        <f>IF('(Other Computations)'!I206=0,0,Inputs!K228*Inputs!K121*Inputs!D74*Inputs!D26*'GM Alloc Factors'!I34/('(Other Computations)'!I193+'(Other Computations)'!I206))</f>
        <v>0</v>
      </c>
      <c r="J5541" s="76">
        <f>IF('(Other Computations)'!J206=0,0,Inputs!L228*Inputs!L121*Inputs!D74*Inputs!D26*'GM Alloc Factors'!J34/('(Other Computations)'!J193+'(Other Computations)'!J206))</f>
        <v>0</v>
      </c>
      <c r="K5541" s="43">
        <f t="shared" si="1167"/>
        <v>0</v>
      </c>
    </row>
    <row r="5542" spans="1:11" ht="12.75" customHeight="1">
      <c r="A5542" s="61" t="str">
        <f>"         "&amp;Labels!B77</f>
        <v xml:space="preserve">         Customer 9</v>
      </c>
      <c r="B5542" s="76">
        <f>IF('(Other Computations)'!B207=0,0,Inputs!D229*Inputs!D122*Inputs!D75*Inputs!D26*'GM Alloc Factors'!B34/('(Other Computations)'!B194+'(Other Computations)'!B207))</f>
        <v>0</v>
      </c>
      <c r="C5542" s="76">
        <f>IF('(Other Computations)'!C207=0,0,Inputs!E229*Inputs!E122*Inputs!D75*Inputs!D26*'GM Alloc Factors'!C34/('(Other Computations)'!C194+'(Other Computations)'!C207))</f>
        <v>0</v>
      </c>
      <c r="D5542" s="76">
        <f>IF('(Other Computations)'!D207=0,0,Inputs!F229*Inputs!F122*Inputs!D75*Inputs!D26*'GM Alloc Factors'!D34/('(Other Computations)'!D194+'(Other Computations)'!D207))</f>
        <v>0</v>
      </c>
      <c r="E5542" s="76">
        <f>IF('(Other Computations)'!E207=0,0,Inputs!G229*Inputs!G122*Inputs!D75*Inputs!D26*'GM Alloc Factors'!E34/('(Other Computations)'!E194+'(Other Computations)'!E207))</f>
        <v>0</v>
      </c>
      <c r="F5542" s="43">
        <f t="shared" si="1166"/>
        <v>0</v>
      </c>
      <c r="G5542" s="76">
        <f>IF('(Other Computations)'!G207=0,0,Inputs!I229*Inputs!I122*Inputs!D75*Inputs!D26*'GM Alloc Factors'!G34/('(Other Computations)'!G194+'(Other Computations)'!G207))</f>
        <v>0</v>
      </c>
      <c r="H5542" s="76">
        <f>IF('(Other Computations)'!H207=0,0,Inputs!J229*Inputs!J122*Inputs!D75*Inputs!D26*'GM Alloc Factors'!H34/('(Other Computations)'!H194+'(Other Computations)'!H207))</f>
        <v>0</v>
      </c>
      <c r="I5542" s="76">
        <f>IF('(Other Computations)'!I207=0,0,Inputs!K229*Inputs!K122*Inputs!D75*Inputs!D26*'GM Alloc Factors'!I34/('(Other Computations)'!I194+'(Other Computations)'!I207))</f>
        <v>0</v>
      </c>
      <c r="J5542" s="76">
        <f>IF('(Other Computations)'!J207=0,0,Inputs!L229*Inputs!L122*Inputs!D75*Inputs!D26*'GM Alloc Factors'!J34/('(Other Computations)'!J194+'(Other Computations)'!J207))</f>
        <v>0</v>
      </c>
      <c r="K5542" s="43">
        <f t="shared" si="1167"/>
        <v>0</v>
      </c>
    </row>
    <row r="5543" spans="1:11" ht="12.75" customHeight="1">
      <c r="A5543" s="61" t="str">
        <f>"         "&amp;Labels!B78</f>
        <v xml:space="preserve">         Customer 10</v>
      </c>
      <c r="B5543" s="76">
        <f>IF('(Other Computations)'!B208=0,0,Inputs!D230*Inputs!D123*Inputs!D76*Inputs!D26*'GM Alloc Factors'!B34/('(Other Computations)'!B195+'(Other Computations)'!B208))</f>
        <v>0</v>
      </c>
      <c r="C5543" s="76">
        <f>IF('(Other Computations)'!C208=0,0,Inputs!E230*Inputs!E123*Inputs!D76*Inputs!D26*'GM Alloc Factors'!C34/('(Other Computations)'!C195+'(Other Computations)'!C208))</f>
        <v>0</v>
      </c>
      <c r="D5543" s="76">
        <f>IF('(Other Computations)'!D208=0,0,Inputs!F230*Inputs!F123*Inputs!D76*Inputs!D26*'GM Alloc Factors'!D34/('(Other Computations)'!D195+'(Other Computations)'!D208))</f>
        <v>0</v>
      </c>
      <c r="E5543" s="76">
        <f>IF('(Other Computations)'!E208=0,0,Inputs!G230*Inputs!G123*Inputs!D76*Inputs!D26*'GM Alloc Factors'!E34/('(Other Computations)'!E195+'(Other Computations)'!E208))</f>
        <v>0</v>
      </c>
      <c r="F5543" s="43">
        <f t="shared" si="1166"/>
        <v>0</v>
      </c>
      <c r="G5543" s="76">
        <f>IF('(Other Computations)'!G208=0,0,Inputs!I230*Inputs!I123*Inputs!D76*Inputs!D26*'GM Alloc Factors'!G34/('(Other Computations)'!G195+'(Other Computations)'!G208))</f>
        <v>0</v>
      </c>
      <c r="H5543" s="76">
        <f>IF('(Other Computations)'!H208=0,0,Inputs!J230*Inputs!J123*Inputs!D76*Inputs!D26*'GM Alloc Factors'!H34/('(Other Computations)'!H195+'(Other Computations)'!H208))</f>
        <v>0</v>
      </c>
      <c r="I5543" s="76">
        <f>IF('(Other Computations)'!I208=0,0,Inputs!K230*Inputs!K123*Inputs!D76*Inputs!D26*'GM Alloc Factors'!I34/('(Other Computations)'!I195+'(Other Computations)'!I208))</f>
        <v>0</v>
      </c>
      <c r="J5543" s="76">
        <f>IF('(Other Computations)'!J208=0,0,Inputs!L230*Inputs!L123*Inputs!D76*Inputs!D26*'GM Alloc Factors'!J34/('(Other Computations)'!J195+'(Other Computations)'!J208))</f>
        <v>0</v>
      </c>
      <c r="K5543" s="43">
        <f t="shared" si="1167"/>
        <v>0</v>
      </c>
    </row>
    <row r="5544" spans="1:11" ht="12.75" customHeight="1">
      <c r="A5544" s="61" t="str">
        <f>"         "&amp;Labels!C68</f>
        <v xml:space="preserve">         Total</v>
      </c>
      <c r="B5544" s="84">
        <f>SUM(B5534:B5543)</f>
        <v>0</v>
      </c>
      <c r="C5544" s="84">
        <f>SUM(C5534:C5543)</f>
        <v>0</v>
      </c>
      <c r="D5544" s="84">
        <f>SUM(D5534:D5543)</f>
        <v>0</v>
      </c>
      <c r="E5544" s="84">
        <f>SUM(E5534:E5543)</f>
        <v>0</v>
      </c>
      <c r="F5544" s="43">
        <f t="shared" si="1166"/>
        <v>0</v>
      </c>
      <c r="G5544" s="84">
        <f>SUM(G5534:G5543)</f>
        <v>0</v>
      </c>
      <c r="H5544" s="84">
        <f>SUM(H5534:H5543)</f>
        <v>0</v>
      </c>
      <c r="I5544" s="84">
        <f>SUM(I5534:I5543)</f>
        <v>0</v>
      </c>
      <c r="J5544" s="84">
        <f>SUM(J5534:J5543)</f>
        <v>0</v>
      </c>
      <c r="K5544" s="43">
        <f t="shared" si="1167"/>
        <v>0</v>
      </c>
    </row>
    <row r="5545" spans="1:11" ht="12.75" customHeight="1">
      <c r="A5545" s="61" t="str">
        <f>"      "&amp;Labels!B86</f>
        <v xml:space="preserve">      Q 2</v>
      </c>
      <c r="B5545" s="84"/>
      <c r="C5545" s="84"/>
      <c r="D5545" s="84"/>
      <c r="E5545" s="84"/>
      <c r="F5545" s="43"/>
      <c r="G5545" s="84"/>
      <c r="H5545" s="84"/>
      <c r="I5545" s="84"/>
      <c r="J5545" s="84"/>
      <c r="K5545" s="43"/>
    </row>
    <row r="5546" spans="1:11" ht="12.75" customHeight="1">
      <c r="A5546" s="61" t="str">
        <f>"         "&amp;Labels!B69</f>
        <v xml:space="preserve">         Customer 1</v>
      </c>
      <c r="B5546" s="76">
        <f>IF('(Other Computations)'!B199=0,0,Inputs!D221*Inputs!D114*Inputs!E67*Inputs!D26*'GM Alloc Factors'!B37/('(Other Computations)'!B186+'(Other Computations)'!B199))</f>
        <v>0</v>
      </c>
      <c r="C5546" s="76">
        <f>IF('(Other Computations)'!C199=0,0,Inputs!E221*Inputs!E114*Inputs!E67*Inputs!D26*'GM Alloc Factors'!C37/('(Other Computations)'!C186+'(Other Computations)'!C199))</f>
        <v>0</v>
      </c>
      <c r="D5546" s="76">
        <f>IF('(Other Computations)'!D199=0,0,Inputs!F221*Inputs!F114*Inputs!E67*Inputs!D26*'GM Alloc Factors'!D37/('(Other Computations)'!D186+'(Other Computations)'!D199))</f>
        <v>0</v>
      </c>
      <c r="E5546" s="76">
        <f>IF('(Other Computations)'!E199=0,0,Inputs!G221*Inputs!G114*Inputs!E67*Inputs!D26*'GM Alloc Factors'!E37/('(Other Computations)'!E186+'(Other Computations)'!E199))</f>
        <v>0</v>
      </c>
      <c r="F5546" s="43">
        <f t="shared" ref="F5546:F5556" si="1168">SUM(B5546:E5546)</f>
        <v>0</v>
      </c>
      <c r="G5546" s="76">
        <f>IF('(Other Computations)'!G199=0,0,Inputs!I221*Inputs!I114*Inputs!E67*Inputs!D26*'GM Alloc Factors'!G37/('(Other Computations)'!G186+'(Other Computations)'!G199))</f>
        <v>0</v>
      </c>
      <c r="H5546" s="76">
        <f>IF('(Other Computations)'!H199=0,0,Inputs!J221*Inputs!J114*Inputs!E67*Inputs!D26*'GM Alloc Factors'!H37/('(Other Computations)'!H186+'(Other Computations)'!H199))</f>
        <v>0</v>
      </c>
      <c r="I5546" s="76">
        <f>IF('(Other Computations)'!I199=0,0,Inputs!K221*Inputs!K114*Inputs!E67*Inputs!D26*'GM Alloc Factors'!I37/('(Other Computations)'!I186+'(Other Computations)'!I199))</f>
        <v>0</v>
      </c>
      <c r="J5546" s="76">
        <f>IF('(Other Computations)'!J199=0,0,Inputs!L221*Inputs!L114*Inputs!E67*Inputs!D26*'GM Alloc Factors'!J37/('(Other Computations)'!J186+'(Other Computations)'!J199))</f>
        <v>0</v>
      </c>
      <c r="K5546" s="43">
        <f t="shared" ref="K5546:K5556" si="1169">SUM(G5546:J5546)</f>
        <v>0</v>
      </c>
    </row>
    <row r="5547" spans="1:11" ht="12.75" customHeight="1">
      <c r="A5547" s="61" t="str">
        <f>"         "&amp;Labels!B70</f>
        <v xml:space="preserve">         Customer 2</v>
      </c>
      <c r="B5547" s="76">
        <f>IF('(Other Computations)'!B200=0,0,Inputs!D222*Inputs!D115*Inputs!E68*Inputs!D26*'GM Alloc Factors'!B37/('(Other Computations)'!B187+'(Other Computations)'!B200))</f>
        <v>0</v>
      </c>
      <c r="C5547" s="76">
        <f>IF('(Other Computations)'!C200=0,0,Inputs!E222*Inputs!E115*Inputs!E68*Inputs!D26*'GM Alloc Factors'!C37/('(Other Computations)'!C187+'(Other Computations)'!C200))</f>
        <v>0</v>
      </c>
      <c r="D5547" s="76">
        <f>IF('(Other Computations)'!D200=0,0,Inputs!F222*Inputs!F115*Inputs!E68*Inputs!D26*'GM Alloc Factors'!D37/('(Other Computations)'!D187+'(Other Computations)'!D200))</f>
        <v>0</v>
      </c>
      <c r="E5547" s="76">
        <f>IF('(Other Computations)'!E200=0,0,Inputs!G222*Inputs!G115*Inputs!E68*Inputs!D26*'GM Alloc Factors'!E37/('(Other Computations)'!E187+'(Other Computations)'!E200))</f>
        <v>0</v>
      </c>
      <c r="F5547" s="43">
        <f t="shared" si="1168"/>
        <v>0</v>
      </c>
      <c r="G5547" s="76">
        <f>IF('(Other Computations)'!G200=0,0,Inputs!I222*Inputs!I115*Inputs!E68*Inputs!D26*'GM Alloc Factors'!G37/('(Other Computations)'!G187+'(Other Computations)'!G200))</f>
        <v>0</v>
      </c>
      <c r="H5547" s="76">
        <f>IF('(Other Computations)'!H200=0,0,Inputs!J222*Inputs!J115*Inputs!E68*Inputs!D26*'GM Alloc Factors'!H37/('(Other Computations)'!H187+'(Other Computations)'!H200))</f>
        <v>0</v>
      </c>
      <c r="I5547" s="76">
        <f>IF('(Other Computations)'!I200=0,0,Inputs!K222*Inputs!K115*Inputs!E68*Inputs!D26*'GM Alloc Factors'!I37/('(Other Computations)'!I187+'(Other Computations)'!I200))</f>
        <v>0</v>
      </c>
      <c r="J5547" s="76">
        <f>IF('(Other Computations)'!J200=0,0,Inputs!L222*Inputs!L115*Inputs!E68*Inputs!D26*'GM Alloc Factors'!J37/('(Other Computations)'!J187+'(Other Computations)'!J200))</f>
        <v>0</v>
      </c>
      <c r="K5547" s="43">
        <f t="shared" si="1169"/>
        <v>0</v>
      </c>
    </row>
    <row r="5548" spans="1:11" ht="12.75" customHeight="1">
      <c r="A5548" s="61" t="str">
        <f>"         "&amp;Labels!B71</f>
        <v xml:space="preserve">         Customer 3</v>
      </c>
      <c r="B5548" s="76">
        <f>IF('(Other Computations)'!B201=0,0,Inputs!D223*Inputs!D116*Inputs!E69*Inputs!D26*'GM Alloc Factors'!B37/('(Other Computations)'!B188+'(Other Computations)'!B201))</f>
        <v>0</v>
      </c>
      <c r="C5548" s="76">
        <f>IF('(Other Computations)'!C201=0,0,Inputs!E223*Inputs!E116*Inputs!E69*Inputs!D26*'GM Alloc Factors'!C37/('(Other Computations)'!C188+'(Other Computations)'!C201))</f>
        <v>0</v>
      </c>
      <c r="D5548" s="76">
        <f>IF('(Other Computations)'!D201=0,0,Inputs!F223*Inputs!F116*Inputs!E69*Inputs!D26*'GM Alloc Factors'!D37/('(Other Computations)'!D188+'(Other Computations)'!D201))</f>
        <v>0</v>
      </c>
      <c r="E5548" s="76">
        <f>IF('(Other Computations)'!E201=0,0,Inputs!G223*Inputs!G116*Inputs!E69*Inputs!D26*'GM Alloc Factors'!E37/('(Other Computations)'!E188+'(Other Computations)'!E201))</f>
        <v>0</v>
      </c>
      <c r="F5548" s="43">
        <f t="shared" si="1168"/>
        <v>0</v>
      </c>
      <c r="G5548" s="76">
        <f>IF('(Other Computations)'!G201=0,0,Inputs!I223*Inputs!I116*Inputs!E69*Inputs!D26*'GM Alloc Factors'!G37/('(Other Computations)'!G188+'(Other Computations)'!G201))</f>
        <v>0</v>
      </c>
      <c r="H5548" s="76">
        <f>IF('(Other Computations)'!H201=0,0,Inputs!J223*Inputs!J116*Inputs!E69*Inputs!D26*'GM Alloc Factors'!H37/('(Other Computations)'!H188+'(Other Computations)'!H201))</f>
        <v>0</v>
      </c>
      <c r="I5548" s="76">
        <f>IF('(Other Computations)'!I201=0,0,Inputs!K223*Inputs!K116*Inputs!E69*Inputs!D26*'GM Alloc Factors'!I37/('(Other Computations)'!I188+'(Other Computations)'!I201))</f>
        <v>0</v>
      </c>
      <c r="J5548" s="76">
        <f>IF('(Other Computations)'!J201=0,0,Inputs!L223*Inputs!L116*Inputs!E69*Inputs!D26*'GM Alloc Factors'!J37/('(Other Computations)'!J188+'(Other Computations)'!J201))</f>
        <v>0</v>
      </c>
      <c r="K5548" s="43">
        <f t="shared" si="1169"/>
        <v>0</v>
      </c>
    </row>
    <row r="5549" spans="1:11" ht="12.75" customHeight="1">
      <c r="A5549" s="61" t="str">
        <f>"         "&amp;Labels!B72</f>
        <v xml:space="preserve">         Customer 4</v>
      </c>
      <c r="B5549" s="76">
        <f>IF('(Other Computations)'!B202=0,0,Inputs!D224*Inputs!D117*Inputs!E70*Inputs!D26*'GM Alloc Factors'!B37/('(Other Computations)'!B189+'(Other Computations)'!B202))</f>
        <v>0</v>
      </c>
      <c r="C5549" s="76">
        <f>IF('(Other Computations)'!C202=0,0,Inputs!E224*Inputs!E117*Inputs!E70*Inputs!D26*'GM Alloc Factors'!C37/('(Other Computations)'!C189+'(Other Computations)'!C202))</f>
        <v>0</v>
      </c>
      <c r="D5549" s="76">
        <f>IF('(Other Computations)'!D202=0,0,Inputs!F224*Inputs!F117*Inputs!E70*Inputs!D26*'GM Alloc Factors'!D37/('(Other Computations)'!D189+'(Other Computations)'!D202))</f>
        <v>0</v>
      </c>
      <c r="E5549" s="76">
        <f>IF('(Other Computations)'!E202=0,0,Inputs!G224*Inputs!G117*Inputs!E70*Inputs!D26*'GM Alloc Factors'!E37/('(Other Computations)'!E189+'(Other Computations)'!E202))</f>
        <v>0</v>
      </c>
      <c r="F5549" s="43">
        <f t="shared" si="1168"/>
        <v>0</v>
      </c>
      <c r="G5549" s="76">
        <f>IF('(Other Computations)'!G202=0,0,Inputs!I224*Inputs!I117*Inputs!E70*Inputs!D26*'GM Alloc Factors'!G37/('(Other Computations)'!G189+'(Other Computations)'!G202))</f>
        <v>0</v>
      </c>
      <c r="H5549" s="76">
        <f>IF('(Other Computations)'!H202=0,0,Inputs!J224*Inputs!J117*Inputs!E70*Inputs!D26*'GM Alloc Factors'!H37/('(Other Computations)'!H189+'(Other Computations)'!H202))</f>
        <v>0</v>
      </c>
      <c r="I5549" s="76">
        <f>IF('(Other Computations)'!I202=0,0,Inputs!K224*Inputs!K117*Inputs!E70*Inputs!D26*'GM Alloc Factors'!I37/('(Other Computations)'!I189+'(Other Computations)'!I202))</f>
        <v>0</v>
      </c>
      <c r="J5549" s="76">
        <f>IF('(Other Computations)'!J202=0,0,Inputs!L224*Inputs!L117*Inputs!E70*Inputs!D26*'GM Alloc Factors'!J37/('(Other Computations)'!J189+'(Other Computations)'!J202))</f>
        <v>0</v>
      </c>
      <c r="K5549" s="43">
        <f t="shared" si="1169"/>
        <v>0</v>
      </c>
    </row>
    <row r="5550" spans="1:11" ht="12.75" customHeight="1">
      <c r="A5550" s="61" t="str">
        <f>"         "&amp;Labels!B73</f>
        <v xml:space="preserve">         Customer 5</v>
      </c>
      <c r="B5550" s="76">
        <f>IF('(Other Computations)'!B203=0,0,Inputs!D225*Inputs!D118*Inputs!E71*Inputs!D26*'GM Alloc Factors'!B37/('(Other Computations)'!B190+'(Other Computations)'!B203))</f>
        <v>0</v>
      </c>
      <c r="C5550" s="76">
        <f>IF('(Other Computations)'!C203=0,0,Inputs!E225*Inputs!E118*Inputs!E71*Inputs!D26*'GM Alloc Factors'!C37/('(Other Computations)'!C190+'(Other Computations)'!C203))</f>
        <v>0</v>
      </c>
      <c r="D5550" s="76">
        <f>IF('(Other Computations)'!D203=0,0,Inputs!F225*Inputs!F118*Inputs!E71*Inputs!D26*'GM Alloc Factors'!D37/('(Other Computations)'!D190+'(Other Computations)'!D203))</f>
        <v>0</v>
      </c>
      <c r="E5550" s="76">
        <f>IF('(Other Computations)'!E203=0,0,Inputs!G225*Inputs!G118*Inputs!E71*Inputs!D26*'GM Alloc Factors'!E37/('(Other Computations)'!E190+'(Other Computations)'!E203))</f>
        <v>0</v>
      </c>
      <c r="F5550" s="43">
        <f t="shared" si="1168"/>
        <v>0</v>
      </c>
      <c r="G5550" s="76">
        <f>IF('(Other Computations)'!G203=0,0,Inputs!I225*Inputs!I118*Inputs!E71*Inputs!D26*'GM Alloc Factors'!G37/('(Other Computations)'!G190+'(Other Computations)'!G203))</f>
        <v>0</v>
      </c>
      <c r="H5550" s="76">
        <f>IF('(Other Computations)'!H203=0,0,Inputs!J225*Inputs!J118*Inputs!E71*Inputs!D26*'GM Alloc Factors'!H37/('(Other Computations)'!H190+'(Other Computations)'!H203))</f>
        <v>0</v>
      </c>
      <c r="I5550" s="76">
        <f>IF('(Other Computations)'!I203=0,0,Inputs!K225*Inputs!K118*Inputs!E71*Inputs!D26*'GM Alloc Factors'!I37/('(Other Computations)'!I190+'(Other Computations)'!I203))</f>
        <v>0</v>
      </c>
      <c r="J5550" s="76">
        <f>IF('(Other Computations)'!J203=0,0,Inputs!L225*Inputs!L118*Inputs!E71*Inputs!D26*'GM Alloc Factors'!J37/('(Other Computations)'!J190+'(Other Computations)'!J203))</f>
        <v>0</v>
      </c>
      <c r="K5550" s="43">
        <f t="shared" si="1169"/>
        <v>0</v>
      </c>
    </row>
    <row r="5551" spans="1:11" ht="12.75" customHeight="1">
      <c r="A5551" s="61" t="str">
        <f>"         "&amp;Labels!B74</f>
        <v xml:space="preserve">         Customer 6</v>
      </c>
      <c r="B5551" s="76">
        <f>IF('(Other Computations)'!B204=0,0,Inputs!D226*Inputs!D119*Inputs!E72*Inputs!D26*'GM Alloc Factors'!B37/('(Other Computations)'!B191+'(Other Computations)'!B204))</f>
        <v>0</v>
      </c>
      <c r="C5551" s="76">
        <f>IF('(Other Computations)'!C204=0,0,Inputs!E226*Inputs!E119*Inputs!E72*Inputs!D26*'GM Alloc Factors'!C37/('(Other Computations)'!C191+'(Other Computations)'!C204))</f>
        <v>0</v>
      </c>
      <c r="D5551" s="76">
        <f>IF('(Other Computations)'!D204=0,0,Inputs!F226*Inputs!F119*Inputs!E72*Inputs!D26*'GM Alloc Factors'!D37/('(Other Computations)'!D191+'(Other Computations)'!D204))</f>
        <v>0</v>
      </c>
      <c r="E5551" s="76">
        <f>IF('(Other Computations)'!E204=0,0,Inputs!G226*Inputs!G119*Inputs!E72*Inputs!D26*'GM Alloc Factors'!E37/('(Other Computations)'!E191+'(Other Computations)'!E204))</f>
        <v>0</v>
      </c>
      <c r="F5551" s="43">
        <f t="shared" si="1168"/>
        <v>0</v>
      </c>
      <c r="G5551" s="76">
        <f>IF('(Other Computations)'!G204=0,0,Inputs!I226*Inputs!I119*Inputs!E72*Inputs!D26*'GM Alloc Factors'!G37/('(Other Computations)'!G191+'(Other Computations)'!G204))</f>
        <v>0</v>
      </c>
      <c r="H5551" s="76">
        <f>IF('(Other Computations)'!H204=0,0,Inputs!J226*Inputs!J119*Inputs!E72*Inputs!D26*'GM Alloc Factors'!H37/('(Other Computations)'!H191+'(Other Computations)'!H204))</f>
        <v>0</v>
      </c>
      <c r="I5551" s="76">
        <f>IF('(Other Computations)'!I204=0,0,Inputs!K226*Inputs!K119*Inputs!E72*Inputs!D26*'GM Alloc Factors'!I37/('(Other Computations)'!I191+'(Other Computations)'!I204))</f>
        <v>0</v>
      </c>
      <c r="J5551" s="76">
        <f>IF('(Other Computations)'!J204=0,0,Inputs!L226*Inputs!L119*Inputs!E72*Inputs!D26*'GM Alloc Factors'!J37/('(Other Computations)'!J191+'(Other Computations)'!J204))</f>
        <v>0</v>
      </c>
      <c r="K5551" s="43">
        <f t="shared" si="1169"/>
        <v>0</v>
      </c>
    </row>
    <row r="5552" spans="1:11" ht="12.75" customHeight="1">
      <c r="A5552" s="61" t="str">
        <f>"         "&amp;Labels!B75</f>
        <v xml:space="preserve">         Customer 7</v>
      </c>
      <c r="B5552" s="76">
        <f>IF('(Other Computations)'!B205=0,0,Inputs!D227*Inputs!D120*Inputs!E73*Inputs!D26*'GM Alloc Factors'!B37/('(Other Computations)'!B192+'(Other Computations)'!B205))</f>
        <v>0</v>
      </c>
      <c r="C5552" s="76">
        <f>IF('(Other Computations)'!C205=0,0,Inputs!E227*Inputs!E120*Inputs!E73*Inputs!D26*'GM Alloc Factors'!C37/('(Other Computations)'!C192+'(Other Computations)'!C205))</f>
        <v>0</v>
      </c>
      <c r="D5552" s="76">
        <f>IF('(Other Computations)'!D205=0,0,Inputs!F227*Inputs!F120*Inputs!E73*Inputs!D26*'GM Alloc Factors'!D37/('(Other Computations)'!D192+'(Other Computations)'!D205))</f>
        <v>0</v>
      </c>
      <c r="E5552" s="76">
        <f>IF('(Other Computations)'!E205=0,0,Inputs!G227*Inputs!G120*Inputs!E73*Inputs!D26*'GM Alloc Factors'!E37/('(Other Computations)'!E192+'(Other Computations)'!E205))</f>
        <v>0</v>
      </c>
      <c r="F5552" s="43">
        <f t="shared" si="1168"/>
        <v>0</v>
      </c>
      <c r="G5552" s="76">
        <f>IF('(Other Computations)'!G205=0,0,Inputs!I227*Inputs!I120*Inputs!E73*Inputs!D26*'GM Alloc Factors'!G37/('(Other Computations)'!G192+'(Other Computations)'!G205))</f>
        <v>0</v>
      </c>
      <c r="H5552" s="76">
        <f>IF('(Other Computations)'!H205=0,0,Inputs!J227*Inputs!J120*Inputs!E73*Inputs!D26*'GM Alloc Factors'!H37/('(Other Computations)'!H192+'(Other Computations)'!H205))</f>
        <v>0</v>
      </c>
      <c r="I5552" s="76">
        <f>IF('(Other Computations)'!I205=0,0,Inputs!K227*Inputs!K120*Inputs!E73*Inputs!D26*'GM Alloc Factors'!I37/('(Other Computations)'!I192+'(Other Computations)'!I205))</f>
        <v>0</v>
      </c>
      <c r="J5552" s="76">
        <f>IF('(Other Computations)'!J205=0,0,Inputs!L227*Inputs!L120*Inputs!E73*Inputs!D26*'GM Alloc Factors'!J37/('(Other Computations)'!J192+'(Other Computations)'!J205))</f>
        <v>0</v>
      </c>
      <c r="K5552" s="43">
        <f t="shared" si="1169"/>
        <v>0</v>
      </c>
    </row>
    <row r="5553" spans="1:11" ht="12.75" customHeight="1">
      <c r="A5553" s="61" t="str">
        <f>"         "&amp;Labels!B76</f>
        <v xml:space="preserve">         Customer 8</v>
      </c>
      <c r="B5553" s="76">
        <f>IF('(Other Computations)'!B206=0,0,Inputs!D228*Inputs!D121*Inputs!E74*Inputs!D26*'GM Alloc Factors'!B37/('(Other Computations)'!B193+'(Other Computations)'!B206))</f>
        <v>0</v>
      </c>
      <c r="C5553" s="76">
        <f>IF('(Other Computations)'!C206=0,0,Inputs!E228*Inputs!E121*Inputs!E74*Inputs!D26*'GM Alloc Factors'!C37/('(Other Computations)'!C193+'(Other Computations)'!C206))</f>
        <v>0</v>
      </c>
      <c r="D5553" s="76">
        <f>IF('(Other Computations)'!D206=0,0,Inputs!F228*Inputs!F121*Inputs!E74*Inputs!D26*'GM Alloc Factors'!D37/('(Other Computations)'!D193+'(Other Computations)'!D206))</f>
        <v>0</v>
      </c>
      <c r="E5553" s="76">
        <f>IF('(Other Computations)'!E206=0,0,Inputs!G228*Inputs!G121*Inputs!E74*Inputs!D26*'GM Alloc Factors'!E37/('(Other Computations)'!E193+'(Other Computations)'!E206))</f>
        <v>0</v>
      </c>
      <c r="F5553" s="43">
        <f t="shared" si="1168"/>
        <v>0</v>
      </c>
      <c r="G5553" s="76">
        <f>IF('(Other Computations)'!G206=0,0,Inputs!I228*Inputs!I121*Inputs!E74*Inputs!D26*'GM Alloc Factors'!G37/('(Other Computations)'!G193+'(Other Computations)'!G206))</f>
        <v>0</v>
      </c>
      <c r="H5553" s="76">
        <f>IF('(Other Computations)'!H206=0,0,Inputs!J228*Inputs!J121*Inputs!E74*Inputs!D26*'GM Alloc Factors'!H37/('(Other Computations)'!H193+'(Other Computations)'!H206))</f>
        <v>0</v>
      </c>
      <c r="I5553" s="76">
        <f>IF('(Other Computations)'!I206=0,0,Inputs!K228*Inputs!K121*Inputs!E74*Inputs!D26*'GM Alloc Factors'!I37/('(Other Computations)'!I193+'(Other Computations)'!I206))</f>
        <v>0</v>
      </c>
      <c r="J5553" s="76">
        <f>IF('(Other Computations)'!J206=0,0,Inputs!L228*Inputs!L121*Inputs!E74*Inputs!D26*'GM Alloc Factors'!J37/('(Other Computations)'!J193+'(Other Computations)'!J206))</f>
        <v>0</v>
      </c>
      <c r="K5553" s="43">
        <f t="shared" si="1169"/>
        <v>0</v>
      </c>
    </row>
    <row r="5554" spans="1:11" ht="12.75" customHeight="1">
      <c r="A5554" s="61" t="str">
        <f>"         "&amp;Labels!B77</f>
        <v xml:space="preserve">         Customer 9</v>
      </c>
      <c r="B5554" s="76">
        <f>IF('(Other Computations)'!B207=0,0,Inputs!D229*Inputs!D122*Inputs!E75*Inputs!D26*'GM Alloc Factors'!B37/('(Other Computations)'!B194+'(Other Computations)'!B207))</f>
        <v>0</v>
      </c>
      <c r="C5554" s="76">
        <f>IF('(Other Computations)'!C207=0,0,Inputs!E229*Inputs!E122*Inputs!E75*Inputs!D26*'GM Alloc Factors'!C37/('(Other Computations)'!C194+'(Other Computations)'!C207))</f>
        <v>0</v>
      </c>
      <c r="D5554" s="76">
        <f>IF('(Other Computations)'!D207=0,0,Inputs!F229*Inputs!F122*Inputs!E75*Inputs!D26*'GM Alloc Factors'!D37/('(Other Computations)'!D194+'(Other Computations)'!D207))</f>
        <v>0</v>
      </c>
      <c r="E5554" s="76">
        <f>IF('(Other Computations)'!E207=0,0,Inputs!G229*Inputs!G122*Inputs!E75*Inputs!D26*'GM Alloc Factors'!E37/('(Other Computations)'!E194+'(Other Computations)'!E207))</f>
        <v>0</v>
      </c>
      <c r="F5554" s="43">
        <f t="shared" si="1168"/>
        <v>0</v>
      </c>
      <c r="G5554" s="76">
        <f>IF('(Other Computations)'!G207=0,0,Inputs!I229*Inputs!I122*Inputs!E75*Inputs!D26*'GM Alloc Factors'!G37/('(Other Computations)'!G194+'(Other Computations)'!G207))</f>
        <v>0</v>
      </c>
      <c r="H5554" s="76">
        <f>IF('(Other Computations)'!H207=0,0,Inputs!J229*Inputs!J122*Inputs!E75*Inputs!D26*'GM Alloc Factors'!H37/('(Other Computations)'!H194+'(Other Computations)'!H207))</f>
        <v>0</v>
      </c>
      <c r="I5554" s="76">
        <f>IF('(Other Computations)'!I207=0,0,Inputs!K229*Inputs!K122*Inputs!E75*Inputs!D26*'GM Alloc Factors'!I37/('(Other Computations)'!I194+'(Other Computations)'!I207))</f>
        <v>0</v>
      </c>
      <c r="J5554" s="76">
        <f>IF('(Other Computations)'!J207=0,0,Inputs!L229*Inputs!L122*Inputs!E75*Inputs!D26*'GM Alloc Factors'!J37/('(Other Computations)'!J194+'(Other Computations)'!J207))</f>
        <v>0</v>
      </c>
      <c r="K5554" s="43">
        <f t="shared" si="1169"/>
        <v>0</v>
      </c>
    </row>
    <row r="5555" spans="1:11" ht="12.75" customHeight="1">
      <c r="A5555" s="61" t="str">
        <f>"         "&amp;Labels!B78</f>
        <v xml:space="preserve">         Customer 10</v>
      </c>
      <c r="B5555" s="76">
        <f>IF('(Other Computations)'!B208=0,0,Inputs!D230*Inputs!D123*Inputs!E76*Inputs!D26*'GM Alloc Factors'!B37/('(Other Computations)'!B195+'(Other Computations)'!B208))</f>
        <v>0</v>
      </c>
      <c r="C5555" s="76">
        <f>IF('(Other Computations)'!C208=0,0,Inputs!E230*Inputs!E123*Inputs!E76*Inputs!D26*'GM Alloc Factors'!C37/('(Other Computations)'!C195+'(Other Computations)'!C208))</f>
        <v>0</v>
      </c>
      <c r="D5555" s="76">
        <f>IF('(Other Computations)'!D208=0,0,Inputs!F230*Inputs!F123*Inputs!E76*Inputs!D26*'GM Alloc Factors'!D37/('(Other Computations)'!D195+'(Other Computations)'!D208))</f>
        <v>0</v>
      </c>
      <c r="E5555" s="76">
        <f>IF('(Other Computations)'!E208=0,0,Inputs!G230*Inputs!G123*Inputs!E76*Inputs!D26*'GM Alloc Factors'!E37/('(Other Computations)'!E195+'(Other Computations)'!E208))</f>
        <v>0</v>
      </c>
      <c r="F5555" s="43">
        <f t="shared" si="1168"/>
        <v>0</v>
      </c>
      <c r="G5555" s="76">
        <f>IF('(Other Computations)'!G208=0,0,Inputs!I230*Inputs!I123*Inputs!E76*Inputs!D26*'GM Alloc Factors'!G37/('(Other Computations)'!G195+'(Other Computations)'!G208))</f>
        <v>0</v>
      </c>
      <c r="H5555" s="76">
        <f>IF('(Other Computations)'!H208=0,0,Inputs!J230*Inputs!J123*Inputs!E76*Inputs!D26*'GM Alloc Factors'!H37/('(Other Computations)'!H195+'(Other Computations)'!H208))</f>
        <v>0</v>
      </c>
      <c r="I5555" s="76">
        <f>IF('(Other Computations)'!I208=0,0,Inputs!K230*Inputs!K123*Inputs!E76*Inputs!D26*'GM Alloc Factors'!I37/('(Other Computations)'!I195+'(Other Computations)'!I208))</f>
        <v>0</v>
      </c>
      <c r="J5555" s="76">
        <f>IF('(Other Computations)'!J208=0,0,Inputs!L230*Inputs!L123*Inputs!E76*Inputs!D26*'GM Alloc Factors'!J37/('(Other Computations)'!J195+'(Other Computations)'!J208))</f>
        <v>0</v>
      </c>
      <c r="K5555" s="43">
        <f t="shared" si="1169"/>
        <v>0</v>
      </c>
    </row>
    <row r="5556" spans="1:11" ht="12.75" customHeight="1">
      <c r="A5556" s="61" t="str">
        <f>"         "&amp;Labels!C68</f>
        <v xml:space="preserve">         Total</v>
      </c>
      <c r="B5556" s="84">
        <f>SUM(B5546:B5555)</f>
        <v>0</v>
      </c>
      <c r="C5556" s="84">
        <f>SUM(C5546:C5555)</f>
        <v>0</v>
      </c>
      <c r="D5556" s="84">
        <f>SUM(D5546:D5555)</f>
        <v>0</v>
      </c>
      <c r="E5556" s="84">
        <f>SUM(E5546:E5555)</f>
        <v>0</v>
      </c>
      <c r="F5556" s="43">
        <f t="shared" si="1168"/>
        <v>0</v>
      </c>
      <c r="G5556" s="84">
        <f>SUM(G5546:G5555)</f>
        <v>0</v>
      </c>
      <c r="H5556" s="84">
        <f>SUM(H5546:H5555)</f>
        <v>0</v>
      </c>
      <c r="I5556" s="84">
        <f>SUM(I5546:I5555)</f>
        <v>0</v>
      </c>
      <c r="J5556" s="84">
        <f>SUM(J5546:J5555)</f>
        <v>0</v>
      </c>
      <c r="K5556" s="43">
        <f t="shared" si="1169"/>
        <v>0</v>
      </c>
    </row>
    <row r="5557" spans="1:11" ht="12.75" customHeight="1">
      <c r="A5557" s="61" t="str">
        <f>"      "&amp;Labels!B87</f>
        <v xml:space="preserve">      Q 3</v>
      </c>
      <c r="B5557" s="84"/>
      <c r="C5557" s="84"/>
      <c r="D5557" s="84"/>
      <c r="E5557" s="84"/>
      <c r="F5557" s="43"/>
      <c r="G5557" s="84"/>
      <c r="H5557" s="84"/>
      <c r="I5557" s="84"/>
      <c r="J5557" s="84"/>
      <c r="K5557" s="43"/>
    </row>
    <row r="5558" spans="1:11" ht="12.75" customHeight="1">
      <c r="A5558" s="61" t="str">
        <f>"         "&amp;Labels!B69</f>
        <v xml:space="preserve">         Customer 1</v>
      </c>
      <c r="B5558" s="76">
        <f>IF('(Other Computations)'!B199=0,0,Inputs!D221*Inputs!D114*Inputs!F67*Inputs!D26*'GM Alloc Factors'!B40/('(Other Computations)'!B186+'(Other Computations)'!B199))</f>
        <v>0</v>
      </c>
      <c r="C5558" s="76">
        <f>IF('(Other Computations)'!C199=0,0,Inputs!E221*Inputs!E114*Inputs!F67*Inputs!D26*'GM Alloc Factors'!C40/('(Other Computations)'!C186+'(Other Computations)'!C199))</f>
        <v>0</v>
      </c>
      <c r="D5558" s="76">
        <f>IF('(Other Computations)'!D199=0,0,Inputs!F221*Inputs!F114*Inputs!F67*Inputs!D26*'GM Alloc Factors'!D40/('(Other Computations)'!D186+'(Other Computations)'!D199))</f>
        <v>0</v>
      </c>
      <c r="E5558" s="76">
        <f>IF('(Other Computations)'!E199=0,0,Inputs!G221*Inputs!G114*Inputs!F67*Inputs!D26*'GM Alloc Factors'!E40/('(Other Computations)'!E186+'(Other Computations)'!E199))</f>
        <v>0</v>
      </c>
      <c r="F5558" s="43">
        <f t="shared" ref="F5558:F5568" si="1170">SUM(B5558:E5558)</f>
        <v>0</v>
      </c>
      <c r="G5558" s="76">
        <f>IF('(Other Computations)'!G199=0,0,Inputs!I221*Inputs!I114*Inputs!F67*Inputs!D26*'GM Alloc Factors'!G40/('(Other Computations)'!G186+'(Other Computations)'!G199))</f>
        <v>0</v>
      </c>
      <c r="H5558" s="76">
        <f>IF('(Other Computations)'!H199=0,0,Inputs!J221*Inputs!J114*Inputs!F67*Inputs!D26*'GM Alloc Factors'!H40/('(Other Computations)'!H186+'(Other Computations)'!H199))</f>
        <v>0</v>
      </c>
      <c r="I5558" s="76">
        <f>IF('(Other Computations)'!I199=0,0,Inputs!K221*Inputs!K114*Inputs!F67*Inputs!D26*'GM Alloc Factors'!I40/('(Other Computations)'!I186+'(Other Computations)'!I199))</f>
        <v>0</v>
      </c>
      <c r="J5558" s="76">
        <f>IF('(Other Computations)'!J199=0,0,Inputs!L221*Inputs!L114*Inputs!F67*Inputs!D26*'GM Alloc Factors'!J40/('(Other Computations)'!J186+'(Other Computations)'!J199))</f>
        <v>0</v>
      </c>
      <c r="K5558" s="43">
        <f t="shared" ref="K5558:K5568" si="1171">SUM(G5558:J5558)</f>
        <v>0</v>
      </c>
    </row>
    <row r="5559" spans="1:11" ht="12.75" customHeight="1">
      <c r="A5559" s="61" t="str">
        <f>"         "&amp;Labels!B70</f>
        <v xml:space="preserve">         Customer 2</v>
      </c>
      <c r="B5559" s="76">
        <f>IF('(Other Computations)'!B200=0,0,Inputs!D222*Inputs!D115*Inputs!F68*Inputs!D26*'GM Alloc Factors'!B40/('(Other Computations)'!B187+'(Other Computations)'!B200))</f>
        <v>0</v>
      </c>
      <c r="C5559" s="76">
        <f>IF('(Other Computations)'!C200=0,0,Inputs!E222*Inputs!E115*Inputs!F68*Inputs!D26*'GM Alloc Factors'!C40/('(Other Computations)'!C187+'(Other Computations)'!C200))</f>
        <v>0</v>
      </c>
      <c r="D5559" s="76">
        <f>IF('(Other Computations)'!D200=0,0,Inputs!F222*Inputs!F115*Inputs!F68*Inputs!D26*'GM Alloc Factors'!D40/('(Other Computations)'!D187+'(Other Computations)'!D200))</f>
        <v>0</v>
      </c>
      <c r="E5559" s="76">
        <f>IF('(Other Computations)'!E200=0,0,Inputs!G222*Inputs!G115*Inputs!F68*Inputs!D26*'GM Alloc Factors'!E40/('(Other Computations)'!E187+'(Other Computations)'!E200))</f>
        <v>0</v>
      </c>
      <c r="F5559" s="43">
        <f t="shared" si="1170"/>
        <v>0</v>
      </c>
      <c r="G5559" s="76">
        <f>IF('(Other Computations)'!G200=0,0,Inputs!I222*Inputs!I115*Inputs!F68*Inputs!D26*'GM Alloc Factors'!G40/('(Other Computations)'!G187+'(Other Computations)'!G200))</f>
        <v>0</v>
      </c>
      <c r="H5559" s="76">
        <f>IF('(Other Computations)'!H200=0,0,Inputs!J222*Inputs!J115*Inputs!F68*Inputs!D26*'GM Alloc Factors'!H40/('(Other Computations)'!H187+'(Other Computations)'!H200))</f>
        <v>0</v>
      </c>
      <c r="I5559" s="76">
        <f>IF('(Other Computations)'!I200=0,0,Inputs!K222*Inputs!K115*Inputs!F68*Inputs!D26*'GM Alloc Factors'!I40/('(Other Computations)'!I187+'(Other Computations)'!I200))</f>
        <v>0</v>
      </c>
      <c r="J5559" s="76">
        <f>IF('(Other Computations)'!J200=0,0,Inputs!L222*Inputs!L115*Inputs!F68*Inputs!D26*'GM Alloc Factors'!J40/('(Other Computations)'!J187+'(Other Computations)'!J200))</f>
        <v>0</v>
      </c>
      <c r="K5559" s="43">
        <f t="shared" si="1171"/>
        <v>0</v>
      </c>
    </row>
    <row r="5560" spans="1:11" ht="12.75" customHeight="1">
      <c r="A5560" s="61" t="str">
        <f>"         "&amp;Labels!B71</f>
        <v xml:space="preserve">         Customer 3</v>
      </c>
      <c r="B5560" s="76">
        <f>IF('(Other Computations)'!B201=0,0,Inputs!D223*Inputs!D116*Inputs!F69*Inputs!D26*'GM Alloc Factors'!B40/('(Other Computations)'!B188+'(Other Computations)'!B201))</f>
        <v>0</v>
      </c>
      <c r="C5560" s="76">
        <f>IF('(Other Computations)'!C201=0,0,Inputs!E223*Inputs!E116*Inputs!F69*Inputs!D26*'GM Alloc Factors'!C40/('(Other Computations)'!C188+'(Other Computations)'!C201))</f>
        <v>0</v>
      </c>
      <c r="D5560" s="76">
        <f>IF('(Other Computations)'!D201=0,0,Inputs!F223*Inputs!F116*Inputs!F69*Inputs!D26*'GM Alloc Factors'!D40/('(Other Computations)'!D188+'(Other Computations)'!D201))</f>
        <v>0</v>
      </c>
      <c r="E5560" s="76">
        <f>IF('(Other Computations)'!E201=0,0,Inputs!G223*Inputs!G116*Inputs!F69*Inputs!D26*'GM Alloc Factors'!E40/('(Other Computations)'!E188+'(Other Computations)'!E201))</f>
        <v>0</v>
      </c>
      <c r="F5560" s="43">
        <f t="shared" si="1170"/>
        <v>0</v>
      </c>
      <c r="G5560" s="76">
        <f>IF('(Other Computations)'!G201=0,0,Inputs!I223*Inputs!I116*Inputs!F69*Inputs!D26*'GM Alloc Factors'!G40/('(Other Computations)'!G188+'(Other Computations)'!G201))</f>
        <v>0</v>
      </c>
      <c r="H5560" s="76">
        <f>IF('(Other Computations)'!H201=0,0,Inputs!J223*Inputs!J116*Inputs!F69*Inputs!D26*'GM Alloc Factors'!H40/('(Other Computations)'!H188+'(Other Computations)'!H201))</f>
        <v>0</v>
      </c>
      <c r="I5560" s="76">
        <f>IF('(Other Computations)'!I201=0,0,Inputs!K223*Inputs!K116*Inputs!F69*Inputs!D26*'GM Alloc Factors'!I40/('(Other Computations)'!I188+'(Other Computations)'!I201))</f>
        <v>0</v>
      </c>
      <c r="J5560" s="76">
        <f>IF('(Other Computations)'!J201=0,0,Inputs!L223*Inputs!L116*Inputs!F69*Inputs!D26*'GM Alloc Factors'!J40/('(Other Computations)'!J188+'(Other Computations)'!J201))</f>
        <v>0</v>
      </c>
      <c r="K5560" s="43">
        <f t="shared" si="1171"/>
        <v>0</v>
      </c>
    </row>
    <row r="5561" spans="1:11" ht="12.75" customHeight="1">
      <c r="A5561" s="61" t="str">
        <f>"         "&amp;Labels!B72</f>
        <v xml:space="preserve">         Customer 4</v>
      </c>
      <c r="B5561" s="76">
        <f>IF('(Other Computations)'!B202=0,0,Inputs!D224*Inputs!D117*Inputs!F70*Inputs!D26*'GM Alloc Factors'!B40/('(Other Computations)'!B189+'(Other Computations)'!B202))</f>
        <v>0</v>
      </c>
      <c r="C5561" s="76">
        <f>IF('(Other Computations)'!C202=0,0,Inputs!E224*Inputs!E117*Inputs!F70*Inputs!D26*'GM Alloc Factors'!C40/('(Other Computations)'!C189+'(Other Computations)'!C202))</f>
        <v>0</v>
      </c>
      <c r="D5561" s="76">
        <f>IF('(Other Computations)'!D202=0,0,Inputs!F224*Inputs!F117*Inputs!F70*Inputs!D26*'GM Alloc Factors'!D40/('(Other Computations)'!D189+'(Other Computations)'!D202))</f>
        <v>0</v>
      </c>
      <c r="E5561" s="76">
        <f>IF('(Other Computations)'!E202=0,0,Inputs!G224*Inputs!G117*Inputs!F70*Inputs!D26*'GM Alloc Factors'!E40/('(Other Computations)'!E189+'(Other Computations)'!E202))</f>
        <v>0</v>
      </c>
      <c r="F5561" s="43">
        <f t="shared" si="1170"/>
        <v>0</v>
      </c>
      <c r="G5561" s="76">
        <f>IF('(Other Computations)'!G202=0,0,Inputs!I224*Inputs!I117*Inputs!F70*Inputs!D26*'GM Alloc Factors'!G40/('(Other Computations)'!G189+'(Other Computations)'!G202))</f>
        <v>0</v>
      </c>
      <c r="H5561" s="76">
        <f>IF('(Other Computations)'!H202=0,0,Inputs!J224*Inputs!J117*Inputs!F70*Inputs!D26*'GM Alloc Factors'!H40/('(Other Computations)'!H189+'(Other Computations)'!H202))</f>
        <v>0</v>
      </c>
      <c r="I5561" s="76">
        <f>IF('(Other Computations)'!I202=0,0,Inputs!K224*Inputs!K117*Inputs!F70*Inputs!D26*'GM Alloc Factors'!I40/('(Other Computations)'!I189+'(Other Computations)'!I202))</f>
        <v>0</v>
      </c>
      <c r="J5561" s="76">
        <f>IF('(Other Computations)'!J202=0,0,Inputs!L224*Inputs!L117*Inputs!F70*Inputs!D26*'GM Alloc Factors'!J40/('(Other Computations)'!J189+'(Other Computations)'!J202))</f>
        <v>0</v>
      </c>
      <c r="K5561" s="43">
        <f t="shared" si="1171"/>
        <v>0</v>
      </c>
    </row>
    <row r="5562" spans="1:11" ht="12.75" customHeight="1">
      <c r="A5562" s="61" t="str">
        <f>"         "&amp;Labels!B73</f>
        <v xml:space="preserve">         Customer 5</v>
      </c>
      <c r="B5562" s="76">
        <f>IF('(Other Computations)'!B203=0,0,Inputs!D225*Inputs!D118*Inputs!F71*Inputs!D26*'GM Alloc Factors'!B40/('(Other Computations)'!B190+'(Other Computations)'!B203))</f>
        <v>0</v>
      </c>
      <c r="C5562" s="76">
        <f>IF('(Other Computations)'!C203=0,0,Inputs!E225*Inputs!E118*Inputs!F71*Inputs!D26*'GM Alloc Factors'!C40/('(Other Computations)'!C190+'(Other Computations)'!C203))</f>
        <v>0</v>
      </c>
      <c r="D5562" s="76">
        <f>IF('(Other Computations)'!D203=0,0,Inputs!F225*Inputs!F118*Inputs!F71*Inputs!D26*'GM Alloc Factors'!D40/('(Other Computations)'!D190+'(Other Computations)'!D203))</f>
        <v>0</v>
      </c>
      <c r="E5562" s="76">
        <f>IF('(Other Computations)'!E203=0,0,Inputs!G225*Inputs!G118*Inputs!F71*Inputs!D26*'GM Alloc Factors'!E40/('(Other Computations)'!E190+'(Other Computations)'!E203))</f>
        <v>0</v>
      </c>
      <c r="F5562" s="43">
        <f t="shared" si="1170"/>
        <v>0</v>
      </c>
      <c r="G5562" s="76">
        <f>IF('(Other Computations)'!G203=0,0,Inputs!I225*Inputs!I118*Inputs!F71*Inputs!D26*'GM Alloc Factors'!G40/('(Other Computations)'!G190+'(Other Computations)'!G203))</f>
        <v>0</v>
      </c>
      <c r="H5562" s="76">
        <f>IF('(Other Computations)'!H203=0,0,Inputs!J225*Inputs!J118*Inputs!F71*Inputs!D26*'GM Alloc Factors'!H40/('(Other Computations)'!H190+'(Other Computations)'!H203))</f>
        <v>0</v>
      </c>
      <c r="I5562" s="76">
        <f>IF('(Other Computations)'!I203=0,0,Inputs!K225*Inputs!K118*Inputs!F71*Inputs!D26*'GM Alloc Factors'!I40/('(Other Computations)'!I190+'(Other Computations)'!I203))</f>
        <v>0</v>
      </c>
      <c r="J5562" s="76">
        <f>IF('(Other Computations)'!J203=0,0,Inputs!L225*Inputs!L118*Inputs!F71*Inputs!D26*'GM Alloc Factors'!J40/('(Other Computations)'!J190+'(Other Computations)'!J203))</f>
        <v>0</v>
      </c>
      <c r="K5562" s="43">
        <f t="shared" si="1171"/>
        <v>0</v>
      </c>
    </row>
    <row r="5563" spans="1:11" ht="12.75" customHeight="1">
      <c r="A5563" s="61" t="str">
        <f>"         "&amp;Labels!B74</f>
        <v xml:space="preserve">         Customer 6</v>
      </c>
      <c r="B5563" s="76">
        <f>IF('(Other Computations)'!B204=0,0,Inputs!D226*Inputs!D119*Inputs!F72*Inputs!D26*'GM Alloc Factors'!B40/('(Other Computations)'!B191+'(Other Computations)'!B204))</f>
        <v>0</v>
      </c>
      <c r="C5563" s="76">
        <f>IF('(Other Computations)'!C204=0,0,Inputs!E226*Inputs!E119*Inputs!F72*Inputs!D26*'GM Alloc Factors'!C40/('(Other Computations)'!C191+'(Other Computations)'!C204))</f>
        <v>0</v>
      </c>
      <c r="D5563" s="76">
        <f>IF('(Other Computations)'!D204=0,0,Inputs!F226*Inputs!F119*Inputs!F72*Inputs!D26*'GM Alloc Factors'!D40/('(Other Computations)'!D191+'(Other Computations)'!D204))</f>
        <v>0</v>
      </c>
      <c r="E5563" s="76">
        <f>IF('(Other Computations)'!E204=0,0,Inputs!G226*Inputs!G119*Inputs!F72*Inputs!D26*'GM Alloc Factors'!E40/('(Other Computations)'!E191+'(Other Computations)'!E204))</f>
        <v>0</v>
      </c>
      <c r="F5563" s="43">
        <f t="shared" si="1170"/>
        <v>0</v>
      </c>
      <c r="G5563" s="76">
        <f>IF('(Other Computations)'!G204=0,0,Inputs!I226*Inputs!I119*Inputs!F72*Inputs!D26*'GM Alloc Factors'!G40/('(Other Computations)'!G191+'(Other Computations)'!G204))</f>
        <v>0</v>
      </c>
      <c r="H5563" s="76">
        <f>IF('(Other Computations)'!H204=0,0,Inputs!J226*Inputs!J119*Inputs!F72*Inputs!D26*'GM Alloc Factors'!H40/('(Other Computations)'!H191+'(Other Computations)'!H204))</f>
        <v>0</v>
      </c>
      <c r="I5563" s="76">
        <f>IF('(Other Computations)'!I204=0,0,Inputs!K226*Inputs!K119*Inputs!F72*Inputs!D26*'GM Alloc Factors'!I40/('(Other Computations)'!I191+'(Other Computations)'!I204))</f>
        <v>0</v>
      </c>
      <c r="J5563" s="76">
        <f>IF('(Other Computations)'!J204=0,0,Inputs!L226*Inputs!L119*Inputs!F72*Inputs!D26*'GM Alloc Factors'!J40/('(Other Computations)'!J191+'(Other Computations)'!J204))</f>
        <v>0</v>
      </c>
      <c r="K5563" s="43">
        <f t="shared" si="1171"/>
        <v>0</v>
      </c>
    </row>
    <row r="5564" spans="1:11" ht="12.75" customHeight="1">
      <c r="A5564" s="61" t="str">
        <f>"         "&amp;Labels!B75</f>
        <v xml:space="preserve">         Customer 7</v>
      </c>
      <c r="B5564" s="76">
        <f>IF('(Other Computations)'!B205=0,0,Inputs!D227*Inputs!D120*Inputs!F73*Inputs!D26*'GM Alloc Factors'!B40/('(Other Computations)'!B192+'(Other Computations)'!B205))</f>
        <v>0</v>
      </c>
      <c r="C5564" s="76">
        <f>IF('(Other Computations)'!C205=0,0,Inputs!E227*Inputs!E120*Inputs!F73*Inputs!D26*'GM Alloc Factors'!C40/('(Other Computations)'!C192+'(Other Computations)'!C205))</f>
        <v>0</v>
      </c>
      <c r="D5564" s="76">
        <f>IF('(Other Computations)'!D205=0,0,Inputs!F227*Inputs!F120*Inputs!F73*Inputs!D26*'GM Alloc Factors'!D40/('(Other Computations)'!D192+'(Other Computations)'!D205))</f>
        <v>0</v>
      </c>
      <c r="E5564" s="76">
        <f>IF('(Other Computations)'!E205=0,0,Inputs!G227*Inputs!G120*Inputs!F73*Inputs!D26*'GM Alloc Factors'!E40/('(Other Computations)'!E192+'(Other Computations)'!E205))</f>
        <v>0</v>
      </c>
      <c r="F5564" s="43">
        <f t="shared" si="1170"/>
        <v>0</v>
      </c>
      <c r="G5564" s="76">
        <f>IF('(Other Computations)'!G205=0,0,Inputs!I227*Inputs!I120*Inputs!F73*Inputs!D26*'GM Alloc Factors'!G40/('(Other Computations)'!G192+'(Other Computations)'!G205))</f>
        <v>0</v>
      </c>
      <c r="H5564" s="76">
        <f>IF('(Other Computations)'!H205=0,0,Inputs!J227*Inputs!J120*Inputs!F73*Inputs!D26*'GM Alloc Factors'!H40/('(Other Computations)'!H192+'(Other Computations)'!H205))</f>
        <v>0</v>
      </c>
      <c r="I5564" s="76">
        <f>IF('(Other Computations)'!I205=0,0,Inputs!K227*Inputs!K120*Inputs!F73*Inputs!D26*'GM Alloc Factors'!I40/('(Other Computations)'!I192+'(Other Computations)'!I205))</f>
        <v>0</v>
      </c>
      <c r="J5564" s="76">
        <f>IF('(Other Computations)'!J205=0,0,Inputs!L227*Inputs!L120*Inputs!F73*Inputs!D26*'GM Alloc Factors'!J40/('(Other Computations)'!J192+'(Other Computations)'!J205))</f>
        <v>0</v>
      </c>
      <c r="K5564" s="43">
        <f t="shared" si="1171"/>
        <v>0</v>
      </c>
    </row>
    <row r="5565" spans="1:11" ht="12.75" customHeight="1">
      <c r="A5565" s="61" t="str">
        <f>"         "&amp;Labels!B76</f>
        <v xml:space="preserve">         Customer 8</v>
      </c>
      <c r="B5565" s="76">
        <f>IF('(Other Computations)'!B206=0,0,Inputs!D228*Inputs!D121*Inputs!F74*Inputs!D26*'GM Alloc Factors'!B40/('(Other Computations)'!B193+'(Other Computations)'!B206))</f>
        <v>0</v>
      </c>
      <c r="C5565" s="76">
        <f>IF('(Other Computations)'!C206=0,0,Inputs!E228*Inputs!E121*Inputs!F74*Inputs!D26*'GM Alloc Factors'!C40/('(Other Computations)'!C193+'(Other Computations)'!C206))</f>
        <v>0</v>
      </c>
      <c r="D5565" s="76">
        <f>IF('(Other Computations)'!D206=0,0,Inputs!F228*Inputs!F121*Inputs!F74*Inputs!D26*'GM Alloc Factors'!D40/('(Other Computations)'!D193+'(Other Computations)'!D206))</f>
        <v>0</v>
      </c>
      <c r="E5565" s="76">
        <f>IF('(Other Computations)'!E206=0,0,Inputs!G228*Inputs!G121*Inputs!F74*Inputs!D26*'GM Alloc Factors'!E40/('(Other Computations)'!E193+'(Other Computations)'!E206))</f>
        <v>0</v>
      </c>
      <c r="F5565" s="43">
        <f t="shared" si="1170"/>
        <v>0</v>
      </c>
      <c r="G5565" s="76">
        <f>IF('(Other Computations)'!G206=0,0,Inputs!I228*Inputs!I121*Inputs!F74*Inputs!D26*'GM Alloc Factors'!G40/('(Other Computations)'!G193+'(Other Computations)'!G206))</f>
        <v>0</v>
      </c>
      <c r="H5565" s="76">
        <f>IF('(Other Computations)'!H206=0,0,Inputs!J228*Inputs!J121*Inputs!F74*Inputs!D26*'GM Alloc Factors'!H40/('(Other Computations)'!H193+'(Other Computations)'!H206))</f>
        <v>0</v>
      </c>
      <c r="I5565" s="76">
        <f>IF('(Other Computations)'!I206=0,0,Inputs!K228*Inputs!K121*Inputs!F74*Inputs!D26*'GM Alloc Factors'!I40/('(Other Computations)'!I193+'(Other Computations)'!I206))</f>
        <v>0</v>
      </c>
      <c r="J5565" s="76">
        <f>IF('(Other Computations)'!J206=0,0,Inputs!L228*Inputs!L121*Inputs!F74*Inputs!D26*'GM Alloc Factors'!J40/('(Other Computations)'!J193+'(Other Computations)'!J206))</f>
        <v>0</v>
      </c>
      <c r="K5565" s="43">
        <f t="shared" si="1171"/>
        <v>0</v>
      </c>
    </row>
    <row r="5566" spans="1:11" ht="12.75" customHeight="1">
      <c r="A5566" s="61" t="str">
        <f>"         "&amp;Labels!B77</f>
        <v xml:space="preserve">         Customer 9</v>
      </c>
      <c r="B5566" s="76">
        <f>IF('(Other Computations)'!B207=0,0,Inputs!D229*Inputs!D122*Inputs!F75*Inputs!D26*'GM Alloc Factors'!B40/('(Other Computations)'!B194+'(Other Computations)'!B207))</f>
        <v>0</v>
      </c>
      <c r="C5566" s="76">
        <f>IF('(Other Computations)'!C207=0,0,Inputs!E229*Inputs!E122*Inputs!F75*Inputs!D26*'GM Alloc Factors'!C40/('(Other Computations)'!C194+'(Other Computations)'!C207))</f>
        <v>0</v>
      </c>
      <c r="D5566" s="76">
        <f>IF('(Other Computations)'!D207=0,0,Inputs!F229*Inputs!F122*Inputs!F75*Inputs!D26*'GM Alloc Factors'!D40/('(Other Computations)'!D194+'(Other Computations)'!D207))</f>
        <v>0</v>
      </c>
      <c r="E5566" s="76">
        <f>IF('(Other Computations)'!E207=0,0,Inputs!G229*Inputs!G122*Inputs!F75*Inputs!D26*'GM Alloc Factors'!E40/('(Other Computations)'!E194+'(Other Computations)'!E207))</f>
        <v>0</v>
      </c>
      <c r="F5566" s="43">
        <f t="shared" si="1170"/>
        <v>0</v>
      </c>
      <c r="G5566" s="76">
        <f>IF('(Other Computations)'!G207=0,0,Inputs!I229*Inputs!I122*Inputs!F75*Inputs!D26*'GM Alloc Factors'!G40/('(Other Computations)'!G194+'(Other Computations)'!G207))</f>
        <v>0</v>
      </c>
      <c r="H5566" s="76">
        <f>IF('(Other Computations)'!H207=0,0,Inputs!J229*Inputs!J122*Inputs!F75*Inputs!D26*'GM Alloc Factors'!H40/('(Other Computations)'!H194+'(Other Computations)'!H207))</f>
        <v>0</v>
      </c>
      <c r="I5566" s="76">
        <f>IF('(Other Computations)'!I207=0,0,Inputs!K229*Inputs!K122*Inputs!F75*Inputs!D26*'GM Alloc Factors'!I40/('(Other Computations)'!I194+'(Other Computations)'!I207))</f>
        <v>0</v>
      </c>
      <c r="J5566" s="76">
        <f>IF('(Other Computations)'!J207=0,0,Inputs!L229*Inputs!L122*Inputs!F75*Inputs!D26*'GM Alloc Factors'!J40/('(Other Computations)'!J194+'(Other Computations)'!J207))</f>
        <v>0</v>
      </c>
      <c r="K5566" s="43">
        <f t="shared" si="1171"/>
        <v>0</v>
      </c>
    </row>
    <row r="5567" spans="1:11" ht="12.75" customHeight="1">
      <c r="A5567" s="61" t="str">
        <f>"         "&amp;Labels!B78</f>
        <v xml:space="preserve">         Customer 10</v>
      </c>
      <c r="B5567" s="76">
        <f>IF('(Other Computations)'!B208=0,0,Inputs!D230*Inputs!D123*Inputs!F76*Inputs!D26*'GM Alloc Factors'!B40/('(Other Computations)'!B195+'(Other Computations)'!B208))</f>
        <v>0</v>
      </c>
      <c r="C5567" s="76">
        <f>IF('(Other Computations)'!C208=0,0,Inputs!E230*Inputs!E123*Inputs!F76*Inputs!D26*'GM Alloc Factors'!C40/('(Other Computations)'!C195+'(Other Computations)'!C208))</f>
        <v>0</v>
      </c>
      <c r="D5567" s="76">
        <f>IF('(Other Computations)'!D208=0,0,Inputs!F230*Inputs!F123*Inputs!F76*Inputs!D26*'GM Alloc Factors'!D40/('(Other Computations)'!D195+'(Other Computations)'!D208))</f>
        <v>0</v>
      </c>
      <c r="E5567" s="76">
        <f>IF('(Other Computations)'!E208=0,0,Inputs!G230*Inputs!G123*Inputs!F76*Inputs!D26*'GM Alloc Factors'!E40/('(Other Computations)'!E195+'(Other Computations)'!E208))</f>
        <v>0</v>
      </c>
      <c r="F5567" s="43">
        <f t="shared" si="1170"/>
        <v>0</v>
      </c>
      <c r="G5567" s="76">
        <f>IF('(Other Computations)'!G208=0,0,Inputs!I230*Inputs!I123*Inputs!F76*Inputs!D26*'GM Alloc Factors'!G40/('(Other Computations)'!G195+'(Other Computations)'!G208))</f>
        <v>0</v>
      </c>
      <c r="H5567" s="76">
        <f>IF('(Other Computations)'!H208=0,0,Inputs!J230*Inputs!J123*Inputs!F76*Inputs!D26*'GM Alloc Factors'!H40/('(Other Computations)'!H195+'(Other Computations)'!H208))</f>
        <v>0</v>
      </c>
      <c r="I5567" s="76">
        <f>IF('(Other Computations)'!I208=0,0,Inputs!K230*Inputs!K123*Inputs!F76*Inputs!D26*'GM Alloc Factors'!I40/('(Other Computations)'!I195+'(Other Computations)'!I208))</f>
        <v>0</v>
      </c>
      <c r="J5567" s="76">
        <f>IF('(Other Computations)'!J208=0,0,Inputs!L230*Inputs!L123*Inputs!F76*Inputs!D26*'GM Alloc Factors'!J40/('(Other Computations)'!J195+'(Other Computations)'!J208))</f>
        <v>0</v>
      </c>
      <c r="K5567" s="43">
        <f t="shared" si="1171"/>
        <v>0</v>
      </c>
    </row>
    <row r="5568" spans="1:11" ht="12.75" customHeight="1">
      <c r="A5568" s="61" t="str">
        <f>"         "&amp;Labels!C68</f>
        <v xml:space="preserve">         Total</v>
      </c>
      <c r="B5568" s="84">
        <f>SUM(B5558:B5567)</f>
        <v>0</v>
      </c>
      <c r="C5568" s="84">
        <f>SUM(C5558:C5567)</f>
        <v>0</v>
      </c>
      <c r="D5568" s="84">
        <f>SUM(D5558:D5567)</f>
        <v>0</v>
      </c>
      <c r="E5568" s="84">
        <f>SUM(E5558:E5567)</f>
        <v>0</v>
      </c>
      <c r="F5568" s="43">
        <f t="shared" si="1170"/>
        <v>0</v>
      </c>
      <c r="G5568" s="84">
        <f>SUM(G5558:G5567)</f>
        <v>0</v>
      </c>
      <c r="H5568" s="84">
        <f>SUM(H5558:H5567)</f>
        <v>0</v>
      </c>
      <c r="I5568" s="84">
        <f>SUM(I5558:I5567)</f>
        <v>0</v>
      </c>
      <c r="J5568" s="84">
        <f>SUM(J5558:J5567)</f>
        <v>0</v>
      </c>
      <c r="K5568" s="43">
        <f t="shared" si="1171"/>
        <v>0</v>
      </c>
    </row>
    <row r="5569" spans="1:11" ht="12.75" customHeight="1">
      <c r="A5569" s="61" t="str">
        <f>"      "&amp;Labels!B88</f>
        <v xml:space="preserve">      Q 4</v>
      </c>
      <c r="B5569" s="84"/>
      <c r="C5569" s="84"/>
      <c r="D5569" s="84"/>
      <c r="E5569" s="84"/>
      <c r="F5569" s="43"/>
      <c r="G5569" s="84"/>
      <c r="H5569" s="84"/>
      <c r="I5569" s="84"/>
      <c r="J5569" s="84"/>
      <c r="K5569" s="43"/>
    </row>
    <row r="5570" spans="1:11" ht="12.75" customHeight="1">
      <c r="A5570" s="61" t="str">
        <f>"         "&amp;Labels!B69</f>
        <v xml:space="preserve">         Customer 1</v>
      </c>
      <c r="B5570" s="76">
        <f>IF('(Other Computations)'!B199=0,0,Inputs!D221*Inputs!D114*Inputs!G67*Inputs!D26*'GM Alloc Factors'!B43/('(Other Computations)'!B186+'(Other Computations)'!B199))</f>
        <v>0</v>
      </c>
      <c r="C5570" s="76">
        <f>IF('(Other Computations)'!C199=0,0,Inputs!E221*Inputs!E114*Inputs!G67*Inputs!D26*'GM Alloc Factors'!C43/('(Other Computations)'!C186+'(Other Computations)'!C199))</f>
        <v>0</v>
      </c>
      <c r="D5570" s="76">
        <f>IF('(Other Computations)'!D199=0,0,Inputs!F221*Inputs!F114*Inputs!G67*Inputs!D26*'GM Alloc Factors'!D43/('(Other Computations)'!D186+'(Other Computations)'!D199))</f>
        <v>0</v>
      </c>
      <c r="E5570" s="76">
        <f>IF('(Other Computations)'!E199=0,0,Inputs!G221*Inputs!G114*Inputs!G67*Inputs!D26*'GM Alloc Factors'!E43/('(Other Computations)'!E186+'(Other Computations)'!E199))</f>
        <v>0</v>
      </c>
      <c r="F5570" s="43">
        <f t="shared" ref="F5570:F5580" si="1172">SUM(B5570:E5570)</f>
        <v>0</v>
      </c>
      <c r="G5570" s="76">
        <f>IF('(Other Computations)'!G199=0,0,Inputs!I221*Inputs!I114*Inputs!G67*Inputs!D26*'GM Alloc Factors'!G43/('(Other Computations)'!G186+'(Other Computations)'!G199))</f>
        <v>0</v>
      </c>
      <c r="H5570" s="76">
        <f>IF('(Other Computations)'!H199=0,0,Inputs!J221*Inputs!J114*Inputs!G67*Inputs!D26*'GM Alloc Factors'!H43/('(Other Computations)'!H186+'(Other Computations)'!H199))</f>
        <v>0</v>
      </c>
      <c r="I5570" s="76">
        <f>IF('(Other Computations)'!I199=0,0,Inputs!K221*Inputs!K114*Inputs!G67*Inputs!D26*'GM Alloc Factors'!I43/('(Other Computations)'!I186+'(Other Computations)'!I199))</f>
        <v>0</v>
      </c>
      <c r="J5570" s="76">
        <f>IF('(Other Computations)'!J199=0,0,Inputs!L221*Inputs!L114*Inputs!G67*Inputs!D26*'GM Alloc Factors'!J43/('(Other Computations)'!J186+'(Other Computations)'!J199))</f>
        <v>0</v>
      </c>
      <c r="K5570" s="43">
        <f t="shared" ref="K5570:K5580" si="1173">SUM(G5570:J5570)</f>
        <v>0</v>
      </c>
    </row>
    <row r="5571" spans="1:11" ht="12.75" customHeight="1">
      <c r="A5571" s="61" t="str">
        <f>"         "&amp;Labels!B70</f>
        <v xml:space="preserve">         Customer 2</v>
      </c>
      <c r="B5571" s="76">
        <f>IF('(Other Computations)'!B200=0,0,Inputs!D222*Inputs!D115*Inputs!G68*Inputs!D26*'GM Alloc Factors'!B43/('(Other Computations)'!B187+'(Other Computations)'!B200))</f>
        <v>0</v>
      </c>
      <c r="C5571" s="76">
        <f>IF('(Other Computations)'!C200=0,0,Inputs!E222*Inputs!E115*Inputs!G68*Inputs!D26*'GM Alloc Factors'!C43/('(Other Computations)'!C187+'(Other Computations)'!C200))</f>
        <v>0</v>
      </c>
      <c r="D5571" s="76">
        <f>IF('(Other Computations)'!D200=0,0,Inputs!F222*Inputs!F115*Inputs!G68*Inputs!D26*'GM Alloc Factors'!D43/('(Other Computations)'!D187+'(Other Computations)'!D200))</f>
        <v>0</v>
      </c>
      <c r="E5571" s="76">
        <f>IF('(Other Computations)'!E200=0,0,Inputs!G222*Inputs!G115*Inputs!G68*Inputs!D26*'GM Alloc Factors'!E43/('(Other Computations)'!E187+'(Other Computations)'!E200))</f>
        <v>0</v>
      </c>
      <c r="F5571" s="43">
        <f t="shared" si="1172"/>
        <v>0</v>
      </c>
      <c r="G5571" s="76">
        <f>IF('(Other Computations)'!G200=0,0,Inputs!I222*Inputs!I115*Inputs!G68*Inputs!D26*'GM Alloc Factors'!G43/('(Other Computations)'!G187+'(Other Computations)'!G200))</f>
        <v>0</v>
      </c>
      <c r="H5571" s="76">
        <f>IF('(Other Computations)'!H200=0,0,Inputs!J222*Inputs!J115*Inputs!G68*Inputs!D26*'GM Alloc Factors'!H43/('(Other Computations)'!H187+'(Other Computations)'!H200))</f>
        <v>0</v>
      </c>
      <c r="I5571" s="76">
        <f>IF('(Other Computations)'!I200=0,0,Inputs!K222*Inputs!K115*Inputs!G68*Inputs!D26*'GM Alloc Factors'!I43/('(Other Computations)'!I187+'(Other Computations)'!I200))</f>
        <v>0</v>
      </c>
      <c r="J5571" s="76">
        <f>IF('(Other Computations)'!J200=0,0,Inputs!L222*Inputs!L115*Inputs!G68*Inputs!D26*'GM Alloc Factors'!J43/('(Other Computations)'!J187+'(Other Computations)'!J200))</f>
        <v>0</v>
      </c>
      <c r="K5571" s="43">
        <f t="shared" si="1173"/>
        <v>0</v>
      </c>
    </row>
    <row r="5572" spans="1:11" ht="12.75" customHeight="1">
      <c r="A5572" s="61" t="str">
        <f>"         "&amp;Labels!B71</f>
        <v xml:space="preserve">         Customer 3</v>
      </c>
      <c r="B5572" s="76">
        <f>IF('(Other Computations)'!B201=0,0,Inputs!D223*Inputs!D116*Inputs!G69*Inputs!D26*'GM Alloc Factors'!B43/('(Other Computations)'!B188+'(Other Computations)'!B201))</f>
        <v>0</v>
      </c>
      <c r="C5572" s="76">
        <f>IF('(Other Computations)'!C201=0,0,Inputs!E223*Inputs!E116*Inputs!G69*Inputs!D26*'GM Alloc Factors'!C43/('(Other Computations)'!C188+'(Other Computations)'!C201))</f>
        <v>0</v>
      </c>
      <c r="D5572" s="76">
        <f>IF('(Other Computations)'!D201=0,0,Inputs!F223*Inputs!F116*Inputs!G69*Inputs!D26*'GM Alloc Factors'!D43/('(Other Computations)'!D188+'(Other Computations)'!D201))</f>
        <v>0</v>
      </c>
      <c r="E5572" s="76">
        <f>IF('(Other Computations)'!E201=0,0,Inputs!G223*Inputs!G116*Inputs!G69*Inputs!D26*'GM Alloc Factors'!E43/('(Other Computations)'!E188+'(Other Computations)'!E201))</f>
        <v>0</v>
      </c>
      <c r="F5572" s="43">
        <f t="shared" si="1172"/>
        <v>0</v>
      </c>
      <c r="G5572" s="76">
        <f>IF('(Other Computations)'!G201=0,0,Inputs!I223*Inputs!I116*Inputs!G69*Inputs!D26*'GM Alloc Factors'!G43/('(Other Computations)'!G188+'(Other Computations)'!G201))</f>
        <v>0</v>
      </c>
      <c r="H5572" s="76">
        <f>IF('(Other Computations)'!H201=0,0,Inputs!J223*Inputs!J116*Inputs!G69*Inputs!D26*'GM Alloc Factors'!H43/('(Other Computations)'!H188+'(Other Computations)'!H201))</f>
        <v>0</v>
      </c>
      <c r="I5572" s="76">
        <f>IF('(Other Computations)'!I201=0,0,Inputs!K223*Inputs!K116*Inputs!G69*Inputs!D26*'GM Alloc Factors'!I43/('(Other Computations)'!I188+'(Other Computations)'!I201))</f>
        <v>0</v>
      </c>
      <c r="J5572" s="76">
        <f>IF('(Other Computations)'!J201=0,0,Inputs!L223*Inputs!L116*Inputs!G69*Inputs!D26*'GM Alloc Factors'!J43/('(Other Computations)'!J188+'(Other Computations)'!J201))</f>
        <v>0</v>
      </c>
      <c r="K5572" s="43">
        <f t="shared" si="1173"/>
        <v>0</v>
      </c>
    </row>
    <row r="5573" spans="1:11" ht="12.75" customHeight="1">
      <c r="A5573" s="61" t="str">
        <f>"         "&amp;Labels!B72</f>
        <v xml:space="preserve">         Customer 4</v>
      </c>
      <c r="B5573" s="76">
        <f>IF('(Other Computations)'!B202=0,0,Inputs!D224*Inputs!D117*Inputs!G70*Inputs!D26*'GM Alloc Factors'!B43/('(Other Computations)'!B189+'(Other Computations)'!B202))</f>
        <v>0</v>
      </c>
      <c r="C5573" s="76">
        <f>IF('(Other Computations)'!C202=0,0,Inputs!E224*Inputs!E117*Inputs!G70*Inputs!D26*'GM Alloc Factors'!C43/('(Other Computations)'!C189+'(Other Computations)'!C202))</f>
        <v>0</v>
      </c>
      <c r="D5573" s="76">
        <f>IF('(Other Computations)'!D202=0,0,Inputs!F224*Inputs!F117*Inputs!G70*Inputs!D26*'GM Alloc Factors'!D43/('(Other Computations)'!D189+'(Other Computations)'!D202))</f>
        <v>0</v>
      </c>
      <c r="E5573" s="76">
        <f>IF('(Other Computations)'!E202=0,0,Inputs!G224*Inputs!G117*Inputs!G70*Inputs!D26*'GM Alloc Factors'!E43/('(Other Computations)'!E189+'(Other Computations)'!E202))</f>
        <v>0</v>
      </c>
      <c r="F5573" s="43">
        <f t="shared" si="1172"/>
        <v>0</v>
      </c>
      <c r="G5573" s="76">
        <f>IF('(Other Computations)'!G202=0,0,Inputs!I224*Inputs!I117*Inputs!G70*Inputs!D26*'GM Alloc Factors'!G43/('(Other Computations)'!G189+'(Other Computations)'!G202))</f>
        <v>0</v>
      </c>
      <c r="H5573" s="76">
        <f>IF('(Other Computations)'!H202=0,0,Inputs!J224*Inputs!J117*Inputs!G70*Inputs!D26*'GM Alloc Factors'!H43/('(Other Computations)'!H189+'(Other Computations)'!H202))</f>
        <v>0</v>
      </c>
      <c r="I5573" s="76">
        <f>IF('(Other Computations)'!I202=0,0,Inputs!K224*Inputs!K117*Inputs!G70*Inputs!D26*'GM Alloc Factors'!I43/('(Other Computations)'!I189+'(Other Computations)'!I202))</f>
        <v>0</v>
      </c>
      <c r="J5573" s="76">
        <f>IF('(Other Computations)'!J202=0,0,Inputs!L224*Inputs!L117*Inputs!G70*Inputs!D26*'GM Alloc Factors'!J43/('(Other Computations)'!J189+'(Other Computations)'!J202))</f>
        <v>0</v>
      </c>
      <c r="K5573" s="43">
        <f t="shared" si="1173"/>
        <v>0</v>
      </c>
    </row>
    <row r="5574" spans="1:11" ht="12.75" customHeight="1">
      <c r="A5574" s="61" t="str">
        <f>"         "&amp;Labels!B73</f>
        <v xml:space="preserve">         Customer 5</v>
      </c>
      <c r="B5574" s="76">
        <f>IF('(Other Computations)'!B203=0,0,Inputs!D225*Inputs!D118*Inputs!G71*Inputs!D26*'GM Alloc Factors'!B43/('(Other Computations)'!B190+'(Other Computations)'!B203))</f>
        <v>0</v>
      </c>
      <c r="C5574" s="76">
        <f>IF('(Other Computations)'!C203=0,0,Inputs!E225*Inputs!E118*Inputs!G71*Inputs!D26*'GM Alloc Factors'!C43/('(Other Computations)'!C190+'(Other Computations)'!C203))</f>
        <v>0</v>
      </c>
      <c r="D5574" s="76">
        <f>IF('(Other Computations)'!D203=0,0,Inputs!F225*Inputs!F118*Inputs!G71*Inputs!D26*'GM Alloc Factors'!D43/('(Other Computations)'!D190+'(Other Computations)'!D203))</f>
        <v>0</v>
      </c>
      <c r="E5574" s="76">
        <f>IF('(Other Computations)'!E203=0,0,Inputs!G225*Inputs!G118*Inputs!G71*Inputs!D26*'GM Alloc Factors'!E43/('(Other Computations)'!E190+'(Other Computations)'!E203))</f>
        <v>0</v>
      </c>
      <c r="F5574" s="43">
        <f t="shared" si="1172"/>
        <v>0</v>
      </c>
      <c r="G5574" s="76">
        <f>IF('(Other Computations)'!G203=0,0,Inputs!I225*Inputs!I118*Inputs!G71*Inputs!D26*'GM Alloc Factors'!G43/('(Other Computations)'!G190+'(Other Computations)'!G203))</f>
        <v>0</v>
      </c>
      <c r="H5574" s="76">
        <f>IF('(Other Computations)'!H203=0,0,Inputs!J225*Inputs!J118*Inputs!G71*Inputs!D26*'GM Alloc Factors'!H43/('(Other Computations)'!H190+'(Other Computations)'!H203))</f>
        <v>0</v>
      </c>
      <c r="I5574" s="76">
        <f>IF('(Other Computations)'!I203=0,0,Inputs!K225*Inputs!K118*Inputs!G71*Inputs!D26*'GM Alloc Factors'!I43/('(Other Computations)'!I190+'(Other Computations)'!I203))</f>
        <v>0</v>
      </c>
      <c r="J5574" s="76">
        <f>IF('(Other Computations)'!J203=0,0,Inputs!L225*Inputs!L118*Inputs!G71*Inputs!D26*'GM Alloc Factors'!J43/('(Other Computations)'!J190+'(Other Computations)'!J203))</f>
        <v>0</v>
      </c>
      <c r="K5574" s="43">
        <f t="shared" si="1173"/>
        <v>0</v>
      </c>
    </row>
    <row r="5575" spans="1:11" ht="12.75" customHeight="1">
      <c r="A5575" s="61" t="str">
        <f>"         "&amp;Labels!B74</f>
        <v xml:space="preserve">         Customer 6</v>
      </c>
      <c r="B5575" s="76">
        <f>IF('(Other Computations)'!B204=0,0,Inputs!D226*Inputs!D119*Inputs!G72*Inputs!D26*'GM Alloc Factors'!B43/('(Other Computations)'!B191+'(Other Computations)'!B204))</f>
        <v>0</v>
      </c>
      <c r="C5575" s="76">
        <f>IF('(Other Computations)'!C204=0,0,Inputs!E226*Inputs!E119*Inputs!G72*Inputs!D26*'GM Alloc Factors'!C43/('(Other Computations)'!C191+'(Other Computations)'!C204))</f>
        <v>0</v>
      </c>
      <c r="D5575" s="76">
        <f>IF('(Other Computations)'!D204=0,0,Inputs!F226*Inputs!F119*Inputs!G72*Inputs!D26*'GM Alloc Factors'!D43/('(Other Computations)'!D191+'(Other Computations)'!D204))</f>
        <v>0</v>
      </c>
      <c r="E5575" s="76">
        <f>IF('(Other Computations)'!E204=0,0,Inputs!G226*Inputs!G119*Inputs!G72*Inputs!D26*'GM Alloc Factors'!E43/('(Other Computations)'!E191+'(Other Computations)'!E204))</f>
        <v>0</v>
      </c>
      <c r="F5575" s="43">
        <f t="shared" si="1172"/>
        <v>0</v>
      </c>
      <c r="G5575" s="76">
        <f>IF('(Other Computations)'!G204=0,0,Inputs!I226*Inputs!I119*Inputs!G72*Inputs!D26*'GM Alloc Factors'!G43/('(Other Computations)'!G191+'(Other Computations)'!G204))</f>
        <v>0</v>
      </c>
      <c r="H5575" s="76">
        <f>IF('(Other Computations)'!H204=0,0,Inputs!J226*Inputs!J119*Inputs!G72*Inputs!D26*'GM Alloc Factors'!H43/('(Other Computations)'!H191+'(Other Computations)'!H204))</f>
        <v>0</v>
      </c>
      <c r="I5575" s="76">
        <f>IF('(Other Computations)'!I204=0,0,Inputs!K226*Inputs!K119*Inputs!G72*Inputs!D26*'GM Alloc Factors'!I43/('(Other Computations)'!I191+'(Other Computations)'!I204))</f>
        <v>0</v>
      </c>
      <c r="J5575" s="76">
        <f>IF('(Other Computations)'!J204=0,0,Inputs!L226*Inputs!L119*Inputs!G72*Inputs!D26*'GM Alloc Factors'!J43/('(Other Computations)'!J191+'(Other Computations)'!J204))</f>
        <v>0</v>
      </c>
      <c r="K5575" s="43">
        <f t="shared" si="1173"/>
        <v>0</v>
      </c>
    </row>
    <row r="5576" spans="1:11" ht="12.75" customHeight="1">
      <c r="A5576" s="61" t="str">
        <f>"         "&amp;Labels!B75</f>
        <v xml:space="preserve">         Customer 7</v>
      </c>
      <c r="B5576" s="76">
        <f>IF('(Other Computations)'!B205=0,0,Inputs!D227*Inputs!D120*Inputs!G73*Inputs!D26*'GM Alloc Factors'!B43/('(Other Computations)'!B192+'(Other Computations)'!B205))</f>
        <v>0</v>
      </c>
      <c r="C5576" s="76">
        <f>IF('(Other Computations)'!C205=0,0,Inputs!E227*Inputs!E120*Inputs!G73*Inputs!D26*'GM Alloc Factors'!C43/('(Other Computations)'!C192+'(Other Computations)'!C205))</f>
        <v>0</v>
      </c>
      <c r="D5576" s="76">
        <f>IF('(Other Computations)'!D205=0,0,Inputs!F227*Inputs!F120*Inputs!G73*Inputs!D26*'GM Alloc Factors'!D43/('(Other Computations)'!D192+'(Other Computations)'!D205))</f>
        <v>0</v>
      </c>
      <c r="E5576" s="76">
        <f>IF('(Other Computations)'!E205=0,0,Inputs!G227*Inputs!G120*Inputs!G73*Inputs!D26*'GM Alloc Factors'!E43/('(Other Computations)'!E192+'(Other Computations)'!E205))</f>
        <v>0</v>
      </c>
      <c r="F5576" s="43">
        <f t="shared" si="1172"/>
        <v>0</v>
      </c>
      <c r="G5576" s="76">
        <f>IF('(Other Computations)'!G205=0,0,Inputs!I227*Inputs!I120*Inputs!G73*Inputs!D26*'GM Alloc Factors'!G43/('(Other Computations)'!G192+'(Other Computations)'!G205))</f>
        <v>0</v>
      </c>
      <c r="H5576" s="76">
        <f>IF('(Other Computations)'!H205=0,0,Inputs!J227*Inputs!J120*Inputs!G73*Inputs!D26*'GM Alloc Factors'!H43/('(Other Computations)'!H192+'(Other Computations)'!H205))</f>
        <v>0</v>
      </c>
      <c r="I5576" s="76">
        <f>IF('(Other Computations)'!I205=0,0,Inputs!K227*Inputs!K120*Inputs!G73*Inputs!D26*'GM Alloc Factors'!I43/('(Other Computations)'!I192+'(Other Computations)'!I205))</f>
        <v>0</v>
      </c>
      <c r="J5576" s="76">
        <f>IF('(Other Computations)'!J205=0,0,Inputs!L227*Inputs!L120*Inputs!G73*Inputs!D26*'GM Alloc Factors'!J43/('(Other Computations)'!J192+'(Other Computations)'!J205))</f>
        <v>0</v>
      </c>
      <c r="K5576" s="43">
        <f t="shared" si="1173"/>
        <v>0</v>
      </c>
    </row>
    <row r="5577" spans="1:11" ht="12.75" customHeight="1">
      <c r="A5577" s="61" t="str">
        <f>"         "&amp;Labels!B76</f>
        <v xml:space="preserve">         Customer 8</v>
      </c>
      <c r="B5577" s="76">
        <f>IF('(Other Computations)'!B206=0,0,Inputs!D228*Inputs!D121*Inputs!G74*Inputs!D26*'GM Alloc Factors'!B43/('(Other Computations)'!B193+'(Other Computations)'!B206))</f>
        <v>0</v>
      </c>
      <c r="C5577" s="76">
        <f>IF('(Other Computations)'!C206=0,0,Inputs!E228*Inputs!E121*Inputs!G74*Inputs!D26*'GM Alloc Factors'!C43/('(Other Computations)'!C193+'(Other Computations)'!C206))</f>
        <v>0</v>
      </c>
      <c r="D5577" s="76">
        <f>IF('(Other Computations)'!D206=0,0,Inputs!F228*Inputs!F121*Inputs!G74*Inputs!D26*'GM Alloc Factors'!D43/('(Other Computations)'!D193+'(Other Computations)'!D206))</f>
        <v>0</v>
      </c>
      <c r="E5577" s="76">
        <f>IF('(Other Computations)'!E206=0,0,Inputs!G228*Inputs!G121*Inputs!G74*Inputs!D26*'GM Alloc Factors'!E43/('(Other Computations)'!E193+'(Other Computations)'!E206))</f>
        <v>0</v>
      </c>
      <c r="F5577" s="43">
        <f t="shared" si="1172"/>
        <v>0</v>
      </c>
      <c r="G5577" s="76">
        <f>IF('(Other Computations)'!G206=0,0,Inputs!I228*Inputs!I121*Inputs!G74*Inputs!D26*'GM Alloc Factors'!G43/('(Other Computations)'!G193+'(Other Computations)'!G206))</f>
        <v>0</v>
      </c>
      <c r="H5577" s="76">
        <f>IF('(Other Computations)'!H206=0,0,Inputs!J228*Inputs!J121*Inputs!G74*Inputs!D26*'GM Alloc Factors'!H43/('(Other Computations)'!H193+'(Other Computations)'!H206))</f>
        <v>0</v>
      </c>
      <c r="I5577" s="76">
        <f>IF('(Other Computations)'!I206=0,0,Inputs!K228*Inputs!K121*Inputs!G74*Inputs!D26*'GM Alloc Factors'!I43/('(Other Computations)'!I193+'(Other Computations)'!I206))</f>
        <v>0</v>
      </c>
      <c r="J5577" s="76">
        <f>IF('(Other Computations)'!J206=0,0,Inputs!L228*Inputs!L121*Inputs!G74*Inputs!D26*'GM Alloc Factors'!J43/('(Other Computations)'!J193+'(Other Computations)'!J206))</f>
        <v>0</v>
      </c>
      <c r="K5577" s="43">
        <f t="shared" si="1173"/>
        <v>0</v>
      </c>
    </row>
    <row r="5578" spans="1:11" ht="12.75" customHeight="1">
      <c r="A5578" s="61" t="str">
        <f>"         "&amp;Labels!B77</f>
        <v xml:space="preserve">         Customer 9</v>
      </c>
      <c r="B5578" s="76">
        <f>IF('(Other Computations)'!B207=0,0,Inputs!D229*Inputs!D122*Inputs!G75*Inputs!D26*'GM Alloc Factors'!B43/('(Other Computations)'!B194+'(Other Computations)'!B207))</f>
        <v>0</v>
      </c>
      <c r="C5578" s="76">
        <f>IF('(Other Computations)'!C207=0,0,Inputs!E229*Inputs!E122*Inputs!G75*Inputs!D26*'GM Alloc Factors'!C43/('(Other Computations)'!C194+'(Other Computations)'!C207))</f>
        <v>0</v>
      </c>
      <c r="D5578" s="76">
        <f>IF('(Other Computations)'!D207=0,0,Inputs!F229*Inputs!F122*Inputs!G75*Inputs!D26*'GM Alloc Factors'!D43/('(Other Computations)'!D194+'(Other Computations)'!D207))</f>
        <v>0</v>
      </c>
      <c r="E5578" s="76">
        <f>IF('(Other Computations)'!E207=0,0,Inputs!G229*Inputs!G122*Inputs!G75*Inputs!D26*'GM Alloc Factors'!E43/('(Other Computations)'!E194+'(Other Computations)'!E207))</f>
        <v>0</v>
      </c>
      <c r="F5578" s="43">
        <f t="shared" si="1172"/>
        <v>0</v>
      </c>
      <c r="G5578" s="76">
        <f>IF('(Other Computations)'!G207=0,0,Inputs!I229*Inputs!I122*Inputs!G75*Inputs!D26*'GM Alloc Factors'!G43/('(Other Computations)'!G194+'(Other Computations)'!G207))</f>
        <v>0</v>
      </c>
      <c r="H5578" s="76">
        <f>IF('(Other Computations)'!H207=0,0,Inputs!J229*Inputs!J122*Inputs!G75*Inputs!D26*'GM Alloc Factors'!H43/('(Other Computations)'!H194+'(Other Computations)'!H207))</f>
        <v>0</v>
      </c>
      <c r="I5578" s="76">
        <f>IF('(Other Computations)'!I207=0,0,Inputs!K229*Inputs!K122*Inputs!G75*Inputs!D26*'GM Alloc Factors'!I43/('(Other Computations)'!I194+'(Other Computations)'!I207))</f>
        <v>0</v>
      </c>
      <c r="J5578" s="76">
        <f>IF('(Other Computations)'!J207=0,0,Inputs!L229*Inputs!L122*Inputs!G75*Inputs!D26*'GM Alloc Factors'!J43/('(Other Computations)'!J194+'(Other Computations)'!J207))</f>
        <v>0</v>
      </c>
      <c r="K5578" s="43">
        <f t="shared" si="1173"/>
        <v>0</v>
      </c>
    </row>
    <row r="5579" spans="1:11" ht="12.75" customHeight="1">
      <c r="A5579" s="61" t="str">
        <f>"         "&amp;Labels!B78</f>
        <v xml:space="preserve">         Customer 10</v>
      </c>
      <c r="B5579" s="76">
        <f>IF('(Other Computations)'!B208=0,0,Inputs!D230*Inputs!D123*Inputs!G76*Inputs!D26*'GM Alloc Factors'!B43/('(Other Computations)'!B195+'(Other Computations)'!B208))</f>
        <v>0</v>
      </c>
      <c r="C5579" s="76">
        <f>IF('(Other Computations)'!C208=0,0,Inputs!E230*Inputs!E123*Inputs!G76*Inputs!D26*'GM Alloc Factors'!C43/('(Other Computations)'!C195+'(Other Computations)'!C208))</f>
        <v>0</v>
      </c>
      <c r="D5579" s="76">
        <f>IF('(Other Computations)'!D208=0,0,Inputs!F230*Inputs!F123*Inputs!G76*Inputs!D26*'GM Alloc Factors'!D43/('(Other Computations)'!D195+'(Other Computations)'!D208))</f>
        <v>0</v>
      </c>
      <c r="E5579" s="76">
        <f>IF('(Other Computations)'!E208=0,0,Inputs!G230*Inputs!G123*Inputs!G76*Inputs!D26*'GM Alloc Factors'!E43/('(Other Computations)'!E195+'(Other Computations)'!E208))</f>
        <v>0</v>
      </c>
      <c r="F5579" s="43">
        <f t="shared" si="1172"/>
        <v>0</v>
      </c>
      <c r="G5579" s="76">
        <f>IF('(Other Computations)'!G208=0,0,Inputs!I230*Inputs!I123*Inputs!G76*Inputs!D26*'GM Alloc Factors'!G43/('(Other Computations)'!G195+'(Other Computations)'!G208))</f>
        <v>0</v>
      </c>
      <c r="H5579" s="76">
        <f>IF('(Other Computations)'!H208=0,0,Inputs!J230*Inputs!J123*Inputs!G76*Inputs!D26*'GM Alloc Factors'!H43/('(Other Computations)'!H195+'(Other Computations)'!H208))</f>
        <v>0</v>
      </c>
      <c r="I5579" s="76">
        <f>IF('(Other Computations)'!I208=0,0,Inputs!K230*Inputs!K123*Inputs!G76*Inputs!D26*'GM Alloc Factors'!I43/('(Other Computations)'!I195+'(Other Computations)'!I208))</f>
        <v>0</v>
      </c>
      <c r="J5579" s="76">
        <f>IF('(Other Computations)'!J208=0,0,Inputs!L230*Inputs!L123*Inputs!G76*Inputs!D26*'GM Alloc Factors'!J43/('(Other Computations)'!J195+'(Other Computations)'!J208))</f>
        <v>0</v>
      </c>
      <c r="K5579" s="43">
        <f t="shared" si="1173"/>
        <v>0</v>
      </c>
    </row>
    <row r="5580" spans="1:11" ht="12.75" customHeight="1">
      <c r="A5580" s="61" t="str">
        <f>"         "&amp;Labels!C68</f>
        <v xml:space="preserve">         Total</v>
      </c>
      <c r="B5580" s="84">
        <f>SUM(B5570:B5579)</f>
        <v>0</v>
      </c>
      <c r="C5580" s="84">
        <f>SUM(C5570:C5579)</f>
        <v>0</v>
      </c>
      <c r="D5580" s="84">
        <f>SUM(D5570:D5579)</f>
        <v>0</v>
      </c>
      <c r="E5580" s="84">
        <f>SUM(E5570:E5579)</f>
        <v>0</v>
      </c>
      <c r="F5580" s="43">
        <f t="shared" si="1172"/>
        <v>0</v>
      </c>
      <c r="G5580" s="84">
        <f>SUM(G5570:G5579)</f>
        <v>0</v>
      </c>
      <c r="H5580" s="84">
        <f>SUM(H5570:H5579)</f>
        <v>0</v>
      </c>
      <c r="I5580" s="84">
        <f>SUM(I5570:I5579)</f>
        <v>0</v>
      </c>
      <c r="J5580" s="84">
        <f>SUM(J5570:J5579)</f>
        <v>0</v>
      </c>
      <c r="K5580" s="43">
        <f t="shared" si="1173"/>
        <v>0</v>
      </c>
    </row>
    <row r="5581" spans="1:11" ht="12.75" customHeight="1">
      <c r="A5581" s="61" t="str">
        <f>"      "&amp;Labels!B89</f>
        <v xml:space="preserve">      Q 5</v>
      </c>
      <c r="B5581" s="84"/>
      <c r="C5581" s="84"/>
      <c r="D5581" s="84"/>
      <c r="E5581" s="84"/>
      <c r="F5581" s="43"/>
      <c r="G5581" s="84"/>
      <c r="H5581" s="84"/>
      <c r="I5581" s="84"/>
      <c r="J5581" s="84"/>
      <c r="K5581" s="43"/>
    </row>
    <row r="5582" spans="1:11" ht="12.75" customHeight="1">
      <c r="A5582" s="61" t="str">
        <f>"         "&amp;Labels!B69</f>
        <v xml:space="preserve">         Customer 1</v>
      </c>
      <c r="B5582" s="76">
        <f>IF('(Other Computations)'!B199=0,0,Inputs!D221*Inputs!D114*Inputs!H67*Inputs!D26*'GM Alloc Factors'!B46/('(Other Computations)'!B186+'(Other Computations)'!B199))</f>
        <v>0</v>
      </c>
      <c r="C5582" s="76">
        <f>IF('(Other Computations)'!C199=0,0,Inputs!E221*Inputs!E114*Inputs!H67*Inputs!D26*'GM Alloc Factors'!C46/('(Other Computations)'!C186+'(Other Computations)'!C199))</f>
        <v>0</v>
      </c>
      <c r="D5582" s="76">
        <f>IF('(Other Computations)'!D199=0,0,Inputs!F221*Inputs!F114*Inputs!H67*Inputs!D26*'GM Alloc Factors'!D46/('(Other Computations)'!D186+'(Other Computations)'!D199))</f>
        <v>0</v>
      </c>
      <c r="E5582" s="76">
        <f>IF('(Other Computations)'!E199=0,0,Inputs!G221*Inputs!G114*Inputs!H67*Inputs!D26*'GM Alloc Factors'!E46/('(Other Computations)'!E186+'(Other Computations)'!E199))</f>
        <v>0</v>
      </c>
      <c r="F5582" s="43">
        <f t="shared" ref="F5582:F5592" si="1174">SUM(B5582:E5582)</f>
        <v>0</v>
      </c>
      <c r="G5582" s="76">
        <f>IF('(Other Computations)'!G199=0,0,Inputs!I221*Inputs!I114*Inputs!H67*Inputs!D26*'GM Alloc Factors'!G46/('(Other Computations)'!G186+'(Other Computations)'!G199))</f>
        <v>0</v>
      </c>
      <c r="H5582" s="76">
        <f>IF('(Other Computations)'!H199=0,0,Inputs!J221*Inputs!J114*Inputs!H67*Inputs!D26*'GM Alloc Factors'!H46/('(Other Computations)'!H186+'(Other Computations)'!H199))</f>
        <v>0</v>
      </c>
      <c r="I5582" s="76">
        <f>IF('(Other Computations)'!I199=0,0,Inputs!K221*Inputs!K114*Inputs!H67*Inputs!D26*'GM Alloc Factors'!I46/('(Other Computations)'!I186+'(Other Computations)'!I199))</f>
        <v>0</v>
      </c>
      <c r="J5582" s="76">
        <f>IF('(Other Computations)'!J199=0,0,Inputs!L221*Inputs!L114*Inputs!H67*Inputs!D26*'GM Alloc Factors'!J46/('(Other Computations)'!J186+'(Other Computations)'!J199))</f>
        <v>0</v>
      </c>
      <c r="K5582" s="43">
        <f t="shared" ref="K5582:K5592" si="1175">SUM(G5582:J5582)</f>
        <v>0</v>
      </c>
    </row>
    <row r="5583" spans="1:11" ht="12.75" customHeight="1">
      <c r="A5583" s="61" t="str">
        <f>"         "&amp;Labels!B70</f>
        <v xml:space="preserve">         Customer 2</v>
      </c>
      <c r="B5583" s="76">
        <f>IF('(Other Computations)'!B200=0,0,Inputs!D222*Inputs!D115*Inputs!H68*Inputs!D26*'GM Alloc Factors'!B46/('(Other Computations)'!B187+'(Other Computations)'!B200))</f>
        <v>0</v>
      </c>
      <c r="C5583" s="76">
        <f>IF('(Other Computations)'!C200=0,0,Inputs!E222*Inputs!E115*Inputs!H68*Inputs!D26*'GM Alloc Factors'!C46/('(Other Computations)'!C187+'(Other Computations)'!C200))</f>
        <v>0</v>
      </c>
      <c r="D5583" s="76">
        <f>IF('(Other Computations)'!D200=0,0,Inputs!F222*Inputs!F115*Inputs!H68*Inputs!D26*'GM Alloc Factors'!D46/('(Other Computations)'!D187+'(Other Computations)'!D200))</f>
        <v>0</v>
      </c>
      <c r="E5583" s="76">
        <f>IF('(Other Computations)'!E200=0,0,Inputs!G222*Inputs!G115*Inputs!H68*Inputs!D26*'GM Alloc Factors'!E46/('(Other Computations)'!E187+'(Other Computations)'!E200))</f>
        <v>0</v>
      </c>
      <c r="F5583" s="43">
        <f t="shared" si="1174"/>
        <v>0</v>
      </c>
      <c r="G5583" s="76">
        <f>IF('(Other Computations)'!G200=0,0,Inputs!I222*Inputs!I115*Inputs!H68*Inputs!D26*'GM Alloc Factors'!G46/('(Other Computations)'!G187+'(Other Computations)'!G200))</f>
        <v>0</v>
      </c>
      <c r="H5583" s="76">
        <f>IF('(Other Computations)'!H200=0,0,Inputs!J222*Inputs!J115*Inputs!H68*Inputs!D26*'GM Alloc Factors'!H46/('(Other Computations)'!H187+'(Other Computations)'!H200))</f>
        <v>0</v>
      </c>
      <c r="I5583" s="76">
        <f>IF('(Other Computations)'!I200=0,0,Inputs!K222*Inputs!K115*Inputs!H68*Inputs!D26*'GM Alloc Factors'!I46/('(Other Computations)'!I187+'(Other Computations)'!I200))</f>
        <v>0</v>
      </c>
      <c r="J5583" s="76">
        <f>IF('(Other Computations)'!J200=0,0,Inputs!L222*Inputs!L115*Inputs!H68*Inputs!D26*'GM Alloc Factors'!J46/('(Other Computations)'!J187+'(Other Computations)'!J200))</f>
        <v>0</v>
      </c>
      <c r="K5583" s="43">
        <f t="shared" si="1175"/>
        <v>0</v>
      </c>
    </row>
    <row r="5584" spans="1:11" ht="12.75" customHeight="1">
      <c r="A5584" s="61" t="str">
        <f>"         "&amp;Labels!B71</f>
        <v xml:space="preserve">         Customer 3</v>
      </c>
      <c r="B5584" s="76">
        <f>IF('(Other Computations)'!B201=0,0,Inputs!D223*Inputs!D116*Inputs!H69*Inputs!D26*'GM Alloc Factors'!B46/('(Other Computations)'!B188+'(Other Computations)'!B201))</f>
        <v>0</v>
      </c>
      <c r="C5584" s="76">
        <f>IF('(Other Computations)'!C201=0,0,Inputs!E223*Inputs!E116*Inputs!H69*Inputs!D26*'GM Alloc Factors'!C46/('(Other Computations)'!C188+'(Other Computations)'!C201))</f>
        <v>0</v>
      </c>
      <c r="D5584" s="76">
        <f>IF('(Other Computations)'!D201=0,0,Inputs!F223*Inputs!F116*Inputs!H69*Inputs!D26*'GM Alloc Factors'!D46/('(Other Computations)'!D188+'(Other Computations)'!D201))</f>
        <v>0</v>
      </c>
      <c r="E5584" s="76">
        <f>IF('(Other Computations)'!E201=0,0,Inputs!G223*Inputs!G116*Inputs!H69*Inputs!D26*'GM Alloc Factors'!E46/('(Other Computations)'!E188+'(Other Computations)'!E201))</f>
        <v>0</v>
      </c>
      <c r="F5584" s="43">
        <f t="shared" si="1174"/>
        <v>0</v>
      </c>
      <c r="G5584" s="76">
        <f>IF('(Other Computations)'!G201=0,0,Inputs!I223*Inputs!I116*Inputs!H69*Inputs!D26*'GM Alloc Factors'!G46/('(Other Computations)'!G188+'(Other Computations)'!G201))</f>
        <v>0</v>
      </c>
      <c r="H5584" s="76">
        <f>IF('(Other Computations)'!H201=0,0,Inputs!J223*Inputs!J116*Inputs!H69*Inputs!D26*'GM Alloc Factors'!H46/('(Other Computations)'!H188+'(Other Computations)'!H201))</f>
        <v>0</v>
      </c>
      <c r="I5584" s="76">
        <f>IF('(Other Computations)'!I201=0,0,Inputs!K223*Inputs!K116*Inputs!H69*Inputs!D26*'GM Alloc Factors'!I46/('(Other Computations)'!I188+'(Other Computations)'!I201))</f>
        <v>0</v>
      </c>
      <c r="J5584" s="76">
        <f>IF('(Other Computations)'!J201=0,0,Inputs!L223*Inputs!L116*Inputs!H69*Inputs!D26*'GM Alloc Factors'!J46/('(Other Computations)'!J188+'(Other Computations)'!J201))</f>
        <v>0</v>
      </c>
      <c r="K5584" s="43">
        <f t="shared" si="1175"/>
        <v>0</v>
      </c>
    </row>
    <row r="5585" spans="1:11" ht="12.75" customHeight="1">
      <c r="A5585" s="61" t="str">
        <f>"         "&amp;Labels!B72</f>
        <v xml:space="preserve">         Customer 4</v>
      </c>
      <c r="B5585" s="76">
        <f>IF('(Other Computations)'!B202=0,0,Inputs!D224*Inputs!D117*Inputs!H70*Inputs!D26*'GM Alloc Factors'!B46/('(Other Computations)'!B189+'(Other Computations)'!B202))</f>
        <v>0</v>
      </c>
      <c r="C5585" s="76">
        <f>IF('(Other Computations)'!C202=0,0,Inputs!E224*Inputs!E117*Inputs!H70*Inputs!D26*'GM Alloc Factors'!C46/('(Other Computations)'!C189+'(Other Computations)'!C202))</f>
        <v>0</v>
      </c>
      <c r="D5585" s="76">
        <f>IF('(Other Computations)'!D202=0,0,Inputs!F224*Inputs!F117*Inputs!H70*Inputs!D26*'GM Alloc Factors'!D46/('(Other Computations)'!D189+'(Other Computations)'!D202))</f>
        <v>0</v>
      </c>
      <c r="E5585" s="76">
        <f>IF('(Other Computations)'!E202=0,0,Inputs!G224*Inputs!G117*Inputs!H70*Inputs!D26*'GM Alloc Factors'!E46/('(Other Computations)'!E189+'(Other Computations)'!E202))</f>
        <v>0</v>
      </c>
      <c r="F5585" s="43">
        <f t="shared" si="1174"/>
        <v>0</v>
      </c>
      <c r="G5585" s="76">
        <f>IF('(Other Computations)'!G202=0,0,Inputs!I224*Inputs!I117*Inputs!H70*Inputs!D26*'GM Alloc Factors'!G46/('(Other Computations)'!G189+'(Other Computations)'!G202))</f>
        <v>0</v>
      </c>
      <c r="H5585" s="76">
        <f>IF('(Other Computations)'!H202=0,0,Inputs!J224*Inputs!J117*Inputs!H70*Inputs!D26*'GM Alloc Factors'!H46/('(Other Computations)'!H189+'(Other Computations)'!H202))</f>
        <v>0</v>
      </c>
      <c r="I5585" s="76">
        <f>IF('(Other Computations)'!I202=0,0,Inputs!K224*Inputs!K117*Inputs!H70*Inputs!D26*'GM Alloc Factors'!I46/('(Other Computations)'!I189+'(Other Computations)'!I202))</f>
        <v>0</v>
      </c>
      <c r="J5585" s="76">
        <f>IF('(Other Computations)'!J202=0,0,Inputs!L224*Inputs!L117*Inputs!H70*Inputs!D26*'GM Alloc Factors'!J46/('(Other Computations)'!J189+'(Other Computations)'!J202))</f>
        <v>0</v>
      </c>
      <c r="K5585" s="43">
        <f t="shared" si="1175"/>
        <v>0</v>
      </c>
    </row>
    <row r="5586" spans="1:11" ht="12.75" customHeight="1">
      <c r="A5586" s="61" t="str">
        <f>"         "&amp;Labels!B73</f>
        <v xml:space="preserve">         Customer 5</v>
      </c>
      <c r="B5586" s="76">
        <f>IF('(Other Computations)'!B203=0,0,Inputs!D225*Inputs!D118*Inputs!H71*Inputs!D26*'GM Alloc Factors'!B46/('(Other Computations)'!B190+'(Other Computations)'!B203))</f>
        <v>0</v>
      </c>
      <c r="C5586" s="76">
        <f>IF('(Other Computations)'!C203=0,0,Inputs!E225*Inputs!E118*Inputs!H71*Inputs!D26*'GM Alloc Factors'!C46/('(Other Computations)'!C190+'(Other Computations)'!C203))</f>
        <v>0</v>
      </c>
      <c r="D5586" s="76">
        <f>IF('(Other Computations)'!D203=0,0,Inputs!F225*Inputs!F118*Inputs!H71*Inputs!D26*'GM Alloc Factors'!D46/('(Other Computations)'!D190+'(Other Computations)'!D203))</f>
        <v>0</v>
      </c>
      <c r="E5586" s="76">
        <f>IF('(Other Computations)'!E203=0,0,Inputs!G225*Inputs!G118*Inputs!H71*Inputs!D26*'GM Alloc Factors'!E46/('(Other Computations)'!E190+'(Other Computations)'!E203))</f>
        <v>0</v>
      </c>
      <c r="F5586" s="43">
        <f t="shared" si="1174"/>
        <v>0</v>
      </c>
      <c r="G5586" s="76">
        <f>IF('(Other Computations)'!G203=0,0,Inputs!I225*Inputs!I118*Inputs!H71*Inputs!D26*'GM Alloc Factors'!G46/('(Other Computations)'!G190+'(Other Computations)'!G203))</f>
        <v>0</v>
      </c>
      <c r="H5586" s="76">
        <f>IF('(Other Computations)'!H203=0,0,Inputs!J225*Inputs!J118*Inputs!H71*Inputs!D26*'GM Alloc Factors'!H46/('(Other Computations)'!H190+'(Other Computations)'!H203))</f>
        <v>0</v>
      </c>
      <c r="I5586" s="76">
        <f>IF('(Other Computations)'!I203=0,0,Inputs!K225*Inputs!K118*Inputs!H71*Inputs!D26*'GM Alloc Factors'!I46/('(Other Computations)'!I190+'(Other Computations)'!I203))</f>
        <v>0</v>
      </c>
      <c r="J5586" s="76">
        <f>IF('(Other Computations)'!J203=0,0,Inputs!L225*Inputs!L118*Inputs!H71*Inputs!D26*'GM Alloc Factors'!J46/('(Other Computations)'!J190+'(Other Computations)'!J203))</f>
        <v>0</v>
      </c>
      <c r="K5586" s="43">
        <f t="shared" si="1175"/>
        <v>0</v>
      </c>
    </row>
    <row r="5587" spans="1:11" ht="12.75" customHeight="1">
      <c r="A5587" s="61" t="str">
        <f>"         "&amp;Labels!B74</f>
        <v xml:space="preserve">         Customer 6</v>
      </c>
      <c r="B5587" s="76">
        <f>IF('(Other Computations)'!B204=0,0,Inputs!D226*Inputs!D119*Inputs!H72*Inputs!D26*'GM Alloc Factors'!B46/('(Other Computations)'!B191+'(Other Computations)'!B204))</f>
        <v>0</v>
      </c>
      <c r="C5587" s="76">
        <f>IF('(Other Computations)'!C204=0,0,Inputs!E226*Inputs!E119*Inputs!H72*Inputs!D26*'GM Alloc Factors'!C46/('(Other Computations)'!C191+'(Other Computations)'!C204))</f>
        <v>0</v>
      </c>
      <c r="D5587" s="76">
        <f>IF('(Other Computations)'!D204=0,0,Inputs!F226*Inputs!F119*Inputs!H72*Inputs!D26*'GM Alloc Factors'!D46/('(Other Computations)'!D191+'(Other Computations)'!D204))</f>
        <v>0</v>
      </c>
      <c r="E5587" s="76">
        <f>IF('(Other Computations)'!E204=0,0,Inputs!G226*Inputs!G119*Inputs!H72*Inputs!D26*'GM Alloc Factors'!E46/('(Other Computations)'!E191+'(Other Computations)'!E204))</f>
        <v>0</v>
      </c>
      <c r="F5587" s="43">
        <f t="shared" si="1174"/>
        <v>0</v>
      </c>
      <c r="G5587" s="76">
        <f>IF('(Other Computations)'!G204=0,0,Inputs!I226*Inputs!I119*Inputs!H72*Inputs!D26*'GM Alloc Factors'!G46/('(Other Computations)'!G191+'(Other Computations)'!G204))</f>
        <v>0</v>
      </c>
      <c r="H5587" s="76">
        <f>IF('(Other Computations)'!H204=0,0,Inputs!J226*Inputs!J119*Inputs!H72*Inputs!D26*'GM Alloc Factors'!H46/('(Other Computations)'!H191+'(Other Computations)'!H204))</f>
        <v>0</v>
      </c>
      <c r="I5587" s="76">
        <f>IF('(Other Computations)'!I204=0,0,Inputs!K226*Inputs!K119*Inputs!H72*Inputs!D26*'GM Alloc Factors'!I46/('(Other Computations)'!I191+'(Other Computations)'!I204))</f>
        <v>0</v>
      </c>
      <c r="J5587" s="76">
        <f>IF('(Other Computations)'!J204=0,0,Inputs!L226*Inputs!L119*Inputs!H72*Inputs!D26*'GM Alloc Factors'!J46/('(Other Computations)'!J191+'(Other Computations)'!J204))</f>
        <v>0</v>
      </c>
      <c r="K5587" s="43">
        <f t="shared" si="1175"/>
        <v>0</v>
      </c>
    </row>
    <row r="5588" spans="1:11" ht="12.75" customHeight="1">
      <c r="A5588" s="61" t="str">
        <f>"         "&amp;Labels!B75</f>
        <v xml:space="preserve">         Customer 7</v>
      </c>
      <c r="B5588" s="76">
        <f>IF('(Other Computations)'!B205=0,0,Inputs!D227*Inputs!D120*Inputs!H73*Inputs!D26*'GM Alloc Factors'!B46/('(Other Computations)'!B192+'(Other Computations)'!B205))</f>
        <v>0</v>
      </c>
      <c r="C5588" s="76">
        <f>IF('(Other Computations)'!C205=0,0,Inputs!E227*Inputs!E120*Inputs!H73*Inputs!D26*'GM Alloc Factors'!C46/('(Other Computations)'!C192+'(Other Computations)'!C205))</f>
        <v>0</v>
      </c>
      <c r="D5588" s="76">
        <f>IF('(Other Computations)'!D205=0,0,Inputs!F227*Inputs!F120*Inputs!H73*Inputs!D26*'GM Alloc Factors'!D46/('(Other Computations)'!D192+'(Other Computations)'!D205))</f>
        <v>0</v>
      </c>
      <c r="E5588" s="76">
        <f>IF('(Other Computations)'!E205=0,0,Inputs!G227*Inputs!G120*Inputs!H73*Inputs!D26*'GM Alloc Factors'!E46/('(Other Computations)'!E192+'(Other Computations)'!E205))</f>
        <v>0</v>
      </c>
      <c r="F5588" s="43">
        <f t="shared" si="1174"/>
        <v>0</v>
      </c>
      <c r="G5588" s="76">
        <f>IF('(Other Computations)'!G205=0,0,Inputs!I227*Inputs!I120*Inputs!H73*Inputs!D26*'GM Alloc Factors'!G46/('(Other Computations)'!G192+'(Other Computations)'!G205))</f>
        <v>0</v>
      </c>
      <c r="H5588" s="76">
        <f>IF('(Other Computations)'!H205=0,0,Inputs!J227*Inputs!J120*Inputs!H73*Inputs!D26*'GM Alloc Factors'!H46/('(Other Computations)'!H192+'(Other Computations)'!H205))</f>
        <v>0</v>
      </c>
      <c r="I5588" s="76">
        <f>IF('(Other Computations)'!I205=0,0,Inputs!K227*Inputs!K120*Inputs!H73*Inputs!D26*'GM Alloc Factors'!I46/('(Other Computations)'!I192+'(Other Computations)'!I205))</f>
        <v>0</v>
      </c>
      <c r="J5588" s="76">
        <f>IF('(Other Computations)'!J205=0,0,Inputs!L227*Inputs!L120*Inputs!H73*Inputs!D26*'GM Alloc Factors'!J46/('(Other Computations)'!J192+'(Other Computations)'!J205))</f>
        <v>0</v>
      </c>
      <c r="K5588" s="43">
        <f t="shared" si="1175"/>
        <v>0</v>
      </c>
    </row>
    <row r="5589" spans="1:11" ht="12.75" customHeight="1">
      <c r="A5589" s="61" t="str">
        <f>"         "&amp;Labels!B76</f>
        <v xml:space="preserve">         Customer 8</v>
      </c>
      <c r="B5589" s="76">
        <f>IF('(Other Computations)'!B206=0,0,Inputs!D228*Inputs!D121*Inputs!H74*Inputs!D26*'GM Alloc Factors'!B46/('(Other Computations)'!B193+'(Other Computations)'!B206))</f>
        <v>0</v>
      </c>
      <c r="C5589" s="76">
        <f>IF('(Other Computations)'!C206=0,0,Inputs!E228*Inputs!E121*Inputs!H74*Inputs!D26*'GM Alloc Factors'!C46/('(Other Computations)'!C193+'(Other Computations)'!C206))</f>
        <v>0</v>
      </c>
      <c r="D5589" s="76">
        <f>IF('(Other Computations)'!D206=0,0,Inputs!F228*Inputs!F121*Inputs!H74*Inputs!D26*'GM Alloc Factors'!D46/('(Other Computations)'!D193+'(Other Computations)'!D206))</f>
        <v>0</v>
      </c>
      <c r="E5589" s="76">
        <f>IF('(Other Computations)'!E206=0,0,Inputs!G228*Inputs!G121*Inputs!H74*Inputs!D26*'GM Alloc Factors'!E46/('(Other Computations)'!E193+'(Other Computations)'!E206))</f>
        <v>0</v>
      </c>
      <c r="F5589" s="43">
        <f t="shared" si="1174"/>
        <v>0</v>
      </c>
      <c r="G5589" s="76">
        <f>IF('(Other Computations)'!G206=0,0,Inputs!I228*Inputs!I121*Inputs!H74*Inputs!D26*'GM Alloc Factors'!G46/('(Other Computations)'!G193+'(Other Computations)'!G206))</f>
        <v>0</v>
      </c>
      <c r="H5589" s="76">
        <f>IF('(Other Computations)'!H206=0,0,Inputs!J228*Inputs!J121*Inputs!H74*Inputs!D26*'GM Alloc Factors'!H46/('(Other Computations)'!H193+'(Other Computations)'!H206))</f>
        <v>0</v>
      </c>
      <c r="I5589" s="76">
        <f>IF('(Other Computations)'!I206=0,0,Inputs!K228*Inputs!K121*Inputs!H74*Inputs!D26*'GM Alloc Factors'!I46/('(Other Computations)'!I193+'(Other Computations)'!I206))</f>
        <v>0</v>
      </c>
      <c r="J5589" s="76">
        <f>IF('(Other Computations)'!J206=0,0,Inputs!L228*Inputs!L121*Inputs!H74*Inputs!D26*'GM Alloc Factors'!J46/('(Other Computations)'!J193+'(Other Computations)'!J206))</f>
        <v>0</v>
      </c>
      <c r="K5589" s="43">
        <f t="shared" si="1175"/>
        <v>0</v>
      </c>
    </row>
    <row r="5590" spans="1:11" ht="12.75" customHeight="1">
      <c r="A5590" s="61" t="str">
        <f>"         "&amp;Labels!B77</f>
        <v xml:space="preserve">         Customer 9</v>
      </c>
      <c r="B5590" s="76">
        <f>IF('(Other Computations)'!B207=0,0,Inputs!D229*Inputs!D122*Inputs!H75*Inputs!D26*'GM Alloc Factors'!B46/('(Other Computations)'!B194+'(Other Computations)'!B207))</f>
        <v>0</v>
      </c>
      <c r="C5590" s="76">
        <f>IF('(Other Computations)'!C207=0,0,Inputs!E229*Inputs!E122*Inputs!H75*Inputs!D26*'GM Alloc Factors'!C46/('(Other Computations)'!C194+'(Other Computations)'!C207))</f>
        <v>0</v>
      </c>
      <c r="D5590" s="76">
        <f>IF('(Other Computations)'!D207=0,0,Inputs!F229*Inputs!F122*Inputs!H75*Inputs!D26*'GM Alloc Factors'!D46/('(Other Computations)'!D194+'(Other Computations)'!D207))</f>
        <v>0</v>
      </c>
      <c r="E5590" s="76">
        <f>IF('(Other Computations)'!E207=0,0,Inputs!G229*Inputs!G122*Inputs!H75*Inputs!D26*'GM Alloc Factors'!E46/('(Other Computations)'!E194+'(Other Computations)'!E207))</f>
        <v>0</v>
      </c>
      <c r="F5590" s="43">
        <f t="shared" si="1174"/>
        <v>0</v>
      </c>
      <c r="G5590" s="76">
        <f>IF('(Other Computations)'!G207=0,0,Inputs!I229*Inputs!I122*Inputs!H75*Inputs!D26*'GM Alloc Factors'!G46/('(Other Computations)'!G194+'(Other Computations)'!G207))</f>
        <v>0</v>
      </c>
      <c r="H5590" s="76">
        <f>IF('(Other Computations)'!H207=0,0,Inputs!J229*Inputs!J122*Inputs!H75*Inputs!D26*'GM Alloc Factors'!H46/('(Other Computations)'!H194+'(Other Computations)'!H207))</f>
        <v>0</v>
      </c>
      <c r="I5590" s="76">
        <f>IF('(Other Computations)'!I207=0,0,Inputs!K229*Inputs!K122*Inputs!H75*Inputs!D26*'GM Alloc Factors'!I46/('(Other Computations)'!I194+'(Other Computations)'!I207))</f>
        <v>0</v>
      </c>
      <c r="J5590" s="76">
        <f>IF('(Other Computations)'!J207=0,0,Inputs!L229*Inputs!L122*Inputs!H75*Inputs!D26*'GM Alloc Factors'!J46/('(Other Computations)'!J194+'(Other Computations)'!J207))</f>
        <v>0</v>
      </c>
      <c r="K5590" s="43">
        <f t="shared" si="1175"/>
        <v>0</v>
      </c>
    </row>
    <row r="5591" spans="1:11" ht="12.75" customHeight="1">
      <c r="A5591" s="61" t="str">
        <f>"         "&amp;Labels!B78</f>
        <v xml:space="preserve">         Customer 10</v>
      </c>
      <c r="B5591" s="76">
        <f>IF('(Other Computations)'!B208=0,0,Inputs!D230*Inputs!D123*Inputs!H76*Inputs!D26*'GM Alloc Factors'!B46/('(Other Computations)'!B195+'(Other Computations)'!B208))</f>
        <v>0</v>
      </c>
      <c r="C5591" s="76">
        <f>IF('(Other Computations)'!C208=0,0,Inputs!E230*Inputs!E123*Inputs!H76*Inputs!D26*'GM Alloc Factors'!C46/('(Other Computations)'!C195+'(Other Computations)'!C208))</f>
        <v>0</v>
      </c>
      <c r="D5591" s="76">
        <f>IF('(Other Computations)'!D208=0,0,Inputs!F230*Inputs!F123*Inputs!H76*Inputs!D26*'GM Alloc Factors'!D46/('(Other Computations)'!D195+'(Other Computations)'!D208))</f>
        <v>0</v>
      </c>
      <c r="E5591" s="76">
        <f>IF('(Other Computations)'!E208=0,0,Inputs!G230*Inputs!G123*Inputs!H76*Inputs!D26*'GM Alloc Factors'!E46/('(Other Computations)'!E195+'(Other Computations)'!E208))</f>
        <v>0</v>
      </c>
      <c r="F5591" s="43">
        <f t="shared" si="1174"/>
        <v>0</v>
      </c>
      <c r="G5591" s="76">
        <f>IF('(Other Computations)'!G208=0,0,Inputs!I230*Inputs!I123*Inputs!H76*Inputs!D26*'GM Alloc Factors'!G46/('(Other Computations)'!G195+'(Other Computations)'!G208))</f>
        <v>0</v>
      </c>
      <c r="H5591" s="76">
        <f>IF('(Other Computations)'!H208=0,0,Inputs!J230*Inputs!J123*Inputs!H76*Inputs!D26*'GM Alloc Factors'!H46/('(Other Computations)'!H195+'(Other Computations)'!H208))</f>
        <v>0</v>
      </c>
      <c r="I5591" s="76">
        <f>IF('(Other Computations)'!I208=0,0,Inputs!K230*Inputs!K123*Inputs!H76*Inputs!D26*'GM Alloc Factors'!I46/('(Other Computations)'!I195+'(Other Computations)'!I208))</f>
        <v>0</v>
      </c>
      <c r="J5591" s="76">
        <f>IF('(Other Computations)'!J208=0,0,Inputs!L230*Inputs!L123*Inputs!H76*Inputs!D26*'GM Alloc Factors'!J46/('(Other Computations)'!J195+'(Other Computations)'!J208))</f>
        <v>0</v>
      </c>
      <c r="K5591" s="43">
        <f t="shared" si="1175"/>
        <v>0</v>
      </c>
    </row>
    <row r="5592" spans="1:11" ht="12.75" customHeight="1">
      <c r="A5592" s="61" t="str">
        <f>"         "&amp;Labels!C68</f>
        <v xml:space="preserve">         Total</v>
      </c>
      <c r="B5592" s="84">
        <f>SUM(B5582:B5591)</f>
        <v>0</v>
      </c>
      <c r="C5592" s="84">
        <f>SUM(C5582:C5591)</f>
        <v>0</v>
      </c>
      <c r="D5592" s="84">
        <f>SUM(D5582:D5591)</f>
        <v>0</v>
      </c>
      <c r="E5592" s="84">
        <f>SUM(E5582:E5591)</f>
        <v>0</v>
      </c>
      <c r="F5592" s="43">
        <f t="shared" si="1174"/>
        <v>0</v>
      </c>
      <c r="G5592" s="84">
        <f>SUM(G5582:G5591)</f>
        <v>0</v>
      </c>
      <c r="H5592" s="84">
        <f>SUM(H5582:H5591)</f>
        <v>0</v>
      </c>
      <c r="I5592" s="84">
        <f>SUM(I5582:I5591)</f>
        <v>0</v>
      </c>
      <c r="J5592" s="84">
        <f>SUM(J5582:J5591)</f>
        <v>0</v>
      </c>
      <c r="K5592" s="43">
        <f t="shared" si="1175"/>
        <v>0</v>
      </c>
    </row>
    <row r="5593" spans="1:11" ht="12.75" customHeight="1">
      <c r="A5593" s="61" t="str">
        <f>"      "&amp;Labels!B90</f>
        <v xml:space="preserve">      Q 6</v>
      </c>
      <c r="B5593" s="84"/>
      <c r="C5593" s="84"/>
      <c r="D5593" s="84"/>
      <c r="E5593" s="84"/>
      <c r="F5593" s="43"/>
      <c r="G5593" s="84"/>
      <c r="H5593" s="84"/>
      <c r="I5593" s="84"/>
      <c r="J5593" s="84"/>
      <c r="K5593" s="43"/>
    </row>
    <row r="5594" spans="1:11" ht="12.75" customHeight="1">
      <c r="A5594" s="61" t="str">
        <f>"         "&amp;Labels!B69</f>
        <v xml:space="preserve">         Customer 1</v>
      </c>
      <c r="B5594" s="76">
        <f>IF('(Other Computations)'!B199=0,0,Inputs!D221*Inputs!D114*Inputs!I67*Inputs!D26*'GM Alloc Factors'!B49/('(Other Computations)'!B186+'(Other Computations)'!B199))</f>
        <v>0</v>
      </c>
      <c r="C5594" s="76">
        <f>IF('(Other Computations)'!C199=0,0,Inputs!E221*Inputs!E114*Inputs!I67*Inputs!D26*'GM Alloc Factors'!C49/('(Other Computations)'!C186+'(Other Computations)'!C199))</f>
        <v>0</v>
      </c>
      <c r="D5594" s="76">
        <f>IF('(Other Computations)'!D199=0,0,Inputs!F221*Inputs!F114*Inputs!I67*Inputs!D26*'GM Alloc Factors'!D49/('(Other Computations)'!D186+'(Other Computations)'!D199))</f>
        <v>0</v>
      </c>
      <c r="E5594" s="76">
        <f>IF('(Other Computations)'!E199=0,0,Inputs!G221*Inputs!G114*Inputs!I67*Inputs!D26*'GM Alloc Factors'!E49/('(Other Computations)'!E186+'(Other Computations)'!E199))</f>
        <v>0</v>
      </c>
      <c r="F5594" s="43">
        <f t="shared" ref="F5594:F5604" si="1176">SUM(B5594:E5594)</f>
        <v>0</v>
      </c>
      <c r="G5594" s="76">
        <f>IF('(Other Computations)'!G199=0,0,Inputs!I221*Inputs!I114*Inputs!I67*Inputs!D26*'GM Alloc Factors'!G49/('(Other Computations)'!G186+'(Other Computations)'!G199))</f>
        <v>0</v>
      </c>
      <c r="H5594" s="76">
        <f>IF('(Other Computations)'!H199=0,0,Inputs!J221*Inputs!J114*Inputs!I67*Inputs!D26*'GM Alloc Factors'!H49/('(Other Computations)'!H186+'(Other Computations)'!H199))</f>
        <v>0</v>
      </c>
      <c r="I5594" s="76">
        <f>IF('(Other Computations)'!I199=0,0,Inputs!K221*Inputs!K114*Inputs!I67*Inputs!D26*'GM Alloc Factors'!I49/('(Other Computations)'!I186+'(Other Computations)'!I199))</f>
        <v>0</v>
      </c>
      <c r="J5594" s="76">
        <f>IF('(Other Computations)'!J199=0,0,Inputs!L221*Inputs!L114*Inputs!I67*Inputs!D26*'GM Alloc Factors'!J49/('(Other Computations)'!J186+'(Other Computations)'!J199))</f>
        <v>0</v>
      </c>
      <c r="K5594" s="43">
        <f t="shared" ref="K5594:K5604" si="1177">SUM(G5594:J5594)</f>
        <v>0</v>
      </c>
    </row>
    <row r="5595" spans="1:11" ht="12.75" customHeight="1">
      <c r="A5595" s="61" t="str">
        <f>"         "&amp;Labels!B70</f>
        <v xml:space="preserve">         Customer 2</v>
      </c>
      <c r="B5595" s="76">
        <f>IF('(Other Computations)'!B200=0,0,Inputs!D222*Inputs!D115*Inputs!I68*Inputs!D26*'GM Alloc Factors'!B49/('(Other Computations)'!B187+'(Other Computations)'!B200))</f>
        <v>0</v>
      </c>
      <c r="C5595" s="76">
        <f>IF('(Other Computations)'!C200=0,0,Inputs!E222*Inputs!E115*Inputs!I68*Inputs!D26*'GM Alloc Factors'!C49/('(Other Computations)'!C187+'(Other Computations)'!C200))</f>
        <v>0</v>
      </c>
      <c r="D5595" s="76">
        <f>IF('(Other Computations)'!D200=0,0,Inputs!F222*Inputs!F115*Inputs!I68*Inputs!D26*'GM Alloc Factors'!D49/('(Other Computations)'!D187+'(Other Computations)'!D200))</f>
        <v>0</v>
      </c>
      <c r="E5595" s="76">
        <f>IF('(Other Computations)'!E200=0,0,Inputs!G222*Inputs!G115*Inputs!I68*Inputs!D26*'GM Alloc Factors'!E49/('(Other Computations)'!E187+'(Other Computations)'!E200))</f>
        <v>0</v>
      </c>
      <c r="F5595" s="43">
        <f t="shared" si="1176"/>
        <v>0</v>
      </c>
      <c r="G5595" s="76">
        <f>IF('(Other Computations)'!G200=0,0,Inputs!I222*Inputs!I115*Inputs!I68*Inputs!D26*'GM Alloc Factors'!G49/('(Other Computations)'!G187+'(Other Computations)'!G200))</f>
        <v>0</v>
      </c>
      <c r="H5595" s="76">
        <f>IF('(Other Computations)'!H200=0,0,Inputs!J222*Inputs!J115*Inputs!I68*Inputs!D26*'GM Alloc Factors'!H49/('(Other Computations)'!H187+'(Other Computations)'!H200))</f>
        <v>0</v>
      </c>
      <c r="I5595" s="76">
        <f>IF('(Other Computations)'!I200=0,0,Inputs!K222*Inputs!K115*Inputs!I68*Inputs!D26*'GM Alloc Factors'!I49/('(Other Computations)'!I187+'(Other Computations)'!I200))</f>
        <v>0</v>
      </c>
      <c r="J5595" s="76">
        <f>IF('(Other Computations)'!J200=0,0,Inputs!L222*Inputs!L115*Inputs!I68*Inputs!D26*'GM Alloc Factors'!J49/('(Other Computations)'!J187+'(Other Computations)'!J200))</f>
        <v>0</v>
      </c>
      <c r="K5595" s="43">
        <f t="shared" si="1177"/>
        <v>0</v>
      </c>
    </row>
    <row r="5596" spans="1:11" ht="12.75" customHeight="1">
      <c r="A5596" s="61" t="str">
        <f>"         "&amp;Labels!B71</f>
        <v xml:space="preserve">         Customer 3</v>
      </c>
      <c r="B5596" s="76">
        <f>IF('(Other Computations)'!B201=0,0,Inputs!D223*Inputs!D116*Inputs!I69*Inputs!D26*'GM Alloc Factors'!B49/('(Other Computations)'!B188+'(Other Computations)'!B201))</f>
        <v>0</v>
      </c>
      <c r="C5596" s="76">
        <f>IF('(Other Computations)'!C201=0,0,Inputs!E223*Inputs!E116*Inputs!I69*Inputs!D26*'GM Alloc Factors'!C49/('(Other Computations)'!C188+'(Other Computations)'!C201))</f>
        <v>0</v>
      </c>
      <c r="D5596" s="76">
        <f>IF('(Other Computations)'!D201=0,0,Inputs!F223*Inputs!F116*Inputs!I69*Inputs!D26*'GM Alloc Factors'!D49/('(Other Computations)'!D188+'(Other Computations)'!D201))</f>
        <v>0</v>
      </c>
      <c r="E5596" s="76">
        <f>IF('(Other Computations)'!E201=0,0,Inputs!G223*Inputs!G116*Inputs!I69*Inputs!D26*'GM Alloc Factors'!E49/('(Other Computations)'!E188+'(Other Computations)'!E201))</f>
        <v>0</v>
      </c>
      <c r="F5596" s="43">
        <f t="shared" si="1176"/>
        <v>0</v>
      </c>
      <c r="G5596" s="76">
        <f>IF('(Other Computations)'!G201=0,0,Inputs!I223*Inputs!I116*Inputs!I69*Inputs!D26*'GM Alloc Factors'!G49/('(Other Computations)'!G188+'(Other Computations)'!G201))</f>
        <v>0</v>
      </c>
      <c r="H5596" s="76">
        <f>IF('(Other Computations)'!H201=0,0,Inputs!J223*Inputs!J116*Inputs!I69*Inputs!D26*'GM Alloc Factors'!H49/('(Other Computations)'!H188+'(Other Computations)'!H201))</f>
        <v>0</v>
      </c>
      <c r="I5596" s="76">
        <f>IF('(Other Computations)'!I201=0,0,Inputs!K223*Inputs!K116*Inputs!I69*Inputs!D26*'GM Alloc Factors'!I49/('(Other Computations)'!I188+'(Other Computations)'!I201))</f>
        <v>0</v>
      </c>
      <c r="J5596" s="76">
        <f>IF('(Other Computations)'!J201=0,0,Inputs!L223*Inputs!L116*Inputs!I69*Inputs!D26*'GM Alloc Factors'!J49/('(Other Computations)'!J188+'(Other Computations)'!J201))</f>
        <v>0</v>
      </c>
      <c r="K5596" s="43">
        <f t="shared" si="1177"/>
        <v>0</v>
      </c>
    </row>
    <row r="5597" spans="1:11" ht="12.75" customHeight="1">
      <c r="A5597" s="61" t="str">
        <f>"         "&amp;Labels!B72</f>
        <v xml:space="preserve">         Customer 4</v>
      </c>
      <c r="B5597" s="76">
        <f>IF('(Other Computations)'!B202=0,0,Inputs!D224*Inputs!D117*Inputs!I70*Inputs!D26*'GM Alloc Factors'!B49/('(Other Computations)'!B189+'(Other Computations)'!B202))</f>
        <v>0</v>
      </c>
      <c r="C5597" s="76">
        <f>IF('(Other Computations)'!C202=0,0,Inputs!E224*Inputs!E117*Inputs!I70*Inputs!D26*'GM Alloc Factors'!C49/('(Other Computations)'!C189+'(Other Computations)'!C202))</f>
        <v>0</v>
      </c>
      <c r="D5597" s="76">
        <f>IF('(Other Computations)'!D202=0,0,Inputs!F224*Inputs!F117*Inputs!I70*Inputs!D26*'GM Alloc Factors'!D49/('(Other Computations)'!D189+'(Other Computations)'!D202))</f>
        <v>0</v>
      </c>
      <c r="E5597" s="76">
        <f>IF('(Other Computations)'!E202=0,0,Inputs!G224*Inputs!G117*Inputs!I70*Inputs!D26*'GM Alloc Factors'!E49/('(Other Computations)'!E189+'(Other Computations)'!E202))</f>
        <v>0</v>
      </c>
      <c r="F5597" s="43">
        <f t="shared" si="1176"/>
        <v>0</v>
      </c>
      <c r="G5597" s="76">
        <f>IF('(Other Computations)'!G202=0,0,Inputs!I224*Inputs!I117*Inputs!I70*Inputs!D26*'GM Alloc Factors'!G49/('(Other Computations)'!G189+'(Other Computations)'!G202))</f>
        <v>0</v>
      </c>
      <c r="H5597" s="76">
        <f>IF('(Other Computations)'!H202=0,0,Inputs!J224*Inputs!J117*Inputs!I70*Inputs!D26*'GM Alloc Factors'!H49/('(Other Computations)'!H189+'(Other Computations)'!H202))</f>
        <v>0</v>
      </c>
      <c r="I5597" s="76">
        <f>IF('(Other Computations)'!I202=0,0,Inputs!K224*Inputs!K117*Inputs!I70*Inputs!D26*'GM Alloc Factors'!I49/('(Other Computations)'!I189+'(Other Computations)'!I202))</f>
        <v>0</v>
      </c>
      <c r="J5597" s="76">
        <f>IF('(Other Computations)'!J202=0,0,Inputs!L224*Inputs!L117*Inputs!I70*Inputs!D26*'GM Alloc Factors'!J49/('(Other Computations)'!J189+'(Other Computations)'!J202))</f>
        <v>0</v>
      </c>
      <c r="K5597" s="43">
        <f t="shared" si="1177"/>
        <v>0</v>
      </c>
    </row>
    <row r="5598" spans="1:11" ht="12.75" customHeight="1">
      <c r="A5598" s="61" t="str">
        <f>"         "&amp;Labels!B73</f>
        <v xml:space="preserve">         Customer 5</v>
      </c>
      <c r="B5598" s="76">
        <f>IF('(Other Computations)'!B203=0,0,Inputs!D225*Inputs!D118*Inputs!I71*Inputs!D26*'GM Alloc Factors'!B49/('(Other Computations)'!B190+'(Other Computations)'!B203))</f>
        <v>0</v>
      </c>
      <c r="C5598" s="76">
        <f>IF('(Other Computations)'!C203=0,0,Inputs!E225*Inputs!E118*Inputs!I71*Inputs!D26*'GM Alloc Factors'!C49/('(Other Computations)'!C190+'(Other Computations)'!C203))</f>
        <v>0</v>
      </c>
      <c r="D5598" s="76">
        <f>IF('(Other Computations)'!D203=0,0,Inputs!F225*Inputs!F118*Inputs!I71*Inputs!D26*'GM Alloc Factors'!D49/('(Other Computations)'!D190+'(Other Computations)'!D203))</f>
        <v>0</v>
      </c>
      <c r="E5598" s="76">
        <f>IF('(Other Computations)'!E203=0,0,Inputs!G225*Inputs!G118*Inputs!I71*Inputs!D26*'GM Alloc Factors'!E49/('(Other Computations)'!E190+'(Other Computations)'!E203))</f>
        <v>0</v>
      </c>
      <c r="F5598" s="43">
        <f t="shared" si="1176"/>
        <v>0</v>
      </c>
      <c r="G5598" s="76">
        <f>IF('(Other Computations)'!G203=0,0,Inputs!I225*Inputs!I118*Inputs!I71*Inputs!D26*'GM Alloc Factors'!G49/('(Other Computations)'!G190+'(Other Computations)'!G203))</f>
        <v>0</v>
      </c>
      <c r="H5598" s="76">
        <f>IF('(Other Computations)'!H203=0,0,Inputs!J225*Inputs!J118*Inputs!I71*Inputs!D26*'GM Alloc Factors'!H49/('(Other Computations)'!H190+'(Other Computations)'!H203))</f>
        <v>0</v>
      </c>
      <c r="I5598" s="76">
        <f>IF('(Other Computations)'!I203=0,0,Inputs!K225*Inputs!K118*Inputs!I71*Inputs!D26*'GM Alloc Factors'!I49/('(Other Computations)'!I190+'(Other Computations)'!I203))</f>
        <v>0</v>
      </c>
      <c r="J5598" s="76">
        <f>IF('(Other Computations)'!J203=0,0,Inputs!L225*Inputs!L118*Inputs!I71*Inputs!D26*'GM Alloc Factors'!J49/('(Other Computations)'!J190+'(Other Computations)'!J203))</f>
        <v>0</v>
      </c>
      <c r="K5598" s="43">
        <f t="shared" si="1177"/>
        <v>0</v>
      </c>
    </row>
    <row r="5599" spans="1:11" ht="12.75" customHeight="1">
      <c r="A5599" s="61" t="str">
        <f>"         "&amp;Labels!B74</f>
        <v xml:space="preserve">         Customer 6</v>
      </c>
      <c r="B5599" s="76">
        <f>IF('(Other Computations)'!B204=0,0,Inputs!D226*Inputs!D119*Inputs!I72*Inputs!D26*'GM Alloc Factors'!B49/('(Other Computations)'!B191+'(Other Computations)'!B204))</f>
        <v>0</v>
      </c>
      <c r="C5599" s="76">
        <f>IF('(Other Computations)'!C204=0,0,Inputs!E226*Inputs!E119*Inputs!I72*Inputs!D26*'GM Alloc Factors'!C49/('(Other Computations)'!C191+'(Other Computations)'!C204))</f>
        <v>0</v>
      </c>
      <c r="D5599" s="76">
        <f>IF('(Other Computations)'!D204=0,0,Inputs!F226*Inputs!F119*Inputs!I72*Inputs!D26*'GM Alloc Factors'!D49/('(Other Computations)'!D191+'(Other Computations)'!D204))</f>
        <v>0</v>
      </c>
      <c r="E5599" s="76">
        <f>IF('(Other Computations)'!E204=0,0,Inputs!G226*Inputs!G119*Inputs!I72*Inputs!D26*'GM Alloc Factors'!E49/('(Other Computations)'!E191+'(Other Computations)'!E204))</f>
        <v>0</v>
      </c>
      <c r="F5599" s="43">
        <f t="shared" si="1176"/>
        <v>0</v>
      </c>
      <c r="G5599" s="76">
        <f>IF('(Other Computations)'!G204=0,0,Inputs!I226*Inputs!I119*Inputs!I72*Inputs!D26*'GM Alloc Factors'!G49/('(Other Computations)'!G191+'(Other Computations)'!G204))</f>
        <v>0</v>
      </c>
      <c r="H5599" s="76">
        <f>IF('(Other Computations)'!H204=0,0,Inputs!J226*Inputs!J119*Inputs!I72*Inputs!D26*'GM Alloc Factors'!H49/('(Other Computations)'!H191+'(Other Computations)'!H204))</f>
        <v>0</v>
      </c>
      <c r="I5599" s="76">
        <f>IF('(Other Computations)'!I204=0,0,Inputs!K226*Inputs!K119*Inputs!I72*Inputs!D26*'GM Alloc Factors'!I49/('(Other Computations)'!I191+'(Other Computations)'!I204))</f>
        <v>0</v>
      </c>
      <c r="J5599" s="76">
        <f>IF('(Other Computations)'!J204=0,0,Inputs!L226*Inputs!L119*Inputs!I72*Inputs!D26*'GM Alloc Factors'!J49/('(Other Computations)'!J191+'(Other Computations)'!J204))</f>
        <v>0</v>
      </c>
      <c r="K5599" s="43">
        <f t="shared" si="1177"/>
        <v>0</v>
      </c>
    </row>
    <row r="5600" spans="1:11" ht="12.75" customHeight="1">
      <c r="A5600" s="61" t="str">
        <f>"         "&amp;Labels!B75</f>
        <v xml:space="preserve">         Customer 7</v>
      </c>
      <c r="B5600" s="76">
        <f>IF('(Other Computations)'!B205=0,0,Inputs!D227*Inputs!D120*Inputs!I73*Inputs!D26*'GM Alloc Factors'!B49/('(Other Computations)'!B192+'(Other Computations)'!B205))</f>
        <v>0</v>
      </c>
      <c r="C5600" s="76">
        <f>IF('(Other Computations)'!C205=0,0,Inputs!E227*Inputs!E120*Inputs!I73*Inputs!D26*'GM Alloc Factors'!C49/('(Other Computations)'!C192+'(Other Computations)'!C205))</f>
        <v>0</v>
      </c>
      <c r="D5600" s="76">
        <f>IF('(Other Computations)'!D205=0,0,Inputs!F227*Inputs!F120*Inputs!I73*Inputs!D26*'GM Alloc Factors'!D49/('(Other Computations)'!D192+'(Other Computations)'!D205))</f>
        <v>0</v>
      </c>
      <c r="E5600" s="76">
        <f>IF('(Other Computations)'!E205=0,0,Inputs!G227*Inputs!G120*Inputs!I73*Inputs!D26*'GM Alloc Factors'!E49/('(Other Computations)'!E192+'(Other Computations)'!E205))</f>
        <v>0</v>
      </c>
      <c r="F5600" s="43">
        <f t="shared" si="1176"/>
        <v>0</v>
      </c>
      <c r="G5600" s="76">
        <f>IF('(Other Computations)'!G205=0,0,Inputs!I227*Inputs!I120*Inputs!I73*Inputs!D26*'GM Alloc Factors'!G49/('(Other Computations)'!G192+'(Other Computations)'!G205))</f>
        <v>0</v>
      </c>
      <c r="H5600" s="76">
        <f>IF('(Other Computations)'!H205=0,0,Inputs!J227*Inputs!J120*Inputs!I73*Inputs!D26*'GM Alloc Factors'!H49/('(Other Computations)'!H192+'(Other Computations)'!H205))</f>
        <v>0</v>
      </c>
      <c r="I5600" s="76">
        <f>IF('(Other Computations)'!I205=0,0,Inputs!K227*Inputs!K120*Inputs!I73*Inputs!D26*'GM Alloc Factors'!I49/('(Other Computations)'!I192+'(Other Computations)'!I205))</f>
        <v>0</v>
      </c>
      <c r="J5600" s="76">
        <f>IF('(Other Computations)'!J205=0,0,Inputs!L227*Inputs!L120*Inputs!I73*Inputs!D26*'GM Alloc Factors'!J49/('(Other Computations)'!J192+'(Other Computations)'!J205))</f>
        <v>0</v>
      </c>
      <c r="K5600" s="43">
        <f t="shared" si="1177"/>
        <v>0</v>
      </c>
    </row>
    <row r="5601" spans="1:11" ht="12.75" customHeight="1">
      <c r="A5601" s="61" t="str">
        <f>"         "&amp;Labels!B76</f>
        <v xml:space="preserve">         Customer 8</v>
      </c>
      <c r="B5601" s="76">
        <f>IF('(Other Computations)'!B206=0,0,Inputs!D228*Inputs!D121*Inputs!I74*Inputs!D26*'GM Alloc Factors'!B49/('(Other Computations)'!B193+'(Other Computations)'!B206))</f>
        <v>0</v>
      </c>
      <c r="C5601" s="76">
        <f>IF('(Other Computations)'!C206=0,0,Inputs!E228*Inputs!E121*Inputs!I74*Inputs!D26*'GM Alloc Factors'!C49/('(Other Computations)'!C193+'(Other Computations)'!C206))</f>
        <v>0</v>
      </c>
      <c r="D5601" s="76">
        <f>IF('(Other Computations)'!D206=0,0,Inputs!F228*Inputs!F121*Inputs!I74*Inputs!D26*'GM Alloc Factors'!D49/('(Other Computations)'!D193+'(Other Computations)'!D206))</f>
        <v>0</v>
      </c>
      <c r="E5601" s="76">
        <f>IF('(Other Computations)'!E206=0,0,Inputs!G228*Inputs!G121*Inputs!I74*Inputs!D26*'GM Alloc Factors'!E49/('(Other Computations)'!E193+'(Other Computations)'!E206))</f>
        <v>0</v>
      </c>
      <c r="F5601" s="43">
        <f t="shared" si="1176"/>
        <v>0</v>
      </c>
      <c r="G5601" s="76">
        <f>IF('(Other Computations)'!G206=0,0,Inputs!I228*Inputs!I121*Inputs!I74*Inputs!D26*'GM Alloc Factors'!G49/('(Other Computations)'!G193+'(Other Computations)'!G206))</f>
        <v>0</v>
      </c>
      <c r="H5601" s="76">
        <f>IF('(Other Computations)'!H206=0,0,Inputs!J228*Inputs!J121*Inputs!I74*Inputs!D26*'GM Alloc Factors'!H49/('(Other Computations)'!H193+'(Other Computations)'!H206))</f>
        <v>0</v>
      </c>
      <c r="I5601" s="76">
        <f>IF('(Other Computations)'!I206=0,0,Inputs!K228*Inputs!K121*Inputs!I74*Inputs!D26*'GM Alloc Factors'!I49/('(Other Computations)'!I193+'(Other Computations)'!I206))</f>
        <v>0</v>
      </c>
      <c r="J5601" s="76">
        <f>IF('(Other Computations)'!J206=0,0,Inputs!L228*Inputs!L121*Inputs!I74*Inputs!D26*'GM Alloc Factors'!J49/('(Other Computations)'!J193+'(Other Computations)'!J206))</f>
        <v>0</v>
      </c>
      <c r="K5601" s="43">
        <f t="shared" si="1177"/>
        <v>0</v>
      </c>
    </row>
    <row r="5602" spans="1:11" ht="12.75" customHeight="1">
      <c r="A5602" s="61" t="str">
        <f>"         "&amp;Labels!B77</f>
        <v xml:space="preserve">         Customer 9</v>
      </c>
      <c r="B5602" s="76">
        <f>IF('(Other Computations)'!B207=0,0,Inputs!D229*Inputs!D122*Inputs!I75*Inputs!D26*'GM Alloc Factors'!B49/('(Other Computations)'!B194+'(Other Computations)'!B207))</f>
        <v>0</v>
      </c>
      <c r="C5602" s="76">
        <f>IF('(Other Computations)'!C207=0,0,Inputs!E229*Inputs!E122*Inputs!I75*Inputs!D26*'GM Alloc Factors'!C49/('(Other Computations)'!C194+'(Other Computations)'!C207))</f>
        <v>0</v>
      </c>
      <c r="D5602" s="76">
        <f>IF('(Other Computations)'!D207=0,0,Inputs!F229*Inputs!F122*Inputs!I75*Inputs!D26*'GM Alloc Factors'!D49/('(Other Computations)'!D194+'(Other Computations)'!D207))</f>
        <v>0</v>
      </c>
      <c r="E5602" s="76">
        <f>IF('(Other Computations)'!E207=0,0,Inputs!G229*Inputs!G122*Inputs!I75*Inputs!D26*'GM Alloc Factors'!E49/('(Other Computations)'!E194+'(Other Computations)'!E207))</f>
        <v>0</v>
      </c>
      <c r="F5602" s="43">
        <f t="shared" si="1176"/>
        <v>0</v>
      </c>
      <c r="G5602" s="76">
        <f>IF('(Other Computations)'!G207=0,0,Inputs!I229*Inputs!I122*Inputs!I75*Inputs!D26*'GM Alloc Factors'!G49/('(Other Computations)'!G194+'(Other Computations)'!G207))</f>
        <v>0</v>
      </c>
      <c r="H5602" s="76">
        <f>IF('(Other Computations)'!H207=0,0,Inputs!J229*Inputs!J122*Inputs!I75*Inputs!D26*'GM Alloc Factors'!H49/('(Other Computations)'!H194+'(Other Computations)'!H207))</f>
        <v>0</v>
      </c>
      <c r="I5602" s="76">
        <f>IF('(Other Computations)'!I207=0,0,Inputs!K229*Inputs!K122*Inputs!I75*Inputs!D26*'GM Alloc Factors'!I49/('(Other Computations)'!I194+'(Other Computations)'!I207))</f>
        <v>0</v>
      </c>
      <c r="J5602" s="76">
        <f>IF('(Other Computations)'!J207=0,0,Inputs!L229*Inputs!L122*Inputs!I75*Inputs!D26*'GM Alloc Factors'!J49/('(Other Computations)'!J194+'(Other Computations)'!J207))</f>
        <v>0</v>
      </c>
      <c r="K5602" s="43">
        <f t="shared" si="1177"/>
        <v>0</v>
      </c>
    </row>
    <row r="5603" spans="1:11" ht="12.75" customHeight="1">
      <c r="A5603" s="61" t="str">
        <f>"         "&amp;Labels!B78</f>
        <v xml:space="preserve">         Customer 10</v>
      </c>
      <c r="B5603" s="76">
        <f>IF('(Other Computations)'!B208=0,0,Inputs!D230*Inputs!D123*Inputs!I76*Inputs!D26*'GM Alloc Factors'!B49/('(Other Computations)'!B195+'(Other Computations)'!B208))</f>
        <v>0</v>
      </c>
      <c r="C5603" s="76">
        <f>IF('(Other Computations)'!C208=0,0,Inputs!E230*Inputs!E123*Inputs!I76*Inputs!D26*'GM Alloc Factors'!C49/('(Other Computations)'!C195+'(Other Computations)'!C208))</f>
        <v>0</v>
      </c>
      <c r="D5603" s="76">
        <f>IF('(Other Computations)'!D208=0,0,Inputs!F230*Inputs!F123*Inputs!I76*Inputs!D26*'GM Alloc Factors'!D49/('(Other Computations)'!D195+'(Other Computations)'!D208))</f>
        <v>0</v>
      </c>
      <c r="E5603" s="76">
        <f>IF('(Other Computations)'!E208=0,0,Inputs!G230*Inputs!G123*Inputs!I76*Inputs!D26*'GM Alloc Factors'!E49/('(Other Computations)'!E195+'(Other Computations)'!E208))</f>
        <v>0</v>
      </c>
      <c r="F5603" s="43">
        <f t="shared" si="1176"/>
        <v>0</v>
      </c>
      <c r="G5603" s="76">
        <f>IF('(Other Computations)'!G208=0,0,Inputs!I230*Inputs!I123*Inputs!I76*Inputs!D26*'GM Alloc Factors'!G49/('(Other Computations)'!G195+'(Other Computations)'!G208))</f>
        <v>0</v>
      </c>
      <c r="H5603" s="76">
        <f>IF('(Other Computations)'!H208=0,0,Inputs!J230*Inputs!J123*Inputs!I76*Inputs!D26*'GM Alloc Factors'!H49/('(Other Computations)'!H195+'(Other Computations)'!H208))</f>
        <v>0</v>
      </c>
      <c r="I5603" s="76">
        <f>IF('(Other Computations)'!I208=0,0,Inputs!K230*Inputs!K123*Inputs!I76*Inputs!D26*'GM Alloc Factors'!I49/('(Other Computations)'!I195+'(Other Computations)'!I208))</f>
        <v>0</v>
      </c>
      <c r="J5603" s="76">
        <f>IF('(Other Computations)'!J208=0,0,Inputs!L230*Inputs!L123*Inputs!I76*Inputs!D26*'GM Alloc Factors'!J49/('(Other Computations)'!J195+'(Other Computations)'!J208))</f>
        <v>0</v>
      </c>
      <c r="K5603" s="43">
        <f t="shared" si="1177"/>
        <v>0</v>
      </c>
    </row>
    <row r="5604" spans="1:11" ht="12.75" customHeight="1">
      <c r="A5604" s="61" t="str">
        <f>"         "&amp;Labels!C68</f>
        <v xml:space="preserve">         Total</v>
      </c>
      <c r="B5604" s="84">
        <f>SUM(B5594:B5603)</f>
        <v>0</v>
      </c>
      <c r="C5604" s="84">
        <f>SUM(C5594:C5603)</f>
        <v>0</v>
      </c>
      <c r="D5604" s="84">
        <f>SUM(D5594:D5603)</f>
        <v>0</v>
      </c>
      <c r="E5604" s="84">
        <f>SUM(E5594:E5603)</f>
        <v>0</v>
      </c>
      <c r="F5604" s="43">
        <f t="shared" si="1176"/>
        <v>0</v>
      </c>
      <c r="G5604" s="84">
        <f>SUM(G5594:G5603)</f>
        <v>0</v>
      </c>
      <c r="H5604" s="84">
        <f>SUM(H5594:H5603)</f>
        <v>0</v>
      </c>
      <c r="I5604" s="84">
        <f>SUM(I5594:I5603)</f>
        <v>0</v>
      </c>
      <c r="J5604" s="84">
        <f>SUM(J5594:J5603)</f>
        <v>0</v>
      </c>
      <c r="K5604" s="43">
        <f t="shared" si="1177"/>
        <v>0</v>
      </c>
    </row>
    <row r="5605" spans="1:11" ht="12.75" customHeight="1">
      <c r="A5605" s="61" t="str">
        <f>"      "&amp;Labels!B91</f>
        <v xml:space="preserve">      Q 7</v>
      </c>
      <c r="B5605" s="84"/>
      <c r="C5605" s="84"/>
      <c r="D5605" s="84"/>
      <c r="E5605" s="84"/>
      <c r="F5605" s="43"/>
      <c r="G5605" s="84"/>
      <c r="H5605" s="84"/>
      <c r="I5605" s="84"/>
      <c r="J5605" s="84"/>
      <c r="K5605" s="43"/>
    </row>
    <row r="5606" spans="1:11" ht="12.75" customHeight="1">
      <c r="A5606" s="61" t="str">
        <f>"         "&amp;Labels!B69</f>
        <v xml:space="preserve">         Customer 1</v>
      </c>
      <c r="B5606" s="76">
        <f>IF('(Other Computations)'!B199=0,0,Inputs!D221*Inputs!D114*Inputs!J67*Inputs!D26*'GM Alloc Factors'!B52/('(Other Computations)'!B186+'(Other Computations)'!B199))</f>
        <v>0</v>
      </c>
      <c r="C5606" s="76">
        <f>IF('(Other Computations)'!C199=0,0,Inputs!E221*Inputs!E114*Inputs!J67*Inputs!D26*'GM Alloc Factors'!C52/('(Other Computations)'!C186+'(Other Computations)'!C199))</f>
        <v>0</v>
      </c>
      <c r="D5606" s="76">
        <f>IF('(Other Computations)'!D199=0,0,Inputs!F221*Inputs!F114*Inputs!J67*Inputs!D26*'GM Alloc Factors'!D52/('(Other Computations)'!D186+'(Other Computations)'!D199))</f>
        <v>0</v>
      </c>
      <c r="E5606" s="76">
        <f>IF('(Other Computations)'!E199=0,0,Inputs!G221*Inputs!G114*Inputs!J67*Inputs!D26*'GM Alloc Factors'!E52/('(Other Computations)'!E186+'(Other Computations)'!E199))</f>
        <v>0</v>
      </c>
      <c r="F5606" s="43">
        <f t="shared" ref="F5606:F5616" si="1178">SUM(B5606:E5606)</f>
        <v>0</v>
      </c>
      <c r="G5606" s="76">
        <f>IF('(Other Computations)'!G199=0,0,Inputs!I221*Inputs!I114*Inputs!J67*Inputs!D26*'GM Alloc Factors'!G52/('(Other Computations)'!G186+'(Other Computations)'!G199))</f>
        <v>0</v>
      </c>
      <c r="H5606" s="76">
        <f>IF('(Other Computations)'!H199=0,0,Inputs!J221*Inputs!J114*Inputs!J67*Inputs!D26*'GM Alloc Factors'!H52/('(Other Computations)'!H186+'(Other Computations)'!H199))</f>
        <v>0</v>
      </c>
      <c r="I5606" s="76">
        <f>IF('(Other Computations)'!I199=0,0,Inputs!K221*Inputs!K114*Inputs!J67*Inputs!D26*'GM Alloc Factors'!I52/('(Other Computations)'!I186+'(Other Computations)'!I199))</f>
        <v>0</v>
      </c>
      <c r="J5606" s="76">
        <f>IF('(Other Computations)'!J199=0,0,Inputs!L221*Inputs!L114*Inputs!J67*Inputs!D26*'GM Alloc Factors'!J52/('(Other Computations)'!J186+'(Other Computations)'!J199))</f>
        <v>0</v>
      </c>
      <c r="K5606" s="43">
        <f t="shared" ref="K5606:K5616" si="1179">SUM(G5606:J5606)</f>
        <v>0</v>
      </c>
    </row>
    <row r="5607" spans="1:11" ht="12.75" customHeight="1">
      <c r="A5607" s="61" t="str">
        <f>"         "&amp;Labels!B70</f>
        <v xml:space="preserve">         Customer 2</v>
      </c>
      <c r="B5607" s="76">
        <f>IF('(Other Computations)'!B200=0,0,Inputs!D222*Inputs!D115*Inputs!J68*Inputs!D26*'GM Alloc Factors'!B52/('(Other Computations)'!B187+'(Other Computations)'!B200))</f>
        <v>0</v>
      </c>
      <c r="C5607" s="76">
        <f>IF('(Other Computations)'!C200=0,0,Inputs!E222*Inputs!E115*Inputs!J68*Inputs!D26*'GM Alloc Factors'!C52/('(Other Computations)'!C187+'(Other Computations)'!C200))</f>
        <v>0</v>
      </c>
      <c r="D5607" s="76">
        <f>IF('(Other Computations)'!D200=0,0,Inputs!F222*Inputs!F115*Inputs!J68*Inputs!D26*'GM Alloc Factors'!D52/('(Other Computations)'!D187+'(Other Computations)'!D200))</f>
        <v>0</v>
      </c>
      <c r="E5607" s="76">
        <f>IF('(Other Computations)'!E200=0,0,Inputs!G222*Inputs!G115*Inputs!J68*Inputs!D26*'GM Alloc Factors'!E52/('(Other Computations)'!E187+'(Other Computations)'!E200))</f>
        <v>0</v>
      </c>
      <c r="F5607" s="43">
        <f t="shared" si="1178"/>
        <v>0</v>
      </c>
      <c r="G5607" s="76">
        <f>IF('(Other Computations)'!G200=0,0,Inputs!I222*Inputs!I115*Inputs!J68*Inputs!D26*'GM Alloc Factors'!G52/('(Other Computations)'!G187+'(Other Computations)'!G200))</f>
        <v>0</v>
      </c>
      <c r="H5607" s="76">
        <f>IF('(Other Computations)'!H200=0,0,Inputs!J222*Inputs!J115*Inputs!J68*Inputs!D26*'GM Alloc Factors'!H52/('(Other Computations)'!H187+'(Other Computations)'!H200))</f>
        <v>0</v>
      </c>
      <c r="I5607" s="76">
        <f>IF('(Other Computations)'!I200=0,0,Inputs!K222*Inputs!K115*Inputs!J68*Inputs!D26*'GM Alloc Factors'!I52/('(Other Computations)'!I187+'(Other Computations)'!I200))</f>
        <v>0</v>
      </c>
      <c r="J5607" s="76">
        <f>IF('(Other Computations)'!J200=0,0,Inputs!L222*Inputs!L115*Inputs!J68*Inputs!D26*'GM Alloc Factors'!J52/('(Other Computations)'!J187+'(Other Computations)'!J200))</f>
        <v>0</v>
      </c>
      <c r="K5607" s="43">
        <f t="shared" si="1179"/>
        <v>0</v>
      </c>
    </row>
    <row r="5608" spans="1:11" ht="12.75" customHeight="1">
      <c r="A5608" s="61" t="str">
        <f>"         "&amp;Labels!B71</f>
        <v xml:space="preserve">         Customer 3</v>
      </c>
      <c r="B5608" s="76">
        <f>IF('(Other Computations)'!B201=0,0,Inputs!D223*Inputs!D116*Inputs!J69*Inputs!D26*'GM Alloc Factors'!B52/('(Other Computations)'!B188+'(Other Computations)'!B201))</f>
        <v>0</v>
      </c>
      <c r="C5608" s="76">
        <f>IF('(Other Computations)'!C201=0,0,Inputs!E223*Inputs!E116*Inputs!J69*Inputs!D26*'GM Alloc Factors'!C52/('(Other Computations)'!C188+'(Other Computations)'!C201))</f>
        <v>0</v>
      </c>
      <c r="D5608" s="76">
        <f>IF('(Other Computations)'!D201=0,0,Inputs!F223*Inputs!F116*Inputs!J69*Inputs!D26*'GM Alloc Factors'!D52/('(Other Computations)'!D188+'(Other Computations)'!D201))</f>
        <v>0</v>
      </c>
      <c r="E5608" s="76">
        <f>IF('(Other Computations)'!E201=0,0,Inputs!G223*Inputs!G116*Inputs!J69*Inputs!D26*'GM Alloc Factors'!E52/('(Other Computations)'!E188+'(Other Computations)'!E201))</f>
        <v>0</v>
      </c>
      <c r="F5608" s="43">
        <f t="shared" si="1178"/>
        <v>0</v>
      </c>
      <c r="G5608" s="76">
        <f>IF('(Other Computations)'!G201=0,0,Inputs!I223*Inputs!I116*Inputs!J69*Inputs!D26*'GM Alloc Factors'!G52/('(Other Computations)'!G188+'(Other Computations)'!G201))</f>
        <v>0</v>
      </c>
      <c r="H5608" s="76">
        <f>IF('(Other Computations)'!H201=0,0,Inputs!J223*Inputs!J116*Inputs!J69*Inputs!D26*'GM Alloc Factors'!H52/('(Other Computations)'!H188+'(Other Computations)'!H201))</f>
        <v>0</v>
      </c>
      <c r="I5608" s="76">
        <f>IF('(Other Computations)'!I201=0,0,Inputs!K223*Inputs!K116*Inputs!J69*Inputs!D26*'GM Alloc Factors'!I52/('(Other Computations)'!I188+'(Other Computations)'!I201))</f>
        <v>0</v>
      </c>
      <c r="J5608" s="76">
        <f>IF('(Other Computations)'!J201=0,0,Inputs!L223*Inputs!L116*Inputs!J69*Inputs!D26*'GM Alloc Factors'!J52/('(Other Computations)'!J188+'(Other Computations)'!J201))</f>
        <v>0</v>
      </c>
      <c r="K5608" s="43">
        <f t="shared" si="1179"/>
        <v>0</v>
      </c>
    </row>
    <row r="5609" spans="1:11" ht="12.75" customHeight="1">
      <c r="A5609" s="61" t="str">
        <f>"         "&amp;Labels!B72</f>
        <v xml:space="preserve">         Customer 4</v>
      </c>
      <c r="B5609" s="76">
        <f>IF('(Other Computations)'!B202=0,0,Inputs!D224*Inputs!D117*Inputs!J70*Inputs!D26*'GM Alloc Factors'!B52/('(Other Computations)'!B189+'(Other Computations)'!B202))</f>
        <v>0</v>
      </c>
      <c r="C5609" s="76">
        <f>IF('(Other Computations)'!C202=0,0,Inputs!E224*Inputs!E117*Inputs!J70*Inputs!D26*'GM Alloc Factors'!C52/('(Other Computations)'!C189+'(Other Computations)'!C202))</f>
        <v>0</v>
      </c>
      <c r="D5609" s="76">
        <f>IF('(Other Computations)'!D202=0,0,Inputs!F224*Inputs!F117*Inputs!J70*Inputs!D26*'GM Alloc Factors'!D52/('(Other Computations)'!D189+'(Other Computations)'!D202))</f>
        <v>0</v>
      </c>
      <c r="E5609" s="76">
        <f>IF('(Other Computations)'!E202=0,0,Inputs!G224*Inputs!G117*Inputs!J70*Inputs!D26*'GM Alloc Factors'!E52/('(Other Computations)'!E189+'(Other Computations)'!E202))</f>
        <v>0</v>
      </c>
      <c r="F5609" s="43">
        <f t="shared" si="1178"/>
        <v>0</v>
      </c>
      <c r="G5609" s="76">
        <f>IF('(Other Computations)'!G202=0,0,Inputs!I224*Inputs!I117*Inputs!J70*Inputs!D26*'GM Alloc Factors'!G52/('(Other Computations)'!G189+'(Other Computations)'!G202))</f>
        <v>0</v>
      </c>
      <c r="H5609" s="76">
        <f>IF('(Other Computations)'!H202=0,0,Inputs!J224*Inputs!J117*Inputs!J70*Inputs!D26*'GM Alloc Factors'!H52/('(Other Computations)'!H189+'(Other Computations)'!H202))</f>
        <v>0</v>
      </c>
      <c r="I5609" s="76">
        <f>IF('(Other Computations)'!I202=0,0,Inputs!K224*Inputs!K117*Inputs!J70*Inputs!D26*'GM Alloc Factors'!I52/('(Other Computations)'!I189+'(Other Computations)'!I202))</f>
        <v>0</v>
      </c>
      <c r="J5609" s="76">
        <f>IF('(Other Computations)'!J202=0,0,Inputs!L224*Inputs!L117*Inputs!J70*Inputs!D26*'GM Alloc Factors'!J52/('(Other Computations)'!J189+'(Other Computations)'!J202))</f>
        <v>0</v>
      </c>
      <c r="K5609" s="43">
        <f t="shared" si="1179"/>
        <v>0</v>
      </c>
    </row>
    <row r="5610" spans="1:11" ht="12.75" customHeight="1">
      <c r="A5610" s="61" t="str">
        <f>"         "&amp;Labels!B73</f>
        <v xml:space="preserve">         Customer 5</v>
      </c>
      <c r="B5610" s="76">
        <f>IF('(Other Computations)'!B203=0,0,Inputs!D225*Inputs!D118*Inputs!J71*Inputs!D26*'GM Alloc Factors'!B52/('(Other Computations)'!B190+'(Other Computations)'!B203))</f>
        <v>0</v>
      </c>
      <c r="C5610" s="76">
        <f>IF('(Other Computations)'!C203=0,0,Inputs!E225*Inputs!E118*Inputs!J71*Inputs!D26*'GM Alloc Factors'!C52/('(Other Computations)'!C190+'(Other Computations)'!C203))</f>
        <v>0</v>
      </c>
      <c r="D5610" s="76">
        <f>IF('(Other Computations)'!D203=0,0,Inputs!F225*Inputs!F118*Inputs!J71*Inputs!D26*'GM Alloc Factors'!D52/('(Other Computations)'!D190+'(Other Computations)'!D203))</f>
        <v>0</v>
      </c>
      <c r="E5610" s="76">
        <f>IF('(Other Computations)'!E203=0,0,Inputs!G225*Inputs!G118*Inputs!J71*Inputs!D26*'GM Alloc Factors'!E52/('(Other Computations)'!E190+'(Other Computations)'!E203))</f>
        <v>0</v>
      </c>
      <c r="F5610" s="43">
        <f t="shared" si="1178"/>
        <v>0</v>
      </c>
      <c r="G5610" s="76">
        <f>IF('(Other Computations)'!G203=0,0,Inputs!I225*Inputs!I118*Inputs!J71*Inputs!D26*'GM Alloc Factors'!G52/('(Other Computations)'!G190+'(Other Computations)'!G203))</f>
        <v>0</v>
      </c>
      <c r="H5610" s="76">
        <f>IF('(Other Computations)'!H203=0,0,Inputs!J225*Inputs!J118*Inputs!J71*Inputs!D26*'GM Alloc Factors'!H52/('(Other Computations)'!H190+'(Other Computations)'!H203))</f>
        <v>0</v>
      </c>
      <c r="I5610" s="76">
        <f>IF('(Other Computations)'!I203=0,0,Inputs!K225*Inputs!K118*Inputs!J71*Inputs!D26*'GM Alloc Factors'!I52/('(Other Computations)'!I190+'(Other Computations)'!I203))</f>
        <v>0</v>
      </c>
      <c r="J5610" s="76">
        <f>IF('(Other Computations)'!J203=0,0,Inputs!L225*Inputs!L118*Inputs!J71*Inputs!D26*'GM Alloc Factors'!J52/('(Other Computations)'!J190+'(Other Computations)'!J203))</f>
        <v>0</v>
      </c>
      <c r="K5610" s="43">
        <f t="shared" si="1179"/>
        <v>0</v>
      </c>
    </row>
    <row r="5611" spans="1:11" ht="12.75" customHeight="1">
      <c r="A5611" s="61" t="str">
        <f>"         "&amp;Labels!B74</f>
        <v xml:space="preserve">         Customer 6</v>
      </c>
      <c r="B5611" s="76">
        <f>IF('(Other Computations)'!B204=0,0,Inputs!D226*Inputs!D119*Inputs!J72*Inputs!D26*'GM Alloc Factors'!B52/('(Other Computations)'!B191+'(Other Computations)'!B204))</f>
        <v>0</v>
      </c>
      <c r="C5611" s="76">
        <f>IF('(Other Computations)'!C204=0,0,Inputs!E226*Inputs!E119*Inputs!J72*Inputs!D26*'GM Alloc Factors'!C52/('(Other Computations)'!C191+'(Other Computations)'!C204))</f>
        <v>0</v>
      </c>
      <c r="D5611" s="76">
        <f>IF('(Other Computations)'!D204=0,0,Inputs!F226*Inputs!F119*Inputs!J72*Inputs!D26*'GM Alloc Factors'!D52/('(Other Computations)'!D191+'(Other Computations)'!D204))</f>
        <v>0</v>
      </c>
      <c r="E5611" s="76">
        <f>IF('(Other Computations)'!E204=0,0,Inputs!G226*Inputs!G119*Inputs!J72*Inputs!D26*'GM Alloc Factors'!E52/('(Other Computations)'!E191+'(Other Computations)'!E204))</f>
        <v>0</v>
      </c>
      <c r="F5611" s="43">
        <f t="shared" si="1178"/>
        <v>0</v>
      </c>
      <c r="G5611" s="76">
        <f>IF('(Other Computations)'!G204=0,0,Inputs!I226*Inputs!I119*Inputs!J72*Inputs!D26*'GM Alloc Factors'!G52/('(Other Computations)'!G191+'(Other Computations)'!G204))</f>
        <v>0</v>
      </c>
      <c r="H5611" s="76">
        <f>IF('(Other Computations)'!H204=0,0,Inputs!J226*Inputs!J119*Inputs!J72*Inputs!D26*'GM Alloc Factors'!H52/('(Other Computations)'!H191+'(Other Computations)'!H204))</f>
        <v>0</v>
      </c>
      <c r="I5611" s="76">
        <f>IF('(Other Computations)'!I204=0,0,Inputs!K226*Inputs!K119*Inputs!J72*Inputs!D26*'GM Alloc Factors'!I52/('(Other Computations)'!I191+'(Other Computations)'!I204))</f>
        <v>0</v>
      </c>
      <c r="J5611" s="76">
        <f>IF('(Other Computations)'!J204=0,0,Inputs!L226*Inputs!L119*Inputs!J72*Inputs!D26*'GM Alloc Factors'!J52/('(Other Computations)'!J191+'(Other Computations)'!J204))</f>
        <v>0</v>
      </c>
      <c r="K5611" s="43">
        <f t="shared" si="1179"/>
        <v>0</v>
      </c>
    </row>
    <row r="5612" spans="1:11" ht="12.75" customHeight="1">
      <c r="A5612" s="61" t="str">
        <f>"         "&amp;Labels!B75</f>
        <v xml:space="preserve">         Customer 7</v>
      </c>
      <c r="B5612" s="76">
        <f>IF('(Other Computations)'!B205=0,0,Inputs!D227*Inputs!D120*Inputs!J73*Inputs!D26*'GM Alloc Factors'!B52/('(Other Computations)'!B192+'(Other Computations)'!B205))</f>
        <v>0</v>
      </c>
      <c r="C5612" s="76">
        <f>IF('(Other Computations)'!C205=0,0,Inputs!E227*Inputs!E120*Inputs!J73*Inputs!D26*'GM Alloc Factors'!C52/('(Other Computations)'!C192+'(Other Computations)'!C205))</f>
        <v>0</v>
      </c>
      <c r="D5612" s="76">
        <f>IF('(Other Computations)'!D205=0,0,Inputs!F227*Inputs!F120*Inputs!J73*Inputs!D26*'GM Alloc Factors'!D52/('(Other Computations)'!D192+'(Other Computations)'!D205))</f>
        <v>0</v>
      </c>
      <c r="E5612" s="76">
        <f>IF('(Other Computations)'!E205=0,0,Inputs!G227*Inputs!G120*Inputs!J73*Inputs!D26*'GM Alloc Factors'!E52/('(Other Computations)'!E192+'(Other Computations)'!E205))</f>
        <v>0</v>
      </c>
      <c r="F5612" s="43">
        <f t="shared" si="1178"/>
        <v>0</v>
      </c>
      <c r="G5612" s="76">
        <f>IF('(Other Computations)'!G205=0,0,Inputs!I227*Inputs!I120*Inputs!J73*Inputs!D26*'GM Alloc Factors'!G52/('(Other Computations)'!G192+'(Other Computations)'!G205))</f>
        <v>0</v>
      </c>
      <c r="H5612" s="76">
        <f>IF('(Other Computations)'!H205=0,0,Inputs!J227*Inputs!J120*Inputs!J73*Inputs!D26*'GM Alloc Factors'!H52/('(Other Computations)'!H192+'(Other Computations)'!H205))</f>
        <v>0</v>
      </c>
      <c r="I5612" s="76">
        <f>IF('(Other Computations)'!I205=0,0,Inputs!K227*Inputs!K120*Inputs!J73*Inputs!D26*'GM Alloc Factors'!I52/('(Other Computations)'!I192+'(Other Computations)'!I205))</f>
        <v>0</v>
      </c>
      <c r="J5612" s="76">
        <f>IF('(Other Computations)'!J205=0,0,Inputs!L227*Inputs!L120*Inputs!J73*Inputs!D26*'GM Alloc Factors'!J52/('(Other Computations)'!J192+'(Other Computations)'!J205))</f>
        <v>0</v>
      </c>
      <c r="K5612" s="43">
        <f t="shared" si="1179"/>
        <v>0</v>
      </c>
    </row>
    <row r="5613" spans="1:11" ht="12.75" customHeight="1">
      <c r="A5613" s="61" t="str">
        <f>"         "&amp;Labels!B76</f>
        <v xml:space="preserve">         Customer 8</v>
      </c>
      <c r="B5613" s="76">
        <f>IF('(Other Computations)'!B206=0,0,Inputs!D228*Inputs!D121*Inputs!J74*Inputs!D26*'GM Alloc Factors'!B52/('(Other Computations)'!B193+'(Other Computations)'!B206))</f>
        <v>0</v>
      </c>
      <c r="C5613" s="76">
        <f>IF('(Other Computations)'!C206=0,0,Inputs!E228*Inputs!E121*Inputs!J74*Inputs!D26*'GM Alloc Factors'!C52/('(Other Computations)'!C193+'(Other Computations)'!C206))</f>
        <v>0</v>
      </c>
      <c r="D5613" s="76">
        <f>IF('(Other Computations)'!D206=0,0,Inputs!F228*Inputs!F121*Inputs!J74*Inputs!D26*'GM Alloc Factors'!D52/('(Other Computations)'!D193+'(Other Computations)'!D206))</f>
        <v>0</v>
      </c>
      <c r="E5613" s="76">
        <f>IF('(Other Computations)'!E206=0,0,Inputs!G228*Inputs!G121*Inputs!J74*Inputs!D26*'GM Alloc Factors'!E52/('(Other Computations)'!E193+'(Other Computations)'!E206))</f>
        <v>0</v>
      </c>
      <c r="F5613" s="43">
        <f t="shared" si="1178"/>
        <v>0</v>
      </c>
      <c r="G5613" s="76">
        <f>IF('(Other Computations)'!G206=0,0,Inputs!I228*Inputs!I121*Inputs!J74*Inputs!D26*'GM Alloc Factors'!G52/('(Other Computations)'!G193+'(Other Computations)'!G206))</f>
        <v>0</v>
      </c>
      <c r="H5613" s="76">
        <f>IF('(Other Computations)'!H206=0,0,Inputs!J228*Inputs!J121*Inputs!J74*Inputs!D26*'GM Alloc Factors'!H52/('(Other Computations)'!H193+'(Other Computations)'!H206))</f>
        <v>0</v>
      </c>
      <c r="I5613" s="76">
        <f>IF('(Other Computations)'!I206=0,0,Inputs!K228*Inputs!K121*Inputs!J74*Inputs!D26*'GM Alloc Factors'!I52/('(Other Computations)'!I193+'(Other Computations)'!I206))</f>
        <v>0</v>
      </c>
      <c r="J5613" s="76">
        <f>IF('(Other Computations)'!J206=0,0,Inputs!L228*Inputs!L121*Inputs!J74*Inputs!D26*'GM Alloc Factors'!J52/('(Other Computations)'!J193+'(Other Computations)'!J206))</f>
        <v>0</v>
      </c>
      <c r="K5613" s="43">
        <f t="shared" si="1179"/>
        <v>0</v>
      </c>
    </row>
    <row r="5614" spans="1:11" ht="12.75" customHeight="1">
      <c r="A5614" s="61" t="str">
        <f>"         "&amp;Labels!B77</f>
        <v xml:space="preserve">         Customer 9</v>
      </c>
      <c r="B5614" s="76">
        <f>IF('(Other Computations)'!B207=0,0,Inputs!D229*Inputs!D122*Inputs!J75*Inputs!D26*'GM Alloc Factors'!B52/('(Other Computations)'!B194+'(Other Computations)'!B207))</f>
        <v>0</v>
      </c>
      <c r="C5614" s="76">
        <f>IF('(Other Computations)'!C207=0,0,Inputs!E229*Inputs!E122*Inputs!J75*Inputs!D26*'GM Alloc Factors'!C52/('(Other Computations)'!C194+'(Other Computations)'!C207))</f>
        <v>0</v>
      </c>
      <c r="D5614" s="76">
        <f>IF('(Other Computations)'!D207=0,0,Inputs!F229*Inputs!F122*Inputs!J75*Inputs!D26*'GM Alloc Factors'!D52/('(Other Computations)'!D194+'(Other Computations)'!D207))</f>
        <v>0</v>
      </c>
      <c r="E5614" s="76">
        <f>IF('(Other Computations)'!E207=0,0,Inputs!G229*Inputs!G122*Inputs!J75*Inputs!D26*'GM Alloc Factors'!E52/('(Other Computations)'!E194+'(Other Computations)'!E207))</f>
        <v>0</v>
      </c>
      <c r="F5614" s="43">
        <f t="shared" si="1178"/>
        <v>0</v>
      </c>
      <c r="G5614" s="76">
        <f>IF('(Other Computations)'!G207=0,0,Inputs!I229*Inputs!I122*Inputs!J75*Inputs!D26*'GM Alloc Factors'!G52/('(Other Computations)'!G194+'(Other Computations)'!G207))</f>
        <v>0</v>
      </c>
      <c r="H5614" s="76">
        <f>IF('(Other Computations)'!H207=0,0,Inputs!J229*Inputs!J122*Inputs!J75*Inputs!D26*'GM Alloc Factors'!H52/('(Other Computations)'!H194+'(Other Computations)'!H207))</f>
        <v>0</v>
      </c>
      <c r="I5614" s="76">
        <f>IF('(Other Computations)'!I207=0,0,Inputs!K229*Inputs!K122*Inputs!J75*Inputs!D26*'GM Alloc Factors'!I52/('(Other Computations)'!I194+'(Other Computations)'!I207))</f>
        <v>0</v>
      </c>
      <c r="J5614" s="76">
        <f>IF('(Other Computations)'!J207=0,0,Inputs!L229*Inputs!L122*Inputs!J75*Inputs!D26*'GM Alloc Factors'!J52/('(Other Computations)'!J194+'(Other Computations)'!J207))</f>
        <v>0</v>
      </c>
      <c r="K5614" s="43">
        <f t="shared" si="1179"/>
        <v>0</v>
      </c>
    </row>
    <row r="5615" spans="1:11" ht="12.75" customHeight="1">
      <c r="A5615" s="61" t="str">
        <f>"         "&amp;Labels!B78</f>
        <v xml:space="preserve">         Customer 10</v>
      </c>
      <c r="B5615" s="76">
        <f>IF('(Other Computations)'!B208=0,0,Inputs!D230*Inputs!D123*Inputs!J76*Inputs!D26*'GM Alloc Factors'!B52/('(Other Computations)'!B195+'(Other Computations)'!B208))</f>
        <v>0</v>
      </c>
      <c r="C5615" s="76">
        <f>IF('(Other Computations)'!C208=0,0,Inputs!E230*Inputs!E123*Inputs!J76*Inputs!D26*'GM Alloc Factors'!C52/('(Other Computations)'!C195+'(Other Computations)'!C208))</f>
        <v>0</v>
      </c>
      <c r="D5615" s="76">
        <f>IF('(Other Computations)'!D208=0,0,Inputs!F230*Inputs!F123*Inputs!J76*Inputs!D26*'GM Alloc Factors'!D52/('(Other Computations)'!D195+'(Other Computations)'!D208))</f>
        <v>0</v>
      </c>
      <c r="E5615" s="76">
        <f>IF('(Other Computations)'!E208=0,0,Inputs!G230*Inputs!G123*Inputs!J76*Inputs!D26*'GM Alloc Factors'!E52/('(Other Computations)'!E195+'(Other Computations)'!E208))</f>
        <v>0</v>
      </c>
      <c r="F5615" s="43">
        <f t="shared" si="1178"/>
        <v>0</v>
      </c>
      <c r="G5615" s="76">
        <f>IF('(Other Computations)'!G208=0,0,Inputs!I230*Inputs!I123*Inputs!J76*Inputs!D26*'GM Alloc Factors'!G52/('(Other Computations)'!G195+'(Other Computations)'!G208))</f>
        <v>0</v>
      </c>
      <c r="H5615" s="76">
        <f>IF('(Other Computations)'!H208=0,0,Inputs!J230*Inputs!J123*Inputs!J76*Inputs!D26*'GM Alloc Factors'!H52/('(Other Computations)'!H195+'(Other Computations)'!H208))</f>
        <v>0</v>
      </c>
      <c r="I5615" s="76">
        <f>IF('(Other Computations)'!I208=0,0,Inputs!K230*Inputs!K123*Inputs!J76*Inputs!D26*'GM Alloc Factors'!I52/('(Other Computations)'!I195+'(Other Computations)'!I208))</f>
        <v>0</v>
      </c>
      <c r="J5615" s="76">
        <f>IF('(Other Computations)'!J208=0,0,Inputs!L230*Inputs!L123*Inputs!J76*Inputs!D26*'GM Alloc Factors'!J52/('(Other Computations)'!J195+'(Other Computations)'!J208))</f>
        <v>0</v>
      </c>
      <c r="K5615" s="43">
        <f t="shared" si="1179"/>
        <v>0</v>
      </c>
    </row>
    <row r="5616" spans="1:11" ht="12.75" customHeight="1">
      <c r="A5616" s="61" t="str">
        <f>"         "&amp;Labels!C68</f>
        <v xml:space="preserve">         Total</v>
      </c>
      <c r="B5616" s="84">
        <f>SUM(B5606:B5615)</f>
        <v>0</v>
      </c>
      <c r="C5616" s="84">
        <f>SUM(C5606:C5615)</f>
        <v>0</v>
      </c>
      <c r="D5616" s="84">
        <f>SUM(D5606:D5615)</f>
        <v>0</v>
      </c>
      <c r="E5616" s="84">
        <f>SUM(E5606:E5615)</f>
        <v>0</v>
      </c>
      <c r="F5616" s="43">
        <f t="shared" si="1178"/>
        <v>0</v>
      </c>
      <c r="G5616" s="84">
        <f>SUM(G5606:G5615)</f>
        <v>0</v>
      </c>
      <c r="H5616" s="84">
        <f>SUM(H5606:H5615)</f>
        <v>0</v>
      </c>
      <c r="I5616" s="84">
        <f>SUM(I5606:I5615)</f>
        <v>0</v>
      </c>
      <c r="J5616" s="84">
        <f>SUM(J5606:J5615)</f>
        <v>0</v>
      </c>
      <c r="K5616" s="43">
        <f t="shared" si="1179"/>
        <v>0</v>
      </c>
    </row>
    <row r="5617" spans="1:11" ht="12.75" customHeight="1">
      <c r="A5617" s="61" t="str">
        <f>"      "&amp;Labels!B92</f>
        <v xml:space="preserve">      Q 8</v>
      </c>
      <c r="B5617" s="84"/>
      <c r="C5617" s="84"/>
      <c r="D5617" s="84"/>
      <c r="E5617" s="84"/>
      <c r="F5617" s="43"/>
      <c r="G5617" s="84"/>
      <c r="H5617" s="84"/>
      <c r="I5617" s="84"/>
      <c r="J5617" s="84"/>
      <c r="K5617" s="43"/>
    </row>
    <row r="5618" spans="1:11" ht="12.75" customHeight="1">
      <c r="A5618" s="61" t="str">
        <f>"         "&amp;Labels!B69</f>
        <v xml:space="preserve">         Customer 1</v>
      </c>
      <c r="B5618" s="76">
        <f>IF('(Other Computations)'!B199=0,0,Inputs!D221*Inputs!D114*Inputs!K67*Inputs!D26*'GM Alloc Factors'!B55/('(Other Computations)'!B186+'(Other Computations)'!B199))</f>
        <v>0</v>
      </c>
      <c r="C5618" s="76">
        <f>IF('(Other Computations)'!C199=0,0,Inputs!E221*Inputs!E114*Inputs!K67*Inputs!D26*'GM Alloc Factors'!C55/('(Other Computations)'!C186+'(Other Computations)'!C199))</f>
        <v>0</v>
      </c>
      <c r="D5618" s="76">
        <f>IF('(Other Computations)'!D199=0,0,Inputs!F221*Inputs!F114*Inputs!K67*Inputs!D26*'GM Alloc Factors'!D55/('(Other Computations)'!D186+'(Other Computations)'!D199))</f>
        <v>0</v>
      </c>
      <c r="E5618" s="76">
        <f>IF('(Other Computations)'!E199=0,0,Inputs!G221*Inputs!G114*Inputs!K67*Inputs!D26*'GM Alloc Factors'!E55/('(Other Computations)'!E186+'(Other Computations)'!E199))</f>
        <v>0</v>
      </c>
      <c r="F5618" s="43">
        <f t="shared" ref="F5618:F5639" si="1180">SUM(B5618:E5618)</f>
        <v>0</v>
      </c>
      <c r="G5618" s="76">
        <f>IF('(Other Computations)'!G199=0,0,Inputs!I221*Inputs!I114*Inputs!K67*Inputs!D26*'GM Alloc Factors'!G55/('(Other Computations)'!G186+'(Other Computations)'!G199))</f>
        <v>0</v>
      </c>
      <c r="H5618" s="76">
        <f>IF('(Other Computations)'!H199=0,0,Inputs!J221*Inputs!J114*Inputs!K67*Inputs!D26*'GM Alloc Factors'!H55/('(Other Computations)'!H186+'(Other Computations)'!H199))</f>
        <v>0</v>
      </c>
      <c r="I5618" s="76">
        <f>IF('(Other Computations)'!I199=0,0,Inputs!K221*Inputs!K114*Inputs!K67*Inputs!D26*'GM Alloc Factors'!I55/('(Other Computations)'!I186+'(Other Computations)'!I199))</f>
        <v>0</v>
      </c>
      <c r="J5618" s="76">
        <f>IF('(Other Computations)'!J199=0,0,Inputs!L221*Inputs!L114*Inputs!K67*Inputs!D26*'GM Alloc Factors'!J55/('(Other Computations)'!J186+'(Other Computations)'!J199))</f>
        <v>0</v>
      </c>
      <c r="K5618" s="43">
        <f t="shared" ref="K5618:K5639" si="1181">SUM(G5618:J5618)</f>
        <v>0</v>
      </c>
    </row>
    <row r="5619" spans="1:11" ht="12.75" customHeight="1">
      <c r="A5619" s="61" t="str">
        <f>"         "&amp;Labels!B70</f>
        <v xml:space="preserve">         Customer 2</v>
      </c>
      <c r="B5619" s="76">
        <f>IF('(Other Computations)'!B200=0,0,Inputs!D222*Inputs!D115*Inputs!K68*Inputs!D26*'GM Alloc Factors'!B55/('(Other Computations)'!B187+'(Other Computations)'!B200))</f>
        <v>0</v>
      </c>
      <c r="C5619" s="76">
        <f>IF('(Other Computations)'!C200=0,0,Inputs!E222*Inputs!E115*Inputs!K68*Inputs!D26*'GM Alloc Factors'!C55/('(Other Computations)'!C187+'(Other Computations)'!C200))</f>
        <v>0</v>
      </c>
      <c r="D5619" s="76">
        <f>IF('(Other Computations)'!D200=0,0,Inputs!F222*Inputs!F115*Inputs!K68*Inputs!D26*'GM Alloc Factors'!D55/('(Other Computations)'!D187+'(Other Computations)'!D200))</f>
        <v>0</v>
      </c>
      <c r="E5619" s="76">
        <f>IF('(Other Computations)'!E200=0,0,Inputs!G222*Inputs!G115*Inputs!K68*Inputs!D26*'GM Alloc Factors'!E55/('(Other Computations)'!E187+'(Other Computations)'!E200))</f>
        <v>0</v>
      </c>
      <c r="F5619" s="43">
        <f t="shared" si="1180"/>
        <v>0</v>
      </c>
      <c r="G5619" s="76">
        <f>IF('(Other Computations)'!G200=0,0,Inputs!I222*Inputs!I115*Inputs!K68*Inputs!D26*'GM Alloc Factors'!G55/('(Other Computations)'!G187+'(Other Computations)'!G200))</f>
        <v>0</v>
      </c>
      <c r="H5619" s="76">
        <f>IF('(Other Computations)'!H200=0,0,Inputs!J222*Inputs!J115*Inputs!K68*Inputs!D26*'GM Alloc Factors'!H55/('(Other Computations)'!H187+'(Other Computations)'!H200))</f>
        <v>0</v>
      </c>
      <c r="I5619" s="76">
        <f>IF('(Other Computations)'!I200=0,0,Inputs!K222*Inputs!K115*Inputs!K68*Inputs!D26*'GM Alloc Factors'!I55/('(Other Computations)'!I187+'(Other Computations)'!I200))</f>
        <v>0</v>
      </c>
      <c r="J5619" s="76">
        <f>IF('(Other Computations)'!J200=0,0,Inputs!L222*Inputs!L115*Inputs!K68*Inputs!D26*'GM Alloc Factors'!J55/('(Other Computations)'!J187+'(Other Computations)'!J200))</f>
        <v>0</v>
      </c>
      <c r="K5619" s="43">
        <f t="shared" si="1181"/>
        <v>0</v>
      </c>
    </row>
    <row r="5620" spans="1:11" ht="12.75" customHeight="1">
      <c r="A5620" s="61" t="str">
        <f>"         "&amp;Labels!B71</f>
        <v xml:space="preserve">         Customer 3</v>
      </c>
      <c r="B5620" s="76">
        <f>IF('(Other Computations)'!B201=0,0,Inputs!D223*Inputs!D116*Inputs!K69*Inputs!D26*'GM Alloc Factors'!B55/('(Other Computations)'!B188+'(Other Computations)'!B201))</f>
        <v>0</v>
      </c>
      <c r="C5620" s="76">
        <f>IF('(Other Computations)'!C201=0,0,Inputs!E223*Inputs!E116*Inputs!K69*Inputs!D26*'GM Alloc Factors'!C55/('(Other Computations)'!C188+'(Other Computations)'!C201))</f>
        <v>0</v>
      </c>
      <c r="D5620" s="76">
        <f>IF('(Other Computations)'!D201=0,0,Inputs!F223*Inputs!F116*Inputs!K69*Inputs!D26*'GM Alloc Factors'!D55/('(Other Computations)'!D188+'(Other Computations)'!D201))</f>
        <v>0</v>
      </c>
      <c r="E5620" s="76">
        <f>IF('(Other Computations)'!E201=0,0,Inputs!G223*Inputs!G116*Inputs!K69*Inputs!D26*'GM Alloc Factors'!E55/('(Other Computations)'!E188+'(Other Computations)'!E201))</f>
        <v>0</v>
      </c>
      <c r="F5620" s="43">
        <f t="shared" si="1180"/>
        <v>0</v>
      </c>
      <c r="G5620" s="76">
        <f>IF('(Other Computations)'!G201=0,0,Inputs!I223*Inputs!I116*Inputs!K69*Inputs!D26*'GM Alloc Factors'!G55/('(Other Computations)'!G188+'(Other Computations)'!G201))</f>
        <v>0</v>
      </c>
      <c r="H5620" s="76">
        <f>IF('(Other Computations)'!H201=0,0,Inputs!J223*Inputs!J116*Inputs!K69*Inputs!D26*'GM Alloc Factors'!H55/('(Other Computations)'!H188+'(Other Computations)'!H201))</f>
        <v>0</v>
      </c>
      <c r="I5620" s="76">
        <f>IF('(Other Computations)'!I201=0,0,Inputs!K223*Inputs!K116*Inputs!K69*Inputs!D26*'GM Alloc Factors'!I55/('(Other Computations)'!I188+'(Other Computations)'!I201))</f>
        <v>0</v>
      </c>
      <c r="J5620" s="76">
        <f>IF('(Other Computations)'!J201=0,0,Inputs!L223*Inputs!L116*Inputs!K69*Inputs!D26*'GM Alloc Factors'!J55/('(Other Computations)'!J188+'(Other Computations)'!J201))</f>
        <v>0</v>
      </c>
      <c r="K5620" s="43">
        <f t="shared" si="1181"/>
        <v>0</v>
      </c>
    </row>
    <row r="5621" spans="1:11" ht="12.75" customHeight="1">
      <c r="A5621" s="61" t="str">
        <f>"         "&amp;Labels!B72</f>
        <v xml:space="preserve">         Customer 4</v>
      </c>
      <c r="B5621" s="76">
        <f>IF('(Other Computations)'!B202=0,0,Inputs!D224*Inputs!D117*Inputs!K70*Inputs!D26*'GM Alloc Factors'!B55/('(Other Computations)'!B189+'(Other Computations)'!B202))</f>
        <v>0</v>
      </c>
      <c r="C5621" s="76">
        <f>IF('(Other Computations)'!C202=0,0,Inputs!E224*Inputs!E117*Inputs!K70*Inputs!D26*'GM Alloc Factors'!C55/('(Other Computations)'!C189+'(Other Computations)'!C202))</f>
        <v>0</v>
      </c>
      <c r="D5621" s="76">
        <f>IF('(Other Computations)'!D202=0,0,Inputs!F224*Inputs!F117*Inputs!K70*Inputs!D26*'GM Alloc Factors'!D55/('(Other Computations)'!D189+'(Other Computations)'!D202))</f>
        <v>0</v>
      </c>
      <c r="E5621" s="76">
        <f>IF('(Other Computations)'!E202=0,0,Inputs!G224*Inputs!G117*Inputs!K70*Inputs!D26*'GM Alloc Factors'!E55/('(Other Computations)'!E189+'(Other Computations)'!E202))</f>
        <v>0</v>
      </c>
      <c r="F5621" s="43">
        <f t="shared" si="1180"/>
        <v>0</v>
      </c>
      <c r="G5621" s="76">
        <f>IF('(Other Computations)'!G202=0,0,Inputs!I224*Inputs!I117*Inputs!K70*Inputs!D26*'GM Alloc Factors'!G55/('(Other Computations)'!G189+'(Other Computations)'!G202))</f>
        <v>0</v>
      </c>
      <c r="H5621" s="76">
        <f>IF('(Other Computations)'!H202=0,0,Inputs!J224*Inputs!J117*Inputs!K70*Inputs!D26*'GM Alloc Factors'!H55/('(Other Computations)'!H189+'(Other Computations)'!H202))</f>
        <v>0</v>
      </c>
      <c r="I5621" s="76">
        <f>IF('(Other Computations)'!I202=0,0,Inputs!K224*Inputs!K117*Inputs!K70*Inputs!D26*'GM Alloc Factors'!I55/('(Other Computations)'!I189+'(Other Computations)'!I202))</f>
        <v>0</v>
      </c>
      <c r="J5621" s="76">
        <f>IF('(Other Computations)'!J202=0,0,Inputs!L224*Inputs!L117*Inputs!K70*Inputs!D26*'GM Alloc Factors'!J55/('(Other Computations)'!J189+'(Other Computations)'!J202))</f>
        <v>0</v>
      </c>
      <c r="K5621" s="43">
        <f t="shared" si="1181"/>
        <v>0</v>
      </c>
    </row>
    <row r="5622" spans="1:11" ht="12.75" customHeight="1">
      <c r="A5622" s="61" t="str">
        <f>"         "&amp;Labels!B73</f>
        <v xml:space="preserve">         Customer 5</v>
      </c>
      <c r="B5622" s="76">
        <f>IF('(Other Computations)'!B203=0,0,Inputs!D225*Inputs!D118*Inputs!K71*Inputs!D26*'GM Alloc Factors'!B55/('(Other Computations)'!B190+'(Other Computations)'!B203))</f>
        <v>0</v>
      </c>
      <c r="C5622" s="76">
        <f>IF('(Other Computations)'!C203=0,0,Inputs!E225*Inputs!E118*Inputs!K71*Inputs!D26*'GM Alloc Factors'!C55/('(Other Computations)'!C190+'(Other Computations)'!C203))</f>
        <v>0</v>
      </c>
      <c r="D5622" s="76">
        <f>IF('(Other Computations)'!D203=0,0,Inputs!F225*Inputs!F118*Inputs!K71*Inputs!D26*'GM Alloc Factors'!D55/('(Other Computations)'!D190+'(Other Computations)'!D203))</f>
        <v>0</v>
      </c>
      <c r="E5622" s="76">
        <f>IF('(Other Computations)'!E203=0,0,Inputs!G225*Inputs!G118*Inputs!K71*Inputs!D26*'GM Alloc Factors'!E55/('(Other Computations)'!E190+'(Other Computations)'!E203))</f>
        <v>0</v>
      </c>
      <c r="F5622" s="43">
        <f t="shared" si="1180"/>
        <v>0</v>
      </c>
      <c r="G5622" s="76">
        <f>IF('(Other Computations)'!G203=0,0,Inputs!I225*Inputs!I118*Inputs!K71*Inputs!D26*'GM Alloc Factors'!G55/('(Other Computations)'!G190+'(Other Computations)'!G203))</f>
        <v>0</v>
      </c>
      <c r="H5622" s="76">
        <f>IF('(Other Computations)'!H203=0,0,Inputs!J225*Inputs!J118*Inputs!K71*Inputs!D26*'GM Alloc Factors'!H55/('(Other Computations)'!H190+'(Other Computations)'!H203))</f>
        <v>0</v>
      </c>
      <c r="I5622" s="76">
        <f>IF('(Other Computations)'!I203=0,0,Inputs!K225*Inputs!K118*Inputs!K71*Inputs!D26*'GM Alloc Factors'!I55/('(Other Computations)'!I190+'(Other Computations)'!I203))</f>
        <v>0</v>
      </c>
      <c r="J5622" s="76">
        <f>IF('(Other Computations)'!J203=0,0,Inputs!L225*Inputs!L118*Inputs!K71*Inputs!D26*'GM Alloc Factors'!J55/('(Other Computations)'!J190+'(Other Computations)'!J203))</f>
        <v>0</v>
      </c>
      <c r="K5622" s="43">
        <f t="shared" si="1181"/>
        <v>0</v>
      </c>
    </row>
    <row r="5623" spans="1:11" ht="12.75" customHeight="1">
      <c r="A5623" s="61" t="str">
        <f>"         "&amp;Labels!B74</f>
        <v xml:space="preserve">         Customer 6</v>
      </c>
      <c r="B5623" s="76">
        <f>IF('(Other Computations)'!B204=0,0,Inputs!D226*Inputs!D119*Inputs!K72*Inputs!D26*'GM Alloc Factors'!B55/('(Other Computations)'!B191+'(Other Computations)'!B204))</f>
        <v>0</v>
      </c>
      <c r="C5623" s="76">
        <f>IF('(Other Computations)'!C204=0,0,Inputs!E226*Inputs!E119*Inputs!K72*Inputs!D26*'GM Alloc Factors'!C55/('(Other Computations)'!C191+'(Other Computations)'!C204))</f>
        <v>0</v>
      </c>
      <c r="D5623" s="76">
        <f>IF('(Other Computations)'!D204=0,0,Inputs!F226*Inputs!F119*Inputs!K72*Inputs!D26*'GM Alloc Factors'!D55/('(Other Computations)'!D191+'(Other Computations)'!D204))</f>
        <v>0</v>
      </c>
      <c r="E5623" s="76">
        <f>IF('(Other Computations)'!E204=0,0,Inputs!G226*Inputs!G119*Inputs!K72*Inputs!D26*'GM Alloc Factors'!E55/('(Other Computations)'!E191+'(Other Computations)'!E204))</f>
        <v>0</v>
      </c>
      <c r="F5623" s="43">
        <f t="shared" si="1180"/>
        <v>0</v>
      </c>
      <c r="G5623" s="76">
        <f>IF('(Other Computations)'!G204=0,0,Inputs!I226*Inputs!I119*Inputs!K72*Inputs!D26*'GM Alloc Factors'!G55/('(Other Computations)'!G191+'(Other Computations)'!G204))</f>
        <v>0</v>
      </c>
      <c r="H5623" s="76">
        <f>IF('(Other Computations)'!H204=0,0,Inputs!J226*Inputs!J119*Inputs!K72*Inputs!D26*'GM Alloc Factors'!H55/('(Other Computations)'!H191+'(Other Computations)'!H204))</f>
        <v>0</v>
      </c>
      <c r="I5623" s="76">
        <f>IF('(Other Computations)'!I204=0,0,Inputs!K226*Inputs!K119*Inputs!K72*Inputs!D26*'GM Alloc Factors'!I55/('(Other Computations)'!I191+'(Other Computations)'!I204))</f>
        <v>0</v>
      </c>
      <c r="J5623" s="76">
        <f>IF('(Other Computations)'!J204=0,0,Inputs!L226*Inputs!L119*Inputs!K72*Inputs!D26*'GM Alloc Factors'!J55/('(Other Computations)'!J191+'(Other Computations)'!J204))</f>
        <v>0</v>
      </c>
      <c r="K5623" s="43">
        <f t="shared" si="1181"/>
        <v>0</v>
      </c>
    </row>
    <row r="5624" spans="1:11" ht="12.75" customHeight="1">
      <c r="A5624" s="61" t="str">
        <f>"         "&amp;Labels!B75</f>
        <v xml:space="preserve">         Customer 7</v>
      </c>
      <c r="B5624" s="76">
        <f>IF('(Other Computations)'!B205=0,0,Inputs!D227*Inputs!D120*Inputs!K73*Inputs!D26*'GM Alloc Factors'!B55/('(Other Computations)'!B192+'(Other Computations)'!B205))</f>
        <v>0</v>
      </c>
      <c r="C5624" s="76">
        <f>IF('(Other Computations)'!C205=0,0,Inputs!E227*Inputs!E120*Inputs!K73*Inputs!D26*'GM Alloc Factors'!C55/('(Other Computations)'!C192+'(Other Computations)'!C205))</f>
        <v>0</v>
      </c>
      <c r="D5624" s="76">
        <f>IF('(Other Computations)'!D205=0,0,Inputs!F227*Inputs!F120*Inputs!K73*Inputs!D26*'GM Alloc Factors'!D55/('(Other Computations)'!D192+'(Other Computations)'!D205))</f>
        <v>0</v>
      </c>
      <c r="E5624" s="76">
        <f>IF('(Other Computations)'!E205=0,0,Inputs!G227*Inputs!G120*Inputs!K73*Inputs!D26*'GM Alloc Factors'!E55/('(Other Computations)'!E192+'(Other Computations)'!E205))</f>
        <v>0</v>
      </c>
      <c r="F5624" s="43">
        <f t="shared" si="1180"/>
        <v>0</v>
      </c>
      <c r="G5624" s="76">
        <f>IF('(Other Computations)'!G205=0,0,Inputs!I227*Inputs!I120*Inputs!K73*Inputs!D26*'GM Alloc Factors'!G55/('(Other Computations)'!G192+'(Other Computations)'!G205))</f>
        <v>0</v>
      </c>
      <c r="H5624" s="76">
        <f>IF('(Other Computations)'!H205=0,0,Inputs!J227*Inputs!J120*Inputs!K73*Inputs!D26*'GM Alloc Factors'!H55/('(Other Computations)'!H192+'(Other Computations)'!H205))</f>
        <v>0</v>
      </c>
      <c r="I5624" s="76">
        <f>IF('(Other Computations)'!I205=0,0,Inputs!K227*Inputs!K120*Inputs!K73*Inputs!D26*'GM Alloc Factors'!I55/('(Other Computations)'!I192+'(Other Computations)'!I205))</f>
        <v>0</v>
      </c>
      <c r="J5624" s="76">
        <f>IF('(Other Computations)'!J205=0,0,Inputs!L227*Inputs!L120*Inputs!K73*Inputs!D26*'GM Alloc Factors'!J55/('(Other Computations)'!J192+'(Other Computations)'!J205))</f>
        <v>0</v>
      </c>
      <c r="K5624" s="43">
        <f t="shared" si="1181"/>
        <v>0</v>
      </c>
    </row>
    <row r="5625" spans="1:11" ht="12.75" customHeight="1">
      <c r="A5625" s="61" t="str">
        <f>"         "&amp;Labels!B76</f>
        <v xml:space="preserve">         Customer 8</v>
      </c>
      <c r="B5625" s="76">
        <f>IF('(Other Computations)'!B206=0,0,Inputs!D228*Inputs!D121*Inputs!K74*Inputs!D26*'GM Alloc Factors'!B55/('(Other Computations)'!B193+'(Other Computations)'!B206))</f>
        <v>0</v>
      </c>
      <c r="C5625" s="76">
        <f>IF('(Other Computations)'!C206=0,0,Inputs!E228*Inputs!E121*Inputs!K74*Inputs!D26*'GM Alloc Factors'!C55/('(Other Computations)'!C193+'(Other Computations)'!C206))</f>
        <v>0</v>
      </c>
      <c r="D5625" s="76">
        <f>IF('(Other Computations)'!D206=0,0,Inputs!F228*Inputs!F121*Inputs!K74*Inputs!D26*'GM Alloc Factors'!D55/('(Other Computations)'!D193+'(Other Computations)'!D206))</f>
        <v>0</v>
      </c>
      <c r="E5625" s="76">
        <f>IF('(Other Computations)'!E206=0,0,Inputs!G228*Inputs!G121*Inputs!K74*Inputs!D26*'GM Alloc Factors'!E55/('(Other Computations)'!E193+'(Other Computations)'!E206))</f>
        <v>0</v>
      </c>
      <c r="F5625" s="43">
        <f t="shared" si="1180"/>
        <v>0</v>
      </c>
      <c r="G5625" s="76">
        <f>IF('(Other Computations)'!G206=0,0,Inputs!I228*Inputs!I121*Inputs!K74*Inputs!D26*'GM Alloc Factors'!G55/('(Other Computations)'!G193+'(Other Computations)'!G206))</f>
        <v>0</v>
      </c>
      <c r="H5625" s="76">
        <f>IF('(Other Computations)'!H206=0,0,Inputs!J228*Inputs!J121*Inputs!K74*Inputs!D26*'GM Alloc Factors'!H55/('(Other Computations)'!H193+'(Other Computations)'!H206))</f>
        <v>0</v>
      </c>
      <c r="I5625" s="76">
        <f>IF('(Other Computations)'!I206=0,0,Inputs!K228*Inputs!K121*Inputs!K74*Inputs!D26*'GM Alloc Factors'!I55/('(Other Computations)'!I193+'(Other Computations)'!I206))</f>
        <v>0</v>
      </c>
      <c r="J5625" s="76">
        <f>IF('(Other Computations)'!J206=0,0,Inputs!L228*Inputs!L121*Inputs!K74*Inputs!D26*'GM Alloc Factors'!J55/('(Other Computations)'!J193+'(Other Computations)'!J206))</f>
        <v>0</v>
      </c>
      <c r="K5625" s="43">
        <f t="shared" si="1181"/>
        <v>0</v>
      </c>
    </row>
    <row r="5626" spans="1:11" ht="12.75" customHeight="1">
      <c r="A5626" s="61" t="str">
        <f>"         "&amp;Labels!B77</f>
        <v xml:space="preserve">         Customer 9</v>
      </c>
      <c r="B5626" s="76">
        <f>IF('(Other Computations)'!B207=0,0,Inputs!D229*Inputs!D122*Inputs!K75*Inputs!D26*'GM Alloc Factors'!B55/('(Other Computations)'!B194+'(Other Computations)'!B207))</f>
        <v>0</v>
      </c>
      <c r="C5626" s="76">
        <f>IF('(Other Computations)'!C207=0,0,Inputs!E229*Inputs!E122*Inputs!K75*Inputs!D26*'GM Alloc Factors'!C55/('(Other Computations)'!C194+'(Other Computations)'!C207))</f>
        <v>0</v>
      </c>
      <c r="D5626" s="76">
        <f>IF('(Other Computations)'!D207=0,0,Inputs!F229*Inputs!F122*Inputs!K75*Inputs!D26*'GM Alloc Factors'!D55/('(Other Computations)'!D194+'(Other Computations)'!D207))</f>
        <v>0</v>
      </c>
      <c r="E5626" s="76">
        <f>IF('(Other Computations)'!E207=0,0,Inputs!G229*Inputs!G122*Inputs!K75*Inputs!D26*'GM Alloc Factors'!E55/('(Other Computations)'!E194+'(Other Computations)'!E207))</f>
        <v>0</v>
      </c>
      <c r="F5626" s="43">
        <f t="shared" si="1180"/>
        <v>0</v>
      </c>
      <c r="G5626" s="76">
        <f>IF('(Other Computations)'!G207=0,0,Inputs!I229*Inputs!I122*Inputs!K75*Inputs!D26*'GM Alloc Factors'!G55/('(Other Computations)'!G194+'(Other Computations)'!G207))</f>
        <v>0</v>
      </c>
      <c r="H5626" s="76">
        <f>IF('(Other Computations)'!H207=0,0,Inputs!J229*Inputs!J122*Inputs!K75*Inputs!D26*'GM Alloc Factors'!H55/('(Other Computations)'!H194+'(Other Computations)'!H207))</f>
        <v>0</v>
      </c>
      <c r="I5626" s="76">
        <f>IF('(Other Computations)'!I207=0,0,Inputs!K229*Inputs!K122*Inputs!K75*Inputs!D26*'GM Alloc Factors'!I55/('(Other Computations)'!I194+'(Other Computations)'!I207))</f>
        <v>0</v>
      </c>
      <c r="J5626" s="76">
        <f>IF('(Other Computations)'!J207=0,0,Inputs!L229*Inputs!L122*Inputs!K75*Inputs!D26*'GM Alloc Factors'!J55/('(Other Computations)'!J194+'(Other Computations)'!J207))</f>
        <v>0</v>
      </c>
      <c r="K5626" s="43">
        <f t="shared" si="1181"/>
        <v>0</v>
      </c>
    </row>
    <row r="5627" spans="1:11" ht="12.75" customHeight="1">
      <c r="A5627" s="61" t="str">
        <f>"         "&amp;Labels!B78</f>
        <v xml:space="preserve">         Customer 10</v>
      </c>
      <c r="B5627" s="76">
        <f>IF('(Other Computations)'!B208=0,0,Inputs!D230*Inputs!D123*Inputs!K76*Inputs!D26*'GM Alloc Factors'!B55/('(Other Computations)'!B195+'(Other Computations)'!B208))</f>
        <v>0</v>
      </c>
      <c r="C5627" s="76">
        <f>IF('(Other Computations)'!C208=0,0,Inputs!E230*Inputs!E123*Inputs!K76*Inputs!D26*'GM Alloc Factors'!C55/('(Other Computations)'!C195+'(Other Computations)'!C208))</f>
        <v>0</v>
      </c>
      <c r="D5627" s="76">
        <f>IF('(Other Computations)'!D208=0,0,Inputs!F230*Inputs!F123*Inputs!K76*Inputs!D26*'GM Alloc Factors'!D55/('(Other Computations)'!D195+'(Other Computations)'!D208))</f>
        <v>0</v>
      </c>
      <c r="E5627" s="76">
        <f>IF('(Other Computations)'!E208=0,0,Inputs!G230*Inputs!G123*Inputs!K76*Inputs!D26*'GM Alloc Factors'!E55/('(Other Computations)'!E195+'(Other Computations)'!E208))</f>
        <v>0</v>
      </c>
      <c r="F5627" s="43">
        <f t="shared" si="1180"/>
        <v>0</v>
      </c>
      <c r="G5627" s="76">
        <f>IF('(Other Computations)'!G208=0,0,Inputs!I230*Inputs!I123*Inputs!K76*Inputs!D26*'GM Alloc Factors'!G55/('(Other Computations)'!G195+'(Other Computations)'!G208))</f>
        <v>0</v>
      </c>
      <c r="H5627" s="76">
        <f>IF('(Other Computations)'!H208=0,0,Inputs!J230*Inputs!J123*Inputs!K76*Inputs!D26*'GM Alloc Factors'!H55/('(Other Computations)'!H195+'(Other Computations)'!H208))</f>
        <v>0</v>
      </c>
      <c r="I5627" s="76">
        <f>IF('(Other Computations)'!I208=0,0,Inputs!K230*Inputs!K123*Inputs!K76*Inputs!D26*'GM Alloc Factors'!I55/('(Other Computations)'!I195+'(Other Computations)'!I208))</f>
        <v>0</v>
      </c>
      <c r="J5627" s="76">
        <f>IF('(Other Computations)'!J208=0,0,Inputs!L230*Inputs!L123*Inputs!K76*Inputs!D26*'GM Alloc Factors'!J55/('(Other Computations)'!J195+'(Other Computations)'!J208))</f>
        <v>0</v>
      </c>
      <c r="K5627" s="43">
        <f t="shared" si="1181"/>
        <v>0</v>
      </c>
    </row>
    <row r="5628" spans="1:11" ht="12.75" customHeight="1">
      <c r="A5628" s="61" t="str">
        <f>"         "&amp;Labels!C68</f>
        <v xml:space="preserve">         Total</v>
      </c>
      <c r="B5628" s="84">
        <f>SUM(B5618:B5627)</f>
        <v>0</v>
      </c>
      <c r="C5628" s="84">
        <f>SUM(C5618:C5627)</f>
        <v>0</v>
      </c>
      <c r="D5628" s="84">
        <f>SUM(D5618:D5627)</f>
        <v>0</v>
      </c>
      <c r="E5628" s="84">
        <f>SUM(E5618:E5627)</f>
        <v>0</v>
      </c>
      <c r="F5628" s="43">
        <f t="shared" si="1180"/>
        <v>0</v>
      </c>
      <c r="G5628" s="84">
        <f>SUM(G5618:G5627)</f>
        <v>0</v>
      </c>
      <c r="H5628" s="84">
        <f>SUM(H5618:H5627)</f>
        <v>0</v>
      </c>
      <c r="I5628" s="84">
        <f>SUM(I5618:I5627)</f>
        <v>0</v>
      </c>
      <c r="J5628" s="84">
        <f>SUM(J5618:J5627)</f>
        <v>0</v>
      </c>
      <c r="K5628" s="43">
        <f t="shared" si="1181"/>
        <v>0</v>
      </c>
    </row>
    <row r="5629" spans="1:11" ht="12.75" customHeight="1">
      <c r="A5629" s="55" t="str">
        <f>"      "&amp;Labels!C84</f>
        <v xml:space="preserve">      Total</v>
      </c>
      <c r="B5629" s="74">
        <f>SUM(B5544,B5556,B5568,B5580,B5592,B5604,B5616,B5628)</f>
        <v>0</v>
      </c>
      <c r="C5629" s="74">
        <f>SUM(C5544,C5556,C5568,C5580,C5592,C5604,C5616,C5628)</f>
        <v>0</v>
      </c>
      <c r="D5629" s="74">
        <f>SUM(D5544,D5556,D5568,D5580,D5592,D5604,D5616,D5628)</f>
        <v>0</v>
      </c>
      <c r="E5629" s="74">
        <f>SUM(E5544,E5556,E5568,E5580,E5592,E5604,E5616,E5628)</f>
        <v>0</v>
      </c>
      <c r="F5629" s="43">
        <f t="shared" si="1180"/>
        <v>0</v>
      </c>
      <c r="G5629" s="74">
        <f>SUM(G5544,G5556,G5568,G5580,G5592,G5604,G5616,G5628)</f>
        <v>0</v>
      </c>
      <c r="H5629" s="74">
        <f>SUM(H5544,H5556,H5568,H5580,H5592,H5604,H5616,H5628)</f>
        <v>0</v>
      </c>
      <c r="I5629" s="74">
        <f>SUM(I5544,I5556,I5568,I5580,I5592,I5604,I5616,I5628)</f>
        <v>0</v>
      </c>
      <c r="J5629" s="74">
        <f>SUM(J5544,J5556,J5568,J5580,J5592,J5604,J5616,J5628)</f>
        <v>0</v>
      </c>
      <c r="K5629" s="43">
        <f t="shared" si="1181"/>
        <v>0</v>
      </c>
    </row>
    <row r="5630" spans="1:11" ht="12.75" customHeight="1">
      <c r="A5630" s="61" t="str">
        <f>"         "&amp;Labels!B69</f>
        <v xml:space="preserve">         Customer 1</v>
      </c>
      <c r="B5630" s="76">
        <f t="shared" ref="B5630:E5639" si="1182">SUM(B5534,B5546,B5558,B5570,B5582,B5594,B5606,B5618)</f>
        <v>0</v>
      </c>
      <c r="C5630" s="76">
        <f t="shared" si="1182"/>
        <v>0</v>
      </c>
      <c r="D5630" s="76">
        <f t="shared" si="1182"/>
        <v>0</v>
      </c>
      <c r="E5630" s="76">
        <f t="shared" si="1182"/>
        <v>0</v>
      </c>
      <c r="F5630" s="43">
        <f t="shared" si="1180"/>
        <v>0</v>
      </c>
      <c r="G5630" s="76">
        <f t="shared" ref="G5630:J5639" si="1183">SUM(G5534,G5546,G5558,G5570,G5582,G5594,G5606,G5618)</f>
        <v>0</v>
      </c>
      <c r="H5630" s="76">
        <f t="shared" si="1183"/>
        <v>0</v>
      </c>
      <c r="I5630" s="76">
        <f t="shared" si="1183"/>
        <v>0</v>
      </c>
      <c r="J5630" s="76">
        <f t="shared" si="1183"/>
        <v>0</v>
      </c>
      <c r="K5630" s="43">
        <f t="shared" si="1181"/>
        <v>0</v>
      </c>
    </row>
    <row r="5631" spans="1:11" ht="12.75" customHeight="1">
      <c r="A5631" s="61" t="str">
        <f>"         "&amp;Labels!B70</f>
        <v xml:space="preserve">         Customer 2</v>
      </c>
      <c r="B5631" s="76">
        <f t="shared" si="1182"/>
        <v>0</v>
      </c>
      <c r="C5631" s="76">
        <f t="shared" si="1182"/>
        <v>0</v>
      </c>
      <c r="D5631" s="76">
        <f t="shared" si="1182"/>
        <v>0</v>
      </c>
      <c r="E5631" s="76">
        <f t="shared" si="1182"/>
        <v>0</v>
      </c>
      <c r="F5631" s="43">
        <f t="shared" si="1180"/>
        <v>0</v>
      </c>
      <c r="G5631" s="76">
        <f t="shared" si="1183"/>
        <v>0</v>
      </c>
      <c r="H5631" s="76">
        <f t="shared" si="1183"/>
        <v>0</v>
      </c>
      <c r="I5631" s="76">
        <f t="shared" si="1183"/>
        <v>0</v>
      </c>
      <c r="J5631" s="76">
        <f t="shared" si="1183"/>
        <v>0</v>
      </c>
      <c r="K5631" s="43">
        <f t="shared" si="1181"/>
        <v>0</v>
      </c>
    </row>
    <row r="5632" spans="1:11" ht="12.75" customHeight="1">
      <c r="A5632" s="61" t="str">
        <f>"         "&amp;Labels!B71</f>
        <v xml:space="preserve">         Customer 3</v>
      </c>
      <c r="B5632" s="76">
        <f t="shared" si="1182"/>
        <v>0</v>
      </c>
      <c r="C5632" s="76">
        <f t="shared" si="1182"/>
        <v>0</v>
      </c>
      <c r="D5632" s="76">
        <f t="shared" si="1182"/>
        <v>0</v>
      </c>
      <c r="E5632" s="76">
        <f t="shared" si="1182"/>
        <v>0</v>
      </c>
      <c r="F5632" s="43">
        <f t="shared" si="1180"/>
        <v>0</v>
      </c>
      <c r="G5632" s="76">
        <f t="shared" si="1183"/>
        <v>0</v>
      </c>
      <c r="H5632" s="76">
        <f t="shared" si="1183"/>
        <v>0</v>
      </c>
      <c r="I5632" s="76">
        <f t="shared" si="1183"/>
        <v>0</v>
      </c>
      <c r="J5632" s="76">
        <f t="shared" si="1183"/>
        <v>0</v>
      </c>
      <c r="K5632" s="43">
        <f t="shared" si="1181"/>
        <v>0</v>
      </c>
    </row>
    <row r="5633" spans="1:11" ht="12.75" customHeight="1">
      <c r="A5633" s="61" t="str">
        <f>"         "&amp;Labels!B72</f>
        <v xml:space="preserve">         Customer 4</v>
      </c>
      <c r="B5633" s="76">
        <f t="shared" si="1182"/>
        <v>0</v>
      </c>
      <c r="C5633" s="76">
        <f t="shared" si="1182"/>
        <v>0</v>
      </c>
      <c r="D5633" s="76">
        <f t="shared" si="1182"/>
        <v>0</v>
      </c>
      <c r="E5633" s="76">
        <f t="shared" si="1182"/>
        <v>0</v>
      </c>
      <c r="F5633" s="43">
        <f t="shared" si="1180"/>
        <v>0</v>
      </c>
      <c r="G5633" s="76">
        <f t="shared" si="1183"/>
        <v>0</v>
      </c>
      <c r="H5633" s="76">
        <f t="shared" si="1183"/>
        <v>0</v>
      </c>
      <c r="I5633" s="76">
        <f t="shared" si="1183"/>
        <v>0</v>
      </c>
      <c r="J5633" s="76">
        <f t="shared" si="1183"/>
        <v>0</v>
      </c>
      <c r="K5633" s="43">
        <f t="shared" si="1181"/>
        <v>0</v>
      </c>
    </row>
    <row r="5634" spans="1:11" ht="12.75" customHeight="1">
      <c r="A5634" s="61" t="str">
        <f>"         "&amp;Labels!B73</f>
        <v xml:space="preserve">         Customer 5</v>
      </c>
      <c r="B5634" s="76">
        <f t="shared" si="1182"/>
        <v>0</v>
      </c>
      <c r="C5634" s="76">
        <f t="shared" si="1182"/>
        <v>0</v>
      </c>
      <c r="D5634" s="76">
        <f t="shared" si="1182"/>
        <v>0</v>
      </c>
      <c r="E5634" s="76">
        <f t="shared" si="1182"/>
        <v>0</v>
      </c>
      <c r="F5634" s="43">
        <f t="shared" si="1180"/>
        <v>0</v>
      </c>
      <c r="G5634" s="76">
        <f t="shared" si="1183"/>
        <v>0</v>
      </c>
      <c r="H5634" s="76">
        <f t="shared" si="1183"/>
        <v>0</v>
      </c>
      <c r="I5634" s="76">
        <f t="shared" si="1183"/>
        <v>0</v>
      </c>
      <c r="J5634" s="76">
        <f t="shared" si="1183"/>
        <v>0</v>
      </c>
      <c r="K5634" s="43">
        <f t="shared" si="1181"/>
        <v>0</v>
      </c>
    </row>
    <row r="5635" spans="1:11" ht="12.75" customHeight="1">
      <c r="A5635" s="61" t="str">
        <f>"         "&amp;Labels!B74</f>
        <v xml:space="preserve">         Customer 6</v>
      </c>
      <c r="B5635" s="76">
        <f t="shared" si="1182"/>
        <v>0</v>
      </c>
      <c r="C5635" s="76">
        <f t="shared" si="1182"/>
        <v>0</v>
      </c>
      <c r="D5635" s="76">
        <f t="shared" si="1182"/>
        <v>0</v>
      </c>
      <c r="E5635" s="76">
        <f t="shared" si="1182"/>
        <v>0</v>
      </c>
      <c r="F5635" s="43">
        <f t="shared" si="1180"/>
        <v>0</v>
      </c>
      <c r="G5635" s="76">
        <f t="shared" si="1183"/>
        <v>0</v>
      </c>
      <c r="H5635" s="76">
        <f t="shared" si="1183"/>
        <v>0</v>
      </c>
      <c r="I5635" s="76">
        <f t="shared" si="1183"/>
        <v>0</v>
      </c>
      <c r="J5635" s="76">
        <f t="shared" si="1183"/>
        <v>0</v>
      </c>
      <c r="K5635" s="43">
        <f t="shared" si="1181"/>
        <v>0</v>
      </c>
    </row>
    <row r="5636" spans="1:11" ht="12.75" customHeight="1">
      <c r="A5636" s="61" t="str">
        <f>"         "&amp;Labels!B75</f>
        <v xml:space="preserve">         Customer 7</v>
      </c>
      <c r="B5636" s="76">
        <f t="shared" si="1182"/>
        <v>0</v>
      </c>
      <c r="C5636" s="76">
        <f t="shared" si="1182"/>
        <v>0</v>
      </c>
      <c r="D5636" s="76">
        <f t="shared" si="1182"/>
        <v>0</v>
      </c>
      <c r="E5636" s="76">
        <f t="shared" si="1182"/>
        <v>0</v>
      </c>
      <c r="F5636" s="43">
        <f t="shared" si="1180"/>
        <v>0</v>
      </c>
      <c r="G5636" s="76">
        <f t="shared" si="1183"/>
        <v>0</v>
      </c>
      <c r="H5636" s="76">
        <f t="shared" si="1183"/>
        <v>0</v>
      </c>
      <c r="I5636" s="76">
        <f t="shared" si="1183"/>
        <v>0</v>
      </c>
      <c r="J5636" s="76">
        <f t="shared" si="1183"/>
        <v>0</v>
      </c>
      <c r="K5636" s="43">
        <f t="shared" si="1181"/>
        <v>0</v>
      </c>
    </row>
    <row r="5637" spans="1:11" ht="12.75" customHeight="1">
      <c r="A5637" s="61" t="str">
        <f>"         "&amp;Labels!B76</f>
        <v xml:space="preserve">         Customer 8</v>
      </c>
      <c r="B5637" s="76">
        <f t="shared" si="1182"/>
        <v>0</v>
      </c>
      <c r="C5637" s="76">
        <f t="shared" si="1182"/>
        <v>0</v>
      </c>
      <c r="D5637" s="76">
        <f t="shared" si="1182"/>
        <v>0</v>
      </c>
      <c r="E5637" s="76">
        <f t="shared" si="1182"/>
        <v>0</v>
      </c>
      <c r="F5637" s="43">
        <f t="shared" si="1180"/>
        <v>0</v>
      </c>
      <c r="G5637" s="76">
        <f t="shared" si="1183"/>
        <v>0</v>
      </c>
      <c r="H5637" s="76">
        <f t="shared" si="1183"/>
        <v>0</v>
      </c>
      <c r="I5637" s="76">
        <f t="shared" si="1183"/>
        <v>0</v>
      </c>
      <c r="J5637" s="76">
        <f t="shared" si="1183"/>
        <v>0</v>
      </c>
      <c r="K5637" s="43">
        <f t="shared" si="1181"/>
        <v>0</v>
      </c>
    </row>
    <row r="5638" spans="1:11" ht="12.75" customHeight="1">
      <c r="A5638" s="61" t="str">
        <f>"         "&amp;Labels!B77</f>
        <v xml:space="preserve">         Customer 9</v>
      </c>
      <c r="B5638" s="76">
        <f t="shared" si="1182"/>
        <v>0</v>
      </c>
      <c r="C5638" s="76">
        <f t="shared" si="1182"/>
        <v>0</v>
      </c>
      <c r="D5638" s="76">
        <f t="shared" si="1182"/>
        <v>0</v>
      </c>
      <c r="E5638" s="76">
        <f t="shared" si="1182"/>
        <v>0</v>
      </c>
      <c r="F5638" s="43">
        <f t="shared" si="1180"/>
        <v>0</v>
      </c>
      <c r="G5638" s="76">
        <f t="shared" si="1183"/>
        <v>0</v>
      </c>
      <c r="H5638" s="76">
        <f t="shared" si="1183"/>
        <v>0</v>
      </c>
      <c r="I5638" s="76">
        <f t="shared" si="1183"/>
        <v>0</v>
      </c>
      <c r="J5638" s="76">
        <f t="shared" si="1183"/>
        <v>0</v>
      </c>
      <c r="K5638" s="43">
        <f t="shared" si="1181"/>
        <v>0</v>
      </c>
    </row>
    <row r="5639" spans="1:11" ht="12.75" customHeight="1">
      <c r="A5639" s="61" t="str">
        <f>"         "&amp;Labels!B78</f>
        <v xml:space="preserve">         Customer 10</v>
      </c>
      <c r="B5639" s="76">
        <f t="shared" si="1182"/>
        <v>0</v>
      </c>
      <c r="C5639" s="76">
        <f t="shared" si="1182"/>
        <v>0</v>
      </c>
      <c r="D5639" s="76">
        <f t="shared" si="1182"/>
        <v>0</v>
      </c>
      <c r="E5639" s="76">
        <f t="shared" si="1182"/>
        <v>0</v>
      </c>
      <c r="F5639" s="43">
        <f t="shared" si="1180"/>
        <v>0</v>
      </c>
      <c r="G5639" s="76">
        <f t="shared" si="1183"/>
        <v>0</v>
      </c>
      <c r="H5639" s="76">
        <f t="shared" si="1183"/>
        <v>0</v>
      </c>
      <c r="I5639" s="76">
        <f t="shared" si="1183"/>
        <v>0</v>
      </c>
      <c r="J5639" s="76">
        <f t="shared" si="1183"/>
        <v>0</v>
      </c>
      <c r="K5639" s="43">
        <f t="shared" si="1181"/>
        <v>0</v>
      </c>
    </row>
    <row r="5640" spans="1:11" ht="12.75" customHeight="1">
      <c r="A5640" s="61" t="str">
        <f>"         "&amp;Labels!C68</f>
        <v xml:space="preserve">         Total</v>
      </c>
      <c r="B5640" s="84">
        <f>B5629</f>
        <v>0</v>
      </c>
      <c r="C5640" s="84">
        <f>C5629</f>
        <v>0</v>
      </c>
      <c r="D5640" s="84">
        <f>D5629</f>
        <v>0</v>
      </c>
      <c r="E5640" s="84">
        <f>E5629</f>
        <v>0</v>
      </c>
      <c r="F5640" s="43">
        <f>SUM(B5629:E5629)</f>
        <v>0</v>
      </c>
      <c r="G5640" s="84">
        <f>G5629</f>
        <v>0</v>
      </c>
      <c r="H5640" s="84">
        <f>H5629</f>
        <v>0</v>
      </c>
      <c r="I5640" s="84">
        <f>I5629</f>
        <v>0</v>
      </c>
      <c r="J5640" s="84">
        <f>J5629</f>
        <v>0</v>
      </c>
      <c r="K5640" s="43">
        <f>SUM(G5629:J5629)</f>
        <v>0</v>
      </c>
    </row>
    <row r="5641" spans="1:11" ht="12.75" customHeight="1">
      <c r="A5641" s="55" t="str">
        <f>"   "&amp;Labels!B108</f>
        <v xml:space="preserve">   Sales visits</v>
      </c>
      <c r="B5641" s="74"/>
      <c r="C5641" s="74"/>
      <c r="D5641" s="74"/>
      <c r="E5641" s="74"/>
      <c r="F5641" s="43"/>
      <c r="G5641" s="74"/>
      <c r="H5641" s="74"/>
      <c r="I5641" s="74"/>
      <c r="J5641" s="74"/>
      <c r="K5641" s="43"/>
    </row>
    <row r="5642" spans="1:11" ht="12.75" customHeight="1">
      <c r="A5642" s="61" t="str">
        <f>"      "&amp;Labels!B85</f>
        <v xml:space="preserve">      Q 1</v>
      </c>
      <c r="B5642" s="84"/>
      <c r="C5642" s="84"/>
      <c r="D5642" s="84"/>
      <c r="E5642" s="84"/>
      <c r="F5642" s="43"/>
      <c r="G5642" s="84"/>
      <c r="H5642" s="84"/>
      <c r="I5642" s="84"/>
      <c r="J5642" s="84"/>
      <c r="K5642" s="43"/>
    </row>
    <row r="5643" spans="1:11" ht="12.75" customHeight="1">
      <c r="A5643" s="61" t="str">
        <f>"         "&amp;Labels!B69</f>
        <v xml:space="preserve">         Customer 1</v>
      </c>
      <c r="B5643" s="76">
        <f>IF('(Other Computations)'!B199=0,0,Inputs!D221*Inputs!D114*Inputs!D77*Inputs!D27*'GM Alloc Factors'!B35/('(Other Computations)'!B186+'(Other Computations)'!B199))</f>
        <v>0</v>
      </c>
      <c r="C5643" s="76">
        <f>IF('(Other Computations)'!C199=0,0,Inputs!E221*Inputs!E114*Inputs!D77*Inputs!D27*'GM Alloc Factors'!C35/('(Other Computations)'!C186+'(Other Computations)'!C199))</f>
        <v>0</v>
      </c>
      <c r="D5643" s="76">
        <f>IF('(Other Computations)'!D199=0,0,Inputs!F221*Inputs!F114*Inputs!D77*Inputs!D27*'GM Alloc Factors'!D35/('(Other Computations)'!D186+'(Other Computations)'!D199))</f>
        <v>0</v>
      </c>
      <c r="E5643" s="76">
        <f>IF('(Other Computations)'!E199=0,0,Inputs!G221*Inputs!G114*Inputs!D77*Inputs!D27*'GM Alloc Factors'!E35/('(Other Computations)'!E186+'(Other Computations)'!E199))</f>
        <v>0</v>
      </c>
      <c r="F5643" s="43">
        <f t="shared" ref="F5643:F5653" si="1184">SUM(B5643:E5643)</f>
        <v>0</v>
      </c>
      <c r="G5643" s="76">
        <f>IF('(Other Computations)'!G199=0,0,Inputs!I221*Inputs!I114*Inputs!D77*Inputs!D27*'GM Alloc Factors'!G35/('(Other Computations)'!G186+'(Other Computations)'!G199))</f>
        <v>0</v>
      </c>
      <c r="H5643" s="76">
        <f>IF('(Other Computations)'!H199=0,0,Inputs!J221*Inputs!J114*Inputs!D77*Inputs!D27*'GM Alloc Factors'!H35/('(Other Computations)'!H186+'(Other Computations)'!H199))</f>
        <v>0</v>
      </c>
      <c r="I5643" s="76">
        <f>IF('(Other Computations)'!I199=0,0,Inputs!K221*Inputs!K114*Inputs!D77*Inputs!D27*'GM Alloc Factors'!I35/('(Other Computations)'!I186+'(Other Computations)'!I199))</f>
        <v>0</v>
      </c>
      <c r="J5643" s="76">
        <f>IF('(Other Computations)'!J199=0,0,Inputs!L221*Inputs!L114*Inputs!D77*Inputs!D27*'GM Alloc Factors'!J35/('(Other Computations)'!J186+'(Other Computations)'!J199))</f>
        <v>0</v>
      </c>
      <c r="K5643" s="43">
        <f t="shared" ref="K5643:K5653" si="1185">SUM(G5643:J5643)</f>
        <v>0</v>
      </c>
    </row>
    <row r="5644" spans="1:11" ht="12.75" customHeight="1">
      <c r="A5644" s="61" t="str">
        <f>"         "&amp;Labels!B70</f>
        <v xml:space="preserve">         Customer 2</v>
      </c>
      <c r="B5644" s="76">
        <f>IF('(Other Computations)'!B200=0,0,Inputs!D222*Inputs!D115*Inputs!D78*Inputs!D27*'GM Alloc Factors'!B35/('(Other Computations)'!B187+'(Other Computations)'!B200))</f>
        <v>0</v>
      </c>
      <c r="C5644" s="76">
        <f>IF('(Other Computations)'!C200=0,0,Inputs!E222*Inputs!E115*Inputs!D78*Inputs!D27*'GM Alloc Factors'!C35/('(Other Computations)'!C187+'(Other Computations)'!C200))</f>
        <v>0</v>
      </c>
      <c r="D5644" s="76">
        <f>IF('(Other Computations)'!D200=0,0,Inputs!F222*Inputs!F115*Inputs!D78*Inputs!D27*'GM Alloc Factors'!D35/('(Other Computations)'!D187+'(Other Computations)'!D200))</f>
        <v>0</v>
      </c>
      <c r="E5644" s="76">
        <f>IF('(Other Computations)'!E200=0,0,Inputs!G222*Inputs!G115*Inputs!D78*Inputs!D27*'GM Alloc Factors'!E35/('(Other Computations)'!E187+'(Other Computations)'!E200))</f>
        <v>0</v>
      </c>
      <c r="F5644" s="43">
        <f t="shared" si="1184"/>
        <v>0</v>
      </c>
      <c r="G5644" s="76">
        <f>IF('(Other Computations)'!G200=0,0,Inputs!I222*Inputs!I115*Inputs!D78*Inputs!D27*'GM Alloc Factors'!G35/('(Other Computations)'!G187+'(Other Computations)'!G200))</f>
        <v>0</v>
      </c>
      <c r="H5644" s="76">
        <f>IF('(Other Computations)'!H200=0,0,Inputs!J222*Inputs!J115*Inputs!D78*Inputs!D27*'GM Alloc Factors'!H35/('(Other Computations)'!H187+'(Other Computations)'!H200))</f>
        <v>0</v>
      </c>
      <c r="I5644" s="76">
        <f>IF('(Other Computations)'!I200=0,0,Inputs!K222*Inputs!K115*Inputs!D78*Inputs!D27*'GM Alloc Factors'!I35/('(Other Computations)'!I187+'(Other Computations)'!I200))</f>
        <v>0</v>
      </c>
      <c r="J5644" s="76">
        <f>IF('(Other Computations)'!J200=0,0,Inputs!L222*Inputs!L115*Inputs!D78*Inputs!D27*'GM Alloc Factors'!J35/('(Other Computations)'!J187+'(Other Computations)'!J200))</f>
        <v>0</v>
      </c>
      <c r="K5644" s="43">
        <f t="shared" si="1185"/>
        <v>0</v>
      </c>
    </row>
    <row r="5645" spans="1:11" ht="12.75" customHeight="1">
      <c r="A5645" s="61" t="str">
        <f>"         "&amp;Labels!B71</f>
        <v xml:space="preserve">         Customer 3</v>
      </c>
      <c r="B5645" s="76">
        <f>IF('(Other Computations)'!B201=0,0,Inputs!D223*Inputs!D116*Inputs!D79*Inputs!D27*'GM Alloc Factors'!B35/('(Other Computations)'!B188+'(Other Computations)'!B201))</f>
        <v>0</v>
      </c>
      <c r="C5645" s="76">
        <f>IF('(Other Computations)'!C201=0,0,Inputs!E223*Inputs!E116*Inputs!D79*Inputs!D27*'GM Alloc Factors'!C35/('(Other Computations)'!C188+'(Other Computations)'!C201))</f>
        <v>0</v>
      </c>
      <c r="D5645" s="76">
        <f>IF('(Other Computations)'!D201=0,0,Inputs!F223*Inputs!F116*Inputs!D79*Inputs!D27*'GM Alloc Factors'!D35/('(Other Computations)'!D188+'(Other Computations)'!D201))</f>
        <v>0</v>
      </c>
      <c r="E5645" s="76">
        <f>IF('(Other Computations)'!E201=0,0,Inputs!G223*Inputs!G116*Inputs!D79*Inputs!D27*'GM Alloc Factors'!E35/('(Other Computations)'!E188+'(Other Computations)'!E201))</f>
        <v>0</v>
      </c>
      <c r="F5645" s="43">
        <f t="shared" si="1184"/>
        <v>0</v>
      </c>
      <c r="G5645" s="76">
        <f>IF('(Other Computations)'!G201=0,0,Inputs!I223*Inputs!I116*Inputs!D79*Inputs!D27*'GM Alloc Factors'!G35/('(Other Computations)'!G188+'(Other Computations)'!G201))</f>
        <v>0</v>
      </c>
      <c r="H5645" s="76">
        <f>IF('(Other Computations)'!H201=0,0,Inputs!J223*Inputs!J116*Inputs!D79*Inputs!D27*'GM Alloc Factors'!H35/('(Other Computations)'!H188+'(Other Computations)'!H201))</f>
        <v>0</v>
      </c>
      <c r="I5645" s="76">
        <f>IF('(Other Computations)'!I201=0,0,Inputs!K223*Inputs!K116*Inputs!D79*Inputs!D27*'GM Alloc Factors'!I35/('(Other Computations)'!I188+'(Other Computations)'!I201))</f>
        <v>0</v>
      </c>
      <c r="J5645" s="76">
        <f>IF('(Other Computations)'!J201=0,0,Inputs!L223*Inputs!L116*Inputs!D79*Inputs!D27*'GM Alloc Factors'!J35/('(Other Computations)'!J188+'(Other Computations)'!J201))</f>
        <v>0</v>
      </c>
      <c r="K5645" s="43">
        <f t="shared" si="1185"/>
        <v>0</v>
      </c>
    </row>
    <row r="5646" spans="1:11" ht="12.75" customHeight="1">
      <c r="A5646" s="61" t="str">
        <f>"         "&amp;Labels!B72</f>
        <v xml:space="preserve">         Customer 4</v>
      </c>
      <c r="B5646" s="76">
        <f>IF('(Other Computations)'!B202=0,0,Inputs!D224*Inputs!D117*Inputs!D80*Inputs!D27*'GM Alloc Factors'!B35/('(Other Computations)'!B189+'(Other Computations)'!B202))</f>
        <v>0</v>
      </c>
      <c r="C5646" s="76">
        <f>IF('(Other Computations)'!C202=0,0,Inputs!E224*Inputs!E117*Inputs!D80*Inputs!D27*'GM Alloc Factors'!C35/('(Other Computations)'!C189+'(Other Computations)'!C202))</f>
        <v>0</v>
      </c>
      <c r="D5646" s="76">
        <f>IF('(Other Computations)'!D202=0,0,Inputs!F224*Inputs!F117*Inputs!D80*Inputs!D27*'GM Alloc Factors'!D35/('(Other Computations)'!D189+'(Other Computations)'!D202))</f>
        <v>0</v>
      </c>
      <c r="E5646" s="76">
        <f>IF('(Other Computations)'!E202=0,0,Inputs!G224*Inputs!G117*Inputs!D80*Inputs!D27*'GM Alloc Factors'!E35/('(Other Computations)'!E189+'(Other Computations)'!E202))</f>
        <v>0</v>
      </c>
      <c r="F5646" s="43">
        <f t="shared" si="1184"/>
        <v>0</v>
      </c>
      <c r="G5646" s="76">
        <f>IF('(Other Computations)'!G202=0,0,Inputs!I224*Inputs!I117*Inputs!D80*Inputs!D27*'GM Alloc Factors'!G35/('(Other Computations)'!G189+'(Other Computations)'!G202))</f>
        <v>0</v>
      </c>
      <c r="H5646" s="76">
        <f>IF('(Other Computations)'!H202=0,0,Inputs!J224*Inputs!J117*Inputs!D80*Inputs!D27*'GM Alloc Factors'!H35/('(Other Computations)'!H189+'(Other Computations)'!H202))</f>
        <v>0</v>
      </c>
      <c r="I5646" s="76">
        <f>IF('(Other Computations)'!I202=0,0,Inputs!K224*Inputs!K117*Inputs!D80*Inputs!D27*'GM Alloc Factors'!I35/('(Other Computations)'!I189+'(Other Computations)'!I202))</f>
        <v>0</v>
      </c>
      <c r="J5646" s="76">
        <f>IF('(Other Computations)'!J202=0,0,Inputs!L224*Inputs!L117*Inputs!D80*Inputs!D27*'GM Alloc Factors'!J35/('(Other Computations)'!J189+'(Other Computations)'!J202))</f>
        <v>0</v>
      </c>
      <c r="K5646" s="43">
        <f t="shared" si="1185"/>
        <v>0</v>
      </c>
    </row>
    <row r="5647" spans="1:11" ht="12.75" customHeight="1">
      <c r="A5647" s="61" t="str">
        <f>"         "&amp;Labels!B73</f>
        <v xml:space="preserve">         Customer 5</v>
      </c>
      <c r="B5647" s="76">
        <f>IF('(Other Computations)'!B203=0,0,Inputs!D225*Inputs!D118*Inputs!D81*Inputs!D27*'GM Alloc Factors'!B35/('(Other Computations)'!B190+'(Other Computations)'!B203))</f>
        <v>0</v>
      </c>
      <c r="C5647" s="76">
        <f>IF('(Other Computations)'!C203=0,0,Inputs!E225*Inputs!E118*Inputs!D81*Inputs!D27*'GM Alloc Factors'!C35/('(Other Computations)'!C190+'(Other Computations)'!C203))</f>
        <v>0</v>
      </c>
      <c r="D5647" s="76">
        <f>IF('(Other Computations)'!D203=0,0,Inputs!F225*Inputs!F118*Inputs!D81*Inputs!D27*'GM Alloc Factors'!D35/('(Other Computations)'!D190+'(Other Computations)'!D203))</f>
        <v>0</v>
      </c>
      <c r="E5647" s="76">
        <f>IF('(Other Computations)'!E203=0,0,Inputs!G225*Inputs!G118*Inputs!D81*Inputs!D27*'GM Alloc Factors'!E35/('(Other Computations)'!E190+'(Other Computations)'!E203))</f>
        <v>0</v>
      </c>
      <c r="F5647" s="43">
        <f t="shared" si="1184"/>
        <v>0</v>
      </c>
      <c r="G5647" s="76">
        <f>IF('(Other Computations)'!G203=0,0,Inputs!I225*Inputs!I118*Inputs!D81*Inputs!D27*'GM Alloc Factors'!G35/('(Other Computations)'!G190+'(Other Computations)'!G203))</f>
        <v>0</v>
      </c>
      <c r="H5647" s="76">
        <f>IF('(Other Computations)'!H203=0,0,Inputs!J225*Inputs!J118*Inputs!D81*Inputs!D27*'GM Alloc Factors'!H35/('(Other Computations)'!H190+'(Other Computations)'!H203))</f>
        <v>0</v>
      </c>
      <c r="I5647" s="76">
        <f>IF('(Other Computations)'!I203=0,0,Inputs!K225*Inputs!K118*Inputs!D81*Inputs!D27*'GM Alloc Factors'!I35/('(Other Computations)'!I190+'(Other Computations)'!I203))</f>
        <v>0</v>
      </c>
      <c r="J5647" s="76">
        <f>IF('(Other Computations)'!J203=0,0,Inputs!L225*Inputs!L118*Inputs!D81*Inputs!D27*'GM Alloc Factors'!J35/('(Other Computations)'!J190+'(Other Computations)'!J203))</f>
        <v>0</v>
      </c>
      <c r="K5647" s="43">
        <f t="shared" si="1185"/>
        <v>0</v>
      </c>
    </row>
    <row r="5648" spans="1:11" ht="12.75" customHeight="1">
      <c r="A5648" s="61" t="str">
        <f>"         "&amp;Labels!B74</f>
        <v xml:space="preserve">         Customer 6</v>
      </c>
      <c r="B5648" s="76">
        <f>IF('(Other Computations)'!B204=0,0,Inputs!D226*Inputs!D119*Inputs!D82*Inputs!D27*'GM Alloc Factors'!B35/('(Other Computations)'!B191+'(Other Computations)'!B204))</f>
        <v>0</v>
      </c>
      <c r="C5648" s="76">
        <f>IF('(Other Computations)'!C204=0,0,Inputs!E226*Inputs!E119*Inputs!D82*Inputs!D27*'GM Alloc Factors'!C35/('(Other Computations)'!C191+'(Other Computations)'!C204))</f>
        <v>0</v>
      </c>
      <c r="D5648" s="76">
        <f>IF('(Other Computations)'!D204=0,0,Inputs!F226*Inputs!F119*Inputs!D82*Inputs!D27*'GM Alloc Factors'!D35/('(Other Computations)'!D191+'(Other Computations)'!D204))</f>
        <v>0</v>
      </c>
      <c r="E5648" s="76">
        <f>IF('(Other Computations)'!E204=0,0,Inputs!G226*Inputs!G119*Inputs!D82*Inputs!D27*'GM Alloc Factors'!E35/('(Other Computations)'!E191+'(Other Computations)'!E204))</f>
        <v>0</v>
      </c>
      <c r="F5648" s="43">
        <f t="shared" si="1184"/>
        <v>0</v>
      </c>
      <c r="G5648" s="76">
        <f>IF('(Other Computations)'!G204=0,0,Inputs!I226*Inputs!I119*Inputs!D82*Inputs!D27*'GM Alloc Factors'!G35/('(Other Computations)'!G191+'(Other Computations)'!G204))</f>
        <v>0</v>
      </c>
      <c r="H5648" s="76">
        <f>IF('(Other Computations)'!H204=0,0,Inputs!J226*Inputs!J119*Inputs!D82*Inputs!D27*'GM Alloc Factors'!H35/('(Other Computations)'!H191+'(Other Computations)'!H204))</f>
        <v>0</v>
      </c>
      <c r="I5648" s="76">
        <f>IF('(Other Computations)'!I204=0,0,Inputs!K226*Inputs!K119*Inputs!D82*Inputs!D27*'GM Alloc Factors'!I35/('(Other Computations)'!I191+'(Other Computations)'!I204))</f>
        <v>0</v>
      </c>
      <c r="J5648" s="76">
        <f>IF('(Other Computations)'!J204=0,0,Inputs!L226*Inputs!L119*Inputs!D82*Inputs!D27*'GM Alloc Factors'!J35/('(Other Computations)'!J191+'(Other Computations)'!J204))</f>
        <v>0</v>
      </c>
      <c r="K5648" s="43">
        <f t="shared" si="1185"/>
        <v>0</v>
      </c>
    </row>
    <row r="5649" spans="1:11" ht="12.75" customHeight="1">
      <c r="A5649" s="61" t="str">
        <f>"         "&amp;Labels!B75</f>
        <v xml:space="preserve">         Customer 7</v>
      </c>
      <c r="B5649" s="76">
        <f>IF('(Other Computations)'!B205=0,0,Inputs!D227*Inputs!D120*Inputs!D83*Inputs!D27*'GM Alloc Factors'!B35/('(Other Computations)'!B192+'(Other Computations)'!B205))</f>
        <v>0</v>
      </c>
      <c r="C5649" s="76">
        <f>IF('(Other Computations)'!C205=0,0,Inputs!E227*Inputs!E120*Inputs!D83*Inputs!D27*'GM Alloc Factors'!C35/('(Other Computations)'!C192+'(Other Computations)'!C205))</f>
        <v>0</v>
      </c>
      <c r="D5649" s="76">
        <f>IF('(Other Computations)'!D205=0,0,Inputs!F227*Inputs!F120*Inputs!D83*Inputs!D27*'GM Alloc Factors'!D35/('(Other Computations)'!D192+'(Other Computations)'!D205))</f>
        <v>0</v>
      </c>
      <c r="E5649" s="76">
        <f>IF('(Other Computations)'!E205=0,0,Inputs!G227*Inputs!G120*Inputs!D83*Inputs!D27*'GM Alloc Factors'!E35/('(Other Computations)'!E192+'(Other Computations)'!E205))</f>
        <v>0</v>
      </c>
      <c r="F5649" s="43">
        <f t="shared" si="1184"/>
        <v>0</v>
      </c>
      <c r="G5649" s="76">
        <f>IF('(Other Computations)'!G205=0,0,Inputs!I227*Inputs!I120*Inputs!D83*Inputs!D27*'GM Alloc Factors'!G35/('(Other Computations)'!G192+'(Other Computations)'!G205))</f>
        <v>0</v>
      </c>
      <c r="H5649" s="76">
        <f>IF('(Other Computations)'!H205=0,0,Inputs!J227*Inputs!J120*Inputs!D83*Inputs!D27*'GM Alloc Factors'!H35/('(Other Computations)'!H192+'(Other Computations)'!H205))</f>
        <v>0</v>
      </c>
      <c r="I5649" s="76">
        <f>IF('(Other Computations)'!I205=0,0,Inputs!K227*Inputs!K120*Inputs!D83*Inputs!D27*'GM Alloc Factors'!I35/('(Other Computations)'!I192+'(Other Computations)'!I205))</f>
        <v>0</v>
      </c>
      <c r="J5649" s="76">
        <f>IF('(Other Computations)'!J205=0,0,Inputs!L227*Inputs!L120*Inputs!D83*Inputs!D27*'GM Alloc Factors'!J35/('(Other Computations)'!J192+'(Other Computations)'!J205))</f>
        <v>0</v>
      </c>
      <c r="K5649" s="43">
        <f t="shared" si="1185"/>
        <v>0</v>
      </c>
    </row>
    <row r="5650" spans="1:11" ht="12.75" customHeight="1">
      <c r="A5650" s="61" t="str">
        <f>"         "&amp;Labels!B76</f>
        <v xml:space="preserve">         Customer 8</v>
      </c>
      <c r="B5650" s="76">
        <f>IF('(Other Computations)'!B206=0,0,Inputs!D228*Inputs!D121*Inputs!D84*Inputs!D27*'GM Alloc Factors'!B35/('(Other Computations)'!B193+'(Other Computations)'!B206))</f>
        <v>0</v>
      </c>
      <c r="C5650" s="76">
        <f>IF('(Other Computations)'!C206=0,0,Inputs!E228*Inputs!E121*Inputs!D84*Inputs!D27*'GM Alloc Factors'!C35/('(Other Computations)'!C193+'(Other Computations)'!C206))</f>
        <v>0</v>
      </c>
      <c r="D5650" s="76">
        <f>IF('(Other Computations)'!D206=0,0,Inputs!F228*Inputs!F121*Inputs!D84*Inputs!D27*'GM Alloc Factors'!D35/('(Other Computations)'!D193+'(Other Computations)'!D206))</f>
        <v>0</v>
      </c>
      <c r="E5650" s="76">
        <f>IF('(Other Computations)'!E206=0,0,Inputs!G228*Inputs!G121*Inputs!D84*Inputs!D27*'GM Alloc Factors'!E35/('(Other Computations)'!E193+'(Other Computations)'!E206))</f>
        <v>0</v>
      </c>
      <c r="F5650" s="43">
        <f t="shared" si="1184"/>
        <v>0</v>
      </c>
      <c r="G5650" s="76">
        <f>IF('(Other Computations)'!G206=0,0,Inputs!I228*Inputs!I121*Inputs!D84*Inputs!D27*'GM Alloc Factors'!G35/('(Other Computations)'!G193+'(Other Computations)'!G206))</f>
        <v>0</v>
      </c>
      <c r="H5650" s="76">
        <f>IF('(Other Computations)'!H206=0,0,Inputs!J228*Inputs!J121*Inputs!D84*Inputs!D27*'GM Alloc Factors'!H35/('(Other Computations)'!H193+'(Other Computations)'!H206))</f>
        <v>0</v>
      </c>
      <c r="I5650" s="76">
        <f>IF('(Other Computations)'!I206=0,0,Inputs!K228*Inputs!K121*Inputs!D84*Inputs!D27*'GM Alloc Factors'!I35/('(Other Computations)'!I193+'(Other Computations)'!I206))</f>
        <v>0</v>
      </c>
      <c r="J5650" s="76">
        <f>IF('(Other Computations)'!J206=0,0,Inputs!L228*Inputs!L121*Inputs!D84*Inputs!D27*'GM Alloc Factors'!J35/('(Other Computations)'!J193+'(Other Computations)'!J206))</f>
        <v>0</v>
      </c>
      <c r="K5650" s="43">
        <f t="shared" si="1185"/>
        <v>0</v>
      </c>
    </row>
    <row r="5651" spans="1:11" ht="12.75" customHeight="1">
      <c r="A5651" s="61" t="str">
        <f>"         "&amp;Labels!B77</f>
        <v xml:space="preserve">         Customer 9</v>
      </c>
      <c r="B5651" s="76">
        <f>IF('(Other Computations)'!B207=0,0,Inputs!D229*Inputs!D122*Inputs!D85*Inputs!D27*'GM Alloc Factors'!B35/('(Other Computations)'!B194+'(Other Computations)'!B207))</f>
        <v>0</v>
      </c>
      <c r="C5651" s="76">
        <f>IF('(Other Computations)'!C207=0,0,Inputs!E229*Inputs!E122*Inputs!D85*Inputs!D27*'GM Alloc Factors'!C35/('(Other Computations)'!C194+'(Other Computations)'!C207))</f>
        <v>0</v>
      </c>
      <c r="D5651" s="76">
        <f>IF('(Other Computations)'!D207=0,0,Inputs!F229*Inputs!F122*Inputs!D85*Inputs!D27*'GM Alloc Factors'!D35/('(Other Computations)'!D194+'(Other Computations)'!D207))</f>
        <v>0</v>
      </c>
      <c r="E5651" s="76">
        <f>IF('(Other Computations)'!E207=0,0,Inputs!G229*Inputs!G122*Inputs!D85*Inputs!D27*'GM Alloc Factors'!E35/('(Other Computations)'!E194+'(Other Computations)'!E207))</f>
        <v>0</v>
      </c>
      <c r="F5651" s="43">
        <f t="shared" si="1184"/>
        <v>0</v>
      </c>
      <c r="G5651" s="76">
        <f>IF('(Other Computations)'!G207=0,0,Inputs!I229*Inputs!I122*Inputs!D85*Inputs!D27*'GM Alloc Factors'!G35/('(Other Computations)'!G194+'(Other Computations)'!G207))</f>
        <v>0</v>
      </c>
      <c r="H5651" s="76">
        <f>IF('(Other Computations)'!H207=0,0,Inputs!J229*Inputs!J122*Inputs!D85*Inputs!D27*'GM Alloc Factors'!H35/('(Other Computations)'!H194+'(Other Computations)'!H207))</f>
        <v>0</v>
      </c>
      <c r="I5651" s="76">
        <f>IF('(Other Computations)'!I207=0,0,Inputs!K229*Inputs!K122*Inputs!D85*Inputs!D27*'GM Alloc Factors'!I35/('(Other Computations)'!I194+'(Other Computations)'!I207))</f>
        <v>0</v>
      </c>
      <c r="J5651" s="76">
        <f>IF('(Other Computations)'!J207=0,0,Inputs!L229*Inputs!L122*Inputs!D85*Inputs!D27*'GM Alloc Factors'!J35/('(Other Computations)'!J194+'(Other Computations)'!J207))</f>
        <v>0</v>
      </c>
      <c r="K5651" s="43">
        <f t="shared" si="1185"/>
        <v>0</v>
      </c>
    </row>
    <row r="5652" spans="1:11" ht="12.75" customHeight="1">
      <c r="A5652" s="61" t="str">
        <f>"         "&amp;Labels!B78</f>
        <v xml:space="preserve">         Customer 10</v>
      </c>
      <c r="B5652" s="76">
        <f>IF('(Other Computations)'!B208=0,0,Inputs!D230*Inputs!D123*Inputs!D86*Inputs!D27*'GM Alloc Factors'!B35/('(Other Computations)'!B195+'(Other Computations)'!B208))</f>
        <v>0</v>
      </c>
      <c r="C5652" s="76">
        <f>IF('(Other Computations)'!C208=0,0,Inputs!E230*Inputs!E123*Inputs!D86*Inputs!D27*'GM Alloc Factors'!C35/('(Other Computations)'!C195+'(Other Computations)'!C208))</f>
        <v>0</v>
      </c>
      <c r="D5652" s="76">
        <f>IF('(Other Computations)'!D208=0,0,Inputs!F230*Inputs!F123*Inputs!D86*Inputs!D27*'GM Alloc Factors'!D35/('(Other Computations)'!D195+'(Other Computations)'!D208))</f>
        <v>0</v>
      </c>
      <c r="E5652" s="76">
        <f>IF('(Other Computations)'!E208=0,0,Inputs!G230*Inputs!G123*Inputs!D86*Inputs!D27*'GM Alloc Factors'!E35/('(Other Computations)'!E195+'(Other Computations)'!E208))</f>
        <v>0</v>
      </c>
      <c r="F5652" s="43">
        <f t="shared" si="1184"/>
        <v>0</v>
      </c>
      <c r="G5652" s="76">
        <f>IF('(Other Computations)'!G208=0,0,Inputs!I230*Inputs!I123*Inputs!D86*Inputs!D27*'GM Alloc Factors'!G35/('(Other Computations)'!G195+'(Other Computations)'!G208))</f>
        <v>0</v>
      </c>
      <c r="H5652" s="76">
        <f>IF('(Other Computations)'!H208=0,0,Inputs!J230*Inputs!J123*Inputs!D86*Inputs!D27*'GM Alloc Factors'!H35/('(Other Computations)'!H195+'(Other Computations)'!H208))</f>
        <v>0</v>
      </c>
      <c r="I5652" s="76">
        <f>IF('(Other Computations)'!I208=0,0,Inputs!K230*Inputs!K123*Inputs!D86*Inputs!D27*'GM Alloc Factors'!I35/('(Other Computations)'!I195+'(Other Computations)'!I208))</f>
        <v>0</v>
      </c>
      <c r="J5652" s="76">
        <f>IF('(Other Computations)'!J208=0,0,Inputs!L230*Inputs!L123*Inputs!D86*Inputs!D27*'GM Alloc Factors'!J35/('(Other Computations)'!J195+'(Other Computations)'!J208))</f>
        <v>0</v>
      </c>
      <c r="K5652" s="43">
        <f t="shared" si="1185"/>
        <v>0</v>
      </c>
    </row>
    <row r="5653" spans="1:11" ht="12.75" customHeight="1">
      <c r="A5653" s="61" t="str">
        <f>"         "&amp;Labels!C68</f>
        <v xml:space="preserve">         Total</v>
      </c>
      <c r="B5653" s="84">
        <f>SUM(B5643:B5652)</f>
        <v>0</v>
      </c>
      <c r="C5653" s="84">
        <f>SUM(C5643:C5652)</f>
        <v>0</v>
      </c>
      <c r="D5653" s="84">
        <f>SUM(D5643:D5652)</f>
        <v>0</v>
      </c>
      <c r="E5653" s="84">
        <f>SUM(E5643:E5652)</f>
        <v>0</v>
      </c>
      <c r="F5653" s="43">
        <f t="shared" si="1184"/>
        <v>0</v>
      </c>
      <c r="G5653" s="84">
        <f>SUM(G5643:G5652)</f>
        <v>0</v>
      </c>
      <c r="H5653" s="84">
        <f>SUM(H5643:H5652)</f>
        <v>0</v>
      </c>
      <c r="I5653" s="84">
        <f>SUM(I5643:I5652)</f>
        <v>0</v>
      </c>
      <c r="J5653" s="84">
        <f>SUM(J5643:J5652)</f>
        <v>0</v>
      </c>
      <c r="K5653" s="43">
        <f t="shared" si="1185"/>
        <v>0</v>
      </c>
    </row>
    <row r="5654" spans="1:11" ht="12.75" customHeight="1">
      <c r="A5654" s="61" t="str">
        <f>"      "&amp;Labels!B86</f>
        <v xml:space="preserve">      Q 2</v>
      </c>
      <c r="B5654" s="84"/>
      <c r="C5654" s="84"/>
      <c r="D5654" s="84"/>
      <c r="E5654" s="84"/>
      <c r="F5654" s="43"/>
      <c r="G5654" s="84"/>
      <c r="H5654" s="84"/>
      <c r="I5654" s="84"/>
      <c r="J5654" s="84"/>
      <c r="K5654" s="43"/>
    </row>
    <row r="5655" spans="1:11" ht="12.75" customHeight="1">
      <c r="A5655" s="61" t="str">
        <f>"         "&amp;Labels!B69</f>
        <v xml:space="preserve">         Customer 1</v>
      </c>
      <c r="B5655" s="76">
        <f>IF('(Other Computations)'!B199=0,0,Inputs!D221*Inputs!D114*Inputs!E77*Inputs!D27*'GM Alloc Factors'!B38/('(Other Computations)'!B186+'(Other Computations)'!B199))</f>
        <v>0</v>
      </c>
      <c r="C5655" s="76">
        <f>IF('(Other Computations)'!C199=0,0,Inputs!E221*Inputs!E114*Inputs!E77*Inputs!D27*'GM Alloc Factors'!C38/('(Other Computations)'!C186+'(Other Computations)'!C199))</f>
        <v>0</v>
      </c>
      <c r="D5655" s="76">
        <f>IF('(Other Computations)'!D199=0,0,Inputs!F221*Inputs!F114*Inputs!E77*Inputs!D27*'GM Alloc Factors'!D38/('(Other Computations)'!D186+'(Other Computations)'!D199))</f>
        <v>0</v>
      </c>
      <c r="E5655" s="76">
        <f>IF('(Other Computations)'!E199=0,0,Inputs!G221*Inputs!G114*Inputs!E77*Inputs!D27*'GM Alloc Factors'!E38/('(Other Computations)'!E186+'(Other Computations)'!E199))</f>
        <v>0</v>
      </c>
      <c r="F5655" s="43">
        <f t="shared" ref="F5655:F5665" si="1186">SUM(B5655:E5655)</f>
        <v>0</v>
      </c>
      <c r="G5655" s="76">
        <f>IF('(Other Computations)'!G199=0,0,Inputs!I221*Inputs!I114*Inputs!E77*Inputs!D27*'GM Alloc Factors'!G38/('(Other Computations)'!G186+'(Other Computations)'!G199))</f>
        <v>0</v>
      </c>
      <c r="H5655" s="76">
        <f>IF('(Other Computations)'!H199=0,0,Inputs!J221*Inputs!J114*Inputs!E77*Inputs!D27*'GM Alloc Factors'!H38/('(Other Computations)'!H186+'(Other Computations)'!H199))</f>
        <v>0</v>
      </c>
      <c r="I5655" s="76">
        <f>IF('(Other Computations)'!I199=0,0,Inputs!K221*Inputs!K114*Inputs!E77*Inputs!D27*'GM Alloc Factors'!I38/('(Other Computations)'!I186+'(Other Computations)'!I199))</f>
        <v>0</v>
      </c>
      <c r="J5655" s="76">
        <f>IF('(Other Computations)'!J199=0,0,Inputs!L221*Inputs!L114*Inputs!E77*Inputs!D27*'GM Alloc Factors'!J38/('(Other Computations)'!J186+'(Other Computations)'!J199))</f>
        <v>0</v>
      </c>
      <c r="K5655" s="43">
        <f t="shared" ref="K5655:K5665" si="1187">SUM(G5655:J5655)</f>
        <v>0</v>
      </c>
    </row>
    <row r="5656" spans="1:11" ht="12.75" customHeight="1">
      <c r="A5656" s="61" t="str">
        <f>"         "&amp;Labels!B70</f>
        <v xml:space="preserve">         Customer 2</v>
      </c>
      <c r="B5656" s="76">
        <f>IF('(Other Computations)'!B200=0,0,Inputs!D222*Inputs!D115*Inputs!E78*Inputs!D27*'GM Alloc Factors'!B38/('(Other Computations)'!B187+'(Other Computations)'!B200))</f>
        <v>0</v>
      </c>
      <c r="C5656" s="76">
        <f>IF('(Other Computations)'!C200=0,0,Inputs!E222*Inputs!E115*Inputs!E78*Inputs!D27*'GM Alloc Factors'!C38/('(Other Computations)'!C187+'(Other Computations)'!C200))</f>
        <v>0</v>
      </c>
      <c r="D5656" s="76">
        <f>IF('(Other Computations)'!D200=0,0,Inputs!F222*Inputs!F115*Inputs!E78*Inputs!D27*'GM Alloc Factors'!D38/('(Other Computations)'!D187+'(Other Computations)'!D200))</f>
        <v>0</v>
      </c>
      <c r="E5656" s="76">
        <f>IF('(Other Computations)'!E200=0,0,Inputs!G222*Inputs!G115*Inputs!E78*Inputs!D27*'GM Alloc Factors'!E38/('(Other Computations)'!E187+'(Other Computations)'!E200))</f>
        <v>0</v>
      </c>
      <c r="F5656" s="43">
        <f t="shared" si="1186"/>
        <v>0</v>
      </c>
      <c r="G5656" s="76">
        <f>IF('(Other Computations)'!G200=0,0,Inputs!I222*Inputs!I115*Inputs!E78*Inputs!D27*'GM Alloc Factors'!G38/('(Other Computations)'!G187+'(Other Computations)'!G200))</f>
        <v>0</v>
      </c>
      <c r="H5656" s="76">
        <f>IF('(Other Computations)'!H200=0,0,Inputs!J222*Inputs!J115*Inputs!E78*Inputs!D27*'GM Alloc Factors'!H38/('(Other Computations)'!H187+'(Other Computations)'!H200))</f>
        <v>0</v>
      </c>
      <c r="I5656" s="76">
        <f>IF('(Other Computations)'!I200=0,0,Inputs!K222*Inputs!K115*Inputs!E78*Inputs!D27*'GM Alloc Factors'!I38/('(Other Computations)'!I187+'(Other Computations)'!I200))</f>
        <v>0</v>
      </c>
      <c r="J5656" s="76">
        <f>IF('(Other Computations)'!J200=0,0,Inputs!L222*Inputs!L115*Inputs!E78*Inputs!D27*'GM Alloc Factors'!J38/('(Other Computations)'!J187+'(Other Computations)'!J200))</f>
        <v>0</v>
      </c>
      <c r="K5656" s="43">
        <f t="shared" si="1187"/>
        <v>0</v>
      </c>
    </row>
    <row r="5657" spans="1:11" ht="12.75" customHeight="1">
      <c r="A5657" s="61" t="str">
        <f>"         "&amp;Labels!B71</f>
        <v xml:space="preserve">         Customer 3</v>
      </c>
      <c r="B5657" s="76">
        <f>IF('(Other Computations)'!B201=0,0,Inputs!D223*Inputs!D116*Inputs!E79*Inputs!D27*'GM Alloc Factors'!B38/('(Other Computations)'!B188+'(Other Computations)'!B201))</f>
        <v>0</v>
      </c>
      <c r="C5657" s="76">
        <f>IF('(Other Computations)'!C201=0,0,Inputs!E223*Inputs!E116*Inputs!E79*Inputs!D27*'GM Alloc Factors'!C38/('(Other Computations)'!C188+'(Other Computations)'!C201))</f>
        <v>0</v>
      </c>
      <c r="D5657" s="76">
        <f>IF('(Other Computations)'!D201=0,0,Inputs!F223*Inputs!F116*Inputs!E79*Inputs!D27*'GM Alloc Factors'!D38/('(Other Computations)'!D188+'(Other Computations)'!D201))</f>
        <v>0</v>
      </c>
      <c r="E5657" s="76">
        <f>IF('(Other Computations)'!E201=0,0,Inputs!G223*Inputs!G116*Inputs!E79*Inputs!D27*'GM Alloc Factors'!E38/('(Other Computations)'!E188+'(Other Computations)'!E201))</f>
        <v>0</v>
      </c>
      <c r="F5657" s="43">
        <f t="shared" si="1186"/>
        <v>0</v>
      </c>
      <c r="G5657" s="76">
        <f>IF('(Other Computations)'!G201=0,0,Inputs!I223*Inputs!I116*Inputs!E79*Inputs!D27*'GM Alloc Factors'!G38/('(Other Computations)'!G188+'(Other Computations)'!G201))</f>
        <v>0</v>
      </c>
      <c r="H5657" s="76">
        <f>IF('(Other Computations)'!H201=0,0,Inputs!J223*Inputs!J116*Inputs!E79*Inputs!D27*'GM Alloc Factors'!H38/('(Other Computations)'!H188+'(Other Computations)'!H201))</f>
        <v>0</v>
      </c>
      <c r="I5657" s="76">
        <f>IF('(Other Computations)'!I201=0,0,Inputs!K223*Inputs!K116*Inputs!E79*Inputs!D27*'GM Alloc Factors'!I38/('(Other Computations)'!I188+'(Other Computations)'!I201))</f>
        <v>0</v>
      </c>
      <c r="J5657" s="76">
        <f>IF('(Other Computations)'!J201=0,0,Inputs!L223*Inputs!L116*Inputs!E79*Inputs!D27*'GM Alloc Factors'!J38/('(Other Computations)'!J188+'(Other Computations)'!J201))</f>
        <v>0</v>
      </c>
      <c r="K5657" s="43">
        <f t="shared" si="1187"/>
        <v>0</v>
      </c>
    </row>
    <row r="5658" spans="1:11" ht="12.75" customHeight="1">
      <c r="A5658" s="61" t="str">
        <f>"         "&amp;Labels!B72</f>
        <v xml:space="preserve">         Customer 4</v>
      </c>
      <c r="B5658" s="76">
        <f>IF('(Other Computations)'!B202=0,0,Inputs!D224*Inputs!D117*Inputs!E80*Inputs!D27*'GM Alloc Factors'!B38/('(Other Computations)'!B189+'(Other Computations)'!B202))</f>
        <v>0</v>
      </c>
      <c r="C5658" s="76">
        <f>IF('(Other Computations)'!C202=0,0,Inputs!E224*Inputs!E117*Inputs!E80*Inputs!D27*'GM Alloc Factors'!C38/('(Other Computations)'!C189+'(Other Computations)'!C202))</f>
        <v>0</v>
      </c>
      <c r="D5658" s="76">
        <f>IF('(Other Computations)'!D202=0,0,Inputs!F224*Inputs!F117*Inputs!E80*Inputs!D27*'GM Alloc Factors'!D38/('(Other Computations)'!D189+'(Other Computations)'!D202))</f>
        <v>0</v>
      </c>
      <c r="E5658" s="76">
        <f>IF('(Other Computations)'!E202=0,0,Inputs!G224*Inputs!G117*Inputs!E80*Inputs!D27*'GM Alloc Factors'!E38/('(Other Computations)'!E189+'(Other Computations)'!E202))</f>
        <v>0</v>
      </c>
      <c r="F5658" s="43">
        <f t="shared" si="1186"/>
        <v>0</v>
      </c>
      <c r="G5658" s="76">
        <f>IF('(Other Computations)'!G202=0,0,Inputs!I224*Inputs!I117*Inputs!E80*Inputs!D27*'GM Alloc Factors'!G38/('(Other Computations)'!G189+'(Other Computations)'!G202))</f>
        <v>0</v>
      </c>
      <c r="H5658" s="76">
        <f>IF('(Other Computations)'!H202=0,0,Inputs!J224*Inputs!J117*Inputs!E80*Inputs!D27*'GM Alloc Factors'!H38/('(Other Computations)'!H189+'(Other Computations)'!H202))</f>
        <v>0</v>
      </c>
      <c r="I5658" s="76">
        <f>IF('(Other Computations)'!I202=0,0,Inputs!K224*Inputs!K117*Inputs!E80*Inputs!D27*'GM Alloc Factors'!I38/('(Other Computations)'!I189+'(Other Computations)'!I202))</f>
        <v>0</v>
      </c>
      <c r="J5658" s="76">
        <f>IF('(Other Computations)'!J202=0,0,Inputs!L224*Inputs!L117*Inputs!E80*Inputs!D27*'GM Alloc Factors'!J38/('(Other Computations)'!J189+'(Other Computations)'!J202))</f>
        <v>0</v>
      </c>
      <c r="K5658" s="43">
        <f t="shared" si="1187"/>
        <v>0</v>
      </c>
    </row>
    <row r="5659" spans="1:11" ht="12.75" customHeight="1">
      <c r="A5659" s="61" t="str">
        <f>"         "&amp;Labels!B73</f>
        <v xml:space="preserve">         Customer 5</v>
      </c>
      <c r="B5659" s="76">
        <f>IF('(Other Computations)'!B203=0,0,Inputs!D225*Inputs!D118*Inputs!E81*Inputs!D27*'GM Alloc Factors'!B38/('(Other Computations)'!B190+'(Other Computations)'!B203))</f>
        <v>0</v>
      </c>
      <c r="C5659" s="76">
        <f>IF('(Other Computations)'!C203=0,0,Inputs!E225*Inputs!E118*Inputs!E81*Inputs!D27*'GM Alloc Factors'!C38/('(Other Computations)'!C190+'(Other Computations)'!C203))</f>
        <v>0</v>
      </c>
      <c r="D5659" s="76">
        <f>IF('(Other Computations)'!D203=0,0,Inputs!F225*Inputs!F118*Inputs!E81*Inputs!D27*'GM Alloc Factors'!D38/('(Other Computations)'!D190+'(Other Computations)'!D203))</f>
        <v>0</v>
      </c>
      <c r="E5659" s="76">
        <f>IF('(Other Computations)'!E203=0,0,Inputs!G225*Inputs!G118*Inputs!E81*Inputs!D27*'GM Alloc Factors'!E38/('(Other Computations)'!E190+'(Other Computations)'!E203))</f>
        <v>0</v>
      </c>
      <c r="F5659" s="43">
        <f t="shared" si="1186"/>
        <v>0</v>
      </c>
      <c r="G5659" s="76">
        <f>IF('(Other Computations)'!G203=0,0,Inputs!I225*Inputs!I118*Inputs!E81*Inputs!D27*'GM Alloc Factors'!G38/('(Other Computations)'!G190+'(Other Computations)'!G203))</f>
        <v>0</v>
      </c>
      <c r="H5659" s="76">
        <f>IF('(Other Computations)'!H203=0,0,Inputs!J225*Inputs!J118*Inputs!E81*Inputs!D27*'GM Alloc Factors'!H38/('(Other Computations)'!H190+'(Other Computations)'!H203))</f>
        <v>0</v>
      </c>
      <c r="I5659" s="76">
        <f>IF('(Other Computations)'!I203=0,0,Inputs!K225*Inputs!K118*Inputs!E81*Inputs!D27*'GM Alloc Factors'!I38/('(Other Computations)'!I190+'(Other Computations)'!I203))</f>
        <v>0</v>
      </c>
      <c r="J5659" s="76">
        <f>IF('(Other Computations)'!J203=0,0,Inputs!L225*Inputs!L118*Inputs!E81*Inputs!D27*'GM Alloc Factors'!J38/('(Other Computations)'!J190+'(Other Computations)'!J203))</f>
        <v>0</v>
      </c>
      <c r="K5659" s="43">
        <f t="shared" si="1187"/>
        <v>0</v>
      </c>
    </row>
    <row r="5660" spans="1:11" ht="12.75" customHeight="1">
      <c r="A5660" s="61" t="str">
        <f>"         "&amp;Labels!B74</f>
        <v xml:space="preserve">         Customer 6</v>
      </c>
      <c r="B5660" s="76">
        <f>IF('(Other Computations)'!B204=0,0,Inputs!D226*Inputs!D119*Inputs!E82*Inputs!D27*'GM Alloc Factors'!B38/('(Other Computations)'!B191+'(Other Computations)'!B204))</f>
        <v>0</v>
      </c>
      <c r="C5660" s="76">
        <f>IF('(Other Computations)'!C204=0,0,Inputs!E226*Inputs!E119*Inputs!E82*Inputs!D27*'GM Alloc Factors'!C38/('(Other Computations)'!C191+'(Other Computations)'!C204))</f>
        <v>0</v>
      </c>
      <c r="D5660" s="76">
        <f>IF('(Other Computations)'!D204=0,0,Inputs!F226*Inputs!F119*Inputs!E82*Inputs!D27*'GM Alloc Factors'!D38/('(Other Computations)'!D191+'(Other Computations)'!D204))</f>
        <v>0</v>
      </c>
      <c r="E5660" s="76">
        <f>IF('(Other Computations)'!E204=0,0,Inputs!G226*Inputs!G119*Inputs!E82*Inputs!D27*'GM Alloc Factors'!E38/('(Other Computations)'!E191+'(Other Computations)'!E204))</f>
        <v>0</v>
      </c>
      <c r="F5660" s="43">
        <f t="shared" si="1186"/>
        <v>0</v>
      </c>
      <c r="G5660" s="76">
        <f>IF('(Other Computations)'!G204=0,0,Inputs!I226*Inputs!I119*Inputs!E82*Inputs!D27*'GM Alloc Factors'!G38/('(Other Computations)'!G191+'(Other Computations)'!G204))</f>
        <v>0</v>
      </c>
      <c r="H5660" s="76">
        <f>IF('(Other Computations)'!H204=0,0,Inputs!J226*Inputs!J119*Inputs!E82*Inputs!D27*'GM Alloc Factors'!H38/('(Other Computations)'!H191+'(Other Computations)'!H204))</f>
        <v>0</v>
      </c>
      <c r="I5660" s="76">
        <f>IF('(Other Computations)'!I204=0,0,Inputs!K226*Inputs!K119*Inputs!E82*Inputs!D27*'GM Alloc Factors'!I38/('(Other Computations)'!I191+'(Other Computations)'!I204))</f>
        <v>0</v>
      </c>
      <c r="J5660" s="76">
        <f>IF('(Other Computations)'!J204=0,0,Inputs!L226*Inputs!L119*Inputs!E82*Inputs!D27*'GM Alloc Factors'!J38/('(Other Computations)'!J191+'(Other Computations)'!J204))</f>
        <v>0</v>
      </c>
      <c r="K5660" s="43">
        <f t="shared" si="1187"/>
        <v>0</v>
      </c>
    </row>
    <row r="5661" spans="1:11" ht="12.75" customHeight="1">
      <c r="A5661" s="61" t="str">
        <f>"         "&amp;Labels!B75</f>
        <v xml:space="preserve">         Customer 7</v>
      </c>
      <c r="B5661" s="76">
        <f>IF('(Other Computations)'!B205=0,0,Inputs!D227*Inputs!D120*Inputs!E83*Inputs!D27*'GM Alloc Factors'!B38/('(Other Computations)'!B192+'(Other Computations)'!B205))</f>
        <v>0</v>
      </c>
      <c r="C5661" s="76">
        <f>IF('(Other Computations)'!C205=0,0,Inputs!E227*Inputs!E120*Inputs!E83*Inputs!D27*'GM Alloc Factors'!C38/('(Other Computations)'!C192+'(Other Computations)'!C205))</f>
        <v>0</v>
      </c>
      <c r="D5661" s="76">
        <f>IF('(Other Computations)'!D205=0,0,Inputs!F227*Inputs!F120*Inputs!E83*Inputs!D27*'GM Alloc Factors'!D38/('(Other Computations)'!D192+'(Other Computations)'!D205))</f>
        <v>0</v>
      </c>
      <c r="E5661" s="76">
        <f>IF('(Other Computations)'!E205=0,0,Inputs!G227*Inputs!G120*Inputs!E83*Inputs!D27*'GM Alloc Factors'!E38/('(Other Computations)'!E192+'(Other Computations)'!E205))</f>
        <v>0</v>
      </c>
      <c r="F5661" s="43">
        <f t="shared" si="1186"/>
        <v>0</v>
      </c>
      <c r="G5661" s="76">
        <f>IF('(Other Computations)'!G205=0,0,Inputs!I227*Inputs!I120*Inputs!E83*Inputs!D27*'GM Alloc Factors'!G38/('(Other Computations)'!G192+'(Other Computations)'!G205))</f>
        <v>0</v>
      </c>
      <c r="H5661" s="76">
        <f>IF('(Other Computations)'!H205=0,0,Inputs!J227*Inputs!J120*Inputs!E83*Inputs!D27*'GM Alloc Factors'!H38/('(Other Computations)'!H192+'(Other Computations)'!H205))</f>
        <v>0</v>
      </c>
      <c r="I5661" s="76">
        <f>IF('(Other Computations)'!I205=0,0,Inputs!K227*Inputs!K120*Inputs!E83*Inputs!D27*'GM Alloc Factors'!I38/('(Other Computations)'!I192+'(Other Computations)'!I205))</f>
        <v>0</v>
      </c>
      <c r="J5661" s="76">
        <f>IF('(Other Computations)'!J205=0,0,Inputs!L227*Inputs!L120*Inputs!E83*Inputs!D27*'GM Alloc Factors'!J38/('(Other Computations)'!J192+'(Other Computations)'!J205))</f>
        <v>0</v>
      </c>
      <c r="K5661" s="43">
        <f t="shared" si="1187"/>
        <v>0</v>
      </c>
    </row>
    <row r="5662" spans="1:11" ht="12.75" customHeight="1">
      <c r="A5662" s="61" t="str">
        <f>"         "&amp;Labels!B76</f>
        <v xml:space="preserve">         Customer 8</v>
      </c>
      <c r="B5662" s="76">
        <f>IF('(Other Computations)'!B206=0,0,Inputs!D228*Inputs!D121*Inputs!E84*Inputs!D27*'GM Alloc Factors'!B38/('(Other Computations)'!B193+'(Other Computations)'!B206))</f>
        <v>0</v>
      </c>
      <c r="C5662" s="76">
        <f>IF('(Other Computations)'!C206=0,0,Inputs!E228*Inputs!E121*Inputs!E84*Inputs!D27*'GM Alloc Factors'!C38/('(Other Computations)'!C193+'(Other Computations)'!C206))</f>
        <v>0</v>
      </c>
      <c r="D5662" s="76">
        <f>IF('(Other Computations)'!D206=0,0,Inputs!F228*Inputs!F121*Inputs!E84*Inputs!D27*'GM Alloc Factors'!D38/('(Other Computations)'!D193+'(Other Computations)'!D206))</f>
        <v>0</v>
      </c>
      <c r="E5662" s="76">
        <f>IF('(Other Computations)'!E206=0,0,Inputs!G228*Inputs!G121*Inputs!E84*Inputs!D27*'GM Alloc Factors'!E38/('(Other Computations)'!E193+'(Other Computations)'!E206))</f>
        <v>0</v>
      </c>
      <c r="F5662" s="43">
        <f t="shared" si="1186"/>
        <v>0</v>
      </c>
      <c r="G5662" s="76">
        <f>IF('(Other Computations)'!G206=0,0,Inputs!I228*Inputs!I121*Inputs!E84*Inputs!D27*'GM Alloc Factors'!G38/('(Other Computations)'!G193+'(Other Computations)'!G206))</f>
        <v>0</v>
      </c>
      <c r="H5662" s="76">
        <f>IF('(Other Computations)'!H206=0,0,Inputs!J228*Inputs!J121*Inputs!E84*Inputs!D27*'GM Alloc Factors'!H38/('(Other Computations)'!H193+'(Other Computations)'!H206))</f>
        <v>0</v>
      </c>
      <c r="I5662" s="76">
        <f>IF('(Other Computations)'!I206=0,0,Inputs!K228*Inputs!K121*Inputs!E84*Inputs!D27*'GM Alloc Factors'!I38/('(Other Computations)'!I193+'(Other Computations)'!I206))</f>
        <v>0</v>
      </c>
      <c r="J5662" s="76">
        <f>IF('(Other Computations)'!J206=0,0,Inputs!L228*Inputs!L121*Inputs!E84*Inputs!D27*'GM Alloc Factors'!J38/('(Other Computations)'!J193+'(Other Computations)'!J206))</f>
        <v>0</v>
      </c>
      <c r="K5662" s="43">
        <f t="shared" si="1187"/>
        <v>0</v>
      </c>
    </row>
    <row r="5663" spans="1:11" ht="12.75" customHeight="1">
      <c r="A5663" s="61" t="str">
        <f>"         "&amp;Labels!B77</f>
        <v xml:space="preserve">         Customer 9</v>
      </c>
      <c r="B5663" s="76">
        <f>IF('(Other Computations)'!B207=0,0,Inputs!D229*Inputs!D122*Inputs!E85*Inputs!D27*'GM Alloc Factors'!B38/('(Other Computations)'!B194+'(Other Computations)'!B207))</f>
        <v>0</v>
      </c>
      <c r="C5663" s="76">
        <f>IF('(Other Computations)'!C207=0,0,Inputs!E229*Inputs!E122*Inputs!E85*Inputs!D27*'GM Alloc Factors'!C38/('(Other Computations)'!C194+'(Other Computations)'!C207))</f>
        <v>0</v>
      </c>
      <c r="D5663" s="76">
        <f>IF('(Other Computations)'!D207=0,0,Inputs!F229*Inputs!F122*Inputs!E85*Inputs!D27*'GM Alloc Factors'!D38/('(Other Computations)'!D194+'(Other Computations)'!D207))</f>
        <v>0</v>
      </c>
      <c r="E5663" s="76">
        <f>IF('(Other Computations)'!E207=0,0,Inputs!G229*Inputs!G122*Inputs!E85*Inputs!D27*'GM Alloc Factors'!E38/('(Other Computations)'!E194+'(Other Computations)'!E207))</f>
        <v>0</v>
      </c>
      <c r="F5663" s="43">
        <f t="shared" si="1186"/>
        <v>0</v>
      </c>
      <c r="G5663" s="76">
        <f>IF('(Other Computations)'!G207=0,0,Inputs!I229*Inputs!I122*Inputs!E85*Inputs!D27*'GM Alloc Factors'!G38/('(Other Computations)'!G194+'(Other Computations)'!G207))</f>
        <v>0</v>
      </c>
      <c r="H5663" s="76">
        <f>IF('(Other Computations)'!H207=0,0,Inputs!J229*Inputs!J122*Inputs!E85*Inputs!D27*'GM Alloc Factors'!H38/('(Other Computations)'!H194+'(Other Computations)'!H207))</f>
        <v>0</v>
      </c>
      <c r="I5663" s="76">
        <f>IF('(Other Computations)'!I207=0,0,Inputs!K229*Inputs!K122*Inputs!E85*Inputs!D27*'GM Alloc Factors'!I38/('(Other Computations)'!I194+'(Other Computations)'!I207))</f>
        <v>0</v>
      </c>
      <c r="J5663" s="76">
        <f>IF('(Other Computations)'!J207=0,0,Inputs!L229*Inputs!L122*Inputs!E85*Inputs!D27*'GM Alloc Factors'!J38/('(Other Computations)'!J194+'(Other Computations)'!J207))</f>
        <v>0</v>
      </c>
      <c r="K5663" s="43">
        <f t="shared" si="1187"/>
        <v>0</v>
      </c>
    </row>
    <row r="5664" spans="1:11" ht="12.75" customHeight="1">
      <c r="A5664" s="61" t="str">
        <f>"         "&amp;Labels!B78</f>
        <v xml:space="preserve">         Customer 10</v>
      </c>
      <c r="B5664" s="76">
        <f>IF('(Other Computations)'!B208=0,0,Inputs!D230*Inputs!D123*Inputs!E86*Inputs!D27*'GM Alloc Factors'!B38/('(Other Computations)'!B195+'(Other Computations)'!B208))</f>
        <v>0</v>
      </c>
      <c r="C5664" s="76">
        <f>IF('(Other Computations)'!C208=0,0,Inputs!E230*Inputs!E123*Inputs!E86*Inputs!D27*'GM Alloc Factors'!C38/('(Other Computations)'!C195+'(Other Computations)'!C208))</f>
        <v>0</v>
      </c>
      <c r="D5664" s="76">
        <f>IF('(Other Computations)'!D208=0,0,Inputs!F230*Inputs!F123*Inputs!E86*Inputs!D27*'GM Alloc Factors'!D38/('(Other Computations)'!D195+'(Other Computations)'!D208))</f>
        <v>0</v>
      </c>
      <c r="E5664" s="76">
        <f>IF('(Other Computations)'!E208=0,0,Inputs!G230*Inputs!G123*Inputs!E86*Inputs!D27*'GM Alloc Factors'!E38/('(Other Computations)'!E195+'(Other Computations)'!E208))</f>
        <v>0</v>
      </c>
      <c r="F5664" s="43">
        <f t="shared" si="1186"/>
        <v>0</v>
      </c>
      <c r="G5664" s="76">
        <f>IF('(Other Computations)'!G208=0,0,Inputs!I230*Inputs!I123*Inputs!E86*Inputs!D27*'GM Alloc Factors'!G38/('(Other Computations)'!G195+'(Other Computations)'!G208))</f>
        <v>0</v>
      </c>
      <c r="H5664" s="76">
        <f>IF('(Other Computations)'!H208=0,0,Inputs!J230*Inputs!J123*Inputs!E86*Inputs!D27*'GM Alloc Factors'!H38/('(Other Computations)'!H195+'(Other Computations)'!H208))</f>
        <v>0</v>
      </c>
      <c r="I5664" s="76">
        <f>IF('(Other Computations)'!I208=0,0,Inputs!K230*Inputs!K123*Inputs!E86*Inputs!D27*'GM Alloc Factors'!I38/('(Other Computations)'!I195+'(Other Computations)'!I208))</f>
        <v>0</v>
      </c>
      <c r="J5664" s="76">
        <f>IF('(Other Computations)'!J208=0,0,Inputs!L230*Inputs!L123*Inputs!E86*Inputs!D27*'GM Alloc Factors'!J38/('(Other Computations)'!J195+'(Other Computations)'!J208))</f>
        <v>0</v>
      </c>
      <c r="K5664" s="43">
        <f t="shared" si="1187"/>
        <v>0</v>
      </c>
    </row>
    <row r="5665" spans="1:11" ht="12.75" customHeight="1">
      <c r="A5665" s="61" t="str">
        <f>"         "&amp;Labels!C68</f>
        <v xml:space="preserve">         Total</v>
      </c>
      <c r="B5665" s="84">
        <f>SUM(B5655:B5664)</f>
        <v>0</v>
      </c>
      <c r="C5665" s="84">
        <f>SUM(C5655:C5664)</f>
        <v>0</v>
      </c>
      <c r="D5665" s="84">
        <f>SUM(D5655:D5664)</f>
        <v>0</v>
      </c>
      <c r="E5665" s="84">
        <f>SUM(E5655:E5664)</f>
        <v>0</v>
      </c>
      <c r="F5665" s="43">
        <f t="shared" si="1186"/>
        <v>0</v>
      </c>
      <c r="G5665" s="84">
        <f>SUM(G5655:G5664)</f>
        <v>0</v>
      </c>
      <c r="H5665" s="84">
        <f>SUM(H5655:H5664)</f>
        <v>0</v>
      </c>
      <c r="I5665" s="84">
        <f>SUM(I5655:I5664)</f>
        <v>0</v>
      </c>
      <c r="J5665" s="84">
        <f>SUM(J5655:J5664)</f>
        <v>0</v>
      </c>
      <c r="K5665" s="43">
        <f t="shared" si="1187"/>
        <v>0</v>
      </c>
    </row>
    <row r="5666" spans="1:11" ht="12.75" customHeight="1">
      <c r="A5666" s="61" t="str">
        <f>"      "&amp;Labels!B87</f>
        <v xml:space="preserve">      Q 3</v>
      </c>
      <c r="B5666" s="84"/>
      <c r="C5666" s="84"/>
      <c r="D5666" s="84"/>
      <c r="E5666" s="84"/>
      <c r="F5666" s="43"/>
      <c r="G5666" s="84"/>
      <c r="H5666" s="84"/>
      <c r="I5666" s="84"/>
      <c r="J5666" s="84"/>
      <c r="K5666" s="43"/>
    </row>
    <row r="5667" spans="1:11" ht="12.75" customHeight="1">
      <c r="A5667" s="61" t="str">
        <f>"         "&amp;Labels!B69</f>
        <v xml:space="preserve">         Customer 1</v>
      </c>
      <c r="B5667" s="76">
        <f>IF('(Other Computations)'!B199=0,0,Inputs!D221*Inputs!D114*Inputs!F77*Inputs!D27*'GM Alloc Factors'!B41/('(Other Computations)'!B186+'(Other Computations)'!B199))</f>
        <v>0</v>
      </c>
      <c r="C5667" s="76">
        <f>IF('(Other Computations)'!C199=0,0,Inputs!E221*Inputs!E114*Inputs!F77*Inputs!D27*'GM Alloc Factors'!C41/('(Other Computations)'!C186+'(Other Computations)'!C199))</f>
        <v>0</v>
      </c>
      <c r="D5667" s="76">
        <f>IF('(Other Computations)'!D199=0,0,Inputs!F221*Inputs!F114*Inputs!F77*Inputs!D27*'GM Alloc Factors'!D41/('(Other Computations)'!D186+'(Other Computations)'!D199))</f>
        <v>0</v>
      </c>
      <c r="E5667" s="76">
        <f>IF('(Other Computations)'!E199=0,0,Inputs!G221*Inputs!G114*Inputs!F77*Inputs!D27*'GM Alloc Factors'!E41/('(Other Computations)'!E186+'(Other Computations)'!E199))</f>
        <v>0</v>
      </c>
      <c r="F5667" s="43">
        <f t="shared" ref="F5667:F5677" si="1188">SUM(B5667:E5667)</f>
        <v>0</v>
      </c>
      <c r="G5667" s="76">
        <f>IF('(Other Computations)'!G199=0,0,Inputs!I221*Inputs!I114*Inputs!F77*Inputs!D27*'GM Alloc Factors'!G41/('(Other Computations)'!G186+'(Other Computations)'!G199))</f>
        <v>0</v>
      </c>
      <c r="H5667" s="76">
        <f>IF('(Other Computations)'!H199=0,0,Inputs!J221*Inputs!J114*Inputs!F77*Inputs!D27*'GM Alloc Factors'!H41/('(Other Computations)'!H186+'(Other Computations)'!H199))</f>
        <v>0</v>
      </c>
      <c r="I5667" s="76">
        <f>IF('(Other Computations)'!I199=0,0,Inputs!K221*Inputs!K114*Inputs!F77*Inputs!D27*'GM Alloc Factors'!I41/('(Other Computations)'!I186+'(Other Computations)'!I199))</f>
        <v>0</v>
      </c>
      <c r="J5667" s="76">
        <f>IF('(Other Computations)'!J199=0,0,Inputs!L221*Inputs!L114*Inputs!F77*Inputs!D27*'GM Alloc Factors'!J41/('(Other Computations)'!J186+'(Other Computations)'!J199))</f>
        <v>0</v>
      </c>
      <c r="K5667" s="43">
        <f t="shared" ref="K5667:K5677" si="1189">SUM(G5667:J5667)</f>
        <v>0</v>
      </c>
    </row>
    <row r="5668" spans="1:11" ht="12.75" customHeight="1">
      <c r="A5668" s="61" t="str">
        <f>"         "&amp;Labels!B70</f>
        <v xml:space="preserve">         Customer 2</v>
      </c>
      <c r="B5668" s="76">
        <f>IF('(Other Computations)'!B200=0,0,Inputs!D222*Inputs!D115*Inputs!F78*Inputs!D27*'GM Alloc Factors'!B41/('(Other Computations)'!B187+'(Other Computations)'!B200))</f>
        <v>0</v>
      </c>
      <c r="C5668" s="76">
        <f>IF('(Other Computations)'!C200=0,0,Inputs!E222*Inputs!E115*Inputs!F78*Inputs!D27*'GM Alloc Factors'!C41/('(Other Computations)'!C187+'(Other Computations)'!C200))</f>
        <v>0</v>
      </c>
      <c r="D5668" s="76">
        <f>IF('(Other Computations)'!D200=0,0,Inputs!F222*Inputs!F115*Inputs!F78*Inputs!D27*'GM Alloc Factors'!D41/('(Other Computations)'!D187+'(Other Computations)'!D200))</f>
        <v>0</v>
      </c>
      <c r="E5668" s="76">
        <f>IF('(Other Computations)'!E200=0,0,Inputs!G222*Inputs!G115*Inputs!F78*Inputs!D27*'GM Alloc Factors'!E41/('(Other Computations)'!E187+'(Other Computations)'!E200))</f>
        <v>0</v>
      </c>
      <c r="F5668" s="43">
        <f t="shared" si="1188"/>
        <v>0</v>
      </c>
      <c r="G5668" s="76">
        <f>IF('(Other Computations)'!G200=0,0,Inputs!I222*Inputs!I115*Inputs!F78*Inputs!D27*'GM Alloc Factors'!G41/('(Other Computations)'!G187+'(Other Computations)'!G200))</f>
        <v>0</v>
      </c>
      <c r="H5668" s="76">
        <f>IF('(Other Computations)'!H200=0,0,Inputs!J222*Inputs!J115*Inputs!F78*Inputs!D27*'GM Alloc Factors'!H41/('(Other Computations)'!H187+'(Other Computations)'!H200))</f>
        <v>0</v>
      </c>
      <c r="I5668" s="76">
        <f>IF('(Other Computations)'!I200=0,0,Inputs!K222*Inputs!K115*Inputs!F78*Inputs!D27*'GM Alloc Factors'!I41/('(Other Computations)'!I187+'(Other Computations)'!I200))</f>
        <v>0</v>
      </c>
      <c r="J5668" s="76">
        <f>IF('(Other Computations)'!J200=0,0,Inputs!L222*Inputs!L115*Inputs!F78*Inputs!D27*'GM Alloc Factors'!J41/('(Other Computations)'!J187+'(Other Computations)'!J200))</f>
        <v>0</v>
      </c>
      <c r="K5668" s="43">
        <f t="shared" si="1189"/>
        <v>0</v>
      </c>
    </row>
    <row r="5669" spans="1:11" ht="12.75" customHeight="1">
      <c r="A5669" s="61" t="str">
        <f>"         "&amp;Labels!B71</f>
        <v xml:space="preserve">         Customer 3</v>
      </c>
      <c r="B5669" s="76">
        <f>IF('(Other Computations)'!B201=0,0,Inputs!D223*Inputs!D116*Inputs!F79*Inputs!D27*'GM Alloc Factors'!B41/('(Other Computations)'!B188+'(Other Computations)'!B201))</f>
        <v>0</v>
      </c>
      <c r="C5669" s="76">
        <f>IF('(Other Computations)'!C201=0,0,Inputs!E223*Inputs!E116*Inputs!F79*Inputs!D27*'GM Alloc Factors'!C41/('(Other Computations)'!C188+'(Other Computations)'!C201))</f>
        <v>0</v>
      </c>
      <c r="D5669" s="76">
        <f>IF('(Other Computations)'!D201=0,0,Inputs!F223*Inputs!F116*Inputs!F79*Inputs!D27*'GM Alloc Factors'!D41/('(Other Computations)'!D188+'(Other Computations)'!D201))</f>
        <v>0</v>
      </c>
      <c r="E5669" s="76">
        <f>IF('(Other Computations)'!E201=0,0,Inputs!G223*Inputs!G116*Inputs!F79*Inputs!D27*'GM Alloc Factors'!E41/('(Other Computations)'!E188+'(Other Computations)'!E201))</f>
        <v>0</v>
      </c>
      <c r="F5669" s="43">
        <f t="shared" si="1188"/>
        <v>0</v>
      </c>
      <c r="G5669" s="76">
        <f>IF('(Other Computations)'!G201=0,0,Inputs!I223*Inputs!I116*Inputs!F79*Inputs!D27*'GM Alloc Factors'!G41/('(Other Computations)'!G188+'(Other Computations)'!G201))</f>
        <v>0</v>
      </c>
      <c r="H5669" s="76">
        <f>IF('(Other Computations)'!H201=0,0,Inputs!J223*Inputs!J116*Inputs!F79*Inputs!D27*'GM Alloc Factors'!H41/('(Other Computations)'!H188+'(Other Computations)'!H201))</f>
        <v>0</v>
      </c>
      <c r="I5669" s="76">
        <f>IF('(Other Computations)'!I201=0,0,Inputs!K223*Inputs!K116*Inputs!F79*Inputs!D27*'GM Alloc Factors'!I41/('(Other Computations)'!I188+'(Other Computations)'!I201))</f>
        <v>0</v>
      </c>
      <c r="J5669" s="76">
        <f>IF('(Other Computations)'!J201=0,0,Inputs!L223*Inputs!L116*Inputs!F79*Inputs!D27*'GM Alloc Factors'!J41/('(Other Computations)'!J188+'(Other Computations)'!J201))</f>
        <v>0</v>
      </c>
      <c r="K5669" s="43">
        <f t="shared" si="1189"/>
        <v>0</v>
      </c>
    </row>
    <row r="5670" spans="1:11" ht="12.75" customHeight="1">
      <c r="A5670" s="61" t="str">
        <f>"         "&amp;Labels!B72</f>
        <v xml:space="preserve">         Customer 4</v>
      </c>
      <c r="B5670" s="76">
        <f>IF('(Other Computations)'!B202=0,0,Inputs!D224*Inputs!D117*Inputs!F80*Inputs!D27*'GM Alloc Factors'!B41/('(Other Computations)'!B189+'(Other Computations)'!B202))</f>
        <v>0</v>
      </c>
      <c r="C5670" s="76">
        <f>IF('(Other Computations)'!C202=0,0,Inputs!E224*Inputs!E117*Inputs!F80*Inputs!D27*'GM Alloc Factors'!C41/('(Other Computations)'!C189+'(Other Computations)'!C202))</f>
        <v>0</v>
      </c>
      <c r="D5670" s="76">
        <f>IF('(Other Computations)'!D202=0,0,Inputs!F224*Inputs!F117*Inputs!F80*Inputs!D27*'GM Alloc Factors'!D41/('(Other Computations)'!D189+'(Other Computations)'!D202))</f>
        <v>0</v>
      </c>
      <c r="E5670" s="76">
        <f>IF('(Other Computations)'!E202=0,0,Inputs!G224*Inputs!G117*Inputs!F80*Inputs!D27*'GM Alloc Factors'!E41/('(Other Computations)'!E189+'(Other Computations)'!E202))</f>
        <v>0</v>
      </c>
      <c r="F5670" s="43">
        <f t="shared" si="1188"/>
        <v>0</v>
      </c>
      <c r="G5670" s="76">
        <f>IF('(Other Computations)'!G202=0,0,Inputs!I224*Inputs!I117*Inputs!F80*Inputs!D27*'GM Alloc Factors'!G41/('(Other Computations)'!G189+'(Other Computations)'!G202))</f>
        <v>0</v>
      </c>
      <c r="H5670" s="76">
        <f>IF('(Other Computations)'!H202=0,0,Inputs!J224*Inputs!J117*Inputs!F80*Inputs!D27*'GM Alloc Factors'!H41/('(Other Computations)'!H189+'(Other Computations)'!H202))</f>
        <v>0</v>
      </c>
      <c r="I5670" s="76">
        <f>IF('(Other Computations)'!I202=0,0,Inputs!K224*Inputs!K117*Inputs!F80*Inputs!D27*'GM Alloc Factors'!I41/('(Other Computations)'!I189+'(Other Computations)'!I202))</f>
        <v>0</v>
      </c>
      <c r="J5670" s="76">
        <f>IF('(Other Computations)'!J202=0,0,Inputs!L224*Inputs!L117*Inputs!F80*Inputs!D27*'GM Alloc Factors'!J41/('(Other Computations)'!J189+'(Other Computations)'!J202))</f>
        <v>0</v>
      </c>
      <c r="K5670" s="43">
        <f t="shared" si="1189"/>
        <v>0</v>
      </c>
    </row>
    <row r="5671" spans="1:11" ht="12.75" customHeight="1">
      <c r="A5671" s="61" t="str">
        <f>"         "&amp;Labels!B73</f>
        <v xml:space="preserve">         Customer 5</v>
      </c>
      <c r="B5671" s="76">
        <f>IF('(Other Computations)'!B203=0,0,Inputs!D225*Inputs!D118*Inputs!F81*Inputs!D27*'GM Alloc Factors'!B41/('(Other Computations)'!B190+'(Other Computations)'!B203))</f>
        <v>0</v>
      </c>
      <c r="C5671" s="76">
        <f>IF('(Other Computations)'!C203=0,0,Inputs!E225*Inputs!E118*Inputs!F81*Inputs!D27*'GM Alloc Factors'!C41/('(Other Computations)'!C190+'(Other Computations)'!C203))</f>
        <v>0</v>
      </c>
      <c r="D5671" s="76">
        <f>IF('(Other Computations)'!D203=0,0,Inputs!F225*Inputs!F118*Inputs!F81*Inputs!D27*'GM Alloc Factors'!D41/('(Other Computations)'!D190+'(Other Computations)'!D203))</f>
        <v>0</v>
      </c>
      <c r="E5671" s="76">
        <f>IF('(Other Computations)'!E203=0,0,Inputs!G225*Inputs!G118*Inputs!F81*Inputs!D27*'GM Alloc Factors'!E41/('(Other Computations)'!E190+'(Other Computations)'!E203))</f>
        <v>0</v>
      </c>
      <c r="F5671" s="43">
        <f t="shared" si="1188"/>
        <v>0</v>
      </c>
      <c r="G5671" s="76">
        <f>IF('(Other Computations)'!G203=0,0,Inputs!I225*Inputs!I118*Inputs!F81*Inputs!D27*'GM Alloc Factors'!G41/('(Other Computations)'!G190+'(Other Computations)'!G203))</f>
        <v>0</v>
      </c>
      <c r="H5671" s="76">
        <f>IF('(Other Computations)'!H203=0,0,Inputs!J225*Inputs!J118*Inputs!F81*Inputs!D27*'GM Alloc Factors'!H41/('(Other Computations)'!H190+'(Other Computations)'!H203))</f>
        <v>0</v>
      </c>
      <c r="I5671" s="76">
        <f>IF('(Other Computations)'!I203=0,0,Inputs!K225*Inputs!K118*Inputs!F81*Inputs!D27*'GM Alloc Factors'!I41/('(Other Computations)'!I190+'(Other Computations)'!I203))</f>
        <v>0</v>
      </c>
      <c r="J5671" s="76">
        <f>IF('(Other Computations)'!J203=0,0,Inputs!L225*Inputs!L118*Inputs!F81*Inputs!D27*'GM Alloc Factors'!J41/('(Other Computations)'!J190+'(Other Computations)'!J203))</f>
        <v>0</v>
      </c>
      <c r="K5671" s="43">
        <f t="shared" si="1189"/>
        <v>0</v>
      </c>
    </row>
    <row r="5672" spans="1:11" ht="12.75" customHeight="1">
      <c r="A5672" s="61" t="str">
        <f>"         "&amp;Labels!B74</f>
        <v xml:space="preserve">         Customer 6</v>
      </c>
      <c r="B5672" s="76">
        <f>IF('(Other Computations)'!B204=0,0,Inputs!D226*Inputs!D119*Inputs!F82*Inputs!D27*'GM Alloc Factors'!B41/('(Other Computations)'!B191+'(Other Computations)'!B204))</f>
        <v>0</v>
      </c>
      <c r="C5672" s="76">
        <f>IF('(Other Computations)'!C204=0,0,Inputs!E226*Inputs!E119*Inputs!F82*Inputs!D27*'GM Alloc Factors'!C41/('(Other Computations)'!C191+'(Other Computations)'!C204))</f>
        <v>0</v>
      </c>
      <c r="D5672" s="76">
        <f>IF('(Other Computations)'!D204=0,0,Inputs!F226*Inputs!F119*Inputs!F82*Inputs!D27*'GM Alloc Factors'!D41/('(Other Computations)'!D191+'(Other Computations)'!D204))</f>
        <v>0</v>
      </c>
      <c r="E5672" s="76">
        <f>IF('(Other Computations)'!E204=0,0,Inputs!G226*Inputs!G119*Inputs!F82*Inputs!D27*'GM Alloc Factors'!E41/('(Other Computations)'!E191+'(Other Computations)'!E204))</f>
        <v>0</v>
      </c>
      <c r="F5672" s="43">
        <f t="shared" si="1188"/>
        <v>0</v>
      </c>
      <c r="G5672" s="76">
        <f>IF('(Other Computations)'!G204=0,0,Inputs!I226*Inputs!I119*Inputs!F82*Inputs!D27*'GM Alloc Factors'!G41/('(Other Computations)'!G191+'(Other Computations)'!G204))</f>
        <v>0</v>
      </c>
      <c r="H5672" s="76">
        <f>IF('(Other Computations)'!H204=0,0,Inputs!J226*Inputs!J119*Inputs!F82*Inputs!D27*'GM Alloc Factors'!H41/('(Other Computations)'!H191+'(Other Computations)'!H204))</f>
        <v>0</v>
      </c>
      <c r="I5672" s="76">
        <f>IF('(Other Computations)'!I204=0,0,Inputs!K226*Inputs!K119*Inputs!F82*Inputs!D27*'GM Alloc Factors'!I41/('(Other Computations)'!I191+'(Other Computations)'!I204))</f>
        <v>0</v>
      </c>
      <c r="J5672" s="76">
        <f>IF('(Other Computations)'!J204=0,0,Inputs!L226*Inputs!L119*Inputs!F82*Inputs!D27*'GM Alloc Factors'!J41/('(Other Computations)'!J191+'(Other Computations)'!J204))</f>
        <v>0</v>
      </c>
      <c r="K5672" s="43">
        <f t="shared" si="1189"/>
        <v>0</v>
      </c>
    </row>
    <row r="5673" spans="1:11" ht="12.75" customHeight="1">
      <c r="A5673" s="61" t="str">
        <f>"         "&amp;Labels!B75</f>
        <v xml:space="preserve">         Customer 7</v>
      </c>
      <c r="B5673" s="76">
        <f>IF('(Other Computations)'!B205=0,0,Inputs!D227*Inputs!D120*Inputs!F83*Inputs!D27*'GM Alloc Factors'!B41/('(Other Computations)'!B192+'(Other Computations)'!B205))</f>
        <v>0</v>
      </c>
      <c r="C5673" s="76">
        <f>IF('(Other Computations)'!C205=0,0,Inputs!E227*Inputs!E120*Inputs!F83*Inputs!D27*'GM Alloc Factors'!C41/('(Other Computations)'!C192+'(Other Computations)'!C205))</f>
        <v>0</v>
      </c>
      <c r="D5673" s="76">
        <f>IF('(Other Computations)'!D205=0,0,Inputs!F227*Inputs!F120*Inputs!F83*Inputs!D27*'GM Alloc Factors'!D41/('(Other Computations)'!D192+'(Other Computations)'!D205))</f>
        <v>0</v>
      </c>
      <c r="E5673" s="76">
        <f>IF('(Other Computations)'!E205=0,0,Inputs!G227*Inputs!G120*Inputs!F83*Inputs!D27*'GM Alloc Factors'!E41/('(Other Computations)'!E192+'(Other Computations)'!E205))</f>
        <v>0</v>
      </c>
      <c r="F5673" s="43">
        <f t="shared" si="1188"/>
        <v>0</v>
      </c>
      <c r="G5673" s="76">
        <f>IF('(Other Computations)'!G205=0,0,Inputs!I227*Inputs!I120*Inputs!F83*Inputs!D27*'GM Alloc Factors'!G41/('(Other Computations)'!G192+'(Other Computations)'!G205))</f>
        <v>0</v>
      </c>
      <c r="H5673" s="76">
        <f>IF('(Other Computations)'!H205=0,0,Inputs!J227*Inputs!J120*Inputs!F83*Inputs!D27*'GM Alloc Factors'!H41/('(Other Computations)'!H192+'(Other Computations)'!H205))</f>
        <v>0</v>
      </c>
      <c r="I5673" s="76">
        <f>IF('(Other Computations)'!I205=0,0,Inputs!K227*Inputs!K120*Inputs!F83*Inputs!D27*'GM Alloc Factors'!I41/('(Other Computations)'!I192+'(Other Computations)'!I205))</f>
        <v>0</v>
      </c>
      <c r="J5673" s="76">
        <f>IF('(Other Computations)'!J205=0,0,Inputs!L227*Inputs!L120*Inputs!F83*Inputs!D27*'GM Alloc Factors'!J41/('(Other Computations)'!J192+'(Other Computations)'!J205))</f>
        <v>0</v>
      </c>
      <c r="K5673" s="43">
        <f t="shared" si="1189"/>
        <v>0</v>
      </c>
    </row>
    <row r="5674" spans="1:11" ht="12.75" customHeight="1">
      <c r="A5674" s="61" t="str">
        <f>"         "&amp;Labels!B76</f>
        <v xml:space="preserve">         Customer 8</v>
      </c>
      <c r="B5674" s="76">
        <f>IF('(Other Computations)'!B206=0,0,Inputs!D228*Inputs!D121*Inputs!F84*Inputs!D27*'GM Alloc Factors'!B41/('(Other Computations)'!B193+'(Other Computations)'!B206))</f>
        <v>0</v>
      </c>
      <c r="C5674" s="76">
        <f>IF('(Other Computations)'!C206=0,0,Inputs!E228*Inputs!E121*Inputs!F84*Inputs!D27*'GM Alloc Factors'!C41/('(Other Computations)'!C193+'(Other Computations)'!C206))</f>
        <v>0</v>
      </c>
      <c r="D5674" s="76">
        <f>IF('(Other Computations)'!D206=0,0,Inputs!F228*Inputs!F121*Inputs!F84*Inputs!D27*'GM Alloc Factors'!D41/('(Other Computations)'!D193+'(Other Computations)'!D206))</f>
        <v>0</v>
      </c>
      <c r="E5674" s="76">
        <f>IF('(Other Computations)'!E206=0,0,Inputs!G228*Inputs!G121*Inputs!F84*Inputs!D27*'GM Alloc Factors'!E41/('(Other Computations)'!E193+'(Other Computations)'!E206))</f>
        <v>0</v>
      </c>
      <c r="F5674" s="43">
        <f t="shared" si="1188"/>
        <v>0</v>
      </c>
      <c r="G5674" s="76">
        <f>IF('(Other Computations)'!G206=0,0,Inputs!I228*Inputs!I121*Inputs!F84*Inputs!D27*'GM Alloc Factors'!G41/('(Other Computations)'!G193+'(Other Computations)'!G206))</f>
        <v>0</v>
      </c>
      <c r="H5674" s="76">
        <f>IF('(Other Computations)'!H206=0,0,Inputs!J228*Inputs!J121*Inputs!F84*Inputs!D27*'GM Alloc Factors'!H41/('(Other Computations)'!H193+'(Other Computations)'!H206))</f>
        <v>0</v>
      </c>
      <c r="I5674" s="76">
        <f>IF('(Other Computations)'!I206=0,0,Inputs!K228*Inputs!K121*Inputs!F84*Inputs!D27*'GM Alloc Factors'!I41/('(Other Computations)'!I193+'(Other Computations)'!I206))</f>
        <v>0</v>
      </c>
      <c r="J5674" s="76">
        <f>IF('(Other Computations)'!J206=0,0,Inputs!L228*Inputs!L121*Inputs!F84*Inputs!D27*'GM Alloc Factors'!J41/('(Other Computations)'!J193+'(Other Computations)'!J206))</f>
        <v>0</v>
      </c>
      <c r="K5674" s="43">
        <f t="shared" si="1189"/>
        <v>0</v>
      </c>
    </row>
    <row r="5675" spans="1:11" ht="12.75" customHeight="1">
      <c r="A5675" s="61" t="str">
        <f>"         "&amp;Labels!B77</f>
        <v xml:space="preserve">         Customer 9</v>
      </c>
      <c r="B5675" s="76">
        <f>IF('(Other Computations)'!B207=0,0,Inputs!D229*Inputs!D122*Inputs!F85*Inputs!D27*'GM Alloc Factors'!B41/('(Other Computations)'!B194+'(Other Computations)'!B207))</f>
        <v>0</v>
      </c>
      <c r="C5675" s="76">
        <f>IF('(Other Computations)'!C207=0,0,Inputs!E229*Inputs!E122*Inputs!F85*Inputs!D27*'GM Alloc Factors'!C41/('(Other Computations)'!C194+'(Other Computations)'!C207))</f>
        <v>0</v>
      </c>
      <c r="D5675" s="76">
        <f>IF('(Other Computations)'!D207=0,0,Inputs!F229*Inputs!F122*Inputs!F85*Inputs!D27*'GM Alloc Factors'!D41/('(Other Computations)'!D194+'(Other Computations)'!D207))</f>
        <v>0</v>
      </c>
      <c r="E5675" s="76">
        <f>IF('(Other Computations)'!E207=0,0,Inputs!G229*Inputs!G122*Inputs!F85*Inputs!D27*'GM Alloc Factors'!E41/('(Other Computations)'!E194+'(Other Computations)'!E207))</f>
        <v>0</v>
      </c>
      <c r="F5675" s="43">
        <f t="shared" si="1188"/>
        <v>0</v>
      </c>
      <c r="G5675" s="76">
        <f>IF('(Other Computations)'!G207=0,0,Inputs!I229*Inputs!I122*Inputs!F85*Inputs!D27*'GM Alloc Factors'!G41/('(Other Computations)'!G194+'(Other Computations)'!G207))</f>
        <v>0</v>
      </c>
      <c r="H5675" s="76">
        <f>IF('(Other Computations)'!H207=0,0,Inputs!J229*Inputs!J122*Inputs!F85*Inputs!D27*'GM Alloc Factors'!H41/('(Other Computations)'!H194+'(Other Computations)'!H207))</f>
        <v>0</v>
      </c>
      <c r="I5675" s="76">
        <f>IF('(Other Computations)'!I207=0,0,Inputs!K229*Inputs!K122*Inputs!F85*Inputs!D27*'GM Alloc Factors'!I41/('(Other Computations)'!I194+'(Other Computations)'!I207))</f>
        <v>0</v>
      </c>
      <c r="J5675" s="76">
        <f>IF('(Other Computations)'!J207=0,0,Inputs!L229*Inputs!L122*Inputs!F85*Inputs!D27*'GM Alloc Factors'!J41/('(Other Computations)'!J194+'(Other Computations)'!J207))</f>
        <v>0</v>
      </c>
      <c r="K5675" s="43">
        <f t="shared" si="1189"/>
        <v>0</v>
      </c>
    </row>
    <row r="5676" spans="1:11" ht="12.75" customHeight="1">
      <c r="A5676" s="61" t="str">
        <f>"         "&amp;Labels!B78</f>
        <v xml:space="preserve">         Customer 10</v>
      </c>
      <c r="B5676" s="76">
        <f>IF('(Other Computations)'!B208=0,0,Inputs!D230*Inputs!D123*Inputs!F86*Inputs!D27*'GM Alloc Factors'!B41/('(Other Computations)'!B195+'(Other Computations)'!B208))</f>
        <v>0</v>
      </c>
      <c r="C5676" s="76">
        <f>IF('(Other Computations)'!C208=0,0,Inputs!E230*Inputs!E123*Inputs!F86*Inputs!D27*'GM Alloc Factors'!C41/('(Other Computations)'!C195+'(Other Computations)'!C208))</f>
        <v>0</v>
      </c>
      <c r="D5676" s="76">
        <f>IF('(Other Computations)'!D208=0,0,Inputs!F230*Inputs!F123*Inputs!F86*Inputs!D27*'GM Alloc Factors'!D41/('(Other Computations)'!D195+'(Other Computations)'!D208))</f>
        <v>0</v>
      </c>
      <c r="E5676" s="76">
        <f>IF('(Other Computations)'!E208=0,0,Inputs!G230*Inputs!G123*Inputs!F86*Inputs!D27*'GM Alloc Factors'!E41/('(Other Computations)'!E195+'(Other Computations)'!E208))</f>
        <v>0</v>
      </c>
      <c r="F5676" s="43">
        <f t="shared" si="1188"/>
        <v>0</v>
      </c>
      <c r="G5676" s="76">
        <f>IF('(Other Computations)'!G208=0,0,Inputs!I230*Inputs!I123*Inputs!F86*Inputs!D27*'GM Alloc Factors'!G41/('(Other Computations)'!G195+'(Other Computations)'!G208))</f>
        <v>0</v>
      </c>
      <c r="H5676" s="76">
        <f>IF('(Other Computations)'!H208=0,0,Inputs!J230*Inputs!J123*Inputs!F86*Inputs!D27*'GM Alloc Factors'!H41/('(Other Computations)'!H195+'(Other Computations)'!H208))</f>
        <v>0</v>
      </c>
      <c r="I5676" s="76">
        <f>IF('(Other Computations)'!I208=0,0,Inputs!K230*Inputs!K123*Inputs!F86*Inputs!D27*'GM Alloc Factors'!I41/('(Other Computations)'!I195+'(Other Computations)'!I208))</f>
        <v>0</v>
      </c>
      <c r="J5676" s="76">
        <f>IF('(Other Computations)'!J208=0,0,Inputs!L230*Inputs!L123*Inputs!F86*Inputs!D27*'GM Alloc Factors'!J41/('(Other Computations)'!J195+'(Other Computations)'!J208))</f>
        <v>0</v>
      </c>
      <c r="K5676" s="43">
        <f t="shared" si="1189"/>
        <v>0</v>
      </c>
    </row>
    <row r="5677" spans="1:11" ht="12.75" customHeight="1">
      <c r="A5677" s="61" t="str">
        <f>"         "&amp;Labels!C68</f>
        <v xml:space="preserve">         Total</v>
      </c>
      <c r="B5677" s="84">
        <f>SUM(B5667:B5676)</f>
        <v>0</v>
      </c>
      <c r="C5677" s="84">
        <f>SUM(C5667:C5676)</f>
        <v>0</v>
      </c>
      <c r="D5677" s="84">
        <f>SUM(D5667:D5676)</f>
        <v>0</v>
      </c>
      <c r="E5677" s="84">
        <f>SUM(E5667:E5676)</f>
        <v>0</v>
      </c>
      <c r="F5677" s="43">
        <f t="shared" si="1188"/>
        <v>0</v>
      </c>
      <c r="G5677" s="84">
        <f>SUM(G5667:G5676)</f>
        <v>0</v>
      </c>
      <c r="H5677" s="84">
        <f>SUM(H5667:H5676)</f>
        <v>0</v>
      </c>
      <c r="I5677" s="84">
        <f>SUM(I5667:I5676)</f>
        <v>0</v>
      </c>
      <c r="J5677" s="84">
        <f>SUM(J5667:J5676)</f>
        <v>0</v>
      </c>
      <c r="K5677" s="43">
        <f t="shared" si="1189"/>
        <v>0</v>
      </c>
    </row>
    <row r="5678" spans="1:11" ht="12.75" customHeight="1">
      <c r="A5678" s="61" t="str">
        <f>"      "&amp;Labels!B88</f>
        <v xml:space="preserve">      Q 4</v>
      </c>
      <c r="B5678" s="84"/>
      <c r="C5678" s="84"/>
      <c r="D5678" s="84"/>
      <c r="E5678" s="84"/>
      <c r="F5678" s="43"/>
      <c r="G5678" s="84"/>
      <c r="H5678" s="84"/>
      <c r="I5678" s="84"/>
      <c r="J5678" s="84"/>
      <c r="K5678" s="43"/>
    </row>
    <row r="5679" spans="1:11" ht="12.75" customHeight="1">
      <c r="A5679" s="61" t="str">
        <f>"         "&amp;Labels!B69</f>
        <v xml:space="preserve">         Customer 1</v>
      </c>
      <c r="B5679" s="76">
        <f>IF('(Other Computations)'!B199=0,0,Inputs!D221*Inputs!D114*Inputs!G77*Inputs!D27*'GM Alloc Factors'!B44/('(Other Computations)'!B186+'(Other Computations)'!B199))</f>
        <v>0</v>
      </c>
      <c r="C5679" s="76">
        <f>IF('(Other Computations)'!C199=0,0,Inputs!E221*Inputs!E114*Inputs!G77*Inputs!D27*'GM Alloc Factors'!C44/('(Other Computations)'!C186+'(Other Computations)'!C199))</f>
        <v>0</v>
      </c>
      <c r="D5679" s="76">
        <f>IF('(Other Computations)'!D199=0,0,Inputs!F221*Inputs!F114*Inputs!G77*Inputs!D27*'GM Alloc Factors'!D44/('(Other Computations)'!D186+'(Other Computations)'!D199))</f>
        <v>0</v>
      </c>
      <c r="E5679" s="76">
        <f>IF('(Other Computations)'!E199=0,0,Inputs!G221*Inputs!G114*Inputs!G77*Inputs!D27*'GM Alloc Factors'!E44/('(Other Computations)'!E186+'(Other Computations)'!E199))</f>
        <v>0</v>
      </c>
      <c r="F5679" s="43">
        <f t="shared" ref="F5679:F5689" si="1190">SUM(B5679:E5679)</f>
        <v>0</v>
      </c>
      <c r="G5679" s="76">
        <f>IF('(Other Computations)'!G199=0,0,Inputs!I221*Inputs!I114*Inputs!G77*Inputs!D27*'GM Alloc Factors'!G44/('(Other Computations)'!G186+'(Other Computations)'!G199))</f>
        <v>0</v>
      </c>
      <c r="H5679" s="76">
        <f>IF('(Other Computations)'!H199=0,0,Inputs!J221*Inputs!J114*Inputs!G77*Inputs!D27*'GM Alloc Factors'!H44/('(Other Computations)'!H186+'(Other Computations)'!H199))</f>
        <v>0</v>
      </c>
      <c r="I5679" s="76">
        <f>IF('(Other Computations)'!I199=0,0,Inputs!K221*Inputs!K114*Inputs!G77*Inputs!D27*'GM Alloc Factors'!I44/('(Other Computations)'!I186+'(Other Computations)'!I199))</f>
        <v>0</v>
      </c>
      <c r="J5679" s="76">
        <f>IF('(Other Computations)'!J199=0,0,Inputs!L221*Inputs!L114*Inputs!G77*Inputs!D27*'GM Alloc Factors'!J44/('(Other Computations)'!J186+'(Other Computations)'!J199))</f>
        <v>0</v>
      </c>
      <c r="K5679" s="43">
        <f t="shared" ref="K5679:K5689" si="1191">SUM(G5679:J5679)</f>
        <v>0</v>
      </c>
    </row>
    <row r="5680" spans="1:11" ht="12.75" customHeight="1">
      <c r="A5680" s="61" t="str">
        <f>"         "&amp;Labels!B70</f>
        <v xml:space="preserve">         Customer 2</v>
      </c>
      <c r="B5680" s="76">
        <f>IF('(Other Computations)'!B200=0,0,Inputs!D222*Inputs!D115*Inputs!G78*Inputs!D27*'GM Alloc Factors'!B44/('(Other Computations)'!B187+'(Other Computations)'!B200))</f>
        <v>0</v>
      </c>
      <c r="C5680" s="76">
        <f>IF('(Other Computations)'!C200=0,0,Inputs!E222*Inputs!E115*Inputs!G78*Inputs!D27*'GM Alloc Factors'!C44/('(Other Computations)'!C187+'(Other Computations)'!C200))</f>
        <v>0</v>
      </c>
      <c r="D5680" s="76">
        <f>IF('(Other Computations)'!D200=0,0,Inputs!F222*Inputs!F115*Inputs!G78*Inputs!D27*'GM Alloc Factors'!D44/('(Other Computations)'!D187+'(Other Computations)'!D200))</f>
        <v>0</v>
      </c>
      <c r="E5680" s="76">
        <f>IF('(Other Computations)'!E200=0,0,Inputs!G222*Inputs!G115*Inputs!G78*Inputs!D27*'GM Alloc Factors'!E44/('(Other Computations)'!E187+'(Other Computations)'!E200))</f>
        <v>0</v>
      </c>
      <c r="F5680" s="43">
        <f t="shared" si="1190"/>
        <v>0</v>
      </c>
      <c r="G5680" s="76">
        <f>IF('(Other Computations)'!G200=0,0,Inputs!I222*Inputs!I115*Inputs!G78*Inputs!D27*'GM Alloc Factors'!G44/('(Other Computations)'!G187+'(Other Computations)'!G200))</f>
        <v>0</v>
      </c>
      <c r="H5680" s="76">
        <f>IF('(Other Computations)'!H200=0,0,Inputs!J222*Inputs!J115*Inputs!G78*Inputs!D27*'GM Alloc Factors'!H44/('(Other Computations)'!H187+'(Other Computations)'!H200))</f>
        <v>0</v>
      </c>
      <c r="I5680" s="76">
        <f>IF('(Other Computations)'!I200=0,0,Inputs!K222*Inputs!K115*Inputs!G78*Inputs!D27*'GM Alloc Factors'!I44/('(Other Computations)'!I187+'(Other Computations)'!I200))</f>
        <v>0</v>
      </c>
      <c r="J5680" s="76">
        <f>IF('(Other Computations)'!J200=0,0,Inputs!L222*Inputs!L115*Inputs!G78*Inputs!D27*'GM Alloc Factors'!J44/('(Other Computations)'!J187+'(Other Computations)'!J200))</f>
        <v>0</v>
      </c>
      <c r="K5680" s="43">
        <f t="shared" si="1191"/>
        <v>0</v>
      </c>
    </row>
    <row r="5681" spans="1:11" ht="12.75" customHeight="1">
      <c r="A5681" s="61" t="str">
        <f>"         "&amp;Labels!B71</f>
        <v xml:space="preserve">         Customer 3</v>
      </c>
      <c r="B5681" s="76">
        <f>IF('(Other Computations)'!B201=0,0,Inputs!D223*Inputs!D116*Inputs!G79*Inputs!D27*'GM Alloc Factors'!B44/('(Other Computations)'!B188+'(Other Computations)'!B201))</f>
        <v>0</v>
      </c>
      <c r="C5681" s="76">
        <f>IF('(Other Computations)'!C201=0,0,Inputs!E223*Inputs!E116*Inputs!G79*Inputs!D27*'GM Alloc Factors'!C44/('(Other Computations)'!C188+'(Other Computations)'!C201))</f>
        <v>0</v>
      </c>
      <c r="D5681" s="76">
        <f>IF('(Other Computations)'!D201=0,0,Inputs!F223*Inputs!F116*Inputs!G79*Inputs!D27*'GM Alloc Factors'!D44/('(Other Computations)'!D188+'(Other Computations)'!D201))</f>
        <v>0</v>
      </c>
      <c r="E5681" s="76">
        <f>IF('(Other Computations)'!E201=0,0,Inputs!G223*Inputs!G116*Inputs!G79*Inputs!D27*'GM Alloc Factors'!E44/('(Other Computations)'!E188+'(Other Computations)'!E201))</f>
        <v>0</v>
      </c>
      <c r="F5681" s="43">
        <f t="shared" si="1190"/>
        <v>0</v>
      </c>
      <c r="G5681" s="76">
        <f>IF('(Other Computations)'!G201=0,0,Inputs!I223*Inputs!I116*Inputs!G79*Inputs!D27*'GM Alloc Factors'!G44/('(Other Computations)'!G188+'(Other Computations)'!G201))</f>
        <v>0</v>
      </c>
      <c r="H5681" s="76">
        <f>IF('(Other Computations)'!H201=0,0,Inputs!J223*Inputs!J116*Inputs!G79*Inputs!D27*'GM Alloc Factors'!H44/('(Other Computations)'!H188+'(Other Computations)'!H201))</f>
        <v>0</v>
      </c>
      <c r="I5681" s="76">
        <f>IF('(Other Computations)'!I201=0,0,Inputs!K223*Inputs!K116*Inputs!G79*Inputs!D27*'GM Alloc Factors'!I44/('(Other Computations)'!I188+'(Other Computations)'!I201))</f>
        <v>0</v>
      </c>
      <c r="J5681" s="76">
        <f>IF('(Other Computations)'!J201=0,0,Inputs!L223*Inputs!L116*Inputs!G79*Inputs!D27*'GM Alloc Factors'!J44/('(Other Computations)'!J188+'(Other Computations)'!J201))</f>
        <v>0</v>
      </c>
      <c r="K5681" s="43">
        <f t="shared" si="1191"/>
        <v>0</v>
      </c>
    </row>
    <row r="5682" spans="1:11" ht="12.75" customHeight="1">
      <c r="A5682" s="61" t="str">
        <f>"         "&amp;Labels!B72</f>
        <v xml:space="preserve">         Customer 4</v>
      </c>
      <c r="B5682" s="76">
        <f>IF('(Other Computations)'!B202=0,0,Inputs!D224*Inputs!D117*Inputs!G80*Inputs!D27*'GM Alloc Factors'!B44/('(Other Computations)'!B189+'(Other Computations)'!B202))</f>
        <v>0</v>
      </c>
      <c r="C5682" s="76">
        <f>IF('(Other Computations)'!C202=0,0,Inputs!E224*Inputs!E117*Inputs!G80*Inputs!D27*'GM Alloc Factors'!C44/('(Other Computations)'!C189+'(Other Computations)'!C202))</f>
        <v>0</v>
      </c>
      <c r="D5682" s="76">
        <f>IF('(Other Computations)'!D202=0,0,Inputs!F224*Inputs!F117*Inputs!G80*Inputs!D27*'GM Alloc Factors'!D44/('(Other Computations)'!D189+'(Other Computations)'!D202))</f>
        <v>0</v>
      </c>
      <c r="E5682" s="76">
        <f>IF('(Other Computations)'!E202=0,0,Inputs!G224*Inputs!G117*Inputs!G80*Inputs!D27*'GM Alloc Factors'!E44/('(Other Computations)'!E189+'(Other Computations)'!E202))</f>
        <v>0</v>
      </c>
      <c r="F5682" s="43">
        <f t="shared" si="1190"/>
        <v>0</v>
      </c>
      <c r="G5682" s="76">
        <f>IF('(Other Computations)'!G202=0,0,Inputs!I224*Inputs!I117*Inputs!G80*Inputs!D27*'GM Alloc Factors'!G44/('(Other Computations)'!G189+'(Other Computations)'!G202))</f>
        <v>0</v>
      </c>
      <c r="H5682" s="76">
        <f>IF('(Other Computations)'!H202=0,0,Inputs!J224*Inputs!J117*Inputs!G80*Inputs!D27*'GM Alloc Factors'!H44/('(Other Computations)'!H189+'(Other Computations)'!H202))</f>
        <v>0</v>
      </c>
      <c r="I5682" s="76">
        <f>IF('(Other Computations)'!I202=0,0,Inputs!K224*Inputs!K117*Inputs!G80*Inputs!D27*'GM Alloc Factors'!I44/('(Other Computations)'!I189+'(Other Computations)'!I202))</f>
        <v>0</v>
      </c>
      <c r="J5682" s="76">
        <f>IF('(Other Computations)'!J202=0,0,Inputs!L224*Inputs!L117*Inputs!G80*Inputs!D27*'GM Alloc Factors'!J44/('(Other Computations)'!J189+'(Other Computations)'!J202))</f>
        <v>0</v>
      </c>
      <c r="K5682" s="43">
        <f t="shared" si="1191"/>
        <v>0</v>
      </c>
    </row>
    <row r="5683" spans="1:11" ht="12.75" customHeight="1">
      <c r="A5683" s="61" t="str">
        <f>"         "&amp;Labels!B73</f>
        <v xml:space="preserve">         Customer 5</v>
      </c>
      <c r="B5683" s="76">
        <f>IF('(Other Computations)'!B203=0,0,Inputs!D225*Inputs!D118*Inputs!G81*Inputs!D27*'GM Alloc Factors'!B44/('(Other Computations)'!B190+'(Other Computations)'!B203))</f>
        <v>0</v>
      </c>
      <c r="C5683" s="76">
        <f>IF('(Other Computations)'!C203=0,0,Inputs!E225*Inputs!E118*Inputs!G81*Inputs!D27*'GM Alloc Factors'!C44/('(Other Computations)'!C190+'(Other Computations)'!C203))</f>
        <v>0</v>
      </c>
      <c r="D5683" s="76">
        <f>IF('(Other Computations)'!D203=0,0,Inputs!F225*Inputs!F118*Inputs!G81*Inputs!D27*'GM Alloc Factors'!D44/('(Other Computations)'!D190+'(Other Computations)'!D203))</f>
        <v>0</v>
      </c>
      <c r="E5683" s="76">
        <f>IF('(Other Computations)'!E203=0,0,Inputs!G225*Inputs!G118*Inputs!G81*Inputs!D27*'GM Alloc Factors'!E44/('(Other Computations)'!E190+'(Other Computations)'!E203))</f>
        <v>0</v>
      </c>
      <c r="F5683" s="43">
        <f t="shared" si="1190"/>
        <v>0</v>
      </c>
      <c r="G5683" s="76">
        <f>IF('(Other Computations)'!G203=0,0,Inputs!I225*Inputs!I118*Inputs!G81*Inputs!D27*'GM Alloc Factors'!G44/('(Other Computations)'!G190+'(Other Computations)'!G203))</f>
        <v>0</v>
      </c>
      <c r="H5683" s="76">
        <f>IF('(Other Computations)'!H203=0,0,Inputs!J225*Inputs!J118*Inputs!G81*Inputs!D27*'GM Alloc Factors'!H44/('(Other Computations)'!H190+'(Other Computations)'!H203))</f>
        <v>0</v>
      </c>
      <c r="I5683" s="76">
        <f>IF('(Other Computations)'!I203=0,0,Inputs!K225*Inputs!K118*Inputs!G81*Inputs!D27*'GM Alloc Factors'!I44/('(Other Computations)'!I190+'(Other Computations)'!I203))</f>
        <v>0</v>
      </c>
      <c r="J5683" s="76">
        <f>IF('(Other Computations)'!J203=0,0,Inputs!L225*Inputs!L118*Inputs!G81*Inputs!D27*'GM Alloc Factors'!J44/('(Other Computations)'!J190+'(Other Computations)'!J203))</f>
        <v>0</v>
      </c>
      <c r="K5683" s="43">
        <f t="shared" si="1191"/>
        <v>0</v>
      </c>
    </row>
    <row r="5684" spans="1:11" ht="12.75" customHeight="1">
      <c r="A5684" s="61" t="str">
        <f>"         "&amp;Labels!B74</f>
        <v xml:space="preserve">         Customer 6</v>
      </c>
      <c r="B5684" s="76">
        <f>IF('(Other Computations)'!B204=0,0,Inputs!D226*Inputs!D119*Inputs!G82*Inputs!D27*'GM Alloc Factors'!B44/('(Other Computations)'!B191+'(Other Computations)'!B204))</f>
        <v>0</v>
      </c>
      <c r="C5684" s="76">
        <f>IF('(Other Computations)'!C204=0,0,Inputs!E226*Inputs!E119*Inputs!G82*Inputs!D27*'GM Alloc Factors'!C44/('(Other Computations)'!C191+'(Other Computations)'!C204))</f>
        <v>0</v>
      </c>
      <c r="D5684" s="76">
        <f>IF('(Other Computations)'!D204=0,0,Inputs!F226*Inputs!F119*Inputs!G82*Inputs!D27*'GM Alloc Factors'!D44/('(Other Computations)'!D191+'(Other Computations)'!D204))</f>
        <v>0</v>
      </c>
      <c r="E5684" s="76">
        <f>IF('(Other Computations)'!E204=0,0,Inputs!G226*Inputs!G119*Inputs!G82*Inputs!D27*'GM Alloc Factors'!E44/('(Other Computations)'!E191+'(Other Computations)'!E204))</f>
        <v>0</v>
      </c>
      <c r="F5684" s="43">
        <f t="shared" si="1190"/>
        <v>0</v>
      </c>
      <c r="G5684" s="76">
        <f>IF('(Other Computations)'!G204=0,0,Inputs!I226*Inputs!I119*Inputs!G82*Inputs!D27*'GM Alloc Factors'!G44/('(Other Computations)'!G191+'(Other Computations)'!G204))</f>
        <v>0</v>
      </c>
      <c r="H5684" s="76">
        <f>IF('(Other Computations)'!H204=0,0,Inputs!J226*Inputs!J119*Inputs!G82*Inputs!D27*'GM Alloc Factors'!H44/('(Other Computations)'!H191+'(Other Computations)'!H204))</f>
        <v>0</v>
      </c>
      <c r="I5684" s="76">
        <f>IF('(Other Computations)'!I204=0,0,Inputs!K226*Inputs!K119*Inputs!G82*Inputs!D27*'GM Alloc Factors'!I44/('(Other Computations)'!I191+'(Other Computations)'!I204))</f>
        <v>0</v>
      </c>
      <c r="J5684" s="76">
        <f>IF('(Other Computations)'!J204=0,0,Inputs!L226*Inputs!L119*Inputs!G82*Inputs!D27*'GM Alloc Factors'!J44/('(Other Computations)'!J191+'(Other Computations)'!J204))</f>
        <v>0</v>
      </c>
      <c r="K5684" s="43">
        <f t="shared" si="1191"/>
        <v>0</v>
      </c>
    </row>
    <row r="5685" spans="1:11" ht="12.75" customHeight="1">
      <c r="A5685" s="61" t="str">
        <f>"         "&amp;Labels!B75</f>
        <v xml:space="preserve">         Customer 7</v>
      </c>
      <c r="B5685" s="76">
        <f>IF('(Other Computations)'!B205=0,0,Inputs!D227*Inputs!D120*Inputs!G83*Inputs!D27*'GM Alloc Factors'!B44/('(Other Computations)'!B192+'(Other Computations)'!B205))</f>
        <v>0</v>
      </c>
      <c r="C5685" s="76">
        <f>IF('(Other Computations)'!C205=0,0,Inputs!E227*Inputs!E120*Inputs!G83*Inputs!D27*'GM Alloc Factors'!C44/('(Other Computations)'!C192+'(Other Computations)'!C205))</f>
        <v>0</v>
      </c>
      <c r="D5685" s="76">
        <f>IF('(Other Computations)'!D205=0,0,Inputs!F227*Inputs!F120*Inputs!G83*Inputs!D27*'GM Alloc Factors'!D44/('(Other Computations)'!D192+'(Other Computations)'!D205))</f>
        <v>0</v>
      </c>
      <c r="E5685" s="76">
        <f>IF('(Other Computations)'!E205=0,0,Inputs!G227*Inputs!G120*Inputs!G83*Inputs!D27*'GM Alloc Factors'!E44/('(Other Computations)'!E192+'(Other Computations)'!E205))</f>
        <v>0</v>
      </c>
      <c r="F5685" s="43">
        <f t="shared" si="1190"/>
        <v>0</v>
      </c>
      <c r="G5685" s="76">
        <f>IF('(Other Computations)'!G205=0,0,Inputs!I227*Inputs!I120*Inputs!G83*Inputs!D27*'GM Alloc Factors'!G44/('(Other Computations)'!G192+'(Other Computations)'!G205))</f>
        <v>0</v>
      </c>
      <c r="H5685" s="76">
        <f>IF('(Other Computations)'!H205=0,0,Inputs!J227*Inputs!J120*Inputs!G83*Inputs!D27*'GM Alloc Factors'!H44/('(Other Computations)'!H192+'(Other Computations)'!H205))</f>
        <v>0</v>
      </c>
      <c r="I5685" s="76">
        <f>IF('(Other Computations)'!I205=0,0,Inputs!K227*Inputs!K120*Inputs!G83*Inputs!D27*'GM Alloc Factors'!I44/('(Other Computations)'!I192+'(Other Computations)'!I205))</f>
        <v>0</v>
      </c>
      <c r="J5685" s="76">
        <f>IF('(Other Computations)'!J205=0,0,Inputs!L227*Inputs!L120*Inputs!G83*Inputs!D27*'GM Alloc Factors'!J44/('(Other Computations)'!J192+'(Other Computations)'!J205))</f>
        <v>0</v>
      </c>
      <c r="K5685" s="43">
        <f t="shared" si="1191"/>
        <v>0</v>
      </c>
    </row>
    <row r="5686" spans="1:11" ht="12.75" customHeight="1">
      <c r="A5686" s="61" t="str">
        <f>"         "&amp;Labels!B76</f>
        <v xml:space="preserve">         Customer 8</v>
      </c>
      <c r="B5686" s="76">
        <f>IF('(Other Computations)'!B206=0,0,Inputs!D228*Inputs!D121*Inputs!G84*Inputs!D27*'GM Alloc Factors'!B44/('(Other Computations)'!B193+'(Other Computations)'!B206))</f>
        <v>0</v>
      </c>
      <c r="C5686" s="76">
        <f>IF('(Other Computations)'!C206=0,0,Inputs!E228*Inputs!E121*Inputs!G84*Inputs!D27*'GM Alloc Factors'!C44/('(Other Computations)'!C193+'(Other Computations)'!C206))</f>
        <v>0</v>
      </c>
      <c r="D5686" s="76">
        <f>IF('(Other Computations)'!D206=0,0,Inputs!F228*Inputs!F121*Inputs!G84*Inputs!D27*'GM Alloc Factors'!D44/('(Other Computations)'!D193+'(Other Computations)'!D206))</f>
        <v>0</v>
      </c>
      <c r="E5686" s="76">
        <f>IF('(Other Computations)'!E206=0,0,Inputs!G228*Inputs!G121*Inputs!G84*Inputs!D27*'GM Alloc Factors'!E44/('(Other Computations)'!E193+'(Other Computations)'!E206))</f>
        <v>0</v>
      </c>
      <c r="F5686" s="43">
        <f t="shared" si="1190"/>
        <v>0</v>
      </c>
      <c r="G5686" s="76">
        <f>IF('(Other Computations)'!G206=0,0,Inputs!I228*Inputs!I121*Inputs!G84*Inputs!D27*'GM Alloc Factors'!G44/('(Other Computations)'!G193+'(Other Computations)'!G206))</f>
        <v>0</v>
      </c>
      <c r="H5686" s="76">
        <f>IF('(Other Computations)'!H206=0,0,Inputs!J228*Inputs!J121*Inputs!G84*Inputs!D27*'GM Alloc Factors'!H44/('(Other Computations)'!H193+'(Other Computations)'!H206))</f>
        <v>0</v>
      </c>
      <c r="I5686" s="76">
        <f>IF('(Other Computations)'!I206=0,0,Inputs!K228*Inputs!K121*Inputs!G84*Inputs!D27*'GM Alloc Factors'!I44/('(Other Computations)'!I193+'(Other Computations)'!I206))</f>
        <v>0</v>
      </c>
      <c r="J5686" s="76">
        <f>IF('(Other Computations)'!J206=0,0,Inputs!L228*Inputs!L121*Inputs!G84*Inputs!D27*'GM Alloc Factors'!J44/('(Other Computations)'!J193+'(Other Computations)'!J206))</f>
        <v>0</v>
      </c>
      <c r="K5686" s="43">
        <f t="shared" si="1191"/>
        <v>0</v>
      </c>
    </row>
    <row r="5687" spans="1:11" ht="12.75" customHeight="1">
      <c r="A5687" s="61" t="str">
        <f>"         "&amp;Labels!B77</f>
        <v xml:space="preserve">         Customer 9</v>
      </c>
      <c r="B5687" s="76">
        <f>IF('(Other Computations)'!B207=0,0,Inputs!D229*Inputs!D122*Inputs!G85*Inputs!D27*'GM Alloc Factors'!B44/('(Other Computations)'!B194+'(Other Computations)'!B207))</f>
        <v>0</v>
      </c>
      <c r="C5687" s="76">
        <f>IF('(Other Computations)'!C207=0,0,Inputs!E229*Inputs!E122*Inputs!G85*Inputs!D27*'GM Alloc Factors'!C44/('(Other Computations)'!C194+'(Other Computations)'!C207))</f>
        <v>0</v>
      </c>
      <c r="D5687" s="76">
        <f>IF('(Other Computations)'!D207=0,0,Inputs!F229*Inputs!F122*Inputs!G85*Inputs!D27*'GM Alloc Factors'!D44/('(Other Computations)'!D194+'(Other Computations)'!D207))</f>
        <v>0</v>
      </c>
      <c r="E5687" s="76">
        <f>IF('(Other Computations)'!E207=0,0,Inputs!G229*Inputs!G122*Inputs!G85*Inputs!D27*'GM Alloc Factors'!E44/('(Other Computations)'!E194+'(Other Computations)'!E207))</f>
        <v>0</v>
      </c>
      <c r="F5687" s="43">
        <f t="shared" si="1190"/>
        <v>0</v>
      </c>
      <c r="G5687" s="76">
        <f>IF('(Other Computations)'!G207=0,0,Inputs!I229*Inputs!I122*Inputs!G85*Inputs!D27*'GM Alloc Factors'!G44/('(Other Computations)'!G194+'(Other Computations)'!G207))</f>
        <v>0</v>
      </c>
      <c r="H5687" s="76">
        <f>IF('(Other Computations)'!H207=0,0,Inputs!J229*Inputs!J122*Inputs!G85*Inputs!D27*'GM Alloc Factors'!H44/('(Other Computations)'!H194+'(Other Computations)'!H207))</f>
        <v>0</v>
      </c>
      <c r="I5687" s="76">
        <f>IF('(Other Computations)'!I207=0,0,Inputs!K229*Inputs!K122*Inputs!G85*Inputs!D27*'GM Alloc Factors'!I44/('(Other Computations)'!I194+'(Other Computations)'!I207))</f>
        <v>0</v>
      </c>
      <c r="J5687" s="76">
        <f>IF('(Other Computations)'!J207=0,0,Inputs!L229*Inputs!L122*Inputs!G85*Inputs!D27*'GM Alloc Factors'!J44/('(Other Computations)'!J194+'(Other Computations)'!J207))</f>
        <v>0</v>
      </c>
      <c r="K5687" s="43">
        <f t="shared" si="1191"/>
        <v>0</v>
      </c>
    </row>
    <row r="5688" spans="1:11" ht="12.75" customHeight="1">
      <c r="A5688" s="61" t="str">
        <f>"         "&amp;Labels!B78</f>
        <v xml:space="preserve">         Customer 10</v>
      </c>
      <c r="B5688" s="76">
        <f>IF('(Other Computations)'!B208=0,0,Inputs!D230*Inputs!D123*Inputs!G86*Inputs!D27*'GM Alloc Factors'!B44/('(Other Computations)'!B195+'(Other Computations)'!B208))</f>
        <v>0</v>
      </c>
      <c r="C5688" s="76">
        <f>IF('(Other Computations)'!C208=0,0,Inputs!E230*Inputs!E123*Inputs!G86*Inputs!D27*'GM Alloc Factors'!C44/('(Other Computations)'!C195+'(Other Computations)'!C208))</f>
        <v>0</v>
      </c>
      <c r="D5688" s="76">
        <f>IF('(Other Computations)'!D208=0,0,Inputs!F230*Inputs!F123*Inputs!G86*Inputs!D27*'GM Alloc Factors'!D44/('(Other Computations)'!D195+'(Other Computations)'!D208))</f>
        <v>0</v>
      </c>
      <c r="E5688" s="76">
        <f>IF('(Other Computations)'!E208=0,0,Inputs!G230*Inputs!G123*Inputs!G86*Inputs!D27*'GM Alloc Factors'!E44/('(Other Computations)'!E195+'(Other Computations)'!E208))</f>
        <v>0</v>
      </c>
      <c r="F5688" s="43">
        <f t="shared" si="1190"/>
        <v>0</v>
      </c>
      <c r="G5688" s="76">
        <f>IF('(Other Computations)'!G208=0,0,Inputs!I230*Inputs!I123*Inputs!G86*Inputs!D27*'GM Alloc Factors'!G44/('(Other Computations)'!G195+'(Other Computations)'!G208))</f>
        <v>0</v>
      </c>
      <c r="H5688" s="76">
        <f>IF('(Other Computations)'!H208=0,0,Inputs!J230*Inputs!J123*Inputs!G86*Inputs!D27*'GM Alloc Factors'!H44/('(Other Computations)'!H195+'(Other Computations)'!H208))</f>
        <v>0</v>
      </c>
      <c r="I5688" s="76">
        <f>IF('(Other Computations)'!I208=0,0,Inputs!K230*Inputs!K123*Inputs!G86*Inputs!D27*'GM Alloc Factors'!I44/('(Other Computations)'!I195+'(Other Computations)'!I208))</f>
        <v>0</v>
      </c>
      <c r="J5688" s="76">
        <f>IF('(Other Computations)'!J208=0,0,Inputs!L230*Inputs!L123*Inputs!G86*Inputs!D27*'GM Alloc Factors'!J44/('(Other Computations)'!J195+'(Other Computations)'!J208))</f>
        <v>0</v>
      </c>
      <c r="K5688" s="43">
        <f t="shared" si="1191"/>
        <v>0</v>
      </c>
    </row>
    <row r="5689" spans="1:11" ht="12.75" customHeight="1">
      <c r="A5689" s="61" t="str">
        <f>"         "&amp;Labels!C68</f>
        <v xml:space="preserve">         Total</v>
      </c>
      <c r="B5689" s="84">
        <f>SUM(B5679:B5688)</f>
        <v>0</v>
      </c>
      <c r="C5689" s="84">
        <f>SUM(C5679:C5688)</f>
        <v>0</v>
      </c>
      <c r="D5689" s="84">
        <f>SUM(D5679:D5688)</f>
        <v>0</v>
      </c>
      <c r="E5689" s="84">
        <f>SUM(E5679:E5688)</f>
        <v>0</v>
      </c>
      <c r="F5689" s="43">
        <f t="shared" si="1190"/>
        <v>0</v>
      </c>
      <c r="G5689" s="84">
        <f>SUM(G5679:G5688)</f>
        <v>0</v>
      </c>
      <c r="H5689" s="84">
        <f>SUM(H5679:H5688)</f>
        <v>0</v>
      </c>
      <c r="I5689" s="84">
        <f>SUM(I5679:I5688)</f>
        <v>0</v>
      </c>
      <c r="J5689" s="84">
        <f>SUM(J5679:J5688)</f>
        <v>0</v>
      </c>
      <c r="K5689" s="43">
        <f t="shared" si="1191"/>
        <v>0</v>
      </c>
    </row>
    <row r="5690" spans="1:11" ht="12.75" customHeight="1">
      <c r="A5690" s="61" t="str">
        <f>"      "&amp;Labels!B89</f>
        <v xml:space="preserve">      Q 5</v>
      </c>
      <c r="B5690" s="84"/>
      <c r="C5690" s="84"/>
      <c r="D5690" s="84"/>
      <c r="E5690" s="84"/>
      <c r="F5690" s="43"/>
      <c r="G5690" s="84"/>
      <c r="H5690" s="84"/>
      <c r="I5690" s="84"/>
      <c r="J5690" s="84"/>
      <c r="K5690" s="43"/>
    </row>
    <row r="5691" spans="1:11" ht="12.75" customHeight="1">
      <c r="A5691" s="61" t="str">
        <f>"         "&amp;Labels!B69</f>
        <v xml:space="preserve">         Customer 1</v>
      </c>
      <c r="B5691" s="76">
        <f>IF('(Other Computations)'!B199=0,0,Inputs!D221*Inputs!D114*Inputs!H77*Inputs!D27*'GM Alloc Factors'!B47/('(Other Computations)'!B186+'(Other Computations)'!B199))</f>
        <v>0</v>
      </c>
      <c r="C5691" s="76">
        <f>IF('(Other Computations)'!C199=0,0,Inputs!E221*Inputs!E114*Inputs!H77*Inputs!D27*'GM Alloc Factors'!C47/('(Other Computations)'!C186+'(Other Computations)'!C199))</f>
        <v>0</v>
      </c>
      <c r="D5691" s="76">
        <f>IF('(Other Computations)'!D199=0,0,Inputs!F221*Inputs!F114*Inputs!H77*Inputs!D27*'GM Alloc Factors'!D47/('(Other Computations)'!D186+'(Other Computations)'!D199))</f>
        <v>0</v>
      </c>
      <c r="E5691" s="76">
        <f>IF('(Other Computations)'!E199=0,0,Inputs!G221*Inputs!G114*Inputs!H77*Inputs!D27*'GM Alloc Factors'!E47/('(Other Computations)'!E186+'(Other Computations)'!E199))</f>
        <v>0</v>
      </c>
      <c r="F5691" s="43">
        <f t="shared" ref="F5691:F5701" si="1192">SUM(B5691:E5691)</f>
        <v>0</v>
      </c>
      <c r="G5691" s="76">
        <f>IF('(Other Computations)'!G199=0,0,Inputs!I221*Inputs!I114*Inputs!H77*Inputs!D27*'GM Alloc Factors'!G47/('(Other Computations)'!G186+'(Other Computations)'!G199))</f>
        <v>0</v>
      </c>
      <c r="H5691" s="76">
        <f>IF('(Other Computations)'!H199=0,0,Inputs!J221*Inputs!J114*Inputs!H77*Inputs!D27*'GM Alloc Factors'!H47/('(Other Computations)'!H186+'(Other Computations)'!H199))</f>
        <v>0</v>
      </c>
      <c r="I5691" s="76">
        <f>IF('(Other Computations)'!I199=0,0,Inputs!K221*Inputs!K114*Inputs!H77*Inputs!D27*'GM Alloc Factors'!I47/('(Other Computations)'!I186+'(Other Computations)'!I199))</f>
        <v>0</v>
      </c>
      <c r="J5691" s="76">
        <f>IF('(Other Computations)'!J199=0,0,Inputs!L221*Inputs!L114*Inputs!H77*Inputs!D27*'GM Alloc Factors'!J47/('(Other Computations)'!J186+'(Other Computations)'!J199))</f>
        <v>0</v>
      </c>
      <c r="K5691" s="43">
        <f t="shared" ref="K5691:K5701" si="1193">SUM(G5691:J5691)</f>
        <v>0</v>
      </c>
    </row>
    <row r="5692" spans="1:11" ht="12.75" customHeight="1">
      <c r="A5692" s="61" t="str">
        <f>"         "&amp;Labels!B70</f>
        <v xml:space="preserve">         Customer 2</v>
      </c>
      <c r="B5692" s="76">
        <f>IF('(Other Computations)'!B200=0,0,Inputs!D222*Inputs!D115*Inputs!H78*Inputs!D27*'GM Alloc Factors'!B47/('(Other Computations)'!B187+'(Other Computations)'!B200))</f>
        <v>0</v>
      </c>
      <c r="C5692" s="76">
        <f>IF('(Other Computations)'!C200=0,0,Inputs!E222*Inputs!E115*Inputs!H78*Inputs!D27*'GM Alloc Factors'!C47/('(Other Computations)'!C187+'(Other Computations)'!C200))</f>
        <v>0</v>
      </c>
      <c r="D5692" s="76">
        <f>IF('(Other Computations)'!D200=0,0,Inputs!F222*Inputs!F115*Inputs!H78*Inputs!D27*'GM Alloc Factors'!D47/('(Other Computations)'!D187+'(Other Computations)'!D200))</f>
        <v>0</v>
      </c>
      <c r="E5692" s="76">
        <f>IF('(Other Computations)'!E200=0,0,Inputs!G222*Inputs!G115*Inputs!H78*Inputs!D27*'GM Alloc Factors'!E47/('(Other Computations)'!E187+'(Other Computations)'!E200))</f>
        <v>0</v>
      </c>
      <c r="F5692" s="43">
        <f t="shared" si="1192"/>
        <v>0</v>
      </c>
      <c r="G5692" s="76">
        <f>IF('(Other Computations)'!G200=0,0,Inputs!I222*Inputs!I115*Inputs!H78*Inputs!D27*'GM Alloc Factors'!G47/('(Other Computations)'!G187+'(Other Computations)'!G200))</f>
        <v>0</v>
      </c>
      <c r="H5692" s="76">
        <f>IF('(Other Computations)'!H200=0,0,Inputs!J222*Inputs!J115*Inputs!H78*Inputs!D27*'GM Alloc Factors'!H47/('(Other Computations)'!H187+'(Other Computations)'!H200))</f>
        <v>0</v>
      </c>
      <c r="I5692" s="76">
        <f>IF('(Other Computations)'!I200=0,0,Inputs!K222*Inputs!K115*Inputs!H78*Inputs!D27*'GM Alloc Factors'!I47/('(Other Computations)'!I187+'(Other Computations)'!I200))</f>
        <v>0</v>
      </c>
      <c r="J5692" s="76">
        <f>IF('(Other Computations)'!J200=0,0,Inputs!L222*Inputs!L115*Inputs!H78*Inputs!D27*'GM Alloc Factors'!J47/('(Other Computations)'!J187+'(Other Computations)'!J200))</f>
        <v>0</v>
      </c>
      <c r="K5692" s="43">
        <f t="shared" si="1193"/>
        <v>0</v>
      </c>
    </row>
    <row r="5693" spans="1:11" ht="12.75" customHeight="1">
      <c r="A5693" s="61" t="str">
        <f>"         "&amp;Labels!B71</f>
        <v xml:space="preserve">         Customer 3</v>
      </c>
      <c r="B5693" s="76">
        <f>IF('(Other Computations)'!B201=0,0,Inputs!D223*Inputs!D116*Inputs!H79*Inputs!D27*'GM Alloc Factors'!B47/('(Other Computations)'!B188+'(Other Computations)'!B201))</f>
        <v>0</v>
      </c>
      <c r="C5693" s="76">
        <f>IF('(Other Computations)'!C201=0,0,Inputs!E223*Inputs!E116*Inputs!H79*Inputs!D27*'GM Alloc Factors'!C47/('(Other Computations)'!C188+'(Other Computations)'!C201))</f>
        <v>0</v>
      </c>
      <c r="D5693" s="76">
        <f>IF('(Other Computations)'!D201=0,0,Inputs!F223*Inputs!F116*Inputs!H79*Inputs!D27*'GM Alloc Factors'!D47/('(Other Computations)'!D188+'(Other Computations)'!D201))</f>
        <v>0</v>
      </c>
      <c r="E5693" s="76">
        <f>IF('(Other Computations)'!E201=0,0,Inputs!G223*Inputs!G116*Inputs!H79*Inputs!D27*'GM Alloc Factors'!E47/('(Other Computations)'!E188+'(Other Computations)'!E201))</f>
        <v>0</v>
      </c>
      <c r="F5693" s="43">
        <f t="shared" si="1192"/>
        <v>0</v>
      </c>
      <c r="G5693" s="76">
        <f>IF('(Other Computations)'!G201=0,0,Inputs!I223*Inputs!I116*Inputs!H79*Inputs!D27*'GM Alloc Factors'!G47/('(Other Computations)'!G188+'(Other Computations)'!G201))</f>
        <v>0</v>
      </c>
      <c r="H5693" s="76">
        <f>IF('(Other Computations)'!H201=0,0,Inputs!J223*Inputs!J116*Inputs!H79*Inputs!D27*'GM Alloc Factors'!H47/('(Other Computations)'!H188+'(Other Computations)'!H201))</f>
        <v>0</v>
      </c>
      <c r="I5693" s="76">
        <f>IF('(Other Computations)'!I201=0,0,Inputs!K223*Inputs!K116*Inputs!H79*Inputs!D27*'GM Alloc Factors'!I47/('(Other Computations)'!I188+'(Other Computations)'!I201))</f>
        <v>0</v>
      </c>
      <c r="J5693" s="76">
        <f>IF('(Other Computations)'!J201=0,0,Inputs!L223*Inputs!L116*Inputs!H79*Inputs!D27*'GM Alloc Factors'!J47/('(Other Computations)'!J188+'(Other Computations)'!J201))</f>
        <v>0</v>
      </c>
      <c r="K5693" s="43">
        <f t="shared" si="1193"/>
        <v>0</v>
      </c>
    </row>
    <row r="5694" spans="1:11" ht="12.75" customHeight="1">
      <c r="A5694" s="61" t="str">
        <f>"         "&amp;Labels!B72</f>
        <v xml:space="preserve">         Customer 4</v>
      </c>
      <c r="B5694" s="76">
        <f>IF('(Other Computations)'!B202=0,0,Inputs!D224*Inputs!D117*Inputs!H80*Inputs!D27*'GM Alloc Factors'!B47/('(Other Computations)'!B189+'(Other Computations)'!B202))</f>
        <v>0</v>
      </c>
      <c r="C5694" s="76">
        <f>IF('(Other Computations)'!C202=0,0,Inputs!E224*Inputs!E117*Inputs!H80*Inputs!D27*'GM Alloc Factors'!C47/('(Other Computations)'!C189+'(Other Computations)'!C202))</f>
        <v>0</v>
      </c>
      <c r="D5694" s="76">
        <f>IF('(Other Computations)'!D202=0,0,Inputs!F224*Inputs!F117*Inputs!H80*Inputs!D27*'GM Alloc Factors'!D47/('(Other Computations)'!D189+'(Other Computations)'!D202))</f>
        <v>0</v>
      </c>
      <c r="E5694" s="76">
        <f>IF('(Other Computations)'!E202=0,0,Inputs!G224*Inputs!G117*Inputs!H80*Inputs!D27*'GM Alloc Factors'!E47/('(Other Computations)'!E189+'(Other Computations)'!E202))</f>
        <v>0</v>
      </c>
      <c r="F5694" s="43">
        <f t="shared" si="1192"/>
        <v>0</v>
      </c>
      <c r="G5694" s="76">
        <f>IF('(Other Computations)'!G202=0,0,Inputs!I224*Inputs!I117*Inputs!H80*Inputs!D27*'GM Alloc Factors'!G47/('(Other Computations)'!G189+'(Other Computations)'!G202))</f>
        <v>0</v>
      </c>
      <c r="H5694" s="76">
        <f>IF('(Other Computations)'!H202=0,0,Inputs!J224*Inputs!J117*Inputs!H80*Inputs!D27*'GM Alloc Factors'!H47/('(Other Computations)'!H189+'(Other Computations)'!H202))</f>
        <v>0</v>
      </c>
      <c r="I5694" s="76">
        <f>IF('(Other Computations)'!I202=0,0,Inputs!K224*Inputs!K117*Inputs!H80*Inputs!D27*'GM Alloc Factors'!I47/('(Other Computations)'!I189+'(Other Computations)'!I202))</f>
        <v>0</v>
      </c>
      <c r="J5694" s="76">
        <f>IF('(Other Computations)'!J202=0,0,Inputs!L224*Inputs!L117*Inputs!H80*Inputs!D27*'GM Alloc Factors'!J47/('(Other Computations)'!J189+'(Other Computations)'!J202))</f>
        <v>0</v>
      </c>
      <c r="K5694" s="43">
        <f t="shared" si="1193"/>
        <v>0</v>
      </c>
    </row>
    <row r="5695" spans="1:11" ht="12.75" customHeight="1">
      <c r="A5695" s="61" t="str">
        <f>"         "&amp;Labels!B73</f>
        <v xml:space="preserve">         Customer 5</v>
      </c>
      <c r="B5695" s="76">
        <f>IF('(Other Computations)'!B203=0,0,Inputs!D225*Inputs!D118*Inputs!H81*Inputs!D27*'GM Alloc Factors'!B47/('(Other Computations)'!B190+'(Other Computations)'!B203))</f>
        <v>0</v>
      </c>
      <c r="C5695" s="76">
        <f>IF('(Other Computations)'!C203=0,0,Inputs!E225*Inputs!E118*Inputs!H81*Inputs!D27*'GM Alloc Factors'!C47/('(Other Computations)'!C190+'(Other Computations)'!C203))</f>
        <v>0</v>
      </c>
      <c r="D5695" s="76">
        <f>IF('(Other Computations)'!D203=0,0,Inputs!F225*Inputs!F118*Inputs!H81*Inputs!D27*'GM Alloc Factors'!D47/('(Other Computations)'!D190+'(Other Computations)'!D203))</f>
        <v>0</v>
      </c>
      <c r="E5695" s="76">
        <f>IF('(Other Computations)'!E203=0,0,Inputs!G225*Inputs!G118*Inputs!H81*Inputs!D27*'GM Alloc Factors'!E47/('(Other Computations)'!E190+'(Other Computations)'!E203))</f>
        <v>0</v>
      </c>
      <c r="F5695" s="43">
        <f t="shared" si="1192"/>
        <v>0</v>
      </c>
      <c r="G5695" s="76">
        <f>IF('(Other Computations)'!G203=0,0,Inputs!I225*Inputs!I118*Inputs!H81*Inputs!D27*'GM Alloc Factors'!G47/('(Other Computations)'!G190+'(Other Computations)'!G203))</f>
        <v>0</v>
      </c>
      <c r="H5695" s="76">
        <f>IF('(Other Computations)'!H203=0,0,Inputs!J225*Inputs!J118*Inputs!H81*Inputs!D27*'GM Alloc Factors'!H47/('(Other Computations)'!H190+'(Other Computations)'!H203))</f>
        <v>0</v>
      </c>
      <c r="I5695" s="76">
        <f>IF('(Other Computations)'!I203=0,0,Inputs!K225*Inputs!K118*Inputs!H81*Inputs!D27*'GM Alloc Factors'!I47/('(Other Computations)'!I190+'(Other Computations)'!I203))</f>
        <v>0</v>
      </c>
      <c r="J5695" s="76">
        <f>IF('(Other Computations)'!J203=0,0,Inputs!L225*Inputs!L118*Inputs!H81*Inputs!D27*'GM Alloc Factors'!J47/('(Other Computations)'!J190+'(Other Computations)'!J203))</f>
        <v>0</v>
      </c>
      <c r="K5695" s="43">
        <f t="shared" si="1193"/>
        <v>0</v>
      </c>
    </row>
    <row r="5696" spans="1:11" ht="12.75" customHeight="1">
      <c r="A5696" s="61" t="str">
        <f>"         "&amp;Labels!B74</f>
        <v xml:space="preserve">         Customer 6</v>
      </c>
      <c r="B5696" s="76">
        <f>IF('(Other Computations)'!B204=0,0,Inputs!D226*Inputs!D119*Inputs!H82*Inputs!D27*'GM Alloc Factors'!B47/('(Other Computations)'!B191+'(Other Computations)'!B204))</f>
        <v>0</v>
      </c>
      <c r="C5696" s="76">
        <f>IF('(Other Computations)'!C204=0,0,Inputs!E226*Inputs!E119*Inputs!H82*Inputs!D27*'GM Alloc Factors'!C47/('(Other Computations)'!C191+'(Other Computations)'!C204))</f>
        <v>0</v>
      </c>
      <c r="D5696" s="76">
        <f>IF('(Other Computations)'!D204=0,0,Inputs!F226*Inputs!F119*Inputs!H82*Inputs!D27*'GM Alloc Factors'!D47/('(Other Computations)'!D191+'(Other Computations)'!D204))</f>
        <v>0</v>
      </c>
      <c r="E5696" s="76">
        <f>IF('(Other Computations)'!E204=0,0,Inputs!G226*Inputs!G119*Inputs!H82*Inputs!D27*'GM Alloc Factors'!E47/('(Other Computations)'!E191+'(Other Computations)'!E204))</f>
        <v>0</v>
      </c>
      <c r="F5696" s="43">
        <f t="shared" si="1192"/>
        <v>0</v>
      </c>
      <c r="G5696" s="76">
        <f>IF('(Other Computations)'!G204=0,0,Inputs!I226*Inputs!I119*Inputs!H82*Inputs!D27*'GM Alloc Factors'!G47/('(Other Computations)'!G191+'(Other Computations)'!G204))</f>
        <v>0</v>
      </c>
      <c r="H5696" s="76">
        <f>IF('(Other Computations)'!H204=0,0,Inputs!J226*Inputs!J119*Inputs!H82*Inputs!D27*'GM Alloc Factors'!H47/('(Other Computations)'!H191+'(Other Computations)'!H204))</f>
        <v>0</v>
      </c>
      <c r="I5696" s="76">
        <f>IF('(Other Computations)'!I204=0,0,Inputs!K226*Inputs!K119*Inputs!H82*Inputs!D27*'GM Alloc Factors'!I47/('(Other Computations)'!I191+'(Other Computations)'!I204))</f>
        <v>0</v>
      </c>
      <c r="J5696" s="76">
        <f>IF('(Other Computations)'!J204=0,0,Inputs!L226*Inputs!L119*Inputs!H82*Inputs!D27*'GM Alloc Factors'!J47/('(Other Computations)'!J191+'(Other Computations)'!J204))</f>
        <v>0</v>
      </c>
      <c r="K5696" s="43">
        <f t="shared" si="1193"/>
        <v>0</v>
      </c>
    </row>
    <row r="5697" spans="1:11" ht="12.75" customHeight="1">
      <c r="A5697" s="61" t="str">
        <f>"         "&amp;Labels!B75</f>
        <v xml:space="preserve">         Customer 7</v>
      </c>
      <c r="B5697" s="76">
        <f>IF('(Other Computations)'!B205=0,0,Inputs!D227*Inputs!D120*Inputs!H83*Inputs!D27*'GM Alloc Factors'!B47/('(Other Computations)'!B192+'(Other Computations)'!B205))</f>
        <v>0</v>
      </c>
      <c r="C5697" s="76">
        <f>IF('(Other Computations)'!C205=0,0,Inputs!E227*Inputs!E120*Inputs!H83*Inputs!D27*'GM Alloc Factors'!C47/('(Other Computations)'!C192+'(Other Computations)'!C205))</f>
        <v>0</v>
      </c>
      <c r="D5697" s="76">
        <f>IF('(Other Computations)'!D205=0,0,Inputs!F227*Inputs!F120*Inputs!H83*Inputs!D27*'GM Alloc Factors'!D47/('(Other Computations)'!D192+'(Other Computations)'!D205))</f>
        <v>0</v>
      </c>
      <c r="E5697" s="76">
        <f>IF('(Other Computations)'!E205=0,0,Inputs!G227*Inputs!G120*Inputs!H83*Inputs!D27*'GM Alloc Factors'!E47/('(Other Computations)'!E192+'(Other Computations)'!E205))</f>
        <v>0</v>
      </c>
      <c r="F5697" s="43">
        <f t="shared" si="1192"/>
        <v>0</v>
      </c>
      <c r="G5697" s="76">
        <f>IF('(Other Computations)'!G205=0,0,Inputs!I227*Inputs!I120*Inputs!H83*Inputs!D27*'GM Alloc Factors'!G47/('(Other Computations)'!G192+'(Other Computations)'!G205))</f>
        <v>0</v>
      </c>
      <c r="H5697" s="76">
        <f>IF('(Other Computations)'!H205=0,0,Inputs!J227*Inputs!J120*Inputs!H83*Inputs!D27*'GM Alloc Factors'!H47/('(Other Computations)'!H192+'(Other Computations)'!H205))</f>
        <v>0</v>
      </c>
      <c r="I5697" s="76">
        <f>IF('(Other Computations)'!I205=0,0,Inputs!K227*Inputs!K120*Inputs!H83*Inputs!D27*'GM Alloc Factors'!I47/('(Other Computations)'!I192+'(Other Computations)'!I205))</f>
        <v>0</v>
      </c>
      <c r="J5697" s="76">
        <f>IF('(Other Computations)'!J205=0,0,Inputs!L227*Inputs!L120*Inputs!H83*Inputs!D27*'GM Alloc Factors'!J47/('(Other Computations)'!J192+'(Other Computations)'!J205))</f>
        <v>0</v>
      </c>
      <c r="K5697" s="43">
        <f t="shared" si="1193"/>
        <v>0</v>
      </c>
    </row>
    <row r="5698" spans="1:11" ht="12.75" customHeight="1">
      <c r="A5698" s="61" t="str">
        <f>"         "&amp;Labels!B76</f>
        <v xml:space="preserve">         Customer 8</v>
      </c>
      <c r="B5698" s="76">
        <f>IF('(Other Computations)'!B206=0,0,Inputs!D228*Inputs!D121*Inputs!H84*Inputs!D27*'GM Alloc Factors'!B47/('(Other Computations)'!B193+'(Other Computations)'!B206))</f>
        <v>0</v>
      </c>
      <c r="C5698" s="76">
        <f>IF('(Other Computations)'!C206=0,0,Inputs!E228*Inputs!E121*Inputs!H84*Inputs!D27*'GM Alloc Factors'!C47/('(Other Computations)'!C193+'(Other Computations)'!C206))</f>
        <v>0</v>
      </c>
      <c r="D5698" s="76">
        <f>IF('(Other Computations)'!D206=0,0,Inputs!F228*Inputs!F121*Inputs!H84*Inputs!D27*'GM Alloc Factors'!D47/('(Other Computations)'!D193+'(Other Computations)'!D206))</f>
        <v>0</v>
      </c>
      <c r="E5698" s="76">
        <f>IF('(Other Computations)'!E206=0,0,Inputs!G228*Inputs!G121*Inputs!H84*Inputs!D27*'GM Alloc Factors'!E47/('(Other Computations)'!E193+'(Other Computations)'!E206))</f>
        <v>0</v>
      </c>
      <c r="F5698" s="43">
        <f t="shared" si="1192"/>
        <v>0</v>
      </c>
      <c r="G5698" s="76">
        <f>IF('(Other Computations)'!G206=0,0,Inputs!I228*Inputs!I121*Inputs!H84*Inputs!D27*'GM Alloc Factors'!G47/('(Other Computations)'!G193+'(Other Computations)'!G206))</f>
        <v>0</v>
      </c>
      <c r="H5698" s="76">
        <f>IF('(Other Computations)'!H206=0,0,Inputs!J228*Inputs!J121*Inputs!H84*Inputs!D27*'GM Alloc Factors'!H47/('(Other Computations)'!H193+'(Other Computations)'!H206))</f>
        <v>0</v>
      </c>
      <c r="I5698" s="76">
        <f>IF('(Other Computations)'!I206=0,0,Inputs!K228*Inputs!K121*Inputs!H84*Inputs!D27*'GM Alloc Factors'!I47/('(Other Computations)'!I193+'(Other Computations)'!I206))</f>
        <v>0</v>
      </c>
      <c r="J5698" s="76">
        <f>IF('(Other Computations)'!J206=0,0,Inputs!L228*Inputs!L121*Inputs!H84*Inputs!D27*'GM Alloc Factors'!J47/('(Other Computations)'!J193+'(Other Computations)'!J206))</f>
        <v>0</v>
      </c>
      <c r="K5698" s="43">
        <f t="shared" si="1193"/>
        <v>0</v>
      </c>
    </row>
    <row r="5699" spans="1:11" ht="12.75" customHeight="1">
      <c r="A5699" s="61" t="str">
        <f>"         "&amp;Labels!B77</f>
        <v xml:space="preserve">         Customer 9</v>
      </c>
      <c r="B5699" s="76">
        <f>IF('(Other Computations)'!B207=0,0,Inputs!D229*Inputs!D122*Inputs!H85*Inputs!D27*'GM Alloc Factors'!B47/('(Other Computations)'!B194+'(Other Computations)'!B207))</f>
        <v>0</v>
      </c>
      <c r="C5699" s="76">
        <f>IF('(Other Computations)'!C207=0,0,Inputs!E229*Inputs!E122*Inputs!H85*Inputs!D27*'GM Alloc Factors'!C47/('(Other Computations)'!C194+'(Other Computations)'!C207))</f>
        <v>0</v>
      </c>
      <c r="D5699" s="76">
        <f>IF('(Other Computations)'!D207=0,0,Inputs!F229*Inputs!F122*Inputs!H85*Inputs!D27*'GM Alloc Factors'!D47/('(Other Computations)'!D194+'(Other Computations)'!D207))</f>
        <v>0</v>
      </c>
      <c r="E5699" s="76">
        <f>IF('(Other Computations)'!E207=0,0,Inputs!G229*Inputs!G122*Inputs!H85*Inputs!D27*'GM Alloc Factors'!E47/('(Other Computations)'!E194+'(Other Computations)'!E207))</f>
        <v>0</v>
      </c>
      <c r="F5699" s="43">
        <f t="shared" si="1192"/>
        <v>0</v>
      </c>
      <c r="G5699" s="76">
        <f>IF('(Other Computations)'!G207=0,0,Inputs!I229*Inputs!I122*Inputs!H85*Inputs!D27*'GM Alloc Factors'!G47/('(Other Computations)'!G194+'(Other Computations)'!G207))</f>
        <v>0</v>
      </c>
      <c r="H5699" s="76">
        <f>IF('(Other Computations)'!H207=0,0,Inputs!J229*Inputs!J122*Inputs!H85*Inputs!D27*'GM Alloc Factors'!H47/('(Other Computations)'!H194+'(Other Computations)'!H207))</f>
        <v>0</v>
      </c>
      <c r="I5699" s="76">
        <f>IF('(Other Computations)'!I207=0,0,Inputs!K229*Inputs!K122*Inputs!H85*Inputs!D27*'GM Alloc Factors'!I47/('(Other Computations)'!I194+'(Other Computations)'!I207))</f>
        <v>0</v>
      </c>
      <c r="J5699" s="76">
        <f>IF('(Other Computations)'!J207=0,0,Inputs!L229*Inputs!L122*Inputs!H85*Inputs!D27*'GM Alloc Factors'!J47/('(Other Computations)'!J194+'(Other Computations)'!J207))</f>
        <v>0</v>
      </c>
      <c r="K5699" s="43">
        <f t="shared" si="1193"/>
        <v>0</v>
      </c>
    </row>
    <row r="5700" spans="1:11" ht="12.75" customHeight="1">
      <c r="A5700" s="61" t="str">
        <f>"         "&amp;Labels!B78</f>
        <v xml:space="preserve">         Customer 10</v>
      </c>
      <c r="B5700" s="76">
        <f>IF('(Other Computations)'!B208=0,0,Inputs!D230*Inputs!D123*Inputs!H86*Inputs!D27*'GM Alloc Factors'!B47/('(Other Computations)'!B195+'(Other Computations)'!B208))</f>
        <v>0</v>
      </c>
      <c r="C5700" s="76">
        <f>IF('(Other Computations)'!C208=0,0,Inputs!E230*Inputs!E123*Inputs!H86*Inputs!D27*'GM Alloc Factors'!C47/('(Other Computations)'!C195+'(Other Computations)'!C208))</f>
        <v>0</v>
      </c>
      <c r="D5700" s="76">
        <f>IF('(Other Computations)'!D208=0,0,Inputs!F230*Inputs!F123*Inputs!H86*Inputs!D27*'GM Alloc Factors'!D47/('(Other Computations)'!D195+'(Other Computations)'!D208))</f>
        <v>0</v>
      </c>
      <c r="E5700" s="76">
        <f>IF('(Other Computations)'!E208=0,0,Inputs!G230*Inputs!G123*Inputs!H86*Inputs!D27*'GM Alloc Factors'!E47/('(Other Computations)'!E195+'(Other Computations)'!E208))</f>
        <v>0</v>
      </c>
      <c r="F5700" s="43">
        <f t="shared" si="1192"/>
        <v>0</v>
      </c>
      <c r="G5700" s="76">
        <f>IF('(Other Computations)'!G208=0,0,Inputs!I230*Inputs!I123*Inputs!H86*Inputs!D27*'GM Alloc Factors'!G47/('(Other Computations)'!G195+'(Other Computations)'!G208))</f>
        <v>0</v>
      </c>
      <c r="H5700" s="76">
        <f>IF('(Other Computations)'!H208=0,0,Inputs!J230*Inputs!J123*Inputs!H86*Inputs!D27*'GM Alloc Factors'!H47/('(Other Computations)'!H195+'(Other Computations)'!H208))</f>
        <v>0</v>
      </c>
      <c r="I5700" s="76">
        <f>IF('(Other Computations)'!I208=0,0,Inputs!K230*Inputs!K123*Inputs!H86*Inputs!D27*'GM Alloc Factors'!I47/('(Other Computations)'!I195+'(Other Computations)'!I208))</f>
        <v>0</v>
      </c>
      <c r="J5700" s="76">
        <f>IF('(Other Computations)'!J208=0,0,Inputs!L230*Inputs!L123*Inputs!H86*Inputs!D27*'GM Alloc Factors'!J47/('(Other Computations)'!J195+'(Other Computations)'!J208))</f>
        <v>0</v>
      </c>
      <c r="K5700" s="43">
        <f t="shared" si="1193"/>
        <v>0</v>
      </c>
    </row>
    <row r="5701" spans="1:11" ht="12.75" customHeight="1">
      <c r="A5701" s="61" t="str">
        <f>"         "&amp;Labels!C68</f>
        <v xml:space="preserve">         Total</v>
      </c>
      <c r="B5701" s="84">
        <f>SUM(B5691:B5700)</f>
        <v>0</v>
      </c>
      <c r="C5701" s="84">
        <f>SUM(C5691:C5700)</f>
        <v>0</v>
      </c>
      <c r="D5701" s="84">
        <f>SUM(D5691:D5700)</f>
        <v>0</v>
      </c>
      <c r="E5701" s="84">
        <f>SUM(E5691:E5700)</f>
        <v>0</v>
      </c>
      <c r="F5701" s="43">
        <f t="shared" si="1192"/>
        <v>0</v>
      </c>
      <c r="G5701" s="84">
        <f>SUM(G5691:G5700)</f>
        <v>0</v>
      </c>
      <c r="H5701" s="84">
        <f>SUM(H5691:H5700)</f>
        <v>0</v>
      </c>
      <c r="I5701" s="84">
        <f>SUM(I5691:I5700)</f>
        <v>0</v>
      </c>
      <c r="J5701" s="84">
        <f>SUM(J5691:J5700)</f>
        <v>0</v>
      </c>
      <c r="K5701" s="43">
        <f t="shared" si="1193"/>
        <v>0</v>
      </c>
    </row>
    <row r="5702" spans="1:11" ht="12.75" customHeight="1">
      <c r="A5702" s="61" t="str">
        <f>"      "&amp;Labels!B90</f>
        <v xml:space="preserve">      Q 6</v>
      </c>
      <c r="B5702" s="84"/>
      <c r="C5702" s="84"/>
      <c r="D5702" s="84"/>
      <c r="E5702" s="84"/>
      <c r="F5702" s="43"/>
      <c r="G5702" s="84"/>
      <c r="H5702" s="84"/>
      <c r="I5702" s="84"/>
      <c r="J5702" s="84"/>
      <c r="K5702" s="43"/>
    </row>
    <row r="5703" spans="1:11" ht="12.75" customHeight="1">
      <c r="A5703" s="61" t="str">
        <f>"         "&amp;Labels!B69</f>
        <v xml:space="preserve">         Customer 1</v>
      </c>
      <c r="B5703" s="76">
        <f>IF('(Other Computations)'!B199=0,0,Inputs!D221*Inputs!D114*Inputs!I77*Inputs!D27*'GM Alloc Factors'!B50/('(Other Computations)'!B186+'(Other Computations)'!B199))</f>
        <v>0</v>
      </c>
      <c r="C5703" s="76">
        <f>IF('(Other Computations)'!C199=0,0,Inputs!E221*Inputs!E114*Inputs!I77*Inputs!D27*'GM Alloc Factors'!C50/('(Other Computations)'!C186+'(Other Computations)'!C199))</f>
        <v>0</v>
      </c>
      <c r="D5703" s="76">
        <f>IF('(Other Computations)'!D199=0,0,Inputs!F221*Inputs!F114*Inputs!I77*Inputs!D27*'GM Alloc Factors'!D50/('(Other Computations)'!D186+'(Other Computations)'!D199))</f>
        <v>0</v>
      </c>
      <c r="E5703" s="76">
        <f>IF('(Other Computations)'!E199=0,0,Inputs!G221*Inputs!G114*Inputs!I77*Inputs!D27*'GM Alloc Factors'!E50/('(Other Computations)'!E186+'(Other Computations)'!E199))</f>
        <v>0</v>
      </c>
      <c r="F5703" s="43">
        <f t="shared" ref="F5703:F5713" si="1194">SUM(B5703:E5703)</f>
        <v>0</v>
      </c>
      <c r="G5703" s="76">
        <f>IF('(Other Computations)'!G199=0,0,Inputs!I221*Inputs!I114*Inputs!I77*Inputs!D27*'GM Alloc Factors'!G50/('(Other Computations)'!G186+'(Other Computations)'!G199))</f>
        <v>0</v>
      </c>
      <c r="H5703" s="76">
        <f>IF('(Other Computations)'!H199=0,0,Inputs!J221*Inputs!J114*Inputs!I77*Inputs!D27*'GM Alloc Factors'!H50/('(Other Computations)'!H186+'(Other Computations)'!H199))</f>
        <v>0</v>
      </c>
      <c r="I5703" s="76">
        <f>IF('(Other Computations)'!I199=0,0,Inputs!K221*Inputs!K114*Inputs!I77*Inputs!D27*'GM Alloc Factors'!I50/('(Other Computations)'!I186+'(Other Computations)'!I199))</f>
        <v>0</v>
      </c>
      <c r="J5703" s="76">
        <f>IF('(Other Computations)'!J199=0,0,Inputs!L221*Inputs!L114*Inputs!I77*Inputs!D27*'GM Alloc Factors'!J50/('(Other Computations)'!J186+'(Other Computations)'!J199))</f>
        <v>0</v>
      </c>
      <c r="K5703" s="43">
        <f t="shared" ref="K5703:K5713" si="1195">SUM(G5703:J5703)</f>
        <v>0</v>
      </c>
    </row>
    <row r="5704" spans="1:11" ht="12.75" customHeight="1">
      <c r="A5704" s="61" t="str">
        <f>"         "&amp;Labels!B70</f>
        <v xml:space="preserve">         Customer 2</v>
      </c>
      <c r="B5704" s="76">
        <f>IF('(Other Computations)'!B200=0,0,Inputs!D222*Inputs!D115*Inputs!I78*Inputs!D27*'GM Alloc Factors'!B50/('(Other Computations)'!B187+'(Other Computations)'!B200))</f>
        <v>0</v>
      </c>
      <c r="C5704" s="76">
        <f>IF('(Other Computations)'!C200=0,0,Inputs!E222*Inputs!E115*Inputs!I78*Inputs!D27*'GM Alloc Factors'!C50/('(Other Computations)'!C187+'(Other Computations)'!C200))</f>
        <v>0</v>
      </c>
      <c r="D5704" s="76">
        <f>IF('(Other Computations)'!D200=0,0,Inputs!F222*Inputs!F115*Inputs!I78*Inputs!D27*'GM Alloc Factors'!D50/('(Other Computations)'!D187+'(Other Computations)'!D200))</f>
        <v>0</v>
      </c>
      <c r="E5704" s="76">
        <f>IF('(Other Computations)'!E200=0,0,Inputs!G222*Inputs!G115*Inputs!I78*Inputs!D27*'GM Alloc Factors'!E50/('(Other Computations)'!E187+'(Other Computations)'!E200))</f>
        <v>0</v>
      </c>
      <c r="F5704" s="43">
        <f t="shared" si="1194"/>
        <v>0</v>
      </c>
      <c r="G5704" s="76">
        <f>IF('(Other Computations)'!G200=0,0,Inputs!I222*Inputs!I115*Inputs!I78*Inputs!D27*'GM Alloc Factors'!G50/('(Other Computations)'!G187+'(Other Computations)'!G200))</f>
        <v>0</v>
      </c>
      <c r="H5704" s="76">
        <f>IF('(Other Computations)'!H200=0,0,Inputs!J222*Inputs!J115*Inputs!I78*Inputs!D27*'GM Alloc Factors'!H50/('(Other Computations)'!H187+'(Other Computations)'!H200))</f>
        <v>0</v>
      </c>
      <c r="I5704" s="76">
        <f>IF('(Other Computations)'!I200=0,0,Inputs!K222*Inputs!K115*Inputs!I78*Inputs!D27*'GM Alloc Factors'!I50/('(Other Computations)'!I187+'(Other Computations)'!I200))</f>
        <v>0</v>
      </c>
      <c r="J5704" s="76">
        <f>IF('(Other Computations)'!J200=0,0,Inputs!L222*Inputs!L115*Inputs!I78*Inputs!D27*'GM Alloc Factors'!J50/('(Other Computations)'!J187+'(Other Computations)'!J200))</f>
        <v>0</v>
      </c>
      <c r="K5704" s="43">
        <f t="shared" si="1195"/>
        <v>0</v>
      </c>
    </row>
    <row r="5705" spans="1:11" ht="12.75" customHeight="1">
      <c r="A5705" s="61" t="str">
        <f>"         "&amp;Labels!B71</f>
        <v xml:space="preserve">         Customer 3</v>
      </c>
      <c r="B5705" s="76">
        <f>IF('(Other Computations)'!B201=0,0,Inputs!D223*Inputs!D116*Inputs!I79*Inputs!D27*'GM Alloc Factors'!B50/('(Other Computations)'!B188+'(Other Computations)'!B201))</f>
        <v>0</v>
      </c>
      <c r="C5705" s="76">
        <f>IF('(Other Computations)'!C201=0,0,Inputs!E223*Inputs!E116*Inputs!I79*Inputs!D27*'GM Alloc Factors'!C50/('(Other Computations)'!C188+'(Other Computations)'!C201))</f>
        <v>0</v>
      </c>
      <c r="D5705" s="76">
        <f>IF('(Other Computations)'!D201=0,0,Inputs!F223*Inputs!F116*Inputs!I79*Inputs!D27*'GM Alloc Factors'!D50/('(Other Computations)'!D188+'(Other Computations)'!D201))</f>
        <v>0</v>
      </c>
      <c r="E5705" s="76">
        <f>IF('(Other Computations)'!E201=0,0,Inputs!G223*Inputs!G116*Inputs!I79*Inputs!D27*'GM Alloc Factors'!E50/('(Other Computations)'!E188+'(Other Computations)'!E201))</f>
        <v>0</v>
      </c>
      <c r="F5705" s="43">
        <f t="shared" si="1194"/>
        <v>0</v>
      </c>
      <c r="G5705" s="76">
        <f>IF('(Other Computations)'!G201=0,0,Inputs!I223*Inputs!I116*Inputs!I79*Inputs!D27*'GM Alloc Factors'!G50/('(Other Computations)'!G188+'(Other Computations)'!G201))</f>
        <v>0</v>
      </c>
      <c r="H5705" s="76">
        <f>IF('(Other Computations)'!H201=0,0,Inputs!J223*Inputs!J116*Inputs!I79*Inputs!D27*'GM Alloc Factors'!H50/('(Other Computations)'!H188+'(Other Computations)'!H201))</f>
        <v>0</v>
      </c>
      <c r="I5705" s="76">
        <f>IF('(Other Computations)'!I201=0,0,Inputs!K223*Inputs!K116*Inputs!I79*Inputs!D27*'GM Alloc Factors'!I50/('(Other Computations)'!I188+'(Other Computations)'!I201))</f>
        <v>0</v>
      </c>
      <c r="J5705" s="76">
        <f>IF('(Other Computations)'!J201=0,0,Inputs!L223*Inputs!L116*Inputs!I79*Inputs!D27*'GM Alloc Factors'!J50/('(Other Computations)'!J188+'(Other Computations)'!J201))</f>
        <v>0</v>
      </c>
      <c r="K5705" s="43">
        <f t="shared" si="1195"/>
        <v>0</v>
      </c>
    </row>
    <row r="5706" spans="1:11" ht="12.75" customHeight="1">
      <c r="A5706" s="61" t="str">
        <f>"         "&amp;Labels!B72</f>
        <v xml:space="preserve">         Customer 4</v>
      </c>
      <c r="B5706" s="76">
        <f>IF('(Other Computations)'!B202=0,0,Inputs!D224*Inputs!D117*Inputs!I80*Inputs!D27*'GM Alloc Factors'!B50/('(Other Computations)'!B189+'(Other Computations)'!B202))</f>
        <v>0</v>
      </c>
      <c r="C5706" s="76">
        <f>IF('(Other Computations)'!C202=0,0,Inputs!E224*Inputs!E117*Inputs!I80*Inputs!D27*'GM Alloc Factors'!C50/('(Other Computations)'!C189+'(Other Computations)'!C202))</f>
        <v>0</v>
      </c>
      <c r="D5706" s="76">
        <f>IF('(Other Computations)'!D202=0,0,Inputs!F224*Inputs!F117*Inputs!I80*Inputs!D27*'GM Alloc Factors'!D50/('(Other Computations)'!D189+'(Other Computations)'!D202))</f>
        <v>0</v>
      </c>
      <c r="E5706" s="76">
        <f>IF('(Other Computations)'!E202=0,0,Inputs!G224*Inputs!G117*Inputs!I80*Inputs!D27*'GM Alloc Factors'!E50/('(Other Computations)'!E189+'(Other Computations)'!E202))</f>
        <v>0</v>
      </c>
      <c r="F5706" s="43">
        <f t="shared" si="1194"/>
        <v>0</v>
      </c>
      <c r="G5706" s="76">
        <f>IF('(Other Computations)'!G202=0,0,Inputs!I224*Inputs!I117*Inputs!I80*Inputs!D27*'GM Alloc Factors'!G50/('(Other Computations)'!G189+'(Other Computations)'!G202))</f>
        <v>0</v>
      </c>
      <c r="H5706" s="76">
        <f>IF('(Other Computations)'!H202=0,0,Inputs!J224*Inputs!J117*Inputs!I80*Inputs!D27*'GM Alloc Factors'!H50/('(Other Computations)'!H189+'(Other Computations)'!H202))</f>
        <v>0</v>
      </c>
      <c r="I5706" s="76">
        <f>IF('(Other Computations)'!I202=0,0,Inputs!K224*Inputs!K117*Inputs!I80*Inputs!D27*'GM Alloc Factors'!I50/('(Other Computations)'!I189+'(Other Computations)'!I202))</f>
        <v>0</v>
      </c>
      <c r="J5706" s="76">
        <f>IF('(Other Computations)'!J202=0,0,Inputs!L224*Inputs!L117*Inputs!I80*Inputs!D27*'GM Alloc Factors'!J50/('(Other Computations)'!J189+'(Other Computations)'!J202))</f>
        <v>0</v>
      </c>
      <c r="K5706" s="43">
        <f t="shared" si="1195"/>
        <v>0</v>
      </c>
    </row>
    <row r="5707" spans="1:11" ht="12.75" customHeight="1">
      <c r="A5707" s="61" t="str">
        <f>"         "&amp;Labels!B73</f>
        <v xml:space="preserve">         Customer 5</v>
      </c>
      <c r="B5707" s="76">
        <f>IF('(Other Computations)'!B203=0,0,Inputs!D225*Inputs!D118*Inputs!I81*Inputs!D27*'GM Alloc Factors'!B50/('(Other Computations)'!B190+'(Other Computations)'!B203))</f>
        <v>0</v>
      </c>
      <c r="C5707" s="76">
        <f>IF('(Other Computations)'!C203=0,0,Inputs!E225*Inputs!E118*Inputs!I81*Inputs!D27*'GM Alloc Factors'!C50/('(Other Computations)'!C190+'(Other Computations)'!C203))</f>
        <v>0</v>
      </c>
      <c r="D5707" s="76">
        <f>IF('(Other Computations)'!D203=0,0,Inputs!F225*Inputs!F118*Inputs!I81*Inputs!D27*'GM Alloc Factors'!D50/('(Other Computations)'!D190+'(Other Computations)'!D203))</f>
        <v>0</v>
      </c>
      <c r="E5707" s="76">
        <f>IF('(Other Computations)'!E203=0,0,Inputs!G225*Inputs!G118*Inputs!I81*Inputs!D27*'GM Alloc Factors'!E50/('(Other Computations)'!E190+'(Other Computations)'!E203))</f>
        <v>0</v>
      </c>
      <c r="F5707" s="43">
        <f t="shared" si="1194"/>
        <v>0</v>
      </c>
      <c r="G5707" s="76">
        <f>IF('(Other Computations)'!G203=0,0,Inputs!I225*Inputs!I118*Inputs!I81*Inputs!D27*'GM Alloc Factors'!G50/('(Other Computations)'!G190+'(Other Computations)'!G203))</f>
        <v>0</v>
      </c>
      <c r="H5707" s="76">
        <f>IF('(Other Computations)'!H203=0,0,Inputs!J225*Inputs!J118*Inputs!I81*Inputs!D27*'GM Alloc Factors'!H50/('(Other Computations)'!H190+'(Other Computations)'!H203))</f>
        <v>0</v>
      </c>
      <c r="I5707" s="76">
        <f>IF('(Other Computations)'!I203=0,0,Inputs!K225*Inputs!K118*Inputs!I81*Inputs!D27*'GM Alloc Factors'!I50/('(Other Computations)'!I190+'(Other Computations)'!I203))</f>
        <v>0</v>
      </c>
      <c r="J5707" s="76">
        <f>IF('(Other Computations)'!J203=0,0,Inputs!L225*Inputs!L118*Inputs!I81*Inputs!D27*'GM Alloc Factors'!J50/('(Other Computations)'!J190+'(Other Computations)'!J203))</f>
        <v>0</v>
      </c>
      <c r="K5707" s="43">
        <f t="shared" si="1195"/>
        <v>0</v>
      </c>
    </row>
    <row r="5708" spans="1:11" ht="12.75" customHeight="1">
      <c r="A5708" s="61" t="str">
        <f>"         "&amp;Labels!B74</f>
        <v xml:space="preserve">         Customer 6</v>
      </c>
      <c r="B5708" s="76">
        <f>IF('(Other Computations)'!B204=0,0,Inputs!D226*Inputs!D119*Inputs!I82*Inputs!D27*'GM Alloc Factors'!B50/('(Other Computations)'!B191+'(Other Computations)'!B204))</f>
        <v>0</v>
      </c>
      <c r="C5708" s="76">
        <f>IF('(Other Computations)'!C204=0,0,Inputs!E226*Inputs!E119*Inputs!I82*Inputs!D27*'GM Alloc Factors'!C50/('(Other Computations)'!C191+'(Other Computations)'!C204))</f>
        <v>0</v>
      </c>
      <c r="D5708" s="76">
        <f>IF('(Other Computations)'!D204=0,0,Inputs!F226*Inputs!F119*Inputs!I82*Inputs!D27*'GM Alloc Factors'!D50/('(Other Computations)'!D191+'(Other Computations)'!D204))</f>
        <v>0</v>
      </c>
      <c r="E5708" s="76">
        <f>IF('(Other Computations)'!E204=0,0,Inputs!G226*Inputs!G119*Inputs!I82*Inputs!D27*'GM Alloc Factors'!E50/('(Other Computations)'!E191+'(Other Computations)'!E204))</f>
        <v>0</v>
      </c>
      <c r="F5708" s="43">
        <f t="shared" si="1194"/>
        <v>0</v>
      </c>
      <c r="G5708" s="76">
        <f>IF('(Other Computations)'!G204=0,0,Inputs!I226*Inputs!I119*Inputs!I82*Inputs!D27*'GM Alloc Factors'!G50/('(Other Computations)'!G191+'(Other Computations)'!G204))</f>
        <v>0</v>
      </c>
      <c r="H5708" s="76">
        <f>IF('(Other Computations)'!H204=0,0,Inputs!J226*Inputs!J119*Inputs!I82*Inputs!D27*'GM Alloc Factors'!H50/('(Other Computations)'!H191+'(Other Computations)'!H204))</f>
        <v>0</v>
      </c>
      <c r="I5708" s="76">
        <f>IF('(Other Computations)'!I204=0,0,Inputs!K226*Inputs!K119*Inputs!I82*Inputs!D27*'GM Alloc Factors'!I50/('(Other Computations)'!I191+'(Other Computations)'!I204))</f>
        <v>0</v>
      </c>
      <c r="J5708" s="76">
        <f>IF('(Other Computations)'!J204=0,0,Inputs!L226*Inputs!L119*Inputs!I82*Inputs!D27*'GM Alloc Factors'!J50/('(Other Computations)'!J191+'(Other Computations)'!J204))</f>
        <v>0</v>
      </c>
      <c r="K5708" s="43">
        <f t="shared" si="1195"/>
        <v>0</v>
      </c>
    </row>
    <row r="5709" spans="1:11" ht="12.75" customHeight="1">
      <c r="A5709" s="61" t="str">
        <f>"         "&amp;Labels!B75</f>
        <v xml:space="preserve">         Customer 7</v>
      </c>
      <c r="B5709" s="76">
        <f>IF('(Other Computations)'!B205=0,0,Inputs!D227*Inputs!D120*Inputs!I83*Inputs!D27*'GM Alloc Factors'!B50/('(Other Computations)'!B192+'(Other Computations)'!B205))</f>
        <v>0</v>
      </c>
      <c r="C5709" s="76">
        <f>IF('(Other Computations)'!C205=0,0,Inputs!E227*Inputs!E120*Inputs!I83*Inputs!D27*'GM Alloc Factors'!C50/('(Other Computations)'!C192+'(Other Computations)'!C205))</f>
        <v>0</v>
      </c>
      <c r="D5709" s="76">
        <f>IF('(Other Computations)'!D205=0,0,Inputs!F227*Inputs!F120*Inputs!I83*Inputs!D27*'GM Alloc Factors'!D50/('(Other Computations)'!D192+'(Other Computations)'!D205))</f>
        <v>0</v>
      </c>
      <c r="E5709" s="76">
        <f>IF('(Other Computations)'!E205=0,0,Inputs!G227*Inputs!G120*Inputs!I83*Inputs!D27*'GM Alloc Factors'!E50/('(Other Computations)'!E192+'(Other Computations)'!E205))</f>
        <v>0</v>
      </c>
      <c r="F5709" s="43">
        <f t="shared" si="1194"/>
        <v>0</v>
      </c>
      <c r="G5709" s="76">
        <f>IF('(Other Computations)'!G205=0,0,Inputs!I227*Inputs!I120*Inputs!I83*Inputs!D27*'GM Alloc Factors'!G50/('(Other Computations)'!G192+'(Other Computations)'!G205))</f>
        <v>0</v>
      </c>
      <c r="H5709" s="76">
        <f>IF('(Other Computations)'!H205=0,0,Inputs!J227*Inputs!J120*Inputs!I83*Inputs!D27*'GM Alloc Factors'!H50/('(Other Computations)'!H192+'(Other Computations)'!H205))</f>
        <v>0</v>
      </c>
      <c r="I5709" s="76">
        <f>IF('(Other Computations)'!I205=0,0,Inputs!K227*Inputs!K120*Inputs!I83*Inputs!D27*'GM Alloc Factors'!I50/('(Other Computations)'!I192+'(Other Computations)'!I205))</f>
        <v>0</v>
      </c>
      <c r="J5709" s="76">
        <f>IF('(Other Computations)'!J205=0,0,Inputs!L227*Inputs!L120*Inputs!I83*Inputs!D27*'GM Alloc Factors'!J50/('(Other Computations)'!J192+'(Other Computations)'!J205))</f>
        <v>0</v>
      </c>
      <c r="K5709" s="43">
        <f t="shared" si="1195"/>
        <v>0</v>
      </c>
    </row>
    <row r="5710" spans="1:11" ht="12.75" customHeight="1">
      <c r="A5710" s="61" t="str">
        <f>"         "&amp;Labels!B76</f>
        <v xml:space="preserve">         Customer 8</v>
      </c>
      <c r="B5710" s="76">
        <f>IF('(Other Computations)'!B206=0,0,Inputs!D228*Inputs!D121*Inputs!I84*Inputs!D27*'GM Alloc Factors'!B50/('(Other Computations)'!B193+'(Other Computations)'!B206))</f>
        <v>0</v>
      </c>
      <c r="C5710" s="76">
        <f>IF('(Other Computations)'!C206=0,0,Inputs!E228*Inputs!E121*Inputs!I84*Inputs!D27*'GM Alloc Factors'!C50/('(Other Computations)'!C193+'(Other Computations)'!C206))</f>
        <v>0</v>
      </c>
      <c r="D5710" s="76">
        <f>IF('(Other Computations)'!D206=0,0,Inputs!F228*Inputs!F121*Inputs!I84*Inputs!D27*'GM Alloc Factors'!D50/('(Other Computations)'!D193+'(Other Computations)'!D206))</f>
        <v>0</v>
      </c>
      <c r="E5710" s="76">
        <f>IF('(Other Computations)'!E206=0,0,Inputs!G228*Inputs!G121*Inputs!I84*Inputs!D27*'GM Alloc Factors'!E50/('(Other Computations)'!E193+'(Other Computations)'!E206))</f>
        <v>0</v>
      </c>
      <c r="F5710" s="43">
        <f t="shared" si="1194"/>
        <v>0</v>
      </c>
      <c r="G5710" s="76">
        <f>IF('(Other Computations)'!G206=0,0,Inputs!I228*Inputs!I121*Inputs!I84*Inputs!D27*'GM Alloc Factors'!G50/('(Other Computations)'!G193+'(Other Computations)'!G206))</f>
        <v>0</v>
      </c>
      <c r="H5710" s="76">
        <f>IF('(Other Computations)'!H206=0,0,Inputs!J228*Inputs!J121*Inputs!I84*Inputs!D27*'GM Alloc Factors'!H50/('(Other Computations)'!H193+'(Other Computations)'!H206))</f>
        <v>0</v>
      </c>
      <c r="I5710" s="76">
        <f>IF('(Other Computations)'!I206=0,0,Inputs!K228*Inputs!K121*Inputs!I84*Inputs!D27*'GM Alloc Factors'!I50/('(Other Computations)'!I193+'(Other Computations)'!I206))</f>
        <v>0</v>
      </c>
      <c r="J5710" s="76">
        <f>IF('(Other Computations)'!J206=0,0,Inputs!L228*Inputs!L121*Inputs!I84*Inputs!D27*'GM Alloc Factors'!J50/('(Other Computations)'!J193+'(Other Computations)'!J206))</f>
        <v>0</v>
      </c>
      <c r="K5710" s="43">
        <f t="shared" si="1195"/>
        <v>0</v>
      </c>
    </row>
    <row r="5711" spans="1:11" ht="12.75" customHeight="1">
      <c r="A5711" s="61" t="str">
        <f>"         "&amp;Labels!B77</f>
        <v xml:space="preserve">         Customer 9</v>
      </c>
      <c r="B5711" s="76">
        <f>IF('(Other Computations)'!B207=0,0,Inputs!D229*Inputs!D122*Inputs!I85*Inputs!D27*'GM Alloc Factors'!B50/('(Other Computations)'!B194+'(Other Computations)'!B207))</f>
        <v>0</v>
      </c>
      <c r="C5711" s="76">
        <f>IF('(Other Computations)'!C207=0,0,Inputs!E229*Inputs!E122*Inputs!I85*Inputs!D27*'GM Alloc Factors'!C50/('(Other Computations)'!C194+'(Other Computations)'!C207))</f>
        <v>0</v>
      </c>
      <c r="D5711" s="76">
        <f>IF('(Other Computations)'!D207=0,0,Inputs!F229*Inputs!F122*Inputs!I85*Inputs!D27*'GM Alloc Factors'!D50/('(Other Computations)'!D194+'(Other Computations)'!D207))</f>
        <v>0</v>
      </c>
      <c r="E5711" s="76">
        <f>IF('(Other Computations)'!E207=0,0,Inputs!G229*Inputs!G122*Inputs!I85*Inputs!D27*'GM Alloc Factors'!E50/('(Other Computations)'!E194+'(Other Computations)'!E207))</f>
        <v>0</v>
      </c>
      <c r="F5711" s="43">
        <f t="shared" si="1194"/>
        <v>0</v>
      </c>
      <c r="G5711" s="76">
        <f>IF('(Other Computations)'!G207=0,0,Inputs!I229*Inputs!I122*Inputs!I85*Inputs!D27*'GM Alloc Factors'!G50/('(Other Computations)'!G194+'(Other Computations)'!G207))</f>
        <v>0</v>
      </c>
      <c r="H5711" s="76">
        <f>IF('(Other Computations)'!H207=0,0,Inputs!J229*Inputs!J122*Inputs!I85*Inputs!D27*'GM Alloc Factors'!H50/('(Other Computations)'!H194+'(Other Computations)'!H207))</f>
        <v>0</v>
      </c>
      <c r="I5711" s="76">
        <f>IF('(Other Computations)'!I207=0,0,Inputs!K229*Inputs!K122*Inputs!I85*Inputs!D27*'GM Alloc Factors'!I50/('(Other Computations)'!I194+'(Other Computations)'!I207))</f>
        <v>0</v>
      </c>
      <c r="J5711" s="76">
        <f>IF('(Other Computations)'!J207=0,0,Inputs!L229*Inputs!L122*Inputs!I85*Inputs!D27*'GM Alloc Factors'!J50/('(Other Computations)'!J194+'(Other Computations)'!J207))</f>
        <v>0</v>
      </c>
      <c r="K5711" s="43">
        <f t="shared" si="1195"/>
        <v>0</v>
      </c>
    </row>
    <row r="5712" spans="1:11" ht="12.75" customHeight="1">
      <c r="A5712" s="61" t="str">
        <f>"         "&amp;Labels!B78</f>
        <v xml:space="preserve">         Customer 10</v>
      </c>
      <c r="B5712" s="76">
        <f>IF('(Other Computations)'!B208=0,0,Inputs!D230*Inputs!D123*Inputs!I86*Inputs!D27*'GM Alloc Factors'!B50/('(Other Computations)'!B195+'(Other Computations)'!B208))</f>
        <v>0</v>
      </c>
      <c r="C5712" s="76">
        <f>IF('(Other Computations)'!C208=0,0,Inputs!E230*Inputs!E123*Inputs!I86*Inputs!D27*'GM Alloc Factors'!C50/('(Other Computations)'!C195+'(Other Computations)'!C208))</f>
        <v>0</v>
      </c>
      <c r="D5712" s="76">
        <f>IF('(Other Computations)'!D208=0,0,Inputs!F230*Inputs!F123*Inputs!I86*Inputs!D27*'GM Alloc Factors'!D50/('(Other Computations)'!D195+'(Other Computations)'!D208))</f>
        <v>0</v>
      </c>
      <c r="E5712" s="76">
        <f>IF('(Other Computations)'!E208=0,0,Inputs!G230*Inputs!G123*Inputs!I86*Inputs!D27*'GM Alloc Factors'!E50/('(Other Computations)'!E195+'(Other Computations)'!E208))</f>
        <v>0</v>
      </c>
      <c r="F5712" s="43">
        <f t="shared" si="1194"/>
        <v>0</v>
      </c>
      <c r="G5712" s="76">
        <f>IF('(Other Computations)'!G208=0,0,Inputs!I230*Inputs!I123*Inputs!I86*Inputs!D27*'GM Alloc Factors'!G50/('(Other Computations)'!G195+'(Other Computations)'!G208))</f>
        <v>0</v>
      </c>
      <c r="H5712" s="76">
        <f>IF('(Other Computations)'!H208=0,0,Inputs!J230*Inputs!J123*Inputs!I86*Inputs!D27*'GM Alloc Factors'!H50/('(Other Computations)'!H195+'(Other Computations)'!H208))</f>
        <v>0</v>
      </c>
      <c r="I5712" s="76">
        <f>IF('(Other Computations)'!I208=0,0,Inputs!K230*Inputs!K123*Inputs!I86*Inputs!D27*'GM Alloc Factors'!I50/('(Other Computations)'!I195+'(Other Computations)'!I208))</f>
        <v>0</v>
      </c>
      <c r="J5712" s="76">
        <f>IF('(Other Computations)'!J208=0,0,Inputs!L230*Inputs!L123*Inputs!I86*Inputs!D27*'GM Alloc Factors'!J50/('(Other Computations)'!J195+'(Other Computations)'!J208))</f>
        <v>0</v>
      </c>
      <c r="K5712" s="43">
        <f t="shared" si="1195"/>
        <v>0</v>
      </c>
    </row>
    <row r="5713" spans="1:11" ht="12.75" customHeight="1">
      <c r="A5713" s="61" t="str">
        <f>"         "&amp;Labels!C68</f>
        <v xml:space="preserve">         Total</v>
      </c>
      <c r="B5713" s="84">
        <f>SUM(B5703:B5712)</f>
        <v>0</v>
      </c>
      <c r="C5713" s="84">
        <f>SUM(C5703:C5712)</f>
        <v>0</v>
      </c>
      <c r="D5713" s="84">
        <f>SUM(D5703:D5712)</f>
        <v>0</v>
      </c>
      <c r="E5713" s="84">
        <f>SUM(E5703:E5712)</f>
        <v>0</v>
      </c>
      <c r="F5713" s="43">
        <f t="shared" si="1194"/>
        <v>0</v>
      </c>
      <c r="G5713" s="84">
        <f>SUM(G5703:G5712)</f>
        <v>0</v>
      </c>
      <c r="H5713" s="84">
        <f>SUM(H5703:H5712)</f>
        <v>0</v>
      </c>
      <c r="I5713" s="84">
        <f>SUM(I5703:I5712)</f>
        <v>0</v>
      </c>
      <c r="J5713" s="84">
        <f>SUM(J5703:J5712)</f>
        <v>0</v>
      </c>
      <c r="K5713" s="43">
        <f t="shared" si="1195"/>
        <v>0</v>
      </c>
    </row>
    <row r="5714" spans="1:11" ht="12.75" customHeight="1">
      <c r="A5714" s="61" t="str">
        <f>"      "&amp;Labels!B91</f>
        <v xml:space="preserve">      Q 7</v>
      </c>
      <c r="B5714" s="84"/>
      <c r="C5714" s="84"/>
      <c r="D5714" s="84"/>
      <c r="E5714" s="84"/>
      <c r="F5714" s="43"/>
      <c r="G5714" s="84"/>
      <c r="H5714" s="84"/>
      <c r="I5714" s="84"/>
      <c r="J5714" s="84"/>
      <c r="K5714" s="43"/>
    </row>
    <row r="5715" spans="1:11" ht="12.75" customHeight="1">
      <c r="A5715" s="61" t="str">
        <f>"         "&amp;Labels!B69</f>
        <v xml:space="preserve">         Customer 1</v>
      </c>
      <c r="B5715" s="76">
        <f>IF('(Other Computations)'!B199=0,0,Inputs!D221*Inputs!D114*Inputs!J77*Inputs!D27*'GM Alloc Factors'!B53/('(Other Computations)'!B186+'(Other Computations)'!B199))</f>
        <v>0</v>
      </c>
      <c r="C5715" s="76">
        <f>IF('(Other Computations)'!C199=0,0,Inputs!E221*Inputs!E114*Inputs!J77*Inputs!D27*'GM Alloc Factors'!C53/('(Other Computations)'!C186+'(Other Computations)'!C199))</f>
        <v>0</v>
      </c>
      <c r="D5715" s="76">
        <f>IF('(Other Computations)'!D199=0,0,Inputs!F221*Inputs!F114*Inputs!J77*Inputs!D27*'GM Alloc Factors'!D53/('(Other Computations)'!D186+'(Other Computations)'!D199))</f>
        <v>0</v>
      </c>
      <c r="E5715" s="76">
        <f>IF('(Other Computations)'!E199=0,0,Inputs!G221*Inputs!G114*Inputs!J77*Inputs!D27*'GM Alloc Factors'!E53/('(Other Computations)'!E186+'(Other Computations)'!E199))</f>
        <v>0</v>
      </c>
      <c r="F5715" s="43">
        <f t="shared" ref="F5715:F5725" si="1196">SUM(B5715:E5715)</f>
        <v>0</v>
      </c>
      <c r="G5715" s="76">
        <f>IF('(Other Computations)'!G199=0,0,Inputs!I221*Inputs!I114*Inputs!J77*Inputs!D27*'GM Alloc Factors'!G53/('(Other Computations)'!G186+'(Other Computations)'!G199))</f>
        <v>0</v>
      </c>
      <c r="H5715" s="76">
        <f>IF('(Other Computations)'!H199=0,0,Inputs!J221*Inputs!J114*Inputs!J77*Inputs!D27*'GM Alloc Factors'!H53/('(Other Computations)'!H186+'(Other Computations)'!H199))</f>
        <v>0</v>
      </c>
      <c r="I5715" s="76">
        <f>IF('(Other Computations)'!I199=0,0,Inputs!K221*Inputs!K114*Inputs!J77*Inputs!D27*'GM Alloc Factors'!I53/('(Other Computations)'!I186+'(Other Computations)'!I199))</f>
        <v>0</v>
      </c>
      <c r="J5715" s="76">
        <f>IF('(Other Computations)'!J199=0,0,Inputs!L221*Inputs!L114*Inputs!J77*Inputs!D27*'GM Alloc Factors'!J53/('(Other Computations)'!J186+'(Other Computations)'!J199))</f>
        <v>0</v>
      </c>
      <c r="K5715" s="43">
        <f t="shared" ref="K5715:K5725" si="1197">SUM(G5715:J5715)</f>
        <v>0</v>
      </c>
    </row>
    <row r="5716" spans="1:11" ht="12.75" customHeight="1">
      <c r="A5716" s="61" t="str">
        <f>"         "&amp;Labels!B70</f>
        <v xml:space="preserve">         Customer 2</v>
      </c>
      <c r="B5716" s="76">
        <f>IF('(Other Computations)'!B200=0,0,Inputs!D222*Inputs!D115*Inputs!J78*Inputs!D27*'GM Alloc Factors'!B53/('(Other Computations)'!B187+'(Other Computations)'!B200))</f>
        <v>0</v>
      </c>
      <c r="C5716" s="76">
        <f>IF('(Other Computations)'!C200=0,0,Inputs!E222*Inputs!E115*Inputs!J78*Inputs!D27*'GM Alloc Factors'!C53/('(Other Computations)'!C187+'(Other Computations)'!C200))</f>
        <v>0</v>
      </c>
      <c r="D5716" s="76">
        <f>IF('(Other Computations)'!D200=0,0,Inputs!F222*Inputs!F115*Inputs!J78*Inputs!D27*'GM Alloc Factors'!D53/('(Other Computations)'!D187+'(Other Computations)'!D200))</f>
        <v>0</v>
      </c>
      <c r="E5716" s="76">
        <f>IF('(Other Computations)'!E200=0,0,Inputs!G222*Inputs!G115*Inputs!J78*Inputs!D27*'GM Alloc Factors'!E53/('(Other Computations)'!E187+'(Other Computations)'!E200))</f>
        <v>0</v>
      </c>
      <c r="F5716" s="43">
        <f t="shared" si="1196"/>
        <v>0</v>
      </c>
      <c r="G5716" s="76">
        <f>IF('(Other Computations)'!G200=0,0,Inputs!I222*Inputs!I115*Inputs!J78*Inputs!D27*'GM Alloc Factors'!G53/('(Other Computations)'!G187+'(Other Computations)'!G200))</f>
        <v>0</v>
      </c>
      <c r="H5716" s="76">
        <f>IF('(Other Computations)'!H200=0,0,Inputs!J222*Inputs!J115*Inputs!J78*Inputs!D27*'GM Alloc Factors'!H53/('(Other Computations)'!H187+'(Other Computations)'!H200))</f>
        <v>0</v>
      </c>
      <c r="I5716" s="76">
        <f>IF('(Other Computations)'!I200=0,0,Inputs!K222*Inputs!K115*Inputs!J78*Inputs!D27*'GM Alloc Factors'!I53/('(Other Computations)'!I187+'(Other Computations)'!I200))</f>
        <v>0</v>
      </c>
      <c r="J5716" s="76">
        <f>IF('(Other Computations)'!J200=0,0,Inputs!L222*Inputs!L115*Inputs!J78*Inputs!D27*'GM Alloc Factors'!J53/('(Other Computations)'!J187+'(Other Computations)'!J200))</f>
        <v>0</v>
      </c>
      <c r="K5716" s="43">
        <f t="shared" si="1197"/>
        <v>0</v>
      </c>
    </row>
    <row r="5717" spans="1:11" ht="12.75" customHeight="1">
      <c r="A5717" s="61" t="str">
        <f>"         "&amp;Labels!B71</f>
        <v xml:space="preserve">         Customer 3</v>
      </c>
      <c r="B5717" s="76">
        <f>IF('(Other Computations)'!B201=0,0,Inputs!D223*Inputs!D116*Inputs!J79*Inputs!D27*'GM Alloc Factors'!B53/('(Other Computations)'!B188+'(Other Computations)'!B201))</f>
        <v>0</v>
      </c>
      <c r="C5717" s="76">
        <f>IF('(Other Computations)'!C201=0,0,Inputs!E223*Inputs!E116*Inputs!J79*Inputs!D27*'GM Alloc Factors'!C53/('(Other Computations)'!C188+'(Other Computations)'!C201))</f>
        <v>0</v>
      </c>
      <c r="D5717" s="76">
        <f>IF('(Other Computations)'!D201=0,0,Inputs!F223*Inputs!F116*Inputs!J79*Inputs!D27*'GM Alloc Factors'!D53/('(Other Computations)'!D188+'(Other Computations)'!D201))</f>
        <v>0</v>
      </c>
      <c r="E5717" s="76">
        <f>IF('(Other Computations)'!E201=0,0,Inputs!G223*Inputs!G116*Inputs!J79*Inputs!D27*'GM Alloc Factors'!E53/('(Other Computations)'!E188+'(Other Computations)'!E201))</f>
        <v>0</v>
      </c>
      <c r="F5717" s="43">
        <f t="shared" si="1196"/>
        <v>0</v>
      </c>
      <c r="G5717" s="76">
        <f>IF('(Other Computations)'!G201=0,0,Inputs!I223*Inputs!I116*Inputs!J79*Inputs!D27*'GM Alloc Factors'!G53/('(Other Computations)'!G188+'(Other Computations)'!G201))</f>
        <v>0</v>
      </c>
      <c r="H5717" s="76">
        <f>IF('(Other Computations)'!H201=0,0,Inputs!J223*Inputs!J116*Inputs!J79*Inputs!D27*'GM Alloc Factors'!H53/('(Other Computations)'!H188+'(Other Computations)'!H201))</f>
        <v>0</v>
      </c>
      <c r="I5717" s="76">
        <f>IF('(Other Computations)'!I201=0,0,Inputs!K223*Inputs!K116*Inputs!J79*Inputs!D27*'GM Alloc Factors'!I53/('(Other Computations)'!I188+'(Other Computations)'!I201))</f>
        <v>0</v>
      </c>
      <c r="J5717" s="76">
        <f>IF('(Other Computations)'!J201=0,0,Inputs!L223*Inputs!L116*Inputs!J79*Inputs!D27*'GM Alloc Factors'!J53/('(Other Computations)'!J188+'(Other Computations)'!J201))</f>
        <v>0</v>
      </c>
      <c r="K5717" s="43">
        <f t="shared" si="1197"/>
        <v>0</v>
      </c>
    </row>
    <row r="5718" spans="1:11" ht="12.75" customHeight="1">
      <c r="A5718" s="61" t="str">
        <f>"         "&amp;Labels!B72</f>
        <v xml:space="preserve">         Customer 4</v>
      </c>
      <c r="B5718" s="76">
        <f>IF('(Other Computations)'!B202=0,0,Inputs!D224*Inputs!D117*Inputs!J80*Inputs!D27*'GM Alloc Factors'!B53/('(Other Computations)'!B189+'(Other Computations)'!B202))</f>
        <v>0</v>
      </c>
      <c r="C5718" s="76">
        <f>IF('(Other Computations)'!C202=0,0,Inputs!E224*Inputs!E117*Inputs!J80*Inputs!D27*'GM Alloc Factors'!C53/('(Other Computations)'!C189+'(Other Computations)'!C202))</f>
        <v>0</v>
      </c>
      <c r="D5718" s="76">
        <f>IF('(Other Computations)'!D202=0,0,Inputs!F224*Inputs!F117*Inputs!J80*Inputs!D27*'GM Alloc Factors'!D53/('(Other Computations)'!D189+'(Other Computations)'!D202))</f>
        <v>0</v>
      </c>
      <c r="E5718" s="76">
        <f>IF('(Other Computations)'!E202=0,0,Inputs!G224*Inputs!G117*Inputs!J80*Inputs!D27*'GM Alloc Factors'!E53/('(Other Computations)'!E189+'(Other Computations)'!E202))</f>
        <v>0</v>
      </c>
      <c r="F5718" s="43">
        <f t="shared" si="1196"/>
        <v>0</v>
      </c>
      <c r="G5718" s="76">
        <f>IF('(Other Computations)'!G202=0,0,Inputs!I224*Inputs!I117*Inputs!J80*Inputs!D27*'GM Alloc Factors'!G53/('(Other Computations)'!G189+'(Other Computations)'!G202))</f>
        <v>0</v>
      </c>
      <c r="H5718" s="76">
        <f>IF('(Other Computations)'!H202=0,0,Inputs!J224*Inputs!J117*Inputs!J80*Inputs!D27*'GM Alloc Factors'!H53/('(Other Computations)'!H189+'(Other Computations)'!H202))</f>
        <v>0</v>
      </c>
      <c r="I5718" s="76">
        <f>IF('(Other Computations)'!I202=0,0,Inputs!K224*Inputs!K117*Inputs!J80*Inputs!D27*'GM Alloc Factors'!I53/('(Other Computations)'!I189+'(Other Computations)'!I202))</f>
        <v>0</v>
      </c>
      <c r="J5718" s="76">
        <f>IF('(Other Computations)'!J202=0,0,Inputs!L224*Inputs!L117*Inputs!J80*Inputs!D27*'GM Alloc Factors'!J53/('(Other Computations)'!J189+'(Other Computations)'!J202))</f>
        <v>0</v>
      </c>
      <c r="K5718" s="43">
        <f t="shared" si="1197"/>
        <v>0</v>
      </c>
    </row>
    <row r="5719" spans="1:11" ht="12.75" customHeight="1">
      <c r="A5719" s="61" t="str">
        <f>"         "&amp;Labels!B73</f>
        <v xml:space="preserve">         Customer 5</v>
      </c>
      <c r="B5719" s="76">
        <f>IF('(Other Computations)'!B203=0,0,Inputs!D225*Inputs!D118*Inputs!J81*Inputs!D27*'GM Alloc Factors'!B53/('(Other Computations)'!B190+'(Other Computations)'!B203))</f>
        <v>0</v>
      </c>
      <c r="C5719" s="76">
        <f>IF('(Other Computations)'!C203=0,0,Inputs!E225*Inputs!E118*Inputs!J81*Inputs!D27*'GM Alloc Factors'!C53/('(Other Computations)'!C190+'(Other Computations)'!C203))</f>
        <v>0</v>
      </c>
      <c r="D5719" s="76">
        <f>IF('(Other Computations)'!D203=0,0,Inputs!F225*Inputs!F118*Inputs!J81*Inputs!D27*'GM Alloc Factors'!D53/('(Other Computations)'!D190+'(Other Computations)'!D203))</f>
        <v>0</v>
      </c>
      <c r="E5719" s="76">
        <f>IF('(Other Computations)'!E203=0,0,Inputs!G225*Inputs!G118*Inputs!J81*Inputs!D27*'GM Alloc Factors'!E53/('(Other Computations)'!E190+'(Other Computations)'!E203))</f>
        <v>0</v>
      </c>
      <c r="F5719" s="43">
        <f t="shared" si="1196"/>
        <v>0</v>
      </c>
      <c r="G5719" s="76">
        <f>IF('(Other Computations)'!G203=0,0,Inputs!I225*Inputs!I118*Inputs!J81*Inputs!D27*'GM Alloc Factors'!G53/('(Other Computations)'!G190+'(Other Computations)'!G203))</f>
        <v>0</v>
      </c>
      <c r="H5719" s="76">
        <f>IF('(Other Computations)'!H203=0,0,Inputs!J225*Inputs!J118*Inputs!J81*Inputs!D27*'GM Alloc Factors'!H53/('(Other Computations)'!H190+'(Other Computations)'!H203))</f>
        <v>0</v>
      </c>
      <c r="I5719" s="76">
        <f>IF('(Other Computations)'!I203=0,0,Inputs!K225*Inputs!K118*Inputs!J81*Inputs!D27*'GM Alloc Factors'!I53/('(Other Computations)'!I190+'(Other Computations)'!I203))</f>
        <v>0</v>
      </c>
      <c r="J5719" s="76">
        <f>IF('(Other Computations)'!J203=0,0,Inputs!L225*Inputs!L118*Inputs!J81*Inputs!D27*'GM Alloc Factors'!J53/('(Other Computations)'!J190+'(Other Computations)'!J203))</f>
        <v>0</v>
      </c>
      <c r="K5719" s="43">
        <f t="shared" si="1197"/>
        <v>0</v>
      </c>
    </row>
    <row r="5720" spans="1:11" ht="12.75" customHeight="1">
      <c r="A5720" s="61" t="str">
        <f>"         "&amp;Labels!B74</f>
        <v xml:space="preserve">         Customer 6</v>
      </c>
      <c r="B5720" s="76">
        <f>IF('(Other Computations)'!B204=0,0,Inputs!D226*Inputs!D119*Inputs!J82*Inputs!D27*'GM Alloc Factors'!B53/('(Other Computations)'!B191+'(Other Computations)'!B204))</f>
        <v>0</v>
      </c>
      <c r="C5720" s="76">
        <f>IF('(Other Computations)'!C204=0,0,Inputs!E226*Inputs!E119*Inputs!J82*Inputs!D27*'GM Alloc Factors'!C53/('(Other Computations)'!C191+'(Other Computations)'!C204))</f>
        <v>0</v>
      </c>
      <c r="D5720" s="76">
        <f>IF('(Other Computations)'!D204=0,0,Inputs!F226*Inputs!F119*Inputs!J82*Inputs!D27*'GM Alloc Factors'!D53/('(Other Computations)'!D191+'(Other Computations)'!D204))</f>
        <v>0</v>
      </c>
      <c r="E5720" s="76">
        <f>IF('(Other Computations)'!E204=0,0,Inputs!G226*Inputs!G119*Inputs!J82*Inputs!D27*'GM Alloc Factors'!E53/('(Other Computations)'!E191+'(Other Computations)'!E204))</f>
        <v>0</v>
      </c>
      <c r="F5720" s="43">
        <f t="shared" si="1196"/>
        <v>0</v>
      </c>
      <c r="G5720" s="76">
        <f>IF('(Other Computations)'!G204=0,0,Inputs!I226*Inputs!I119*Inputs!J82*Inputs!D27*'GM Alloc Factors'!G53/('(Other Computations)'!G191+'(Other Computations)'!G204))</f>
        <v>0</v>
      </c>
      <c r="H5720" s="76">
        <f>IF('(Other Computations)'!H204=0,0,Inputs!J226*Inputs!J119*Inputs!J82*Inputs!D27*'GM Alloc Factors'!H53/('(Other Computations)'!H191+'(Other Computations)'!H204))</f>
        <v>0</v>
      </c>
      <c r="I5720" s="76">
        <f>IF('(Other Computations)'!I204=0,0,Inputs!K226*Inputs!K119*Inputs!J82*Inputs!D27*'GM Alloc Factors'!I53/('(Other Computations)'!I191+'(Other Computations)'!I204))</f>
        <v>0</v>
      </c>
      <c r="J5720" s="76">
        <f>IF('(Other Computations)'!J204=0,0,Inputs!L226*Inputs!L119*Inputs!J82*Inputs!D27*'GM Alloc Factors'!J53/('(Other Computations)'!J191+'(Other Computations)'!J204))</f>
        <v>0</v>
      </c>
      <c r="K5720" s="43">
        <f t="shared" si="1197"/>
        <v>0</v>
      </c>
    </row>
    <row r="5721" spans="1:11" ht="12.75" customHeight="1">
      <c r="A5721" s="61" t="str">
        <f>"         "&amp;Labels!B75</f>
        <v xml:space="preserve">         Customer 7</v>
      </c>
      <c r="B5721" s="76">
        <f>IF('(Other Computations)'!B205=0,0,Inputs!D227*Inputs!D120*Inputs!J83*Inputs!D27*'GM Alloc Factors'!B53/('(Other Computations)'!B192+'(Other Computations)'!B205))</f>
        <v>0</v>
      </c>
      <c r="C5721" s="76">
        <f>IF('(Other Computations)'!C205=0,0,Inputs!E227*Inputs!E120*Inputs!J83*Inputs!D27*'GM Alloc Factors'!C53/('(Other Computations)'!C192+'(Other Computations)'!C205))</f>
        <v>0</v>
      </c>
      <c r="D5721" s="76">
        <f>IF('(Other Computations)'!D205=0,0,Inputs!F227*Inputs!F120*Inputs!J83*Inputs!D27*'GM Alloc Factors'!D53/('(Other Computations)'!D192+'(Other Computations)'!D205))</f>
        <v>0</v>
      </c>
      <c r="E5721" s="76">
        <f>IF('(Other Computations)'!E205=0,0,Inputs!G227*Inputs!G120*Inputs!J83*Inputs!D27*'GM Alloc Factors'!E53/('(Other Computations)'!E192+'(Other Computations)'!E205))</f>
        <v>0</v>
      </c>
      <c r="F5721" s="43">
        <f t="shared" si="1196"/>
        <v>0</v>
      </c>
      <c r="G5721" s="76">
        <f>IF('(Other Computations)'!G205=0,0,Inputs!I227*Inputs!I120*Inputs!J83*Inputs!D27*'GM Alloc Factors'!G53/('(Other Computations)'!G192+'(Other Computations)'!G205))</f>
        <v>0</v>
      </c>
      <c r="H5721" s="76">
        <f>IF('(Other Computations)'!H205=0,0,Inputs!J227*Inputs!J120*Inputs!J83*Inputs!D27*'GM Alloc Factors'!H53/('(Other Computations)'!H192+'(Other Computations)'!H205))</f>
        <v>0</v>
      </c>
      <c r="I5721" s="76">
        <f>IF('(Other Computations)'!I205=0,0,Inputs!K227*Inputs!K120*Inputs!J83*Inputs!D27*'GM Alloc Factors'!I53/('(Other Computations)'!I192+'(Other Computations)'!I205))</f>
        <v>0</v>
      </c>
      <c r="J5721" s="76">
        <f>IF('(Other Computations)'!J205=0,0,Inputs!L227*Inputs!L120*Inputs!J83*Inputs!D27*'GM Alloc Factors'!J53/('(Other Computations)'!J192+'(Other Computations)'!J205))</f>
        <v>0</v>
      </c>
      <c r="K5721" s="43">
        <f t="shared" si="1197"/>
        <v>0</v>
      </c>
    </row>
    <row r="5722" spans="1:11" ht="12.75" customHeight="1">
      <c r="A5722" s="61" t="str">
        <f>"         "&amp;Labels!B76</f>
        <v xml:space="preserve">         Customer 8</v>
      </c>
      <c r="B5722" s="76">
        <f>IF('(Other Computations)'!B206=0,0,Inputs!D228*Inputs!D121*Inputs!J84*Inputs!D27*'GM Alloc Factors'!B53/('(Other Computations)'!B193+'(Other Computations)'!B206))</f>
        <v>0</v>
      </c>
      <c r="C5722" s="76">
        <f>IF('(Other Computations)'!C206=0,0,Inputs!E228*Inputs!E121*Inputs!J84*Inputs!D27*'GM Alloc Factors'!C53/('(Other Computations)'!C193+'(Other Computations)'!C206))</f>
        <v>0</v>
      </c>
      <c r="D5722" s="76">
        <f>IF('(Other Computations)'!D206=0,0,Inputs!F228*Inputs!F121*Inputs!J84*Inputs!D27*'GM Alloc Factors'!D53/('(Other Computations)'!D193+'(Other Computations)'!D206))</f>
        <v>0</v>
      </c>
      <c r="E5722" s="76">
        <f>IF('(Other Computations)'!E206=0,0,Inputs!G228*Inputs!G121*Inputs!J84*Inputs!D27*'GM Alloc Factors'!E53/('(Other Computations)'!E193+'(Other Computations)'!E206))</f>
        <v>0</v>
      </c>
      <c r="F5722" s="43">
        <f t="shared" si="1196"/>
        <v>0</v>
      </c>
      <c r="G5722" s="76">
        <f>IF('(Other Computations)'!G206=0,0,Inputs!I228*Inputs!I121*Inputs!J84*Inputs!D27*'GM Alloc Factors'!G53/('(Other Computations)'!G193+'(Other Computations)'!G206))</f>
        <v>0</v>
      </c>
      <c r="H5722" s="76">
        <f>IF('(Other Computations)'!H206=0,0,Inputs!J228*Inputs!J121*Inputs!J84*Inputs!D27*'GM Alloc Factors'!H53/('(Other Computations)'!H193+'(Other Computations)'!H206))</f>
        <v>0</v>
      </c>
      <c r="I5722" s="76">
        <f>IF('(Other Computations)'!I206=0,0,Inputs!K228*Inputs!K121*Inputs!J84*Inputs!D27*'GM Alloc Factors'!I53/('(Other Computations)'!I193+'(Other Computations)'!I206))</f>
        <v>0</v>
      </c>
      <c r="J5722" s="76">
        <f>IF('(Other Computations)'!J206=0,0,Inputs!L228*Inputs!L121*Inputs!J84*Inputs!D27*'GM Alloc Factors'!J53/('(Other Computations)'!J193+'(Other Computations)'!J206))</f>
        <v>0</v>
      </c>
      <c r="K5722" s="43">
        <f t="shared" si="1197"/>
        <v>0</v>
      </c>
    </row>
    <row r="5723" spans="1:11" ht="12.75" customHeight="1">
      <c r="A5723" s="61" t="str">
        <f>"         "&amp;Labels!B77</f>
        <v xml:space="preserve">         Customer 9</v>
      </c>
      <c r="B5723" s="76">
        <f>IF('(Other Computations)'!B207=0,0,Inputs!D229*Inputs!D122*Inputs!J85*Inputs!D27*'GM Alloc Factors'!B53/('(Other Computations)'!B194+'(Other Computations)'!B207))</f>
        <v>0</v>
      </c>
      <c r="C5723" s="76">
        <f>IF('(Other Computations)'!C207=0,0,Inputs!E229*Inputs!E122*Inputs!J85*Inputs!D27*'GM Alloc Factors'!C53/('(Other Computations)'!C194+'(Other Computations)'!C207))</f>
        <v>0</v>
      </c>
      <c r="D5723" s="76">
        <f>IF('(Other Computations)'!D207=0,0,Inputs!F229*Inputs!F122*Inputs!J85*Inputs!D27*'GM Alloc Factors'!D53/('(Other Computations)'!D194+'(Other Computations)'!D207))</f>
        <v>0</v>
      </c>
      <c r="E5723" s="76">
        <f>IF('(Other Computations)'!E207=0,0,Inputs!G229*Inputs!G122*Inputs!J85*Inputs!D27*'GM Alloc Factors'!E53/('(Other Computations)'!E194+'(Other Computations)'!E207))</f>
        <v>0</v>
      </c>
      <c r="F5723" s="43">
        <f t="shared" si="1196"/>
        <v>0</v>
      </c>
      <c r="G5723" s="76">
        <f>IF('(Other Computations)'!G207=0,0,Inputs!I229*Inputs!I122*Inputs!J85*Inputs!D27*'GM Alloc Factors'!G53/('(Other Computations)'!G194+'(Other Computations)'!G207))</f>
        <v>0</v>
      </c>
      <c r="H5723" s="76">
        <f>IF('(Other Computations)'!H207=0,0,Inputs!J229*Inputs!J122*Inputs!J85*Inputs!D27*'GM Alloc Factors'!H53/('(Other Computations)'!H194+'(Other Computations)'!H207))</f>
        <v>0</v>
      </c>
      <c r="I5723" s="76">
        <f>IF('(Other Computations)'!I207=0,0,Inputs!K229*Inputs!K122*Inputs!J85*Inputs!D27*'GM Alloc Factors'!I53/('(Other Computations)'!I194+'(Other Computations)'!I207))</f>
        <v>0</v>
      </c>
      <c r="J5723" s="76">
        <f>IF('(Other Computations)'!J207=0,0,Inputs!L229*Inputs!L122*Inputs!J85*Inputs!D27*'GM Alloc Factors'!J53/('(Other Computations)'!J194+'(Other Computations)'!J207))</f>
        <v>0</v>
      </c>
      <c r="K5723" s="43">
        <f t="shared" si="1197"/>
        <v>0</v>
      </c>
    </row>
    <row r="5724" spans="1:11" ht="12.75" customHeight="1">
      <c r="A5724" s="61" t="str">
        <f>"         "&amp;Labels!B78</f>
        <v xml:space="preserve">         Customer 10</v>
      </c>
      <c r="B5724" s="76">
        <f>IF('(Other Computations)'!B208=0,0,Inputs!D230*Inputs!D123*Inputs!J86*Inputs!D27*'GM Alloc Factors'!B53/('(Other Computations)'!B195+'(Other Computations)'!B208))</f>
        <v>0</v>
      </c>
      <c r="C5724" s="76">
        <f>IF('(Other Computations)'!C208=0,0,Inputs!E230*Inputs!E123*Inputs!J86*Inputs!D27*'GM Alloc Factors'!C53/('(Other Computations)'!C195+'(Other Computations)'!C208))</f>
        <v>0</v>
      </c>
      <c r="D5724" s="76">
        <f>IF('(Other Computations)'!D208=0,0,Inputs!F230*Inputs!F123*Inputs!J86*Inputs!D27*'GM Alloc Factors'!D53/('(Other Computations)'!D195+'(Other Computations)'!D208))</f>
        <v>0</v>
      </c>
      <c r="E5724" s="76">
        <f>IF('(Other Computations)'!E208=0,0,Inputs!G230*Inputs!G123*Inputs!J86*Inputs!D27*'GM Alloc Factors'!E53/('(Other Computations)'!E195+'(Other Computations)'!E208))</f>
        <v>0</v>
      </c>
      <c r="F5724" s="43">
        <f t="shared" si="1196"/>
        <v>0</v>
      </c>
      <c r="G5724" s="76">
        <f>IF('(Other Computations)'!G208=0,0,Inputs!I230*Inputs!I123*Inputs!J86*Inputs!D27*'GM Alloc Factors'!G53/('(Other Computations)'!G195+'(Other Computations)'!G208))</f>
        <v>0</v>
      </c>
      <c r="H5724" s="76">
        <f>IF('(Other Computations)'!H208=0,0,Inputs!J230*Inputs!J123*Inputs!J86*Inputs!D27*'GM Alloc Factors'!H53/('(Other Computations)'!H195+'(Other Computations)'!H208))</f>
        <v>0</v>
      </c>
      <c r="I5724" s="76">
        <f>IF('(Other Computations)'!I208=0,0,Inputs!K230*Inputs!K123*Inputs!J86*Inputs!D27*'GM Alloc Factors'!I53/('(Other Computations)'!I195+'(Other Computations)'!I208))</f>
        <v>0</v>
      </c>
      <c r="J5724" s="76">
        <f>IF('(Other Computations)'!J208=0,0,Inputs!L230*Inputs!L123*Inputs!J86*Inputs!D27*'GM Alloc Factors'!J53/('(Other Computations)'!J195+'(Other Computations)'!J208))</f>
        <v>0</v>
      </c>
      <c r="K5724" s="43">
        <f t="shared" si="1197"/>
        <v>0</v>
      </c>
    </row>
    <row r="5725" spans="1:11" ht="12.75" customHeight="1">
      <c r="A5725" s="61" t="str">
        <f>"         "&amp;Labels!C68</f>
        <v xml:space="preserve">         Total</v>
      </c>
      <c r="B5725" s="84">
        <f>SUM(B5715:B5724)</f>
        <v>0</v>
      </c>
      <c r="C5725" s="84">
        <f>SUM(C5715:C5724)</f>
        <v>0</v>
      </c>
      <c r="D5725" s="84">
        <f>SUM(D5715:D5724)</f>
        <v>0</v>
      </c>
      <c r="E5725" s="84">
        <f>SUM(E5715:E5724)</f>
        <v>0</v>
      </c>
      <c r="F5725" s="43">
        <f t="shared" si="1196"/>
        <v>0</v>
      </c>
      <c r="G5725" s="84">
        <f>SUM(G5715:G5724)</f>
        <v>0</v>
      </c>
      <c r="H5725" s="84">
        <f>SUM(H5715:H5724)</f>
        <v>0</v>
      </c>
      <c r="I5725" s="84">
        <f>SUM(I5715:I5724)</f>
        <v>0</v>
      </c>
      <c r="J5725" s="84">
        <f>SUM(J5715:J5724)</f>
        <v>0</v>
      </c>
      <c r="K5725" s="43">
        <f t="shared" si="1197"/>
        <v>0</v>
      </c>
    </row>
    <row r="5726" spans="1:11" ht="12.75" customHeight="1">
      <c r="A5726" s="61" t="str">
        <f>"      "&amp;Labels!B92</f>
        <v xml:space="preserve">      Q 8</v>
      </c>
      <c r="B5726" s="84"/>
      <c r="C5726" s="84"/>
      <c r="D5726" s="84"/>
      <c r="E5726" s="84"/>
      <c r="F5726" s="43"/>
      <c r="G5726" s="84"/>
      <c r="H5726" s="84"/>
      <c r="I5726" s="84"/>
      <c r="J5726" s="84"/>
      <c r="K5726" s="43"/>
    </row>
    <row r="5727" spans="1:11" ht="12.75" customHeight="1">
      <c r="A5727" s="61" t="str">
        <f>"         "&amp;Labels!B69</f>
        <v xml:space="preserve">         Customer 1</v>
      </c>
      <c r="B5727" s="76">
        <f>IF('(Other Computations)'!B199=0,0,Inputs!D221*Inputs!D114*Inputs!K77*Inputs!D27*'GM Alloc Factors'!B56/('(Other Computations)'!B186+'(Other Computations)'!B199))</f>
        <v>0</v>
      </c>
      <c r="C5727" s="76">
        <f>IF('(Other Computations)'!C199=0,0,Inputs!E221*Inputs!E114*Inputs!K77*Inputs!D27*'GM Alloc Factors'!C56/('(Other Computations)'!C186+'(Other Computations)'!C199))</f>
        <v>0</v>
      </c>
      <c r="D5727" s="76">
        <f>IF('(Other Computations)'!D199=0,0,Inputs!F221*Inputs!F114*Inputs!K77*Inputs!D27*'GM Alloc Factors'!D56/('(Other Computations)'!D186+'(Other Computations)'!D199))</f>
        <v>0</v>
      </c>
      <c r="E5727" s="76">
        <f>IF('(Other Computations)'!E199=0,0,Inputs!G221*Inputs!G114*Inputs!K77*Inputs!D27*'GM Alloc Factors'!E56/('(Other Computations)'!E186+'(Other Computations)'!E199))</f>
        <v>0</v>
      </c>
      <c r="F5727" s="43">
        <f t="shared" ref="F5727:F5748" si="1198">SUM(B5727:E5727)</f>
        <v>0</v>
      </c>
      <c r="G5727" s="76">
        <f>IF('(Other Computations)'!G199=0,0,Inputs!I221*Inputs!I114*Inputs!K77*Inputs!D27*'GM Alloc Factors'!G56/('(Other Computations)'!G186+'(Other Computations)'!G199))</f>
        <v>0</v>
      </c>
      <c r="H5727" s="76">
        <f>IF('(Other Computations)'!H199=0,0,Inputs!J221*Inputs!J114*Inputs!K77*Inputs!D27*'GM Alloc Factors'!H56/('(Other Computations)'!H186+'(Other Computations)'!H199))</f>
        <v>0</v>
      </c>
      <c r="I5727" s="76">
        <f>IF('(Other Computations)'!I199=0,0,Inputs!K221*Inputs!K114*Inputs!K77*Inputs!D27*'GM Alloc Factors'!I56/('(Other Computations)'!I186+'(Other Computations)'!I199))</f>
        <v>0</v>
      </c>
      <c r="J5727" s="76">
        <f>IF('(Other Computations)'!J199=0,0,Inputs!L221*Inputs!L114*Inputs!K77*Inputs!D27*'GM Alloc Factors'!J56/('(Other Computations)'!J186+'(Other Computations)'!J199))</f>
        <v>0</v>
      </c>
      <c r="K5727" s="43">
        <f t="shared" ref="K5727:K5748" si="1199">SUM(G5727:J5727)</f>
        <v>0</v>
      </c>
    </row>
    <row r="5728" spans="1:11" ht="12.75" customHeight="1">
      <c r="A5728" s="61" t="str">
        <f>"         "&amp;Labels!B70</f>
        <v xml:space="preserve">         Customer 2</v>
      </c>
      <c r="B5728" s="76">
        <f>IF('(Other Computations)'!B200=0,0,Inputs!D222*Inputs!D115*Inputs!K78*Inputs!D27*'GM Alloc Factors'!B56/('(Other Computations)'!B187+'(Other Computations)'!B200))</f>
        <v>0</v>
      </c>
      <c r="C5728" s="76">
        <f>IF('(Other Computations)'!C200=0,0,Inputs!E222*Inputs!E115*Inputs!K78*Inputs!D27*'GM Alloc Factors'!C56/('(Other Computations)'!C187+'(Other Computations)'!C200))</f>
        <v>0</v>
      </c>
      <c r="D5728" s="76">
        <f>IF('(Other Computations)'!D200=0,0,Inputs!F222*Inputs!F115*Inputs!K78*Inputs!D27*'GM Alloc Factors'!D56/('(Other Computations)'!D187+'(Other Computations)'!D200))</f>
        <v>0</v>
      </c>
      <c r="E5728" s="76">
        <f>IF('(Other Computations)'!E200=0,0,Inputs!G222*Inputs!G115*Inputs!K78*Inputs!D27*'GM Alloc Factors'!E56/('(Other Computations)'!E187+'(Other Computations)'!E200))</f>
        <v>0</v>
      </c>
      <c r="F5728" s="43">
        <f t="shared" si="1198"/>
        <v>0</v>
      </c>
      <c r="G5728" s="76">
        <f>IF('(Other Computations)'!G200=0,0,Inputs!I222*Inputs!I115*Inputs!K78*Inputs!D27*'GM Alloc Factors'!G56/('(Other Computations)'!G187+'(Other Computations)'!G200))</f>
        <v>0</v>
      </c>
      <c r="H5728" s="76">
        <f>IF('(Other Computations)'!H200=0,0,Inputs!J222*Inputs!J115*Inputs!K78*Inputs!D27*'GM Alloc Factors'!H56/('(Other Computations)'!H187+'(Other Computations)'!H200))</f>
        <v>0</v>
      </c>
      <c r="I5728" s="76">
        <f>IF('(Other Computations)'!I200=0,0,Inputs!K222*Inputs!K115*Inputs!K78*Inputs!D27*'GM Alloc Factors'!I56/('(Other Computations)'!I187+'(Other Computations)'!I200))</f>
        <v>0</v>
      </c>
      <c r="J5728" s="76">
        <f>IF('(Other Computations)'!J200=0,0,Inputs!L222*Inputs!L115*Inputs!K78*Inputs!D27*'GM Alloc Factors'!J56/('(Other Computations)'!J187+'(Other Computations)'!J200))</f>
        <v>0</v>
      </c>
      <c r="K5728" s="43">
        <f t="shared" si="1199"/>
        <v>0</v>
      </c>
    </row>
    <row r="5729" spans="1:11" ht="12.75" customHeight="1">
      <c r="A5729" s="61" t="str">
        <f>"         "&amp;Labels!B71</f>
        <v xml:space="preserve">         Customer 3</v>
      </c>
      <c r="B5729" s="76">
        <f>IF('(Other Computations)'!B201=0,0,Inputs!D223*Inputs!D116*Inputs!K79*Inputs!D27*'GM Alloc Factors'!B56/('(Other Computations)'!B188+'(Other Computations)'!B201))</f>
        <v>0</v>
      </c>
      <c r="C5729" s="76">
        <f>IF('(Other Computations)'!C201=0,0,Inputs!E223*Inputs!E116*Inputs!K79*Inputs!D27*'GM Alloc Factors'!C56/('(Other Computations)'!C188+'(Other Computations)'!C201))</f>
        <v>0</v>
      </c>
      <c r="D5729" s="76">
        <f>IF('(Other Computations)'!D201=0,0,Inputs!F223*Inputs!F116*Inputs!K79*Inputs!D27*'GM Alloc Factors'!D56/('(Other Computations)'!D188+'(Other Computations)'!D201))</f>
        <v>0</v>
      </c>
      <c r="E5729" s="76">
        <f>IF('(Other Computations)'!E201=0,0,Inputs!G223*Inputs!G116*Inputs!K79*Inputs!D27*'GM Alloc Factors'!E56/('(Other Computations)'!E188+'(Other Computations)'!E201))</f>
        <v>0</v>
      </c>
      <c r="F5729" s="43">
        <f t="shared" si="1198"/>
        <v>0</v>
      </c>
      <c r="G5729" s="76">
        <f>IF('(Other Computations)'!G201=0,0,Inputs!I223*Inputs!I116*Inputs!K79*Inputs!D27*'GM Alloc Factors'!G56/('(Other Computations)'!G188+'(Other Computations)'!G201))</f>
        <v>0</v>
      </c>
      <c r="H5729" s="76">
        <f>IF('(Other Computations)'!H201=0,0,Inputs!J223*Inputs!J116*Inputs!K79*Inputs!D27*'GM Alloc Factors'!H56/('(Other Computations)'!H188+'(Other Computations)'!H201))</f>
        <v>0</v>
      </c>
      <c r="I5729" s="76">
        <f>IF('(Other Computations)'!I201=0,0,Inputs!K223*Inputs!K116*Inputs!K79*Inputs!D27*'GM Alloc Factors'!I56/('(Other Computations)'!I188+'(Other Computations)'!I201))</f>
        <v>0</v>
      </c>
      <c r="J5729" s="76">
        <f>IF('(Other Computations)'!J201=0,0,Inputs!L223*Inputs!L116*Inputs!K79*Inputs!D27*'GM Alloc Factors'!J56/('(Other Computations)'!J188+'(Other Computations)'!J201))</f>
        <v>0</v>
      </c>
      <c r="K5729" s="43">
        <f t="shared" si="1199"/>
        <v>0</v>
      </c>
    </row>
    <row r="5730" spans="1:11" ht="12.75" customHeight="1">
      <c r="A5730" s="61" t="str">
        <f>"         "&amp;Labels!B72</f>
        <v xml:space="preserve">         Customer 4</v>
      </c>
      <c r="B5730" s="76">
        <f>IF('(Other Computations)'!B202=0,0,Inputs!D224*Inputs!D117*Inputs!K80*Inputs!D27*'GM Alloc Factors'!B56/('(Other Computations)'!B189+'(Other Computations)'!B202))</f>
        <v>0</v>
      </c>
      <c r="C5730" s="76">
        <f>IF('(Other Computations)'!C202=0,0,Inputs!E224*Inputs!E117*Inputs!K80*Inputs!D27*'GM Alloc Factors'!C56/('(Other Computations)'!C189+'(Other Computations)'!C202))</f>
        <v>0</v>
      </c>
      <c r="D5730" s="76">
        <f>IF('(Other Computations)'!D202=0,0,Inputs!F224*Inputs!F117*Inputs!K80*Inputs!D27*'GM Alloc Factors'!D56/('(Other Computations)'!D189+'(Other Computations)'!D202))</f>
        <v>0</v>
      </c>
      <c r="E5730" s="76">
        <f>IF('(Other Computations)'!E202=0,0,Inputs!G224*Inputs!G117*Inputs!K80*Inputs!D27*'GM Alloc Factors'!E56/('(Other Computations)'!E189+'(Other Computations)'!E202))</f>
        <v>0</v>
      </c>
      <c r="F5730" s="43">
        <f t="shared" si="1198"/>
        <v>0</v>
      </c>
      <c r="G5730" s="76">
        <f>IF('(Other Computations)'!G202=0,0,Inputs!I224*Inputs!I117*Inputs!K80*Inputs!D27*'GM Alloc Factors'!G56/('(Other Computations)'!G189+'(Other Computations)'!G202))</f>
        <v>0</v>
      </c>
      <c r="H5730" s="76">
        <f>IF('(Other Computations)'!H202=0,0,Inputs!J224*Inputs!J117*Inputs!K80*Inputs!D27*'GM Alloc Factors'!H56/('(Other Computations)'!H189+'(Other Computations)'!H202))</f>
        <v>0</v>
      </c>
      <c r="I5730" s="76">
        <f>IF('(Other Computations)'!I202=0,0,Inputs!K224*Inputs!K117*Inputs!K80*Inputs!D27*'GM Alloc Factors'!I56/('(Other Computations)'!I189+'(Other Computations)'!I202))</f>
        <v>0</v>
      </c>
      <c r="J5730" s="76">
        <f>IF('(Other Computations)'!J202=0,0,Inputs!L224*Inputs!L117*Inputs!K80*Inputs!D27*'GM Alloc Factors'!J56/('(Other Computations)'!J189+'(Other Computations)'!J202))</f>
        <v>0</v>
      </c>
      <c r="K5730" s="43">
        <f t="shared" si="1199"/>
        <v>0</v>
      </c>
    </row>
    <row r="5731" spans="1:11" ht="12.75" customHeight="1">
      <c r="A5731" s="61" t="str">
        <f>"         "&amp;Labels!B73</f>
        <v xml:space="preserve">         Customer 5</v>
      </c>
      <c r="B5731" s="76">
        <f>IF('(Other Computations)'!B203=0,0,Inputs!D225*Inputs!D118*Inputs!K81*Inputs!D27*'GM Alloc Factors'!B56/('(Other Computations)'!B190+'(Other Computations)'!B203))</f>
        <v>0</v>
      </c>
      <c r="C5731" s="76">
        <f>IF('(Other Computations)'!C203=0,0,Inputs!E225*Inputs!E118*Inputs!K81*Inputs!D27*'GM Alloc Factors'!C56/('(Other Computations)'!C190+'(Other Computations)'!C203))</f>
        <v>0</v>
      </c>
      <c r="D5731" s="76">
        <f>IF('(Other Computations)'!D203=0,0,Inputs!F225*Inputs!F118*Inputs!K81*Inputs!D27*'GM Alloc Factors'!D56/('(Other Computations)'!D190+'(Other Computations)'!D203))</f>
        <v>0</v>
      </c>
      <c r="E5731" s="76">
        <f>IF('(Other Computations)'!E203=0,0,Inputs!G225*Inputs!G118*Inputs!K81*Inputs!D27*'GM Alloc Factors'!E56/('(Other Computations)'!E190+'(Other Computations)'!E203))</f>
        <v>0</v>
      </c>
      <c r="F5731" s="43">
        <f t="shared" si="1198"/>
        <v>0</v>
      </c>
      <c r="G5731" s="76">
        <f>IF('(Other Computations)'!G203=0,0,Inputs!I225*Inputs!I118*Inputs!K81*Inputs!D27*'GM Alloc Factors'!G56/('(Other Computations)'!G190+'(Other Computations)'!G203))</f>
        <v>0</v>
      </c>
      <c r="H5731" s="76">
        <f>IF('(Other Computations)'!H203=0,0,Inputs!J225*Inputs!J118*Inputs!K81*Inputs!D27*'GM Alloc Factors'!H56/('(Other Computations)'!H190+'(Other Computations)'!H203))</f>
        <v>0</v>
      </c>
      <c r="I5731" s="76">
        <f>IF('(Other Computations)'!I203=0,0,Inputs!K225*Inputs!K118*Inputs!K81*Inputs!D27*'GM Alloc Factors'!I56/('(Other Computations)'!I190+'(Other Computations)'!I203))</f>
        <v>0</v>
      </c>
      <c r="J5731" s="76">
        <f>IF('(Other Computations)'!J203=0,0,Inputs!L225*Inputs!L118*Inputs!K81*Inputs!D27*'GM Alloc Factors'!J56/('(Other Computations)'!J190+'(Other Computations)'!J203))</f>
        <v>0</v>
      </c>
      <c r="K5731" s="43">
        <f t="shared" si="1199"/>
        <v>0</v>
      </c>
    </row>
    <row r="5732" spans="1:11" ht="12.75" customHeight="1">
      <c r="A5732" s="61" t="str">
        <f>"         "&amp;Labels!B74</f>
        <v xml:space="preserve">         Customer 6</v>
      </c>
      <c r="B5732" s="76">
        <f>IF('(Other Computations)'!B204=0,0,Inputs!D226*Inputs!D119*Inputs!K82*Inputs!D27*'GM Alloc Factors'!B56/('(Other Computations)'!B191+'(Other Computations)'!B204))</f>
        <v>0</v>
      </c>
      <c r="C5732" s="76">
        <f>IF('(Other Computations)'!C204=0,0,Inputs!E226*Inputs!E119*Inputs!K82*Inputs!D27*'GM Alloc Factors'!C56/('(Other Computations)'!C191+'(Other Computations)'!C204))</f>
        <v>0</v>
      </c>
      <c r="D5732" s="76">
        <f>IF('(Other Computations)'!D204=0,0,Inputs!F226*Inputs!F119*Inputs!K82*Inputs!D27*'GM Alloc Factors'!D56/('(Other Computations)'!D191+'(Other Computations)'!D204))</f>
        <v>0</v>
      </c>
      <c r="E5732" s="76">
        <f>IF('(Other Computations)'!E204=0,0,Inputs!G226*Inputs!G119*Inputs!K82*Inputs!D27*'GM Alloc Factors'!E56/('(Other Computations)'!E191+'(Other Computations)'!E204))</f>
        <v>0</v>
      </c>
      <c r="F5732" s="43">
        <f t="shared" si="1198"/>
        <v>0</v>
      </c>
      <c r="G5732" s="76">
        <f>IF('(Other Computations)'!G204=0,0,Inputs!I226*Inputs!I119*Inputs!K82*Inputs!D27*'GM Alloc Factors'!G56/('(Other Computations)'!G191+'(Other Computations)'!G204))</f>
        <v>0</v>
      </c>
      <c r="H5732" s="76">
        <f>IF('(Other Computations)'!H204=0,0,Inputs!J226*Inputs!J119*Inputs!K82*Inputs!D27*'GM Alloc Factors'!H56/('(Other Computations)'!H191+'(Other Computations)'!H204))</f>
        <v>0</v>
      </c>
      <c r="I5732" s="76">
        <f>IF('(Other Computations)'!I204=0,0,Inputs!K226*Inputs!K119*Inputs!K82*Inputs!D27*'GM Alloc Factors'!I56/('(Other Computations)'!I191+'(Other Computations)'!I204))</f>
        <v>0</v>
      </c>
      <c r="J5732" s="76">
        <f>IF('(Other Computations)'!J204=0,0,Inputs!L226*Inputs!L119*Inputs!K82*Inputs!D27*'GM Alloc Factors'!J56/('(Other Computations)'!J191+'(Other Computations)'!J204))</f>
        <v>0</v>
      </c>
      <c r="K5732" s="43">
        <f t="shared" si="1199"/>
        <v>0</v>
      </c>
    </row>
    <row r="5733" spans="1:11" ht="12.75" customHeight="1">
      <c r="A5733" s="61" t="str">
        <f>"         "&amp;Labels!B75</f>
        <v xml:space="preserve">         Customer 7</v>
      </c>
      <c r="B5733" s="76">
        <f>IF('(Other Computations)'!B205=0,0,Inputs!D227*Inputs!D120*Inputs!K83*Inputs!D27*'GM Alloc Factors'!B56/('(Other Computations)'!B192+'(Other Computations)'!B205))</f>
        <v>0</v>
      </c>
      <c r="C5733" s="76">
        <f>IF('(Other Computations)'!C205=0,0,Inputs!E227*Inputs!E120*Inputs!K83*Inputs!D27*'GM Alloc Factors'!C56/('(Other Computations)'!C192+'(Other Computations)'!C205))</f>
        <v>0</v>
      </c>
      <c r="D5733" s="76">
        <f>IF('(Other Computations)'!D205=0,0,Inputs!F227*Inputs!F120*Inputs!K83*Inputs!D27*'GM Alloc Factors'!D56/('(Other Computations)'!D192+'(Other Computations)'!D205))</f>
        <v>0</v>
      </c>
      <c r="E5733" s="76">
        <f>IF('(Other Computations)'!E205=0,0,Inputs!G227*Inputs!G120*Inputs!K83*Inputs!D27*'GM Alloc Factors'!E56/('(Other Computations)'!E192+'(Other Computations)'!E205))</f>
        <v>0</v>
      </c>
      <c r="F5733" s="43">
        <f t="shared" si="1198"/>
        <v>0</v>
      </c>
      <c r="G5733" s="76">
        <f>IF('(Other Computations)'!G205=0,0,Inputs!I227*Inputs!I120*Inputs!K83*Inputs!D27*'GM Alloc Factors'!G56/('(Other Computations)'!G192+'(Other Computations)'!G205))</f>
        <v>0</v>
      </c>
      <c r="H5733" s="76">
        <f>IF('(Other Computations)'!H205=0,0,Inputs!J227*Inputs!J120*Inputs!K83*Inputs!D27*'GM Alloc Factors'!H56/('(Other Computations)'!H192+'(Other Computations)'!H205))</f>
        <v>0</v>
      </c>
      <c r="I5733" s="76">
        <f>IF('(Other Computations)'!I205=0,0,Inputs!K227*Inputs!K120*Inputs!K83*Inputs!D27*'GM Alloc Factors'!I56/('(Other Computations)'!I192+'(Other Computations)'!I205))</f>
        <v>0</v>
      </c>
      <c r="J5733" s="76">
        <f>IF('(Other Computations)'!J205=0,0,Inputs!L227*Inputs!L120*Inputs!K83*Inputs!D27*'GM Alloc Factors'!J56/('(Other Computations)'!J192+'(Other Computations)'!J205))</f>
        <v>0</v>
      </c>
      <c r="K5733" s="43">
        <f t="shared" si="1199"/>
        <v>0</v>
      </c>
    </row>
    <row r="5734" spans="1:11" ht="12.75" customHeight="1">
      <c r="A5734" s="61" t="str">
        <f>"         "&amp;Labels!B76</f>
        <v xml:space="preserve">         Customer 8</v>
      </c>
      <c r="B5734" s="76">
        <f>IF('(Other Computations)'!B206=0,0,Inputs!D228*Inputs!D121*Inputs!K84*Inputs!D27*'GM Alloc Factors'!B56/('(Other Computations)'!B193+'(Other Computations)'!B206))</f>
        <v>0</v>
      </c>
      <c r="C5734" s="76">
        <f>IF('(Other Computations)'!C206=0,0,Inputs!E228*Inputs!E121*Inputs!K84*Inputs!D27*'GM Alloc Factors'!C56/('(Other Computations)'!C193+'(Other Computations)'!C206))</f>
        <v>0</v>
      </c>
      <c r="D5734" s="76">
        <f>IF('(Other Computations)'!D206=0,0,Inputs!F228*Inputs!F121*Inputs!K84*Inputs!D27*'GM Alloc Factors'!D56/('(Other Computations)'!D193+'(Other Computations)'!D206))</f>
        <v>0</v>
      </c>
      <c r="E5734" s="76">
        <f>IF('(Other Computations)'!E206=0,0,Inputs!G228*Inputs!G121*Inputs!K84*Inputs!D27*'GM Alloc Factors'!E56/('(Other Computations)'!E193+'(Other Computations)'!E206))</f>
        <v>0</v>
      </c>
      <c r="F5734" s="43">
        <f t="shared" si="1198"/>
        <v>0</v>
      </c>
      <c r="G5734" s="76">
        <f>IF('(Other Computations)'!G206=0,0,Inputs!I228*Inputs!I121*Inputs!K84*Inputs!D27*'GM Alloc Factors'!G56/('(Other Computations)'!G193+'(Other Computations)'!G206))</f>
        <v>0</v>
      </c>
      <c r="H5734" s="76">
        <f>IF('(Other Computations)'!H206=0,0,Inputs!J228*Inputs!J121*Inputs!K84*Inputs!D27*'GM Alloc Factors'!H56/('(Other Computations)'!H193+'(Other Computations)'!H206))</f>
        <v>0</v>
      </c>
      <c r="I5734" s="76">
        <f>IF('(Other Computations)'!I206=0,0,Inputs!K228*Inputs!K121*Inputs!K84*Inputs!D27*'GM Alloc Factors'!I56/('(Other Computations)'!I193+'(Other Computations)'!I206))</f>
        <v>0</v>
      </c>
      <c r="J5734" s="76">
        <f>IF('(Other Computations)'!J206=0,0,Inputs!L228*Inputs!L121*Inputs!K84*Inputs!D27*'GM Alloc Factors'!J56/('(Other Computations)'!J193+'(Other Computations)'!J206))</f>
        <v>0</v>
      </c>
      <c r="K5734" s="43">
        <f t="shared" si="1199"/>
        <v>0</v>
      </c>
    </row>
    <row r="5735" spans="1:11" ht="12.75" customHeight="1">
      <c r="A5735" s="61" t="str">
        <f>"         "&amp;Labels!B77</f>
        <v xml:space="preserve">         Customer 9</v>
      </c>
      <c r="B5735" s="76">
        <f>IF('(Other Computations)'!B207=0,0,Inputs!D229*Inputs!D122*Inputs!K85*Inputs!D27*'GM Alloc Factors'!B56/('(Other Computations)'!B194+'(Other Computations)'!B207))</f>
        <v>0</v>
      </c>
      <c r="C5735" s="76">
        <f>IF('(Other Computations)'!C207=0,0,Inputs!E229*Inputs!E122*Inputs!K85*Inputs!D27*'GM Alloc Factors'!C56/('(Other Computations)'!C194+'(Other Computations)'!C207))</f>
        <v>0</v>
      </c>
      <c r="D5735" s="76">
        <f>IF('(Other Computations)'!D207=0,0,Inputs!F229*Inputs!F122*Inputs!K85*Inputs!D27*'GM Alloc Factors'!D56/('(Other Computations)'!D194+'(Other Computations)'!D207))</f>
        <v>0</v>
      </c>
      <c r="E5735" s="76">
        <f>IF('(Other Computations)'!E207=0,0,Inputs!G229*Inputs!G122*Inputs!K85*Inputs!D27*'GM Alloc Factors'!E56/('(Other Computations)'!E194+'(Other Computations)'!E207))</f>
        <v>0</v>
      </c>
      <c r="F5735" s="43">
        <f t="shared" si="1198"/>
        <v>0</v>
      </c>
      <c r="G5735" s="76">
        <f>IF('(Other Computations)'!G207=0,0,Inputs!I229*Inputs!I122*Inputs!K85*Inputs!D27*'GM Alloc Factors'!G56/('(Other Computations)'!G194+'(Other Computations)'!G207))</f>
        <v>0</v>
      </c>
      <c r="H5735" s="76">
        <f>IF('(Other Computations)'!H207=0,0,Inputs!J229*Inputs!J122*Inputs!K85*Inputs!D27*'GM Alloc Factors'!H56/('(Other Computations)'!H194+'(Other Computations)'!H207))</f>
        <v>0</v>
      </c>
      <c r="I5735" s="76">
        <f>IF('(Other Computations)'!I207=0,0,Inputs!K229*Inputs!K122*Inputs!K85*Inputs!D27*'GM Alloc Factors'!I56/('(Other Computations)'!I194+'(Other Computations)'!I207))</f>
        <v>0</v>
      </c>
      <c r="J5735" s="76">
        <f>IF('(Other Computations)'!J207=0,0,Inputs!L229*Inputs!L122*Inputs!K85*Inputs!D27*'GM Alloc Factors'!J56/('(Other Computations)'!J194+'(Other Computations)'!J207))</f>
        <v>0</v>
      </c>
      <c r="K5735" s="43">
        <f t="shared" si="1199"/>
        <v>0</v>
      </c>
    </row>
    <row r="5736" spans="1:11" ht="12.75" customHeight="1">
      <c r="A5736" s="61" t="str">
        <f>"         "&amp;Labels!B78</f>
        <v xml:space="preserve">         Customer 10</v>
      </c>
      <c r="B5736" s="76">
        <f>IF('(Other Computations)'!B208=0,0,Inputs!D230*Inputs!D123*Inputs!K86*Inputs!D27*'GM Alloc Factors'!B56/('(Other Computations)'!B195+'(Other Computations)'!B208))</f>
        <v>0</v>
      </c>
      <c r="C5736" s="76">
        <f>IF('(Other Computations)'!C208=0,0,Inputs!E230*Inputs!E123*Inputs!K86*Inputs!D27*'GM Alloc Factors'!C56/('(Other Computations)'!C195+'(Other Computations)'!C208))</f>
        <v>0</v>
      </c>
      <c r="D5736" s="76">
        <f>IF('(Other Computations)'!D208=0,0,Inputs!F230*Inputs!F123*Inputs!K86*Inputs!D27*'GM Alloc Factors'!D56/('(Other Computations)'!D195+'(Other Computations)'!D208))</f>
        <v>0</v>
      </c>
      <c r="E5736" s="76">
        <f>IF('(Other Computations)'!E208=0,0,Inputs!G230*Inputs!G123*Inputs!K86*Inputs!D27*'GM Alloc Factors'!E56/('(Other Computations)'!E195+'(Other Computations)'!E208))</f>
        <v>0</v>
      </c>
      <c r="F5736" s="43">
        <f t="shared" si="1198"/>
        <v>0</v>
      </c>
      <c r="G5736" s="76">
        <f>IF('(Other Computations)'!G208=0,0,Inputs!I230*Inputs!I123*Inputs!K86*Inputs!D27*'GM Alloc Factors'!G56/('(Other Computations)'!G195+'(Other Computations)'!G208))</f>
        <v>0</v>
      </c>
      <c r="H5736" s="76">
        <f>IF('(Other Computations)'!H208=0,0,Inputs!J230*Inputs!J123*Inputs!K86*Inputs!D27*'GM Alloc Factors'!H56/('(Other Computations)'!H195+'(Other Computations)'!H208))</f>
        <v>0</v>
      </c>
      <c r="I5736" s="76">
        <f>IF('(Other Computations)'!I208=0,0,Inputs!K230*Inputs!K123*Inputs!K86*Inputs!D27*'GM Alloc Factors'!I56/('(Other Computations)'!I195+'(Other Computations)'!I208))</f>
        <v>0</v>
      </c>
      <c r="J5736" s="76">
        <f>IF('(Other Computations)'!J208=0,0,Inputs!L230*Inputs!L123*Inputs!K86*Inputs!D27*'GM Alloc Factors'!J56/('(Other Computations)'!J195+'(Other Computations)'!J208))</f>
        <v>0</v>
      </c>
      <c r="K5736" s="43">
        <f t="shared" si="1199"/>
        <v>0</v>
      </c>
    </row>
    <row r="5737" spans="1:11" ht="12.75" customHeight="1">
      <c r="A5737" s="61" t="str">
        <f>"         "&amp;Labels!C68</f>
        <v xml:space="preserve">         Total</v>
      </c>
      <c r="B5737" s="84">
        <f>SUM(B5727:B5736)</f>
        <v>0</v>
      </c>
      <c r="C5737" s="84">
        <f>SUM(C5727:C5736)</f>
        <v>0</v>
      </c>
      <c r="D5737" s="84">
        <f>SUM(D5727:D5736)</f>
        <v>0</v>
      </c>
      <c r="E5737" s="84">
        <f>SUM(E5727:E5736)</f>
        <v>0</v>
      </c>
      <c r="F5737" s="43">
        <f t="shared" si="1198"/>
        <v>0</v>
      </c>
      <c r="G5737" s="84">
        <f>SUM(G5727:G5736)</f>
        <v>0</v>
      </c>
      <c r="H5737" s="84">
        <f>SUM(H5727:H5736)</f>
        <v>0</v>
      </c>
      <c r="I5737" s="84">
        <f>SUM(I5727:I5736)</f>
        <v>0</v>
      </c>
      <c r="J5737" s="84">
        <f>SUM(J5727:J5736)</f>
        <v>0</v>
      </c>
      <c r="K5737" s="43">
        <f t="shared" si="1199"/>
        <v>0</v>
      </c>
    </row>
    <row r="5738" spans="1:11" ht="12.75" customHeight="1">
      <c r="A5738" s="55" t="str">
        <f>"      "&amp;Labels!C84</f>
        <v xml:space="preserve">      Total</v>
      </c>
      <c r="B5738" s="74">
        <f>SUM(B5653,B5665,B5677,B5689,B5701,B5713,B5725,B5737)</f>
        <v>0</v>
      </c>
      <c r="C5738" s="74">
        <f>SUM(C5653,C5665,C5677,C5689,C5701,C5713,C5725,C5737)</f>
        <v>0</v>
      </c>
      <c r="D5738" s="74">
        <f>SUM(D5653,D5665,D5677,D5689,D5701,D5713,D5725,D5737)</f>
        <v>0</v>
      </c>
      <c r="E5738" s="74">
        <f>SUM(E5653,E5665,E5677,E5689,E5701,E5713,E5725,E5737)</f>
        <v>0</v>
      </c>
      <c r="F5738" s="43">
        <f t="shared" si="1198"/>
        <v>0</v>
      </c>
      <c r="G5738" s="74">
        <f>SUM(G5653,G5665,G5677,G5689,G5701,G5713,G5725,G5737)</f>
        <v>0</v>
      </c>
      <c r="H5738" s="74">
        <f>SUM(H5653,H5665,H5677,H5689,H5701,H5713,H5725,H5737)</f>
        <v>0</v>
      </c>
      <c r="I5738" s="74">
        <f>SUM(I5653,I5665,I5677,I5689,I5701,I5713,I5725,I5737)</f>
        <v>0</v>
      </c>
      <c r="J5738" s="74">
        <f>SUM(J5653,J5665,J5677,J5689,J5701,J5713,J5725,J5737)</f>
        <v>0</v>
      </c>
      <c r="K5738" s="43">
        <f t="shared" si="1199"/>
        <v>0</v>
      </c>
    </row>
    <row r="5739" spans="1:11" ht="12.75" customHeight="1">
      <c r="A5739" s="61" t="str">
        <f>"         "&amp;Labels!B69</f>
        <v xml:space="preserve">         Customer 1</v>
      </c>
      <c r="B5739" s="76">
        <f t="shared" ref="B5739:E5748" si="1200">SUM(B5643,B5655,B5667,B5679,B5691,B5703,B5715,B5727)</f>
        <v>0</v>
      </c>
      <c r="C5739" s="76">
        <f t="shared" si="1200"/>
        <v>0</v>
      </c>
      <c r="D5739" s="76">
        <f t="shared" si="1200"/>
        <v>0</v>
      </c>
      <c r="E5739" s="76">
        <f t="shared" si="1200"/>
        <v>0</v>
      </c>
      <c r="F5739" s="43">
        <f t="shared" si="1198"/>
        <v>0</v>
      </c>
      <c r="G5739" s="76">
        <f t="shared" ref="G5739:J5748" si="1201">SUM(G5643,G5655,G5667,G5679,G5691,G5703,G5715,G5727)</f>
        <v>0</v>
      </c>
      <c r="H5739" s="76">
        <f t="shared" si="1201"/>
        <v>0</v>
      </c>
      <c r="I5739" s="76">
        <f t="shared" si="1201"/>
        <v>0</v>
      </c>
      <c r="J5739" s="76">
        <f t="shared" si="1201"/>
        <v>0</v>
      </c>
      <c r="K5739" s="43">
        <f t="shared" si="1199"/>
        <v>0</v>
      </c>
    </row>
    <row r="5740" spans="1:11" ht="12.75" customHeight="1">
      <c r="A5740" s="61" t="str">
        <f>"         "&amp;Labels!B70</f>
        <v xml:space="preserve">         Customer 2</v>
      </c>
      <c r="B5740" s="76">
        <f t="shared" si="1200"/>
        <v>0</v>
      </c>
      <c r="C5740" s="76">
        <f t="shared" si="1200"/>
        <v>0</v>
      </c>
      <c r="D5740" s="76">
        <f t="shared" si="1200"/>
        <v>0</v>
      </c>
      <c r="E5740" s="76">
        <f t="shared" si="1200"/>
        <v>0</v>
      </c>
      <c r="F5740" s="43">
        <f t="shared" si="1198"/>
        <v>0</v>
      </c>
      <c r="G5740" s="76">
        <f t="shared" si="1201"/>
        <v>0</v>
      </c>
      <c r="H5740" s="76">
        <f t="shared" si="1201"/>
        <v>0</v>
      </c>
      <c r="I5740" s="76">
        <f t="shared" si="1201"/>
        <v>0</v>
      </c>
      <c r="J5740" s="76">
        <f t="shared" si="1201"/>
        <v>0</v>
      </c>
      <c r="K5740" s="43">
        <f t="shared" si="1199"/>
        <v>0</v>
      </c>
    </row>
    <row r="5741" spans="1:11" ht="12.75" customHeight="1">
      <c r="A5741" s="61" t="str">
        <f>"         "&amp;Labels!B71</f>
        <v xml:space="preserve">         Customer 3</v>
      </c>
      <c r="B5741" s="76">
        <f t="shared" si="1200"/>
        <v>0</v>
      </c>
      <c r="C5741" s="76">
        <f t="shared" si="1200"/>
        <v>0</v>
      </c>
      <c r="D5741" s="76">
        <f t="shared" si="1200"/>
        <v>0</v>
      </c>
      <c r="E5741" s="76">
        <f t="shared" si="1200"/>
        <v>0</v>
      </c>
      <c r="F5741" s="43">
        <f t="shared" si="1198"/>
        <v>0</v>
      </c>
      <c r="G5741" s="76">
        <f t="shared" si="1201"/>
        <v>0</v>
      </c>
      <c r="H5741" s="76">
        <f t="shared" si="1201"/>
        <v>0</v>
      </c>
      <c r="I5741" s="76">
        <f t="shared" si="1201"/>
        <v>0</v>
      </c>
      <c r="J5741" s="76">
        <f t="shared" si="1201"/>
        <v>0</v>
      </c>
      <c r="K5741" s="43">
        <f t="shared" si="1199"/>
        <v>0</v>
      </c>
    </row>
    <row r="5742" spans="1:11" ht="12.75" customHeight="1">
      <c r="A5742" s="61" t="str">
        <f>"         "&amp;Labels!B72</f>
        <v xml:space="preserve">         Customer 4</v>
      </c>
      <c r="B5742" s="76">
        <f t="shared" si="1200"/>
        <v>0</v>
      </c>
      <c r="C5742" s="76">
        <f t="shared" si="1200"/>
        <v>0</v>
      </c>
      <c r="D5742" s="76">
        <f t="shared" si="1200"/>
        <v>0</v>
      </c>
      <c r="E5742" s="76">
        <f t="shared" si="1200"/>
        <v>0</v>
      </c>
      <c r="F5742" s="43">
        <f t="shared" si="1198"/>
        <v>0</v>
      </c>
      <c r="G5742" s="76">
        <f t="shared" si="1201"/>
        <v>0</v>
      </c>
      <c r="H5742" s="76">
        <f t="shared" si="1201"/>
        <v>0</v>
      </c>
      <c r="I5742" s="76">
        <f t="shared" si="1201"/>
        <v>0</v>
      </c>
      <c r="J5742" s="76">
        <f t="shared" si="1201"/>
        <v>0</v>
      </c>
      <c r="K5742" s="43">
        <f t="shared" si="1199"/>
        <v>0</v>
      </c>
    </row>
    <row r="5743" spans="1:11" ht="12.75" customHeight="1">
      <c r="A5743" s="61" t="str">
        <f>"         "&amp;Labels!B73</f>
        <v xml:space="preserve">         Customer 5</v>
      </c>
      <c r="B5743" s="76">
        <f t="shared" si="1200"/>
        <v>0</v>
      </c>
      <c r="C5743" s="76">
        <f t="shared" si="1200"/>
        <v>0</v>
      </c>
      <c r="D5743" s="76">
        <f t="shared" si="1200"/>
        <v>0</v>
      </c>
      <c r="E5743" s="76">
        <f t="shared" si="1200"/>
        <v>0</v>
      </c>
      <c r="F5743" s="43">
        <f t="shared" si="1198"/>
        <v>0</v>
      </c>
      <c r="G5743" s="76">
        <f t="shared" si="1201"/>
        <v>0</v>
      </c>
      <c r="H5743" s="76">
        <f t="shared" si="1201"/>
        <v>0</v>
      </c>
      <c r="I5743" s="76">
        <f t="shared" si="1201"/>
        <v>0</v>
      </c>
      <c r="J5743" s="76">
        <f t="shared" si="1201"/>
        <v>0</v>
      </c>
      <c r="K5743" s="43">
        <f t="shared" si="1199"/>
        <v>0</v>
      </c>
    </row>
    <row r="5744" spans="1:11" ht="12.75" customHeight="1">
      <c r="A5744" s="61" t="str">
        <f>"         "&amp;Labels!B74</f>
        <v xml:space="preserve">         Customer 6</v>
      </c>
      <c r="B5744" s="76">
        <f t="shared" si="1200"/>
        <v>0</v>
      </c>
      <c r="C5744" s="76">
        <f t="shared" si="1200"/>
        <v>0</v>
      </c>
      <c r="D5744" s="76">
        <f t="shared" si="1200"/>
        <v>0</v>
      </c>
      <c r="E5744" s="76">
        <f t="shared" si="1200"/>
        <v>0</v>
      </c>
      <c r="F5744" s="43">
        <f t="shared" si="1198"/>
        <v>0</v>
      </c>
      <c r="G5744" s="76">
        <f t="shared" si="1201"/>
        <v>0</v>
      </c>
      <c r="H5744" s="76">
        <f t="shared" si="1201"/>
        <v>0</v>
      </c>
      <c r="I5744" s="76">
        <f t="shared" si="1201"/>
        <v>0</v>
      </c>
      <c r="J5744" s="76">
        <f t="shared" si="1201"/>
        <v>0</v>
      </c>
      <c r="K5744" s="43">
        <f t="shared" si="1199"/>
        <v>0</v>
      </c>
    </row>
    <row r="5745" spans="1:11" ht="12.75" customHeight="1">
      <c r="A5745" s="61" t="str">
        <f>"         "&amp;Labels!B75</f>
        <v xml:space="preserve">         Customer 7</v>
      </c>
      <c r="B5745" s="76">
        <f t="shared" si="1200"/>
        <v>0</v>
      </c>
      <c r="C5745" s="76">
        <f t="shared" si="1200"/>
        <v>0</v>
      </c>
      <c r="D5745" s="76">
        <f t="shared" si="1200"/>
        <v>0</v>
      </c>
      <c r="E5745" s="76">
        <f t="shared" si="1200"/>
        <v>0</v>
      </c>
      <c r="F5745" s="43">
        <f t="shared" si="1198"/>
        <v>0</v>
      </c>
      <c r="G5745" s="76">
        <f t="shared" si="1201"/>
        <v>0</v>
      </c>
      <c r="H5745" s="76">
        <f t="shared" si="1201"/>
        <v>0</v>
      </c>
      <c r="I5745" s="76">
        <f t="shared" si="1201"/>
        <v>0</v>
      </c>
      <c r="J5745" s="76">
        <f t="shared" si="1201"/>
        <v>0</v>
      </c>
      <c r="K5745" s="43">
        <f t="shared" si="1199"/>
        <v>0</v>
      </c>
    </row>
    <row r="5746" spans="1:11" ht="12.75" customHeight="1">
      <c r="A5746" s="61" t="str">
        <f>"         "&amp;Labels!B76</f>
        <v xml:space="preserve">         Customer 8</v>
      </c>
      <c r="B5746" s="76">
        <f t="shared" si="1200"/>
        <v>0</v>
      </c>
      <c r="C5746" s="76">
        <f t="shared" si="1200"/>
        <v>0</v>
      </c>
      <c r="D5746" s="76">
        <f t="shared" si="1200"/>
        <v>0</v>
      </c>
      <c r="E5746" s="76">
        <f t="shared" si="1200"/>
        <v>0</v>
      </c>
      <c r="F5746" s="43">
        <f t="shared" si="1198"/>
        <v>0</v>
      </c>
      <c r="G5746" s="76">
        <f t="shared" si="1201"/>
        <v>0</v>
      </c>
      <c r="H5746" s="76">
        <f t="shared" si="1201"/>
        <v>0</v>
      </c>
      <c r="I5746" s="76">
        <f t="shared" si="1201"/>
        <v>0</v>
      </c>
      <c r="J5746" s="76">
        <f t="shared" si="1201"/>
        <v>0</v>
      </c>
      <c r="K5746" s="43">
        <f t="shared" si="1199"/>
        <v>0</v>
      </c>
    </row>
    <row r="5747" spans="1:11" ht="12.75" customHeight="1">
      <c r="A5747" s="61" t="str">
        <f>"         "&amp;Labels!B77</f>
        <v xml:space="preserve">         Customer 9</v>
      </c>
      <c r="B5747" s="76">
        <f t="shared" si="1200"/>
        <v>0</v>
      </c>
      <c r="C5747" s="76">
        <f t="shared" si="1200"/>
        <v>0</v>
      </c>
      <c r="D5747" s="76">
        <f t="shared" si="1200"/>
        <v>0</v>
      </c>
      <c r="E5747" s="76">
        <f t="shared" si="1200"/>
        <v>0</v>
      </c>
      <c r="F5747" s="43">
        <f t="shared" si="1198"/>
        <v>0</v>
      </c>
      <c r="G5747" s="76">
        <f t="shared" si="1201"/>
        <v>0</v>
      </c>
      <c r="H5747" s="76">
        <f t="shared" si="1201"/>
        <v>0</v>
      </c>
      <c r="I5747" s="76">
        <f t="shared" si="1201"/>
        <v>0</v>
      </c>
      <c r="J5747" s="76">
        <f t="shared" si="1201"/>
        <v>0</v>
      </c>
      <c r="K5747" s="43">
        <f t="shared" si="1199"/>
        <v>0</v>
      </c>
    </row>
    <row r="5748" spans="1:11" ht="12.75" customHeight="1">
      <c r="A5748" s="61" t="str">
        <f>"         "&amp;Labels!B78</f>
        <v xml:space="preserve">         Customer 10</v>
      </c>
      <c r="B5748" s="76">
        <f t="shared" si="1200"/>
        <v>0</v>
      </c>
      <c r="C5748" s="76">
        <f t="shared" si="1200"/>
        <v>0</v>
      </c>
      <c r="D5748" s="76">
        <f t="shared" si="1200"/>
        <v>0</v>
      </c>
      <c r="E5748" s="76">
        <f t="shared" si="1200"/>
        <v>0</v>
      </c>
      <c r="F5748" s="43">
        <f t="shared" si="1198"/>
        <v>0</v>
      </c>
      <c r="G5748" s="76">
        <f t="shared" si="1201"/>
        <v>0</v>
      </c>
      <c r="H5748" s="76">
        <f t="shared" si="1201"/>
        <v>0</v>
      </c>
      <c r="I5748" s="76">
        <f t="shared" si="1201"/>
        <v>0</v>
      </c>
      <c r="J5748" s="76">
        <f t="shared" si="1201"/>
        <v>0</v>
      </c>
      <c r="K5748" s="43">
        <f t="shared" si="1199"/>
        <v>0</v>
      </c>
    </row>
    <row r="5749" spans="1:11" ht="12.75" customHeight="1">
      <c r="A5749" s="61" t="str">
        <f>"         "&amp;Labels!C68</f>
        <v xml:space="preserve">         Total</v>
      </c>
      <c r="B5749" s="84">
        <f>B5738</f>
        <v>0</v>
      </c>
      <c r="C5749" s="84">
        <f>C5738</f>
        <v>0</v>
      </c>
      <c r="D5749" s="84">
        <f>D5738</f>
        <v>0</v>
      </c>
      <c r="E5749" s="84">
        <f>E5738</f>
        <v>0</v>
      </c>
      <c r="F5749" s="43">
        <f>SUM(B5738:E5738)</f>
        <v>0</v>
      </c>
      <c r="G5749" s="84">
        <f>G5738</f>
        <v>0</v>
      </c>
      <c r="H5749" s="84">
        <f>H5738</f>
        <v>0</v>
      </c>
      <c r="I5749" s="84">
        <f>I5738</f>
        <v>0</v>
      </c>
      <c r="J5749" s="84">
        <f>J5738</f>
        <v>0</v>
      </c>
      <c r="K5749" s="43">
        <f>SUM(G5738:J5738)</f>
        <v>0</v>
      </c>
    </row>
    <row r="5750" spans="1:11" ht="12.75" customHeight="1">
      <c r="A5750" s="63" t="str">
        <f>"   "&amp;Labels!C106</f>
        <v xml:space="preserve">   Total</v>
      </c>
      <c r="B5750" s="77">
        <f>SUM(B5629,B5738)</f>
        <v>0</v>
      </c>
      <c r="C5750" s="77">
        <f>SUM(C5629,C5738)</f>
        <v>0</v>
      </c>
      <c r="D5750" s="77">
        <f>SUM(D5629,D5738)</f>
        <v>0</v>
      </c>
      <c r="E5750" s="77">
        <f>SUM(E5629,E5738)</f>
        <v>0</v>
      </c>
      <c r="F5750" s="43">
        <f>SUM(B5750:E5750)</f>
        <v>0</v>
      </c>
      <c r="G5750" s="77">
        <f>SUM(G5629,G5738)</f>
        <v>0</v>
      </c>
      <c r="H5750" s="77">
        <f>SUM(H5629,H5738)</f>
        <v>0</v>
      </c>
      <c r="I5750" s="77">
        <f>SUM(I5629,I5738)</f>
        <v>0</v>
      </c>
      <c r="J5750" s="77">
        <f>SUM(J5629,J5738)</f>
        <v>0</v>
      </c>
      <c r="K5750" s="43">
        <f>SUM(G5750:J5750)</f>
        <v>0</v>
      </c>
    </row>
    <row r="5751" spans="1:11" ht="12.75" customHeight="1">
      <c r="A5751" s="61" t="str">
        <f>"      "&amp;Labels!B85</f>
        <v xml:space="preserve">      Q 1</v>
      </c>
      <c r="B5751" s="84"/>
      <c r="C5751" s="84"/>
      <c r="D5751" s="84"/>
      <c r="E5751" s="84"/>
      <c r="F5751" s="43"/>
      <c r="G5751" s="84"/>
      <c r="H5751" s="84"/>
      <c r="I5751" s="84"/>
      <c r="J5751" s="84"/>
      <c r="K5751" s="43"/>
    </row>
    <row r="5752" spans="1:11" ht="12.75" customHeight="1">
      <c r="A5752" s="61" t="str">
        <f>"         "&amp;Labels!B69</f>
        <v xml:space="preserve">         Customer 1</v>
      </c>
      <c r="B5752" s="76">
        <f t="shared" ref="B5752:E5762" si="1202">SUM(B5534,B5643)</f>
        <v>0</v>
      </c>
      <c r="C5752" s="76">
        <f t="shared" si="1202"/>
        <v>0</v>
      </c>
      <c r="D5752" s="76">
        <f t="shared" si="1202"/>
        <v>0</v>
      </c>
      <c r="E5752" s="76">
        <f t="shared" si="1202"/>
        <v>0</v>
      </c>
      <c r="F5752" s="43">
        <f t="shared" ref="F5752:F5762" si="1203">SUM(B5752:E5752)</f>
        <v>0</v>
      </c>
      <c r="G5752" s="76">
        <f t="shared" ref="G5752:J5762" si="1204">SUM(G5534,G5643)</f>
        <v>0</v>
      </c>
      <c r="H5752" s="76">
        <f t="shared" si="1204"/>
        <v>0</v>
      </c>
      <c r="I5752" s="76">
        <f t="shared" si="1204"/>
        <v>0</v>
      </c>
      <c r="J5752" s="76">
        <f t="shared" si="1204"/>
        <v>0</v>
      </c>
      <c r="K5752" s="43">
        <f t="shared" ref="K5752:K5762" si="1205">SUM(G5752:J5752)</f>
        <v>0</v>
      </c>
    </row>
    <row r="5753" spans="1:11" ht="12.75" customHeight="1">
      <c r="A5753" s="61" t="str">
        <f>"         "&amp;Labels!B70</f>
        <v xml:space="preserve">         Customer 2</v>
      </c>
      <c r="B5753" s="76">
        <f t="shared" si="1202"/>
        <v>0</v>
      </c>
      <c r="C5753" s="76">
        <f t="shared" si="1202"/>
        <v>0</v>
      </c>
      <c r="D5753" s="76">
        <f t="shared" si="1202"/>
        <v>0</v>
      </c>
      <c r="E5753" s="76">
        <f t="shared" si="1202"/>
        <v>0</v>
      </c>
      <c r="F5753" s="43">
        <f t="shared" si="1203"/>
        <v>0</v>
      </c>
      <c r="G5753" s="76">
        <f t="shared" si="1204"/>
        <v>0</v>
      </c>
      <c r="H5753" s="76">
        <f t="shared" si="1204"/>
        <v>0</v>
      </c>
      <c r="I5753" s="76">
        <f t="shared" si="1204"/>
        <v>0</v>
      </c>
      <c r="J5753" s="76">
        <f t="shared" si="1204"/>
        <v>0</v>
      </c>
      <c r="K5753" s="43">
        <f t="shared" si="1205"/>
        <v>0</v>
      </c>
    </row>
    <row r="5754" spans="1:11" ht="12.75" customHeight="1">
      <c r="A5754" s="61" t="str">
        <f>"         "&amp;Labels!B71</f>
        <v xml:space="preserve">         Customer 3</v>
      </c>
      <c r="B5754" s="76">
        <f t="shared" si="1202"/>
        <v>0</v>
      </c>
      <c r="C5754" s="76">
        <f t="shared" si="1202"/>
        <v>0</v>
      </c>
      <c r="D5754" s="76">
        <f t="shared" si="1202"/>
        <v>0</v>
      </c>
      <c r="E5754" s="76">
        <f t="shared" si="1202"/>
        <v>0</v>
      </c>
      <c r="F5754" s="43">
        <f t="shared" si="1203"/>
        <v>0</v>
      </c>
      <c r="G5754" s="76">
        <f t="shared" si="1204"/>
        <v>0</v>
      </c>
      <c r="H5754" s="76">
        <f t="shared" si="1204"/>
        <v>0</v>
      </c>
      <c r="I5754" s="76">
        <f t="shared" si="1204"/>
        <v>0</v>
      </c>
      <c r="J5754" s="76">
        <f t="shared" si="1204"/>
        <v>0</v>
      </c>
      <c r="K5754" s="43">
        <f t="shared" si="1205"/>
        <v>0</v>
      </c>
    </row>
    <row r="5755" spans="1:11" ht="12.75" customHeight="1">
      <c r="A5755" s="61" t="str">
        <f>"         "&amp;Labels!B72</f>
        <v xml:space="preserve">         Customer 4</v>
      </c>
      <c r="B5755" s="76">
        <f t="shared" si="1202"/>
        <v>0</v>
      </c>
      <c r="C5755" s="76">
        <f t="shared" si="1202"/>
        <v>0</v>
      </c>
      <c r="D5755" s="76">
        <f t="shared" si="1202"/>
        <v>0</v>
      </c>
      <c r="E5755" s="76">
        <f t="shared" si="1202"/>
        <v>0</v>
      </c>
      <c r="F5755" s="43">
        <f t="shared" si="1203"/>
        <v>0</v>
      </c>
      <c r="G5755" s="76">
        <f t="shared" si="1204"/>
        <v>0</v>
      </c>
      <c r="H5755" s="76">
        <f t="shared" si="1204"/>
        <v>0</v>
      </c>
      <c r="I5755" s="76">
        <f t="shared" si="1204"/>
        <v>0</v>
      </c>
      <c r="J5755" s="76">
        <f t="shared" si="1204"/>
        <v>0</v>
      </c>
      <c r="K5755" s="43">
        <f t="shared" si="1205"/>
        <v>0</v>
      </c>
    </row>
    <row r="5756" spans="1:11" ht="12.75" customHeight="1">
      <c r="A5756" s="61" t="str">
        <f>"         "&amp;Labels!B73</f>
        <v xml:space="preserve">         Customer 5</v>
      </c>
      <c r="B5756" s="76">
        <f t="shared" si="1202"/>
        <v>0</v>
      </c>
      <c r="C5756" s="76">
        <f t="shared" si="1202"/>
        <v>0</v>
      </c>
      <c r="D5756" s="76">
        <f t="shared" si="1202"/>
        <v>0</v>
      </c>
      <c r="E5756" s="76">
        <f t="shared" si="1202"/>
        <v>0</v>
      </c>
      <c r="F5756" s="43">
        <f t="shared" si="1203"/>
        <v>0</v>
      </c>
      <c r="G5756" s="76">
        <f t="shared" si="1204"/>
        <v>0</v>
      </c>
      <c r="H5756" s="76">
        <f t="shared" si="1204"/>
        <v>0</v>
      </c>
      <c r="I5756" s="76">
        <f t="shared" si="1204"/>
        <v>0</v>
      </c>
      <c r="J5756" s="76">
        <f t="shared" si="1204"/>
        <v>0</v>
      </c>
      <c r="K5756" s="43">
        <f t="shared" si="1205"/>
        <v>0</v>
      </c>
    </row>
    <row r="5757" spans="1:11" ht="12.75" customHeight="1">
      <c r="A5757" s="61" t="str">
        <f>"         "&amp;Labels!B74</f>
        <v xml:space="preserve">         Customer 6</v>
      </c>
      <c r="B5757" s="76">
        <f t="shared" si="1202"/>
        <v>0</v>
      </c>
      <c r="C5757" s="76">
        <f t="shared" si="1202"/>
        <v>0</v>
      </c>
      <c r="D5757" s="76">
        <f t="shared" si="1202"/>
        <v>0</v>
      </c>
      <c r="E5757" s="76">
        <f t="shared" si="1202"/>
        <v>0</v>
      </c>
      <c r="F5757" s="43">
        <f t="shared" si="1203"/>
        <v>0</v>
      </c>
      <c r="G5757" s="76">
        <f t="shared" si="1204"/>
        <v>0</v>
      </c>
      <c r="H5757" s="76">
        <f t="shared" si="1204"/>
        <v>0</v>
      </c>
      <c r="I5757" s="76">
        <f t="shared" si="1204"/>
        <v>0</v>
      </c>
      <c r="J5757" s="76">
        <f t="shared" si="1204"/>
        <v>0</v>
      </c>
      <c r="K5757" s="43">
        <f t="shared" si="1205"/>
        <v>0</v>
      </c>
    </row>
    <row r="5758" spans="1:11" ht="12.75" customHeight="1">
      <c r="A5758" s="61" t="str">
        <f>"         "&amp;Labels!B75</f>
        <v xml:space="preserve">         Customer 7</v>
      </c>
      <c r="B5758" s="76">
        <f t="shared" si="1202"/>
        <v>0</v>
      </c>
      <c r="C5758" s="76">
        <f t="shared" si="1202"/>
        <v>0</v>
      </c>
      <c r="D5758" s="76">
        <f t="shared" si="1202"/>
        <v>0</v>
      </c>
      <c r="E5758" s="76">
        <f t="shared" si="1202"/>
        <v>0</v>
      </c>
      <c r="F5758" s="43">
        <f t="shared" si="1203"/>
        <v>0</v>
      </c>
      <c r="G5758" s="76">
        <f t="shared" si="1204"/>
        <v>0</v>
      </c>
      <c r="H5758" s="76">
        <f t="shared" si="1204"/>
        <v>0</v>
      </c>
      <c r="I5758" s="76">
        <f t="shared" si="1204"/>
        <v>0</v>
      </c>
      <c r="J5758" s="76">
        <f t="shared" si="1204"/>
        <v>0</v>
      </c>
      <c r="K5758" s="43">
        <f t="shared" si="1205"/>
        <v>0</v>
      </c>
    </row>
    <row r="5759" spans="1:11" ht="12.75" customHeight="1">
      <c r="A5759" s="61" t="str">
        <f>"         "&amp;Labels!B76</f>
        <v xml:space="preserve">         Customer 8</v>
      </c>
      <c r="B5759" s="76">
        <f t="shared" si="1202"/>
        <v>0</v>
      </c>
      <c r="C5759" s="76">
        <f t="shared" si="1202"/>
        <v>0</v>
      </c>
      <c r="D5759" s="76">
        <f t="shared" si="1202"/>
        <v>0</v>
      </c>
      <c r="E5759" s="76">
        <f t="shared" si="1202"/>
        <v>0</v>
      </c>
      <c r="F5759" s="43">
        <f t="shared" si="1203"/>
        <v>0</v>
      </c>
      <c r="G5759" s="76">
        <f t="shared" si="1204"/>
        <v>0</v>
      </c>
      <c r="H5759" s="76">
        <f t="shared" si="1204"/>
        <v>0</v>
      </c>
      <c r="I5759" s="76">
        <f t="shared" si="1204"/>
        <v>0</v>
      </c>
      <c r="J5759" s="76">
        <f t="shared" si="1204"/>
        <v>0</v>
      </c>
      <c r="K5759" s="43">
        <f t="shared" si="1205"/>
        <v>0</v>
      </c>
    </row>
    <row r="5760" spans="1:11" ht="12.75" customHeight="1">
      <c r="A5760" s="61" t="str">
        <f>"         "&amp;Labels!B77</f>
        <v xml:space="preserve">         Customer 9</v>
      </c>
      <c r="B5760" s="76">
        <f t="shared" si="1202"/>
        <v>0</v>
      </c>
      <c r="C5760" s="76">
        <f t="shared" si="1202"/>
        <v>0</v>
      </c>
      <c r="D5760" s="76">
        <f t="shared" si="1202"/>
        <v>0</v>
      </c>
      <c r="E5760" s="76">
        <f t="shared" si="1202"/>
        <v>0</v>
      </c>
      <c r="F5760" s="43">
        <f t="shared" si="1203"/>
        <v>0</v>
      </c>
      <c r="G5760" s="76">
        <f t="shared" si="1204"/>
        <v>0</v>
      </c>
      <c r="H5760" s="76">
        <f t="shared" si="1204"/>
        <v>0</v>
      </c>
      <c r="I5760" s="76">
        <f t="shared" si="1204"/>
        <v>0</v>
      </c>
      <c r="J5760" s="76">
        <f t="shared" si="1204"/>
        <v>0</v>
      </c>
      <c r="K5760" s="43">
        <f t="shared" si="1205"/>
        <v>0</v>
      </c>
    </row>
    <row r="5761" spans="1:11" ht="12.75" customHeight="1">
      <c r="A5761" s="61" t="str">
        <f>"         "&amp;Labels!B78</f>
        <v xml:space="preserve">         Customer 10</v>
      </c>
      <c r="B5761" s="76">
        <f t="shared" si="1202"/>
        <v>0</v>
      </c>
      <c r="C5761" s="76">
        <f t="shared" si="1202"/>
        <v>0</v>
      </c>
      <c r="D5761" s="76">
        <f t="shared" si="1202"/>
        <v>0</v>
      </c>
      <c r="E5761" s="76">
        <f t="shared" si="1202"/>
        <v>0</v>
      </c>
      <c r="F5761" s="43">
        <f t="shared" si="1203"/>
        <v>0</v>
      </c>
      <c r="G5761" s="76">
        <f t="shared" si="1204"/>
        <v>0</v>
      </c>
      <c r="H5761" s="76">
        <f t="shared" si="1204"/>
        <v>0</v>
      </c>
      <c r="I5761" s="76">
        <f t="shared" si="1204"/>
        <v>0</v>
      </c>
      <c r="J5761" s="76">
        <f t="shared" si="1204"/>
        <v>0</v>
      </c>
      <c r="K5761" s="43">
        <f t="shared" si="1205"/>
        <v>0</v>
      </c>
    </row>
    <row r="5762" spans="1:11" ht="12.75" customHeight="1">
      <c r="A5762" s="61" t="str">
        <f>"         "&amp;Labels!C68</f>
        <v xml:space="preserve">         Total</v>
      </c>
      <c r="B5762" s="84">
        <f t="shared" si="1202"/>
        <v>0</v>
      </c>
      <c r="C5762" s="84">
        <f t="shared" si="1202"/>
        <v>0</v>
      </c>
      <c r="D5762" s="84">
        <f t="shared" si="1202"/>
        <v>0</v>
      </c>
      <c r="E5762" s="84">
        <f t="shared" si="1202"/>
        <v>0</v>
      </c>
      <c r="F5762" s="43">
        <f t="shared" si="1203"/>
        <v>0</v>
      </c>
      <c r="G5762" s="84">
        <f t="shared" si="1204"/>
        <v>0</v>
      </c>
      <c r="H5762" s="84">
        <f t="shared" si="1204"/>
        <v>0</v>
      </c>
      <c r="I5762" s="84">
        <f t="shared" si="1204"/>
        <v>0</v>
      </c>
      <c r="J5762" s="84">
        <f t="shared" si="1204"/>
        <v>0</v>
      </c>
      <c r="K5762" s="43">
        <f t="shared" si="1205"/>
        <v>0</v>
      </c>
    </row>
    <row r="5763" spans="1:11" ht="12.75" customHeight="1">
      <c r="A5763" s="61" t="str">
        <f>"      "&amp;Labels!B86</f>
        <v xml:space="preserve">      Q 2</v>
      </c>
      <c r="B5763" s="84"/>
      <c r="C5763" s="84"/>
      <c r="D5763" s="84"/>
      <c r="E5763" s="84"/>
      <c r="F5763" s="43"/>
      <c r="G5763" s="84"/>
      <c r="H5763" s="84"/>
      <c r="I5763" s="84"/>
      <c r="J5763" s="84"/>
      <c r="K5763" s="43"/>
    </row>
    <row r="5764" spans="1:11" ht="12.75" customHeight="1">
      <c r="A5764" s="61" t="str">
        <f>"         "&amp;Labels!B69</f>
        <v xml:space="preserve">         Customer 1</v>
      </c>
      <c r="B5764" s="76">
        <f t="shared" ref="B5764:E5774" si="1206">SUM(B5546,B5655)</f>
        <v>0</v>
      </c>
      <c r="C5764" s="76">
        <f t="shared" si="1206"/>
        <v>0</v>
      </c>
      <c r="D5764" s="76">
        <f t="shared" si="1206"/>
        <v>0</v>
      </c>
      <c r="E5764" s="76">
        <f t="shared" si="1206"/>
        <v>0</v>
      </c>
      <c r="F5764" s="43">
        <f t="shared" ref="F5764:F5774" si="1207">SUM(B5764:E5764)</f>
        <v>0</v>
      </c>
      <c r="G5764" s="76">
        <f t="shared" ref="G5764:J5774" si="1208">SUM(G5546,G5655)</f>
        <v>0</v>
      </c>
      <c r="H5764" s="76">
        <f t="shared" si="1208"/>
        <v>0</v>
      </c>
      <c r="I5764" s="76">
        <f t="shared" si="1208"/>
        <v>0</v>
      </c>
      <c r="J5764" s="76">
        <f t="shared" si="1208"/>
        <v>0</v>
      </c>
      <c r="K5764" s="43">
        <f t="shared" ref="K5764:K5774" si="1209">SUM(G5764:J5764)</f>
        <v>0</v>
      </c>
    </row>
    <row r="5765" spans="1:11" ht="12.75" customHeight="1">
      <c r="A5765" s="61" t="str">
        <f>"         "&amp;Labels!B70</f>
        <v xml:space="preserve">         Customer 2</v>
      </c>
      <c r="B5765" s="76">
        <f t="shared" si="1206"/>
        <v>0</v>
      </c>
      <c r="C5765" s="76">
        <f t="shared" si="1206"/>
        <v>0</v>
      </c>
      <c r="D5765" s="76">
        <f t="shared" si="1206"/>
        <v>0</v>
      </c>
      <c r="E5765" s="76">
        <f t="shared" si="1206"/>
        <v>0</v>
      </c>
      <c r="F5765" s="43">
        <f t="shared" si="1207"/>
        <v>0</v>
      </c>
      <c r="G5765" s="76">
        <f t="shared" si="1208"/>
        <v>0</v>
      </c>
      <c r="H5765" s="76">
        <f t="shared" si="1208"/>
        <v>0</v>
      </c>
      <c r="I5765" s="76">
        <f t="shared" si="1208"/>
        <v>0</v>
      </c>
      <c r="J5765" s="76">
        <f t="shared" si="1208"/>
        <v>0</v>
      </c>
      <c r="K5765" s="43">
        <f t="shared" si="1209"/>
        <v>0</v>
      </c>
    </row>
    <row r="5766" spans="1:11" ht="12.75" customHeight="1">
      <c r="A5766" s="61" t="str">
        <f>"         "&amp;Labels!B71</f>
        <v xml:space="preserve">         Customer 3</v>
      </c>
      <c r="B5766" s="76">
        <f t="shared" si="1206"/>
        <v>0</v>
      </c>
      <c r="C5766" s="76">
        <f t="shared" si="1206"/>
        <v>0</v>
      </c>
      <c r="D5766" s="76">
        <f t="shared" si="1206"/>
        <v>0</v>
      </c>
      <c r="E5766" s="76">
        <f t="shared" si="1206"/>
        <v>0</v>
      </c>
      <c r="F5766" s="43">
        <f t="shared" si="1207"/>
        <v>0</v>
      </c>
      <c r="G5766" s="76">
        <f t="shared" si="1208"/>
        <v>0</v>
      </c>
      <c r="H5766" s="76">
        <f t="shared" si="1208"/>
        <v>0</v>
      </c>
      <c r="I5766" s="76">
        <f t="shared" si="1208"/>
        <v>0</v>
      </c>
      <c r="J5766" s="76">
        <f t="shared" si="1208"/>
        <v>0</v>
      </c>
      <c r="K5766" s="43">
        <f t="shared" si="1209"/>
        <v>0</v>
      </c>
    </row>
    <row r="5767" spans="1:11" ht="12.75" customHeight="1">
      <c r="A5767" s="61" t="str">
        <f>"         "&amp;Labels!B72</f>
        <v xml:space="preserve">         Customer 4</v>
      </c>
      <c r="B5767" s="76">
        <f t="shared" si="1206"/>
        <v>0</v>
      </c>
      <c r="C5767" s="76">
        <f t="shared" si="1206"/>
        <v>0</v>
      </c>
      <c r="D5767" s="76">
        <f t="shared" si="1206"/>
        <v>0</v>
      </c>
      <c r="E5767" s="76">
        <f t="shared" si="1206"/>
        <v>0</v>
      </c>
      <c r="F5767" s="43">
        <f t="shared" si="1207"/>
        <v>0</v>
      </c>
      <c r="G5767" s="76">
        <f t="shared" si="1208"/>
        <v>0</v>
      </c>
      <c r="H5767" s="76">
        <f t="shared" si="1208"/>
        <v>0</v>
      </c>
      <c r="I5767" s="76">
        <f t="shared" si="1208"/>
        <v>0</v>
      </c>
      <c r="J5767" s="76">
        <f t="shared" si="1208"/>
        <v>0</v>
      </c>
      <c r="K5767" s="43">
        <f t="shared" si="1209"/>
        <v>0</v>
      </c>
    </row>
    <row r="5768" spans="1:11" ht="12.75" customHeight="1">
      <c r="A5768" s="61" t="str">
        <f>"         "&amp;Labels!B73</f>
        <v xml:space="preserve">         Customer 5</v>
      </c>
      <c r="B5768" s="76">
        <f t="shared" si="1206"/>
        <v>0</v>
      </c>
      <c r="C5768" s="76">
        <f t="shared" si="1206"/>
        <v>0</v>
      </c>
      <c r="D5768" s="76">
        <f t="shared" si="1206"/>
        <v>0</v>
      </c>
      <c r="E5768" s="76">
        <f t="shared" si="1206"/>
        <v>0</v>
      </c>
      <c r="F5768" s="43">
        <f t="shared" si="1207"/>
        <v>0</v>
      </c>
      <c r="G5768" s="76">
        <f t="shared" si="1208"/>
        <v>0</v>
      </c>
      <c r="H5768" s="76">
        <f t="shared" si="1208"/>
        <v>0</v>
      </c>
      <c r="I5768" s="76">
        <f t="shared" si="1208"/>
        <v>0</v>
      </c>
      <c r="J5768" s="76">
        <f t="shared" si="1208"/>
        <v>0</v>
      </c>
      <c r="K5768" s="43">
        <f t="shared" si="1209"/>
        <v>0</v>
      </c>
    </row>
    <row r="5769" spans="1:11" ht="12.75" customHeight="1">
      <c r="A5769" s="61" t="str">
        <f>"         "&amp;Labels!B74</f>
        <v xml:space="preserve">         Customer 6</v>
      </c>
      <c r="B5769" s="76">
        <f t="shared" si="1206"/>
        <v>0</v>
      </c>
      <c r="C5769" s="76">
        <f t="shared" si="1206"/>
        <v>0</v>
      </c>
      <c r="D5769" s="76">
        <f t="shared" si="1206"/>
        <v>0</v>
      </c>
      <c r="E5769" s="76">
        <f t="shared" si="1206"/>
        <v>0</v>
      </c>
      <c r="F5769" s="43">
        <f t="shared" si="1207"/>
        <v>0</v>
      </c>
      <c r="G5769" s="76">
        <f t="shared" si="1208"/>
        <v>0</v>
      </c>
      <c r="H5769" s="76">
        <f t="shared" si="1208"/>
        <v>0</v>
      </c>
      <c r="I5769" s="76">
        <f t="shared" si="1208"/>
        <v>0</v>
      </c>
      <c r="J5769" s="76">
        <f t="shared" si="1208"/>
        <v>0</v>
      </c>
      <c r="K5769" s="43">
        <f t="shared" si="1209"/>
        <v>0</v>
      </c>
    </row>
    <row r="5770" spans="1:11" ht="12.75" customHeight="1">
      <c r="A5770" s="61" t="str">
        <f>"         "&amp;Labels!B75</f>
        <v xml:space="preserve">         Customer 7</v>
      </c>
      <c r="B5770" s="76">
        <f t="shared" si="1206"/>
        <v>0</v>
      </c>
      <c r="C5770" s="76">
        <f t="shared" si="1206"/>
        <v>0</v>
      </c>
      <c r="D5770" s="76">
        <f t="shared" si="1206"/>
        <v>0</v>
      </c>
      <c r="E5770" s="76">
        <f t="shared" si="1206"/>
        <v>0</v>
      </c>
      <c r="F5770" s="43">
        <f t="shared" si="1207"/>
        <v>0</v>
      </c>
      <c r="G5770" s="76">
        <f t="shared" si="1208"/>
        <v>0</v>
      </c>
      <c r="H5770" s="76">
        <f t="shared" si="1208"/>
        <v>0</v>
      </c>
      <c r="I5770" s="76">
        <f t="shared" si="1208"/>
        <v>0</v>
      </c>
      <c r="J5770" s="76">
        <f t="shared" si="1208"/>
        <v>0</v>
      </c>
      <c r="K5770" s="43">
        <f t="shared" si="1209"/>
        <v>0</v>
      </c>
    </row>
    <row r="5771" spans="1:11" ht="12.75" customHeight="1">
      <c r="A5771" s="61" t="str">
        <f>"         "&amp;Labels!B76</f>
        <v xml:space="preserve">         Customer 8</v>
      </c>
      <c r="B5771" s="76">
        <f t="shared" si="1206"/>
        <v>0</v>
      </c>
      <c r="C5771" s="76">
        <f t="shared" si="1206"/>
        <v>0</v>
      </c>
      <c r="D5771" s="76">
        <f t="shared" si="1206"/>
        <v>0</v>
      </c>
      <c r="E5771" s="76">
        <f t="shared" si="1206"/>
        <v>0</v>
      </c>
      <c r="F5771" s="43">
        <f t="shared" si="1207"/>
        <v>0</v>
      </c>
      <c r="G5771" s="76">
        <f t="shared" si="1208"/>
        <v>0</v>
      </c>
      <c r="H5771" s="76">
        <f t="shared" si="1208"/>
        <v>0</v>
      </c>
      <c r="I5771" s="76">
        <f t="shared" si="1208"/>
        <v>0</v>
      </c>
      <c r="J5771" s="76">
        <f t="shared" si="1208"/>
        <v>0</v>
      </c>
      <c r="K5771" s="43">
        <f t="shared" si="1209"/>
        <v>0</v>
      </c>
    </row>
    <row r="5772" spans="1:11" ht="12.75" customHeight="1">
      <c r="A5772" s="61" t="str">
        <f>"         "&amp;Labels!B77</f>
        <v xml:space="preserve">         Customer 9</v>
      </c>
      <c r="B5772" s="76">
        <f t="shared" si="1206"/>
        <v>0</v>
      </c>
      <c r="C5772" s="76">
        <f t="shared" si="1206"/>
        <v>0</v>
      </c>
      <c r="D5772" s="76">
        <f t="shared" si="1206"/>
        <v>0</v>
      </c>
      <c r="E5772" s="76">
        <f t="shared" si="1206"/>
        <v>0</v>
      </c>
      <c r="F5772" s="43">
        <f t="shared" si="1207"/>
        <v>0</v>
      </c>
      <c r="G5772" s="76">
        <f t="shared" si="1208"/>
        <v>0</v>
      </c>
      <c r="H5772" s="76">
        <f t="shared" si="1208"/>
        <v>0</v>
      </c>
      <c r="I5772" s="76">
        <f t="shared" si="1208"/>
        <v>0</v>
      </c>
      <c r="J5772" s="76">
        <f t="shared" si="1208"/>
        <v>0</v>
      </c>
      <c r="K5772" s="43">
        <f t="shared" si="1209"/>
        <v>0</v>
      </c>
    </row>
    <row r="5773" spans="1:11" ht="12.75" customHeight="1">
      <c r="A5773" s="61" t="str">
        <f>"         "&amp;Labels!B78</f>
        <v xml:space="preserve">         Customer 10</v>
      </c>
      <c r="B5773" s="76">
        <f t="shared" si="1206"/>
        <v>0</v>
      </c>
      <c r="C5773" s="76">
        <f t="shared" si="1206"/>
        <v>0</v>
      </c>
      <c r="D5773" s="76">
        <f t="shared" si="1206"/>
        <v>0</v>
      </c>
      <c r="E5773" s="76">
        <f t="shared" si="1206"/>
        <v>0</v>
      </c>
      <c r="F5773" s="43">
        <f t="shared" si="1207"/>
        <v>0</v>
      </c>
      <c r="G5773" s="76">
        <f t="shared" si="1208"/>
        <v>0</v>
      </c>
      <c r="H5773" s="76">
        <f t="shared" si="1208"/>
        <v>0</v>
      </c>
      <c r="I5773" s="76">
        <f t="shared" si="1208"/>
        <v>0</v>
      </c>
      <c r="J5773" s="76">
        <f t="shared" si="1208"/>
        <v>0</v>
      </c>
      <c r="K5773" s="43">
        <f t="shared" si="1209"/>
        <v>0</v>
      </c>
    </row>
    <row r="5774" spans="1:11" ht="12.75" customHeight="1">
      <c r="A5774" s="61" t="str">
        <f>"         "&amp;Labels!C68</f>
        <v xml:space="preserve">         Total</v>
      </c>
      <c r="B5774" s="84">
        <f t="shared" si="1206"/>
        <v>0</v>
      </c>
      <c r="C5774" s="84">
        <f t="shared" si="1206"/>
        <v>0</v>
      </c>
      <c r="D5774" s="84">
        <f t="shared" si="1206"/>
        <v>0</v>
      </c>
      <c r="E5774" s="84">
        <f t="shared" si="1206"/>
        <v>0</v>
      </c>
      <c r="F5774" s="43">
        <f t="shared" si="1207"/>
        <v>0</v>
      </c>
      <c r="G5774" s="84">
        <f t="shared" si="1208"/>
        <v>0</v>
      </c>
      <c r="H5774" s="84">
        <f t="shared" si="1208"/>
        <v>0</v>
      </c>
      <c r="I5774" s="84">
        <f t="shared" si="1208"/>
        <v>0</v>
      </c>
      <c r="J5774" s="84">
        <f t="shared" si="1208"/>
        <v>0</v>
      </c>
      <c r="K5774" s="43">
        <f t="shared" si="1209"/>
        <v>0</v>
      </c>
    </row>
    <row r="5775" spans="1:11" ht="12.75" customHeight="1">
      <c r="A5775" s="61" t="str">
        <f>"      "&amp;Labels!B87</f>
        <v xml:space="preserve">      Q 3</v>
      </c>
      <c r="B5775" s="84"/>
      <c r="C5775" s="84"/>
      <c r="D5775" s="84"/>
      <c r="E5775" s="84"/>
      <c r="F5775" s="43"/>
      <c r="G5775" s="84"/>
      <c r="H5775" s="84"/>
      <c r="I5775" s="84"/>
      <c r="J5775" s="84"/>
      <c r="K5775" s="43"/>
    </row>
    <row r="5776" spans="1:11" ht="12.75" customHeight="1">
      <c r="A5776" s="61" t="str">
        <f>"         "&amp;Labels!B69</f>
        <v xml:space="preserve">         Customer 1</v>
      </c>
      <c r="B5776" s="76">
        <f t="shared" ref="B5776:E5786" si="1210">SUM(B5558,B5667)</f>
        <v>0</v>
      </c>
      <c r="C5776" s="76">
        <f t="shared" si="1210"/>
        <v>0</v>
      </c>
      <c r="D5776" s="76">
        <f t="shared" si="1210"/>
        <v>0</v>
      </c>
      <c r="E5776" s="76">
        <f t="shared" si="1210"/>
        <v>0</v>
      </c>
      <c r="F5776" s="43">
        <f t="shared" ref="F5776:F5786" si="1211">SUM(B5776:E5776)</f>
        <v>0</v>
      </c>
      <c r="G5776" s="76">
        <f t="shared" ref="G5776:J5786" si="1212">SUM(G5558,G5667)</f>
        <v>0</v>
      </c>
      <c r="H5776" s="76">
        <f t="shared" si="1212"/>
        <v>0</v>
      </c>
      <c r="I5776" s="76">
        <f t="shared" si="1212"/>
        <v>0</v>
      </c>
      <c r="J5776" s="76">
        <f t="shared" si="1212"/>
        <v>0</v>
      </c>
      <c r="K5776" s="43">
        <f t="shared" ref="K5776:K5786" si="1213">SUM(G5776:J5776)</f>
        <v>0</v>
      </c>
    </row>
    <row r="5777" spans="1:11" ht="12.75" customHeight="1">
      <c r="A5777" s="61" t="str">
        <f>"         "&amp;Labels!B70</f>
        <v xml:space="preserve">         Customer 2</v>
      </c>
      <c r="B5777" s="76">
        <f t="shared" si="1210"/>
        <v>0</v>
      </c>
      <c r="C5777" s="76">
        <f t="shared" si="1210"/>
        <v>0</v>
      </c>
      <c r="D5777" s="76">
        <f t="shared" si="1210"/>
        <v>0</v>
      </c>
      <c r="E5777" s="76">
        <f t="shared" si="1210"/>
        <v>0</v>
      </c>
      <c r="F5777" s="43">
        <f t="shared" si="1211"/>
        <v>0</v>
      </c>
      <c r="G5777" s="76">
        <f t="shared" si="1212"/>
        <v>0</v>
      </c>
      <c r="H5777" s="76">
        <f t="shared" si="1212"/>
        <v>0</v>
      </c>
      <c r="I5777" s="76">
        <f t="shared" si="1212"/>
        <v>0</v>
      </c>
      <c r="J5777" s="76">
        <f t="shared" si="1212"/>
        <v>0</v>
      </c>
      <c r="K5777" s="43">
        <f t="shared" si="1213"/>
        <v>0</v>
      </c>
    </row>
    <row r="5778" spans="1:11" ht="12.75" customHeight="1">
      <c r="A5778" s="61" t="str">
        <f>"         "&amp;Labels!B71</f>
        <v xml:space="preserve">         Customer 3</v>
      </c>
      <c r="B5778" s="76">
        <f t="shared" si="1210"/>
        <v>0</v>
      </c>
      <c r="C5778" s="76">
        <f t="shared" si="1210"/>
        <v>0</v>
      </c>
      <c r="D5778" s="76">
        <f t="shared" si="1210"/>
        <v>0</v>
      </c>
      <c r="E5778" s="76">
        <f t="shared" si="1210"/>
        <v>0</v>
      </c>
      <c r="F5778" s="43">
        <f t="shared" si="1211"/>
        <v>0</v>
      </c>
      <c r="G5778" s="76">
        <f t="shared" si="1212"/>
        <v>0</v>
      </c>
      <c r="H5778" s="76">
        <f t="shared" si="1212"/>
        <v>0</v>
      </c>
      <c r="I5778" s="76">
        <f t="shared" si="1212"/>
        <v>0</v>
      </c>
      <c r="J5778" s="76">
        <f t="shared" si="1212"/>
        <v>0</v>
      </c>
      <c r="K5778" s="43">
        <f t="shared" si="1213"/>
        <v>0</v>
      </c>
    </row>
    <row r="5779" spans="1:11" ht="12.75" customHeight="1">
      <c r="A5779" s="61" t="str">
        <f>"         "&amp;Labels!B72</f>
        <v xml:space="preserve">         Customer 4</v>
      </c>
      <c r="B5779" s="76">
        <f t="shared" si="1210"/>
        <v>0</v>
      </c>
      <c r="C5779" s="76">
        <f t="shared" si="1210"/>
        <v>0</v>
      </c>
      <c r="D5779" s="76">
        <f t="shared" si="1210"/>
        <v>0</v>
      </c>
      <c r="E5779" s="76">
        <f t="shared" si="1210"/>
        <v>0</v>
      </c>
      <c r="F5779" s="43">
        <f t="shared" si="1211"/>
        <v>0</v>
      </c>
      <c r="G5779" s="76">
        <f t="shared" si="1212"/>
        <v>0</v>
      </c>
      <c r="H5779" s="76">
        <f t="shared" si="1212"/>
        <v>0</v>
      </c>
      <c r="I5779" s="76">
        <f t="shared" si="1212"/>
        <v>0</v>
      </c>
      <c r="J5779" s="76">
        <f t="shared" si="1212"/>
        <v>0</v>
      </c>
      <c r="K5779" s="43">
        <f t="shared" si="1213"/>
        <v>0</v>
      </c>
    </row>
    <row r="5780" spans="1:11" ht="12.75" customHeight="1">
      <c r="A5780" s="61" t="str">
        <f>"         "&amp;Labels!B73</f>
        <v xml:space="preserve">         Customer 5</v>
      </c>
      <c r="B5780" s="76">
        <f t="shared" si="1210"/>
        <v>0</v>
      </c>
      <c r="C5780" s="76">
        <f t="shared" si="1210"/>
        <v>0</v>
      </c>
      <c r="D5780" s="76">
        <f t="shared" si="1210"/>
        <v>0</v>
      </c>
      <c r="E5780" s="76">
        <f t="shared" si="1210"/>
        <v>0</v>
      </c>
      <c r="F5780" s="43">
        <f t="shared" si="1211"/>
        <v>0</v>
      </c>
      <c r="G5780" s="76">
        <f t="shared" si="1212"/>
        <v>0</v>
      </c>
      <c r="H5780" s="76">
        <f t="shared" si="1212"/>
        <v>0</v>
      </c>
      <c r="I5780" s="76">
        <f t="shared" si="1212"/>
        <v>0</v>
      </c>
      <c r="J5780" s="76">
        <f t="shared" si="1212"/>
        <v>0</v>
      </c>
      <c r="K5780" s="43">
        <f t="shared" si="1213"/>
        <v>0</v>
      </c>
    </row>
    <row r="5781" spans="1:11" ht="12.75" customHeight="1">
      <c r="A5781" s="61" t="str">
        <f>"         "&amp;Labels!B74</f>
        <v xml:space="preserve">         Customer 6</v>
      </c>
      <c r="B5781" s="76">
        <f t="shared" si="1210"/>
        <v>0</v>
      </c>
      <c r="C5781" s="76">
        <f t="shared" si="1210"/>
        <v>0</v>
      </c>
      <c r="D5781" s="76">
        <f t="shared" si="1210"/>
        <v>0</v>
      </c>
      <c r="E5781" s="76">
        <f t="shared" si="1210"/>
        <v>0</v>
      </c>
      <c r="F5781" s="43">
        <f t="shared" si="1211"/>
        <v>0</v>
      </c>
      <c r="G5781" s="76">
        <f t="shared" si="1212"/>
        <v>0</v>
      </c>
      <c r="H5781" s="76">
        <f t="shared" si="1212"/>
        <v>0</v>
      </c>
      <c r="I5781" s="76">
        <f t="shared" si="1212"/>
        <v>0</v>
      </c>
      <c r="J5781" s="76">
        <f t="shared" si="1212"/>
        <v>0</v>
      </c>
      <c r="K5781" s="43">
        <f t="shared" si="1213"/>
        <v>0</v>
      </c>
    </row>
    <row r="5782" spans="1:11" ht="12.75" customHeight="1">
      <c r="A5782" s="61" t="str">
        <f>"         "&amp;Labels!B75</f>
        <v xml:space="preserve">         Customer 7</v>
      </c>
      <c r="B5782" s="76">
        <f t="shared" si="1210"/>
        <v>0</v>
      </c>
      <c r="C5782" s="76">
        <f t="shared" si="1210"/>
        <v>0</v>
      </c>
      <c r="D5782" s="76">
        <f t="shared" si="1210"/>
        <v>0</v>
      </c>
      <c r="E5782" s="76">
        <f t="shared" si="1210"/>
        <v>0</v>
      </c>
      <c r="F5782" s="43">
        <f t="shared" si="1211"/>
        <v>0</v>
      </c>
      <c r="G5782" s="76">
        <f t="shared" si="1212"/>
        <v>0</v>
      </c>
      <c r="H5782" s="76">
        <f t="shared" si="1212"/>
        <v>0</v>
      </c>
      <c r="I5782" s="76">
        <f t="shared" si="1212"/>
        <v>0</v>
      </c>
      <c r="J5782" s="76">
        <f t="shared" si="1212"/>
        <v>0</v>
      </c>
      <c r="K5782" s="43">
        <f t="shared" si="1213"/>
        <v>0</v>
      </c>
    </row>
    <row r="5783" spans="1:11" ht="12.75" customHeight="1">
      <c r="A5783" s="61" t="str">
        <f>"         "&amp;Labels!B76</f>
        <v xml:space="preserve">         Customer 8</v>
      </c>
      <c r="B5783" s="76">
        <f t="shared" si="1210"/>
        <v>0</v>
      </c>
      <c r="C5783" s="76">
        <f t="shared" si="1210"/>
        <v>0</v>
      </c>
      <c r="D5783" s="76">
        <f t="shared" si="1210"/>
        <v>0</v>
      </c>
      <c r="E5783" s="76">
        <f t="shared" si="1210"/>
        <v>0</v>
      </c>
      <c r="F5783" s="43">
        <f t="shared" si="1211"/>
        <v>0</v>
      </c>
      <c r="G5783" s="76">
        <f t="shared" si="1212"/>
        <v>0</v>
      </c>
      <c r="H5783" s="76">
        <f t="shared" si="1212"/>
        <v>0</v>
      </c>
      <c r="I5783" s="76">
        <f t="shared" si="1212"/>
        <v>0</v>
      </c>
      <c r="J5783" s="76">
        <f t="shared" si="1212"/>
        <v>0</v>
      </c>
      <c r="K5783" s="43">
        <f t="shared" si="1213"/>
        <v>0</v>
      </c>
    </row>
    <row r="5784" spans="1:11" ht="12.75" customHeight="1">
      <c r="A5784" s="61" t="str">
        <f>"         "&amp;Labels!B77</f>
        <v xml:space="preserve">         Customer 9</v>
      </c>
      <c r="B5784" s="76">
        <f t="shared" si="1210"/>
        <v>0</v>
      </c>
      <c r="C5784" s="76">
        <f t="shared" si="1210"/>
        <v>0</v>
      </c>
      <c r="D5784" s="76">
        <f t="shared" si="1210"/>
        <v>0</v>
      </c>
      <c r="E5784" s="76">
        <f t="shared" si="1210"/>
        <v>0</v>
      </c>
      <c r="F5784" s="43">
        <f t="shared" si="1211"/>
        <v>0</v>
      </c>
      <c r="G5784" s="76">
        <f t="shared" si="1212"/>
        <v>0</v>
      </c>
      <c r="H5784" s="76">
        <f t="shared" si="1212"/>
        <v>0</v>
      </c>
      <c r="I5784" s="76">
        <f t="shared" si="1212"/>
        <v>0</v>
      </c>
      <c r="J5784" s="76">
        <f t="shared" si="1212"/>
        <v>0</v>
      </c>
      <c r="K5784" s="43">
        <f t="shared" si="1213"/>
        <v>0</v>
      </c>
    </row>
    <row r="5785" spans="1:11" ht="12.75" customHeight="1">
      <c r="A5785" s="61" t="str">
        <f>"         "&amp;Labels!B78</f>
        <v xml:space="preserve">         Customer 10</v>
      </c>
      <c r="B5785" s="76">
        <f t="shared" si="1210"/>
        <v>0</v>
      </c>
      <c r="C5785" s="76">
        <f t="shared" si="1210"/>
        <v>0</v>
      </c>
      <c r="D5785" s="76">
        <f t="shared" si="1210"/>
        <v>0</v>
      </c>
      <c r="E5785" s="76">
        <f t="shared" si="1210"/>
        <v>0</v>
      </c>
      <c r="F5785" s="43">
        <f t="shared" si="1211"/>
        <v>0</v>
      </c>
      <c r="G5785" s="76">
        <f t="shared" si="1212"/>
        <v>0</v>
      </c>
      <c r="H5785" s="76">
        <f t="shared" si="1212"/>
        <v>0</v>
      </c>
      <c r="I5785" s="76">
        <f t="shared" si="1212"/>
        <v>0</v>
      </c>
      <c r="J5785" s="76">
        <f t="shared" si="1212"/>
        <v>0</v>
      </c>
      <c r="K5785" s="43">
        <f t="shared" si="1213"/>
        <v>0</v>
      </c>
    </row>
    <row r="5786" spans="1:11" ht="12.75" customHeight="1">
      <c r="A5786" s="61" t="str">
        <f>"         "&amp;Labels!C68</f>
        <v xml:space="preserve">         Total</v>
      </c>
      <c r="B5786" s="84">
        <f t="shared" si="1210"/>
        <v>0</v>
      </c>
      <c r="C5786" s="84">
        <f t="shared" si="1210"/>
        <v>0</v>
      </c>
      <c r="D5786" s="84">
        <f t="shared" si="1210"/>
        <v>0</v>
      </c>
      <c r="E5786" s="84">
        <f t="shared" si="1210"/>
        <v>0</v>
      </c>
      <c r="F5786" s="43">
        <f t="shared" si="1211"/>
        <v>0</v>
      </c>
      <c r="G5786" s="84">
        <f t="shared" si="1212"/>
        <v>0</v>
      </c>
      <c r="H5786" s="84">
        <f t="shared" si="1212"/>
        <v>0</v>
      </c>
      <c r="I5786" s="84">
        <f t="shared" si="1212"/>
        <v>0</v>
      </c>
      <c r="J5786" s="84">
        <f t="shared" si="1212"/>
        <v>0</v>
      </c>
      <c r="K5786" s="43">
        <f t="shared" si="1213"/>
        <v>0</v>
      </c>
    </row>
    <row r="5787" spans="1:11" ht="12.75" customHeight="1">
      <c r="A5787" s="61" t="str">
        <f>"      "&amp;Labels!B88</f>
        <v xml:space="preserve">      Q 4</v>
      </c>
      <c r="B5787" s="84"/>
      <c r="C5787" s="84"/>
      <c r="D5787" s="84"/>
      <c r="E5787" s="84"/>
      <c r="F5787" s="43"/>
      <c r="G5787" s="84"/>
      <c r="H5787" s="84"/>
      <c r="I5787" s="84"/>
      <c r="J5787" s="84"/>
      <c r="K5787" s="43"/>
    </row>
    <row r="5788" spans="1:11" ht="12.75" customHeight="1">
      <c r="A5788" s="61" t="str">
        <f>"         "&amp;Labels!B69</f>
        <v xml:space="preserve">         Customer 1</v>
      </c>
      <c r="B5788" s="76">
        <f t="shared" ref="B5788:E5798" si="1214">SUM(B5570,B5679)</f>
        <v>0</v>
      </c>
      <c r="C5788" s="76">
        <f t="shared" si="1214"/>
        <v>0</v>
      </c>
      <c r="D5788" s="76">
        <f t="shared" si="1214"/>
        <v>0</v>
      </c>
      <c r="E5788" s="76">
        <f t="shared" si="1214"/>
        <v>0</v>
      </c>
      <c r="F5788" s="43">
        <f t="shared" ref="F5788:F5798" si="1215">SUM(B5788:E5788)</f>
        <v>0</v>
      </c>
      <c r="G5788" s="76">
        <f t="shared" ref="G5788:J5798" si="1216">SUM(G5570,G5679)</f>
        <v>0</v>
      </c>
      <c r="H5788" s="76">
        <f t="shared" si="1216"/>
        <v>0</v>
      </c>
      <c r="I5788" s="76">
        <f t="shared" si="1216"/>
        <v>0</v>
      </c>
      <c r="J5788" s="76">
        <f t="shared" si="1216"/>
        <v>0</v>
      </c>
      <c r="K5788" s="43">
        <f t="shared" ref="K5788:K5798" si="1217">SUM(G5788:J5788)</f>
        <v>0</v>
      </c>
    </row>
    <row r="5789" spans="1:11" ht="12.75" customHeight="1">
      <c r="A5789" s="61" t="str">
        <f>"         "&amp;Labels!B70</f>
        <v xml:space="preserve">         Customer 2</v>
      </c>
      <c r="B5789" s="76">
        <f t="shared" si="1214"/>
        <v>0</v>
      </c>
      <c r="C5789" s="76">
        <f t="shared" si="1214"/>
        <v>0</v>
      </c>
      <c r="D5789" s="76">
        <f t="shared" si="1214"/>
        <v>0</v>
      </c>
      <c r="E5789" s="76">
        <f t="shared" si="1214"/>
        <v>0</v>
      </c>
      <c r="F5789" s="43">
        <f t="shared" si="1215"/>
        <v>0</v>
      </c>
      <c r="G5789" s="76">
        <f t="shared" si="1216"/>
        <v>0</v>
      </c>
      <c r="H5789" s="76">
        <f t="shared" si="1216"/>
        <v>0</v>
      </c>
      <c r="I5789" s="76">
        <f t="shared" si="1216"/>
        <v>0</v>
      </c>
      <c r="J5789" s="76">
        <f t="shared" si="1216"/>
        <v>0</v>
      </c>
      <c r="K5789" s="43">
        <f t="shared" si="1217"/>
        <v>0</v>
      </c>
    </row>
    <row r="5790" spans="1:11" ht="12.75" customHeight="1">
      <c r="A5790" s="61" t="str">
        <f>"         "&amp;Labels!B71</f>
        <v xml:space="preserve">         Customer 3</v>
      </c>
      <c r="B5790" s="76">
        <f t="shared" si="1214"/>
        <v>0</v>
      </c>
      <c r="C5790" s="76">
        <f t="shared" si="1214"/>
        <v>0</v>
      </c>
      <c r="D5790" s="76">
        <f t="shared" si="1214"/>
        <v>0</v>
      </c>
      <c r="E5790" s="76">
        <f t="shared" si="1214"/>
        <v>0</v>
      </c>
      <c r="F5790" s="43">
        <f t="shared" si="1215"/>
        <v>0</v>
      </c>
      <c r="G5790" s="76">
        <f t="shared" si="1216"/>
        <v>0</v>
      </c>
      <c r="H5790" s="76">
        <f t="shared" si="1216"/>
        <v>0</v>
      </c>
      <c r="I5790" s="76">
        <f t="shared" si="1216"/>
        <v>0</v>
      </c>
      <c r="J5790" s="76">
        <f t="shared" si="1216"/>
        <v>0</v>
      </c>
      <c r="K5790" s="43">
        <f t="shared" si="1217"/>
        <v>0</v>
      </c>
    </row>
    <row r="5791" spans="1:11" ht="12.75" customHeight="1">
      <c r="A5791" s="61" t="str">
        <f>"         "&amp;Labels!B72</f>
        <v xml:space="preserve">         Customer 4</v>
      </c>
      <c r="B5791" s="76">
        <f t="shared" si="1214"/>
        <v>0</v>
      </c>
      <c r="C5791" s="76">
        <f t="shared" si="1214"/>
        <v>0</v>
      </c>
      <c r="D5791" s="76">
        <f t="shared" si="1214"/>
        <v>0</v>
      </c>
      <c r="E5791" s="76">
        <f t="shared" si="1214"/>
        <v>0</v>
      </c>
      <c r="F5791" s="43">
        <f t="shared" si="1215"/>
        <v>0</v>
      </c>
      <c r="G5791" s="76">
        <f t="shared" si="1216"/>
        <v>0</v>
      </c>
      <c r="H5791" s="76">
        <f t="shared" si="1216"/>
        <v>0</v>
      </c>
      <c r="I5791" s="76">
        <f t="shared" si="1216"/>
        <v>0</v>
      </c>
      <c r="J5791" s="76">
        <f t="shared" si="1216"/>
        <v>0</v>
      </c>
      <c r="K5791" s="43">
        <f t="shared" si="1217"/>
        <v>0</v>
      </c>
    </row>
    <row r="5792" spans="1:11" ht="12.75" customHeight="1">
      <c r="A5792" s="61" t="str">
        <f>"         "&amp;Labels!B73</f>
        <v xml:space="preserve">         Customer 5</v>
      </c>
      <c r="B5792" s="76">
        <f t="shared" si="1214"/>
        <v>0</v>
      </c>
      <c r="C5792" s="76">
        <f t="shared" si="1214"/>
        <v>0</v>
      </c>
      <c r="D5792" s="76">
        <f t="shared" si="1214"/>
        <v>0</v>
      </c>
      <c r="E5792" s="76">
        <f t="shared" si="1214"/>
        <v>0</v>
      </c>
      <c r="F5792" s="43">
        <f t="shared" si="1215"/>
        <v>0</v>
      </c>
      <c r="G5792" s="76">
        <f t="shared" si="1216"/>
        <v>0</v>
      </c>
      <c r="H5792" s="76">
        <f t="shared" si="1216"/>
        <v>0</v>
      </c>
      <c r="I5792" s="76">
        <f t="shared" si="1216"/>
        <v>0</v>
      </c>
      <c r="J5792" s="76">
        <f t="shared" si="1216"/>
        <v>0</v>
      </c>
      <c r="K5792" s="43">
        <f t="shared" si="1217"/>
        <v>0</v>
      </c>
    </row>
    <row r="5793" spans="1:11" ht="12.75" customHeight="1">
      <c r="A5793" s="61" t="str">
        <f>"         "&amp;Labels!B74</f>
        <v xml:space="preserve">         Customer 6</v>
      </c>
      <c r="B5793" s="76">
        <f t="shared" si="1214"/>
        <v>0</v>
      </c>
      <c r="C5793" s="76">
        <f t="shared" si="1214"/>
        <v>0</v>
      </c>
      <c r="D5793" s="76">
        <f t="shared" si="1214"/>
        <v>0</v>
      </c>
      <c r="E5793" s="76">
        <f t="shared" si="1214"/>
        <v>0</v>
      </c>
      <c r="F5793" s="43">
        <f t="shared" si="1215"/>
        <v>0</v>
      </c>
      <c r="G5793" s="76">
        <f t="shared" si="1216"/>
        <v>0</v>
      </c>
      <c r="H5793" s="76">
        <f t="shared" si="1216"/>
        <v>0</v>
      </c>
      <c r="I5793" s="76">
        <f t="shared" si="1216"/>
        <v>0</v>
      </c>
      <c r="J5793" s="76">
        <f t="shared" si="1216"/>
        <v>0</v>
      </c>
      <c r="K5793" s="43">
        <f t="shared" si="1217"/>
        <v>0</v>
      </c>
    </row>
    <row r="5794" spans="1:11" ht="12.75" customHeight="1">
      <c r="A5794" s="61" t="str">
        <f>"         "&amp;Labels!B75</f>
        <v xml:space="preserve">         Customer 7</v>
      </c>
      <c r="B5794" s="76">
        <f t="shared" si="1214"/>
        <v>0</v>
      </c>
      <c r="C5794" s="76">
        <f t="shared" si="1214"/>
        <v>0</v>
      </c>
      <c r="D5794" s="76">
        <f t="shared" si="1214"/>
        <v>0</v>
      </c>
      <c r="E5794" s="76">
        <f t="shared" si="1214"/>
        <v>0</v>
      </c>
      <c r="F5794" s="43">
        <f t="shared" si="1215"/>
        <v>0</v>
      </c>
      <c r="G5794" s="76">
        <f t="shared" si="1216"/>
        <v>0</v>
      </c>
      <c r="H5794" s="76">
        <f t="shared" si="1216"/>
        <v>0</v>
      </c>
      <c r="I5794" s="76">
        <f t="shared" si="1216"/>
        <v>0</v>
      </c>
      <c r="J5794" s="76">
        <f t="shared" si="1216"/>
        <v>0</v>
      </c>
      <c r="K5794" s="43">
        <f t="shared" si="1217"/>
        <v>0</v>
      </c>
    </row>
    <row r="5795" spans="1:11" ht="12.75" customHeight="1">
      <c r="A5795" s="61" t="str">
        <f>"         "&amp;Labels!B76</f>
        <v xml:space="preserve">         Customer 8</v>
      </c>
      <c r="B5795" s="76">
        <f t="shared" si="1214"/>
        <v>0</v>
      </c>
      <c r="C5795" s="76">
        <f t="shared" si="1214"/>
        <v>0</v>
      </c>
      <c r="D5795" s="76">
        <f t="shared" si="1214"/>
        <v>0</v>
      </c>
      <c r="E5795" s="76">
        <f t="shared" si="1214"/>
        <v>0</v>
      </c>
      <c r="F5795" s="43">
        <f t="shared" si="1215"/>
        <v>0</v>
      </c>
      <c r="G5795" s="76">
        <f t="shared" si="1216"/>
        <v>0</v>
      </c>
      <c r="H5795" s="76">
        <f t="shared" si="1216"/>
        <v>0</v>
      </c>
      <c r="I5795" s="76">
        <f t="shared" si="1216"/>
        <v>0</v>
      </c>
      <c r="J5795" s="76">
        <f t="shared" si="1216"/>
        <v>0</v>
      </c>
      <c r="K5795" s="43">
        <f t="shared" si="1217"/>
        <v>0</v>
      </c>
    </row>
    <row r="5796" spans="1:11" ht="12.75" customHeight="1">
      <c r="A5796" s="61" t="str">
        <f>"         "&amp;Labels!B77</f>
        <v xml:space="preserve">         Customer 9</v>
      </c>
      <c r="B5796" s="76">
        <f t="shared" si="1214"/>
        <v>0</v>
      </c>
      <c r="C5796" s="76">
        <f t="shared" si="1214"/>
        <v>0</v>
      </c>
      <c r="D5796" s="76">
        <f t="shared" si="1214"/>
        <v>0</v>
      </c>
      <c r="E5796" s="76">
        <f t="shared" si="1214"/>
        <v>0</v>
      </c>
      <c r="F5796" s="43">
        <f t="shared" si="1215"/>
        <v>0</v>
      </c>
      <c r="G5796" s="76">
        <f t="shared" si="1216"/>
        <v>0</v>
      </c>
      <c r="H5796" s="76">
        <f t="shared" si="1216"/>
        <v>0</v>
      </c>
      <c r="I5796" s="76">
        <f t="shared" si="1216"/>
        <v>0</v>
      </c>
      <c r="J5796" s="76">
        <f t="shared" si="1216"/>
        <v>0</v>
      </c>
      <c r="K5796" s="43">
        <f t="shared" si="1217"/>
        <v>0</v>
      </c>
    </row>
    <row r="5797" spans="1:11" ht="12.75" customHeight="1">
      <c r="A5797" s="61" t="str">
        <f>"         "&amp;Labels!B78</f>
        <v xml:space="preserve">         Customer 10</v>
      </c>
      <c r="B5797" s="76">
        <f t="shared" si="1214"/>
        <v>0</v>
      </c>
      <c r="C5797" s="76">
        <f t="shared" si="1214"/>
        <v>0</v>
      </c>
      <c r="D5797" s="76">
        <f t="shared" si="1214"/>
        <v>0</v>
      </c>
      <c r="E5797" s="76">
        <f t="shared" si="1214"/>
        <v>0</v>
      </c>
      <c r="F5797" s="43">
        <f t="shared" si="1215"/>
        <v>0</v>
      </c>
      <c r="G5797" s="76">
        <f t="shared" si="1216"/>
        <v>0</v>
      </c>
      <c r="H5797" s="76">
        <f t="shared" si="1216"/>
        <v>0</v>
      </c>
      <c r="I5797" s="76">
        <f t="shared" si="1216"/>
        <v>0</v>
      </c>
      <c r="J5797" s="76">
        <f t="shared" si="1216"/>
        <v>0</v>
      </c>
      <c r="K5797" s="43">
        <f t="shared" si="1217"/>
        <v>0</v>
      </c>
    </row>
    <row r="5798" spans="1:11" ht="12.75" customHeight="1">
      <c r="A5798" s="61" t="str">
        <f>"         "&amp;Labels!C68</f>
        <v xml:space="preserve">         Total</v>
      </c>
      <c r="B5798" s="84">
        <f t="shared" si="1214"/>
        <v>0</v>
      </c>
      <c r="C5798" s="84">
        <f t="shared" si="1214"/>
        <v>0</v>
      </c>
      <c r="D5798" s="84">
        <f t="shared" si="1214"/>
        <v>0</v>
      </c>
      <c r="E5798" s="84">
        <f t="shared" si="1214"/>
        <v>0</v>
      </c>
      <c r="F5798" s="43">
        <f t="shared" si="1215"/>
        <v>0</v>
      </c>
      <c r="G5798" s="84">
        <f t="shared" si="1216"/>
        <v>0</v>
      </c>
      <c r="H5798" s="84">
        <f t="shared" si="1216"/>
        <v>0</v>
      </c>
      <c r="I5798" s="84">
        <f t="shared" si="1216"/>
        <v>0</v>
      </c>
      <c r="J5798" s="84">
        <f t="shared" si="1216"/>
        <v>0</v>
      </c>
      <c r="K5798" s="43">
        <f t="shared" si="1217"/>
        <v>0</v>
      </c>
    </row>
    <row r="5799" spans="1:11" ht="12.75" customHeight="1">
      <c r="A5799" s="61" t="str">
        <f>"      "&amp;Labels!B89</f>
        <v xml:space="preserve">      Q 5</v>
      </c>
      <c r="B5799" s="84"/>
      <c r="C5799" s="84"/>
      <c r="D5799" s="84"/>
      <c r="E5799" s="84"/>
      <c r="F5799" s="43"/>
      <c r="G5799" s="84"/>
      <c r="H5799" s="84"/>
      <c r="I5799" s="84"/>
      <c r="J5799" s="84"/>
      <c r="K5799" s="43"/>
    </row>
    <row r="5800" spans="1:11" ht="12.75" customHeight="1">
      <c r="A5800" s="61" t="str">
        <f>"         "&amp;Labels!B69</f>
        <v xml:space="preserve">         Customer 1</v>
      </c>
      <c r="B5800" s="76">
        <f t="shared" ref="B5800:E5810" si="1218">SUM(B5582,B5691)</f>
        <v>0</v>
      </c>
      <c r="C5800" s="76">
        <f t="shared" si="1218"/>
        <v>0</v>
      </c>
      <c r="D5800" s="76">
        <f t="shared" si="1218"/>
        <v>0</v>
      </c>
      <c r="E5800" s="76">
        <f t="shared" si="1218"/>
        <v>0</v>
      </c>
      <c r="F5800" s="43">
        <f t="shared" ref="F5800:F5810" si="1219">SUM(B5800:E5800)</f>
        <v>0</v>
      </c>
      <c r="G5800" s="76">
        <f t="shared" ref="G5800:J5810" si="1220">SUM(G5582,G5691)</f>
        <v>0</v>
      </c>
      <c r="H5800" s="76">
        <f t="shared" si="1220"/>
        <v>0</v>
      </c>
      <c r="I5800" s="76">
        <f t="shared" si="1220"/>
        <v>0</v>
      </c>
      <c r="J5800" s="76">
        <f t="shared" si="1220"/>
        <v>0</v>
      </c>
      <c r="K5800" s="43">
        <f t="shared" ref="K5800:K5810" si="1221">SUM(G5800:J5800)</f>
        <v>0</v>
      </c>
    </row>
    <row r="5801" spans="1:11" ht="12.75" customHeight="1">
      <c r="A5801" s="61" t="str">
        <f>"         "&amp;Labels!B70</f>
        <v xml:space="preserve">         Customer 2</v>
      </c>
      <c r="B5801" s="76">
        <f t="shared" si="1218"/>
        <v>0</v>
      </c>
      <c r="C5801" s="76">
        <f t="shared" si="1218"/>
        <v>0</v>
      </c>
      <c r="D5801" s="76">
        <f t="shared" si="1218"/>
        <v>0</v>
      </c>
      <c r="E5801" s="76">
        <f t="shared" si="1218"/>
        <v>0</v>
      </c>
      <c r="F5801" s="43">
        <f t="shared" si="1219"/>
        <v>0</v>
      </c>
      <c r="G5801" s="76">
        <f t="shared" si="1220"/>
        <v>0</v>
      </c>
      <c r="H5801" s="76">
        <f t="shared" si="1220"/>
        <v>0</v>
      </c>
      <c r="I5801" s="76">
        <f t="shared" si="1220"/>
        <v>0</v>
      </c>
      <c r="J5801" s="76">
        <f t="shared" si="1220"/>
        <v>0</v>
      </c>
      <c r="K5801" s="43">
        <f t="shared" si="1221"/>
        <v>0</v>
      </c>
    </row>
    <row r="5802" spans="1:11" ht="12.75" customHeight="1">
      <c r="A5802" s="61" t="str">
        <f>"         "&amp;Labels!B71</f>
        <v xml:space="preserve">         Customer 3</v>
      </c>
      <c r="B5802" s="76">
        <f t="shared" si="1218"/>
        <v>0</v>
      </c>
      <c r="C5802" s="76">
        <f t="shared" si="1218"/>
        <v>0</v>
      </c>
      <c r="D5802" s="76">
        <f t="shared" si="1218"/>
        <v>0</v>
      </c>
      <c r="E5802" s="76">
        <f t="shared" si="1218"/>
        <v>0</v>
      </c>
      <c r="F5802" s="43">
        <f t="shared" si="1219"/>
        <v>0</v>
      </c>
      <c r="G5802" s="76">
        <f t="shared" si="1220"/>
        <v>0</v>
      </c>
      <c r="H5802" s="76">
        <f t="shared" si="1220"/>
        <v>0</v>
      </c>
      <c r="I5802" s="76">
        <f t="shared" si="1220"/>
        <v>0</v>
      </c>
      <c r="J5802" s="76">
        <f t="shared" si="1220"/>
        <v>0</v>
      </c>
      <c r="K5802" s="43">
        <f t="shared" si="1221"/>
        <v>0</v>
      </c>
    </row>
    <row r="5803" spans="1:11" ht="12.75" customHeight="1">
      <c r="A5803" s="61" t="str">
        <f>"         "&amp;Labels!B72</f>
        <v xml:space="preserve">         Customer 4</v>
      </c>
      <c r="B5803" s="76">
        <f t="shared" si="1218"/>
        <v>0</v>
      </c>
      <c r="C5803" s="76">
        <f t="shared" si="1218"/>
        <v>0</v>
      </c>
      <c r="D5803" s="76">
        <f t="shared" si="1218"/>
        <v>0</v>
      </c>
      <c r="E5803" s="76">
        <f t="shared" si="1218"/>
        <v>0</v>
      </c>
      <c r="F5803" s="43">
        <f t="shared" si="1219"/>
        <v>0</v>
      </c>
      <c r="G5803" s="76">
        <f t="shared" si="1220"/>
        <v>0</v>
      </c>
      <c r="H5803" s="76">
        <f t="shared" si="1220"/>
        <v>0</v>
      </c>
      <c r="I5803" s="76">
        <f t="shared" si="1220"/>
        <v>0</v>
      </c>
      <c r="J5803" s="76">
        <f t="shared" si="1220"/>
        <v>0</v>
      </c>
      <c r="K5803" s="43">
        <f t="shared" si="1221"/>
        <v>0</v>
      </c>
    </row>
    <row r="5804" spans="1:11" ht="12.75" customHeight="1">
      <c r="A5804" s="61" t="str">
        <f>"         "&amp;Labels!B73</f>
        <v xml:space="preserve">         Customer 5</v>
      </c>
      <c r="B5804" s="76">
        <f t="shared" si="1218"/>
        <v>0</v>
      </c>
      <c r="C5804" s="76">
        <f t="shared" si="1218"/>
        <v>0</v>
      </c>
      <c r="D5804" s="76">
        <f t="shared" si="1218"/>
        <v>0</v>
      </c>
      <c r="E5804" s="76">
        <f t="shared" si="1218"/>
        <v>0</v>
      </c>
      <c r="F5804" s="43">
        <f t="shared" si="1219"/>
        <v>0</v>
      </c>
      <c r="G5804" s="76">
        <f t="shared" si="1220"/>
        <v>0</v>
      </c>
      <c r="H5804" s="76">
        <f t="shared" si="1220"/>
        <v>0</v>
      </c>
      <c r="I5804" s="76">
        <f t="shared" si="1220"/>
        <v>0</v>
      </c>
      <c r="J5804" s="76">
        <f t="shared" si="1220"/>
        <v>0</v>
      </c>
      <c r="K5804" s="43">
        <f t="shared" si="1221"/>
        <v>0</v>
      </c>
    </row>
    <row r="5805" spans="1:11" ht="12.75" customHeight="1">
      <c r="A5805" s="61" t="str">
        <f>"         "&amp;Labels!B74</f>
        <v xml:space="preserve">         Customer 6</v>
      </c>
      <c r="B5805" s="76">
        <f t="shared" si="1218"/>
        <v>0</v>
      </c>
      <c r="C5805" s="76">
        <f t="shared" si="1218"/>
        <v>0</v>
      </c>
      <c r="D5805" s="76">
        <f t="shared" si="1218"/>
        <v>0</v>
      </c>
      <c r="E5805" s="76">
        <f t="shared" si="1218"/>
        <v>0</v>
      </c>
      <c r="F5805" s="43">
        <f t="shared" si="1219"/>
        <v>0</v>
      </c>
      <c r="G5805" s="76">
        <f t="shared" si="1220"/>
        <v>0</v>
      </c>
      <c r="H5805" s="76">
        <f t="shared" si="1220"/>
        <v>0</v>
      </c>
      <c r="I5805" s="76">
        <f t="shared" si="1220"/>
        <v>0</v>
      </c>
      <c r="J5805" s="76">
        <f t="shared" si="1220"/>
        <v>0</v>
      </c>
      <c r="K5805" s="43">
        <f t="shared" si="1221"/>
        <v>0</v>
      </c>
    </row>
    <row r="5806" spans="1:11" ht="12.75" customHeight="1">
      <c r="A5806" s="61" t="str">
        <f>"         "&amp;Labels!B75</f>
        <v xml:space="preserve">         Customer 7</v>
      </c>
      <c r="B5806" s="76">
        <f t="shared" si="1218"/>
        <v>0</v>
      </c>
      <c r="C5806" s="76">
        <f t="shared" si="1218"/>
        <v>0</v>
      </c>
      <c r="D5806" s="76">
        <f t="shared" si="1218"/>
        <v>0</v>
      </c>
      <c r="E5806" s="76">
        <f t="shared" si="1218"/>
        <v>0</v>
      </c>
      <c r="F5806" s="43">
        <f t="shared" si="1219"/>
        <v>0</v>
      </c>
      <c r="G5806" s="76">
        <f t="shared" si="1220"/>
        <v>0</v>
      </c>
      <c r="H5806" s="76">
        <f t="shared" si="1220"/>
        <v>0</v>
      </c>
      <c r="I5806" s="76">
        <f t="shared" si="1220"/>
        <v>0</v>
      </c>
      <c r="J5806" s="76">
        <f t="shared" si="1220"/>
        <v>0</v>
      </c>
      <c r="K5806" s="43">
        <f t="shared" si="1221"/>
        <v>0</v>
      </c>
    </row>
    <row r="5807" spans="1:11" ht="12.75" customHeight="1">
      <c r="A5807" s="61" t="str">
        <f>"         "&amp;Labels!B76</f>
        <v xml:space="preserve">         Customer 8</v>
      </c>
      <c r="B5807" s="76">
        <f t="shared" si="1218"/>
        <v>0</v>
      </c>
      <c r="C5807" s="76">
        <f t="shared" si="1218"/>
        <v>0</v>
      </c>
      <c r="D5807" s="76">
        <f t="shared" si="1218"/>
        <v>0</v>
      </c>
      <c r="E5807" s="76">
        <f t="shared" si="1218"/>
        <v>0</v>
      </c>
      <c r="F5807" s="43">
        <f t="shared" si="1219"/>
        <v>0</v>
      </c>
      <c r="G5807" s="76">
        <f t="shared" si="1220"/>
        <v>0</v>
      </c>
      <c r="H5807" s="76">
        <f t="shared" si="1220"/>
        <v>0</v>
      </c>
      <c r="I5807" s="76">
        <f t="shared" si="1220"/>
        <v>0</v>
      </c>
      <c r="J5807" s="76">
        <f t="shared" si="1220"/>
        <v>0</v>
      </c>
      <c r="K5807" s="43">
        <f t="shared" si="1221"/>
        <v>0</v>
      </c>
    </row>
    <row r="5808" spans="1:11" ht="12.75" customHeight="1">
      <c r="A5808" s="61" t="str">
        <f>"         "&amp;Labels!B77</f>
        <v xml:space="preserve">         Customer 9</v>
      </c>
      <c r="B5808" s="76">
        <f t="shared" si="1218"/>
        <v>0</v>
      </c>
      <c r="C5808" s="76">
        <f t="shared" si="1218"/>
        <v>0</v>
      </c>
      <c r="D5808" s="76">
        <f t="shared" si="1218"/>
        <v>0</v>
      </c>
      <c r="E5808" s="76">
        <f t="shared" si="1218"/>
        <v>0</v>
      </c>
      <c r="F5808" s="43">
        <f t="shared" si="1219"/>
        <v>0</v>
      </c>
      <c r="G5808" s="76">
        <f t="shared" si="1220"/>
        <v>0</v>
      </c>
      <c r="H5808" s="76">
        <f t="shared" si="1220"/>
        <v>0</v>
      </c>
      <c r="I5808" s="76">
        <f t="shared" si="1220"/>
        <v>0</v>
      </c>
      <c r="J5808" s="76">
        <f t="shared" si="1220"/>
        <v>0</v>
      </c>
      <c r="K5808" s="43">
        <f t="shared" si="1221"/>
        <v>0</v>
      </c>
    </row>
    <row r="5809" spans="1:11" ht="12.75" customHeight="1">
      <c r="A5809" s="61" t="str">
        <f>"         "&amp;Labels!B78</f>
        <v xml:space="preserve">         Customer 10</v>
      </c>
      <c r="B5809" s="76">
        <f t="shared" si="1218"/>
        <v>0</v>
      </c>
      <c r="C5809" s="76">
        <f t="shared" si="1218"/>
        <v>0</v>
      </c>
      <c r="D5809" s="76">
        <f t="shared" si="1218"/>
        <v>0</v>
      </c>
      <c r="E5809" s="76">
        <f t="shared" si="1218"/>
        <v>0</v>
      </c>
      <c r="F5809" s="43">
        <f t="shared" si="1219"/>
        <v>0</v>
      </c>
      <c r="G5809" s="76">
        <f t="shared" si="1220"/>
        <v>0</v>
      </c>
      <c r="H5809" s="76">
        <f t="shared" si="1220"/>
        <v>0</v>
      </c>
      <c r="I5809" s="76">
        <f t="shared" si="1220"/>
        <v>0</v>
      </c>
      <c r="J5809" s="76">
        <f t="shared" si="1220"/>
        <v>0</v>
      </c>
      <c r="K5809" s="43">
        <f t="shared" si="1221"/>
        <v>0</v>
      </c>
    </row>
    <row r="5810" spans="1:11" ht="12.75" customHeight="1">
      <c r="A5810" s="61" t="str">
        <f>"         "&amp;Labels!C68</f>
        <v xml:space="preserve">         Total</v>
      </c>
      <c r="B5810" s="84">
        <f t="shared" si="1218"/>
        <v>0</v>
      </c>
      <c r="C5810" s="84">
        <f t="shared" si="1218"/>
        <v>0</v>
      </c>
      <c r="D5810" s="84">
        <f t="shared" si="1218"/>
        <v>0</v>
      </c>
      <c r="E5810" s="84">
        <f t="shared" si="1218"/>
        <v>0</v>
      </c>
      <c r="F5810" s="43">
        <f t="shared" si="1219"/>
        <v>0</v>
      </c>
      <c r="G5810" s="84">
        <f t="shared" si="1220"/>
        <v>0</v>
      </c>
      <c r="H5810" s="84">
        <f t="shared" si="1220"/>
        <v>0</v>
      </c>
      <c r="I5810" s="84">
        <f t="shared" si="1220"/>
        <v>0</v>
      </c>
      <c r="J5810" s="84">
        <f t="shared" si="1220"/>
        <v>0</v>
      </c>
      <c r="K5810" s="43">
        <f t="shared" si="1221"/>
        <v>0</v>
      </c>
    </row>
    <row r="5811" spans="1:11" ht="12.75" customHeight="1">
      <c r="A5811" s="61" t="str">
        <f>"      "&amp;Labels!B90</f>
        <v xml:space="preserve">      Q 6</v>
      </c>
      <c r="B5811" s="84"/>
      <c r="C5811" s="84"/>
      <c r="D5811" s="84"/>
      <c r="E5811" s="84"/>
      <c r="F5811" s="43"/>
      <c r="G5811" s="84"/>
      <c r="H5811" s="84"/>
      <c r="I5811" s="84"/>
      <c r="J5811" s="84"/>
      <c r="K5811" s="43"/>
    </row>
    <row r="5812" spans="1:11" ht="12.75" customHeight="1">
      <c r="A5812" s="61" t="str">
        <f>"         "&amp;Labels!B69</f>
        <v xml:space="preserve">         Customer 1</v>
      </c>
      <c r="B5812" s="76">
        <f t="shared" ref="B5812:E5822" si="1222">SUM(B5594,B5703)</f>
        <v>0</v>
      </c>
      <c r="C5812" s="76">
        <f t="shared" si="1222"/>
        <v>0</v>
      </c>
      <c r="D5812" s="76">
        <f t="shared" si="1222"/>
        <v>0</v>
      </c>
      <c r="E5812" s="76">
        <f t="shared" si="1222"/>
        <v>0</v>
      </c>
      <c r="F5812" s="43">
        <f t="shared" ref="F5812:F5822" si="1223">SUM(B5812:E5812)</f>
        <v>0</v>
      </c>
      <c r="G5812" s="76">
        <f t="shared" ref="G5812:J5822" si="1224">SUM(G5594,G5703)</f>
        <v>0</v>
      </c>
      <c r="H5812" s="76">
        <f t="shared" si="1224"/>
        <v>0</v>
      </c>
      <c r="I5812" s="76">
        <f t="shared" si="1224"/>
        <v>0</v>
      </c>
      <c r="J5812" s="76">
        <f t="shared" si="1224"/>
        <v>0</v>
      </c>
      <c r="K5812" s="43">
        <f t="shared" ref="K5812:K5822" si="1225">SUM(G5812:J5812)</f>
        <v>0</v>
      </c>
    </row>
    <row r="5813" spans="1:11" ht="12.75" customHeight="1">
      <c r="A5813" s="61" t="str">
        <f>"         "&amp;Labels!B70</f>
        <v xml:space="preserve">         Customer 2</v>
      </c>
      <c r="B5813" s="76">
        <f t="shared" si="1222"/>
        <v>0</v>
      </c>
      <c r="C5813" s="76">
        <f t="shared" si="1222"/>
        <v>0</v>
      </c>
      <c r="D5813" s="76">
        <f t="shared" si="1222"/>
        <v>0</v>
      </c>
      <c r="E5813" s="76">
        <f t="shared" si="1222"/>
        <v>0</v>
      </c>
      <c r="F5813" s="43">
        <f t="shared" si="1223"/>
        <v>0</v>
      </c>
      <c r="G5813" s="76">
        <f t="shared" si="1224"/>
        <v>0</v>
      </c>
      <c r="H5813" s="76">
        <f t="shared" si="1224"/>
        <v>0</v>
      </c>
      <c r="I5813" s="76">
        <f t="shared" si="1224"/>
        <v>0</v>
      </c>
      <c r="J5813" s="76">
        <f t="shared" si="1224"/>
        <v>0</v>
      </c>
      <c r="K5813" s="43">
        <f t="shared" si="1225"/>
        <v>0</v>
      </c>
    </row>
    <row r="5814" spans="1:11" ht="12.75" customHeight="1">
      <c r="A5814" s="61" t="str">
        <f>"         "&amp;Labels!B71</f>
        <v xml:space="preserve">         Customer 3</v>
      </c>
      <c r="B5814" s="76">
        <f t="shared" si="1222"/>
        <v>0</v>
      </c>
      <c r="C5814" s="76">
        <f t="shared" si="1222"/>
        <v>0</v>
      </c>
      <c r="D5814" s="76">
        <f t="shared" si="1222"/>
        <v>0</v>
      </c>
      <c r="E5814" s="76">
        <f t="shared" si="1222"/>
        <v>0</v>
      </c>
      <c r="F5814" s="43">
        <f t="shared" si="1223"/>
        <v>0</v>
      </c>
      <c r="G5814" s="76">
        <f t="shared" si="1224"/>
        <v>0</v>
      </c>
      <c r="H5814" s="76">
        <f t="shared" si="1224"/>
        <v>0</v>
      </c>
      <c r="I5814" s="76">
        <f t="shared" si="1224"/>
        <v>0</v>
      </c>
      <c r="J5814" s="76">
        <f t="shared" si="1224"/>
        <v>0</v>
      </c>
      <c r="K5814" s="43">
        <f t="shared" si="1225"/>
        <v>0</v>
      </c>
    </row>
    <row r="5815" spans="1:11" ht="12.75" customHeight="1">
      <c r="A5815" s="61" t="str">
        <f>"         "&amp;Labels!B72</f>
        <v xml:space="preserve">         Customer 4</v>
      </c>
      <c r="B5815" s="76">
        <f t="shared" si="1222"/>
        <v>0</v>
      </c>
      <c r="C5815" s="76">
        <f t="shared" si="1222"/>
        <v>0</v>
      </c>
      <c r="D5815" s="76">
        <f t="shared" si="1222"/>
        <v>0</v>
      </c>
      <c r="E5815" s="76">
        <f t="shared" si="1222"/>
        <v>0</v>
      </c>
      <c r="F5815" s="43">
        <f t="shared" si="1223"/>
        <v>0</v>
      </c>
      <c r="G5815" s="76">
        <f t="shared" si="1224"/>
        <v>0</v>
      </c>
      <c r="H5815" s="76">
        <f t="shared" si="1224"/>
        <v>0</v>
      </c>
      <c r="I5815" s="76">
        <f t="shared" si="1224"/>
        <v>0</v>
      </c>
      <c r="J5815" s="76">
        <f t="shared" si="1224"/>
        <v>0</v>
      </c>
      <c r="K5815" s="43">
        <f t="shared" si="1225"/>
        <v>0</v>
      </c>
    </row>
    <row r="5816" spans="1:11" ht="12.75" customHeight="1">
      <c r="A5816" s="61" t="str">
        <f>"         "&amp;Labels!B73</f>
        <v xml:space="preserve">         Customer 5</v>
      </c>
      <c r="B5816" s="76">
        <f t="shared" si="1222"/>
        <v>0</v>
      </c>
      <c r="C5816" s="76">
        <f t="shared" si="1222"/>
        <v>0</v>
      </c>
      <c r="D5816" s="76">
        <f t="shared" si="1222"/>
        <v>0</v>
      </c>
      <c r="E5816" s="76">
        <f t="shared" si="1222"/>
        <v>0</v>
      </c>
      <c r="F5816" s="43">
        <f t="shared" si="1223"/>
        <v>0</v>
      </c>
      <c r="G5816" s="76">
        <f t="shared" si="1224"/>
        <v>0</v>
      </c>
      <c r="H5816" s="76">
        <f t="shared" si="1224"/>
        <v>0</v>
      </c>
      <c r="I5816" s="76">
        <f t="shared" si="1224"/>
        <v>0</v>
      </c>
      <c r="J5816" s="76">
        <f t="shared" si="1224"/>
        <v>0</v>
      </c>
      <c r="K5816" s="43">
        <f t="shared" si="1225"/>
        <v>0</v>
      </c>
    </row>
    <row r="5817" spans="1:11" ht="12.75" customHeight="1">
      <c r="A5817" s="61" t="str">
        <f>"         "&amp;Labels!B74</f>
        <v xml:space="preserve">         Customer 6</v>
      </c>
      <c r="B5817" s="76">
        <f t="shared" si="1222"/>
        <v>0</v>
      </c>
      <c r="C5817" s="76">
        <f t="shared" si="1222"/>
        <v>0</v>
      </c>
      <c r="D5817" s="76">
        <f t="shared" si="1222"/>
        <v>0</v>
      </c>
      <c r="E5817" s="76">
        <f t="shared" si="1222"/>
        <v>0</v>
      </c>
      <c r="F5817" s="43">
        <f t="shared" si="1223"/>
        <v>0</v>
      </c>
      <c r="G5817" s="76">
        <f t="shared" si="1224"/>
        <v>0</v>
      </c>
      <c r="H5817" s="76">
        <f t="shared" si="1224"/>
        <v>0</v>
      </c>
      <c r="I5817" s="76">
        <f t="shared" si="1224"/>
        <v>0</v>
      </c>
      <c r="J5817" s="76">
        <f t="shared" si="1224"/>
        <v>0</v>
      </c>
      <c r="K5817" s="43">
        <f t="shared" si="1225"/>
        <v>0</v>
      </c>
    </row>
    <row r="5818" spans="1:11" ht="12.75" customHeight="1">
      <c r="A5818" s="61" t="str">
        <f>"         "&amp;Labels!B75</f>
        <v xml:space="preserve">         Customer 7</v>
      </c>
      <c r="B5818" s="76">
        <f t="shared" si="1222"/>
        <v>0</v>
      </c>
      <c r="C5818" s="76">
        <f t="shared" si="1222"/>
        <v>0</v>
      </c>
      <c r="D5818" s="76">
        <f t="shared" si="1222"/>
        <v>0</v>
      </c>
      <c r="E5818" s="76">
        <f t="shared" si="1222"/>
        <v>0</v>
      </c>
      <c r="F5818" s="43">
        <f t="shared" si="1223"/>
        <v>0</v>
      </c>
      <c r="G5818" s="76">
        <f t="shared" si="1224"/>
        <v>0</v>
      </c>
      <c r="H5818" s="76">
        <f t="shared" si="1224"/>
        <v>0</v>
      </c>
      <c r="I5818" s="76">
        <f t="shared" si="1224"/>
        <v>0</v>
      </c>
      <c r="J5818" s="76">
        <f t="shared" si="1224"/>
        <v>0</v>
      </c>
      <c r="K5818" s="43">
        <f t="shared" si="1225"/>
        <v>0</v>
      </c>
    </row>
    <row r="5819" spans="1:11" ht="12.75" customHeight="1">
      <c r="A5819" s="61" t="str">
        <f>"         "&amp;Labels!B76</f>
        <v xml:space="preserve">         Customer 8</v>
      </c>
      <c r="B5819" s="76">
        <f t="shared" si="1222"/>
        <v>0</v>
      </c>
      <c r="C5819" s="76">
        <f t="shared" si="1222"/>
        <v>0</v>
      </c>
      <c r="D5819" s="76">
        <f t="shared" si="1222"/>
        <v>0</v>
      </c>
      <c r="E5819" s="76">
        <f t="shared" si="1222"/>
        <v>0</v>
      </c>
      <c r="F5819" s="43">
        <f t="shared" si="1223"/>
        <v>0</v>
      </c>
      <c r="G5819" s="76">
        <f t="shared" si="1224"/>
        <v>0</v>
      </c>
      <c r="H5819" s="76">
        <f t="shared" si="1224"/>
        <v>0</v>
      </c>
      <c r="I5819" s="76">
        <f t="shared" si="1224"/>
        <v>0</v>
      </c>
      <c r="J5819" s="76">
        <f t="shared" si="1224"/>
        <v>0</v>
      </c>
      <c r="K5819" s="43">
        <f t="shared" si="1225"/>
        <v>0</v>
      </c>
    </row>
    <row r="5820" spans="1:11" ht="12.75" customHeight="1">
      <c r="A5820" s="61" t="str">
        <f>"         "&amp;Labels!B77</f>
        <v xml:space="preserve">         Customer 9</v>
      </c>
      <c r="B5820" s="76">
        <f t="shared" si="1222"/>
        <v>0</v>
      </c>
      <c r="C5820" s="76">
        <f t="shared" si="1222"/>
        <v>0</v>
      </c>
      <c r="D5820" s="76">
        <f t="shared" si="1222"/>
        <v>0</v>
      </c>
      <c r="E5820" s="76">
        <f t="shared" si="1222"/>
        <v>0</v>
      </c>
      <c r="F5820" s="43">
        <f t="shared" si="1223"/>
        <v>0</v>
      </c>
      <c r="G5820" s="76">
        <f t="shared" si="1224"/>
        <v>0</v>
      </c>
      <c r="H5820" s="76">
        <f t="shared" si="1224"/>
        <v>0</v>
      </c>
      <c r="I5820" s="76">
        <f t="shared" si="1224"/>
        <v>0</v>
      </c>
      <c r="J5820" s="76">
        <f t="shared" si="1224"/>
        <v>0</v>
      </c>
      <c r="K5820" s="43">
        <f t="shared" si="1225"/>
        <v>0</v>
      </c>
    </row>
    <row r="5821" spans="1:11" ht="12.75" customHeight="1">
      <c r="A5821" s="61" t="str">
        <f>"         "&amp;Labels!B78</f>
        <v xml:space="preserve">         Customer 10</v>
      </c>
      <c r="B5821" s="76">
        <f t="shared" si="1222"/>
        <v>0</v>
      </c>
      <c r="C5821" s="76">
        <f t="shared" si="1222"/>
        <v>0</v>
      </c>
      <c r="D5821" s="76">
        <f t="shared" si="1222"/>
        <v>0</v>
      </c>
      <c r="E5821" s="76">
        <f t="shared" si="1222"/>
        <v>0</v>
      </c>
      <c r="F5821" s="43">
        <f t="shared" si="1223"/>
        <v>0</v>
      </c>
      <c r="G5821" s="76">
        <f t="shared" si="1224"/>
        <v>0</v>
      </c>
      <c r="H5821" s="76">
        <f t="shared" si="1224"/>
        <v>0</v>
      </c>
      <c r="I5821" s="76">
        <f t="shared" si="1224"/>
        <v>0</v>
      </c>
      <c r="J5821" s="76">
        <f t="shared" si="1224"/>
        <v>0</v>
      </c>
      <c r="K5821" s="43">
        <f t="shared" si="1225"/>
        <v>0</v>
      </c>
    </row>
    <row r="5822" spans="1:11" ht="12.75" customHeight="1">
      <c r="A5822" s="61" t="str">
        <f>"         "&amp;Labels!C68</f>
        <v xml:space="preserve">         Total</v>
      </c>
      <c r="B5822" s="84">
        <f t="shared" si="1222"/>
        <v>0</v>
      </c>
      <c r="C5822" s="84">
        <f t="shared" si="1222"/>
        <v>0</v>
      </c>
      <c r="D5822" s="84">
        <f t="shared" si="1222"/>
        <v>0</v>
      </c>
      <c r="E5822" s="84">
        <f t="shared" si="1222"/>
        <v>0</v>
      </c>
      <c r="F5822" s="43">
        <f t="shared" si="1223"/>
        <v>0</v>
      </c>
      <c r="G5822" s="84">
        <f t="shared" si="1224"/>
        <v>0</v>
      </c>
      <c r="H5822" s="84">
        <f t="shared" si="1224"/>
        <v>0</v>
      </c>
      <c r="I5822" s="84">
        <f t="shared" si="1224"/>
        <v>0</v>
      </c>
      <c r="J5822" s="84">
        <f t="shared" si="1224"/>
        <v>0</v>
      </c>
      <c r="K5822" s="43">
        <f t="shared" si="1225"/>
        <v>0</v>
      </c>
    </row>
    <row r="5823" spans="1:11" ht="12.75" customHeight="1">
      <c r="A5823" s="61" t="str">
        <f>"      "&amp;Labels!B91</f>
        <v xml:space="preserve">      Q 7</v>
      </c>
      <c r="B5823" s="84"/>
      <c r="C5823" s="84"/>
      <c r="D5823" s="84"/>
      <c r="E5823" s="84"/>
      <c r="F5823" s="43"/>
      <c r="G5823" s="84"/>
      <c r="H5823" s="84"/>
      <c r="I5823" s="84"/>
      <c r="J5823" s="84"/>
      <c r="K5823" s="43"/>
    </row>
    <row r="5824" spans="1:11" ht="12.75" customHeight="1">
      <c r="A5824" s="61" t="str">
        <f>"         "&amp;Labels!B69</f>
        <v xml:space="preserve">         Customer 1</v>
      </c>
      <c r="B5824" s="76">
        <f t="shared" ref="B5824:E5834" si="1226">SUM(B5606,B5715)</f>
        <v>0</v>
      </c>
      <c r="C5824" s="76">
        <f t="shared" si="1226"/>
        <v>0</v>
      </c>
      <c r="D5824" s="76">
        <f t="shared" si="1226"/>
        <v>0</v>
      </c>
      <c r="E5824" s="76">
        <f t="shared" si="1226"/>
        <v>0</v>
      </c>
      <c r="F5824" s="43">
        <f t="shared" ref="F5824:F5834" si="1227">SUM(B5824:E5824)</f>
        <v>0</v>
      </c>
      <c r="G5824" s="76">
        <f t="shared" ref="G5824:J5834" si="1228">SUM(G5606,G5715)</f>
        <v>0</v>
      </c>
      <c r="H5824" s="76">
        <f t="shared" si="1228"/>
        <v>0</v>
      </c>
      <c r="I5824" s="76">
        <f t="shared" si="1228"/>
        <v>0</v>
      </c>
      <c r="J5824" s="76">
        <f t="shared" si="1228"/>
        <v>0</v>
      </c>
      <c r="K5824" s="43">
        <f t="shared" ref="K5824:K5834" si="1229">SUM(G5824:J5824)</f>
        <v>0</v>
      </c>
    </row>
    <row r="5825" spans="1:11" ht="12.75" customHeight="1">
      <c r="A5825" s="61" t="str">
        <f>"         "&amp;Labels!B70</f>
        <v xml:space="preserve">         Customer 2</v>
      </c>
      <c r="B5825" s="76">
        <f t="shared" si="1226"/>
        <v>0</v>
      </c>
      <c r="C5825" s="76">
        <f t="shared" si="1226"/>
        <v>0</v>
      </c>
      <c r="D5825" s="76">
        <f t="shared" si="1226"/>
        <v>0</v>
      </c>
      <c r="E5825" s="76">
        <f t="shared" si="1226"/>
        <v>0</v>
      </c>
      <c r="F5825" s="43">
        <f t="shared" si="1227"/>
        <v>0</v>
      </c>
      <c r="G5825" s="76">
        <f t="shared" si="1228"/>
        <v>0</v>
      </c>
      <c r="H5825" s="76">
        <f t="shared" si="1228"/>
        <v>0</v>
      </c>
      <c r="I5825" s="76">
        <f t="shared" si="1228"/>
        <v>0</v>
      </c>
      <c r="J5825" s="76">
        <f t="shared" si="1228"/>
        <v>0</v>
      </c>
      <c r="K5825" s="43">
        <f t="shared" si="1229"/>
        <v>0</v>
      </c>
    </row>
    <row r="5826" spans="1:11" ht="12.75" customHeight="1">
      <c r="A5826" s="61" t="str">
        <f>"         "&amp;Labels!B71</f>
        <v xml:space="preserve">         Customer 3</v>
      </c>
      <c r="B5826" s="76">
        <f t="shared" si="1226"/>
        <v>0</v>
      </c>
      <c r="C5826" s="76">
        <f t="shared" si="1226"/>
        <v>0</v>
      </c>
      <c r="D5826" s="76">
        <f t="shared" si="1226"/>
        <v>0</v>
      </c>
      <c r="E5826" s="76">
        <f t="shared" si="1226"/>
        <v>0</v>
      </c>
      <c r="F5826" s="43">
        <f t="shared" si="1227"/>
        <v>0</v>
      </c>
      <c r="G5826" s="76">
        <f t="shared" si="1228"/>
        <v>0</v>
      </c>
      <c r="H5826" s="76">
        <f t="shared" si="1228"/>
        <v>0</v>
      </c>
      <c r="I5826" s="76">
        <f t="shared" si="1228"/>
        <v>0</v>
      </c>
      <c r="J5826" s="76">
        <f t="shared" si="1228"/>
        <v>0</v>
      </c>
      <c r="K5826" s="43">
        <f t="shared" si="1229"/>
        <v>0</v>
      </c>
    </row>
    <row r="5827" spans="1:11" ht="12.75" customHeight="1">
      <c r="A5827" s="61" t="str">
        <f>"         "&amp;Labels!B72</f>
        <v xml:space="preserve">         Customer 4</v>
      </c>
      <c r="B5827" s="76">
        <f t="shared" si="1226"/>
        <v>0</v>
      </c>
      <c r="C5827" s="76">
        <f t="shared" si="1226"/>
        <v>0</v>
      </c>
      <c r="D5827" s="76">
        <f t="shared" si="1226"/>
        <v>0</v>
      </c>
      <c r="E5827" s="76">
        <f t="shared" si="1226"/>
        <v>0</v>
      </c>
      <c r="F5827" s="43">
        <f t="shared" si="1227"/>
        <v>0</v>
      </c>
      <c r="G5827" s="76">
        <f t="shared" si="1228"/>
        <v>0</v>
      </c>
      <c r="H5827" s="76">
        <f t="shared" si="1228"/>
        <v>0</v>
      </c>
      <c r="I5827" s="76">
        <f t="shared" si="1228"/>
        <v>0</v>
      </c>
      <c r="J5827" s="76">
        <f t="shared" si="1228"/>
        <v>0</v>
      </c>
      <c r="K5827" s="43">
        <f t="shared" si="1229"/>
        <v>0</v>
      </c>
    </row>
    <row r="5828" spans="1:11" ht="12.75" customHeight="1">
      <c r="A5828" s="61" t="str">
        <f>"         "&amp;Labels!B73</f>
        <v xml:space="preserve">         Customer 5</v>
      </c>
      <c r="B5828" s="76">
        <f t="shared" si="1226"/>
        <v>0</v>
      </c>
      <c r="C5828" s="76">
        <f t="shared" si="1226"/>
        <v>0</v>
      </c>
      <c r="D5828" s="76">
        <f t="shared" si="1226"/>
        <v>0</v>
      </c>
      <c r="E5828" s="76">
        <f t="shared" si="1226"/>
        <v>0</v>
      </c>
      <c r="F5828" s="43">
        <f t="shared" si="1227"/>
        <v>0</v>
      </c>
      <c r="G5828" s="76">
        <f t="shared" si="1228"/>
        <v>0</v>
      </c>
      <c r="H5828" s="76">
        <f t="shared" si="1228"/>
        <v>0</v>
      </c>
      <c r="I5828" s="76">
        <f t="shared" si="1228"/>
        <v>0</v>
      </c>
      <c r="J5828" s="76">
        <f t="shared" si="1228"/>
        <v>0</v>
      </c>
      <c r="K5828" s="43">
        <f t="shared" si="1229"/>
        <v>0</v>
      </c>
    </row>
    <row r="5829" spans="1:11" ht="12.75" customHeight="1">
      <c r="A5829" s="61" t="str">
        <f>"         "&amp;Labels!B74</f>
        <v xml:space="preserve">         Customer 6</v>
      </c>
      <c r="B5829" s="76">
        <f t="shared" si="1226"/>
        <v>0</v>
      </c>
      <c r="C5829" s="76">
        <f t="shared" si="1226"/>
        <v>0</v>
      </c>
      <c r="D5829" s="76">
        <f t="shared" si="1226"/>
        <v>0</v>
      </c>
      <c r="E5829" s="76">
        <f t="shared" si="1226"/>
        <v>0</v>
      </c>
      <c r="F5829" s="43">
        <f t="shared" si="1227"/>
        <v>0</v>
      </c>
      <c r="G5829" s="76">
        <f t="shared" si="1228"/>
        <v>0</v>
      </c>
      <c r="H5829" s="76">
        <f t="shared" si="1228"/>
        <v>0</v>
      </c>
      <c r="I5829" s="76">
        <f t="shared" si="1228"/>
        <v>0</v>
      </c>
      <c r="J5829" s="76">
        <f t="shared" si="1228"/>
        <v>0</v>
      </c>
      <c r="K5829" s="43">
        <f t="shared" si="1229"/>
        <v>0</v>
      </c>
    </row>
    <row r="5830" spans="1:11" ht="12.75" customHeight="1">
      <c r="A5830" s="61" t="str">
        <f>"         "&amp;Labels!B75</f>
        <v xml:space="preserve">         Customer 7</v>
      </c>
      <c r="B5830" s="76">
        <f t="shared" si="1226"/>
        <v>0</v>
      </c>
      <c r="C5830" s="76">
        <f t="shared" si="1226"/>
        <v>0</v>
      </c>
      <c r="D5830" s="76">
        <f t="shared" si="1226"/>
        <v>0</v>
      </c>
      <c r="E5830" s="76">
        <f t="shared" si="1226"/>
        <v>0</v>
      </c>
      <c r="F5830" s="43">
        <f t="shared" si="1227"/>
        <v>0</v>
      </c>
      <c r="G5830" s="76">
        <f t="shared" si="1228"/>
        <v>0</v>
      </c>
      <c r="H5830" s="76">
        <f t="shared" si="1228"/>
        <v>0</v>
      </c>
      <c r="I5830" s="76">
        <f t="shared" si="1228"/>
        <v>0</v>
      </c>
      <c r="J5830" s="76">
        <f t="shared" si="1228"/>
        <v>0</v>
      </c>
      <c r="K5830" s="43">
        <f t="shared" si="1229"/>
        <v>0</v>
      </c>
    </row>
    <row r="5831" spans="1:11" ht="12.75" customHeight="1">
      <c r="A5831" s="61" t="str">
        <f>"         "&amp;Labels!B76</f>
        <v xml:space="preserve">         Customer 8</v>
      </c>
      <c r="B5831" s="76">
        <f t="shared" si="1226"/>
        <v>0</v>
      </c>
      <c r="C5831" s="76">
        <f t="shared" si="1226"/>
        <v>0</v>
      </c>
      <c r="D5831" s="76">
        <f t="shared" si="1226"/>
        <v>0</v>
      </c>
      <c r="E5831" s="76">
        <f t="shared" si="1226"/>
        <v>0</v>
      </c>
      <c r="F5831" s="43">
        <f t="shared" si="1227"/>
        <v>0</v>
      </c>
      <c r="G5831" s="76">
        <f t="shared" si="1228"/>
        <v>0</v>
      </c>
      <c r="H5831" s="76">
        <f t="shared" si="1228"/>
        <v>0</v>
      </c>
      <c r="I5831" s="76">
        <f t="shared" si="1228"/>
        <v>0</v>
      </c>
      <c r="J5831" s="76">
        <f t="shared" si="1228"/>
        <v>0</v>
      </c>
      <c r="K5831" s="43">
        <f t="shared" si="1229"/>
        <v>0</v>
      </c>
    </row>
    <row r="5832" spans="1:11" ht="12.75" customHeight="1">
      <c r="A5832" s="61" t="str">
        <f>"         "&amp;Labels!B77</f>
        <v xml:space="preserve">         Customer 9</v>
      </c>
      <c r="B5832" s="76">
        <f t="shared" si="1226"/>
        <v>0</v>
      </c>
      <c r="C5832" s="76">
        <f t="shared" si="1226"/>
        <v>0</v>
      </c>
      <c r="D5832" s="76">
        <f t="shared" si="1226"/>
        <v>0</v>
      </c>
      <c r="E5832" s="76">
        <f t="shared" si="1226"/>
        <v>0</v>
      </c>
      <c r="F5832" s="43">
        <f t="shared" si="1227"/>
        <v>0</v>
      </c>
      <c r="G5832" s="76">
        <f t="shared" si="1228"/>
        <v>0</v>
      </c>
      <c r="H5832" s="76">
        <f t="shared" si="1228"/>
        <v>0</v>
      </c>
      <c r="I5832" s="76">
        <f t="shared" si="1228"/>
        <v>0</v>
      </c>
      <c r="J5832" s="76">
        <f t="shared" si="1228"/>
        <v>0</v>
      </c>
      <c r="K5832" s="43">
        <f t="shared" si="1229"/>
        <v>0</v>
      </c>
    </row>
    <row r="5833" spans="1:11" ht="12.75" customHeight="1">
      <c r="A5833" s="61" t="str">
        <f>"         "&amp;Labels!B78</f>
        <v xml:space="preserve">         Customer 10</v>
      </c>
      <c r="B5833" s="76">
        <f t="shared" si="1226"/>
        <v>0</v>
      </c>
      <c r="C5833" s="76">
        <f t="shared" si="1226"/>
        <v>0</v>
      </c>
      <c r="D5833" s="76">
        <f t="shared" si="1226"/>
        <v>0</v>
      </c>
      <c r="E5833" s="76">
        <f t="shared" si="1226"/>
        <v>0</v>
      </c>
      <c r="F5833" s="43">
        <f t="shared" si="1227"/>
        <v>0</v>
      </c>
      <c r="G5833" s="76">
        <f t="shared" si="1228"/>
        <v>0</v>
      </c>
      <c r="H5833" s="76">
        <f t="shared" si="1228"/>
        <v>0</v>
      </c>
      <c r="I5833" s="76">
        <f t="shared" si="1228"/>
        <v>0</v>
      </c>
      <c r="J5833" s="76">
        <f t="shared" si="1228"/>
        <v>0</v>
      </c>
      <c r="K5833" s="43">
        <f t="shared" si="1229"/>
        <v>0</v>
      </c>
    </row>
    <row r="5834" spans="1:11" ht="12.75" customHeight="1">
      <c r="A5834" s="61" t="str">
        <f>"         "&amp;Labels!C68</f>
        <v xml:space="preserve">         Total</v>
      </c>
      <c r="B5834" s="84">
        <f t="shared" si="1226"/>
        <v>0</v>
      </c>
      <c r="C5834" s="84">
        <f t="shared" si="1226"/>
        <v>0</v>
      </c>
      <c r="D5834" s="84">
        <f t="shared" si="1226"/>
        <v>0</v>
      </c>
      <c r="E5834" s="84">
        <f t="shared" si="1226"/>
        <v>0</v>
      </c>
      <c r="F5834" s="43">
        <f t="shared" si="1227"/>
        <v>0</v>
      </c>
      <c r="G5834" s="84">
        <f t="shared" si="1228"/>
        <v>0</v>
      </c>
      <c r="H5834" s="84">
        <f t="shared" si="1228"/>
        <v>0</v>
      </c>
      <c r="I5834" s="84">
        <f t="shared" si="1228"/>
        <v>0</v>
      </c>
      <c r="J5834" s="84">
        <f t="shared" si="1228"/>
        <v>0</v>
      </c>
      <c r="K5834" s="43">
        <f t="shared" si="1229"/>
        <v>0</v>
      </c>
    </row>
    <row r="5835" spans="1:11" ht="12.75" customHeight="1">
      <c r="A5835" s="61" t="str">
        <f>"      "&amp;Labels!B92</f>
        <v xml:space="preserve">      Q 8</v>
      </c>
      <c r="B5835" s="84"/>
      <c r="C5835" s="84"/>
      <c r="D5835" s="84"/>
      <c r="E5835" s="84"/>
      <c r="F5835" s="43"/>
      <c r="G5835" s="84"/>
      <c r="H5835" s="84"/>
      <c r="I5835" s="84"/>
      <c r="J5835" s="84"/>
      <c r="K5835" s="43"/>
    </row>
    <row r="5836" spans="1:11" ht="12.75" customHeight="1">
      <c r="A5836" s="61" t="str">
        <f>"         "&amp;Labels!B69</f>
        <v xml:space="preserve">         Customer 1</v>
      </c>
      <c r="B5836" s="76">
        <f t="shared" ref="B5836:E5846" si="1230">SUM(B5618,B5727)</f>
        <v>0</v>
      </c>
      <c r="C5836" s="76">
        <f t="shared" si="1230"/>
        <v>0</v>
      </c>
      <c r="D5836" s="76">
        <f t="shared" si="1230"/>
        <v>0</v>
      </c>
      <c r="E5836" s="76">
        <f t="shared" si="1230"/>
        <v>0</v>
      </c>
      <c r="F5836" s="43">
        <f t="shared" ref="F5836:F5846" si="1231">SUM(B5836:E5836)</f>
        <v>0</v>
      </c>
      <c r="G5836" s="76">
        <f t="shared" ref="G5836:J5846" si="1232">SUM(G5618,G5727)</f>
        <v>0</v>
      </c>
      <c r="H5836" s="76">
        <f t="shared" si="1232"/>
        <v>0</v>
      </c>
      <c r="I5836" s="76">
        <f t="shared" si="1232"/>
        <v>0</v>
      </c>
      <c r="J5836" s="76">
        <f t="shared" si="1232"/>
        <v>0</v>
      </c>
      <c r="K5836" s="43">
        <f t="shared" ref="K5836:K5846" si="1233">SUM(G5836:J5836)</f>
        <v>0</v>
      </c>
    </row>
    <row r="5837" spans="1:11" ht="12.75" customHeight="1">
      <c r="A5837" s="61" t="str">
        <f>"         "&amp;Labels!B70</f>
        <v xml:space="preserve">         Customer 2</v>
      </c>
      <c r="B5837" s="76">
        <f t="shared" si="1230"/>
        <v>0</v>
      </c>
      <c r="C5837" s="76">
        <f t="shared" si="1230"/>
        <v>0</v>
      </c>
      <c r="D5837" s="76">
        <f t="shared" si="1230"/>
        <v>0</v>
      </c>
      <c r="E5837" s="76">
        <f t="shared" si="1230"/>
        <v>0</v>
      </c>
      <c r="F5837" s="43">
        <f t="shared" si="1231"/>
        <v>0</v>
      </c>
      <c r="G5837" s="76">
        <f t="shared" si="1232"/>
        <v>0</v>
      </c>
      <c r="H5837" s="76">
        <f t="shared" si="1232"/>
        <v>0</v>
      </c>
      <c r="I5837" s="76">
        <f t="shared" si="1232"/>
        <v>0</v>
      </c>
      <c r="J5837" s="76">
        <f t="shared" si="1232"/>
        <v>0</v>
      </c>
      <c r="K5837" s="43">
        <f t="shared" si="1233"/>
        <v>0</v>
      </c>
    </row>
    <row r="5838" spans="1:11" ht="12.75" customHeight="1">
      <c r="A5838" s="61" t="str">
        <f>"         "&amp;Labels!B71</f>
        <v xml:space="preserve">         Customer 3</v>
      </c>
      <c r="B5838" s="76">
        <f t="shared" si="1230"/>
        <v>0</v>
      </c>
      <c r="C5838" s="76">
        <f t="shared" si="1230"/>
        <v>0</v>
      </c>
      <c r="D5838" s="76">
        <f t="shared" si="1230"/>
        <v>0</v>
      </c>
      <c r="E5838" s="76">
        <f t="shared" si="1230"/>
        <v>0</v>
      </c>
      <c r="F5838" s="43">
        <f t="shared" si="1231"/>
        <v>0</v>
      </c>
      <c r="G5838" s="76">
        <f t="shared" si="1232"/>
        <v>0</v>
      </c>
      <c r="H5838" s="76">
        <f t="shared" si="1232"/>
        <v>0</v>
      </c>
      <c r="I5838" s="76">
        <f t="shared" si="1232"/>
        <v>0</v>
      </c>
      <c r="J5838" s="76">
        <f t="shared" si="1232"/>
        <v>0</v>
      </c>
      <c r="K5838" s="43">
        <f t="shared" si="1233"/>
        <v>0</v>
      </c>
    </row>
    <row r="5839" spans="1:11" ht="12.75" customHeight="1">
      <c r="A5839" s="61" t="str">
        <f>"         "&amp;Labels!B72</f>
        <v xml:space="preserve">         Customer 4</v>
      </c>
      <c r="B5839" s="76">
        <f t="shared" si="1230"/>
        <v>0</v>
      </c>
      <c r="C5839" s="76">
        <f t="shared" si="1230"/>
        <v>0</v>
      </c>
      <c r="D5839" s="76">
        <f t="shared" si="1230"/>
        <v>0</v>
      </c>
      <c r="E5839" s="76">
        <f t="shared" si="1230"/>
        <v>0</v>
      </c>
      <c r="F5839" s="43">
        <f t="shared" si="1231"/>
        <v>0</v>
      </c>
      <c r="G5839" s="76">
        <f t="shared" si="1232"/>
        <v>0</v>
      </c>
      <c r="H5839" s="76">
        <f t="shared" si="1232"/>
        <v>0</v>
      </c>
      <c r="I5839" s="76">
        <f t="shared" si="1232"/>
        <v>0</v>
      </c>
      <c r="J5839" s="76">
        <f t="shared" si="1232"/>
        <v>0</v>
      </c>
      <c r="K5839" s="43">
        <f t="shared" si="1233"/>
        <v>0</v>
      </c>
    </row>
    <row r="5840" spans="1:11" ht="12.75" customHeight="1">
      <c r="A5840" s="61" t="str">
        <f>"         "&amp;Labels!B73</f>
        <v xml:space="preserve">         Customer 5</v>
      </c>
      <c r="B5840" s="76">
        <f t="shared" si="1230"/>
        <v>0</v>
      </c>
      <c r="C5840" s="76">
        <f t="shared" si="1230"/>
        <v>0</v>
      </c>
      <c r="D5840" s="76">
        <f t="shared" si="1230"/>
        <v>0</v>
      </c>
      <c r="E5840" s="76">
        <f t="shared" si="1230"/>
        <v>0</v>
      </c>
      <c r="F5840" s="43">
        <f t="shared" si="1231"/>
        <v>0</v>
      </c>
      <c r="G5840" s="76">
        <f t="shared" si="1232"/>
        <v>0</v>
      </c>
      <c r="H5840" s="76">
        <f t="shared" si="1232"/>
        <v>0</v>
      </c>
      <c r="I5840" s="76">
        <f t="shared" si="1232"/>
        <v>0</v>
      </c>
      <c r="J5840" s="76">
        <f t="shared" si="1232"/>
        <v>0</v>
      </c>
      <c r="K5840" s="43">
        <f t="shared" si="1233"/>
        <v>0</v>
      </c>
    </row>
    <row r="5841" spans="1:11" ht="12.75" customHeight="1">
      <c r="A5841" s="61" t="str">
        <f>"         "&amp;Labels!B74</f>
        <v xml:space="preserve">         Customer 6</v>
      </c>
      <c r="B5841" s="76">
        <f t="shared" si="1230"/>
        <v>0</v>
      </c>
      <c r="C5841" s="76">
        <f t="shared" si="1230"/>
        <v>0</v>
      </c>
      <c r="D5841" s="76">
        <f t="shared" si="1230"/>
        <v>0</v>
      </c>
      <c r="E5841" s="76">
        <f t="shared" si="1230"/>
        <v>0</v>
      </c>
      <c r="F5841" s="43">
        <f t="shared" si="1231"/>
        <v>0</v>
      </c>
      <c r="G5841" s="76">
        <f t="shared" si="1232"/>
        <v>0</v>
      </c>
      <c r="H5841" s="76">
        <f t="shared" si="1232"/>
        <v>0</v>
      </c>
      <c r="I5841" s="76">
        <f t="shared" si="1232"/>
        <v>0</v>
      </c>
      <c r="J5841" s="76">
        <f t="shared" si="1232"/>
        <v>0</v>
      </c>
      <c r="K5841" s="43">
        <f t="shared" si="1233"/>
        <v>0</v>
      </c>
    </row>
    <row r="5842" spans="1:11" ht="12.75" customHeight="1">
      <c r="A5842" s="61" t="str">
        <f>"         "&amp;Labels!B75</f>
        <v xml:space="preserve">         Customer 7</v>
      </c>
      <c r="B5842" s="76">
        <f t="shared" si="1230"/>
        <v>0</v>
      </c>
      <c r="C5842" s="76">
        <f t="shared" si="1230"/>
        <v>0</v>
      </c>
      <c r="D5842" s="76">
        <f t="shared" si="1230"/>
        <v>0</v>
      </c>
      <c r="E5842" s="76">
        <f t="shared" si="1230"/>
        <v>0</v>
      </c>
      <c r="F5842" s="43">
        <f t="shared" si="1231"/>
        <v>0</v>
      </c>
      <c r="G5842" s="76">
        <f t="shared" si="1232"/>
        <v>0</v>
      </c>
      <c r="H5842" s="76">
        <f t="shared" si="1232"/>
        <v>0</v>
      </c>
      <c r="I5842" s="76">
        <f t="shared" si="1232"/>
        <v>0</v>
      </c>
      <c r="J5842" s="76">
        <f t="shared" si="1232"/>
        <v>0</v>
      </c>
      <c r="K5842" s="43">
        <f t="shared" si="1233"/>
        <v>0</v>
      </c>
    </row>
    <row r="5843" spans="1:11" ht="12.75" customHeight="1">
      <c r="A5843" s="61" t="str">
        <f>"         "&amp;Labels!B76</f>
        <v xml:space="preserve">         Customer 8</v>
      </c>
      <c r="B5843" s="76">
        <f t="shared" si="1230"/>
        <v>0</v>
      </c>
      <c r="C5843" s="76">
        <f t="shared" si="1230"/>
        <v>0</v>
      </c>
      <c r="D5843" s="76">
        <f t="shared" si="1230"/>
        <v>0</v>
      </c>
      <c r="E5843" s="76">
        <f t="shared" si="1230"/>
        <v>0</v>
      </c>
      <c r="F5843" s="43">
        <f t="shared" si="1231"/>
        <v>0</v>
      </c>
      <c r="G5843" s="76">
        <f t="shared" si="1232"/>
        <v>0</v>
      </c>
      <c r="H5843" s="76">
        <f t="shared" si="1232"/>
        <v>0</v>
      </c>
      <c r="I5843" s="76">
        <f t="shared" si="1232"/>
        <v>0</v>
      </c>
      <c r="J5843" s="76">
        <f t="shared" si="1232"/>
        <v>0</v>
      </c>
      <c r="K5843" s="43">
        <f t="shared" si="1233"/>
        <v>0</v>
      </c>
    </row>
    <row r="5844" spans="1:11" ht="12.75" customHeight="1">
      <c r="A5844" s="61" t="str">
        <f>"         "&amp;Labels!B77</f>
        <v xml:space="preserve">         Customer 9</v>
      </c>
      <c r="B5844" s="76">
        <f t="shared" si="1230"/>
        <v>0</v>
      </c>
      <c r="C5844" s="76">
        <f t="shared" si="1230"/>
        <v>0</v>
      </c>
      <c r="D5844" s="76">
        <f t="shared" si="1230"/>
        <v>0</v>
      </c>
      <c r="E5844" s="76">
        <f t="shared" si="1230"/>
        <v>0</v>
      </c>
      <c r="F5844" s="43">
        <f t="shared" si="1231"/>
        <v>0</v>
      </c>
      <c r="G5844" s="76">
        <f t="shared" si="1232"/>
        <v>0</v>
      </c>
      <c r="H5844" s="76">
        <f t="shared" si="1232"/>
        <v>0</v>
      </c>
      <c r="I5844" s="76">
        <f t="shared" si="1232"/>
        <v>0</v>
      </c>
      <c r="J5844" s="76">
        <f t="shared" si="1232"/>
        <v>0</v>
      </c>
      <c r="K5844" s="43">
        <f t="shared" si="1233"/>
        <v>0</v>
      </c>
    </row>
    <row r="5845" spans="1:11" ht="12.75" customHeight="1">
      <c r="A5845" s="61" t="str">
        <f>"         "&amp;Labels!B78</f>
        <v xml:space="preserve">         Customer 10</v>
      </c>
      <c r="B5845" s="76">
        <f t="shared" si="1230"/>
        <v>0</v>
      </c>
      <c r="C5845" s="76">
        <f t="shared" si="1230"/>
        <v>0</v>
      </c>
      <c r="D5845" s="76">
        <f t="shared" si="1230"/>
        <v>0</v>
      </c>
      <c r="E5845" s="76">
        <f t="shared" si="1230"/>
        <v>0</v>
      </c>
      <c r="F5845" s="43">
        <f t="shared" si="1231"/>
        <v>0</v>
      </c>
      <c r="G5845" s="76">
        <f t="shared" si="1232"/>
        <v>0</v>
      </c>
      <c r="H5845" s="76">
        <f t="shared" si="1232"/>
        <v>0</v>
      </c>
      <c r="I5845" s="76">
        <f t="shared" si="1232"/>
        <v>0</v>
      </c>
      <c r="J5845" s="76">
        <f t="shared" si="1232"/>
        <v>0</v>
      </c>
      <c r="K5845" s="43">
        <f t="shared" si="1233"/>
        <v>0</v>
      </c>
    </row>
    <row r="5846" spans="1:11" ht="12.75" customHeight="1">
      <c r="A5846" s="61" t="str">
        <f>"         "&amp;Labels!C68</f>
        <v xml:space="preserve">         Total</v>
      </c>
      <c r="B5846" s="84">
        <f t="shared" si="1230"/>
        <v>0</v>
      </c>
      <c r="C5846" s="84">
        <f t="shared" si="1230"/>
        <v>0</v>
      </c>
      <c r="D5846" s="84">
        <f t="shared" si="1230"/>
        <v>0</v>
      </c>
      <c r="E5846" s="84">
        <f t="shared" si="1230"/>
        <v>0</v>
      </c>
      <c r="F5846" s="43">
        <f t="shared" si="1231"/>
        <v>0</v>
      </c>
      <c r="G5846" s="84">
        <f t="shared" si="1232"/>
        <v>0</v>
      </c>
      <c r="H5846" s="84">
        <f t="shared" si="1232"/>
        <v>0</v>
      </c>
      <c r="I5846" s="84">
        <f t="shared" si="1232"/>
        <v>0</v>
      </c>
      <c r="J5846" s="84">
        <f t="shared" si="1232"/>
        <v>0</v>
      </c>
      <c r="K5846" s="43">
        <f t="shared" si="1233"/>
        <v>0</v>
      </c>
    </row>
    <row r="5847" spans="1:11" ht="12.75" customHeight="1">
      <c r="A5847" s="55" t="str">
        <f>"      "&amp;Labels!C84</f>
        <v xml:space="preserve">      Total</v>
      </c>
      <c r="B5847" s="74">
        <f>B5750</f>
        <v>0</v>
      </c>
      <c r="C5847" s="74">
        <f>C5750</f>
        <v>0</v>
      </c>
      <c r="D5847" s="74">
        <f>D5750</f>
        <v>0</v>
      </c>
      <c r="E5847" s="74">
        <f>E5750</f>
        <v>0</v>
      </c>
      <c r="F5847" s="43">
        <f>SUM(B5750:E5750)</f>
        <v>0</v>
      </c>
      <c r="G5847" s="74">
        <f>G5750</f>
        <v>0</v>
      </c>
      <c r="H5847" s="74">
        <f>H5750</f>
        <v>0</v>
      </c>
      <c r="I5847" s="74">
        <f>I5750</f>
        <v>0</v>
      </c>
      <c r="J5847" s="74">
        <f>J5750</f>
        <v>0</v>
      </c>
      <c r="K5847" s="43">
        <f>SUM(G5750:J5750)</f>
        <v>0</v>
      </c>
    </row>
    <row r="5848" spans="1:11" ht="12.75" customHeight="1">
      <c r="A5848" s="61" t="str">
        <f>"         "&amp;Labels!B69</f>
        <v xml:space="preserve">         Customer 1</v>
      </c>
      <c r="B5848" s="76">
        <f t="shared" ref="B5848:E5857" si="1234">SUM(B5630,B5739)</f>
        <v>0</v>
      </c>
      <c r="C5848" s="76">
        <f t="shared" si="1234"/>
        <v>0</v>
      </c>
      <c r="D5848" s="76">
        <f t="shared" si="1234"/>
        <v>0</v>
      </c>
      <c r="E5848" s="76">
        <f t="shared" si="1234"/>
        <v>0</v>
      </c>
      <c r="F5848" s="43">
        <f t="shared" ref="F5848:F5857" si="1235">SUM(B5848:E5848)</f>
        <v>0</v>
      </c>
      <c r="G5848" s="76">
        <f t="shared" ref="G5848:J5857" si="1236">SUM(G5630,G5739)</f>
        <v>0</v>
      </c>
      <c r="H5848" s="76">
        <f t="shared" si="1236"/>
        <v>0</v>
      </c>
      <c r="I5848" s="76">
        <f t="shared" si="1236"/>
        <v>0</v>
      </c>
      <c r="J5848" s="76">
        <f t="shared" si="1236"/>
        <v>0</v>
      </c>
      <c r="K5848" s="43">
        <f t="shared" ref="K5848:K5857" si="1237">SUM(G5848:J5848)</f>
        <v>0</v>
      </c>
    </row>
    <row r="5849" spans="1:11" ht="12.75" customHeight="1">
      <c r="A5849" s="61" t="str">
        <f>"         "&amp;Labels!B70</f>
        <v xml:space="preserve">         Customer 2</v>
      </c>
      <c r="B5849" s="76">
        <f t="shared" si="1234"/>
        <v>0</v>
      </c>
      <c r="C5849" s="76">
        <f t="shared" si="1234"/>
        <v>0</v>
      </c>
      <c r="D5849" s="76">
        <f t="shared" si="1234"/>
        <v>0</v>
      </c>
      <c r="E5849" s="76">
        <f t="shared" si="1234"/>
        <v>0</v>
      </c>
      <c r="F5849" s="43">
        <f t="shared" si="1235"/>
        <v>0</v>
      </c>
      <c r="G5849" s="76">
        <f t="shared" si="1236"/>
        <v>0</v>
      </c>
      <c r="H5849" s="76">
        <f t="shared" si="1236"/>
        <v>0</v>
      </c>
      <c r="I5849" s="76">
        <f t="shared" si="1236"/>
        <v>0</v>
      </c>
      <c r="J5849" s="76">
        <f t="shared" si="1236"/>
        <v>0</v>
      </c>
      <c r="K5849" s="43">
        <f t="shared" si="1237"/>
        <v>0</v>
      </c>
    </row>
    <row r="5850" spans="1:11" ht="12.75" customHeight="1">
      <c r="A5850" s="61" t="str">
        <f>"         "&amp;Labels!B71</f>
        <v xml:space="preserve">         Customer 3</v>
      </c>
      <c r="B5850" s="76">
        <f t="shared" si="1234"/>
        <v>0</v>
      </c>
      <c r="C5850" s="76">
        <f t="shared" si="1234"/>
        <v>0</v>
      </c>
      <c r="D5850" s="76">
        <f t="shared" si="1234"/>
        <v>0</v>
      </c>
      <c r="E5850" s="76">
        <f t="shared" si="1234"/>
        <v>0</v>
      </c>
      <c r="F5850" s="43">
        <f t="shared" si="1235"/>
        <v>0</v>
      </c>
      <c r="G5850" s="76">
        <f t="shared" si="1236"/>
        <v>0</v>
      </c>
      <c r="H5850" s="76">
        <f t="shared" si="1236"/>
        <v>0</v>
      </c>
      <c r="I5850" s="76">
        <f t="shared" si="1236"/>
        <v>0</v>
      </c>
      <c r="J5850" s="76">
        <f t="shared" si="1236"/>
        <v>0</v>
      </c>
      <c r="K5850" s="43">
        <f t="shared" si="1237"/>
        <v>0</v>
      </c>
    </row>
    <row r="5851" spans="1:11" ht="12.75" customHeight="1">
      <c r="A5851" s="61" t="str">
        <f>"         "&amp;Labels!B72</f>
        <v xml:space="preserve">         Customer 4</v>
      </c>
      <c r="B5851" s="76">
        <f t="shared" si="1234"/>
        <v>0</v>
      </c>
      <c r="C5851" s="76">
        <f t="shared" si="1234"/>
        <v>0</v>
      </c>
      <c r="D5851" s="76">
        <f t="shared" si="1234"/>
        <v>0</v>
      </c>
      <c r="E5851" s="76">
        <f t="shared" si="1234"/>
        <v>0</v>
      </c>
      <c r="F5851" s="43">
        <f t="shared" si="1235"/>
        <v>0</v>
      </c>
      <c r="G5851" s="76">
        <f t="shared" si="1236"/>
        <v>0</v>
      </c>
      <c r="H5851" s="76">
        <f t="shared" si="1236"/>
        <v>0</v>
      </c>
      <c r="I5851" s="76">
        <f t="shared" si="1236"/>
        <v>0</v>
      </c>
      <c r="J5851" s="76">
        <f t="shared" si="1236"/>
        <v>0</v>
      </c>
      <c r="K5851" s="43">
        <f t="shared" si="1237"/>
        <v>0</v>
      </c>
    </row>
    <row r="5852" spans="1:11" ht="12.75" customHeight="1">
      <c r="A5852" s="61" t="str">
        <f>"         "&amp;Labels!B73</f>
        <v xml:space="preserve">         Customer 5</v>
      </c>
      <c r="B5852" s="76">
        <f t="shared" si="1234"/>
        <v>0</v>
      </c>
      <c r="C5852" s="76">
        <f t="shared" si="1234"/>
        <v>0</v>
      </c>
      <c r="D5852" s="76">
        <f t="shared" si="1234"/>
        <v>0</v>
      </c>
      <c r="E5852" s="76">
        <f t="shared" si="1234"/>
        <v>0</v>
      </c>
      <c r="F5852" s="43">
        <f t="shared" si="1235"/>
        <v>0</v>
      </c>
      <c r="G5852" s="76">
        <f t="shared" si="1236"/>
        <v>0</v>
      </c>
      <c r="H5852" s="76">
        <f t="shared" si="1236"/>
        <v>0</v>
      </c>
      <c r="I5852" s="76">
        <f t="shared" si="1236"/>
        <v>0</v>
      </c>
      <c r="J5852" s="76">
        <f t="shared" si="1236"/>
        <v>0</v>
      </c>
      <c r="K5852" s="43">
        <f t="shared" si="1237"/>
        <v>0</v>
      </c>
    </row>
    <row r="5853" spans="1:11" ht="12.75" customHeight="1">
      <c r="A5853" s="61" t="str">
        <f>"         "&amp;Labels!B74</f>
        <v xml:space="preserve">         Customer 6</v>
      </c>
      <c r="B5853" s="76">
        <f t="shared" si="1234"/>
        <v>0</v>
      </c>
      <c r="C5853" s="76">
        <f t="shared" si="1234"/>
        <v>0</v>
      </c>
      <c r="D5853" s="76">
        <f t="shared" si="1234"/>
        <v>0</v>
      </c>
      <c r="E5853" s="76">
        <f t="shared" si="1234"/>
        <v>0</v>
      </c>
      <c r="F5853" s="43">
        <f t="shared" si="1235"/>
        <v>0</v>
      </c>
      <c r="G5853" s="76">
        <f t="shared" si="1236"/>
        <v>0</v>
      </c>
      <c r="H5853" s="76">
        <f t="shared" si="1236"/>
        <v>0</v>
      </c>
      <c r="I5853" s="76">
        <f t="shared" si="1236"/>
        <v>0</v>
      </c>
      <c r="J5853" s="76">
        <f t="shared" si="1236"/>
        <v>0</v>
      </c>
      <c r="K5853" s="43">
        <f t="shared" si="1237"/>
        <v>0</v>
      </c>
    </row>
    <row r="5854" spans="1:11" ht="12.75" customHeight="1">
      <c r="A5854" s="61" t="str">
        <f>"         "&amp;Labels!B75</f>
        <v xml:space="preserve">         Customer 7</v>
      </c>
      <c r="B5854" s="76">
        <f t="shared" si="1234"/>
        <v>0</v>
      </c>
      <c r="C5854" s="76">
        <f t="shared" si="1234"/>
        <v>0</v>
      </c>
      <c r="D5854" s="76">
        <f t="shared" si="1234"/>
        <v>0</v>
      </c>
      <c r="E5854" s="76">
        <f t="shared" si="1234"/>
        <v>0</v>
      </c>
      <c r="F5854" s="43">
        <f t="shared" si="1235"/>
        <v>0</v>
      </c>
      <c r="G5854" s="76">
        <f t="shared" si="1236"/>
        <v>0</v>
      </c>
      <c r="H5854" s="76">
        <f t="shared" si="1236"/>
        <v>0</v>
      </c>
      <c r="I5854" s="76">
        <f t="shared" si="1236"/>
        <v>0</v>
      </c>
      <c r="J5854" s="76">
        <f t="shared" si="1236"/>
        <v>0</v>
      </c>
      <c r="K5854" s="43">
        <f t="shared" si="1237"/>
        <v>0</v>
      </c>
    </row>
    <row r="5855" spans="1:11" ht="12.75" customHeight="1">
      <c r="A5855" s="61" t="str">
        <f>"         "&amp;Labels!B76</f>
        <v xml:space="preserve">         Customer 8</v>
      </c>
      <c r="B5855" s="76">
        <f t="shared" si="1234"/>
        <v>0</v>
      </c>
      <c r="C5855" s="76">
        <f t="shared" si="1234"/>
        <v>0</v>
      </c>
      <c r="D5855" s="76">
        <f t="shared" si="1234"/>
        <v>0</v>
      </c>
      <c r="E5855" s="76">
        <f t="shared" si="1234"/>
        <v>0</v>
      </c>
      <c r="F5855" s="43">
        <f t="shared" si="1235"/>
        <v>0</v>
      </c>
      <c r="G5855" s="76">
        <f t="shared" si="1236"/>
        <v>0</v>
      </c>
      <c r="H5855" s="76">
        <f t="shared" si="1236"/>
        <v>0</v>
      </c>
      <c r="I5855" s="76">
        <f t="shared" si="1236"/>
        <v>0</v>
      </c>
      <c r="J5855" s="76">
        <f t="shared" si="1236"/>
        <v>0</v>
      </c>
      <c r="K5855" s="43">
        <f t="shared" si="1237"/>
        <v>0</v>
      </c>
    </row>
    <row r="5856" spans="1:11" ht="12.75" customHeight="1">
      <c r="A5856" s="61" t="str">
        <f>"         "&amp;Labels!B77</f>
        <v xml:space="preserve">         Customer 9</v>
      </c>
      <c r="B5856" s="76">
        <f t="shared" si="1234"/>
        <v>0</v>
      </c>
      <c r="C5856" s="76">
        <f t="shared" si="1234"/>
        <v>0</v>
      </c>
      <c r="D5856" s="76">
        <f t="shared" si="1234"/>
        <v>0</v>
      </c>
      <c r="E5856" s="76">
        <f t="shared" si="1234"/>
        <v>0</v>
      </c>
      <c r="F5856" s="43">
        <f t="shared" si="1235"/>
        <v>0</v>
      </c>
      <c r="G5856" s="76">
        <f t="shared" si="1236"/>
        <v>0</v>
      </c>
      <c r="H5856" s="76">
        <f t="shared" si="1236"/>
        <v>0</v>
      </c>
      <c r="I5856" s="76">
        <f t="shared" si="1236"/>
        <v>0</v>
      </c>
      <c r="J5856" s="76">
        <f t="shared" si="1236"/>
        <v>0</v>
      </c>
      <c r="K5856" s="43">
        <f t="shared" si="1237"/>
        <v>0</v>
      </c>
    </row>
    <row r="5857" spans="1:11" ht="12.75" customHeight="1">
      <c r="A5857" s="61" t="str">
        <f>"         "&amp;Labels!B78</f>
        <v xml:space="preserve">         Customer 10</v>
      </c>
      <c r="B5857" s="76">
        <f t="shared" si="1234"/>
        <v>0</v>
      </c>
      <c r="C5857" s="76">
        <f t="shared" si="1234"/>
        <v>0</v>
      </c>
      <c r="D5857" s="76">
        <f t="shared" si="1234"/>
        <v>0</v>
      </c>
      <c r="E5857" s="76">
        <f t="shared" si="1234"/>
        <v>0</v>
      </c>
      <c r="F5857" s="43">
        <f t="shared" si="1235"/>
        <v>0</v>
      </c>
      <c r="G5857" s="76">
        <f t="shared" si="1236"/>
        <v>0</v>
      </c>
      <c r="H5857" s="76">
        <f t="shared" si="1236"/>
        <v>0</v>
      </c>
      <c r="I5857" s="76">
        <f t="shared" si="1236"/>
        <v>0</v>
      </c>
      <c r="J5857" s="76">
        <f t="shared" si="1236"/>
        <v>0</v>
      </c>
      <c r="K5857" s="43">
        <f t="shared" si="1237"/>
        <v>0</v>
      </c>
    </row>
    <row r="5858" spans="1:11" ht="12.75" customHeight="1">
      <c r="A5858" s="61" t="str">
        <f>"         "&amp;Labels!C68</f>
        <v xml:space="preserve">         Total</v>
      </c>
      <c r="B5858" s="84">
        <f>B5750</f>
        <v>0</v>
      </c>
      <c r="C5858" s="84">
        <f>C5750</f>
        <v>0</v>
      </c>
      <c r="D5858" s="84">
        <f>D5750</f>
        <v>0</v>
      </c>
      <c r="E5858" s="84">
        <f>E5750</f>
        <v>0</v>
      </c>
      <c r="F5858" s="43">
        <f>SUM(B5750:E5750)</f>
        <v>0</v>
      </c>
      <c r="G5858" s="84">
        <f>G5750</f>
        <v>0</v>
      </c>
      <c r="H5858" s="84">
        <f>H5750</f>
        <v>0</v>
      </c>
      <c r="I5858" s="84">
        <f>I5750</f>
        <v>0</v>
      </c>
      <c r="J5858" s="84">
        <f>J5750</f>
        <v>0</v>
      </c>
      <c r="K5858" s="43">
        <f>SUM(G5750:J5750)</f>
        <v>0</v>
      </c>
    </row>
    <row r="5859" spans="1:11" ht="12.75" customHeight="1">
      <c r="A5859" s="63" t="str">
        <f>Labels!B98</f>
        <v>Product 4</v>
      </c>
      <c r="B5859" s="77"/>
      <c r="C5859" s="77"/>
      <c r="D5859" s="77"/>
      <c r="E5859" s="77"/>
      <c r="F5859" s="43"/>
      <c r="G5859" s="77"/>
      <c r="H5859" s="77"/>
      <c r="I5859" s="77"/>
      <c r="J5859" s="77"/>
      <c r="K5859" s="43"/>
    </row>
    <row r="5860" spans="1:11" ht="12.75" customHeight="1">
      <c r="A5860" s="55" t="str">
        <f>"   "&amp;Labels!B107</f>
        <v xml:space="preserve">   Seminars</v>
      </c>
      <c r="B5860" s="74"/>
      <c r="C5860" s="74"/>
      <c r="D5860" s="74"/>
      <c r="E5860" s="74"/>
      <c r="F5860" s="43"/>
      <c r="G5860" s="74"/>
      <c r="H5860" s="74"/>
      <c r="I5860" s="74"/>
      <c r="J5860" s="74"/>
      <c r="K5860" s="43"/>
    </row>
    <row r="5861" spans="1:11" ht="12.75" customHeight="1">
      <c r="A5861" s="61" t="str">
        <f>"      "&amp;Labels!B85</f>
        <v xml:space="preserve">      Q 1</v>
      </c>
      <c r="B5861" s="84"/>
      <c r="C5861" s="84"/>
      <c r="D5861" s="84"/>
      <c r="E5861" s="84"/>
      <c r="F5861" s="43"/>
      <c r="G5861" s="84"/>
      <c r="H5861" s="84"/>
      <c r="I5861" s="84"/>
      <c r="J5861" s="84"/>
      <c r="K5861" s="43"/>
    </row>
    <row r="5862" spans="1:11" ht="12.75" customHeight="1">
      <c r="A5862" s="61" t="str">
        <f>"         "&amp;Labels!B69</f>
        <v xml:space="preserve">         Customer 1</v>
      </c>
      <c r="B5862" s="76">
        <f>IF('(Other Computations)'!B199=0,0,Inputs!D231*Inputs!D124*Inputs!D67*Inputs!D26*'GM Alloc Factors'!B34/('(Other Computations)'!B186+'(Other Computations)'!B199))</f>
        <v>0</v>
      </c>
      <c r="C5862" s="76">
        <f>IF('(Other Computations)'!C199=0,0,Inputs!E231*Inputs!E124*Inputs!D67*Inputs!D26*'GM Alloc Factors'!C34/('(Other Computations)'!C186+'(Other Computations)'!C199))</f>
        <v>0</v>
      </c>
      <c r="D5862" s="76">
        <f>IF('(Other Computations)'!D199=0,0,Inputs!F231*Inputs!F124*Inputs!D67*Inputs!D26*'GM Alloc Factors'!D34/('(Other Computations)'!D186+'(Other Computations)'!D199))</f>
        <v>0</v>
      </c>
      <c r="E5862" s="76">
        <f>IF('(Other Computations)'!E199=0,0,Inputs!G231*Inputs!G124*Inputs!D67*Inputs!D26*'GM Alloc Factors'!E34/('(Other Computations)'!E186+'(Other Computations)'!E199))</f>
        <v>0</v>
      </c>
      <c r="F5862" s="43">
        <f t="shared" ref="F5862:F5872" si="1238">SUM(B5862:E5862)</f>
        <v>0</v>
      </c>
      <c r="G5862" s="76">
        <f>IF('(Other Computations)'!G199=0,0,Inputs!I231*Inputs!I124*Inputs!D67*Inputs!D26*'GM Alloc Factors'!G34/('(Other Computations)'!G186+'(Other Computations)'!G199))</f>
        <v>0</v>
      </c>
      <c r="H5862" s="76">
        <f>IF('(Other Computations)'!H199=0,0,Inputs!J231*Inputs!J124*Inputs!D67*Inputs!D26*'GM Alloc Factors'!H34/('(Other Computations)'!H186+'(Other Computations)'!H199))</f>
        <v>0</v>
      </c>
      <c r="I5862" s="76">
        <f>IF('(Other Computations)'!I199=0,0,Inputs!K231*Inputs!K124*Inputs!D67*Inputs!D26*'GM Alloc Factors'!I34/('(Other Computations)'!I186+'(Other Computations)'!I199))</f>
        <v>0</v>
      </c>
      <c r="J5862" s="76">
        <f>IF('(Other Computations)'!J199=0,0,Inputs!L231*Inputs!L124*Inputs!D67*Inputs!D26*'GM Alloc Factors'!J34/('(Other Computations)'!J186+'(Other Computations)'!J199))</f>
        <v>0</v>
      </c>
      <c r="K5862" s="43">
        <f t="shared" ref="K5862:K5872" si="1239">SUM(G5862:J5862)</f>
        <v>0</v>
      </c>
    </row>
    <row r="5863" spans="1:11" ht="12.75" customHeight="1">
      <c r="A5863" s="61" t="str">
        <f>"         "&amp;Labels!B70</f>
        <v xml:space="preserve">         Customer 2</v>
      </c>
      <c r="B5863" s="76">
        <f>IF('(Other Computations)'!B200=0,0,Inputs!D232*Inputs!D125*Inputs!D68*Inputs!D26*'GM Alloc Factors'!B34/('(Other Computations)'!B187+'(Other Computations)'!B200))</f>
        <v>0</v>
      </c>
      <c r="C5863" s="76">
        <f>IF('(Other Computations)'!C200=0,0,Inputs!E232*Inputs!E125*Inputs!D68*Inputs!D26*'GM Alloc Factors'!C34/('(Other Computations)'!C187+'(Other Computations)'!C200))</f>
        <v>0</v>
      </c>
      <c r="D5863" s="76">
        <f>IF('(Other Computations)'!D200=0,0,Inputs!F232*Inputs!F125*Inputs!D68*Inputs!D26*'GM Alloc Factors'!D34/('(Other Computations)'!D187+'(Other Computations)'!D200))</f>
        <v>0</v>
      </c>
      <c r="E5863" s="76">
        <f>IF('(Other Computations)'!E200=0,0,Inputs!G232*Inputs!G125*Inputs!D68*Inputs!D26*'GM Alloc Factors'!E34/('(Other Computations)'!E187+'(Other Computations)'!E200))</f>
        <v>0</v>
      </c>
      <c r="F5863" s="43">
        <f t="shared" si="1238"/>
        <v>0</v>
      </c>
      <c r="G5863" s="76">
        <f>IF('(Other Computations)'!G200=0,0,Inputs!I232*Inputs!I125*Inputs!D68*Inputs!D26*'GM Alloc Factors'!G34/('(Other Computations)'!G187+'(Other Computations)'!G200))</f>
        <v>0</v>
      </c>
      <c r="H5863" s="76">
        <f>IF('(Other Computations)'!H200=0,0,Inputs!J232*Inputs!J125*Inputs!D68*Inputs!D26*'GM Alloc Factors'!H34/('(Other Computations)'!H187+'(Other Computations)'!H200))</f>
        <v>0</v>
      </c>
      <c r="I5863" s="76">
        <f>IF('(Other Computations)'!I200=0,0,Inputs!K232*Inputs!K125*Inputs!D68*Inputs!D26*'GM Alloc Factors'!I34/('(Other Computations)'!I187+'(Other Computations)'!I200))</f>
        <v>0</v>
      </c>
      <c r="J5863" s="76">
        <f>IF('(Other Computations)'!J200=0,0,Inputs!L232*Inputs!L125*Inputs!D68*Inputs!D26*'GM Alloc Factors'!J34/('(Other Computations)'!J187+'(Other Computations)'!J200))</f>
        <v>0</v>
      </c>
      <c r="K5863" s="43">
        <f t="shared" si="1239"/>
        <v>0</v>
      </c>
    </row>
    <row r="5864" spans="1:11" ht="12.75" customHeight="1">
      <c r="A5864" s="61" t="str">
        <f>"         "&amp;Labels!B71</f>
        <v xml:space="preserve">         Customer 3</v>
      </c>
      <c r="B5864" s="76">
        <f>IF('(Other Computations)'!B201=0,0,Inputs!D233*Inputs!D126*Inputs!D69*Inputs!D26*'GM Alloc Factors'!B34/('(Other Computations)'!B188+'(Other Computations)'!B201))</f>
        <v>0</v>
      </c>
      <c r="C5864" s="76">
        <f>IF('(Other Computations)'!C201=0,0,Inputs!E233*Inputs!E126*Inputs!D69*Inputs!D26*'GM Alloc Factors'!C34/('(Other Computations)'!C188+'(Other Computations)'!C201))</f>
        <v>0</v>
      </c>
      <c r="D5864" s="76">
        <f>IF('(Other Computations)'!D201=0,0,Inputs!F233*Inputs!F126*Inputs!D69*Inputs!D26*'GM Alloc Factors'!D34/('(Other Computations)'!D188+'(Other Computations)'!D201))</f>
        <v>0</v>
      </c>
      <c r="E5864" s="76">
        <f>IF('(Other Computations)'!E201=0,0,Inputs!G233*Inputs!G126*Inputs!D69*Inputs!D26*'GM Alloc Factors'!E34/('(Other Computations)'!E188+'(Other Computations)'!E201))</f>
        <v>0</v>
      </c>
      <c r="F5864" s="43">
        <f t="shared" si="1238"/>
        <v>0</v>
      </c>
      <c r="G5864" s="76">
        <f>IF('(Other Computations)'!G201=0,0,Inputs!I233*Inputs!I126*Inputs!D69*Inputs!D26*'GM Alloc Factors'!G34/('(Other Computations)'!G188+'(Other Computations)'!G201))</f>
        <v>0</v>
      </c>
      <c r="H5864" s="76">
        <f>IF('(Other Computations)'!H201=0,0,Inputs!J233*Inputs!J126*Inputs!D69*Inputs!D26*'GM Alloc Factors'!H34/('(Other Computations)'!H188+'(Other Computations)'!H201))</f>
        <v>0</v>
      </c>
      <c r="I5864" s="76">
        <f>IF('(Other Computations)'!I201=0,0,Inputs!K233*Inputs!K126*Inputs!D69*Inputs!D26*'GM Alloc Factors'!I34/('(Other Computations)'!I188+'(Other Computations)'!I201))</f>
        <v>0</v>
      </c>
      <c r="J5864" s="76">
        <f>IF('(Other Computations)'!J201=0,0,Inputs!L233*Inputs!L126*Inputs!D69*Inputs!D26*'GM Alloc Factors'!J34/('(Other Computations)'!J188+'(Other Computations)'!J201))</f>
        <v>0</v>
      </c>
      <c r="K5864" s="43">
        <f t="shared" si="1239"/>
        <v>0</v>
      </c>
    </row>
    <row r="5865" spans="1:11" ht="12.75" customHeight="1">
      <c r="A5865" s="61" t="str">
        <f>"         "&amp;Labels!B72</f>
        <v xml:space="preserve">         Customer 4</v>
      </c>
      <c r="B5865" s="76">
        <f>IF('(Other Computations)'!B202=0,0,Inputs!D234*Inputs!D127*Inputs!D70*Inputs!D26*'GM Alloc Factors'!B34/('(Other Computations)'!B189+'(Other Computations)'!B202))</f>
        <v>0</v>
      </c>
      <c r="C5865" s="76">
        <f>IF('(Other Computations)'!C202=0,0,Inputs!E234*Inputs!E127*Inputs!D70*Inputs!D26*'GM Alloc Factors'!C34/('(Other Computations)'!C189+'(Other Computations)'!C202))</f>
        <v>0</v>
      </c>
      <c r="D5865" s="76">
        <f>IF('(Other Computations)'!D202=0,0,Inputs!F234*Inputs!F127*Inputs!D70*Inputs!D26*'GM Alloc Factors'!D34/('(Other Computations)'!D189+'(Other Computations)'!D202))</f>
        <v>0</v>
      </c>
      <c r="E5865" s="76">
        <f>IF('(Other Computations)'!E202=0,0,Inputs!G234*Inputs!G127*Inputs!D70*Inputs!D26*'GM Alloc Factors'!E34/('(Other Computations)'!E189+'(Other Computations)'!E202))</f>
        <v>0</v>
      </c>
      <c r="F5865" s="43">
        <f t="shared" si="1238"/>
        <v>0</v>
      </c>
      <c r="G5865" s="76">
        <f>IF('(Other Computations)'!G202=0,0,Inputs!I234*Inputs!I127*Inputs!D70*Inputs!D26*'GM Alloc Factors'!G34/('(Other Computations)'!G189+'(Other Computations)'!G202))</f>
        <v>0</v>
      </c>
      <c r="H5865" s="76">
        <f>IF('(Other Computations)'!H202=0,0,Inputs!J234*Inputs!J127*Inputs!D70*Inputs!D26*'GM Alloc Factors'!H34/('(Other Computations)'!H189+'(Other Computations)'!H202))</f>
        <v>0</v>
      </c>
      <c r="I5865" s="76">
        <f>IF('(Other Computations)'!I202=0,0,Inputs!K234*Inputs!K127*Inputs!D70*Inputs!D26*'GM Alloc Factors'!I34/('(Other Computations)'!I189+'(Other Computations)'!I202))</f>
        <v>0</v>
      </c>
      <c r="J5865" s="76">
        <f>IF('(Other Computations)'!J202=0,0,Inputs!L234*Inputs!L127*Inputs!D70*Inputs!D26*'GM Alloc Factors'!J34/('(Other Computations)'!J189+'(Other Computations)'!J202))</f>
        <v>0</v>
      </c>
      <c r="K5865" s="43">
        <f t="shared" si="1239"/>
        <v>0</v>
      </c>
    </row>
    <row r="5866" spans="1:11" ht="12.75" customHeight="1">
      <c r="A5866" s="61" t="str">
        <f>"         "&amp;Labels!B73</f>
        <v xml:space="preserve">         Customer 5</v>
      </c>
      <c r="B5866" s="76">
        <f>IF('(Other Computations)'!B203=0,0,Inputs!D235*Inputs!D128*Inputs!D71*Inputs!D26*'GM Alloc Factors'!B34/('(Other Computations)'!B190+'(Other Computations)'!B203))</f>
        <v>0</v>
      </c>
      <c r="C5866" s="76">
        <f>IF('(Other Computations)'!C203=0,0,Inputs!E235*Inputs!E128*Inputs!D71*Inputs!D26*'GM Alloc Factors'!C34/('(Other Computations)'!C190+'(Other Computations)'!C203))</f>
        <v>0</v>
      </c>
      <c r="D5866" s="76">
        <f>IF('(Other Computations)'!D203=0,0,Inputs!F235*Inputs!F128*Inputs!D71*Inputs!D26*'GM Alloc Factors'!D34/('(Other Computations)'!D190+'(Other Computations)'!D203))</f>
        <v>0</v>
      </c>
      <c r="E5866" s="76">
        <f>IF('(Other Computations)'!E203=0,0,Inputs!G235*Inputs!G128*Inputs!D71*Inputs!D26*'GM Alloc Factors'!E34/('(Other Computations)'!E190+'(Other Computations)'!E203))</f>
        <v>0</v>
      </c>
      <c r="F5866" s="43">
        <f t="shared" si="1238"/>
        <v>0</v>
      </c>
      <c r="G5866" s="76">
        <f>IF('(Other Computations)'!G203=0,0,Inputs!I235*Inputs!I128*Inputs!D71*Inputs!D26*'GM Alloc Factors'!G34/('(Other Computations)'!G190+'(Other Computations)'!G203))</f>
        <v>0</v>
      </c>
      <c r="H5866" s="76">
        <f>IF('(Other Computations)'!H203=0,0,Inputs!J235*Inputs!J128*Inputs!D71*Inputs!D26*'GM Alloc Factors'!H34/('(Other Computations)'!H190+'(Other Computations)'!H203))</f>
        <v>0</v>
      </c>
      <c r="I5866" s="76">
        <f>IF('(Other Computations)'!I203=0,0,Inputs!K235*Inputs!K128*Inputs!D71*Inputs!D26*'GM Alloc Factors'!I34/('(Other Computations)'!I190+'(Other Computations)'!I203))</f>
        <v>0</v>
      </c>
      <c r="J5866" s="76">
        <f>IF('(Other Computations)'!J203=0,0,Inputs!L235*Inputs!L128*Inputs!D71*Inputs!D26*'GM Alloc Factors'!J34/('(Other Computations)'!J190+'(Other Computations)'!J203))</f>
        <v>0</v>
      </c>
      <c r="K5866" s="43">
        <f t="shared" si="1239"/>
        <v>0</v>
      </c>
    </row>
    <row r="5867" spans="1:11" ht="12.75" customHeight="1">
      <c r="A5867" s="61" t="str">
        <f>"         "&amp;Labels!B74</f>
        <v xml:space="preserve">         Customer 6</v>
      </c>
      <c r="B5867" s="76">
        <f>IF('(Other Computations)'!B204=0,0,Inputs!D236*Inputs!D129*Inputs!D72*Inputs!D26*'GM Alloc Factors'!B34/('(Other Computations)'!B191+'(Other Computations)'!B204))</f>
        <v>0</v>
      </c>
      <c r="C5867" s="76">
        <f>IF('(Other Computations)'!C204=0,0,Inputs!E236*Inputs!E129*Inputs!D72*Inputs!D26*'GM Alloc Factors'!C34/('(Other Computations)'!C191+'(Other Computations)'!C204))</f>
        <v>0</v>
      </c>
      <c r="D5867" s="76">
        <f>IF('(Other Computations)'!D204=0,0,Inputs!F236*Inputs!F129*Inputs!D72*Inputs!D26*'GM Alloc Factors'!D34/('(Other Computations)'!D191+'(Other Computations)'!D204))</f>
        <v>0</v>
      </c>
      <c r="E5867" s="76">
        <f>IF('(Other Computations)'!E204=0,0,Inputs!G236*Inputs!G129*Inputs!D72*Inputs!D26*'GM Alloc Factors'!E34/('(Other Computations)'!E191+'(Other Computations)'!E204))</f>
        <v>0</v>
      </c>
      <c r="F5867" s="43">
        <f t="shared" si="1238"/>
        <v>0</v>
      </c>
      <c r="G5867" s="76">
        <f>IF('(Other Computations)'!G204=0,0,Inputs!I236*Inputs!I129*Inputs!D72*Inputs!D26*'GM Alloc Factors'!G34/('(Other Computations)'!G191+'(Other Computations)'!G204))</f>
        <v>0</v>
      </c>
      <c r="H5867" s="76">
        <f>IF('(Other Computations)'!H204=0,0,Inputs!J236*Inputs!J129*Inputs!D72*Inputs!D26*'GM Alloc Factors'!H34/('(Other Computations)'!H191+'(Other Computations)'!H204))</f>
        <v>0</v>
      </c>
      <c r="I5867" s="76">
        <f>IF('(Other Computations)'!I204=0,0,Inputs!K236*Inputs!K129*Inputs!D72*Inputs!D26*'GM Alloc Factors'!I34/('(Other Computations)'!I191+'(Other Computations)'!I204))</f>
        <v>0</v>
      </c>
      <c r="J5867" s="76">
        <f>IF('(Other Computations)'!J204=0,0,Inputs!L236*Inputs!L129*Inputs!D72*Inputs!D26*'GM Alloc Factors'!J34/('(Other Computations)'!J191+'(Other Computations)'!J204))</f>
        <v>0</v>
      </c>
      <c r="K5867" s="43">
        <f t="shared" si="1239"/>
        <v>0</v>
      </c>
    </row>
    <row r="5868" spans="1:11" ht="12.75" customHeight="1">
      <c r="A5868" s="61" t="str">
        <f>"         "&amp;Labels!B75</f>
        <v xml:space="preserve">         Customer 7</v>
      </c>
      <c r="B5868" s="76">
        <f>IF('(Other Computations)'!B205=0,0,Inputs!D237*Inputs!D130*Inputs!D73*Inputs!D26*'GM Alloc Factors'!B34/('(Other Computations)'!B192+'(Other Computations)'!B205))</f>
        <v>0</v>
      </c>
      <c r="C5868" s="76">
        <f>IF('(Other Computations)'!C205=0,0,Inputs!E237*Inputs!E130*Inputs!D73*Inputs!D26*'GM Alloc Factors'!C34/('(Other Computations)'!C192+'(Other Computations)'!C205))</f>
        <v>0</v>
      </c>
      <c r="D5868" s="76">
        <f>IF('(Other Computations)'!D205=0,0,Inputs!F237*Inputs!F130*Inputs!D73*Inputs!D26*'GM Alloc Factors'!D34/('(Other Computations)'!D192+'(Other Computations)'!D205))</f>
        <v>0</v>
      </c>
      <c r="E5868" s="76">
        <f>IF('(Other Computations)'!E205=0,0,Inputs!G237*Inputs!G130*Inputs!D73*Inputs!D26*'GM Alloc Factors'!E34/('(Other Computations)'!E192+'(Other Computations)'!E205))</f>
        <v>0</v>
      </c>
      <c r="F5868" s="43">
        <f t="shared" si="1238"/>
        <v>0</v>
      </c>
      <c r="G5868" s="76">
        <f>IF('(Other Computations)'!G205=0,0,Inputs!I237*Inputs!I130*Inputs!D73*Inputs!D26*'GM Alloc Factors'!G34/('(Other Computations)'!G192+'(Other Computations)'!G205))</f>
        <v>0</v>
      </c>
      <c r="H5868" s="76">
        <f>IF('(Other Computations)'!H205=0,0,Inputs!J237*Inputs!J130*Inputs!D73*Inputs!D26*'GM Alloc Factors'!H34/('(Other Computations)'!H192+'(Other Computations)'!H205))</f>
        <v>0</v>
      </c>
      <c r="I5868" s="76">
        <f>IF('(Other Computations)'!I205=0,0,Inputs!K237*Inputs!K130*Inputs!D73*Inputs!D26*'GM Alloc Factors'!I34/('(Other Computations)'!I192+'(Other Computations)'!I205))</f>
        <v>0</v>
      </c>
      <c r="J5868" s="76">
        <f>IF('(Other Computations)'!J205=0,0,Inputs!L237*Inputs!L130*Inputs!D73*Inputs!D26*'GM Alloc Factors'!J34/('(Other Computations)'!J192+'(Other Computations)'!J205))</f>
        <v>0</v>
      </c>
      <c r="K5868" s="43">
        <f t="shared" si="1239"/>
        <v>0</v>
      </c>
    </row>
    <row r="5869" spans="1:11" ht="12.75" customHeight="1">
      <c r="A5869" s="61" t="str">
        <f>"         "&amp;Labels!B76</f>
        <v xml:space="preserve">         Customer 8</v>
      </c>
      <c r="B5869" s="76">
        <f>IF('(Other Computations)'!B206=0,0,Inputs!D238*Inputs!D131*Inputs!D74*Inputs!D26*'GM Alloc Factors'!B34/('(Other Computations)'!B193+'(Other Computations)'!B206))</f>
        <v>0</v>
      </c>
      <c r="C5869" s="76">
        <f>IF('(Other Computations)'!C206=0,0,Inputs!E238*Inputs!E131*Inputs!D74*Inputs!D26*'GM Alloc Factors'!C34/('(Other Computations)'!C193+'(Other Computations)'!C206))</f>
        <v>0</v>
      </c>
      <c r="D5869" s="76">
        <f>IF('(Other Computations)'!D206=0,0,Inputs!F238*Inputs!F131*Inputs!D74*Inputs!D26*'GM Alloc Factors'!D34/('(Other Computations)'!D193+'(Other Computations)'!D206))</f>
        <v>0</v>
      </c>
      <c r="E5869" s="76">
        <f>IF('(Other Computations)'!E206=0,0,Inputs!G238*Inputs!G131*Inputs!D74*Inputs!D26*'GM Alloc Factors'!E34/('(Other Computations)'!E193+'(Other Computations)'!E206))</f>
        <v>0</v>
      </c>
      <c r="F5869" s="43">
        <f t="shared" si="1238"/>
        <v>0</v>
      </c>
      <c r="G5869" s="76">
        <f>IF('(Other Computations)'!G206=0,0,Inputs!I238*Inputs!I131*Inputs!D74*Inputs!D26*'GM Alloc Factors'!G34/('(Other Computations)'!G193+'(Other Computations)'!G206))</f>
        <v>0</v>
      </c>
      <c r="H5869" s="76">
        <f>IF('(Other Computations)'!H206=0,0,Inputs!J238*Inputs!J131*Inputs!D74*Inputs!D26*'GM Alloc Factors'!H34/('(Other Computations)'!H193+'(Other Computations)'!H206))</f>
        <v>0</v>
      </c>
      <c r="I5869" s="76">
        <f>IF('(Other Computations)'!I206=0,0,Inputs!K238*Inputs!K131*Inputs!D74*Inputs!D26*'GM Alloc Factors'!I34/('(Other Computations)'!I193+'(Other Computations)'!I206))</f>
        <v>0</v>
      </c>
      <c r="J5869" s="76">
        <f>IF('(Other Computations)'!J206=0,0,Inputs!L238*Inputs!L131*Inputs!D74*Inputs!D26*'GM Alloc Factors'!J34/('(Other Computations)'!J193+'(Other Computations)'!J206))</f>
        <v>0</v>
      </c>
      <c r="K5869" s="43">
        <f t="shared" si="1239"/>
        <v>0</v>
      </c>
    </row>
    <row r="5870" spans="1:11" ht="12.75" customHeight="1">
      <c r="A5870" s="61" t="str">
        <f>"         "&amp;Labels!B77</f>
        <v xml:space="preserve">         Customer 9</v>
      </c>
      <c r="B5870" s="76">
        <f>IF('(Other Computations)'!B207=0,0,Inputs!D239*Inputs!D132*Inputs!D75*Inputs!D26*'GM Alloc Factors'!B34/('(Other Computations)'!B194+'(Other Computations)'!B207))</f>
        <v>0</v>
      </c>
      <c r="C5870" s="76">
        <f>IF('(Other Computations)'!C207=0,0,Inputs!E239*Inputs!E132*Inputs!D75*Inputs!D26*'GM Alloc Factors'!C34/('(Other Computations)'!C194+'(Other Computations)'!C207))</f>
        <v>0</v>
      </c>
      <c r="D5870" s="76">
        <f>IF('(Other Computations)'!D207=0,0,Inputs!F239*Inputs!F132*Inputs!D75*Inputs!D26*'GM Alloc Factors'!D34/('(Other Computations)'!D194+'(Other Computations)'!D207))</f>
        <v>0</v>
      </c>
      <c r="E5870" s="76">
        <f>IF('(Other Computations)'!E207=0,0,Inputs!G239*Inputs!G132*Inputs!D75*Inputs!D26*'GM Alloc Factors'!E34/('(Other Computations)'!E194+'(Other Computations)'!E207))</f>
        <v>0</v>
      </c>
      <c r="F5870" s="43">
        <f t="shared" si="1238"/>
        <v>0</v>
      </c>
      <c r="G5870" s="76">
        <f>IF('(Other Computations)'!G207=0,0,Inputs!I239*Inputs!I132*Inputs!D75*Inputs!D26*'GM Alloc Factors'!G34/('(Other Computations)'!G194+'(Other Computations)'!G207))</f>
        <v>0</v>
      </c>
      <c r="H5870" s="76">
        <f>IF('(Other Computations)'!H207=0,0,Inputs!J239*Inputs!J132*Inputs!D75*Inputs!D26*'GM Alloc Factors'!H34/('(Other Computations)'!H194+'(Other Computations)'!H207))</f>
        <v>0</v>
      </c>
      <c r="I5870" s="76">
        <f>IF('(Other Computations)'!I207=0,0,Inputs!K239*Inputs!K132*Inputs!D75*Inputs!D26*'GM Alloc Factors'!I34/('(Other Computations)'!I194+'(Other Computations)'!I207))</f>
        <v>0</v>
      </c>
      <c r="J5870" s="76">
        <f>IF('(Other Computations)'!J207=0,0,Inputs!L239*Inputs!L132*Inputs!D75*Inputs!D26*'GM Alloc Factors'!J34/('(Other Computations)'!J194+'(Other Computations)'!J207))</f>
        <v>0</v>
      </c>
      <c r="K5870" s="43">
        <f t="shared" si="1239"/>
        <v>0</v>
      </c>
    </row>
    <row r="5871" spans="1:11" ht="12.75" customHeight="1">
      <c r="A5871" s="61" t="str">
        <f>"         "&amp;Labels!B78</f>
        <v xml:space="preserve">         Customer 10</v>
      </c>
      <c r="B5871" s="76">
        <f>IF('(Other Computations)'!B208=0,0,Inputs!D240*Inputs!D133*Inputs!D76*Inputs!D26*'GM Alloc Factors'!B34/('(Other Computations)'!B195+'(Other Computations)'!B208))</f>
        <v>0</v>
      </c>
      <c r="C5871" s="76">
        <f>IF('(Other Computations)'!C208=0,0,Inputs!E240*Inputs!E133*Inputs!D76*Inputs!D26*'GM Alloc Factors'!C34/('(Other Computations)'!C195+'(Other Computations)'!C208))</f>
        <v>0</v>
      </c>
      <c r="D5871" s="76">
        <f>IF('(Other Computations)'!D208=0,0,Inputs!F240*Inputs!F133*Inputs!D76*Inputs!D26*'GM Alloc Factors'!D34/('(Other Computations)'!D195+'(Other Computations)'!D208))</f>
        <v>0</v>
      </c>
      <c r="E5871" s="76">
        <f>IF('(Other Computations)'!E208=0,0,Inputs!G240*Inputs!G133*Inputs!D76*Inputs!D26*'GM Alloc Factors'!E34/('(Other Computations)'!E195+'(Other Computations)'!E208))</f>
        <v>0</v>
      </c>
      <c r="F5871" s="43">
        <f t="shared" si="1238"/>
        <v>0</v>
      </c>
      <c r="G5871" s="76">
        <f>IF('(Other Computations)'!G208=0,0,Inputs!I240*Inputs!I133*Inputs!D76*Inputs!D26*'GM Alloc Factors'!G34/('(Other Computations)'!G195+'(Other Computations)'!G208))</f>
        <v>0</v>
      </c>
      <c r="H5871" s="76">
        <f>IF('(Other Computations)'!H208=0,0,Inputs!J240*Inputs!J133*Inputs!D76*Inputs!D26*'GM Alloc Factors'!H34/('(Other Computations)'!H195+'(Other Computations)'!H208))</f>
        <v>0</v>
      </c>
      <c r="I5871" s="76">
        <f>IF('(Other Computations)'!I208=0,0,Inputs!K240*Inputs!K133*Inputs!D76*Inputs!D26*'GM Alloc Factors'!I34/('(Other Computations)'!I195+'(Other Computations)'!I208))</f>
        <v>0</v>
      </c>
      <c r="J5871" s="76">
        <f>IF('(Other Computations)'!J208=0,0,Inputs!L240*Inputs!L133*Inputs!D76*Inputs!D26*'GM Alloc Factors'!J34/('(Other Computations)'!J195+'(Other Computations)'!J208))</f>
        <v>0</v>
      </c>
      <c r="K5871" s="43">
        <f t="shared" si="1239"/>
        <v>0</v>
      </c>
    </row>
    <row r="5872" spans="1:11" ht="12.75" customHeight="1">
      <c r="A5872" s="61" t="str">
        <f>"         "&amp;Labels!C68</f>
        <v xml:space="preserve">         Total</v>
      </c>
      <c r="B5872" s="84">
        <f>SUM(B5862:B5871)</f>
        <v>0</v>
      </c>
      <c r="C5872" s="84">
        <f>SUM(C5862:C5871)</f>
        <v>0</v>
      </c>
      <c r="D5872" s="84">
        <f>SUM(D5862:D5871)</f>
        <v>0</v>
      </c>
      <c r="E5872" s="84">
        <f>SUM(E5862:E5871)</f>
        <v>0</v>
      </c>
      <c r="F5872" s="43">
        <f t="shared" si="1238"/>
        <v>0</v>
      </c>
      <c r="G5872" s="84">
        <f>SUM(G5862:G5871)</f>
        <v>0</v>
      </c>
      <c r="H5872" s="84">
        <f>SUM(H5862:H5871)</f>
        <v>0</v>
      </c>
      <c r="I5872" s="84">
        <f>SUM(I5862:I5871)</f>
        <v>0</v>
      </c>
      <c r="J5872" s="84">
        <f>SUM(J5862:J5871)</f>
        <v>0</v>
      </c>
      <c r="K5872" s="43">
        <f t="shared" si="1239"/>
        <v>0</v>
      </c>
    </row>
    <row r="5873" spans="1:11" ht="12.75" customHeight="1">
      <c r="A5873" s="61" t="str">
        <f>"      "&amp;Labels!B86</f>
        <v xml:space="preserve">      Q 2</v>
      </c>
      <c r="B5873" s="84"/>
      <c r="C5873" s="84"/>
      <c r="D5873" s="84"/>
      <c r="E5873" s="84"/>
      <c r="F5873" s="43"/>
      <c r="G5873" s="84"/>
      <c r="H5873" s="84"/>
      <c r="I5873" s="84"/>
      <c r="J5873" s="84"/>
      <c r="K5873" s="43"/>
    </row>
    <row r="5874" spans="1:11" ht="12.75" customHeight="1">
      <c r="A5874" s="61" t="str">
        <f>"         "&amp;Labels!B69</f>
        <v xml:space="preserve">         Customer 1</v>
      </c>
      <c r="B5874" s="76">
        <f>IF('(Other Computations)'!B199=0,0,Inputs!D231*Inputs!D124*Inputs!E67*Inputs!D26*'GM Alloc Factors'!B37/('(Other Computations)'!B186+'(Other Computations)'!B199))</f>
        <v>0</v>
      </c>
      <c r="C5874" s="76">
        <f>IF('(Other Computations)'!C199=0,0,Inputs!E231*Inputs!E124*Inputs!E67*Inputs!D26*'GM Alloc Factors'!C37/('(Other Computations)'!C186+'(Other Computations)'!C199))</f>
        <v>0</v>
      </c>
      <c r="D5874" s="76">
        <f>IF('(Other Computations)'!D199=0,0,Inputs!F231*Inputs!F124*Inputs!E67*Inputs!D26*'GM Alloc Factors'!D37/('(Other Computations)'!D186+'(Other Computations)'!D199))</f>
        <v>0</v>
      </c>
      <c r="E5874" s="76">
        <f>IF('(Other Computations)'!E199=0,0,Inputs!G231*Inputs!G124*Inputs!E67*Inputs!D26*'GM Alloc Factors'!E37/('(Other Computations)'!E186+'(Other Computations)'!E199))</f>
        <v>0</v>
      </c>
      <c r="F5874" s="43">
        <f t="shared" ref="F5874:F5884" si="1240">SUM(B5874:E5874)</f>
        <v>0</v>
      </c>
      <c r="G5874" s="76">
        <f>IF('(Other Computations)'!G199=0,0,Inputs!I231*Inputs!I124*Inputs!E67*Inputs!D26*'GM Alloc Factors'!G37/('(Other Computations)'!G186+'(Other Computations)'!G199))</f>
        <v>0</v>
      </c>
      <c r="H5874" s="76">
        <f>IF('(Other Computations)'!H199=0,0,Inputs!J231*Inputs!J124*Inputs!E67*Inputs!D26*'GM Alloc Factors'!H37/('(Other Computations)'!H186+'(Other Computations)'!H199))</f>
        <v>0</v>
      </c>
      <c r="I5874" s="76">
        <f>IF('(Other Computations)'!I199=0,0,Inputs!K231*Inputs!K124*Inputs!E67*Inputs!D26*'GM Alloc Factors'!I37/('(Other Computations)'!I186+'(Other Computations)'!I199))</f>
        <v>0</v>
      </c>
      <c r="J5874" s="76">
        <f>IF('(Other Computations)'!J199=0,0,Inputs!L231*Inputs!L124*Inputs!E67*Inputs!D26*'GM Alloc Factors'!J37/('(Other Computations)'!J186+'(Other Computations)'!J199))</f>
        <v>0</v>
      </c>
      <c r="K5874" s="43">
        <f t="shared" ref="K5874:K5884" si="1241">SUM(G5874:J5874)</f>
        <v>0</v>
      </c>
    </row>
    <row r="5875" spans="1:11" ht="12.75" customHeight="1">
      <c r="A5875" s="61" t="str">
        <f>"         "&amp;Labels!B70</f>
        <v xml:space="preserve">         Customer 2</v>
      </c>
      <c r="B5875" s="76">
        <f>IF('(Other Computations)'!B200=0,0,Inputs!D232*Inputs!D125*Inputs!E68*Inputs!D26*'GM Alloc Factors'!B37/('(Other Computations)'!B187+'(Other Computations)'!B200))</f>
        <v>0</v>
      </c>
      <c r="C5875" s="76">
        <f>IF('(Other Computations)'!C200=0,0,Inputs!E232*Inputs!E125*Inputs!E68*Inputs!D26*'GM Alloc Factors'!C37/('(Other Computations)'!C187+'(Other Computations)'!C200))</f>
        <v>0</v>
      </c>
      <c r="D5875" s="76">
        <f>IF('(Other Computations)'!D200=0,0,Inputs!F232*Inputs!F125*Inputs!E68*Inputs!D26*'GM Alloc Factors'!D37/('(Other Computations)'!D187+'(Other Computations)'!D200))</f>
        <v>0</v>
      </c>
      <c r="E5875" s="76">
        <f>IF('(Other Computations)'!E200=0,0,Inputs!G232*Inputs!G125*Inputs!E68*Inputs!D26*'GM Alloc Factors'!E37/('(Other Computations)'!E187+'(Other Computations)'!E200))</f>
        <v>0</v>
      </c>
      <c r="F5875" s="43">
        <f t="shared" si="1240"/>
        <v>0</v>
      </c>
      <c r="G5875" s="76">
        <f>IF('(Other Computations)'!G200=0,0,Inputs!I232*Inputs!I125*Inputs!E68*Inputs!D26*'GM Alloc Factors'!G37/('(Other Computations)'!G187+'(Other Computations)'!G200))</f>
        <v>0</v>
      </c>
      <c r="H5875" s="76">
        <f>IF('(Other Computations)'!H200=0,0,Inputs!J232*Inputs!J125*Inputs!E68*Inputs!D26*'GM Alloc Factors'!H37/('(Other Computations)'!H187+'(Other Computations)'!H200))</f>
        <v>0</v>
      </c>
      <c r="I5875" s="76">
        <f>IF('(Other Computations)'!I200=0,0,Inputs!K232*Inputs!K125*Inputs!E68*Inputs!D26*'GM Alloc Factors'!I37/('(Other Computations)'!I187+'(Other Computations)'!I200))</f>
        <v>0</v>
      </c>
      <c r="J5875" s="76">
        <f>IF('(Other Computations)'!J200=0,0,Inputs!L232*Inputs!L125*Inputs!E68*Inputs!D26*'GM Alloc Factors'!J37/('(Other Computations)'!J187+'(Other Computations)'!J200))</f>
        <v>0</v>
      </c>
      <c r="K5875" s="43">
        <f t="shared" si="1241"/>
        <v>0</v>
      </c>
    </row>
    <row r="5876" spans="1:11" ht="12.75" customHeight="1">
      <c r="A5876" s="61" t="str">
        <f>"         "&amp;Labels!B71</f>
        <v xml:space="preserve">         Customer 3</v>
      </c>
      <c r="B5876" s="76">
        <f>IF('(Other Computations)'!B201=0,0,Inputs!D233*Inputs!D126*Inputs!E69*Inputs!D26*'GM Alloc Factors'!B37/('(Other Computations)'!B188+'(Other Computations)'!B201))</f>
        <v>0</v>
      </c>
      <c r="C5876" s="76">
        <f>IF('(Other Computations)'!C201=0,0,Inputs!E233*Inputs!E126*Inputs!E69*Inputs!D26*'GM Alloc Factors'!C37/('(Other Computations)'!C188+'(Other Computations)'!C201))</f>
        <v>0</v>
      </c>
      <c r="D5876" s="76">
        <f>IF('(Other Computations)'!D201=0,0,Inputs!F233*Inputs!F126*Inputs!E69*Inputs!D26*'GM Alloc Factors'!D37/('(Other Computations)'!D188+'(Other Computations)'!D201))</f>
        <v>0</v>
      </c>
      <c r="E5876" s="76">
        <f>IF('(Other Computations)'!E201=0,0,Inputs!G233*Inputs!G126*Inputs!E69*Inputs!D26*'GM Alloc Factors'!E37/('(Other Computations)'!E188+'(Other Computations)'!E201))</f>
        <v>0</v>
      </c>
      <c r="F5876" s="43">
        <f t="shared" si="1240"/>
        <v>0</v>
      </c>
      <c r="G5876" s="76">
        <f>IF('(Other Computations)'!G201=0,0,Inputs!I233*Inputs!I126*Inputs!E69*Inputs!D26*'GM Alloc Factors'!G37/('(Other Computations)'!G188+'(Other Computations)'!G201))</f>
        <v>0</v>
      </c>
      <c r="H5876" s="76">
        <f>IF('(Other Computations)'!H201=0,0,Inputs!J233*Inputs!J126*Inputs!E69*Inputs!D26*'GM Alloc Factors'!H37/('(Other Computations)'!H188+'(Other Computations)'!H201))</f>
        <v>0</v>
      </c>
      <c r="I5876" s="76">
        <f>IF('(Other Computations)'!I201=0,0,Inputs!K233*Inputs!K126*Inputs!E69*Inputs!D26*'GM Alloc Factors'!I37/('(Other Computations)'!I188+'(Other Computations)'!I201))</f>
        <v>0</v>
      </c>
      <c r="J5876" s="76">
        <f>IF('(Other Computations)'!J201=0,0,Inputs!L233*Inputs!L126*Inputs!E69*Inputs!D26*'GM Alloc Factors'!J37/('(Other Computations)'!J188+'(Other Computations)'!J201))</f>
        <v>0</v>
      </c>
      <c r="K5876" s="43">
        <f t="shared" si="1241"/>
        <v>0</v>
      </c>
    </row>
    <row r="5877" spans="1:11" ht="12.75" customHeight="1">
      <c r="A5877" s="61" t="str">
        <f>"         "&amp;Labels!B72</f>
        <v xml:space="preserve">         Customer 4</v>
      </c>
      <c r="B5877" s="76">
        <f>IF('(Other Computations)'!B202=0,0,Inputs!D234*Inputs!D127*Inputs!E70*Inputs!D26*'GM Alloc Factors'!B37/('(Other Computations)'!B189+'(Other Computations)'!B202))</f>
        <v>0</v>
      </c>
      <c r="C5877" s="76">
        <f>IF('(Other Computations)'!C202=0,0,Inputs!E234*Inputs!E127*Inputs!E70*Inputs!D26*'GM Alloc Factors'!C37/('(Other Computations)'!C189+'(Other Computations)'!C202))</f>
        <v>0</v>
      </c>
      <c r="D5877" s="76">
        <f>IF('(Other Computations)'!D202=0,0,Inputs!F234*Inputs!F127*Inputs!E70*Inputs!D26*'GM Alloc Factors'!D37/('(Other Computations)'!D189+'(Other Computations)'!D202))</f>
        <v>0</v>
      </c>
      <c r="E5877" s="76">
        <f>IF('(Other Computations)'!E202=0,0,Inputs!G234*Inputs!G127*Inputs!E70*Inputs!D26*'GM Alloc Factors'!E37/('(Other Computations)'!E189+'(Other Computations)'!E202))</f>
        <v>0</v>
      </c>
      <c r="F5877" s="43">
        <f t="shared" si="1240"/>
        <v>0</v>
      </c>
      <c r="G5877" s="76">
        <f>IF('(Other Computations)'!G202=0,0,Inputs!I234*Inputs!I127*Inputs!E70*Inputs!D26*'GM Alloc Factors'!G37/('(Other Computations)'!G189+'(Other Computations)'!G202))</f>
        <v>0</v>
      </c>
      <c r="H5877" s="76">
        <f>IF('(Other Computations)'!H202=0,0,Inputs!J234*Inputs!J127*Inputs!E70*Inputs!D26*'GM Alloc Factors'!H37/('(Other Computations)'!H189+'(Other Computations)'!H202))</f>
        <v>0</v>
      </c>
      <c r="I5877" s="76">
        <f>IF('(Other Computations)'!I202=0,0,Inputs!K234*Inputs!K127*Inputs!E70*Inputs!D26*'GM Alloc Factors'!I37/('(Other Computations)'!I189+'(Other Computations)'!I202))</f>
        <v>0</v>
      </c>
      <c r="J5877" s="76">
        <f>IF('(Other Computations)'!J202=0,0,Inputs!L234*Inputs!L127*Inputs!E70*Inputs!D26*'GM Alloc Factors'!J37/('(Other Computations)'!J189+'(Other Computations)'!J202))</f>
        <v>0</v>
      </c>
      <c r="K5877" s="43">
        <f t="shared" si="1241"/>
        <v>0</v>
      </c>
    </row>
    <row r="5878" spans="1:11" ht="12.75" customHeight="1">
      <c r="A5878" s="61" t="str">
        <f>"         "&amp;Labels!B73</f>
        <v xml:space="preserve">         Customer 5</v>
      </c>
      <c r="B5878" s="76">
        <f>IF('(Other Computations)'!B203=0,0,Inputs!D235*Inputs!D128*Inputs!E71*Inputs!D26*'GM Alloc Factors'!B37/('(Other Computations)'!B190+'(Other Computations)'!B203))</f>
        <v>0</v>
      </c>
      <c r="C5878" s="76">
        <f>IF('(Other Computations)'!C203=0,0,Inputs!E235*Inputs!E128*Inputs!E71*Inputs!D26*'GM Alloc Factors'!C37/('(Other Computations)'!C190+'(Other Computations)'!C203))</f>
        <v>0</v>
      </c>
      <c r="D5878" s="76">
        <f>IF('(Other Computations)'!D203=0,0,Inputs!F235*Inputs!F128*Inputs!E71*Inputs!D26*'GM Alloc Factors'!D37/('(Other Computations)'!D190+'(Other Computations)'!D203))</f>
        <v>0</v>
      </c>
      <c r="E5878" s="76">
        <f>IF('(Other Computations)'!E203=0,0,Inputs!G235*Inputs!G128*Inputs!E71*Inputs!D26*'GM Alloc Factors'!E37/('(Other Computations)'!E190+'(Other Computations)'!E203))</f>
        <v>0</v>
      </c>
      <c r="F5878" s="43">
        <f t="shared" si="1240"/>
        <v>0</v>
      </c>
      <c r="G5878" s="76">
        <f>IF('(Other Computations)'!G203=0,0,Inputs!I235*Inputs!I128*Inputs!E71*Inputs!D26*'GM Alloc Factors'!G37/('(Other Computations)'!G190+'(Other Computations)'!G203))</f>
        <v>0</v>
      </c>
      <c r="H5878" s="76">
        <f>IF('(Other Computations)'!H203=0,0,Inputs!J235*Inputs!J128*Inputs!E71*Inputs!D26*'GM Alloc Factors'!H37/('(Other Computations)'!H190+'(Other Computations)'!H203))</f>
        <v>0</v>
      </c>
      <c r="I5878" s="76">
        <f>IF('(Other Computations)'!I203=0,0,Inputs!K235*Inputs!K128*Inputs!E71*Inputs!D26*'GM Alloc Factors'!I37/('(Other Computations)'!I190+'(Other Computations)'!I203))</f>
        <v>0</v>
      </c>
      <c r="J5878" s="76">
        <f>IF('(Other Computations)'!J203=0,0,Inputs!L235*Inputs!L128*Inputs!E71*Inputs!D26*'GM Alloc Factors'!J37/('(Other Computations)'!J190+'(Other Computations)'!J203))</f>
        <v>0</v>
      </c>
      <c r="K5878" s="43">
        <f t="shared" si="1241"/>
        <v>0</v>
      </c>
    </row>
    <row r="5879" spans="1:11" ht="12.75" customHeight="1">
      <c r="A5879" s="61" t="str">
        <f>"         "&amp;Labels!B74</f>
        <v xml:space="preserve">         Customer 6</v>
      </c>
      <c r="B5879" s="76">
        <f>IF('(Other Computations)'!B204=0,0,Inputs!D236*Inputs!D129*Inputs!E72*Inputs!D26*'GM Alloc Factors'!B37/('(Other Computations)'!B191+'(Other Computations)'!B204))</f>
        <v>0</v>
      </c>
      <c r="C5879" s="76">
        <f>IF('(Other Computations)'!C204=0,0,Inputs!E236*Inputs!E129*Inputs!E72*Inputs!D26*'GM Alloc Factors'!C37/('(Other Computations)'!C191+'(Other Computations)'!C204))</f>
        <v>0</v>
      </c>
      <c r="D5879" s="76">
        <f>IF('(Other Computations)'!D204=0,0,Inputs!F236*Inputs!F129*Inputs!E72*Inputs!D26*'GM Alloc Factors'!D37/('(Other Computations)'!D191+'(Other Computations)'!D204))</f>
        <v>0</v>
      </c>
      <c r="E5879" s="76">
        <f>IF('(Other Computations)'!E204=0,0,Inputs!G236*Inputs!G129*Inputs!E72*Inputs!D26*'GM Alloc Factors'!E37/('(Other Computations)'!E191+'(Other Computations)'!E204))</f>
        <v>0</v>
      </c>
      <c r="F5879" s="43">
        <f t="shared" si="1240"/>
        <v>0</v>
      </c>
      <c r="G5879" s="76">
        <f>IF('(Other Computations)'!G204=0,0,Inputs!I236*Inputs!I129*Inputs!E72*Inputs!D26*'GM Alloc Factors'!G37/('(Other Computations)'!G191+'(Other Computations)'!G204))</f>
        <v>0</v>
      </c>
      <c r="H5879" s="76">
        <f>IF('(Other Computations)'!H204=0,0,Inputs!J236*Inputs!J129*Inputs!E72*Inputs!D26*'GM Alloc Factors'!H37/('(Other Computations)'!H191+'(Other Computations)'!H204))</f>
        <v>0</v>
      </c>
      <c r="I5879" s="76">
        <f>IF('(Other Computations)'!I204=0,0,Inputs!K236*Inputs!K129*Inputs!E72*Inputs!D26*'GM Alloc Factors'!I37/('(Other Computations)'!I191+'(Other Computations)'!I204))</f>
        <v>0</v>
      </c>
      <c r="J5879" s="76">
        <f>IF('(Other Computations)'!J204=0,0,Inputs!L236*Inputs!L129*Inputs!E72*Inputs!D26*'GM Alloc Factors'!J37/('(Other Computations)'!J191+'(Other Computations)'!J204))</f>
        <v>0</v>
      </c>
      <c r="K5879" s="43">
        <f t="shared" si="1241"/>
        <v>0</v>
      </c>
    </row>
    <row r="5880" spans="1:11" ht="12.75" customHeight="1">
      <c r="A5880" s="61" t="str">
        <f>"         "&amp;Labels!B75</f>
        <v xml:space="preserve">         Customer 7</v>
      </c>
      <c r="B5880" s="76">
        <f>IF('(Other Computations)'!B205=0,0,Inputs!D237*Inputs!D130*Inputs!E73*Inputs!D26*'GM Alloc Factors'!B37/('(Other Computations)'!B192+'(Other Computations)'!B205))</f>
        <v>0</v>
      </c>
      <c r="C5880" s="76">
        <f>IF('(Other Computations)'!C205=0,0,Inputs!E237*Inputs!E130*Inputs!E73*Inputs!D26*'GM Alloc Factors'!C37/('(Other Computations)'!C192+'(Other Computations)'!C205))</f>
        <v>0</v>
      </c>
      <c r="D5880" s="76">
        <f>IF('(Other Computations)'!D205=0,0,Inputs!F237*Inputs!F130*Inputs!E73*Inputs!D26*'GM Alloc Factors'!D37/('(Other Computations)'!D192+'(Other Computations)'!D205))</f>
        <v>0</v>
      </c>
      <c r="E5880" s="76">
        <f>IF('(Other Computations)'!E205=0,0,Inputs!G237*Inputs!G130*Inputs!E73*Inputs!D26*'GM Alloc Factors'!E37/('(Other Computations)'!E192+'(Other Computations)'!E205))</f>
        <v>0</v>
      </c>
      <c r="F5880" s="43">
        <f t="shared" si="1240"/>
        <v>0</v>
      </c>
      <c r="G5880" s="76">
        <f>IF('(Other Computations)'!G205=0,0,Inputs!I237*Inputs!I130*Inputs!E73*Inputs!D26*'GM Alloc Factors'!G37/('(Other Computations)'!G192+'(Other Computations)'!G205))</f>
        <v>0</v>
      </c>
      <c r="H5880" s="76">
        <f>IF('(Other Computations)'!H205=0,0,Inputs!J237*Inputs!J130*Inputs!E73*Inputs!D26*'GM Alloc Factors'!H37/('(Other Computations)'!H192+'(Other Computations)'!H205))</f>
        <v>0</v>
      </c>
      <c r="I5880" s="76">
        <f>IF('(Other Computations)'!I205=0,0,Inputs!K237*Inputs!K130*Inputs!E73*Inputs!D26*'GM Alloc Factors'!I37/('(Other Computations)'!I192+'(Other Computations)'!I205))</f>
        <v>0</v>
      </c>
      <c r="J5880" s="76">
        <f>IF('(Other Computations)'!J205=0,0,Inputs!L237*Inputs!L130*Inputs!E73*Inputs!D26*'GM Alloc Factors'!J37/('(Other Computations)'!J192+'(Other Computations)'!J205))</f>
        <v>0</v>
      </c>
      <c r="K5880" s="43">
        <f t="shared" si="1241"/>
        <v>0</v>
      </c>
    </row>
    <row r="5881" spans="1:11" ht="12.75" customHeight="1">
      <c r="A5881" s="61" t="str">
        <f>"         "&amp;Labels!B76</f>
        <v xml:space="preserve">         Customer 8</v>
      </c>
      <c r="B5881" s="76">
        <f>IF('(Other Computations)'!B206=0,0,Inputs!D238*Inputs!D131*Inputs!E74*Inputs!D26*'GM Alloc Factors'!B37/('(Other Computations)'!B193+'(Other Computations)'!B206))</f>
        <v>0</v>
      </c>
      <c r="C5881" s="76">
        <f>IF('(Other Computations)'!C206=0,0,Inputs!E238*Inputs!E131*Inputs!E74*Inputs!D26*'GM Alloc Factors'!C37/('(Other Computations)'!C193+'(Other Computations)'!C206))</f>
        <v>0</v>
      </c>
      <c r="D5881" s="76">
        <f>IF('(Other Computations)'!D206=0,0,Inputs!F238*Inputs!F131*Inputs!E74*Inputs!D26*'GM Alloc Factors'!D37/('(Other Computations)'!D193+'(Other Computations)'!D206))</f>
        <v>0</v>
      </c>
      <c r="E5881" s="76">
        <f>IF('(Other Computations)'!E206=0,0,Inputs!G238*Inputs!G131*Inputs!E74*Inputs!D26*'GM Alloc Factors'!E37/('(Other Computations)'!E193+'(Other Computations)'!E206))</f>
        <v>0</v>
      </c>
      <c r="F5881" s="43">
        <f t="shared" si="1240"/>
        <v>0</v>
      </c>
      <c r="G5881" s="76">
        <f>IF('(Other Computations)'!G206=0,0,Inputs!I238*Inputs!I131*Inputs!E74*Inputs!D26*'GM Alloc Factors'!G37/('(Other Computations)'!G193+'(Other Computations)'!G206))</f>
        <v>0</v>
      </c>
      <c r="H5881" s="76">
        <f>IF('(Other Computations)'!H206=0,0,Inputs!J238*Inputs!J131*Inputs!E74*Inputs!D26*'GM Alloc Factors'!H37/('(Other Computations)'!H193+'(Other Computations)'!H206))</f>
        <v>0</v>
      </c>
      <c r="I5881" s="76">
        <f>IF('(Other Computations)'!I206=0,0,Inputs!K238*Inputs!K131*Inputs!E74*Inputs!D26*'GM Alloc Factors'!I37/('(Other Computations)'!I193+'(Other Computations)'!I206))</f>
        <v>0</v>
      </c>
      <c r="J5881" s="76">
        <f>IF('(Other Computations)'!J206=0,0,Inputs!L238*Inputs!L131*Inputs!E74*Inputs!D26*'GM Alloc Factors'!J37/('(Other Computations)'!J193+'(Other Computations)'!J206))</f>
        <v>0</v>
      </c>
      <c r="K5881" s="43">
        <f t="shared" si="1241"/>
        <v>0</v>
      </c>
    </row>
    <row r="5882" spans="1:11" ht="12.75" customHeight="1">
      <c r="A5882" s="61" t="str">
        <f>"         "&amp;Labels!B77</f>
        <v xml:space="preserve">         Customer 9</v>
      </c>
      <c r="B5882" s="76">
        <f>IF('(Other Computations)'!B207=0,0,Inputs!D239*Inputs!D132*Inputs!E75*Inputs!D26*'GM Alloc Factors'!B37/('(Other Computations)'!B194+'(Other Computations)'!B207))</f>
        <v>0</v>
      </c>
      <c r="C5882" s="76">
        <f>IF('(Other Computations)'!C207=0,0,Inputs!E239*Inputs!E132*Inputs!E75*Inputs!D26*'GM Alloc Factors'!C37/('(Other Computations)'!C194+'(Other Computations)'!C207))</f>
        <v>0</v>
      </c>
      <c r="D5882" s="76">
        <f>IF('(Other Computations)'!D207=0,0,Inputs!F239*Inputs!F132*Inputs!E75*Inputs!D26*'GM Alloc Factors'!D37/('(Other Computations)'!D194+'(Other Computations)'!D207))</f>
        <v>0</v>
      </c>
      <c r="E5882" s="76">
        <f>IF('(Other Computations)'!E207=0,0,Inputs!G239*Inputs!G132*Inputs!E75*Inputs!D26*'GM Alloc Factors'!E37/('(Other Computations)'!E194+'(Other Computations)'!E207))</f>
        <v>0</v>
      </c>
      <c r="F5882" s="43">
        <f t="shared" si="1240"/>
        <v>0</v>
      </c>
      <c r="G5882" s="76">
        <f>IF('(Other Computations)'!G207=0,0,Inputs!I239*Inputs!I132*Inputs!E75*Inputs!D26*'GM Alloc Factors'!G37/('(Other Computations)'!G194+'(Other Computations)'!G207))</f>
        <v>0</v>
      </c>
      <c r="H5882" s="76">
        <f>IF('(Other Computations)'!H207=0,0,Inputs!J239*Inputs!J132*Inputs!E75*Inputs!D26*'GM Alloc Factors'!H37/('(Other Computations)'!H194+'(Other Computations)'!H207))</f>
        <v>0</v>
      </c>
      <c r="I5882" s="76">
        <f>IF('(Other Computations)'!I207=0,0,Inputs!K239*Inputs!K132*Inputs!E75*Inputs!D26*'GM Alloc Factors'!I37/('(Other Computations)'!I194+'(Other Computations)'!I207))</f>
        <v>0</v>
      </c>
      <c r="J5882" s="76">
        <f>IF('(Other Computations)'!J207=0,0,Inputs!L239*Inputs!L132*Inputs!E75*Inputs!D26*'GM Alloc Factors'!J37/('(Other Computations)'!J194+'(Other Computations)'!J207))</f>
        <v>0</v>
      </c>
      <c r="K5882" s="43">
        <f t="shared" si="1241"/>
        <v>0</v>
      </c>
    </row>
    <row r="5883" spans="1:11" ht="12.75" customHeight="1">
      <c r="A5883" s="61" t="str">
        <f>"         "&amp;Labels!B78</f>
        <v xml:space="preserve">         Customer 10</v>
      </c>
      <c r="B5883" s="76">
        <f>IF('(Other Computations)'!B208=0,0,Inputs!D240*Inputs!D133*Inputs!E76*Inputs!D26*'GM Alloc Factors'!B37/('(Other Computations)'!B195+'(Other Computations)'!B208))</f>
        <v>0</v>
      </c>
      <c r="C5883" s="76">
        <f>IF('(Other Computations)'!C208=0,0,Inputs!E240*Inputs!E133*Inputs!E76*Inputs!D26*'GM Alloc Factors'!C37/('(Other Computations)'!C195+'(Other Computations)'!C208))</f>
        <v>0</v>
      </c>
      <c r="D5883" s="76">
        <f>IF('(Other Computations)'!D208=0,0,Inputs!F240*Inputs!F133*Inputs!E76*Inputs!D26*'GM Alloc Factors'!D37/('(Other Computations)'!D195+'(Other Computations)'!D208))</f>
        <v>0</v>
      </c>
      <c r="E5883" s="76">
        <f>IF('(Other Computations)'!E208=0,0,Inputs!G240*Inputs!G133*Inputs!E76*Inputs!D26*'GM Alloc Factors'!E37/('(Other Computations)'!E195+'(Other Computations)'!E208))</f>
        <v>0</v>
      </c>
      <c r="F5883" s="43">
        <f t="shared" si="1240"/>
        <v>0</v>
      </c>
      <c r="G5883" s="76">
        <f>IF('(Other Computations)'!G208=0,0,Inputs!I240*Inputs!I133*Inputs!E76*Inputs!D26*'GM Alloc Factors'!G37/('(Other Computations)'!G195+'(Other Computations)'!G208))</f>
        <v>0</v>
      </c>
      <c r="H5883" s="76">
        <f>IF('(Other Computations)'!H208=0,0,Inputs!J240*Inputs!J133*Inputs!E76*Inputs!D26*'GM Alloc Factors'!H37/('(Other Computations)'!H195+'(Other Computations)'!H208))</f>
        <v>0</v>
      </c>
      <c r="I5883" s="76">
        <f>IF('(Other Computations)'!I208=0,0,Inputs!K240*Inputs!K133*Inputs!E76*Inputs!D26*'GM Alloc Factors'!I37/('(Other Computations)'!I195+'(Other Computations)'!I208))</f>
        <v>0</v>
      </c>
      <c r="J5883" s="76">
        <f>IF('(Other Computations)'!J208=0,0,Inputs!L240*Inputs!L133*Inputs!E76*Inputs!D26*'GM Alloc Factors'!J37/('(Other Computations)'!J195+'(Other Computations)'!J208))</f>
        <v>0</v>
      </c>
      <c r="K5883" s="43">
        <f t="shared" si="1241"/>
        <v>0</v>
      </c>
    </row>
    <row r="5884" spans="1:11" ht="12.75" customHeight="1">
      <c r="A5884" s="61" t="str">
        <f>"         "&amp;Labels!C68</f>
        <v xml:space="preserve">         Total</v>
      </c>
      <c r="B5884" s="84">
        <f>SUM(B5874:B5883)</f>
        <v>0</v>
      </c>
      <c r="C5884" s="84">
        <f>SUM(C5874:C5883)</f>
        <v>0</v>
      </c>
      <c r="D5884" s="84">
        <f>SUM(D5874:D5883)</f>
        <v>0</v>
      </c>
      <c r="E5884" s="84">
        <f>SUM(E5874:E5883)</f>
        <v>0</v>
      </c>
      <c r="F5884" s="43">
        <f t="shared" si="1240"/>
        <v>0</v>
      </c>
      <c r="G5884" s="84">
        <f>SUM(G5874:G5883)</f>
        <v>0</v>
      </c>
      <c r="H5884" s="84">
        <f>SUM(H5874:H5883)</f>
        <v>0</v>
      </c>
      <c r="I5884" s="84">
        <f>SUM(I5874:I5883)</f>
        <v>0</v>
      </c>
      <c r="J5884" s="84">
        <f>SUM(J5874:J5883)</f>
        <v>0</v>
      </c>
      <c r="K5884" s="43">
        <f t="shared" si="1241"/>
        <v>0</v>
      </c>
    </row>
    <row r="5885" spans="1:11" ht="12.75" customHeight="1">
      <c r="A5885" s="61" t="str">
        <f>"      "&amp;Labels!B87</f>
        <v xml:space="preserve">      Q 3</v>
      </c>
      <c r="B5885" s="84"/>
      <c r="C5885" s="84"/>
      <c r="D5885" s="84"/>
      <c r="E5885" s="84"/>
      <c r="F5885" s="43"/>
      <c r="G5885" s="84"/>
      <c r="H5885" s="84"/>
      <c r="I5885" s="84"/>
      <c r="J5885" s="84"/>
      <c r="K5885" s="43"/>
    </row>
    <row r="5886" spans="1:11" ht="12.75" customHeight="1">
      <c r="A5886" s="61" t="str">
        <f>"         "&amp;Labels!B69</f>
        <v xml:space="preserve">         Customer 1</v>
      </c>
      <c r="B5886" s="76">
        <f>IF('(Other Computations)'!B199=0,0,Inputs!D231*Inputs!D124*Inputs!F67*Inputs!D26*'GM Alloc Factors'!B40/('(Other Computations)'!B186+'(Other Computations)'!B199))</f>
        <v>0</v>
      </c>
      <c r="C5886" s="76">
        <f>IF('(Other Computations)'!C199=0,0,Inputs!E231*Inputs!E124*Inputs!F67*Inputs!D26*'GM Alloc Factors'!C40/('(Other Computations)'!C186+'(Other Computations)'!C199))</f>
        <v>0</v>
      </c>
      <c r="D5886" s="76">
        <f>IF('(Other Computations)'!D199=0,0,Inputs!F231*Inputs!F124*Inputs!F67*Inputs!D26*'GM Alloc Factors'!D40/('(Other Computations)'!D186+'(Other Computations)'!D199))</f>
        <v>0</v>
      </c>
      <c r="E5886" s="76">
        <f>IF('(Other Computations)'!E199=0,0,Inputs!G231*Inputs!G124*Inputs!F67*Inputs!D26*'GM Alloc Factors'!E40/('(Other Computations)'!E186+'(Other Computations)'!E199))</f>
        <v>0</v>
      </c>
      <c r="F5886" s="43">
        <f t="shared" ref="F5886:F5896" si="1242">SUM(B5886:E5886)</f>
        <v>0</v>
      </c>
      <c r="G5886" s="76">
        <f>IF('(Other Computations)'!G199=0,0,Inputs!I231*Inputs!I124*Inputs!F67*Inputs!D26*'GM Alloc Factors'!G40/('(Other Computations)'!G186+'(Other Computations)'!G199))</f>
        <v>0</v>
      </c>
      <c r="H5886" s="76">
        <f>IF('(Other Computations)'!H199=0,0,Inputs!J231*Inputs!J124*Inputs!F67*Inputs!D26*'GM Alloc Factors'!H40/('(Other Computations)'!H186+'(Other Computations)'!H199))</f>
        <v>0</v>
      </c>
      <c r="I5886" s="76">
        <f>IF('(Other Computations)'!I199=0,0,Inputs!K231*Inputs!K124*Inputs!F67*Inputs!D26*'GM Alloc Factors'!I40/('(Other Computations)'!I186+'(Other Computations)'!I199))</f>
        <v>0</v>
      </c>
      <c r="J5886" s="76">
        <f>IF('(Other Computations)'!J199=0,0,Inputs!L231*Inputs!L124*Inputs!F67*Inputs!D26*'GM Alloc Factors'!J40/('(Other Computations)'!J186+'(Other Computations)'!J199))</f>
        <v>0</v>
      </c>
      <c r="K5886" s="43">
        <f t="shared" ref="K5886:K5896" si="1243">SUM(G5886:J5886)</f>
        <v>0</v>
      </c>
    </row>
    <row r="5887" spans="1:11" ht="12.75" customHeight="1">
      <c r="A5887" s="61" t="str">
        <f>"         "&amp;Labels!B70</f>
        <v xml:space="preserve">         Customer 2</v>
      </c>
      <c r="B5887" s="76">
        <f>IF('(Other Computations)'!B200=0,0,Inputs!D232*Inputs!D125*Inputs!F68*Inputs!D26*'GM Alloc Factors'!B40/('(Other Computations)'!B187+'(Other Computations)'!B200))</f>
        <v>0</v>
      </c>
      <c r="C5887" s="76">
        <f>IF('(Other Computations)'!C200=0,0,Inputs!E232*Inputs!E125*Inputs!F68*Inputs!D26*'GM Alloc Factors'!C40/('(Other Computations)'!C187+'(Other Computations)'!C200))</f>
        <v>0</v>
      </c>
      <c r="D5887" s="76">
        <f>IF('(Other Computations)'!D200=0,0,Inputs!F232*Inputs!F125*Inputs!F68*Inputs!D26*'GM Alloc Factors'!D40/('(Other Computations)'!D187+'(Other Computations)'!D200))</f>
        <v>0</v>
      </c>
      <c r="E5887" s="76">
        <f>IF('(Other Computations)'!E200=0,0,Inputs!G232*Inputs!G125*Inputs!F68*Inputs!D26*'GM Alloc Factors'!E40/('(Other Computations)'!E187+'(Other Computations)'!E200))</f>
        <v>0</v>
      </c>
      <c r="F5887" s="43">
        <f t="shared" si="1242"/>
        <v>0</v>
      </c>
      <c r="G5887" s="76">
        <f>IF('(Other Computations)'!G200=0,0,Inputs!I232*Inputs!I125*Inputs!F68*Inputs!D26*'GM Alloc Factors'!G40/('(Other Computations)'!G187+'(Other Computations)'!G200))</f>
        <v>0</v>
      </c>
      <c r="H5887" s="76">
        <f>IF('(Other Computations)'!H200=0,0,Inputs!J232*Inputs!J125*Inputs!F68*Inputs!D26*'GM Alloc Factors'!H40/('(Other Computations)'!H187+'(Other Computations)'!H200))</f>
        <v>0</v>
      </c>
      <c r="I5887" s="76">
        <f>IF('(Other Computations)'!I200=0,0,Inputs!K232*Inputs!K125*Inputs!F68*Inputs!D26*'GM Alloc Factors'!I40/('(Other Computations)'!I187+'(Other Computations)'!I200))</f>
        <v>0</v>
      </c>
      <c r="J5887" s="76">
        <f>IF('(Other Computations)'!J200=0,0,Inputs!L232*Inputs!L125*Inputs!F68*Inputs!D26*'GM Alloc Factors'!J40/('(Other Computations)'!J187+'(Other Computations)'!J200))</f>
        <v>0</v>
      </c>
      <c r="K5887" s="43">
        <f t="shared" si="1243"/>
        <v>0</v>
      </c>
    </row>
    <row r="5888" spans="1:11" ht="12.75" customHeight="1">
      <c r="A5888" s="61" t="str">
        <f>"         "&amp;Labels!B71</f>
        <v xml:space="preserve">         Customer 3</v>
      </c>
      <c r="B5888" s="76">
        <f>IF('(Other Computations)'!B201=0,0,Inputs!D233*Inputs!D126*Inputs!F69*Inputs!D26*'GM Alloc Factors'!B40/('(Other Computations)'!B188+'(Other Computations)'!B201))</f>
        <v>0</v>
      </c>
      <c r="C5888" s="76">
        <f>IF('(Other Computations)'!C201=0,0,Inputs!E233*Inputs!E126*Inputs!F69*Inputs!D26*'GM Alloc Factors'!C40/('(Other Computations)'!C188+'(Other Computations)'!C201))</f>
        <v>0</v>
      </c>
      <c r="D5888" s="76">
        <f>IF('(Other Computations)'!D201=0,0,Inputs!F233*Inputs!F126*Inputs!F69*Inputs!D26*'GM Alloc Factors'!D40/('(Other Computations)'!D188+'(Other Computations)'!D201))</f>
        <v>0</v>
      </c>
      <c r="E5888" s="76">
        <f>IF('(Other Computations)'!E201=0,0,Inputs!G233*Inputs!G126*Inputs!F69*Inputs!D26*'GM Alloc Factors'!E40/('(Other Computations)'!E188+'(Other Computations)'!E201))</f>
        <v>0</v>
      </c>
      <c r="F5888" s="43">
        <f t="shared" si="1242"/>
        <v>0</v>
      </c>
      <c r="G5888" s="76">
        <f>IF('(Other Computations)'!G201=0,0,Inputs!I233*Inputs!I126*Inputs!F69*Inputs!D26*'GM Alloc Factors'!G40/('(Other Computations)'!G188+'(Other Computations)'!G201))</f>
        <v>0</v>
      </c>
      <c r="H5888" s="76">
        <f>IF('(Other Computations)'!H201=0,0,Inputs!J233*Inputs!J126*Inputs!F69*Inputs!D26*'GM Alloc Factors'!H40/('(Other Computations)'!H188+'(Other Computations)'!H201))</f>
        <v>0</v>
      </c>
      <c r="I5888" s="76">
        <f>IF('(Other Computations)'!I201=0,0,Inputs!K233*Inputs!K126*Inputs!F69*Inputs!D26*'GM Alloc Factors'!I40/('(Other Computations)'!I188+'(Other Computations)'!I201))</f>
        <v>0</v>
      </c>
      <c r="J5888" s="76">
        <f>IF('(Other Computations)'!J201=0,0,Inputs!L233*Inputs!L126*Inputs!F69*Inputs!D26*'GM Alloc Factors'!J40/('(Other Computations)'!J188+'(Other Computations)'!J201))</f>
        <v>0</v>
      </c>
      <c r="K5888" s="43">
        <f t="shared" si="1243"/>
        <v>0</v>
      </c>
    </row>
    <row r="5889" spans="1:11" ht="12.75" customHeight="1">
      <c r="A5889" s="61" t="str">
        <f>"         "&amp;Labels!B72</f>
        <v xml:space="preserve">         Customer 4</v>
      </c>
      <c r="B5889" s="76">
        <f>IF('(Other Computations)'!B202=0,0,Inputs!D234*Inputs!D127*Inputs!F70*Inputs!D26*'GM Alloc Factors'!B40/('(Other Computations)'!B189+'(Other Computations)'!B202))</f>
        <v>0</v>
      </c>
      <c r="C5889" s="76">
        <f>IF('(Other Computations)'!C202=0,0,Inputs!E234*Inputs!E127*Inputs!F70*Inputs!D26*'GM Alloc Factors'!C40/('(Other Computations)'!C189+'(Other Computations)'!C202))</f>
        <v>0</v>
      </c>
      <c r="D5889" s="76">
        <f>IF('(Other Computations)'!D202=0,0,Inputs!F234*Inputs!F127*Inputs!F70*Inputs!D26*'GM Alloc Factors'!D40/('(Other Computations)'!D189+'(Other Computations)'!D202))</f>
        <v>0</v>
      </c>
      <c r="E5889" s="76">
        <f>IF('(Other Computations)'!E202=0,0,Inputs!G234*Inputs!G127*Inputs!F70*Inputs!D26*'GM Alloc Factors'!E40/('(Other Computations)'!E189+'(Other Computations)'!E202))</f>
        <v>0</v>
      </c>
      <c r="F5889" s="43">
        <f t="shared" si="1242"/>
        <v>0</v>
      </c>
      <c r="G5889" s="76">
        <f>IF('(Other Computations)'!G202=0,0,Inputs!I234*Inputs!I127*Inputs!F70*Inputs!D26*'GM Alloc Factors'!G40/('(Other Computations)'!G189+'(Other Computations)'!G202))</f>
        <v>0</v>
      </c>
      <c r="H5889" s="76">
        <f>IF('(Other Computations)'!H202=0,0,Inputs!J234*Inputs!J127*Inputs!F70*Inputs!D26*'GM Alloc Factors'!H40/('(Other Computations)'!H189+'(Other Computations)'!H202))</f>
        <v>0</v>
      </c>
      <c r="I5889" s="76">
        <f>IF('(Other Computations)'!I202=0,0,Inputs!K234*Inputs!K127*Inputs!F70*Inputs!D26*'GM Alloc Factors'!I40/('(Other Computations)'!I189+'(Other Computations)'!I202))</f>
        <v>0</v>
      </c>
      <c r="J5889" s="76">
        <f>IF('(Other Computations)'!J202=0,0,Inputs!L234*Inputs!L127*Inputs!F70*Inputs!D26*'GM Alloc Factors'!J40/('(Other Computations)'!J189+'(Other Computations)'!J202))</f>
        <v>0</v>
      </c>
      <c r="K5889" s="43">
        <f t="shared" si="1243"/>
        <v>0</v>
      </c>
    </row>
    <row r="5890" spans="1:11" ht="12.75" customHeight="1">
      <c r="A5890" s="61" t="str">
        <f>"         "&amp;Labels!B73</f>
        <v xml:space="preserve">         Customer 5</v>
      </c>
      <c r="B5890" s="76">
        <f>IF('(Other Computations)'!B203=0,0,Inputs!D235*Inputs!D128*Inputs!F71*Inputs!D26*'GM Alloc Factors'!B40/('(Other Computations)'!B190+'(Other Computations)'!B203))</f>
        <v>0</v>
      </c>
      <c r="C5890" s="76">
        <f>IF('(Other Computations)'!C203=0,0,Inputs!E235*Inputs!E128*Inputs!F71*Inputs!D26*'GM Alloc Factors'!C40/('(Other Computations)'!C190+'(Other Computations)'!C203))</f>
        <v>0</v>
      </c>
      <c r="D5890" s="76">
        <f>IF('(Other Computations)'!D203=0,0,Inputs!F235*Inputs!F128*Inputs!F71*Inputs!D26*'GM Alloc Factors'!D40/('(Other Computations)'!D190+'(Other Computations)'!D203))</f>
        <v>0</v>
      </c>
      <c r="E5890" s="76">
        <f>IF('(Other Computations)'!E203=0,0,Inputs!G235*Inputs!G128*Inputs!F71*Inputs!D26*'GM Alloc Factors'!E40/('(Other Computations)'!E190+'(Other Computations)'!E203))</f>
        <v>0</v>
      </c>
      <c r="F5890" s="43">
        <f t="shared" si="1242"/>
        <v>0</v>
      </c>
      <c r="G5890" s="76">
        <f>IF('(Other Computations)'!G203=0,0,Inputs!I235*Inputs!I128*Inputs!F71*Inputs!D26*'GM Alloc Factors'!G40/('(Other Computations)'!G190+'(Other Computations)'!G203))</f>
        <v>0</v>
      </c>
      <c r="H5890" s="76">
        <f>IF('(Other Computations)'!H203=0,0,Inputs!J235*Inputs!J128*Inputs!F71*Inputs!D26*'GM Alloc Factors'!H40/('(Other Computations)'!H190+'(Other Computations)'!H203))</f>
        <v>0</v>
      </c>
      <c r="I5890" s="76">
        <f>IF('(Other Computations)'!I203=0,0,Inputs!K235*Inputs!K128*Inputs!F71*Inputs!D26*'GM Alloc Factors'!I40/('(Other Computations)'!I190+'(Other Computations)'!I203))</f>
        <v>0</v>
      </c>
      <c r="J5890" s="76">
        <f>IF('(Other Computations)'!J203=0,0,Inputs!L235*Inputs!L128*Inputs!F71*Inputs!D26*'GM Alloc Factors'!J40/('(Other Computations)'!J190+'(Other Computations)'!J203))</f>
        <v>0</v>
      </c>
      <c r="K5890" s="43">
        <f t="shared" si="1243"/>
        <v>0</v>
      </c>
    </row>
    <row r="5891" spans="1:11" ht="12.75" customHeight="1">
      <c r="A5891" s="61" t="str">
        <f>"         "&amp;Labels!B74</f>
        <v xml:space="preserve">         Customer 6</v>
      </c>
      <c r="B5891" s="76">
        <f>IF('(Other Computations)'!B204=0,0,Inputs!D236*Inputs!D129*Inputs!F72*Inputs!D26*'GM Alloc Factors'!B40/('(Other Computations)'!B191+'(Other Computations)'!B204))</f>
        <v>0</v>
      </c>
      <c r="C5891" s="76">
        <f>IF('(Other Computations)'!C204=0,0,Inputs!E236*Inputs!E129*Inputs!F72*Inputs!D26*'GM Alloc Factors'!C40/('(Other Computations)'!C191+'(Other Computations)'!C204))</f>
        <v>0</v>
      </c>
      <c r="D5891" s="76">
        <f>IF('(Other Computations)'!D204=0,0,Inputs!F236*Inputs!F129*Inputs!F72*Inputs!D26*'GM Alloc Factors'!D40/('(Other Computations)'!D191+'(Other Computations)'!D204))</f>
        <v>0</v>
      </c>
      <c r="E5891" s="76">
        <f>IF('(Other Computations)'!E204=0,0,Inputs!G236*Inputs!G129*Inputs!F72*Inputs!D26*'GM Alloc Factors'!E40/('(Other Computations)'!E191+'(Other Computations)'!E204))</f>
        <v>0</v>
      </c>
      <c r="F5891" s="43">
        <f t="shared" si="1242"/>
        <v>0</v>
      </c>
      <c r="G5891" s="76">
        <f>IF('(Other Computations)'!G204=0,0,Inputs!I236*Inputs!I129*Inputs!F72*Inputs!D26*'GM Alloc Factors'!G40/('(Other Computations)'!G191+'(Other Computations)'!G204))</f>
        <v>0</v>
      </c>
      <c r="H5891" s="76">
        <f>IF('(Other Computations)'!H204=0,0,Inputs!J236*Inputs!J129*Inputs!F72*Inputs!D26*'GM Alloc Factors'!H40/('(Other Computations)'!H191+'(Other Computations)'!H204))</f>
        <v>0</v>
      </c>
      <c r="I5891" s="76">
        <f>IF('(Other Computations)'!I204=0,0,Inputs!K236*Inputs!K129*Inputs!F72*Inputs!D26*'GM Alloc Factors'!I40/('(Other Computations)'!I191+'(Other Computations)'!I204))</f>
        <v>0</v>
      </c>
      <c r="J5891" s="76">
        <f>IF('(Other Computations)'!J204=0,0,Inputs!L236*Inputs!L129*Inputs!F72*Inputs!D26*'GM Alloc Factors'!J40/('(Other Computations)'!J191+'(Other Computations)'!J204))</f>
        <v>0</v>
      </c>
      <c r="K5891" s="43">
        <f t="shared" si="1243"/>
        <v>0</v>
      </c>
    </row>
    <row r="5892" spans="1:11" ht="12.75" customHeight="1">
      <c r="A5892" s="61" t="str">
        <f>"         "&amp;Labels!B75</f>
        <v xml:space="preserve">         Customer 7</v>
      </c>
      <c r="B5892" s="76">
        <f>IF('(Other Computations)'!B205=0,0,Inputs!D237*Inputs!D130*Inputs!F73*Inputs!D26*'GM Alloc Factors'!B40/('(Other Computations)'!B192+'(Other Computations)'!B205))</f>
        <v>0</v>
      </c>
      <c r="C5892" s="76">
        <f>IF('(Other Computations)'!C205=0,0,Inputs!E237*Inputs!E130*Inputs!F73*Inputs!D26*'GM Alloc Factors'!C40/('(Other Computations)'!C192+'(Other Computations)'!C205))</f>
        <v>0</v>
      </c>
      <c r="D5892" s="76">
        <f>IF('(Other Computations)'!D205=0,0,Inputs!F237*Inputs!F130*Inputs!F73*Inputs!D26*'GM Alloc Factors'!D40/('(Other Computations)'!D192+'(Other Computations)'!D205))</f>
        <v>0</v>
      </c>
      <c r="E5892" s="76">
        <f>IF('(Other Computations)'!E205=0,0,Inputs!G237*Inputs!G130*Inputs!F73*Inputs!D26*'GM Alloc Factors'!E40/('(Other Computations)'!E192+'(Other Computations)'!E205))</f>
        <v>0</v>
      </c>
      <c r="F5892" s="43">
        <f t="shared" si="1242"/>
        <v>0</v>
      </c>
      <c r="G5892" s="76">
        <f>IF('(Other Computations)'!G205=0,0,Inputs!I237*Inputs!I130*Inputs!F73*Inputs!D26*'GM Alloc Factors'!G40/('(Other Computations)'!G192+'(Other Computations)'!G205))</f>
        <v>0</v>
      </c>
      <c r="H5892" s="76">
        <f>IF('(Other Computations)'!H205=0,0,Inputs!J237*Inputs!J130*Inputs!F73*Inputs!D26*'GM Alloc Factors'!H40/('(Other Computations)'!H192+'(Other Computations)'!H205))</f>
        <v>0</v>
      </c>
      <c r="I5892" s="76">
        <f>IF('(Other Computations)'!I205=0,0,Inputs!K237*Inputs!K130*Inputs!F73*Inputs!D26*'GM Alloc Factors'!I40/('(Other Computations)'!I192+'(Other Computations)'!I205))</f>
        <v>0</v>
      </c>
      <c r="J5892" s="76">
        <f>IF('(Other Computations)'!J205=0,0,Inputs!L237*Inputs!L130*Inputs!F73*Inputs!D26*'GM Alloc Factors'!J40/('(Other Computations)'!J192+'(Other Computations)'!J205))</f>
        <v>0</v>
      </c>
      <c r="K5892" s="43">
        <f t="shared" si="1243"/>
        <v>0</v>
      </c>
    </row>
    <row r="5893" spans="1:11" ht="12.75" customHeight="1">
      <c r="A5893" s="61" t="str">
        <f>"         "&amp;Labels!B76</f>
        <v xml:space="preserve">         Customer 8</v>
      </c>
      <c r="B5893" s="76">
        <f>IF('(Other Computations)'!B206=0,0,Inputs!D238*Inputs!D131*Inputs!F74*Inputs!D26*'GM Alloc Factors'!B40/('(Other Computations)'!B193+'(Other Computations)'!B206))</f>
        <v>0</v>
      </c>
      <c r="C5893" s="76">
        <f>IF('(Other Computations)'!C206=0,0,Inputs!E238*Inputs!E131*Inputs!F74*Inputs!D26*'GM Alloc Factors'!C40/('(Other Computations)'!C193+'(Other Computations)'!C206))</f>
        <v>0</v>
      </c>
      <c r="D5893" s="76">
        <f>IF('(Other Computations)'!D206=0,0,Inputs!F238*Inputs!F131*Inputs!F74*Inputs!D26*'GM Alloc Factors'!D40/('(Other Computations)'!D193+'(Other Computations)'!D206))</f>
        <v>0</v>
      </c>
      <c r="E5893" s="76">
        <f>IF('(Other Computations)'!E206=0,0,Inputs!G238*Inputs!G131*Inputs!F74*Inputs!D26*'GM Alloc Factors'!E40/('(Other Computations)'!E193+'(Other Computations)'!E206))</f>
        <v>0</v>
      </c>
      <c r="F5893" s="43">
        <f t="shared" si="1242"/>
        <v>0</v>
      </c>
      <c r="G5893" s="76">
        <f>IF('(Other Computations)'!G206=0,0,Inputs!I238*Inputs!I131*Inputs!F74*Inputs!D26*'GM Alloc Factors'!G40/('(Other Computations)'!G193+'(Other Computations)'!G206))</f>
        <v>0</v>
      </c>
      <c r="H5893" s="76">
        <f>IF('(Other Computations)'!H206=0,0,Inputs!J238*Inputs!J131*Inputs!F74*Inputs!D26*'GM Alloc Factors'!H40/('(Other Computations)'!H193+'(Other Computations)'!H206))</f>
        <v>0</v>
      </c>
      <c r="I5893" s="76">
        <f>IF('(Other Computations)'!I206=0,0,Inputs!K238*Inputs!K131*Inputs!F74*Inputs!D26*'GM Alloc Factors'!I40/('(Other Computations)'!I193+'(Other Computations)'!I206))</f>
        <v>0</v>
      </c>
      <c r="J5893" s="76">
        <f>IF('(Other Computations)'!J206=0,0,Inputs!L238*Inputs!L131*Inputs!F74*Inputs!D26*'GM Alloc Factors'!J40/('(Other Computations)'!J193+'(Other Computations)'!J206))</f>
        <v>0</v>
      </c>
      <c r="K5893" s="43">
        <f t="shared" si="1243"/>
        <v>0</v>
      </c>
    </row>
    <row r="5894" spans="1:11" ht="12.75" customHeight="1">
      <c r="A5894" s="61" t="str">
        <f>"         "&amp;Labels!B77</f>
        <v xml:space="preserve">         Customer 9</v>
      </c>
      <c r="B5894" s="76">
        <f>IF('(Other Computations)'!B207=0,0,Inputs!D239*Inputs!D132*Inputs!F75*Inputs!D26*'GM Alloc Factors'!B40/('(Other Computations)'!B194+'(Other Computations)'!B207))</f>
        <v>0</v>
      </c>
      <c r="C5894" s="76">
        <f>IF('(Other Computations)'!C207=0,0,Inputs!E239*Inputs!E132*Inputs!F75*Inputs!D26*'GM Alloc Factors'!C40/('(Other Computations)'!C194+'(Other Computations)'!C207))</f>
        <v>0</v>
      </c>
      <c r="D5894" s="76">
        <f>IF('(Other Computations)'!D207=0,0,Inputs!F239*Inputs!F132*Inputs!F75*Inputs!D26*'GM Alloc Factors'!D40/('(Other Computations)'!D194+'(Other Computations)'!D207))</f>
        <v>0</v>
      </c>
      <c r="E5894" s="76">
        <f>IF('(Other Computations)'!E207=0,0,Inputs!G239*Inputs!G132*Inputs!F75*Inputs!D26*'GM Alloc Factors'!E40/('(Other Computations)'!E194+'(Other Computations)'!E207))</f>
        <v>0</v>
      </c>
      <c r="F5894" s="43">
        <f t="shared" si="1242"/>
        <v>0</v>
      </c>
      <c r="G5894" s="76">
        <f>IF('(Other Computations)'!G207=0,0,Inputs!I239*Inputs!I132*Inputs!F75*Inputs!D26*'GM Alloc Factors'!G40/('(Other Computations)'!G194+'(Other Computations)'!G207))</f>
        <v>0</v>
      </c>
      <c r="H5894" s="76">
        <f>IF('(Other Computations)'!H207=0,0,Inputs!J239*Inputs!J132*Inputs!F75*Inputs!D26*'GM Alloc Factors'!H40/('(Other Computations)'!H194+'(Other Computations)'!H207))</f>
        <v>0</v>
      </c>
      <c r="I5894" s="76">
        <f>IF('(Other Computations)'!I207=0,0,Inputs!K239*Inputs!K132*Inputs!F75*Inputs!D26*'GM Alloc Factors'!I40/('(Other Computations)'!I194+'(Other Computations)'!I207))</f>
        <v>0</v>
      </c>
      <c r="J5894" s="76">
        <f>IF('(Other Computations)'!J207=0,0,Inputs!L239*Inputs!L132*Inputs!F75*Inputs!D26*'GM Alloc Factors'!J40/('(Other Computations)'!J194+'(Other Computations)'!J207))</f>
        <v>0</v>
      </c>
      <c r="K5894" s="43">
        <f t="shared" si="1243"/>
        <v>0</v>
      </c>
    </row>
    <row r="5895" spans="1:11" ht="12.75" customHeight="1">
      <c r="A5895" s="61" t="str">
        <f>"         "&amp;Labels!B78</f>
        <v xml:space="preserve">         Customer 10</v>
      </c>
      <c r="B5895" s="76">
        <f>IF('(Other Computations)'!B208=0,0,Inputs!D240*Inputs!D133*Inputs!F76*Inputs!D26*'GM Alloc Factors'!B40/('(Other Computations)'!B195+'(Other Computations)'!B208))</f>
        <v>0</v>
      </c>
      <c r="C5895" s="76">
        <f>IF('(Other Computations)'!C208=0,0,Inputs!E240*Inputs!E133*Inputs!F76*Inputs!D26*'GM Alloc Factors'!C40/('(Other Computations)'!C195+'(Other Computations)'!C208))</f>
        <v>0</v>
      </c>
      <c r="D5895" s="76">
        <f>IF('(Other Computations)'!D208=0,0,Inputs!F240*Inputs!F133*Inputs!F76*Inputs!D26*'GM Alloc Factors'!D40/('(Other Computations)'!D195+'(Other Computations)'!D208))</f>
        <v>0</v>
      </c>
      <c r="E5895" s="76">
        <f>IF('(Other Computations)'!E208=0,0,Inputs!G240*Inputs!G133*Inputs!F76*Inputs!D26*'GM Alloc Factors'!E40/('(Other Computations)'!E195+'(Other Computations)'!E208))</f>
        <v>0</v>
      </c>
      <c r="F5895" s="43">
        <f t="shared" si="1242"/>
        <v>0</v>
      </c>
      <c r="G5895" s="76">
        <f>IF('(Other Computations)'!G208=0,0,Inputs!I240*Inputs!I133*Inputs!F76*Inputs!D26*'GM Alloc Factors'!G40/('(Other Computations)'!G195+'(Other Computations)'!G208))</f>
        <v>0</v>
      </c>
      <c r="H5895" s="76">
        <f>IF('(Other Computations)'!H208=0,0,Inputs!J240*Inputs!J133*Inputs!F76*Inputs!D26*'GM Alloc Factors'!H40/('(Other Computations)'!H195+'(Other Computations)'!H208))</f>
        <v>0</v>
      </c>
      <c r="I5895" s="76">
        <f>IF('(Other Computations)'!I208=0,0,Inputs!K240*Inputs!K133*Inputs!F76*Inputs!D26*'GM Alloc Factors'!I40/('(Other Computations)'!I195+'(Other Computations)'!I208))</f>
        <v>0</v>
      </c>
      <c r="J5895" s="76">
        <f>IF('(Other Computations)'!J208=0,0,Inputs!L240*Inputs!L133*Inputs!F76*Inputs!D26*'GM Alloc Factors'!J40/('(Other Computations)'!J195+'(Other Computations)'!J208))</f>
        <v>0</v>
      </c>
      <c r="K5895" s="43">
        <f t="shared" si="1243"/>
        <v>0</v>
      </c>
    </row>
    <row r="5896" spans="1:11" ht="12.75" customHeight="1">
      <c r="A5896" s="61" t="str">
        <f>"         "&amp;Labels!C68</f>
        <v xml:space="preserve">         Total</v>
      </c>
      <c r="B5896" s="84">
        <f>SUM(B5886:B5895)</f>
        <v>0</v>
      </c>
      <c r="C5896" s="84">
        <f>SUM(C5886:C5895)</f>
        <v>0</v>
      </c>
      <c r="D5896" s="84">
        <f>SUM(D5886:D5895)</f>
        <v>0</v>
      </c>
      <c r="E5896" s="84">
        <f>SUM(E5886:E5895)</f>
        <v>0</v>
      </c>
      <c r="F5896" s="43">
        <f t="shared" si="1242"/>
        <v>0</v>
      </c>
      <c r="G5896" s="84">
        <f>SUM(G5886:G5895)</f>
        <v>0</v>
      </c>
      <c r="H5896" s="84">
        <f>SUM(H5886:H5895)</f>
        <v>0</v>
      </c>
      <c r="I5896" s="84">
        <f>SUM(I5886:I5895)</f>
        <v>0</v>
      </c>
      <c r="J5896" s="84">
        <f>SUM(J5886:J5895)</f>
        <v>0</v>
      </c>
      <c r="K5896" s="43">
        <f t="shared" si="1243"/>
        <v>0</v>
      </c>
    </row>
    <row r="5897" spans="1:11" ht="12.75" customHeight="1">
      <c r="A5897" s="61" t="str">
        <f>"      "&amp;Labels!B88</f>
        <v xml:space="preserve">      Q 4</v>
      </c>
      <c r="B5897" s="84"/>
      <c r="C5897" s="84"/>
      <c r="D5897" s="84"/>
      <c r="E5897" s="84"/>
      <c r="F5897" s="43"/>
      <c r="G5897" s="84"/>
      <c r="H5897" s="84"/>
      <c r="I5897" s="84"/>
      <c r="J5897" s="84"/>
      <c r="K5897" s="43"/>
    </row>
    <row r="5898" spans="1:11" ht="12.75" customHeight="1">
      <c r="A5898" s="61" t="str">
        <f>"         "&amp;Labels!B69</f>
        <v xml:space="preserve">         Customer 1</v>
      </c>
      <c r="B5898" s="76">
        <f>IF('(Other Computations)'!B199=0,0,Inputs!D231*Inputs!D124*Inputs!G67*Inputs!D26*'GM Alloc Factors'!B43/('(Other Computations)'!B186+'(Other Computations)'!B199))</f>
        <v>0</v>
      </c>
      <c r="C5898" s="76">
        <f>IF('(Other Computations)'!C199=0,0,Inputs!E231*Inputs!E124*Inputs!G67*Inputs!D26*'GM Alloc Factors'!C43/('(Other Computations)'!C186+'(Other Computations)'!C199))</f>
        <v>0</v>
      </c>
      <c r="D5898" s="76">
        <f>IF('(Other Computations)'!D199=0,0,Inputs!F231*Inputs!F124*Inputs!G67*Inputs!D26*'GM Alloc Factors'!D43/('(Other Computations)'!D186+'(Other Computations)'!D199))</f>
        <v>0</v>
      </c>
      <c r="E5898" s="76">
        <f>IF('(Other Computations)'!E199=0,0,Inputs!G231*Inputs!G124*Inputs!G67*Inputs!D26*'GM Alloc Factors'!E43/('(Other Computations)'!E186+'(Other Computations)'!E199))</f>
        <v>0</v>
      </c>
      <c r="F5898" s="43">
        <f t="shared" ref="F5898:F5908" si="1244">SUM(B5898:E5898)</f>
        <v>0</v>
      </c>
      <c r="G5898" s="76">
        <f>IF('(Other Computations)'!G199=0,0,Inputs!I231*Inputs!I124*Inputs!G67*Inputs!D26*'GM Alloc Factors'!G43/('(Other Computations)'!G186+'(Other Computations)'!G199))</f>
        <v>0</v>
      </c>
      <c r="H5898" s="76">
        <f>IF('(Other Computations)'!H199=0,0,Inputs!J231*Inputs!J124*Inputs!G67*Inputs!D26*'GM Alloc Factors'!H43/('(Other Computations)'!H186+'(Other Computations)'!H199))</f>
        <v>0</v>
      </c>
      <c r="I5898" s="76">
        <f>IF('(Other Computations)'!I199=0,0,Inputs!K231*Inputs!K124*Inputs!G67*Inputs!D26*'GM Alloc Factors'!I43/('(Other Computations)'!I186+'(Other Computations)'!I199))</f>
        <v>0</v>
      </c>
      <c r="J5898" s="76">
        <f>IF('(Other Computations)'!J199=0,0,Inputs!L231*Inputs!L124*Inputs!G67*Inputs!D26*'GM Alloc Factors'!J43/('(Other Computations)'!J186+'(Other Computations)'!J199))</f>
        <v>0</v>
      </c>
      <c r="K5898" s="43">
        <f t="shared" ref="K5898:K5908" si="1245">SUM(G5898:J5898)</f>
        <v>0</v>
      </c>
    </row>
    <row r="5899" spans="1:11" ht="12.75" customHeight="1">
      <c r="A5899" s="61" t="str">
        <f>"         "&amp;Labels!B70</f>
        <v xml:space="preserve">         Customer 2</v>
      </c>
      <c r="B5899" s="76">
        <f>IF('(Other Computations)'!B200=0,0,Inputs!D232*Inputs!D125*Inputs!G68*Inputs!D26*'GM Alloc Factors'!B43/('(Other Computations)'!B187+'(Other Computations)'!B200))</f>
        <v>0</v>
      </c>
      <c r="C5899" s="76">
        <f>IF('(Other Computations)'!C200=0,0,Inputs!E232*Inputs!E125*Inputs!G68*Inputs!D26*'GM Alloc Factors'!C43/('(Other Computations)'!C187+'(Other Computations)'!C200))</f>
        <v>0</v>
      </c>
      <c r="D5899" s="76">
        <f>IF('(Other Computations)'!D200=0,0,Inputs!F232*Inputs!F125*Inputs!G68*Inputs!D26*'GM Alloc Factors'!D43/('(Other Computations)'!D187+'(Other Computations)'!D200))</f>
        <v>0</v>
      </c>
      <c r="E5899" s="76">
        <f>IF('(Other Computations)'!E200=0,0,Inputs!G232*Inputs!G125*Inputs!G68*Inputs!D26*'GM Alloc Factors'!E43/('(Other Computations)'!E187+'(Other Computations)'!E200))</f>
        <v>0</v>
      </c>
      <c r="F5899" s="43">
        <f t="shared" si="1244"/>
        <v>0</v>
      </c>
      <c r="G5899" s="76">
        <f>IF('(Other Computations)'!G200=0,0,Inputs!I232*Inputs!I125*Inputs!G68*Inputs!D26*'GM Alloc Factors'!G43/('(Other Computations)'!G187+'(Other Computations)'!G200))</f>
        <v>0</v>
      </c>
      <c r="H5899" s="76">
        <f>IF('(Other Computations)'!H200=0,0,Inputs!J232*Inputs!J125*Inputs!G68*Inputs!D26*'GM Alloc Factors'!H43/('(Other Computations)'!H187+'(Other Computations)'!H200))</f>
        <v>0</v>
      </c>
      <c r="I5899" s="76">
        <f>IF('(Other Computations)'!I200=0,0,Inputs!K232*Inputs!K125*Inputs!G68*Inputs!D26*'GM Alloc Factors'!I43/('(Other Computations)'!I187+'(Other Computations)'!I200))</f>
        <v>0</v>
      </c>
      <c r="J5899" s="76">
        <f>IF('(Other Computations)'!J200=0,0,Inputs!L232*Inputs!L125*Inputs!G68*Inputs!D26*'GM Alloc Factors'!J43/('(Other Computations)'!J187+'(Other Computations)'!J200))</f>
        <v>0</v>
      </c>
      <c r="K5899" s="43">
        <f t="shared" si="1245"/>
        <v>0</v>
      </c>
    </row>
    <row r="5900" spans="1:11" ht="12.75" customHeight="1">
      <c r="A5900" s="61" t="str">
        <f>"         "&amp;Labels!B71</f>
        <v xml:space="preserve">         Customer 3</v>
      </c>
      <c r="B5900" s="76">
        <f>IF('(Other Computations)'!B201=0,0,Inputs!D233*Inputs!D126*Inputs!G69*Inputs!D26*'GM Alloc Factors'!B43/('(Other Computations)'!B188+'(Other Computations)'!B201))</f>
        <v>0</v>
      </c>
      <c r="C5900" s="76">
        <f>IF('(Other Computations)'!C201=0,0,Inputs!E233*Inputs!E126*Inputs!G69*Inputs!D26*'GM Alloc Factors'!C43/('(Other Computations)'!C188+'(Other Computations)'!C201))</f>
        <v>0</v>
      </c>
      <c r="D5900" s="76">
        <f>IF('(Other Computations)'!D201=0,0,Inputs!F233*Inputs!F126*Inputs!G69*Inputs!D26*'GM Alloc Factors'!D43/('(Other Computations)'!D188+'(Other Computations)'!D201))</f>
        <v>0</v>
      </c>
      <c r="E5900" s="76">
        <f>IF('(Other Computations)'!E201=0,0,Inputs!G233*Inputs!G126*Inputs!G69*Inputs!D26*'GM Alloc Factors'!E43/('(Other Computations)'!E188+'(Other Computations)'!E201))</f>
        <v>0</v>
      </c>
      <c r="F5900" s="43">
        <f t="shared" si="1244"/>
        <v>0</v>
      </c>
      <c r="G5900" s="76">
        <f>IF('(Other Computations)'!G201=0,0,Inputs!I233*Inputs!I126*Inputs!G69*Inputs!D26*'GM Alloc Factors'!G43/('(Other Computations)'!G188+'(Other Computations)'!G201))</f>
        <v>0</v>
      </c>
      <c r="H5900" s="76">
        <f>IF('(Other Computations)'!H201=0,0,Inputs!J233*Inputs!J126*Inputs!G69*Inputs!D26*'GM Alloc Factors'!H43/('(Other Computations)'!H188+'(Other Computations)'!H201))</f>
        <v>0</v>
      </c>
      <c r="I5900" s="76">
        <f>IF('(Other Computations)'!I201=0,0,Inputs!K233*Inputs!K126*Inputs!G69*Inputs!D26*'GM Alloc Factors'!I43/('(Other Computations)'!I188+'(Other Computations)'!I201))</f>
        <v>0</v>
      </c>
      <c r="J5900" s="76">
        <f>IF('(Other Computations)'!J201=0,0,Inputs!L233*Inputs!L126*Inputs!G69*Inputs!D26*'GM Alloc Factors'!J43/('(Other Computations)'!J188+'(Other Computations)'!J201))</f>
        <v>0</v>
      </c>
      <c r="K5900" s="43">
        <f t="shared" si="1245"/>
        <v>0</v>
      </c>
    </row>
    <row r="5901" spans="1:11" ht="12.75" customHeight="1">
      <c r="A5901" s="61" t="str">
        <f>"         "&amp;Labels!B72</f>
        <v xml:space="preserve">         Customer 4</v>
      </c>
      <c r="B5901" s="76">
        <f>IF('(Other Computations)'!B202=0,0,Inputs!D234*Inputs!D127*Inputs!G70*Inputs!D26*'GM Alloc Factors'!B43/('(Other Computations)'!B189+'(Other Computations)'!B202))</f>
        <v>0</v>
      </c>
      <c r="C5901" s="76">
        <f>IF('(Other Computations)'!C202=0,0,Inputs!E234*Inputs!E127*Inputs!G70*Inputs!D26*'GM Alloc Factors'!C43/('(Other Computations)'!C189+'(Other Computations)'!C202))</f>
        <v>0</v>
      </c>
      <c r="D5901" s="76">
        <f>IF('(Other Computations)'!D202=0,0,Inputs!F234*Inputs!F127*Inputs!G70*Inputs!D26*'GM Alloc Factors'!D43/('(Other Computations)'!D189+'(Other Computations)'!D202))</f>
        <v>0</v>
      </c>
      <c r="E5901" s="76">
        <f>IF('(Other Computations)'!E202=0,0,Inputs!G234*Inputs!G127*Inputs!G70*Inputs!D26*'GM Alloc Factors'!E43/('(Other Computations)'!E189+'(Other Computations)'!E202))</f>
        <v>0</v>
      </c>
      <c r="F5901" s="43">
        <f t="shared" si="1244"/>
        <v>0</v>
      </c>
      <c r="G5901" s="76">
        <f>IF('(Other Computations)'!G202=0,0,Inputs!I234*Inputs!I127*Inputs!G70*Inputs!D26*'GM Alloc Factors'!G43/('(Other Computations)'!G189+'(Other Computations)'!G202))</f>
        <v>0</v>
      </c>
      <c r="H5901" s="76">
        <f>IF('(Other Computations)'!H202=0,0,Inputs!J234*Inputs!J127*Inputs!G70*Inputs!D26*'GM Alloc Factors'!H43/('(Other Computations)'!H189+'(Other Computations)'!H202))</f>
        <v>0</v>
      </c>
      <c r="I5901" s="76">
        <f>IF('(Other Computations)'!I202=0,0,Inputs!K234*Inputs!K127*Inputs!G70*Inputs!D26*'GM Alloc Factors'!I43/('(Other Computations)'!I189+'(Other Computations)'!I202))</f>
        <v>0</v>
      </c>
      <c r="J5901" s="76">
        <f>IF('(Other Computations)'!J202=0,0,Inputs!L234*Inputs!L127*Inputs!G70*Inputs!D26*'GM Alloc Factors'!J43/('(Other Computations)'!J189+'(Other Computations)'!J202))</f>
        <v>0</v>
      </c>
      <c r="K5901" s="43">
        <f t="shared" si="1245"/>
        <v>0</v>
      </c>
    </row>
    <row r="5902" spans="1:11" ht="12.75" customHeight="1">
      <c r="A5902" s="61" t="str">
        <f>"         "&amp;Labels!B73</f>
        <v xml:space="preserve">         Customer 5</v>
      </c>
      <c r="B5902" s="76">
        <f>IF('(Other Computations)'!B203=0,0,Inputs!D235*Inputs!D128*Inputs!G71*Inputs!D26*'GM Alloc Factors'!B43/('(Other Computations)'!B190+'(Other Computations)'!B203))</f>
        <v>0</v>
      </c>
      <c r="C5902" s="76">
        <f>IF('(Other Computations)'!C203=0,0,Inputs!E235*Inputs!E128*Inputs!G71*Inputs!D26*'GM Alloc Factors'!C43/('(Other Computations)'!C190+'(Other Computations)'!C203))</f>
        <v>0</v>
      </c>
      <c r="D5902" s="76">
        <f>IF('(Other Computations)'!D203=0,0,Inputs!F235*Inputs!F128*Inputs!G71*Inputs!D26*'GM Alloc Factors'!D43/('(Other Computations)'!D190+'(Other Computations)'!D203))</f>
        <v>0</v>
      </c>
      <c r="E5902" s="76">
        <f>IF('(Other Computations)'!E203=0,0,Inputs!G235*Inputs!G128*Inputs!G71*Inputs!D26*'GM Alloc Factors'!E43/('(Other Computations)'!E190+'(Other Computations)'!E203))</f>
        <v>0</v>
      </c>
      <c r="F5902" s="43">
        <f t="shared" si="1244"/>
        <v>0</v>
      </c>
      <c r="G5902" s="76">
        <f>IF('(Other Computations)'!G203=0,0,Inputs!I235*Inputs!I128*Inputs!G71*Inputs!D26*'GM Alloc Factors'!G43/('(Other Computations)'!G190+'(Other Computations)'!G203))</f>
        <v>0</v>
      </c>
      <c r="H5902" s="76">
        <f>IF('(Other Computations)'!H203=0,0,Inputs!J235*Inputs!J128*Inputs!G71*Inputs!D26*'GM Alloc Factors'!H43/('(Other Computations)'!H190+'(Other Computations)'!H203))</f>
        <v>0</v>
      </c>
      <c r="I5902" s="76">
        <f>IF('(Other Computations)'!I203=0,0,Inputs!K235*Inputs!K128*Inputs!G71*Inputs!D26*'GM Alloc Factors'!I43/('(Other Computations)'!I190+'(Other Computations)'!I203))</f>
        <v>0</v>
      </c>
      <c r="J5902" s="76">
        <f>IF('(Other Computations)'!J203=0,0,Inputs!L235*Inputs!L128*Inputs!G71*Inputs!D26*'GM Alloc Factors'!J43/('(Other Computations)'!J190+'(Other Computations)'!J203))</f>
        <v>0</v>
      </c>
      <c r="K5902" s="43">
        <f t="shared" si="1245"/>
        <v>0</v>
      </c>
    </row>
    <row r="5903" spans="1:11" ht="12.75" customHeight="1">
      <c r="A5903" s="61" t="str">
        <f>"         "&amp;Labels!B74</f>
        <v xml:space="preserve">         Customer 6</v>
      </c>
      <c r="B5903" s="76">
        <f>IF('(Other Computations)'!B204=0,0,Inputs!D236*Inputs!D129*Inputs!G72*Inputs!D26*'GM Alloc Factors'!B43/('(Other Computations)'!B191+'(Other Computations)'!B204))</f>
        <v>0</v>
      </c>
      <c r="C5903" s="76">
        <f>IF('(Other Computations)'!C204=0,0,Inputs!E236*Inputs!E129*Inputs!G72*Inputs!D26*'GM Alloc Factors'!C43/('(Other Computations)'!C191+'(Other Computations)'!C204))</f>
        <v>0</v>
      </c>
      <c r="D5903" s="76">
        <f>IF('(Other Computations)'!D204=0,0,Inputs!F236*Inputs!F129*Inputs!G72*Inputs!D26*'GM Alloc Factors'!D43/('(Other Computations)'!D191+'(Other Computations)'!D204))</f>
        <v>0</v>
      </c>
      <c r="E5903" s="76">
        <f>IF('(Other Computations)'!E204=0,0,Inputs!G236*Inputs!G129*Inputs!G72*Inputs!D26*'GM Alloc Factors'!E43/('(Other Computations)'!E191+'(Other Computations)'!E204))</f>
        <v>0</v>
      </c>
      <c r="F5903" s="43">
        <f t="shared" si="1244"/>
        <v>0</v>
      </c>
      <c r="G5903" s="76">
        <f>IF('(Other Computations)'!G204=0,0,Inputs!I236*Inputs!I129*Inputs!G72*Inputs!D26*'GM Alloc Factors'!G43/('(Other Computations)'!G191+'(Other Computations)'!G204))</f>
        <v>0</v>
      </c>
      <c r="H5903" s="76">
        <f>IF('(Other Computations)'!H204=0,0,Inputs!J236*Inputs!J129*Inputs!G72*Inputs!D26*'GM Alloc Factors'!H43/('(Other Computations)'!H191+'(Other Computations)'!H204))</f>
        <v>0</v>
      </c>
      <c r="I5903" s="76">
        <f>IF('(Other Computations)'!I204=0,0,Inputs!K236*Inputs!K129*Inputs!G72*Inputs!D26*'GM Alloc Factors'!I43/('(Other Computations)'!I191+'(Other Computations)'!I204))</f>
        <v>0</v>
      </c>
      <c r="J5903" s="76">
        <f>IF('(Other Computations)'!J204=0,0,Inputs!L236*Inputs!L129*Inputs!G72*Inputs!D26*'GM Alloc Factors'!J43/('(Other Computations)'!J191+'(Other Computations)'!J204))</f>
        <v>0</v>
      </c>
      <c r="K5903" s="43">
        <f t="shared" si="1245"/>
        <v>0</v>
      </c>
    </row>
    <row r="5904" spans="1:11" ht="12.75" customHeight="1">
      <c r="A5904" s="61" t="str">
        <f>"         "&amp;Labels!B75</f>
        <v xml:space="preserve">         Customer 7</v>
      </c>
      <c r="B5904" s="76">
        <f>IF('(Other Computations)'!B205=0,0,Inputs!D237*Inputs!D130*Inputs!G73*Inputs!D26*'GM Alloc Factors'!B43/('(Other Computations)'!B192+'(Other Computations)'!B205))</f>
        <v>0</v>
      </c>
      <c r="C5904" s="76">
        <f>IF('(Other Computations)'!C205=0,0,Inputs!E237*Inputs!E130*Inputs!G73*Inputs!D26*'GM Alloc Factors'!C43/('(Other Computations)'!C192+'(Other Computations)'!C205))</f>
        <v>0</v>
      </c>
      <c r="D5904" s="76">
        <f>IF('(Other Computations)'!D205=0,0,Inputs!F237*Inputs!F130*Inputs!G73*Inputs!D26*'GM Alloc Factors'!D43/('(Other Computations)'!D192+'(Other Computations)'!D205))</f>
        <v>0</v>
      </c>
      <c r="E5904" s="76">
        <f>IF('(Other Computations)'!E205=0,0,Inputs!G237*Inputs!G130*Inputs!G73*Inputs!D26*'GM Alloc Factors'!E43/('(Other Computations)'!E192+'(Other Computations)'!E205))</f>
        <v>0</v>
      </c>
      <c r="F5904" s="43">
        <f t="shared" si="1244"/>
        <v>0</v>
      </c>
      <c r="G5904" s="76">
        <f>IF('(Other Computations)'!G205=0,0,Inputs!I237*Inputs!I130*Inputs!G73*Inputs!D26*'GM Alloc Factors'!G43/('(Other Computations)'!G192+'(Other Computations)'!G205))</f>
        <v>0</v>
      </c>
      <c r="H5904" s="76">
        <f>IF('(Other Computations)'!H205=0,0,Inputs!J237*Inputs!J130*Inputs!G73*Inputs!D26*'GM Alloc Factors'!H43/('(Other Computations)'!H192+'(Other Computations)'!H205))</f>
        <v>0</v>
      </c>
      <c r="I5904" s="76">
        <f>IF('(Other Computations)'!I205=0,0,Inputs!K237*Inputs!K130*Inputs!G73*Inputs!D26*'GM Alloc Factors'!I43/('(Other Computations)'!I192+'(Other Computations)'!I205))</f>
        <v>0</v>
      </c>
      <c r="J5904" s="76">
        <f>IF('(Other Computations)'!J205=0,0,Inputs!L237*Inputs!L130*Inputs!G73*Inputs!D26*'GM Alloc Factors'!J43/('(Other Computations)'!J192+'(Other Computations)'!J205))</f>
        <v>0</v>
      </c>
      <c r="K5904" s="43">
        <f t="shared" si="1245"/>
        <v>0</v>
      </c>
    </row>
    <row r="5905" spans="1:11" ht="12.75" customHeight="1">
      <c r="A5905" s="61" t="str">
        <f>"         "&amp;Labels!B76</f>
        <v xml:space="preserve">         Customer 8</v>
      </c>
      <c r="B5905" s="76">
        <f>IF('(Other Computations)'!B206=0,0,Inputs!D238*Inputs!D131*Inputs!G74*Inputs!D26*'GM Alloc Factors'!B43/('(Other Computations)'!B193+'(Other Computations)'!B206))</f>
        <v>0</v>
      </c>
      <c r="C5905" s="76">
        <f>IF('(Other Computations)'!C206=0,0,Inputs!E238*Inputs!E131*Inputs!G74*Inputs!D26*'GM Alloc Factors'!C43/('(Other Computations)'!C193+'(Other Computations)'!C206))</f>
        <v>0</v>
      </c>
      <c r="D5905" s="76">
        <f>IF('(Other Computations)'!D206=0,0,Inputs!F238*Inputs!F131*Inputs!G74*Inputs!D26*'GM Alloc Factors'!D43/('(Other Computations)'!D193+'(Other Computations)'!D206))</f>
        <v>0</v>
      </c>
      <c r="E5905" s="76">
        <f>IF('(Other Computations)'!E206=0,0,Inputs!G238*Inputs!G131*Inputs!G74*Inputs!D26*'GM Alloc Factors'!E43/('(Other Computations)'!E193+'(Other Computations)'!E206))</f>
        <v>0</v>
      </c>
      <c r="F5905" s="43">
        <f t="shared" si="1244"/>
        <v>0</v>
      </c>
      <c r="G5905" s="76">
        <f>IF('(Other Computations)'!G206=0,0,Inputs!I238*Inputs!I131*Inputs!G74*Inputs!D26*'GM Alloc Factors'!G43/('(Other Computations)'!G193+'(Other Computations)'!G206))</f>
        <v>0</v>
      </c>
      <c r="H5905" s="76">
        <f>IF('(Other Computations)'!H206=0,0,Inputs!J238*Inputs!J131*Inputs!G74*Inputs!D26*'GM Alloc Factors'!H43/('(Other Computations)'!H193+'(Other Computations)'!H206))</f>
        <v>0</v>
      </c>
      <c r="I5905" s="76">
        <f>IF('(Other Computations)'!I206=0,0,Inputs!K238*Inputs!K131*Inputs!G74*Inputs!D26*'GM Alloc Factors'!I43/('(Other Computations)'!I193+'(Other Computations)'!I206))</f>
        <v>0</v>
      </c>
      <c r="J5905" s="76">
        <f>IF('(Other Computations)'!J206=0,0,Inputs!L238*Inputs!L131*Inputs!G74*Inputs!D26*'GM Alloc Factors'!J43/('(Other Computations)'!J193+'(Other Computations)'!J206))</f>
        <v>0</v>
      </c>
      <c r="K5905" s="43">
        <f t="shared" si="1245"/>
        <v>0</v>
      </c>
    </row>
    <row r="5906" spans="1:11" ht="12.75" customHeight="1">
      <c r="A5906" s="61" t="str">
        <f>"         "&amp;Labels!B77</f>
        <v xml:space="preserve">         Customer 9</v>
      </c>
      <c r="B5906" s="76">
        <f>IF('(Other Computations)'!B207=0,0,Inputs!D239*Inputs!D132*Inputs!G75*Inputs!D26*'GM Alloc Factors'!B43/('(Other Computations)'!B194+'(Other Computations)'!B207))</f>
        <v>0</v>
      </c>
      <c r="C5906" s="76">
        <f>IF('(Other Computations)'!C207=0,0,Inputs!E239*Inputs!E132*Inputs!G75*Inputs!D26*'GM Alloc Factors'!C43/('(Other Computations)'!C194+'(Other Computations)'!C207))</f>
        <v>0</v>
      </c>
      <c r="D5906" s="76">
        <f>IF('(Other Computations)'!D207=0,0,Inputs!F239*Inputs!F132*Inputs!G75*Inputs!D26*'GM Alloc Factors'!D43/('(Other Computations)'!D194+'(Other Computations)'!D207))</f>
        <v>0</v>
      </c>
      <c r="E5906" s="76">
        <f>IF('(Other Computations)'!E207=0,0,Inputs!G239*Inputs!G132*Inputs!G75*Inputs!D26*'GM Alloc Factors'!E43/('(Other Computations)'!E194+'(Other Computations)'!E207))</f>
        <v>0</v>
      </c>
      <c r="F5906" s="43">
        <f t="shared" si="1244"/>
        <v>0</v>
      </c>
      <c r="G5906" s="76">
        <f>IF('(Other Computations)'!G207=0,0,Inputs!I239*Inputs!I132*Inputs!G75*Inputs!D26*'GM Alloc Factors'!G43/('(Other Computations)'!G194+'(Other Computations)'!G207))</f>
        <v>0</v>
      </c>
      <c r="H5906" s="76">
        <f>IF('(Other Computations)'!H207=0,0,Inputs!J239*Inputs!J132*Inputs!G75*Inputs!D26*'GM Alloc Factors'!H43/('(Other Computations)'!H194+'(Other Computations)'!H207))</f>
        <v>0</v>
      </c>
      <c r="I5906" s="76">
        <f>IF('(Other Computations)'!I207=0,0,Inputs!K239*Inputs!K132*Inputs!G75*Inputs!D26*'GM Alloc Factors'!I43/('(Other Computations)'!I194+'(Other Computations)'!I207))</f>
        <v>0</v>
      </c>
      <c r="J5906" s="76">
        <f>IF('(Other Computations)'!J207=0,0,Inputs!L239*Inputs!L132*Inputs!G75*Inputs!D26*'GM Alloc Factors'!J43/('(Other Computations)'!J194+'(Other Computations)'!J207))</f>
        <v>0</v>
      </c>
      <c r="K5906" s="43">
        <f t="shared" si="1245"/>
        <v>0</v>
      </c>
    </row>
    <row r="5907" spans="1:11" ht="12.75" customHeight="1">
      <c r="A5907" s="61" t="str">
        <f>"         "&amp;Labels!B78</f>
        <v xml:space="preserve">         Customer 10</v>
      </c>
      <c r="B5907" s="76">
        <f>IF('(Other Computations)'!B208=0,0,Inputs!D240*Inputs!D133*Inputs!G76*Inputs!D26*'GM Alloc Factors'!B43/('(Other Computations)'!B195+'(Other Computations)'!B208))</f>
        <v>0</v>
      </c>
      <c r="C5907" s="76">
        <f>IF('(Other Computations)'!C208=0,0,Inputs!E240*Inputs!E133*Inputs!G76*Inputs!D26*'GM Alloc Factors'!C43/('(Other Computations)'!C195+'(Other Computations)'!C208))</f>
        <v>0</v>
      </c>
      <c r="D5907" s="76">
        <f>IF('(Other Computations)'!D208=0,0,Inputs!F240*Inputs!F133*Inputs!G76*Inputs!D26*'GM Alloc Factors'!D43/('(Other Computations)'!D195+'(Other Computations)'!D208))</f>
        <v>0</v>
      </c>
      <c r="E5907" s="76">
        <f>IF('(Other Computations)'!E208=0,0,Inputs!G240*Inputs!G133*Inputs!G76*Inputs!D26*'GM Alloc Factors'!E43/('(Other Computations)'!E195+'(Other Computations)'!E208))</f>
        <v>0</v>
      </c>
      <c r="F5907" s="43">
        <f t="shared" si="1244"/>
        <v>0</v>
      </c>
      <c r="G5907" s="76">
        <f>IF('(Other Computations)'!G208=0,0,Inputs!I240*Inputs!I133*Inputs!G76*Inputs!D26*'GM Alloc Factors'!G43/('(Other Computations)'!G195+'(Other Computations)'!G208))</f>
        <v>0</v>
      </c>
      <c r="H5907" s="76">
        <f>IF('(Other Computations)'!H208=0,0,Inputs!J240*Inputs!J133*Inputs!G76*Inputs!D26*'GM Alloc Factors'!H43/('(Other Computations)'!H195+'(Other Computations)'!H208))</f>
        <v>0</v>
      </c>
      <c r="I5907" s="76">
        <f>IF('(Other Computations)'!I208=0,0,Inputs!K240*Inputs!K133*Inputs!G76*Inputs!D26*'GM Alloc Factors'!I43/('(Other Computations)'!I195+'(Other Computations)'!I208))</f>
        <v>0</v>
      </c>
      <c r="J5907" s="76">
        <f>IF('(Other Computations)'!J208=0,0,Inputs!L240*Inputs!L133*Inputs!G76*Inputs!D26*'GM Alloc Factors'!J43/('(Other Computations)'!J195+'(Other Computations)'!J208))</f>
        <v>0</v>
      </c>
      <c r="K5907" s="43">
        <f t="shared" si="1245"/>
        <v>0</v>
      </c>
    </row>
    <row r="5908" spans="1:11" ht="12.75" customHeight="1">
      <c r="A5908" s="61" t="str">
        <f>"         "&amp;Labels!C68</f>
        <v xml:space="preserve">         Total</v>
      </c>
      <c r="B5908" s="84">
        <f>SUM(B5898:B5907)</f>
        <v>0</v>
      </c>
      <c r="C5908" s="84">
        <f>SUM(C5898:C5907)</f>
        <v>0</v>
      </c>
      <c r="D5908" s="84">
        <f>SUM(D5898:D5907)</f>
        <v>0</v>
      </c>
      <c r="E5908" s="84">
        <f>SUM(E5898:E5907)</f>
        <v>0</v>
      </c>
      <c r="F5908" s="43">
        <f t="shared" si="1244"/>
        <v>0</v>
      </c>
      <c r="G5908" s="84">
        <f>SUM(G5898:G5907)</f>
        <v>0</v>
      </c>
      <c r="H5908" s="84">
        <f>SUM(H5898:H5907)</f>
        <v>0</v>
      </c>
      <c r="I5908" s="84">
        <f>SUM(I5898:I5907)</f>
        <v>0</v>
      </c>
      <c r="J5908" s="84">
        <f>SUM(J5898:J5907)</f>
        <v>0</v>
      </c>
      <c r="K5908" s="43">
        <f t="shared" si="1245"/>
        <v>0</v>
      </c>
    </row>
    <row r="5909" spans="1:11" ht="12.75" customHeight="1">
      <c r="A5909" s="61" t="str">
        <f>"      "&amp;Labels!B89</f>
        <v xml:space="preserve">      Q 5</v>
      </c>
      <c r="B5909" s="84"/>
      <c r="C5909" s="84"/>
      <c r="D5909" s="84"/>
      <c r="E5909" s="84"/>
      <c r="F5909" s="43"/>
      <c r="G5909" s="84"/>
      <c r="H5909" s="84"/>
      <c r="I5909" s="84"/>
      <c r="J5909" s="84"/>
      <c r="K5909" s="43"/>
    </row>
    <row r="5910" spans="1:11" ht="12.75" customHeight="1">
      <c r="A5910" s="61" t="str">
        <f>"         "&amp;Labels!B69</f>
        <v xml:space="preserve">         Customer 1</v>
      </c>
      <c r="B5910" s="76">
        <f>IF('(Other Computations)'!B199=0,0,Inputs!D231*Inputs!D124*Inputs!H67*Inputs!D26*'GM Alloc Factors'!B46/('(Other Computations)'!B186+'(Other Computations)'!B199))</f>
        <v>0</v>
      </c>
      <c r="C5910" s="76">
        <f>IF('(Other Computations)'!C199=0,0,Inputs!E231*Inputs!E124*Inputs!H67*Inputs!D26*'GM Alloc Factors'!C46/('(Other Computations)'!C186+'(Other Computations)'!C199))</f>
        <v>0</v>
      </c>
      <c r="D5910" s="76">
        <f>IF('(Other Computations)'!D199=0,0,Inputs!F231*Inputs!F124*Inputs!H67*Inputs!D26*'GM Alloc Factors'!D46/('(Other Computations)'!D186+'(Other Computations)'!D199))</f>
        <v>0</v>
      </c>
      <c r="E5910" s="76">
        <f>IF('(Other Computations)'!E199=0,0,Inputs!G231*Inputs!G124*Inputs!H67*Inputs!D26*'GM Alloc Factors'!E46/('(Other Computations)'!E186+'(Other Computations)'!E199))</f>
        <v>0</v>
      </c>
      <c r="F5910" s="43">
        <f t="shared" ref="F5910:F5920" si="1246">SUM(B5910:E5910)</f>
        <v>0</v>
      </c>
      <c r="G5910" s="76">
        <f>IF('(Other Computations)'!G199=0,0,Inputs!I231*Inputs!I124*Inputs!H67*Inputs!D26*'GM Alloc Factors'!G46/('(Other Computations)'!G186+'(Other Computations)'!G199))</f>
        <v>0</v>
      </c>
      <c r="H5910" s="76">
        <f>IF('(Other Computations)'!H199=0,0,Inputs!J231*Inputs!J124*Inputs!H67*Inputs!D26*'GM Alloc Factors'!H46/('(Other Computations)'!H186+'(Other Computations)'!H199))</f>
        <v>0</v>
      </c>
      <c r="I5910" s="76">
        <f>IF('(Other Computations)'!I199=0,0,Inputs!K231*Inputs!K124*Inputs!H67*Inputs!D26*'GM Alloc Factors'!I46/('(Other Computations)'!I186+'(Other Computations)'!I199))</f>
        <v>0</v>
      </c>
      <c r="J5910" s="76">
        <f>IF('(Other Computations)'!J199=0,0,Inputs!L231*Inputs!L124*Inputs!H67*Inputs!D26*'GM Alloc Factors'!J46/('(Other Computations)'!J186+'(Other Computations)'!J199))</f>
        <v>0</v>
      </c>
      <c r="K5910" s="43">
        <f t="shared" ref="K5910:K5920" si="1247">SUM(G5910:J5910)</f>
        <v>0</v>
      </c>
    </row>
    <row r="5911" spans="1:11" ht="12.75" customHeight="1">
      <c r="A5911" s="61" t="str">
        <f>"         "&amp;Labels!B70</f>
        <v xml:space="preserve">         Customer 2</v>
      </c>
      <c r="B5911" s="76">
        <f>IF('(Other Computations)'!B200=0,0,Inputs!D232*Inputs!D125*Inputs!H68*Inputs!D26*'GM Alloc Factors'!B46/('(Other Computations)'!B187+'(Other Computations)'!B200))</f>
        <v>0</v>
      </c>
      <c r="C5911" s="76">
        <f>IF('(Other Computations)'!C200=0,0,Inputs!E232*Inputs!E125*Inputs!H68*Inputs!D26*'GM Alloc Factors'!C46/('(Other Computations)'!C187+'(Other Computations)'!C200))</f>
        <v>0</v>
      </c>
      <c r="D5911" s="76">
        <f>IF('(Other Computations)'!D200=0,0,Inputs!F232*Inputs!F125*Inputs!H68*Inputs!D26*'GM Alloc Factors'!D46/('(Other Computations)'!D187+'(Other Computations)'!D200))</f>
        <v>0</v>
      </c>
      <c r="E5911" s="76">
        <f>IF('(Other Computations)'!E200=0,0,Inputs!G232*Inputs!G125*Inputs!H68*Inputs!D26*'GM Alloc Factors'!E46/('(Other Computations)'!E187+'(Other Computations)'!E200))</f>
        <v>0</v>
      </c>
      <c r="F5911" s="43">
        <f t="shared" si="1246"/>
        <v>0</v>
      </c>
      <c r="G5911" s="76">
        <f>IF('(Other Computations)'!G200=0,0,Inputs!I232*Inputs!I125*Inputs!H68*Inputs!D26*'GM Alloc Factors'!G46/('(Other Computations)'!G187+'(Other Computations)'!G200))</f>
        <v>0</v>
      </c>
      <c r="H5911" s="76">
        <f>IF('(Other Computations)'!H200=0,0,Inputs!J232*Inputs!J125*Inputs!H68*Inputs!D26*'GM Alloc Factors'!H46/('(Other Computations)'!H187+'(Other Computations)'!H200))</f>
        <v>0</v>
      </c>
      <c r="I5911" s="76">
        <f>IF('(Other Computations)'!I200=0,0,Inputs!K232*Inputs!K125*Inputs!H68*Inputs!D26*'GM Alloc Factors'!I46/('(Other Computations)'!I187+'(Other Computations)'!I200))</f>
        <v>0</v>
      </c>
      <c r="J5911" s="76">
        <f>IF('(Other Computations)'!J200=0,0,Inputs!L232*Inputs!L125*Inputs!H68*Inputs!D26*'GM Alloc Factors'!J46/('(Other Computations)'!J187+'(Other Computations)'!J200))</f>
        <v>0</v>
      </c>
      <c r="K5911" s="43">
        <f t="shared" si="1247"/>
        <v>0</v>
      </c>
    </row>
    <row r="5912" spans="1:11" ht="12.75" customHeight="1">
      <c r="A5912" s="61" t="str">
        <f>"         "&amp;Labels!B71</f>
        <v xml:space="preserve">         Customer 3</v>
      </c>
      <c r="B5912" s="76">
        <f>IF('(Other Computations)'!B201=0,0,Inputs!D233*Inputs!D126*Inputs!H69*Inputs!D26*'GM Alloc Factors'!B46/('(Other Computations)'!B188+'(Other Computations)'!B201))</f>
        <v>0</v>
      </c>
      <c r="C5912" s="76">
        <f>IF('(Other Computations)'!C201=0,0,Inputs!E233*Inputs!E126*Inputs!H69*Inputs!D26*'GM Alloc Factors'!C46/('(Other Computations)'!C188+'(Other Computations)'!C201))</f>
        <v>0</v>
      </c>
      <c r="D5912" s="76">
        <f>IF('(Other Computations)'!D201=0,0,Inputs!F233*Inputs!F126*Inputs!H69*Inputs!D26*'GM Alloc Factors'!D46/('(Other Computations)'!D188+'(Other Computations)'!D201))</f>
        <v>0</v>
      </c>
      <c r="E5912" s="76">
        <f>IF('(Other Computations)'!E201=0,0,Inputs!G233*Inputs!G126*Inputs!H69*Inputs!D26*'GM Alloc Factors'!E46/('(Other Computations)'!E188+'(Other Computations)'!E201))</f>
        <v>0</v>
      </c>
      <c r="F5912" s="43">
        <f t="shared" si="1246"/>
        <v>0</v>
      </c>
      <c r="G5912" s="76">
        <f>IF('(Other Computations)'!G201=0,0,Inputs!I233*Inputs!I126*Inputs!H69*Inputs!D26*'GM Alloc Factors'!G46/('(Other Computations)'!G188+'(Other Computations)'!G201))</f>
        <v>0</v>
      </c>
      <c r="H5912" s="76">
        <f>IF('(Other Computations)'!H201=0,0,Inputs!J233*Inputs!J126*Inputs!H69*Inputs!D26*'GM Alloc Factors'!H46/('(Other Computations)'!H188+'(Other Computations)'!H201))</f>
        <v>0</v>
      </c>
      <c r="I5912" s="76">
        <f>IF('(Other Computations)'!I201=0,0,Inputs!K233*Inputs!K126*Inputs!H69*Inputs!D26*'GM Alloc Factors'!I46/('(Other Computations)'!I188+'(Other Computations)'!I201))</f>
        <v>0</v>
      </c>
      <c r="J5912" s="76">
        <f>IF('(Other Computations)'!J201=0,0,Inputs!L233*Inputs!L126*Inputs!H69*Inputs!D26*'GM Alloc Factors'!J46/('(Other Computations)'!J188+'(Other Computations)'!J201))</f>
        <v>0</v>
      </c>
      <c r="K5912" s="43">
        <f t="shared" si="1247"/>
        <v>0</v>
      </c>
    </row>
    <row r="5913" spans="1:11" ht="12.75" customHeight="1">
      <c r="A5913" s="61" t="str">
        <f>"         "&amp;Labels!B72</f>
        <v xml:space="preserve">         Customer 4</v>
      </c>
      <c r="B5913" s="76">
        <f>IF('(Other Computations)'!B202=0,0,Inputs!D234*Inputs!D127*Inputs!H70*Inputs!D26*'GM Alloc Factors'!B46/('(Other Computations)'!B189+'(Other Computations)'!B202))</f>
        <v>0</v>
      </c>
      <c r="C5913" s="76">
        <f>IF('(Other Computations)'!C202=0,0,Inputs!E234*Inputs!E127*Inputs!H70*Inputs!D26*'GM Alloc Factors'!C46/('(Other Computations)'!C189+'(Other Computations)'!C202))</f>
        <v>0</v>
      </c>
      <c r="D5913" s="76">
        <f>IF('(Other Computations)'!D202=0,0,Inputs!F234*Inputs!F127*Inputs!H70*Inputs!D26*'GM Alloc Factors'!D46/('(Other Computations)'!D189+'(Other Computations)'!D202))</f>
        <v>0</v>
      </c>
      <c r="E5913" s="76">
        <f>IF('(Other Computations)'!E202=0,0,Inputs!G234*Inputs!G127*Inputs!H70*Inputs!D26*'GM Alloc Factors'!E46/('(Other Computations)'!E189+'(Other Computations)'!E202))</f>
        <v>0</v>
      </c>
      <c r="F5913" s="43">
        <f t="shared" si="1246"/>
        <v>0</v>
      </c>
      <c r="G5913" s="76">
        <f>IF('(Other Computations)'!G202=0,0,Inputs!I234*Inputs!I127*Inputs!H70*Inputs!D26*'GM Alloc Factors'!G46/('(Other Computations)'!G189+'(Other Computations)'!G202))</f>
        <v>0</v>
      </c>
      <c r="H5913" s="76">
        <f>IF('(Other Computations)'!H202=0,0,Inputs!J234*Inputs!J127*Inputs!H70*Inputs!D26*'GM Alloc Factors'!H46/('(Other Computations)'!H189+'(Other Computations)'!H202))</f>
        <v>0</v>
      </c>
      <c r="I5913" s="76">
        <f>IF('(Other Computations)'!I202=0,0,Inputs!K234*Inputs!K127*Inputs!H70*Inputs!D26*'GM Alloc Factors'!I46/('(Other Computations)'!I189+'(Other Computations)'!I202))</f>
        <v>0</v>
      </c>
      <c r="J5913" s="76">
        <f>IF('(Other Computations)'!J202=0,0,Inputs!L234*Inputs!L127*Inputs!H70*Inputs!D26*'GM Alloc Factors'!J46/('(Other Computations)'!J189+'(Other Computations)'!J202))</f>
        <v>0</v>
      </c>
      <c r="K5913" s="43">
        <f t="shared" si="1247"/>
        <v>0</v>
      </c>
    </row>
    <row r="5914" spans="1:11" ht="12.75" customHeight="1">
      <c r="A5914" s="61" t="str">
        <f>"         "&amp;Labels!B73</f>
        <v xml:space="preserve">         Customer 5</v>
      </c>
      <c r="B5914" s="76">
        <f>IF('(Other Computations)'!B203=0,0,Inputs!D235*Inputs!D128*Inputs!H71*Inputs!D26*'GM Alloc Factors'!B46/('(Other Computations)'!B190+'(Other Computations)'!B203))</f>
        <v>0</v>
      </c>
      <c r="C5914" s="76">
        <f>IF('(Other Computations)'!C203=0,0,Inputs!E235*Inputs!E128*Inputs!H71*Inputs!D26*'GM Alloc Factors'!C46/('(Other Computations)'!C190+'(Other Computations)'!C203))</f>
        <v>0</v>
      </c>
      <c r="D5914" s="76">
        <f>IF('(Other Computations)'!D203=0,0,Inputs!F235*Inputs!F128*Inputs!H71*Inputs!D26*'GM Alloc Factors'!D46/('(Other Computations)'!D190+'(Other Computations)'!D203))</f>
        <v>0</v>
      </c>
      <c r="E5914" s="76">
        <f>IF('(Other Computations)'!E203=0,0,Inputs!G235*Inputs!G128*Inputs!H71*Inputs!D26*'GM Alloc Factors'!E46/('(Other Computations)'!E190+'(Other Computations)'!E203))</f>
        <v>0</v>
      </c>
      <c r="F5914" s="43">
        <f t="shared" si="1246"/>
        <v>0</v>
      </c>
      <c r="G5914" s="76">
        <f>IF('(Other Computations)'!G203=0,0,Inputs!I235*Inputs!I128*Inputs!H71*Inputs!D26*'GM Alloc Factors'!G46/('(Other Computations)'!G190+'(Other Computations)'!G203))</f>
        <v>0</v>
      </c>
      <c r="H5914" s="76">
        <f>IF('(Other Computations)'!H203=0,0,Inputs!J235*Inputs!J128*Inputs!H71*Inputs!D26*'GM Alloc Factors'!H46/('(Other Computations)'!H190+'(Other Computations)'!H203))</f>
        <v>0</v>
      </c>
      <c r="I5914" s="76">
        <f>IF('(Other Computations)'!I203=0,0,Inputs!K235*Inputs!K128*Inputs!H71*Inputs!D26*'GM Alloc Factors'!I46/('(Other Computations)'!I190+'(Other Computations)'!I203))</f>
        <v>0</v>
      </c>
      <c r="J5914" s="76">
        <f>IF('(Other Computations)'!J203=0,0,Inputs!L235*Inputs!L128*Inputs!H71*Inputs!D26*'GM Alloc Factors'!J46/('(Other Computations)'!J190+'(Other Computations)'!J203))</f>
        <v>0</v>
      </c>
      <c r="K5914" s="43">
        <f t="shared" si="1247"/>
        <v>0</v>
      </c>
    </row>
    <row r="5915" spans="1:11" ht="12.75" customHeight="1">
      <c r="A5915" s="61" t="str">
        <f>"         "&amp;Labels!B74</f>
        <v xml:space="preserve">         Customer 6</v>
      </c>
      <c r="B5915" s="76">
        <f>IF('(Other Computations)'!B204=0,0,Inputs!D236*Inputs!D129*Inputs!H72*Inputs!D26*'GM Alloc Factors'!B46/('(Other Computations)'!B191+'(Other Computations)'!B204))</f>
        <v>0</v>
      </c>
      <c r="C5915" s="76">
        <f>IF('(Other Computations)'!C204=0,0,Inputs!E236*Inputs!E129*Inputs!H72*Inputs!D26*'GM Alloc Factors'!C46/('(Other Computations)'!C191+'(Other Computations)'!C204))</f>
        <v>0</v>
      </c>
      <c r="D5915" s="76">
        <f>IF('(Other Computations)'!D204=0,0,Inputs!F236*Inputs!F129*Inputs!H72*Inputs!D26*'GM Alloc Factors'!D46/('(Other Computations)'!D191+'(Other Computations)'!D204))</f>
        <v>0</v>
      </c>
      <c r="E5915" s="76">
        <f>IF('(Other Computations)'!E204=0,0,Inputs!G236*Inputs!G129*Inputs!H72*Inputs!D26*'GM Alloc Factors'!E46/('(Other Computations)'!E191+'(Other Computations)'!E204))</f>
        <v>0</v>
      </c>
      <c r="F5915" s="43">
        <f t="shared" si="1246"/>
        <v>0</v>
      </c>
      <c r="G5915" s="76">
        <f>IF('(Other Computations)'!G204=0,0,Inputs!I236*Inputs!I129*Inputs!H72*Inputs!D26*'GM Alloc Factors'!G46/('(Other Computations)'!G191+'(Other Computations)'!G204))</f>
        <v>0</v>
      </c>
      <c r="H5915" s="76">
        <f>IF('(Other Computations)'!H204=0,0,Inputs!J236*Inputs!J129*Inputs!H72*Inputs!D26*'GM Alloc Factors'!H46/('(Other Computations)'!H191+'(Other Computations)'!H204))</f>
        <v>0</v>
      </c>
      <c r="I5915" s="76">
        <f>IF('(Other Computations)'!I204=0,0,Inputs!K236*Inputs!K129*Inputs!H72*Inputs!D26*'GM Alloc Factors'!I46/('(Other Computations)'!I191+'(Other Computations)'!I204))</f>
        <v>0</v>
      </c>
      <c r="J5915" s="76">
        <f>IF('(Other Computations)'!J204=0,0,Inputs!L236*Inputs!L129*Inputs!H72*Inputs!D26*'GM Alloc Factors'!J46/('(Other Computations)'!J191+'(Other Computations)'!J204))</f>
        <v>0</v>
      </c>
      <c r="K5915" s="43">
        <f t="shared" si="1247"/>
        <v>0</v>
      </c>
    </row>
    <row r="5916" spans="1:11" ht="12.75" customHeight="1">
      <c r="A5916" s="61" t="str">
        <f>"         "&amp;Labels!B75</f>
        <v xml:space="preserve">         Customer 7</v>
      </c>
      <c r="B5916" s="76">
        <f>IF('(Other Computations)'!B205=0,0,Inputs!D237*Inputs!D130*Inputs!H73*Inputs!D26*'GM Alloc Factors'!B46/('(Other Computations)'!B192+'(Other Computations)'!B205))</f>
        <v>0</v>
      </c>
      <c r="C5916" s="76">
        <f>IF('(Other Computations)'!C205=0,0,Inputs!E237*Inputs!E130*Inputs!H73*Inputs!D26*'GM Alloc Factors'!C46/('(Other Computations)'!C192+'(Other Computations)'!C205))</f>
        <v>0</v>
      </c>
      <c r="D5916" s="76">
        <f>IF('(Other Computations)'!D205=0,0,Inputs!F237*Inputs!F130*Inputs!H73*Inputs!D26*'GM Alloc Factors'!D46/('(Other Computations)'!D192+'(Other Computations)'!D205))</f>
        <v>0</v>
      </c>
      <c r="E5916" s="76">
        <f>IF('(Other Computations)'!E205=0,0,Inputs!G237*Inputs!G130*Inputs!H73*Inputs!D26*'GM Alloc Factors'!E46/('(Other Computations)'!E192+'(Other Computations)'!E205))</f>
        <v>0</v>
      </c>
      <c r="F5916" s="43">
        <f t="shared" si="1246"/>
        <v>0</v>
      </c>
      <c r="G5916" s="76">
        <f>IF('(Other Computations)'!G205=0,0,Inputs!I237*Inputs!I130*Inputs!H73*Inputs!D26*'GM Alloc Factors'!G46/('(Other Computations)'!G192+'(Other Computations)'!G205))</f>
        <v>0</v>
      </c>
      <c r="H5916" s="76">
        <f>IF('(Other Computations)'!H205=0,0,Inputs!J237*Inputs!J130*Inputs!H73*Inputs!D26*'GM Alloc Factors'!H46/('(Other Computations)'!H192+'(Other Computations)'!H205))</f>
        <v>0</v>
      </c>
      <c r="I5916" s="76">
        <f>IF('(Other Computations)'!I205=0,0,Inputs!K237*Inputs!K130*Inputs!H73*Inputs!D26*'GM Alloc Factors'!I46/('(Other Computations)'!I192+'(Other Computations)'!I205))</f>
        <v>0</v>
      </c>
      <c r="J5916" s="76">
        <f>IF('(Other Computations)'!J205=0,0,Inputs!L237*Inputs!L130*Inputs!H73*Inputs!D26*'GM Alloc Factors'!J46/('(Other Computations)'!J192+'(Other Computations)'!J205))</f>
        <v>0</v>
      </c>
      <c r="K5916" s="43">
        <f t="shared" si="1247"/>
        <v>0</v>
      </c>
    </row>
    <row r="5917" spans="1:11" ht="12.75" customHeight="1">
      <c r="A5917" s="61" t="str">
        <f>"         "&amp;Labels!B76</f>
        <v xml:space="preserve">         Customer 8</v>
      </c>
      <c r="B5917" s="76">
        <f>IF('(Other Computations)'!B206=0,0,Inputs!D238*Inputs!D131*Inputs!H74*Inputs!D26*'GM Alloc Factors'!B46/('(Other Computations)'!B193+'(Other Computations)'!B206))</f>
        <v>0</v>
      </c>
      <c r="C5917" s="76">
        <f>IF('(Other Computations)'!C206=0,0,Inputs!E238*Inputs!E131*Inputs!H74*Inputs!D26*'GM Alloc Factors'!C46/('(Other Computations)'!C193+'(Other Computations)'!C206))</f>
        <v>0</v>
      </c>
      <c r="D5917" s="76">
        <f>IF('(Other Computations)'!D206=0,0,Inputs!F238*Inputs!F131*Inputs!H74*Inputs!D26*'GM Alloc Factors'!D46/('(Other Computations)'!D193+'(Other Computations)'!D206))</f>
        <v>0</v>
      </c>
      <c r="E5917" s="76">
        <f>IF('(Other Computations)'!E206=0,0,Inputs!G238*Inputs!G131*Inputs!H74*Inputs!D26*'GM Alloc Factors'!E46/('(Other Computations)'!E193+'(Other Computations)'!E206))</f>
        <v>0</v>
      </c>
      <c r="F5917" s="43">
        <f t="shared" si="1246"/>
        <v>0</v>
      </c>
      <c r="G5917" s="76">
        <f>IF('(Other Computations)'!G206=0,0,Inputs!I238*Inputs!I131*Inputs!H74*Inputs!D26*'GM Alloc Factors'!G46/('(Other Computations)'!G193+'(Other Computations)'!G206))</f>
        <v>0</v>
      </c>
      <c r="H5917" s="76">
        <f>IF('(Other Computations)'!H206=0,0,Inputs!J238*Inputs!J131*Inputs!H74*Inputs!D26*'GM Alloc Factors'!H46/('(Other Computations)'!H193+'(Other Computations)'!H206))</f>
        <v>0</v>
      </c>
      <c r="I5917" s="76">
        <f>IF('(Other Computations)'!I206=0,0,Inputs!K238*Inputs!K131*Inputs!H74*Inputs!D26*'GM Alloc Factors'!I46/('(Other Computations)'!I193+'(Other Computations)'!I206))</f>
        <v>0</v>
      </c>
      <c r="J5917" s="76">
        <f>IF('(Other Computations)'!J206=0,0,Inputs!L238*Inputs!L131*Inputs!H74*Inputs!D26*'GM Alloc Factors'!J46/('(Other Computations)'!J193+'(Other Computations)'!J206))</f>
        <v>0</v>
      </c>
      <c r="K5917" s="43">
        <f t="shared" si="1247"/>
        <v>0</v>
      </c>
    </row>
    <row r="5918" spans="1:11" ht="12.75" customHeight="1">
      <c r="A5918" s="61" t="str">
        <f>"         "&amp;Labels!B77</f>
        <v xml:space="preserve">         Customer 9</v>
      </c>
      <c r="B5918" s="76">
        <f>IF('(Other Computations)'!B207=0,0,Inputs!D239*Inputs!D132*Inputs!H75*Inputs!D26*'GM Alloc Factors'!B46/('(Other Computations)'!B194+'(Other Computations)'!B207))</f>
        <v>0</v>
      </c>
      <c r="C5918" s="76">
        <f>IF('(Other Computations)'!C207=0,0,Inputs!E239*Inputs!E132*Inputs!H75*Inputs!D26*'GM Alloc Factors'!C46/('(Other Computations)'!C194+'(Other Computations)'!C207))</f>
        <v>0</v>
      </c>
      <c r="D5918" s="76">
        <f>IF('(Other Computations)'!D207=0,0,Inputs!F239*Inputs!F132*Inputs!H75*Inputs!D26*'GM Alloc Factors'!D46/('(Other Computations)'!D194+'(Other Computations)'!D207))</f>
        <v>0</v>
      </c>
      <c r="E5918" s="76">
        <f>IF('(Other Computations)'!E207=0,0,Inputs!G239*Inputs!G132*Inputs!H75*Inputs!D26*'GM Alloc Factors'!E46/('(Other Computations)'!E194+'(Other Computations)'!E207))</f>
        <v>0</v>
      </c>
      <c r="F5918" s="43">
        <f t="shared" si="1246"/>
        <v>0</v>
      </c>
      <c r="G5918" s="76">
        <f>IF('(Other Computations)'!G207=0,0,Inputs!I239*Inputs!I132*Inputs!H75*Inputs!D26*'GM Alloc Factors'!G46/('(Other Computations)'!G194+'(Other Computations)'!G207))</f>
        <v>0</v>
      </c>
      <c r="H5918" s="76">
        <f>IF('(Other Computations)'!H207=0,0,Inputs!J239*Inputs!J132*Inputs!H75*Inputs!D26*'GM Alloc Factors'!H46/('(Other Computations)'!H194+'(Other Computations)'!H207))</f>
        <v>0</v>
      </c>
      <c r="I5918" s="76">
        <f>IF('(Other Computations)'!I207=0,0,Inputs!K239*Inputs!K132*Inputs!H75*Inputs!D26*'GM Alloc Factors'!I46/('(Other Computations)'!I194+'(Other Computations)'!I207))</f>
        <v>0</v>
      </c>
      <c r="J5918" s="76">
        <f>IF('(Other Computations)'!J207=0,0,Inputs!L239*Inputs!L132*Inputs!H75*Inputs!D26*'GM Alloc Factors'!J46/('(Other Computations)'!J194+'(Other Computations)'!J207))</f>
        <v>0</v>
      </c>
      <c r="K5918" s="43">
        <f t="shared" si="1247"/>
        <v>0</v>
      </c>
    </row>
    <row r="5919" spans="1:11" ht="12.75" customHeight="1">
      <c r="A5919" s="61" t="str">
        <f>"         "&amp;Labels!B78</f>
        <v xml:space="preserve">         Customer 10</v>
      </c>
      <c r="B5919" s="76">
        <f>IF('(Other Computations)'!B208=0,0,Inputs!D240*Inputs!D133*Inputs!H76*Inputs!D26*'GM Alloc Factors'!B46/('(Other Computations)'!B195+'(Other Computations)'!B208))</f>
        <v>0</v>
      </c>
      <c r="C5919" s="76">
        <f>IF('(Other Computations)'!C208=0,0,Inputs!E240*Inputs!E133*Inputs!H76*Inputs!D26*'GM Alloc Factors'!C46/('(Other Computations)'!C195+'(Other Computations)'!C208))</f>
        <v>0</v>
      </c>
      <c r="D5919" s="76">
        <f>IF('(Other Computations)'!D208=0,0,Inputs!F240*Inputs!F133*Inputs!H76*Inputs!D26*'GM Alloc Factors'!D46/('(Other Computations)'!D195+'(Other Computations)'!D208))</f>
        <v>0</v>
      </c>
      <c r="E5919" s="76">
        <f>IF('(Other Computations)'!E208=0,0,Inputs!G240*Inputs!G133*Inputs!H76*Inputs!D26*'GM Alloc Factors'!E46/('(Other Computations)'!E195+'(Other Computations)'!E208))</f>
        <v>0</v>
      </c>
      <c r="F5919" s="43">
        <f t="shared" si="1246"/>
        <v>0</v>
      </c>
      <c r="G5919" s="76">
        <f>IF('(Other Computations)'!G208=0,0,Inputs!I240*Inputs!I133*Inputs!H76*Inputs!D26*'GM Alloc Factors'!G46/('(Other Computations)'!G195+'(Other Computations)'!G208))</f>
        <v>0</v>
      </c>
      <c r="H5919" s="76">
        <f>IF('(Other Computations)'!H208=0,0,Inputs!J240*Inputs!J133*Inputs!H76*Inputs!D26*'GM Alloc Factors'!H46/('(Other Computations)'!H195+'(Other Computations)'!H208))</f>
        <v>0</v>
      </c>
      <c r="I5919" s="76">
        <f>IF('(Other Computations)'!I208=0,0,Inputs!K240*Inputs!K133*Inputs!H76*Inputs!D26*'GM Alloc Factors'!I46/('(Other Computations)'!I195+'(Other Computations)'!I208))</f>
        <v>0</v>
      </c>
      <c r="J5919" s="76">
        <f>IF('(Other Computations)'!J208=0,0,Inputs!L240*Inputs!L133*Inputs!H76*Inputs!D26*'GM Alloc Factors'!J46/('(Other Computations)'!J195+'(Other Computations)'!J208))</f>
        <v>0</v>
      </c>
      <c r="K5919" s="43">
        <f t="shared" si="1247"/>
        <v>0</v>
      </c>
    </row>
    <row r="5920" spans="1:11" ht="12.75" customHeight="1">
      <c r="A5920" s="61" t="str">
        <f>"         "&amp;Labels!C68</f>
        <v xml:space="preserve">         Total</v>
      </c>
      <c r="B5920" s="84">
        <f>SUM(B5910:B5919)</f>
        <v>0</v>
      </c>
      <c r="C5920" s="84">
        <f>SUM(C5910:C5919)</f>
        <v>0</v>
      </c>
      <c r="D5920" s="84">
        <f>SUM(D5910:D5919)</f>
        <v>0</v>
      </c>
      <c r="E5920" s="84">
        <f>SUM(E5910:E5919)</f>
        <v>0</v>
      </c>
      <c r="F5920" s="43">
        <f t="shared" si="1246"/>
        <v>0</v>
      </c>
      <c r="G5920" s="84">
        <f>SUM(G5910:G5919)</f>
        <v>0</v>
      </c>
      <c r="H5920" s="84">
        <f>SUM(H5910:H5919)</f>
        <v>0</v>
      </c>
      <c r="I5920" s="84">
        <f>SUM(I5910:I5919)</f>
        <v>0</v>
      </c>
      <c r="J5920" s="84">
        <f>SUM(J5910:J5919)</f>
        <v>0</v>
      </c>
      <c r="K5920" s="43">
        <f t="shared" si="1247"/>
        <v>0</v>
      </c>
    </row>
    <row r="5921" spans="1:11" ht="12.75" customHeight="1">
      <c r="A5921" s="61" t="str">
        <f>"      "&amp;Labels!B90</f>
        <v xml:space="preserve">      Q 6</v>
      </c>
      <c r="B5921" s="84"/>
      <c r="C5921" s="84"/>
      <c r="D5921" s="84"/>
      <c r="E5921" s="84"/>
      <c r="F5921" s="43"/>
      <c r="G5921" s="84"/>
      <c r="H5921" s="84"/>
      <c r="I5921" s="84"/>
      <c r="J5921" s="84"/>
      <c r="K5921" s="43"/>
    </row>
    <row r="5922" spans="1:11" ht="12.75" customHeight="1">
      <c r="A5922" s="61" t="str">
        <f>"         "&amp;Labels!B69</f>
        <v xml:space="preserve">         Customer 1</v>
      </c>
      <c r="B5922" s="76">
        <f>IF('(Other Computations)'!B199=0,0,Inputs!D231*Inputs!D124*Inputs!I67*Inputs!D26*'GM Alloc Factors'!B49/('(Other Computations)'!B186+'(Other Computations)'!B199))</f>
        <v>0</v>
      </c>
      <c r="C5922" s="76">
        <f>IF('(Other Computations)'!C199=0,0,Inputs!E231*Inputs!E124*Inputs!I67*Inputs!D26*'GM Alloc Factors'!C49/('(Other Computations)'!C186+'(Other Computations)'!C199))</f>
        <v>0</v>
      </c>
      <c r="D5922" s="76">
        <f>IF('(Other Computations)'!D199=0,0,Inputs!F231*Inputs!F124*Inputs!I67*Inputs!D26*'GM Alloc Factors'!D49/('(Other Computations)'!D186+'(Other Computations)'!D199))</f>
        <v>0</v>
      </c>
      <c r="E5922" s="76">
        <f>IF('(Other Computations)'!E199=0,0,Inputs!G231*Inputs!G124*Inputs!I67*Inputs!D26*'GM Alloc Factors'!E49/('(Other Computations)'!E186+'(Other Computations)'!E199))</f>
        <v>0</v>
      </c>
      <c r="F5922" s="43">
        <f t="shared" ref="F5922:F5932" si="1248">SUM(B5922:E5922)</f>
        <v>0</v>
      </c>
      <c r="G5922" s="76">
        <f>IF('(Other Computations)'!G199=0,0,Inputs!I231*Inputs!I124*Inputs!I67*Inputs!D26*'GM Alloc Factors'!G49/('(Other Computations)'!G186+'(Other Computations)'!G199))</f>
        <v>0</v>
      </c>
      <c r="H5922" s="76">
        <f>IF('(Other Computations)'!H199=0,0,Inputs!J231*Inputs!J124*Inputs!I67*Inputs!D26*'GM Alloc Factors'!H49/('(Other Computations)'!H186+'(Other Computations)'!H199))</f>
        <v>0</v>
      </c>
      <c r="I5922" s="76">
        <f>IF('(Other Computations)'!I199=0,0,Inputs!K231*Inputs!K124*Inputs!I67*Inputs!D26*'GM Alloc Factors'!I49/('(Other Computations)'!I186+'(Other Computations)'!I199))</f>
        <v>0</v>
      </c>
      <c r="J5922" s="76">
        <f>IF('(Other Computations)'!J199=0,0,Inputs!L231*Inputs!L124*Inputs!I67*Inputs!D26*'GM Alloc Factors'!J49/('(Other Computations)'!J186+'(Other Computations)'!J199))</f>
        <v>0</v>
      </c>
      <c r="K5922" s="43">
        <f t="shared" ref="K5922:K5932" si="1249">SUM(G5922:J5922)</f>
        <v>0</v>
      </c>
    </row>
    <row r="5923" spans="1:11" ht="12.75" customHeight="1">
      <c r="A5923" s="61" t="str">
        <f>"         "&amp;Labels!B70</f>
        <v xml:space="preserve">         Customer 2</v>
      </c>
      <c r="B5923" s="76">
        <f>IF('(Other Computations)'!B200=0,0,Inputs!D232*Inputs!D125*Inputs!I68*Inputs!D26*'GM Alloc Factors'!B49/('(Other Computations)'!B187+'(Other Computations)'!B200))</f>
        <v>0</v>
      </c>
      <c r="C5923" s="76">
        <f>IF('(Other Computations)'!C200=0,0,Inputs!E232*Inputs!E125*Inputs!I68*Inputs!D26*'GM Alloc Factors'!C49/('(Other Computations)'!C187+'(Other Computations)'!C200))</f>
        <v>0</v>
      </c>
      <c r="D5923" s="76">
        <f>IF('(Other Computations)'!D200=0,0,Inputs!F232*Inputs!F125*Inputs!I68*Inputs!D26*'GM Alloc Factors'!D49/('(Other Computations)'!D187+'(Other Computations)'!D200))</f>
        <v>0</v>
      </c>
      <c r="E5923" s="76">
        <f>IF('(Other Computations)'!E200=0,0,Inputs!G232*Inputs!G125*Inputs!I68*Inputs!D26*'GM Alloc Factors'!E49/('(Other Computations)'!E187+'(Other Computations)'!E200))</f>
        <v>0</v>
      </c>
      <c r="F5923" s="43">
        <f t="shared" si="1248"/>
        <v>0</v>
      </c>
      <c r="G5923" s="76">
        <f>IF('(Other Computations)'!G200=0,0,Inputs!I232*Inputs!I125*Inputs!I68*Inputs!D26*'GM Alloc Factors'!G49/('(Other Computations)'!G187+'(Other Computations)'!G200))</f>
        <v>0</v>
      </c>
      <c r="H5923" s="76">
        <f>IF('(Other Computations)'!H200=0,0,Inputs!J232*Inputs!J125*Inputs!I68*Inputs!D26*'GM Alloc Factors'!H49/('(Other Computations)'!H187+'(Other Computations)'!H200))</f>
        <v>0</v>
      </c>
      <c r="I5923" s="76">
        <f>IF('(Other Computations)'!I200=0,0,Inputs!K232*Inputs!K125*Inputs!I68*Inputs!D26*'GM Alloc Factors'!I49/('(Other Computations)'!I187+'(Other Computations)'!I200))</f>
        <v>0</v>
      </c>
      <c r="J5923" s="76">
        <f>IF('(Other Computations)'!J200=0,0,Inputs!L232*Inputs!L125*Inputs!I68*Inputs!D26*'GM Alloc Factors'!J49/('(Other Computations)'!J187+'(Other Computations)'!J200))</f>
        <v>0</v>
      </c>
      <c r="K5923" s="43">
        <f t="shared" si="1249"/>
        <v>0</v>
      </c>
    </row>
    <row r="5924" spans="1:11" ht="12.75" customHeight="1">
      <c r="A5924" s="61" t="str">
        <f>"         "&amp;Labels!B71</f>
        <v xml:space="preserve">         Customer 3</v>
      </c>
      <c r="B5924" s="76">
        <f>IF('(Other Computations)'!B201=0,0,Inputs!D233*Inputs!D126*Inputs!I69*Inputs!D26*'GM Alloc Factors'!B49/('(Other Computations)'!B188+'(Other Computations)'!B201))</f>
        <v>0</v>
      </c>
      <c r="C5924" s="76">
        <f>IF('(Other Computations)'!C201=0,0,Inputs!E233*Inputs!E126*Inputs!I69*Inputs!D26*'GM Alloc Factors'!C49/('(Other Computations)'!C188+'(Other Computations)'!C201))</f>
        <v>0</v>
      </c>
      <c r="D5924" s="76">
        <f>IF('(Other Computations)'!D201=0,0,Inputs!F233*Inputs!F126*Inputs!I69*Inputs!D26*'GM Alloc Factors'!D49/('(Other Computations)'!D188+'(Other Computations)'!D201))</f>
        <v>0</v>
      </c>
      <c r="E5924" s="76">
        <f>IF('(Other Computations)'!E201=0,0,Inputs!G233*Inputs!G126*Inputs!I69*Inputs!D26*'GM Alloc Factors'!E49/('(Other Computations)'!E188+'(Other Computations)'!E201))</f>
        <v>0</v>
      </c>
      <c r="F5924" s="43">
        <f t="shared" si="1248"/>
        <v>0</v>
      </c>
      <c r="G5924" s="76">
        <f>IF('(Other Computations)'!G201=0,0,Inputs!I233*Inputs!I126*Inputs!I69*Inputs!D26*'GM Alloc Factors'!G49/('(Other Computations)'!G188+'(Other Computations)'!G201))</f>
        <v>0</v>
      </c>
      <c r="H5924" s="76">
        <f>IF('(Other Computations)'!H201=0,0,Inputs!J233*Inputs!J126*Inputs!I69*Inputs!D26*'GM Alloc Factors'!H49/('(Other Computations)'!H188+'(Other Computations)'!H201))</f>
        <v>0</v>
      </c>
      <c r="I5924" s="76">
        <f>IF('(Other Computations)'!I201=0,0,Inputs!K233*Inputs!K126*Inputs!I69*Inputs!D26*'GM Alloc Factors'!I49/('(Other Computations)'!I188+'(Other Computations)'!I201))</f>
        <v>0</v>
      </c>
      <c r="J5924" s="76">
        <f>IF('(Other Computations)'!J201=0,0,Inputs!L233*Inputs!L126*Inputs!I69*Inputs!D26*'GM Alloc Factors'!J49/('(Other Computations)'!J188+'(Other Computations)'!J201))</f>
        <v>0</v>
      </c>
      <c r="K5924" s="43">
        <f t="shared" si="1249"/>
        <v>0</v>
      </c>
    </row>
    <row r="5925" spans="1:11" ht="12.75" customHeight="1">
      <c r="A5925" s="61" t="str">
        <f>"         "&amp;Labels!B72</f>
        <v xml:space="preserve">         Customer 4</v>
      </c>
      <c r="B5925" s="76">
        <f>IF('(Other Computations)'!B202=0,0,Inputs!D234*Inputs!D127*Inputs!I70*Inputs!D26*'GM Alloc Factors'!B49/('(Other Computations)'!B189+'(Other Computations)'!B202))</f>
        <v>0</v>
      </c>
      <c r="C5925" s="76">
        <f>IF('(Other Computations)'!C202=0,0,Inputs!E234*Inputs!E127*Inputs!I70*Inputs!D26*'GM Alloc Factors'!C49/('(Other Computations)'!C189+'(Other Computations)'!C202))</f>
        <v>0</v>
      </c>
      <c r="D5925" s="76">
        <f>IF('(Other Computations)'!D202=0,0,Inputs!F234*Inputs!F127*Inputs!I70*Inputs!D26*'GM Alloc Factors'!D49/('(Other Computations)'!D189+'(Other Computations)'!D202))</f>
        <v>0</v>
      </c>
      <c r="E5925" s="76">
        <f>IF('(Other Computations)'!E202=0,0,Inputs!G234*Inputs!G127*Inputs!I70*Inputs!D26*'GM Alloc Factors'!E49/('(Other Computations)'!E189+'(Other Computations)'!E202))</f>
        <v>0</v>
      </c>
      <c r="F5925" s="43">
        <f t="shared" si="1248"/>
        <v>0</v>
      </c>
      <c r="G5925" s="76">
        <f>IF('(Other Computations)'!G202=0,0,Inputs!I234*Inputs!I127*Inputs!I70*Inputs!D26*'GM Alloc Factors'!G49/('(Other Computations)'!G189+'(Other Computations)'!G202))</f>
        <v>0</v>
      </c>
      <c r="H5925" s="76">
        <f>IF('(Other Computations)'!H202=0,0,Inputs!J234*Inputs!J127*Inputs!I70*Inputs!D26*'GM Alloc Factors'!H49/('(Other Computations)'!H189+'(Other Computations)'!H202))</f>
        <v>0</v>
      </c>
      <c r="I5925" s="76">
        <f>IF('(Other Computations)'!I202=0,0,Inputs!K234*Inputs!K127*Inputs!I70*Inputs!D26*'GM Alloc Factors'!I49/('(Other Computations)'!I189+'(Other Computations)'!I202))</f>
        <v>0</v>
      </c>
      <c r="J5925" s="76">
        <f>IF('(Other Computations)'!J202=0,0,Inputs!L234*Inputs!L127*Inputs!I70*Inputs!D26*'GM Alloc Factors'!J49/('(Other Computations)'!J189+'(Other Computations)'!J202))</f>
        <v>0</v>
      </c>
      <c r="K5925" s="43">
        <f t="shared" si="1249"/>
        <v>0</v>
      </c>
    </row>
    <row r="5926" spans="1:11" ht="12.75" customHeight="1">
      <c r="A5926" s="61" t="str">
        <f>"         "&amp;Labels!B73</f>
        <v xml:space="preserve">         Customer 5</v>
      </c>
      <c r="B5926" s="76">
        <f>IF('(Other Computations)'!B203=0,0,Inputs!D235*Inputs!D128*Inputs!I71*Inputs!D26*'GM Alloc Factors'!B49/('(Other Computations)'!B190+'(Other Computations)'!B203))</f>
        <v>0</v>
      </c>
      <c r="C5926" s="76">
        <f>IF('(Other Computations)'!C203=0,0,Inputs!E235*Inputs!E128*Inputs!I71*Inputs!D26*'GM Alloc Factors'!C49/('(Other Computations)'!C190+'(Other Computations)'!C203))</f>
        <v>0</v>
      </c>
      <c r="D5926" s="76">
        <f>IF('(Other Computations)'!D203=0,0,Inputs!F235*Inputs!F128*Inputs!I71*Inputs!D26*'GM Alloc Factors'!D49/('(Other Computations)'!D190+'(Other Computations)'!D203))</f>
        <v>0</v>
      </c>
      <c r="E5926" s="76">
        <f>IF('(Other Computations)'!E203=0,0,Inputs!G235*Inputs!G128*Inputs!I71*Inputs!D26*'GM Alloc Factors'!E49/('(Other Computations)'!E190+'(Other Computations)'!E203))</f>
        <v>0</v>
      </c>
      <c r="F5926" s="43">
        <f t="shared" si="1248"/>
        <v>0</v>
      </c>
      <c r="G5926" s="76">
        <f>IF('(Other Computations)'!G203=0,0,Inputs!I235*Inputs!I128*Inputs!I71*Inputs!D26*'GM Alloc Factors'!G49/('(Other Computations)'!G190+'(Other Computations)'!G203))</f>
        <v>0</v>
      </c>
      <c r="H5926" s="76">
        <f>IF('(Other Computations)'!H203=0,0,Inputs!J235*Inputs!J128*Inputs!I71*Inputs!D26*'GM Alloc Factors'!H49/('(Other Computations)'!H190+'(Other Computations)'!H203))</f>
        <v>0</v>
      </c>
      <c r="I5926" s="76">
        <f>IF('(Other Computations)'!I203=0,0,Inputs!K235*Inputs!K128*Inputs!I71*Inputs!D26*'GM Alloc Factors'!I49/('(Other Computations)'!I190+'(Other Computations)'!I203))</f>
        <v>0</v>
      </c>
      <c r="J5926" s="76">
        <f>IF('(Other Computations)'!J203=0,0,Inputs!L235*Inputs!L128*Inputs!I71*Inputs!D26*'GM Alloc Factors'!J49/('(Other Computations)'!J190+'(Other Computations)'!J203))</f>
        <v>0</v>
      </c>
      <c r="K5926" s="43">
        <f t="shared" si="1249"/>
        <v>0</v>
      </c>
    </row>
    <row r="5927" spans="1:11" ht="12.75" customHeight="1">
      <c r="A5927" s="61" t="str">
        <f>"         "&amp;Labels!B74</f>
        <v xml:space="preserve">         Customer 6</v>
      </c>
      <c r="B5927" s="76">
        <f>IF('(Other Computations)'!B204=0,0,Inputs!D236*Inputs!D129*Inputs!I72*Inputs!D26*'GM Alloc Factors'!B49/('(Other Computations)'!B191+'(Other Computations)'!B204))</f>
        <v>0</v>
      </c>
      <c r="C5927" s="76">
        <f>IF('(Other Computations)'!C204=0,0,Inputs!E236*Inputs!E129*Inputs!I72*Inputs!D26*'GM Alloc Factors'!C49/('(Other Computations)'!C191+'(Other Computations)'!C204))</f>
        <v>0</v>
      </c>
      <c r="D5927" s="76">
        <f>IF('(Other Computations)'!D204=0,0,Inputs!F236*Inputs!F129*Inputs!I72*Inputs!D26*'GM Alloc Factors'!D49/('(Other Computations)'!D191+'(Other Computations)'!D204))</f>
        <v>0</v>
      </c>
      <c r="E5927" s="76">
        <f>IF('(Other Computations)'!E204=0,0,Inputs!G236*Inputs!G129*Inputs!I72*Inputs!D26*'GM Alloc Factors'!E49/('(Other Computations)'!E191+'(Other Computations)'!E204))</f>
        <v>0</v>
      </c>
      <c r="F5927" s="43">
        <f t="shared" si="1248"/>
        <v>0</v>
      </c>
      <c r="G5927" s="76">
        <f>IF('(Other Computations)'!G204=0,0,Inputs!I236*Inputs!I129*Inputs!I72*Inputs!D26*'GM Alloc Factors'!G49/('(Other Computations)'!G191+'(Other Computations)'!G204))</f>
        <v>0</v>
      </c>
      <c r="H5927" s="76">
        <f>IF('(Other Computations)'!H204=0,0,Inputs!J236*Inputs!J129*Inputs!I72*Inputs!D26*'GM Alloc Factors'!H49/('(Other Computations)'!H191+'(Other Computations)'!H204))</f>
        <v>0</v>
      </c>
      <c r="I5927" s="76">
        <f>IF('(Other Computations)'!I204=0,0,Inputs!K236*Inputs!K129*Inputs!I72*Inputs!D26*'GM Alloc Factors'!I49/('(Other Computations)'!I191+'(Other Computations)'!I204))</f>
        <v>0</v>
      </c>
      <c r="J5927" s="76">
        <f>IF('(Other Computations)'!J204=0,0,Inputs!L236*Inputs!L129*Inputs!I72*Inputs!D26*'GM Alloc Factors'!J49/('(Other Computations)'!J191+'(Other Computations)'!J204))</f>
        <v>0</v>
      </c>
      <c r="K5927" s="43">
        <f t="shared" si="1249"/>
        <v>0</v>
      </c>
    </row>
    <row r="5928" spans="1:11" ht="12.75" customHeight="1">
      <c r="A5928" s="61" t="str">
        <f>"         "&amp;Labels!B75</f>
        <v xml:space="preserve">         Customer 7</v>
      </c>
      <c r="B5928" s="76">
        <f>IF('(Other Computations)'!B205=0,0,Inputs!D237*Inputs!D130*Inputs!I73*Inputs!D26*'GM Alloc Factors'!B49/('(Other Computations)'!B192+'(Other Computations)'!B205))</f>
        <v>0</v>
      </c>
      <c r="C5928" s="76">
        <f>IF('(Other Computations)'!C205=0,0,Inputs!E237*Inputs!E130*Inputs!I73*Inputs!D26*'GM Alloc Factors'!C49/('(Other Computations)'!C192+'(Other Computations)'!C205))</f>
        <v>0</v>
      </c>
      <c r="D5928" s="76">
        <f>IF('(Other Computations)'!D205=0,0,Inputs!F237*Inputs!F130*Inputs!I73*Inputs!D26*'GM Alloc Factors'!D49/('(Other Computations)'!D192+'(Other Computations)'!D205))</f>
        <v>0</v>
      </c>
      <c r="E5928" s="76">
        <f>IF('(Other Computations)'!E205=0,0,Inputs!G237*Inputs!G130*Inputs!I73*Inputs!D26*'GM Alloc Factors'!E49/('(Other Computations)'!E192+'(Other Computations)'!E205))</f>
        <v>0</v>
      </c>
      <c r="F5928" s="43">
        <f t="shared" si="1248"/>
        <v>0</v>
      </c>
      <c r="G5928" s="76">
        <f>IF('(Other Computations)'!G205=0,0,Inputs!I237*Inputs!I130*Inputs!I73*Inputs!D26*'GM Alloc Factors'!G49/('(Other Computations)'!G192+'(Other Computations)'!G205))</f>
        <v>0</v>
      </c>
      <c r="H5928" s="76">
        <f>IF('(Other Computations)'!H205=0,0,Inputs!J237*Inputs!J130*Inputs!I73*Inputs!D26*'GM Alloc Factors'!H49/('(Other Computations)'!H192+'(Other Computations)'!H205))</f>
        <v>0</v>
      </c>
      <c r="I5928" s="76">
        <f>IF('(Other Computations)'!I205=0,0,Inputs!K237*Inputs!K130*Inputs!I73*Inputs!D26*'GM Alloc Factors'!I49/('(Other Computations)'!I192+'(Other Computations)'!I205))</f>
        <v>0</v>
      </c>
      <c r="J5928" s="76">
        <f>IF('(Other Computations)'!J205=0,0,Inputs!L237*Inputs!L130*Inputs!I73*Inputs!D26*'GM Alloc Factors'!J49/('(Other Computations)'!J192+'(Other Computations)'!J205))</f>
        <v>0</v>
      </c>
      <c r="K5928" s="43">
        <f t="shared" si="1249"/>
        <v>0</v>
      </c>
    </row>
    <row r="5929" spans="1:11" ht="12.75" customHeight="1">
      <c r="A5929" s="61" t="str">
        <f>"         "&amp;Labels!B76</f>
        <v xml:space="preserve">         Customer 8</v>
      </c>
      <c r="B5929" s="76">
        <f>IF('(Other Computations)'!B206=0,0,Inputs!D238*Inputs!D131*Inputs!I74*Inputs!D26*'GM Alloc Factors'!B49/('(Other Computations)'!B193+'(Other Computations)'!B206))</f>
        <v>0</v>
      </c>
      <c r="C5929" s="76">
        <f>IF('(Other Computations)'!C206=0,0,Inputs!E238*Inputs!E131*Inputs!I74*Inputs!D26*'GM Alloc Factors'!C49/('(Other Computations)'!C193+'(Other Computations)'!C206))</f>
        <v>0</v>
      </c>
      <c r="D5929" s="76">
        <f>IF('(Other Computations)'!D206=0,0,Inputs!F238*Inputs!F131*Inputs!I74*Inputs!D26*'GM Alloc Factors'!D49/('(Other Computations)'!D193+'(Other Computations)'!D206))</f>
        <v>0</v>
      </c>
      <c r="E5929" s="76">
        <f>IF('(Other Computations)'!E206=0,0,Inputs!G238*Inputs!G131*Inputs!I74*Inputs!D26*'GM Alloc Factors'!E49/('(Other Computations)'!E193+'(Other Computations)'!E206))</f>
        <v>0</v>
      </c>
      <c r="F5929" s="43">
        <f t="shared" si="1248"/>
        <v>0</v>
      </c>
      <c r="G5929" s="76">
        <f>IF('(Other Computations)'!G206=0,0,Inputs!I238*Inputs!I131*Inputs!I74*Inputs!D26*'GM Alloc Factors'!G49/('(Other Computations)'!G193+'(Other Computations)'!G206))</f>
        <v>0</v>
      </c>
      <c r="H5929" s="76">
        <f>IF('(Other Computations)'!H206=0,0,Inputs!J238*Inputs!J131*Inputs!I74*Inputs!D26*'GM Alloc Factors'!H49/('(Other Computations)'!H193+'(Other Computations)'!H206))</f>
        <v>0</v>
      </c>
      <c r="I5929" s="76">
        <f>IF('(Other Computations)'!I206=0,0,Inputs!K238*Inputs!K131*Inputs!I74*Inputs!D26*'GM Alloc Factors'!I49/('(Other Computations)'!I193+'(Other Computations)'!I206))</f>
        <v>0</v>
      </c>
      <c r="J5929" s="76">
        <f>IF('(Other Computations)'!J206=0,0,Inputs!L238*Inputs!L131*Inputs!I74*Inputs!D26*'GM Alloc Factors'!J49/('(Other Computations)'!J193+'(Other Computations)'!J206))</f>
        <v>0</v>
      </c>
      <c r="K5929" s="43">
        <f t="shared" si="1249"/>
        <v>0</v>
      </c>
    </row>
    <row r="5930" spans="1:11" ht="12.75" customHeight="1">
      <c r="A5930" s="61" t="str">
        <f>"         "&amp;Labels!B77</f>
        <v xml:space="preserve">         Customer 9</v>
      </c>
      <c r="B5930" s="76">
        <f>IF('(Other Computations)'!B207=0,0,Inputs!D239*Inputs!D132*Inputs!I75*Inputs!D26*'GM Alloc Factors'!B49/('(Other Computations)'!B194+'(Other Computations)'!B207))</f>
        <v>0</v>
      </c>
      <c r="C5930" s="76">
        <f>IF('(Other Computations)'!C207=0,0,Inputs!E239*Inputs!E132*Inputs!I75*Inputs!D26*'GM Alloc Factors'!C49/('(Other Computations)'!C194+'(Other Computations)'!C207))</f>
        <v>0</v>
      </c>
      <c r="D5930" s="76">
        <f>IF('(Other Computations)'!D207=0,0,Inputs!F239*Inputs!F132*Inputs!I75*Inputs!D26*'GM Alloc Factors'!D49/('(Other Computations)'!D194+'(Other Computations)'!D207))</f>
        <v>0</v>
      </c>
      <c r="E5930" s="76">
        <f>IF('(Other Computations)'!E207=0,0,Inputs!G239*Inputs!G132*Inputs!I75*Inputs!D26*'GM Alloc Factors'!E49/('(Other Computations)'!E194+'(Other Computations)'!E207))</f>
        <v>0</v>
      </c>
      <c r="F5930" s="43">
        <f t="shared" si="1248"/>
        <v>0</v>
      </c>
      <c r="G5930" s="76">
        <f>IF('(Other Computations)'!G207=0,0,Inputs!I239*Inputs!I132*Inputs!I75*Inputs!D26*'GM Alloc Factors'!G49/('(Other Computations)'!G194+'(Other Computations)'!G207))</f>
        <v>0</v>
      </c>
      <c r="H5930" s="76">
        <f>IF('(Other Computations)'!H207=0,0,Inputs!J239*Inputs!J132*Inputs!I75*Inputs!D26*'GM Alloc Factors'!H49/('(Other Computations)'!H194+'(Other Computations)'!H207))</f>
        <v>0</v>
      </c>
      <c r="I5930" s="76">
        <f>IF('(Other Computations)'!I207=0,0,Inputs!K239*Inputs!K132*Inputs!I75*Inputs!D26*'GM Alloc Factors'!I49/('(Other Computations)'!I194+'(Other Computations)'!I207))</f>
        <v>0</v>
      </c>
      <c r="J5930" s="76">
        <f>IF('(Other Computations)'!J207=0,0,Inputs!L239*Inputs!L132*Inputs!I75*Inputs!D26*'GM Alloc Factors'!J49/('(Other Computations)'!J194+'(Other Computations)'!J207))</f>
        <v>0</v>
      </c>
      <c r="K5930" s="43">
        <f t="shared" si="1249"/>
        <v>0</v>
      </c>
    </row>
    <row r="5931" spans="1:11" ht="12.75" customHeight="1">
      <c r="A5931" s="61" t="str">
        <f>"         "&amp;Labels!B78</f>
        <v xml:space="preserve">         Customer 10</v>
      </c>
      <c r="B5931" s="76">
        <f>IF('(Other Computations)'!B208=0,0,Inputs!D240*Inputs!D133*Inputs!I76*Inputs!D26*'GM Alloc Factors'!B49/('(Other Computations)'!B195+'(Other Computations)'!B208))</f>
        <v>0</v>
      </c>
      <c r="C5931" s="76">
        <f>IF('(Other Computations)'!C208=0,0,Inputs!E240*Inputs!E133*Inputs!I76*Inputs!D26*'GM Alloc Factors'!C49/('(Other Computations)'!C195+'(Other Computations)'!C208))</f>
        <v>0</v>
      </c>
      <c r="D5931" s="76">
        <f>IF('(Other Computations)'!D208=0,0,Inputs!F240*Inputs!F133*Inputs!I76*Inputs!D26*'GM Alloc Factors'!D49/('(Other Computations)'!D195+'(Other Computations)'!D208))</f>
        <v>0</v>
      </c>
      <c r="E5931" s="76">
        <f>IF('(Other Computations)'!E208=0,0,Inputs!G240*Inputs!G133*Inputs!I76*Inputs!D26*'GM Alloc Factors'!E49/('(Other Computations)'!E195+'(Other Computations)'!E208))</f>
        <v>0</v>
      </c>
      <c r="F5931" s="43">
        <f t="shared" si="1248"/>
        <v>0</v>
      </c>
      <c r="G5931" s="76">
        <f>IF('(Other Computations)'!G208=0,0,Inputs!I240*Inputs!I133*Inputs!I76*Inputs!D26*'GM Alloc Factors'!G49/('(Other Computations)'!G195+'(Other Computations)'!G208))</f>
        <v>0</v>
      </c>
      <c r="H5931" s="76">
        <f>IF('(Other Computations)'!H208=0,0,Inputs!J240*Inputs!J133*Inputs!I76*Inputs!D26*'GM Alloc Factors'!H49/('(Other Computations)'!H195+'(Other Computations)'!H208))</f>
        <v>0</v>
      </c>
      <c r="I5931" s="76">
        <f>IF('(Other Computations)'!I208=0,0,Inputs!K240*Inputs!K133*Inputs!I76*Inputs!D26*'GM Alloc Factors'!I49/('(Other Computations)'!I195+'(Other Computations)'!I208))</f>
        <v>0</v>
      </c>
      <c r="J5931" s="76">
        <f>IF('(Other Computations)'!J208=0,0,Inputs!L240*Inputs!L133*Inputs!I76*Inputs!D26*'GM Alloc Factors'!J49/('(Other Computations)'!J195+'(Other Computations)'!J208))</f>
        <v>0</v>
      </c>
      <c r="K5931" s="43">
        <f t="shared" si="1249"/>
        <v>0</v>
      </c>
    </row>
    <row r="5932" spans="1:11" ht="12.75" customHeight="1">
      <c r="A5932" s="61" t="str">
        <f>"         "&amp;Labels!C68</f>
        <v xml:space="preserve">         Total</v>
      </c>
      <c r="B5932" s="84">
        <f>SUM(B5922:B5931)</f>
        <v>0</v>
      </c>
      <c r="C5932" s="84">
        <f>SUM(C5922:C5931)</f>
        <v>0</v>
      </c>
      <c r="D5932" s="84">
        <f>SUM(D5922:D5931)</f>
        <v>0</v>
      </c>
      <c r="E5932" s="84">
        <f>SUM(E5922:E5931)</f>
        <v>0</v>
      </c>
      <c r="F5932" s="43">
        <f t="shared" si="1248"/>
        <v>0</v>
      </c>
      <c r="G5932" s="84">
        <f>SUM(G5922:G5931)</f>
        <v>0</v>
      </c>
      <c r="H5932" s="84">
        <f>SUM(H5922:H5931)</f>
        <v>0</v>
      </c>
      <c r="I5932" s="84">
        <f>SUM(I5922:I5931)</f>
        <v>0</v>
      </c>
      <c r="J5932" s="84">
        <f>SUM(J5922:J5931)</f>
        <v>0</v>
      </c>
      <c r="K5932" s="43">
        <f t="shared" si="1249"/>
        <v>0</v>
      </c>
    </row>
    <row r="5933" spans="1:11" ht="12.75" customHeight="1">
      <c r="A5933" s="61" t="str">
        <f>"      "&amp;Labels!B91</f>
        <v xml:space="preserve">      Q 7</v>
      </c>
      <c r="B5933" s="84"/>
      <c r="C5933" s="84"/>
      <c r="D5933" s="84"/>
      <c r="E5933" s="84"/>
      <c r="F5933" s="43"/>
      <c r="G5933" s="84"/>
      <c r="H5933" s="84"/>
      <c r="I5933" s="84"/>
      <c r="J5933" s="84"/>
      <c r="K5933" s="43"/>
    </row>
    <row r="5934" spans="1:11" ht="12.75" customHeight="1">
      <c r="A5934" s="61" t="str">
        <f>"         "&amp;Labels!B69</f>
        <v xml:space="preserve">         Customer 1</v>
      </c>
      <c r="B5934" s="76">
        <f>IF('(Other Computations)'!B199=0,0,Inputs!D231*Inputs!D124*Inputs!J67*Inputs!D26*'GM Alloc Factors'!B52/('(Other Computations)'!B186+'(Other Computations)'!B199))</f>
        <v>0</v>
      </c>
      <c r="C5934" s="76">
        <f>IF('(Other Computations)'!C199=0,0,Inputs!E231*Inputs!E124*Inputs!J67*Inputs!D26*'GM Alloc Factors'!C52/('(Other Computations)'!C186+'(Other Computations)'!C199))</f>
        <v>0</v>
      </c>
      <c r="D5934" s="76">
        <f>IF('(Other Computations)'!D199=0,0,Inputs!F231*Inputs!F124*Inputs!J67*Inputs!D26*'GM Alloc Factors'!D52/('(Other Computations)'!D186+'(Other Computations)'!D199))</f>
        <v>0</v>
      </c>
      <c r="E5934" s="76">
        <f>IF('(Other Computations)'!E199=0,0,Inputs!G231*Inputs!G124*Inputs!J67*Inputs!D26*'GM Alloc Factors'!E52/('(Other Computations)'!E186+'(Other Computations)'!E199))</f>
        <v>0</v>
      </c>
      <c r="F5934" s="43">
        <f t="shared" ref="F5934:F5944" si="1250">SUM(B5934:E5934)</f>
        <v>0</v>
      </c>
      <c r="G5934" s="76">
        <f>IF('(Other Computations)'!G199=0,0,Inputs!I231*Inputs!I124*Inputs!J67*Inputs!D26*'GM Alloc Factors'!G52/('(Other Computations)'!G186+'(Other Computations)'!G199))</f>
        <v>0</v>
      </c>
      <c r="H5934" s="76">
        <f>IF('(Other Computations)'!H199=0,0,Inputs!J231*Inputs!J124*Inputs!J67*Inputs!D26*'GM Alloc Factors'!H52/('(Other Computations)'!H186+'(Other Computations)'!H199))</f>
        <v>0</v>
      </c>
      <c r="I5934" s="76">
        <f>IF('(Other Computations)'!I199=0,0,Inputs!K231*Inputs!K124*Inputs!J67*Inputs!D26*'GM Alloc Factors'!I52/('(Other Computations)'!I186+'(Other Computations)'!I199))</f>
        <v>0</v>
      </c>
      <c r="J5934" s="76">
        <f>IF('(Other Computations)'!J199=0,0,Inputs!L231*Inputs!L124*Inputs!J67*Inputs!D26*'GM Alloc Factors'!J52/('(Other Computations)'!J186+'(Other Computations)'!J199))</f>
        <v>0</v>
      </c>
      <c r="K5934" s="43">
        <f t="shared" ref="K5934:K5944" si="1251">SUM(G5934:J5934)</f>
        <v>0</v>
      </c>
    </row>
    <row r="5935" spans="1:11" ht="12.75" customHeight="1">
      <c r="A5935" s="61" t="str">
        <f>"         "&amp;Labels!B70</f>
        <v xml:space="preserve">         Customer 2</v>
      </c>
      <c r="B5935" s="76">
        <f>IF('(Other Computations)'!B200=0,0,Inputs!D232*Inputs!D125*Inputs!J68*Inputs!D26*'GM Alloc Factors'!B52/('(Other Computations)'!B187+'(Other Computations)'!B200))</f>
        <v>0</v>
      </c>
      <c r="C5935" s="76">
        <f>IF('(Other Computations)'!C200=0,0,Inputs!E232*Inputs!E125*Inputs!J68*Inputs!D26*'GM Alloc Factors'!C52/('(Other Computations)'!C187+'(Other Computations)'!C200))</f>
        <v>0</v>
      </c>
      <c r="D5935" s="76">
        <f>IF('(Other Computations)'!D200=0,0,Inputs!F232*Inputs!F125*Inputs!J68*Inputs!D26*'GM Alloc Factors'!D52/('(Other Computations)'!D187+'(Other Computations)'!D200))</f>
        <v>0</v>
      </c>
      <c r="E5935" s="76">
        <f>IF('(Other Computations)'!E200=0,0,Inputs!G232*Inputs!G125*Inputs!J68*Inputs!D26*'GM Alloc Factors'!E52/('(Other Computations)'!E187+'(Other Computations)'!E200))</f>
        <v>0</v>
      </c>
      <c r="F5935" s="43">
        <f t="shared" si="1250"/>
        <v>0</v>
      </c>
      <c r="G5935" s="76">
        <f>IF('(Other Computations)'!G200=0,0,Inputs!I232*Inputs!I125*Inputs!J68*Inputs!D26*'GM Alloc Factors'!G52/('(Other Computations)'!G187+'(Other Computations)'!G200))</f>
        <v>0</v>
      </c>
      <c r="H5935" s="76">
        <f>IF('(Other Computations)'!H200=0,0,Inputs!J232*Inputs!J125*Inputs!J68*Inputs!D26*'GM Alloc Factors'!H52/('(Other Computations)'!H187+'(Other Computations)'!H200))</f>
        <v>0</v>
      </c>
      <c r="I5935" s="76">
        <f>IF('(Other Computations)'!I200=0,0,Inputs!K232*Inputs!K125*Inputs!J68*Inputs!D26*'GM Alloc Factors'!I52/('(Other Computations)'!I187+'(Other Computations)'!I200))</f>
        <v>0</v>
      </c>
      <c r="J5935" s="76">
        <f>IF('(Other Computations)'!J200=0,0,Inputs!L232*Inputs!L125*Inputs!J68*Inputs!D26*'GM Alloc Factors'!J52/('(Other Computations)'!J187+'(Other Computations)'!J200))</f>
        <v>0</v>
      </c>
      <c r="K5935" s="43">
        <f t="shared" si="1251"/>
        <v>0</v>
      </c>
    </row>
    <row r="5936" spans="1:11" ht="12.75" customHeight="1">
      <c r="A5936" s="61" t="str">
        <f>"         "&amp;Labels!B71</f>
        <v xml:space="preserve">         Customer 3</v>
      </c>
      <c r="B5936" s="76">
        <f>IF('(Other Computations)'!B201=0,0,Inputs!D233*Inputs!D126*Inputs!J69*Inputs!D26*'GM Alloc Factors'!B52/('(Other Computations)'!B188+'(Other Computations)'!B201))</f>
        <v>0</v>
      </c>
      <c r="C5936" s="76">
        <f>IF('(Other Computations)'!C201=0,0,Inputs!E233*Inputs!E126*Inputs!J69*Inputs!D26*'GM Alloc Factors'!C52/('(Other Computations)'!C188+'(Other Computations)'!C201))</f>
        <v>0</v>
      </c>
      <c r="D5936" s="76">
        <f>IF('(Other Computations)'!D201=0,0,Inputs!F233*Inputs!F126*Inputs!J69*Inputs!D26*'GM Alloc Factors'!D52/('(Other Computations)'!D188+'(Other Computations)'!D201))</f>
        <v>0</v>
      </c>
      <c r="E5936" s="76">
        <f>IF('(Other Computations)'!E201=0,0,Inputs!G233*Inputs!G126*Inputs!J69*Inputs!D26*'GM Alloc Factors'!E52/('(Other Computations)'!E188+'(Other Computations)'!E201))</f>
        <v>0</v>
      </c>
      <c r="F5936" s="43">
        <f t="shared" si="1250"/>
        <v>0</v>
      </c>
      <c r="G5936" s="76">
        <f>IF('(Other Computations)'!G201=0,0,Inputs!I233*Inputs!I126*Inputs!J69*Inputs!D26*'GM Alloc Factors'!G52/('(Other Computations)'!G188+'(Other Computations)'!G201))</f>
        <v>0</v>
      </c>
      <c r="H5936" s="76">
        <f>IF('(Other Computations)'!H201=0,0,Inputs!J233*Inputs!J126*Inputs!J69*Inputs!D26*'GM Alloc Factors'!H52/('(Other Computations)'!H188+'(Other Computations)'!H201))</f>
        <v>0</v>
      </c>
      <c r="I5936" s="76">
        <f>IF('(Other Computations)'!I201=0,0,Inputs!K233*Inputs!K126*Inputs!J69*Inputs!D26*'GM Alloc Factors'!I52/('(Other Computations)'!I188+'(Other Computations)'!I201))</f>
        <v>0</v>
      </c>
      <c r="J5936" s="76">
        <f>IF('(Other Computations)'!J201=0,0,Inputs!L233*Inputs!L126*Inputs!J69*Inputs!D26*'GM Alloc Factors'!J52/('(Other Computations)'!J188+'(Other Computations)'!J201))</f>
        <v>0</v>
      </c>
      <c r="K5936" s="43">
        <f t="shared" si="1251"/>
        <v>0</v>
      </c>
    </row>
    <row r="5937" spans="1:11" ht="12.75" customHeight="1">
      <c r="A5937" s="61" t="str">
        <f>"         "&amp;Labels!B72</f>
        <v xml:space="preserve">         Customer 4</v>
      </c>
      <c r="B5937" s="76">
        <f>IF('(Other Computations)'!B202=0,0,Inputs!D234*Inputs!D127*Inputs!J70*Inputs!D26*'GM Alloc Factors'!B52/('(Other Computations)'!B189+'(Other Computations)'!B202))</f>
        <v>0</v>
      </c>
      <c r="C5937" s="76">
        <f>IF('(Other Computations)'!C202=0,0,Inputs!E234*Inputs!E127*Inputs!J70*Inputs!D26*'GM Alloc Factors'!C52/('(Other Computations)'!C189+'(Other Computations)'!C202))</f>
        <v>0</v>
      </c>
      <c r="D5937" s="76">
        <f>IF('(Other Computations)'!D202=0,0,Inputs!F234*Inputs!F127*Inputs!J70*Inputs!D26*'GM Alloc Factors'!D52/('(Other Computations)'!D189+'(Other Computations)'!D202))</f>
        <v>0</v>
      </c>
      <c r="E5937" s="76">
        <f>IF('(Other Computations)'!E202=0,0,Inputs!G234*Inputs!G127*Inputs!J70*Inputs!D26*'GM Alloc Factors'!E52/('(Other Computations)'!E189+'(Other Computations)'!E202))</f>
        <v>0</v>
      </c>
      <c r="F5937" s="43">
        <f t="shared" si="1250"/>
        <v>0</v>
      </c>
      <c r="G5937" s="76">
        <f>IF('(Other Computations)'!G202=0,0,Inputs!I234*Inputs!I127*Inputs!J70*Inputs!D26*'GM Alloc Factors'!G52/('(Other Computations)'!G189+'(Other Computations)'!G202))</f>
        <v>0</v>
      </c>
      <c r="H5937" s="76">
        <f>IF('(Other Computations)'!H202=0,0,Inputs!J234*Inputs!J127*Inputs!J70*Inputs!D26*'GM Alloc Factors'!H52/('(Other Computations)'!H189+'(Other Computations)'!H202))</f>
        <v>0</v>
      </c>
      <c r="I5937" s="76">
        <f>IF('(Other Computations)'!I202=0,0,Inputs!K234*Inputs!K127*Inputs!J70*Inputs!D26*'GM Alloc Factors'!I52/('(Other Computations)'!I189+'(Other Computations)'!I202))</f>
        <v>0</v>
      </c>
      <c r="J5937" s="76">
        <f>IF('(Other Computations)'!J202=0,0,Inputs!L234*Inputs!L127*Inputs!J70*Inputs!D26*'GM Alloc Factors'!J52/('(Other Computations)'!J189+'(Other Computations)'!J202))</f>
        <v>0</v>
      </c>
      <c r="K5937" s="43">
        <f t="shared" si="1251"/>
        <v>0</v>
      </c>
    </row>
    <row r="5938" spans="1:11" ht="12.75" customHeight="1">
      <c r="A5938" s="61" t="str">
        <f>"         "&amp;Labels!B73</f>
        <v xml:space="preserve">         Customer 5</v>
      </c>
      <c r="B5938" s="76">
        <f>IF('(Other Computations)'!B203=0,0,Inputs!D235*Inputs!D128*Inputs!J71*Inputs!D26*'GM Alloc Factors'!B52/('(Other Computations)'!B190+'(Other Computations)'!B203))</f>
        <v>0</v>
      </c>
      <c r="C5938" s="76">
        <f>IF('(Other Computations)'!C203=0,0,Inputs!E235*Inputs!E128*Inputs!J71*Inputs!D26*'GM Alloc Factors'!C52/('(Other Computations)'!C190+'(Other Computations)'!C203))</f>
        <v>0</v>
      </c>
      <c r="D5938" s="76">
        <f>IF('(Other Computations)'!D203=0,0,Inputs!F235*Inputs!F128*Inputs!J71*Inputs!D26*'GM Alloc Factors'!D52/('(Other Computations)'!D190+'(Other Computations)'!D203))</f>
        <v>0</v>
      </c>
      <c r="E5938" s="76">
        <f>IF('(Other Computations)'!E203=0,0,Inputs!G235*Inputs!G128*Inputs!J71*Inputs!D26*'GM Alloc Factors'!E52/('(Other Computations)'!E190+'(Other Computations)'!E203))</f>
        <v>0</v>
      </c>
      <c r="F5938" s="43">
        <f t="shared" si="1250"/>
        <v>0</v>
      </c>
      <c r="G5938" s="76">
        <f>IF('(Other Computations)'!G203=0,0,Inputs!I235*Inputs!I128*Inputs!J71*Inputs!D26*'GM Alloc Factors'!G52/('(Other Computations)'!G190+'(Other Computations)'!G203))</f>
        <v>0</v>
      </c>
      <c r="H5938" s="76">
        <f>IF('(Other Computations)'!H203=0,0,Inputs!J235*Inputs!J128*Inputs!J71*Inputs!D26*'GM Alloc Factors'!H52/('(Other Computations)'!H190+'(Other Computations)'!H203))</f>
        <v>0</v>
      </c>
      <c r="I5938" s="76">
        <f>IF('(Other Computations)'!I203=0,0,Inputs!K235*Inputs!K128*Inputs!J71*Inputs!D26*'GM Alloc Factors'!I52/('(Other Computations)'!I190+'(Other Computations)'!I203))</f>
        <v>0</v>
      </c>
      <c r="J5938" s="76">
        <f>IF('(Other Computations)'!J203=0,0,Inputs!L235*Inputs!L128*Inputs!J71*Inputs!D26*'GM Alloc Factors'!J52/('(Other Computations)'!J190+'(Other Computations)'!J203))</f>
        <v>0</v>
      </c>
      <c r="K5938" s="43">
        <f t="shared" si="1251"/>
        <v>0</v>
      </c>
    </row>
    <row r="5939" spans="1:11" ht="12.75" customHeight="1">
      <c r="A5939" s="61" t="str">
        <f>"         "&amp;Labels!B74</f>
        <v xml:space="preserve">         Customer 6</v>
      </c>
      <c r="B5939" s="76">
        <f>IF('(Other Computations)'!B204=0,0,Inputs!D236*Inputs!D129*Inputs!J72*Inputs!D26*'GM Alloc Factors'!B52/('(Other Computations)'!B191+'(Other Computations)'!B204))</f>
        <v>0</v>
      </c>
      <c r="C5939" s="76">
        <f>IF('(Other Computations)'!C204=0,0,Inputs!E236*Inputs!E129*Inputs!J72*Inputs!D26*'GM Alloc Factors'!C52/('(Other Computations)'!C191+'(Other Computations)'!C204))</f>
        <v>0</v>
      </c>
      <c r="D5939" s="76">
        <f>IF('(Other Computations)'!D204=0,0,Inputs!F236*Inputs!F129*Inputs!J72*Inputs!D26*'GM Alloc Factors'!D52/('(Other Computations)'!D191+'(Other Computations)'!D204))</f>
        <v>0</v>
      </c>
      <c r="E5939" s="76">
        <f>IF('(Other Computations)'!E204=0,0,Inputs!G236*Inputs!G129*Inputs!J72*Inputs!D26*'GM Alloc Factors'!E52/('(Other Computations)'!E191+'(Other Computations)'!E204))</f>
        <v>0</v>
      </c>
      <c r="F5939" s="43">
        <f t="shared" si="1250"/>
        <v>0</v>
      </c>
      <c r="G5939" s="76">
        <f>IF('(Other Computations)'!G204=0,0,Inputs!I236*Inputs!I129*Inputs!J72*Inputs!D26*'GM Alloc Factors'!G52/('(Other Computations)'!G191+'(Other Computations)'!G204))</f>
        <v>0</v>
      </c>
      <c r="H5939" s="76">
        <f>IF('(Other Computations)'!H204=0,0,Inputs!J236*Inputs!J129*Inputs!J72*Inputs!D26*'GM Alloc Factors'!H52/('(Other Computations)'!H191+'(Other Computations)'!H204))</f>
        <v>0</v>
      </c>
      <c r="I5939" s="76">
        <f>IF('(Other Computations)'!I204=0,0,Inputs!K236*Inputs!K129*Inputs!J72*Inputs!D26*'GM Alloc Factors'!I52/('(Other Computations)'!I191+'(Other Computations)'!I204))</f>
        <v>0</v>
      </c>
      <c r="J5939" s="76">
        <f>IF('(Other Computations)'!J204=0,0,Inputs!L236*Inputs!L129*Inputs!J72*Inputs!D26*'GM Alloc Factors'!J52/('(Other Computations)'!J191+'(Other Computations)'!J204))</f>
        <v>0</v>
      </c>
      <c r="K5939" s="43">
        <f t="shared" si="1251"/>
        <v>0</v>
      </c>
    </row>
    <row r="5940" spans="1:11" ht="12.75" customHeight="1">
      <c r="A5940" s="61" t="str">
        <f>"         "&amp;Labels!B75</f>
        <v xml:space="preserve">         Customer 7</v>
      </c>
      <c r="B5940" s="76">
        <f>IF('(Other Computations)'!B205=0,0,Inputs!D237*Inputs!D130*Inputs!J73*Inputs!D26*'GM Alloc Factors'!B52/('(Other Computations)'!B192+'(Other Computations)'!B205))</f>
        <v>0</v>
      </c>
      <c r="C5940" s="76">
        <f>IF('(Other Computations)'!C205=0,0,Inputs!E237*Inputs!E130*Inputs!J73*Inputs!D26*'GM Alloc Factors'!C52/('(Other Computations)'!C192+'(Other Computations)'!C205))</f>
        <v>0</v>
      </c>
      <c r="D5940" s="76">
        <f>IF('(Other Computations)'!D205=0,0,Inputs!F237*Inputs!F130*Inputs!J73*Inputs!D26*'GM Alloc Factors'!D52/('(Other Computations)'!D192+'(Other Computations)'!D205))</f>
        <v>0</v>
      </c>
      <c r="E5940" s="76">
        <f>IF('(Other Computations)'!E205=0,0,Inputs!G237*Inputs!G130*Inputs!J73*Inputs!D26*'GM Alloc Factors'!E52/('(Other Computations)'!E192+'(Other Computations)'!E205))</f>
        <v>0</v>
      </c>
      <c r="F5940" s="43">
        <f t="shared" si="1250"/>
        <v>0</v>
      </c>
      <c r="G5940" s="76">
        <f>IF('(Other Computations)'!G205=0,0,Inputs!I237*Inputs!I130*Inputs!J73*Inputs!D26*'GM Alloc Factors'!G52/('(Other Computations)'!G192+'(Other Computations)'!G205))</f>
        <v>0</v>
      </c>
      <c r="H5940" s="76">
        <f>IF('(Other Computations)'!H205=0,0,Inputs!J237*Inputs!J130*Inputs!J73*Inputs!D26*'GM Alloc Factors'!H52/('(Other Computations)'!H192+'(Other Computations)'!H205))</f>
        <v>0</v>
      </c>
      <c r="I5940" s="76">
        <f>IF('(Other Computations)'!I205=0,0,Inputs!K237*Inputs!K130*Inputs!J73*Inputs!D26*'GM Alloc Factors'!I52/('(Other Computations)'!I192+'(Other Computations)'!I205))</f>
        <v>0</v>
      </c>
      <c r="J5940" s="76">
        <f>IF('(Other Computations)'!J205=0,0,Inputs!L237*Inputs!L130*Inputs!J73*Inputs!D26*'GM Alloc Factors'!J52/('(Other Computations)'!J192+'(Other Computations)'!J205))</f>
        <v>0</v>
      </c>
      <c r="K5940" s="43">
        <f t="shared" si="1251"/>
        <v>0</v>
      </c>
    </row>
    <row r="5941" spans="1:11" ht="12.75" customHeight="1">
      <c r="A5941" s="61" t="str">
        <f>"         "&amp;Labels!B76</f>
        <v xml:space="preserve">         Customer 8</v>
      </c>
      <c r="B5941" s="76">
        <f>IF('(Other Computations)'!B206=0,0,Inputs!D238*Inputs!D131*Inputs!J74*Inputs!D26*'GM Alloc Factors'!B52/('(Other Computations)'!B193+'(Other Computations)'!B206))</f>
        <v>0</v>
      </c>
      <c r="C5941" s="76">
        <f>IF('(Other Computations)'!C206=0,0,Inputs!E238*Inputs!E131*Inputs!J74*Inputs!D26*'GM Alloc Factors'!C52/('(Other Computations)'!C193+'(Other Computations)'!C206))</f>
        <v>0</v>
      </c>
      <c r="D5941" s="76">
        <f>IF('(Other Computations)'!D206=0,0,Inputs!F238*Inputs!F131*Inputs!J74*Inputs!D26*'GM Alloc Factors'!D52/('(Other Computations)'!D193+'(Other Computations)'!D206))</f>
        <v>0</v>
      </c>
      <c r="E5941" s="76">
        <f>IF('(Other Computations)'!E206=0,0,Inputs!G238*Inputs!G131*Inputs!J74*Inputs!D26*'GM Alloc Factors'!E52/('(Other Computations)'!E193+'(Other Computations)'!E206))</f>
        <v>0</v>
      </c>
      <c r="F5941" s="43">
        <f t="shared" si="1250"/>
        <v>0</v>
      </c>
      <c r="G5941" s="76">
        <f>IF('(Other Computations)'!G206=0,0,Inputs!I238*Inputs!I131*Inputs!J74*Inputs!D26*'GM Alloc Factors'!G52/('(Other Computations)'!G193+'(Other Computations)'!G206))</f>
        <v>0</v>
      </c>
      <c r="H5941" s="76">
        <f>IF('(Other Computations)'!H206=0,0,Inputs!J238*Inputs!J131*Inputs!J74*Inputs!D26*'GM Alloc Factors'!H52/('(Other Computations)'!H193+'(Other Computations)'!H206))</f>
        <v>0</v>
      </c>
      <c r="I5941" s="76">
        <f>IF('(Other Computations)'!I206=0,0,Inputs!K238*Inputs!K131*Inputs!J74*Inputs!D26*'GM Alloc Factors'!I52/('(Other Computations)'!I193+'(Other Computations)'!I206))</f>
        <v>0</v>
      </c>
      <c r="J5941" s="76">
        <f>IF('(Other Computations)'!J206=0,0,Inputs!L238*Inputs!L131*Inputs!J74*Inputs!D26*'GM Alloc Factors'!J52/('(Other Computations)'!J193+'(Other Computations)'!J206))</f>
        <v>0</v>
      </c>
      <c r="K5941" s="43">
        <f t="shared" si="1251"/>
        <v>0</v>
      </c>
    </row>
    <row r="5942" spans="1:11" ht="12.75" customHeight="1">
      <c r="A5942" s="61" t="str">
        <f>"         "&amp;Labels!B77</f>
        <v xml:space="preserve">         Customer 9</v>
      </c>
      <c r="B5942" s="76">
        <f>IF('(Other Computations)'!B207=0,0,Inputs!D239*Inputs!D132*Inputs!J75*Inputs!D26*'GM Alloc Factors'!B52/('(Other Computations)'!B194+'(Other Computations)'!B207))</f>
        <v>0</v>
      </c>
      <c r="C5942" s="76">
        <f>IF('(Other Computations)'!C207=0,0,Inputs!E239*Inputs!E132*Inputs!J75*Inputs!D26*'GM Alloc Factors'!C52/('(Other Computations)'!C194+'(Other Computations)'!C207))</f>
        <v>0</v>
      </c>
      <c r="D5942" s="76">
        <f>IF('(Other Computations)'!D207=0,0,Inputs!F239*Inputs!F132*Inputs!J75*Inputs!D26*'GM Alloc Factors'!D52/('(Other Computations)'!D194+'(Other Computations)'!D207))</f>
        <v>0</v>
      </c>
      <c r="E5942" s="76">
        <f>IF('(Other Computations)'!E207=0,0,Inputs!G239*Inputs!G132*Inputs!J75*Inputs!D26*'GM Alloc Factors'!E52/('(Other Computations)'!E194+'(Other Computations)'!E207))</f>
        <v>0</v>
      </c>
      <c r="F5942" s="43">
        <f t="shared" si="1250"/>
        <v>0</v>
      </c>
      <c r="G5942" s="76">
        <f>IF('(Other Computations)'!G207=0,0,Inputs!I239*Inputs!I132*Inputs!J75*Inputs!D26*'GM Alloc Factors'!G52/('(Other Computations)'!G194+'(Other Computations)'!G207))</f>
        <v>0</v>
      </c>
      <c r="H5942" s="76">
        <f>IF('(Other Computations)'!H207=0,0,Inputs!J239*Inputs!J132*Inputs!J75*Inputs!D26*'GM Alloc Factors'!H52/('(Other Computations)'!H194+'(Other Computations)'!H207))</f>
        <v>0</v>
      </c>
      <c r="I5942" s="76">
        <f>IF('(Other Computations)'!I207=0,0,Inputs!K239*Inputs!K132*Inputs!J75*Inputs!D26*'GM Alloc Factors'!I52/('(Other Computations)'!I194+'(Other Computations)'!I207))</f>
        <v>0</v>
      </c>
      <c r="J5942" s="76">
        <f>IF('(Other Computations)'!J207=0,0,Inputs!L239*Inputs!L132*Inputs!J75*Inputs!D26*'GM Alloc Factors'!J52/('(Other Computations)'!J194+'(Other Computations)'!J207))</f>
        <v>0</v>
      </c>
      <c r="K5942" s="43">
        <f t="shared" si="1251"/>
        <v>0</v>
      </c>
    </row>
    <row r="5943" spans="1:11" ht="12.75" customHeight="1">
      <c r="A5943" s="61" t="str">
        <f>"         "&amp;Labels!B78</f>
        <v xml:space="preserve">         Customer 10</v>
      </c>
      <c r="B5943" s="76">
        <f>IF('(Other Computations)'!B208=0,0,Inputs!D240*Inputs!D133*Inputs!J76*Inputs!D26*'GM Alloc Factors'!B52/('(Other Computations)'!B195+'(Other Computations)'!B208))</f>
        <v>0</v>
      </c>
      <c r="C5943" s="76">
        <f>IF('(Other Computations)'!C208=0,0,Inputs!E240*Inputs!E133*Inputs!J76*Inputs!D26*'GM Alloc Factors'!C52/('(Other Computations)'!C195+'(Other Computations)'!C208))</f>
        <v>0</v>
      </c>
      <c r="D5943" s="76">
        <f>IF('(Other Computations)'!D208=0,0,Inputs!F240*Inputs!F133*Inputs!J76*Inputs!D26*'GM Alloc Factors'!D52/('(Other Computations)'!D195+'(Other Computations)'!D208))</f>
        <v>0</v>
      </c>
      <c r="E5943" s="76">
        <f>IF('(Other Computations)'!E208=0,0,Inputs!G240*Inputs!G133*Inputs!J76*Inputs!D26*'GM Alloc Factors'!E52/('(Other Computations)'!E195+'(Other Computations)'!E208))</f>
        <v>0</v>
      </c>
      <c r="F5943" s="43">
        <f t="shared" si="1250"/>
        <v>0</v>
      </c>
      <c r="G5943" s="76">
        <f>IF('(Other Computations)'!G208=0,0,Inputs!I240*Inputs!I133*Inputs!J76*Inputs!D26*'GM Alloc Factors'!G52/('(Other Computations)'!G195+'(Other Computations)'!G208))</f>
        <v>0</v>
      </c>
      <c r="H5943" s="76">
        <f>IF('(Other Computations)'!H208=0,0,Inputs!J240*Inputs!J133*Inputs!J76*Inputs!D26*'GM Alloc Factors'!H52/('(Other Computations)'!H195+'(Other Computations)'!H208))</f>
        <v>0</v>
      </c>
      <c r="I5943" s="76">
        <f>IF('(Other Computations)'!I208=0,0,Inputs!K240*Inputs!K133*Inputs!J76*Inputs!D26*'GM Alloc Factors'!I52/('(Other Computations)'!I195+'(Other Computations)'!I208))</f>
        <v>0</v>
      </c>
      <c r="J5943" s="76">
        <f>IF('(Other Computations)'!J208=0,0,Inputs!L240*Inputs!L133*Inputs!J76*Inputs!D26*'GM Alloc Factors'!J52/('(Other Computations)'!J195+'(Other Computations)'!J208))</f>
        <v>0</v>
      </c>
      <c r="K5943" s="43">
        <f t="shared" si="1251"/>
        <v>0</v>
      </c>
    </row>
    <row r="5944" spans="1:11" ht="12.75" customHeight="1">
      <c r="A5944" s="61" t="str">
        <f>"         "&amp;Labels!C68</f>
        <v xml:space="preserve">         Total</v>
      </c>
      <c r="B5944" s="84">
        <f>SUM(B5934:B5943)</f>
        <v>0</v>
      </c>
      <c r="C5944" s="84">
        <f>SUM(C5934:C5943)</f>
        <v>0</v>
      </c>
      <c r="D5944" s="84">
        <f>SUM(D5934:D5943)</f>
        <v>0</v>
      </c>
      <c r="E5944" s="84">
        <f>SUM(E5934:E5943)</f>
        <v>0</v>
      </c>
      <c r="F5944" s="43">
        <f t="shared" si="1250"/>
        <v>0</v>
      </c>
      <c r="G5944" s="84">
        <f>SUM(G5934:G5943)</f>
        <v>0</v>
      </c>
      <c r="H5944" s="84">
        <f>SUM(H5934:H5943)</f>
        <v>0</v>
      </c>
      <c r="I5944" s="84">
        <f>SUM(I5934:I5943)</f>
        <v>0</v>
      </c>
      <c r="J5944" s="84">
        <f>SUM(J5934:J5943)</f>
        <v>0</v>
      </c>
      <c r="K5944" s="43">
        <f t="shared" si="1251"/>
        <v>0</v>
      </c>
    </row>
    <row r="5945" spans="1:11" ht="12.75" customHeight="1">
      <c r="A5945" s="61" t="str">
        <f>"      "&amp;Labels!B92</f>
        <v xml:space="preserve">      Q 8</v>
      </c>
      <c r="B5945" s="84"/>
      <c r="C5945" s="84"/>
      <c r="D5945" s="84"/>
      <c r="E5945" s="84"/>
      <c r="F5945" s="43"/>
      <c r="G5945" s="84"/>
      <c r="H5945" s="84"/>
      <c r="I5945" s="84"/>
      <c r="J5945" s="84"/>
      <c r="K5945" s="43"/>
    </row>
    <row r="5946" spans="1:11" ht="12.75" customHeight="1">
      <c r="A5946" s="61" t="str">
        <f>"         "&amp;Labels!B69</f>
        <v xml:space="preserve">         Customer 1</v>
      </c>
      <c r="B5946" s="76">
        <f>IF('(Other Computations)'!B199=0,0,Inputs!D231*Inputs!D124*Inputs!K67*Inputs!D26*'GM Alloc Factors'!B55/('(Other Computations)'!B186+'(Other Computations)'!B199))</f>
        <v>0</v>
      </c>
      <c r="C5946" s="76">
        <f>IF('(Other Computations)'!C199=0,0,Inputs!E231*Inputs!E124*Inputs!K67*Inputs!D26*'GM Alloc Factors'!C55/('(Other Computations)'!C186+'(Other Computations)'!C199))</f>
        <v>0</v>
      </c>
      <c r="D5946" s="76">
        <f>IF('(Other Computations)'!D199=0,0,Inputs!F231*Inputs!F124*Inputs!K67*Inputs!D26*'GM Alloc Factors'!D55/('(Other Computations)'!D186+'(Other Computations)'!D199))</f>
        <v>0</v>
      </c>
      <c r="E5946" s="76">
        <f>IF('(Other Computations)'!E199=0,0,Inputs!G231*Inputs!G124*Inputs!K67*Inputs!D26*'GM Alloc Factors'!E55/('(Other Computations)'!E186+'(Other Computations)'!E199))</f>
        <v>0</v>
      </c>
      <c r="F5946" s="43">
        <f t="shared" ref="F5946:F5967" si="1252">SUM(B5946:E5946)</f>
        <v>0</v>
      </c>
      <c r="G5946" s="76">
        <f>IF('(Other Computations)'!G199=0,0,Inputs!I231*Inputs!I124*Inputs!K67*Inputs!D26*'GM Alloc Factors'!G55/('(Other Computations)'!G186+'(Other Computations)'!G199))</f>
        <v>0</v>
      </c>
      <c r="H5946" s="76">
        <f>IF('(Other Computations)'!H199=0,0,Inputs!J231*Inputs!J124*Inputs!K67*Inputs!D26*'GM Alloc Factors'!H55/('(Other Computations)'!H186+'(Other Computations)'!H199))</f>
        <v>0</v>
      </c>
      <c r="I5946" s="76">
        <f>IF('(Other Computations)'!I199=0,0,Inputs!K231*Inputs!K124*Inputs!K67*Inputs!D26*'GM Alloc Factors'!I55/('(Other Computations)'!I186+'(Other Computations)'!I199))</f>
        <v>0</v>
      </c>
      <c r="J5946" s="76">
        <f>IF('(Other Computations)'!J199=0,0,Inputs!L231*Inputs!L124*Inputs!K67*Inputs!D26*'GM Alloc Factors'!J55/('(Other Computations)'!J186+'(Other Computations)'!J199))</f>
        <v>0</v>
      </c>
      <c r="K5946" s="43">
        <f t="shared" ref="K5946:K5967" si="1253">SUM(G5946:J5946)</f>
        <v>0</v>
      </c>
    </row>
    <row r="5947" spans="1:11" ht="12.75" customHeight="1">
      <c r="A5947" s="61" t="str">
        <f>"         "&amp;Labels!B70</f>
        <v xml:space="preserve">         Customer 2</v>
      </c>
      <c r="B5947" s="76">
        <f>IF('(Other Computations)'!B200=0,0,Inputs!D232*Inputs!D125*Inputs!K68*Inputs!D26*'GM Alloc Factors'!B55/('(Other Computations)'!B187+'(Other Computations)'!B200))</f>
        <v>0</v>
      </c>
      <c r="C5947" s="76">
        <f>IF('(Other Computations)'!C200=0,0,Inputs!E232*Inputs!E125*Inputs!K68*Inputs!D26*'GM Alloc Factors'!C55/('(Other Computations)'!C187+'(Other Computations)'!C200))</f>
        <v>0</v>
      </c>
      <c r="D5947" s="76">
        <f>IF('(Other Computations)'!D200=0,0,Inputs!F232*Inputs!F125*Inputs!K68*Inputs!D26*'GM Alloc Factors'!D55/('(Other Computations)'!D187+'(Other Computations)'!D200))</f>
        <v>0</v>
      </c>
      <c r="E5947" s="76">
        <f>IF('(Other Computations)'!E200=0,0,Inputs!G232*Inputs!G125*Inputs!K68*Inputs!D26*'GM Alloc Factors'!E55/('(Other Computations)'!E187+'(Other Computations)'!E200))</f>
        <v>0</v>
      </c>
      <c r="F5947" s="43">
        <f t="shared" si="1252"/>
        <v>0</v>
      </c>
      <c r="G5947" s="76">
        <f>IF('(Other Computations)'!G200=0,0,Inputs!I232*Inputs!I125*Inputs!K68*Inputs!D26*'GM Alloc Factors'!G55/('(Other Computations)'!G187+'(Other Computations)'!G200))</f>
        <v>0</v>
      </c>
      <c r="H5947" s="76">
        <f>IF('(Other Computations)'!H200=0,0,Inputs!J232*Inputs!J125*Inputs!K68*Inputs!D26*'GM Alloc Factors'!H55/('(Other Computations)'!H187+'(Other Computations)'!H200))</f>
        <v>0</v>
      </c>
      <c r="I5947" s="76">
        <f>IF('(Other Computations)'!I200=0,0,Inputs!K232*Inputs!K125*Inputs!K68*Inputs!D26*'GM Alloc Factors'!I55/('(Other Computations)'!I187+'(Other Computations)'!I200))</f>
        <v>0</v>
      </c>
      <c r="J5947" s="76">
        <f>IF('(Other Computations)'!J200=0,0,Inputs!L232*Inputs!L125*Inputs!K68*Inputs!D26*'GM Alloc Factors'!J55/('(Other Computations)'!J187+'(Other Computations)'!J200))</f>
        <v>0</v>
      </c>
      <c r="K5947" s="43">
        <f t="shared" si="1253"/>
        <v>0</v>
      </c>
    </row>
    <row r="5948" spans="1:11" ht="12.75" customHeight="1">
      <c r="A5948" s="61" t="str">
        <f>"         "&amp;Labels!B71</f>
        <v xml:space="preserve">         Customer 3</v>
      </c>
      <c r="B5948" s="76">
        <f>IF('(Other Computations)'!B201=0,0,Inputs!D233*Inputs!D126*Inputs!K69*Inputs!D26*'GM Alloc Factors'!B55/('(Other Computations)'!B188+'(Other Computations)'!B201))</f>
        <v>0</v>
      </c>
      <c r="C5948" s="76">
        <f>IF('(Other Computations)'!C201=0,0,Inputs!E233*Inputs!E126*Inputs!K69*Inputs!D26*'GM Alloc Factors'!C55/('(Other Computations)'!C188+'(Other Computations)'!C201))</f>
        <v>0</v>
      </c>
      <c r="D5948" s="76">
        <f>IF('(Other Computations)'!D201=0,0,Inputs!F233*Inputs!F126*Inputs!K69*Inputs!D26*'GM Alloc Factors'!D55/('(Other Computations)'!D188+'(Other Computations)'!D201))</f>
        <v>0</v>
      </c>
      <c r="E5948" s="76">
        <f>IF('(Other Computations)'!E201=0,0,Inputs!G233*Inputs!G126*Inputs!K69*Inputs!D26*'GM Alloc Factors'!E55/('(Other Computations)'!E188+'(Other Computations)'!E201))</f>
        <v>0</v>
      </c>
      <c r="F5948" s="43">
        <f t="shared" si="1252"/>
        <v>0</v>
      </c>
      <c r="G5948" s="76">
        <f>IF('(Other Computations)'!G201=0,0,Inputs!I233*Inputs!I126*Inputs!K69*Inputs!D26*'GM Alloc Factors'!G55/('(Other Computations)'!G188+'(Other Computations)'!G201))</f>
        <v>0</v>
      </c>
      <c r="H5948" s="76">
        <f>IF('(Other Computations)'!H201=0,0,Inputs!J233*Inputs!J126*Inputs!K69*Inputs!D26*'GM Alloc Factors'!H55/('(Other Computations)'!H188+'(Other Computations)'!H201))</f>
        <v>0</v>
      </c>
      <c r="I5948" s="76">
        <f>IF('(Other Computations)'!I201=0,0,Inputs!K233*Inputs!K126*Inputs!K69*Inputs!D26*'GM Alloc Factors'!I55/('(Other Computations)'!I188+'(Other Computations)'!I201))</f>
        <v>0</v>
      </c>
      <c r="J5948" s="76">
        <f>IF('(Other Computations)'!J201=0,0,Inputs!L233*Inputs!L126*Inputs!K69*Inputs!D26*'GM Alloc Factors'!J55/('(Other Computations)'!J188+'(Other Computations)'!J201))</f>
        <v>0</v>
      </c>
      <c r="K5948" s="43">
        <f t="shared" si="1253"/>
        <v>0</v>
      </c>
    </row>
    <row r="5949" spans="1:11" ht="12.75" customHeight="1">
      <c r="A5949" s="61" t="str">
        <f>"         "&amp;Labels!B72</f>
        <v xml:space="preserve">         Customer 4</v>
      </c>
      <c r="B5949" s="76">
        <f>IF('(Other Computations)'!B202=0,0,Inputs!D234*Inputs!D127*Inputs!K70*Inputs!D26*'GM Alloc Factors'!B55/('(Other Computations)'!B189+'(Other Computations)'!B202))</f>
        <v>0</v>
      </c>
      <c r="C5949" s="76">
        <f>IF('(Other Computations)'!C202=0,0,Inputs!E234*Inputs!E127*Inputs!K70*Inputs!D26*'GM Alloc Factors'!C55/('(Other Computations)'!C189+'(Other Computations)'!C202))</f>
        <v>0</v>
      </c>
      <c r="D5949" s="76">
        <f>IF('(Other Computations)'!D202=0,0,Inputs!F234*Inputs!F127*Inputs!K70*Inputs!D26*'GM Alloc Factors'!D55/('(Other Computations)'!D189+'(Other Computations)'!D202))</f>
        <v>0</v>
      </c>
      <c r="E5949" s="76">
        <f>IF('(Other Computations)'!E202=0,0,Inputs!G234*Inputs!G127*Inputs!K70*Inputs!D26*'GM Alloc Factors'!E55/('(Other Computations)'!E189+'(Other Computations)'!E202))</f>
        <v>0</v>
      </c>
      <c r="F5949" s="43">
        <f t="shared" si="1252"/>
        <v>0</v>
      </c>
      <c r="G5949" s="76">
        <f>IF('(Other Computations)'!G202=0,0,Inputs!I234*Inputs!I127*Inputs!K70*Inputs!D26*'GM Alloc Factors'!G55/('(Other Computations)'!G189+'(Other Computations)'!G202))</f>
        <v>0</v>
      </c>
      <c r="H5949" s="76">
        <f>IF('(Other Computations)'!H202=0,0,Inputs!J234*Inputs!J127*Inputs!K70*Inputs!D26*'GM Alloc Factors'!H55/('(Other Computations)'!H189+'(Other Computations)'!H202))</f>
        <v>0</v>
      </c>
      <c r="I5949" s="76">
        <f>IF('(Other Computations)'!I202=0,0,Inputs!K234*Inputs!K127*Inputs!K70*Inputs!D26*'GM Alloc Factors'!I55/('(Other Computations)'!I189+'(Other Computations)'!I202))</f>
        <v>0</v>
      </c>
      <c r="J5949" s="76">
        <f>IF('(Other Computations)'!J202=0,0,Inputs!L234*Inputs!L127*Inputs!K70*Inputs!D26*'GM Alloc Factors'!J55/('(Other Computations)'!J189+'(Other Computations)'!J202))</f>
        <v>0</v>
      </c>
      <c r="K5949" s="43">
        <f t="shared" si="1253"/>
        <v>0</v>
      </c>
    </row>
    <row r="5950" spans="1:11" ht="12.75" customHeight="1">
      <c r="A5950" s="61" t="str">
        <f>"         "&amp;Labels!B73</f>
        <v xml:space="preserve">         Customer 5</v>
      </c>
      <c r="B5950" s="76">
        <f>IF('(Other Computations)'!B203=0,0,Inputs!D235*Inputs!D128*Inputs!K71*Inputs!D26*'GM Alloc Factors'!B55/('(Other Computations)'!B190+'(Other Computations)'!B203))</f>
        <v>0</v>
      </c>
      <c r="C5950" s="76">
        <f>IF('(Other Computations)'!C203=0,0,Inputs!E235*Inputs!E128*Inputs!K71*Inputs!D26*'GM Alloc Factors'!C55/('(Other Computations)'!C190+'(Other Computations)'!C203))</f>
        <v>0</v>
      </c>
      <c r="D5950" s="76">
        <f>IF('(Other Computations)'!D203=0,0,Inputs!F235*Inputs!F128*Inputs!K71*Inputs!D26*'GM Alloc Factors'!D55/('(Other Computations)'!D190+'(Other Computations)'!D203))</f>
        <v>0</v>
      </c>
      <c r="E5950" s="76">
        <f>IF('(Other Computations)'!E203=0,0,Inputs!G235*Inputs!G128*Inputs!K71*Inputs!D26*'GM Alloc Factors'!E55/('(Other Computations)'!E190+'(Other Computations)'!E203))</f>
        <v>0</v>
      </c>
      <c r="F5950" s="43">
        <f t="shared" si="1252"/>
        <v>0</v>
      </c>
      <c r="G5950" s="76">
        <f>IF('(Other Computations)'!G203=0,0,Inputs!I235*Inputs!I128*Inputs!K71*Inputs!D26*'GM Alloc Factors'!G55/('(Other Computations)'!G190+'(Other Computations)'!G203))</f>
        <v>0</v>
      </c>
      <c r="H5950" s="76">
        <f>IF('(Other Computations)'!H203=0,0,Inputs!J235*Inputs!J128*Inputs!K71*Inputs!D26*'GM Alloc Factors'!H55/('(Other Computations)'!H190+'(Other Computations)'!H203))</f>
        <v>0</v>
      </c>
      <c r="I5950" s="76">
        <f>IF('(Other Computations)'!I203=0,0,Inputs!K235*Inputs!K128*Inputs!K71*Inputs!D26*'GM Alloc Factors'!I55/('(Other Computations)'!I190+'(Other Computations)'!I203))</f>
        <v>0</v>
      </c>
      <c r="J5950" s="76">
        <f>IF('(Other Computations)'!J203=0,0,Inputs!L235*Inputs!L128*Inputs!K71*Inputs!D26*'GM Alloc Factors'!J55/('(Other Computations)'!J190+'(Other Computations)'!J203))</f>
        <v>0</v>
      </c>
      <c r="K5950" s="43">
        <f t="shared" si="1253"/>
        <v>0</v>
      </c>
    </row>
    <row r="5951" spans="1:11" ht="12.75" customHeight="1">
      <c r="A5951" s="61" t="str">
        <f>"         "&amp;Labels!B74</f>
        <v xml:space="preserve">         Customer 6</v>
      </c>
      <c r="B5951" s="76">
        <f>IF('(Other Computations)'!B204=0,0,Inputs!D236*Inputs!D129*Inputs!K72*Inputs!D26*'GM Alloc Factors'!B55/('(Other Computations)'!B191+'(Other Computations)'!B204))</f>
        <v>0</v>
      </c>
      <c r="C5951" s="76">
        <f>IF('(Other Computations)'!C204=0,0,Inputs!E236*Inputs!E129*Inputs!K72*Inputs!D26*'GM Alloc Factors'!C55/('(Other Computations)'!C191+'(Other Computations)'!C204))</f>
        <v>0</v>
      </c>
      <c r="D5951" s="76">
        <f>IF('(Other Computations)'!D204=0,0,Inputs!F236*Inputs!F129*Inputs!K72*Inputs!D26*'GM Alloc Factors'!D55/('(Other Computations)'!D191+'(Other Computations)'!D204))</f>
        <v>0</v>
      </c>
      <c r="E5951" s="76">
        <f>IF('(Other Computations)'!E204=0,0,Inputs!G236*Inputs!G129*Inputs!K72*Inputs!D26*'GM Alloc Factors'!E55/('(Other Computations)'!E191+'(Other Computations)'!E204))</f>
        <v>0</v>
      </c>
      <c r="F5951" s="43">
        <f t="shared" si="1252"/>
        <v>0</v>
      </c>
      <c r="G5951" s="76">
        <f>IF('(Other Computations)'!G204=0,0,Inputs!I236*Inputs!I129*Inputs!K72*Inputs!D26*'GM Alloc Factors'!G55/('(Other Computations)'!G191+'(Other Computations)'!G204))</f>
        <v>0</v>
      </c>
      <c r="H5951" s="76">
        <f>IF('(Other Computations)'!H204=0,0,Inputs!J236*Inputs!J129*Inputs!K72*Inputs!D26*'GM Alloc Factors'!H55/('(Other Computations)'!H191+'(Other Computations)'!H204))</f>
        <v>0</v>
      </c>
      <c r="I5951" s="76">
        <f>IF('(Other Computations)'!I204=0,0,Inputs!K236*Inputs!K129*Inputs!K72*Inputs!D26*'GM Alloc Factors'!I55/('(Other Computations)'!I191+'(Other Computations)'!I204))</f>
        <v>0</v>
      </c>
      <c r="J5951" s="76">
        <f>IF('(Other Computations)'!J204=0,0,Inputs!L236*Inputs!L129*Inputs!K72*Inputs!D26*'GM Alloc Factors'!J55/('(Other Computations)'!J191+'(Other Computations)'!J204))</f>
        <v>0</v>
      </c>
      <c r="K5951" s="43">
        <f t="shared" si="1253"/>
        <v>0</v>
      </c>
    </row>
    <row r="5952" spans="1:11" ht="12.75" customHeight="1">
      <c r="A5952" s="61" t="str">
        <f>"         "&amp;Labels!B75</f>
        <v xml:space="preserve">         Customer 7</v>
      </c>
      <c r="B5952" s="76">
        <f>IF('(Other Computations)'!B205=0,0,Inputs!D237*Inputs!D130*Inputs!K73*Inputs!D26*'GM Alloc Factors'!B55/('(Other Computations)'!B192+'(Other Computations)'!B205))</f>
        <v>0</v>
      </c>
      <c r="C5952" s="76">
        <f>IF('(Other Computations)'!C205=0,0,Inputs!E237*Inputs!E130*Inputs!K73*Inputs!D26*'GM Alloc Factors'!C55/('(Other Computations)'!C192+'(Other Computations)'!C205))</f>
        <v>0</v>
      </c>
      <c r="D5952" s="76">
        <f>IF('(Other Computations)'!D205=0,0,Inputs!F237*Inputs!F130*Inputs!K73*Inputs!D26*'GM Alloc Factors'!D55/('(Other Computations)'!D192+'(Other Computations)'!D205))</f>
        <v>0</v>
      </c>
      <c r="E5952" s="76">
        <f>IF('(Other Computations)'!E205=0,0,Inputs!G237*Inputs!G130*Inputs!K73*Inputs!D26*'GM Alloc Factors'!E55/('(Other Computations)'!E192+'(Other Computations)'!E205))</f>
        <v>0</v>
      </c>
      <c r="F5952" s="43">
        <f t="shared" si="1252"/>
        <v>0</v>
      </c>
      <c r="G5952" s="76">
        <f>IF('(Other Computations)'!G205=0,0,Inputs!I237*Inputs!I130*Inputs!K73*Inputs!D26*'GM Alloc Factors'!G55/('(Other Computations)'!G192+'(Other Computations)'!G205))</f>
        <v>0</v>
      </c>
      <c r="H5952" s="76">
        <f>IF('(Other Computations)'!H205=0,0,Inputs!J237*Inputs!J130*Inputs!K73*Inputs!D26*'GM Alloc Factors'!H55/('(Other Computations)'!H192+'(Other Computations)'!H205))</f>
        <v>0</v>
      </c>
      <c r="I5952" s="76">
        <f>IF('(Other Computations)'!I205=0,0,Inputs!K237*Inputs!K130*Inputs!K73*Inputs!D26*'GM Alloc Factors'!I55/('(Other Computations)'!I192+'(Other Computations)'!I205))</f>
        <v>0</v>
      </c>
      <c r="J5952" s="76">
        <f>IF('(Other Computations)'!J205=0,0,Inputs!L237*Inputs!L130*Inputs!K73*Inputs!D26*'GM Alloc Factors'!J55/('(Other Computations)'!J192+'(Other Computations)'!J205))</f>
        <v>0</v>
      </c>
      <c r="K5952" s="43">
        <f t="shared" si="1253"/>
        <v>0</v>
      </c>
    </row>
    <row r="5953" spans="1:11" ht="12.75" customHeight="1">
      <c r="A5953" s="61" t="str">
        <f>"         "&amp;Labels!B76</f>
        <v xml:space="preserve">         Customer 8</v>
      </c>
      <c r="B5953" s="76">
        <f>IF('(Other Computations)'!B206=0,0,Inputs!D238*Inputs!D131*Inputs!K74*Inputs!D26*'GM Alloc Factors'!B55/('(Other Computations)'!B193+'(Other Computations)'!B206))</f>
        <v>0</v>
      </c>
      <c r="C5953" s="76">
        <f>IF('(Other Computations)'!C206=0,0,Inputs!E238*Inputs!E131*Inputs!K74*Inputs!D26*'GM Alloc Factors'!C55/('(Other Computations)'!C193+'(Other Computations)'!C206))</f>
        <v>0</v>
      </c>
      <c r="D5953" s="76">
        <f>IF('(Other Computations)'!D206=0,0,Inputs!F238*Inputs!F131*Inputs!K74*Inputs!D26*'GM Alloc Factors'!D55/('(Other Computations)'!D193+'(Other Computations)'!D206))</f>
        <v>0</v>
      </c>
      <c r="E5953" s="76">
        <f>IF('(Other Computations)'!E206=0,0,Inputs!G238*Inputs!G131*Inputs!K74*Inputs!D26*'GM Alloc Factors'!E55/('(Other Computations)'!E193+'(Other Computations)'!E206))</f>
        <v>0</v>
      </c>
      <c r="F5953" s="43">
        <f t="shared" si="1252"/>
        <v>0</v>
      </c>
      <c r="G5953" s="76">
        <f>IF('(Other Computations)'!G206=0,0,Inputs!I238*Inputs!I131*Inputs!K74*Inputs!D26*'GM Alloc Factors'!G55/('(Other Computations)'!G193+'(Other Computations)'!G206))</f>
        <v>0</v>
      </c>
      <c r="H5953" s="76">
        <f>IF('(Other Computations)'!H206=0,0,Inputs!J238*Inputs!J131*Inputs!K74*Inputs!D26*'GM Alloc Factors'!H55/('(Other Computations)'!H193+'(Other Computations)'!H206))</f>
        <v>0</v>
      </c>
      <c r="I5953" s="76">
        <f>IF('(Other Computations)'!I206=0,0,Inputs!K238*Inputs!K131*Inputs!K74*Inputs!D26*'GM Alloc Factors'!I55/('(Other Computations)'!I193+'(Other Computations)'!I206))</f>
        <v>0</v>
      </c>
      <c r="J5953" s="76">
        <f>IF('(Other Computations)'!J206=0,0,Inputs!L238*Inputs!L131*Inputs!K74*Inputs!D26*'GM Alloc Factors'!J55/('(Other Computations)'!J193+'(Other Computations)'!J206))</f>
        <v>0</v>
      </c>
      <c r="K5953" s="43">
        <f t="shared" si="1253"/>
        <v>0</v>
      </c>
    </row>
    <row r="5954" spans="1:11" ht="12.75" customHeight="1">
      <c r="A5954" s="61" t="str">
        <f>"         "&amp;Labels!B77</f>
        <v xml:space="preserve">         Customer 9</v>
      </c>
      <c r="B5954" s="76">
        <f>IF('(Other Computations)'!B207=0,0,Inputs!D239*Inputs!D132*Inputs!K75*Inputs!D26*'GM Alloc Factors'!B55/('(Other Computations)'!B194+'(Other Computations)'!B207))</f>
        <v>0</v>
      </c>
      <c r="C5954" s="76">
        <f>IF('(Other Computations)'!C207=0,0,Inputs!E239*Inputs!E132*Inputs!K75*Inputs!D26*'GM Alloc Factors'!C55/('(Other Computations)'!C194+'(Other Computations)'!C207))</f>
        <v>0</v>
      </c>
      <c r="D5954" s="76">
        <f>IF('(Other Computations)'!D207=0,0,Inputs!F239*Inputs!F132*Inputs!K75*Inputs!D26*'GM Alloc Factors'!D55/('(Other Computations)'!D194+'(Other Computations)'!D207))</f>
        <v>0</v>
      </c>
      <c r="E5954" s="76">
        <f>IF('(Other Computations)'!E207=0,0,Inputs!G239*Inputs!G132*Inputs!K75*Inputs!D26*'GM Alloc Factors'!E55/('(Other Computations)'!E194+'(Other Computations)'!E207))</f>
        <v>0</v>
      </c>
      <c r="F5954" s="43">
        <f t="shared" si="1252"/>
        <v>0</v>
      </c>
      <c r="G5954" s="76">
        <f>IF('(Other Computations)'!G207=0,0,Inputs!I239*Inputs!I132*Inputs!K75*Inputs!D26*'GM Alloc Factors'!G55/('(Other Computations)'!G194+'(Other Computations)'!G207))</f>
        <v>0</v>
      </c>
      <c r="H5954" s="76">
        <f>IF('(Other Computations)'!H207=0,0,Inputs!J239*Inputs!J132*Inputs!K75*Inputs!D26*'GM Alloc Factors'!H55/('(Other Computations)'!H194+'(Other Computations)'!H207))</f>
        <v>0</v>
      </c>
      <c r="I5954" s="76">
        <f>IF('(Other Computations)'!I207=0,0,Inputs!K239*Inputs!K132*Inputs!K75*Inputs!D26*'GM Alloc Factors'!I55/('(Other Computations)'!I194+'(Other Computations)'!I207))</f>
        <v>0</v>
      </c>
      <c r="J5954" s="76">
        <f>IF('(Other Computations)'!J207=0,0,Inputs!L239*Inputs!L132*Inputs!K75*Inputs!D26*'GM Alloc Factors'!J55/('(Other Computations)'!J194+'(Other Computations)'!J207))</f>
        <v>0</v>
      </c>
      <c r="K5954" s="43">
        <f t="shared" si="1253"/>
        <v>0</v>
      </c>
    </row>
    <row r="5955" spans="1:11" ht="12.75" customHeight="1">
      <c r="A5955" s="61" t="str">
        <f>"         "&amp;Labels!B78</f>
        <v xml:space="preserve">         Customer 10</v>
      </c>
      <c r="B5955" s="76">
        <f>IF('(Other Computations)'!B208=0,0,Inputs!D240*Inputs!D133*Inputs!K76*Inputs!D26*'GM Alloc Factors'!B55/('(Other Computations)'!B195+'(Other Computations)'!B208))</f>
        <v>0</v>
      </c>
      <c r="C5955" s="76">
        <f>IF('(Other Computations)'!C208=0,0,Inputs!E240*Inputs!E133*Inputs!K76*Inputs!D26*'GM Alloc Factors'!C55/('(Other Computations)'!C195+'(Other Computations)'!C208))</f>
        <v>0</v>
      </c>
      <c r="D5955" s="76">
        <f>IF('(Other Computations)'!D208=0,0,Inputs!F240*Inputs!F133*Inputs!K76*Inputs!D26*'GM Alloc Factors'!D55/('(Other Computations)'!D195+'(Other Computations)'!D208))</f>
        <v>0</v>
      </c>
      <c r="E5955" s="76">
        <f>IF('(Other Computations)'!E208=0,0,Inputs!G240*Inputs!G133*Inputs!K76*Inputs!D26*'GM Alloc Factors'!E55/('(Other Computations)'!E195+'(Other Computations)'!E208))</f>
        <v>0</v>
      </c>
      <c r="F5955" s="43">
        <f t="shared" si="1252"/>
        <v>0</v>
      </c>
      <c r="G5955" s="76">
        <f>IF('(Other Computations)'!G208=0,0,Inputs!I240*Inputs!I133*Inputs!K76*Inputs!D26*'GM Alloc Factors'!G55/('(Other Computations)'!G195+'(Other Computations)'!G208))</f>
        <v>0</v>
      </c>
      <c r="H5955" s="76">
        <f>IF('(Other Computations)'!H208=0,0,Inputs!J240*Inputs!J133*Inputs!K76*Inputs!D26*'GM Alloc Factors'!H55/('(Other Computations)'!H195+'(Other Computations)'!H208))</f>
        <v>0</v>
      </c>
      <c r="I5955" s="76">
        <f>IF('(Other Computations)'!I208=0,0,Inputs!K240*Inputs!K133*Inputs!K76*Inputs!D26*'GM Alloc Factors'!I55/('(Other Computations)'!I195+'(Other Computations)'!I208))</f>
        <v>0</v>
      </c>
      <c r="J5955" s="76">
        <f>IF('(Other Computations)'!J208=0,0,Inputs!L240*Inputs!L133*Inputs!K76*Inputs!D26*'GM Alloc Factors'!J55/('(Other Computations)'!J195+'(Other Computations)'!J208))</f>
        <v>0</v>
      </c>
      <c r="K5955" s="43">
        <f t="shared" si="1253"/>
        <v>0</v>
      </c>
    </row>
    <row r="5956" spans="1:11" ht="12.75" customHeight="1">
      <c r="A5956" s="61" t="str">
        <f>"         "&amp;Labels!C68</f>
        <v xml:space="preserve">         Total</v>
      </c>
      <c r="B5956" s="84">
        <f>SUM(B5946:B5955)</f>
        <v>0</v>
      </c>
      <c r="C5956" s="84">
        <f>SUM(C5946:C5955)</f>
        <v>0</v>
      </c>
      <c r="D5956" s="84">
        <f>SUM(D5946:D5955)</f>
        <v>0</v>
      </c>
      <c r="E5956" s="84">
        <f>SUM(E5946:E5955)</f>
        <v>0</v>
      </c>
      <c r="F5956" s="43">
        <f t="shared" si="1252"/>
        <v>0</v>
      </c>
      <c r="G5956" s="84">
        <f>SUM(G5946:G5955)</f>
        <v>0</v>
      </c>
      <c r="H5956" s="84">
        <f>SUM(H5946:H5955)</f>
        <v>0</v>
      </c>
      <c r="I5956" s="84">
        <f>SUM(I5946:I5955)</f>
        <v>0</v>
      </c>
      <c r="J5956" s="84">
        <f>SUM(J5946:J5955)</f>
        <v>0</v>
      </c>
      <c r="K5956" s="43">
        <f t="shared" si="1253"/>
        <v>0</v>
      </c>
    </row>
    <row r="5957" spans="1:11" ht="12.75" customHeight="1">
      <c r="A5957" s="55" t="str">
        <f>"      "&amp;Labels!C84</f>
        <v xml:space="preserve">      Total</v>
      </c>
      <c r="B5957" s="74">
        <f>SUM(B5872,B5884,B5896,B5908,B5920,B5932,B5944,B5956)</f>
        <v>0</v>
      </c>
      <c r="C5957" s="74">
        <f>SUM(C5872,C5884,C5896,C5908,C5920,C5932,C5944,C5956)</f>
        <v>0</v>
      </c>
      <c r="D5957" s="74">
        <f>SUM(D5872,D5884,D5896,D5908,D5920,D5932,D5944,D5956)</f>
        <v>0</v>
      </c>
      <c r="E5957" s="74">
        <f>SUM(E5872,E5884,E5896,E5908,E5920,E5932,E5944,E5956)</f>
        <v>0</v>
      </c>
      <c r="F5957" s="43">
        <f t="shared" si="1252"/>
        <v>0</v>
      </c>
      <c r="G5957" s="74">
        <f>SUM(G5872,G5884,G5896,G5908,G5920,G5932,G5944,G5956)</f>
        <v>0</v>
      </c>
      <c r="H5957" s="74">
        <f>SUM(H5872,H5884,H5896,H5908,H5920,H5932,H5944,H5956)</f>
        <v>0</v>
      </c>
      <c r="I5957" s="74">
        <f>SUM(I5872,I5884,I5896,I5908,I5920,I5932,I5944,I5956)</f>
        <v>0</v>
      </c>
      <c r="J5957" s="74">
        <f>SUM(J5872,J5884,J5896,J5908,J5920,J5932,J5944,J5956)</f>
        <v>0</v>
      </c>
      <c r="K5957" s="43">
        <f t="shared" si="1253"/>
        <v>0</v>
      </c>
    </row>
    <row r="5958" spans="1:11" ht="12.75" customHeight="1">
      <c r="A5958" s="61" t="str">
        <f>"         "&amp;Labels!B69</f>
        <v xml:space="preserve">         Customer 1</v>
      </c>
      <c r="B5958" s="76">
        <f t="shared" ref="B5958:E5967" si="1254">SUM(B5862,B5874,B5886,B5898,B5910,B5922,B5934,B5946)</f>
        <v>0</v>
      </c>
      <c r="C5958" s="76">
        <f t="shared" si="1254"/>
        <v>0</v>
      </c>
      <c r="D5958" s="76">
        <f t="shared" si="1254"/>
        <v>0</v>
      </c>
      <c r="E5958" s="76">
        <f t="shared" si="1254"/>
        <v>0</v>
      </c>
      <c r="F5958" s="43">
        <f t="shared" si="1252"/>
        <v>0</v>
      </c>
      <c r="G5958" s="76">
        <f t="shared" ref="G5958:J5967" si="1255">SUM(G5862,G5874,G5886,G5898,G5910,G5922,G5934,G5946)</f>
        <v>0</v>
      </c>
      <c r="H5958" s="76">
        <f t="shared" si="1255"/>
        <v>0</v>
      </c>
      <c r="I5958" s="76">
        <f t="shared" si="1255"/>
        <v>0</v>
      </c>
      <c r="J5958" s="76">
        <f t="shared" si="1255"/>
        <v>0</v>
      </c>
      <c r="K5958" s="43">
        <f t="shared" si="1253"/>
        <v>0</v>
      </c>
    </row>
    <row r="5959" spans="1:11" ht="12.75" customHeight="1">
      <c r="A5959" s="61" t="str">
        <f>"         "&amp;Labels!B70</f>
        <v xml:space="preserve">         Customer 2</v>
      </c>
      <c r="B5959" s="76">
        <f t="shared" si="1254"/>
        <v>0</v>
      </c>
      <c r="C5959" s="76">
        <f t="shared" si="1254"/>
        <v>0</v>
      </c>
      <c r="D5959" s="76">
        <f t="shared" si="1254"/>
        <v>0</v>
      </c>
      <c r="E5959" s="76">
        <f t="shared" si="1254"/>
        <v>0</v>
      </c>
      <c r="F5959" s="43">
        <f t="shared" si="1252"/>
        <v>0</v>
      </c>
      <c r="G5959" s="76">
        <f t="shared" si="1255"/>
        <v>0</v>
      </c>
      <c r="H5959" s="76">
        <f t="shared" si="1255"/>
        <v>0</v>
      </c>
      <c r="I5959" s="76">
        <f t="shared" si="1255"/>
        <v>0</v>
      </c>
      <c r="J5959" s="76">
        <f t="shared" si="1255"/>
        <v>0</v>
      </c>
      <c r="K5959" s="43">
        <f t="shared" si="1253"/>
        <v>0</v>
      </c>
    </row>
    <row r="5960" spans="1:11" ht="12.75" customHeight="1">
      <c r="A5960" s="61" t="str">
        <f>"         "&amp;Labels!B71</f>
        <v xml:space="preserve">         Customer 3</v>
      </c>
      <c r="B5960" s="76">
        <f t="shared" si="1254"/>
        <v>0</v>
      </c>
      <c r="C5960" s="76">
        <f t="shared" si="1254"/>
        <v>0</v>
      </c>
      <c r="D5960" s="76">
        <f t="shared" si="1254"/>
        <v>0</v>
      </c>
      <c r="E5960" s="76">
        <f t="shared" si="1254"/>
        <v>0</v>
      </c>
      <c r="F5960" s="43">
        <f t="shared" si="1252"/>
        <v>0</v>
      </c>
      <c r="G5960" s="76">
        <f t="shared" si="1255"/>
        <v>0</v>
      </c>
      <c r="H5960" s="76">
        <f t="shared" si="1255"/>
        <v>0</v>
      </c>
      <c r="I5960" s="76">
        <f t="shared" si="1255"/>
        <v>0</v>
      </c>
      <c r="J5960" s="76">
        <f t="shared" si="1255"/>
        <v>0</v>
      </c>
      <c r="K5960" s="43">
        <f t="shared" si="1253"/>
        <v>0</v>
      </c>
    </row>
    <row r="5961" spans="1:11" ht="12.75" customHeight="1">
      <c r="A5961" s="61" t="str">
        <f>"         "&amp;Labels!B72</f>
        <v xml:space="preserve">         Customer 4</v>
      </c>
      <c r="B5961" s="76">
        <f t="shared" si="1254"/>
        <v>0</v>
      </c>
      <c r="C5961" s="76">
        <f t="shared" si="1254"/>
        <v>0</v>
      </c>
      <c r="D5961" s="76">
        <f t="shared" si="1254"/>
        <v>0</v>
      </c>
      <c r="E5961" s="76">
        <f t="shared" si="1254"/>
        <v>0</v>
      </c>
      <c r="F5961" s="43">
        <f t="shared" si="1252"/>
        <v>0</v>
      </c>
      <c r="G5961" s="76">
        <f t="shared" si="1255"/>
        <v>0</v>
      </c>
      <c r="H5961" s="76">
        <f t="shared" si="1255"/>
        <v>0</v>
      </c>
      <c r="I5961" s="76">
        <f t="shared" si="1255"/>
        <v>0</v>
      </c>
      <c r="J5961" s="76">
        <f t="shared" si="1255"/>
        <v>0</v>
      </c>
      <c r="K5961" s="43">
        <f t="shared" si="1253"/>
        <v>0</v>
      </c>
    </row>
    <row r="5962" spans="1:11" ht="12.75" customHeight="1">
      <c r="A5962" s="61" t="str">
        <f>"         "&amp;Labels!B73</f>
        <v xml:space="preserve">         Customer 5</v>
      </c>
      <c r="B5962" s="76">
        <f t="shared" si="1254"/>
        <v>0</v>
      </c>
      <c r="C5962" s="76">
        <f t="shared" si="1254"/>
        <v>0</v>
      </c>
      <c r="D5962" s="76">
        <f t="shared" si="1254"/>
        <v>0</v>
      </c>
      <c r="E5962" s="76">
        <f t="shared" si="1254"/>
        <v>0</v>
      </c>
      <c r="F5962" s="43">
        <f t="shared" si="1252"/>
        <v>0</v>
      </c>
      <c r="G5962" s="76">
        <f t="shared" si="1255"/>
        <v>0</v>
      </c>
      <c r="H5962" s="76">
        <f t="shared" si="1255"/>
        <v>0</v>
      </c>
      <c r="I5962" s="76">
        <f t="shared" si="1255"/>
        <v>0</v>
      </c>
      <c r="J5962" s="76">
        <f t="shared" si="1255"/>
        <v>0</v>
      </c>
      <c r="K5962" s="43">
        <f t="shared" si="1253"/>
        <v>0</v>
      </c>
    </row>
    <row r="5963" spans="1:11" ht="12.75" customHeight="1">
      <c r="A5963" s="61" t="str">
        <f>"         "&amp;Labels!B74</f>
        <v xml:space="preserve">         Customer 6</v>
      </c>
      <c r="B5963" s="76">
        <f t="shared" si="1254"/>
        <v>0</v>
      </c>
      <c r="C5963" s="76">
        <f t="shared" si="1254"/>
        <v>0</v>
      </c>
      <c r="D5963" s="76">
        <f t="shared" si="1254"/>
        <v>0</v>
      </c>
      <c r="E5963" s="76">
        <f t="shared" si="1254"/>
        <v>0</v>
      </c>
      <c r="F5963" s="43">
        <f t="shared" si="1252"/>
        <v>0</v>
      </c>
      <c r="G5963" s="76">
        <f t="shared" si="1255"/>
        <v>0</v>
      </c>
      <c r="H5963" s="76">
        <f t="shared" si="1255"/>
        <v>0</v>
      </c>
      <c r="I5963" s="76">
        <f t="shared" si="1255"/>
        <v>0</v>
      </c>
      <c r="J5963" s="76">
        <f t="shared" si="1255"/>
        <v>0</v>
      </c>
      <c r="K5963" s="43">
        <f t="shared" si="1253"/>
        <v>0</v>
      </c>
    </row>
    <row r="5964" spans="1:11" ht="12.75" customHeight="1">
      <c r="A5964" s="61" t="str">
        <f>"         "&amp;Labels!B75</f>
        <v xml:space="preserve">         Customer 7</v>
      </c>
      <c r="B5964" s="76">
        <f t="shared" si="1254"/>
        <v>0</v>
      </c>
      <c r="C5964" s="76">
        <f t="shared" si="1254"/>
        <v>0</v>
      </c>
      <c r="D5964" s="76">
        <f t="shared" si="1254"/>
        <v>0</v>
      </c>
      <c r="E5964" s="76">
        <f t="shared" si="1254"/>
        <v>0</v>
      </c>
      <c r="F5964" s="43">
        <f t="shared" si="1252"/>
        <v>0</v>
      </c>
      <c r="G5964" s="76">
        <f t="shared" si="1255"/>
        <v>0</v>
      </c>
      <c r="H5964" s="76">
        <f t="shared" si="1255"/>
        <v>0</v>
      </c>
      <c r="I5964" s="76">
        <f t="shared" si="1255"/>
        <v>0</v>
      </c>
      <c r="J5964" s="76">
        <f t="shared" si="1255"/>
        <v>0</v>
      </c>
      <c r="K5964" s="43">
        <f t="shared" si="1253"/>
        <v>0</v>
      </c>
    </row>
    <row r="5965" spans="1:11" ht="12.75" customHeight="1">
      <c r="A5965" s="61" t="str">
        <f>"         "&amp;Labels!B76</f>
        <v xml:space="preserve">         Customer 8</v>
      </c>
      <c r="B5965" s="76">
        <f t="shared" si="1254"/>
        <v>0</v>
      </c>
      <c r="C5965" s="76">
        <f t="shared" si="1254"/>
        <v>0</v>
      </c>
      <c r="D5965" s="76">
        <f t="shared" si="1254"/>
        <v>0</v>
      </c>
      <c r="E5965" s="76">
        <f t="shared" si="1254"/>
        <v>0</v>
      </c>
      <c r="F5965" s="43">
        <f t="shared" si="1252"/>
        <v>0</v>
      </c>
      <c r="G5965" s="76">
        <f t="shared" si="1255"/>
        <v>0</v>
      </c>
      <c r="H5965" s="76">
        <f t="shared" si="1255"/>
        <v>0</v>
      </c>
      <c r="I5965" s="76">
        <f t="shared" si="1255"/>
        <v>0</v>
      </c>
      <c r="J5965" s="76">
        <f t="shared" si="1255"/>
        <v>0</v>
      </c>
      <c r="K5965" s="43">
        <f t="shared" si="1253"/>
        <v>0</v>
      </c>
    </row>
    <row r="5966" spans="1:11" ht="12.75" customHeight="1">
      <c r="A5966" s="61" t="str">
        <f>"         "&amp;Labels!B77</f>
        <v xml:space="preserve">         Customer 9</v>
      </c>
      <c r="B5966" s="76">
        <f t="shared" si="1254"/>
        <v>0</v>
      </c>
      <c r="C5966" s="76">
        <f t="shared" si="1254"/>
        <v>0</v>
      </c>
      <c r="D5966" s="76">
        <f t="shared" si="1254"/>
        <v>0</v>
      </c>
      <c r="E5966" s="76">
        <f t="shared" si="1254"/>
        <v>0</v>
      </c>
      <c r="F5966" s="43">
        <f t="shared" si="1252"/>
        <v>0</v>
      </c>
      <c r="G5966" s="76">
        <f t="shared" si="1255"/>
        <v>0</v>
      </c>
      <c r="H5966" s="76">
        <f t="shared" si="1255"/>
        <v>0</v>
      </c>
      <c r="I5966" s="76">
        <f t="shared" si="1255"/>
        <v>0</v>
      </c>
      <c r="J5966" s="76">
        <f t="shared" si="1255"/>
        <v>0</v>
      </c>
      <c r="K5966" s="43">
        <f t="shared" si="1253"/>
        <v>0</v>
      </c>
    </row>
    <row r="5967" spans="1:11" ht="12.75" customHeight="1">
      <c r="A5967" s="61" t="str">
        <f>"         "&amp;Labels!B78</f>
        <v xml:space="preserve">         Customer 10</v>
      </c>
      <c r="B5967" s="76">
        <f t="shared" si="1254"/>
        <v>0</v>
      </c>
      <c r="C5967" s="76">
        <f t="shared" si="1254"/>
        <v>0</v>
      </c>
      <c r="D5967" s="76">
        <f t="shared" si="1254"/>
        <v>0</v>
      </c>
      <c r="E5967" s="76">
        <f t="shared" si="1254"/>
        <v>0</v>
      </c>
      <c r="F5967" s="43">
        <f t="shared" si="1252"/>
        <v>0</v>
      </c>
      <c r="G5967" s="76">
        <f t="shared" si="1255"/>
        <v>0</v>
      </c>
      <c r="H5967" s="76">
        <f t="shared" si="1255"/>
        <v>0</v>
      </c>
      <c r="I5967" s="76">
        <f t="shared" si="1255"/>
        <v>0</v>
      </c>
      <c r="J5967" s="76">
        <f t="shared" si="1255"/>
        <v>0</v>
      </c>
      <c r="K5967" s="43">
        <f t="shared" si="1253"/>
        <v>0</v>
      </c>
    </row>
    <row r="5968" spans="1:11" ht="12.75" customHeight="1">
      <c r="A5968" s="61" t="str">
        <f>"         "&amp;Labels!C68</f>
        <v xml:space="preserve">         Total</v>
      </c>
      <c r="B5968" s="84">
        <f>B5957</f>
        <v>0</v>
      </c>
      <c r="C5968" s="84">
        <f>C5957</f>
        <v>0</v>
      </c>
      <c r="D5968" s="84">
        <f>D5957</f>
        <v>0</v>
      </c>
      <c r="E5968" s="84">
        <f>E5957</f>
        <v>0</v>
      </c>
      <c r="F5968" s="43">
        <f>SUM(B5957:E5957)</f>
        <v>0</v>
      </c>
      <c r="G5968" s="84">
        <f>G5957</f>
        <v>0</v>
      </c>
      <c r="H5968" s="84">
        <f>H5957</f>
        <v>0</v>
      </c>
      <c r="I5968" s="84">
        <f>I5957</f>
        <v>0</v>
      </c>
      <c r="J5968" s="84">
        <f>J5957</f>
        <v>0</v>
      </c>
      <c r="K5968" s="43">
        <f>SUM(G5957:J5957)</f>
        <v>0</v>
      </c>
    </row>
    <row r="5969" spans="1:11" ht="12.75" customHeight="1">
      <c r="A5969" s="55" t="str">
        <f>"   "&amp;Labels!B108</f>
        <v xml:space="preserve">   Sales visits</v>
      </c>
      <c r="B5969" s="74"/>
      <c r="C5969" s="74"/>
      <c r="D5969" s="74"/>
      <c r="E5969" s="74"/>
      <c r="F5969" s="43"/>
      <c r="G5969" s="74"/>
      <c r="H5969" s="74"/>
      <c r="I5969" s="74"/>
      <c r="J5969" s="74"/>
      <c r="K5969" s="43"/>
    </row>
    <row r="5970" spans="1:11" ht="12.75" customHeight="1">
      <c r="A5970" s="61" t="str">
        <f>"      "&amp;Labels!B85</f>
        <v xml:space="preserve">      Q 1</v>
      </c>
      <c r="B5970" s="84"/>
      <c r="C5970" s="84"/>
      <c r="D5970" s="84"/>
      <c r="E5970" s="84"/>
      <c r="F5970" s="43"/>
      <c r="G5970" s="84"/>
      <c r="H5970" s="84"/>
      <c r="I5970" s="84"/>
      <c r="J5970" s="84"/>
      <c r="K5970" s="43"/>
    </row>
    <row r="5971" spans="1:11" ht="12.75" customHeight="1">
      <c r="A5971" s="61" t="str">
        <f>"         "&amp;Labels!B69</f>
        <v xml:space="preserve">         Customer 1</v>
      </c>
      <c r="B5971" s="76">
        <f>IF('(Other Computations)'!B199=0,0,Inputs!D231*Inputs!D124*Inputs!D77*Inputs!D27*'GM Alloc Factors'!B35/('(Other Computations)'!B186+'(Other Computations)'!B199))</f>
        <v>0</v>
      </c>
      <c r="C5971" s="76">
        <f>IF('(Other Computations)'!C199=0,0,Inputs!E231*Inputs!E124*Inputs!D77*Inputs!D27*'GM Alloc Factors'!C35/('(Other Computations)'!C186+'(Other Computations)'!C199))</f>
        <v>0</v>
      </c>
      <c r="D5971" s="76">
        <f>IF('(Other Computations)'!D199=0,0,Inputs!F231*Inputs!F124*Inputs!D77*Inputs!D27*'GM Alloc Factors'!D35/('(Other Computations)'!D186+'(Other Computations)'!D199))</f>
        <v>0</v>
      </c>
      <c r="E5971" s="76">
        <f>IF('(Other Computations)'!E199=0,0,Inputs!G231*Inputs!G124*Inputs!D77*Inputs!D27*'GM Alloc Factors'!E35/('(Other Computations)'!E186+'(Other Computations)'!E199))</f>
        <v>0</v>
      </c>
      <c r="F5971" s="43">
        <f t="shared" ref="F5971:F5981" si="1256">SUM(B5971:E5971)</f>
        <v>0</v>
      </c>
      <c r="G5971" s="76">
        <f>IF('(Other Computations)'!G199=0,0,Inputs!I231*Inputs!I124*Inputs!D77*Inputs!D27*'GM Alloc Factors'!G35/('(Other Computations)'!G186+'(Other Computations)'!G199))</f>
        <v>0</v>
      </c>
      <c r="H5971" s="76">
        <f>IF('(Other Computations)'!H199=0,0,Inputs!J231*Inputs!J124*Inputs!D77*Inputs!D27*'GM Alloc Factors'!H35/('(Other Computations)'!H186+'(Other Computations)'!H199))</f>
        <v>0</v>
      </c>
      <c r="I5971" s="76">
        <f>IF('(Other Computations)'!I199=0,0,Inputs!K231*Inputs!K124*Inputs!D77*Inputs!D27*'GM Alloc Factors'!I35/('(Other Computations)'!I186+'(Other Computations)'!I199))</f>
        <v>0</v>
      </c>
      <c r="J5971" s="76">
        <f>IF('(Other Computations)'!J199=0,0,Inputs!L231*Inputs!L124*Inputs!D77*Inputs!D27*'GM Alloc Factors'!J35/('(Other Computations)'!J186+'(Other Computations)'!J199))</f>
        <v>0</v>
      </c>
      <c r="K5971" s="43">
        <f t="shared" ref="K5971:K5981" si="1257">SUM(G5971:J5971)</f>
        <v>0</v>
      </c>
    </row>
    <row r="5972" spans="1:11" ht="12.75" customHeight="1">
      <c r="A5972" s="61" t="str">
        <f>"         "&amp;Labels!B70</f>
        <v xml:space="preserve">         Customer 2</v>
      </c>
      <c r="B5972" s="76">
        <f>IF('(Other Computations)'!B200=0,0,Inputs!D232*Inputs!D125*Inputs!D78*Inputs!D27*'GM Alloc Factors'!B35/('(Other Computations)'!B187+'(Other Computations)'!B200))</f>
        <v>0</v>
      </c>
      <c r="C5972" s="76">
        <f>IF('(Other Computations)'!C200=0,0,Inputs!E232*Inputs!E125*Inputs!D78*Inputs!D27*'GM Alloc Factors'!C35/('(Other Computations)'!C187+'(Other Computations)'!C200))</f>
        <v>0</v>
      </c>
      <c r="D5972" s="76">
        <f>IF('(Other Computations)'!D200=0,0,Inputs!F232*Inputs!F125*Inputs!D78*Inputs!D27*'GM Alloc Factors'!D35/('(Other Computations)'!D187+'(Other Computations)'!D200))</f>
        <v>0</v>
      </c>
      <c r="E5972" s="76">
        <f>IF('(Other Computations)'!E200=0,0,Inputs!G232*Inputs!G125*Inputs!D78*Inputs!D27*'GM Alloc Factors'!E35/('(Other Computations)'!E187+'(Other Computations)'!E200))</f>
        <v>0</v>
      </c>
      <c r="F5972" s="43">
        <f t="shared" si="1256"/>
        <v>0</v>
      </c>
      <c r="G5972" s="76">
        <f>IF('(Other Computations)'!G200=0,0,Inputs!I232*Inputs!I125*Inputs!D78*Inputs!D27*'GM Alloc Factors'!G35/('(Other Computations)'!G187+'(Other Computations)'!G200))</f>
        <v>0</v>
      </c>
      <c r="H5972" s="76">
        <f>IF('(Other Computations)'!H200=0,0,Inputs!J232*Inputs!J125*Inputs!D78*Inputs!D27*'GM Alloc Factors'!H35/('(Other Computations)'!H187+'(Other Computations)'!H200))</f>
        <v>0</v>
      </c>
      <c r="I5972" s="76">
        <f>IF('(Other Computations)'!I200=0,0,Inputs!K232*Inputs!K125*Inputs!D78*Inputs!D27*'GM Alloc Factors'!I35/('(Other Computations)'!I187+'(Other Computations)'!I200))</f>
        <v>0</v>
      </c>
      <c r="J5972" s="76">
        <f>IF('(Other Computations)'!J200=0,0,Inputs!L232*Inputs!L125*Inputs!D78*Inputs!D27*'GM Alloc Factors'!J35/('(Other Computations)'!J187+'(Other Computations)'!J200))</f>
        <v>0</v>
      </c>
      <c r="K5972" s="43">
        <f t="shared" si="1257"/>
        <v>0</v>
      </c>
    </row>
    <row r="5973" spans="1:11" ht="12.75" customHeight="1">
      <c r="A5973" s="61" t="str">
        <f>"         "&amp;Labels!B71</f>
        <v xml:space="preserve">         Customer 3</v>
      </c>
      <c r="B5973" s="76">
        <f>IF('(Other Computations)'!B201=0,0,Inputs!D233*Inputs!D126*Inputs!D79*Inputs!D27*'GM Alloc Factors'!B35/('(Other Computations)'!B188+'(Other Computations)'!B201))</f>
        <v>0</v>
      </c>
      <c r="C5973" s="76">
        <f>IF('(Other Computations)'!C201=0,0,Inputs!E233*Inputs!E126*Inputs!D79*Inputs!D27*'GM Alloc Factors'!C35/('(Other Computations)'!C188+'(Other Computations)'!C201))</f>
        <v>0</v>
      </c>
      <c r="D5973" s="76">
        <f>IF('(Other Computations)'!D201=0,0,Inputs!F233*Inputs!F126*Inputs!D79*Inputs!D27*'GM Alloc Factors'!D35/('(Other Computations)'!D188+'(Other Computations)'!D201))</f>
        <v>0</v>
      </c>
      <c r="E5973" s="76">
        <f>IF('(Other Computations)'!E201=0,0,Inputs!G233*Inputs!G126*Inputs!D79*Inputs!D27*'GM Alloc Factors'!E35/('(Other Computations)'!E188+'(Other Computations)'!E201))</f>
        <v>0</v>
      </c>
      <c r="F5973" s="43">
        <f t="shared" si="1256"/>
        <v>0</v>
      </c>
      <c r="G5973" s="76">
        <f>IF('(Other Computations)'!G201=0,0,Inputs!I233*Inputs!I126*Inputs!D79*Inputs!D27*'GM Alloc Factors'!G35/('(Other Computations)'!G188+'(Other Computations)'!G201))</f>
        <v>0</v>
      </c>
      <c r="H5973" s="76">
        <f>IF('(Other Computations)'!H201=0,0,Inputs!J233*Inputs!J126*Inputs!D79*Inputs!D27*'GM Alloc Factors'!H35/('(Other Computations)'!H188+'(Other Computations)'!H201))</f>
        <v>0</v>
      </c>
      <c r="I5973" s="76">
        <f>IF('(Other Computations)'!I201=0,0,Inputs!K233*Inputs!K126*Inputs!D79*Inputs!D27*'GM Alloc Factors'!I35/('(Other Computations)'!I188+'(Other Computations)'!I201))</f>
        <v>0</v>
      </c>
      <c r="J5973" s="76">
        <f>IF('(Other Computations)'!J201=0,0,Inputs!L233*Inputs!L126*Inputs!D79*Inputs!D27*'GM Alloc Factors'!J35/('(Other Computations)'!J188+'(Other Computations)'!J201))</f>
        <v>0</v>
      </c>
      <c r="K5973" s="43">
        <f t="shared" si="1257"/>
        <v>0</v>
      </c>
    </row>
    <row r="5974" spans="1:11" ht="12.75" customHeight="1">
      <c r="A5974" s="61" t="str">
        <f>"         "&amp;Labels!B72</f>
        <v xml:space="preserve">         Customer 4</v>
      </c>
      <c r="B5974" s="76">
        <f>IF('(Other Computations)'!B202=0,0,Inputs!D234*Inputs!D127*Inputs!D80*Inputs!D27*'GM Alloc Factors'!B35/('(Other Computations)'!B189+'(Other Computations)'!B202))</f>
        <v>0</v>
      </c>
      <c r="C5974" s="76">
        <f>IF('(Other Computations)'!C202=0,0,Inputs!E234*Inputs!E127*Inputs!D80*Inputs!D27*'GM Alloc Factors'!C35/('(Other Computations)'!C189+'(Other Computations)'!C202))</f>
        <v>0</v>
      </c>
      <c r="D5974" s="76">
        <f>IF('(Other Computations)'!D202=0,0,Inputs!F234*Inputs!F127*Inputs!D80*Inputs!D27*'GM Alloc Factors'!D35/('(Other Computations)'!D189+'(Other Computations)'!D202))</f>
        <v>0</v>
      </c>
      <c r="E5974" s="76">
        <f>IF('(Other Computations)'!E202=0,0,Inputs!G234*Inputs!G127*Inputs!D80*Inputs!D27*'GM Alloc Factors'!E35/('(Other Computations)'!E189+'(Other Computations)'!E202))</f>
        <v>0</v>
      </c>
      <c r="F5974" s="43">
        <f t="shared" si="1256"/>
        <v>0</v>
      </c>
      <c r="G5974" s="76">
        <f>IF('(Other Computations)'!G202=0,0,Inputs!I234*Inputs!I127*Inputs!D80*Inputs!D27*'GM Alloc Factors'!G35/('(Other Computations)'!G189+'(Other Computations)'!G202))</f>
        <v>0</v>
      </c>
      <c r="H5974" s="76">
        <f>IF('(Other Computations)'!H202=0,0,Inputs!J234*Inputs!J127*Inputs!D80*Inputs!D27*'GM Alloc Factors'!H35/('(Other Computations)'!H189+'(Other Computations)'!H202))</f>
        <v>0</v>
      </c>
      <c r="I5974" s="76">
        <f>IF('(Other Computations)'!I202=0,0,Inputs!K234*Inputs!K127*Inputs!D80*Inputs!D27*'GM Alloc Factors'!I35/('(Other Computations)'!I189+'(Other Computations)'!I202))</f>
        <v>0</v>
      </c>
      <c r="J5974" s="76">
        <f>IF('(Other Computations)'!J202=0,0,Inputs!L234*Inputs!L127*Inputs!D80*Inputs!D27*'GM Alloc Factors'!J35/('(Other Computations)'!J189+'(Other Computations)'!J202))</f>
        <v>0</v>
      </c>
      <c r="K5974" s="43">
        <f t="shared" si="1257"/>
        <v>0</v>
      </c>
    </row>
    <row r="5975" spans="1:11" ht="12.75" customHeight="1">
      <c r="A5975" s="61" t="str">
        <f>"         "&amp;Labels!B73</f>
        <v xml:space="preserve">         Customer 5</v>
      </c>
      <c r="B5975" s="76">
        <f>IF('(Other Computations)'!B203=0,0,Inputs!D235*Inputs!D128*Inputs!D81*Inputs!D27*'GM Alloc Factors'!B35/('(Other Computations)'!B190+'(Other Computations)'!B203))</f>
        <v>0</v>
      </c>
      <c r="C5975" s="76">
        <f>IF('(Other Computations)'!C203=0,0,Inputs!E235*Inputs!E128*Inputs!D81*Inputs!D27*'GM Alloc Factors'!C35/('(Other Computations)'!C190+'(Other Computations)'!C203))</f>
        <v>0</v>
      </c>
      <c r="D5975" s="76">
        <f>IF('(Other Computations)'!D203=0,0,Inputs!F235*Inputs!F128*Inputs!D81*Inputs!D27*'GM Alloc Factors'!D35/('(Other Computations)'!D190+'(Other Computations)'!D203))</f>
        <v>0</v>
      </c>
      <c r="E5975" s="76">
        <f>IF('(Other Computations)'!E203=0,0,Inputs!G235*Inputs!G128*Inputs!D81*Inputs!D27*'GM Alloc Factors'!E35/('(Other Computations)'!E190+'(Other Computations)'!E203))</f>
        <v>0</v>
      </c>
      <c r="F5975" s="43">
        <f t="shared" si="1256"/>
        <v>0</v>
      </c>
      <c r="G5975" s="76">
        <f>IF('(Other Computations)'!G203=0,0,Inputs!I235*Inputs!I128*Inputs!D81*Inputs!D27*'GM Alloc Factors'!G35/('(Other Computations)'!G190+'(Other Computations)'!G203))</f>
        <v>0</v>
      </c>
      <c r="H5975" s="76">
        <f>IF('(Other Computations)'!H203=0,0,Inputs!J235*Inputs!J128*Inputs!D81*Inputs!D27*'GM Alloc Factors'!H35/('(Other Computations)'!H190+'(Other Computations)'!H203))</f>
        <v>0</v>
      </c>
      <c r="I5975" s="76">
        <f>IF('(Other Computations)'!I203=0,0,Inputs!K235*Inputs!K128*Inputs!D81*Inputs!D27*'GM Alloc Factors'!I35/('(Other Computations)'!I190+'(Other Computations)'!I203))</f>
        <v>0</v>
      </c>
      <c r="J5975" s="76">
        <f>IF('(Other Computations)'!J203=0,0,Inputs!L235*Inputs!L128*Inputs!D81*Inputs!D27*'GM Alloc Factors'!J35/('(Other Computations)'!J190+'(Other Computations)'!J203))</f>
        <v>0</v>
      </c>
      <c r="K5975" s="43">
        <f t="shared" si="1257"/>
        <v>0</v>
      </c>
    </row>
    <row r="5976" spans="1:11" ht="12.75" customHeight="1">
      <c r="A5976" s="61" t="str">
        <f>"         "&amp;Labels!B74</f>
        <v xml:space="preserve">         Customer 6</v>
      </c>
      <c r="B5976" s="76">
        <f>IF('(Other Computations)'!B204=0,0,Inputs!D236*Inputs!D129*Inputs!D82*Inputs!D27*'GM Alloc Factors'!B35/('(Other Computations)'!B191+'(Other Computations)'!B204))</f>
        <v>0</v>
      </c>
      <c r="C5976" s="76">
        <f>IF('(Other Computations)'!C204=0,0,Inputs!E236*Inputs!E129*Inputs!D82*Inputs!D27*'GM Alloc Factors'!C35/('(Other Computations)'!C191+'(Other Computations)'!C204))</f>
        <v>0</v>
      </c>
      <c r="D5976" s="76">
        <f>IF('(Other Computations)'!D204=0,0,Inputs!F236*Inputs!F129*Inputs!D82*Inputs!D27*'GM Alloc Factors'!D35/('(Other Computations)'!D191+'(Other Computations)'!D204))</f>
        <v>0</v>
      </c>
      <c r="E5976" s="76">
        <f>IF('(Other Computations)'!E204=0,0,Inputs!G236*Inputs!G129*Inputs!D82*Inputs!D27*'GM Alloc Factors'!E35/('(Other Computations)'!E191+'(Other Computations)'!E204))</f>
        <v>0</v>
      </c>
      <c r="F5976" s="43">
        <f t="shared" si="1256"/>
        <v>0</v>
      </c>
      <c r="G5976" s="76">
        <f>IF('(Other Computations)'!G204=0,0,Inputs!I236*Inputs!I129*Inputs!D82*Inputs!D27*'GM Alloc Factors'!G35/('(Other Computations)'!G191+'(Other Computations)'!G204))</f>
        <v>0</v>
      </c>
      <c r="H5976" s="76">
        <f>IF('(Other Computations)'!H204=0,0,Inputs!J236*Inputs!J129*Inputs!D82*Inputs!D27*'GM Alloc Factors'!H35/('(Other Computations)'!H191+'(Other Computations)'!H204))</f>
        <v>0</v>
      </c>
      <c r="I5976" s="76">
        <f>IF('(Other Computations)'!I204=0,0,Inputs!K236*Inputs!K129*Inputs!D82*Inputs!D27*'GM Alloc Factors'!I35/('(Other Computations)'!I191+'(Other Computations)'!I204))</f>
        <v>0</v>
      </c>
      <c r="J5976" s="76">
        <f>IF('(Other Computations)'!J204=0,0,Inputs!L236*Inputs!L129*Inputs!D82*Inputs!D27*'GM Alloc Factors'!J35/('(Other Computations)'!J191+'(Other Computations)'!J204))</f>
        <v>0</v>
      </c>
      <c r="K5976" s="43">
        <f t="shared" si="1257"/>
        <v>0</v>
      </c>
    </row>
    <row r="5977" spans="1:11" ht="12.75" customHeight="1">
      <c r="A5977" s="61" t="str">
        <f>"         "&amp;Labels!B75</f>
        <v xml:space="preserve">         Customer 7</v>
      </c>
      <c r="B5977" s="76">
        <f>IF('(Other Computations)'!B205=0,0,Inputs!D237*Inputs!D130*Inputs!D83*Inputs!D27*'GM Alloc Factors'!B35/('(Other Computations)'!B192+'(Other Computations)'!B205))</f>
        <v>0</v>
      </c>
      <c r="C5977" s="76">
        <f>IF('(Other Computations)'!C205=0,0,Inputs!E237*Inputs!E130*Inputs!D83*Inputs!D27*'GM Alloc Factors'!C35/('(Other Computations)'!C192+'(Other Computations)'!C205))</f>
        <v>0</v>
      </c>
      <c r="D5977" s="76">
        <f>IF('(Other Computations)'!D205=0,0,Inputs!F237*Inputs!F130*Inputs!D83*Inputs!D27*'GM Alloc Factors'!D35/('(Other Computations)'!D192+'(Other Computations)'!D205))</f>
        <v>0</v>
      </c>
      <c r="E5977" s="76">
        <f>IF('(Other Computations)'!E205=0,0,Inputs!G237*Inputs!G130*Inputs!D83*Inputs!D27*'GM Alloc Factors'!E35/('(Other Computations)'!E192+'(Other Computations)'!E205))</f>
        <v>0</v>
      </c>
      <c r="F5977" s="43">
        <f t="shared" si="1256"/>
        <v>0</v>
      </c>
      <c r="G5977" s="76">
        <f>IF('(Other Computations)'!G205=0,0,Inputs!I237*Inputs!I130*Inputs!D83*Inputs!D27*'GM Alloc Factors'!G35/('(Other Computations)'!G192+'(Other Computations)'!G205))</f>
        <v>0</v>
      </c>
      <c r="H5977" s="76">
        <f>IF('(Other Computations)'!H205=0,0,Inputs!J237*Inputs!J130*Inputs!D83*Inputs!D27*'GM Alloc Factors'!H35/('(Other Computations)'!H192+'(Other Computations)'!H205))</f>
        <v>0</v>
      </c>
      <c r="I5977" s="76">
        <f>IF('(Other Computations)'!I205=0,0,Inputs!K237*Inputs!K130*Inputs!D83*Inputs!D27*'GM Alloc Factors'!I35/('(Other Computations)'!I192+'(Other Computations)'!I205))</f>
        <v>0</v>
      </c>
      <c r="J5977" s="76">
        <f>IF('(Other Computations)'!J205=0,0,Inputs!L237*Inputs!L130*Inputs!D83*Inputs!D27*'GM Alloc Factors'!J35/('(Other Computations)'!J192+'(Other Computations)'!J205))</f>
        <v>0</v>
      </c>
      <c r="K5977" s="43">
        <f t="shared" si="1257"/>
        <v>0</v>
      </c>
    </row>
    <row r="5978" spans="1:11" ht="12.75" customHeight="1">
      <c r="A5978" s="61" t="str">
        <f>"         "&amp;Labels!B76</f>
        <v xml:space="preserve">         Customer 8</v>
      </c>
      <c r="B5978" s="76">
        <f>IF('(Other Computations)'!B206=0,0,Inputs!D238*Inputs!D131*Inputs!D84*Inputs!D27*'GM Alloc Factors'!B35/('(Other Computations)'!B193+'(Other Computations)'!B206))</f>
        <v>0</v>
      </c>
      <c r="C5978" s="76">
        <f>IF('(Other Computations)'!C206=0,0,Inputs!E238*Inputs!E131*Inputs!D84*Inputs!D27*'GM Alloc Factors'!C35/('(Other Computations)'!C193+'(Other Computations)'!C206))</f>
        <v>0</v>
      </c>
      <c r="D5978" s="76">
        <f>IF('(Other Computations)'!D206=0,0,Inputs!F238*Inputs!F131*Inputs!D84*Inputs!D27*'GM Alloc Factors'!D35/('(Other Computations)'!D193+'(Other Computations)'!D206))</f>
        <v>0</v>
      </c>
      <c r="E5978" s="76">
        <f>IF('(Other Computations)'!E206=0,0,Inputs!G238*Inputs!G131*Inputs!D84*Inputs!D27*'GM Alloc Factors'!E35/('(Other Computations)'!E193+'(Other Computations)'!E206))</f>
        <v>0</v>
      </c>
      <c r="F5978" s="43">
        <f t="shared" si="1256"/>
        <v>0</v>
      </c>
      <c r="G5978" s="76">
        <f>IF('(Other Computations)'!G206=0,0,Inputs!I238*Inputs!I131*Inputs!D84*Inputs!D27*'GM Alloc Factors'!G35/('(Other Computations)'!G193+'(Other Computations)'!G206))</f>
        <v>0</v>
      </c>
      <c r="H5978" s="76">
        <f>IF('(Other Computations)'!H206=0,0,Inputs!J238*Inputs!J131*Inputs!D84*Inputs!D27*'GM Alloc Factors'!H35/('(Other Computations)'!H193+'(Other Computations)'!H206))</f>
        <v>0</v>
      </c>
      <c r="I5978" s="76">
        <f>IF('(Other Computations)'!I206=0,0,Inputs!K238*Inputs!K131*Inputs!D84*Inputs!D27*'GM Alloc Factors'!I35/('(Other Computations)'!I193+'(Other Computations)'!I206))</f>
        <v>0</v>
      </c>
      <c r="J5978" s="76">
        <f>IF('(Other Computations)'!J206=0,0,Inputs!L238*Inputs!L131*Inputs!D84*Inputs!D27*'GM Alloc Factors'!J35/('(Other Computations)'!J193+'(Other Computations)'!J206))</f>
        <v>0</v>
      </c>
      <c r="K5978" s="43">
        <f t="shared" si="1257"/>
        <v>0</v>
      </c>
    </row>
    <row r="5979" spans="1:11" ht="12.75" customHeight="1">
      <c r="A5979" s="61" t="str">
        <f>"         "&amp;Labels!B77</f>
        <v xml:space="preserve">         Customer 9</v>
      </c>
      <c r="B5979" s="76">
        <f>IF('(Other Computations)'!B207=0,0,Inputs!D239*Inputs!D132*Inputs!D85*Inputs!D27*'GM Alloc Factors'!B35/('(Other Computations)'!B194+'(Other Computations)'!B207))</f>
        <v>0</v>
      </c>
      <c r="C5979" s="76">
        <f>IF('(Other Computations)'!C207=0,0,Inputs!E239*Inputs!E132*Inputs!D85*Inputs!D27*'GM Alloc Factors'!C35/('(Other Computations)'!C194+'(Other Computations)'!C207))</f>
        <v>0</v>
      </c>
      <c r="D5979" s="76">
        <f>IF('(Other Computations)'!D207=0,0,Inputs!F239*Inputs!F132*Inputs!D85*Inputs!D27*'GM Alloc Factors'!D35/('(Other Computations)'!D194+'(Other Computations)'!D207))</f>
        <v>0</v>
      </c>
      <c r="E5979" s="76">
        <f>IF('(Other Computations)'!E207=0,0,Inputs!G239*Inputs!G132*Inputs!D85*Inputs!D27*'GM Alloc Factors'!E35/('(Other Computations)'!E194+'(Other Computations)'!E207))</f>
        <v>0</v>
      </c>
      <c r="F5979" s="43">
        <f t="shared" si="1256"/>
        <v>0</v>
      </c>
      <c r="G5979" s="76">
        <f>IF('(Other Computations)'!G207=0,0,Inputs!I239*Inputs!I132*Inputs!D85*Inputs!D27*'GM Alloc Factors'!G35/('(Other Computations)'!G194+'(Other Computations)'!G207))</f>
        <v>0</v>
      </c>
      <c r="H5979" s="76">
        <f>IF('(Other Computations)'!H207=0,0,Inputs!J239*Inputs!J132*Inputs!D85*Inputs!D27*'GM Alloc Factors'!H35/('(Other Computations)'!H194+'(Other Computations)'!H207))</f>
        <v>0</v>
      </c>
      <c r="I5979" s="76">
        <f>IF('(Other Computations)'!I207=0,0,Inputs!K239*Inputs!K132*Inputs!D85*Inputs!D27*'GM Alloc Factors'!I35/('(Other Computations)'!I194+'(Other Computations)'!I207))</f>
        <v>0</v>
      </c>
      <c r="J5979" s="76">
        <f>IF('(Other Computations)'!J207=0,0,Inputs!L239*Inputs!L132*Inputs!D85*Inputs!D27*'GM Alloc Factors'!J35/('(Other Computations)'!J194+'(Other Computations)'!J207))</f>
        <v>0</v>
      </c>
      <c r="K5979" s="43">
        <f t="shared" si="1257"/>
        <v>0</v>
      </c>
    </row>
    <row r="5980" spans="1:11" ht="12.75" customHeight="1">
      <c r="A5980" s="61" t="str">
        <f>"         "&amp;Labels!B78</f>
        <v xml:space="preserve">         Customer 10</v>
      </c>
      <c r="B5980" s="76">
        <f>IF('(Other Computations)'!B208=0,0,Inputs!D240*Inputs!D133*Inputs!D86*Inputs!D27*'GM Alloc Factors'!B35/('(Other Computations)'!B195+'(Other Computations)'!B208))</f>
        <v>0</v>
      </c>
      <c r="C5980" s="76">
        <f>IF('(Other Computations)'!C208=0,0,Inputs!E240*Inputs!E133*Inputs!D86*Inputs!D27*'GM Alloc Factors'!C35/('(Other Computations)'!C195+'(Other Computations)'!C208))</f>
        <v>0</v>
      </c>
      <c r="D5980" s="76">
        <f>IF('(Other Computations)'!D208=0,0,Inputs!F240*Inputs!F133*Inputs!D86*Inputs!D27*'GM Alloc Factors'!D35/('(Other Computations)'!D195+'(Other Computations)'!D208))</f>
        <v>0</v>
      </c>
      <c r="E5980" s="76">
        <f>IF('(Other Computations)'!E208=0,0,Inputs!G240*Inputs!G133*Inputs!D86*Inputs!D27*'GM Alloc Factors'!E35/('(Other Computations)'!E195+'(Other Computations)'!E208))</f>
        <v>0</v>
      </c>
      <c r="F5980" s="43">
        <f t="shared" si="1256"/>
        <v>0</v>
      </c>
      <c r="G5980" s="76">
        <f>IF('(Other Computations)'!G208=0,0,Inputs!I240*Inputs!I133*Inputs!D86*Inputs!D27*'GM Alloc Factors'!G35/('(Other Computations)'!G195+'(Other Computations)'!G208))</f>
        <v>0</v>
      </c>
      <c r="H5980" s="76">
        <f>IF('(Other Computations)'!H208=0,0,Inputs!J240*Inputs!J133*Inputs!D86*Inputs!D27*'GM Alloc Factors'!H35/('(Other Computations)'!H195+'(Other Computations)'!H208))</f>
        <v>0</v>
      </c>
      <c r="I5980" s="76">
        <f>IF('(Other Computations)'!I208=0,0,Inputs!K240*Inputs!K133*Inputs!D86*Inputs!D27*'GM Alloc Factors'!I35/('(Other Computations)'!I195+'(Other Computations)'!I208))</f>
        <v>0</v>
      </c>
      <c r="J5980" s="76">
        <f>IF('(Other Computations)'!J208=0,0,Inputs!L240*Inputs!L133*Inputs!D86*Inputs!D27*'GM Alloc Factors'!J35/('(Other Computations)'!J195+'(Other Computations)'!J208))</f>
        <v>0</v>
      </c>
      <c r="K5980" s="43">
        <f t="shared" si="1257"/>
        <v>0</v>
      </c>
    </row>
    <row r="5981" spans="1:11" ht="12.75" customHeight="1">
      <c r="A5981" s="61" t="str">
        <f>"         "&amp;Labels!C68</f>
        <v xml:space="preserve">         Total</v>
      </c>
      <c r="B5981" s="84">
        <f>SUM(B5971:B5980)</f>
        <v>0</v>
      </c>
      <c r="C5981" s="84">
        <f>SUM(C5971:C5980)</f>
        <v>0</v>
      </c>
      <c r="D5981" s="84">
        <f>SUM(D5971:D5980)</f>
        <v>0</v>
      </c>
      <c r="E5981" s="84">
        <f>SUM(E5971:E5980)</f>
        <v>0</v>
      </c>
      <c r="F5981" s="43">
        <f t="shared" si="1256"/>
        <v>0</v>
      </c>
      <c r="G5981" s="84">
        <f>SUM(G5971:G5980)</f>
        <v>0</v>
      </c>
      <c r="H5981" s="84">
        <f>SUM(H5971:H5980)</f>
        <v>0</v>
      </c>
      <c r="I5981" s="84">
        <f>SUM(I5971:I5980)</f>
        <v>0</v>
      </c>
      <c r="J5981" s="84">
        <f>SUM(J5971:J5980)</f>
        <v>0</v>
      </c>
      <c r="K5981" s="43">
        <f t="shared" si="1257"/>
        <v>0</v>
      </c>
    </row>
    <row r="5982" spans="1:11" ht="12.75" customHeight="1">
      <c r="A5982" s="61" t="str">
        <f>"      "&amp;Labels!B86</f>
        <v xml:space="preserve">      Q 2</v>
      </c>
      <c r="B5982" s="84"/>
      <c r="C5982" s="84"/>
      <c r="D5982" s="84"/>
      <c r="E5982" s="84"/>
      <c r="F5982" s="43"/>
      <c r="G5982" s="84"/>
      <c r="H5982" s="84"/>
      <c r="I5982" s="84"/>
      <c r="J5982" s="84"/>
      <c r="K5982" s="43"/>
    </row>
    <row r="5983" spans="1:11" ht="12.75" customHeight="1">
      <c r="A5983" s="61" t="str">
        <f>"         "&amp;Labels!B69</f>
        <v xml:space="preserve">         Customer 1</v>
      </c>
      <c r="B5983" s="76">
        <f>IF('(Other Computations)'!B199=0,0,Inputs!D231*Inputs!D124*Inputs!E77*Inputs!D27*'GM Alloc Factors'!B38/('(Other Computations)'!B186+'(Other Computations)'!B199))</f>
        <v>0</v>
      </c>
      <c r="C5983" s="76">
        <f>IF('(Other Computations)'!C199=0,0,Inputs!E231*Inputs!E124*Inputs!E77*Inputs!D27*'GM Alloc Factors'!C38/('(Other Computations)'!C186+'(Other Computations)'!C199))</f>
        <v>0</v>
      </c>
      <c r="D5983" s="76">
        <f>IF('(Other Computations)'!D199=0,0,Inputs!F231*Inputs!F124*Inputs!E77*Inputs!D27*'GM Alloc Factors'!D38/('(Other Computations)'!D186+'(Other Computations)'!D199))</f>
        <v>0</v>
      </c>
      <c r="E5983" s="76">
        <f>IF('(Other Computations)'!E199=0,0,Inputs!G231*Inputs!G124*Inputs!E77*Inputs!D27*'GM Alloc Factors'!E38/('(Other Computations)'!E186+'(Other Computations)'!E199))</f>
        <v>0</v>
      </c>
      <c r="F5983" s="43">
        <f t="shared" ref="F5983:F5993" si="1258">SUM(B5983:E5983)</f>
        <v>0</v>
      </c>
      <c r="G5983" s="76">
        <f>IF('(Other Computations)'!G199=0,0,Inputs!I231*Inputs!I124*Inputs!E77*Inputs!D27*'GM Alloc Factors'!G38/('(Other Computations)'!G186+'(Other Computations)'!G199))</f>
        <v>0</v>
      </c>
      <c r="H5983" s="76">
        <f>IF('(Other Computations)'!H199=0,0,Inputs!J231*Inputs!J124*Inputs!E77*Inputs!D27*'GM Alloc Factors'!H38/('(Other Computations)'!H186+'(Other Computations)'!H199))</f>
        <v>0</v>
      </c>
      <c r="I5983" s="76">
        <f>IF('(Other Computations)'!I199=0,0,Inputs!K231*Inputs!K124*Inputs!E77*Inputs!D27*'GM Alloc Factors'!I38/('(Other Computations)'!I186+'(Other Computations)'!I199))</f>
        <v>0</v>
      </c>
      <c r="J5983" s="76">
        <f>IF('(Other Computations)'!J199=0,0,Inputs!L231*Inputs!L124*Inputs!E77*Inputs!D27*'GM Alloc Factors'!J38/('(Other Computations)'!J186+'(Other Computations)'!J199))</f>
        <v>0</v>
      </c>
      <c r="K5983" s="43">
        <f t="shared" ref="K5983:K5993" si="1259">SUM(G5983:J5983)</f>
        <v>0</v>
      </c>
    </row>
    <row r="5984" spans="1:11" ht="12.75" customHeight="1">
      <c r="A5984" s="61" t="str">
        <f>"         "&amp;Labels!B70</f>
        <v xml:space="preserve">         Customer 2</v>
      </c>
      <c r="B5984" s="76">
        <f>IF('(Other Computations)'!B200=0,0,Inputs!D232*Inputs!D125*Inputs!E78*Inputs!D27*'GM Alloc Factors'!B38/('(Other Computations)'!B187+'(Other Computations)'!B200))</f>
        <v>0</v>
      </c>
      <c r="C5984" s="76">
        <f>IF('(Other Computations)'!C200=0,0,Inputs!E232*Inputs!E125*Inputs!E78*Inputs!D27*'GM Alloc Factors'!C38/('(Other Computations)'!C187+'(Other Computations)'!C200))</f>
        <v>0</v>
      </c>
      <c r="D5984" s="76">
        <f>IF('(Other Computations)'!D200=0,0,Inputs!F232*Inputs!F125*Inputs!E78*Inputs!D27*'GM Alloc Factors'!D38/('(Other Computations)'!D187+'(Other Computations)'!D200))</f>
        <v>0</v>
      </c>
      <c r="E5984" s="76">
        <f>IF('(Other Computations)'!E200=0,0,Inputs!G232*Inputs!G125*Inputs!E78*Inputs!D27*'GM Alloc Factors'!E38/('(Other Computations)'!E187+'(Other Computations)'!E200))</f>
        <v>0</v>
      </c>
      <c r="F5984" s="43">
        <f t="shared" si="1258"/>
        <v>0</v>
      </c>
      <c r="G5984" s="76">
        <f>IF('(Other Computations)'!G200=0,0,Inputs!I232*Inputs!I125*Inputs!E78*Inputs!D27*'GM Alloc Factors'!G38/('(Other Computations)'!G187+'(Other Computations)'!G200))</f>
        <v>0</v>
      </c>
      <c r="H5984" s="76">
        <f>IF('(Other Computations)'!H200=0,0,Inputs!J232*Inputs!J125*Inputs!E78*Inputs!D27*'GM Alloc Factors'!H38/('(Other Computations)'!H187+'(Other Computations)'!H200))</f>
        <v>0</v>
      </c>
      <c r="I5984" s="76">
        <f>IF('(Other Computations)'!I200=0,0,Inputs!K232*Inputs!K125*Inputs!E78*Inputs!D27*'GM Alloc Factors'!I38/('(Other Computations)'!I187+'(Other Computations)'!I200))</f>
        <v>0</v>
      </c>
      <c r="J5984" s="76">
        <f>IF('(Other Computations)'!J200=0,0,Inputs!L232*Inputs!L125*Inputs!E78*Inputs!D27*'GM Alloc Factors'!J38/('(Other Computations)'!J187+'(Other Computations)'!J200))</f>
        <v>0</v>
      </c>
      <c r="K5984" s="43">
        <f t="shared" si="1259"/>
        <v>0</v>
      </c>
    </row>
    <row r="5985" spans="1:11" ht="12.75" customHeight="1">
      <c r="A5985" s="61" t="str">
        <f>"         "&amp;Labels!B71</f>
        <v xml:space="preserve">         Customer 3</v>
      </c>
      <c r="B5985" s="76">
        <f>IF('(Other Computations)'!B201=0,0,Inputs!D233*Inputs!D126*Inputs!E79*Inputs!D27*'GM Alloc Factors'!B38/('(Other Computations)'!B188+'(Other Computations)'!B201))</f>
        <v>0</v>
      </c>
      <c r="C5985" s="76">
        <f>IF('(Other Computations)'!C201=0,0,Inputs!E233*Inputs!E126*Inputs!E79*Inputs!D27*'GM Alloc Factors'!C38/('(Other Computations)'!C188+'(Other Computations)'!C201))</f>
        <v>0</v>
      </c>
      <c r="D5985" s="76">
        <f>IF('(Other Computations)'!D201=0,0,Inputs!F233*Inputs!F126*Inputs!E79*Inputs!D27*'GM Alloc Factors'!D38/('(Other Computations)'!D188+'(Other Computations)'!D201))</f>
        <v>0</v>
      </c>
      <c r="E5985" s="76">
        <f>IF('(Other Computations)'!E201=0,0,Inputs!G233*Inputs!G126*Inputs!E79*Inputs!D27*'GM Alloc Factors'!E38/('(Other Computations)'!E188+'(Other Computations)'!E201))</f>
        <v>0</v>
      </c>
      <c r="F5985" s="43">
        <f t="shared" si="1258"/>
        <v>0</v>
      </c>
      <c r="G5985" s="76">
        <f>IF('(Other Computations)'!G201=0,0,Inputs!I233*Inputs!I126*Inputs!E79*Inputs!D27*'GM Alloc Factors'!G38/('(Other Computations)'!G188+'(Other Computations)'!G201))</f>
        <v>0</v>
      </c>
      <c r="H5985" s="76">
        <f>IF('(Other Computations)'!H201=0,0,Inputs!J233*Inputs!J126*Inputs!E79*Inputs!D27*'GM Alloc Factors'!H38/('(Other Computations)'!H188+'(Other Computations)'!H201))</f>
        <v>0</v>
      </c>
      <c r="I5985" s="76">
        <f>IF('(Other Computations)'!I201=0,0,Inputs!K233*Inputs!K126*Inputs!E79*Inputs!D27*'GM Alloc Factors'!I38/('(Other Computations)'!I188+'(Other Computations)'!I201))</f>
        <v>0</v>
      </c>
      <c r="J5985" s="76">
        <f>IF('(Other Computations)'!J201=0,0,Inputs!L233*Inputs!L126*Inputs!E79*Inputs!D27*'GM Alloc Factors'!J38/('(Other Computations)'!J188+'(Other Computations)'!J201))</f>
        <v>0</v>
      </c>
      <c r="K5985" s="43">
        <f t="shared" si="1259"/>
        <v>0</v>
      </c>
    </row>
    <row r="5986" spans="1:11" ht="12.75" customHeight="1">
      <c r="A5986" s="61" t="str">
        <f>"         "&amp;Labels!B72</f>
        <v xml:space="preserve">         Customer 4</v>
      </c>
      <c r="B5986" s="76">
        <f>IF('(Other Computations)'!B202=0,0,Inputs!D234*Inputs!D127*Inputs!E80*Inputs!D27*'GM Alloc Factors'!B38/('(Other Computations)'!B189+'(Other Computations)'!B202))</f>
        <v>0</v>
      </c>
      <c r="C5986" s="76">
        <f>IF('(Other Computations)'!C202=0,0,Inputs!E234*Inputs!E127*Inputs!E80*Inputs!D27*'GM Alloc Factors'!C38/('(Other Computations)'!C189+'(Other Computations)'!C202))</f>
        <v>0</v>
      </c>
      <c r="D5986" s="76">
        <f>IF('(Other Computations)'!D202=0,0,Inputs!F234*Inputs!F127*Inputs!E80*Inputs!D27*'GM Alloc Factors'!D38/('(Other Computations)'!D189+'(Other Computations)'!D202))</f>
        <v>0</v>
      </c>
      <c r="E5986" s="76">
        <f>IF('(Other Computations)'!E202=0,0,Inputs!G234*Inputs!G127*Inputs!E80*Inputs!D27*'GM Alloc Factors'!E38/('(Other Computations)'!E189+'(Other Computations)'!E202))</f>
        <v>0</v>
      </c>
      <c r="F5986" s="43">
        <f t="shared" si="1258"/>
        <v>0</v>
      </c>
      <c r="G5986" s="76">
        <f>IF('(Other Computations)'!G202=0,0,Inputs!I234*Inputs!I127*Inputs!E80*Inputs!D27*'GM Alloc Factors'!G38/('(Other Computations)'!G189+'(Other Computations)'!G202))</f>
        <v>0</v>
      </c>
      <c r="H5986" s="76">
        <f>IF('(Other Computations)'!H202=0,0,Inputs!J234*Inputs!J127*Inputs!E80*Inputs!D27*'GM Alloc Factors'!H38/('(Other Computations)'!H189+'(Other Computations)'!H202))</f>
        <v>0</v>
      </c>
      <c r="I5986" s="76">
        <f>IF('(Other Computations)'!I202=0,0,Inputs!K234*Inputs!K127*Inputs!E80*Inputs!D27*'GM Alloc Factors'!I38/('(Other Computations)'!I189+'(Other Computations)'!I202))</f>
        <v>0</v>
      </c>
      <c r="J5986" s="76">
        <f>IF('(Other Computations)'!J202=0,0,Inputs!L234*Inputs!L127*Inputs!E80*Inputs!D27*'GM Alloc Factors'!J38/('(Other Computations)'!J189+'(Other Computations)'!J202))</f>
        <v>0</v>
      </c>
      <c r="K5986" s="43">
        <f t="shared" si="1259"/>
        <v>0</v>
      </c>
    </row>
    <row r="5987" spans="1:11" ht="12.75" customHeight="1">
      <c r="A5987" s="61" t="str">
        <f>"         "&amp;Labels!B73</f>
        <v xml:space="preserve">         Customer 5</v>
      </c>
      <c r="B5987" s="76">
        <f>IF('(Other Computations)'!B203=0,0,Inputs!D235*Inputs!D128*Inputs!E81*Inputs!D27*'GM Alloc Factors'!B38/('(Other Computations)'!B190+'(Other Computations)'!B203))</f>
        <v>0</v>
      </c>
      <c r="C5987" s="76">
        <f>IF('(Other Computations)'!C203=0,0,Inputs!E235*Inputs!E128*Inputs!E81*Inputs!D27*'GM Alloc Factors'!C38/('(Other Computations)'!C190+'(Other Computations)'!C203))</f>
        <v>0</v>
      </c>
      <c r="D5987" s="76">
        <f>IF('(Other Computations)'!D203=0,0,Inputs!F235*Inputs!F128*Inputs!E81*Inputs!D27*'GM Alloc Factors'!D38/('(Other Computations)'!D190+'(Other Computations)'!D203))</f>
        <v>0</v>
      </c>
      <c r="E5987" s="76">
        <f>IF('(Other Computations)'!E203=0,0,Inputs!G235*Inputs!G128*Inputs!E81*Inputs!D27*'GM Alloc Factors'!E38/('(Other Computations)'!E190+'(Other Computations)'!E203))</f>
        <v>0</v>
      </c>
      <c r="F5987" s="43">
        <f t="shared" si="1258"/>
        <v>0</v>
      </c>
      <c r="G5987" s="76">
        <f>IF('(Other Computations)'!G203=0,0,Inputs!I235*Inputs!I128*Inputs!E81*Inputs!D27*'GM Alloc Factors'!G38/('(Other Computations)'!G190+'(Other Computations)'!G203))</f>
        <v>0</v>
      </c>
      <c r="H5987" s="76">
        <f>IF('(Other Computations)'!H203=0,0,Inputs!J235*Inputs!J128*Inputs!E81*Inputs!D27*'GM Alloc Factors'!H38/('(Other Computations)'!H190+'(Other Computations)'!H203))</f>
        <v>0</v>
      </c>
      <c r="I5987" s="76">
        <f>IF('(Other Computations)'!I203=0,0,Inputs!K235*Inputs!K128*Inputs!E81*Inputs!D27*'GM Alloc Factors'!I38/('(Other Computations)'!I190+'(Other Computations)'!I203))</f>
        <v>0</v>
      </c>
      <c r="J5987" s="76">
        <f>IF('(Other Computations)'!J203=0,0,Inputs!L235*Inputs!L128*Inputs!E81*Inputs!D27*'GM Alloc Factors'!J38/('(Other Computations)'!J190+'(Other Computations)'!J203))</f>
        <v>0</v>
      </c>
      <c r="K5987" s="43">
        <f t="shared" si="1259"/>
        <v>0</v>
      </c>
    </row>
    <row r="5988" spans="1:11" ht="12.75" customHeight="1">
      <c r="A5988" s="61" t="str">
        <f>"         "&amp;Labels!B74</f>
        <v xml:space="preserve">         Customer 6</v>
      </c>
      <c r="B5988" s="76">
        <f>IF('(Other Computations)'!B204=0,0,Inputs!D236*Inputs!D129*Inputs!E82*Inputs!D27*'GM Alloc Factors'!B38/('(Other Computations)'!B191+'(Other Computations)'!B204))</f>
        <v>0</v>
      </c>
      <c r="C5988" s="76">
        <f>IF('(Other Computations)'!C204=0,0,Inputs!E236*Inputs!E129*Inputs!E82*Inputs!D27*'GM Alloc Factors'!C38/('(Other Computations)'!C191+'(Other Computations)'!C204))</f>
        <v>0</v>
      </c>
      <c r="D5988" s="76">
        <f>IF('(Other Computations)'!D204=0,0,Inputs!F236*Inputs!F129*Inputs!E82*Inputs!D27*'GM Alloc Factors'!D38/('(Other Computations)'!D191+'(Other Computations)'!D204))</f>
        <v>0</v>
      </c>
      <c r="E5988" s="76">
        <f>IF('(Other Computations)'!E204=0,0,Inputs!G236*Inputs!G129*Inputs!E82*Inputs!D27*'GM Alloc Factors'!E38/('(Other Computations)'!E191+'(Other Computations)'!E204))</f>
        <v>0</v>
      </c>
      <c r="F5988" s="43">
        <f t="shared" si="1258"/>
        <v>0</v>
      </c>
      <c r="G5988" s="76">
        <f>IF('(Other Computations)'!G204=0,0,Inputs!I236*Inputs!I129*Inputs!E82*Inputs!D27*'GM Alloc Factors'!G38/('(Other Computations)'!G191+'(Other Computations)'!G204))</f>
        <v>0</v>
      </c>
      <c r="H5988" s="76">
        <f>IF('(Other Computations)'!H204=0,0,Inputs!J236*Inputs!J129*Inputs!E82*Inputs!D27*'GM Alloc Factors'!H38/('(Other Computations)'!H191+'(Other Computations)'!H204))</f>
        <v>0</v>
      </c>
      <c r="I5988" s="76">
        <f>IF('(Other Computations)'!I204=0,0,Inputs!K236*Inputs!K129*Inputs!E82*Inputs!D27*'GM Alloc Factors'!I38/('(Other Computations)'!I191+'(Other Computations)'!I204))</f>
        <v>0</v>
      </c>
      <c r="J5988" s="76">
        <f>IF('(Other Computations)'!J204=0,0,Inputs!L236*Inputs!L129*Inputs!E82*Inputs!D27*'GM Alloc Factors'!J38/('(Other Computations)'!J191+'(Other Computations)'!J204))</f>
        <v>0</v>
      </c>
      <c r="K5988" s="43">
        <f t="shared" si="1259"/>
        <v>0</v>
      </c>
    </row>
    <row r="5989" spans="1:11" ht="12.75" customHeight="1">
      <c r="A5989" s="61" t="str">
        <f>"         "&amp;Labels!B75</f>
        <v xml:space="preserve">         Customer 7</v>
      </c>
      <c r="B5989" s="76">
        <f>IF('(Other Computations)'!B205=0,0,Inputs!D237*Inputs!D130*Inputs!E83*Inputs!D27*'GM Alloc Factors'!B38/('(Other Computations)'!B192+'(Other Computations)'!B205))</f>
        <v>0</v>
      </c>
      <c r="C5989" s="76">
        <f>IF('(Other Computations)'!C205=0,0,Inputs!E237*Inputs!E130*Inputs!E83*Inputs!D27*'GM Alloc Factors'!C38/('(Other Computations)'!C192+'(Other Computations)'!C205))</f>
        <v>0</v>
      </c>
      <c r="D5989" s="76">
        <f>IF('(Other Computations)'!D205=0,0,Inputs!F237*Inputs!F130*Inputs!E83*Inputs!D27*'GM Alloc Factors'!D38/('(Other Computations)'!D192+'(Other Computations)'!D205))</f>
        <v>0</v>
      </c>
      <c r="E5989" s="76">
        <f>IF('(Other Computations)'!E205=0,0,Inputs!G237*Inputs!G130*Inputs!E83*Inputs!D27*'GM Alloc Factors'!E38/('(Other Computations)'!E192+'(Other Computations)'!E205))</f>
        <v>0</v>
      </c>
      <c r="F5989" s="43">
        <f t="shared" si="1258"/>
        <v>0</v>
      </c>
      <c r="G5989" s="76">
        <f>IF('(Other Computations)'!G205=0,0,Inputs!I237*Inputs!I130*Inputs!E83*Inputs!D27*'GM Alloc Factors'!G38/('(Other Computations)'!G192+'(Other Computations)'!G205))</f>
        <v>0</v>
      </c>
      <c r="H5989" s="76">
        <f>IF('(Other Computations)'!H205=0,0,Inputs!J237*Inputs!J130*Inputs!E83*Inputs!D27*'GM Alloc Factors'!H38/('(Other Computations)'!H192+'(Other Computations)'!H205))</f>
        <v>0</v>
      </c>
      <c r="I5989" s="76">
        <f>IF('(Other Computations)'!I205=0,0,Inputs!K237*Inputs!K130*Inputs!E83*Inputs!D27*'GM Alloc Factors'!I38/('(Other Computations)'!I192+'(Other Computations)'!I205))</f>
        <v>0</v>
      </c>
      <c r="J5989" s="76">
        <f>IF('(Other Computations)'!J205=0,0,Inputs!L237*Inputs!L130*Inputs!E83*Inputs!D27*'GM Alloc Factors'!J38/('(Other Computations)'!J192+'(Other Computations)'!J205))</f>
        <v>0</v>
      </c>
      <c r="K5989" s="43">
        <f t="shared" si="1259"/>
        <v>0</v>
      </c>
    </row>
    <row r="5990" spans="1:11" ht="12.75" customHeight="1">
      <c r="A5990" s="61" t="str">
        <f>"         "&amp;Labels!B76</f>
        <v xml:space="preserve">         Customer 8</v>
      </c>
      <c r="B5990" s="76">
        <f>IF('(Other Computations)'!B206=0,0,Inputs!D238*Inputs!D131*Inputs!E84*Inputs!D27*'GM Alloc Factors'!B38/('(Other Computations)'!B193+'(Other Computations)'!B206))</f>
        <v>0</v>
      </c>
      <c r="C5990" s="76">
        <f>IF('(Other Computations)'!C206=0,0,Inputs!E238*Inputs!E131*Inputs!E84*Inputs!D27*'GM Alloc Factors'!C38/('(Other Computations)'!C193+'(Other Computations)'!C206))</f>
        <v>0</v>
      </c>
      <c r="D5990" s="76">
        <f>IF('(Other Computations)'!D206=0,0,Inputs!F238*Inputs!F131*Inputs!E84*Inputs!D27*'GM Alloc Factors'!D38/('(Other Computations)'!D193+'(Other Computations)'!D206))</f>
        <v>0</v>
      </c>
      <c r="E5990" s="76">
        <f>IF('(Other Computations)'!E206=0,0,Inputs!G238*Inputs!G131*Inputs!E84*Inputs!D27*'GM Alloc Factors'!E38/('(Other Computations)'!E193+'(Other Computations)'!E206))</f>
        <v>0</v>
      </c>
      <c r="F5990" s="43">
        <f t="shared" si="1258"/>
        <v>0</v>
      </c>
      <c r="G5990" s="76">
        <f>IF('(Other Computations)'!G206=0,0,Inputs!I238*Inputs!I131*Inputs!E84*Inputs!D27*'GM Alloc Factors'!G38/('(Other Computations)'!G193+'(Other Computations)'!G206))</f>
        <v>0</v>
      </c>
      <c r="H5990" s="76">
        <f>IF('(Other Computations)'!H206=0,0,Inputs!J238*Inputs!J131*Inputs!E84*Inputs!D27*'GM Alloc Factors'!H38/('(Other Computations)'!H193+'(Other Computations)'!H206))</f>
        <v>0</v>
      </c>
      <c r="I5990" s="76">
        <f>IF('(Other Computations)'!I206=0,0,Inputs!K238*Inputs!K131*Inputs!E84*Inputs!D27*'GM Alloc Factors'!I38/('(Other Computations)'!I193+'(Other Computations)'!I206))</f>
        <v>0</v>
      </c>
      <c r="J5990" s="76">
        <f>IF('(Other Computations)'!J206=0,0,Inputs!L238*Inputs!L131*Inputs!E84*Inputs!D27*'GM Alloc Factors'!J38/('(Other Computations)'!J193+'(Other Computations)'!J206))</f>
        <v>0</v>
      </c>
      <c r="K5990" s="43">
        <f t="shared" si="1259"/>
        <v>0</v>
      </c>
    </row>
    <row r="5991" spans="1:11" ht="12.75" customHeight="1">
      <c r="A5991" s="61" t="str">
        <f>"         "&amp;Labels!B77</f>
        <v xml:space="preserve">         Customer 9</v>
      </c>
      <c r="B5991" s="76">
        <f>IF('(Other Computations)'!B207=0,0,Inputs!D239*Inputs!D132*Inputs!E85*Inputs!D27*'GM Alloc Factors'!B38/('(Other Computations)'!B194+'(Other Computations)'!B207))</f>
        <v>0</v>
      </c>
      <c r="C5991" s="76">
        <f>IF('(Other Computations)'!C207=0,0,Inputs!E239*Inputs!E132*Inputs!E85*Inputs!D27*'GM Alloc Factors'!C38/('(Other Computations)'!C194+'(Other Computations)'!C207))</f>
        <v>0</v>
      </c>
      <c r="D5991" s="76">
        <f>IF('(Other Computations)'!D207=0,0,Inputs!F239*Inputs!F132*Inputs!E85*Inputs!D27*'GM Alloc Factors'!D38/('(Other Computations)'!D194+'(Other Computations)'!D207))</f>
        <v>0</v>
      </c>
      <c r="E5991" s="76">
        <f>IF('(Other Computations)'!E207=0,0,Inputs!G239*Inputs!G132*Inputs!E85*Inputs!D27*'GM Alloc Factors'!E38/('(Other Computations)'!E194+'(Other Computations)'!E207))</f>
        <v>0</v>
      </c>
      <c r="F5991" s="43">
        <f t="shared" si="1258"/>
        <v>0</v>
      </c>
      <c r="G5991" s="76">
        <f>IF('(Other Computations)'!G207=0,0,Inputs!I239*Inputs!I132*Inputs!E85*Inputs!D27*'GM Alloc Factors'!G38/('(Other Computations)'!G194+'(Other Computations)'!G207))</f>
        <v>0</v>
      </c>
      <c r="H5991" s="76">
        <f>IF('(Other Computations)'!H207=0,0,Inputs!J239*Inputs!J132*Inputs!E85*Inputs!D27*'GM Alloc Factors'!H38/('(Other Computations)'!H194+'(Other Computations)'!H207))</f>
        <v>0</v>
      </c>
      <c r="I5991" s="76">
        <f>IF('(Other Computations)'!I207=0,0,Inputs!K239*Inputs!K132*Inputs!E85*Inputs!D27*'GM Alloc Factors'!I38/('(Other Computations)'!I194+'(Other Computations)'!I207))</f>
        <v>0</v>
      </c>
      <c r="J5991" s="76">
        <f>IF('(Other Computations)'!J207=0,0,Inputs!L239*Inputs!L132*Inputs!E85*Inputs!D27*'GM Alloc Factors'!J38/('(Other Computations)'!J194+'(Other Computations)'!J207))</f>
        <v>0</v>
      </c>
      <c r="K5991" s="43">
        <f t="shared" si="1259"/>
        <v>0</v>
      </c>
    </row>
    <row r="5992" spans="1:11" ht="12.75" customHeight="1">
      <c r="A5992" s="61" t="str">
        <f>"         "&amp;Labels!B78</f>
        <v xml:space="preserve">         Customer 10</v>
      </c>
      <c r="B5992" s="76">
        <f>IF('(Other Computations)'!B208=0,0,Inputs!D240*Inputs!D133*Inputs!E86*Inputs!D27*'GM Alloc Factors'!B38/('(Other Computations)'!B195+'(Other Computations)'!B208))</f>
        <v>0</v>
      </c>
      <c r="C5992" s="76">
        <f>IF('(Other Computations)'!C208=0,0,Inputs!E240*Inputs!E133*Inputs!E86*Inputs!D27*'GM Alloc Factors'!C38/('(Other Computations)'!C195+'(Other Computations)'!C208))</f>
        <v>0</v>
      </c>
      <c r="D5992" s="76">
        <f>IF('(Other Computations)'!D208=0,0,Inputs!F240*Inputs!F133*Inputs!E86*Inputs!D27*'GM Alloc Factors'!D38/('(Other Computations)'!D195+'(Other Computations)'!D208))</f>
        <v>0</v>
      </c>
      <c r="E5992" s="76">
        <f>IF('(Other Computations)'!E208=0,0,Inputs!G240*Inputs!G133*Inputs!E86*Inputs!D27*'GM Alloc Factors'!E38/('(Other Computations)'!E195+'(Other Computations)'!E208))</f>
        <v>0</v>
      </c>
      <c r="F5992" s="43">
        <f t="shared" si="1258"/>
        <v>0</v>
      </c>
      <c r="G5992" s="76">
        <f>IF('(Other Computations)'!G208=0,0,Inputs!I240*Inputs!I133*Inputs!E86*Inputs!D27*'GM Alloc Factors'!G38/('(Other Computations)'!G195+'(Other Computations)'!G208))</f>
        <v>0</v>
      </c>
      <c r="H5992" s="76">
        <f>IF('(Other Computations)'!H208=0,0,Inputs!J240*Inputs!J133*Inputs!E86*Inputs!D27*'GM Alloc Factors'!H38/('(Other Computations)'!H195+'(Other Computations)'!H208))</f>
        <v>0</v>
      </c>
      <c r="I5992" s="76">
        <f>IF('(Other Computations)'!I208=0,0,Inputs!K240*Inputs!K133*Inputs!E86*Inputs!D27*'GM Alloc Factors'!I38/('(Other Computations)'!I195+'(Other Computations)'!I208))</f>
        <v>0</v>
      </c>
      <c r="J5992" s="76">
        <f>IF('(Other Computations)'!J208=0,0,Inputs!L240*Inputs!L133*Inputs!E86*Inputs!D27*'GM Alloc Factors'!J38/('(Other Computations)'!J195+'(Other Computations)'!J208))</f>
        <v>0</v>
      </c>
      <c r="K5992" s="43">
        <f t="shared" si="1259"/>
        <v>0</v>
      </c>
    </row>
    <row r="5993" spans="1:11" ht="12.75" customHeight="1">
      <c r="A5993" s="61" t="str">
        <f>"         "&amp;Labels!C68</f>
        <v xml:space="preserve">         Total</v>
      </c>
      <c r="B5993" s="84">
        <f>SUM(B5983:B5992)</f>
        <v>0</v>
      </c>
      <c r="C5993" s="84">
        <f>SUM(C5983:C5992)</f>
        <v>0</v>
      </c>
      <c r="D5993" s="84">
        <f>SUM(D5983:D5992)</f>
        <v>0</v>
      </c>
      <c r="E5993" s="84">
        <f>SUM(E5983:E5992)</f>
        <v>0</v>
      </c>
      <c r="F5993" s="43">
        <f t="shared" si="1258"/>
        <v>0</v>
      </c>
      <c r="G5993" s="84">
        <f>SUM(G5983:G5992)</f>
        <v>0</v>
      </c>
      <c r="H5993" s="84">
        <f>SUM(H5983:H5992)</f>
        <v>0</v>
      </c>
      <c r="I5993" s="84">
        <f>SUM(I5983:I5992)</f>
        <v>0</v>
      </c>
      <c r="J5993" s="84">
        <f>SUM(J5983:J5992)</f>
        <v>0</v>
      </c>
      <c r="K5993" s="43">
        <f t="shared" si="1259"/>
        <v>0</v>
      </c>
    </row>
    <row r="5994" spans="1:11" ht="12.75" customHeight="1">
      <c r="A5994" s="61" t="str">
        <f>"      "&amp;Labels!B87</f>
        <v xml:space="preserve">      Q 3</v>
      </c>
      <c r="B5994" s="84"/>
      <c r="C5994" s="84"/>
      <c r="D5994" s="84"/>
      <c r="E5994" s="84"/>
      <c r="F5994" s="43"/>
      <c r="G5994" s="84"/>
      <c r="H5994" s="84"/>
      <c r="I5994" s="84"/>
      <c r="J5994" s="84"/>
      <c r="K5994" s="43"/>
    </row>
    <row r="5995" spans="1:11" ht="12.75" customHeight="1">
      <c r="A5995" s="61" t="str">
        <f>"         "&amp;Labels!B69</f>
        <v xml:space="preserve">         Customer 1</v>
      </c>
      <c r="B5995" s="76">
        <f>IF('(Other Computations)'!B199=0,0,Inputs!D231*Inputs!D124*Inputs!F77*Inputs!D27*'GM Alloc Factors'!B41/('(Other Computations)'!B186+'(Other Computations)'!B199))</f>
        <v>0</v>
      </c>
      <c r="C5995" s="76">
        <f>IF('(Other Computations)'!C199=0,0,Inputs!E231*Inputs!E124*Inputs!F77*Inputs!D27*'GM Alloc Factors'!C41/('(Other Computations)'!C186+'(Other Computations)'!C199))</f>
        <v>0</v>
      </c>
      <c r="D5995" s="76">
        <f>IF('(Other Computations)'!D199=0,0,Inputs!F231*Inputs!F124*Inputs!F77*Inputs!D27*'GM Alloc Factors'!D41/('(Other Computations)'!D186+'(Other Computations)'!D199))</f>
        <v>0</v>
      </c>
      <c r="E5995" s="76">
        <f>IF('(Other Computations)'!E199=0,0,Inputs!G231*Inputs!G124*Inputs!F77*Inputs!D27*'GM Alloc Factors'!E41/('(Other Computations)'!E186+'(Other Computations)'!E199))</f>
        <v>0</v>
      </c>
      <c r="F5995" s="43">
        <f t="shared" ref="F5995:F6005" si="1260">SUM(B5995:E5995)</f>
        <v>0</v>
      </c>
      <c r="G5995" s="76">
        <f>IF('(Other Computations)'!G199=0,0,Inputs!I231*Inputs!I124*Inputs!F77*Inputs!D27*'GM Alloc Factors'!G41/('(Other Computations)'!G186+'(Other Computations)'!G199))</f>
        <v>0</v>
      </c>
      <c r="H5995" s="76">
        <f>IF('(Other Computations)'!H199=0,0,Inputs!J231*Inputs!J124*Inputs!F77*Inputs!D27*'GM Alloc Factors'!H41/('(Other Computations)'!H186+'(Other Computations)'!H199))</f>
        <v>0</v>
      </c>
      <c r="I5995" s="76">
        <f>IF('(Other Computations)'!I199=0,0,Inputs!K231*Inputs!K124*Inputs!F77*Inputs!D27*'GM Alloc Factors'!I41/('(Other Computations)'!I186+'(Other Computations)'!I199))</f>
        <v>0</v>
      </c>
      <c r="J5995" s="76">
        <f>IF('(Other Computations)'!J199=0,0,Inputs!L231*Inputs!L124*Inputs!F77*Inputs!D27*'GM Alloc Factors'!J41/('(Other Computations)'!J186+'(Other Computations)'!J199))</f>
        <v>0</v>
      </c>
      <c r="K5995" s="43">
        <f t="shared" ref="K5995:K6005" si="1261">SUM(G5995:J5995)</f>
        <v>0</v>
      </c>
    </row>
    <row r="5996" spans="1:11" ht="12.75" customHeight="1">
      <c r="A5996" s="61" t="str">
        <f>"         "&amp;Labels!B70</f>
        <v xml:space="preserve">         Customer 2</v>
      </c>
      <c r="B5996" s="76">
        <f>IF('(Other Computations)'!B200=0,0,Inputs!D232*Inputs!D125*Inputs!F78*Inputs!D27*'GM Alloc Factors'!B41/('(Other Computations)'!B187+'(Other Computations)'!B200))</f>
        <v>0</v>
      </c>
      <c r="C5996" s="76">
        <f>IF('(Other Computations)'!C200=0,0,Inputs!E232*Inputs!E125*Inputs!F78*Inputs!D27*'GM Alloc Factors'!C41/('(Other Computations)'!C187+'(Other Computations)'!C200))</f>
        <v>0</v>
      </c>
      <c r="D5996" s="76">
        <f>IF('(Other Computations)'!D200=0,0,Inputs!F232*Inputs!F125*Inputs!F78*Inputs!D27*'GM Alloc Factors'!D41/('(Other Computations)'!D187+'(Other Computations)'!D200))</f>
        <v>0</v>
      </c>
      <c r="E5996" s="76">
        <f>IF('(Other Computations)'!E200=0,0,Inputs!G232*Inputs!G125*Inputs!F78*Inputs!D27*'GM Alloc Factors'!E41/('(Other Computations)'!E187+'(Other Computations)'!E200))</f>
        <v>0</v>
      </c>
      <c r="F5996" s="43">
        <f t="shared" si="1260"/>
        <v>0</v>
      </c>
      <c r="G5996" s="76">
        <f>IF('(Other Computations)'!G200=0,0,Inputs!I232*Inputs!I125*Inputs!F78*Inputs!D27*'GM Alloc Factors'!G41/('(Other Computations)'!G187+'(Other Computations)'!G200))</f>
        <v>0</v>
      </c>
      <c r="H5996" s="76">
        <f>IF('(Other Computations)'!H200=0,0,Inputs!J232*Inputs!J125*Inputs!F78*Inputs!D27*'GM Alloc Factors'!H41/('(Other Computations)'!H187+'(Other Computations)'!H200))</f>
        <v>0</v>
      </c>
      <c r="I5996" s="76">
        <f>IF('(Other Computations)'!I200=0,0,Inputs!K232*Inputs!K125*Inputs!F78*Inputs!D27*'GM Alloc Factors'!I41/('(Other Computations)'!I187+'(Other Computations)'!I200))</f>
        <v>0</v>
      </c>
      <c r="J5996" s="76">
        <f>IF('(Other Computations)'!J200=0,0,Inputs!L232*Inputs!L125*Inputs!F78*Inputs!D27*'GM Alloc Factors'!J41/('(Other Computations)'!J187+'(Other Computations)'!J200))</f>
        <v>0</v>
      </c>
      <c r="K5996" s="43">
        <f t="shared" si="1261"/>
        <v>0</v>
      </c>
    </row>
    <row r="5997" spans="1:11" ht="12.75" customHeight="1">
      <c r="A5997" s="61" t="str">
        <f>"         "&amp;Labels!B71</f>
        <v xml:space="preserve">         Customer 3</v>
      </c>
      <c r="B5997" s="76">
        <f>IF('(Other Computations)'!B201=0,0,Inputs!D233*Inputs!D126*Inputs!F79*Inputs!D27*'GM Alloc Factors'!B41/('(Other Computations)'!B188+'(Other Computations)'!B201))</f>
        <v>0</v>
      </c>
      <c r="C5997" s="76">
        <f>IF('(Other Computations)'!C201=0,0,Inputs!E233*Inputs!E126*Inputs!F79*Inputs!D27*'GM Alloc Factors'!C41/('(Other Computations)'!C188+'(Other Computations)'!C201))</f>
        <v>0</v>
      </c>
      <c r="D5997" s="76">
        <f>IF('(Other Computations)'!D201=0,0,Inputs!F233*Inputs!F126*Inputs!F79*Inputs!D27*'GM Alloc Factors'!D41/('(Other Computations)'!D188+'(Other Computations)'!D201))</f>
        <v>0</v>
      </c>
      <c r="E5997" s="76">
        <f>IF('(Other Computations)'!E201=0,0,Inputs!G233*Inputs!G126*Inputs!F79*Inputs!D27*'GM Alloc Factors'!E41/('(Other Computations)'!E188+'(Other Computations)'!E201))</f>
        <v>0</v>
      </c>
      <c r="F5997" s="43">
        <f t="shared" si="1260"/>
        <v>0</v>
      </c>
      <c r="G5997" s="76">
        <f>IF('(Other Computations)'!G201=0,0,Inputs!I233*Inputs!I126*Inputs!F79*Inputs!D27*'GM Alloc Factors'!G41/('(Other Computations)'!G188+'(Other Computations)'!G201))</f>
        <v>0</v>
      </c>
      <c r="H5997" s="76">
        <f>IF('(Other Computations)'!H201=0,0,Inputs!J233*Inputs!J126*Inputs!F79*Inputs!D27*'GM Alloc Factors'!H41/('(Other Computations)'!H188+'(Other Computations)'!H201))</f>
        <v>0</v>
      </c>
      <c r="I5997" s="76">
        <f>IF('(Other Computations)'!I201=0,0,Inputs!K233*Inputs!K126*Inputs!F79*Inputs!D27*'GM Alloc Factors'!I41/('(Other Computations)'!I188+'(Other Computations)'!I201))</f>
        <v>0</v>
      </c>
      <c r="J5997" s="76">
        <f>IF('(Other Computations)'!J201=0,0,Inputs!L233*Inputs!L126*Inputs!F79*Inputs!D27*'GM Alloc Factors'!J41/('(Other Computations)'!J188+'(Other Computations)'!J201))</f>
        <v>0</v>
      </c>
      <c r="K5997" s="43">
        <f t="shared" si="1261"/>
        <v>0</v>
      </c>
    </row>
    <row r="5998" spans="1:11" ht="12.75" customHeight="1">
      <c r="A5998" s="61" t="str">
        <f>"         "&amp;Labels!B72</f>
        <v xml:space="preserve">         Customer 4</v>
      </c>
      <c r="B5998" s="76">
        <f>IF('(Other Computations)'!B202=0,0,Inputs!D234*Inputs!D127*Inputs!F80*Inputs!D27*'GM Alloc Factors'!B41/('(Other Computations)'!B189+'(Other Computations)'!B202))</f>
        <v>0</v>
      </c>
      <c r="C5998" s="76">
        <f>IF('(Other Computations)'!C202=0,0,Inputs!E234*Inputs!E127*Inputs!F80*Inputs!D27*'GM Alloc Factors'!C41/('(Other Computations)'!C189+'(Other Computations)'!C202))</f>
        <v>0</v>
      </c>
      <c r="D5998" s="76">
        <f>IF('(Other Computations)'!D202=0,0,Inputs!F234*Inputs!F127*Inputs!F80*Inputs!D27*'GM Alloc Factors'!D41/('(Other Computations)'!D189+'(Other Computations)'!D202))</f>
        <v>0</v>
      </c>
      <c r="E5998" s="76">
        <f>IF('(Other Computations)'!E202=0,0,Inputs!G234*Inputs!G127*Inputs!F80*Inputs!D27*'GM Alloc Factors'!E41/('(Other Computations)'!E189+'(Other Computations)'!E202))</f>
        <v>0</v>
      </c>
      <c r="F5998" s="43">
        <f t="shared" si="1260"/>
        <v>0</v>
      </c>
      <c r="G5998" s="76">
        <f>IF('(Other Computations)'!G202=0,0,Inputs!I234*Inputs!I127*Inputs!F80*Inputs!D27*'GM Alloc Factors'!G41/('(Other Computations)'!G189+'(Other Computations)'!G202))</f>
        <v>0</v>
      </c>
      <c r="H5998" s="76">
        <f>IF('(Other Computations)'!H202=0,0,Inputs!J234*Inputs!J127*Inputs!F80*Inputs!D27*'GM Alloc Factors'!H41/('(Other Computations)'!H189+'(Other Computations)'!H202))</f>
        <v>0</v>
      </c>
      <c r="I5998" s="76">
        <f>IF('(Other Computations)'!I202=0,0,Inputs!K234*Inputs!K127*Inputs!F80*Inputs!D27*'GM Alloc Factors'!I41/('(Other Computations)'!I189+'(Other Computations)'!I202))</f>
        <v>0</v>
      </c>
      <c r="J5998" s="76">
        <f>IF('(Other Computations)'!J202=0,0,Inputs!L234*Inputs!L127*Inputs!F80*Inputs!D27*'GM Alloc Factors'!J41/('(Other Computations)'!J189+'(Other Computations)'!J202))</f>
        <v>0</v>
      </c>
      <c r="K5998" s="43">
        <f t="shared" si="1261"/>
        <v>0</v>
      </c>
    </row>
    <row r="5999" spans="1:11" ht="12.75" customHeight="1">
      <c r="A5999" s="61" t="str">
        <f>"         "&amp;Labels!B73</f>
        <v xml:space="preserve">         Customer 5</v>
      </c>
      <c r="B5999" s="76">
        <f>IF('(Other Computations)'!B203=0,0,Inputs!D235*Inputs!D128*Inputs!F81*Inputs!D27*'GM Alloc Factors'!B41/('(Other Computations)'!B190+'(Other Computations)'!B203))</f>
        <v>0</v>
      </c>
      <c r="C5999" s="76">
        <f>IF('(Other Computations)'!C203=0,0,Inputs!E235*Inputs!E128*Inputs!F81*Inputs!D27*'GM Alloc Factors'!C41/('(Other Computations)'!C190+'(Other Computations)'!C203))</f>
        <v>0</v>
      </c>
      <c r="D5999" s="76">
        <f>IF('(Other Computations)'!D203=0,0,Inputs!F235*Inputs!F128*Inputs!F81*Inputs!D27*'GM Alloc Factors'!D41/('(Other Computations)'!D190+'(Other Computations)'!D203))</f>
        <v>0</v>
      </c>
      <c r="E5999" s="76">
        <f>IF('(Other Computations)'!E203=0,0,Inputs!G235*Inputs!G128*Inputs!F81*Inputs!D27*'GM Alloc Factors'!E41/('(Other Computations)'!E190+'(Other Computations)'!E203))</f>
        <v>0</v>
      </c>
      <c r="F5999" s="43">
        <f t="shared" si="1260"/>
        <v>0</v>
      </c>
      <c r="G5999" s="76">
        <f>IF('(Other Computations)'!G203=0,0,Inputs!I235*Inputs!I128*Inputs!F81*Inputs!D27*'GM Alloc Factors'!G41/('(Other Computations)'!G190+'(Other Computations)'!G203))</f>
        <v>0</v>
      </c>
      <c r="H5999" s="76">
        <f>IF('(Other Computations)'!H203=0,0,Inputs!J235*Inputs!J128*Inputs!F81*Inputs!D27*'GM Alloc Factors'!H41/('(Other Computations)'!H190+'(Other Computations)'!H203))</f>
        <v>0</v>
      </c>
      <c r="I5999" s="76">
        <f>IF('(Other Computations)'!I203=0,0,Inputs!K235*Inputs!K128*Inputs!F81*Inputs!D27*'GM Alloc Factors'!I41/('(Other Computations)'!I190+'(Other Computations)'!I203))</f>
        <v>0</v>
      </c>
      <c r="J5999" s="76">
        <f>IF('(Other Computations)'!J203=0,0,Inputs!L235*Inputs!L128*Inputs!F81*Inputs!D27*'GM Alloc Factors'!J41/('(Other Computations)'!J190+'(Other Computations)'!J203))</f>
        <v>0</v>
      </c>
      <c r="K5999" s="43">
        <f t="shared" si="1261"/>
        <v>0</v>
      </c>
    </row>
    <row r="6000" spans="1:11" ht="12.75" customHeight="1">
      <c r="A6000" s="61" t="str">
        <f>"         "&amp;Labels!B74</f>
        <v xml:space="preserve">         Customer 6</v>
      </c>
      <c r="B6000" s="76">
        <f>IF('(Other Computations)'!B204=0,0,Inputs!D236*Inputs!D129*Inputs!F82*Inputs!D27*'GM Alloc Factors'!B41/('(Other Computations)'!B191+'(Other Computations)'!B204))</f>
        <v>0</v>
      </c>
      <c r="C6000" s="76">
        <f>IF('(Other Computations)'!C204=0,0,Inputs!E236*Inputs!E129*Inputs!F82*Inputs!D27*'GM Alloc Factors'!C41/('(Other Computations)'!C191+'(Other Computations)'!C204))</f>
        <v>0</v>
      </c>
      <c r="D6000" s="76">
        <f>IF('(Other Computations)'!D204=0,0,Inputs!F236*Inputs!F129*Inputs!F82*Inputs!D27*'GM Alloc Factors'!D41/('(Other Computations)'!D191+'(Other Computations)'!D204))</f>
        <v>0</v>
      </c>
      <c r="E6000" s="76">
        <f>IF('(Other Computations)'!E204=0,0,Inputs!G236*Inputs!G129*Inputs!F82*Inputs!D27*'GM Alloc Factors'!E41/('(Other Computations)'!E191+'(Other Computations)'!E204))</f>
        <v>0</v>
      </c>
      <c r="F6000" s="43">
        <f t="shared" si="1260"/>
        <v>0</v>
      </c>
      <c r="G6000" s="76">
        <f>IF('(Other Computations)'!G204=0,0,Inputs!I236*Inputs!I129*Inputs!F82*Inputs!D27*'GM Alloc Factors'!G41/('(Other Computations)'!G191+'(Other Computations)'!G204))</f>
        <v>0</v>
      </c>
      <c r="H6000" s="76">
        <f>IF('(Other Computations)'!H204=0,0,Inputs!J236*Inputs!J129*Inputs!F82*Inputs!D27*'GM Alloc Factors'!H41/('(Other Computations)'!H191+'(Other Computations)'!H204))</f>
        <v>0</v>
      </c>
      <c r="I6000" s="76">
        <f>IF('(Other Computations)'!I204=0,0,Inputs!K236*Inputs!K129*Inputs!F82*Inputs!D27*'GM Alloc Factors'!I41/('(Other Computations)'!I191+'(Other Computations)'!I204))</f>
        <v>0</v>
      </c>
      <c r="J6000" s="76">
        <f>IF('(Other Computations)'!J204=0,0,Inputs!L236*Inputs!L129*Inputs!F82*Inputs!D27*'GM Alloc Factors'!J41/('(Other Computations)'!J191+'(Other Computations)'!J204))</f>
        <v>0</v>
      </c>
      <c r="K6000" s="43">
        <f t="shared" si="1261"/>
        <v>0</v>
      </c>
    </row>
    <row r="6001" spans="1:11" ht="12.75" customHeight="1">
      <c r="A6001" s="61" t="str">
        <f>"         "&amp;Labels!B75</f>
        <v xml:space="preserve">         Customer 7</v>
      </c>
      <c r="B6001" s="76">
        <f>IF('(Other Computations)'!B205=0,0,Inputs!D237*Inputs!D130*Inputs!F83*Inputs!D27*'GM Alloc Factors'!B41/('(Other Computations)'!B192+'(Other Computations)'!B205))</f>
        <v>0</v>
      </c>
      <c r="C6001" s="76">
        <f>IF('(Other Computations)'!C205=0,0,Inputs!E237*Inputs!E130*Inputs!F83*Inputs!D27*'GM Alloc Factors'!C41/('(Other Computations)'!C192+'(Other Computations)'!C205))</f>
        <v>0</v>
      </c>
      <c r="D6001" s="76">
        <f>IF('(Other Computations)'!D205=0,0,Inputs!F237*Inputs!F130*Inputs!F83*Inputs!D27*'GM Alloc Factors'!D41/('(Other Computations)'!D192+'(Other Computations)'!D205))</f>
        <v>0</v>
      </c>
      <c r="E6001" s="76">
        <f>IF('(Other Computations)'!E205=0,0,Inputs!G237*Inputs!G130*Inputs!F83*Inputs!D27*'GM Alloc Factors'!E41/('(Other Computations)'!E192+'(Other Computations)'!E205))</f>
        <v>0</v>
      </c>
      <c r="F6001" s="43">
        <f t="shared" si="1260"/>
        <v>0</v>
      </c>
      <c r="G6001" s="76">
        <f>IF('(Other Computations)'!G205=0,0,Inputs!I237*Inputs!I130*Inputs!F83*Inputs!D27*'GM Alloc Factors'!G41/('(Other Computations)'!G192+'(Other Computations)'!G205))</f>
        <v>0</v>
      </c>
      <c r="H6001" s="76">
        <f>IF('(Other Computations)'!H205=0,0,Inputs!J237*Inputs!J130*Inputs!F83*Inputs!D27*'GM Alloc Factors'!H41/('(Other Computations)'!H192+'(Other Computations)'!H205))</f>
        <v>0</v>
      </c>
      <c r="I6001" s="76">
        <f>IF('(Other Computations)'!I205=0,0,Inputs!K237*Inputs!K130*Inputs!F83*Inputs!D27*'GM Alloc Factors'!I41/('(Other Computations)'!I192+'(Other Computations)'!I205))</f>
        <v>0</v>
      </c>
      <c r="J6001" s="76">
        <f>IF('(Other Computations)'!J205=0,0,Inputs!L237*Inputs!L130*Inputs!F83*Inputs!D27*'GM Alloc Factors'!J41/('(Other Computations)'!J192+'(Other Computations)'!J205))</f>
        <v>0</v>
      </c>
      <c r="K6001" s="43">
        <f t="shared" si="1261"/>
        <v>0</v>
      </c>
    </row>
    <row r="6002" spans="1:11" ht="12.75" customHeight="1">
      <c r="A6002" s="61" t="str">
        <f>"         "&amp;Labels!B76</f>
        <v xml:space="preserve">         Customer 8</v>
      </c>
      <c r="B6002" s="76">
        <f>IF('(Other Computations)'!B206=0,0,Inputs!D238*Inputs!D131*Inputs!F84*Inputs!D27*'GM Alloc Factors'!B41/('(Other Computations)'!B193+'(Other Computations)'!B206))</f>
        <v>0</v>
      </c>
      <c r="C6002" s="76">
        <f>IF('(Other Computations)'!C206=0,0,Inputs!E238*Inputs!E131*Inputs!F84*Inputs!D27*'GM Alloc Factors'!C41/('(Other Computations)'!C193+'(Other Computations)'!C206))</f>
        <v>0</v>
      </c>
      <c r="D6002" s="76">
        <f>IF('(Other Computations)'!D206=0,0,Inputs!F238*Inputs!F131*Inputs!F84*Inputs!D27*'GM Alloc Factors'!D41/('(Other Computations)'!D193+'(Other Computations)'!D206))</f>
        <v>0</v>
      </c>
      <c r="E6002" s="76">
        <f>IF('(Other Computations)'!E206=0,0,Inputs!G238*Inputs!G131*Inputs!F84*Inputs!D27*'GM Alloc Factors'!E41/('(Other Computations)'!E193+'(Other Computations)'!E206))</f>
        <v>0</v>
      </c>
      <c r="F6002" s="43">
        <f t="shared" si="1260"/>
        <v>0</v>
      </c>
      <c r="G6002" s="76">
        <f>IF('(Other Computations)'!G206=0,0,Inputs!I238*Inputs!I131*Inputs!F84*Inputs!D27*'GM Alloc Factors'!G41/('(Other Computations)'!G193+'(Other Computations)'!G206))</f>
        <v>0</v>
      </c>
      <c r="H6002" s="76">
        <f>IF('(Other Computations)'!H206=0,0,Inputs!J238*Inputs!J131*Inputs!F84*Inputs!D27*'GM Alloc Factors'!H41/('(Other Computations)'!H193+'(Other Computations)'!H206))</f>
        <v>0</v>
      </c>
      <c r="I6002" s="76">
        <f>IF('(Other Computations)'!I206=0,0,Inputs!K238*Inputs!K131*Inputs!F84*Inputs!D27*'GM Alloc Factors'!I41/('(Other Computations)'!I193+'(Other Computations)'!I206))</f>
        <v>0</v>
      </c>
      <c r="J6002" s="76">
        <f>IF('(Other Computations)'!J206=0,0,Inputs!L238*Inputs!L131*Inputs!F84*Inputs!D27*'GM Alloc Factors'!J41/('(Other Computations)'!J193+'(Other Computations)'!J206))</f>
        <v>0</v>
      </c>
      <c r="K6002" s="43">
        <f t="shared" si="1261"/>
        <v>0</v>
      </c>
    </row>
    <row r="6003" spans="1:11" ht="12.75" customHeight="1">
      <c r="A6003" s="61" t="str">
        <f>"         "&amp;Labels!B77</f>
        <v xml:space="preserve">         Customer 9</v>
      </c>
      <c r="B6003" s="76">
        <f>IF('(Other Computations)'!B207=0,0,Inputs!D239*Inputs!D132*Inputs!F85*Inputs!D27*'GM Alloc Factors'!B41/('(Other Computations)'!B194+'(Other Computations)'!B207))</f>
        <v>0</v>
      </c>
      <c r="C6003" s="76">
        <f>IF('(Other Computations)'!C207=0,0,Inputs!E239*Inputs!E132*Inputs!F85*Inputs!D27*'GM Alloc Factors'!C41/('(Other Computations)'!C194+'(Other Computations)'!C207))</f>
        <v>0</v>
      </c>
      <c r="D6003" s="76">
        <f>IF('(Other Computations)'!D207=0,0,Inputs!F239*Inputs!F132*Inputs!F85*Inputs!D27*'GM Alloc Factors'!D41/('(Other Computations)'!D194+'(Other Computations)'!D207))</f>
        <v>0</v>
      </c>
      <c r="E6003" s="76">
        <f>IF('(Other Computations)'!E207=0,0,Inputs!G239*Inputs!G132*Inputs!F85*Inputs!D27*'GM Alloc Factors'!E41/('(Other Computations)'!E194+'(Other Computations)'!E207))</f>
        <v>0</v>
      </c>
      <c r="F6003" s="43">
        <f t="shared" si="1260"/>
        <v>0</v>
      </c>
      <c r="G6003" s="76">
        <f>IF('(Other Computations)'!G207=0,0,Inputs!I239*Inputs!I132*Inputs!F85*Inputs!D27*'GM Alloc Factors'!G41/('(Other Computations)'!G194+'(Other Computations)'!G207))</f>
        <v>0</v>
      </c>
      <c r="H6003" s="76">
        <f>IF('(Other Computations)'!H207=0,0,Inputs!J239*Inputs!J132*Inputs!F85*Inputs!D27*'GM Alloc Factors'!H41/('(Other Computations)'!H194+'(Other Computations)'!H207))</f>
        <v>0</v>
      </c>
      <c r="I6003" s="76">
        <f>IF('(Other Computations)'!I207=0,0,Inputs!K239*Inputs!K132*Inputs!F85*Inputs!D27*'GM Alloc Factors'!I41/('(Other Computations)'!I194+'(Other Computations)'!I207))</f>
        <v>0</v>
      </c>
      <c r="J6003" s="76">
        <f>IF('(Other Computations)'!J207=0,0,Inputs!L239*Inputs!L132*Inputs!F85*Inputs!D27*'GM Alloc Factors'!J41/('(Other Computations)'!J194+'(Other Computations)'!J207))</f>
        <v>0</v>
      </c>
      <c r="K6003" s="43">
        <f t="shared" si="1261"/>
        <v>0</v>
      </c>
    </row>
    <row r="6004" spans="1:11" ht="12.75" customHeight="1">
      <c r="A6004" s="61" t="str">
        <f>"         "&amp;Labels!B78</f>
        <v xml:space="preserve">         Customer 10</v>
      </c>
      <c r="B6004" s="76">
        <f>IF('(Other Computations)'!B208=0,0,Inputs!D240*Inputs!D133*Inputs!F86*Inputs!D27*'GM Alloc Factors'!B41/('(Other Computations)'!B195+'(Other Computations)'!B208))</f>
        <v>0</v>
      </c>
      <c r="C6004" s="76">
        <f>IF('(Other Computations)'!C208=0,0,Inputs!E240*Inputs!E133*Inputs!F86*Inputs!D27*'GM Alloc Factors'!C41/('(Other Computations)'!C195+'(Other Computations)'!C208))</f>
        <v>0</v>
      </c>
      <c r="D6004" s="76">
        <f>IF('(Other Computations)'!D208=0,0,Inputs!F240*Inputs!F133*Inputs!F86*Inputs!D27*'GM Alloc Factors'!D41/('(Other Computations)'!D195+'(Other Computations)'!D208))</f>
        <v>0</v>
      </c>
      <c r="E6004" s="76">
        <f>IF('(Other Computations)'!E208=0,0,Inputs!G240*Inputs!G133*Inputs!F86*Inputs!D27*'GM Alloc Factors'!E41/('(Other Computations)'!E195+'(Other Computations)'!E208))</f>
        <v>0</v>
      </c>
      <c r="F6004" s="43">
        <f t="shared" si="1260"/>
        <v>0</v>
      </c>
      <c r="G6004" s="76">
        <f>IF('(Other Computations)'!G208=0,0,Inputs!I240*Inputs!I133*Inputs!F86*Inputs!D27*'GM Alloc Factors'!G41/('(Other Computations)'!G195+'(Other Computations)'!G208))</f>
        <v>0</v>
      </c>
      <c r="H6004" s="76">
        <f>IF('(Other Computations)'!H208=0,0,Inputs!J240*Inputs!J133*Inputs!F86*Inputs!D27*'GM Alloc Factors'!H41/('(Other Computations)'!H195+'(Other Computations)'!H208))</f>
        <v>0</v>
      </c>
      <c r="I6004" s="76">
        <f>IF('(Other Computations)'!I208=0,0,Inputs!K240*Inputs!K133*Inputs!F86*Inputs!D27*'GM Alloc Factors'!I41/('(Other Computations)'!I195+'(Other Computations)'!I208))</f>
        <v>0</v>
      </c>
      <c r="J6004" s="76">
        <f>IF('(Other Computations)'!J208=0,0,Inputs!L240*Inputs!L133*Inputs!F86*Inputs!D27*'GM Alloc Factors'!J41/('(Other Computations)'!J195+'(Other Computations)'!J208))</f>
        <v>0</v>
      </c>
      <c r="K6004" s="43">
        <f t="shared" si="1261"/>
        <v>0</v>
      </c>
    </row>
    <row r="6005" spans="1:11" ht="12.75" customHeight="1">
      <c r="A6005" s="61" t="str">
        <f>"         "&amp;Labels!C68</f>
        <v xml:space="preserve">         Total</v>
      </c>
      <c r="B6005" s="84">
        <f>SUM(B5995:B6004)</f>
        <v>0</v>
      </c>
      <c r="C6005" s="84">
        <f>SUM(C5995:C6004)</f>
        <v>0</v>
      </c>
      <c r="D6005" s="84">
        <f>SUM(D5995:D6004)</f>
        <v>0</v>
      </c>
      <c r="E6005" s="84">
        <f>SUM(E5995:E6004)</f>
        <v>0</v>
      </c>
      <c r="F6005" s="43">
        <f t="shared" si="1260"/>
        <v>0</v>
      </c>
      <c r="G6005" s="84">
        <f>SUM(G5995:G6004)</f>
        <v>0</v>
      </c>
      <c r="H6005" s="84">
        <f>SUM(H5995:H6004)</f>
        <v>0</v>
      </c>
      <c r="I6005" s="84">
        <f>SUM(I5995:I6004)</f>
        <v>0</v>
      </c>
      <c r="J6005" s="84">
        <f>SUM(J5995:J6004)</f>
        <v>0</v>
      </c>
      <c r="K6005" s="43">
        <f t="shared" si="1261"/>
        <v>0</v>
      </c>
    </row>
    <row r="6006" spans="1:11" ht="12.75" customHeight="1">
      <c r="A6006" s="61" t="str">
        <f>"      "&amp;Labels!B88</f>
        <v xml:space="preserve">      Q 4</v>
      </c>
      <c r="B6006" s="84"/>
      <c r="C6006" s="84"/>
      <c r="D6006" s="84"/>
      <c r="E6006" s="84"/>
      <c r="F6006" s="43"/>
      <c r="G6006" s="84"/>
      <c r="H6006" s="84"/>
      <c r="I6006" s="84"/>
      <c r="J6006" s="84"/>
      <c r="K6006" s="43"/>
    </row>
    <row r="6007" spans="1:11" ht="12.75" customHeight="1">
      <c r="A6007" s="61" t="str">
        <f>"         "&amp;Labels!B69</f>
        <v xml:space="preserve">         Customer 1</v>
      </c>
      <c r="B6007" s="76">
        <f>IF('(Other Computations)'!B199=0,0,Inputs!D231*Inputs!D124*Inputs!G77*Inputs!D27*'GM Alloc Factors'!B44/('(Other Computations)'!B186+'(Other Computations)'!B199))</f>
        <v>0</v>
      </c>
      <c r="C6007" s="76">
        <f>IF('(Other Computations)'!C199=0,0,Inputs!E231*Inputs!E124*Inputs!G77*Inputs!D27*'GM Alloc Factors'!C44/('(Other Computations)'!C186+'(Other Computations)'!C199))</f>
        <v>0</v>
      </c>
      <c r="D6007" s="76">
        <f>IF('(Other Computations)'!D199=0,0,Inputs!F231*Inputs!F124*Inputs!G77*Inputs!D27*'GM Alloc Factors'!D44/('(Other Computations)'!D186+'(Other Computations)'!D199))</f>
        <v>0</v>
      </c>
      <c r="E6007" s="76">
        <f>IF('(Other Computations)'!E199=0,0,Inputs!G231*Inputs!G124*Inputs!G77*Inputs!D27*'GM Alloc Factors'!E44/('(Other Computations)'!E186+'(Other Computations)'!E199))</f>
        <v>0</v>
      </c>
      <c r="F6007" s="43">
        <f t="shared" ref="F6007:F6017" si="1262">SUM(B6007:E6007)</f>
        <v>0</v>
      </c>
      <c r="G6007" s="76">
        <f>IF('(Other Computations)'!G199=0,0,Inputs!I231*Inputs!I124*Inputs!G77*Inputs!D27*'GM Alloc Factors'!G44/('(Other Computations)'!G186+'(Other Computations)'!G199))</f>
        <v>0</v>
      </c>
      <c r="H6007" s="76">
        <f>IF('(Other Computations)'!H199=0,0,Inputs!J231*Inputs!J124*Inputs!G77*Inputs!D27*'GM Alloc Factors'!H44/('(Other Computations)'!H186+'(Other Computations)'!H199))</f>
        <v>0</v>
      </c>
      <c r="I6007" s="76">
        <f>IF('(Other Computations)'!I199=0,0,Inputs!K231*Inputs!K124*Inputs!G77*Inputs!D27*'GM Alloc Factors'!I44/('(Other Computations)'!I186+'(Other Computations)'!I199))</f>
        <v>0</v>
      </c>
      <c r="J6007" s="76">
        <f>IF('(Other Computations)'!J199=0,0,Inputs!L231*Inputs!L124*Inputs!G77*Inputs!D27*'GM Alloc Factors'!J44/('(Other Computations)'!J186+'(Other Computations)'!J199))</f>
        <v>0</v>
      </c>
      <c r="K6007" s="43">
        <f t="shared" ref="K6007:K6017" si="1263">SUM(G6007:J6007)</f>
        <v>0</v>
      </c>
    </row>
    <row r="6008" spans="1:11" ht="12.75" customHeight="1">
      <c r="A6008" s="61" t="str">
        <f>"         "&amp;Labels!B70</f>
        <v xml:space="preserve">         Customer 2</v>
      </c>
      <c r="B6008" s="76">
        <f>IF('(Other Computations)'!B200=0,0,Inputs!D232*Inputs!D125*Inputs!G78*Inputs!D27*'GM Alloc Factors'!B44/('(Other Computations)'!B187+'(Other Computations)'!B200))</f>
        <v>0</v>
      </c>
      <c r="C6008" s="76">
        <f>IF('(Other Computations)'!C200=0,0,Inputs!E232*Inputs!E125*Inputs!G78*Inputs!D27*'GM Alloc Factors'!C44/('(Other Computations)'!C187+'(Other Computations)'!C200))</f>
        <v>0</v>
      </c>
      <c r="D6008" s="76">
        <f>IF('(Other Computations)'!D200=0,0,Inputs!F232*Inputs!F125*Inputs!G78*Inputs!D27*'GM Alloc Factors'!D44/('(Other Computations)'!D187+'(Other Computations)'!D200))</f>
        <v>0</v>
      </c>
      <c r="E6008" s="76">
        <f>IF('(Other Computations)'!E200=0,0,Inputs!G232*Inputs!G125*Inputs!G78*Inputs!D27*'GM Alloc Factors'!E44/('(Other Computations)'!E187+'(Other Computations)'!E200))</f>
        <v>0</v>
      </c>
      <c r="F6008" s="43">
        <f t="shared" si="1262"/>
        <v>0</v>
      </c>
      <c r="G6008" s="76">
        <f>IF('(Other Computations)'!G200=0,0,Inputs!I232*Inputs!I125*Inputs!G78*Inputs!D27*'GM Alloc Factors'!G44/('(Other Computations)'!G187+'(Other Computations)'!G200))</f>
        <v>0</v>
      </c>
      <c r="H6008" s="76">
        <f>IF('(Other Computations)'!H200=0,0,Inputs!J232*Inputs!J125*Inputs!G78*Inputs!D27*'GM Alloc Factors'!H44/('(Other Computations)'!H187+'(Other Computations)'!H200))</f>
        <v>0</v>
      </c>
      <c r="I6008" s="76">
        <f>IF('(Other Computations)'!I200=0,0,Inputs!K232*Inputs!K125*Inputs!G78*Inputs!D27*'GM Alloc Factors'!I44/('(Other Computations)'!I187+'(Other Computations)'!I200))</f>
        <v>0</v>
      </c>
      <c r="J6008" s="76">
        <f>IF('(Other Computations)'!J200=0,0,Inputs!L232*Inputs!L125*Inputs!G78*Inputs!D27*'GM Alloc Factors'!J44/('(Other Computations)'!J187+'(Other Computations)'!J200))</f>
        <v>0</v>
      </c>
      <c r="K6008" s="43">
        <f t="shared" si="1263"/>
        <v>0</v>
      </c>
    </row>
    <row r="6009" spans="1:11" ht="12.75" customHeight="1">
      <c r="A6009" s="61" t="str">
        <f>"         "&amp;Labels!B71</f>
        <v xml:space="preserve">         Customer 3</v>
      </c>
      <c r="B6009" s="76">
        <f>IF('(Other Computations)'!B201=0,0,Inputs!D233*Inputs!D126*Inputs!G79*Inputs!D27*'GM Alloc Factors'!B44/('(Other Computations)'!B188+'(Other Computations)'!B201))</f>
        <v>0</v>
      </c>
      <c r="C6009" s="76">
        <f>IF('(Other Computations)'!C201=0,0,Inputs!E233*Inputs!E126*Inputs!G79*Inputs!D27*'GM Alloc Factors'!C44/('(Other Computations)'!C188+'(Other Computations)'!C201))</f>
        <v>0</v>
      </c>
      <c r="D6009" s="76">
        <f>IF('(Other Computations)'!D201=0,0,Inputs!F233*Inputs!F126*Inputs!G79*Inputs!D27*'GM Alloc Factors'!D44/('(Other Computations)'!D188+'(Other Computations)'!D201))</f>
        <v>0</v>
      </c>
      <c r="E6009" s="76">
        <f>IF('(Other Computations)'!E201=0,0,Inputs!G233*Inputs!G126*Inputs!G79*Inputs!D27*'GM Alloc Factors'!E44/('(Other Computations)'!E188+'(Other Computations)'!E201))</f>
        <v>0</v>
      </c>
      <c r="F6009" s="43">
        <f t="shared" si="1262"/>
        <v>0</v>
      </c>
      <c r="G6009" s="76">
        <f>IF('(Other Computations)'!G201=0,0,Inputs!I233*Inputs!I126*Inputs!G79*Inputs!D27*'GM Alloc Factors'!G44/('(Other Computations)'!G188+'(Other Computations)'!G201))</f>
        <v>0</v>
      </c>
      <c r="H6009" s="76">
        <f>IF('(Other Computations)'!H201=0,0,Inputs!J233*Inputs!J126*Inputs!G79*Inputs!D27*'GM Alloc Factors'!H44/('(Other Computations)'!H188+'(Other Computations)'!H201))</f>
        <v>0</v>
      </c>
      <c r="I6009" s="76">
        <f>IF('(Other Computations)'!I201=0,0,Inputs!K233*Inputs!K126*Inputs!G79*Inputs!D27*'GM Alloc Factors'!I44/('(Other Computations)'!I188+'(Other Computations)'!I201))</f>
        <v>0</v>
      </c>
      <c r="J6009" s="76">
        <f>IF('(Other Computations)'!J201=0,0,Inputs!L233*Inputs!L126*Inputs!G79*Inputs!D27*'GM Alloc Factors'!J44/('(Other Computations)'!J188+'(Other Computations)'!J201))</f>
        <v>0</v>
      </c>
      <c r="K6009" s="43">
        <f t="shared" si="1263"/>
        <v>0</v>
      </c>
    </row>
    <row r="6010" spans="1:11" ht="12.75" customHeight="1">
      <c r="A6010" s="61" t="str">
        <f>"         "&amp;Labels!B72</f>
        <v xml:space="preserve">         Customer 4</v>
      </c>
      <c r="B6010" s="76">
        <f>IF('(Other Computations)'!B202=0,0,Inputs!D234*Inputs!D127*Inputs!G80*Inputs!D27*'GM Alloc Factors'!B44/('(Other Computations)'!B189+'(Other Computations)'!B202))</f>
        <v>0</v>
      </c>
      <c r="C6010" s="76">
        <f>IF('(Other Computations)'!C202=0,0,Inputs!E234*Inputs!E127*Inputs!G80*Inputs!D27*'GM Alloc Factors'!C44/('(Other Computations)'!C189+'(Other Computations)'!C202))</f>
        <v>0</v>
      </c>
      <c r="D6010" s="76">
        <f>IF('(Other Computations)'!D202=0,0,Inputs!F234*Inputs!F127*Inputs!G80*Inputs!D27*'GM Alloc Factors'!D44/('(Other Computations)'!D189+'(Other Computations)'!D202))</f>
        <v>0</v>
      </c>
      <c r="E6010" s="76">
        <f>IF('(Other Computations)'!E202=0,0,Inputs!G234*Inputs!G127*Inputs!G80*Inputs!D27*'GM Alloc Factors'!E44/('(Other Computations)'!E189+'(Other Computations)'!E202))</f>
        <v>0</v>
      </c>
      <c r="F6010" s="43">
        <f t="shared" si="1262"/>
        <v>0</v>
      </c>
      <c r="G6010" s="76">
        <f>IF('(Other Computations)'!G202=0,0,Inputs!I234*Inputs!I127*Inputs!G80*Inputs!D27*'GM Alloc Factors'!G44/('(Other Computations)'!G189+'(Other Computations)'!G202))</f>
        <v>0</v>
      </c>
      <c r="H6010" s="76">
        <f>IF('(Other Computations)'!H202=0,0,Inputs!J234*Inputs!J127*Inputs!G80*Inputs!D27*'GM Alloc Factors'!H44/('(Other Computations)'!H189+'(Other Computations)'!H202))</f>
        <v>0</v>
      </c>
      <c r="I6010" s="76">
        <f>IF('(Other Computations)'!I202=0,0,Inputs!K234*Inputs!K127*Inputs!G80*Inputs!D27*'GM Alloc Factors'!I44/('(Other Computations)'!I189+'(Other Computations)'!I202))</f>
        <v>0</v>
      </c>
      <c r="J6010" s="76">
        <f>IF('(Other Computations)'!J202=0,0,Inputs!L234*Inputs!L127*Inputs!G80*Inputs!D27*'GM Alloc Factors'!J44/('(Other Computations)'!J189+'(Other Computations)'!J202))</f>
        <v>0</v>
      </c>
      <c r="K6010" s="43">
        <f t="shared" si="1263"/>
        <v>0</v>
      </c>
    </row>
    <row r="6011" spans="1:11" ht="12.75" customHeight="1">
      <c r="A6011" s="61" t="str">
        <f>"         "&amp;Labels!B73</f>
        <v xml:space="preserve">         Customer 5</v>
      </c>
      <c r="B6011" s="76">
        <f>IF('(Other Computations)'!B203=0,0,Inputs!D235*Inputs!D128*Inputs!G81*Inputs!D27*'GM Alloc Factors'!B44/('(Other Computations)'!B190+'(Other Computations)'!B203))</f>
        <v>0</v>
      </c>
      <c r="C6011" s="76">
        <f>IF('(Other Computations)'!C203=0,0,Inputs!E235*Inputs!E128*Inputs!G81*Inputs!D27*'GM Alloc Factors'!C44/('(Other Computations)'!C190+'(Other Computations)'!C203))</f>
        <v>0</v>
      </c>
      <c r="D6011" s="76">
        <f>IF('(Other Computations)'!D203=0,0,Inputs!F235*Inputs!F128*Inputs!G81*Inputs!D27*'GM Alloc Factors'!D44/('(Other Computations)'!D190+'(Other Computations)'!D203))</f>
        <v>0</v>
      </c>
      <c r="E6011" s="76">
        <f>IF('(Other Computations)'!E203=0,0,Inputs!G235*Inputs!G128*Inputs!G81*Inputs!D27*'GM Alloc Factors'!E44/('(Other Computations)'!E190+'(Other Computations)'!E203))</f>
        <v>0</v>
      </c>
      <c r="F6011" s="43">
        <f t="shared" si="1262"/>
        <v>0</v>
      </c>
      <c r="G6011" s="76">
        <f>IF('(Other Computations)'!G203=0,0,Inputs!I235*Inputs!I128*Inputs!G81*Inputs!D27*'GM Alloc Factors'!G44/('(Other Computations)'!G190+'(Other Computations)'!G203))</f>
        <v>0</v>
      </c>
      <c r="H6011" s="76">
        <f>IF('(Other Computations)'!H203=0,0,Inputs!J235*Inputs!J128*Inputs!G81*Inputs!D27*'GM Alloc Factors'!H44/('(Other Computations)'!H190+'(Other Computations)'!H203))</f>
        <v>0</v>
      </c>
      <c r="I6011" s="76">
        <f>IF('(Other Computations)'!I203=0,0,Inputs!K235*Inputs!K128*Inputs!G81*Inputs!D27*'GM Alloc Factors'!I44/('(Other Computations)'!I190+'(Other Computations)'!I203))</f>
        <v>0</v>
      </c>
      <c r="J6011" s="76">
        <f>IF('(Other Computations)'!J203=0,0,Inputs!L235*Inputs!L128*Inputs!G81*Inputs!D27*'GM Alloc Factors'!J44/('(Other Computations)'!J190+'(Other Computations)'!J203))</f>
        <v>0</v>
      </c>
      <c r="K6011" s="43">
        <f t="shared" si="1263"/>
        <v>0</v>
      </c>
    </row>
    <row r="6012" spans="1:11" ht="12.75" customHeight="1">
      <c r="A6012" s="61" t="str">
        <f>"         "&amp;Labels!B74</f>
        <v xml:space="preserve">         Customer 6</v>
      </c>
      <c r="B6012" s="76">
        <f>IF('(Other Computations)'!B204=0,0,Inputs!D236*Inputs!D129*Inputs!G82*Inputs!D27*'GM Alloc Factors'!B44/('(Other Computations)'!B191+'(Other Computations)'!B204))</f>
        <v>0</v>
      </c>
      <c r="C6012" s="76">
        <f>IF('(Other Computations)'!C204=0,0,Inputs!E236*Inputs!E129*Inputs!G82*Inputs!D27*'GM Alloc Factors'!C44/('(Other Computations)'!C191+'(Other Computations)'!C204))</f>
        <v>0</v>
      </c>
      <c r="D6012" s="76">
        <f>IF('(Other Computations)'!D204=0,0,Inputs!F236*Inputs!F129*Inputs!G82*Inputs!D27*'GM Alloc Factors'!D44/('(Other Computations)'!D191+'(Other Computations)'!D204))</f>
        <v>0</v>
      </c>
      <c r="E6012" s="76">
        <f>IF('(Other Computations)'!E204=0,0,Inputs!G236*Inputs!G129*Inputs!G82*Inputs!D27*'GM Alloc Factors'!E44/('(Other Computations)'!E191+'(Other Computations)'!E204))</f>
        <v>0</v>
      </c>
      <c r="F6012" s="43">
        <f t="shared" si="1262"/>
        <v>0</v>
      </c>
      <c r="G6012" s="76">
        <f>IF('(Other Computations)'!G204=0,0,Inputs!I236*Inputs!I129*Inputs!G82*Inputs!D27*'GM Alloc Factors'!G44/('(Other Computations)'!G191+'(Other Computations)'!G204))</f>
        <v>0</v>
      </c>
      <c r="H6012" s="76">
        <f>IF('(Other Computations)'!H204=0,0,Inputs!J236*Inputs!J129*Inputs!G82*Inputs!D27*'GM Alloc Factors'!H44/('(Other Computations)'!H191+'(Other Computations)'!H204))</f>
        <v>0</v>
      </c>
      <c r="I6012" s="76">
        <f>IF('(Other Computations)'!I204=0,0,Inputs!K236*Inputs!K129*Inputs!G82*Inputs!D27*'GM Alloc Factors'!I44/('(Other Computations)'!I191+'(Other Computations)'!I204))</f>
        <v>0</v>
      </c>
      <c r="J6012" s="76">
        <f>IF('(Other Computations)'!J204=0,0,Inputs!L236*Inputs!L129*Inputs!G82*Inputs!D27*'GM Alloc Factors'!J44/('(Other Computations)'!J191+'(Other Computations)'!J204))</f>
        <v>0</v>
      </c>
      <c r="K6012" s="43">
        <f t="shared" si="1263"/>
        <v>0</v>
      </c>
    </row>
    <row r="6013" spans="1:11" ht="12.75" customHeight="1">
      <c r="A6013" s="61" t="str">
        <f>"         "&amp;Labels!B75</f>
        <v xml:space="preserve">         Customer 7</v>
      </c>
      <c r="B6013" s="76">
        <f>IF('(Other Computations)'!B205=0,0,Inputs!D237*Inputs!D130*Inputs!G83*Inputs!D27*'GM Alloc Factors'!B44/('(Other Computations)'!B192+'(Other Computations)'!B205))</f>
        <v>0</v>
      </c>
      <c r="C6013" s="76">
        <f>IF('(Other Computations)'!C205=0,0,Inputs!E237*Inputs!E130*Inputs!G83*Inputs!D27*'GM Alloc Factors'!C44/('(Other Computations)'!C192+'(Other Computations)'!C205))</f>
        <v>0</v>
      </c>
      <c r="D6013" s="76">
        <f>IF('(Other Computations)'!D205=0,0,Inputs!F237*Inputs!F130*Inputs!G83*Inputs!D27*'GM Alloc Factors'!D44/('(Other Computations)'!D192+'(Other Computations)'!D205))</f>
        <v>0</v>
      </c>
      <c r="E6013" s="76">
        <f>IF('(Other Computations)'!E205=0,0,Inputs!G237*Inputs!G130*Inputs!G83*Inputs!D27*'GM Alloc Factors'!E44/('(Other Computations)'!E192+'(Other Computations)'!E205))</f>
        <v>0</v>
      </c>
      <c r="F6013" s="43">
        <f t="shared" si="1262"/>
        <v>0</v>
      </c>
      <c r="G6013" s="76">
        <f>IF('(Other Computations)'!G205=0,0,Inputs!I237*Inputs!I130*Inputs!G83*Inputs!D27*'GM Alloc Factors'!G44/('(Other Computations)'!G192+'(Other Computations)'!G205))</f>
        <v>0</v>
      </c>
      <c r="H6013" s="76">
        <f>IF('(Other Computations)'!H205=0,0,Inputs!J237*Inputs!J130*Inputs!G83*Inputs!D27*'GM Alloc Factors'!H44/('(Other Computations)'!H192+'(Other Computations)'!H205))</f>
        <v>0</v>
      </c>
      <c r="I6013" s="76">
        <f>IF('(Other Computations)'!I205=0,0,Inputs!K237*Inputs!K130*Inputs!G83*Inputs!D27*'GM Alloc Factors'!I44/('(Other Computations)'!I192+'(Other Computations)'!I205))</f>
        <v>0</v>
      </c>
      <c r="J6013" s="76">
        <f>IF('(Other Computations)'!J205=0,0,Inputs!L237*Inputs!L130*Inputs!G83*Inputs!D27*'GM Alloc Factors'!J44/('(Other Computations)'!J192+'(Other Computations)'!J205))</f>
        <v>0</v>
      </c>
      <c r="K6013" s="43">
        <f t="shared" si="1263"/>
        <v>0</v>
      </c>
    </row>
    <row r="6014" spans="1:11" ht="12.75" customHeight="1">
      <c r="A6014" s="61" t="str">
        <f>"         "&amp;Labels!B76</f>
        <v xml:space="preserve">         Customer 8</v>
      </c>
      <c r="B6014" s="76">
        <f>IF('(Other Computations)'!B206=0,0,Inputs!D238*Inputs!D131*Inputs!G84*Inputs!D27*'GM Alloc Factors'!B44/('(Other Computations)'!B193+'(Other Computations)'!B206))</f>
        <v>0</v>
      </c>
      <c r="C6014" s="76">
        <f>IF('(Other Computations)'!C206=0,0,Inputs!E238*Inputs!E131*Inputs!G84*Inputs!D27*'GM Alloc Factors'!C44/('(Other Computations)'!C193+'(Other Computations)'!C206))</f>
        <v>0</v>
      </c>
      <c r="D6014" s="76">
        <f>IF('(Other Computations)'!D206=0,0,Inputs!F238*Inputs!F131*Inputs!G84*Inputs!D27*'GM Alloc Factors'!D44/('(Other Computations)'!D193+'(Other Computations)'!D206))</f>
        <v>0</v>
      </c>
      <c r="E6014" s="76">
        <f>IF('(Other Computations)'!E206=0,0,Inputs!G238*Inputs!G131*Inputs!G84*Inputs!D27*'GM Alloc Factors'!E44/('(Other Computations)'!E193+'(Other Computations)'!E206))</f>
        <v>0</v>
      </c>
      <c r="F6014" s="43">
        <f t="shared" si="1262"/>
        <v>0</v>
      </c>
      <c r="G6014" s="76">
        <f>IF('(Other Computations)'!G206=0,0,Inputs!I238*Inputs!I131*Inputs!G84*Inputs!D27*'GM Alloc Factors'!G44/('(Other Computations)'!G193+'(Other Computations)'!G206))</f>
        <v>0</v>
      </c>
      <c r="H6014" s="76">
        <f>IF('(Other Computations)'!H206=0,0,Inputs!J238*Inputs!J131*Inputs!G84*Inputs!D27*'GM Alloc Factors'!H44/('(Other Computations)'!H193+'(Other Computations)'!H206))</f>
        <v>0</v>
      </c>
      <c r="I6014" s="76">
        <f>IF('(Other Computations)'!I206=0,0,Inputs!K238*Inputs!K131*Inputs!G84*Inputs!D27*'GM Alloc Factors'!I44/('(Other Computations)'!I193+'(Other Computations)'!I206))</f>
        <v>0</v>
      </c>
      <c r="J6014" s="76">
        <f>IF('(Other Computations)'!J206=0,0,Inputs!L238*Inputs!L131*Inputs!G84*Inputs!D27*'GM Alloc Factors'!J44/('(Other Computations)'!J193+'(Other Computations)'!J206))</f>
        <v>0</v>
      </c>
      <c r="K6014" s="43">
        <f t="shared" si="1263"/>
        <v>0</v>
      </c>
    </row>
    <row r="6015" spans="1:11" ht="12.75" customHeight="1">
      <c r="A6015" s="61" t="str">
        <f>"         "&amp;Labels!B77</f>
        <v xml:space="preserve">         Customer 9</v>
      </c>
      <c r="B6015" s="76">
        <f>IF('(Other Computations)'!B207=0,0,Inputs!D239*Inputs!D132*Inputs!G85*Inputs!D27*'GM Alloc Factors'!B44/('(Other Computations)'!B194+'(Other Computations)'!B207))</f>
        <v>0</v>
      </c>
      <c r="C6015" s="76">
        <f>IF('(Other Computations)'!C207=0,0,Inputs!E239*Inputs!E132*Inputs!G85*Inputs!D27*'GM Alloc Factors'!C44/('(Other Computations)'!C194+'(Other Computations)'!C207))</f>
        <v>0</v>
      </c>
      <c r="D6015" s="76">
        <f>IF('(Other Computations)'!D207=0,0,Inputs!F239*Inputs!F132*Inputs!G85*Inputs!D27*'GM Alloc Factors'!D44/('(Other Computations)'!D194+'(Other Computations)'!D207))</f>
        <v>0</v>
      </c>
      <c r="E6015" s="76">
        <f>IF('(Other Computations)'!E207=0,0,Inputs!G239*Inputs!G132*Inputs!G85*Inputs!D27*'GM Alloc Factors'!E44/('(Other Computations)'!E194+'(Other Computations)'!E207))</f>
        <v>0</v>
      </c>
      <c r="F6015" s="43">
        <f t="shared" si="1262"/>
        <v>0</v>
      </c>
      <c r="G6015" s="76">
        <f>IF('(Other Computations)'!G207=0,0,Inputs!I239*Inputs!I132*Inputs!G85*Inputs!D27*'GM Alloc Factors'!G44/('(Other Computations)'!G194+'(Other Computations)'!G207))</f>
        <v>0</v>
      </c>
      <c r="H6015" s="76">
        <f>IF('(Other Computations)'!H207=0,0,Inputs!J239*Inputs!J132*Inputs!G85*Inputs!D27*'GM Alloc Factors'!H44/('(Other Computations)'!H194+'(Other Computations)'!H207))</f>
        <v>0</v>
      </c>
      <c r="I6015" s="76">
        <f>IF('(Other Computations)'!I207=0,0,Inputs!K239*Inputs!K132*Inputs!G85*Inputs!D27*'GM Alloc Factors'!I44/('(Other Computations)'!I194+'(Other Computations)'!I207))</f>
        <v>0</v>
      </c>
      <c r="J6015" s="76">
        <f>IF('(Other Computations)'!J207=0,0,Inputs!L239*Inputs!L132*Inputs!G85*Inputs!D27*'GM Alloc Factors'!J44/('(Other Computations)'!J194+'(Other Computations)'!J207))</f>
        <v>0</v>
      </c>
      <c r="K6015" s="43">
        <f t="shared" si="1263"/>
        <v>0</v>
      </c>
    </row>
    <row r="6016" spans="1:11" ht="12.75" customHeight="1">
      <c r="A6016" s="61" t="str">
        <f>"         "&amp;Labels!B78</f>
        <v xml:space="preserve">         Customer 10</v>
      </c>
      <c r="B6016" s="76">
        <f>IF('(Other Computations)'!B208=0,0,Inputs!D240*Inputs!D133*Inputs!G86*Inputs!D27*'GM Alloc Factors'!B44/('(Other Computations)'!B195+'(Other Computations)'!B208))</f>
        <v>0</v>
      </c>
      <c r="C6016" s="76">
        <f>IF('(Other Computations)'!C208=0,0,Inputs!E240*Inputs!E133*Inputs!G86*Inputs!D27*'GM Alloc Factors'!C44/('(Other Computations)'!C195+'(Other Computations)'!C208))</f>
        <v>0</v>
      </c>
      <c r="D6016" s="76">
        <f>IF('(Other Computations)'!D208=0,0,Inputs!F240*Inputs!F133*Inputs!G86*Inputs!D27*'GM Alloc Factors'!D44/('(Other Computations)'!D195+'(Other Computations)'!D208))</f>
        <v>0</v>
      </c>
      <c r="E6016" s="76">
        <f>IF('(Other Computations)'!E208=0,0,Inputs!G240*Inputs!G133*Inputs!G86*Inputs!D27*'GM Alloc Factors'!E44/('(Other Computations)'!E195+'(Other Computations)'!E208))</f>
        <v>0</v>
      </c>
      <c r="F6016" s="43">
        <f t="shared" si="1262"/>
        <v>0</v>
      </c>
      <c r="G6016" s="76">
        <f>IF('(Other Computations)'!G208=0,0,Inputs!I240*Inputs!I133*Inputs!G86*Inputs!D27*'GM Alloc Factors'!G44/('(Other Computations)'!G195+'(Other Computations)'!G208))</f>
        <v>0</v>
      </c>
      <c r="H6016" s="76">
        <f>IF('(Other Computations)'!H208=0,0,Inputs!J240*Inputs!J133*Inputs!G86*Inputs!D27*'GM Alloc Factors'!H44/('(Other Computations)'!H195+'(Other Computations)'!H208))</f>
        <v>0</v>
      </c>
      <c r="I6016" s="76">
        <f>IF('(Other Computations)'!I208=0,0,Inputs!K240*Inputs!K133*Inputs!G86*Inputs!D27*'GM Alloc Factors'!I44/('(Other Computations)'!I195+'(Other Computations)'!I208))</f>
        <v>0</v>
      </c>
      <c r="J6016" s="76">
        <f>IF('(Other Computations)'!J208=0,0,Inputs!L240*Inputs!L133*Inputs!G86*Inputs!D27*'GM Alloc Factors'!J44/('(Other Computations)'!J195+'(Other Computations)'!J208))</f>
        <v>0</v>
      </c>
      <c r="K6016" s="43">
        <f t="shared" si="1263"/>
        <v>0</v>
      </c>
    </row>
    <row r="6017" spans="1:11" ht="12.75" customHeight="1">
      <c r="A6017" s="61" t="str">
        <f>"         "&amp;Labels!C68</f>
        <v xml:space="preserve">         Total</v>
      </c>
      <c r="B6017" s="84">
        <f>SUM(B6007:B6016)</f>
        <v>0</v>
      </c>
      <c r="C6017" s="84">
        <f>SUM(C6007:C6016)</f>
        <v>0</v>
      </c>
      <c r="D6017" s="84">
        <f>SUM(D6007:D6016)</f>
        <v>0</v>
      </c>
      <c r="E6017" s="84">
        <f>SUM(E6007:E6016)</f>
        <v>0</v>
      </c>
      <c r="F6017" s="43">
        <f t="shared" si="1262"/>
        <v>0</v>
      </c>
      <c r="G6017" s="84">
        <f>SUM(G6007:G6016)</f>
        <v>0</v>
      </c>
      <c r="H6017" s="84">
        <f>SUM(H6007:H6016)</f>
        <v>0</v>
      </c>
      <c r="I6017" s="84">
        <f>SUM(I6007:I6016)</f>
        <v>0</v>
      </c>
      <c r="J6017" s="84">
        <f>SUM(J6007:J6016)</f>
        <v>0</v>
      </c>
      <c r="K6017" s="43">
        <f t="shared" si="1263"/>
        <v>0</v>
      </c>
    </row>
    <row r="6018" spans="1:11" ht="12.75" customHeight="1">
      <c r="A6018" s="61" t="str">
        <f>"      "&amp;Labels!B89</f>
        <v xml:space="preserve">      Q 5</v>
      </c>
      <c r="B6018" s="84"/>
      <c r="C6018" s="84"/>
      <c r="D6018" s="84"/>
      <c r="E6018" s="84"/>
      <c r="F6018" s="43"/>
      <c r="G6018" s="84"/>
      <c r="H6018" s="84"/>
      <c r="I6018" s="84"/>
      <c r="J6018" s="84"/>
      <c r="K6018" s="43"/>
    </row>
    <row r="6019" spans="1:11" ht="12.75" customHeight="1">
      <c r="A6019" s="61" t="str">
        <f>"         "&amp;Labels!B69</f>
        <v xml:space="preserve">         Customer 1</v>
      </c>
      <c r="B6019" s="76">
        <f>IF('(Other Computations)'!B199=0,0,Inputs!D231*Inputs!D124*Inputs!H77*Inputs!D27*'GM Alloc Factors'!B47/('(Other Computations)'!B186+'(Other Computations)'!B199))</f>
        <v>0</v>
      </c>
      <c r="C6019" s="76">
        <f>IF('(Other Computations)'!C199=0,0,Inputs!E231*Inputs!E124*Inputs!H77*Inputs!D27*'GM Alloc Factors'!C47/('(Other Computations)'!C186+'(Other Computations)'!C199))</f>
        <v>0</v>
      </c>
      <c r="D6019" s="76">
        <f>IF('(Other Computations)'!D199=0,0,Inputs!F231*Inputs!F124*Inputs!H77*Inputs!D27*'GM Alloc Factors'!D47/('(Other Computations)'!D186+'(Other Computations)'!D199))</f>
        <v>0</v>
      </c>
      <c r="E6019" s="76">
        <f>IF('(Other Computations)'!E199=0,0,Inputs!G231*Inputs!G124*Inputs!H77*Inputs!D27*'GM Alloc Factors'!E47/('(Other Computations)'!E186+'(Other Computations)'!E199))</f>
        <v>0</v>
      </c>
      <c r="F6019" s="43">
        <f t="shared" ref="F6019:F6029" si="1264">SUM(B6019:E6019)</f>
        <v>0</v>
      </c>
      <c r="G6019" s="76">
        <f>IF('(Other Computations)'!G199=0,0,Inputs!I231*Inputs!I124*Inputs!H77*Inputs!D27*'GM Alloc Factors'!G47/('(Other Computations)'!G186+'(Other Computations)'!G199))</f>
        <v>0</v>
      </c>
      <c r="H6019" s="76">
        <f>IF('(Other Computations)'!H199=0,0,Inputs!J231*Inputs!J124*Inputs!H77*Inputs!D27*'GM Alloc Factors'!H47/('(Other Computations)'!H186+'(Other Computations)'!H199))</f>
        <v>0</v>
      </c>
      <c r="I6019" s="76">
        <f>IF('(Other Computations)'!I199=0,0,Inputs!K231*Inputs!K124*Inputs!H77*Inputs!D27*'GM Alloc Factors'!I47/('(Other Computations)'!I186+'(Other Computations)'!I199))</f>
        <v>0</v>
      </c>
      <c r="J6019" s="76">
        <f>IF('(Other Computations)'!J199=0,0,Inputs!L231*Inputs!L124*Inputs!H77*Inputs!D27*'GM Alloc Factors'!J47/('(Other Computations)'!J186+'(Other Computations)'!J199))</f>
        <v>0</v>
      </c>
      <c r="K6019" s="43">
        <f t="shared" ref="K6019:K6029" si="1265">SUM(G6019:J6019)</f>
        <v>0</v>
      </c>
    </row>
    <row r="6020" spans="1:11" ht="12.75" customHeight="1">
      <c r="A6020" s="61" t="str">
        <f>"         "&amp;Labels!B70</f>
        <v xml:space="preserve">         Customer 2</v>
      </c>
      <c r="B6020" s="76">
        <f>IF('(Other Computations)'!B200=0,0,Inputs!D232*Inputs!D125*Inputs!H78*Inputs!D27*'GM Alloc Factors'!B47/('(Other Computations)'!B187+'(Other Computations)'!B200))</f>
        <v>0</v>
      </c>
      <c r="C6020" s="76">
        <f>IF('(Other Computations)'!C200=0,0,Inputs!E232*Inputs!E125*Inputs!H78*Inputs!D27*'GM Alloc Factors'!C47/('(Other Computations)'!C187+'(Other Computations)'!C200))</f>
        <v>0</v>
      </c>
      <c r="D6020" s="76">
        <f>IF('(Other Computations)'!D200=0,0,Inputs!F232*Inputs!F125*Inputs!H78*Inputs!D27*'GM Alloc Factors'!D47/('(Other Computations)'!D187+'(Other Computations)'!D200))</f>
        <v>0</v>
      </c>
      <c r="E6020" s="76">
        <f>IF('(Other Computations)'!E200=0,0,Inputs!G232*Inputs!G125*Inputs!H78*Inputs!D27*'GM Alloc Factors'!E47/('(Other Computations)'!E187+'(Other Computations)'!E200))</f>
        <v>0</v>
      </c>
      <c r="F6020" s="43">
        <f t="shared" si="1264"/>
        <v>0</v>
      </c>
      <c r="G6020" s="76">
        <f>IF('(Other Computations)'!G200=0,0,Inputs!I232*Inputs!I125*Inputs!H78*Inputs!D27*'GM Alloc Factors'!G47/('(Other Computations)'!G187+'(Other Computations)'!G200))</f>
        <v>0</v>
      </c>
      <c r="H6020" s="76">
        <f>IF('(Other Computations)'!H200=0,0,Inputs!J232*Inputs!J125*Inputs!H78*Inputs!D27*'GM Alloc Factors'!H47/('(Other Computations)'!H187+'(Other Computations)'!H200))</f>
        <v>0</v>
      </c>
      <c r="I6020" s="76">
        <f>IF('(Other Computations)'!I200=0,0,Inputs!K232*Inputs!K125*Inputs!H78*Inputs!D27*'GM Alloc Factors'!I47/('(Other Computations)'!I187+'(Other Computations)'!I200))</f>
        <v>0</v>
      </c>
      <c r="J6020" s="76">
        <f>IF('(Other Computations)'!J200=0,0,Inputs!L232*Inputs!L125*Inputs!H78*Inputs!D27*'GM Alloc Factors'!J47/('(Other Computations)'!J187+'(Other Computations)'!J200))</f>
        <v>0</v>
      </c>
      <c r="K6020" s="43">
        <f t="shared" si="1265"/>
        <v>0</v>
      </c>
    </row>
    <row r="6021" spans="1:11" ht="12.75" customHeight="1">
      <c r="A6021" s="61" t="str">
        <f>"         "&amp;Labels!B71</f>
        <v xml:space="preserve">         Customer 3</v>
      </c>
      <c r="B6021" s="76">
        <f>IF('(Other Computations)'!B201=0,0,Inputs!D233*Inputs!D126*Inputs!H79*Inputs!D27*'GM Alloc Factors'!B47/('(Other Computations)'!B188+'(Other Computations)'!B201))</f>
        <v>0</v>
      </c>
      <c r="C6021" s="76">
        <f>IF('(Other Computations)'!C201=0,0,Inputs!E233*Inputs!E126*Inputs!H79*Inputs!D27*'GM Alloc Factors'!C47/('(Other Computations)'!C188+'(Other Computations)'!C201))</f>
        <v>0</v>
      </c>
      <c r="D6021" s="76">
        <f>IF('(Other Computations)'!D201=0,0,Inputs!F233*Inputs!F126*Inputs!H79*Inputs!D27*'GM Alloc Factors'!D47/('(Other Computations)'!D188+'(Other Computations)'!D201))</f>
        <v>0</v>
      </c>
      <c r="E6021" s="76">
        <f>IF('(Other Computations)'!E201=0,0,Inputs!G233*Inputs!G126*Inputs!H79*Inputs!D27*'GM Alloc Factors'!E47/('(Other Computations)'!E188+'(Other Computations)'!E201))</f>
        <v>0</v>
      </c>
      <c r="F6021" s="43">
        <f t="shared" si="1264"/>
        <v>0</v>
      </c>
      <c r="G6021" s="76">
        <f>IF('(Other Computations)'!G201=0,0,Inputs!I233*Inputs!I126*Inputs!H79*Inputs!D27*'GM Alloc Factors'!G47/('(Other Computations)'!G188+'(Other Computations)'!G201))</f>
        <v>0</v>
      </c>
      <c r="H6021" s="76">
        <f>IF('(Other Computations)'!H201=0,0,Inputs!J233*Inputs!J126*Inputs!H79*Inputs!D27*'GM Alloc Factors'!H47/('(Other Computations)'!H188+'(Other Computations)'!H201))</f>
        <v>0</v>
      </c>
      <c r="I6021" s="76">
        <f>IF('(Other Computations)'!I201=0,0,Inputs!K233*Inputs!K126*Inputs!H79*Inputs!D27*'GM Alloc Factors'!I47/('(Other Computations)'!I188+'(Other Computations)'!I201))</f>
        <v>0</v>
      </c>
      <c r="J6021" s="76">
        <f>IF('(Other Computations)'!J201=0,0,Inputs!L233*Inputs!L126*Inputs!H79*Inputs!D27*'GM Alloc Factors'!J47/('(Other Computations)'!J188+'(Other Computations)'!J201))</f>
        <v>0</v>
      </c>
      <c r="K6021" s="43">
        <f t="shared" si="1265"/>
        <v>0</v>
      </c>
    </row>
    <row r="6022" spans="1:11" ht="12.75" customHeight="1">
      <c r="A6022" s="61" t="str">
        <f>"         "&amp;Labels!B72</f>
        <v xml:space="preserve">         Customer 4</v>
      </c>
      <c r="B6022" s="76">
        <f>IF('(Other Computations)'!B202=0,0,Inputs!D234*Inputs!D127*Inputs!H80*Inputs!D27*'GM Alloc Factors'!B47/('(Other Computations)'!B189+'(Other Computations)'!B202))</f>
        <v>0</v>
      </c>
      <c r="C6022" s="76">
        <f>IF('(Other Computations)'!C202=0,0,Inputs!E234*Inputs!E127*Inputs!H80*Inputs!D27*'GM Alloc Factors'!C47/('(Other Computations)'!C189+'(Other Computations)'!C202))</f>
        <v>0</v>
      </c>
      <c r="D6022" s="76">
        <f>IF('(Other Computations)'!D202=0,0,Inputs!F234*Inputs!F127*Inputs!H80*Inputs!D27*'GM Alloc Factors'!D47/('(Other Computations)'!D189+'(Other Computations)'!D202))</f>
        <v>0</v>
      </c>
      <c r="E6022" s="76">
        <f>IF('(Other Computations)'!E202=0,0,Inputs!G234*Inputs!G127*Inputs!H80*Inputs!D27*'GM Alloc Factors'!E47/('(Other Computations)'!E189+'(Other Computations)'!E202))</f>
        <v>0</v>
      </c>
      <c r="F6022" s="43">
        <f t="shared" si="1264"/>
        <v>0</v>
      </c>
      <c r="G6022" s="76">
        <f>IF('(Other Computations)'!G202=0,0,Inputs!I234*Inputs!I127*Inputs!H80*Inputs!D27*'GM Alloc Factors'!G47/('(Other Computations)'!G189+'(Other Computations)'!G202))</f>
        <v>0</v>
      </c>
      <c r="H6022" s="76">
        <f>IF('(Other Computations)'!H202=0,0,Inputs!J234*Inputs!J127*Inputs!H80*Inputs!D27*'GM Alloc Factors'!H47/('(Other Computations)'!H189+'(Other Computations)'!H202))</f>
        <v>0</v>
      </c>
      <c r="I6022" s="76">
        <f>IF('(Other Computations)'!I202=0,0,Inputs!K234*Inputs!K127*Inputs!H80*Inputs!D27*'GM Alloc Factors'!I47/('(Other Computations)'!I189+'(Other Computations)'!I202))</f>
        <v>0</v>
      </c>
      <c r="J6022" s="76">
        <f>IF('(Other Computations)'!J202=0,0,Inputs!L234*Inputs!L127*Inputs!H80*Inputs!D27*'GM Alloc Factors'!J47/('(Other Computations)'!J189+'(Other Computations)'!J202))</f>
        <v>0</v>
      </c>
      <c r="K6022" s="43">
        <f t="shared" si="1265"/>
        <v>0</v>
      </c>
    </row>
    <row r="6023" spans="1:11" ht="12.75" customHeight="1">
      <c r="A6023" s="61" t="str">
        <f>"         "&amp;Labels!B73</f>
        <v xml:space="preserve">         Customer 5</v>
      </c>
      <c r="B6023" s="76">
        <f>IF('(Other Computations)'!B203=0,0,Inputs!D235*Inputs!D128*Inputs!H81*Inputs!D27*'GM Alloc Factors'!B47/('(Other Computations)'!B190+'(Other Computations)'!B203))</f>
        <v>0</v>
      </c>
      <c r="C6023" s="76">
        <f>IF('(Other Computations)'!C203=0,0,Inputs!E235*Inputs!E128*Inputs!H81*Inputs!D27*'GM Alloc Factors'!C47/('(Other Computations)'!C190+'(Other Computations)'!C203))</f>
        <v>0</v>
      </c>
      <c r="D6023" s="76">
        <f>IF('(Other Computations)'!D203=0,0,Inputs!F235*Inputs!F128*Inputs!H81*Inputs!D27*'GM Alloc Factors'!D47/('(Other Computations)'!D190+'(Other Computations)'!D203))</f>
        <v>0</v>
      </c>
      <c r="E6023" s="76">
        <f>IF('(Other Computations)'!E203=0,0,Inputs!G235*Inputs!G128*Inputs!H81*Inputs!D27*'GM Alloc Factors'!E47/('(Other Computations)'!E190+'(Other Computations)'!E203))</f>
        <v>0</v>
      </c>
      <c r="F6023" s="43">
        <f t="shared" si="1264"/>
        <v>0</v>
      </c>
      <c r="G6023" s="76">
        <f>IF('(Other Computations)'!G203=0,0,Inputs!I235*Inputs!I128*Inputs!H81*Inputs!D27*'GM Alloc Factors'!G47/('(Other Computations)'!G190+'(Other Computations)'!G203))</f>
        <v>0</v>
      </c>
      <c r="H6023" s="76">
        <f>IF('(Other Computations)'!H203=0,0,Inputs!J235*Inputs!J128*Inputs!H81*Inputs!D27*'GM Alloc Factors'!H47/('(Other Computations)'!H190+'(Other Computations)'!H203))</f>
        <v>0</v>
      </c>
      <c r="I6023" s="76">
        <f>IF('(Other Computations)'!I203=0,0,Inputs!K235*Inputs!K128*Inputs!H81*Inputs!D27*'GM Alloc Factors'!I47/('(Other Computations)'!I190+'(Other Computations)'!I203))</f>
        <v>0</v>
      </c>
      <c r="J6023" s="76">
        <f>IF('(Other Computations)'!J203=0,0,Inputs!L235*Inputs!L128*Inputs!H81*Inputs!D27*'GM Alloc Factors'!J47/('(Other Computations)'!J190+'(Other Computations)'!J203))</f>
        <v>0</v>
      </c>
      <c r="K6023" s="43">
        <f t="shared" si="1265"/>
        <v>0</v>
      </c>
    </row>
    <row r="6024" spans="1:11" ht="12.75" customHeight="1">
      <c r="A6024" s="61" t="str">
        <f>"         "&amp;Labels!B74</f>
        <v xml:space="preserve">         Customer 6</v>
      </c>
      <c r="B6024" s="76">
        <f>IF('(Other Computations)'!B204=0,0,Inputs!D236*Inputs!D129*Inputs!H82*Inputs!D27*'GM Alloc Factors'!B47/('(Other Computations)'!B191+'(Other Computations)'!B204))</f>
        <v>0</v>
      </c>
      <c r="C6024" s="76">
        <f>IF('(Other Computations)'!C204=0,0,Inputs!E236*Inputs!E129*Inputs!H82*Inputs!D27*'GM Alloc Factors'!C47/('(Other Computations)'!C191+'(Other Computations)'!C204))</f>
        <v>0</v>
      </c>
      <c r="D6024" s="76">
        <f>IF('(Other Computations)'!D204=0,0,Inputs!F236*Inputs!F129*Inputs!H82*Inputs!D27*'GM Alloc Factors'!D47/('(Other Computations)'!D191+'(Other Computations)'!D204))</f>
        <v>0</v>
      </c>
      <c r="E6024" s="76">
        <f>IF('(Other Computations)'!E204=0,0,Inputs!G236*Inputs!G129*Inputs!H82*Inputs!D27*'GM Alloc Factors'!E47/('(Other Computations)'!E191+'(Other Computations)'!E204))</f>
        <v>0</v>
      </c>
      <c r="F6024" s="43">
        <f t="shared" si="1264"/>
        <v>0</v>
      </c>
      <c r="G6024" s="76">
        <f>IF('(Other Computations)'!G204=0,0,Inputs!I236*Inputs!I129*Inputs!H82*Inputs!D27*'GM Alloc Factors'!G47/('(Other Computations)'!G191+'(Other Computations)'!G204))</f>
        <v>0</v>
      </c>
      <c r="H6024" s="76">
        <f>IF('(Other Computations)'!H204=0,0,Inputs!J236*Inputs!J129*Inputs!H82*Inputs!D27*'GM Alloc Factors'!H47/('(Other Computations)'!H191+'(Other Computations)'!H204))</f>
        <v>0</v>
      </c>
      <c r="I6024" s="76">
        <f>IF('(Other Computations)'!I204=0,0,Inputs!K236*Inputs!K129*Inputs!H82*Inputs!D27*'GM Alloc Factors'!I47/('(Other Computations)'!I191+'(Other Computations)'!I204))</f>
        <v>0</v>
      </c>
      <c r="J6024" s="76">
        <f>IF('(Other Computations)'!J204=0,0,Inputs!L236*Inputs!L129*Inputs!H82*Inputs!D27*'GM Alloc Factors'!J47/('(Other Computations)'!J191+'(Other Computations)'!J204))</f>
        <v>0</v>
      </c>
      <c r="K6024" s="43">
        <f t="shared" si="1265"/>
        <v>0</v>
      </c>
    </row>
    <row r="6025" spans="1:11" ht="12.75" customHeight="1">
      <c r="A6025" s="61" t="str">
        <f>"         "&amp;Labels!B75</f>
        <v xml:space="preserve">         Customer 7</v>
      </c>
      <c r="B6025" s="76">
        <f>IF('(Other Computations)'!B205=0,0,Inputs!D237*Inputs!D130*Inputs!H83*Inputs!D27*'GM Alloc Factors'!B47/('(Other Computations)'!B192+'(Other Computations)'!B205))</f>
        <v>0</v>
      </c>
      <c r="C6025" s="76">
        <f>IF('(Other Computations)'!C205=0,0,Inputs!E237*Inputs!E130*Inputs!H83*Inputs!D27*'GM Alloc Factors'!C47/('(Other Computations)'!C192+'(Other Computations)'!C205))</f>
        <v>0</v>
      </c>
      <c r="D6025" s="76">
        <f>IF('(Other Computations)'!D205=0,0,Inputs!F237*Inputs!F130*Inputs!H83*Inputs!D27*'GM Alloc Factors'!D47/('(Other Computations)'!D192+'(Other Computations)'!D205))</f>
        <v>0</v>
      </c>
      <c r="E6025" s="76">
        <f>IF('(Other Computations)'!E205=0,0,Inputs!G237*Inputs!G130*Inputs!H83*Inputs!D27*'GM Alloc Factors'!E47/('(Other Computations)'!E192+'(Other Computations)'!E205))</f>
        <v>0</v>
      </c>
      <c r="F6025" s="43">
        <f t="shared" si="1264"/>
        <v>0</v>
      </c>
      <c r="G6025" s="76">
        <f>IF('(Other Computations)'!G205=0,0,Inputs!I237*Inputs!I130*Inputs!H83*Inputs!D27*'GM Alloc Factors'!G47/('(Other Computations)'!G192+'(Other Computations)'!G205))</f>
        <v>0</v>
      </c>
      <c r="H6025" s="76">
        <f>IF('(Other Computations)'!H205=0,0,Inputs!J237*Inputs!J130*Inputs!H83*Inputs!D27*'GM Alloc Factors'!H47/('(Other Computations)'!H192+'(Other Computations)'!H205))</f>
        <v>0</v>
      </c>
      <c r="I6025" s="76">
        <f>IF('(Other Computations)'!I205=0,0,Inputs!K237*Inputs!K130*Inputs!H83*Inputs!D27*'GM Alloc Factors'!I47/('(Other Computations)'!I192+'(Other Computations)'!I205))</f>
        <v>0</v>
      </c>
      <c r="J6025" s="76">
        <f>IF('(Other Computations)'!J205=0,0,Inputs!L237*Inputs!L130*Inputs!H83*Inputs!D27*'GM Alloc Factors'!J47/('(Other Computations)'!J192+'(Other Computations)'!J205))</f>
        <v>0</v>
      </c>
      <c r="K6025" s="43">
        <f t="shared" si="1265"/>
        <v>0</v>
      </c>
    </row>
    <row r="6026" spans="1:11" ht="12.75" customHeight="1">
      <c r="A6026" s="61" t="str">
        <f>"         "&amp;Labels!B76</f>
        <v xml:space="preserve">         Customer 8</v>
      </c>
      <c r="B6026" s="76">
        <f>IF('(Other Computations)'!B206=0,0,Inputs!D238*Inputs!D131*Inputs!H84*Inputs!D27*'GM Alloc Factors'!B47/('(Other Computations)'!B193+'(Other Computations)'!B206))</f>
        <v>0</v>
      </c>
      <c r="C6026" s="76">
        <f>IF('(Other Computations)'!C206=0,0,Inputs!E238*Inputs!E131*Inputs!H84*Inputs!D27*'GM Alloc Factors'!C47/('(Other Computations)'!C193+'(Other Computations)'!C206))</f>
        <v>0</v>
      </c>
      <c r="D6026" s="76">
        <f>IF('(Other Computations)'!D206=0,0,Inputs!F238*Inputs!F131*Inputs!H84*Inputs!D27*'GM Alloc Factors'!D47/('(Other Computations)'!D193+'(Other Computations)'!D206))</f>
        <v>0</v>
      </c>
      <c r="E6026" s="76">
        <f>IF('(Other Computations)'!E206=0,0,Inputs!G238*Inputs!G131*Inputs!H84*Inputs!D27*'GM Alloc Factors'!E47/('(Other Computations)'!E193+'(Other Computations)'!E206))</f>
        <v>0</v>
      </c>
      <c r="F6026" s="43">
        <f t="shared" si="1264"/>
        <v>0</v>
      </c>
      <c r="G6026" s="76">
        <f>IF('(Other Computations)'!G206=0,0,Inputs!I238*Inputs!I131*Inputs!H84*Inputs!D27*'GM Alloc Factors'!G47/('(Other Computations)'!G193+'(Other Computations)'!G206))</f>
        <v>0</v>
      </c>
      <c r="H6026" s="76">
        <f>IF('(Other Computations)'!H206=0,0,Inputs!J238*Inputs!J131*Inputs!H84*Inputs!D27*'GM Alloc Factors'!H47/('(Other Computations)'!H193+'(Other Computations)'!H206))</f>
        <v>0</v>
      </c>
      <c r="I6026" s="76">
        <f>IF('(Other Computations)'!I206=0,0,Inputs!K238*Inputs!K131*Inputs!H84*Inputs!D27*'GM Alloc Factors'!I47/('(Other Computations)'!I193+'(Other Computations)'!I206))</f>
        <v>0</v>
      </c>
      <c r="J6026" s="76">
        <f>IF('(Other Computations)'!J206=0,0,Inputs!L238*Inputs!L131*Inputs!H84*Inputs!D27*'GM Alloc Factors'!J47/('(Other Computations)'!J193+'(Other Computations)'!J206))</f>
        <v>0</v>
      </c>
      <c r="K6026" s="43">
        <f t="shared" si="1265"/>
        <v>0</v>
      </c>
    </row>
    <row r="6027" spans="1:11" ht="12.75" customHeight="1">
      <c r="A6027" s="61" t="str">
        <f>"         "&amp;Labels!B77</f>
        <v xml:space="preserve">         Customer 9</v>
      </c>
      <c r="B6027" s="76">
        <f>IF('(Other Computations)'!B207=0,0,Inputs!D239*Inputs!D132*Inputs!H85*Inputs!D27*'GM Alloc Factors'!B47/('(Other Computations)'!B194+'(Other Computations)'!B207))</f>
        <v>0</v>
      </c>
      <c r="C6027" s="76">
        <f>IF('(Other Computations)'!C207=0,0,Inputs!E239*Inputs!E132*Inputs!H85*Inputs!D27*'GM Alloc Factors'!C47/('(Other Computations)'!C194+'(Other Computations)'!C207))</f>
        <v>0</v>
      </c>
      <c r="D6027" s="76">
        <f>IF('(Other Computations)'!D207=0,0,Inputs!F239*Inputs!F132*Inputs!H85*Inputs!D27*'GM Alloc Factors'!D47/('(Other Computations)'!D194+'(Other Computations)'!D207))</f>
        <v>0</v>
      </c>
      <c r="E6027" s="76">
        <f>IF('(Other Computations)'!E207=0,0,Inputs!G239*Inputs!G132*Inputs!H85*Inputs!D27*'GM Alloc Factors'!E47/('(Other Computations)'!E194+'(Other Computations)'!E207))</f>
        <v>0</v>
      </c>
      <c r="F6027" s="43">
        <f t="shared" si="1264"/>
        <v>0</v>
      </c>
      <c r="G6027" s="76">
        <f>IF('(Other Computations)'!G207=0,0,Inputs!I239*Inputs!I132*Inputs!H85*Inputs!D27*'GM Alloc Factors'!G47/('(Other Computations)'!G194+'(Other Computations)'!G207))</f>
        <v>0</v>
      </c>
      <c r="H6027" s="76">
        <f>IF('(Other Computations)'!H207=0,0,Inputs!J239*Inputs!J132*Inputs!H85*Inputs!D27*'GM Alloc Factors'!H47/('(Other Computations)'!H194+'(Other Computations)'!H207))</f>
        <v>0</v>
      </c>
      <c r="I6027" s="76">
        <f>IF('(Other Computations)'!I207=0,0,Inputs!K239*Inputs!K132*Inputs!H85*Inputs!D27*'GM Alloc Factors'!I47/('(Other Computations)'!I194+'(Other Computations)'!I207))</f>
        <v>0</v>
      </c>
      <c r="J6027" s="76">
        <f>IF('(Other Computations)'!J207=0,0,Inputs!L239*Inputs!L132*Inputs!H85*Inputs!D27*'GM Alloc Factors'!J47/('(Other Computations)'!J194+'(Other Computations)'!J207))</f>
        <v>0</v>
      </c>
      <c r="K6027" s="43">
        <f t="shared" si="1265"/>
        <v>0</v>
      </c>
    </row>
    <row r="6028" spans="1:11" ht="12.75" customHeight="1">
      <c r="A6028" s="61" t="str">
        <f>"         "&amp;Labels!B78</f>
        <v xml:space="preserve">         Customer 10</v>
      </c>
      <c r="B6028" s="76">
        <f>IF('(Other Computations)'!B208=0,0,Inputs!D240*Inputs!D133*Inputs!H86*Inputs!D27*'GM Alloc Factors'!B47/('(Other Computations)'!B195+'(Other Computations)'!B208))</f>
        <v>0</v>
      </c>
      <c r="C6028" s="76">
        <f>IF('(Other Computations)'!C208=0,0,Inputs!E240*Inputs!E133*Inputs!H86*Inputs!D27*'GM Alloc Factors'!C47/('(Other Computations)'!C195+'(Other Computations)'!C208))</f>
        <v>0</v>
      </c>
      <c r="D6028" s="76">
        <f>IF('(Other Computations)'!D208=0,0,Inputs!F240*Inputs!F133*Inputs!H86*Inputs!D27*'GM Alloc Factors'!D47/('(Other Computations)'!D195+'(Other Computations)'!D208))</f>
        <v>0</v>
      </c>
      <c r="E6028" s="76">
        <f>IF('(Other Computations)'!E208=0,0,Inputs!G240*Inputs!G133*Inputs!H86*Inputs!D27*'GM Alloc Factors'!E47/('(Other Computations)'!E195+'(Other Computations)'!E208))</f>
        <v>0</v>
      </c>
      <c r="F6028" s="43">
        <f t="shared" si="1264"/>
        <v>0</v>
      </c>
      <c r="G6028" s="76">
        <f>IF('(Other Computations)'!G208=0,0,Inputs!I240*Inputs!I133*Inputs!H86*Inputs!D27*'GM Alloc Factors'!G47/('(Other Computations)'!G195+'(Other Computations)'!G208))</f>
        <v>0</v>
      </c>
      <c r="H6028" s="76">
        <f>IF('(Other Computations)'!H208=0,0,Inputs!J240*Inputs!J133*Inputs!H86*Inputs!D27*'GM Alloc Factors'!H47/('(Other Computations)'!H195+'(Other Computations)'!H208))</f>
        <v>0</v>
      </c>
      <c r="I6028" s="76">
        <f>IF('(Other Computations)'!I208=0,0,Inputs!K240*Inputs!K133*Inputs!H86*Inputs!D27*'GM Alloc Factors'!I47/('(Other Computations)'!I195+'(Other Computations)'!I208))</f>
        <v>0</v>
      </c>
      <c r="J6028" s="76">
        <f>IF('(Other Computations)'!J208=0,0,Inputs!L240*Inputs!L133*Inputs!H86*Inputs!D27*'GM Alloc Factors'!J47/('(Other Computations)'!J195+'(Other Computations)'!J208))</f>
        <v>0</v>
      </c>
      <c r="K6028" s="43">
        <f t="shared" si="1265"/>
        <v>0</v>
      </c>
    </row>
    <row r="6029" spans="1:11" ht="12.75" customHeight="1">
      <c r="A6029" s="61" t="str">
        <f>"         "&amp;Labels!C68</f>
        <v xml:space="preserve">         Total</v>
      </c>
      <c r="B6029" s="84">
        <f>SUM(B6019:B6028)</f>
        <v>0</v>
      </c>
      <c r="C6029" s="84">
        <f>SUM(C6019:C6028)</f>
        <v>0</v>
      </c>
      <c r="D6029" s="84">
        <f>SUM(D6019:D6028)</f>
        <v>0</v>
      </c>
      <c r="E6029" s="84">
        <f>SUM(E6019:E6028)</f>
        <v>0</v>
      </c>
      <c r="F6029" s="43">
        <f t="shared" si="1264"/>
        <v>0</v>
      </c>
      <c r="G6029" s="84">
        <f>SUM(G6019:G6028)</f>
        <v>0</v>
      </c>
      <c r="H6029" s="84">
        <f>SUM(H6019:H6028)</f>
        <v>0</v>
      </c>
      <c r="I6029" s="84">
        <f>SUM(I6019:I6028)</f>
        <v>0</v>
      </c>
      <c r="J6029" s="84">
        <f>SUM(J6019:J6028)</f>
        <v>0</v>
      </c>
      <c r="K6029" s="43">
        <f t="shared" si="1265"/>
        <v>0</v>
      </c>
    </row>
    <row r="6030" spans="1:11" ht="12.75" customHeight="1">
      <c r="A6030" s="61" t="str">
        <f>"      "&amp;Labels!B90</f>
        <v xml:space="preserve">      Q 6</v>
      </c>
      <c r="B6030" s="84"/>
      <c r="C6030" s="84"/>
      <c r="D6030" s="84"/>
      <c r="E6030" s="84"/>
      <c r="F6030" s="43"/>
      <c r="G6030" s="84"/>
      <c r="H6030" s="84"/>
      <c r="I6030" s="84"/>
      <c r="J6030" s="84"/>
      <c r="K6030" s="43"/>
    </row>
    <row r="6031" spans="1:11" ht="12.75" customHeight="1">
      <c r="A6031" s="61" t="str">
        <f>"         "&amp;Labels!B69</f>
        <v xml:space="preserve">         Customer 1</v>
      </c>
      <c r="B6031" s="76">
        <f>IF('(Other Computations)'!B199=0,0,Inputs!D231*Inputs!D124*Inputs!I77*Inputs!D27*'GM Alloc Factors'!B50/('(Other Computations)'!B186+'(Other Computations)'!B199))</f>
        <v>0</v>
      </c>
      <c r="C6031" s="76">
        <f>IF('(Other Computations)'!C199=0,0,Inputs!E231*Inputs!E124*Inputs!I77*Inputs!D27*'GM Alloc Factors'!C50/('(Other Computations)'!C186+'(Other Computations)'!C199))</f>
        <v>0</v>
      </c>
      <c r="D6031" s="76">
        <f>IF('(Other Computations)'!D199=0,0,Inputs!F231*Inputs!F124*Inputs!I77*Inputs!D27*'GM Alloc Factors'!D50/('(Other Computations)'!D186+'(Other Computations)'!D199))</f>
        <v>0</v>
      </c>
      <c r="E6031" s="76">
        <f>IF('(Other Computations)'!E199=0,0,Inputs!G231*Inputs!G124*Inputs!I77*Inputs!D27*'GM Alloc Factors'!E50/('(Other Computations)'!E186+'(Other Computations)'!E199))</f>
        <v>0</v>
      </c>
      <c r="F6031" s="43">
        <f t="shared" ref="F6031:F6041" si="1266">SUM(B6031:E6031)</f>
        <v>0</v>
      </c>
      <c r="G6031" s="76">
        <f>IF('(Other Computations)'!G199=0,0,Inputs!I231*Inputs!I124*Inputs!I77*Inputs!D27*'GM Alloc Factors'!G50/('(Other Computations)'!G186+'(Other Computations)'!G199))</f>
        <v>0</v>
      </c>
      <c r="H6031" s="76">
        <f>IF('(Other Computations)'!H199=0,0,Inputs!J231*Inputs!J124*Inputs!I77*Inputs!D27*'GM Alloc Factors'!H50/('(Other Computations)'!H186+'(Other Computations)'!H199))</f>
        <v>0</v>
      </c>
      <c r="I6031" s="76">
        <f>IF('(Other Computations)'!I199=0,0,Inputs!K231*Inputs!K124*Inputs!I77*Inputs!D27*'GM Alloc Factors'!I50/('(Other Computations)'!I186+'(Other Computations)'!I199))</f>
        <v>0</v>
      </c>
      <c r="J6031" s="76">
        <f>IF('(Other Computations)'!J199=0,0,Inputs!L231*Inputs!L124*Inputs!I77*Inputs!D27*'GM Alloc Factors'!J50/('(Other Computations)'!J186+'(Other Computations)'!J199))</f>
        <v>0</v>
      </c>
      <c r="K6031" s="43">
        <f t="shared" ref="K6031:K6041" si="1267">SUM(G6031:J6031)</f>
        <v>0</v>
      </c>
    </row>
    <row r="6032" spans="1:11" ht="12.75" customHeight="1">
      <c r="A6032" s="61" t="str">
        <f>"         "&amp;Labels!B70</f>
        <v xml:space="preserve">         Customer 2</v>
      </c>
      <c r="B6032" s="76">
        <f>IF('(Other Computations)'!B200=0,0,Inputs!D232*Inputs!D125*Inputs!I78*Inputs!D27*'GM Alloc Factors'!B50/('(Other Computations)'!B187+'(Other Computations)'!B200))</f>
        <v>0</v>
      </c>
      <c r="C6032" s="76">
        <f>IF('(Other Computations)'!C200=0,0,Inputs!E232*Inputs!E125*Inputs!I78*Inputs!D27*'GM Alloc Factors'!C50/('(Other Computations)'!C187+'(Other Computations)'!C200))</f>
        <v>0</v>
      </c>
      <c r="D6032" s="76">
        <f>IF('(Other Computations)'!D200=0,0,Inputs!F232*Inputs!F125*Inputs!I78*Inputs!D27*'GM Alloc Factors'!D50/('(Other Computations)'!D187+'(Other Computations)'!D200))</f>
        <v>0</v>
      </c>
      <c r="E6032" s="76">
        <f>IF('(Other Computations)'!E200=0,0,Inputs!G232*Inputs!G125*Inputs!I78*Inputs!D27*'GM Alloc Factors'!E50/('(Other Computations)'!E187+'(Other Computations)'!E200))</f>
        <v>0</v>
      </c>
      <c r="F6032" s="43">
        <f t="shared" si="1266"/>
        <v>0</v>
      </c>
      <c r="G6032" s="76">
        <f>IF('(Other Computations)'!G200=0,0,Inputs!I232*Inputs!I125*Inputs!I78*Inputs!D27*'GM Alloc Factors'!G50/('(Other Computations)'!G187+'(Other Computations)'!G200))</f>
        <v>0</v>
      </c>
      <c r="H6032" s="76">
        <f>IF('(Other Computations)'!H200=0,0,Inputs!J232*Inputs!J125*Inputs!I78*Inputs!D27*'GM Alloc Factors'!H50/('(Other Computations)'!H187+'(Other Computations)'!H200))</f>
        <v>0</v>
      </c>
      <c r="I6032" s="76">
        <f>IF('(Other Computations)'!I200=0,0,Inputs!K232*Inputs!K125*Inputs!I78*Inputs!D27*'GM Alloc Factors'!I50/('(Other Computations)'!I187+'(Other Computations)'!I200))</f>
        <v>0</v>
      </c>
      <c r="J6032" s="76">
        <f>IF('(Other Computations)'!J200=0,0,Inputs!L232*Inputs!L125*Inputs!I78*Inputs!D27*'GM Alloc Factors'!J50/('(Other Computations)'!J187+'(Other Computations)'!J200))</f>
        <v>0</v>
      </c>
      <c r="K6032" s="43">
        <f t="shared" si="1267"/>
        <v>0</v>
      </c>
    </row>
    <row r="6033" spans="1:11" ht="12.75" customHeight="1">
      <c r="A6033" s="61" t="str">
        <f>"         "&amp;Labels!B71</f>
        <v xml:space="preserve">         Customer 3</v>
      </c>
      <c r="B6033" s="76">
        <f>IF('(Other Computations)'!B201=0,0,Inputs!D233*Inputs!D126*Inputs!I79*Inputs!D27*'GM Alloc Factors'!B50/('(Other Computations)'!B188+'(Other Computations)'!B201))</f>
        <v>0</v>
      </c>
      <c r="C6033" s="76">
        <f>IF('(Other Computations)'!C201=0,0,Inputs!E233*Inputs!E126*Inputs!I79*Inputs!D27*'GM Alloc Factors'!C50/('(Other Computations)'!C188+'(Other Computations)'!C201))</f>
        <v>0</v>
      </c>
      <c r="D6033" s="76">
        <f>IF('(Other Computations)'!D201=0,0,Inputs!F233*Inputs!F126*Inputs!I79*Inputs!D27*'GM Alloc Factors'!D50/('(Other Computations)'!D188+'(Other Computations)'!D201))</f>
        <v>0</v>
      </c>
      <c r="E6033" s="76">
        <f>IF('(Other Computations)'!E201=0,0,Inputs!G233*Inputs!G126*Inputs!I79*Inputs!D27*'GM Alloc Factors'!E50/('(Other Computations)'!E188+'(Other Computations)'!E201))</f>
        <v>0</v>
      </c>
      <c r="F6033" s="43">
        <f t="shared" si="1266"/>
        <v>0</v>
      </c>
      <c r="G6033" s="76">
        <f>IF('(Other Computations)'!G201=0,0,Inputs!I233*Inputs!I126*Inputs!I79*Inputs!D27*'GM Alloc Factors'!G50/('(Other Computations)'!G188+'(Other Computations)'!G201))</f>
        <v>0</v>
      </c>
      <c r="H6033" s="76">
        <f>IF('(Other Computations)'!H201=0,0,Inputs!J233*Inputs!J126*Inputs!I79*Inputs!D27*'GM Alloc Factors'!H50/('(Other Computations)'!H188+'(Other Computations)'!H201))</f>
        <v>0</v>
      </c>
      <c r="I6033" s="76">
        <f>IF('(Other Computations)'!I201=0,0,Inputs!K233*Inputs!K126*Inputs!I79*Inputs!D27*'GM Alloc Factors'!I50/('(Other Computations)'!I188+'(Other Computations)'!I201))</f>
        <v>0</v>
      </c>
      <c r="J6033" s="76">
        <f>IF('(Other Computations)'!J201=0,0,Inputs!L233*Inputs!L126*Inputs!I79*Inputs!D27*'GM Alloc Factors'!J50/('(Other Computations)'!J188+'(Other Computations)'!J201))</f>
        <v>0</v>
      </c>
      <c r="K6033" s="43">
        <f t="shared" si="1267"/>
        <v>0</v>
      </c>
    </row>
    <row r="6034" spans="1:11" ht="12.75" customHeight="1">
      <c r="A6034" s="61" t="str">
        <f>"         "&amp;Labels!B72</f>
        <v xml:space="preserve">         Customer 4</v>
      </c>
      <c r="B6034" s="76">
        <f>IF('(Other Computations)'!B202=0,0,Inputs!D234*Inputs!D127*Inputs!I80*Inputs!D27*'GM Alloc Factors'!B50/('(Other Computations)'!B189+'(Other Computations)'!B202))</f>
        <v>0</v>
      </c>
      <c r="C6034" s="76">
        <f>IF('(Other Computations)'!C202=0,0,Inputs!E234*Inputs!E127*Inputs!I80*Inputs!D27*'GM Alloc Factors'!C50/('(Other Computations)'!C189+'(Other Computations)'!C202))</f>
        <v>0</v>
      </c>
      <c r="D6034" s="76">
        <f>IF('(Other Computations)'!D202=0,0,Inputs!F234*Inputs!F127*Inputs!I80*Inputs!D27*'GM Alloc Factors'!D50/('(Other Computations)'!D189+'(Other Computations)'!D202))</f>
        <v>0</v>
      </c>
      <c r="E6034" s="76">
        <f>IF('(Other Computations)'!E202=0,0,Inputs!G234*Inputs!G127*Inputs!I80*Inputs!D27*'GM Alloc Factors'!E50/('(Other Computations)'!E189+'(Other Computations)'!E202))</f>
        <v>0</v>
      </c>
      <c r="F6034" s="43">
        <f t="shared" si="1266"/>
        <v>0</v>
      </c>
      <c r="G6034" s="76">
        <f>IF('(Other Computations)'!G202=0,0,Inputs!I234*Inputs!I127*Inputs!I80*Inputs!D27*'GM Alloc Factors'!G50/('(Other Computations)'!G189+'(Other Computations)'!G202))</f>
        <v>0</v>
      </c>
      <c r="H6034" s="76">
        <f>IF('(Other Computations)'!H202=0,0,Inputs!J234*Inputs!J127*Inputs!I80*Inputs!D27*'GM Alloc Factors'!H50/('(Other Computations)'!H189+'(Other Computations)'!H202))</f>
        <v>0</v>
      </c>
      <c r="I6034" s="76">
        <f>IF('(Other Computations)'!I202=0,0,Inputs!K234*Inputs!K127*Inputs!I80*Inputs!D27*'GM Alloc Factors'!I50/('(Other Computations)'!I189+'(Other Computations)'!I202))</f>
        <v>0</v>
      </c>
      <c r="J6034" s="76">
        <f>IF('(Other Computations)'!J202=0,0,Inputs!L234*Inputs!L127*Inputs!I80*Inputs!D27*'GM Alloc Factors'!J50/('(Other Computations)'!J189+'(Other Computations)'!J202))</f>
        <v>0</v>
      </c>
      <c r="K6034" s="43">
        <f t="shared" si="1267"/>
        <v>0</v>
      </c>
    </row>
    <row r="6035" spans="1:11" ht="12.75" customHeight="1">
      <c r="A6035" s="61" t="str">
        <f>"         "&amp;Labels!B73</f>
        <v xml:space="preserve">         Customer 5</v>
      </c>
      <c r="B6035" s="76">
        <f>IF('(Other Computations)'!B203=0,0,Inputs!D235*Inputs!D128*Inputs!I81*Inputs!D27*'GM Alloc Factors'!B50/('(Other Computations)'!B190+'(Other Computations)'!B203))</f>
        <v>0</v>
      </c>
      <c r="C6035" s="76">
        <f>IF('(Other Computations)'!C203=0,0,Inputs!E235*Inputs!E128*Inputs!I81*Inputs!D27*'GM Alloc Factors'!C50/('(Other Computations)'!C190+'(Other Computations)'!C203))</f>
        <v>0</v>
      </c>
      <c r="D6035" s="76">
        <f>IF('(Other Computations)'!D203=0,0,Inputs!F235*Inputs!F128*Inputs!I81*Inputs!D27*'GM Alloc Factors'!D50/('(Other Computations)'!D190+'(Other Computations)'!D203))</f>
        <v>0</v>
      </c>
      <c r="E6035" s="76">
        <f>IF('(Other Computations)'!E203=0,0,Inputs!G235*Inputs!G128*Inputs!I81*Inputs!D27*'GM Alloc Factors'!E50/('(Other Computations)'!E190+'(Other Computations)'!E203))</f>
        <v>0</v>
      </c>
      <c r="F6035" s="43">
        <f t="shared" si="1266"/>
        <v>0</v>
      </c>
      <c r="G6035" s="76">
        <f>IF('(Other Computations)'!G203=0,0,Inputs!I235*Inputs!I128*Inputs!I81*Inputs!D27*'GM Alloc Factors'!G50/('(Other Computations)'!G190+'(Other Computations)'!G203))</f>
        <v>0</v>
      </c>
      <c r="H6035" s="76">
        <f>IF('(Other Computations)'!H203=0,0,Inputs!J235*Inputs!J128*Inputs!I81*Inputs!D27*'GM Alloc Factors'!H50/('(Other Computations)'!H190+'(Other Computations)'!H203))</f>
        <v>0</v>
      </c>
      <c r="I6035" s="76">
        <f>IF('(Other Computations)'!I203=0,0,Inputs!K235*Inputs!K128*Inputs!I81*Inputs!D27*'GM Alloc Factors'!I50/('(Other Computations)'!I190+'(Other Computations)'!I203))</f>
        <v>0</v>
      </c>
      <c r="J6035" s="76">
        <f>IF('(Other Computations)'!J203=0,0,Inputs!L235*Inputs!L128*Inputs!I81*Inputs!D27*'GM Alloc Factors'!J50/('(Other Computations)'!J190+'(Other Computations)'!J203))</f>
        <v>0</v>
      </c>
      <c r="K6035" s="43">
        <f t="shared" si="1267"/>
        <v>0</v>
      </c>
    </row>
    <row r="6036" spans="1:11" ht="12.75" customHeight="1">
      <c r="A6036" s="61" t="str">
        <f>"         "&amp;Labels!B74</f>
        <v xml:space="preserve">         Customer 6</v>
      </c>
      <c r="B6036" s="76">
        <f>IF('(Other Computations)'!B204=0,0,Inputs!D236*Inputs!D129*Inputs!I82*Inputs!D27*'GM Alloc Factors'!B50/('(Other Computations)'!B191+'(Other Computations)'!B204))</f>
        <v>0</v>
      </c>
      <c r="C6036" s="76">
        <f>IF('(Other Computations)'!C204=0,0,Inputs!E236*Inputs!E129*Inputs!I82*Inputs!D27*'GM Alloc Factors'!C50/('(Other Computations)'!C191+'(Other Computations)'!C204))</f>
        <v>0</v>
      </c>
      <c r="D6036" s="76">
        <f>IF('(Other Computations)'!D204=0,0,Inputs!F236*Inputs!F129*Inputs!I82*Inputs!D27*'GM Alloc Factors'!D50/('(Other Computations)'!D191+'(Other Computations)'!D204))</f>
        <v>0</v>
      </c>
      <c r="E6036" s="76">
        <f>IF('(Other Computations)'!E204=0,0,Inputs!G236*Inputs!G129*Inputs!I82*Inputs!D27*'GM Alloc Factors'!E50/('(Other Computations)'!E191+'(Other Computations)'!E204))</f>
        <v>0</v>
      </c>
      <c r="F6036" s="43">
        <f t="shared" si="1266"/>
        <v>0</v>
      </c>
      <c r="G6036" s="76">
        <f>IF('(Other Computations)'!G204=0,0,Inputs!I236*Inputs!I129*Inputs!I82*Inputs!D27*'GM Alloc Factors'!G50/('(Other Computations)'!G191+'(Other Computations)'!G204))</f>
        <v>0</v>
      </c>
      <c r="H6036" s="76">
        <f>IF('(Other Computations)'!H204=0,0,Inputs!J236*Inputs!J129*Inputs!I82*Inputs!D27*'GM Alloc Factors'!H50/('(Other Computations)'!H191+'(Other Computations)'!H204))</f>
        <v>0</v>
      </c>
      <c r="I6036" s="76">
        <f>IF('(Other Computations)'!I204=0,0,Inputs!K236*Inputs!K129*Inputs!I82*Inputs!D27*'GM Alloc Factors'!I50/('(Other Computations)'!I191+'(Other Computations)'!I204))</f>
        <v>0</v>
      </c>
      <c r="J6036" s="76">
        <f>IF('(Other Computations)'!J204=0,0,Inputs!L236*Inputs!L129*Inputs!I82*Inputs!D27*'GM Alloc Factors'!J50/('(Other Computations)'!J191+'(Other Computations)'!J204))</f>
        <v>0</v>
      </c>
      <c r="K6036" s="43">
        <f t="shared" si="1267"/>
        <v>0</v>
      </c>
    </row>
    <row r="6037" spans="1:11" ht="12.75" customHeight="1">
      <c r="A6037" s="61" t="str">
        <f>"         "&amp;Labels!B75</f>
        <v xml:space="preserve">         Customer 7</v>
      </c>
      <c r="B6037" s="76">
        <f>IF('(Other Computations)'!B205=0,0,Inputs!D237*Inputs!D130*Inputs!I83*Inputs!D27*'GM Alloc Factors'!B50/('(Other Computations)'!B192+'(Other Computations)'!B205))</f>
        <v>0</v>
      </c>
      <c r="C6037" s="76">
        <f>IF('(Other Computations)'!C205=0,0,Inputs!E237*Inputs!E130*Inputs!I83*Inputs!D27*'GM Alloc Factors'!C50/('(Other Computations)'!C192+'(Other Computations)'!C205))</f>
        <v>0</v>
      </c>
      <c r="D6037" s="76">
        <f>IF('(Other Computations)'!D205=0,0,Inputs!F237*Inputs!F130*Inputs!I83*Inputs!D27*'GM Alloc Factors'!D50/('(Other Computations)'!D192+'(Other Computations)'!D205))</f>
        <v>0</v>
      </c>
      <c r="E6037" s="76">
        <f>IF('(Other Computations)'!E205=0,0,Inputs!G237*Inputs!G130*Inputs!I83*Inputs!D27*'GM Alloc Factors'!E50/('(Other Computations)'!E192+'(Other Computations)'!E205))</f>
        <v>0</v>
      </c>
      <c r="F6037" s="43">
        <f t="shared" si="1266"/>
        <v>0</v>
      </c>
      <c r="G6037" s="76">
        <f>IF('(Other Computations)'!G205=0,0,Inputs!I237*Inputs!I130*Inputs!I83*Inputs!D27*'GM Alloc Factors'!G50/('(Other Computations)'!G192+'(Other Computations)'!G205))</f>
        <v>0</v>
      </c>
      <c r="H6037" s="76">
        <f>IF('(Other Computations)'!H205=0,0,Inputs!J237*Inputs!J130*Inputs!I83*Inputs!D27*'GM Alloc Factors'!H50/('(Other Computations)'!H192+'(Other Computations)'!H205))</f>
        <v>0</v>
      </c>
      <c r="I6037" s="76">
        <f>IF('(Other Computations)'!I205=0,0,Inputs!K237*Inputs!K130*Inputs!I83*Inputs!D27*'GM Alloc Factors'!I50/('(Other Computations)'!I192+'(Other Computations)'!I205))</f>
        <v>0</v>
      </c>
      <c r="J6037" s="76">
        <f>IF('(Other Computations)'!J205=0,0,Inputs!L237*Inputs!L130*Inputs!I83*Inputs!D27*'GM Alloc Factors'!J50/('(Other Computations)'!J192+'(Other Computations)'!J205))</f>
        <v>0</v>
      </c>
      <c r="K6037" s="43">
        <f t="shared" si="1267"/>
        <v>0</v>
      </c>
    </row>
    <row r="6038" spans="1:11" ht="12.75" customHeight="1">
      <c r="A6038" s="61" t="str">
        <f>"         "&amp;Labels!B76</f>
        <v xml:space="preserve">         Customer 8</v>
      </c>
      <c r="B6038" s="76">
        <f>IF('(Other Computations)'!B206=0,0,Inputs!D238*Inputs!D131*Inputs!I84*Inputs!D27*'GM Alloc Factors'!B50/('(Other Computations)'!B193+'(Other Computations)'!B206))</f>
        <v>0</v>
      </c>
      <c r="C6038" s="76">
        <f>IF('(Other Computations)'!C206=0,0,Inputs!E238*Inputs!E131*Inputs!I84*Inputs!D27*'GM Alloc Factors'!C50/('(Other Computations)'!C193+'(Other Computations)'!C206))</f>
        <v>0</v>
      </c>
      <c r="D6038" s="76">
        <f>IF('(Other Computations)'!D206=0,0,Inputs!F238*Inputs!F131*Inputs!I84*Inputs!D27*'GM Alloc Factors'!D50/('(Other Computations)'!D193+'(Other Computations)'!D206))</f>
        <v>0</v>
      </c>
      <c r="E6038" s="76">
        <f>IF('(Other Computations)'!E206=0,0,Inputs!G238*Inputs!G131*Inputs!I84*Inputs!D27*'GM Alloc Factors'!E50/('(Other Computations)'!E193+'(Other Computations)'!E206))</f>
        <v>0</v>
      </c>
      <c r="F6038" s="43">
        <f t="shared" si="1266"/>
        <v>0</v>
      </c>
      <c r="G6038" s="76">
        <f>IF('(Other Computations)'!G206=0,0,Inputs!I238*Inputs!I131*Inputs!I84*Inputs!D27*'GM Alloc Factors'!G50/('(Other Computations)'!G193+'(Other Computations)'!G206))</f>
        <v>0</v>
      </c>
      <c r="H6038" s="76">
        <f>IF('(Other Computations)'!H206=0,0,Inputs!J238*Inputs!J131*Inputs!I84*Inputs!D27*'GM Alloc Factors'!H50/('(Other Computations)'!H193+'(Other Computations)'!H206))</f>
        <v>0</v>
      </c>
      <c r="I6038" s="76">
        <f>IF('(Other Computations)'!I206=0,0,Inputs!K238*Inputs!K131*Inputs!I84*Inputs!D27*'GM Alloc Factors'!I50/('(Other Computations)'!I193+'(Other Computations)'!I206))</f>
        <v>0</v>
      </c>
      <c r="J6038" s="76">
        <f>IF('(Other Computations)'!J206=0,0,Inputs!L238*Inputs!L131*Inputs!I84*Inputs!D27*'GM Alloc Factors'!J50/('(Other Computations)'!J193+'(Other Computations)'!J206))</f>
        <v>0</v>
      </c>
      <c r="K6038" s="43">
        <f t="shared" si="1267"/>
        <v>0</v>
      </c>
    </row>
    <row r="6039" spans="1:11" ht="12.75" customHeight="1">
      <c r="A6039" s="61" t="str">
        <f>"         "&amp;Labels!B77</f>
        <v xml:space="preserve">         Customer 9</v>
      </c>
      <c r="B6039" s="76">
        <f>IF('(Other Computations)'!B207=0,0,Inputs!D239*Inputs!D132*Inputs!I85*Inputs!D27*'GM Alloc Factors'!B50/('(Other Computations)'!B194+'(Other Computations)'!B207))</f>
        <v>0</v>
      </c>
      <c r="C6039" s="76">
        <f>IF('(Other Computations)'!C207=0,0,Inputs!E239*Inputs!E132*Inputs!I85*Inputs!D27*'GM Alloc Factors'!C50/('(Other Computations)'!C194+'(Other Computations)'!C207))</f>
        <v>0</v>
      </c>
      <c r="D6039" s="76">
        <f>IF('(Other Computations)'!D207=0,0,Inputs!F239*Inputs!F132*Inputs!I85*Inputs!D27*'GM Alloc Factors'!D50/('(Other Computations)'!D194+'(Other Computations)'!D207))</f>
        <v>0</v>
      </c>
      <c r="E6039" s="76">
        <f>IF('(Other Computations)'!E207=0,0,Inputs!G239*Inputs!G132*Inputs!I85*Inputs!D27*'GM Alloc Factors'!E50/('(Other Computations)'!E194+'(Other Computations)'!E207))</f>
        <v>0</v>
      </c>
      <c r="F6039" s="43">
        <f t="shared" si="1266"/>
        <v>0</v>
      </c>
      <c r="G6039" s="76">
        <f>IF('(Other Computations)'!G207=0,0,Inputs!I239*Inputs!I132*Inputs!I85*Inputs!D27*'GM Alloc Factors'!G50/('(Other Computations)'!G194+'(Other Computations)'!G207))</f>
        <v>0</v>
      </c>
      <c r="H6039" s="76">
        <f>IF('(Other Computations)'!H207=0,0,Inputs!J239*Inputs!J132*Inputs!I85*Inputs!D27*'GM Alloc Factors'!H50/('(Other Computations)'!H194+'(Other Computations)'!H207))</f>
        <v>0</v>
      </c>
      <c r="I6039" s="76">
        <f>IF('(Other Computations)'!I207=0,0,Inputs!K239*Inputs!K132*Inputs!I85*Inputs!D27*'GM Alloc Factors'!I50/('(Other Computations)'!I194+'(Other Computations)'!I207))</f>
        <v>0</v>
      </c>
      <c r="J6039" s="76">
        <f>IF('(Other Computations)'!J207=0,0,Inputs!L239*Inputs!L132*Inputs!I85*Inputs!D27*'GM Alloc Factors'!J50/('(Other Computations)'!J194+'(Other Computations)'!J207))</f>
        <v>0</v>
      </c>
      <c r="K6039" s="43">
        <f t="shared" si="1267"/>
        <v>0</v>
      </c>
    </row>
    <row r="6040" spans="1:11" ht="12.75" customHeight="1">
      <c r="A6040" s="61" t="str">
        <f>"         "&amp;Labels!B78</f>
        <v xml:space="preserve">         Customer 10</v>
      </c>
      <c r="B6040" s="76">
        <f>IF('(Other Computations)'!B208=0,0,Inputs!D240*Inputs!D133*Inputs!I86*Inputs!D27*'GM Alloc Factors'!B50/('(Other Computations)'!B195+'(Other Computations)'!B208))</f>
        <v>0</v>
      </c>
      <c r="C6040" s="76">
        <f>IF('(Other Computations)'!C208=0,0,Inputs!E240*Inputs!E133*Inputs!I86*Inputs!D27*'GM Alloc Factors'!C50/('(Other Computations)'!C195+'(Other Computations)'!C208))</f>
        <v>0</v>
      </c>
      <c r="D6040" s="76">
        <f>IF('(Other Computations)'!D208=0,0,Inputs!F240*Inputs!F133*Inputs!I86*Inputs!D27*'GM Alloc Factors'!D50/('(Other Computations)'!D195+'(Other Computations)'!D208))</f>
        <v>0</v>
      </c>
      <c r="E6040" s="76">
        <f>IF('(Other Computations)'!E208=0,0,Inputs!G240*Inputs!G133*Inputs!I86*Inputs!D27*'GM Alloc Factors'!E50/('(Other Computations)'!E195+'(Other Computations)'!E208))</f>
        <v>0</v>
      </c>
      <c r="F6040" s="43">
        <f t="shared" si="1266"/>
        <v>0</v>
      </c>
      <c r="G6040" s="76">
        <f>IF('(Other Computations)'!G208=0,0,Inputs!I240*Inputs!I133*Inputs!I86*Inputs!D27*'GM Alloc Factors'!G50/('(Other Computations)'!G195+'(Other Computations)'!G208))</f>
        <v>0</v>
      </c>
      <c r="H6040" s="76">
        <f>IF('(Other Computations)'!H208=0,0,Inputs!J240*Inputs!J133*Inputs!I86*Inputs!D27*'GM Alloc Factors'!H50/('(Other Computations)'!H195+'(Other Computations)'!H208))</f>
        <v>0</v>
      </c>
      <c r="I6040" s="76">
        <f>IF('(Other Computations)'!I208=0,0,Inputs!K240*Inputs!K133*Inputs!I86*Inputs!D27*'GM Alloc Factors'!I50/('(Other Computations)'!I195+'(Other Computations)'!I208))</f>
        <v>0</v>
      </c>
      <c r="J6040" s="76">
        <f>IF('(Other Computations)'!J208=0,0,Inputs!L240*Inputs!L133*Inputs!I86*Inputs!D27*'GM Alloc Factors'!J50/('(Other Computations)'!J195+'(Other Computations)'!J208))</f>
        <v>0</v>
      </c>
      <c r="K6040" s="43">
        <f t="shared" si="1267"/>
        <v>0</v>
      </c>
    </row>
    <row r="6041" spans="1:11" ht="12.75" customHeight="1">
      <c r="A6041" s="61" t="str">
        <f>"         "&amp;Labels!C68</f>
        <v xml:space="preserve">         Total</v>
      </c>
      <c r="B6041" s="84">
        <f>SUM(B6031:B6040)</f>
        <v>0</v>
      </c>
      <c r="C6041" s="84">
        <f>SUM(C6031:C6040)</f>
        <v>0</v>
      </c>
      <c r="D6041" s="84">
        <f>SUM(D6031:D6040)</f>
        <v>0</v>
      </c>
      <c r="E6041" s="84">
        <f>SUM(E6031:E6040)</f>
        <v>0</v>
      </c>
      <c r="F6041" s="43">
        <f t="shared" si="1266"/>
        <v>0</v>
      </c>
      <c r="G6041" s="84">
        <f>SUM(G6031:G6040)</f>
        <v>0</v>
      </c>
      <c r="H6041" s="84">
        <f>SUM(H6031:H6040)</f>
        <v>0</v>
      </c>
      <c r="I6041" s="84">
        <f>SUM(I6031:I6040)</f>
        <v>0</v>
      </c>
      <c r="J6041" s="84">
        <f>SUM(J6031:J6040)</f>
        <v>0</v>
      </c>
      <c r="K6041" s="43">
        <f t="shared" si="1267"/>
        <v>0</v>
      </c>
    </row>
    <row r="6042" spans="1:11" ht="12.75" customHeight="1">
      <c r="A6042" s="61" t="str">
        <f>"      "&amp;Labels!B91</f>
        <v xml:space="preserve">      Q 7</v>
      </c>
      <c r="B6042" s="84"/>
      <c r="C6042" s="84"/>
      <c r="D6042" s="84"/>
      <c r="E6042" s="84"/>
      <c r="F6042" s="43"/>
      <c r="G6042" s="84"/>
      <c r="H6042" s="84"/>
      <c r="I6042" s="84"/>
      <c r="J6042" s="84"/>
      <c r="K6042" s="43"/>
    </row>
    <row r="6043" spans="1:11" ht="12.75" customHeight="1">
      <c r="A6043" s="61" t="str">
        <f>"         "&amp;Labels!B69</f>
        <v xml:space="preserve">         Customer 1</v>
      </c>
      <c r="B6043" s="76">
        <f>IF('(Other Computations)'!B199=0,0,Inputs!D231*Inputs!D124*Inputs!J77*Inputs!D27*'GM Alloc Factors'!B53/('(Other Computations)'!B186+'(Other Computations)'!B199))</f>
        <v>0</v>
      </c>
      <c r="C6043" s="76">
        <f>IF('(Other Computations)'!C199=0,0,Inputs!E231*Inputs!E124*Inputs!J77*Inputs!D27*'GM Alloc Factors'!C53/('(Other Computations)'!C186+'(Other Computations)'!C199))</f>
        <v>0</v>
      </c>
      <c r="D6043" s="76">
        <f>IF('(Other Computations)'!D199=0,0,Inputs!F231*Inputs!F124*Inputs!J77*Inputs!D27*'GM Alloc Factors'!D53/('(Other Computations)'!D186+'(Other Computations)'!D199))</f>
        <v>0</v>
      </c>
      <c r="E6043" s="76">
        <f>IF('(Other Computations)'!E199=0,0,Inputs!G231*Inputs!G124*Inputs!J77*Inputs!D27*'GM Alloc Factors'!E53/('(Other Computations)'!E186+'(Other Computations)'!E199))</f>
        <v>0</v>
      </c>
      <c r="F6043" s="43">
        <f t="shared" ref="F6043:F6053" si="1268">SUM(B6043:E6043)</f>
        <v>0</v>
      </c>
      <c r="G6043" s="76">
        <f>IF('(Other Computations)'!G199=0,0,Inputs!I231*Inputs!I124*Inputs!J77*Inputs!D27*'GM Alloc Factors'!G53/('(Other Computations)'!G186+'(Other Computations)'!G199))</f>
        <v>0</v>
      </c>
      <c r="H6043" s="76">
        <f>IF('(Other Computations)'!H199=0,0,Inputs!J231*Inputs!J124*Inputs!J77*Inputs!D27*'GM Alloc Factors'!H53/('(Other Computations)'!H186+'(Other Computations)'!H199))</f>
        <v>0</v>
      </c>
      <c r="I6043" s="76">
        <f>IF('(Other Computations)'!I199=0,0,Inputs!K231*Inputs!K124*Inputs!J77*Inputs!D27*'GM Alloc Factors'!I53/('(Other Computations)'!I186+'(Other Computations)'!I199))</f>
        <v>0</v>
      </c>
      <c r="J6043" s="76">
        <f>IF('(Other Computations)'!J199=0,0,Inputs!L231*Inputs!L124*Inputs!J77*Inputs!D27*'GM Alloc Factors'!J53/('(Other Computations)'!J186+'(Other Computations)'!J199))</f>
        <v>0</v>
      </c>
      <c r="K6043" s="43">
        <f t="shared" ref="K6043:K6053" si="1269">SUM(G6043:J6043)</f>
        <v>0</v>
      </c>
    </row>
    <row r="6044" spans="1:11" ht="12.75" customHeight="1">
      <c r="A6044" s="61" t="str">
        <f>"         "&amp;Labels!B70</f>
        <v xml:space="preserve">         Customer 2</v>
      </c>
      <c r="B6044" s="76">
        <f>IF('(Other Computations)'!B200=0,0,Inputs!D232*Inputs!D125*Inputs!J78*Inputs!D27*'GM Alloc Factors'!B53/('(Other Computations)'!B187+'(Other Computations)'!B200))</f>
        <v>0</v>
      </c>
      <c r="C6044" s="76">
        <f>IF('(Other Computations)'!C200=0,0,Inputs!E232*Inputs!E125*Inputs!J78*Inputs!D27*'GM Alloc Factors'!C53/('(Other Computations)'!C187+'(Other Computations)'!C200))</f>
        <v>0</v>
      </c>
      <c r="D6044" s="76">
        <f>IF('(Other Computations)'!D200=0,0,Inputs!F232*Inputs!F125*Inputs!J78*Inputs!D27*'GM Alloc Factors'!D53/('(Other Computations)'!D187+'(Other Computations)'!D200))</f>
        <v>0</v>
      </c>
      <c r="E6044" s="76">
        <f>IF('(Other Computations)'!E200=0,0,Inputs!G232*Inputs!G125*Inputs!J78*Inputs!D27*'GM Alloc Factors'!E53/('(Other Computations)'!E187+'(Other Computations)'!E200))</f>
        <v>0</v>
      </c>
      <c r="F6044" s="43">
        <f t="shared" si="1268"/>
        <v>0</v>
      </c>
      <c r="G6044" s="76">
        <f>IF('(Other Computations)'!G200=0,0,Inputs!I232*Inputs!I125*Inputs!J78*Inputs!D27*'GM Alloc Factors'!G53/('(Other Computations)'!G187+'(Other Computations)'!G200))</f>
        <v>0</v>
      </c>
      <c r="H6044" s="76">
        <f>IF('(Other Computations)'!H200=0,0,Inputs!J232*Inputs!J125*Inputs!J78*Inputs!D27*'GM Alloc Factors'!H53/('(Other Computations)'!H187+'(Other Computations)'!H200))</f>
        <v>0</v>
      </c>
      <c r="I6044" s="76">
        <f>IF('(Other Computations)'!I200=0,0,Inputs!K232*Inputs!K125*Inputs!J78*Inputs!D27*'GM Alloc Factors'!I53/('(Other Computations)'!I187+'(Other Computations)'!I200))</f>
        <v>0</v>
      </c>
      <c r="J6044" s="76">
        <f>IF('(Other Computations)'!J200=0,0,Inputs!L232*Inputs!L125*Inputs!J78*Inputs!D27*'GM Alloc Factors'!J53/('(Other Computations)'!J187+'(Other Computations)'!J200))</f>
        <v>0</v>
      </c>
      <c r="K6044" s="43">
        <f t="shared" si="1269"/>
        <v>0</v>
      </c>
    </row>
    <row r="6045" spans="1:11" ht="12.75" customHeight="1">
      <c r="A6045" s="61" t="str">
        <f>"         "&amp;Labels!B71</f>
        <v xml:space="preserve">         Customer 3</v>
      </c>
      <c r="B6045" s="76">
        <f>IF('(Other Computations)'!B201=0,0,Inputs!D233*Inputs!D126*Inputs!J79*Inputs!D27*'GM Alloc Factors'!B53/('(Other Computations)'!B188+'(Other Computations)'!B201))</f>
        <v>0</v>
      </c>
      <c r="C6045" s="76">
        <f>IF('(Other Computations)'!C201=0,0,Inputs!E233*Inputs!E126*Inputs!J79*Inputs!D27*'GM Alloc Factors'!C53/('(Other Computations)'!C188+'(Other Computations)'!C201))</f>
        <v>0</v>
      </c>
      <c r="D6045" s="76">
        <f>IF('(Other Computations)'!D201=0,0,Inputs!F233*Inputs!F126*Inputs!J79*Inputs!D27*'GM Alloc Factors'!D53/('(Other Computations)'!D188+'(Other Computations)'!D201))</f>
        <v>0</v>
      </c>
      <c r="E6045" s="76">
        <f>IF('(Other Computations)'!E201=0,0,Inputs!G233*Inputs!G126*Inputs!J79*Inputs!D27*'GM Alloc Factors'!E53/('(Other Computations)'!E188+'(Other Computations)'!E201))</f>
        <v>0</v>
      </c>
      <c r="F6045" s="43">
        <f t="shared" si="1268"/>
        <v>0</v>
      </c>
      <c r="G6045" s="76">
        <f>IF('(Other Computations)'!G201=0,0,Inputs!I233*Inputs!I126*Inputs!J79*Inputs!D27*'GM Alloc Factors'!G53/('(Other Computations)'!G188+'(Other Computations)'!G201))</f>
        <v>0</v>
      </c>
      <c r="H6045" s="76">
        <f>IF('(Other Computations)'!H201=0,0,Inputs!J233*Inputs!J126*Inputs!J79*Inputs!D27*'GM Alloc Factors'!H53/('(Other Computations)'!H188+'(Other Computations)'!H201))</f>
        <v>0</v>
      </c>
      <c r="I6045" s="76">
        <f>IF('(Other Computations)'!I201=0,0,Inputs!K233*Inputs!K126*Inputs!J79*Inputs!D27*'GM Alloc Factors'!I53/('(Other Computations)'!I188+'(Other Computations)'!I201))</f>
        <v>0</v>
      </c>
      <c r="J6045" s="76">
        <f>IF('(Other Computations)'!J201=0,0,Inputs!L233*Inputs!L126*Inputs!J79*Inputs!D27*'GM Alloc Factors'!J53/('(Other Computations)'!J188+'(Other Computations)'!J201))</f>
        <v>0</v>
      </c>
      <c r="K6045" s="43">
        <f t="shared" si="1269"/>
        <v>0</v>
      </c>
    </row>
    <row r="6046" spans="1:11" ht="12.75" customHeight="1">
      <c r="A6046" s="61" t="str">
        <f>"         "&amp;Labels!B72</f>
        <v xml:space="preserve">         Customer 4</v>
      </c>
      <c r="B6046" s="76">
        <f>IF('(Other Computations)'!B202=0,0,Inputs!D234*Inputs!D127*Inputs!J80*Inputs!D27*'GM Alloc Factors'!B53/('(Other Computations)'!B189+'(Other Computations)'!B202))</f>
        <v>0</v>
      </c>
      <c r="C6046" s="76">
        <f>IF('(Other Computations)'!C202=0,0,Inputs!E234*Inputs!E127*Inputs!J80*Inputs!D27*'GM Alloc Factors'!C53/('(Other Computations)'!C189+'(Other Computations)'!C202))</f>
        <v>0</v>
      </c>
      <c r="D6046" s="76">
        <f>IF('(Other Computations)'!D202=0,0,Inputs!F234*Inputs!F127*Inputs!J80*Inputs!D27*'GM Alloc Factors'!D53/('(Other Computations)'!D189+'(Other Computations)'!D202))</f>
        <v>0</v>
      </c>
      <c r="E6046" s="76">
        <f>IF('(Other Computations)'!E202=0,0,Inputs!G234*Inputs!G127*Inputs!J80*Inputs!D27*'GM Alloc Factors'!E53/('(Other Computations)'!E189+'(Other Computations)'!E202))</f>
        <v>0</v>
      </c>
      <c r="F6046" s="43">
        <f t="shared" si="1268"/>
        <v>0</v>
      </c>
      <c r="G6046" s="76">
        <f>IF('(Other Computations)'!G202=0,0,Inputs!I234*Inputs!I127*Inputs!J80*Inputs!D27*'GM Alloc Factors'!G53/('(Other Computations)'!G189+'(Other Computations)'!G202))</f>
        <v>0</v>
      </c>
      <c r="H6046" s="76">
        <f>IF('(Other Computations)'!H202=0,0,Inputs!J234*Inputs!J127*Inputs!J80*Inputs!D27*'GM Alloc Factors'!H53/('(Other Computations)'!H189+'(Other Computations)'!H202))</f>
        <v>0</v>
      </c>
      <c r="I6046" s="76">
        <f>IF('(Other Computations)'!I202=0,0,Inputs!K234*Inputs!K127*Inputs!J80*Inputs!D27*'GM Alloc Factors'!I53/('(Other Computations)'!I189+'(Other Computations)'!I202))</f>
        <v>0</v>
      </c>
      <c r="J6046" s="76">
        <f>IF('(Other Computations)'!J202=0,0,Inputs!L234*Inputs!L127*Inputs!J80*Inputs!D27*'GM Alloc Factors'!J53/('(Other Computations)'!J189+'(Other Computations)'!J202))</f>
        <v>0</v>
      </c>
      <c r="K6046" s="43">
        <f t="shared" si="1269"/>
        <v>0</v>
      </c>
    </row>
    <row r="6047" spans="1:11" ht="12.75" customHeight="1">
      <c r="A6047" s="61" t="str">
        <f>"         "&amp;Labels!B73</f>
        <v xml:space="preserve">         Customer 5</v>
      </c>
      <c r="B6047" s="76">
        <f>IF('(Other Computations)'!B203=0,0,Inputs!D235*Inputs!D128*Inputs!J81*Inputs!D27*'GM Alloc Factors'!B53/('(Other Computations)'!B190+'(Other Computations)'!B203))</f>
        <v>0</v>
      </c>
      <c r="C6047" s="76">
        <f>IF('(Other Computations)'!C203=0,0,Inputs!E235*Inputs!E128*Inputs!J81*Inputs!D27*'GM Alloc Factors'!C53/('(Other Computations)'!C190+'(Other Computations)'!C203))</f>
        <v>0</v>
      </c>
      <c r="D6047" s="76">
        <f>IF('(Other Computations)'!D203=0,0,Inputs!F235*Inputs!F128*Inputs!J81*Inputs!D27*'GM Alloc Factors'!D53/('(Other Computations)'!D190+'(Other Computations)'!D203))</f>
        <v>0</v>
      </c>
      <c r="E6047" s="76">
        <f>IF('(Other Computations)'!E203=0,0,Inputs!G235*Inputs!G128*Inputs!J81*Inputs!D27*'GM Alloc Factors'!E53/('(Other Computations)'!E190+'(Other Computations)'!E203))</f>
        <v>0</v>
      </c>
      <c r="F6047" s="43">
        <f t="shared" si="1268"/>
        <v>0</v>
      </c>
      <c r="G6047" s="76">
        <f>IF('(Other Computations)'!G203=0,0,Inputs!I235*Inputs!I128*Inputs!J81*Inputs!D27*'GM Alloc Factors'!G53/('(Other Computations)'!G190+'(Other Computations)'!G203))</f>
        <v>0</v>
      </c>
      <c r="H6047" s="76">
        <f>IF('(Other Computations)'!H203=0,0,Inputs!J235*Inputs!J128*Inputs!J81*Inputs!D27*'GM Alloc Factors'!H53/('(Other Computations)'!H190+'(Other Computations)'!H203))</f>
        <v>0</v>
      </c>
      <c r="I6047" s="76">
        <f>IF('(Other Computations)'!I203=0,0,Inputs!K235*Inputs!K128*Inputs!J81*Inputs!D27*'GM Alloc Factors'!I53/('(Other Computations)'!I190+'(Other Computations)'!I203))</f>
        <v>0</v>
      </c>
      <c r="J6047" s="76">
        <f>IF('(Other Computations)'!J203=0,0,Inputs!L235*Inputs!L128*Inputs!J81*Inputs!D27*'GM Alloc Factors'!J53/('(Other Computations)'!J190+'(Other Computations)'!J203))</f>
        <v>0</v>
      </c>
      <c r="K6047" s="43">
        <f t="shared" si="1269"/>
        <v>0</v>
      </c>
    </row>
    <row r="6048" spans="1:11" ht="12.75" customHeight="1">
      <c r="A6048" s="61" t="str">
        <f>"         "&amp;Labels!B74</f>
        <v xml:space="preserve">         Customer 6</v>
      </c>
      <c r="B6048" s="76">
        <f>IF('(Other Computations)'!B204=0,0,Inputs!D236*Inputs!D129*Inputs!J82*Inputs!D27*'GM Alloc Factors'!B53/('(Other Computations)'!B191+'(Other Computations)'!B204))</f>
        <v>0</v>
      </c>
      <c r="C6048" s="76">
        <f>IF('(Other Computations)'!C204=0,0,Inputs!E236*Inputs!E129*Inputs!J82*Inputs!D27*'GM Alloc Factors'!C53/('(Other Computations)'!C191+'(Other Computations)'!C204))</f>
        <v>0</v>
      </c>
      <c r="D6048" s="76">
        <f>IF('(Other Computations)'!D204=0,0,Inputs!F236*Inputs!F129*Inputs!J82*Inputs!D27*'GM Alloc Factors'!D53/('(Other Computations)'!D191+'(Other Computations)'!D204))</f>
        <v>0</v>
      </c>
      <c r="E6048" s="76">
        <f>IF('(Other Computations)'!E204=0,0,Inputs!G236*Inputs!G129*Inputs!J82*Inputs!D27*'GM Alloc Factors'!E53/('(Other Computations)'!E191+'(Other Computations)'!E204))</f>
        <v>0</v>
      </c>
      <c r="F6048" s="43">
        <f t="shared" si="1268"/>
        <v>0</v>
      </c>
      <c r="G6048" s="76">
        <f>IF('(Other Computations)'!G204=0,0,Inputs!I236*Inputs!I129*Inputs!J82*Inputs!D27*'GM Alloc Factors'!G53/('(Other Computations)'!G191+'(Other Computations)'!G204))</f>
        <v>0</v>
      </c>
      <c r="H6048" s="76">
        <f>IF('(Other Computations)'!H204=0,0,Inputs!J236*Inputs!J129*Inputs!J82*Inputs!D27*'GM Alloc Factors'!H53/('(Other Computations)'!H191+'(Other Computations)'!H204))</f>
        <v>0</v>
      </c>
      <c r="I6048" s="76">
        <f>IF('(Other Computations)'!I204=0,0,Inputs!K236*Inputs!K129*Inputs!J82*Inputs!D27*'GM Alloc Factors'!I53/('(Other Computations)'!I191+'(Other Computations)'!I204))</f>
        <v>0</v>
      </c>
      <c r="J6048" s="76">
        <f>IF('(Other Computations)'!J204=0,0,Inputs!L236*Inputs!L129*Inputs!J82*Inputs!D27*'GM Alloc Factors'!J53/('(Other Computations)'!J191+'(Other Computations)'!J204))</f>
        <v>0</v>
      </c>
      <c r="K6048" s="43">
        <f t="shared" si="1269"/>
        <v>0</v>
      </c>
    </row>
    <row r="6049" spans="1:11" ht="12.75" customHeight="1">
      <c r="A6049" s="61" t="str">
        <f>"         "&amp;Labels!B75</f>
        <v xml:space="preserve">         Customer 7</v>
      </c>
      <c r="B6049" s="76">
        <f>IF('(Other Computations)'!B205=0,0,Inputs!D237*Inputs!D130*Inputs!J83*Inputs!D27*'GM Alloc Factors'!B53/('(Other Computations)'!B192+'(Other Computations)'!B205))</f>
        <v>0</v>
      </c>
      <c r="C6049" s="76">
        <f>IF('(Other Computations)'!C205=0,0,Inputs!E237*Inputs!E130*Inputs!J83*Inputs!D27*'GM Alloc Factors'!C53/('(Other Computations)'!C192+'(Other Computations)'!C205))</f>
        <v>0</v>
      </c>
      <c r="D6049" s="76">
        <f>IF('(Other Computations)'!D205=0,0,Inputs!F237*Inputs!F130*Inputs!J83*Inputs!D27*'GM Alloc Factors'!D53/('(Other Computations)'!D192+'(Other Computations)'!D205))</f>
        <v>0</v>
      </c>
      <c r="E6049" s="76">
        <f>IF('(Other Computations)'!E205=0,0,Inputs!G237*Inputs!G130*Inputs!J83*Inputs!D27*'GM Alloc Factors'!E53/('(Other Computations)'!E192+'(Other Computations)'!E205))</f>
        <v>0</v>
      </c>
      <c r="F6049" s="43">
        <f t="shared" si="1268"/>
        <v>0</v>
      </c>
      <c r="G6049" s="76">
        <f>IF('(Other Computations)'!G205=0,0,Inputs!I237*Inputs!I130*Inputs!J83*Inputs!D27*'GM Alloc Factors'!G53/('(Other Computations)'!G192+'(Other Computations)'!G205))</f>
        <v>0</v>
      </c>
      <c r="H6049" s="76">
        <f>IF('(Other Computations)'!H205=0,0,Inputs!J237*Inputs!J130*Inputs!J83*Inputs!D27*'GM Alloc Factors'!H53/('(Other Computations)'!H192+'(Other Computations)'!H205))</f>
        <v>0</v>
      </c>
      <c r="I6049" s="76">
        <f>IF('(Other Computations)'!I205=0,0,Inputs!K237*Inputs!K130*Inputs!J83*Inputs!D27*'GM Alloc Factors'!I53/('(Other Computations)'!I192+'(Other Computations)'!I205))</f>
        <v>0</v>
      </c>
      <c r="J6049" s="76">
        <f>IF('(Other Computations)'!J205=0,0,Inputs!L237*Inputs!L130*Inputs!J83*Inputs!D27*'GM Alloc Factors'!J53/('(Other Computations)'!J192+'(Other Computations)'!J205))</f>
        <v>0</v>
      </c>
      <c r="K6049" s="43">
        <f t="shared" si="1269"/>
        <v>0</v>
      </c>
    </row>
    <row r="6050" spans="1:11" ht="12.75" customHeight="1">
      <c r="A6050" s="61" t="str">
        <f>"         "&amp;Labels!B76</f>
        <v xml:space="preserve">         Customer 8</v>
      </c>
      <c r="B6050" s="76">
        <f>IF('(Other Computations)'!B206=0,0,Inputs!D238*Inputs!D131*Inputs!J84*Inputs!D27*'GM Alloc Factors'!B53/('(Other Computations)'!B193+'(Other Computations)'!B206))</f>
        <v>0</v>
      </c>
      <c r="C6050" s="76">
        <f>IF('(Other Computations)'!C206=0,0,Inputs!E238*Inputs!E131*Inputs!J84*Inputs!D27*'GM Alloc Factors'!C53/('(Other Computations)'!C193+'(Other Computations)'!C206))</f>
        <v>0</v>
      </c>
      <c r="D6050" s="76">
        <f>IF('(Other Computations)'!D206=0,0,Inputs!F238*Inputs!F131*Inputs!J84*Inputs!D27*'GM Alloc Factors'!D53/('(Other Computations)'!D193+'(Other Computations)'!D206))</f>
        <v>0</v>
      </c>
      <c r="E6050" s="76">
        <f>IF('(Other Computations)'!E206=0,0,Inputs!G238*Inputs!G131*Inputs!J84*Inputs!D27*'GM Alloc Factors'!E53/('(Other Computations)'!E193+'(Other Computations)'!E206))</f>
        <v>0</v>
      </c>
      <c r="F6050" s="43">
        <f t="shared" si="1268"/>
        <v>0</v>
      </c>
      <c r="G6050" s="76">
        <f>IF('(Other Computations)'!G206=0,0,Inputs!I238*Inputs!I131*Inputs!J84*Inputs!D27*'GM Alloc Factors'!G53/('(Other Computations)'!G193+'(Other Computations)'!G206))</f>
        <v>0</v>
      </c>
      <c r="H6050" s="76">
        <f>IF('(Other Computations)'!H206=0,0,Inputs!J238*Inputs!J131*Inputs!J84*Inputs!D27*'GM Alloc Factors'!H53/('(Other Computations)'!H193+'(Other Computations)'!H206))</f>
        <v>0</v>
      </c>
      <c r="I6050" s="76">
        <f>IF('(Other Computations)'!I206=0,0,Inputs!K238*Inputs!K131*Inputs!J84*Inputs!D27*'GM Alloc Factors'!I53/('(Other Computations)'!I193+'(Other Computations)'!I206))</f>
        <v>0</v>
      </c>
      <c r="J6050" s="76">
        <f>IF('(Other Computations)'!J206=0,0,Inputs!L238*Inputs!L131*Inputs!J84*Inputs!D27*'GM Alloc Factors'!J53/('(Other Computations)'!J193+'(Other Computations)'!J206))</f>
        <v>0</v>
      </c>
      <c r="K6050" s="43">
        <f t="shared" si="1269"/>
        <v>0</v>
      </c>
    </row>
    <row r="6051" spans="1:11" ht="12.75" customHeight="1">
      <c r="A6051" s="61" t="str">
        <f>"         "&amp;Labels!B77</f>
        <v xml:space="preserve">         Customer 9</v>
      </c>
      <c r="B6051" s="76">
        <f>IF('(Other Computations)'!B207=0,0,Inputs!D239*Inputs!D132*Inputs!J85*Inputs!D27*'GM Alloc Factors'!B53/('(Other Computations)'!B194+'(Other Computations)'!B207))</f>
        <v>0</v>
      </c>
      <c r="C6051" s="76">
        <f>IF('(Other Computations)'!C207=0,0,Inputs!E239*Inputs!E132*Inputs!J85*Inputs!D27*'GM Alloc Factors'!C53/('(Other Computations)'!C194+'(Other Computations)'!C207))</f>
        <v>0</v>
      </c>
      <c r="D6051" s="76">
        <f>IF('(Other Computations)'!D207=0,0,Inputs!F239*Inputs!F132*Inputs!J85*Inputs!D27*'GM Alloc Factors'!D53/('(Other Computations)'!D194+'(Other Computations)'!D207))</f>
        <v>0</v>
      </c>
      <c r="E6051" s="76">
        <f>IF('(Other Computations)'!E207=0,0,Inputs!G239*Inputs!G132*Inputs!J85*Inputs!D27*'GM Alloc Factors'!E53/('(Other Computations)'!E194+'(Other Computations)'!E207))</f>
        <v>0</v>
      </c>
      <c r="F6051" s="43">
        <f t="shared" si="1268"/>
        <v>0</v>
      </c>
      <c r="G6051" s="76">
        <f>IF('(Other Computations)'!G207=0,0,Inputs!I239*Inputs!I132*Inputs!J85*Inputs!D27*'GM Alloc Factors'!G53/('(Other Computations)'!G194+'(Other Computations)'!G207))</f>
        <v>0</v>
      </c>
      <c r="H6051" s="76">
        <f>IF('(Other Computations)'!H207=0,0,Inputs!J239*Inputs!J132*Inputs!J85*Inputs!D27*'GM Alloc Factors'!H53/('(Other Computations)'!H194+'(Other Computations)'!H207))</f>
        <v>0</v>
      </c>
      <c r="I6051" s="76">
        <f>IF('(Other Computations)'!I207=0,0,Inputs!K239*Inputs!K132*Inputs!J85*Inputs!D27*'GM Alloc Factors'!I53/('(Other Computations)'!I194+'(Other Computations)'!I207))</f>
        <v>0</v>
      </c>
      <c r="J6051" s="76">
        <f>IF('(Other Computations)'!J207=0,0,Inputs!L239*Inputs!L132*Inputs!J85*Inputs!D27*'GM Alloc Factors'!J53/('(Other Computations)'!J194+'(Other Computations)'!J207))</f>
        <v>0</v>
      </c>
      <c r="K6051" s="43">
        <f t="shared" si="1269"/>
        <v>0</v>
      </c>
    </row>
    <row r="6052" spans="1:11" ht="12.75" customHeight="1">
      <c r="A6052" s="61" t="str">
        <f>"         "&amp;Labels!B78</f>
        <v xml:space="preserve">         Customer 10</v>
      </c>
      <c r="B6052" s="76">
        <f>IF('(Other Computations)'!B208=0,0,Inputs!D240*Inputs!D133*Inputs!J86*Inputs!D27*'GM Alloc Factors'!B53/('(Other Computations)'!B195+'(Other Computations)'!B208))</f>
        <v>0</v>
      </c>
      <c r="C6052" s="76">
        <f>IF('(Other Computations)'!C208=0,0,Inputs!E240*Inputs!E133*Inputs!J86*Inputs!D27*'GM Alloc Factors'!C53/('(Other Computations)'!C195+'(Other Computations)'!C208))</f>
        <v>0</v>
      </c>
      <c r="D6052" s="76">
        <f>IF('(Other Computations)'!D208=0,0,Inputs!F240*Inputs!F133*Inputs!J86*Inputs!D27*'GM Alloc Factors'!D53/('(Other Computations)'!D195+'(Other Computations)'!D208))</f>
        <v>0</v>
      </c>
      <c r="E6052" s="76">
        <f>IF('(Other Computations)'!E208=0,0,Inputs!G240*Inputs!G133*Inputs!J86*Inputs!D27*'GM Alloc Factors'!E53/('(Other Computations)'!E195+'(Other Computations)'!E208))</f>
        <v>0</v>
      </c>
      <c r="F6052" s="43">
        <f t="shared" si="1268"/>
        <v>0</v>
      </c>
      <c r="G6052" s="76">
        <f>IF('(Other Computations)'!G208=0,0,Inputs!I240*Inputs!I133*Inputs!J86*Inputs!D27*'GM Alloc Factors'!G53/('(Other Computations)'!G195+'(Other Computations)'!G208))</f>
        <v>0</v>
      </c>
      <c r="H6052" s="76">
        <f>IF('(Other Computations)'!H208=0,0,Inputs!J240*Inputs!J133*Inputs!J86*Inputs!D27*'GM Alloc Factors'!H53/('(Other Computations)'!H195+'(Other Computations)'!H208))</f>
        <v>0</v>
      </c>
      <c r="I6052" s="76">
        <f>IF('(Other Computations)'!I208=0,0,Inputs!K240*Inputs!K133*Inputs!J86*Inputs!D27*'GM Alloc Factors'!I53/('(Other Computations)'!I195+'(Other Computations)'!I208))</f>
        <v>0</v>
      </c>
      <c r="J6052" s="76">
        <f>IF('(Other Computations)'!J208=0,0,Inputs!L240*Inputs!L133*Inputs!J86*Inputs!D27*'GM Alloc Factors'!J53/('(Other Computations)'!J195+'(Other Computations)'!J208))</f>
        <v>0</v>
      </c>
      <c r="K6052" s="43">
        <f t="shared" si="1269"/>
        <v>0</v>
      </c>
    </row>
    <row r="6053" spans="1:11" ht="12.75" customHeight="1">
      <c r="A6053" s="61" t="str">
        <f>"         "&amp;Labels!C68</f>
        <v xml:space="preserve">         Total</v>
      </c>
      <c r="B6053" s="84">
        <f>SUM(B6043:B6052)</f>
        <v>0</v>
      </c>
      <c r="C6053" s="84">
        <f>SUM(C6043:C6052)</f>
        <v>0</v>
      </c>
      <c r="D6053" s="84">
        <f>SUM(D6043:D6052)</f>
        <v>0</v>
      </c>
      <c r="E6053" s="84">
        <f>SUM(E6043:E6052)</f>
        <v>0</v>
      </c>
      <c r="F6053" s="43">
        <f t="shared" si="1268"/>
        <v>0</v>
      </c>
      <c r="G6053" s="84">
        <f>SUM(G6043:G6052)</f>
        <v>0</v>
      </c>
      <c r="H6053" s="84">
        <f>SUM(H6043:H6052)</f>
        <v>0</v>
      </c>
      <c r="I6053" s="84">
        <f>SUM(I6043:I6052)</f>
        <v>0</v>
      </c>
      <c r="J6053" s="84">
        <f>SUM(J6043:J6052)</f>
        <v>0</v>
      </c>
      <c r="K6053" s="43">
        <f t="shared" si="1269"/>
        <v>0</v>
      </c>
    </row>
    <row r="6054" spans="1:11" ht="12.75" customHeight="1">
      <c r="A6054" s="61" t="str">
        <f>"      "&amp;Labels!B92</f>
        <v xml:space="preserve">      Q 8</v>
      </c>
      <c r="B6054" s="84"/>
      <c r="C6054" s="84"/>
      <c r="D6054" s="84"/>
      <c r="E6054" s="84"/>
      <c r="F6054" s="43"/>
      <c r="G6054" s="84"/>
      <c r="H6054" s="84"/>
      <c r="I6054" s="84"/>
      <c r="J6054" s="84"/>
      <c r="K6054" s="43"/>
    </row>
    <row r="6055" spans="1:11" ht="12.75" customHeight="1">
      <c r="A6055" s="61" t="str">
        <f>"         "&amp;Labels!B69</f>
        <v xml:space="preserve">         Customer 1</v>
      </c>
      <c r="B6055" s="76">
        <f>IF('(Other Computations)'!B199=0,0,Inputs!D231*Inputs!D124*Inputs!K77*Inputs!D27*'GM Alloc Factors'!B56/('(Other Computations)'!B186+'(Other Computations)'!B199))</f>
        <v>0</v>
      </c>
      <c r="C6055" s="76">
        <f>IF('(Other Computations)'!C199=0,0,Inputs!E231*Inputs!E124*Inputs!K77*Inputs!D27*'GM Alloc Factors'!C56/('(Other Computations)'!C186+'(Other Computations)'!C199))</f>
        <v>0</v>
      </c>
      <c r="D6055" s="76">
        <f>IF('(Other Computations)'!D199=0,0,Inputs!F231*Inputs!F124*Inputs!K77*Inputs!D27*'GM Alloc Factors'!D56/('(Other Computations)'!D186+'(Other Computations)'!D199))</f>
        <v>0</v>
      </c>
      <c r="E6055" s="76">
        <f>IF('(Other Computations)'!E199=0,0,Inputs!G231*Inputs!G124*Inputs!K77*Inputs!D27*'GM Alloc Factors'!E56/('(Other Computations)'!E186+'(Other Computations)'!E199))</f>
        <v>0</v>
      </c>
      <c r="F6055" s="43">
        <f t="shared" ref="F6055:F6076" si="1270">SUM(B6055:E6055)</f>
        <v>0</v>
      </c>
      <c r="G6055" s="76">
        <f>IF('(Other Computations)'!G199=0,0,Inputs!I231*Inputs!I124*Inputs!K77*Inputs!D27*'GM Alloc Factors'!G56/('(Other Computations)'!G186+'(Other Computations)'!G199))</f>
        <v>0</v>
      </c>
      <c r="H6055" s="76">
        <f>IF('(Other Computations)'!H199=0,0,Inputs!J231*Inputs!J124*Inputs!K77*Inputs!D27*'GM Alloc Factors'!H56/('(Other Computations)'!H186+'(Other Computations)'!H199))</f>
        <v>0</v>
      </c>
      <c r="I6055" s="76">
        <f>IF('(Other Computations)'!I199=0,0,Inputs!K231*Inputs!K124*Inputs!K77*Inputs!D27*'GM Alloc Factors'!I56/('(Other Computations)'!I186+'(Other Computations)'!I199))</f>
        <v>0</v>
      </c>
      <c r="J6055" s="76">
        <f>IF('(Other Computations)'!J199=0,0,Inputs!L231*Inputs!L124*Inputs!K77*Inputs!D27*'GM Alloc Factors'!J56/('(Other Computations)'!J186+'(Other Computations)'!J199))</f>
        <v>0</v>
      </c>
      <c r="K6055" s="43">
        <f t="shared" ref="K6055:K6076" si="1271">SUM(G6055:J6055)</f>
        <v>0</v>
      </c>
    </row>
    <row r="6056" spans="1:11" ht="12.75" customHeight="1">
      <c r="A6056" s="61" t="str">
        <f>"         "&amp;Labels!B70</f>
        <v xml:space="preserve">         Customer 2</v>
      </c>
      <c r="B6056" s="76">
        <f>IF('(Other Computations)'!B200=0,0,Inputs!D232*Inputs!D125*Inputs!K78*Inputs!D27*'GM Alloc Factors'!B56/('(Other Computations)'!B187+'(Other Computations)'!B200))</f>
        <v>0</v>
      </c>
      <c r="C6056" s="76">
        <f>IF('(Other Computations)'!C200=0,0,Inputs!E232*Inputs!E125*Inputs!K78*Inputs!D27*'GM Alloc Factors'!C56/('(Other Computations)'!C187+'(Other Computations)'!C200))</f>
        <v>0</v>
      </c>
      <c r="D6056" s="76">
        <f>IF('(Other Computations)'!D200=0,0,Inputs!F232*Inputs!F125*Inputs!K78*Inputs!D27*'GM Alloc Factors'!D56/('(Other Computations)'!D187+'(Other Computations)'!D200))</f>
        <v>0</v>
      </c>
      <c r="E6056" s="76">
        <f>IF('(Other Computations)'!E200=0,0,Inputs!G232*Inputs!G125*Inputs!K78*Inputs!D27*'GM Alloc Factors'!E56/('(Other Computations)'!E187+'(Other Computations)'!E200))</f>
        <v>0</v>
      </c>
      <c r="F6056" s="43">
        <f t="shared" si="1270"/>
        <v>0</v>
      </c>
      <c r="G6056" s="76">
        <f>IF('(Other Computations)'!G200=0,0,Inputs!I232*Inputs!I125*Inputs!K78*Inputs!D27*'GM Alloc Factors'!G56/('(Other Computations)'!G187+'(Other Computations)'!G200))</f>
        <v>0</v>
      </c>
      <c r="H6056" s="76">
        <f>IF('(Other Computations)'!H200=0,0,Inputs!J232*Inputs!J125*Inputs!K78*Inputs!D27*'GM Alloc Factors'!H56/('(Other Computations)'!H187+'(Other Computations)'!H200))</f>
        <v>0</v>
      </c>
      <c r="I6056" s="76">
        <f>IF('(Other Computations)'!I200=0,0,Inputs!K232*Inputs!K125*Inputs!K78*Inputs!D27*'GM Alloc Factors'!I56/('(Other Computations)'!I187+'(Other Computations)'!I200))</f>
        <v>0</v>
      </c>
      <c r="J6056" s="76">
        <f>IF('(Other Computations)'!J200=0,0,Inputs!L232*Inputs!L125*Inputs!K78*Inputs!D27*'GM Alloc Factors'!J56/('(Other Computations)'!J187+'(Other Computations)'!J200))</f>
        <v>0</v>
      </c>
      <c r="K6056" s="43">
        <f t="shared" si="1271"/>
        <v>0</v>
      </c>
    </row>
    <row r="6057" spans="1:11" ht="12.75" customHeight="1">
      <c r="A6057" s="61" t="str">
        <f>"         "&amp;Labels!B71</f>
        <v xml:space="preserve">         Customer 3</v>
      </c>
      <c r="B6057" s="76">
        <f>IF('(Other Computations)'!B201=0,0,Inputs!D233*Inputs!D126*Inputs!K79*Inputs!D27*'GM Alloc Factors'!B56/('(Other Computations)'!B188+'(Other Computations)'!B201))</f>
        <v>0</v>
      </c>
      <c r="C6057" s="76">
        <f>IF('(Other Computations)'!C201=0,0,Inputs!E233*Inputs!E126*Inputs!K79*Inputs!D27*'GM Alloc Factors'!C56/('(Other Computations)'!C188+'(Other Computations)'!C201))</f>
        <v>0</v>
      </c>
      <c r="D6057" s="76">
        <f>IF('(Other Computations)'!D201=0,0,Inputs!F233*Inputs!F126*Inputs!K79*Inputs!D27*'GM Alloc Factors'!D56/('(Other Computations)'!D188+'(Other Computations)'!D201))</f>
        <v>0</v>
      </c>
      <c r="E6057" s="76">
        <f>IF('(Other Computations)'!E201=0,0,Inputs!G233*Inputs!G126*Inputs!K79*Inputs!D27*'GM Alloc Factors'!E56/('(Other Computations)'!E188+'(Other Computations)'!E201))</f>
        <v>0</v>
      </c>
      <c r="F6057" s="43">
        <f t="shared" si="1270"/>
        <v>0</v>
      </c>
      <c r="G6057" s="76">
        <f>IF('(Other Computations)'!G201=0,0,Inputs!I233*Inputs!I126*Inputs!K79*Inputs!D27*'GM Alloc Factors'!G56/('(Other Computations)'!G188+'(Other Computations)'!G201))</f>
        <v>0</v>
      </c>
      <c r="H6057" s="76">
        <f>IF('(Other Computations)'!H201=0,0,Inputs!J233*Inputs!J126*Inputs!K79*Inputs!D27*'GM Alloc Factors'!H56/('(Other Computations)'!H188+'(Other Computations)'!H201))</f>
        <v>0</v>
      </c>
      <c r="I6057" s="76">
        <f>IF('(Other Computations)'!I201=0,0,Inputs!K233*Inputs!K126*Inputs!K79*Inputs!D27*'GM Alloc Factors'!I56/('(Other Computations)'!I188+'(Other Computations)'!I201))</f>
        <v>0</v>
      </c>
      <c r="J6057" s="76">
        <f>IF('(Other Computations)'!J201=0,0,Inputs!L233*Inputs!L126*Inputs!K79*Inputs!D27*'GM Alloc Factors'!J56/('(Other Computations)'!J188+'(Other Computations)'!J201))</f>
        <v>0</v>
      </c>
      <c r="K6057" s="43">
        <f t="shared" si="1271"/>
        <v>0</v>
      </c>
    </row>
    <row r="6058" spans="1:11" ht="12.75" customHeight="1">
      <c r="A6058" s="61" t="str">
        <f>"         "&amp;Labels!B72</f>
        <v xml:space="preserve">         Customer 4</v>
      </c>
      <c r="B6058" s="76">
        <f>IF('(Other Computations)'!B202=0,0,Inputs!D234*Inputs!D127*Inputs!K80*Inputs!D27*'GM Alloc Factors'!B56/('(Other Computations)'!B189+'(Other Computations)'!B202))</f>
        <v>0</v>
      </c>
      <c r="C6058" s="76">
        <f>IF('(Other Computations)'!C202=0,0,Inputs!E234*Inputs!E127*Inputs!K80*Inputs!D27*'GM Alloc Factors'!C56/('(Other Computations)'!C189+'(Other Computations)'!C202))</f>
        <v>0</v>
      </c>
      <c r="D6058" s="76">
        <f>IF('(Other Computations)'!D202=0,0,Inputs!F234*Inputs!F127*Inputs!K80*Inputs!D27*'GM Alloc Factors'!D56/('(Other Computations)'!D189+'(Other Computations)'!D202))</f>
        <v>0</v>
      </c>
      <c r="E6058" s="76">
        <f>IF('(Other Computations)'!E202=0,0,Inputs!G234*Inputs!G127*Inputs!K80*Inputs!D27*'GM Alloc Factors'!E56/('(Other Computations)'!E189+'(Other Computations)'!E202))</f>
        <v>0</v>
      </c>
      <c r="F6058" s="43">
        <f t="shared" si="1270"/>
        <v>0</v>
      </c>
      <c r="G6058" s="76">
        <f>IF('(Other Computations)'!G202=0,0,Inputs!I234*Inputs!I127*Inputs!K80*Inputs!D27*'GM Alloc Factors'!G56/('(Other Computations)'!G189+'(Other Computations)'!G202))</f>
        <v>0</v>
      </c>
      <c r="H6058" s="76">
        <f>IF('(Other Computations)'!H202=0,0,Inputs!J234*Inputs!J127*Inputs!K80*Inputs!D27*'GM Alloc Factors'!H56/('(Other Computations)'!H189+'(Other Computations)'!H202))</f>
        <v>0</v>
      </c>
      <c r="I6058" s="76">
        <f>IF('(Other Computations)'!I202=0,0,Inputs!K234*Inputs!K127*Inputs!K80*Inputs!D27*'GM Alloc Factors'!I56/('(Other Computations)'!I189+'(Other Computations)'!I202))</f>
        <v>0</v>
      </c>
      <c r="J6058" s="76">
        <f>IF('(Other Computations)'!J202=0,0,Inputs!L234*Inputs!L127*Inputs!K80*Inputs!D27*'GM Alloc Factors'!J56/('(Other Computations)'!J189+'(Other Computations)'!J202))</f>
        <v>0</v>
      </c>
      <c r="K6058" s="43">
        <f t="shared" si="1271"/>
        <v>0</v>
      </c>
    </row>
    <row r="6059" spans="1:11" ht="12.75" customHeight="1">
      <c r="A6059" s="61" t="str">
        <f>"         "&amp;Labels!B73</f>
        <v xml:space="preserve">         Customer 5</v>
      </c>
      <c r="B6059" s="76">
        <f>IF('(Other Computations)'!B203=0,0,Inputs!D235*Inputs!D128*Inputs!K81*Inputs!D27*'GM Alloc Factors'!B56/('(Other Computations)'!B190+'(Other Computations)'!B203))</f>
        <v>0</v>
      </c>
      <c r="C6059" s="76">
        <f>IF('(Other Computations)'!C203=0,0,Inputs!E235*Inputs!E128*Inputs!K81*Inputs!D27*'GM Alloc Factors'!C56/('(Other Computations)'!C190+'(Other Computations)'!C203))</f>
        <v>0</v>
      </c>
      <c r="D6059" s="76">
        <f>IF('(Other Computations)'!D203=0,0,Inputs!F235*Inputs!F128*Inputs!K81*Inputs!D27*'GM Alloc Factors'!D56/('(Other Computations)'!D190+'(Other Computations)'!D203))</f>
        <v>0</v>
      </c>
      <c r="E6059" s="76">
        <f>IF('(Other Computations)'!E203=0,0,Inputs!G235*Inputs!G128*Inputs!K81*Inputs!D27*'GM Alloc Factors'!E56/('(Other Computations)'!E190+'(Other Computations)'!E203))</f>
        <v>0</v>
      </c>
      <c r="F6059" s="43">
        <f t="shared" si="1270"/>
        <v>0</v>
      </c>
      <c r="G6059" s="76">
        <f>IF('(Other Computations)'!G203=0,0,Inputs!I235*Inputs!I128*Inputs!K81*Inputs!D27*'GM Alloc Factors'!G56/('(Other Computations)'!G190+'(Other Computations)'!G203))</f>
        <v>0</v>
      </c>
      <c r="H6059" s="76">
        <f>IF('(Other Computations)'!H203=0,0,Inputs!J235*Inputs!J128*Inputs!K81*Inputs!D27*'GM Alloc Factors'!H56/('(Other Computations)'!H190+'(Other Computations)'!H203))</f>
        <v>0</v>
      </c>
      <c r="I6059" s="76">
        <f>IF('(Other Computations)'!I203=0,0,Inputs!K235*Inputs!K128*Inputs!K81*Inputs!D27*'GM Alloc Factors'!I56/('(Other Computations)'!I190+'(Other Computations)'!I203))</f>
        <v>0</v>
      </c>
      <c r="J6059" s="76">
        <f>IF('(Other Computations)'!J203=0,0,Inputs!L235*Inputs!L128*Inputs!K81*Inputs!D27*'GM Alloc Factors'!J56/('(Other Computations)'!J190+'(Other Computations)'!J203))</f>
        <v>0</v>
      </c>
      <c r="K6059" s="43">
        <f t="shared" si="1271"/>
        <v>0</v>
      </c>
    </row>
    <row r="6060" spans="1:11" ht="12.75" customHeight="1">
      <c r="A6060" s="61" t="str">
        <f>"         "&amp;Labels!B74</f>
        <v xml:space="preserve">         Customer 6</v>
      </c>
      <c r="B6060" s="76">
        <f>IF('(Other Computations)'!B204=0,0,Inputs!D236*Inputs!D129*Inputs!K82*Inputs!D27*'GM Alloc Factors'!B56/('(Other Computations)'!B191+'(Other Computations)'!B204))</f>
        <v>0</v>
      </c>
      <c r="C6060" s="76">
        <f>IF('(Other Computations)'!C204=0,0,Inputs!E236*Inputs!E129*Inputs!K82*Inputs!D27*'GM Alloc Factors'!C56/('(Other Computations)'!C191+'(Other Computations)'!C204))</f>
        <v>0</v>
      </c>
      <c r="D6060" s="76">
        <f>IF('(Other Computations)'!D204=0,0,Inputs!F236*Inputs!F129*Inputs!K82*Inputs!D27*'GM Alloc Factors'!D56/('(Other Computations)'!D191+'(Other Computations)'!D204))</f>
        <v>0</v>
      </c>
      <c r="E6060" s="76">
        <f>IF('(Other Computations)'!E204=0,0,Inputs!G236*Inputs!G129*Inputs!K82*Inputs!D27*'GM Alloc Factors'!E56/('(Other Computations)'!E191+'(Other Computations)'!E204))</f>
        <v>0</v>
      </c>
      <c r="F6060" s="43">
        <f t="shared" si="1270"/>
        <v>0</v>
      </c>
      <c r="G6060" s="76">
        <f>IF('(Other Computations)'!G204=0,0,Inputs!I236*Inputs!I129*Inputs!K82*Inputs!D27*'GM Alloc Factors'!G56/('(Other Computations)'!G191+'(Other Computations)'!G204))</f>
        <v>0</v>
      </c>
      <c r="H6060" s="76">
        <f>IF('(Other Computations)'!H204=0,0,Inputs!J236*Inputs!J129*Inputs!K82*Inputs!D27*'GM Alloc Factors'!H56/('(Other Computations)'!H191+'(Other Computations)'!H204))</f>
        <v>0</v>
      </c>
      <c r="I6060" s="76">
        <f>IF('(Other Computations)'!I204=0,0,Inputs!K236*Inputs!K129*Inputs!K82*Inputs!D27*'GM Alloc Factors'!I56/('(Other Computations)'!I191+'(Other Computations)'!I204))</f>
        <v>0</v>
      </c>
      <c r="J6060" s="76">
        <f>IF('(Other Computations)'!J204=0,0,Inputs!L236*Inputs!L129*Inputs!K82*Inputs!D27*'GM Alloc Factors'!J56/('(Other Computations)'!J191+'(Other Computations)'!J204))</f>
        <v>0</v>
      </c>
      <c r="K6060" s="43">
        <f t="shared" si="1271"/>
        <v>0</v>
      </c>
    </row>
    <row r="6061" spans="1:11" ht="12.75" customHeight="1">
      <c r="A6061" s="61" t="str">
        <f>"         "&amp;Labels!B75</f>
        <v xml:space="preserve">         Customer 7</v>
      </c>
      <c r="B6061" s="76">
        <f>IF('(Other Computations)'!B205=0,0,Inputs!D237*Inputs!D130*Inputs!K83*Inputs!D27*'GM Alloc Factors'!B56/('(Other Computations)'!B192+'(Other Computations)'!B205))</f>
        <v>0</v>
      </c>
      <c r="C6061" s="76">
        <f>IF('(Other Computations)'!C205=0,0,Inputs!E237*Inputs!E130*Inputs!K83*Inputs!D27*'GM Alloc Factors'!C56/('(Other Computations)'!C192+'(Other Computations)'!C205))</f>
        <v>0</v>
      </c>
      <c r="D6061" s="76">
        <f>IF('(Other Computations)'!D205=0,0,Inputs!F237*Inputs!F130*Inputs!K83*Inputs!D27*'GM Alloc Factors'!D56/('(Other Computations)'!D192+'(Other Computations)'!D205))</f>
        <v>0</v>
      </c>
      <c r="E6061" s="76">
        <f>IF('(Other Computations)'!E205=0,0,Inputs!G237*Inputs!G130*Inputs!K83*Inputs!D27*'GM Alloc Factors'!E56/('(Other Computations)'!E192+'(Other Computations)'!E205))</f>
        <v>0</v>
      </c>
      <c r="F6061" s="43">
        <f t="shared" si="1270"/>
        <v>0</v>
      </c>
      <c r="G6061" s="76">
        <f>IF('(Other Computations)'!G205=0,0,Inputs!I237*Inputs!I130*Inputs!K83*Inputs!D27*'GM Alloc Factors'!G56/('(Other Computations)'!G192+'(Other Computations)'!G205))</f>
        <v>0</v>
      </c>
      <c r="H6061" s="76">
        <f>IF('(Other Computations)'!H205=0,0,Inputs!J237*Inputs!J130*Inputs!K83*Inputs!D27*'GM Alloc Factors'!H56/('(Other Computations)'!H192+'(Other Computations)'!H205))</f>
        <v>0</v>
      </c>
      <c r="I6061" s="76">
        <f>IF('(Other Computations)'!I205=0,0,Inputs!K237*Inputs!K130*Inputs!K83*Inputs!D27*'GM Alloc Factors'!I56/('(Other Computations)'!I192+'(Other Computations)'!I205))</f>
        <v>0</v>
      </c>
      <c r="J6061" s="76">
        <f>IF('(Other Computations)'!J205=0,0,Inputs!L237*Inputs!L130*Inputs!K83*Inputs!D27*'GM Alloc Factors'!J56/('(Other Computations)'!J192+'(Other Computations)'!J205))</f>
        <v>0</v>
      </c>
      <c r="K6061" s="43">
        <f t="shared" si="1271"/>
        <v>0</v>
      </c>
    </row>
    <row r="6062" spans="1:11" ht="12.75" customHeight="1">
      <c r="A6062" s="61" t="str">
        <f>"         "&amp;Labels!B76</f>
        <v xml:space="preserve">         Customer 8</v>
      </c>
      <c r="B6062" s="76">
        <f>IF('(Other Computations)'!B206=0,0,Inputs!D238*Inputs!D131*Inputs!K84*Inputs!D27*'GM Alloc Factors'!B56/('(Other Computations)'!B193+'(Other Computations)'!B206))</f>
        <v>0</v>
      </c>
      <c r="C6062" s="76">
        <f>IF('(Other Computations)'!C206=0,0,Inputs!E238*Inputs!E131*Inputs!K84*Inputs!D27*'GM Alloc Factors'!C56/('(Other Computations)'!C193+'(Other Computations)'!C206))</f>
        <v>0</v>
      </c>
      <c r="D6062" s="76">
        <f>IF('(Other Computations)'!D206=0,0,Inputs!F238*Inputs!F131*Inputs!K84*Inputs!D27*'GM Alloc Factors'!D56/('(Other Computations)'!D193+'(Other Computations)'!D206))</f>
        <v>0</v>
      </c>
      <c r="E6062" s="76">
        <f>IF('(Other Computations)'!E206=0,0,Inputs!G238*Inputs!G131*Inputs!K84*Inputs!D27*'GM Alloc Factors'!E56/('(Other Computations)'!E193+'(Other Computations)'!E206))</f>
        <v>0</v>
      </c>
      <c r="F6062" s="43">
        <f t="shared" si="1270"/>
        <v>0</v>
      </c>
      <c r="G6062" s="76">
        <f>IF('(Other Computations)'!G206=0,0,Inputs!I238*Inputs!I131*Inputs!K84*Inputs!D27*'GM Alloc Factors'!G56/('(Other Computations)'!G193+'(Other Computations)'!G206))</f>
        <v>0</v>
      </c>
      <c r="H6062" s="76">
        <f>IF('(Other Computations)'!H206=0,0,Inputs!J238*Inputs!J131*Inputs!K84*Inputs!D27*'GM Alloc Factors'!H56/('(Other Computations)'!H193+'(Other Computations)'!H206))</f>
        <v>0</v>
      </c>
      <c r="I6062" s="76">
        <f>IF('(Other Computations)'!I206=0,0,Inputs!K238*Inputs!K131*Inputs!K84*Inputs!D27*'GM Alloc Factors'!I56/('(Other Computations)'!I193+'(Other Computations)'!I206))</f>
        <v>0</v>
      </c>
      <c r="J6062" s="76">
        <f>IF('(Other Computations)'!J206=0,0,Inputs!L238*Inputs!L131*Inputs!K84*Inputs!D27*'GM Alloc Factors'!J56/('(Other Computations)'!J193+'(Other Computations)'!J206))</f>
        <v>0</v>
      </c>
      <c r="K6062" s="43">
        <f t="shared" si="1271"/>
        <v>0</v>
      </c>
    </row>
    <row r="6063" spans="1:11" ht="12.75" customHeight="1">
      <c r="A6063" s="61" t="str">
        <f>"         "&amp;Labels!B77</f>
        <v xml:space="preserve">         Customer 9</v>
      </c>
      <c r="B6063" s="76">
        <f>IF('(Other Computations)'!B207=0,0,Inputs!D239*Inputs!D132*Inputs!K85*Inputs!D27*'GM Alloc Factors'!B56/('(Other Computations)'!B194+'(Other Computations)'!B207))</f>
        <v>0</v>
      </c>
      <c r="C6063" s="76">
        <f>IF('(Other Computations)'!C207=0,0,Inputs!E239*Inputs!E132*Inputs!K85*Inputs!D27*'GM Alloc Factors'!C56/('(Other Computations)'!C194+'(Other Computations)'!C207))</f>
        <v>0</v>
      </c>
      <c r="D6063" s="76">
        <f>IF('(Other Computations)'!D207=0,0,Inputs!F239*Inputs!F132*Inputs!K85*Inputs!D27*'GM Alloc Factors'!D56/('(Other Computations)'!D194+'(Other Computations)'!D207))</f>
        <v>0</v>
      </c>
      <c r="E6063" s="76">
        <f>IF('(Other Computations)'!E207=0,0,Inputs!G239*Inputs!G132*Inputs!K85*Inputs!D27*'GM Alloc Factors'!E56/('(Other Computations)'!E194+'(Other Computations)'!E207))</f>
        <v>0</v>
      </c>
      <c r="F6063" s="43">
        <f t="shared" si="1270"/>
        <v>0</v>
      </c>
      <c r="G6063" s="76">
        <f>IF('(Other Computations)'!G207=0,0,Inputs!I239*Inputs!I132*Inputs!K85*Inputs!D27*'GM Alloc Factors'!G56/('(Other Computations)'!G194+'(Other Computations)'!G207))</f>
        <v>0</v>
      </c>
      <c r="H6063" s="76">
        <f>IF('(Other Computations)'!H207=0,0,Inputs!J239*Inputs!J132*Inputs!K85*Inputs!D27*'GM Alloc Factors'!H56/('(Other Computations)'!H194+'(Other Computations)'!H207))</f>
        <v>0</v>
      </c>
      <c r="I6063" s="76">
        <f>IF('(Other Computations)'!I207=0,0,Inputs!K239*Inputs!K132*Inputs!K85*Inputs!D27*'GM Alloc Factors'!I56/('(Other Computations)'!I194+'(Other Computations)'!I207))</f>
        <v>0</v>
      </c>
      <c r="J6063" s="76">
        <f>IF('(Other Computations)'!J207=0,0,Inputs!L239*Inputs!L132*Inputs!K85*Inputs!D27*'GM Alloc Factors'!J56/('(Other Computations)'!J194+'(Other Computations)'!J207))</f>
        <v>0</v>
      </c>
      <c r="K6063" s="43">
        <f t="shared" si="1271"/>
        <v>0</v>
      </c>
    </row>
    <row r="6064" spans="1:11" ht="12.75" customHeight="1">
      <c r="A6064" s="61" t="str">
        <f>"         "&amp;Labels!B78</f>
        <v xml:space="preserve">         Customer 10</v>
      </c>
      <c r="B6064" s="76">
        <f>IF('(Other Computations)'!B208=0,0,Inputs!D240*Inputs!D133*Inputs!K86*Inputs!D27*'GM Alloc Factors'!B56/('(Other Computations)'!B195+'(Other Computations)'!B208))</f>
        <v>0</v>
      </c>
      <c r="C6064" s="76">
        <f>IF('(Other Computations)'!C208=0,0,Inputs!E240*Inputs!E133*Inputs!K86*Inputs!D27*'GM Alloc Factors'!C56/('(Other Computations)'!C195+'(Other Computations)'!C208))</f>
        <v>0</v>
      </c>
      <c r="D6064" s="76">
        <f>IF('(Other Computations)'!D208=0,0,Inputs!F240*Inputs!F133*Inputs!K86*Inputs!D27*'GM Alloc Factors'!D56/('(Other Computations)'!D195+'(Other Computations)'!D208))</f>
        <v>0</v>
      </c>
      <c r="E6064" s="76">
        <f>IF('(Other Computations)'!E208=0,0,Inputs!G240*Inputs!G133*Inputs!K86*Inputs!D27*'GM Alloc Factors'!E56/('(Other Computations)'!E195+'(Other Computations)'!E208))</f>
        <v>0</v>
      </c>
      <c r="F6064" s="43">
        <f t="shared" si="1270"/>
        <v>0</v>
      </c>
      <c r="G6064" s="76">
        <f>IF('(Other Computations)'!G208=0,0,Inputs!I240*Inputs!I133*Inputs!K86*Inputs!D27*'GM Alloc Factors'!G56/('(Other Computations)'!G195+'(Other Computations)'!G208))</f>
        <v>0</v>
      </c>
      <c r="H6064" s="76">
        <f>IF('(Other Computations)'!H208=0,0,Inputs!J240*Inputs!J133*Inputs!K86*Inputs!D27*'GM Alloc Factors'!H56/('(Other Computations)'!H195+'(Other Computations)'!H208))</f>
        <v>0</v>
      </c>
      <c r="I6064" s="76">
        <f>IF('(Other Computations)'!I208=0,0,Inputs!K240*Inputs!K133*Inputs!K86*Inputs!D27*'GM Alloc Factors'!I56/('(Other Computations)'!I195+'(Other Computations)'!I208))</f>
        <v>0</v>
      </c>
      <c r="J6064" s="76">
        <f>IF('(Other Computations)'!J208=0,0,Inputs!L240*Inputs!L133*Inputs!K86*Inputs!D27*'GM Alloc Factors'!J56/('(Other Computations)'!J195+'(Other Computations)'!J208))</f>
        <v>0</v>
      </c>
      <c r="K6064" s="43">
        <f t="shared" si="1271"/>
        <v>0</v>
      </c>
    </row>
    <row r="6065" spans="1:11" ht="12.75" customHeight="1">
      <c r="A6065" s="61" t="str">
        <f>"         "&amp;Labels!C68</f>
        <v xml:space="preserve">         Total</v>
      </c>
      <c r="B6065" s="84">
        <f>SUM(B6055:B6064)</f>
        <v>0</v>
      </c>
      <c r="C6065" s="84">
        <f>SUM(C6055:C6064)</f>
        <v>0</v>
      </c>
      <c r="D6065" s="84">
        <f>SUM(D6055:D6064)</f>
        <v>0</v>
      </c>
      <c r="E6065" s="84">
        <f>SUM(E6055:E6064)</f>
        <v>0</v>
      </c>
      <c r="F6065" s="43">
        <f t="shared" si="1270"/>
        <v>0</v>
      </c>
      <c r="G6065" s="84">
        <f>SUM(G6055:G6064)</f>
        <v>0</v>
      </c>
      <c r="H6065" s="84">
        <f>SUM(H6055:H6064)</f>
        <v>0</v>
      </c>
      <c r="I6065" s="84">
        <f>SUM(I6055:I6064)</f>
        <v>0</v>
      </c>
      <c r="J6065" s="84">
        <f>SUM(J6055:J6064)</f>
        <v>0</v>
      </c>
      <c r="K6065" s="43">
        <f t="shared" si="1271"/>
        <v>0</v>
      </c>
    </row>
    <row r="6066" spans="1:11" ht="12.75" customHeight="1">
      <c r="A6066" s="55" t="str">
        <f>"      "&amp;Labels!C84</f>
        <v xml:space="preserve">      Total</v>
      </c>
      <c r="B6066" s="74">
        <f>SUM(B5981,B5993,B6005,B6017,B6029,B6041,B6053,B6065)</f>
        <v>0</v>
      </c>
      <c r="C6066" s="74">
        <f>SUM(C5981,C5993,C6005,C6017,C6029,C6041,C6053,C6065)</f>
        <v>0</v>
      </c>
      <c r="D6066" s="74">
        <f>SUM(D5981,D5993,D6005,D6017,D6029,D6041,D6053,D6065)</f>
        <v>0</v>
      </c>
      <c r="E6066" s="74">
        <f>SUM(E5981,E5993,E6005,E6017,E6029,E6041,E6053,E6065)</f>
        <v>0</v>
      </c>
      <c r="F6066" s="43">
        <f t="shared" si="1270"/>
        <v>0</v>
      </c>
      <c r="G6066" s="74">
        <f>SUM(G5981,G5993,G6005,G6017,G6029,G6041,G6053,G6065)</f>
        <v>0</v>
      </c>
      <c r="H6066" s="74">
        <f>SUM(H5981,H5993,H6005,H6017,H6029,H6041,H6053,H6065)</f>
        <v>0</v>
      </c>
      <c r="I6066" s="74">
        <f>SUM(I5981,I5993,I6005,I6017,I6029,I6041,I6053,I6065)</f>
        <v>0</v>
      </c>
      <c r="J6066" s="74">
        <f>SUM(J5981,J5993,J6005,J6017,J6029,J6041,J6053,J6065)</f>
        <v>0</v>
      </c>
      <c r="K6066" s="43">
        <f t="shared" si="1271"/>
        <v>0</v>
      </c>
    </row>
    <row r="6067" spans="1:11" ht="12.75" customHeight="1">
      <c r="A6067" s="61" t="str">
        <f>"         "&amp;Labels!B69</f>
        <v xml:space="preserve">         Customer 1</v>
      </c>
      <c r="B6067" s="76">
        <f t="shared" ref="B6067:E6076" si="1272">SUM(B5971,B5983,B5995,B6007,B6019,B6031,B6043,B6055)</f>
        <v>0</v>
      </c>
      <c r="C6067" s="76">
        <f t="shared" si="1272"/>
        <v>0</v>
      </c>
      <c r="D6067" s="76">
        <f t="shared" si="1272"/>
        <v>0</v>
      </c>
      <c r="E6067" s="76">
        <f t="shared" si="1272"/>
        <v>0</v>
      </c>
      <c r="F6067" s="43">
        <f t="shared" si="1270"/>
        <v>0</v>
      </c>
      <c r="G6067" s="76">
        <f t="shared" ref="G6067:J6076" si="1273">SUM(G5971,G5983,G5995,G6007,G6019,G6031,G6043,G6055)</f>
        <v>0</v>
      </c>
      <c r="H6067" s="76">
        <f t="shared" si="1273"/>
        <v>0</v>
      </c>
      <c r="I6067" s="76">
        <f t="shared" si="1273"/>
        <v>0</v>
      </c>
      <c r="J6067" s="76">
        <f t="shared" si="1273"/>
        <v>0</v>
      </c>
      <c r="K6067" s="43">
        <f t="shared" si="1271"/>
        <v>0</v>
      </c>
    </row>
    <row r="6068" spans="1:11" ht="12.75" customHeight="1">
      <c r="A6068" s="61" t="str">
        <f>"         "&amp;Labels!B70</f>
        <v xml:space="preserve">         Customer 2</v>
      </c>
      <c r="B6068" s="76">
        <f t="shared" si="1272"/>
        <v>0</v>
      </c>
      <c r="C6068" s="76">
        <f t="shared" si="1272"/>
        <v>0</v>
      </c>
      <c r="D6068" s="76">
        <f t="shared" si="1272"/>
        <v>0</v>
      </c>
      <c r="E6068" s="76">
        <f t="shared" si="1272"/>
        <v>0</v>
      </c>
      <c r="F6068" s="43">
        <f t="shared" si="1270"/>
        <v>0</v>
      </c>
      <c r="G6068" s="76">
        <f t="shared" si="1273"/>
        <v>0</v>
      </c>
      <c r="H6068" s="76">
        <f t="shared" si="1273"/>
        <v>0</v>
      </c>
      <c r="I6068" s="76">
        <f t="shared" si="1273"/>
        <v>0</v>
      </c>
      <c r="J6068" s="76">
        <f t="shared" si="1273"/>
        <v>0</v>
      </c>
      <c r="K6068" s="43">
        <f t="shared" si="1271"/>
        <v>0</v>
      </c>
    </row>
    <row r="6069" spans="1:11" ht="12.75" customHeight="1">
      <c r="A6069" s="61" t="str">
        <f>"         "&amp;Labels!B71</f>
        <v xml:space="preserve">         Customer 3</v>
      </c>
      <c r="B6069" s="76">
        <f t="shared" si="1272"/>
        <v>0</v>
      </c>
      <c r="C6069" s="76">
        <f t="shared" si="1272"/>
        <v>0</v>
      </c>
      <c r="D6069" s="76">
        <f t="shared" si="1272"/>
        <v>0</v>
      </c>
      <c r="E6069" s="76">
        <f t="shared" si="1272"/>
        <v>0</v>
      </c>
      <c r="F6069" s="43">
        <f t="shared" si="1270"/>
        <v>0</v>
      </c>
      <c r="G6069" s="76">
        <f t="shared" si="1273"/>
        <v>0</v>
      </c>
      <c r="H6069" s="76">
        <f t="shared" si="1273"/>
        <v>0</v>
      </c>
      <c r="I6069" s="76">
        <f t="shared" si="1273"/>
        <v>0</v>
      </c>
      <c r="J6069" s="76">
        <f t="shared" si="1273"/>
        <v>0</v>
      </c>
      <c r="K6069" s="43">
        <f t="shared" si="1271"/>
        <v>0</v>
      </c>
    </row>
    <row r="6070" spans="1:11" ht="12.75" customHeight="1">
      <c r="A6070" s="61" t="str">
        <f>"         "&amp;Labels!B72</f>
        <v xml:space="preserve">         Customer 4</v>
      </c>
      <c r="B6070" s="76">
        <f t="shared" si="1272"/>
        <v>0</v>
      </c>
      <c r="C6070" s="76">
        <f t="shared" si="1272"/>
        <v>0</v>
      </c>
      <c r="D6070" s="76">
        <f t="shared" si="1272"/>
        <v>0</v>
      </c>
      <c r="E6070" s="76">
        <f t="shared" si="1272"/>
        <v>0</v>
      </c>
      <c r="F6070" s="43">
        <f t="shared" si="1270"/>
        <v>0</v>
      </c>
      <c r="G6070" s="76">
        <f t="shared" si="1273"/>
        <v>0</v>
      </c>
      <c r="H6070" s="76">
        <f t="shared" si="1273"/>
        <v>0</v>
      </c>
      <c r="I6070" s="76">
        <f t="shared" si="1273"/>
        <v>0</v>
      </c>
      <c r="J6070" s="76">
        <f t="shared" si="1273"/>
        <v>0</v>
      </c>
      <c r="K6070" s="43">
        <f t="shared" si="1271"/>
        <v>0</v>
      </c>
    </row>
    <row r="6071" spans="1:11" ht="12.75" customHeight="1">
      <c r="A6071" s="61" t="str">
        <f>"         "&amp;Labels!B73</f>
        <v xml:space="preserve">         Customer 5</v>
      </c>
      <c r="B6071" s="76">
        <f t="shared" si="1272"/>
        <v>0</v>
      </c>
      <c r="C6071" s="76">
        <f t="shared" si="1272"/>
        <v>0</v>
      </c>
      <c r="D6071" s="76">
        <f t="shared" si="1272"/>
        <v>0</v>
      </c>
      <c r="E6071" s="76">
        <f t="shared" si="1272"/>
        <v>0</v>
      </c>
      <c r="F6071" s="43">
        <f t="shared" si="1270"/>
        <v>0</v>
      </c>
      <c r="G6071" s="76">
        <f t="shared" si="1273"/>
        <v>0</v>
      </c>
      <c r="H6071" s="76">
        <f t="shared" si="1273"/>
        <v>0</v>
      </c>
      <c r="I6071" s="76">
        <f t="shared" si="1273"/>
        <v>0</v>
      </c>
      <c r="J6071" s="76">
        <f t="shared" si="1273"/>
        <v>0</v>
      </c>
      <c r="K6071" s="43">
        <f t="shared" si="1271"/>
        <v>0</v>
      </c>
    </row>
    <row r="6072" spans="1:11" ht="12.75" customHeight="1">
      <c r="A6072" s="61" t="str">
        <f>"         "&amp;Labels!B74</f>
        <v xml:space="preserve">         Customer 6</v>
      </c>
      <c r="B6072" s="76">
        <f t="shared" si="1272"/>
        <v>0</v>
      </c>
      <c r="C6072" s="76">
        <f t="shared" si="1272"/>
        <v>0</v>
      </c>
      <c r="D6072" s="76">
        <f t="shared" si="1272"/>
        <v>0</v>
      </c>
      <c r="E6072" s="76">
        <f t="shared" si="1272"/>
        <v>0</v>
      </c>
      <c r="F6072" s="43">
        <f t="shared" si="1270"/>
        <v>0</v>
      </c>
      <c r="G6072" s="76">
        <f t="shared" si="1273"/>
        <v>0</v>
      </c>
      <c r="H6072" s="76">
        <f t="shared" si="1273"/>
        <v>0</v>
      </c>
      <c r="I6072" s="76">
        <f t="shared" si="1273"/>
        <v>0</v>
      </c>
      <c r="J6072" s="76">
        <f t="shared" si="1273"/>
        <v>0</v>
      </c>
      <c r="K6072" s="43">
        <f t="shared" si="1271"/>
        <v>0</v>
      </c>
    </row>
    <row r="6073" spans="1:11" ht="12.75" customHeight="1">
      <c r="A6073" s="61" t="str">
        <f>"         "&amp;Labels!B75</f>
        <v xml:space="preserve">         Customer 7</v>
      </c>
      <c r="B6073" s="76">
        <f t="shared" si="1272"/>
        <v>0</v>
      </c>
      <c r="C6073" s="76">
        <f t="shared" si="1272"/>
        <v>0</v>
      </c>
      <c r="D6073" s="76">
        <f t="shared" si="1272"/>
        <v>0</v>
      </c>
      <c r="E6073" s="76">
        <f t="shared" si="1272"/>
        <v>0</v>
      </c>
      <c r="F6073" s="43">
        <f t="shared" si="1270"/>
        <v>0</v>
      </c>
      <c r="G6073" s="76">
        <f t="shared" si="1273"/>
        <v>0</v>
      </c>
      <c r="H6073" s="76">
        <f t="shared" si="1273"/>
        <v>0</v>
      </c>
      <c r="I6073" s="76">
        <f t="shared" si="1273"/>
        <v>0</v>
      </c>
      <c r="J6073" s="76">
        <f t="shared" si="1273"/>
        <v>0</v>
      </c>
      <c r="K6073" s="43">
        <f t="shared" si="1271"/>
        <v>0</v>
      </c>
    </row>
    <row r="6074" spans="1:11" ht="12.75" customHeight="1">
      <c r="A6074" s="61" t="str">
        <f>"         "&amp;Labels!B76</f>
        <v xml:space="preserve">         Customer 8</v>
      </c>
      <c r="B6074" s="76">
        <f t="shared" si="1272"/>
        <v>0</v>
      </c>
      <c r="C6074" s="76">
        <f t="shared" si="1272"/>
        <v>0</v>
      </c>
      <c r="D6074" s="76">
        <f t="shared" si="1272"/>
        <v>0</v>
      </c>
      <c r="E6074" s="76">
        <f t="shared" si="1272"/>
        <v>0</v>
      </c>
      <c r="F6074" s="43">
        <f t="shared" si="1270"/>
        <v>0</v>
      </c>
      <c r="G6074" s="76">
        <f t="shared" si="1273"/>
        <v>0</v>
      </c>
      <c r="H6074" s="76">
        <f t="shared" si="1273"/>
        <v>0</v>
      </c>
      <c r="I6074" s="76">
        <f t="shared" si="1273"/>
        <v>0</v>
      </c>
      <c r="J6074" s="76">
        <f t="shared" si="1273"/>
        <v>0</v>
      </c>
      <c r="K6074" s="43">
        <f t="shared" si="1271"/>
        <v>0</v>
      </c>
    </row>
    <row r="6075" spans="1:11" ht="12.75" customHeight="1">
      <c r="A6075" s="61" t="str">
        <f>"         "&amp;Labels!B77</f>
        <v xml:space="preserve">         Customer 9</v>
      </c>
      <c r="B6075" s="76">
        <f t="shared" si="1272"/>
        <v>0</v>
      </c>
      <c r="C6075" s="76">
        <f t="shared" si="1272"/>
        <v>0</v>
      </c>
      <c r="D6075" s="76">
        <f t="shared" si="1272"/>
        <v>0</v>
      </c>
      <c r="E6075" s="76">
        <f t="shared" si="1272"/>
        <v>0</v>
      </c>
      <c r="F6075" s="43">
        <f t="shared" si="1270"/>
        <v>0</v>
      </c>
      <c r="G6075" s="76">
        <f t="shared" si="1273"/>
        <v>0</v>
      </c>
      <c r="H6075" s="76">
        <f t="shared" si="1273"/>
        <v>0</v>
      </c>
      <c r="I6075" s="76">
        <f t="shared" si="1273"/>
        <v>0</v>
      </c>
      <c r="J6075" s="76">
        <f t="shared" si="1273"/>
        <v>0</v>
      </c>
      <c r="K6075" s="43">
        <f t="shared" si="1271"/>
        <v>0</v>
      </c>
    </row>
    <row r="6076" spans="1:11" ht="12.75" customHeight="1">
      <c r="A6076" s="61" t="str">
        <f>"         "&amp;Labels!B78</f>
        <v xml:space="preserve">         Customer 10</v>
      </c>
      <c r="B6076" s="76">
        <f t="shared" si="1272"/>
        <v>0</v>
      </c>
      <c r="C6076" s="76">
        <f t="shared" si="1272"/>
        <v>0</v>
      </c>
      <c r="D6076" s="76">
        <f t="shared" si="1272"/>
        <v>0</v>
      </c>
      <c r="E6076" s="76">
        <f t="shared" si="1272"/>
        <v>0</v>
      </c>
      <c r="F6076" s="43">
        <f t="shared" si="1270"/>
        <v>0</v>
      </c>
      <c r="G6076" s="76">
        <f t="shared" si="1273"/>
        <v>0</v>
      </c>
      <c r="H6076" s="76">
        <f t="shared" si="1273"/>
        <v>0</v>
      </c>
      <c r="I6076" s="76">
        <f t="shared" si="1273"/>
        <v>0</v>
      </c>
      <c r="J6076" s="76">
        <f t="shared" si="1273"/>
        <v>0</v>
      </c>
      <c r="K6076" s="43">
        <f t="shared" si="1271"/>
        <v>0</v>
      </c>
    </row>
    <row r="6077" spans="1:11" ht="12.75" customHeight="1">
      <c r="A6077" s="61" t="str">
        <f>"         "&amp;Labels!C68</f>
        <v xml:space="preserve">         Total</v>
      </c>
      <c r="B6077" s="84">
        <f>B6066</f>
        <v>0</v>
      </c>
      <c r="C6077" s="84">
        <f>C6066</f>
        <v>0</v>
      </c>
      <c r="D6077" s="84">
        <f>D6066</f>
        <v>0</v>
      </c>
      <c r="E6077" s="84">
        <f>E6066</f>
        <v>0</v>
      </c>
      <c r="F6077" s="43">
        <f>SUM(B6066:E6066)</f>
        <v>0</v>
      </c>
      <c r="G6077" s="84">
        <f>G6066</f>
        <v>0</v>
      </c>
      <c r="H6077" s="84">
        <f>H6066</f>
        <v>0</v>
      </c>
      <c r="I6077" s="84">
        <f>I6066</f>
        <v>0</v>
      </c>
      <c r="J6077" s="84">
        <f>J6066</f>
        <v>0</v>
      </c>
      <c r="K6077" s="43">
        <f>SUM(G6066:J6066)</f>
        <v>0</v>
      </c>
    </row>
    <row r="6078" spans="1:11" ht="12.75" customHeight="1">
      <c r="A6078" s="63" t="str">
        <f>"   "&amp;Labels!C106</f>
        <v xml:space="preserve">   Total</v>
      </c>
      <c r="B6078" s="77">
        <f>SUM(B5957,B6066)</f>
        <v>0</v>
      </c>
      <c r="C6078" s="77">
        <f>SUM(C5957,C6066)</f>
        <v>0</v>
      </c>
      <c r="D6078" s="77">
        <f>SUM(D5957,D6066)</f>
        <v>0</v>
      </c>
      <c r="E6078" s="77">
        <f>SUM(E5957,E6066)</f>
        <v>0</v>
      </c>
      <c r="F6078" s="43">
        <f>SUM(B6078:E6078)</f>
        <v>0</v>
      </c>
      <c r="G6078" s="77">
        <f>SUM(G5957,G6066)</f>
        <v>0</v>
      </c>
      <c r="H6078" s="77">
        <f>SUM(H5957,H6066)</f>
        <v>0</v>
      </c>
      <c r="I6078" s="77">
        <f>SUM(I5957,I6066)</f>
        <v>0</v>
      </c>
      <c r="J6078" s="77">
        <f>SUM(J5957,J6066)</f>
        <v>0</v>
      </c>
      <c r="K6078" s="43">
        <f>SUM(G6078:J6078)</f>
        <v>0</v>
      </c>
    </row>
    <row r="6079" spans="1:11" ht="12.75" customHeight="1">
      <c r="A6079" s="61" t="str">
        <f>"      "&amp;Labels!B85</f>
        <v xml:space="preserve">      Q 1</v>
      </c>
      <c r="B6079" s="84"/>
      <c r="C6079" s="84"/>
      <c r="D6079" s="84"/>
      <c r="E6079" s="84"/>
      <c r="F6079" s="43"/>
      <c r="G6079" s="84"/>
      <c r="H6079" s="84"/>
      <c r="I6079" s="84"/>
      <c r="J6079" s="84"/>
      <c r="K6079" s="43"/>
    </row>
    <row r="6080" spans="1:11" ht="12.75" customHeight="1">
      <c r="A6080" s="61" t="str">
        <f>"         "&amp;Labels!B69</f>
        <v xml:space="preserve">         Customer 1</v>
      </c>
      <c r="B6080" s="76">
        <f t="shared" ref="B6080:E6090" si="1274">SUM(B5862,B5971)</f>
        <v>0</v>
      </c>
      <c r="C6080" s="76">
        <f t="shared" si="1274"/>
        <v>0</v>
      </c>
      <c r="D6080" s="76">
        <f t="shared" si="1274"/>
        <v>0</v>
      </c>
      <c r="E6080" s="76">
        <f t="shared" si="1274"/>
        <v>0</v>
      </c>
      <c r="F6080" s="43">
        <f t="shared" ref="F6080:F6090" si="1275">SUM(B6080:E6080)</f>
        <v>0</v>
      </c>
      <c r="G6080" s="76">
        <f t="shared" ref="G6080:J6090" si="1276">SUM(G5862,G5971)</f>
        <v>0</v>
      </c>
      <c r="H6080" s="76">
        <f t="shared" si="1276"/>
        <v>0</v>
      </c>
      <c r="I6080" s="76">
        <f t="shared" si="1276"/>
        <v>0</v>
      </c>
      <c r="J6080" s="76">
        <f t="shared" si="1276"/>
        <v>0</v>
      </c>
      <c r="K6080" s="43">
        <f t="shared" ref="K6080:K6090" si="1277">SUM(G6080:J6080)</f>
        <v>0</v>
      </c>
    </row>
    <row r="6081" spans="1:11" ht="12.75" customHeight="1">
      <c r="A6081" s="61" t="str">
        <f>"         "&amp;Labels!B70</f>
        <v xml:space="preserve">         Customer 2</v>
      </c>
      <c r="B6081" s="76">
        <f t="shared" si="1274"/>
        <v>0</v>
      </c>
      <c r="C6081" s="76">
        <f t="shared" si="1274"/>
        <v>0</v>
      </c>
      <c r="D6081" s="76">
        <f t="shared" si="1274"/>
        <v>0</v>
      </c>
      <c r="E6081" s="76">
        <f t="shared" si="1274"/>
        <v>0</v>
      </c>
      <c r="F6081" s="43">
        <f t="shared" si="1275"/>
        <v>0</v>
      </c>
      <c r="G6081" s="76">
        <f t="shared" si="1276"/>
        <v>0</v>
      </c>
      <c r="H6081" s="76">
        <f t="shared" si="1276"/>
        <v>0</v>
      </c>
      <c r="I6081" s="76">
        <f t="shared" si="1276"/>
        <v>0</v>
      </c>
      <c r="J6081" s="76">
        <f t="shared" si="1276"/>
        <v>0</v>
      </c>
      <c r="K6081" s="43">
        <f t="shared" si="1277"/>
        <v>0</v>
      </c>
    </row>
    <row r="6082" spans="1:11" ht="12.75" customHeight="1">
      <c r="A6082" s="61" t="str">
        <f>"         "&amp;Labels!B71</f>
        <v xml:space="preserve">         Customer 3</v>
      </c>
      <c r="B6082" s="76">
        <f t="shared" si="1274"/>
        <v>0</v>
      </c>
      <c r="C6082" s="76">
        <f t="shared" si="1274"/>
        <v>0</v>
      </c>
      <c r="D6082" s="76">
        <f t="shared" si="1274"/>
        <v>0</v>
      </c>
      <c r="E6082" s="76">
        <f t="shared" si="1274"/>
        <v>0</v>
      </c>
      <c r="F6082" s="43">
        <f t="shared" si="1275"/>
        <v>0</v>
      </c>
      <c r="G6082" s="76">
        <f t="shared" si="1276"/>
        <v>0</v>
      </c>
      <c r="H6082" s="76">
        <f t="shared" si="1276"/>
        <v>0</v>
      </c>
      <c r="I6082" s="76">
        <f t="shared" si="1276"/>
        <v>0</v>
      </c>
      <c r="J6082" s="76">
        <f t="shared" si="1276"/>
        <v>0</v>
      </c>
      <c r="K6082" s="43">
        <f t="shared" si="1277"/>
        <v>0</v>
      </c>
    </row>
    <row r="6083" spans="1:11" ht="12.75" customHeight="1">
      <c r="A6083" s="61" t="str">
        <f>"         "&amp;Labels!B72</f>
        <v xml:space="preserve">         Customer 4</v>
      </c>
      <c r="B6083" s="76">
        <f t="shared" si="1274"/>
        <v>0</v>
      </c>
      <c r="C6083" s="76">
        <f t="shared" si="1274"/>
        <v>0</v>
      </c>
      <c r="D6083" s="76">
        <f t="shared" si="1274"/>
        <v>0</v>
      </c>
      <c r="E6083" s="76">
        <f t="shared" si="1274"/>
        <v>0</v>
      </c>
      <c r="F6083" s="43">
        <f t="shared" si="1275"/>
        <v>0</v>
      </c>
      <c r="G6083" s="76">
        <f t="shared" si="1276"/>
        <v>0</v>
      </c>
      <c r="H6083" s="76">
        <f t="shared" si="1276"/>
        <v>0</v>
      </c>
      <c r="I6083" s="76">
        <f t="shared" si="1276"/>
        <v>0</v>
      </c>
      <c r="J6083" s="76">
        <f t="shared" si="1276"/>
        <v>0</v>
      </c>
      <c r="K6083" s="43">
        <f t="shared" si="1277"/>
        <v>0</v>
      </c>
    </row>
    <row r="6084" spans="1:11" ht="12.75" customHeight="1">
      <c r="A6084" s="61" t="str">
        <f>"         "&amp;Labels!B73</f>
        <v xml:space="preserve">         Customer 5</v>
      </c>
      <c r="B6084" s="76">
        <f t="shared" si="1274"/>
        <v>0</v>
      </c>
      <c r="C6084" s="76">
        <f t="shared" si="1274"/>
        <v>0</v>
      </c>
      <c r="D6084" s="76">
        <f t="shared" si="1274"/>
        <v>0</v>
      </c>
      <c r="E6084" s="76">
        <f t="shared" si="1274"/>
        <v>0</v>
      </c>
      <c r="F6084" s="43">
        <f t="shared" si="1275"/>
        <v>0</v>
      </c>
      <c r="G6084" s="76">
        <f t="shared" si="1276"/>
        <v>0</v>
      </c>
      <c r="H6084" s="76">
        <f t="shared" si="1276"/>
        <v>0</v>
      </c>
      <c r="I6084" s="76">
        <f t="shared" si="1276"/>
        <v>0</v>
      </c>
      <c r="J6084" s="76">
        <f t="shared" si="1276"/>
        <v>0</v>
      </c>
      <c r="K6084" s="43">
        <f t="shared" si="1277"/>
        <v>0</v>
      </c>
    </row>
    <row r="6085" spans="1:11" ht="12.75" customHeight="1">
      <c r="A6085" s="61" t="str">
        <f>"         "&amp;Labels!B74</f>
        <v xml:space="preserve">         Customer 6</v>
      </c>
      <c r="B6085" s="76">
        <f t="shared" si="1274"/>
        <v>0</v>
      </c>
      <c r="C6085" s="76">
        <f t="shared" si="1274"/>
        <v>0</v>
      </c>
      <c r="D6085" s="76">
        <f t="shared" si="1274"/>
        <v>0</v>
      </c>
      <c r="E6085" s="76">
        <f t="shared" si="1274"/>
        <v>0</v>
      </c>
      <c r="F6085" s="43">
        <f t="shared" si="1275"/>
        <v>0</v>
      </c>
      <c r="G6085" s="76">
        <f t="shared" si="1276"/>
        <v>0</v>
      </c>
      <c r="H6085" s="76">
        <f t="shared" si="1276"/>
        <v>0</v>
      </c>
      <c r="I6085" s="76">
        <f t="shared" si="1276"/>
        <v>0</v>
      </c>
      <c r="J6085" s="76">
        <f t="shared" si="1276"/>
        <v>0</v>
      </c>
      <c r="K6085" s="43">
        <f t="shared" si="1277"/>
        <v>0</v>
      </c>
    </row>
    <row r="6086" spans="1:11" ht="12.75" customHeight="1">
      <c r="A6086" s="61" t="str">
        <f>"         "&amp;Labels!B75</f>
        <v xml:space="preserve">         Customer 7</v>
      </c>
      <c r="B6086" s="76">
        <f t="shared" si="1274"/>
        <v>0</v>
      </c>
      <c r="C6086" s="76">
        <f t="shared" si="1274"/>
        <v>0</v>
      </c>
      <c r="D6086" s="76">
        <f t="shared" si="1274"/>
        <v>0</v>
      </c>
      <c r="E6086" s="76">
        <f t="shared" si="1274"/>
        <v>0</v>
      </c>
      <c r="F6086" s="43">
        <f t="shared" si="1275"/>
        <v>0</v>
      </c>
      <c r="G6086" s="76">
        <f t="shared" si="1276"/>
        <v>0</v>
      </c>
      <c r="H6086" s="76">
        <f t="shared" si="1276"/>
        <v>0</v>
      </c>
      <c r="I6086" s="76">
        <f t="shared" si="1276"/>
        <v>0</v>
      </c>
      <c r="J6086" s="76">
        <f t="shared" si="1276"/>
        <v>0</v>
      </c>
      <c r="K6086" s="43">
        <f t="shared" si="1277"/>
        <v>0</v>
      </c>
    </row>
    <row r="6087" spans="1:11" ht="12.75" customHeight="1">
      <c r="A6087" s="61" t="str">
        <f>"         "&amp;Labels!B76</f>
        <v xml:space="preserve">         Customer 8</v>
      </c>
      <c r="B6087" s="76">
        <f t="shared" si="1274"/>
        <v>0</v>
      </c>
      <c r="C6087" s="76">
        <f t="shared" si="1274"/>
        <v>0</v>
      </c>
      <c r="D6087" s="76">
        <f t="shared" si="1274"/>
        <v>0</v>
      </c>
      <c r="E6087" s="76">
        <f t="shared" si="1274"/>
        <v>0</v>
      </c>
      <c r="F6087" s="43">
        <f t="shared" si="1275"/>
        <v>0</v>
      </c>
      <c r="G6087" s="76">
        <f t="shared" si="1276"/>
        <v>0</v>
      </c>
      <c r="H6087" s="76">
        <f t="shared" si="1276"/>
        <v>0</v>
      </c>
      <c r="I6087" s="76">
        <f t="shared" si="1276"/>
        <v>0</v>
      </c>
      <c r="J6087" s="76">
        <f t="shared" si="1276"/>
        <v>0</v>
      </c>
      <c r="K6087" s="43">
        <f t="shared" si="1277"/>
        <v>0</v>
      </c>
    </row>
    <row r="6088" spans="1:11" ht="12.75" customHeight="1">
      <c r="A6088" s="61" t="str">
        <f>"         "&amp;Labels!B77</f>
        <v xml:space="preserve">         Customer 9</v>
      </c>
      <c r="B6088" s="76">
        <f t="shared" si="1274"/>
        <v>0</v>
      </c>
      <c r="C6088" s="76">
        <f t="shared" si="1274"/>
        <v>0</v>
      </c>
      <c r="D6088" s="76">
        <f t="shared" si="1274"/>
        <v>0</v>
      </c>
      <c r="E6088" s="76">
        <f t="shared" si="1274"/>
        <v>0</v>
      </c>
      <c r="F6088" s="43">
        <f t="shared" si="1275"/>
        <v>0</v>
      </c>
      <c r="G6088" s="76">
        <f t="shared" si="1276"/>
        <v>0</v>
      </c>
      <c r="H6088" s="76">
        <f t="shared" si="1276"/>
        <v>0</v>
      </c>
      <c r="I6088" s="76">
        <f t="shared" si="1276"/>
        <v>0</v>
      </c>
      <c r="J6088" s="76">
        <f t="shared" si="1276"/>
        <v>0</v>
      </c>
      <c r="K6088" s="43">
        <f t="shared" si="1277"/>
        <v>0</v>
      </c>
    </row>
    <row r="6089" spans="1:11" ht="12.75" customHeight="1">
      <c r="A6089" s="61" t="str">
        <f>"         "&amp;Labels!B78</f>
        <v xml:space="preserve">         Customer 10</v>
      </c>
      <c r="B6089" s="76">
        <f t="shared" si="1274"/>
        <v>0</v>
      </c>
      <c r="C6089" s="76">
        <f t="shared" si="1274"/>
        <v>0</v>
      </c>
      <c r="D6089" s="76">
        <f t="shared" si="1274"/>
        <v>0</v>
      </c>
      <c r="E6089" s="76">
        <f t="shared" si="1274"/>
        <v>0</v>
      </c>
      <c r="F6089" s="43">
        <f t="shared" si="1275"/>
        <v>0</v>
      </c>
      <c r="G6089" s="76">
        <f t="shared" si="1276"/>
        <v>0</v>
      </c>
      <c r="H6089" s="76">
        <f t="shared" si="1276"/>
        <v>0</v>
      </c>
      <c r="I6089" s="76">
        <f t="shared" si="1276"/>
        <v>0</v>
      </c>
      <c r="J6089" s="76">
        <f t="shared" si="1276"/>
        <v>0</v>
      </c>
      <c r="K6089" s="43">
        <f t="shared" si="1277"/>
        <v>0</v>
      </c>
    </row>
    <row r="6090" spans="1:11" ht="12.75" customHeight="1">
      <c r="A6090" s="61" t="str">
        <f>"         "&amp;Labels!C68</f>
        <v xml:space="preserve">         Total</v>
      </c>
      <c r="B6090" s="84">
        <f t="shared" si="1274"/>
        <v>0</v>
      </c>
      <c r="C6090" s="84">
        <f t="shared" si="1274"/>
        <v>0</v>
      </c>
      <c r="D6090" s="84">
        <f t="shared" si="1274"/>
        <v>0</v>
      </c>
      <c r="E6090" s="84">
        <f t="shared" si="1274"/>
        <v>0</v>
      </c>
      <c r="F6090" s="43">
        <f t="shared" si="1275"/>
        <v>0</v>
      </c>
      <c r="G6090" s="84">
        <f t="shared" si="1276"/>
        <v>0</v>
      </c>
      <c r="H6090" s="84">
        <f t="shared" si="1276"/>
        <v>0</v>
      </c>
      <c r="I6090" s="84">
        <f t="shared" si="1276"/>
        <v>0</v>
      </c>
      <c r="J6090" s="84">
        <f t="shared" si="1276"/>
        <v>0</v>
      </c>
      <c r="K6090" s="43">
        <f t="shared" si="1277"/>
        <v>0</v>
      </c>
    </row>
    <row r="6091" spans="1:11" ht="12.75" customHeight="1">
      <c r="A6091" s="61" t="str">
        <f>"      "&amp;Labels!B86</f>
        <v xml:space="preserve">      Q 2</v>
      </c>
      <c r="B6091" s="84"/>
      <c r="C6091" s="84"/>
      <c r="D6091" s="84"/>
      <c r="E6091" s="84"/>
      <c r="F6091" s="43"/>
      <c r="G6091" s="84"/>
      <c r="H6091" s="84"/>
      <c r="I6091" s="84"/>
      <c r="J6091" s="84"/>
      <c r="K6091" s="43"/>
    </row>
    <row r="6092" spans="1:11" ht="12.75" customHeight="1">
      <c r="A6092" s="61" t="str">
        <f>"         "&amp;Labels!B69</f>
        <v xml:space="preserve">         Customer 1</v>
      </c>
      <c r="B6092" s="76">
        <f t="shared" ref="B6092:E6102" si="1278">SUM(B5874,B5983)</f>
        <v>0</v>
      </c>
      <c r="C6092" s="76">
        <f t="shared" si="1278"/>
        <v>0</v>
      </c>
      <c r="D6092" s="76">
        <f t="shared" si="1278"/>
        <v>0</v>
      </c>
      <c r="E6092" s="76">
        <f t="shared" si="1278"/>
        <v>0</v>
      </c>
      <c r="F6092" s="43">
        <f t="shared" ref="F6092:F6102" si="1279">SUM(B6092:E6092)</f>
        <v>0</v>
      </c>
      <c r="G6092" s="76">
        <f t="shared" ref="G6092:J6102" si="1280">SUM(G5874,G5983)</f>
        <v>0</v>
      </c>
      <c r="H6092" s="76">
        <f t="shared" si="1280"/>
        <v>0</v>
      </c>
      <c r="I6092" s="76">
        <f t="shared" si="1280"/>
        <v>0</v>
      </c>
      <c r="J6092" s="76">
        <f t="shared" si="1280"/>
        <v>0</v>
      </c>
      <c r="K6092" s="43">
        <f t="shared" ref="K6092:K6102" si="1281">SUM(G6092:J6092)</f>
        <v>0</v>
      </c>
    </row>
    <row r="6093" spans="1:11" ht="12.75" customHeight="1">
      <c r="A6093" s="61" t="str">
        <f>"         "&amp;Labels!B70</f>
        <v xml:space="preserve">         Customer 2</v>
      </c>
      <c r="B6093" s="76">
        <f t="shared" si="1278"/>
        <v>0</v>
      </c>
      <c r="C6093" s="76">
        <f t="shared" si="1278"/>
        <v>0</v>
      </c>
      <c r="D6093" s="76">
        <f t="shared" si="1278"/>
        <v>0</v>
      </c>
      <c r="E6093" s="76">
        <f t="shared" si="1278"/>
        <v>0</v>
      </c>
      <c r="F6093" s="43">
        <f t="shared" si="1279"/>
        <v>0</v>
      </c>
      <c r="G6093" s="76">
        <f t="shared" si="1280"/>
        <v>0</v>
      </c>
      <c r="H6093" s="76">
        <f t="shared" si="1280"/>
        <v>0</v>
      </c>
      <c r="I6093" s="76">
        <f t="shared" si="1280"/>
        <v>0</v>
      </c>
      <c r="J6093" s="76">
        <f t="shared" si="1280"/>
        <v>0</v>
      </c>
      <c r="K6093" s="43">
        <f t="shared" si="1281"/>
        <v>0</v>
      </c>
    </row>
    <row r="6094" spans="1:11" ht="12.75" customHeight="1">
      <c r="A6094" s="61" t="str">
        <f>"         "&amp;Labels!B71</f>
        <v xml:space="preserve">         Customer 3</v>
      </c>
      <c r="B6094" s="76">
        <f t="shared" si="1278"/>
        <v>0</v>
      </c>
      <c r="C6094" s="76">
        <f t="shared" si="1278"/>
        <v>0</v>
      </c>
      <c r="D6094" s="76">
        <f t="shared" si="1278"/>
        <v>0</v>
      </c>
      <c r="E6094" s="76">
        <f t="shared" si="1278"/>
        <v>0</v>
      </c>
      <c r="F6094" s="43">
        <f t="shared" si="1279"/>
        <v>0</v>
      </c>
      <c r="G6094" s="76">
        <f t="shared" si="1280"/>
        <v>0</v>
      </c>
      <c r="H6094" s="76">
        <f t="shared" si="1280"/>
        <v>0</v>
      </c>
      <c r="I6094" s="76">
        <f t="shared" si="1280"/>
        <v>0</v>
      </c>
      <c r="J6094" s="76">
        <f t="shared" si="1280"/>
        <v>0</v>
      </c>
      <c r="K6094" s="43">
        <f t="shared" si="1281"/>
        <v>0</v>
      </c>
    </row>
    <row r="6095" spans="1:11" ht="12.75" customHeight="1">
      <c r="A6095" s="61" t="str">
        <f>"         "&amp;Labels!B72</f>
        <v xml:space="preserve">         Customer 4</v>
      </c>
      <c r="B6095" s="76">
        <f t="shared" si="1278"/>
        <v>0</v>
      </c>
      <c r="C6095" s="76">
        <f t="shared" si="1278"/>
        <v>0</v>
      </c>
      <c r="D6095" s="76">
        <f t="shared" si="1278"/>
        <v>0</v>
      </c>
      <c r="E6095" s="76">
        <f t="shared" si="1278"/>
        <v>0</v>
      </c>
      <c r="F6095" s="43">
        <f t="shared" si="1279"/>
        <v>0</v>
      </c>
      <c r="G6095" s="76">
        <f t="shared" si="1280"/>
        <v>0</v>
      </c>
      <c r="H6095" s="76">
        <f t="shared" si="1280"/>
        <v>0</v>
      </c>
      <c r="I6095" s="76">
        <f t="shared" si="1280"/>
        <v>0</v>
      </c>
      <c r="J6095" s="76">
        <f t="shared" si="1280"/>
        <v>0</v>
      </c>
      <c r="K6095" s="43">
        <f t="shared" si="1281"/>
        <v>0</v>
      </c>
    </row>
    <row r="6096" spans="1:11" ht="12.75" customHeight="1">
      <c r="A6096" s="61" t="str">
        <f>"         "&amp;Labels!B73</f>
        <v xml:space="preserve">         Customer 5</v>
      </c>
      <c r="B6096" s="76">
        <f t="shared" si="1278"/>
        <v>0</v>
      </c>
      <c r="C6096" s="76">
        <f t="shared" si="1278"/>
        <v>0</v>
      </c>
      <c r="D6096" s="76">
        <f t="shared" si="1278"/>
        <v>0</v>
      </c>
      <c r="E6096" s="76">
        <f t="shared" si="1278"/>
        <v>0</v>
      </c>
      <c r="F6096" s="43">
        <f t="shared" si="1279"/>
        <v>0</v>
      </c>
      <c r="G6096" s="76">
        <f t="shared" si="1280"/>
        <v>0</v>
      </c>
      <c r="H6096" s="76">
        <f t="shared" si="1280"/>
        <v>0</v>
      </c>
      <c r="I6096" s="76">
        <f t="shared" si="1280"/>
        <v>0</v>
      </c>
      <c r="J6096" s="76">
        <f t="shared" si="1280"/>
        <v>0</v>
      </c>
      <c r="K6096" s="43">
        <f t="shared" si="1281"/>
        <v>0</v>
      </c>
    </row>
    <row r="6097" spans="1:11" ht="12.75" customHeight="1">
      <c r="A6097" s="61" t="str">
        <f>"         "&amp;Labels!B74</f>
        <v xml:space="preserve">         Customer 6</v>
      </c>
      <c r="B6097" s="76">
        <f t="shared" si="1278"/>
        <v>0</v>
      </c>
      <c r="C6097" s="76">
        <f t="shared" si="1278"/>
        <v>0</v>
      </c>
      <c r="D6097" s="76">
        <f t="shared" si="1278"/>
        <v>0</v>
      </c>
      <c r="E6097" s="76">
        <f t="shared" si="1278"/>
        <v>0</v>
      </c>
      <c r="F6097" s="43">
        <f t="shared" si="1279"/>
        <v>0</v>
      </c>
      <c r="G6097" s="76">
        <f t="shared" si="1280"/>
        <v>0</v>
      </c>
      <c r="H6097" s="76">
        <f t="shared" si="1280"/>
        <v>0</v>
      </c>
      <c r="I6097" s="76">
        <f t="shared" si="1280"/>
        <v>0</v>
      </c>
      <c r="J6097" s="76">
        <f t="shared" si="1280"/>
        <v>0</v>
      </c>
      <c r="K6097" s="43">
        <f t="shared" si="1281"/>
        <v>0</v>
      </c>
    </row>
    <row r="6098" spans="1:11" ht="12.75" customHeight="1">
      <c r="A6098" s="61" t="str">
        <f>"         "&amp;Labels!B75</f>
        <v xml:space="preserve">         Customer 7</v>
      </c>
      <c r="B6098" s="76">
        <f t="shared" si="1278"/>
        <v>0</v>
      </c>
      <c r="C6098" s="76">
        <f t="shared" si="1278"/>
        <v>0</v>
      </c>
      <c r="D6098" s="76">
        <f t="shared" si="1278"/>
        <v>0</v>
      </c>
      <c r="E6098" s="76">
        <f t="shared" si="1278"/>
        <v>0</v>
      </c>
      <c r="F6098" s="43">
        <f t="shared" si="1279"/>
        <v>0</v>
      </c>
      <c r="G6098" s="76">
        <f t="shared" si="1280"/>
        <v>0</v>
      </c>
      <c r="H6098" s="76">
        <f t="shared" si="1280"/>
        <v>0</v>
      </c>
      <c r="I6098" s="76">
        <f t="shared" si="1280"/>
        <v>0</v>
      </c>
      <c r="J6098" s="76">
        <f t="shared" si="1280"/>
        <v>0</v>
      </c>
      <c r="K6098" s="43">
        <f t="shared" si="1281"/>
        <v>0</v>
      </c>
    </row>
    <row r="6099" spans="1:11" ht="12.75" customHeight="1">
      <c r="A6099" s="61" t="str">
        <f>"         "&amp;Labels!B76</f>
        <v xml:space="preserve">         Customer 8</v>
      </c>
      <c r="B6099" s="76">
        <f t="shared" si="1278"/>
        <v>0</v>
      </c>
      <c r="C6099" s="76">
        <f t="shared" si="1278"/>
        <v>0</v>
      </c>
      <c r="D6099" s="76">
        <f t="shared" si="1278"/>
        <v>0</v>
      </c>
      <c r="E6099" s="76">
        <f t="shared" si="1278"/>
        <v>0</v>
      </c>
      <c r="F6099" s="43">
        <f t="shared" si="1279"/>
        <v>0</v>
      </c>
      <c r="G6099" s="76">
        <f t="shared" si="1280"/>
        <v>0</v>
      </c>
      <c r="H6099" s="76">
        <f t="shared" si="1280"/>
        <v>0</v>
      </c>
      <c r="I6099" s="76">
        <f t="shared" si="1280"/>
        <v>0</v>
      </c>
      <c r="J6099" s="76">
        <f t="shared" si="1280"/>
        <v>0</v>
      </c>
      <c r="K6099" s="43">
        <f t="shared" si="1281"/>
        <v>0</v>
      </c>
    </row>
    <row r="6100" spans="1:11" ht="12.75" customHeight="1">
      <c r="A6100" s="61" t="str">
        <f>"         "&amp;Labels!B77</f>
        <v xml:space="preserve">         Customer 9</v>
      </c>
      <c r="B6100" s="76">
        <f t="shared" si="1278"/>
        <v>0</v>
      </c>
      <c r="C6100" s="76">
        <f t="shared" si="1278"/>
        <v>0</v>
      </c>
      <c r="D6100" s="76">
        <f t="shared" si="1278"/>
        <v>0</v>
      </c>
      <c r="E6100" s="76">
        <f t="shared" si="1278"/>
        <v>0</v>
      </c>
      <c r="F6100" s="43">
        <f t="shared" si="1279"/>
        <v>0</v>
      </c>
      <c r="G6100" s="76">
        <f t="shared" si="1280"/>
        <v>0</v>
      </c>
      <c r="H6100" s="76">
        <f t="shared" si="1280"/>
        <v>0</v>
      </c>
      <c r="I6100" s="76">
        <f t="shared" si="1280"/>
        <v>0</v>
      </c>
      <c r="J6100" s="76">
        <f t="shared" si="1280"/>
        <v>0</v>
      </c>
      <c r="K6100" s="43">
        <f t="shared" si="1281"/>
        <v>0</v>
      </c>
    </row>
    <row r="6101" spans="1:11" ht="12.75" customHeight="1">
      <c r="A6101" s="61" t="str">
        <f>"         "&amp;Labels!B78</f>
        <v xml:space="preserve">         Customer 10</v>
      </c>
      <c r="B6101" s="76">
        <f t="shared" si="1278"/>
        <v>0</v>
      </c>
      <c r="C6101" s="76">
        <f t="shared" si="1278"/>
        <v>0</v>
      </c>
      <c r="D6101" s="76">
        <f t="shared" si="1278"/>
        <v>0</v>
      </c>
      <c r="E6101" s="76">
        <f t="shared" si="1278"/>
        <v>0</v>
      </c>
      <c r="F6101" s="43">
        <f t="shared" si="1279"/>
        <v>0</v>
      </c>
      <c r="G6101" s="76">
        <f t="shared" si="1280"/>
        <v>0</v>
      </c>
      <c r="H6101" s="76">
        <f t="shared" si="1280"/>
        <v>0</v>
      </c>
      <c r="I6101" s="76">
        <f t="shared" si="1280"/>
        <v>0</v>
      </c>
      <c r="J6101" s="76">
        <f t="shared" si="1280"/>
        <v>0</v>
      </c>
      <c r="K6101" s="43">
        <f t="shared" si="1281"/>
        <v>0</v>
      </c>
    </row>
    <row r="6102" spans="1:11" ht="12.75" customHeight="1">
      <c r="A6102" s="61" t="str">
        <f>"         "&amp;Labels!C68</f>
        <v xml:space="preserve">         Total</v>
      </c>
      <c r="B6102" s="84">
        <f t="shared" si="1278"/>
        <v>0</v>
      </c>
      <c r="C6102" s="84">
        <f t="shared" si="1278"/>
        <v>0</v>
      </c>
      <c r="D6102" s="84">
        <f t="shared" si="1278"/>
        <v>0</v>
      </c>
      <c r="E6102" s="84">
        <f t="shared" si="1278"/>
        <v>0</v>
      </c>
      <c r="F6102" s="43">
        <f t="shared" si="1279"/>
        <v>0</v>
      </c>
      <c r="G6102" s="84">
        <f t="shared" si="1280"/>
        <v>0</v>
      </c>
      <c r="H6102" s="84">
        <f t="shared" si="1280"/>
        <v>0</v>
      </c>
      <c r="I6102" s="84">
        <f t="shared" si="1280"/>
        <v>0</v>
      </c>
      <c r="J6102" s="84">
        <f t="shared" si="1280"/>
        <v>0</v>
      </c>
      <c r="K6102" s="43">
        <f t="shared" si="1281"/>
        <v>0</v>
      </c>
    </row>
    <row r="6103" spans="1:11" ht="12.75" customHeight="1">
      <c r="A6103" s="61" t="str">
        <f>"      "&amp;Labels!B87</f>
        <v xml:space="preserve">      Q 3</v>
      </c>
      <c r="B6103" s="84"/>
      <c r="C6103" s="84"/>
      <c r="D6103" s="84"/>
      <c r="E6103" s="84"/>
      <c r="F6103" s="43"/>
      <c r="G6103" s="84"/>
      <c r="H6103" s="84"/>
      <c r="I6103" s="84"/>
      <c r="J6103" s="84"/>
      <c r="K6103" s="43"/>
    </row>
    <row r="6104" spans="1:11" ht="12.75" customHeight="1">
      <c r="A6104" s="61" t="str">
        <f>"         "&amp;Labels!B69</f>
        <v xml:space="preserve">         Customer 1</v>
      </c>
      <c r="B6104" s="76">
        <f t="shared" ref="B6104:E6114" si="1282">SUM(B5886,B5995)</f>
        <v>0</v>
      </c>
      <c r="C6104" s="76">
        <f t="shared" si="1282"/>
        <v>0</v>
      </c>
      <c r="D6104" s="76">
        <f t="shared" si="1282"/>
        <v>0</v>
      </c>
      <c r="E6104" s="76">
        <f t="shared" si="1282"/>
        <v>0</v>
      </c>
      <c r="F6104" s="43">
        <f t="shared" ref="F6104:F6114" si="1283">SUM(B6104:E6104)</f>
        <v>0</v>
      </c>
      <c r="G6104" s="76">
        <f t="shared" ref="G6104:J6114" si="1284">SUM(G5886,G5995)</f>
        <v>0</v>
      </c>
      <c r="H6104" s="76">
        <f t="shared" si="1284"/>
        <v>0</v>
      </c>
      <c r="I6104" s="76">
        <f t="shared" si="1284"/>
        <v>0</v>
      </c>
      <c r="J6104" s="76">
        <f t="shared" si="1284"/>
        <v>0</v>
      </c>
      <c r="K6104" s="43">
        <f t="shared" ref="K6104:K6114" si="1285">SUM(G6104:J6104)</f>
        <v>0</v>
      </c>
    </row>
    <row r="6105" spans="1:11" ht="12.75" customHeight="1">
      <c r="A6105" s="61" t="str">
        <f>"         "&amp;Labels!B70</f>
        <v xml:space="preserve">         Customer 2</v>
      </c>
      <c r="B6105" s="76">
        <f t="shared" si="1282"/>
        <v>0</v>
      </c>
      <c r="C6105" s="76">
        <f t="shared" si="1282"/>
        <v>0</v>
      </c>
      <c r="D6105" s="76">
        <f t="shared" si="1282"/>
        <v>0</v>
      </c>
      <c r="E6105" s="76">
        <f t="shared" si="1282"/>
        <v>0</v>
      </c>
      <c r="F6105" s="43">
        <f t="shared" si="1283"/>
        <v>0</v>
      </c>
      <c r="G6105" s="76">
        <f t="shared" si="1284"/>
        <v>0</v>
      </c>
      <c r="H6105" s="76">
        <f t="shared" si="1284"/>
        <v>0</v>
      </c>
      <c r="I6105" s="76">
        <f t="shared" si="1284"/>
        <v>0</v>
      </c>
      <c r="J6105" s="76">
        <f t="shared" si="1284"/>
        <v>0</v>
      </c>
      <c r="K6105" s="43">
        <f t="shared" si="1285"/>
        <v>0</v>
      </c>
    </row>
    <row r="6106" spans="1:11" ht="12.75" customHeight="1">
      <c r="A6106" s="61" t="str">
        <f>"         "&amp;Labels!B71</f>
        <v xml:space="preserve">         Customer 3</v>
      </c>
      <c r="B6106" s="76">
        <f t="shared" si="1282"/>
        <v>0</v>
      </c>
      <c r="C6106" s="76">
        <f t="shared" si="1282"/>
        <v>0</v>
      </c>
      <c r="D6106" s="76">
        <f t="shared" si="1282"/>
        <v>0</v>
      </c>
      <c r="E6106" s="76">
        <f t="shared" si="1282"/>
        <v>0</v>
      </c>
      <c r="F6106" s="43">
        <f t="shared" si="1283"/>
        <v>0</v>
      </c>
      <c r="G6106" s="76">
        <f t="shared" si="1284"/>
        <v>0</v>
      </c>
      <c r="H6106" s="76">
        <f t="shared" si="1284"/>
        <v>0</v>
      </c>
      <c r="I6106" s="76">
        <f t="shared" si="1284"/>
        <v>0</v>
      </c>
      <c r="J6106" s="76">
        <f t="shared" si="1284"/>
        <v>0</v>
      </c>
      <c r="K6106" s="43">
        <f t="shared" si="1285"/>
        <v>0</v>
      </c>
    </row>
    <row r="6107" spans="1:11" ht="12.75" customHeight="1">
      <c r="A6107" s="61" t="str">
        <f>"         "&amp;Labels!B72</f>
        <v xml:space="preserve">         Customer 4</v>
      </c>
      <c r="B6107" s="76">
        <f t="shared" si="1282"/>
        <v>0</v>
      </c>
      <c r="C6107" s="76">
        <f t="shared" si="1282"/>
        <v>0</v>
      </c>
      <c r="D6107" s="76">
        <f t="shared" si="1282"/>
        <v>0</v>
      </c>
      <c r="E6107" s="76">
        <f t="shared" si="1282"/>
        <v>0</v>
      </c>
      <c r="F6107" s="43">
        <f t="shared" si="1283"/>
        <v>0</v>
      </c>
      <c r="G6107" s="76">
        <f t="shared" si="1284"/>
        <v>0</v>
      </c>
      <c r="H6107" s="76">
        <f t="shared" si="1284"/>
        <v>0</v>
      </c>
      <c r="I6107" s="76">
        <f t="shared" si="1284"/>
        <v>0</v>
      </c>
      <c r="J6107" s="76">
        <f t="shared" si="1284"/>
        <v>0</v>
      </c>
      <c r="K6107" s="43">
        <f t="shared" si="1285"/>
        <v>0</v>
      </c>
    </row>
    <row r="6108" spans="1:11" ht="12.75" customHeight="1">
      <c r="A6108" s="61" t="str">
        <f>"         "&amp;Labels!B73</f>
        <v xml:space="preserve">         Customer 5</v>
      </c>
      <c r="B6108" s="76">
        <f t="shared" si="1282"/>
        <v>0</v>
      </c>
      <c r="C6108" s="76">
        <f t="shared" si="1282"/>
        <v>0</v>
      </c>
      <c r="D6108" s="76">
        <f t="shared" si="1282"/>
        <v>0</v>
      </c>
      <c r="E6108" s="76">
        <f t="shared" si="1282"/>
        <v>0</v>
      </c>
      <c r="F6108" s="43">
        <f t="shared" si="1283"/>
        <v>0</v>
      </c>
      <c r="G6108" s="76">
        <f t="shared" si="1284"/>
        <v>0</v>
      </c>
      <c r="H6108" s="76">
        <f t="shared" si="1284"/>
        <v>0</v>
      </c>
      <c r="I6108" s="76">
        <f t="shared" si="1284"/>
        <v>0</v>
      </c>
      <c r="J6108" s="76">
        <f t="shared" si="1284"/>
        <v>0</v>
      </c>
      <c r="K6108" s="43">
        <f t="shared" si="1285"/>
        <v>0</v>
      </c>
    </row>
    <row r="6109" spans="1:11" ht="12.75" customHeight="1">
      <c r="A6109" s="61" t="str">
        <f>"         "&amp;Labels!B74</f>
        <v xml:space="preserve">         Customer 6</v>
      </c>
      <c r="B6109" s="76">
        <f t="shared" si="1282"/>
        <v>0</v>
      </c>
      <c r="C6109" s="76">
        <f t="shared" si="1282"/>
        <v>0</v>
      </c>
      <c r="D6109" s="76">
        <f t="shared" si="1282"/>
        <v>0</v>
      </c>
      <c r="E6109" s="76">
        <f t="shared" si="1282"/>
        <v>0</v>
      </c>
      <c r="F6109" s="43">
        <f t="shared" si="1283"/>
        <v>0</v>
      </c>
      <c r="G6109" s="76">
        <f t="shared" si="1284"/>
        <v>0</v>
      </c>
      <c r="H6109" s="76">
        <f t="shared" si="1284"/>
        <v>0</v>
      </c>
      <c r="I6109" s="76">
        <f t="shared" si="1284"/>
        <v>0</v>
      </c>
      <c r="J6109" s="76">
        <f t="shared" si="1284"/>
        <v>0</v>
      </c>
      <c r="K6109" s="43">
        <f t="shared" si="1285"/>
        <v>0</v>
      </c>
    </row>
    <row r="6110" spans="1:11" ht="12.75" customHeight="1">
      <c r="A6110" s="61" t="str">
        <f>"         "&amp;Labels!B75</f>
        <v xml:space="preserve">         Customer 7</v>
      </c>
      <c r="B6110" s="76">
        <f t="shared" si="1282"/>
        <v>0</v>
      </c>
      <c r="C6110" s="76">
        <f t="shared" si="1282"/>
        <v>0</v>
      </c>
      <c r="D6110" s="76">
        <f t="shared" si="1282"/>
        <v>0</v>
      </c>
      <c r="E6110" s="76">
        <f t="shared" si="1282"/>
        <v>0</v>
      </c>
      <c r="F6110" s="43">
        <f t="shared" si="1283"/>
        <v>0</v>
      </c>
      <c r="G6110" s="76">
        <f t="shared" si="1284"/>
        <v>0</v>
      </c>
      <c r="H6110" s="76">
        <f t="shared" si="1284"/>
        <v>0</v>
      </c>
      <c r="I6110" s="76">
        <f t="shared" si="1284"/>
        <v>0</v>
      </c>
      <c r="J6110" s="76">
        <f t="shared" si="1284"/>
        <v>0</v>
      </c>
      <c r="K6110" s="43">
        <f t="shared" si="1285"/>
        <v>0</v>
      </c>
    </row>
    <row r="6111" spans="1:11" ht="12.75" customHeight="1">
      <c r="A6111" s="61" t="str">
        <f>"         "&amp;Labels!B76</f>
        <v xml:space="preserve">         Customer 8</v>
      </c>
      <c r="B6111" s="76">
        <f t="shared" si="1282"/>
        <v>0</v>
      </c>
      <c r="C6111" s="76">
        <f t="shared" si="1282"/>
        <v>0</v>
      </c>
      <c r="D6111" s="76">
        <f t="shared" si="1282"/>
        <v>0</v>
      </c>
      <c r="E6111" s="76">
        <f t="shared" si="1282"/>
        <v>0</v>
      </c>
      <c r="F6111" s="43">
        <f t="shared" si="1283"/>
        <v>0</v>
      </c>
      <c r="G6111" s="76">
        <f t="shared" si="1284"/>
        <v>0</v>
      </c>
      <c r="H6111" s="76">
        <f t="shared" si="1284"/>
        <v>0</v>
      </c>
      <c r="I6111" s="76">
        <f t="shared" si="1284"/>
        <v>0</v>
      </c>
      <c r="J6111" s="76">
        <f t="shared" si="1284"/>
        <v>0</v>
      </c>
      <c r="K6111" s="43">
        <f t="shared" si="1285"/>
        <v>0</v>
      </c>
    </row>
    <row r="6112" spans="1:11" ht="12.75" customHeight="1">
      <c r="A6112" s="61" t="str">
        <f>"         "&amp;Labels!B77</f>
        <v xml:space="preserve">         Customer 9</v>
      </c>
      <c r="B6112" s="76">
        <f t="shared" si="1282"/>
        <v>0</v>
      </c>
      <c r="C6112" s="76">
        <f t="shared" si="1282"/>
        <v>0</v>
      </c>
      <c r="D6112" s="76">
        <f t="shared" si="1282"/>
        <v>0</v>
      </c>
      <c r="E6112" s="76">
        <f t="shared" si="1282"/>
        <v>0</v>
      </c>
      <c r="F6112" s="43">
        <f t="shared" si="1283"/>
        <v>0</v>
      </c>
      <c r="G6112" s="76">
        <f t="shared" si="1284"/>
        <v>0</v>
      </c>
      <c r="H6112" s="76">
        <f t="shared" si="1284"/>
        <v>0</v>
      </c>
      <c r="I6112" s="76">
        <f t="shared" si="1284"/>
        <v>0</v>
      </c>
      <c r="J6112" s="76">
        <f t="shared" si="1284"/>
        <v>0</v>
      </c>
      <c r="K6112" s="43">
        <f t="shared" si="1285"/>
        <v>0</v>
      </c>
    </row>
    <row r="6113" spans="1:11" ht="12.75" customHeight="1">
      <c r="A6113" s="61" t="str">
        <f>"         "&amp;Labels!B78</f>
        <v xml:space="preserve">         Customer 10</v>
      </c>
      <c r="B6113" s="76">
        <f t="shared" si="1282"/>
        <v>0</v>
      </c>
      <c r="C6113" s="76">
        <f t="shared" si="1282"/>
        <v>0</v>
      </c>
      <c r="D6113" s="76">
        <f t="shared" si="1282"/>
        <v>0</v>
      </c>
      <c r="E6113" s="76">
        <f t="shared" si="1282"/>
        <v>0</v>
      </c>
      <c r="F6113" s="43">
        <f t="shared" si="1283"/>
        <v>0</v>
      </c>
      <c r="G6113" s="76">
        <f t="shared" si="1284"/>
        <v>0</v>
      </c>
      <c r="H6113" s="76">
        <f t="shared" si="1284"/>
        <v>0</v>
      </c>
      <c r="I6113" s="76">
        <f t="shared" si="1284"/>
        <v>0</v>
      </c>
      <c r="J6113" s="76">
        <f t="shared" si="1284"/>
        <v>0</v>
      </c>
      <c r="K6113" s="43">
        <f t="shared" si="1285"/>
        <v>0</v>
      </c>
    </row>
    <row r="6114" spans="1:11" ht="12.75" customHeight="1">
      <c r="A6114" s="61" t="str">
        <f>"         "&amp;Labels!C68</f>
        <v xml:space="preserve">         Total</v>
      </c>
      <c r="B6114" s="84">
        <f t="shared" si="1282"/>
        <v>0</v>
      </c>
      <c r="C6114" s="84">
        <f t="shared" si="1282"/>
        <v>0</v>
      </c>
      <c r="D6114" s="84">
        <f t="shared" si="1282"/>
        <v>0</v>
      </c>
      <c r="E6114" s="84">
        <f t="shared" si="1282"/>
        <v>0</v>
      </c>
      <c r="F6114" s="43">
        <f t="shared" si="1283"/>
        <v>0</v>
      </c>
      <c r="G6114" s="84">
        <f t="shared" si="1284"/>
        <v>0</v>
      </c>
      <c r="H6114" s="84">
        <f t="shared" si="1284"/>
        <v>0</v>
      </c>
      <c r="I6114" s="84">
        <f t="shared" si="1284"/>
        <v>0</v>
      </c>
      <c r="J6114" s="84">
        <f t="shared" si="1284"/>
        <v>0</v>
      </c>
      <c r="K6114" s="43">
        <f t="shared" si="1285"/>
        <v>0</v>
      </c>
    </row>
    <row r="6115" spans="1:11" ht="12.75" customHeight="1">
      <c r="A6115" s="61" t="str">
        <f>"      "&amp;Labels!B88</f>
        <v xml:space="preserve">      Q 4</v>
      </c>
      <c r="B6115" s="84"/>
      <c r="C6115" s="84"/>
      <c r="D6115" s="84"/>
      <c r="E6115" s="84"/>
      <c r="F6115" s="43"/>
      <c r="G6115" s="84"/>
      <c r="H6115" s="84"/>
      <c r="I6115" s="84"/>
      <c r="J6115" s="84"/>
      <c r="K6115" s="43"/>
    </row>
    <row r="6116" spans="1:11" ht="12.75" customHeight="1">
      <c r="A6116" s="61" t="str">
        <f>"         "&amp;Labels!B69</f>
        <v xml:space="preserve">         Customer 1</v>
      </c>
      <c r="B6116" s="76">
        <f t="shared" ref="B6116:E6126" si="1286">SUM(B5898,B6007)</f>
        <v>0</v>
      </c>
      <c r="C6116" s="76">
        <f t="shared" si="1286"/>
        <v>0</v>
      </c>
      <c r="D6116" s="76">
        <f t="shared" si="1286"/>
        <v>0</v>
      </c>
      <c r="E6116" s="76">
        <f t="shared" si="1286"/>
        <v>0</v>
      </c>
      <c r="F6116" s="43">
        <f t="shared" ref="F6116:F6126" si="1287">SUM(B6116:E6116)</f>
        <v>0</v>
      </c>
      <c r="G6116" s="76">
        <f t="shared" ref="G6116:J6126" si="1288">SUM(G5898,G6007)</f>
        <v>0</v>
      </c>
      <c r="H6116" s="76">
        <f t="shared" si="1288"/>
        <v>0</v>
      </c>
      <c r="I6116" s="76">
        <f t="shared" si="1288"/>
        <v>0</v>
      </c>
      <c r="J6116" s="76">
        <f t="shared" si="1288"/>
        <v>0</v>
      </c>
      <c r="K6116" s="43">
        <f t="shared" ref="K6116:K6126" si="1289">SUM(G6116:J6116)</f>
        <v>0</v>
      </c>
    </row>
    <row r="6117" spans="1:11" ht="12.75" customHeight="1">
      <c r="A6117" s="61" t="str">
        <f>"         "&amp;Labels!B70</f>
        <v xml:space="preserve">         Customer 2</v>
      </c>
      <c r="B6117" s="76">
        <f t="shared" si="1286"/>
        <v>0</v>
      </c>
      <c r="C6117" s="76">
        <f t="shared" si="1286"/>
        <v>0</v>
      </c>
      <c r="D6117" s="76">
        <f t="shared" si="1286"/>
        <v>0</v>
      </c>
      <c r="E6117" s="76">
        <f t="shared" si="1286"/>
        <v>0</v>
      </c>
      <c r="F6117" s="43">
        <f t="shared" si="1287"/>
        <v>0</v>
      </c>
      <c r="G6117" s="76">
        <f t="shared" si="1288"/>
        <v>0</v>
      </c>
      <c r="H6117" s="76">
        <f t="shared" si="1288"/>
        <v>0</v>
      </c>
      <c r="I6117" s="76">
        <f t="shared" si="1288"/>
        <v>0</v>
      </c>
      <c r="J6117" s="76">
        <f t="shared" si="1288"/>
        <v>0</v>
      </c>
      <c r="K6117" s="43">
        <f t="shared" si="1289"/>
        <v>0</v>
      </c>
    </row>
    <row r="6118" spans="1:11" ht="12.75" customHeight="1">
      <c r="A6118" s="61" t="str">
        <f>"         "&amp;Labels!B71</f>
        <v xml:space="preserve">         Customer 3</v>
      </c>
      <c r="B6118" s="76">
        <f t="shared" si="1286"/>
        <v>0</v>
      </c>
      <c r="C6118" s="76">
        <f t="shared" si="1286"/>
        <v>0</v>
      </c>
      <c r="D6118" s="76">
        <f t="shared" si="1286"/>
        <v>0</v>
      </c>
      <c r="E6118" s="76">
        <f t="shared" si="1286"/>
        <v>0</v>
      </c>
      <c r="F6118" s="43">
        <f t="shared" si="1287"/>
        <v>0</v>
      </c>
      <c r="G6118" s="76">
        <f t="shared" si="1288"/>
        <v>0</v>
      </c>
      <c r="H6118" s="76">
        <f t="shared" si="1288"/>
        <v>0</v>
      </c>
      <c r="I6118" s="76">
        <f t="shared" si="1288"/>
        <v>0</v>
      </c>
      <c r="J6118" s="76">
        <f t="shared" si="1288"/>
        <v>0</v>
      </c>
      <c r="K6118" s="43">
        <f t="shared" si="1289"/>
        <v>0</v>
      </c>
    </row>
    <row r="6119" spans="1:11" ht="12.75" customHeight="1">
      <c r="A6119" s="61" t="str">
        <f>"         "&amp;Labels!B72</f>
        <v xml:space="preserve">         Customer 4</v>
      </c>
      <c r="B6119" s="76">
        <f t="shared" si="1286"/>
        <v>0</v>
      </c>
      <c r="C6119" s="76">
        <f t="shared" si="1286"/>
        <v>0</v>
      </c>
      <c r="D6119" s="76">
        <f t="shared" si="1286"/>
        <v>0</v>
      </c>
      <c r="E6119" s="76">
        <f t="shared" si="1286"/>
        <v>0</v>
      </c>
      <c r="F6119" s="43">
        <f t="shared" si="1287"/>
        <v>0</v>
      </c>
      <c r="G6119" s="76">
        <f t="shared" si="1288"/>
        <v>0</v>
      </c>
      <c r="H6119" s="76">
        <f t="shared" si="1288"/>
        <v>0</v>
      </c>
      <c r="I6119" s="76">
        <f t="shared" si="1288"/>
        <v>0</v>
      </c>
      <c r="J6119" s="76">
        <f t="shared" si="1288"/>
        <v>0</v>
      </c>
      <c r="K6119" s="43">
        <f t="shared" si="1289"/>
        <v>0</v>
      </c>
    </row>
    <row r="6120" spans="1:11" ht="12.75" customHeight="1">
      <c r="A6120" s="61" t="str">
        <f>"         "&amp;Labels!B73</f>
        <v xml:space="preserve">         Customer 5</v>
      </c>
      <c r="B6120" s="76">
        <f t="shared" si="1286"/>
        <v>0</v>
      </c>
      <c r="C6120" s="76">
        <f t="shared" si="1286"/>
        <v>0</v>
      </c>
      <c r="D6120" s="76">
        <f t="shared" si="1286"/>
        <v>0</v>
      </c>
      <c r="E6120" s="76">
        <f t="shared" si="1286"/>
        <v>0</v>
      </c>
      <c r="F6120" s="43">
        <f t="shared" si="1287"/>
        <v>0</v>
      </c>
      <c r="G6120" s="76">
        <f t="shared" si="1288"/>
        <v>0</v>
      </c>
      <c r="H6120" s="76">
        <f t="shared" si="1288"/>
        <v>0</v>
      </c>
      <c r="I6120" s="76">
        <f t="shared" si="1288"/>
        <v>0</v>
      </c>
      <c r="J6120" s="76">
        <f t="shared" si="1288"/>
        <v>0</v>
      </c>
      <c r="K6120" s="43">
        <f t="shared" si="1289"/>
        <v>0</v>
      </c>
    </row>
    <row r="6121" spans="1:11" ht="12.75" customHeight="1">
      <c r="A6121" s="61" t="str">
        <f>"         "&amp;Labels!B74</f>
        <v xml:space="preserve">         Customer 6</v>
      </c>
      <c r="B6121" s="76">
        <f t="shared" si="1286"/>
        <v>0</v>
      </c>
      <c r="C6121" s="76">
        <f t="shared" si="1286"/>
        <v>0</v>
      </c>
      <c r="D6121" s="76">
        <f t="shared" si="1286"/>
        <v>0</v>
      </c>
      <c r="E6121" s="76">
        <f t="shared" si="1286"/>
        <v>0</v>
      </c>
      <c r="F6121" s="43">
        <f t="shared" si="1287"/>
        <v>0</v>
      </c>
      <c r="G6121" s="76">
        <f t="shared" si="1288"/>
        <v>0</v>
      </c>
      <c r="H6121" s="76">
        <f t="shared" si="1288"/>
        <v>0</v>
      </c>
      <c r="I6121" s="76">
        <f t="shared" si="1288"/>
        <v>0</v>
      </c>
      <c r="J6121" s="76">
        <f t="shared" si="1288"/>
        <v>0</v>
      </c>
      <c r="K6121" s="43">
        <f t="shared" si="1289"/>
        <v>0</v>
      </c>
    </row>
    <row r="6122" spans="1:11" ht="12.75" customHeight="1">
      <c r="A6122" s="61" t="str">
        <f>"         "&amp;Labels!B75</f>
        <v xml:space="preserve">         Customer 7</v>
      </c>
      <c r="B6122" s="76">
        <f t="shared" si="1286"/>
        <v>0</v>
      </c>
      <c r="C6122" s="76">
        <f t="shared" si="1286"/>
        <v>0</v>
      </c>
      <c r="D6122" s="76">
        <f t="shared" si="1286"/>
        <v>0</v>
      </c>
      <c r="E6122" s="76">
        <f t="shared" si="1286"/>
        <v>0</v>
      </c>
      <c r="F6122" s="43">
        <f t="shared" si="1287"/>
        <v>0</v>
      </c>
      <c r="G6122" s="76">
        <f t="shared" si="1288"/>
        <v>0</v>
      </c>
      <c r="H6122" s="76">
        <f t="shared" si="1288"/>
        <v>0</v>
      </c>
      <c r="I6122" s="76">
        <f t="shared" si="1288"/>
        <v>0</v>
      </c>
      <c r="J6122" s="76">
        <f t="shared" si="1288"/>
        <v>0</v>
      </c>
      <c r="K6122" s="43">
        <f t="shared" si="1289"/>
        <v>0</v>
      </c>
    </row>
    <row r="6123" spans="1:11" ht="12.75" customHeight="1">
      <c r="A6123" s="61" t="str">
        <f>"         "&amp;Labels!B76</f>
        <v xml:space="preserve">         Customer 8</v>
      </c>
      <c r="B6123" s="76">
        <f t="shared" si="1286"/>
        <v>0</v>
      </c>
      <c r="C6123" s="76">
        <f t="shared" si="1286"/>
        <v>0</v>
      </c>
      <c r="D6123" s="76">
        <f t="shared" si="1286"/>
        <v>0</v>
      </c>
      <c r="E6123" s="76">
        <f t="shared" si="1286"/>
        <v>0</v>
      </c>
      <c r="F6123" s="43">
        <f t="shared" si="1287"/>
        <v>0</v>
      </c>
      <c r="G6123" s="76">
        <f t="shared" si="1288"/>
        <v>0</v>
      </c>
      <c r="H6123" s="76">
        <f t="shared" si="1288"/>
        <v>0</v>
      </c>
      <c r="I6123" s="76">
        <f t="shared" si="1288"/>
        <v>0</v>
      </c>
      <c r="J6123" s="76">
        <f t="shared" si="1288"/>
        <v>0</v>
      </c>
      <c r="K6123" s="43">
        <f t="shared" si="1289"/>
        <v>0</v>
      </c>
    </row>
    <row r="6124" spans="1:11" ht="12.75" customHeight="1">
      <c r="A6124" s="61" t="str">
        <f>"         "&amp;Labels!B77</f>
        <v xml:space="preserve">         Customer 9</v>
      </c>
      <c r="B6124" s="76">
        <f t="shared" si="1286"/>
        <v>0</v>
      </c>
      <c r="C6124" s="76">
        <f t="shared" si="1286"/>
        <v>0</v>
      </c>
      <c r="D6124" s="76">
        <f t="shared" si="1286"/>
        <v>0</v>
      </c>
      <c r="E6124" s="76">
        <f t="shared" si="1286"/>
        <v>0</v>
      </c>
      <c r="F6124" s="43">
        <f t="shared" si="1287"/>
        <v>0</v>
      </c>
      <c r="G6124" s="76">
        <f t="shared" si="1288"/>
        <v>0</v>
      </c>
      <c r="H6124" s="76">
        <f t="shared" si="1288"/>
        <v>0</v>
      </c>
      <c r="I6124" s="76">
        <f t="shared" si="1288"/>
        <v>0</v>
      </c>
      <c r="J6124" s="76">
        <f t="shared" si="1288"/>
        <v>0</v>
      </c>
      <c r="K6124" s="43">
        <f t="shared" si="1289"/>
        <v>0</v>
      </c>
    </row>
    <row r="6125" spans="1:11" ht="12.75" customHeight="1">
      <c r="A6125" s="61" t="str">
        <f>"         "&amp;Labels!B78</f>
        <v xml:space="preserve">         Customer 10</v>
      </c>
      <c r="B6125" s="76">
        <f t="shared" si="1286"/>
        <v>0</v>
      </c>
      <c r="C6125" s="76">
        <f t="shared" si="1286"/>
        <v>0</v>
      </c>
      <c r="D6125" s="76">
        <f t="shared" si="1286"/>
        <v>0</v>
      </c>
      <c r="E6125" s="76">
        <f t="shared" si="1286"/>
        <v>0</v>
      </c>
      <c r="F6125" s="43">
        <f t="shared" si="1287"/>
        <v>0</v>
      </c>
      <c r="G6125" s="76">
        <f t="shared" si="1288"/>
        <v>0</v>
      </c>
      <c r="H6125" s="76">
        <f t="shared" si="1288"/>
        <v>0</v>
      </c>
      <c r="I6125" s="76">
        <f t="shared" si="1288"/>
        <v>0</v>
      </c>
      <c r="J6125" s="76">
        <f t="shared" si="1288"/>
        <v>0</v>
      </c>
      <c r="K6125" s="43">
        <f t="shared" si="1289"/>
        <v>0</v>
      </c>
    </row>
    <row r="6126" spans="1:11" ht="12.75" customHeight="1">
      <c r="A6126" s="61" t="str">
        <f>"         "&amp;Labels!C68</f>
        <v xml:space="preserve">         Total</v>
      </c>
      <c r="B6126" s="84">
        <f t="shared" si="1286"/>
        <v>0</v>
      </c>
      <c r="C6126" s="84">
        <f t="shared" si="1286"/>
        <v>0</v>
      </c>
      <c r="D6126" s="84">
        <f t="shared" si="1286"/>
        <v>0</v>
      </c>
      <c r="E6126" s="84">
        <f t="shared" si="1286"/>
        <v>0</v>
      </c>
      <c r="F6126" s="43">
        <f t="shared" si="1287"/>
        <v>0</v>
      </c>
      <c r="G6126" s="84">
        <f t="shared" si="1288"/>
        <v>0</v>
      </c>
      <c r="H6126" s="84">
        <f t="shared" si="1288"/>
        <v>0</v>
      </c>
      <c r="I6126" s="84">
        <f t="shared" si="1288"/>
        <v>0</v>
      </c>
      <c r="J6126" s="84">
        <f t="shared" si="1288"/>
        <v>0</v>
      </c>
      <c r="K6126" s="43">
        <f t="shared" si="1289"/>
        <v>0</v>
      </c>
    </row>
    <row r="6127" spans="1:11" ht="12.75" customHeight="1">
      <c r="A6127" s="61" t="str">
        <f>"      "&amp;Labels!B89</f>
        <v xml:space="preserve">      Q 5</v>
      </c>
      <c r="B6127" s="84"/>
      <c r="C6127" s="84"/>
      <c r="D6127" s="84"/>
      <c r="E6127" s="84"/>
      <c r="F6127" s="43"/>
      <c r="G6127" s="84"/>
      <c r="H6127" s="84"/>
      <c r="I6127" s="84"/>
      <c r="J6127" s="84"/>
      <c r="K6127" s="43"/>
    </row>
    <row r="6128" spans="1:11" ht="12.75" customHeight="1">
      <c r="A6128" s="61" t="str">
        <f>"         "&amp;Labels!B69</f>
        <v xml:space="preserve">         Customer 1</v>
      </c>
      <c r="B6128" s="76">
        <f t="shared" ref="B6128:E6138" si="1290">SUM(B5910,B6019)</f>
        <v>0</v>
      </c>
      <c r="C6128" s="76">
        <f t="shared" si="1290"/>
        <v>0</v>
      </c>
      <c r="D6128" s="76">
        <f t="shared" si="1290"/>
        <v>0</v>
      </c>
      <c r="E6128" s="76">
        <f t="shared" si="1290"/>
        <v>0</v>
      </c>
      <c r="F6128" s="43">
        <f t="shared" ref="F6128:F6138" si="1291">SUM(B6128:E6128)</f>
        <v>0</v>
      </c>
      <c r="G6128" s="76">
        <f t="shared" ref="G6128:J6138" si="1292">SUM(G5910,G6019)</f>
        <v>0</v>
      </c>
      <c r="H6128" s="76">
        <f t="shared" si="1292"/>
        <v>0</v>
      </c>
      <c r="I6128" s="76">
        <f t="shared" si="1292"/>
        <v>0</v>
      </c>
      <c r="J6128" s="76">
        <f t="shared" si="1292"/>
        <v>0</v>
      </c>
      <c r="K6128" s="43">
        <f t="shared" ref="K6128:K6138" si="1293">SUM(G6128:J6128)</f>
        <v>0</v>
      </c>
    </row>
    <row r="6129" spans="1:11" ht="12.75" customHeight="1">
      <c r="A6129" s="61" t="str">
        <f>"         "&amp;Labels!B70</f>
        <v xml:space="preserve">         Customer 2</v>
      </c>
      <c r="B6129" s="76">
        <f t="shared" si="1290"/>
        <v>0</v>
      </c>
      <c r="C6129" s="76">
        <f t="shared" si="1290"/>
        <v>0</v>
      </c>
      <c r="D6129" s="76">
        <f t="shared" si="1290"/>
        <v>0</v>
      </c>
      <c r="E6129" s="76">
        <f t="shared" si="1290"/>
        <v>0</v>
      </c>
      <c r="F6129" s="43">
        <f t="shared" si="1291"/>
        <v>0</v>
      </c>
      <c r="G6129" s="76">
        <f t="shared" si="1292"/>
        <v>0</v>
      </c>
      <c r="H6129" s="76">
        <f t="shared" si="1292"/>
        <v>0</v>
      </c>
      <c r="I6129" s="76">
        <f t="shared" si="1292"/>
        <v>0</v>
      </c>
      <c r="J6129" s="76">
        <f t="shared" si="1292"/>
        <v>0</v>
      </c>
      <c r="K6129" s="43">
        <f t="shared" si="1293"/>
        <v>0</v>
      </c>
    </row>
    <row r="6130" spans="1:11" ht="12.75" customHeight="1">
      <c r="A6130" s="61" t="str">
        <f>"         "&amp;Labels!B71</f>
        <v xml:space="preserve">         Customer 3</v>
      </c>
      <c r="B6130" s="76">
        <f t="shared" si="1290"/>
        <v>0</v>
      </c>
      <c r="C6130" s="76">
        <f t="shared" si="1290"/>
        <v>0</v>
      </c>
      <c r="D6130" s="76">
        <f t="shared" si="1290"/>
        <v>0</v>
      </c>
      <c r="E6130" s="76">
        <f t="shared" si="1290"/>
        <v>0</v>
      </c>
      <c r="F6130" s="43">
        <f t="shared" si="1291"/>
        <v>0</v>
      </c>
      <c r="G6130" s="76">
        <f t="shared" si="1292"/>
        <v>0</v>
      </c>
      <c r="H6130" s="76">
        <f t="shared" si="1292"/>
        <v>0</v>
      </c>
      <c r="I6130" s="76">
        <f t="shared" si="1292"/>
        <v>0</v>
      </c>
      <c r="J6130" s="76">
        <f t="shared" si="1292"/>
        <v>0</v>
      </c>
      <c r="K6130" s="43">
        <f t="shared" si="1293"/>
        <v>0</v>
      </c>
    </row>
    <row r="6131" spans="1:11" ht="12.75" customHeight="1">
      <c r="A6131" s="61" t="str">
        <f>"         "&amp;Labels!B72</f>
        <v xml:space="preserve">         Customer 4</v>
      </c>
      <c r="B6131" s="76">
        <f t="shared" si="1290"/>
        <v>0</v>
      </c>
      <c r="C6131" s="76">
        <f t="shared" si="1290"/>
        <v>0</v>
      </c>
      <c r="D6131" s="76">
        <f t="shared" si="1290"/>
        <v>0</v>
      </c>
      <c r="E6131" s="76">
        <f t="shared" si="1290"/>
        <v>0</v>
      </c>
      <c r="F6131" s="43">
        <f t="shared" si="1291"/>
        <v>0</v>
      </c>
      <c r="G6131" s="76">
        <f t="shared" si="1292"/>
        <v>0</v>
      </c>
      <c r="H6131" s="76">
        <f t="shared" si="1292"/>
        <v>0</v>
      </c>
      <c r="I6131" s="76">
        <f t="shared" si="1292"/>
        <v>0</v>
      </c>
      <c r="J6131" s="76">
        <f t="shared" si="1292"/>
        <v>0</v>
      </c>
      <c r="K6131" s="43">
        <f t="shared" si="1293"/>
        <v>0</v>
      </c>
    </row>
    <row r="6132" spans="1:11" ht="12.75" customHeight="1">
      <c r="A6132" s="61" t="str">
        <f>"         "&amp;Labels!B73</f>
        <v xml:space="preserve">         Customer 5</v>
      </c>
      <c r="B6132" s="76">
        <f t="shared" si="1290"/>
        <v>0</v>
      </c>
      <c r="C6132" s="76">
        <f t="shared" si="1290"/>
        <v>0</v>
      </c>
      <c r="D6132" s="76">
        <f t="shared" si="1290"/>
        <v>0</v>
      </c>
      <c r="E6132" s="76">
        <f t="shared" si="1290"/>
        <v>0</v>
      </c>
      <c r="F6132" s="43">
        <f t="shared" si="1291"/>
        <v>0</v>
      </c>
      <c r="G6132" s="76">
        <f t="shared" si="1292"/>
        <v>0</v>
      </c>
      <c r="H6132" s="76">
        <f t="shared" si="1292"/>
        <v>0</v>
      </c>
      <c r="I6132" s="76">
        <f t="shared" si="1292"/>
        <v>0</v>
      </c>
      <c r="J6132" s="76">
        <f t="shared" si="1292"/>
        <v>0</v>
      </c>
      <c r="K6132" s="43">
        <f t="shared" si="1293"/>
        <v>0</v>
      </c>
    </row>
    <row r="6133" spans="1:11" ht="12.75" customHeight="1">
      <c r="A6133" s="61" t="str">
        <f>"         "&amp;Labels!B74</f>
        <v xml:space="preserve">         Customer 6</v>
      </c>
      <c r="B6133" s="76">
        <f t="shared" si="1290"/>
        <v>0</v>
      </c>
      <c r="C6133" s="76">
        <f t="shared" si="1290"/>
        <v>0</v>
      </c>
      <c r="D6133" s="76">
        <f t="shared" si="1290"/>
        <v>0</v>
      </c>
      <c r="E6133" s="76">
        <f t="shared" si="1290"/>
        <v>0</v>
      </c>
      <c r="F6133" s="43">
        <f t="shared" si="1291"/>
        <v>0</v>
      </c>
      <c r="G6133" s="76">
        <f t="shared" si="1292"/>
        <v>0</v>
      </c>
      <c r="H6133" s="76">
        <f t="shared" si="1292"/>
        <v>0</v>
      </c>
      <c r="I6133" s="76">
        <f t="shared" si="1292"/>
        <v>0</v>
      </c>
      <c r="J6133" s="76">
        <f t="shared" si="1292"/>
        <v>0</v>
      </c>
      <c r="K6133" s="43">
        <f t="shared" si="1293"/>
        <v>0</v>
      </c>
    </row>
    <row r="6134" spans="1:11" ht="12.75" customHeight="1">
      <c r="A6134" s="61" t="str">
        <f>"         "&amp;Labels!B75</f>
        <v xml:space="preserve">         Customer 7</v>
      </c>
      <c r="B6134" s="76">
        <f t="shared" si="1290"/>
        <v>0</v>
      </c>
      <c r="C6134" s="76">
        <f t="shared" si="1290"/>
        <v>0</v>
      </c>
      <c r="D6134" s="76">
        <f t="shared" si="1290"/>
        <v>0</v>
      </c>
      <c r="E6134" s="76">
        <f t="shared" si="1290"/>
        <v>0</v>
      </c>
      <c r="F6134" s="43">
        <f t="shared" si="1291"/>
        <v>0</v>
      </c>
      <c r="G6134" s="76">
        <f t="shared" si="1292"/>
        <v>0</v>
      </c>
      <c r="H6134" s="76">
        <f t="shared" si="1292"/>
        <v>0</v>
      </c>
      <c r="I6134" s="76">
        <f t="shared" si="1292"/>
        <v>0</v>
      </c>
      <c r="J6134" s="76">
        <f t="shared" si="1292"/>
        <v>0</v>
      </c>
      <c r="K6134" s="43">
        <f t="shared" si="1293"/>
        <v>0</v>
      </c>
    </row>
    <row r="6135" spans="1:11" ht="12.75" customHeight="1">
      <c r="A6135" s="61" t="str">
        <f>"         "&amp;Labels!B76</f>
        <v xml:space="preserve">         Customer 8</v>
      </c>
      <c r="B6135" s="76">
        <f t="shared" si="1290"/>
        <v>0</v>
      </c>
      <c r="C6135" s="76">
        <f t="shared" si="1290"/>
        <v>0</v>
      </c>
      <c r="D6135" s="76">
        <f t="shared" si="1290"/>
        <v>0</v>
      </c>
      <c r="E6135" s="76">
        <f t="shared" si="1290"/>
        <v>0</v>
      </c>
      <c r="F6135" s="43">
        <f t="shared" si="1291"/>
        <v>0</v>
      </c>
      <c r="G6135" s="76">
        <f t="shared" si="1292"/>
        <v>0</v>
      </c>
      <c r="H6135" s="76">
        <f t="shared" si="1292"/>
        <v>0</v>
      </c>
      <c r="I6135" s="76">
        <f t="shared" si="1292"/>
        <v>0</v>
      </c>
      <c r="J6135" s="76">
        <f t="shared" si="1292"/>
        <v>0</v>
      </c>
      <c r="K6135" s="43">
        <f t="shared" si="1293"/>
        <v>0</v>
      </c>
    </row>
    <row r="6136" spans="1:11" ht="12.75" customHeight="1">
      <c r="A6136" s="61" t="str">
        <f>"         "&amp;Labels!B77</f>
        <v xml:space="preserve">         Customer 9</v>
      </c>
      <c r="B6136" s="76">
        <f t="shared" si="1290"/>
        <v>0</v>
      </c>
      <c r="C6136" s="76">
        <f t="shared" si="1290"/>
        <v>0</v>
      </c>
      <c r="D6136" s="76">
        <f t="shared" si="1290"/>
        <v>0</v>
      </c>
      <c r="E6136" s="76">
        <f t="shared" si="1290"/>
        <v>0</v>
      </c>
      <c r="F6136" s="43">
        <f t="shared" si="1291"/>
        <v>0</v>
      </c>
      <c r="G6136" s="76">
        <f t="shared" si="1292"/>
        <v>0</v>
      </c>
      <c r="H6136" s="76">
        <f t="shared" si="1292"/>
        <v>0</v>
      </c>
      <c r="I6136" s="76">
        <f t="shared" si="1292"/>
        <v>0</v>
      </c>
      <c r="J6136" s="76">
        <f t="shared" si="1292"/>
        <v>0</v>
      </c>
      <c r="K6136" s="43">
        <f t="shared" si="1293"/>
        <v>0</v>
      </c>
    </row>
    <row r="6137" spans="1:11" ht="12.75" customHeight="1">
      <c r="A6137" s="61" t="str">
        <f>"         "&amp;Labels!B78</f>
        <v xml:space="preserve">         Customer 10</v>
      </c>
      <c r="B6137" s="76">
        <f t="shared" si="1290"/>
        <v>0</v>
      </c>
      <c r="C6137" s="76">
        <f t="shared" si="1290"/>
        <v>0</v>
      </c>
      <c r="D6137" s="76">
        <f t="shared" si="1290"/>
        <v>0</v>
      </c>
      <c r="E6137" s="76">
        <f t="shared" si="1290"/>
        <v>0</v>
      </c>
      <c r="F6137" s="43">
        <f t="shared" si="1291"/>
        <v>0</v>
      </c>
      <c r="G6137" s="76">
        <f t="shared" si="1292"/>
        <v>0</v>
      </c>
      <c r="H6137" s="76">
        <f t="shared" si="1292"/>
        <v>0</v>
      </c>
      <c r="I6137" s="76">
        <f t="shared" si="1292"/>
        <v>0</v>
      </c>
      <c r="J6137" s="76">
        <f t="shared" si="1292"/>
        <v>0</v>
      </c>
      <c r="K6137" s="43">
        <f t="shared" si="1293"/>
        <v>0</v>
      </c>
    </row>
    <row r="6138" spans="1:11" ht="12.75" customHeight="1">
      <c r="A6138" s="61" t="str">
        <f>"         "&amp;Labels!C68</f>
        <v xml:space="preserve">         Total</v>
      </c>
      <c r="B6138" s="84">
        <f t="shared" si="1290"/>
        <v>0</v>
      </c>
      <c r="C6138" s="84">
        <f t="shared" si="1290"/>
        <v>0</v>
      </c>
      <c r="D6138" s="84">
        <f t="shared" si="1290"/>
        <v>0</v>
      </c>
      <c r="E6138" s="84">
        <f t="shared" si="1290"/>
        <v>0</v>
      </c>
      <c r="F6138" s="43">
        <f t="shared" si="1291"/>
        <v>0</v>
      </c>
      <c r="G6138" s="84">
        <f t="shared" si="1292"/>
        <v>0</v>
      </c>
      <c r="H6138" s="84">
        <f t="shared" si="1292"/>
        <v>0</v>
      </c>
      <c r="I6138" s="84">
        <f t="shared" si="1292"/>
        <v>0</v>
      </c>
      <c r="J6138" s="84">
        <f t="shared" si="1292"/>
        <v>0</v>
      </c>
      <c r="K6138" s="43">
        <f t="shared" si="1293"/>
        <v>0</v>
      </c>
    </row>
    <row r="6139" spans="1:11" ht="12.75" customHeight="1">
      <c r="A6139" s="61" t="str">
        <f>"      "&amp;Labels!B90</f>
        <v xml:space="preserve">      Q 6</v>
      </c>
      <c r="B6139" s="84"/>
      <c r="C6139" s="84"/>
      <c r="D6139" s="84"/>
      <c r="E6139" s="84"/>
      <c r="F6139" s="43"/>
      <c r="G6139" s="84"/>
      <c r="H6139" s="84"/>
      <c r="I6139" s="84"/>
      <c r="J6139" s="84"/>
      <c r="K6139" s="43"/>
    </row>
    <row r="6140" spans="1:11" ht="12.75" customHeight="1">
      <c r="A6140" s="61" t="str">
        <f>"         "&amp;Labels!B69</f>
        <v xml:space="preserve">         Customer 1</v>
      </c>
      <c r="B6140" s="76">
        <f t="shared" ref="B6140:E6150" si="1294">SUM(B5922,B6031)</f>
        <v>0</v>
      </c>
      <c r="C6140" s="76">
        <f t="shared" si="1294"/>
        <v>0</v>
      </c>
      <c r="D6140" s="76">
        <f t="shared" si="1294"/>
        <v>0</v>
      </c>
      <c r="E6140" s="76">
        <f t="shared" si="1294"/>
        <v>0</v>
      </c>
      <c r="F6140" s="43">
        <f t="shared" ref="F6140:F6150" si="1295">SUM(B6140:E6140)</f>
        <v>0</v>
      </c>
      <c r="G6140" s="76">
        <f t="shared" ref="G6140:J6150" si="1296">SUM(G5922,G6031)</f>
        <v>0</v>
      </c>
      <c r="H6140" s="76">
        <f t="shared" si="1296"/>
        <v>0</v>
      </c>
      <c r="I6140" s="76">
        <f t="shared" si="1296"/>
        <v>0</v>
      </c>
      <c r="J6140" s="76">
        <f t="shared" si="1296"/>
        <v>0</v>
      </c>
      <c r="K6140" s="43">
        <f t="shared" ref="K6140:K6150" si="1297">SUM(G6140:J6140)</f>
        <v>0</v>
      </c>
    </row>
    <row r="6141" spans="1:11" ht="12.75" customHeight="1">
      <c r="A6141" s="61" t="str">
        <f>"         "&amp;Labels!B70</f>
        <v xml:space="preserve">         Customer 2</v>
      </c>
      <c r="B6141" s="76">
        <f t="shared" si="1294"/>
        <v>0</v>
      </c>
      <c r="C6141" s="76">
        <f t="shared" si="1294"/>
        <v>0</v>
      </c>
      <c r="D6141" s="76">
        <f t="shared" si="1294"/>
        <v>0</v>
      </c>
      <c r="E6141" s="76">
        <f t="shared" si="1294"/>
        <v>0</v>
      </c>
      <c r="F6141" s="43">
        <f t="shared" si="1295"/>
        <v>0</v>
      </c>
      <c r="G6141" s="76">
        <f t="shared" si="1296"/>
        <v>0</v>
      </c>
      <c r="H6141" s="76">
        <f t="shared" si="1296"/>
        <v>0</v>
      </c>
      <c r="I6141" s="76">
        <f t="shared" si="1296"/>
        <v>0</v>
      </c>
      <c r="J6141" s="76">
        <f t="shared" si="1296"/>
        <v>0</v>
      </c>
      <c r="K6141" s="43">
        <f t="shared" si="1297"/>
        <v>0</v>
      </c>
    </row>
    <row r="6142" spans="1:11" ht="12.75" customHeight="1">
      <c r="A6142" s="61" t="str">
        <f>"         "&amp;Labels!B71</f>
        <v xml:space="preserve">         Customer 3</v>
      </c>
      <c r="B6142" s="76">
        <f t="shared" si="1294"/>
        <v>0</v>
      </c>
      <c r="C6142" s="76">
        <f t="shared" si="1294"/>
        <v>0</v>
      </c>
      <c r="D6142" s="76">
        <f t="shared" si="1294"/>
        <v>0</v>
      </c>
      <c r="E6142" s="76">
        <f t="shared" si="1294"/>
        <v>0</v>
      </c>
      <c r="F6142" s="43">
        <f t="shared" si="1295"/>
        <v>0</v>
      </c>
      <c r="G6142" s="76">
        <f t="shared" si="1296"/>
        <v>0</v>
      </c>
      <c r="H6142" s="76">
        <f t="shared" si="1296"/>
        <v>0</v>
      </c>
      <c r="I6142" s="76">
        <f t="shared" si="1296"/>
        <v>0</v>
      </c>
      <c r="J6142" s="76">
        <f t="shared" si="1296"/>
        <v>0</v>
      </c>
      <c r="K6142" s="43">
        <f t="shared" si="1297"/>
        <v>0</v>
      </c>
    </row>
    <row r="6143" spans="1:11" ht="12.75" customHeight="1">
      <c r="A6143" s="61" t="str">
        <f>"         "&amp;Labels!B72</f>
        <v xml:space="preserve">         Customer 4</v>
      </c>
      <c r="B6143" s="76">
        <f t="shared" si="1294"/>
        <v>0</v>
      </c>
      <c r="C6143" s="76">
        <f t="shared" si="1294"/>
        <v>0</v>
      </c>
      <c r="D6143" s="76">
        <f t="shared" si="1294"/>
        <v>0</v>
      </c>
      <c r="E6143" s="76">
        <f t="shared" si="1294"/>
        <v>0</v>
      </c>
      <c r="F6143" s="43">
        <f t="shared" si="1295"/>
        <v>0</v>
      </c>
      <c r="G6143" s="76">
        <f t="shared" si="1296"/>
        <v>0</v>
      </c>
      <c r="H6143" s="76">
        <f t="shared" si="1296"/>
        <v>0</v>
      </c>
      <c r="I6143" s="76">
        <f t="shared" si="1296"/>
        <v>0</v>
      </c>
      <c r="J6143" s="76">
        <f t="shared" si="1296"/>
        <v>0</v>
      </c>
      <c r="K6143" s="43">
        <f t="shared" si="1297"/>
        <v>0</v>
      </c>
    </row>
    <row r="6144" spans="1:11" ht="12.75" customHeight="1">
      <c r="A6144" s="61" t="str">
        <f>"         "&amp;Labels!B73</f>
        <v xml:space="preserve">         Customer 5</v>
      </c>
      <c r="B6144" s="76">
        <f t="shared" si="1294"/>
        <v>0</v>
      </c>
      <c r="C6144" s="76">
        <f t="shared" si="1294"/>
        <v>0</v>
      </c>
      <c r="D6144" s="76">
        <f t="shared" si="1294"/>
        <v>0</v>
      </c>
      <c r="E6144" s="76">
        <f t="shared" si="1294"/>
        <v>0</v>
      </c>
      <c r="F6144" s="43">
        <f t="shared" si="1295"/>
        <v>0</v>
      </c>
      <c r="G6144" s="76">
        <f t="shared" si="1296"/>
        <v>0</v>
      </c>
      <c r="H6144" s="76">
        <f t="shared" si="1296"/>
        <v>0</v>
      </c>
      <c r="I6144" s="76">
        <f t="shared" si="1296"/>
        <v>0</v>
      </c>
      <c r="J6144" s="76">
        <f t="shared" si="1296"/>
        <v>0</v>
      </c>
      <c r="K6144" s="43">
        <f t="shared" si="1297"/>
        <v>0</v>
      </c>
    </row>
    <row r="6145" spans="1:11" ht="12.75" customHeight="1">
      <c r="A6145" s="61" t="str">
        <f>"         "&amp;Labels!B74</f>
        <v xml:space="preserve">         Customer 6</v>
      </c>
      <c r="B6145" s="76">
        <f t="shared" si="1294"/>
        <v>0</v>
      </c>
      <c r="C6145" s="76">
        <f t="shared" si="1294"/>
        <v>0</v>
      </c>
      <c r="D6145" s="76">
        <f t="shared" si="1294"/>
        <v>0</v>
      </c>
      <c r="E6145" s="76">
        <f t="shared" si="1294"/>
        <v>0</v>
      </c>
      <c r="F6145" s="43">
        <f t="shared" si="1295"/>
        <v>0</v>
      </c>
      <c r="G6145" s="76">
        <f t="shared" si="1296"/>
        <v>0</v>
      </c>
      <c r="H6145" s="76">
        <f t="shared" si="1296"/>
        <v>0</v>
      </c>
      <c r="I6145" s="76">
        <f t="shared" si="1296"/>
        <v>0</v>
      </c>
      <c r="J6145" s="76">
        <f t="shared" si="1296"/>
        <v>0</v>
      </c>
      <c r="K6145" s="43">
        <f t="shared" si="1297"/>
        <v>0</v>
      </c>
    </row>
    <row r="6146" spans="1:11" ht="12.75" customHeight="1">
      <c r="A6146" s="61" t="str">
        <f>"         "&amp;Labels!B75</f>
        <v xml:space="preserve">         Customer 7</v>
      </c>
      <c r="B6146" s="76">
        <f t="shared" si="1294"/>
        <v>0</v>
      </c>
      <c r="C6146" s="76">
        <f t="shared" si="1294"/>
        <v>0</v>
      </c>
      <c r="D6146" s="76">
        <f t="shared" si="1294"/>
        <v>0</v>
      </c>
      <c r="E6146" s="76">
        <f t="shared" si="1294"/>
        <v>0</v>
      </c>
      <c r="F6146" s="43">
        <f t="shared" si="1295"/>
        <v>0</v>
      </c>
      <c r="G6146" s="76">
        <f t="shared" si="1296"/>
        <v>0</v>
      </c>
      <c r="H6146" s="76">
        <f t="shared" si="1296"/>
        <v>0</v>
      </c>
      <c r="I6146" s="76">
        <f t="shared" si="1296"/>
        <v>0</v>
      </c>
      <c r="J6146" s="76">
        <f t="shared" si="1296"/>
        <v>0</v>
      </c>
      <c r="K6146" s="43">
        <f t="shared" si="1297"/>
        <v>0</v>
      </c>
    </row>
    <row r="6147" spans="1:11" ht="12.75" customHeight="1">
      <c r="A6147" s="61" t="str">
        <f>"         "&amp;Labels!B76</f>
        <v xml:space="preserve">         Customer 8</v>
      </c>
      <c r="B6147" s="76">
        <f t="shared" si="1294"/>
        <v>0</v>
      </c>
      <c r="C6147" s="76">
        <f t="shared" si="1294"/>
        <v>0</v>
      </c>
      <c r="D6147" s="76">
        <f t="shared" si="1294"/>
        <v>0</v>
      </c>
      <c r="E6147" s="76">
        <f t="shared" si="1294"/>
        <v>0</v>
      </c>
      <c r="F6147" s="43">
        <f t="shared" si="1295"/>
        <v>0</v>
      </c>
      <c r="G6147" s="76">
        <f t="shared" si="1296"/>
        <v>0</v>
      </c>
      <c r="H6147" s="76">
        <f t="shared" si="1296"/>
        <v>0</v>
      </c>
      <c r="I6147" s="76">
        <f t="shared" si="1296"/>
        <v>0</v>
      </c>
      <c r="J6147" s="76">
        <f t="shared" si="1296"/>
        <v>0</v>
      </c>
      <c r="K6147" s="43">
        <f t="shared" si="1297"/>
        <v>0</v>
      </c>
    </row>
    <row r="6148" spans="1:11" ht="12.75" customHeight="1">
      <c r="A6148" s="61" t="str">
        <f>"         "&amp;Labels!B77</f>
        <v xml:space="preserve">         Customer 9</v>
      </c>
      <c r="B6148" s="76">
        <f t="shared" si="1294"/>
        <v>0</v>
      </c>
      <c r="C6148" s="76">
        <f t="shared" si="1294"/>
        <v>0</v>
      </c>
      <c r="D6148" s="76">
        <f t="shared" si="1294"/>
        <v>0</v>
      </c>
      <c r="E6148" s="76">
        <f t="shared" si="1294"/>
        <v>0</v>
      </c>
      <c r="F6148" s="43">
        <f t="shared" si="1295"/>
        <v>0</v>
      </c>
      <c r="G6148" s="76">
        <f t="shared" si="1296"/>
        <v>0</v>
      </c>
      <c r="H6148" s="76">
        <f t="shared" si="1296"/>
        <v>0</v>
      </c>
      <c r="I6148" s="76">
        <f t="shared" si="1296"/>
        <v>0</v>
      </c>
      <c r="J6148" s="76">
        <f t="shared" si="1296"/>
        <v>0</v>
      </c>
      <c r="K6148" s="43">
        <f t="shared" si="1297"/>
        <v>0</v>
      </c>
    </row>
    <row r="6149" spans="1:11" ht="12.75" customHeight="1">
      <c r="A6149" s="61" t="str">
        <f>"         "&amp;Labels!B78</f>
        <v xml:space="preserve">         Customer 10</v>
      </c>
      <c r="B6149" s="76">
        <f t="shared" si="1294"/>
        <v>0</v>
      </c>
      <c r="C6149" s="76">
        <f t="shared" si="1294"/>
        <v>0</v>
      </c>
      <c r="D6149" s="76">
        <f t="shared" si="1294"/>
        <v>0</v>
      </c>
      <c r="E6149" s="76">
        <f t="shared" si="1294"/>
        <v>0</v>
      </c>
      <c r="F6149" s="43">
        <f t="shared" si="1295"/>
        <v>0</v>
      </c>
      <c r="G6149" s="76">
        <f t="shared" si="1296"/>
        <v>0</v>
      </c>
      <c r="H6149" s="76">
        <f t="shared" si="1296"/>
        <v>0</v>
      </c>
      <c r="I6149" s="76">
        <f t="shared" si="1296"/>
        <v>0</v>
      </c>
      <c r="J6149" s="76">
        <f t="shared" si="1296"/>
        <v>0</v>
      </c>
      <c r="K6149" s="43">
        <f t="shared" si="1297"/>
        <v>0</v>
      </c>
    </row>
    <row r="6150" spans="1:11" ht="12.75" customHeight="1">
      <c r="A6150" s="61" t="str">
        <f>"         "&amp;Labels!C68</f>
        <v xml:space="preserve">         Total</v>
      </c>
      <c r="B6150" s="84">
        <f t="shared" si="1294"/>
        <v>0</v>
      </c>
      <c r="C6150" s="84">
        <f t="shared" si="1294"/>
        <v>0</v>
      </c>
      <c r="D6150" s="84">
        <f t="shared" si="1294"/>
        <v>0</v>
      </c>
      <c r="E6150" s="84">
        <f t="shared" si="1294"/>
        <v>0</v>
      </c>
      <c r="F6150" s="43">
        <f t="shared" si="1295"/>
        <v>0</v>
      </c>
      <c r="G6150" s="84">
        <f t="shared" si="1296"/>
        <v>0</v>
      </c>
      <c r="H6150" s="84">
        <f t="shared" si="1296"/>
        <v>0</v>
      </c>
      <c r="I6150" s="84">
        <f t="shared" si="1296"/>
        <v>0</v>
      </c>
      <c r="J6150" s="84">
        <f t="shared" si="1296"/>
        <v>0</v>
      </c>
      <c r="K6150" s="43">
        <f t="shared" si="1297"/>
        <v>0</v>
      </c>
    </row>
    <row r="6151" spans="1:11" ht="12.75" customHeight="1">
      <c r="A6151" s="61" t="str">
        <f>"      "&amp;Labels!B91</f>
        <v xml:space="preserve">      Q 7</v>
      </c>
      <c r="B6151" s="84"/>
      <c r="C6151" s="84"/>
      <c r="D6151" s="84"/>
      <c r="E6151" s="84"/>
      <c r="F6151" s="43"/>
      <c r="G6151" s="84"/>
      <c r="H6151" s="84"/>
      <c r="I6151" s="84"/>
      <c r="J6151" s="84"/>
      <c r="K6151" s="43"/>
    </row>
    <row r="6152" spans="1:11" ht="12.75" customHeight="1">
      <c r="A6152" s="61" t="str">
        <f>"         "&amp;Labels!B69</f>
        <v xml:space="preserve">         Customer 1</v>
      </c>
      <c r="B6152" s="76">
        <f t="shared" ref="B6152:E6162" si="1298">SUM(B5934,B6043)</f>
        <v>0</v>
      </c>
      <c r="C6152" s="76">
        <f t="shared" si="1298"/>
        <v>0</v>
      </c>
      <c r="D6152" s="76">
        <f t="shared" si="1298"/>
        <v>0</v>
      </c>
      <c r="E6152" s="76">
        <f t="shared" si="1298"/>
        <v>0</v>
      </c>
      <c r="F6152" s="43">
        <f t="shared" ref="F6152:F6162" si="1299">SUM(B6152:E6152)</f>
        <v>0</v>
      </c>
      <c r="G6152" s="76">
        <f t="shared" ref="G6152:J6162" si="1300">SUM(G5934,G6043)</f>
        <v>0</v>
      </c>
      <c r="H6152" s="76">
        <f t="shared" si="1300"/>
        <v>0</v>
      </c>
      <c r="I6152" s="76">
        <f t="shared" si="1300"/>
        <v>0</v>
      </c>
      <c r="J6152" s="76">
        <f t="shared" si="1300"/>
        <v>0</v>
      </c>
      <c r="K6152" s="43">
        <f t="shared" ref="K6152:K6162" si="1301">SUM(G6152:J6152)</f>
        <v>0</v>
      </c>
    </row>
    <row r="6153" spans="1:11" ht="12.75" customHeight="1">
      <c r="A6153" s="61" t="str">
        <f>"         "&amp;Labels!B70</f>
        <v xml:space="preserve">         Customer 2</v>
      </c>
      <c r="B6153" s="76">
        <f t="shared" si="1298"/>
        <v>0</v>
      </c>
      <c r="C6153" s="76">
        <f t="shared" si="1298"/>
        <v>0</v>
      </c>
      <c r="D6153" s="76">
        <f t="shared" si="1298"/>
        <v>0</v>
      </c>
      <c r="E6153" s="76">
        <f t="shared" si="1298"/>
        <v>0</v>
      </c>
      <c r="F6153" s="43">
        <f t="shared" si="1299"/>
        <v>0</v>
      </c>
      <c r="G6153" s="76">
        <f t="shared" si="1300"/>
        <v>0</v>
      </c>
      <c r="H6153" s="76">
        <f t="shared" si="1300"/>
        <v>0</v>
      </c>
      <c r="I6153" s="76">
        <f t="shared" si="1300"/>
        <v>0</v>
      </c>
      <c r="J6153" s="76">
        <f t="shared" si="1300"/>
        <v>0</v>
      </c>
      <c r="K6153" s="43">
        <f t="shared" si="1301"/>
        <v>0</v>
      </c>
    </row>
    <row r="6154" spans="1:11" ht="12.75" customHeight="1">
      <c r="A6154" s="61" t="str">
        <f>"         "&amp;Labels!B71</f>
        <v xml:space="preserve">         Customer 3</v>
      </c>
      <c r="B6154" s="76">
        <f t="shared" si="1298"/>
        <v>0</v>
      </c>
      <c r="C6154" s="76">
        <f t="shared" si="1298"/>
        <v>0</v>
      </c>
      <c r="D6154" s="76">
        <f t="shared" si="1298"/>
        <v>0</v>
      </c>
      <c r="E6154" s="76">
        <f t="shared" si="1298"/>
        <v>0</v>
      </c>
      <c r="F6154" s="43">
        <f t="shared" si="1299"/>
        <v>0</v>
      </c>
      <c r="G6154" s="76">
        <f t="shared" si="1300"/>
        <v>0</v>
      </c>
      <c r="H6154" s="76">
        <f t="shared" si="1300"/>
        <v>0</v>
      </c>
      <c r="I6154" s="76">
        <f t="shared" si="1300"/>
        <v>0</v>
      </c>
      <c r="J6154" s="76">
        <f t="shared" si="1300"/>
        <v>0</v>
      </c>
      <c r="K6154" s="43">
        <f t="shared" si="1301"/>
        <v>0</v>
      </c>
    </row>
    <row r="6155" spans="1:11" ht="12.75" customHeight="1">
      <c r="A6155" s="61" t="str">
        <f>"         "&amp;Labels!B72</f>
        <v xml:space="preserve">         Customer 4</v>
      </c>
      <c r="B6155" s="76">
        <f t="shared" si="1298"/>
        <v>0</v>
      </c>
      <c r="C6155" s="76">
        <f t="shared" si="1298"/>
        <v>0</v>
      </c>
      <c r="D6155" s="76">
        <f t="shared" si="1298"/>
        <v>0</v>
      </c>
      <c r="E6155" s="76">
        <f t="shared" si="1298"/>
        <v>0</v>
      </c>
      <c r="F6155" s="43">
        <f t="shared" si="1299"/>
        <v>0</v>
      </c>
      <c r="G6155" s="76">
        <f t="shared" si="1300"/>
        <v>0</v>
      </c>
      <c r="H6155" s="76">
        <f t="shared" si="1300"/>
        <v>0</v>
      </c>
      <c r="I6155" s="76">
        <f t="shared" si="1300"/>
        <v>0</v>
      </c>
      <c r="J6155" s="76">
        <f t="shared" si="1300"/>
        <v>0</v>
      </c>
      <c r="K6155" s="43">
        <f t="shared" si="1301"/>
        <v>0</v>
      </c>
    </row>
    <row r="6156" spans="1:11" ht="12.75" customHeight="1">
      <c r="A6156" s="61" t="str">
        <f>"         "&amp;Labels!B73</f>
        <v xml:space="preserve">         Customer 5</v>
      </c>
      <c r="B6156" s="76">
        <f t="shared" si="1298"/>
        <v>0</v>
      </c>
      <c r="C6156" s="76">
        <f t="shared" si="1298"/>
        <v>0</v>
      </c>
      <c r="D6156" s="76">
        <f t="shared" si="1298"/>
        <v>0</v>
      </c>
      <c r="E6156" s="76">
        <f t="shared" si="1298"/>
        <v>0</v>
      </c>
      <c r="F6156" s="43">
        <f t="shared" si="1299"/>
        <v>0</v>
      </c>
      <c r="G6156" s="76">
        <f t="shared" si="1300"/>
        <v>0</v>
      </c>
      <c r="H6156" s="76">
        <f t="shared" si="1300"/>
        <v>0</v>
      </c>
      <c r="I6156" s="76">
        <f t="shared" si="1300"/>
        <v>0</v>
      </c>
      <c r="J6156" s="76">
        <f t="shared" si="1300"/>
        <v>0</v>
      </c>
      <c r="K6156" s="43">
        <f t="shared" si="1301"/>
        <v>0</v>
      </c>
    </row>
    <row r="6157" spans="1:11" ht="12.75" customHeight="1">
      <c r="A6157" s="61" t="str">
        <f>"         "&amp;Labels!B74</f>
        <v xml:space="preserve">         Customer 6</v>
      </c>
      <c r="B6157" s="76">
        <f t="shared" si="1298"/>
        <v>0</v>
      </c>
      <c r="C6157" s="76">
        <f t="shared" si="1298"/>
        <v>0</v>
      </c>
      <c r="D6157" s="76">
        <f t="shared" si="1298"/>
        <v>0</v>
      </c>
      <c r="E6157" s="76">
        <f t="shared" si="1298"/>
        <v>0</v>
      </c>
      <c r="F6157" s="43">
        <f t="shared" si="1299"/>
        <v>0</v>
      </c>
      <c r="G6157" s="76">
        <f t="shared" si="1300"/>
        <v>0</v>
      </c>
      <c r="H6157" s="76">
        <f t="shared" si="1300"/>
        <v>0</v>
      </c>
      <c r="I6157" s="76">
        <f t="shared" si="1300"/>
        <v>0</v>
      </c>
      <c r="J6157" s="76">
        <f t="shared" si="1300"/>
        <v>0</v>
      </c>
      <c r="K6157" s="43">
        <f t="shared" si="1301"/>
        <v>0</v>
      </c>
    </row>
    <row r="6158" spans="1:11" ht="12.75" customHeight="1">
      <c r="A6158" s="61" t="str">
        <f>"         "&amp;Labels!B75</f>
        <v xml:space="preserve">         Customer 7</v>
      </c>
      <c r="B6158" s="76">
        <f t="shared" si="1298"/>
        <v>0</v>
      </c>
      <c r="C6158" s="76">
        <f t="shared" si="1298"/>
        <v>0</v>
      </c>
      <c r="D6158" s="76">
        <f t="shared" si="1298"/>
        <v>0</v>
      </c>
      <c r="E6158" s="76">
        <f t="shared" si="1298"/>
        <v>0</v>
      </c>
      <c r="F6158" s="43">
        <f t="shared" si="1299"/>
        <v>0</v>
      </c>
      <c r="G6158" s="76">
        <f t="shared" si="1300"/>
        <v>0</v>
      </c>
      <c r="H6158" s="76">
        <f t="shared" si="1300"/>
        <v>0</v>
      </c>
      <c r="I6158" s="76">
        <f t="shared" si="1300"/>
        <v>0</v>
      </c>
      <c r="J6158" s="76">
        <f t="shared" si="1300"/>
        <v>0</v>
      </c>
      <c r="K6158" s="43">
        <f t="shared" si="1301"/>
        <v>0</v>
      </c>
    </row>
    <row r="6159" spans="1:11" ht="12.75" customHeight="1">
      <c r="A6159" s="61" t="str">
        <f>"         "&amp;Labels!B76</f>
        <v xml:space="preserve">         Customer 8</v>
      </c>
      <c r="B6159" s="76">
        <f t="shared" si="1298"/>
        <v>0</v>
      </c>
      <c r="C6159" s="76">
        <f t="shared" si="1298"/>
        <v>0</v>
      </c>
      <c r="D6159" s="76">
        <f t="shared" si="1298"/>
        <v>0</v>
      </c>
      <c r="E6159" s="76">
        <f t="shared" si="1298"/>
        <v>0</v>
      </c>
      <c r="F6159" s="43">
        <f t="shared" si="1299"/>
        <v>0</v>
      </c>
      <c r="G6159" s="76">
        <f t="shared" si="1300"/>
        <v>0</v>
      </c>
      <c r="H6159" s="76">
        <f t="shared" si="1300"/>
        <v>0</v>
      </c>
      <c r="I6159" s="76">
        <f t="shared" si="1300"/>
        <v>0</v>
      </c>
      <c r="J6159" s="76">
        <f t="shared" si="1300"/>
        <v>0</v>
      </c>
      <c r="K6159" s="43">
        <f t="shared" si="1301"/>
        <v>0</v>
      </c>
    </row>
    <row r="6160" spans="1:11" ht="12.75" customHeight="1">
      <c r="A6160" s="61" t="str">
        <f>"         "&amp;Labels!B77</f>
        <v xml:space="preserve">         Customer 9</v>
      </c>
      <c r="B6160" s="76">
        <f t="shared" si="1298"/>
        <v>0</v>
      </c>
      <c r="C6160" s="76">
        <f t="shared" si="1298"/>
        <v>0</v>
      </c>
      <c r="D6160" s="76">
        <f t="shared" si="1298"/>
        <v>0</v>
      </c>
      <c r="E6160" s="76">
        <f t="shared" si="1298"/>
        <v>0</v>
      </c>
      <c r="F6160" s="43">
        <f t="shared" si="1299"/>
        <v>0</v>
      </c>
      <c r="G6160" s="76">
        <f t="shared" si="1300"/>
        <v>0</v>
      </c>
      <c r="H6160" s="76">
        <f t="shared" si="1300"/>
        <v>0</v>
      </c>
      <c r="I6160" s="76">
        <f t="shared" si="1300"/>
        <v>0</v>
      </c>
      <c r="J6160" s="76">
        <f t="shared" si="1300"/>
        <v>0</v>
      </c>
      <c r="K6160" s="43">
        <f t="shared" si="1301"/>
        <v>0</v>
      </c>
    </row>
    <row r="6161" spans="1:11" ht="12.75" customHeight="1">
      <c r="A6161" s="61" t="str">
        <f>"         "&amp;Labels!B78</f>
        <v xml:space="preserve">         Customer 10</v>
      </c>
      <c r="B6161" s="76">
        <f t="shared" si="1298"/>
        <v>0</v>
      </c>
      <c r="C6161" s="76">
        <f t="shared" si="1298"/>
        <v>0</v>
      </c>
      <c r="D6161" s="76">
        <f t="shared" si="1298"/>
        <v>0</v>
      </c>
      <c r="E6161" s="76">
        <f t="shared" si="1298"/>
        <v>0</v>
      </c>
      <c r="F6161" s="43">
        <f t="shared" si="1299"/>
        <v>0</v>
      </c>
      <c r="G6161" s="76">
        <f t="shared" si="1300"/>
        <v>0</v>
      </c>
      <c r="H6161" s="76">
        <f t="shared" si="1300"/>
        <v>0</v>
      </c>
      <c r="I6161" s="76">
        <f t="shared" si="1300"/>
        <v>0</v>
      </c>
      <c r="J6161" s="76">
        <f t="shared" si="1300"/>
        <v>0</v>
      </c>
      <c r="K6161" s="43">
        <f t="shared" si="1301"/>
        <v>0</v>
      </c>
    </row>
    <row r="6162" spans="1:11" ht="12.75" customHeight="1">
      <c r="A6162" s="61" t="str">
        <f>"         "&amp;Labels!C68</f>
        <v xml:space="preserve">         Total</v>
      </c>
      <c r="B6162" s="84">
        <f t="shared" si="1298"/>
        <v>0</v>
      </c>
      <c r="C6162" s="84">
        <f t="shared" si="1298"/>
        <v>0</v>
      </c>
      <c r="D6162" s="84">
        <f t="shared" si="1298"/>
        <v>0</v>
      </c>
      <c r="E6162" s="84">
        <f t="shared" si="1298"/>
        <v>0</v>
      </c>
      <c r="F6162" s="43">
        <f t="shared" si="1299"/>
        <v>0</v>
      </c>
      <c r="G6162" s="84">
        <f t="shared" si="1300"/>
        <v>0</v>
      </c>
      <c r="H6162" s="84">
        <f t="shared" si="1300"/>
        <v>0</v>
      </c>
      <c r="I6162" s="84">
        <f t="shared" si="1300"/>
        <v>0</v>
      </c>
      <c r="J6162" s="84">
        <f t="shared" si="1300"/>
        <v>0</v>
      </c>
      <c r="K6162" s="43">
        <f t="shared" si="1301"/>
        <v>0</v>
      </c>
    </row>
    <row r="6163" spans="1:11" ht="12.75" customHeight="1">
      <c r="A6163" s="61" t="str">
        <f>"      "&amp;Labels!B92</f>
        <v xml:space="preserve">      Q 8</v>
      </c>
      <c r="B6163" s="84"/>
      <c r="C6163" s="84"/>
      <c r="D6163" s="84"/>
      <c r="E6163" s="84"/>
      <c r="F6163" s="43"/>
      <c r="G6163" s="84"/>
      <c r="H6163" s="84"/>
      <c r="I6163" s="84"/>
      <c r="J6163" s="84"/>
      <c r="K6163" s="43"/>
    </row>
    <row r="6164" spans="1:11" ht="12.75" customHeight="1">
      <c r="A6164" s="61" t="str">
        <f>"         "&amp;Labels!B69</f>
        <v xml:space="preserve">         Customer 1</v>
      </c>
      <c r="B6164" s="76">
        <f t="shared" ref="B6164:E6174" si="1302">SUM(B5946,B6055)</f>
        <v>0</v>
      </c>
      <c r="C6164" s="76">
        <f t="shared" si="1302"/>
        <v>0</v>
      </c>
      <c r="D6164" s="76">
        <f t="shared" si="1302"/>
        <v>0</v>
      </c>
      <c r="E6164" s="76">
        <f t="shared" si="1302"/>
        <v>0</v>
      </c>
      <c r="F6164" s="43">
        <f t="shared" ref="F6164:F6174" si="1303">SUM(B6164:E6164)</f>
        <v>0</v>
      </c>
      <c r="G6164" s="76">
        <f t="shared" ref="G6164:J6174" si="1304">SUM(G5946,G6055)</f>
        <v>0</v>
      </c>
      <c r="H6164" s="76">
        <f t="shared" si="1304"/>
        <v>0</v>
      </c>
      <c r="I6164" s="76">
        <f t="shared" si="1304"/>
        <v>0</v>
      </c>
      <c r="J6164" s="76">
        <f t="shared" si="1304"/>
        <v>0</v>
      </c>
      <c r="K6164" s="43">
        <f t="shared" ref="K6164:K6174" si="1305">SUM(G6164:J6164)</f>
        <v>0</v>
      </c>
    </row>
    <row r="6165" spans="1:11" ht="12.75" customHeight="1">
      <c r="A6165" s="61" t="str">
        <f>"         "&amp;Labels!B70</f>
        <v xml:space="preserve">         Customer 2</v>
      </c>
      <c r="B6165" s="76">
        <f t="shared" si="1302"/>
        <v>0</v>
      </c>
      <c r="C6165" s="76">
        <f t="shared" si="1302"/>
        <v>0</v>
      </c>
      <c r="D6165" s="76">
        <f t="shared" si="1302"/>
        <v>0</v>
      </c>
      <c r="E6165" s="76">
        <f t="shared" si="1302"/>
        <v>0</v>
      </c>
      <c r="F6165" s="43">
        <f t="shared" si="1303"/>
        <v>0</v>
      </c>
      <c r="G6165" s="76">
        <f t="shared" si="1304"/>
        <v>0</v>
      </c>
      <c r="H6165" s="76">
        <f t="shared" si="1304"/>
        <v>0</v>
      </c>
      <c r="I6165" s="76">
        <f t="shared" si="1304"/>
        <v>0</v>
      </c>
      <c r="J6165" s="76">
        <f t="shared" si="1304"/>
        <v>0</v>
      </c>
      <c r="K6165" s="43">
        <f t="shared" si="1305"/>
        <v>0</v>
      </c>
    </row>
    <row r="6166" spans="1:11" ht="12.75" customHeight="1">
      <c r="A6166" s="61" t="str">
        <f>"         "&amp;Labels!B71</f>
        <v xml:space="preserve">         Customer 3</v>
      </c>
      <c r="B6166" s="76">
        <f t="shared" si="1302"/>
        <v>0</v>
      </c>
      <c r="C6166" s="76">
        <f t="shared" si="1302"/>
        <v>0</v>
      </c>
      <c r="D6166" s="76">
        <f t="shared" si="1302"/>
        <v>0</v>
      </c>
      <c r="E6166" s="76">
        <f t="shared" si="1302"/>
        <v>0</v>
      </c>
      <c r="F6166" s="43">
        <f t="shared" si="1303"/>
        <v>0</v>
      </c>
      <c r="G6166" s="76">
        <f t="shared" si="1304"/>
        <v>0</v>
      </c>
      <c r="H6166" s="76">
        <f t="shared" si="1304"/>
        <v>0</v>
      </c>
      <c r="I6166" s="76">
        <f t="shared" si="1304"/>
        <v>0</v>
      </c>
      <c r="J6166" s="76">
        <f t="shared" si="1304"/>
        <v>0</v>
      </c>
      <c r="K6166" s="43">
        <f t="shared" si="1305"/>
        <v>0</v>
      </c>
    </row>
    <row r="6167" spans="1:11" ht="12.75" customHeight="1">
      <c r="A6167" s="61" t="str">
        <f>"         "&amp;Labels!B72</f>
        <v xml:space="preserve">         Customer 4</v>
      </c>
      <c r="B6167" s="76">
        <f t="shared" si="1302"/>
        <v>0</v>
      </c>
      <c r="C6167" s="76">
        <f t="shared" si="1302"/>
        <v>0</v>
      </c>
      <c r="D6167" s="76">
        <f t="shared" si="1302"/>
        <v>0</v>
      </c>
      <c r="E6167" s="76">
        <f t="shared" si="1302"/>
        <v>0</v>
      </c>
      <c r="F6167" s="43">
        <f t="shared" si="1303"/>
        <v>0</v>
      </c>
      <c r="G6167" s="76">
        <f t="shared" si="1304"/>
        <v>0</v>
      </c>
      <c r="H6167" s="76">
        <f t="shared" si="1304"/>
        <v>0</v>
      </c>
      <c r="I6167" s="76">
        <f t="shared" si="1304"/>
        <v>0</v>
      </c>
      <c r="J6167" s="76">
        <f t="shared" si="1304"/>
        <v>0</v>
      </c>
      <c r="K6167" s="43">
        <f t="shared" si="1305"/>
        <v>0</v>
      </c>
    </row>
    <row r="6168" spans="1:11" ht="12.75" customHeight="1">
      <c r="A6168" s="61" t="str">
        <f>"         "&amp;Labels!B73</f>
        <v xml:space="preserve">         Customer 5</v>
      </c>
      <c r="B6168" s="76">
        <f t="shared" si="1302"/>
        <v>0</v>
      </c>
      <c r="C6168" s="76">
        <f t="shared" si="1302"/>
        <v>0</v>
      </c>
      <c r="D6168" s="76">
        <f t="shared" si="1302"/>
        <v>0</v>
      </c>
      <c r="E6168" s="76">
        <f t="shared" si="1302"/>
        <v>0</v>
      </c>
      <c r="F6168" s="43">
        <f t="shared" si="1303"/>
        <v>0</v>
      </c>
      <c r="G6168" s="76">
        <f t="shared" si="1304"/>
        <v>0</v>
      </c>
      <c r="H6168" s="76">
        <f t="shared" si="1304"/>
        <v>0</v>
      </c>
      <c r="I6168" s="76">
        <f t="shared" si="1304"/>
        <v>0</v>
      </c>
      <c r="J6168" s="76">
        <f t="shared" si="1304"/>
        <v>0</v>
      </c>
      <c r="K6168" s="43">
        <f t="shared" si="1305"/>
        <v>0</v>
      </c>
    </row>
    <row r="6169" spans="1:11" ht="12.75" customHeight="1">
      <c r="A6169" s="61" t="str">
        <f>"         "&amp;Labels!B74</f>
        <v xml:space="preserve">         Customer 6</v>
      </c>
      <c r="B6169" s="76">
        <f t="shared" si="1302"/>
        <v>0</v>
      </c>
      <c r="C6169" s="76">
        <f t="shared" si="1302"/>
        <v>0</v>
      </c>
      <c r="D6169" s="76">
        <f t="shared" si="1302"/>
        <v>0</v>
      </c>
      <c r="E6169" s="76">
        <f t="shared" si="1302"/>
        <v>0</v>
      </c>
      <c r="F6169" s="43">
        <f t="shared" si="1303"/>
        <v>0</v>
      </c>
      <c r="G6169" s="76">
        <f t="shared" si="1304"/>
        <v>0</v>
      </c>
      <c r="H6169" s="76">
        <f t="shared" si="1304"/>
        <v>0</v>
      </c>
      <c r="I6169" s="76">
        <f t="shared" si="1304"/>
        <v>0</v>
      </c>
      <c r="J6169" s="76">
        <f t="shared" si="1304"/>
        <v>0</v>
      </c>
      <c r="K6169" s="43">
        <f t="shared" si="1305"/>
        <v>0</v>
      </c>
    </row>
    <row r="6170" spans="1:11" ht="12.75" customHeight="1">
      <c r="A6170" s="61" t="str">
        <f>"         "&amp;Labels!B75</f>
        <v xml:space="preserve">         Customer 7</v>
      </c>
      <c r="B6170" s="76">
        <f t="shared" si="1302"/>
        <v>0</v>
      </c>
      <c r="C6170" s="76">
        <f t="shared" si="1302"/>
        <v>0</v>
      </c>
      <c r="D6170" s="76">
        <f t="shared" si="1302"/>
        <v>0</v>
      </c>
      <c r="E6170" s="76">
        <f t="shared" si="1302"/>
        <v>0</v>
      </c>
      <c r="F6170" s="43">
        <f t="shared" si="1303"/>
        <v>0</v>
      </c>
      <c r="G6170" s="76">
        <f t="shared" si="1304"/>
        <v>0</v>
      </c>
      <c r="H6170" s="76">
        <f t="shared" si="1304"/>
        <v>0</v>
      </c>
      <c r="I6170" s="76">
        <f t="shared" si="1304"/>
        <v>0</v>
      </c>
      <c r="J6170" s="76">
        <f t="shared" si="1304"/>
        <v>0</v>
      </c>
      <c r="K6170" s="43">
        <f t="shared" si="1305"/>
        <v>0</v>
      </c>
    </row>
    <row r="6171" spans="1:11" ht="12.75" customHeight="1">
      <c r="A6171" s="61" t="str">
        <f>"         "&amp;Labels!B76</f>
        <v xml:space="preserve">         Customer 8</v>
      </c>
      <c r="B6171" s="76">
        <f t="shared" si="1302"/>
        <v>0</v>
      </c>
      <c r="C6171" s="76">
        <f t="shared" si="1302"/>
        <v>0</v>
      </c>
      <c r="D6171" s="76">
        <f t="shared" si="1302"/>
        <v>0</v>
      </c>
      <c r="E6171" s="76">
        <f t="shared" si="1302"/>
        <v>0</v>
      </c>
      <c r="F6171" s="43">
        <f t="shared" si="1303"/>
        <v>0</v>
      </c>
      <c r="G6171" s="76">
        <f t="shared" si="1304"/>
        <v>0</v>
      </c>
      <c r="H6171" s="76">
        <f t="shared" si="1304"/>
        <v>0</v>
      </c>
      <c r="I6171" s="76">
        <f t="shared" si="1304"/>
        <v>0</v>
      </c>
      <c r="J6171" s="76">
        <f t="shared" si="1304"/>
        <v>0</v>
      </c>
      <c r="K6171" s="43">
        <f t="shared" si="1305"/>
        <v>0</v>
      </c>
    </row>
    <row r="6172" spans="1:11" ht="12.75" customHeight="1">
      <c r="A6172" s="61" t="str">
        <f>"         "&amp;Labels!B77</f>
        <v xml:space="preserve">         Customer 9</v>
      </c>
      <c r="B6172" s="76">
        <f t="shared" si="1302"/>
        <v>0</v>
      </c>
      <c r="C6172" s="76">
        <f t="shared" si="1302"/>
        <v>0</v>
      </c>
      <c r="D6172" s="76">
        <f t="shared" si="1302"/>
        <v>0</v>
      </c>
      <c r="E6172" s="76">
        <f t="shared" si="1302"/>
        <v>0</v>
      </c>
      <c r="F6172" s="43">
        <f t="shared" si="1303"/>
        <v>0</v>
      </c>
      <c r="G6172" s="76">
        <f t="shared" si="1304"/>
        <v>0</v>
      </c>
      <c r="H6172" s="76">
        <f t="shared" si="1304"/>
        <v>0</v>
      </c>
      <c r="I6172" s="76">
        <f t="shared" si="1304"/>
        <v>0</v>
      </c>
      <c r="J6172" s="76">
        <f t="shared" si="1304"/>
        <v>0</v>
      </c>
      <c r="K6172" s="43">
        <f t="shared" si="1305"/>
        <v>0</v>
      </c>
    </row>
    <row r="6173" spans="1:11" ht="12.75" customHeight="1">
      <c r="A6173" s="61" t="str">
        <f>"         "&amp;Labels!B78</f>
        <v xml:space="preserve">         Customer 10</v>
      </c>
      <c r="B6173" s="76">
        <f t="shared" si="1302"/>
        <v>0</v>
      </c>
      <c r="C6173" s="76">
        <f t="shared" si="1302"/>
        <v>0</v>
      </c>
      <c r="D6173" s="76">
        <f t="shared" si="1302"/>
        <v>0</v>
      </c>
      <c r="E6173" s="76">
        <f t="shared" si="1302"/>
        <v>0</v>
      </c>
      <c r="F6173" s="43">
        <f t="shared" si="1303"/>
        <v>0</v>
      </c>
      <c r="G6173" s="76">
        <f t="shared" si="1304"/>
        <v>0</v>
      </c>
      <c r="H6173" s="76">
        <f t="shared" si="1304"/>
        <v>0</v>
      </c>
      <c r="I6173" s="76">
        <f t="shared" si="1304"/>
        <v>0</v>
      </c>
      <c r="J6173" s="76">
        <f t="shared" si="1304"/>
        <v>0</v>
      </c>
      <c r="K6173" s="43">
        <f t="shared" si="1305"/>
        <v>0</v>
      </c>
    </row>
    <row r="6174" spans="1:11" ht="12.75" customHeight="1">
      <c r="A6174" s="61" t="str">
        <f>"         "&amp;Labels!C68</f>
        <v xml:space="preserve">         Total</v>
      </c>
      <c r="B6174" s="84">
        <f t="shared" si="1302"/>
        <v>0</v>
      </c>
      <c r="C6174" s="84">
        <f t="shared" si="1302"/>
        <v>0</v>
      </c>
      <c r="D6174" s="84">
        <f t="shared" si="1302"/>
        <v>0</v>
      </c>
      <c r="E6174" s="84">
        <f t="shared" si="1302"/>
        <v>0</v>
      </c>
      <c r="F6174" s="43">
        <f t="shared" si="1303"/>
        <v>0</v>
      </c>
      <c r="G6174" s="84">
        <f t="shared" si="1304"/>
        <v>0</v>
      </c>
      <c r="H6174" s="84">
        <f t="shared" si="1304"/>
        <v>0</v>
      </c>
      <c r="I6174" s="84">
        <f t="shared" si="1304"/>
        <v>0</v>
      </c>
      <c r="J6174" s="84">
        <f t="shared" si="1304"/>
        <v>0</v>
      </c>
      <c r="K6174" s="43">
        <f t="shared" si="1305"/>
        <v>0</v>
      </c>
    </row>
    <row r="6175" spans="1:11" ht="12.75" customHeight="1">
      <c r="A6175" s="55" t="str">
        <f>"      "&amp;Labels!C84</f>
        <v xml:space="preserve">      Total</v>
      </c>
      <c r="B6175" s="74">
        <f>B6078</f>
        <v>0</v>
      </c>
      <c r="C6175" s="74">
        <f>C6078</f>
        <v>0</v>
      </c>
      <c r="D6175" s="74">
        <f>D6078</f>
        <v>0</v>
      </c>
      <c r="E6175" s="74">
        <f>E6078</f>
        <v>0</v>
      </c>
      <c r="F6175" s="43">
        <f>SUM(B6078:E6078)</f>
        <v>0</v>
      </c>
      <c r="G6175" s="74">
        <f>G6078</f>
        <v>0</v>
      </c>
      <c r="H6175" s="74">
        <f>H6078</f>
        <v>0</v>
      </c>
      <c r="I6175" s="74">
        <f>I6078</f>
        <v>0</v>
      </c>
      <c r="J6175" s="74">
        <f>J6078</f>
        <v>0</v>
      </c>
      <c r="K6175" s="43">
        <f>SUM(G6078:J6078)</f>
        <v>0</v>
      </c>
    </row>
    <row r="6176" spans="1:11" ht="12.75" customHeight="1">
      <c r="A6176" s="61" t="str">
        <f>"         "&amp;Labels!B69</f>
        <v xml:space="preserve">         Customer 1</v>
      </c>
      <c r="B6176" s="76">
        <f t="shared" ref="B6176:E6185" si="1306">SUM(B5958,B6067)</f>
        <v>0</v>
      </c>
      <c r="C6176" s="76">
        <f t="shared" si="1306"/>
        <v>0</v>
      </c>
      <c r="D6176" s="76">
        <f t="shared" si="1306"/>
        <v>0</v>
      </c>
      <c r="E6176" s="76">
        <f t="shared" si="1306"/>
        <v>0</v>
      </c>
      <c r="F6176" s="43">
        <f t="shared" ref="F6176:F6185" si="1307">SUM(B6176:E6176)</f>
        <v>0</v>
      </c>
      <c r="G6176" s="76">
        <f t="shared" ref="G6176:J6185" si="1308">SUM(G5958,G6067)</f>
        <v>0</v>
      </c>
      <c r="H6176" s="76">
        <f t="shared" si="1308"/>
        <v>0</v>
      </c>
      <c r="I6176" s="76">
        <f t="shared" si="1308"/>
        <v>0</v>
      </c>
      <c r="J6176" s="76">
        <f t="shared" si="1308"/>
        <v>0</v>
      </c>
      <c r="K6176" s="43">
        <f t="shared" ref="K6176:K6185" si="1309">SUM(G6176:J6176)</f>
        <v>0</v>
      </c>
    </row>
    <row r="6177" spans="1:11" ht="12.75" customHeight="1">
      <c r="A6177" s="61" t="str">
        <f>"         "&amp;Labels!B70</f>
        <v xml:space="preserve">         Customer 2</v>
      </c>
      <c r="B6177" s="76">
        <f t="shared" si="1306"/>
        <v>0</v>
      </c>
      <c r="C6177" s="76">
        <f t="shared" si="1306"/>
        <v>0</v>
      </c>
      <c r="D6177" s="76">
        <f t="shared" si="1306"/>
        <v>0</v>
      </c>
      <c r="E6177" s="76">
        <f t="shared" si="1306"/>
        <v>0</v>
      </c>
      <c r="F6177" s="43">
        <f t="shared" si="1307"/>
        <v>0</v>
      </c>
      <c r="G6177" s="76">
        <f t="shared" si="1308"/>
        <v>0</v>
      </c>
      <c r="H6177" s="76">
        <f t="shared" si="1308"/>
        <v>0</v>
      </c>
      <c r="I6177" s="76">
        <f t="shared" si="1308"/>
        <v>0</v>
      </c>
      <c r="J6177" s="76">
        <f t="shared" si="1308"/>
        <v>0</v>
      </c>
      <c r="K6177" s="43">
        <f t="shared" si="1309"/>
        <v>0</v>
      </c>
    </row>
    <row r="6178" spans="1:11" ht="12.75" customHeight="1">
      <c r="A6178" s="61" t="str">
        <f>"         "&amp;Labels!B71</f>
        <v xml:space="preserve">         Customer 3</v>
      </c>
      <c r="B6178" s="76">
        <f t="shared" si="1306"/>
        <v>0</v>
      </c>
      <c r="C6178" s="76">
        <f t="shared" si="1306"/>
        <v>0</v>
      </c>
      <c r="D6178" s="76">
        <f t="shared" si="1306"/>
        <v>0</v>
      </c>
      <c r="E6178" s="76">
        <f t="shared" si="1306"/>
        <v>0</v>
      </c>
      <c r="F6178" s="43">
        <f t="shared" si="1307"/>
        <v>0</v>
      </c>
      <c r="G6178" s="76">
        <f t="shared" si="1308"/>
        <v>0</v>
      </c>
      <c r="H6178" s="76">
        <f t="shared" si="1308"/>
        <v>0</v>
      </c>
      <c r="I6178" s="76">
        <f t="shared" si="1308"/>
        <v>0</v>
      </c>
      <c r="J6178" s="76">
        <f t="shared" si="1308"/>
        <v>0</v>
      </c>
      <c r="K6178" s="43">
        <f t="shared" si="1309"/>
        <v>0</v>
      </c>
    </row>
    <row r="6179" spans="1:11" ht="12.75" customHeight="1">
      <c r="A6179" s="61" t="str">
        <f>"         "&amp;Labels!B72</f>
        <v xml:space="preserve">         Customer 4</v>
      </c>
      <c r="B6179" s="76">
        <f t="shared" si="1306"/>
        <v>0</v>
      </c>
      <c r="C6179" s="76">
        <f t="shared" si="1306"/>
        <v>0</v>
      </c>
      <c r="D6179" s="76">
        <f t="shared" si="1306"/>
        <v>0</v>
      </c>
      <c r="E6179" s="76">
        <f t="shared" si="1306"/>
        <v>0</v>
      </c>
      <c r="F6179" s="43">
        <f t="shared" si="1307"/>
        <v>0</v>
      </c>
      <c r="G6179" s="76">
        <f t="shared" si="1308"/>
        <v>0</v>
      </c>
      <c r="H6179" s="76">
        <f t="shared" si="1308"/>
        <v>0</v>
      </c>
      <c r="I6179" s="76">
        <f t="shared" si="1308"/>
        <v>0</v>
      </c>
      <c r="J6179" s="76">
        <f t="shared" si="1308"/>
        <v>0</v>
      </c>
      <c r="K6179" s="43">
        <f t="shared" si="1309"/>
        <v>0</v>
      </c>
    </row>
    <row r="6180" spans="1:11" ht="12.75" customHeight="1">
      <c r="A6180" s="61" t="str">
        <f>"         "&amp;Labels!B73</f>
        <v xml:space="preserve">         Customer 5</v>
      </c>
      <c r="B6180" s="76">
        <f t="shared" si="1306"/>
        <v>0</v>
      </c>
      <c r="C6180" s="76">
        <f t="shared" si="1306"/>
        <v>0</v>
      </c>
      <c r="D6180" s="76">
        <f t="shared" si="1306"/>
        <v>0</v>
      </c>
      <c r="E6180" s="76">
        <f t="shared" si="1306"/>
        <v>0</v>
      </c>
      <c r="F6180" s="43">
        <f t="shared" si="1307"/>
        <v>0</v>
      </c>
      <c r="G6180" s="76">
        <f t="shared" si="1308"/>
        <v>0</v>
      </c>
      <c r="H6180" s="76">
        <f t="shared" si="1308"/>
        <v>0</v>
      </c>
      <c r="I6180" s="76">
        <f t="shared" si="1308"/>
        <v>0</v>
      </c>
      <c r="J6180" s="76">
        <f t="shared" si="1308"/>
        <v>0</v>
      </c>
      <c r="K6180" s="43">
        <f t="shared" si="1309"/>
        <v>0</v>
      </c>
    </row>
    <row r="6181" spans="1:11" ht="12.75" customHeight="1">
      <c r="A6181" s="61" t="str">
        <f>"         "&amp;Labels!B74</f>
        <v xml:space="preserve">         Customer 6</v>
      </c>
      <c r="B6181" s="76">
        <f t="shared" si="1306"/>
        <v>0</v>
      </c>
      <c r="C6181" s="76">
        <f t="shared" si="1306"/>
        <v>0</v>
      </c>
      <c r="D6181" s="76">
        <f t="shared" si="1306"/>
        <v>0</v>
      </c>
      <c r="E6181" s="76">
        <f t="shared" si="1306"/>
        <v>0</v>
      </c>
      <c r="F6181" s="43">
        <f t="shared" si="1307"/>
        <v>0</v>
      </c>
      <c r="G6181" s="76">
        <f t="shared" si="1308"/>
        <v>0</v>
      </c>
      <c r="H6181" s="76">
        <f t="shared" si="1308"/>
        <v>0</v>
      </c>
      <c r="I6181" s="76">
        <f t="shared" si="1308"/>
        <v>0</v>
      </c>
      <c r="J6181" s="76">
        <f t="shared" si="1308"/>
        <v>0</v>
      </c>
      <c r="K6181" s="43">
        <f t="shared" si="1309"/>
        <v>0</v>
      </c>
    </row>
    <row r="6182" spans="1:11" ht="12.75" customHeight="1">
      <c r="A6182" s="61" t="str">
        <f>"         "&amp;Labels!B75</f>
        <v xml:space="preserve">         Customer 7</v>
      </c>
      <c r="B6182" s="76">
        <f t="shared" si="1306"/>
        <v>0</v>
      </c>
      <c r="C6182" s="76">
        <f t="shared" si="1306"/>
        <v>0</v>
      </c>
      <c r="D6182" s="76">
        <f t="shared" si="1306"/>
        <v>0</v>
      </c>
      <c r="E6182" s="76">
        <f t="shared" si="1306"/>
        <v>0</v>
      </c>
      <c r="F6182" s="43">
        <f t="shared" si="1307"/>
        <v>0</v>
      </c>
      <c r="G6182" s="76">
        <f t="shared" si="1308"/>
        <v>0</v>
      </c>
      <c r="H6182" s="76">
        <f t="shared" si="1308"/>
        <v>0</v>
      </c>
      <c r="I6182" s="76">
        <f t="shared" si="1308"/>
        <v>0</v>
      </c>
      <c r="J6182" s="76">
        <f t="shared" si="1308"/>
        <v>0</v>
      </c>
      <c r="K6182" s="43">
        <f t="shared" si="1309"/>
        <v>0</v>
      </c>
    </row>
    <row r="6183" spans="1:11" ht="12.75" customHeight="1">
      <c r="A6183" s="61" t="str">
        <f>"         "&amp;Labels!B76</f>
        <v xml:space="preserve">         Customer 8</v>
      </c>
      <c r="B6183" s="76">
        <f t="shared" si="1306"/>
        <v>0</v>
      </c>
      <c r="C6183" s="76">
        <f t="shared" si="1306"/>
        <v>0</v>
      </c>
      <c r="D6183" s="76">
        <f t="shared" si="1306"/>
        <v>0</v>
      </c>
      <c r="E6183" s="76">
        <f t="shared" si="1306"/>
        <v>0</v>
      </c>
      <c r="F6183" s="43">
        <f t="shared" si="1307"/>
        <v>0</v>
      </c>
      <c r="G6183" s="76">
        <f t="shared" si="1308"/>
        <v>0</v>
      </c>
      <c r="H6183" s="76">
        <f t="shared" si="1308"/>
        <v>0</v>
      </c>
      <c r="I6183" s="76">
        <f t="shared" si="1308"/>
        <v>0</v>
      </c>
      <c r="J6183" s="76">
        <f t="shared" si="1308"/>
        <v>0</v>
      </c>
      <c r="K6183" s="43">
        <f t="shared" si="1309"/>
        <v>0</v>
      </c>
    </row>
    <row r="6184" spans="1:11" ht="12.75" customHeight="1">
      <c r="A6184" s="61" t="str">
        <f>"         "&amp;Labels!B77</f>
        <v xml:space="preserve">         Customer 9</v>
      </c>
      <c r="B6184" s="76">
        <f t="shared" si="1306"/>
        <v>0</v>
      </c>
      <c r="C6184" s="76">
        <f t="shared" si="1306"/>
        <v>0</v>
      </c>
      <c r="D6184" s="76">
        <f t="shared" si="1306"/>
        <v>0</v>
      </c>
      <c r="E6184" s="76">
        <f t="shared" si="1306"/>
        <v>0</v>
      </c>
      <c r="F6184" s="43">
        <f t="shared" si="1307"/>
        <v>0</v>
      </c>
      <c r="G6184" s="76">
        <f t="shared" si="1308"/>
        <v>0</v>
      </c>
      <c r="H6184" s="76">
        <f t="shared" si="1308"/>
        <v>0</v>
      </c>
      <c r="I6184" s="76">
        <f t="shared" si="1308"/>
        <v>0</v>
      </c>
      <c r="J6184" s="76">
        <f t="shared" si="1308"/>
        <v>0</v>
      </c>
      <c r="K6184" s="43">
        <f t="shared" si="1309"/>
        <v>0</v>
      </c>
    </row>
    <row r="6185" spans="1:11" ht="12.75" customHeight="1">
      <c r="A6185" s="61" t="str">
        <f>"         "&amp;Labels!B78</f>
        <v xml:space="preserve">         Customer 10</v>
      </c>
      <c r="B6185" s="76">
        <f t="shared" si="1306"/>
        <v>0</v>
      </c>
      <c r="C6185" s="76">
        <f t="shared" si="1306"/>
        <v>0</v>
      </c>
      <c r="D6185" s="76">
        <f t="shared" si="1306"/>
        <v>0</v>
      </c>
      <c r="E6185" s="76">
        <f t="shared" si="1306"/>
        <v>0</v>
      </c>
      <c r="F6185" s="43">
        <f t="shared" si="1307"/>
        <v>0</v>
      </c>
      <c r="G6185" s="76">
        <f t="shared" si="1308"/>
        <v>0</v>
      </c>
      <c r="H6185" s="76">
        <f t="shared" si="1308"/>
        <v>0</v>
      </c>
      <c r="I6185" s="76">
        <f t="shared" si="1308"/>
        <v>0</v>
      </c>
      <c r="J6185" s="76">
        <f t="shared" si="1308"/>
        <v>0</v>
      </c>
      <c r="K6185" s="43">
        <f t="shared" si="1309"/>
        <v>0</v>
      </c>
    </row>
    <row r="6186" spans="1:11" ht="12.75" customHeight="1">
      <c r="A6186" s="61" t="str">
        <f>"         "&amp;Labels!C68</f>
        <v xml:space="preserve">         Total</v>
      </c>
      <c r="B6186" s="84">
        <f>B6078</f>
        <v>0</v>
      </c>
      <c r="C6186" s="84">
        <f>C6078</f>
        <v>0</v>
      </c>
      <c r="D6186" s="84">
        <f>D6078</f>
        <v>0</v>
      </c>
      <c r="E6186" s="84">
        <f>E6078</f>
        <v>0</v>
      </c>
      <c r="F6186" s="43">
        <f>SUM(B6078:E6078)</f>
        <v>0</v>
      </c>
      <c r="G6186" s="84">
        <f>G6078</f>
        <v>0</v>
      </c>
      <c r="H6186" s="84">
        <f>H6078</f>
        <v>0</v>
      </c>
      <c r="I6186" s="84">
        <f>I6078</f>
        <v>0</v>
      </c>
      <c r="J6186" s="84">
        <f>J6078</f>
        <v>0</v>
      </c>
      <c r="K6186" s="43">
        <f>SUM(G6078:J6078)</f>
        <v>0</v>
      </c>
    </row>
    <row r="6187" spans="1:11" ht="12.75" customHeight="1">
      <c r="A6187" s="63" t="str">
        <f>Labels!B99</f>
        <v>Product 5</v>
      </c>
      <c r="B6187" s="77"/>
      <c r="C6187" s="77"/>
      <c r="D6187" s="77"/>
      <c r="E6187" s="77"/>
      <c r="F6187" s="43"/>
      <c r="G6187" s="77"/>
      <c r="H6187" s="77"/>
      <c r="I6187" s="77"/>
      <c r="J6187" s="77"/>
      <c r="K6187" s="43"/>
    </row>
    <row r="6188" spans="1:11" ht="12.75" customHeight="1">
      <c r="A6188" s="55" t="str">
        <f>"   "&amp;Labels!B107</f>
        <v xml:space="preserve">   Seminars</v>
      </c>
      <c r="B6188" s="74"/>
      <c r="C6188" s="74"/>
      <c r="D6188" s="74"/>
      <c r="E6188" s="74"/>
      <c r="F6188" s="43"/>
      <c r="G6188" s="74"/>
      <c r="H6188" s="74"/>
      <c r="I6188" s="74"/>
      <c r="J6188" s="74"/>
      <c r="K6188" s="43"/>
    </row>
    <row r="6189" spans="1:11" ht="12.75" customHeight="1">
      <c r="A6189" s="61" t="str">
        <f>"      "&amp;Labels!B85</f>
        <v xml:space="preserve">      Q 1</v>
      </c>
      <c r="B6189" s="84"/>
      <c r="C6189" s="84"/>
      <c r="D6189" s="84"/>
      <c r="E6189" s="84"/>
      <c r="F6189" s="43"/>
      <c r="G6189" s="84"/>
      <c r="H6189" s="84"/>
      <c r="I6189" s="84"/>
      <c r="J6189" s="84"/>
      <c r="K6189" s="43"/>
    </row>
    <row r="6190" spans="1:11" ht="12.75" customHeight="1">
      <c r="A6190" s="61" t="str">
        <f>"         "&amp;Labels!B69</f>
        <v xml:space="preserve">         Customer 1</v>
      </c>
      <c r="B6190" s="76">
        <f>IF('(Other Computations)'!B199=0,0,Inputs!D241*Inputs!D134*Inputs!D67*Inputs!D26*'GM Alloc Factors'!B34/('(Other Computations)'!B186+'(Other Computations)'!B199))</f>
        <v>0</v>
      </c>
      <c r="C6190" s="76">
        <f>IF('(Other Computations)'!C199=0,0,Inputs!E241*Inputs!E134*Inputs!D67*Inputs!D26*'GM Alloc Factors'!C34/('(Other Computations)'!C186+'(Other Computations)'!C199))</f>
        <v>0</v>
      </c>
      <c r="D6190" s="76">
        <f>IF('(Other Computations)'!D199=0,0,Inputs!F241*Inputs!F134*Inputs!D67*Inputs!D26*'GM Alloc Factors'!D34/('(Other Computations)'!D186+'(Other Computations)'!D199))</f>
        <v>0</v>
      </c>
      <c r="E6190" s="76">
        <f>IF('(Other Computations)'!E199=0,0,Inputs!G241*Inputs!G134*Inputs!D67*Inputs!D26*'GM Alloc Factors'!E34/('(Other Computations)'!E186+'(Other Computations)'!E199))</f>
        <v>0</v>
      </c>
      <c r="F6190" s="43">
        <f t="shared" ref="F6190:F6200" si="1310">SUM(B6190:E6190)</f>
        <v>0</v>
      </c>
      <c r="G6190" s="76">
        <f>IF('(Other Computations)'!G199=0,0,Inputs!I241*Inputs!I134*Inputs!D67*Inputs!D26*'GM Alloc Factors'!G34/('(Other Computations)'!G186+'(Other Computations)'!G199))</f>
        <v>0</v>
      </c>
      <c r="H6190" s="76">
        <f>IF('(Other Computations)'!H199=0,0,Inputs!J241*Inputs!J134*Inputs!D67*Inputs!D26*'GM Alloc Factors'!H34/('(Other Computations)'!H186+'(Other Computations)'!H199))</f>
        <v>0</v>
      </c>
      <c r="I6190" s="76">
        <f>IF('(Other Computations)'!I199=0,0,Inputs!K241*Inputs!K134*Inputs!D67*Inputs!D26*'GM Alloc Factors'!I34/('(Other Computations)'!I186+'(Other Computations)'!I199))</f>
        <v>0</v>
      </c>
      <c r="J6190" s="76">
        <f>IF('(Other Computations)'!J199=0,0,Inputs!L241*Inputs!L134*Inputs!D67*Inputs!D26*'GM Alloc Factors'!J34/('(Other Computations)'!J186+'(Other Computations)'!J199))</f>
        <v>0</v>
      </c>
      <c r="K6190" s="43">
        <f t="shared" ref="K6190:K6200" si="1311">SUM(G6190:J6190)</f>
        <v>0</v>
      </c>
    </row>
    <row r="6191" spans="1:11" ht="12.75" customHeight="1">
      <c r="A6191" s="61" t="str">
        <f>"         "&amp;Labels!B70</f>
        <v xml:space="preserve">         Customer 2</v>
      </c>
      <c r="B6191" s="76">
        <f>IF('(Other Computations)'!B200=0,0,Inputs!D242*Inputs!D135*Inputs!D68*Inputs!D26*'GM Alloc Factors'!B34/('(Other Computations)'!B187+'(Other Computations)'!B200))</f>
        <v>0</v>
      </c>
      <c r="C6191" s="76">
        <f>IF('(Other Computations)'!C200=0,0,Inputs!E242*Inputs!E135*Inputs!D68*Inputs!D26*'GM Alloc Factors'!C34/('(Other Computations)'!C187+'(Other Computations)'!C200))</f>
        <v>0</v>
      </c>
      <c r="D6191" s="76">
        <f>IF('(Other Computations)'!D200=0,0,Inputs!F242*Inputs!F135*Inputs!D68*Inputs!D26*'GM Alloc Factors'!D34/('(Other Computations)'!D187+'(Other Computations)'!D200))</f>
        <v>0</v>
      </c>
      <c r="E6191" s="76">
        <f>IF('(Other Computations)'!E200=0,0,Inputs!G242*Inputs!G135*Inputs!D68*Inputs!D26*'GM Alloc Factors'!E34/('(Other Computations)'!E187+'(Other Computations)'!E200))</f>
        <v>0</v>
      </c>
      <c r="F6191" s="43">
        <f t="shared" si="1310"/>
        <v>0</v>
      </c>
      <c r="G6191" s="76">
        <f>IF('(Other Computations)'!G200=0,0,Inputs!I242*Inputs!I135*Inputs!D68*Inputs!D26*'GM Alloc Factors'!G34/('(Other Computations)'!G187+'(Other Computations)'!G200))</f>
        <v>0</v>
      </c>
      <c r="H6191" s="76">
        <f>IF('(Other Computations)'!H200=0,0,Inputs!J242*Inputs!J135*Inputs!D68*Inputs!D26*'GM Alloc Factors'!H34/('(Other Computations)'!H187+'(Other Computations)'!H200))</f>
        <v>0</v>
      </c>
      <c r="I6191" s="76">
        <f>IF('(Other Computations)'!I200=0,0,Inputs!K242*Inputs!K135*Inputs!D68*Inputs!D26*'GM Alloc Factors'!I34/('(Other Computations)'!I187+'(Other Computations)'!I200))</f>
        <v>0</v>
      </c>
      <c r="J6191" s="76">
        <f>IF('(Other Computations)'!J200=0,0,Inputs!L242*Inputs!L135*Inputs!D68*Inputs!D26*'GM Alloc Factors'!J34/('(Other Computations)'!J187+'(Other Computations)'!J200))</f>
        <v>0</v>
      </c>
      <c r="K6191" s="43">
        <f t="shared" si="1311"/>
        <v>0</v>
      </c>
    </row>
    <row r="6192" spans="1:11" ht="12.75" customHeight="1">
      <c r="A6192" s="61" t="str">
        <f>"         "&amp;Labels!B71</f>
        <v xml:space="preserve">         Customer 3</v>
      </c>
      <c r="B6192" s="76">
        <f>IF('(Other Computations)'!B201=0,0,Inputs!D243*Inputs!D136*Inputs!D69*Inputs!D26*'GM Alloc Factors'!B34/('(Other Computations)'!B188+'(Other Computations)'!B201))</f>
        <v>0</v>
      </c>
      <c r="C6192" s="76">
        <f>IF('(Other Computations)'!C201=0,0,Inputs!E243*Inputs!E136*Inputs!D69*Inputs!D26*'GM Alloc Factors'!C34/('(Other Computations)'!C188+'(Other Computations)'!C201))</f>
        <v>0</v>
      </c>
      <c r="D6192" s="76">
        <f>IF('(Other Computations)'!D201=0,0,Inputs!F243*Inputs!F136*Inputs!D69*Inputs!D26*'GM Alloc Factors'!D34/('(Other Computations)'!D188+'(Other Computations)'!D201))</f>
        <v>0</v>
      </c>
      <c r="E6192" s="76">
        <f>IF('(Other Computations)'!E201=0,0,Inputs!G243*Inputs!G136*Inputs!D69*Inputs!D26*'GM Alloc Factors'!E34/('(Other Computations)'!E188+'(Other Computations)'!E201))</f>
        <v>0</v>
      </c>
      <c r="F6192" s="43">
        <f t="shared" si="1310"/>
        <v>0</v>
      </c>
      <c r="G6192" s="76">
        <f>IF('(Other Computations)'!G201=0,0,Inputs!I243*Inputs!I136*Inputs!D69*Inputs!D26*'GM Alloc Factors'!G34/('(Other Computations)'!G188+'(Other Computations)'!G201))</f>
        <v>0</v>
      </c>
      <c r="H6192" s="76">
        <f>IF('(Other Computations)'!H201=0,0,Inputs!J243*Inputs!J136*Inputs!D69*Inputs!D26*'GM Alloc Factors'!H34/('(Other Computations)'!H188+'(Other Computations)'!H201))</f>
        <v>0</v>
      </c>
      <c r="I6192" s="76">
        <f>IF('(Other Computations)'!I201=0,0,Inputs!K243*Inputs!K136*Inputs!D69*Inputs!D26*'GM Alloc Factors'!I34/('(Other Computations)'!I188+'(Other Computations)'!I201))</f>
        <v>0</v>
      </c>
      <c r="J6192" s="76">
        <f>IF('(Other Computations)'!J201=0,0,Inputs!L243*Inputs!L136*Inputs!D69*Inputs!D26*'GM Alloc Factors'!J34/('(Other Computations)'!J188+'(Other Computations)'!J201))</f>
        <v>0</v>
      </c>
      <c r="K6192" s="43">
        <f t="shared" si="1311"/>
        <v>0</v>
      </c>
    </row>
    <row r="6193" spans="1:11" ht="12.75" customHeight="1">
      <c r="A6193" s="61" t="str">
        <f>"         "&amp;Labels!B72</f>
        <v xml:space="preserve">         Customer 4</v>
      </c>
      <c r="B6193" s="76">
        <f>IF('(Other Computations)'!B202=0,0,Inputs!D244*Inputs!D137*Inputs!D70*Inputs!D26*'GM Alloc Factors'!B34/('(Other Computations)'!B189+'(Other Computations)'!B202))</f>
        <v>0</v>
      </c>
      <c r="C6193" s="76">
        <f>IF('(Other Computations)'!C202=0,0,Inputs!E244*Inputs!E137*Inputs!D70*Inputs!D26*'GM Alloc Factors'!C34/('(Other Computations)'!C189+'(Other Computations)'!C202))</f>
        <v>0</v>
      </c>
      <c r="D6193" s="76">
        <f>IF('(Other Computations)'!D202=0,0,Inputs!F244*Inputs!F137*Inputs!D70*Inputs!D26*'GM Alloc Factors'!D34/('(Other Computations)'!D189+'(Other Computations)'!D202))</f>
        <v>0</v>
      </c>
      <c r="E6193" s="76">
        <f>IF('(Other Computations)'!E202=0,0,Inputs!G244*Inputs!G137*Inputs!D70*Inputs!D26*'GM Alloc Factors'!E34/('(Other Computations)'!E189+'(Other Computations)'!E202))</f>
        <v>0</v>
      </c>
      <c r="F6193" s="43">
        <f t="shared" si="1310"/>
        <v>0</v>
      </c>
      <c r="G6193" s="76">
        <f>IF('(Other Computations)'!G202=0,0,Inputs!I244*Inputs!I137*Inputs!D70*Inputs!D26*'GM Alloc Factors'!G34/('(Other Computations)'!G189+'(Other Computations)'!G202))</f>
        <v>0</v>
      </c>
      <c r="H6193" s="76">
        <f>IF('(Other Computations)'!H202=0,0,Inputs!J244*Inputs!J137*Inputs!D70*Inputs!D26*'GM Alloc Factors'!H34/('(Other Computations)'!H189+'(Other Computations)'!H202))</f>
        <v>0</v>
      </c>
      <c r="I6193" s="76">
        <f>IF('(Other Computations)'!I202=0,0,Inputs!K244*Inputs!K137*Inputs!D70*Inputs!D26*'GM Alloc Factors'!I34/('(Other Computations)'!I189+'(Other Computations)'!I202))</f>
        <v>0</v>
      </c>
      <c r="J6193" s="76">
        <f>IF('(Other Computations)'!J202=0,0,Inputs!L244*Inputs!L137*Inputs!D70*Inputs!D26*'GM Alloc Factors'!J34/('(Other Computations)'!J189+'(Other Computations)'!J202))</f>
        <v>0</v>
      </c>
      <c r="K6193" s="43">
        <f t="shared" si="1311"/>
        <v>0</v>
      </c>
    </row>
    <row r="6194" spans="1:11" ht="12.75" customHeight="1">
      <c r="A6194" s="61" t="str">
        <f>"         "&amp;Labels!B73</f>
        <v xml:space="preserve">         Customer 5</v>
      </c>
      <c r="B6194" s="76">
        <f>IF('(Other Computations)'!B203=0,0,Inputs!D245*Inputs!D138*Inputs!D71*Inputs!D26*'GM Alloc Factors'!B34/('(Other Computations)'!B190+'(Other Computations)'!B203))</f>
        <v>0</v>
      </c>
      <c r="C6194" s="76">
        <f>IF('(Other Computations)'!C203=0,0,Inputs!E245*Inputs!E138*Inputs!D71*Inputs!D26*'GM Alloc Factors'!C34/('(Other Computations)'!C190+'(Other Computations)'!C203))</f>
        <v>0</v>
      </c>
      <c r="D6194" s="76">
        <f>IF('(Other Computations)'!D203=0,0,Inputs!F245*Inputs!F138*Inputs!D71*Inputs!D26*'GM Alloc Factors'!D34/('(Other Computations)'!D190+'(Other Computations)'!D203))</f>
        <v>0</v>
      </c>
      <c r="E6194" s="76">
        <f>IF('(Other Computations)'!E203=0,0,Inputs!G245*Inputs!G138*Inputs!D71*Inputs!D26*'GM Alloc Factors'!E34/('(Other Computations)'!E190+'(Other Computations)'!E203))</f>
        <v>0</v>
      </c>
      <c r="F6194" s="43">
        <f t="shared" si="1310"/>
        <v>0</v>
      </c>
      <c r="G6194" s="76">
        <f>IF('(Other Computations)'!G203=0,0,Inputs!I245*Inputs!I138*Inputs!D71*Inputs!D26*'GM Alloc Factors'!G34/('(Other Computations)'!G190+'(Other Computations)'!G203))</f>
        <v>0</v>
      </c>
      <c r="H6194" s="76">
        <f>IF('(Other Computations)'!H203=0,0,Inputs!J245*Inputs!J138*Inputs!D71*Inputs!D26*'GM Alloc Factors'!H34/('(Other Computations)'!H190+'(Other Computations)'!H203))</f>
        <v>0</v>
      </c>
      <c r="I6194" s="76">
        <f>IF('(Other Computations)'!I203=0,0,Inputs!K245*Inputs!K138*Inputs!D71*Inputs!D26*'GM Alloc Factors'!I34/('(Other Computations)'!I190+'(Other Computations)'!I203))</f>
        <v>0</v>
      </c>
      <c r="J6194" s="76">
        <f>IF('(Other Computations)'!J203=0,0,Inputs!L245*Inputs!L138*Inputs!D71*Inputs!D26*'GM Alloc Factors'!J34/('(Other Computations)'!J190+'(Other Computations)'!J203))</f>
        <v>0</v>
      </c>
      <c r="K6194" s="43">
        <f t="shared" si="1311"/>
        <v>0</v>
      </c>
    </row>
    <row r="6195" spans="1:11" ht="12.75" customHeight="1">
      <c r="A6195" s="61" t="str">
        <f>"         "&amp;Labels!B74</f>
        <v xml:space="preserve">         Customer 6</v>
      </c>
      <c r="B6195" s="76">
        <f>IF('(Other Computations)'!B204=0,0,Inputs!D246*Inputs!D139*Inputs!D72*Inputs!D26*'GM Alloc Factors'!B34/('(Other Computations)'!B191+'(Other Computations)'!B204))</f>
        <v>0</v>
      </c>
      <c r="C6195" s="76">
        <f>IF('(Other Computations)'!C204=0,0,Inputs!E246*Inputs!E139*Inputs!D72*Inputs!D26*'GM Alloc Factors'!C34/('(Other Computations)'!C191+'(Other Computations)'!C204))</f>
        <v>0</v>
      </c>
      <c r="D6195" s="76">
        <f>IF('(Other Computations)'!D204=0,0,Inputs!F246*Inputs!F139*Inputs!D72*Inputs!D26*'GM Alloc Factors'!D34/('(Other Computations)'!D191+'(Other Computations)'!D204))</f>
        <v>0</v>
      </c>
      <c r="E6195" s="76">
        <f>IF('(Other Computations)'!E204=0,0,Inputs!G246*Inputs!G139*Inputs!D72*Inputs!D26*'GM Alloc Factors'!E34/('(Other Computations)'!E191+'(Other Computations)'!E204))</f>
        <v>0</v>
      </c>
      <c r="F6195" s="43">
        <f t="shared" si="1310"/>
        <v>0</v>
      </c>
      <c r="G6195" s="76">
        <f>IF('(Other Computations)'!G204=0,0,Inputs!I246*Inputs!I139*Inputs!D72*Inputs!D26*'GM Alloc Factors'!G34/('(Other Computations)'!G191+'(Other Computations)'!G204))</f>
        <v>0</v>
      </c>
      <c r="H6195" s="76">
        <f>IF('(Other Computations)'!H204=0,0,Inputs!J246*Inputs!J139*Inputs!D72*Inputs!D26*'GM Alloc Factors'!H34/('(Other Computations)'!H191+'(Other Computations)'!H204))</f>
        <v>0</v>
      </c>
      <c r="I6195" s="76">
        <f>IF('(Other Computations)'!I204=0,0,Inputs!K246*Inputs!K139*Inputs!D72*Inputs!D26*'GM Alloc Factors'!I34/('(Other Computations)'!I191+'(Other Computations)'!I204))</f>
        <v>0</v>
      </c>
      <c r="J6195" s="76">
        <f>IF('(Other Computations)'!J204=0,0,Inputs!L246*Inputs!L139*Inputs!D72*Inputs!D26*'GM Alloc Factors'!J34/('(Other Computations)'!J191+'(Other Computations)'!J204))</f>
        <v>0</v>
      </c>
      <c r="K6195" s="43">
        <f t="shared" si="1311"/>
        <v>0</v>
      </c>
    </row>
    <row r="6196" spans="1:11" ht="12.75" customHeight="1">
      <c r="A6196" s="61" t="str">
        <f>"         "&amp;Labels!B75</f>
        <v xml:space="preserve">         Customer 7</v>
      </c>
      <c r="B6196" s="76">
        <f>IF('(Other Computations)'!B205=0,0,Inputs!D247*Inputs!D140*Inputs!D73*Inputs!D26*'GM Alloc Factors'!B34/('(Other Computations)'!B192+'(Other Computations)'!B205))</f>
        <v>0</v>
      </c>
      <c r="C6196" s="76">
        <f>IF('(Other Computations)'!C205=0,0,Inputs!E247*Inputs!E140*Inputs!D73*Inputs!D26*'GM Alloc Factors'!C34/('(Other Computations)'!C192+'(Other Computations)'!C205))</f>
        <v>0</v>
      </c>
      <c r="D6196" s="76">
        <f>IF('(Other Computations)'!D205=0,0,Inputs!F247*Inputs!F140*Inputs!D73*Inputs!D26*'GM Alloc Factors'!D34/('(Other Computations)'!D192+'(Other Computations)'!D205))</f>
        <v>0</v>
      </c>
      <c r="E6196" s="76">
        <f>IF('(Other Computations)'!E205=0,0,Inputs!G247*Inputs!G140*Inputs!D73*Inputs!D26*'GM Alloc Factors'!E34/('(Other Computations)'!E192+'(Other Computations)'!E205))</f>
        <v>0</v>
      </c>
      <c r="F6196" s="43">
        <f t="shared" si="1310"/>
        <v>0</v>
      </c>
      <c r="G6196" s="76">
        <f>IF('(Other Computations)'!G205=0,0,Inputs!I247*Inputs!I140*Inputs!D73*Inputs!D26*'GM Alloc Factors'!G34/('(Other Computations)'!G192+'(Other Computations)'!G205))</f>
        <v>0</v>
      </c>
      <c r="H6196" s="76">
        <f>IF('(Other Computations)'!H205=0,0,Inputs!J247*Inputs!J140*Inputs!D73*Inputs!D26*'GM Alloc Factors'!H34/('(Other Computations)'!H192+'(Other Computations)'!H205))</f>
        <v>0</v>
      </c>
      <c r="I6196" s="76">
        <f>IF('(Other Computations)'!I205=0,0,Inputs!K247*Inputs!K140*Inputs!D73*Inputs!D26*'GM Alloc Factors'!I34/('(Other Computations)'!I192+'(Other Computations)'!I205))</f>
        <v>0</v>
      </c>
      <c r="J6196" s="76">
        <f>IF('(Other Computations)'!J205=0,0,Inputs!L247*Inputs!L140*Inputs!D73*Inputs!D26*'GM Alloc Factors'!J34/('(Other Computations)'!J192+'(Other Computations)'!J205))</f>
        <v>0</v>
      </c>
      <c r="K6196" s="43">
        <f t="shared" si="1311"/>
        <v>0</v>
      </c>
    </row>
    <row r="6197" spans="1:11" ht="12.75" customHeight="1">
      <c r="A6197" s="61" t="str">
        <f>"         "&amp;Labels!B76</f>
        <v xml:space="preserve">         Customer 8</v>
      </c>
      <c r="B6197" s="76">
        <f>IF('(Other Computations)'!B206=0,0,Inputs!D248*Inputs!D141*Inputs!D74*Inputs!D26*'GM Alloc Factors'!B34/('(Other Computations)'!B193+'(Other Computations)'!B206))</f>
        <v>0</v>
      </c>
      <c r="C6197" s="76">
        <f>IF('(Other Computations)'!C206=0,0,Inputs!E248*Inputs!E141*Inputs!D74*Inputs!D26*'GM Alloc Factors'!C34/('(Other Computations)'!C193+'(Other Computations)'!C206))</f>
        <v>0</v>
      </c>
      <c r="D6197" s="76">
        <f>IF('(Other Computations)'!D206=0,0,Inputs!F248*Inputs!F141*Inputs!D74*Inputs!D26*'GM Alloc Factors'!D34/('(Other Computations)'!D193+'(Other Computations)'!D206))</f>
        <v>0</v>
      </c>
      <c r="E6197" s="76">
        <f>IF('(Other Computations)'!E206=0,0,Inputs!G248*Inputs!G141*Inputs!D74*Inputs!D26*'GM Alloc Factors'!E34/('(Other Computations)'!E193+'(Other Computations)'!E206))</f>
        <v>0</v>
      </c>
      <c r="F6197" s="43">
        <f t="shared" si="1310"/>
        <v>0</v>
      </c>
      <c r="G6197" s="76">
        <f>IF('(Other Computations)'!G206=0,0,Inputs!I248*Inputs!I141*Inputs!D74*Inputs!D26*'GM Alloc Factors'!G34/('(Other Computations)'!G193+'(Other Computations)'!G206))</f>
        <v>0</v>
      </c>
      <c r="H6197" s="76">
        <f>IF('(Other Computations)'!H206=0,0,Inputs!J248*Inputs!J141*Inputs!D74*Inputs!D26*'GM Alloc Factors'!H34/('(Other Computations)'!H193+'(Other Computations)'!H206))</f>
        <v>0</v>
      </c>
      <c r="I6197" s="76">
        <f>IF('(Other Computations)'!I206=0,0,Inputs!K248*Inputs!K141*Inputs!D74*Inputs!D26*'GM Alloc Factors'!I34/('(Other Computations)'!I193+'(Other Computations)'!I206))</f>
        <v>0</v>
      </c>
      <c r="J6197" s="76">
        <f>IF('(Other Computations)'!J206=0,0,Inputs!L248*Inputs!L141*Inputs!D74*Inputs!D26*'GM Alloc Factors'!J34/('(Other Computations)'!J193+'(Other Computations)'!J206))</f>
        <v>0</v>
      </c>
      <c r="K6197" s="43">
        <f t="shared" si="1311"/>
        <v>0</v>
      </c>
    </row>
    <row r="6198" spans="1:11" ht="12.75" customHeight="1">
      <c r="A6198" s="61" t="str">
        <f>"         "&amp;Labels!B77</f>
        <v xml:space="preserve">         Customer 9</v>
      </c>
      <c r="B6198" s="76">
        <f>IF('(Other Computations)'!B207=0,0,Inputs!D249*Inputs!D142*Inputs!D75*Inputs!D26*'GM Alloc Factors'!B34/('(Other Computations)'!B194+'(Other Computations)'!B207))</f>
        <v>0</v>
      </c>
      <c r="C6198" s="76">
        <f>IF('(Other Computations)'!C207=0,0,Inputs!E249*Inputs!E142*Inputs!D75*Inputs!D26*'GM Alloc Factors'!C34/('(Other Computations)'!C194+'(Other Computations)'!C207))</f>
        <v>0</v>
      </c>
      <c r="D6198" s="76">
        <f>IF('(Other Computations)'!D207=0,0,Inputs!F249*Inputs!F142*Inputs!D75*Inputs!D26*'GM Alloc Factors'!D34/('(Other Computations)'!D194+'(Other Computations)'!D207))</f>
        <v>0</v>
      </c>
      <c r="E6198" s="76">
        <f>IF('(Other Computations)'!E207=0,0,Inputs!G249*Inputs!G142*Inputs!D75*Inputs!D26*'GM Alloc Factors'!E34/('(Other Computations)'!E194+'(Other Computations)'!E207))</f>
        <v>0</v>
      </c>
      <c r="F6198" s="43">
        <f t="shared" si="1310"/>
        <v>0</v>
      </c>
      <c r="G6198" s="76">
        <f>IF('(Other Computations)'!G207=0,0,Inputs!I249*Inputs!I142*Inputs!D75*Inputs!D26*'GM Alloc Factors'!G34/('(Other Computations)'!G194+'(Other Computations)'!G207))</f>
        <v>0</v>
      </c>
      <c r="H6198" s="76">
        <f>IF('(Other Computations)'!H207=0,0,Inputs!J249*Inputs!J142*Inputs!D75*Inputs!D26*'GM Alloc Factors'!H34/('(Other Computations)'!H194+'(Other Computations)'!H207))</f>
        <v>0</v>
      </c>
      <c r="I6198" s="76">
        <f>IF('(Other Computations)'!I207=0,0,Inputs!K249*Inputs!K142*Inputs!D75*Inputs!D26*'GM Alloc Factors'!I34/('(Other Computations)'!I194+'(Other Computations)'!I207))</f>
        <v>0</v>
      </c>
      <c r="J6198" s="76">
        <f>IF('(Other Computations)'!J207=0,0,Inputs!L249*Inputs!L142*Inputs!D75*Inputs!D26*'GM Alloc Factors'!J34/('(Other Computations)'!J194+'(Other Computations)'!J207))</f>
        <v>0</v>
      </c>
      <c r="K6198" s="43">
        <f t="shared" si="1311"/>
        <v>0</v>
      </c>
    </row>
    <row r="6199" spans="1:11" ht="12.75" customHeight="1">
      <c r="A6199" s="61" t="str">
        <f>"         "&amp;Labels!B78</f>
        <v xml:space="preserve">         Customer 10</v>
      </c>
      <c r="B6199" s="76">
        <f>IF('(Other Computations)'!B208=0,0,Inputs!D250*Inputs!D143*Inputs!D76*Inputs!D26*'GM Alloc Factors'!B34/('(Other Computations)'!B195+'(Other Computations)'!B208))</f>
        <v>0</v>
      </c>
      <c r="C6199" s="76">
        <f>IF('(Other Computations)'!C208=0,0,Inputs!E250*Inputs!E143*Inputs!D76*Inputs!D26*'GM Alloc Factors'!C34/('(Other Computations)'!C195+'(Other Computations)'!C208))</f>
        <v>0</v>
      </c>
      <c r="D6199" s="76">
        <f>IF('(Other Computations)'!D208=0,0,Inputs!F250*Inputs!F143*Inputs!D76*Inputs!D26*'GM Alloc Factors'!D34/('(Other Computations)'!D195+'(Other Computations)'!D208))</f>
        <v>0</v>
      </c>
      <c r="E6199" s="76">
        <f>IF('(Other Computations)'!E208=0,0,Inputs!G250*Inputs!G143*Inputs!D76*Inputs!D26*'GM Alloc Factors'!E34/('(Other Computations)'!E195+'(Other Computations)'!E208))</f>
        <v>0</v>
      </c>
      <c r="F6199" s="43">
        <f t="shared" si="1310"/>
        <v>0</v>
      </c>
      <c r="G6199" s="76">
        <f>IF('(Other Computations)'!G208=0,0,Inputs!I250*Inputs!I143*Inputs!D76*Inputs!D26*'GM Alloc Factors'!G34/('(Other Computations)'!G195+'(Other Computations)'!G208))</f>
        <v>0</v>
      </c>
      <c r="H6199" s="76">
        <f>IF('(Other Computations)'!H208=0,0,Inputs!J250*Inputs!J143*Inputs!D76*Inputs!D26*'GM Alloc Factors'!H34/('(Other Computations)'!H195+'(Other Computations)'!H208))</f>
        <v>0</v>
      </c>
      <c r="I6199" s="76">
        <f>IF('(Other Computations)'!I208=0,0,Inputs!K250*Inputs!K143*Inputs!D76*Inputs!D26*'GM Alloc Factors'!I34/('(Other Computations)'!I195+'(Other Computations)'!I208))</f>
        <v>0</v>
      </c>
      <c r="J6199" s="76">
        <f>IF('(Other Computations)'!J208=0,0,Inputs!L250*Inputs!L143*Inputs!D76*Inputs!D26*'GM Alloc Factors'!J34/('(Other Computations)'!J195+'(Other Computations)'!J208))</f>
        <v>0</v>
      </c>
      <c r="K6199" s="43">
        <f t="shared" si="1311"/>
        <v>0</v>
      </c>
    </row>
    <row r="6200" spans="1:11" ht="12.75" customHeight="1">
      <c r="A6200" s="61" t="str">
        <f>"         "&amp;Labels!C68</f>
        <v xml:space="preserve">         Total</v>
      </c>
      <c r="B6200" s="84">
        <f>SUM(B6190:B6199)</f>
        <v>0</v>
      </c>
      <c r="C6200" s="84">
        <f>SUM(C6190:C6199)</f>
        <v>0</v>
      </c>
      <c r="D6200" s="84">
        <f>SUM(D6190:D6199)</f>
        <v>0</v>
      </c>
      <c r="E6200" s="84">
        <f>SUM(E6190:E6199)</f>
        <v>0</v>
      </c>
      <c r="F6200" s="43">
        <f t="shared" si="1310"/>
        <v>0</v>
      </c>
      <c r="G6200" s="84">
        <f>SUM(G6190:G6199)</f>
        <v>0</v>
      </c>
      <c r="H6200" s="84">
        <f>SUM(H6190:H6199)</f>
        <v>0</v>
      </c>
      <c r="I6200" s="84">
        <f>SUM(I6190:I6199)</f>
        <v>0</v>
      </c>
      <c r="J6200" s="84">
        <f>SUM(J6190:J6199)</f>
        <v>0</v>
      </c>
      <c r="K6200" s="43">
        <f t="shared" si="1311"/>
        <v>0</v>
      </c>
    </row>
    <row r="6201" spans="1:11" ht="12.75" customHeight="1">
      <c r="A6201" s="61" t="str">
        <f>"      "&amp;Labels!B86</f>
        <v xml:space="preserve">      Q 2</v>
      </c>
      <c r="B6201" s="84"/>
      <c r="C6201" s="84"/>
      <c r="D6201" s="84"/>
      <c r="E6201" s="84"/>
      <c r="F6201" s="43"/>
      <c r="G6201" s="84"/>
      <c r="H6201" s="84"/>
      <c r="I6201" s="84"/>
      <c r="J6201" s="84"/>
      <c r="K6201" s="43"/>
    </row>
    <row r="6202" spans="1:11" ht="12.75" customHeight="1">
      <c r="A6202" s="61" t="str">
        <f>"         "&amp;Labels!B69</f>
        <v xml:space="preserve">         Customer 1</v>
      </c>
      <c r="B6202" s="76">
        <f>IF('(Other Computations)'!B199=0,0,Inputs!D241*Inputs!D134*Inputs!E67*Inputs!D26*'GM Alloc Factors'!B37/('(Other Computations)'!B186+'(Other Computations)'!B199))</f>
        <v>0</v>
      </c>
      <c r="C6202" s="76">
        <f>IF('(Other Computations)'!C199=0,0,Inputs!E241*Inputs!E134*Inputs!E67*Inputs!D26*'GM Alloc Factors'!C37/('(Other Computations)'!C186+'(Other Computations)'!C199))</f>
        <v>0</v>
      </c>
      <c r="D6202" s="76">
        <f>IF('(Other Computations)'!D199=0,0,Inputs!F241*Inputs!F134*Inputs!E67*Inputs!D26*'GM Alloc Factors'!D37/('(Other Computations)'!D186+'(Other Computations)'!D199))</f>
        <v>0</v>
      </c>
      <c r="E6202" s="76">
        <f>IF('(Other Computations)'!E199=0,0,Inputs!G241*Inputs!G134*Inputs!E67*Inputs!D26*'GM Alloc Factors'!E37/('(Other Computations)'!E186+'(Other Computations)'!E199))</f>
        <v>0</v>
      </c>
      <c r="F6202" s="43">
        <f t="shared" ref="F6202:F6212" si="1312">SUM(B6202:E6202)</f>
        <v>0</v>
      </c>
      <c r="G6202" s="76">
        <f>IF('(Other Computations)'!G199=0,0,Inputs!I241*Inputs!I134*Inputs!E67*Inputs!D26*'GM Alloc Factors'!G37/('(Other Computations)'!G186+'(Other Computations)'!G199))</f>
        <v>0</v>
      </c>
      <c r="H6202" s="76">
        <f>IF('(Other Computations)'!H199=0,0,Inputs!J241*Inputs!J134*Inputs!E67*Inputs!D26*'GM Alloc Factors'!H37/('(Other Computations)'!H186+'(Other Computations)'!H199))</f>
        <v>0</v>
      </c>
      <c r="I6202" s="76">
        <f>IF('(Other Computations)'!I199=0,0,Inputs!K241*Inputs!K134*Inputs!E67*Inputs!D26*'GM Alloc Factors'!I37/('(Other Computations)'!I186+'(Other Computations)'!I199))</f>
        <v>0</v>
      </c>
      <c r="J6202" s="76">
        <f>IF('(Other Computations)'!J199=0,0,Inputs!L241*Inputs!L134*Inputs!E67*Inputs!D26*'GM Alloc Factors'!J37/('(Other Computations)'!J186+'(Other Computations)'!J199))</f>
        <v>0</v>
      </c>
      <c r="K6202" s="43">
        <f t="shared" ref="K6202:K6212" si="1313">SUM(G6202:J6202)</f>
        <v>0</v>
      </c>
    </row>
    <row r="6203" spans="1:11" ht="12.75" customHeight="1">
      <c r="A6203" s="61" t="str">
        <f>"         "&amp;Labels!B70</f>
        <v xml:space="preserve">         Customer 2</v>
      </c>
      <c r="B6203" s="76">
        <f>IF('(Other Computations)'!B200=0,0,Inputs!D242*Inputs!D135*Inputs!E68*Inputs!D26*'GM Alloc Factors'!B37/('(Other Computations)'!B187+'(Other Computations)'!B200))</f>
        <v>0</v>
      </c>
      <c r="C6203" s="76">
        <f>IF('(Other Computations)'!C200=0,0,Inputs!E242*Inputs!E135*Inputs!E68*Inputs!D26*'GM Alloc Factors'!C37/('(Other Computations)'!C187+'(Other Computations)'!C200))</f>
        <v>0</v>
      </c>
      <c r="D6203" s="76">
        <f>IF('(Other Computations)'!D200=0,0,Inputs!F242*Inputs!F135*Inputs!E68*Inputs!D26*'GM Alloc Factors'!D37/('(Other Computations)'!D187+'(Other Computations)'!D200))</f>
        <v>0</v>
      </c>
      <c r="E6203" s="76">
        <f>IF('(Other Computations)'!E200=0,0,Inputs!G242*Inputs!G135*Inputs!E68*Inputs!D26*'GM Alloc Factors'!E37/('(Other Computations)'!E187+'(Other Computations)'!E200))</f>
        <v>0</v>
      </c>
      <c r="F6203" s="43">
        <f t="shared" si="1312"/>
        <v>0</v>
      </c>
      <c r="G6203" s="76">
        <f>IF('(Other Computations)'!G200=0,0,Inputs!I242*Inputs!I135*Inputs!E68*Inputs!D26*'GM Alloc Factors'!G37/('(Other Computations)'!G187+'(Other Computations)'!G200))</f>
        <v>0</v>
      </c>
      <c r="H6203" s="76">
        <f>IF('(Other Computations)'!H200=0,0,Inputs!J242*Inputs!J135*Inputs!E68*Inputs!D26*'GM Alloc Factors'!H37/('(Other Computations)'!H187+'(Other Computations)'!H200))</f>
        <v>0</v>
      </c>
      <c r="I6203" s="76">
        <f>IF('(Other Computations)'!I200=0,0,Inputs!K242*Inputs!K135*Inputs!E68*Inputs!D26*'GM Alloc Factors'!I37/('(Other Computations)'!I187+'(Other Computations)'!I200))</f>
        <v>0</v>
      </c>
      <c r="J6203" s="76">
        <f>IF('(Other Computations)'!J200=0,0,Inputs!L242*Inputs!L135*Inputs!E68*Inputs!D26*'GM Alloc Factors'!J37/('(Other Computations)'!J187+'(Other Computations)'!J200))</f>
        <v>0</v>
      </c>
      <c r="K6203" s="43">
        <f t="shared" si="1313"/>
        <v>0</v>
      </c>
    </row>
    <row r="6204" spans="1:11" ht="12.75" customHeight="1">
      <c r="A6204" s="61" t="str">
        <f>"         "&amp;Labels!B71</f>
        <v xml:space="preserve">         Customer 3</v>
      </c>
      <c r="B6204" s="76">
        <f>IF('(Other Computations)'!B201=0,0,Inputs!D243*Inputs!D136*Inputs!E69*Inputs!D26*'GM Alloc Factors'!B37/('(Other Computations)'!B188+'(Other Computations)'!B201))</f>
        <v>0</v>
      </c>
      <c r="C6204" s="76">
        <f>IF('(Other Computations)'!C201=0,0,Inputs!E243*Inputs!E136*Inputs!E69*Inputs!D26*'GM Alloc Factors'!C37/('(Other Computations)'!C188+'(Other Computations)'!C201))</f>
        <v>0</v>
      </c>
      <c r="D6204" s="76">
        <f>IF('(Other Computations)'!D201=0,0,Inputs!F243*Inputs!F136*Inputs!E69*Inputs!D26*'GM Alloc Factors'!D37/('(Other Computations)'!D188+'(Other Computations)'!D201))</f>
        <v>0</v>
      </c>
      <c r="E6204" s="76">
        <f>IF('(Other Computations)'!E201=0,0,Inputs!G243*Inputs!G136*Inputs!E69*Inputs!D26*'GM Alloc Factors'!E37/('(Other Computations)'!E188+'(Other Computations)'!E201))</f>
        <v>0</v>
      </c>
      <c r="F6204" s="43">
        <f t="shared" si="1312"/>
        <v>0</v>
      </c>
      <c r="G6204" s="76">
        <f>IF('(Other Computations)'!G201=0,0,Inputs!I243*Inputs!I136*Inputs!E69*Inputs!D26*'GM Alloc Factors'!G37/('(Other Computations)'!G188+'(Other Computations)'!G201))</f>
        <v>0</v>
      </c>
      <c r="H6204" s="76">
        <f>IF('(Other Computations)'!H201=0,0,Inputs!J243*Inputs!J136*Inputs!E69*Inputs!D26*'GM Alloc Factors'!H37/('(Other Computations)'!H188+'(Other Computations)'!H201))</f>
        <v>0</v>
      </c>
      <c r="I6204" s="76">
        <f>IF('(Other Computations)'!I201=0,0,Inputs!K243*Inputs!K136*Inputs!E69*Inputs!D26*'GM Alloc Factors'!I37/('(Other Computations)'!I188+'(Other Computations)'!I201))</f>
        <v>0</v>
      </c>
      <c r="J6204" s="76">
        <f>IF('(Other Computations)'!J201=0,0,Inputs!L243*Inputs!L136*Inputs!E69*Inputs!D26*'GM Alloc Factors'!J37/('(Other Computations)'!J188+'(Other Computations)'!J201))</f>
        <v>0</v>
      </c>
      <c r="K6204" s="43">
        <f t="shared" si="1313"/>
        <v>0</v>
      </c>
    </row>
    <row r="6205" spans="1:11" ht="12.75" customHeight="1">
      <c r="A6205" s="61" t="str">
        <f>"         "&amp;Labels!B72</f>
        <v xml:space="preserve">         Customer 4</v>
      </c>
      <c r="B6205" s="76">
        <f>IF('(Other Computations)'!B202=0,0,Inputs!D244*Inputs!D137*Inputs!E70*Inputs!D26*'GM Alloc Factors'!B37/('(Other Computations)'!B189+'(Other Computations)'!B202))</f>
        <v>0</v>
      </c>
      <c r="C6205" s="76">
        <f>IF('(Other Computations)'!C202=0,0,Inputs!E244*Inputs!E137*Inputs!E70*Inputs!D26*'GM Alloc Factors'!C37/('(Other Computations)'!C189+'(Other Computations)'!C202))</f>
        <v>0</v>
      </c>
      <c r="D6205" s="76">
        <f>IF('(Other Computations)'!D202=0,0,Inputs!F244*Inputs!F137*Inputs!E70*Inputs!D26*'GM Alloc Factors'!D37/('(Other Computations)'!D189+'(Other Computations)'!D202))</f>
        <v>0</v>
      </c>
      <c r="E6205" s="76">
        <f>IF('(Other Computations)'!E202=0,0,Inputs!G244*Inputs!G137*Inputs!E70*Inputs!D26*'GM Alloc Factors'!E37/('(Other Computations)'!E189+'(Other Computations)'!E202))</f>
        <v>0</v>
      </c>
      <c r="F6205" s="43">
        <f t="shared" si="1312"/>
        <v>0</v>
      </c>
      <c r="G6205" s="76">
        <f>IF('(Other Computations)'!G202=0,0,Inputs!I244*Inputs!I137*Inputs!E70*Inputs!D26*'GM Alloc Factors'!G37/('(Other Computations)'!G189+'(Other Computations)'!G202))</f>
        <v>0</v>
      </c>
      <c r="H6205" s="76">
        <f>IF('(Other Computations)'!H202=0,0,Inputs!J244*Inputs!J137*Inputs!E70*Inputs!D26*'GM Alloc Factors'!H37/('(Other Computations)'!H189+'(Other Computations)'!H202))</f>
        <v>0</v>
      </c>
      <c r="I6205" s="76">
        <f>IF('(Other Computations)'!I202=0,0,Inputs!K244*Inputs!K137*Inputs!E70*Inputs!D26*'GM Alloc Factors'!I37/('(Other Computations)'!I189+'(Other Computations)'!I202))</f>
        <v>0</v>
      </c>
      <c r="J6205" s="76">
        <f>IF('(Other Computations)'!J202=0,0,Inputs!L244*Inputs!L137*Inputs!E70*Inputs!D26*'GM Alloc Factors'!J37/('(Other Computations)'!J189+'(Other Computations)'!J202))</f>
        <v>0</v>
      </c>
      <c r="K6205" s="43">
        <f t="shared" si="1313"/>
        <v>0</v>
      </c>
    </row>
    <row r="6206" spans="1:11" ht="12.75" customHeight="1">
      <c r="A6206" s="61" t="str">
        <f>"         "&amp;Labels!B73</f>
        <v xml:space="preserve">         Customer 5</v>
      </c>
      <c r="B6206" s="76">
        <f>IF('(Other Computations)'!B203=0,0,Inputs!D245*Inputs!D138*Inputs!E71*Inputs!D26*'GM Alloc Factors'!B37/('(Other Computations)'!B190+'(Other Computations)'!B203))</f>
        <v>0</v>
      </c>
      <c r="C6206" s="76">
        <f>IF('(Other Computations)'!C203=0,0,Inputs!E245*Inputs!E138*Inputs!E71*Inputs!D26*'GM Alloc Factors'!C37/('(Other Computations)'!C190+'(Other Computations)'!C203))</f>
        <v>0</v>
      </c>
      <c r="D6206" s="76">
        <f>IF('(Other Computations)'!D203=0,0,Inputs!F245*Inputs!F138*Inputs!E71*Inputs!D26*'GM Alloc Factors'!D37/('(Other Computations)'!D190+'(Other Computations)'!D203))</f>
        <v>0</v>
      </c>
      <c r="E6206" s="76">
        <f>IF('(Other Computations)'!E203=0,0,Inputs!G245*Inputs!G138*Inputs!E71*Inputs!D26*'GM Alloc Factors'!E37/('(Other Computations)'!E190+'(Other Computations)'!E203))</f>
        <v>0</v>
      </c>
      <c r="F6206" s="43">
        <f t="shared" si="1312"/>
        <v>0</v>
      </c>
      <c r="G6206" s="76">
        <f>IF('(Other Computations)'!G203=0,0,Inputs!I245*Inputs!I138*Inputs!E71*Inputs!D26*'GM Alloc Factors'!G37/('(Other Computations)'!G190+'(Other Computations)'!G203))</f>
        <v>0</v>
      </c>
      <c r="H6206" s="76">
        <f>IF('(Other Computations)'!H203=0,0,Inputs!J245*Inputs!J138*Inputs!E71*Inputs!D26*'GM Alloc Factors'!H37/('(Other Computations)'!H190+'(Other Computations)'!H203))</f>
        <v>0</v>
      </c>
      <c r="I6206" s="76">
        <f>IF('(Other Computations)'!I203=0,0,Inputs!K245*Inputs!K138*Inputs!E71*Inputs!D26*'GM Alloc Factors'!I37/('(Other Computations)'!I190+'(Other Computations)'!I203))</f>
        <v>0</v>
      </c>
      <c r="J6206" s="76">
        <f>IF('(Other Computations)'!J203=0,0,Inputs!L245*Inputs!L138*Inputs!E71*Inputs!D26*'GM Alloc Factors'!J37/('(Other Computations)'!J190+'(Other Computations)'!J203))</f>
        <v>0</v>
      </c>
      <c r="K6206" s="43">
        <f t="shared" si="1313"/>
        <v>0</v>
      </c>
    </row>
    <row r="6207" spans="1:11" ht="12.75" customHeight="1">
      <c r="A6207" s="61" t="str">
        <f>"         "&amp;Labels!B74</f>
        <v xml:space="preserve">         Customer 6</v>
      </c>
      <c r="B6207" s="76">
        <f>IF('(Other Computations)'!B204=0,0,Inputs!D246*Inputs!D139*Inputs!E72*Inputs!D26*'GM Alloc Factors'!B37/('(Other Computations)'!B191+'(Other Computations)'!B204))</f>
        <v>0</v>
      </c>
      <c r="C6207" s="76">
        <f>IF('(Other Computations)'!C204=0,0,Inputs!E246*Inputs!E139*Inputs!E72*Inputs!D26*'GM Alloc Factors'!C37/('(Other Computations)'!C191+'(Other Computations)'!C204))</f>
        <v>0</v>
      </c>
      <c r="D6207" s="76">
        <f>IF('(Other Computations)'!D204=0,0,Inputs!F246*Inputs!F139*Inputs!E72*Inputs!D26*'GM Alloc Factors'!D37/('(Other Computations)'!D191+'(Other Computations)'!D204))</f>
        <v>0</v>
      </c>
      <c r="E6207" s="76">
        <f>IF('(Other Computations)'!E204=0,0,Inputs!G246*Inputs!G139*Inputs!E72*Inputs!D26*'GM Alloc Factors'!E37/('(Other Computations)'!E191+'(Other Computations)'!E204))</f>
        <v>0</v>
      </c>
      <c r="F6207" s="43">
        <f t="shared" si="1312"/>
        <v>0</v>
      </c>
      <c r="G6207" s="76">
        <f>IF('(Other Computations)'!G204=0,0,Inputs!I246*Inputs!I139*Inputs!E72*Inputs!D26*'GM Alloc Factors'!G37/('(Other Computations)'!G191+'(Other Computations)'!G204))</f>
        <v>0</v>
      </c>
      <c r="H6207" s="76">
        <f>IF('(Other Computations)'!H204=0,0,Inputs!J246*Inputs!J139*Inputs!E72*Inputs!D26*'GM Alloc Factors'!H37/('(Other Computations)'!H191+'(Other Computations)'!H204))</f>
        <v>0</v>
      </c>
      <c r="I6207" s="76">
        <f>IF('(Other Computations)'!I204=0,0,Inputs!K246*Inputs!K139*Inputs!E72*Inputs!D26*'GM Alloc Factors'!I37/('(Other Computations)'!I191+'(Other Computations)'!I204))</f>
        <v>0</v>
      </c>
      <c r="J6207" s="76">
        <f>IF('(Other Computations)'!J204=0,0,Inputs!L246*Inputs!L139*Inputs!E72*Inputs!D26*'GM Alloc Factors'!J37/('(Other Computations)'!J191+'(Other Computations)'!J204))</f>
        <v>0</v>
      </c>
      <c r="K6207" s="43">
        <f t="shared" si="1313"/>
        <v>0</v>
      </c>
    </row>
    <row r="6208" spans="1:11" ht="12.75" customHeight="1">
      <c r="A6208" s="61" t="str">
        <f>"         "&amp;Labels!B75</f>
        <v xml:space="preserve">         Customer 7</v>
      </c>
      <c r="B6208" s="76">
        <f>IF('(Other Computations)'!B205=0,0,Inputs!D247*Inputs!D140*Inputs!E73*Inputs!D26*'GM Alloc Factors'!B37/('(Other Computations)'!B192+'(Other Computations)'!B205))</f>
        <v>0</v>
      </c>
      <c r="C6208" s="76">
        <f>IF('(Other Computations)'!C205=0,0,Inputs!E247*Inputs!E140*Inputs!E73*Inputs!D26*'GM Alloc Factors'!C37/('(Other Computations)'!C192+'(Other Computations)'!C205))</f>
        <v>0</v>
      </c>
      <c r="D6208" s="76">
        <f>IF('(Other Computations)'!D205=0,0,Inputs!F247*Inputs!F140*Inputs!E73*Inputs!D26*'GM Alloc Factors'!D37/('(Other Computations)'!D192+'(Other Computations)'!D205))</f>
        <v>0</v>
      </c>
      <c r="E6208" s="76">
        <f>IF('(Other Computations)'!E205=0,0,Inputs!G247*Inputs!G140*Inputs!E73*Inputs!D26*'GM Alloc Factors'!E37/('(Other Computations)'!E192+'(Other Computations)'!E205))</f>
        <v>0</v>
      </c>
      <c r="F6208" s="43">
        <f t="shared" si="1312"/>
        <v>0</v>
      </c>
      <c r="G6208" s="76">
        <f>IF('(Other Computations)'!G205=0,0,Inputs!I247*Inputs!I140*Inputs!E73*Inputs!D26*'GM Alloc Factors'!G37/('(Other Computations)'!G192+'(Other Computations)'!G205))</f>
        <v>0</v>
      </c>
      <c r="H6208" s="76">
        <f>IF('(Other Computations)'!H205=0,0,Inputs!J247*Inputs!J140*Inputs!E73*Inputs!D26*'GM Alloc Factors'!H37/('(Other Computations)'!H192+'(Other Computations)'!H205))</f>
        <v>0</v>
      </c>
      <c r="I6208" s="76">
        <f>IF('(Other Computations)'!I205=0,0,Inputs!K247*Inputs!K140*Inputs!E73*Inputs!D26*'GM Alloc Factors'!I37/('(Other Computations)'!I192+'(Other Computations)'!I205))</f>
        <v>0</v>
      </c>
      <c r="J6208" s="76">
        <f>IF('(Other Computations)'!J205=0,0,Inputs!L247*Inputs!L140*Inputs!E73*Inputs!D26*'GM Alloc Factors'!J37/('(Other Computations)'!J192+'(Other Computations)'!J205))</f>
        <v>0</v>
      </c>
      <c r="K6208" s="43">
        <f t="shared" si="1313"/>
        <v>0</v>
      </c>
    </row>
    <row r="6209" spans="1:11" ht="12.75" customHeight="1">
      <c r="A6209" s="61" t="str">
        <f>"         "&amp;Labels!B76</f>
        <v xml:space="preserve">         Customer 8</v>
      </c>
      <c r="B6209" s="76">
        <f>IF('(Other Computations)'!B206=0,0,Inputs!D248*Inputs!D141*Inputs!E74*Inputs!D26*'GM Alloc Factors'!B37/('(Other Computations)'!B193+'(Other Computations)'!B206))</f>
        <v>0</v>
      </c>
      <c r="C6209" s="76">
        <f>IF('(Other Computations)'!C206=0,0,Inputs!E248*Inputs!E141*Inputs!E74*Inputs!D26*'GM Alloc Factors'!C37/('(Other Computations)'!C193+'(Other Computations)'!C206))</f>
        <v>0</v>
      </c>
      <c r="D6209" s="76">
        <f>IF('(Other Computations)'!D206=0,0,Inputs!F248*Inputs!F141*Inputs!E74*Inputs!D26*'GM Alloc Factors'!D37/('(Other Computations)'!D193+'(Other Computations)'!D206))</f>
        <v>0</v>
      </c>
      <c r="E6209" s="76">
        <f>IF('(Other Computations)'!E206=0,0,Inputs!G248*Inputs!G141*Inputs!E74*Inputs!D26*'GM Alloc Factors'!E37/('(Other Computations)'!E193+'(Other Computations)'!E206))</f>
        <v>0</v>
      </c>
      <c r="F6209" s="43">
        <f t="shared" si="1312"/>
        <v>0</v>
      </c>
      <c r="G6209" s="76">
        <f>IF('(Other Computations)'!G206=0,0,Inputs!I248*Inputs!I141*Inputs!E74*Inputs!D26*'GM Alloc Factors'!G37/('(Other Computations)'!G193+'(Other Computations)'!G206))</f>
        <v>0</v>
      </c>
      <c r="H6209" s="76">
        <f>IF('(Other Computations)'!H206=0,0,Inputs!J248*Inputs!J141*Inputs!E74*Inputs!D26*'GM Alloc Factors'!H37/('(Other Computations)'!H193+'(Other Computations)'!H206))</f>
        <v>0</v>
      </c>
      <c r="I6209" s="76">
        <f>IF('(Other Computations)'!I206=0,0,Inputs!K248*Inputs!K141*Inputs!E74*Inputs!D26*'GM Alloc Factors'!I37/('(Other Computations)'!I193+'(Other Computations)'!I206))</f>
        <v>0</v>
      </c>
      <c r="J6209" s="76">
        <f>IF('(Other Computations)'!J206=0,0,Inputs!L248*Inputs!L141*Inputs!E74*Inputs!D26*'GM Alloc Factors'!J37/('(Other Computations)'!J193+'(Other Computations)'!J206))</f>
        <v>0</v>
      </c>
      <c r="K6209" s="43">
        <f t="shared" si="1313"/>
        <v>0</v>
      </c>
    </row>
    <row r="6210" spans="1:11" ht="12.75" customHeight="1">
      <c r="A6210" s="61" t="str">
        <f>"         "&amp;Labels!B77</f>
        <v xml:space="preserve">         Customer 9</v>
      </c>
      <c r="B6210" s="76">
        <f>IF('(Other Computations)'!B207=0,0,Inputs!D249*Inputs!D142*Inputs!E75*Inputs!D26*'GM Alloc Factors'!B37/('(Other Computations)'!B194+'(Other Computations)'!B207))</f>
        <v>0</v>
      </c>
      <c r="C6210" s="76">
        <f>IF('(Other Computations)'!C207=0,0,Inputs!E249*Inputs!E142*Inputs!E75*Inputs!D26*'GM Alloc Factors'!C37/('(Other Computations)'!C194+'(Other Computations)'!C207))</f>
        <v>0</v>
      </c>
      <c r="D6210" s="76">
        <f>IF('(Other Computations)'!D207=0,0,Inputs!F249*Inputs!F142*Inputs!E75*Inputs!D26*'GM Alloc Factors'!D37/('(Other Computations)'!D194+'(Other Computations)'!D207))</f>
        <v>0</v>
      </c>
      <c r="E6210" s="76">
        <f>IF('(Other Computations)'!E207=0,0,Inputs!G249*Inputs!G142*Inputs!E75*Inputs!D26*'GM Alloc Factors'!E37/('(Other Computations)'!E194+'(Other Computations)'!E207))</f>
        <v>0</v>
      </c>
      <c r="F6210" s="43">
        <f t="shared" si="1312"/>
        <v>0</v>
      </c>
      <c r="G6210" s="76">
        <f>IF('(Other Computations)'!G207=0,0,Inputs!I249*Inputs!I142*Inputs!E75*Inputs!D26*'GM Alloc Factors'!G37/('(Other Computations)'!G194+'(Other Computations)'!G207))</f>
        <v>0</v>
      </c>
      <c r="H6210" s="76">
        <f>IF('(Other Computations)'!H207=0,0,Inputs!J249*Inputs!J142*Inputs!E75*Inputs!D26*'GM Alloc Factors'!H37/('(Other Computations)'!H194+'(Other Computations)'!H207))</f>
        <v>0</v>
      </c>
      <c r="I6210" s="76">
        <f>IF('(Other Computations)'!I207=0,0,Inputs!K249*Inputs!K142*Inputs!E75*Inputs!D26*'GM Alloc Factors'!I37/('(Other Computations)'!I194+'(Other Computations)'!I207))</f>
        <v>0</v>
      </c>
      <c r="J6210" s="76">
        <f>IF('(Other Computations)'!J207=0,0,Inputs!L249*Inputs!L142*Inputs!E75*Inputs!D26*'GM Alloc Factors'!J37/('(Other Computations)'!J194+'(Other Computations)'!J207))</f>
        <v>0</v>
      </c>
      <c r="K6210" s="43">
        <f t="shared" si="1313"/>
        <v>0</v>
      </c>
    </row>
    <row r="6211" spans="1:11" ht="12.75" customHeight="1">
      <c r="A6211" s="61" t="str">
        <f>"         "&amp;Labels!B78</f>
        <v xml:space="preserve">         Customer 10</v>
      </c>
      <c r="B6211" s="76">
        <f>IF('(Other Computations)'!B208=0,0,Inputs!D250*Inputs!D143*Inputs!E76*Inputs!D26*'GM Alloc Factors'!B37/('(Other Computations)'!B195+'(Other Computations)'!B208))</f>
        <v>0</v>
      </c>
      <c r="C6211" s="76">
        <f>IF('(Other Computations)'!C208=0,0,Inputs!E250*Inputs!E143*Inputs!E76*Inputs!D26*'GM Alloc Factors'!C37/('(Other Computations)'!C195+'(Other Computations)'!C208))</f>
        <v>0</v>
      </c>
      <c r="D6211" s="76">
        <f>IF('(Other Computations)'!D208=0,0,Inputs!F250*Inputs!F143*Inputs!E76*Inputs!D26*'GM Alloc Factors'!D37/('(Other Computations)'!D195+'(Other Computations)'!D208))</f>
        <v>0</v>
      </c>
      <c r="E6211" s="76">
        <f>IF('(Other Computations)'!E208=0,0,Inputs!G250*Inputs!G143*Inputs!E76*Inputs!D26*'GM Alloc Factors'!E37/('(Other Computations)'!E195+'(Other Computations)'!E208))</f>
        <v>0</v>
      </c>
      <c r="F6211" s="43">
        <f t="shared" si="1312"/>
        <v>0</v>
      </c>
      <c r="G6211" s="76">
        <f>IF('(Other Computations)'!G208=0,0,Inputs!I250*Inputs!I143*Inputs!E76*Inputs!D26*'GM Alloc Factors'!G37/('(Other Computations)'!G195+'(Other Computations)'!G208))</f>
        <v>0</v>
      </c>
      <c r="H6211" s="76">
        <f>IF('(Other Computations)'!H208=0,0,Inputs!J250*Inputs!J143*Inputs!E76*Inputs!D26*'GM Alloc Factors'!H37/('(Other Computations)'!H195+'(Other Computations)'!H208))</f>
        <v>0</v>
      </c>
      <c r="I6211" s="76">
        <f>IF('(Other Computations)'!I208=0,0,Inputs!K250*Inputs!K143*Inputs!E76*Inputs!D26*'GM Alloc Factors'!I37/('(Other Computations)'!I195+'(Other Computations)'!I208))</f>
        <v>0</v>
      </c>
      <c r="J6211" s="76">
        <f>IF('(Other Computations)'!J208=0,0,Inputs!L250*Inputs!L143*Inputs!E76*Inputs!D26*'GM Alloc Factors'!J37/('(Other Computations)'!J195+'(Other Computations)'!J208))</f>
        <v>0</v>
      </c>
      <c r="K6211" s="43">
        <f t="shared" si="1313"/>
        <v>0</v>
      </c>
    </row>
    <row r="6212" spans="1:11" ht="12.75" customHeight="1">
      <c r="A6212" s="61" t="str">
        <f>"         "&amp;Labels!C68</f>
        <v xml:space="preserve">         Total</v>
      </c>
      <c r="B6212" s="84">
        <f>SUM(B6202:B6211)</f>
        <v>0</v>
      </c>
      <c r="C6212" s="84">
        <f>SUM(C6202:C6211)</f>
        <v>0</v>
      </c>
      <c r="D6212" s="84">
        <f>SUM(D6202:D6211)</f>
        <v>0</v>
      </c>
      <c r="E6212" s="84">
        <f>SUM(E6202:E6211)</f>
        <v>0</v>
      </c>
      <c r="F6212" s="43">
        <f t="shared" si="1312"/>
        <v>0</v>
      </c>
      <c r="G6212" s="84">
        <f>SUM(G6202:G6211)</f>
        <v>0</v>
      </c>
      <c r="H6212" s="84">
        <f>SUM(H6202:H6211)</f>
        <v>0</v>
      </c>
      <c r="I6212" s="84">
        <f>SUM(I6202:I6211)</f>
        <v>0</v>
      </c>
      <c r="J6212" s="84">
        <f>SUM(J6202:J6211)</f>
        <v>0</v>
      </c>
      <c r="K6212" s="43">
        <f t="shared" si="1313"/>
        <v>0</v>
      </c>
    </row>
    <row r="6213" spans="1:11" ht="12.75" customHeight="1">
      <c r="A6213" s="61" t="str">
        <f>"      "&amp;Labels!B87</f>
        <v xml:space="preserve">      Q 3</v>
      </c>
      <c r="B6213" s="84"/>
      <c r="C6213" s="84"/>
      <c r="D6213" s="84"/>
      <c r="E6213" s="84"/>
      <c r="F6213" s="43"/>
      <c r="G6213" s="84"/>
      <c r="H6213" s="84"/>
      <c r="I6213" s="84"/>
      <c r="J6213" s="84"/>
      <c r="K6213" s="43"/>
    </row>
    <row r="6214" spans="1:11" ht="12.75" customHeight="1">
      <c r="A6214" s="61" t="str">
        <f>"         "&amp;Labels!B69</f>
        <v xml:space="preserve">         Customer 1</v>
      </c>
      <c r="B6214" s="76">
        <f>IF('(Other Computations)'!B199=0,0,Inputs!D241*Inputs!D134*Inputs!F67*Inputs!D26*'GM Alloc Factors'!B40/('(Other Computations)'!B186+'(Other Computations)'!B199))</f>
        <v>0</v>
      </c>
      <c r="C6214" s="76">
        <f>IF('(Other Computations)'!C199=0,0,Inputs!E241*Inputs!E134*Inputs!F67*Inputs!D26*'GM Alloc Factors'!C40/('(Other Computations)'!C186+'(Other Computations)'!C199))</f>
        <v>0</v>
      </c>
      <c r="D6214" s="76">
        <f>IF('(Other Computations)'!D199=0,0,Inputs!F241*Inputs!F134*Inputs!F67*Inputs!D26*'GM Alloc Factors'!D40/('(Other Computations)'!D186+'(Other Computations)'!D199))</f>
        <v>0</v>
      </c>
      <c r="E6214" s="76">
        <f>IF('(Other Computations)'!E199=0,0,Inputs!G241*Inputs!G134*Inputs!F67*Inputs!D26*'GM Alloc Factors'!E40/('(Other Computations)'!E186+'(Other Computations)'!E199))</f>
        <v>0</v>
      </c>
      <c r="F6214" s="43">
        <f t="shared" ref="F6214:F6224" si="1314">SUM(B6214:E6214)</f>
        <v>0</v>
      </c>
      <c r="G6214" s="76">
        <f>IF('(Other Computations)'!G199=0,0,Inputs!I241*Inputs!I134*Inputs!F67*Inputs!D26*'GM Alloc Factors'!G40/('(Other Computations)'!G186+'(Other Computations)'!G199))</f>
        <v>0</v>
      </c>
      <c r="H6214" s="76">
        <f>IF('(Other Computations)'!H199=0,0,Inputs!J241*Inputs!J134*Inputs!F67*Inputs!D26*'GM Alloc Factors'!H40/('(Other Computations)'!H186+'(Other Computations)'!H199))</f>
        <v>0</v>
      </c>
      <c r="I6214" s="76">
        <f>IF('(Other Computations)'!I199=0,0,Inputs!K241*Inputs!K134*Inputs!F67*Inputs!D26*'GM Alloc Factors'!I40/('(Other Computations)'!I186+'(Other Computations)'!I199))</f>
        <v>0</v>
      </c>
      <c r="J6214" s="76">
        <f>IF('(Other Computations)'!J199=0,0,Inputs!L241*Inputs!L134*Inputs!F67*Inputs!D26*'GM Alloc Factors'!J40/('(Other Computations)'!J186+'(Other Computations)'!J199))</f>
        <v>0</v>
      </c>
      <c r="K6214" s="43">
        <f t="shared" ref="K6214:K6224" si="1315">SUM(G6214:J6214)</f>
        <v>0</v>
      </c>
    </row>
    <row r="6215" spans="1:11" ht="12.75" customHeight="1">
      <c r="A6215" s="61" t="str">
        <f>"         "&amp;Labels!B70</f>
        <v xml:space="preserve">         Customer 2</v>
      </c>
      <c r="B6215" s="76">
        <f>IF('(Other Computations)'!B200=0,0,Inputs!D242*Inputs!D135*Inputs!F68*Inputs!D26*'GM Alloc Factors'!B40/('(Other Computations)'!B187+'(Other Computations)'!B200))</f>
        <v>0</v>
      </c>
      <c r="C6215" s="76">
        <f>IF('(Other Computations)'!C200=0,0,Inputs!E242*Inputs!E135*Inputs!F68*Inputs!D26*'GM Alloc Factors'!C40/('(Other Computations)'!C187+'(Other Computations)'!C200))</f>
        <v>0</v>
      </c>
      <c r="D6215" s="76">
        <f>IF('(Other Computations)'!D200=0,0,Inputs!F242*Inputs!F135*Inputs!F68*Inputs!D26*'GM Alloc Factors'!D40/('(Other Computations)'!D187+'(Other Computations)'!D200))</f>
        <v>0</v>
      </c>
      <c r="E6215" s="76">
        <f>IF('(Other Computations)'!E200=0,0,Inputs!G242*Inputs!G135*Inputs!F68*Inputs!D26*'GM Alloc Factors'!E40/('(Other Computations)'!E187+'(Other Computations)'!E200))</f>
        <v>0</v>
      </c>
      <c r="F6215" s="43">
        <f t="shared" si="1314"/>
        <v>0</v>
      </c>
      <c r="G6215" s="76">
        <f>IF('(Other Computations)'!G200=0,0,Inputs!I242*Inputs!I135*Inputs!F68*Inputs!D26*'GM Alloc Factors'!G40/('(Other Computations)'!G187+'(Other Computations)'!G200))</f>
        <v>0</v>
      </c>
      <c r="H6215" s="76">
        <f>IF('(Other Computations)'!H200=0,0,Inputs!J242*Inputs!J135*Inputs!F68*Inputs!D26*'GM Alloc Factors'!H40/('(Other Computations)'!H187+'(Other Computations)'!H200))</f>
        <v>0</v>
      </c>
      <c r="I6215" s="76">
        <f>IF('(Other Computations)'!I200=0,0,Inputs!K242*Inputs!K135*Inputs!F68*Inputs!D26*'GM Alloc Factors'!I40/('(Other Computations)'!I187+'(Other Computations)'!I200))</f>
        <v>0</v>
      </c>
      <c r="J6215" s="76">
        <f>IF('(Other Computations)'!J200=0,0,Inputs!L242*Inputs!L135*Inputs!F68*Inputs!D26*'GM Alloc Factors'!J40/('(Other Computations)'!J187+'(Other Computations)'!J200))</f>
        <v>0</v>
      </c>
      <c r="K6215" s="43">
        <f t="shared" si="1315"/>
        <v>0</v>
      </c>
    </row>
    <row r="6216" spans="1:11" ht="12.75" customHeight="1">
      <c r="A6216" s="61" t="str">
        <f>"         "&amp;Labels!B71</f>
        <v xml:space="preserve">         Customer 3</v>
      </c>
      <c r="B6216" s="76">
        <f>IF('(Other Computations)'!B201=0,0,Inputs!D243*Inputs!D136*Inputs!F69*Inputs!D26*'GM Alloc Factors'!B40/('(Other Computations)'!B188+'(Other Computations)'!B201))</f>
        <v>0</v>
      </c>
      <c r="C6216" s="76">
        <f>IF('(Other Computations)'!C201=0,0,Inputs!E243*Inputs!E136*Inputs!F69*Inputs!D26*'GM Alloc Factors'!C40/('(Other Computations)'!C188+'(Other Computations)'!C201))</f>
        <v>0</v>
      </c>
      <c r="D6216" s="76">
        <f>IF('(Other Computations)'!D201=0,0,Inputs!F243*Inputs!F136*Inputs!F69*Inputs!D26*'GM Alloc Factors'!D40/('(Other Computations)'!D188+'(Other Computations)'!D201))</f>
        <v>0</v>
      </c>
      <c r="E6216" s="76">
        <f>IF('(Other Computations)'!E201=0,0,Inputs!G243*Inputs!G136*Inputs!F69*Inputs!D26*'GM Alloc Factors'!E40/('(Other Computations)'!E188+'(Other Computations)'!E201))</f>
        <v>0</v>
      </c>
      <c r="F6216" s="43">
        <f t="shared" si="1314"/>
        <v>0</v>
      </c>
      <c r="G6216" s="76">
        <f>IF('(Other Computations)'!G201=0,0,Inputs!I243*Inputs!I136*Inputs!F69*Inputs!D26*'GM Alloc Factors'!G40/('(Other Computations)'!G188+'(Other Computations)'!G201))</f>
        <v>0</v>
      </c>
      <c r="H6216" s="76">
        <f>IF('(Other Computations)'!H201=0,0,Inputs!J243*Inputs!J136*Inputs!F69*Inputs!D26*'GM Alloc Factors'!H40/('(Other Computations)'!H188+'(Other Computations)'!H201))</f>
        <v>0</v>
      </c>
      <c r="I6216" s="76">
        <f>IF('(Other Computations)'!I201=0,0,Inputs!K243*Inputs!K136*Inputs!F69*Inputs!D26*'GM Alloc Factors'!I40/('(Other Computations)'!I188+'(Other Computations)'!I201))</f>
        <v>0</v>
      </c>
      <c r="J6216" s="76">
        <f>IF('(Other Computations)'!J201=0,0,Inputs!L243*Inputs!L136*Inputs!F69*Inputs!D26*'GM Alloc Factors'!J40/('(Other Computations)'!J188+'(Other Computations)'!J201))</f>
        <v>0</v>
      </c>
      <c r="K6216" s="43">
        <f t="shared" si="1315"/>
        <v>0</v>
      </c>
    </row>
    <row r="6217" spans="1:11" ht="12.75" customHeight="1">
      <c r="A6217" s="61" t="str">
        <f>"         "&amp;Labels!B72</f>
        <v xml:space="preserve">         Customer 4</v>
      </c>
      <c r="B6217" s="76">
        <f>IF('(Other Computations)'!B202=0,0,Inputs!D244*Inputs!D137*Inputs!F70*Inputs!D26*'GM Alloc Factors'!B40/('(Other Computations)'!B189+'(Other Computations)'!B202))</f>
        <v>0</v>
      </c>
      <c r="C6217" s="76">
        <f>IF('(Other Computations)'!C202=0,0,Inputs!E244*Inputs!E137*Inputs!F70*Inputs!D26*'GM Alloc Factors'!C40/('(Other Computations)'!C189+'(Other Computations)'!C202))</f>
        <v>0</v>
      </c>
      <c r="D6217" s="76">
        <f>IF('(Other Computations)'!D202=0,0,Inputs!F244*Inputs!F137*Inputs!F70*Inputs!D26*'GM Alloc Factors'!D40/('(Other Computations)'!D189+'(Other Computations)'!D202))</f>
        <v>0</v>
      </c>
      <c r="E6217" s="76">
        <f>IF('(Other Computations)'!E202=0,0,Inputs!G244*Inputs!G137*Inputs!F70*Inputs!D26*'GM Alloc Factors'!E40/('(Other Computations)'!E189+'(Other Computations)'!E202))</f>
        <v>0</v>
      </c>
      <c r="F6217" s="43">
        <f t="shared" si="1314"/>
        <v>0</v>
      </c>
      <c r="G6217" s="76">
        <f>IF('(Other Computations)'!G202=0,0,Inputs!I244*Inputs!I137*Inputs!F70*Inputs!D26*'GM Alloc Factors'!G40/('(Other Computations)'!G189+'(Other Computations)'!G202))</f>
        <v>0</v>
      </c>
      <c r="H6217" s="76">
        <f>IF('(Other Computations)'!H202=0,0,Inputs!J244*Inputs!J137*Inputs!F70*Inputs!D26*'GM Alloc Factors'!H40/('(Other Computations)'!H189+'(Other Computations)'!H202))</f>
        <v>0</v>
      </c>
      <c r="I6217" s="76">
        <f>IF('(Other Computations)'!I202=0,0,Inputs!K244*Inputs!K137*Inputs!F70*Inputs!D26*'GM Alloc Factors'!I40/('(Other Computations)'!I189+'(Other Computations)'!I202))</f>
        <v>0</v>
      </c>
      <c r="J6217" s="76">
        <f>IF('(Other Computations)'!J202=0,0,Inputs!L244*Inputs!L137*Inputs!F70*Inputs!D26*'GM Alloc Factors'!J40/('(Other Computations)'!J189+'(Other Computations)'!J202))</f>
        <v>0</v>
      </c>
      <c r="K6217" s="43">
        <f t="shared" si="1315"/>
        <v>0</v>
      </c>
    </row>
    <row r="6218" spans="1:11" ht="12.75" customHeight="1">
      <c r="A6218" s="61" t="str">
        <f>"         "&amp;Labels!B73</f>
        <v xml:space="preserve">         Customer 5</v>
      </c>
      <c r="B6218" s="76">
        <f>IF('(Other Computations)'!B203=0,0,Inputs!D245*Inputs!D138*Inputs!F71*Inputs!D26*'GM Alloc Factors'!B40/('(Other Computations)'!B190+'(Other Computations)'!B203))</f>
        <v>0</v>
      </c>
      <c r="C6218" s="76">
        <f>IF('(Other Computations)'!C203=0,0,Inputs!E245*Inputs!E138*Inputs!F71*Inputs!D26*'GM Alloc Factors'!C40/('(Other Computations)'!C190+'(Other Computations)'!C203))</f>
        <v>0</v>
      </c>
      <c r="D6218" s="76">
        <f>IF('(Other Computations)'!D203=0,0,Inputs!F245*Inputs!F138*Inputs!F71*Inputs!D26*'GM Alloc Factors'!D40/('(Other Computations)'!D190+'(Other Computations)'!D203))</f>
        <v>0</v>
      </c>
      <c r="E6218" s="76">
        <f>IF('(Other Computations)'!E203=0,0,Inputs!G245*Inputs!G138*Inputs!F71*Inputs!D26*'GM Alloc Factors'!E40/('(Other Computations)'!E190+'(Other Computations)'!E203))</f>
        <v>0</v>
      </c>
      <c r="F6218" s="43">
        <f t="shared" si="1314"/>
        <v>0</v>
      </c>
      <c r="G6218" s="76">
        <f>IF('(Other Computations)'!G203=0,0,Inputs!I245*Inputs!I138*Inputs!F71*Inputs!D26*'GM Alloc Factors'!G40/('(Other Computations)'!G190+'(Other Computations)'!G203))</f>
        <v>0</v>
      </c>
      <c r="H6218" s="76">
        <f>IF('(Other Computations)'!H203=0,0,Inputs!J245*Inputs!J138*Inputs!F71*Inputs!D26*'GM Alloc Factors'!H40/('(Other Computations)'!H190+'(Other Computations)'!H203))</f>
        <v>0</v>
      </c>
      <c r="I6218" s="76">
        <f>IF('(Other Computations)'!I203=0,0,Inputs!K245*Inputs!K138*Inputs!F71*Inputs!D26*'GM Alloc Factors'!I40/('(Other Computations)'!I190+'(Other Computations)'!I203))</f>
        <v>0</v>
      </c>
      <c r="J6218" s="76">
        <f>IF('(Other Computations)'!J203=0,0,Inputs!L245*Inputs!L138*Inputs!F71*Inputs!D26*'GM Alloc Factors'!J40/('(Other Computations)'!J190+'(Other Computations)'!J203))</f>
        <v>0</v>
      </c>
      <c r="K6218" s="43">
        <f t="shared" si="1315"/>
        <v>0</v>
      </c>
    </row>
    <row r="6219" spans="1:11" ht="12.75" customHeight="1">
      <c r="A6219" s="61" t="str">
        <f>"         "&amp;Labels!B74</f>
        <v xml:space="preserve">         Customer 6</v>
      </c>
      <c r="B6219" s="76">
        <f>IF('(Other Computations)'!B204=0,0,Inputs!D246*Inputs!D139*Inputs!F72*Inputs!D26*'GM Alloc Factors'!B40/('(Other Computations)'!B191+'(Other Computations)'!B204))</f>
        <v>0</v>
      </c>
      <c r="C6219" s="76">
        <f>IF('(Other Computations)'!C204=0,0,Inputs!E246*Inputs!E139*Inputs!F72*Inputs!D26*'GM Alloc Factors'!C40/('(Other Computations)'!C191+'(Other Computations)'!C204))</f>
        <v>0</v>
      </c>
      <c r="D6219" s="76">
        <f>IF('(Other Computations)'!D204=0,0,Inputs!F246*Inputs!F139*Inputs!F72*Inputs!D26*'GM Alloc Factors'!D40/('(Other Computations)'!D191+'(Other Computations)'!D204))</f>
        <v>0</v>
      </c>
      <c r="E6219" s="76">
        <f>IF('(Other Computations)'!E204=0,0,Inputs!G246*Inputs!G139*Inputs!F72*Inputs!D26*'GM Alloc Factors'!E40/('(Other Computations)'!E191+'(Other Computations)'!E204))</f>
        <v>0</v>
      </c>
      <c r="F6219" s="43">
        <f t="shared" si="1314"/>
        <v>0</v>
      </c>
      <c r="G6219" s="76">
        <f>IF('(Other Computations)'!G204=0,0,Inputs!I246*Inputs!I139*Inputs!F72*Inputs!D26*'GM Alloc Factors'!G40/('(Other Computations)'!G191+'(Other Computations)'!G204))</f>
        <v>0</v>
      </c>
      <c r="H6219" s="76">
        <f>IF('(Other Computations)'!H204=0,0,Inputs!J246*Inputs!J139*Inputs!F72*Inputs!D26*'GM Alloc Factors'!H40/('(Other Computations)'!H191+'(Other Computations)'!H204))</f>
        <v>0</v>
      </c>
      <c r="I6219" s="76">
        <f>IF('(Other Computations)'!I204=0,0,Inputs!K246*Inputs!K139*Inputs!F72*Inputs!D26*'GM Alloc Factors'!I40/('(Other Computations)'!I191+'(Other Computations)'!I204))</f>
        <v>0</v>
      </c>
      <c r="J6219" s="76">
        <f>IF('(Other Computations)'!J204=0,0,Inputs!L246*Inputs!L139*Inputs!F72*Inputs!D26*'GM Alloc Factors'!J40/('(Other Computations)'!J191+'(Other Computations)'!J204))</f>
        <v>0</v>
      </c>
      <c r="K6219" s="43">
        <f t="shared" si="1315"/>
        <v>0</v>
      </c>
    </row>
    <row r="6220" spans="1:11" ht="12.75" customHeight="1">
      <c r="A6220" s="61" t="str">
        <f>"         "&amp;Labels!B75</f>
        <v xml:space="preserve">         Customer 7</v>
      </c>
      <c r="B6220" s="76">
        <f>IF('(Other Computations)'!B205=0,0,Inputs!D247*Inputs!D140*Inputs!F73*Inputs!D26*'GM Alloc Factors'!B40/('(Other Computations)'!B192+'(Other Computations)'!B205))</f>
        <v>0</v>
      </c>
      <c r="C6220" s="76">
        <f>IF('(Other Computations)'!C205=0,0,Inputs!E247*Inputs!E140*Inputs!F73*Inputs!D26*'GM Alloc Factors'!C40/('(Other Computations)'!C192+'(Other Computations)'!C205))</f>
        <v>0</v>
      </c>
      <c r="D6220" s="76">
        <f>IF('(Other Computations)'!D205=0,0,Inputs!F247*Inputs!F140*Inputs!F73*Inputs!D26*'GM Alloc Factors'!D40/('(Other Computations)'!D192+'(Other Computations)'!D205))</f>
        <v>0</v>
      </c>
      <c r="E6220" s="76">
        <f>IF('(Other Computations)'!E205=0,0,Inputs!G247*Inputs!G140*Inputs!F73*Inputs!D26*'GM Alloc Factors'!E40/('(Other Computations)'!E192+'(Other Computations)'!E205))</f>
        <v>0</v>
      </c>
      <c r="F6220" s="43">
        <f t="shared" si="1314"/>
        <v>0</v>
      </c>
      <c r="G6220" s="76">
        <f>IF('(Other Computations)'!G205=0,0,Inputs!I247*Inputs!I140*Inputs!F73*Inputs!D26*'GM Alloc Factors'!G40/('(Other Computations)'!G192+'(Other Computations)'!G205))</f>
        <v>0</v>
      </c>
      <c r="H6220" s="76">
        <f>IF('(Other Computations)'!H205=0,0,Inputs!J247*Inputs!J140*Inputs!F73*Inputs!D26*'GM Alloc Factors'!H40/('(Other Computations)'!H192+'(Other Computations)'!H205))</f>
        <v>0</v>
      </c>
      <c r="I6220" s="76">
        <f>IF('(Other Computations)'!I205=0,0,Inputs!K247*Inputs!K140*Inputs!F73*Inputs!D26*'GM Alloc Factors'!I40/('(Other Computations)'!I192+'(Other Computations)'!I205))</f>
        <v>0</v>
      </c>
      <c r="J6220" s="76">
        <f>IF('(Other Computations)'!J205=0,0,Inputs!L247*Inputs!L140*Inputs!F73*Inputs!D26*'GM Alloc Factors'!J40/('(Other Computations)'!J192+'(Other Computations)'!J205))</f>
        <v>0</v>
      </c>
      <c r="K6220" s="43">
        <f t="shared" si="1315"/>
        <v>0</v>
      </c>
    </row>
    <row r="6221" spans="1:11" ht="12.75" customHeight="1">
      <c r="A6221" s="61" t="str">
        <f>"         "&amp;Labels!B76</f>
        <v xml:space="preserve">         Customer 8</v>
      </c>
      <c r="B6221" s="76">
        <f>IF('(Other Computations)'!B206=0,0,Inputs!D248*Inputs!D141*Inputs!F74*Inputs!D26*'GM Alloc Factors'!B40/('(Other Computations)'!B193+'(Other Computations)'!B206))</f>
        <v>0</v>
      </c>
      <c r="C6221" s="76">
        <f>IF('(Other Computations)'!C206=0,0,Inputs!E248*Inputs!E141*Inputs!F74*Inputs!D26*'GM Alloc Factors'!C40/('(Other Computations)'!C193+'(Other Computations)'!C206))</f>
        <v>0</v>
      </c>
      <c r="D6221" s="76">
        <f>IF('(Other Computations)'!D206=0,0,Inputs!F248*Inputs!F141*Inputs!F74*Inputs!D26*'GM Alloc Factors'!D40/('(Other Computations)'!D193+'(Other Computations)'!D206))</f>
        <v>0</v>
      </c>
      <c r="E6221" s="76">
        <f>IF('(Other Computations)'!E206=0,0,Inputs!G248*Inputs!G141*Inputs!F74*Inputs!D26*'GM Alloc Factors'!E40/('(Other Computations)'!E193+'(Other Computations)'!E206))</f>
        <v>0</v>
      </c>
      <c r="F6221" s="43">
        <f t="shared" si="1314"/>
        <v>0</v>
      </c>
      <c r="G6221" s="76">
        <f>IF('(Other Computations)'!G206=0,0,Inputs!I248*Inputs!I141*Inputs!F74*Inputs!D26*'GM Alloc Factors'!G40/('(Other Computations)'!G193+'(Other Computations)'!G206))</f>
        <v>0</v>
      </c>
      <c r="H6221" s="76">
        <f>IF('(Other Computations)'!H206=0,0,Inputs!J248*Inputs!J141*Inputs!F74*Inputs!D26*'GM Alloc Factors'!H40/('(Other Computations)'!H193+'(Other Computations)'!H206))</f>
        <v>0</v>
      </c>
      <c r="I6221" s="76">
        <f>IF('(Other Computations)'!I206=0,0,Inputs!K248*Inputs!K141*Inputs!F74*Inputs!D26*'GM Alloc Factors'!I40/('(Other Computations)'!I193+'(Other Computations)'!I206))</f>
        <v>0</v>
      </c>
      <c r="J6221" s="76">
        <f>IF('(Other Computations)'!J206=0,0,Inputs!L248*Inputs!L141*Inputs!F74*Inputs!D26*'GM Alloc Factors'!J40/('(Other Computations)'!J193+'(Other Computations)'!J206))</f>
        <v>0</v>
      </c>
      <c r="K6221" s="43">
        <f t="shared" si="1315"/>
        <v>0</v>
      </c>
    </row>
    <row r="6222" spans="1:11" ht="12.75" customHeight="1">
      <c r="A6222" s="61" t="str">
        <f>"         "&amp;Labels!B77</f>
        <v xml:space="preserve">         Customer 9</v>
      </c>
      <c r="B6222" s="76">
        <f>IF('(Other Computations)'!B207=0,0,Inputs!D249*Inputs!D142*Inputs!F75*Inputs!D26*'GM Alloc Factors'!B40/('(Other Computations)'!B194+'(Other Computations)'!B207))</f>
        <v>0</v>
      </c>
      <c r="C6222" s="76">
        <f>IF('(Other Computations)'!C207=0,0,Inputs!E249*Inputs!E142*Inputs!F75*Inputs!D26*'GM Alloc Factors'!C40/('(Other Computations)'!C194+'(Other Computations)'!C207))</f>
        <v>0</v>
      </c>
      <c r="D6222" s="76">
        <f>IF('(Other Computations)'!D207=0,0,Inputs!F249*Inputs!F142*Inputs!F75*Inputs!D26*'GM Alloc Factors'!D40/('(Other Computations)'!D194+'(Other Computations)'!D207))</f>
        <v>0</v>
      </c>
      <c r="E6222" s="76">
        <f>IF('(Other Computations)'!E207=0,0,Inputs!G249*Inputs!G142*Inputs!F75*Inputs!D26*'GM Alloc Factors'!E40/('(Other Computations)'!E194+'(Other Computations)'!E207))</f>
        <v>0</v>
      </c>
      <c r="F6222" s="43">
        <f t="shared" si="1314"/>
        <v>0</v>
      </c>
      <c r="G6222" s="76">
        <f>IF('(Other Computations)'!G207=0,0,Inputs!I249*Inputs!I142*Inputs!F75*Inputs!D26*'GM Alloc Factors'!G40/('(Other Computations)'!G194+'(Other Computations)'!G207))</f>
        <v>0</v>
      </c>
      <c r="H6222" s="76">
        <f>IF('(Other Computations)'!H207=0,0,Inputs!J249*Inputs!J142*Inputs!F75*Inputs!D26*'GM Alloc Factors'!H40/('(Other Computations)'!H194+'(Other Computations)'!H207))</f>
        <v>0</v>
      </c>
      <c r="I6222" s="76">
        <f>IF('(Other Computations)'!I207=0,0,Inputs!K249*Inputs!K142*Inputs!F75*Inputs!D26*'GM Alloc Factors'!I40/('(Other Computations)'!I194+'(Other Computations)'!I207))</f>
        <v>0</v>
      </c>
      <c r="J6222" s="76">
        <f>IF('(Other Computations)'!J207=0,0,Inputs!L249*Inputs!L142*Inputs!F75*Inputs!D26*'GM Alloc Factors'!J40/('(Other Computations)'!J194+'(Other Computations)'!J207))</f>
        <v>0</v>
      </c>
      <c r="K6222" s="43">
        <f t="shared" si="1315"/>
        <v>0</v>
      </c>
    </row>
    <row r="6223" spans="1:11" ht="12.75" customHeight="1">
      <c r="A6223" s="61" t="str">
        <f>"         "&amp;Labels!B78</f>
        <v xml:space="preserve">         Customer 10</v>
      </c>
      <c r="B6223" s="76">
        <f>IF('(Other Computations)'!B208=0,0,Inputs!D250*Inputs!D143*Inputs!F76*Inputs!D26*'GM Alloc Factors'!B40/('(Other Computations)'!B195+'(Other Computations)'!B208))</f>
        <v>0</v>
      </c>
      <c r="C6223" s="76">
        <f>IF('(Other Computations)'!C208=0,0,Inputs!E250*Inputs!E143*Inputs!F76*Inputs!D26*'GM Alloc Factors'!C40/('(Other Computations)'!C195+'(Other Computations)'!C208))</f>
        <v>0</v>
      </c>
      <c r="D6223" s="76">
        <f>IF('(Other Computations)'!D208=0,0,Inputs!F250*Inputs!F143*Inputs!F76*Inputs!D26*'GM Alloc Factors'!D40/('(Other Computations)'!D195+'(Other Computations)'!D208))</f>
        <v>0</v>
      </c>
      <c r="E6223" s="76">
        <f>IF('(Other Computations)'!E208=0,0,Inputs!G250*Inputs!G143*Inputs!F76*Inputs!D26*'GM Alloc Factors'!E40/('(Other Computations)'!E195+'(Other Computations)'!E208))</f>
        <v>0</v>
      </c>
      <c r="F6223" s="43">
        <f t="shared" si="1314"/>
        <v>0</v>
      </c>
      <c r="G6223" s="76">
        <f>IF('(Other Computations)'!G208=0,0,Inputs!I250*Inputs!I143*Inputs!F76*Inputs!D26*'GM Alloc Factors'!G40/('(Other Computations)'!G195+'(Other Computations)'!G208))</f>
        <v>0</v>
      </c>
      <c r="H6223" s="76">
        <f>IF('(Other Computations)'!H208=0,0,Inputs!J250*Inputs!J143*Inputs!F76*Inputs!D26*'GM Alloc Factors'!H40/('(Other Computations)'!H195+'(Other Computations)'!H208))</f>
        <v>0</v>
      </c>
      <c r="I6223" s="76">
        <f>IF('(Other Computations)'!I208=0,0,Inputs!K250*Inputs!K143*Inputs!F76*Inputs!D26*'GM Alloc Factors'!I40/('(Other Computations)'!I195+'(Other Computations)'!I208))</f>
        <v>0</v>
      </c>
      <c r="J6223" s="76">
        <f>IF('(Other Computations)'!J208=0,0,Inputs!L250*Inputs!L143*Inputs!F76*Inputs!D26*'GM Alloc Factors'!J40/('(Other Computations)'!J195+'(Other Computations)'!J208))</f>
        <v>0</v>
      </c>
      <c r="K6223" s="43">
        <f t="shared" si="1315"/>
        <v>0</v>
      </c>
    </row>
    <row r="6224" spans="1:11" ht="12.75" customHeight="1">
      <c r="A6224" s="61" t="str">
        <f>"         "&amp;Labels!C68</f>
        <v xml:space="preserve">         Total</v>
      </c>
      <c r="B6224" s="84">
        <f>SUM(B6214:B6223)</f>
        <v>0</v>
      </c>
      <c r="C6224" s="84">
        <f>SUM(C6214:C6223)</f>
        <v>0</v>
      </c>
      <c r="D6224" s="84">
        <f>SUM(D6214:D6223)</f>
        <v>0</v>
      </c>
      <c r="E6224" s="84">
        <f>SUM(E6214:E6223)</f>
        <v>0</v>
      </c>
      <c r="F6224" s="43">
        <f t="shared" si="1314"/>
        <v>0</v>
      </c>
      <c r="G6224" s="84">
        <f>SUM(G6214:G6223)</f>
        <v>0</v>
      </c>
      <c r="H6224" s="84">
        <f>SUM(H6214:H6223)</f>
        <v>0</v>
      </c>
      <c r="I6224" s="84">
        <f>SUM(I6214:I6223)</f>
        <v>0</v>
      </c>
      <c r="J6224" s="84">
        <f>SUM(J6214:J6223)</f>
        <v>0</v>
      </c>
      <c r="K6224" s="43">
        <f t="shared" si="1315"/>
        <v>0</v>
      </c>
    </row>
    <row r="6225" spans="1:11" ht="12.75" customHeight="1">
      <c r="A6225" s="61" t="str">
        <f>"      "&amp;Labels!B88</f>
        <v xml:space="preserve">      Q 4</v>
      </c>
      <c r="B6225" s="84"/>
      <c r="C6225" s="84"/>
      <c r="D6225" s="84"/>
      <c r="E6225" s="84"/>
      <c r="F6225" s="43"/>
      <c r="G6225" s="84"/>
      <c r="H6225" s="84"/>
      <c r="I6225" s="84"/>
      <c r="J6225" s="84"/>
      <c r="K6225" s="43"/>
    </row>
    <row r="6226" spans="1:11" ht="12.75" customHeight="1">
      <c r="A6226" s="61" t="str">
        <f>"         "&amp;Labels!B69</f>
        <v xml:space="preserve">         Customer 1</v>
      </c>
      <c r="B6226" s="76">
        <f>IF('(Other Computations)'!B199=0,0,Inputs!D241*Inputs!D134*Inputs!G67*Inputs!D26*'GM Alloc Factors'!B43/('(Other Computations)'!B186+'(Other Computations)'!B199))</f>
        <v>0</v>
      </c>
      <c r="C6226" s="76">
        <f>IF('(Other Computations)'!C199=0,0,Inputs!E241*Inputs!E134*Inputs!G67*Inputs!D26*'GM Alloc Factors'!C43/('(Other Computations)'!C186+'(Other Computations)'!C199))</f>
        <v>0</v>
      </c>
      <c r="D6226" s="76">
        <f>IF('(Other Computations)'!D199=0,0,Inputs!F241*Inputs!F134*Inputs!G67*Inputs!D26*'GM Alloc Factors'!D43/('(Other Computations)'!D186+'(Other Computations)'!D199))</f>
        <v>0</v>
      </c>
      <c r="E6226" s="76">
        <f>IF('(Other Computations)'!E199=0,0,Inputs!G241*Inputs!G134*Inputs!G67*Inputs!D26*'GM Alloc Factors'!E43/('(Other Computations)'!E186+'(Other Computations)'!E199))</f>
        <v>0</v>
      </c>
      <c r="F6226" s="43">
        <f t="shared" ref="F6226:F6236" si="1316">SUM(B6226:E6226)</f>
        <v>0</v>
      </c>
      <c r="G6226" s="76">
        <f>IF('(Other Computations)'!G199=0,0,Inputs!I241*Inputs!I134*Inputs!G67*Inputs!D26*'GM Alloc Factors'!G43/('(Other Computations)'!G186+'(Other Computations)'!G199))</f>
        <v>0</v>
      </c>
      <c r="H6226" s="76">
        <f>IF('(Other Computations)'!H199=0,0,Inputs!J241*Inputs!J134*Inputs!G67*Inputs!D26*'GM Alloc Factors'!H43/('(Other Computations)'!H186+'(Other Computations)'!H199))</f>
        <v>0</v>
      </c>
      <c r="I6226" s="76">
        <f>IF('(Other Computations)'!I199=0,0,Inputs!K241*Inputs!K134*Inputs!G67*Inputs!D26*'GM Alloc Factors'!I43/('(Other Computations)'!I186+'(Other Computations)'!I199))</f>
        <v>0</v>
      </c>
      <c r="J6226" s="76">
        <f>IF('(Other Computations)'!J199=0,0,Inputs!L241*Inputs!L134*Inputs!G67*Inputs!D26*'GM Alloc Factors'!J43/('(Other Computations)'!J186+'(Other Computations)'!J199))</f>
        <v>0</v>
      </c>
      <c r="K6226" s="43">
        <f t="shared" ref="K6226:K6236" si="1317">SUM(G6226:J6226)</f>
        <v>0</v>
      </c>
    </row>
    <row r="6227" spans="1:11" ht="12.75" customHeight="1">
      <c r="A6227" s="61" t="str">
        <f>"         "&amp;Labels!B70</f>
        <v xml:space="preserve">         Customer 2</v>
      </c>
      <c r="B6227" s="76">
        <f>IF('(Other Computations)'!B200=0,0,Inputs!D242*Inputs!D135*Inputs!G68*Inputs!D26*'GM Alloc Factors'!B43/('(Other Computations)'!B187+'(Other Computations)'!B200))</f>
        <v>0</v>
      </c>
      <c r="C6227" s="76">
        <f>IF('(Other Computations)'!C200=0,0,Inputs!E242*Inputs!E135*Inputs!G68*Inputs!D26*'GM Alloc Factors'!C43/('(Other Computations)'!C187+'(Other Computations)'!C200))</f>
        <v>0</v>
      </c>
      <c r="D6227" s="76">
        <f>IF('(Other Computations)'!D200=0,0,Inputs!F242*Inputs!F135*Inputs!G68*Inputs!D26*'GM Alloc Factors'!D43/('(Other Computations)'!D187+'(Other Computations)'!D200))</f>
        <v>0</v>
      </c>
      <c r="E6227" s="76">
        <f>IF('(Other Computations)'!E200=0,0,Inputs!G242*Inputs!G135*Inputs!G68*Inputs!D26*'GM Alloc Factors'!E43/('(Other Computations)'!E187+'(Other Computations)'!E200))</f>
        <v>0</v>
      </c>
      <c r="F6227" s="43">
        <f t="shared" si="1316"/>
        <v>0</v>
      </c>
      <c r="G6227" s="76">
        <f>IF('(Other Computations)'!G200=0,0,Inputs!I242*Inputs!I135*Inputs!G68*Inputs!D26*'GM Alloc Factors'!G43/('(Other Computations)'!G187+'(Other Computations)'!G200))</f>
        <v>0</v>
      </c>
      <c r="H6227" s="76">
        <f>IF('(Other Computations)'!H200=0,0,Inputs!J242*Inputs!J135*Inputs!G68*Inputs!D26*'GM Alloc Factors'!H43/('(Other Computations)'!H187+'(Other Computations)'!H200))</f>
        <v>0</v>
      </c>
      <c r="I6227" s="76">
        <f>IF('(Other Computations)'!I200=0,0,Inputs!K242*Inputs!K135*Inputs!G68*Inputs!D26*'GM Alloc Factors'!I43/('(Other Computations)'!I187+'(Other Computations)'!I200))</f>
        <v>0</v>
      </c>
      <c r="J6227" s="76">
        <f>IF('(Other Computations)'!J200=0,0,Inputs!L242*Inputs!L135*Inputs!G68*Inputs!D26*'GM Alloc Factors'!J43/('(Other Computations)'!J187+'(Other Computations)'!J200))</f>
        <v>0</v>
      </c>
      <c r="K6227" s="43">
        <f t="shared" si="1317"/>
        <v>0</v>
      </c>
    </row>
    <row r="6228" spans="1:11" ht="12.75" customHeight="1">
      <c r="A6228" s="61" t="str">
        <f>"         "&amp;Labels!B71</f>
        <v xml:space="preserve">         Customer 3</v>
      </c>
      <c r="B6228" s="76">
        <f>IF('(Other Computations)'!B201=0,0,Inputs!D243*Inputs!D136*Inputs!G69*Inputs!D26*'GM Alloc Factors'!B43/('(Other Computations)'!B188+'(Other Computations)'!B201))</f>
        <v>0</v>
      </c>
      <c r="C6228" s="76">
        <f>IF('(Other Computations)'!C201=0,0,Inputs!E243*Inputs!E136*Inputs!G69*Inputs!D26*'GM Alloc Factors'!C43/('(Other Computations)'!C188+'(Other Computations)'!C201))</f>
        <v>0</v>
      </c>
      <c r="D6228" s="76">
        <f>IF('(Other Computations)'!D201=0,0,Inputs!F243*Inputs!F136*Inputs!G69*Inputs!D26*'GM Alloc Factors'!D43/('(Other Computations)'!D188+'(Other Computations)'!D201))</f>
        <v>0</v>
      </c>
      <c r="E6228" s="76">
        <f>IF('(Other Computations)'!E201=0,0,Inputs!G243*Inputs!G136*Inputs!G69*Inputs!D26*'GM Alloc Factors'!E43/('(Other Computations)'!E188+'(Other Computations)'!E201))</f>
        <v>0</v>
      </c>
      <c r="F6228" s="43">
        <f t="shared" si="1316"/>
        <v>0</v>
      </c>
      <c r="G6228" s="76">
        <f>IF('(Other Computations)'!G201=0,0,Inputs!I243*Inputs!I136*Inputs!G69*Inputs!D26*'GM Alloc Factors'!G43/('(Other Computations)'!G188+'(Other Computations)'!G201))</f>
        <v>0</v>
      </c>
      <c r="H6228" s="76">
        <f>IF('(Other Computations)'!H201=0,0,Inputs!J243*Inputs!J136*Inputs!G69*Inputs!D26*'GM Alloc Factors'!H43/('(Other Computations)'!H188+'(Other Computations)'!H201))</f>
        <v>0</v>
      </c>
      <c r="I6228" s="76">
        <f>IF('(Other Computations)'!I201=0,0,Inputs!K243*Inputs!K136*Inputs!G69*Inputs!D26*'GM Alloc Factors'!I43/('(Other Computations)'!I188+'(Other Computations)'!I201))</f>
        <v>0</v>
      </c>
      <c r="J6228" s="76">
        <f>IF('(Other Computations)'!J201=0,0,Inputs!L243*Inputs!L136*Inputs!G69*Inputs!D26*'GM Alloc Factors'!J43/('(Other Computations)'!J188+'(Other Computations)'!J201))</f>
        <v>0</v>
      </c>
      <c r="K6228" s="43">
        <f t="shared" si="1317"/>
        <v>0</v>
      </c>
    </row>
    <row r="6229" spans="1:11" ht="12.75" customHeight="1">
      <c r="A6229" s="61" t="str">
        <f>"         "&amp;Labels!B72</f>
        <v xml:space="preserve">         Customer 4</v>
      </c>
      <c r="B6229" s="76">
        <f>IF('(Other Computations)'!B202=0,0,Inputs!D244*Inputs!D137*Inputs!G70*Inputs!D26*'GM Alloc Factors'!B43/('(Other Computations)'!B189+'(Other Computations)'!B202))</f>
        <v>0</v>
      </c>
      <c r="C6229" s="76">
        <f>IF('(Other Computations)'!C202=0,0,Inputs!E244*Inputs!E137*Inputs!G70*Inputs!D26*'GM Alloc Factors'!C43/('(Other Computations)'!C189+'(Other Computations)'!C202))</f>
        <v>0</v>
      </c>
      <c r="D6229" s="76">
        <f>IF('(Other Computations)'!D202=0,0,Inputs!F244*Inputs!F137*Inputs!G70*Inputs!D26*'GM Alloc Factors'!D43/('(Other Computations)'!D189+'(Other Computations)'!D202))</f>
        <v>0</v>
      </c>
      <c r="E6229" s="76">
        <f>IF('(Other Computations)'!E202=0,0,Inputs!G244*Inputs!G137*Inputs!G70*Inputs!D26*'GM Alloc Factors'!E43/('(Other Computations)'!E189+'(Other Computations)'!E202))</f>
        <v>0</v>
      </c>
      <c r="F6229" s="43">
        <f t="shared" si="1316"/>
        <v>0</v>
      </c>
      <c r="G6229" s="76">
        <f>IF('(Other Computations)'!G202=0,0,Inputs!I244*Inputs!I137*Inputs!G70*Inputs!D26*'GM Alloc Factors'!G43/('(Other Computations)'!G189+'(Other Computations)'!G202))</f>
        <v>0</v>
      </c>
      <c r="H6229" s="76">
        <f>IF('(Other Computations)'!H202=0,0,Inputs!J244*Inputs!J137*Inputs!G70*Inputs!D26*'GM Alloc Factors'!H43/('(Other Computations)'!H189+'(Other Computations)'!H202))</f>
        <v>0</v>
      </c>
      <c r="I6229" s="76">
        <f>IF('(Other Computations)'!I202=0,0,Inputs!K244*Inputs!K137*Inputs!G70*Inputs!D26*'GM Alloc Factors'!I43/('(Other Computations)'!I189+'(Other Computations)'!I202))</f>
        <v>0</v>
      </c>
      <c r="J6229" s="76">
        <f>IF('(Other Computations)'!J202=0,0,Inputs!L244*Inputs!L137*Inputs!G70*Inputs!D26*'GM Alloc Factors'!J43/('(Other Computations)'!J189+'(Other Computations)'!J202))</f>
        <v>0</v>
      </c>
      <c r="K6229" s="43">
        <f t="shared" si="1317"/>
        <v>0</v>
      </c>
    </row>
    <row r="6230" spans="1:11" ht="12.75" customHeight="1">
      <c r="A6230" s="61" t="str">
        <f>"         "&amp;Labels!B73</f>
        <v xml:space="preserve">         Customer 5</v>
      </c>
      <c r="B6230" s="76">
        <f>IF('(Other Computations)'!B203=0,0,Inputs!D245*Inputs!D138*Inputs!G71*Inputs!D26*'GM Alloc Factors'!B43/('(Other Computations)'!B190+'(Other Computations)'!B203))</f>
        <v>0</v>
      </c>
      <c r="C6230" s="76">
        <f>IF('(Other Computations)'!C203=0,0,Inputs!E245*Inputs!E138*Inputs!G71*Inputs!D26*'GM Alloc Factors'!C43/('(Other Computations)'!C190+'(Other Computations)'!C203))</f>
        <v>0</v>
      </c>
      <c r="D6230" s="76">
        <f>IF('(Other Computations)'!D203=0,0,Inputs!F245*Inputs!F138*Inputs!G71*Inputs!D26*'GM Alloc Factors'!D43/('(Other Computations)'!D190+'(Other Computations)'!D203))</f>
        <v>0</v>
      </c>
      <c r="E6230" s="76">
        <f>IF('(Other Computations)'!E203=0,0,Inputs!G245*Inputs!G138*Inputs!G71*Inputs!D26*'GM Alloc Factors'!E43/('(Other Computations)'!E190+'(Other Computations)'!E203))</f>
        <v>0</v>
      </c>
      <c r="F6230" s="43">
        <f t="shared" si="1316"/>
        <v>0</v>
      </c>
      <c r="G6230" s="76">
        <f>IF('(Other Computations)'!G203=0,0,Inputs!I245*Inputs!I138*Inputs!G71*Inputs!D26*'GM Alloc Factors'!G43/('(Other Computations)'!G190+'(Other Computations)'!G203))</f>
        <v>0</v>
      </c>
      <c r="H6230" s="76">
        <f>IF('(Other Computations)'!H203=0,0,Inputs!J245*Inputs!J138*Inputs!G71*Inputs!D26*'GM Alloc Factors'!H43/('(Other Computations)'!H190+'(Other Computations)'!H203))</f>
        <v>0</v>
      </c>
      <c r="I6230" s="76">
        <f>IF('(Other Computations)'!I203=0,0,Inputs!K245*Inputs!K138*Inputs!G71*Inputs!D26*'GM Alloc Factors'!I43/('(Other Computations)'!I190+'(Other Computations)'!I203))</f>
        <v>0</v>
      </c>
      <c r="J6230" s="76">
        <f>IF('(Other Computations)'!J203=0,0,Inputs!L245*Inputs!L138*Inputs!G71*Inputs!D26*'GM Alloc Factors'!J43/('(Other Computations)'!J190+'(Other Computations)'!J203))</f>
        <v>0</v>
      </c>
      <c r="K6230" s="43">
        <f t="shared" si="1317"/>
        <v>0</v>
      </c>
    </row>
    <row r="6231" spans="1:11" ht="12.75" customHeight="1">
      <c r="A6231" s="61" t="str">
        <f>"         "&amp;Labels!B74</f>
        <v xml:space="preserve">         Customer 6</v>
      </c>
      <c r="B6231" s="76">
        <f>IF('(Other Computations)'!B204=0,0,Inputs!D246*Inputs!D139*Inputs!G72*Inputs!D26*'GM Alloc Factors'!B43/('(Other Computations)'!B191+'(Other Computations)'!B204))</f>
        <v>0</v>
      </c>
      <c r="C6231" s="76">
        <f>IF('(Other Computations)'!C204=0,0,Inputs!E246*Inputs!E139*Inputs!G72*Inputs!D26*'GM Alloc Factors'!C43/('(Other Computations)'!C191+'(Other Computations)'!C204))</f>
        <v>0</v>
      </c>
      <c r="D6231" s="76">
        <f>IF('(Other Computations)'!D204=0,0,Inputs!F246*Inputs!F139*Inputs!G72*Inputs!D26*'GM Alloc Factors'!D43/('(Other Computations)'!D191+'(Other Computations)'!D204))</f>
        <v>0</v>
      </c>
      <c r="E6231" s="76">
        <f>IF('(Other Computations)'!E204=0,0,Inputs!G246*Inputs!G139*Inputs!G72*Inputs!D26*'GM Alloc Factors'!E43/('(Other Computations)'!E191+'(Other Computations)'!E204))</f>
        <v>0</v>
      </c>
      <c r="F6231" s="43">
        <f t="shared" si="1316"/>
        <v>0</v>
      </c>
      <c r="G6231" s="76">
        <f>IF('(Other Computations)'!G204=0,0,Inputs!I246*Inputs!I139*Inputs!G72*Inputs!D26*'GM Alloc Factors'!G43/('(Other Computations)'!G191+'(Other Computations)'!G204))</f>
        <v>0</v>
      </c>
      <c r="H6231" s="76">
        <f>IF('(Other Computations)'!H204=0,0,Inputs!J246*Inputs!J139*Inputs!G72*Inputs!D26*'GM Alloc Factors'!H43/('(Other Computations)'!H191+'(Other Computations)'!H204))</f>
        <v>0</v>
      </c>
      <c r="I6231" s="76">
        <f>IF('(Other Computations)'!I204=0,0,Inputs!K246*Inputs!K139*Inputs!G72*Inputs!D26*'GM Alloc Factors'!I43/('(Other Computations)'!I191+'(Other Computations)'!I204))</f>
        <v>0</v>
      </c>
      <c r="J6231" s="76">
        <f>IF('(Other Computations)'!J204=0,0,Inputs!L246*Inputs!L139*Inputs!G72*Inputs!D26*'GM Alloc Factors'!J43/('(Other Computations)'!J191+'(Other Computations)'!J204))</f>
        <v>0</v>
      </c>
      <c r="K6231" s="43">
        <f t="shared" si="1317"/>
        <v>0</v>
      </c>
    </row>
    <row r="6232" spans="1:11" ht="12.75" customHeight="1">
      <c r="A6232" s="61" t="str">
        <f>"         "&amp;Labels!B75</f>
        <v xml:space="preserve">         Customer 7</v>
      </c>
      <c r="B6232" s="76">
        <f>IF('(Other Computations)'!B205=0,0,Inputs!D247*Inputs!D140*Inputs!G73*Inputs!D26*'GM Alloc Factors'!B43/('(Other Computations)'!B192+'(Other Computations)'!B205))</f>
        <v>0</v>
      </c>
      <c r="C6232" s="76">
        <f>IF('(Other Computations)'!C205=0,0,Inputs!E247*Inputs!E140*Inputs!G73*Inputs!D26*'GM Alloc Factors'!C43/('(Other Computations)'!C192+'(Other Computations)'!C205))</f>
        <v>0</v>
      </c>
      <c r="D6232" s="76">
        <f>IF('(Other Computations)'!D205=0,0,Inputs!F247*Inputs!F140*Inputs!G73*Inputs!D26*'GM Alloc Factors'!D43/('(Other Computations)'!D192+'(Other Computations)'!D205))</f>
        <v>0</v>
      </c>
      <c r="E6232" s="76">
        <f>IF('(Other Computations)'!E205=0,0,Inputs!G247*Inputs!G140*Inputs!G73*Inputs!D26*'GM Alloc Factors'!E43/('(Other Computations)'!E192+'(Other Computations)'!E205))</f>
        <v>0</v>
      </c>
      <c r="F6232" s="43">
        <f t="shared" si="1316"/>
        <v>0</v>
      </c>
      <c r="G6232" s="76">
        <f>IF('(Other Computations)'!G205=0,0,Inputs!I247*Inputs!I140*Inputs!G73*Inputs!D26*'GM Alloc Factors'!G43/('(Other Computations)'!G192+'(Other Computations)'!G205))</f>
        <v>0</v>
      </c>
      <c r="H6232" s="76">
        <f>IF('(Other Computations)'!H205=0,0,Inputs!J247*Inputs!J140*Inputs!G73*Inputs!D26*'GM Alloc Factors'!H43/('(Other Computations)'!H192+'(Other Computations)'!H205))</f>
        <v>0</v>
      </c>
      <c r="I6232" s="76">
        <f>IF('(Other Computations)'!I205=0,0,Inputs!K247*Inputs!K140*Inputs!G73*Inputs!D26*'GM Alloc Factors'!I43/('(Other Computations)'!I192+'(Other Computations)'!I205))</f>
        <v>0</v>
      </c>
      <c r="J6232" s="76">
        <f>IF('(Other Computations)'!J205=0,0,Inputs!L247*Inputs!L140*Inputs!G73*Inputs!D26*'GM Alloc Factors'!J43/('(Other Computations)'!J192+'(Other Computations)'!J205))</f>
        <v>0</v>
      </c>
      <c r="K6232" s="43">
        <f t="shared" si="1317"/>
        <v>0</v>
      </c>
    </row>
    <row r="6233" spans="1:11" ht="12.75" customHeight="1">
      <c r="A6233" s="61" t="str">
        <f>"         "&amp;Labels!B76</f>
        <v xml:space="preserve">         Customer 8</v>
      </c>
      <c r="B6233" s="76">
        <f>IF('(Other Computations)'!B206=0,0,Inputs!D248*Inputs!D141*Inputs!G74*Inputs!D26*'GM Alloc Factors'!B43/('(Other Computations)'!B193+'(Other Computations)'!B206))</f>
        <v>0</v>
      </c>
      <c r="C6233" s="76">
        <f>IF('(Other Computations)'!C206=0,0,Inputs!E248*Inputs!E141*Inputs!G74*Inputs!D26*'GM Alloc Factors'!C43/('(Other Computations)'!C193+'(Other Computations)'!C206))</f>
        <v>0</v>
      </c>
      <c r="D6233" s="76">
        <f>IF('(Other Computations)'!D206=0,0,Inputs!F248*Inputs!F141*Inputs!G74*Inputs!D26*'GM Alloc Factors'!D43/('(Other Computations)'!D193+'(Other Computations)'!D206))</f>
        <v>0</v>
      </c>
      <c r="E6233" s="76">
        <f>IF('(Other Computations)'!E206=0,0,Inputs!G248*Inputs!G141*Inputs!G74*Inputs!D26*'GM Alloc Factors'!E43/('(Other Computations)'!E193+'(Other Computations)'!E206))</f>
        <v>0</v>
      </c>
      <c r="F6233" s="43">
        <f t="shared" si="1316"/>
        <v>0</v>
      </c>
      <c r="G6233" s="76">
        <f>IF('(Other Computations)'!G206=0,0,Inputs!I248*Inputs!I141*Inputs!G74*Inputs!D26*'GM Alloc Factors'!G43/('(Other Computations)'!G193+'(Other Computations)'!G206))</f>
        <v>0</v>
      </c>
      <c r="H6233" s="76">
        <f>IF('(Other Computations)'!H206=0,0,Inputs!J248*Inputs!J141*Inputs!G74*Inputs!D26*'GM Alloc Factors'!H43/('(Other Computations)'!H193+'(Other Computations)'!H206))</f>
        <v>0</v>
      </c>
      <c r="I6233" s="76">
        <f>IF('(Other Computations)'!I206=0,0,Inputs!K248*Inputs!K141*Inputs!G74*Inputs!D26*'GM Alloc Factors'!I43/('(Other Computations)'!I193+'(Other Computations)'!I206))</f>
        <v>0</v>
      </c>
      <c r="J6233" s="76">
        <f>IF('(Other Computations)'!J206=0,0,Inputs!L248*Inputs!L141*Inputs!G74*Inputs!D26*'GM Alloc Factors'!J43/('(Other Computations)'!J193+'(Other Computations)'!J206))</f>
        <v>0</v>
      </c>
      <c r="K6233" s="43">
        <f t="shared" si="1317"/>
        <v>0</v>
      </c>
    </row>
    <row r="6234" spans="1:11" ht="12.75" customHeight="1">
      <c r="A6234" s="61" t="str">
        <f>"         "&amp;Labels!B77</f>
        <v xml:space="preserve">         Customer 9</v>
      </c>
      <c r="B6234" s="76">
        <f>IF('(Other Computations)'!B207=0,0,Inputs!D249*Inputs!D142*Inputs!G75*Inputs!D26*'GM Alloc Factors'!B43/('(Other Computations)'!B194+'(Other Computations)'!B207))</f>
        <v>0</v>
      </c>
      <c r="C6234" s="76">
        <f>IF('(Other Computations)'!C207=0,0,Inputs!E249*Inputs!E142*Inputs!G75*Inputs!D26*'GM Alloc Factors'!C43/('(Other Computations)'!C194+'(Other Computations)'!C207))</f>
        <v>0</v>
      </c>
      <c r="D6234" s="76">
        <f>IF('(Other Computations)'!D207=0,0,Inputs!F249*Inputs!F142*Inputs!G75*Inputs!D26*'GM Alloc Factors'!D43/('(Other Computations)'!D194+'(Other Computations)'!D207))</f>
        <v>0</v>
      </c>
      <c r="E6234" s="76">
        <f>IF('(Other Computations)'!E207=0,0,Inputs!G249*Inputs!G142*Inputs!G75*Inputs!D26*'GM Alloc Factors'!E43/('(Other Computations)'!E194+'(Other Computations)'!E207))</f>
        <v>0</v>
      </c>
      <c r="F6234" s="43">
        <f t="shared" si="1316"/>
        <v>0</v>
      </c>
      <c r="G6234" s="76">
        <f>IF('(Other Computations)'!G207=0,0,Inputs!I249*Inputs!I142*Inputs!G75*Inputs!D26*'GM Alloc Factors'!G43/('(Other Computations)'!G194+'(Other Computations)'!G207))</f>
        <v>0</v>
      </c>
      <c r="H6234" s="76">
        <f>IF('(Other Computations)'!H207=0,0,Inputs!J249*Inputs!J142*Inputs!G75*Inputs!D26*'GM Alloc Factors'!H43/('(Other Computations)'!H194+'(Other Computations)'!H207))</f>
        <v>0</v>
      </c>
      <c r="I6234" s="76">
        <f>IF('(Other Computations)'!I207=0,0,Inputs!K249*Inputs!K142*Inputs!G75*Inputs!D26*'GM Alloc Factors'!I43/('(Other Computations)'!I194+'(Other Computations)'!I207))</f>
        <v>0</v>
      </c>
      <c r="J6234" s="76">
        <f>IF('(Other Computations)'!J207=0,0,Inputs!L249*Inputs!L142*Inputs!G75*Inputs!D26*'GM Alloc Factors'!J43/('(Other Computations)'!J194+'(Other Computations)'!J207))</f>
        <v>0</v>
      </c>
      <c r="K6234" s="43">
        <f t="shared" si="1317"/>
        <v>0</v>
      </c>
    </row>
    <row r="6235" spans="1:11" ht="12.75" customHeight="1">
      <c r="A6235" s="61" t="str">
        <f>"         "&amp;Labels!B78</f>
        <v xml:space="preserve">         Customer 10</v>
      </c>
      <c r="B6235" s="76">
        <f>IF('(Other Computations)'!B208=0,0,Inputs!D250*Inputs!D143*Inputs!G76*Inputs!D26*'GM Alloc Factors'!B43/('(Other Computations)'!B195+'(Other Computations)'!B208))</f>
        <v>0</v>
      </c>
      <c r="C6235" s="76">
        <f>IF('(Other Computations)'!C208=0,0,Inputs!E250*Inputs!E143*Inputs!G76*Inputs!D26*'GM Alloc Factors'!C43/('(Other Computations)'!C195+'(Other Computations)'!C208))</f>
        <v>0</v>
      </c>
      <c r="D6235" s="76">
        <f>IF('(Other Computations)'!D208=0,0,Inputs!F250*Inputs!F143*Inputs!G76*Inputs!D26*'GM Alloc Factors'!D43/('(Other Computations)'!D195+'(Other Computations)'!D208))</f>
        <v>0</v>
      </c>
      <c r="E6235" s="76">
        <f>IF('(Other Computations)'!E208=0,0,Inputs!G250*Inputs!G143*Inputs!G76*Inputs!D26*'GM Alloc Factors'!E43/('(Other Computations)'!E195+'(Other Computations)'!E208))</f>
        <v>0</v>
      </c>
      <c r="F6235" s="43">
        <f t="shared" si="1316"/>
        <v>0</v>
      </c>
      <c r="G6235" s="76">
        <f>IF('(Other Computations)'!G208=0,0,Inputs!I250*Inputs!I143*Inputs!G76*Inputs!D26*'GM Alloc Factors'!G43/('(Other Computations)'!G195+'(Other Computations)'!G208))</f>
        <v>0</v>
      </c>
      <c r="H6235" s="76">
        <f>IF('(Other Computations)'!H208=0,0,Inputs!J250*Inputs!J143*Inputs!G76*Inputs!D26*'GM Alloc Factors'!H43/('(Other Computations)'!H195+'(Other Computations)'!H208))</f>
        <v>0</v>
      </c>
      <c r="I6235" s="76">
        <f>IF('(Other Computations)'!I208=0,0,Inputs!K250*Inputs!K143*Inputs!G76*Inputs!D26*'GM Alloc Factors'!I43/('(Other Computations)'!I195+'(Other Computations)'!I208))</f>
        <v>0</v>
      </c>
      <c r="J6235" s="76">
        <f>IF('(Other Computations)'!J208=0,0,Inputs!L250*Inputs!L143*Inputs!G76*Inputs!D26*'GM Alloc Factors'!J43/('(Other Computations)'!J195+'(Other Computations)'!J208))</f>
        <v>0</v>
      </c>
      <c r="K6235" s="43">
        <f t="shared" si="1317"/>
        <v>0</v>
      </c>
    </row>
    <row r="6236" spans="1:11" ht="12.75" customHeight="1">
      <c r="A6236" s="61" t="str">
        <f>"         "&amp;Labels!C68</f>
        <v xml:space="preserve">         Total</v>
      </c>
      <c r="B6236" s="84">
        <f>SUM(B6226:B6235)</f>
        <v>0</v>
      </c>
      <c r="C6236" s="84">
        <f>SUM(C6226:C6235)</f>
        <v>0</v>
      </c>
      <c r="D6236" s="84">
        <f>SUM(D6226:D6235)</f>
        <v>0</v>
      </c>
      <c r="E6236" s="84">
        <f>SUM(E6226:E6235)</f>
        <v>0</v>
      </c>
      <c r="F6236" s="43">
        <f t="shared" si="1316"/>
        <v>0</v>
      </c>
      <c r="G6236" s="84">
        <f>SUM(G6226:G6235)</f>
        <v>0</v>
      </c>
      <c r="H6236" s="84">
        <f>SUM(H6226:H6235)</f>
        <v>0</v>
      </c>
      <c r="I6236" s="84">
        <f>SUM(I6226:I6235)</f>
        <v>0</v>
      </c>
      <c r="J6236" s="84">
        <f>SUM(J6226:J6235)</f>
        <v>0</v>
      </c>
      <c r="K6236" s="43">
        <f t="shared" si="1317"/>
        <v>0</v>
      </c>
    </row>
    <row r="6237" spans="1:11" ht="12.75" customHeight="1">
      <c r="A6237" s="61" t="str">
        <f>"      "&amp;Labels!B89</f>
        <v xml:space="preserve">      Q 5</v>
      </c>
      <c r="B6237" s="84"/>
      <c r="C6237" s="84"/>
      <c r="D6237" s="84"/>
      <c r="E6237" s="84"/>
      <c r="F6237" s="43"/>
      <c r="G6237" s="84"/>
      <c r="H6237" s="84"/>
      <c r="I6237" s="84"/>
      <c r="J6237" s="84"/>
      <c r="K6237" s="43"/>
    </row>
    <row r="6238" spans="1:11" ht="12.75" customHeight="1">
      <c r="A6238" s="61" t="str">
        <f>"         "&amp;Labels!B69</f>
        <v xml:space="preserve">         Customer 1</v>
      </c>
      <c r="B6238" s="76">
        <f>IF('(Other Computations)'!B199=0,0,Inputs!D241*Inputs!D134*Inputs!H67*Inputs!D26*'GM Alloc Factors'!B46/('(Other Computations)'!B186+'(Other Computations)'!B199))</f>
        <v>0</v>
      </c>
      <c r="C6238" s="76">
        <f>IF('(Other Computations)'!C199=0,0,Inputs!E241*Inputs!E134*Inputs!H67*Inputs!D26*'GM Alloc Factors'!C46/('(Other Computations)'!C186+'(Other Computations)'!C199))</f>
        <v>0</v>
      </c>
      <c r="D6238" s="76">
        <f>IF('(Other Computations)'!D199=0,0,Inputs!F241*Inputs!F134*Inputs!H67*Inputs!D26*'GM Alloc Factors'!D46/('(Other Computations)'!D186+'(Other Computations)'!D199))</f>
        <v>0</v>
      </c>
      <c r="E6238" s="76">
        <f>IF('(Other Computations)'!E199=0,0,Inputs!G241*Inputs!G134*Inputs!H67*Inputs!D26*'GM Alloc Factors'!E46/('(Other Computations)'!E186+'(Other Computations)'!E199))</f>
        <v>0</v>
      </c>
      <c r="F6238" s="43">
        <f t="shared" ref="F6238:F6248" si="1318">SUM(B6238:E6238)</f>
        <v>0</v>
      </c>
      <c r="G6238" s="76">
        <f>IF('(Other Computations)'!G199=0,0,Inputs!I241*Inputs!I134*Inputs!H67*Inputs!D26*'GM Alloc Factors'!G46/('(Other Computations)'!G186+'(Other Computations)'!G199))</f>
        <v>0</v>
      </c>
      <c r="H6238" s="76">
        <f>IF('(Other Computations)'!H199=0,0,Inputs!J241*Inputs!J134*Inputs!H67*Inputs!D26*'GM Alloc Factors'!H46/('(Other Computations)'!H186+'(Other Computations)'!H199))</f>
        <v>0</v>
      </c>
      <c r="I6238" s="76">
        <f>IF('(Other Computations)'!I199=0,0,Inputs!K241*Inputs!K134*Inputs!H67*Inputs!D26*'GM Alloc Factors'!I46/('(Other Computations)'!I186+'(Other Computations)'!I199))</f>
        <v>0</v>
      </c>
      <c r="J6238" s="76">
        <f>IF('(Other Computations)'!J199=0,0,Inputs!L241*Inputs!L134*Inputs!H67*Inputs!D26*'GM Alloc Factors'!J46/('(Other Computations)'!J186+'(Other Computations)'!J199))</f>
        <v>0</v>
      </c>
      <c r="K6238" s="43">
        <f t="shared" ref="K6238:K6248" si="1319">SUM(G6238:J6238)</f>
        <v>0</v>
      </c>
    </row>
    <row r="6239" spans="1:11" ht="12.75" customHeight="1">
      <c r="A6239" s="61" t="str">
        <f>"         "&amp;Labels!B70</f>
        <v xml:space="preserve">         Customer 2</v>
      </c>
      <c r="B6239" s="76">
        <f>IF('(Other Computations)'!B200=0,0,Inputs!D242*Inputs!D135*Inputs!H68*Inputs!D26*'GM Alloc Factors'!B46/('(Other Computations)'!B187+'(Other Computations)'!B200))</f>
        <v>0</v>
      </c>
      <c r="C6239" s="76">
        <f>IF('(Other Computations)'!C200=0,0,Inputs!E242*Inputs!E135*Inputs!H68*Inputs!D26*'GM Alloc Factors'!C46/('(Other Computations)'!C187+'(Other Computations)'!C200))</f>
        <v>0</v>
      </c>
      <c r="D6239" s="76">
        <f>IF('(Other Computations)'!D200=0,0,Inputs!F242*Inputs!F135*Inputs!H68*Inputs!D26*'GM Alloc Factors'!D46/('(Other Computations)'!D187+'(Other Computations)'!D200))</f>
        <v>0</v>
      </c>
      <c r="E6239" s="76">
        <f>IF('(Other Computations)'!E200=0,0,Inputs!G242*Inputs!G135*Inputs!H68*Inputs!D26*'GM Alloc Factors'!E46/('(Other Computations)'!E187+'(Other Computations)'!E200))</f>
        <v>0</v>
      </c>
      <c r="F6239" s="43">
        <f t="shared" si="1318"/>
        <v>0</v>
      </c>
      <c r="G6239" s="76">
        <f>IF('(Other Computations)'!G200=0,0,Inputs!I242*Inputs!I135*Inputs!H68*Inputs!D26*'GM Alloc Factors'!G46/('(Other Computations)'!G187+'(Other Computations)'!G200))</f>
        <v>0</v>
      </c>
      <c r="H6239" s="76">
        <f>IF('(Other Computations)'!H200=0,0,Inputs!J242*Inputs!J135*Inputs!H68*Inputs!D26*'GM Alloc Factors'!H46/('(Other Computations)'!H187+'(Other Computations)'!H200))</f>
        <v>0</v>
      </c>
      <c r="I6239" s="76">
        <f>IF('(Other Computations)'!I200=0,0,Inputs!K242*Inputs!K135*Inputs!H68*Inputs!D26*'GM Alloc Factors'!I46/('(Other Computations)'!I187+'(Other Computations)'!I200))</f>
        <v>0</v>
      </c>
      <c r="J6239" s="76">
        <f>IF('(Other Computations)'!J200=0,0,Inputs!L242*Inputs!L135*Inputs!H68*Inputs!D26*'GM Alloc Factors'!J46/('(Other Computations)'!J187+'(Other Computations)'!J200))</f>
        <v>0</v>
      </c>
      <c r="K6239" s="43">
        <f t="shared" si="1319"/>
        <v>0</v>
      </c>
    </row>
    <row r="6240" spans="1:11" ht="12.75" customHeight="1">
      <c r="A6240" s="61" t="str">
        <f>"         "&amp;Labels!B71</f>
        <v xml:space="preserve">         Customer 3</v>
      </c>
      <c r="B6240" s="76">
        <f>IF('(Other Computations)'!B201=0,0,Inputs!D243*Inputs!D136*Inputs!H69*Inputs!D26*'GM Alloc Factors'!B46/('(Other Computations)'!B188+'(Other Computations)'!B201))</f>
        <v>0</v>
      </c>
      <c r="C6240" s="76">
        <f>IF('(Other Computations)'!C201=0,0,Inputs!E243*Inputs!E136*Inputs!H69*Inputs!D26*'GM Alloc Factors'!C46/('(Other Computations)'!C188+'(Other Computations)'!C201))</f>
        <v>0</v>
      </c>
      <c r="D6240" s="76">
        <f>IF('(Other Computations)'!D201=0,0,Inputs!F243*Inputs!F136*Inputs!H69*Inputs!D26*'GM Alloc Factors'!D46/('(Other Computations)'!D188+'(Other Computations)'!D201))</f>
        <v>0</v>
      </c>
      <c r="E6240" s="76">
        <f>IF('(Other Computations)'!E201=0,0,Inputs!G243*Inputs!G136*Inputs!H69*Inputs!D26*'GM Alloc Factors'!E46/('(Other Computations)'!E188+'(Other Computations)'!E201))</f>
        <v>0</v>
      </c>
      <c r="F6240" s="43">
        <f t="shared" si="1318"/>
        <v>0</v>
      </c>
      <c r="G6240" s="76">
        <f>IF('(Other Computations)'!G201=0,0,Inputs!I243*Inputs!I136*Inputs!H69*Inputs!D26*'GM Alloc Factors'!G46/('(Other Computations)'!G188+'(Other Computations)'!G201))</f>
        <v>0</v>
      </c>
      <c r="H6240" s="76">
        <f>IF('(Other Computations)'!H201=0,0,Inputs!J243*Inputs!J136*Inputs!H69*Inputs!D26*'GM Alloc Factors'!H46/('(Other Computations)'!H188+'(Other Computations)'!H201))</f>
        <v>0</v>
      </c>
      <c r="I6240" s="76">
        <f>IF('(Other Computations)'!I201=0,0,Inputs!K243*Inputs!K136*Inputs!H69*Inputs!D26*'GM Alloc Factors'!I46/('(Other Computations)'!I188+'(Other Computations)'!I201))</f>
        <v>0</v>
      </c>
      <c r="J6240" s="76">
        <f>IF('(Other Computations)'!J201=0,0,Inputs!L243*Inputs!L136*Inputs!H69*Inputs!D26*'GM Alloc Factors'!J46/('(Other Computations)'!J188+'(Other Computations)'!J201))</f>
        <v>0</v>
      </c>
      <c r="K6240" s="43">
        <f t="shared" si="1319"/>
        <v>0</v>
      </c>
    </row>
    <row r="6241" spans="1:11" ht="12.75" customHeight="1">
      <c r="A6241" s="61" t="str">
        <f>"         "&amp;Labels!B72</f>
        <v xml:space="preserve">         Customer 4</v>
      </c>
      <c r="B6241" s="76">
        <f>IF('(Other Computations)'!B202=0,0,Inputs!D244*Inputs!D137*Inputs!H70*Inputs!D26*'GM Alloc Factors'!B46/('(Other Computations)'!B189+'(Other Computations)'!B202))</f>
        <v>0</v>
      </c>
      <c r="C6241" s="76">
        <f>IF('(Other Computations)'!C202=0,0,Inputs!E244*Inputs!E137*Inputs!H70*Inputs!D26*'GM Alloc Factors'!C46/('(Other Computations)'!C189+'(Other Computations)'!C202))</f>
        <v>0</v>
      </c>
      <c r="D6241" s="76">
        <f>IF('(Other Computations)'!D202=0,0,Inputs!F244*Inputs!F137*Inputs!H70*Inputs!D26*'GM Alloc Factors'!D46/('(Other Computations)'!D189+'(Other Computations)'!D202))</f>
        <v>0</v>
      </c>
      <c r="E6241" s="76">
        <f>IF('(Other Computations)'!E202=0,0,Inputs!G244*Inputs!G137*Inputs!H70*Inputs!D26*'GM Alloc Factors'!E46/('(Other Computations)'!E189+'(Other Computations)'!E202))</f>
        <v>0</v>
      </c>
      <c r="F6241" s="43">
        <f t="shared" si="1318"/>
        <v>0</v>
      </c>
      <c r="G6241" s="76">
        <f>IF('(Other Computations)'!G202=0,0,Inputs!I244*Inputs!I137*Inputs!H70*Inputs!D26*'GM Alloc Factors'!G46/('(Other Computations)'!G189+'(Other Computations)'!G202))</f>
        <v>0</v>
      </c>
      <c r="H6241" s="76">
        <f>IF('(Other Computations)'!H202=0,0,Inputs!J244*Inputs!J137*Inputs!H70*Inputs!D26*'GM Alloc Factors'!H46/('(Other Computations)'!H189+'(Other Computations)'!H202))</f>
        <v>0</v>
      </c>
      <c r="I6241" s="76">
        <f>IF('(Other Computations)'!I202=0,0,Inputs!K244*Inputs!K137*Inputs!H70*Inputs!D26*'GM Alloc Factors'!I46/('(Other Computations)'!I189+'(Other Computations)'!I202))</f>
        <v>0</v>
      </c>
      <c r="J6241" s="76">
        <f>IF('(Other Computations)'!J202=0,0,Inputs!L244*Inputs!L137*Inputs!H70*Inputs!D26*'GM Alloc Factors'!J46/('(Other Computations)'!J189+'(Other Computations)'!J202))</f>
        <v>0</v>
      </c>
      <c r="K6241" s="43">
        <f t="shared" si="1319"/>
        <v>0</v>
      </c>
    </row>
    <row r="6242" spans="1:11" ht="12.75" customHeight="1">
      <c r="A6242" s="61" t="str">
        <f>"         "&amp;Labels!B73</f>
        <v xml:space="preserve">         Customer 5</v>
      </c>
      <c r="B6242" s="76">
        <f>IF('(Other Computations)'!B203=0,0,Inputs!D245*Inputs!D138*Inputs!H71*Inputs!D26*'GM Alloc Factors'!B46/('(Other Computations)'!B190+'(Other Computations)'!B203))</f>
        <v>0</v>
      </c>
      <c r="C6242" s="76">
        <f>IF('(Other Computations)'!C203=0,0,Inputs!E245*Inputs!E138*Inputs!H71*Inputs!D26*'GM Alloc Factors'!C46/('(Other Computations)'!C190+'(Other Computations)'!C203))</f>
        <v>0</v>
      </c>
      <c r="D6242" s="76">
        <f>IF('(Other Computations)'!D203=0,0,Inputs!F245*Inputs!F138*Inputs!H71*Inputs!D26*'GM Alloc Factors'!D46/('(Other Computations)'!D190+'(Other Computations)'!D203))</f>
        <v>0</v>
      </c>
      <c r="E6242" s="76">
        <f>IF('(Other Computations)'!E203=0,0,Inputs!G245*Inputs!G138*Inputs!H71*Inputs!D26*'GM Alloc Factors'!E46/('(Other Computations)'!E190+'(Other Computations)'!E203))</f>
        <v>0</v>
      </c>
      <c r="F6242" s="43">
        <f t="shared" si="1318"/>
        <v>0</v>
      </c>
      <c r="G6242" s="76">
        <f>IF('(Other Computations)'!G203=0,0,Inputs!I245*Inputs!I138*Inputs!H71*Inputs!D26*'GM Alloc Factors'!G46/('(Other Computations)'!G190+'(Other Computations)'!G203))</f>
        <v>0</v>
      </c>
      <c r="H6242" s="76">
        <f>IF('(Other Computations)'!H203=0,0,Inputs!J245*Inputs!J138*Inputs!H71*Inputs!D26*'GM Alloc Factors'!H46/('(Other Computations)'!H190+'(Other Computations)'!H203))</f>
        <v>0</v>
      </c>
      <c r="I6242" s="76">
        <f>IF('(Other Computations)'!I203=0,0,Inputs!K245*Inputs!K138*Inputs!H71*Inputs!D26*'GM Alloc Factors'!I46/('(Other Computations)'!I190+'(Other Computations)'!I203))</f>
        <v>0</v>
      </c>
      <c r="J6242" s="76">
        <f>IF('(Other Computations)'!J203=0,0,Inputs!L245*Inputs!L138*Inputs!H71*Inputs!D26*'GM Alloc Factors'!J46/('(Other Computations)'!J190+'(Other Computations)'!J203))</f>
        <v>0</v>
      </c>
      <c r="K6242" s="43">
        <f t="shared" si="1319"/>
        <v>0</v>
      </c>
    </row>
    <row r="6243" spans="1:11" ht="12.75" customHeight="1">
      <c r="A6243" s="61" t="str">
        <f>"         "&amp;Labels!B74</f>
        <v xml:space="preserve">         Customer 6</v>
      </c>
      <c r="B6243" s="76">
        <f>IF('(Other Computations)'!B204=0,0,Inputs!D246*Inputs!D139*Inputs!H72*Inputs!D26*'GM Alloc Factors'!B46/('(Other Computations)'!B191+'(Other Computations)'!B204))</f>
        <v>0</v>
      </c>
      <c r="C6243" s="76">
        <f>IF('(Other Computations)'!C204=0,0,Inputs!E246*Inputs!E139*Inputs!H72*Inputs!D26*'GM Alloc Factors'!C46/('(Other Computations)'!C191+'(Other Computations)'!C204))</f>
        <v>0</v>
      </c>
      <c r="D6243" s="76">
        <f>IF('(Other Computations)'!D204=0,0,Inputs!F246*Inputs!F139*Inputs!H72*Inputs!D26*'GM Alloc Factors'!D46/('(Other Computations)'!D191+'(Other Computations)'!D204))</f>
        <v>0</v>
      </c>
      <c r="E6243" s="76">
        <f>IF('(Other Computations)'!E204=0,0,Inputs!G246*Inputs!G139*Inputs!H72*Inputs!D26*'GM Alloc Factors'!E46/('(Other Computations)'!E191+'(Other Computations)'!E204))</f>
        <v>0</v>
      </c>
      <c r="F6243" s="43">
        <f t="shared" si="1318"/>
        <v>0</v>
      </c>
      <c r="G6243" s="76">
        <f>IF('(Other Computations)'!G204=0,0,Inputs!I246*Inputs!I139*Inputs!H72*Inputs!D26*'GM Alloc Factors'!G46/('(Other Computations)'!G191+'(Other Computations)'!G204))</f>
        <v>0</v>
      </c>
      <c r="H6243" s="76">
        <f>IF('(Other Computations)'!H204=0,0,Inputs!J246*Inputs!J139*Inputs!H72*Inputs!D26*'GM Alloc Factors'!H46/('(Other Computations)'!H191+'(Other Computations)'!H204))</f>
        <v>0</v>
      </c>
      <c r="I6243" s="76">
        <f>IF('(Other Computations)'!I204=0,0,Inputs!K246*Inputs!K139*Inputs!H72*Inputs!D26*'GM Alloc Factors'!I46/('(Other Computations)'!I191+'(Other Computations)'!I204))</f>
        <v>0</v>
      </c>
      <c r="J6243" s="76">
        <f>IF('(Other Computations)'!J204=0,0,Inputs!L246*Inputs!L139*Inputs!H72*Inputs!D26*'GM Alloc Factors'!J46/('(Other Computations)'!J191+'(Other Computations)'!J204))</f>
        <v>0</v>
      </c>
      <c r="K6243" s="43">
        <f t="shared" si="1319"/>
        <v>0</v>
      </c>
    </row>
    <row r="6244" spans="1:11" ht="12.75" customHeight="1">
      <c r="A6244" s="61" t="str">
        <f>"         "&amp;Labels!B75</f>
        <v xml:space="preserve">         Customer 7</v>
      </c>
      <c r="B6244" s="76">
        <f>IF('(Other Computations)'!B205=0,0,Inputs!D247*Inputs!D140*Inputs!H73*Inputs!D26*'GM Alloc Factors'!B46/('(Other Computations)'!B192+'(Other Computations)'!B205))</f>
        <v>0</v>
      </c>
      <c r="C6244" s="76">
        <f>IF('(Other Computations)'!C205=0,0,Inputs!E247*Inputs!E140*Inputs!H73*Inputs!D26*'GM Alloc Factors'!C46/('(Other Computations)'!C192+'(Other Computations)'!C205))</f>
        <v>0</v>
      </c>
      <c r="D6244" s="76">
        <f>IF('(Other Computations)'!D205=0,0,Inputs!F247*Inputs!F140*Inputs!H73*Inputs!D26*'GM Alloc Factors'!D46/('(Other Computations)'!D192+'(Other Computations)'!D205))</f>
        <v>0</v>
      </c>
      <c r="E6244" s="76">
        <f>IF('(Other Computations)'!E205=0,0,Inputs!G247*Inputs!G140*Inputs!H73*Inputs!D26*'GM Alloc Factors'!E46/('(Other Computations)'!E192+'(Other Computations)'!E205))</f>
        <v>0</v>
      </c>
      <c r="F6244" s="43">
        <f t="shared" si="1318"/>
        <v>0</v>
      </c>
      <c r="G6244" s="76">
        <f>IF('(Other Computations)'!G205=0,0,Inputs!I247*Inputs!I140*Inputs!H73*Inputs!D26*'GM Alloc Factors'!G46/('(Other Computations)'!G192+'(Other Computations)'!G205))</f>
        <v>0</v>
      </c>
      <c r="H6244" s="76">
        <f>IF('(Other Computations)'!H205=0,0,Inputs!J247*Inputs!J140*Inputs!H73*Inputs!D26*'GM Alloc Factors'!H46/('(Other Computations)'!H192+'(Other Computations)'!H205))</f>
        <v>0</v>
      </c>
      <c r="I6244" s="76">
        <f>IF('(Other Computations)'!I205=0,0,Inputs!K247*Inputs!K140*Inputs!H73*Inputs!D26*'GM Alloc Factors'!I46/('(Other Computations)'!I192+'(Other Computations)'!I205))</f>
        <v>0</v>
      </c>
      <c r="J6244" s="76">
        <f>IF('(Other Computations)'!J205=0,0,Inputs!L247*Inputs!L140*Inputs!H73*Inputs!D26*'GM Alloc Factors'!J46/('(Other Computations)'!J192+'(Other Computations)'!J205))</f>
        <v>0</v>
      </c>
      <c r="K6244" s="43">
        <f t="shared" si="1319"/>
        <v>0</v>
      </c>
    </row>
    <row r="6245" spans="1:11" ht="12.75" customHeight="1">
      <c r="A6245" s="61" t="str">
        <f>"         "&amp;Labels!B76</f>
        <v xml:space="preserve">         Customer 8</v>
      </c>
      <c r="B6245" s="76">
        <f>IF('(Other Computations)'!B206=0,0,Inputs!D248*Inputs!D141*Inputs!H74*Inputs!D26*'GM Alloc Factors'!B46/('(Other Computations)'!B193+'(Other Computations)'!B206))</f>
        <v>0</v>
      </c>
      <c r="C6245" s="76">
        <f>IF('(Other Computations)'!C206=0,0,Inputs!E248*Inputs!E141*Inputs!H74*Inputs!D26*'GM Alloc Factors'!C46/('(Other Computations)'!C193+'(Other Computations)'!C206))</f>
        <v>0</v>
      </c>
      <c r="D6245" s="76">
        <f>IF('(Other Computations)'!D206=0,0,Inputs!F248*Inputs!F141*Inputs!H74*Inputs!D26*'GM Alloc Factors'!D46/('(Other Computations)'!D193+'(Other Computations)'!D206))</f>
        <v>0</v>
      </c>
      <c r="E6245" s="76">
        <f>IF('(Other Computations)'!E206=0,0,Inputs!G248*Inputs!G141*Inputs!H74*Inputs!D26*'GM Alloc Factors'!E46/('(Other Computations)'!E193+'(Other Computations)'!E206))</f>
        <v>0</v>
      </c>
      <c r="F6245" s="43">
        <f t="shared" si="1318"/>
        <v>0</v>
      </c>
      <c r="G6245" s="76">
        <f>IF('(Other Computations)'!G206=0,0,Inputs!I248*Inputs!I141*Inputs!H74*Inputs!D26*'GM Alloc Factors'!G46/('(Other Computations)'!G193+'(Other Computations)'!G206))</f>
        <v>0</v>
      </c>
      <c r="H6245" s="76">
        <f>IF('(Other Computations)'!H206=0,0,Inputs!J248*Inputs!J141*Inputs!H74*Inputs!D26*'GM Alloc Factors'!H46/('(Other Computations)'!H193+'(Other Computations)'!H206))</f>
        <v>0</v>
      </c>
      <c r="I6245" s="76">
        <f>IF('(Other Computations)'!I206=0,0,Inputs!K248*Inputs!K141*Inputs!H74*Inputs!D26*'GM Alloc Factors'!I46/('(Other Computations)'!I193+'(Other Computations)'!I206))</f>
        <v>0</v>
      </c>
      <c r="J6245" s="76">
        <f>IF('(Other Computations)'!J206=0,0,Inputs!L248*Inputs!L141*Inputs!H74*Inputs!D26*'GM Alloc Factors'!J46/('(Other Computations)'!J193+'(Other Computations)'!J206))</f>
        <v>0</v>
      </c>
      <c r="K6245" s="43">
        <f t="shared" si="1319"/>
        <v>0</v>
      </c>
    </row>
    <row r="6246" spans="1:11" ht="12.75" customHeight="1">
      <c r="A6246" s="61" t="str">
        <f>"         "&amp;Labels!B77</f>
        <v xml:space="preserve">         Customer 9</v>
      </c>
      <c r="B6246" s="76">
        <f>IF('(Other Computations)'!B207=0,0,Inputs!D249*Inputs!D142*Inputs!H75*Inputs!D26*'GM Alloc Factors'!B46/('(Other Computations)'!B194+'(Other Computations)'!B207))</f>
        <v>0</v>
      </c>
      <c r="C6246" s="76">
        <f>IF('(Other Computations)'!C207=0,0,Inputs!E249*Inputs!E142*Inputs!H75*Inputs!D26*'GM Alloc Factors'!C46/('(Other Computations)'!C194+'(Other Computations)'!C207))</f>
        <v>0</v>
      </c>
      <c r="D6246" s="76">
        <f>IF('(Other Computations)'!D207=0,0,Inputs!F249*Inputs!F142*Inputs!H75*Inputs!D26*'GM Alloc Factors'!D46/('(Other Computations)'!D194+'(Other Computations)'!D207))</f>
        <v>0</v>
      </c>
      <c r="E6246" s="76">
        <f>IF('(Other Computations)'!E207=0,0,Inputs!G249*Inputs!G142*Inputs!H75*Inputs!D26*'GM Alloc Factors'!E46/('(Other Computations)'!E194+'(Other Computations)'!E207))</f>
        <v>0</v>
      </c>
      <c r="F6246" s="43">
        <f t="shared" si="1318"/>
        <v>0</v>
      </c>
      <c r="G6246" s="76">
        <f>IF('(Other Computations)'!G207=0,0,Inputs!I249*Inputs!I142*Inputs!H75*Inputs!D26*'GM Alloc Factors'!G46/('(Other Computations)'!G194+'(Other Computations)'!G207))</f>
        <v>0</v>
      </c>
      <c r="H6246" s="76">
        <f>IF('(Other Computations)'!H207=0,0,Inputs!J249*Inputs!J142*Inputs!H75*Inputs!D26*'GM Alloc Factors'!H46/('(Other Computations)'!H194+'(Other Computations)'!H207))</f>
        <v>0</v>
      </c>
      <c r="I6246" s="76">
        <f>IF('(Other Computations)'!I207=0,0,Inputs!K249*Inputs!K142*Inputs!H75*Inputs!D26*'GM Alloc Factors'!I46/('(Other Computations)'!I194+'(Other Computations)'!I207))</f>
        <v>0</v>
      </c>
      <c r="J6246" s="76">
        <f>IF('(Other Computations)'!J207=0,0,Inputs!L249*Inputs!L142*Inputs!H75*Inputs!D26*'GM Alloc Factors'!J46/('(Other Computations)'!J194+'(Other Computations)'!J207))</f>
        <v>0</v>
      </c>
      <c r="K6246" s="43">
        <f t="shared" si="1319"/>
        <v>0</v>
      </c>
    </row>
    <row r="6247" spans="1:11" ht="12.75" customHeight="1">
      <c r="A6247" s="61" t="str">
        <f>"         "&amp;Labels!B78</f>
        <v xml:space="preserve">         Customer 10</v>
      </c>
      <c r="B6247" s="76">
        <f>IF('(Other Computations)'!B208=0,0,Inputs!D250*Inputs!D143*Inputs!H76*Inputs!D26*'GM Alloc Factors'!B46/('(Other Computations)'!B195+'(Other Computations)'!B208))</f>
        <v>0</v>
      </c>
      <c r="C6247" s="76">
        <f>IF('(Other Computations)'!C208=0,0,Inputs!E250*Inputs!E143*Inputs!H76*Inputs!D26*'GM Alloc Factors'!C46/('(Other Computations)'!C195+'(Other Computations)'!C208))</f>
        <v>0</v>
      </c>
      <c r="D6247" s="76">
        <f>IF('(Other Computations)'!D208=0,0,Inputs!F250*Inputs!F143*Inputs!H76*Inputs!D26*'GM Alloc Factors'!D46/('(Other Computations)'!D195+'(Other Computations)'!D208))</f>
        <v>0</v>
      </c>
      <c r="E6247" s="76">
        <f>IF('(Other Computations)'!E208=0,0,Inputs!G250*Inputs!G143*Inputs!H76*Inputs!D26*'GM Alloc Factors'!E46/('(Other Computations)'!E195+'(Other Computations)'!E208))</f>
        <v>0</v>
      </c>
      <c r="F6247" s="43">
        <f t="shared" si="1318"/>
        <v>0</v>
      </c>
      <c r="G6247" s="76">
        <f>IF('(Other Computations)'!G208=0,0,Inputs!I250*Inputs!I143*Inputs!H76*Inputs!D26*'GM Alloc Factors'!G46/('(Other Computations)'!G195+'(Other Computations)'!G208))</f>
        <v>0</v>
      </c>
      <c r="H6247" s="76">
        <f>IF('(Other Computations)'!H208=0,0,Inputs!J250*Inputs!J143*Inputs!H76*Inputs!D26*'GM Alloc Factors'!H46/('(Other Computations)'!H195+'(Other Computations)'!H208))</f>
        <v>0</v>
      </c>
      <c r="I6247" s="76">
        <f>IF('(Other Computations)'!I208=0,0,Inputs!K250*Inputs!K143*Inputs!H76*Inputs!D26*'GM Alloc Factors'!I46/('(Other Computations)'!I195+'(Other Computations)'!I208))</f>
        <v>0</v>
      </c>
      <c r="J6247" s="76">
        <f>IF('(Other Computations)'!J208=0,0,Inputs!L250*Inputs!L143*Inputs!H76*Inputs!D26*'GM Alloc Factors'!J46/('(Other Computations)'!J195+'(Other Computations)'!J208))</f>
        <v>0</v>
      </c>
      <c r="K6247" s="43">
        <f t="shared" si="1319"/>
        <v>0</v>
      </c>
    </row>
    <row r="6248" spans="1:11" ht="12.75" customHeight="1">
      <c r="A6248" s="61" t="str">
        <f>"         "&amp;Labels!C68</f>
        <v xml:space="preserve">         Total</v>
      </c>
      <c r="B6248" s="84">
        <f>SUM(B6238:B6247)</f>
        <v>0</v>
      </c>
      <c r="C6248" s="84">
        <f>SUM(C6238:C6247)</f>
        <v>0</v>
      </c>
      <c r="D6248" s="84">
        <f>SUM(D6238:D6247)</f>
        <v>0</v>
      </c>
      <c r="E6248" s="84">
        <f>SUM(E6238:E6247)</f>
        <v>0</v>
      </c>
      <c r="F6248" s="43">
        <f t="shared" si="1318"/>
        <v>0</v>
      </c>
      <c r="G6248" s="84">
        <f>SUM(G6238:G6247)</f>
        <v>0</v>
      </c>
      <c r="H6248" s="84">
        <f>SUM(H6238:H6247)</f>
        <v>0</v>
      </c>
      <c r="I6248" s="84">
        <f>SUM(I6238:I6247)</f>
        <v>0</v>
      </c>
      <c r="J6248" s="84">
        <f>SUM(J6238:J6247)</f>
        <v>0</v>
      </c>
      <c r="K6248" s="43">
        <f t="shared" si="1319"/>
        <v>0</v>
      </c>
    </row>
    <row r="6249" spans="1:11" ht="12.75" customHeight="1">
      <c r="A6249" s="61" t="str">
        <f>"      "&amp;Labels!B90</f>
        <v xml:space="preserve">      Q 6</v>
      </c>
      <c r="B6249" s="84"/>
      <c r="C6249" s="84"/>
      <c r="D6249" s="84"/>
      <c r="E6249" s="84"/>
      <c r="F6249" s="43"/>
      <c r="G6249" s="84"/>
      <c r="H6249" s="84"/>
      <c r="I6249" s="84"/>
      <c r="J6249" s="84"/>
      <c r="K6249" s="43"/>
    </row>
    <row r="6250" spans="1:11" ht="12.75" customHeight="1">
      <c r="A6250" s="61" t="str">
        <f>"         "&amp;Labels!B69</f>
        <v xml:space="preserve">         Customer 1</v>
      </c>
      <c r="B6250" s="76">
        <f>IF('(Other Computations)'!B199=0,0,Inputs!D241*Inputs!D134*Inputs!I67*Inputs!D26*'GM Alloc Factors'!B49/('(Other Computations)'!B186+'(Other Computations)'!B199))</f>
        <v>0</v>
      </c>
      <c r="C6250" s="76">
        <f>IF('(Other Computations)'!C199=0,0,Inputs!E241*Inputs!E134*Inputs!I67*Inputs!D26*'GM Alloc Factors'!C49/('(Other Computations)'!C186+'(Other Computations)'!C199))</f>
        <v>0</v>
      </c>
      <c r="D6250" s="76">
        <f>IF('(Other Computations)'!D199=0,0,Inputs!F241*Inputs!F134*Inputs!I67*Inputs!D26*'GM Alloc Factors'!D49/('(Other Computations)'!D186+'(Other Computations)'!D199))</f>
        <v>0</v>
      </c>
      <c r="E6250" s="76">
        <f>IF('(Other Computations)'!E199=0,0,Inputs!G241*Inputs!G134*Inputs!I67*Inputs!D26*'GM Alloc Factors'!E49/('(Other Computations)'!E186+'(Other Computations)'!E199))</f>
        <v>0</v>
      </c>
      <c r="F6250" s="43">
        <f t="shared" ref="F6250:F6260" si="1320">SUM(B6250:E6250)</f>
        <v>0</v>
      </c>
      <c r="G6250" s="76">
        <f>IF('(Other Computations)'!G199=0,0,Inputs!I241*Inputs!I134*Inputs!I67*Inputs!D26*'GM Alloc Factors'!G49/('(Other Computations)'!G186+'(Other Computations)'!G199))</f>
        <v>0</v>
      </c>
      <c r="H6250" s="76">
        <f>IF('(Other Computations)'!H199=0,0,Inputs!J241*Inputs!J134*Inputs!I67*Inputs!D26*'GM Alloc Factors'!H49/('(Other Computations)'!H186+'(Other Computations)'!H199))</f>
        <v>0</v>
      </c>
      <c r="I6250" s="76">
        <f>IF('(Other Computations)'!I199=0,0,Inputs!K241*Inputs!K134*Inputs!I67*Inputs!D26*'GM Alloc Factors'!I49/('(Other Computations)'!I186+'(Other Computations)'!I199))</f>
        <v>0</v>
      </c>
      <c r="J6250" s="76">
        <f>IF('(Other Computations)'!J199=0,0,Inputs!L241*Inputs!L134*Inputs!I67*Inputs!D26*'GM Alloc Factors'!J49/('(Other Computations)'!J186+'(Other Computations)'!J199))</f>
        <v>0</v>
      </c>
      <c r="K6250" s="43">
        <f t="shared" ref="K6250:K6260" si="1321">SUM(G6250:J6250)</f>
        <v>0</v>
      </c>
    </row>
    <row r="6251" spans="1:11" ht="12.75" customHeight="1">
      <c r="A6251" s="61" t="str">
        <f>"         "&amp;Labels!B70</f>
        <v xml:space="preserve">         Customer 2</v>
      </c>
      <c r="B6251" s="76">
        <f>IF('(Other Computations)'!B200=0,0,Inputs!D242*Inputs!D135*Inputs!I68*Inputs!D26*'GM Alloc Factors'!B49/('(Other Computations)'!B187+'(Other Computations)'!B200))</f>
        <v>0</v>
      </c>
      <c r="C6251" s="76">
        <f>IF('(Other Computations)'!C200=0,0,Inputs!E242*Inputs!E135*Inputs!I68*Inputs!D26*'GM Alloc Factors'!C49/('(Other Computations)'!C187+'(Other Computations)'!C200))</f>
        <v>0</v>
      </c>
      <c r="D6251" s="76">
        <f>IF('(Other Computations)'!D200=0,0,Inputs!F242*Inputs!F135*Inputs!I68*Inputs!D26*'GM Alloc Factors'!D49/('(Other Computations)'!D187+'(Other Computations)'!D200))</f>
        <v>0</v>
      </c>
      <c r="E6251" s="76">
        <f>IF('(Other Computations)'!E200=0,0,Inputs!G242*Inputs!G135*Inputs!I68*Inputs!D26*'GM Alloc Factors'!E49/('(Other Computations)'!E187+'(Other Computations)'!E200))</f>
        <v>0</v>
      </c>
      <c r="F6251" s="43">
        <f t="shared" si="1320"/>
        <v>0</v>
      </c>
      <c r="G6251" s="76">
        <f>IF('(Other Computations)'!G200=0,0,Inputs!I242*Inputs!I135*Inputs!I68*Inputs!D26*'GM Alloc Factors'!G49/('(Other Computations)'!G187+'(Other Computations)'!G200))</f>
        <v>0</v>
      </c>
      <c r="H6251" s="76">
        <f>IF('(Other Computations)'!H200=0,0,Inputs!J242*Inputs!J135*Inputs!I68*Inputs!D26*'GM Alloc Factors'!H49/('(Other Computations)'!H187+'(Other Computations)'!H200))</f>
        <v>0</v>
      </c>
      <c r="I6251" s="76">
        <f>IF('(Other Computations)'!I200=0,0,Inputs!K242*Inputs!K135*Inputs!I68*Inputs!D26*'GM Alloc Factors'!I49/('(Other Computations)'!I187+'(Other Computations)'!I200))</f>
        <v>0</v>
      </c>
      <c r="J6251" s="76">
        <f>IF('(Other Computations)'!J200=0,0,Inputs!L242*Inputs!L135*Inputs!I68*Inputs!D26*'GM Alloc Factors'!J49/('(Other Computations)'!J187+'(Other Computations)'!J200))</f>
        <v>0</v>
      </c>
      <c r="K6251" s="43">
        <f t="shared" si="1321"/>
        <v>0</v>
      </c>
    </row>
    <row r="6252" spans="1:11" ht="12.75" customHeight="1">
      <c r="A6252" s="61" t="str">
        <f>"         "&amp;Labels!B71</f>
        <v xml:space="preserve">         Customer 3</v>
      </c>
      <c r="B6252" s="76">
        <f>IF('(Other Computations)'!B201=0,0,Inputs!D243*Inputs!D136*Inputs!I69*Inputs!D26*'GM Alloc Factors'!B49/('(Other Computations)'!B188+'(Other Computations)'!B201))</f>
        <v>0</v>
      </c>
      <c r="C6252" s="76">
        <f>IF('(Other Computations)'!C201=0,0,Inputs!E243*Inputs!E136*Inputs!I69*Inputs!D26*'GM Alloc Factors'!C49/('(Other Computations)'!C188+'(Other Computations)'!C201))</f>
        <v>0</v>
      </c>
      <c r="D6252" s="76">
        <f>IF('(Other Computations)'!D201=0,0,Inputs!F243*Inputs!F136*Inputs!I69*Inputs!D26*'GM Alloc Factors'!D49/('(Other Computations)'!D188+'(Other Computations)'!D201))</f>
        <v>0</v>
      </c>
      <c r="E6252" s="76">
        <f>IF('(Other Computations)'!E201=0,0,Inputs!G243*Inputs!G136*Inputs!I69*Inputs!D26*'GM Alloc Factors'!E49/('(Other Computations)'!E188+'(Other Computations)'!E201))</f>
        <v>0</v>
      </c>
      <c r="F6252" s="43">
        <f t="shared" si="1320"/>
        <v>0</v>
      </c>
      <c r="G6252" s="76">
        <f>IF('(Other Computations)'!G201=0,0,Inputs!I243*Inputs!I136*Inputs!I69*Inputs!D26*'GM Alloc Factors'!G49/('(Other Computations)'!G188+'(Other Computations)'!G201))</f>
        <v>0</v>
      </c>
      <c r="H6252" s="76">
        <f>IF('(Other Computations)'!H201=0,0,Inputs!J243*Inputs!J136*Inputs!I69*Inputs!D26*'GM Alloc Factors'!H49/('(Other Computations)'!H188+'(Other Computations)'!H201))</f>
        <v>0</v>
      </c>
      <c r="I6252" s="76">
        <f>IF('(Other Computations)'!I201=0,0,Inputs!K243*Inputs!K136*Inputs!I69*Inputs!D26*'GM Alloc Factors'!I49/('(Other Computations)'!I188+'(Other Computations)'!I201))</f>
        <v>0</v>
      </c>
      <c r="J6252" s="76">
        <f>IF('(Other Computations)'!J201=0,0,Inputs!L243*Inputs!L136*Inputs!I69*Inputs!D26*'GM Alloc Factors'!J49/('(Other Computations)'!J188+'(Other Computations)'!J201))</f>
        <v>0</v>
      </c>
      <c r="K6252" s="43">
        <f t="shared" si="1321"/>
        <v>0</v>
      </c>
    </row>
    <row r="6253" spans="1:11" ht="12.75" customHeight="1">
      <c r="A6253" s="61" t="str">
        <f>"         "&amp;Labels!B72</f>
        <v xml:space="preserve">         Customer 4</v>
      </c>
      <c r="B6253" s="76">
        <f>IF('(Other Computations)'!B202=0,0,Inputs!D244*Inputs!D137*Inputs!I70*Inputs!D26*'GM Alloc Factors'!B49/('(Other Computations)'!B189+'(Other Computations)'!B202))</f>
        <v>0</v>
      </c>
      <c r="C6253" s="76">
        <f>IF('(Other Computations)'!C202=0,0,Inputs!E244*Inputs!E137*Inputs!I70*Inputs!D26*'GM Alloc Factors'!C49/('(Other Computations)'!C189+'(Other Computations)'!C202))</f>
        <v>0</v>
      </c>
      <c r="D6253" s="76">
        <f>IF('(Other Computations)'!D202=0,0,Inputs!F244*Inputs!F137*Inputs!I70*Inputs!D26*'GM Alloc Factors'!D49/('(Other Computations)'!D189+'(Other Computations)'!D202))</f>
        <v>0</v>
      </c>
      <c r="E6253" s="76">
        <f>IF('(Other Computations)'!E202=0,0,Inputs!G244*Inputs!G137*Inputs!I70*Inputs!D26*'GM Alloc Factors'!E49/('(Other Computations)'!E189+'(Other Computations)'!E202))</f>
        <v>0</v>
      </c>
      <c r="F6253" s="43">
        <f t="shared" si="1320"/>
        <v>0</v>
      </c>
      <c r="G6253" s="76">
        <f>IF('(Other Computations)'!G202=0,0,Inputs!I244*Inputs!I137*Inputs!I70*Inputs!D26*'GM Alloc Factors'!G49/('(Other Computations)'!G189+'(Other Computations)'!G202))</f>
        <v>0</v>
      </c>
      <c r="H6253" s="76">
        <f>IF('(Other Computations)'!H202=0,0,Inputs!J244*Inputs!J137*Inputs!I70*Inputs!D26*'GM Alloc Factors'!H49/('(Other Computations)'!H189+'(Other Computations)'!H202))</f>
        <v>0</v>
      </c>
      <c r="I6253" s="76">
        <f>IF('(Other Computations)'!I202=0,0,Inputs!K244*Inputs!K137*Inputs!I70*Inputs!D26*'GM Alloc Factors'!I49/('(Other Computations)'!I189+'(Other Computations)'!I202))</f>
        <v>0</v>
      </c>
      <c r="J6253" s="76">
        <f>IF('(Other Computations)'!J202=0,0,Inputs!L244*Inputs!L137*Inputs!I70*Inputs!D26*'GM Alloc Factors'!J49/('(Other Computations)'!J189+'(Other Computations)'!J202))</f>
        <v>0</v>
      </c>
      <c r="K6253" s="43">
        <f t="shared" si="1321"/>
        <v>0</v>
      </c>
    </row>
    <row r="6254" spans="1:11" ht="12.75" customHeight="1">
      <c r="A6254" s="61" t="str">
        <f>"         "&amp;Labels!B73</f>
        <v xml:space="preserve">         Customer 5</v>
      </c>
      <c r="B6254" s="76">
        <f>IF('(Other Computations)'!B203=0,0,Inputs!D245*Inputs!D138*Inputs!I71*Inputs!D26*'GM Alloc Factors'!B49/('(Other Computations)'!B190+'(Other Computations)'!B203))</f>
        <v>0</v>
      </c>
      <c r="C6254" s="76">
        <f>IF('(Other Computations)'!C203=0,0,Inputs!E245*Inputs!E138*Inputs!I71*Inputs!D26*'GM Alloc Factors'!C49/('(Other Computations)'!C190+'(Other Computations)'!C203))</f>
        <v>0</v>
      </c>
      <c r="D6254" s="76">
        <f>IF('(Other Computations)'!D203=0,0,Inputs!F245*Inputs!F138*Inputs!I71*Inputs!D26*'GM Alloc Factors'!D49/('(Other Computations)'!D190+'(Other Computations)'!D203))</f>
        <v>0</v>
      </c>
      <c r="E6254" s="76">
        <f>IF('(Other Computations)'!E203=0,0,Inputs!G245*Inputs!G138*Inputs!I71*Inputs!D26*'GM Alloc Factors'!E49/('(Other Computations)'!E190+'(Other Computations)'!E203))</f>
        <v>0</v>
      </c>
      <c r="F6254" s="43">
        <f t="shared" si="1320"/>
        <v>0</v>
      </c>
      <c r="G6254" s="76">
        <f>IF('(Other Computations)'!G203=0,0,Inputs!I245*Inputs!I138*Inputs!I71*Inputs!D26*'GM Alloc Factors'!G49/('(Other Computations)'!G190+'(Other Computations)'!G203))</f>
        <v>0</v>
      </c>
      <c r="H6254" s="76">
        <f>IF('(Other Computations)'!H203=0,0,Inputs!J245*Inputs!J138*Inputs!I71*Inputs!D26*'GM Alloc Factors'!H49/('(Other Computations)'!H190+'(Other Computations)'!H203))</f>
        <v>0</v>
      </c>
      <c r="I6254" s="76">
        <f>IF('(Other Computations)'!I203=0,0,Inputs!K245*Inputs!K138*Inputs!I71*Inputs!D26*'GM Alloc Factors'!I49/('(Other Computations)'!I190+'(Other Computations)'!I203))</f>
        <v>0</v>
      </c>
      <c r="J6254" s="76">
        <f>IF('(Other Computations)'!J203=0,0,Inputs!L245*Inputs!L138*Inputs!I71*Inputs!D26*'GM Alloc Factors'!J49/('(Other Computations)'!J190+'(Other Computations)'!J203))</f>
        <v>0</v>
      </c>
      <c r="K6254" s="43">
        <f t="shared" si="1321"/>
        <v>0</v>
      </c>
    </row>
    <row r="6255" spans="1:11" ht="12.75" customHeight="1">
      <c r="A6255" s="61" t="str">
        <f>"         "&amp;Labels!B74</f>
        <v xml:space="preserve">         Customer 6</v>
      </c>
      <c r="B6255" s="76">
        <f>IF('(Other Computations)'!B204=0,0,Inputs!D246*Inputs!D139*Inputs!I72*Inputs!D26*'GM Alloc Factors'!B49/('(Other Computations)'!B191+'(Other Computations)'!B204))</f>
        <v>0</v>
      </c>
      <c r="C6255" s="76">
        <f>IF('(Other Computations)'!C204=0,0,Inputs!E246*Inputs!E139*Inputs!I72*Inputs!D26*'GM Alloc Factors'!C49/('(Other Computations)'!C191+'(Other Computations)'!C204))</f>
        <v>0</v>
      </c>
      <c r="D6255" s="76">
        <f>IF('(Other Computations)'!D204=0,0,Inputs!F246*Inputs!F139*Inputs!I72*Inputs!D26*'GM Alloc Factors'!D49/('(Other Computations)'!D191+'(Other Computations)'!D204))</f>
        <v>0</v>
      </c>
      <c r="E6255" s="76">
        <f>IF('(Other Computations)'!E204=0,0,Inputs!G246*Inputs!G139*Inputs!I72*Inputs!D26*'GM Alloc Factors'!E49/('(Other Computations)'!E191+'(Other Computations)'!E204))</f>
        <v>0</v>
      </c>
      <c r="F6255" s="43">
        <f t="shared" si="1320"/>
        <v>0</v>
      </c>
      <c r="G6255" s="76">
        <f>IF('(Other Computations)'!G204=0,0,Inputs!I246*Inputs!I139*Inputs!I72*Inputs!D26*'GM Alloc Factors'!G49/('(Other Computations)'!G191+'(Other Computations)'!G204))</f>
        <v>0</v>
      </c>
      <c r="H6255" s="76">
        <f>IF('(Other Computations)'!H204=0,0,Inputs!J246*Inputs!J139*Inputs!I72*Inputs!D26*'GM Alloc Factors'!H49/('(Other Computations)'!H191+'(Other Computations)'!H204))</f>
        <v>0</v>
      </c>
      <c r="I6255" s="76">
        <f>IF('(Other Computations)'!I204=0,0,Inputs!K246*Inputs!K139*Inputs!I72*Inputs!D26*'GM Alloc Factors'!I49/('(Other Computations)'!I191+'(Other Computations)'!I204))</f>
        <v>0</v>
      </c>
      <c r="J6255" s="76">
        <f>IF('(Other Computations)'!J204=0,0,Inputs!L246*Inputs!L139*Inputs!I72*Inputs!D26*'GM Alloc Factors'!J49/('(Other Computations)'!J191+'(Other Computations)'!J204))</f>
        <v>0</v>
      </c>
      <c r="K6255" s="43">
        <f t="shared" si="1321"/>
        <v>0</v>
      </c>
    </row>
    <row r="6256" spans="1:11" ht="12.75" customHeight="1">
      <c r="A6256" s="61" t="str">
        <f>"         "&amp;Labels!B75</f>
        <v xml:space="preserve">         Customer 7</v>
      </c>
      <c r="B6256" s="76">
        <f>IF('(Other Computations)'!B205=0,0,Inputs!D247*Inputs!D140*Inputs!I73*Inputs!D26*'GM Alloc Factors'!B49/('(Other Computations)'!B192+'(Other Computations)'!B205))</f>
        <v>0</v>
      </c>
      <c r="C6256" s="76">
        <f>IF('(Other Computations)'!C205=0,0,Inputs!E247*Inputs!E140*Inputs!I73*Inputs!D26*'GM Alloc Factors'!C49/('(Other Computations)'!C192+'(Other Computations)'!C205))</f>
        <v>0</v>
      </c>
      <c r="D6256" s="76">
        <f>IF('(Other Computations)'!D205=0,0,Inputs!F247*Inputs!F140*Inputs!I73*Inputs!D26*'GM Alloc Factors'!D49/('(Other Computations)'!D192+'(Other Computations)'!D205))</f>
        <v>0</v>
      </c>
      <c r="E6256" s="76">
        <f>IF('(Other Computations)'!E205=0,0,Inputs!G247*Inputs!G140*Inputs!I73*Inputs!D26*'GM Alloc Factors'!E49/('(Other Computations)'!E192+'(Other Computations)'!E205))</f>
        <v>0</v>
      </c>
      <c r="F6256" s="43">
        <f t="shared" si="1320"/>
        <v>0</v>
      </c>
      <c r="G6256" s="76">
        <f>IF('(Other Computations)'!G205=0,0,Inputs!I247*Inputs!I140*Inputs!I73*Inputs!D26*'GM Alloc Factors'!G49/('(Other Computations)'!G192+'(Other Computations)'!G205))</f>
        <v>0</v>
      </c>
      <c r="H6256" s="76">
        <f>IF('(Other Computations)'!H205=0,0,Inputs!J247*Inputs!J140*Inputs!I73*Inputs!D26*'GM Alloc Factors'!H49/('(Other Computations)'!H192+'(Other Computations)'!H205))</f>
        <v>0</v>
      </c>
      <c r="I6256" s="76">
        <f>IF('(Other Computations)'!I205=0,0,Inputs!K247*Inputs!K140*Inputs!I73*Inputs!D26*'GM Alloc Factors'!I49/('(Other Computations)'!I192+'(Other Computations)'!I205))</f>
        <v>0</v>
      </c>
      <c r="J6256" s="76">
        <f>IF('(Other Computations)'!J205=0,0,Inputs!L247*Inputs!L140*Inputs!I73*Inputs!D26*'GM Alloc Factors'!J49/('(Other Computations)'!J192+'(Other Computations)'!J205))</f>
        <v>0</v>
      </c>
      <c r="K6256" s="43">
        <f t="shared" si="1321"/>
        <v>0</v>
      </c>
    </row>
    <row r="6257" spans="1:11" ht="12.75" customHeight="1">
      <c r="A6257" s="61" t="str">
        <f>"         "&amp;Labels!B76</f>
        <v xml:space="preserve">         Customer 8</v>
      </c>
      <c r="B6257" s="76">
        <f>IF('(Other Computations)'!B206=0,0,Inputs!D248*Inputs!D141*Inputs!I74*Inputs!D26*'GM Alloc Factors'!B49/('(Other Computations)'!B193+'(Other Computations)'!B206))</f>
        <v>0</v>
      </c>
      <c r="C6257" s="76">
        <f>IF('(Other Computations)'!C206=0,0,Inputs!E248*Inputs!E141*Inputs!I74*Inputs!D26*'GM Alloc Factors'!C49/('(Other Computations)'!C193+'(Other Computations)'!C206))</f>
        <v>0</v>
      </c>
      <c r="D6257" s="76">
        <f>IF('(Other Computations)'!D206=0,0,Inputs!F248*Inputs!F141*Inputs!I74*Inputs!D26*'GM Alloc Factors'!D49/('(Other Computations)'!D193+'(Other Computations)'!D206))</f>
        <v>0</v>
      </c>
      <c r="E6257" s="76">
        <f>IF('(Other Computations)'!E206=0,0,Inputs!G248*Inputs!G141*Inputs!I74*Inputs!D26*'GM Alloc Factors'!E49/('(Other Computations)'!E193+'(Other Computations)'!E206))</f>
        <v>0</v>
      </c>
      <c r="F6257" s="43">
        <f t="shared" si="1320"/>
        <v>0</v>
      </c>
      <c r="G6257" s="76">
        <f>IF('(Other Computations)'!G206=0,0,Inputs!I248*Inputs!I141*Inputs!I74*Inputs!D26*'GM Alloc Factors'!G49/('(Other Computations)'!G193+'(Other Computations)'!G206))</f>
        <v>0</v>
      </c>
      <c r="H6257" s="76">
        <f>IF('(Other Computations)'!H206=0,0,Inputs!J248*Inputs!J141*Inputs!I74*Inputs!D26*'GM Alloc Factors'!H49/('(Other Computations)'!H193+'(Other Computations)'!H206))</f>
        <v>0</v>
      </c>
      <c r="I6257" s="76">
        <f>IF('(Other Computations)'!I206=0,0,Inputs!K248*Inputs!K141*Inputs!I74*Inputs!D26*'GM Alloc Factors'!I49/('(Other Computations)'!I193+'(Other Computations)'!I206))</f>
        <v>0</v>
      </c>
      <c r="J6257" s="76">
        <f>IF('(Other Computations)'!J206=0,0,Inputs!L248*Inputs!L141*Inputs!I74*Inputs!D26*'GM Alloc Factors'!J49/('(Other Computations)'!J193+'(Other Computations)'!J206))</f>
        <v>0</v>
      </c>
      <c r="K6257" s="43">
        <f t="shared" si="1321"/>
        <v>0</v>
      </c>
    </row>
    <row r="6258" spans="1:11" ht="12.75" customHeight="1">
      <c r="A6258" s="61" t="str">
        <f>"         "&amp;Labels!B77</f>
        <v xml:space="preserve">         Customer 9</v>
      </c>
      <c r="B6258" s="76">
        <f>IF('(Other Computations)'!B207=0,0,Inputs!D249*Inputs!D142*Inputs!I75*Inputs!D26*'GM Alloc Factors'!B49/('(Other Computations)'!B194+'(Other Computations)'!B207))</f>
        <v>0</v>
      </c>
      <c r="C6258" s="76">
        <f>IF('(Other Computations)'!C207=0,0,Inputs!E249*Inputs!E142*Inputs!I75*Inputs!D26*'GM Alloc Factors'!C49/('(Other Computations)'!C194+'(Other Computations)'!C207))</f>
        <v>0</v>
      </c>
      <c r="D6258" s="76">
        <f>IF('(Other Computations)'!D207=0,0,Inputs!F249*Inputs!F142*Inputs!I75*Inputs!D26*'GM Alloc Factors'!D49/('(Other Computations)'!D194+'(Other Computations)'!D207))</f>
        <v>0</v>
      </c>
      <c r="E6258" s="76">
        <f>IF('(Other Computations)'!E207=0,0,Inputs!G249*Inputs!G142*Inputs!I75*Inputs!D26*'GM Alloc Factors'!E49/('(Other Computations)'!E194+'(Other Computations)'!E207))</f>
        <v>0</v>
      </c>
      <c r="F6258" s="43">
        <f t="shared" si="1320"/>
        <v>0</v>
      </c>
      <c r="G6258" s="76">
        <f>IF('(Other Computations)'!G207=0,0,Inputs!I249*Inputs!I142*Inputs!I75*Inputs!D26*'GM Alloc Factors'!G49/('(Other Computations)'!G194+'(Other Computations)'!G207))</f>
        <v>0</v>
      </c>
      <c r="H6258" s="76">
        <f>IF('(Other Computations)'!H207=0,0,Inputs!J249*Inputs!J142*Inputs!I75*Inputs!D26*'GM Alloc Factors'!H49/('(Other Computations)'!H194+'(Other Computations)'!H207))</f>
        <v>0</v>
      </c>
      <c r="I6258" s="76">
        <f>IF('(Other Computations)'!I207=0,0,Inputs!K249*Inputs!K142*Inputs!I75*Inputs!D26*'GM Alloc Factors'!I49/('(Other Computations)'!I194+'(Other Computations)'!I207))</f>
        <v>0</v>
      </c>
      <c r="J6258" s="76">
        <f>IF('(Other Computations)'!J207=0,0,Inputs!L249*Inputs!L142*Inputs!I75*Inputs!D26*'GM Alloc Factors'!J49/('(Other Computations)'!J194+'(Other Computations)'!J207))</f>
        <v>0</v>
      </c>
      <c r="K6258" s="43">
        <f t="shared" si="1321"/>
        <v>0</v>
      </c>
    </row>
    <row r="6259" spans="1:11" ht="12.75" customHeight="1">
      <c r="A6259" s="61" t="str">
        <f>"         "&amp;Labels!B78</f>
        <v xml:space="preserve">         Customer 10</v>
      </c>
      <c r="B6259" s="76">
        <f>IF('(Other Computations)'!B208=0,0,Inputs!D250*Inputs!D143*Inputs!I76*Inputs!D26*'GM Alloc Factors'!B49/('(Other Computations)'!B195+'(Other Computations)'!B208))</f>
        <v>0</v>
      </c>
      <c r="C6259" s="76">
        <f>IF('(Other Computations)'!C208=0,0,Inputs!E250*Inputs!E143*Inputs!I76*Inputs!D26*'GM Alloc Factors'!C49/('(Other Computations)'!C195+'(Other Computations)'!C208))</f>
        <v>0</v>
      </c>
      <c r="D6259" s="76">
        <f>IF('(Other Computations)'!D208=0,0,Inputs!F250*Inputs!F143*Inputs!I76*Inputs!D26*'GM Alloc Factors'!D49/('(Other Computations)'!D195+'(Other Computations)'!D208))</f>
        <v>0</v>
      </c>
      <c r="E6259" s="76">
        <f>IF('(Other Computations)'!E208=0,0,Inputs!G250*Inputs!G143*Inputs!I76*Inputs!D26*'GM Alloc Factors'!E49/('(Other Computations)'!E195+'(Other Computations)'!E208))</f>
        <v>0</v>
      </c>
      <c r="F6259" s="43">
        <f t="shared" si="1320"/>
        <v>0</v>
      </c>
      <c r="G6259" s="76">
        <f>IF('(Other Computations)'!G208=0,0,Inputs!I250*Inputs!I143*Inputs!I76*Inputs!D26*'GM Alloc Factors'!G49/('(Other Computations)'!G195+'(Other Computations)'!G208))</f>
        <v>0</v>
      </c>
      <c r="H6259" s="76">
        <f>IF('(Other Computations)'!H208=0,0,Inputs!J250*Inputs!J143*Inputs!I76*Inputs!D26*'GM Alloc Factors'!H49/('(Other Computations)'!H195+'(Other Computations)'!H208))</f>
        <v>0</v>
      </c>
      <c r="I6259" s="76">
        <f>IF('(Other Computations)'!I208=0,0,Inputs!K250*Inputs!K143*Inputs!I76*Inputs!D26*'GM Alloc Factors'!I49/('(Other Computations)'!I195+'(Other Computations)'!I208))</f>
        <v>0</v>
      </c>
      <c r="J6259" s="76">
        <f>IF('(Other Computations)'!J208=0,0,Inputs!L250*Inputs!L143*Inputs!I76*Inputs!D26*'GM Alloc Factors'!J49/('(Other Computations)'!J195+'(Other Computations)'!J208))</f>
        <v>0</v>
      </c>
      <c r="K6259" s="43">
        <f t="shared" si="1321"/>
        <v>0</v>
      </c>
    </row>
    <row r="6260" spans="1:11" ht="12.75" customHeight="1">
      <c r="A6260" s="61" t="str">
        <f>"         "&amp;Labels!C68</f>
        <v xml:space="preserve">         Total</v>
      </c>
      <c r="B6260" s="84">
        <f>SUM(B6250:B6259)</f>
        <v>0</v>
      </c>
      <c r="C6260" s="84">
        <f>SUM(C6250:C6259)</f>
        <v>0</v>
      </c>
      <c r="D6260" s="84">
        <f>SUM(D6250:D6259)</f>
        <v>0</v>
      </c>
      <c r="E6260" s="84">
        <f>SUM(E6250:E6259)</f>
        <v>0</v>
      </c>
      <c r="F6260" s="43">
        <f t="shared" si="1320"/>
        <v>0</v>
      </c>
      <c r="G6260" s="84">
        <f>SUM(G6250:G6259)</f>
        <v>0</v>
      </c>
      <c r="H6260" s="84">
        <f>SUM(H6250:H6259)</f>
        <v>0</v>
      </c>
      <c r="I6260" s="84">
        <f>SUM(I6250:I6259)</f>
        <v>0</v>
      </c>
      <c r="J6260" s="84">
        <f>SUM(J6250:J6259)</f>
        <v>0</v>
      </c>
      <c r="K6260" s="43">
        <f t="shared" si="1321"/>
        <v>0</v>
      </c>
    </row>
    <row r="6261" spans="1:11" ht="12.75" customHeight="1">
      <c r="A6261" s="61" t="str">
        <f>"      "&amp;Labels!B91</f>
        <v xml:space="preserve">      Q 7</v>
      </c>
      <c r="B6261" s="84"/>
      <c r="C6261" s="84"/>
      <c r="D6261" s="84"/>
      <c r="E6261" s="84"/>
      <c r="F6261" s="43"/>
      <c r="G6261" s="84"/>
      <c r="H6261" s="84"/>
      <c r="I6261" s="84"/>
      <c r="J6261" s="84"/>
      <c r="K6261" s="43"/>
    </row>
    <row r="6262" spans="1:11" ht="12.75" customHeight="1">
      <c r="A6262" s="61" t="str">
        <f>"         "&amp;Labels!B69</f>
        <v xml:space="preserve">         Customer 1</v>
      </c>
      <c r="B6262" s="76">
        <f>IF('(Other Computations)'!B199=0,0,Inputs!D241*Inputs!D134*Inputs!J67*Inputs!D26*'GM Alloc Factors'!B52/('(Other Computations)'!B186+'(Other Computations)'!B199))</f>
        <v>0</v>
      </c>
      <c r="C6262" s="76">
        <f>IF('(Other Computations)'!C199=0,0,Inputs!E241*Inputs!E134*Inputs!J67*Inputs!D26*'GM Alloc Factors'!C52/('(Other Computations)'!C186+'(Other Computations)'!C199))</f>
        <v>0</v>
      </c>
      <c r="D6262" s="76">
        <f>IF('(Other Computations)'!D199=0,0,Inputs!F241*Inputs!F134*Inputs!J67*Inputs!D26*'GM Alloc Factors'!D52/('(Other Computations)'!D186+'(Other Computations)'!D199))</f>
        <v>0</v>
      </c>
      <c r="E6262" s="76">
        <f>IF('(Other Computations)'!E199=0,0,Inputs!G241*Inputs!G134*Inputs!J67*Inputs!D26*'GM Alloc Factors'!E52/('(Other Computations)'!E186+'(Other Computations)'!E199))</f>
        <v>0</v>
      </c>
      <c r="F6262" s="43">
        <f t="shared" ref="F6262:F6272" si="1322">SUM(B6262:E6262)</f>
        <v>0</v>
      </c>
      <c r="G6262" s="76">
        <f>IF('(Other Computations)'!G199=0,0,Inputs!I241*Inputs!I134*Inputs!J67*Inputs!D26*'GM Alloc Factors'!G52/('(Other Computations)'!G186+'(Other Computations)'!G199))</f>
        <v>0</v>
      </c>
      <c r="H6262" s="76">
        <f>IF('(Other Computations)'!H199=0,0,Inputs!J241*Inputs!J134*Inputs!J67*Inputs!D26*'GM Alloc Factors'!H52/('(Other Computations)'!H186+'(Other Computations)'!H199))</f>
        <v>0</v>
      </c>
      <c r="I6262" s="76">
        <f>IF('(Other Computations)'!I199=0,0,Inputs!K241*Inputs!K134*Inputs!J67*Inputs!D26*'GM Alloc Factors'!I52/('(Other Computations)'!I186+'(Other Computations)'!I199))</f>
        <v>0</v>
      </c>
      <c r="J6262" s="76">
        <f>IF('(Other Computations)'!J199=0,0,Inputs!L241*Inputs!L134*Inputs!J67*Inputs!D26*'GM Alloc Factors'!J52/('(Other Computations)'!J186+'(Other Computations)'!J199))</f>
        <v>0</v>
      </c>
      <c r="K6262" s="43">
        <f t="shared" ref="K6262:K6272" si="1323">SUM(G6262:J6262)</f>
        <v>0</v>
      </c>
    </row>
    <row r="6263" spans="1:11" ht="12.75" customHeight="1">
      <c r="A6263" s="61" t="str">
        <f>"         "&amp;Labels!B70</f>
        <v xml:space="preserve">         Customer 2</v>
      </c>
      <c r="B6263" s="76">
        <f>IF('(Other Computations)'!B200=0,0,Inputs!D242*Inputs!D135*Inputs!J68*Inputs!D26*'GM Alloc Factors'!B52/('(Other Computations)'!B187+'(Other Computations)'!B200))</f>
        <v>0</v>
      </c>
      <c r="C6263" s="76">
        <f>IF('(Other Computations)'!C200=0,0,Inputs!E242*Inputs!E135*Inputs!J68*Inputs!D26*'GM Alloc Factors'!C52/('(Other Computations)'!C187+'(Other Computations)'!C200))</f>
        <v>0</v>
      </c>
      <c r="D6263" s="76">
        <f>IF('(Other Computations)'!D200=0,0,Inputs!F242*Inputs!F135*Inputs!J68*Inputs!D26*'GM Alloc Factors'!D52/('(Other Computations)'!D187+'(Other Computations)'!D200))</f>
        <v>0</v>
      </c>
      <c r="E6263" s="76">
        <f>IF('(Other Computations)'!E200=0,0,Inputs!G242*Inputs!G135*Inputs!J68*Inputs!D26*'GM Alloc Factors'!E52/('(Other Computations)'!E187+'(Other Computations)'!E200))</f>
        <v>0</v>
      </c>
      <c r="F6263" s="43">
        <f t="shared" si="1322"/>
        <v>0</v>
      </c>
      <c r="G6263" s="76">
        <f>IF('(Other Computations)'!G200=0,0,Inputs!I242*Inputs!I135*Inputs!J68*Inputs!D26*'GM Alloc Factors'!G52/('(Other Computations)'!G187+'(Other Computations)'!G200))</f>
        <v>0</v>
      </c>
      <c r="H6263" s="76">
        <f>IF('(Other Computations)'!H200=0,0,Inputs!J242*Inputs!J135*Inputs!J68*Inputs!D26*'GM Alloc Factors'!H52/('(Other Computations)'!H187+'(Other Computations)'!H200))</f>
        <v>0</v>
      </c>
      <c r="I6263" s="76">
        <f>IF('(Other Computations)'!I200=0,0,Inputs!K242*Inputs!K135*Inputs!J68*Inputs!D26*'GM Alloc Factors'!I52/('(Other Computations)'!I187+'(Other Computations)'!I200))</f>
        <v>0</v>
      </c>
      <c r="J6263" s="76">
        <f>IF('(Other Computations)'!J200=0,0,Inputs!L242*Inputs!L135*Inputs!J68*Inputs!D26*'GM Alloc Factors'!J52/('(Other Computations)'!J187+'(Other Computations)'!J200))</f>
        <v>0</v>
      </c>
      <c r="K6263" s="43">
        <f t="shared" si="1323"/>
        <v>0</v>
      </c>
    </row>
    <row r="6264" spans="1:11" ht="12.75" customHeight="1">
      <c r="A6264" s="61" t="str">
        <f>"         "&amp;Labels!B71</f>
        <v xml:space="preserve">         Customer 3</v>
      </c>
      <c r="B6264" s="76">
        <f>IF('(Other Computations)'!B201=0,0,Inputs!D243*Inputs!D136*Inputs!J69*Inputs!D26*'GM Alloc Factors'!B52/('(Other Computations)'!B188+'(Other Computations)'!B201))</f>
        <v>0</v>
      </c>
      <c r="C6264" s="76">
        <f>IF('(Other Computations)'!C201=0,0,Inputs!E243*Inputs!E136*Inputs!J69*Inputs!D26*'GM Alloc Factors'!C52/('(Other Computations)'!C188+'(Other Computations)'!C201))</f>
        <v>0</v>
      </c>
      <c r="D6264" s="76">
        <f>IF('(Other Computations)'!D201=0,0,Inputs!F243*Inputs!F136*Inputs!J69*Inputs!D26*'GM Alloc Factors'!D52/('(Other Computations)'!D188+'(Other Computations)'!D201))</f>
        <v>0</v>
      </c>
      <c r="E6264" s="76">
        <f>IF('(Other Computations)'!E201=0,0,Inputs!G243*Inputs!G136*Inputs!J69*Inputs!D26*'GM Alloc Factors'!E52/('(Other Computations)'!E188+'(Other Computations)'!E201))</f>
        <v>0</v>
      </c>
      <c r="F6264" s="43">
        <f t="shared" si="1322"/>
        <v>0</v>
      </c>
      <c r="G6264" s="76">
        <f>IF('(Other Computations)'!G201=0,0,Inputs!I243*Inputs!I136*Inputs!J69*Inputs!D26*'GM Alloc Factors'!G52/('(Other Computations)'!G188+'(Other Computations)'!G201))</f>
        <v>0</v>
      </c>
      <c r="H6264" s="76">
        <f>IF('(Other Computations)'!H201=0,0,Inputs!J243*Inputs!J136*Inputs!J69*Inputs!D26*'GM Alloc Factors'!H52/('(Other Computations)'!H188+'(Other Computations)'!H201))</f>
        <v>0</v>
      </c>
      <c r="I6264" s="76">
        <f>IF('(Other Computations)'!I201=0,0,Inputs!K243*Inputs!K136*Inputs!J69*Inputs!D26*'GM Alloc Factors'!I52/('(Other Computations)'!I188+'(Other Computations)'!I201))</f>
        <v>0</v>
      </c>
      <c r="J6264" s="76">
        <f>IF('(Other Computations)'!J201=0,0,Inputs!L243*Inputs!L136*Inputs!J69*Inputs!D26*'GM Alloc Factors'!J52/('(Other Computations)'!J188+'(Other Computations)'!J201))</f>
        <v>0</v>
      </c>
      <c r="K6264" s="43">
        <f t="shared" si="1323"/>
        <v>0</v>
      </c>
    </row>
    <row r="6265" spans="1:11" ht="12.75" customHeight="1">
      <c r="A6265" s="61" t="str">
        <f>"         "&amp;Labels!B72</f>
        <v xml:space="preserve">         Customer 4</v>
      </c>
      <c r="B6265" s="76">
        <f>IF('(Other Computations)'!B202=0,0,Inputs!D244*Inputs!D137*Inputs!J70*Inputs!D26*'GM Alloc Factors'!B52/('(Other Computations)'!B189+'(Other Computations)'!B202))</f>
        <v>0</v>
      </c>
      <c r="C6265" s="76">
        <f>IF('(Other Computations)'!C202=0,0,Inputs!E244*Inputs!E137*Inputs!J70*Inputs!D26*'GM Alloc Factors'!C52/('(Other Computations)'!C189+'(Other Computations)'!C202))</f>
        <v>0</v>
      </c>
      <c r="D6265" s="76">
        <f>IF('(Other Computations)'!D202=0,0,Inputs!F244*Inputs!F137*Inputs!J70*Inputs!D26*'GM Alloc Factors'!D52/('(Other Computations)'!D189+'(Other Computations)'!D202))</f>
        <v>0</v>
      </c>
      <c r="E6265" s="76">
        <f>IF('(Other Computations)'!E202=0,0,Inputs!G244*Inputs!G137*Inputs!J70*Inputs!D26*'GM Alloc Factors'!E52/('(Other Computations)'!E189+'(Other Computations)'!E202))</f>
        <v>0</v>
      </c>
      <c r="F6265" s="43">
        <f t="shared" si="1322"/>
        <v>0</v>
      </c>
      <c r="G6265" s="76">
        <f>IF('(Other Computations)'!G202=0,0,Inputs!I244*Inputs!I137*Inputs!J70*Inputs!D26*'GM Alloc Factors'!G52/('(Other Computations)'!G189+'(Other Computations)'!G202))</f>
        <v>0</v>
      </c>
      <c r="H6265" s="76">
        <f>IF('(Other Computations)'!H202=0,0,Inputs!J244*Inputs!J137*Inputs!J70*Inputs!D26*'GM Alloc Factors'!H52/('(Other Computations)'!H189+'(Other Computations)'!H202))</f>
        <v>0</v>
      </c>
      <c r="I6265" s="76">
        <f>IF('(Other Computations)'!I202=0,0,Inputs!K244*Inputs!K137*Inputs!J70*Inputs!D26*'GM Alloc Factors'!I52/('(Other Computations)'!I189+'(Other Computations)'!I202))</f>
        <v>0</v>
      </c>
      <c r="J6265" s="76">
        <f>IF('(Other Computations)'!J202=0,0,Inputs!L244*Inputs!L137*Inputs!J70*Inputs!D26*'GM Alloc Factors'!J52/('(Other Computations)'!J189+'(Other Computations)'!J202))</f>
        <v>0</v>
      </c>
      <c r="K6265" s="43">
        <f t="shared" si="1323"/>
        <v>0</v>
      </c>
    </row>
    <row r="6266" spans="1:11" ht="12.75" customHeight="1">
      <c r="A6266" s="61" t="str">
        <f>"         "&amp;Labels!B73</f>
        <v xml:space="preserve">         Customer 5</v>
      </c>
      <c r="B6266" s="76">
        <f>IF('(Other Computations)'!B203=0,0,Inputs!D245*Inputs!D138*Inputs!J71*Inputs!D26*'GM Alloc Factors'!B52/('(Other Computations)'!B190+'(Other Computations)'!B203))</f>
        <v>0</v>
      </c>
      <c r="C6266" s="76">
        <f>IF('(Other Computations)'!C203=0,0,Inputs!E245*Inputs!E138*Inputs!J71*Inputs!D26*'GM Alloc Factors'!C52/('(Other Computations)'!C190+'(Other Computations)'!C203))</f>
        <v>0</v>
      </c>
      <c r="D6266" s="76">
        <f>IF('(Other Computations)'!D203=0,0,Inputs!F245*Inputs!F138*Inputs!J71*Inputs!D26*'GM Alloc Factors'!D52/('(Other Computations)'!D190+'(Other Computations)'!D203))</f>
        <v>0</v>
      </c>
      <c r="E6266" s="76">
        <f>IF('(Other Computations)'!E203=0,0,Inputs!G245*Inputs!G138*Inputs!J71*Inputs!D26*'GM Alloc Factors'!E52/('(Other Computations)'!E190+'(Other Computations)'!E203))</f>
        <v>0</v>
      </c>
      <c r="F6266" s="43">
        <f t="shared" si="1322"/>
        <v>0</v>
      </c>
      <c r="G6266" s="76">
        <f>IF('(Other Computations)'!G203=0,0,Inputs!I245*Inputs!I138*Inputs!J71*Inputs!D26*'GM Alloc Factors'!G52/('(Other Computations)'!G190+'(Other Computations)'!G203))</f>
        <v>0</v>
      </c>
      <c r="H6266" s="76">
        <f>IF('(Other Computations)'!H203=0,0,Inputs!J245*Inputs!J138*Inputs!J71*Inputs!D26*'GM Alloc Factors'!H52/('(Other Computations)'!H190+'(Other Computations)'!H203))</f>
        <v>0</v>
      </c>
      <c r="I6266" s="76">
        <f>IF('(Other Computations)'!I203=0,0,Inputs!K245*Inputs!K138*Inputs!J71*Inputs!D26*'GM Alloc Factors'!I52/('(Other Computations)'!I190+'(Other Computations)'!I203))</f>
        <v>0</v>
      </c>
      <c r="J6266" s="76">
        <f>IF('(Other Computations)'!J203=0,0,Inputs!L245*Inputs!L138*Inputs!J71*Inputs!D26*'GM Alloc Factors'!J52/('(Other Computations)'!J190+'(Other Computations)'!J203))</f>
        <v>0</v>
      </c>
      <c r="K6266" s="43">
        <f t="shared" si="1323"/>
        <v>0</v>
      </c>
    </row>
    <row r="6267" spans="1:11" ht="12.75" customHeight="1">
      <c r="A6267" s="61" t="str">
        <f>"         "&amp;Labels!B74</f>
        <v xml:space="preserve">         Customer 6</v>
      </c>
      <c r="B6267" s="76">
        <f>IF('(Other Computations)'!B204=0,0,Inputs!D246*Inputs!D139*Inputs!J72*Inputs!D26*'GM Alloc Factors'!B52/('(Other Computations)'!B191+'(Other Computations)'!B204))</f>
        <v>0</v>
      </c>
      <c r="C6267" s="76">
        <f>IF('(Other Computations)'!C204=0,0,Inputs!E246*Inputs!E139*Inputs!J72*Inputs!D26*'GM Alloc Factors'!C52/('(Other Computations)'!C191+'(Other Computations)'!C204))</f>
        <v>0</v>
      </c>
      <c r="D6267" s="76">
        <f>IF('(Other Computations)'!D204=0,0,Inputs!F246*Inputs!F139*Inputs!J72*Inputs!D26*'GM Alloc Factors'!D52/('(Other Computations)'!D191+'(Other Computations)'!D204))</f>
        <v>0</v>
      </c>
      <c r="E6267" s="76">
        <f>IF('(Other Computations)'!E204=0,0,Inputs!G246*Inputs!G139*Inputs!J72*Inputs!D26*'GM Alloc Factors'!E52/('(Other Computations)'!E191+'(Other Computations)'!E204))</f>
        <v>0</v>
      </c>
      <c r="F6267" s="43">
        <f t="shared" si="1322"/>
        <v>0</v>
      </c>
      <c r="G6267" s="76">
        <f>IF('(Other Computations)'!G204=0,0,Inputs!I246*Inputs!I139*Inputs!J72*Inputs!D26*'GM Alloc Factors'!G52/('(Other Computations)'!G191+'(Other Computations)'!G204))</f>
        <v>0</v>
      </c>
      <c r="H6267" s="76">
        <f>IF('(Other Computations)'!H204=0,0,Inputs!J246*Inputs!J139*Inputs!J72*Inputs!D26*'GM Alloc Factors'!H52/('(Other Computations)'!H191+'(Other Computations)'!H204))</f>
        <v>0</v>
      </c>
      <c r="I6267" s="76">
        <f>IF('(Other Computations)'!I204=0,0,Inputs!K246*Inputs!K139*Inputs!J72*Inputs!D26*'GM Alloc Factors'!I52/('(Other Computations)'!I191+'(Other Computations)'!I204))</f>
        <v>0</v>
      </c>
      <c r="J6267" s="76">
        <f>IF('(Other Computations)'!J204=0,0,Inputs!L246*Inputs!L139*Inputs!J72*Inputs!D26*'GM Alloc Factors'!J52/('(Other Computations)'!J191+'(Other Computations)'!J204))</f>
        <v>0</v>
      </c>
      <c r="K6267" s="43">
        <f t="shared" si="1323"/>
        <v>0</v>
      </c>
    </row>
    <row r="6268" spans="1:11" ht="12.75" customHeight="1">
      <c r="A6268" s="61" t="str">
        <f>"         "&amp;Labels!B75</f>
        <v xml:space="preserve">         Customer 7</v>
      </c>
      <c r="B6268" s="76">
        <f>IF('(Other Computations)'!B205=0,0,Inputs!D247*Inputs!D140*Inputs!J73*Inputs!D26*'GM Alloc Factors'!B52/('(Other Computations)'!B192+'(Other Computations)'!B205))</f>
        <v>0</v>
      </c>
      <c r="C6268" s="76">
        <f>IF('(Other Computations)'!C205=0,0,Inputs!E247*Inputs!E140*Inputs!J73*Inputs!D26*'GM Alloc Factors'!C52/('(Other Computations)'!C192+'(Other Computations)'!C205))</f>
        <v>0</v>
      </c>
      <c r="D6268" s="76">
        <f>IF('(Other Computations)'!D205=0,0,Inputs!F247*Inputs!F140*Inputs!J73*Inputs!D26*'GM Alloc Factors'!D52/('(Other Computations)'!D192+'(Other Computations)'!D205))</f>
        <v>0</v>
      </c>
      <c r="E6268" s="76">
        <f>IF('(Other Computations)'!E205=0,0,Inputs!G247*Inputs!G140*Inputs!J73*Inputs!D26*'GM Alloc Factors'!E52/('(Other Computations)'!E192+'(Other Computations)'!E205))</f>
        <v>0</v>
      </c>
      <c r="F6268" s="43">
        <f t="shared" si="1322"/>
        <v>0</v>
      </c>
      <c r="G6268" s="76">
        <f>IF('(Other Computations)'!G205=0,0,Inputs!I247*Inputs!I140*Inputs!J73*Inputs!D26*'GM Alloc Factors'!G52/('(Other Computations)'!G192+'(Other Computations)'!G205))</f>
        <v>0</v>
      </c>
      <c r="H6268" s="76">
        <f>IF('(Other Computations)'!H205=0,0,Inputs!J247*Inputs!J140*Inputs!J73*Inputs!D26*'GM Alloc Factors'!H52/('(Other Computations)'!H192+'(Other Computations)'!H205))</f>
        <v>0</v>
      </c>
      <c r="I6268" s="76">
        <f>IF('(Other Computations)'!I205=0,0,Inputs!K247*Inputs!K140*Inputs!J73*Inputs!D26*'GM Alloc Factors'!I52/('(Other Computations)'!I192+'(Other Computations)'!I205))</f>
        <v>0</v>
      </c>
      <c r="J6268" s="76">
        <f>IF('(Other Computations)'!J205=0,0,Inputs!L247*Inputs!L140*Inputs!J73*Inputs!D26*'GM Alloc Factors'!J52/('(Other Computations)'!J192+'(Other Computations)'!J205))</f>
        <v>0</v>
      </c>
      <c r="K6268" s="43">
        <f t="shared" si="1323"/>
        <v>0</v>
      </c>
    </row>
    <row r="6269" spans="1:11" ht="12.75" customHeight="1">
      <c r="A6269" s="61" t="str">
        <f>"         "&amp;Labels!B76</f>
        <v xml:space="preserve">         Customer 8</v>
      </c>
      <c r="B6269" s="76">
        <f>IF('(Other Computations)'!B206=0,0,Inputs!D248*Inputs!D141*Inputs!J74*Inputs!D26*'GM Alloc Factors'!B52/('(Other Computations)'!B193+'(Other Computations)'!B206))</f>
        <v>0</v>
      </c>
      <c r="C6269" s="76">
        <f>IF('(Other Computations)'!C206=0,0,Inputs!E248*Inputs!E141*Inputs!J74*Inputs!D26*'GM Alloc Factors'!C52/('(Other Computations)'!C193+'(Other Computations)'!C206))</f>
        <v>0</v>
      </c>
      <c r="D6269" s="76">
        <f>IF('(Other Computations)'!D206=0,0,Inputs!F248*Inputs!F141*Inputs!J74*Inputs!D26*'GM Alloc Factors'!D52/('(Other Computations)'!D193+'(Other Computations)'!D206))</f>
        <v>0</v>
      </c>
      <c r="E6269" s="76">
        <f>IF('(Other Computations)'!E206=0,0,Inputs!G248*Inputs!G141*Inputs!J74*Inputs!D26*'GM Alloc Factors'!E52/('(Other Computations)'!E193+'(Other Computations)'!E206))</f>
        <v>0</v>
      </c>
      <c r="F6269" s="43">
        <f t="shared" si="1322"/>
        <v>0</v>
      </c>
      <c r="G6269" s="76">
        <f>IF('(Other Computations)'!G206=0,0,Inputs!I248*Inputs!I141*Inputs!J74*Inputs!D26*'GM Alloc Factors'!G52/('(Other Computations)'!G193+'(Other Computations)'!G206))</f>
        <v>0</v>
      </c>
      <c r="H6269" s="76">
        <f>IF('(Other Computations)'!H206=0,0,Inputs!J248*Inputs!J141*Inputs!J74*Inputs!D26*'GM Alloc Factors'!H52/('(Other Computations)'!H193+'(Other Computations)'!H206))</f>
        <v>0</v>
      </c>
      <c r="I6269" s="76">
        <f>IF('(Other Computations)'!I206=0,0,Inputs!K248*Inputs!K141*Inputs!J74*Inputs!D26*'GM Alloc Factors'!I52/('(Other Computations)'!I193+'(Other Computations)'!I206))</f>
        <v>0</v>
      </c>
      <c r="J6269" s="76">
        <f>IF('(Other Computations)'!J206=0,0,Inputs!L248*Inputs!L141*Inputs!J74*Inputs!D26*'GM Alloc Factors'!J52/('(Other Computations)'!J193+'(Other Computations)'!J206))</f>
        <v>0</v>
      </c>
      <c r="K6269" s="43">
        <f t="shared" si="1323"/>
        <v>0</v>
      </c>
    </row>
    <row r="6270" spans="1:11" ht="12.75" customHeight="1">
      <c r="A6270" s="61" t="str">
        <f>"         "&amp;Labels!B77</f>
        <v xml:space="preserve">         Customer 9</v>
      </c>
      <c r="B6270" s="76">
        <f>IF('(Other Computations)'!B207=0,0,Inputs!D249*Inputs!D142*Inputs!J75*Inputs!D26*'GM Alloc Factors'!B52/('(Other Computations)'!B194+'(Other Computations)'!B207))</f>
        <v>0</v>
      </c>
      <c r="C6270" s="76">
        <f>IF('(Other Computations)'!C207=0,0,Inputs!E249*Inputs!E142*Inputs!J75*Inputs!D26*'GM Alloc Factors'!C52/('(Other Computations)'!C194+'(Other Computations)'!C207))</f>
        <v>0</v>
      </c>
      <c r="D6270" s="76">
        <f>IF('(Other Computations)'!D207=0,0,Inputs!F249*Inputs!F142*Inputs!J75*Inputs!D26*'GM Alloc Factors'!D52/('(Other Computations)'!D194+'(Other Computations)'!D207))</f>
        <v>0</v>
      </c>
      <c r="E6270" s="76">
        <f>IF('(Other Computations)'!E207=0,0,Inputs!G249*Inputs!G142*Inputs!J75*Inputs!D26*'GM Alloc Factors'!E52/('(Other Computations)'!E194+'(Other Computations)'!E207))</f>
        <v>0</v>
      </c>
      <c r="F6270" s="43">
        <f t="shared" si="1322"/>
        <v>0</v>
      </c>
      <c r="G6270" s="76">
        <f>IF('(Other Computations)'!G207=0,0,Inputs!I249*Inputs!I142*Inputs!J75*Inputs!D26*'GM Alloc Factors'!G52/('(Other Computations)'!G194+'(Other Computations)'!G207))</f>
        <v>0</v>
      </c>
      <c r="H6270" s="76">
        <f>IF('(Other Computations)'!H207=0,0,Inputs!J249*Inputs!J142*Inputs!J75*Inputs!D26*'GM Alloc Factors'!H52/('(Other Computations)'!H194+'(Other Computations)'!H207))</f>
        <v>0</v>
      </c>
      <c r="I6270" s="76">
        <f>IF('(Other Computations)'!I207=0,0,Inputs!K249*Inputs!K142*Inputs!J75*Inputs!D26*'GM Alloc Factors'!I52/('(Other Computations)'!I194+'(Other Computations)'!I207))</f>
        <v>0</v>
      </c>
      <c r="J6270" s="76">
        <f>IF('(Other Computations)'!J207=0,0,Inputs!L249*Inputs!L142*Inputs!J75*Inputs!D26*'GM Alloc Factors'!J52/('(Other Computations)'!J194+'(Other Computations)'!J207))</f>
        <v>0</v>
      </c>
      <c r="K6270" s="43">
        <f t="shared" si="1323"/>
        <v>0</v>
      </c>
    </row>
    <row r="6271" spans="1:11" ht="12.75" customHeight="1">
      <c r="A6271" s="61" t="str">
        <f>"         "&amp;Labels!B78</f>
        <v xml:space="preserve">         Customer 10</v>
      </c>
      <c r="B6271" s="76">
        <f>IF('(Other Computations)'!B208=0,0,Inputs!D250*Inputs!D143*Inputs!J76*Inputs!D26*'GM Alloc Factors'!B52/('(Other Computations)'!B195+'(Other Computations)'!B208))</f>
        <v>0</v>
      </c>
      <c r="C6271" s="76">
        <f>IF('(Other Computations)'!C208=0,0,Inputs!E250*Inputs!E143*Inputs!J76*Inputs!D26*'GM Alloc Factors'!C52/('(Other Computations)'!C195+'(Other Computations)'!C208))</f>
        <v>0</v>
      </c>
      <c r="D6271" s="76">
        <f>IF('(Other Computations)'!D208=0,0,Inputs!F250*Inputs!F143*Inputs!J76*Inputs!D26*'GM Alloc Factors'!D52/('(Other Computations)'!D195+'(Other Computations)'!D208))</f>
        <v>0</v>
      </c>
      <c r="E6271" s="76">
        <f>IF('(Other Computations)'!E208=0,0,Inputs!G250*Inputs!G143*Inputs!J76*Inputs!D26*'GM Alloc Factors'!E52/('(Other Computations)'!E195+'(Other Computations)'!E208))</f>
        <v>0</v>
      </c>
      <c r="F6271" s="43">
        <f t="shared" si="1322"/>
        <v>0</v>
      </c>
      <c r="G6271" s="76">
        <f>IF('(Other Computations)'!G208=0,0,Inputs!I250*Inputs!I143*Inputs!J76*Inputs!D26*'GM Alloc Factors'!G52/('(Other Computations)'!G195+'(Other Computations)'!G208))</f>
        <v>0</v>
      </c>
      <c r="H6271" s="76">
        <f>IF('(Other Computations)'!H208=0,0,Inputs!J250*Inputs!J143*Inputs!J76*Inputs!D26*'GM Alloc Factors'!H52/('(Other Computations)'!H195+'(Other Computations)'!H208))</f>
        <v>0</v>
      </c>
      <c r="I6271" s="76">
        <f>IF('(Other Computations)'!I208=0,0,Inputs!K250*Inputs!K143*Inputs!J76*Inputs!D26*'GM Alloc Factors'!I52/('(Other Computations)'!I195+'(Other Computations)'!I208))</f>
        <v>0</v>
      </c>
      <c r="J6271" s="76">
        <f>IF('(Other Computations)'!J208=0,0,Inputs!L250*Inputs!L143*Inputs!J76*Inputs!D26*'GM Alloc Factors'!J52/('(Other Computations)'!J195+'(Other Computations)'!J208))</f>
        <v>0</v>
      </c>
      <c r="K6271" s="43">
        <f t="shared" si="1323"/>
        <v>0</v>
      </c>
    </row>
    <row r="6272" spans="1:11" ht="12.75" customHeight="1">
      <c r="A6272" s="61" t="str">
        <f>"         "&amp;Labels!C68</f>
        <v xml:space="preserve">         Total</v>
      </c>
      <c r="B6272" s="84">
        <f>SUM(B6262:B6271)</f>
        <v>0</v>
      </c>
      <c r="C6272" s="84">
        <f>SUM(C6262:C6271)</f>
        <v>0</v>
      </c>
      <c r="D6272" s="84">
        <f>SUM(D6262:D6271)</f>
        <v>0</v>
      </c>
      <c r="E6272" s="84">
        <f>SUM(E6262:E6271)</f>
        <v>0</v>
      </c>
      <c r="F6272" s="43">
        <f t="shared" si="1322"/>
        <v>0</v>
      </c>
      <c r="G6272" s="84">
        <f>SUM(G6262:G6271)</f>
        <v>0</v>
      </c>
      <c r="H6272" s="84">
        <f>SUM(H6262:H6271)</f>
        <v>0</v>
      </c>
      <c r="I6272" s="84">
        <f>SUM(I6262:I6271)</f>
        <v>0</v>
      </c>
      <c r="J6272" s="84">
        <f>SUM(J6262:J6271)</f>
        <v>0</v>
      </c>
      <c r="K6272" s="43">
        <f t="shared" si="1323"/>
        <v>0</v>
      </c>
    </row>
    <row r="6273" spans="1:11" ht="12.75" customHeight="1">
      <c r="A6273" s="61" t="str">
        <f>"      "&amp;Labels!B92</f>
        <v xml:space="preserve">      Q 8</v>
      </c>
      <c r="B6273" s="84"/>
      <c r="C6273" s="84"/>
      <c r="D6273" s="84"/>
      <c r="E6273" s="84"/>
      <c r="F6273" s="43"/>
      <c r="G6273" s="84"/>
      <c r="H6273" s="84"/>
      <c r="I6273" s="84"/>
      <c r="J6273" s="84"/>
      <c r="K6273" s="43"/>
    </row>
    <row r="6274" spans="1:11" ht="12.75" customHeight="1">
      <c r="A6274" s="61" t="str">
        <f>"         "&amp;Labels!B69</f>
        <v xml:space="preserve">         Customer 1</v>
      </c>
      <c r="B6274" s="76">
        <f>IF('(Other Computations)'!B199=0,0,Inputs!D241*Inputs!D134*Inputs!K67*Inputs!D26*'GM Alloc Factors'!B55/('(Other Computations)'!B186+'(Other Computations)'!B199))</f>
        <v>0</v>
      </c>
      <c r="C6274" s="76">
        <f>IF('(Other Computations)'!C199=0,0,Inputs!E241*Inputs!E134*Inputs!K67*Inputs!D26*'GM Alloc Factors'!C55/('(Other Computations)'!C186+'(Other Computations)'!C199))</f>
        <v>0</v>
      </c>
      <c r="D6274" s="76">
        <f>IF('(Other Computations)'!D199=0,0,Inputs!F241*Inputs!F134*Inputs!K67*Inputs!D26*'GM Alloc Factors'!D55/('(Other Computations)'!D186+'(Other Computations)'!D199))</f>
        <v>0</v>
      </c>
      <c r="E6274" s="76">
        <f>IF('(Other Computations)'!E199=0,0,Inputs!G241*Inputs!G134*Inputs!K67*Inputs!D26*'GM Alloc Factors'!E55/('(Other Computations)'!E186+'(Other Computations)'!E199))</f>
        <v>0</v>
      </c>
      <c r="F6274" s="43">
        <f t="shared" ref="F6274:F6295" si="1324">SUM(B6274:E6274)</f>
        <v>0</v>
      </c>
      <c r="G6274" s="76">
        <f>IF('(Other Computations)'!G199=0,0,Inputs!I241*Inputs!I134*Inputs!K67*Inputs!D26*'GM Alloc Factors'!G55/('(Other Computations)'!G186+'(Other Computations)'!G199))</f>
        <v>0</v>
      </c>
      <c r="H6274" s="76">
        <f>IF('(Other Computations)'!H199=0,0,Inputs!J241*Inputs!J134*Inputs!K67*Inputs!D26*'GM Alloc Factors'!H55/('(Other Computations)'!H186+'(Other Computations)'!H199))</f>
        <v>0</v>
      </c>
      <c r="I6274" s="76">
        <f>IF('(Other Computations)'!I199=0,0,Inputs!K241*Inputs!K134*Inputs!K67*Inputs!D26*'GM Alloc Factors'!I55/('(Other Computations)'!I186+'(Other Computations)'!I199))</f>
        <v>0</v>
      </c>
      <c r="J6274" s="76">
        <f>IF('(Other Computations)'!J199=0,0,Inputs!L241*Inputs!L134*Inputs!K67*Inputs!D26*'GM Alloc Factors'!J55/('(Other Computations)'!J186+'(Other Computations)'!J199))</f>
        <v>0</v>
      </c>
      <c r="K6274" s="43">
        <f t="shared" ref="K6274:K6295" si="1325">SUM(G6274:J6274)</f>
        <v>0</v>
      </c>
    </row>
    <row r="6275" spans="1:11" ht="12.75" customHeight="1">
      <c r="A6275" s="61" t="str">
        <f>"         "&amp;Labels!B70</f>
        <v xml:space="preserve">         Customer 2</v>
      </c>
      <c r="B6275" s="76">
        <f>IF('(Other Computations)'!B200=0,0,Inputs!D242*Inputs!D135*Inputs!K68*Inputs!D26*'GM Alloc Factors'!B55/('(Other Computations)'!B187+'(Other Computations)'!B200))</f>
        <v>0</v>
      </c>
      <c r="C6275" s="76">
        <f>IF('(Other Computations)'!C200=0,0,Inputs!E242*Inputs!E135*Inputs!K68*Inputs!D26*'GM Alloc Factors'!C55/('(Other Computations)'!C187+'(Other Computations)'!C200))</f>
        <v>0</v>
      </c>
      <c r="D6275" s="76">
        <f>IF('(Other Computations)'!D200=0,0,Inputs!F242*Inputs!F135*Inputs!K68*Inputs!D26*'GM Alloc Factors'!D55/('(Other Computations)'!D187+'(Other Computations)'!D200))</f>
        <v>0</v>
      </c>
      <c r="E6275" s="76">
        <f>IF('(Other Computations)'!E200=0,0,Inputs!G242*Inputs!G135*Inputs!K68*Inputs!D26*'GM Alloc Factors'!E55/('(Other Computations)'!E187+'(Other Computations)'!E200))</f>
        <v>0</v>
      </c>
      <c r="F6275" s="43">
        <f t="shared" si="1324"/>
        <v>0</v>
      </c>
      <c r="G6275" s="76">
        <f>IF('(Other Computations)'!G200=0,0,Inputs!I242*Inputs!I135*Inputs!K68*Inputs!D26*'GM Alloc Factors'!G55/('(Other Computations)'!G187+'(Other Computations)'!G200))</f>
        <v>0</v>
      </c>
      <c r="H6275" s="76">
        <f>IF('(Other Computations)'!H200=0,0,Inputs!J242*Inputs!J135*Inputs!K68*Inputs!D26*'GM Alloc Factors'!H55/('(Other Computations)'!H187+'(Other Computations)'!H200))</f>
        <v>0</v>
      </c>
      <c r="I6275" s="76">
        <f>IF('(Other Computations)'!I200=0,0,Inputs!K242*Inputs!K135*Inputs!K68*Inputs!D26*'GM Alloc Factors'!I55/('(Other Computations)'!I187+'(Other Computations)'!I200))</f>
        <v>0</v>
      </c>
      <c r="J6275" s="76">
        <f>IF('(Other Computations)'!J200=0,0,Inputs!L242*Inputs!L135*Inputs!K68*Inputs!D26*'GM Alloc Factors'!J55/('(Other Computations)'!J187+'(Other Computations)'!J200))</f>
        <v>0</v>
      </c>
      <c r="K6275" s="43">
        <f t="shared" si="1325"/>
        <v>0</v>
      </c>
    </row>
    <row r="6276" spans="1:11" ht="12.75" customHeight="1">
      <c r="A6276" s="61" t="str">
        <f>"         "&amp;Labels!B71</f>
        <v xml:space="preserve">         Customer 3</v>
      </c>
      <c r="B6276" s="76">
        <f>IF('(Other Computations)'!B201=0,0,Inputs!D243*Inputs!D136*Inputs!K69*Inputs!D26*'GM Alloc Factors'!B55/('(Other Computations)'!B188+'(Other Computations)'!B201))</f>
        <v>0</v>
      </c>
      <c r="C6276" s="76">
        <f>IF('(Other Computations)'!C201=0,0,Inputs!E243*Inputs!E136*Inputs!K69*Inputs!D26*'GM Alloc Factors'!C55/('(Other Computations)'!C188+'(Other Computations)'!C201))</f>
        <v>0</v>
      </c>
      <c r="D6276" s="76">
        <f>IF('(Other Computations)'!D201=0,0,Inputs!F243*Inputs!F136*Inputs!K69*Inputs!D26*'GM Alloc Factors'!D55/('(Other Computations)'!D188+'(Other Computations)'!D201))</f>
        <v>0</v>
      </c>
      <c r="E6276" s="76">
        <f>IF('(Other Computations)'!E201=0,0,Inputs!G243*Inputs!G136*Inputs!K69*Inputs!D26*'GM Alloc Factors'!E55/('(Other Computations)'!E188+'(Other Computations)'!E201))</f>
        <v>0</v>
      </c>
      <c r="F6276" s="43">
        <f t="shared" si="1324"/>
        <v>0</v>
      </c>
      <c r="G6276" s="76">
        <f>IF('(Other Computations)'!G201=0,0,Inputs!I243*Inputs!I136*Inputs!K69*Inputs!D26*'GM Alloc Factors'!G55/('(Other Computations)'!G188+'(Other Computations)'!G201))</f>
        <v>0</v>
      </c>
      <c r="H6276" s="76">
        <f>IF('(Other Computations)'!H201=0,0,Inputs!J243*Inputs!J136*Inputs!K69*Inputs!D26*'GM Alloc Factors'!H55/('(Other Computations)'!H188+'(Other Computations)'!H201))</f>
        <v>0</v>
      </c>
      <c r="I6276" s="76">
        <f>IF('(Other Computations)'!I201=0,0,Inputs!K243*Inputs!K136*Inputs!K69*Inputs!D26*'GM Alloc Factors'!I55/('(Other Computations)'!I188+'(Other Computations)'!I201))</f>
        <v>0</v>
      </c>
      <c r="J6276" s="76">
        <f>IF('(Other Computations)'!J201=0,0,Inputs!L243*Inputs!L136*Inputs!K69*Inputs!D26*'GM Alloc Factors'!J55/('(Other Computations)'!J188+'(Other Computations)'!J201))</f>
        <v>0</v>
      </c>
      <c r="K6276" s="43">
        <f t="shared" si="1325"/>
        <v>0</v>
      </c>
    </row>
    <row r="6277" spans="1:11" ht="12.75" customHeight="1">
      <c r="A6277" s="61" t="str">
        <f>"         "&amp;Labels!B72</f>
        <v xml:space="preserve">         Customer 4</v>
      </c>
      <c r="B6277" s="76">
        <f>IF('(Other Computations)'!B202=0,0,Inputs!D244*Inputs!D137*Inputs!K70*Inputs!D26*'GM Alloc Factors'!B55/('(Other Computations)'!B189+'(Other Computations)'!B202))</f>
        <v>0</v>
      </c>
      <c r="C6277" s="76">
        <f>IF('(Other Computations)'!C202=0,0,Inputs!E244*Inputs!E137*Inputs!K70*Inputs!D26*'GM Alloc Factors'!C55/('(Other Computations)'!C189+'(Other Computations)'!C202))</f>
        <v>0</v>
      </c>
      <c r="D6277" s="76">
        <f>IF('(Other Computations)'!D202=0,0,Inputs!F244*Inputs!F137*Inputs!K70*Inputs!D26*'GM Alloc Factors'!D55/('(Other Computations)'!D189+'(Other Computations)'!D202))</f>
        <v>0</v>
      </c>
      <c r="E6277" s="76">
        <f>IF('(Other Computations)'!E202=0,0,Inputs!G244*Inputs!G137*Inputs!K70*Inputs!D26*'GM Alloc Factors'!E55/('(Other Computations)'!E189+'(Other Computations)'!E202))</f>
        <v>0</v>
      </c>
      <c r="F6277" s="43">
        <f t="shared" si="1324"/>
        <v>0</v>
      </c>
      <c r="G6277" s="76">
        <f>IF('(Other Computations)'!G202=0,0,Inputs!I244*Inputs!I137*Inputs!K70*Inputs!D26*'GM Alloc Factors'!G55/('(Other Computations)'!G189+'(Other Computations)'!G202))</f>
        <v>0</v>
      </c>
      <c r="H6277" s="76">
        <f>IF('(Other Computations)'!H202=0,0,Inputs!J244*Inputs!J137*Inputs!K70*Inputs!D26*'GM Alloc Factors'!H55/('(Other Computations)'!H189+'(Other Computations)'!H202))</f>
        <v>0</v>
      </c>
      <c r="I6277" s="76">
        <f>IF('(Other Computations)'!I202=0,0,Inputs!K244*Inputs!K137*Inputs!K70*Inputs!D26*'GM Alloc Factors'!I55/('(Other Computations)'!I189+'(Other Computations)'!I202))</f>
        <v>0</v>
      </c>
      <c r="J6277" s="76">
        <f>IF('(Other Computations)'!J202=0,0,Inputs!L244*Inputs!L137*Inputs!K70*Inputs!D26*'GM Alloc Factors'!J55/('(Other Computations)'!J189+'(Other Computations)'!J202))</f>
        <v>0</v>
      </c>
      <c r="K6277" s="43">
        <f t="shared" si="1325"/>
        <v>0</v>
      </c>
    </row>
    <row r="6278" spans="1:11" ht="12.75" customHeight="1">
      <c r="A6278" s="61" t="str">
        <f>"         "&amp;Labels!B73</f>
        <v xml:space="preserve">         Customer 5</v>
      </c>
      <c r="B6278" s="76">
        <f>IF('(Other Computations)'!B203=0,0,Inputs!D245*Inputs!D138*Inputs!K71*Inputs!D26*'GM Alloc Factors'!B55/('(Other Computations)'!B190+'(Other Computations)'!B203))</f>
        <v>0</v>
      </c>
      <c r="C6278" s="76">
        <f>IF('(Other Computations)'!C203=0,0,Inputs!E245*Inputs!E138*Inputs!K71*Inputs!D26*'GM Alloc Factors'!C55/('(Other Computations)'!C190+'(Other Computations)'!C203))</f>
        <v>0</v>
      </c>
      <c r="D6278" s="76">
        <f>IF('(Other Computations)'!D203=0,0,Inputs!F245*Inputs!F138*Inputs!K71*Inputs!D26*'GM Alloc Factors'!D55/('(Other Computations)'!D190+'(Other Computations)'!D203))</f>
        <v>0</v>
      </c>
      <c r="E6278" s="76">
        <f>IF('(Other Computations)'!E203=0,0,Inputs!G245*Inputs!G138*Inputs!K71*Inputs!D26*'GM Alloc Factors'!E55/('(Other Computations)'!E190+'(Other Computations)'!E203))</f>
        <v>0</v>
      </c>
      <c r="F6278" s="43">
        <f t="shared" si="1324"/>
        <v>0</v>
      </c>
      <c r="G6278" s="76">
        <f>IF('(Other Computations)'!G203=0,0,Inputs!I245*Inputs!I138*Inputs!K71*Inputs!D26*'GM Alloc Factors'!G55/('(Other Computations)'!G190+'(Other Computations)'!G203))</f>
        <v>0</v>
      </c>
      <c r="H6278" s="76">
        <f>IF('(Other Computations)'!H203=0,0,Inputs!J245*Inputs!J138*Inputs!K71*Inputs!D26*'GM Alloc Factors'!H55/('(Other Computations)'!H190+'(Other Computations)'!H203))</f>
        <v>0</v>
      </c>
      <c r="I6278" s="76">
        <f>IF('(Other Computations)'!I203=0,0,Inputs!K245*Inputs!K138*Inputs!K71*Inputs!D26*'GM Alloc Factors'!I55/('(Other Computations)'!I190+'(Other Computations)'!I203))</f>
        <v>0</v>
      </c>
      <c r="J6278" s="76">
        <f>IF('(Other Computations)'!J203=0,0,Inputs!L245*Inputs!L138*Inputs!K71*Inputs!D26*'GM Alloc Factors'!J55/('(Other Computations)'!J190+'(Other Computations)'!J203))</f>
        <v>0</v>
      </c>
      <c r="K6278" s="43">
        <f t="shared" si="1325"/>
        <v>0</v>
      </c>
    </row>
    <row r="6279" spans="1:11" ht="12.75" customHeight="1">
      <c r="A6279" s="61" t="str">
        <f>"         "&amp;Labels!B74</f>
        <v xml:space="preserve">         Customer 6</v>
      </c>
      <c r="B6279" s="76">
        <f>IF('(Other Computations)'!B204=0,0,Inputs!D246*Inputs!D139*Inputs!K72*Inputs!D26*'GM Alloc Factors'!B55/('(Other Computations)'!B191+'(Other Computations)'!B204))</f>
        <v>0</v>
      </c>
      <c r="C6279" s="76">
        <f>IF('(Other Computations)'!C204=0,0,Inputs!E246*Inputs!E139*Inputs!K72*Inputs!D26*'GM Alloc Factors'!C55/('(Other Computations)'!C191+'(Other Computations)'!C204))</f>
        <v>0</v>
      </c>
      <c r="D6279" s="76">
        <f>IF('(Other Computations)'!D204=0,0,Inputs!F246*Inputs!F139*Inputs!K72*Inputs!D26*'GM Alloc Factors'!D55/('(Other Computations)'!D191+'(Other Computations)'!D204))</f>
        <v>0</v>
      </c>
      <c r="E6279" s="76">
        <f>IF('(Other Computations)'!E204=0,0,Inputs!G246*Inputs!G139*Inputs!K72*Inputs!D26*'GM Alloc Factors'!E55/('(Other Computations)'!E191+'(Other Computations)'!E204))</f>
        <v>0</v>
      </c>
      <c r="F6279" s="43">
        <f t="shared" si="1324"/>
        <v>0</v>
      </c>
      <c r="G6279" s="76">
        <f>IF('(Other Computations)'!G204=0,0,Inputs!I246*Inputs!I139*Inputs!K72*Inputs!D26*'GM Alloc Factors'!G55/('(Other Computations)'!G191+'(Other Computations)'!G204))</f>
        <v>0</v>
      </c>
      <c r="H6279" s="76">
        <f>IF('(Other Computations)'!H204=0,0,Inputs!J246*Inputs!J139*Inputs!K72*Inputs!D26*'GM Alloc Factors'!H55/('(Other Computations)'!H191+'(Other Computations)'!H204))</f>
        <v>0</v>
      </c>
      <c r="I6279" s="76">
        <f>IF('(Other Computations)'!I204=0,0,Inputs!K246*Inputs!K139*Inputs!K72*Inputs!D26*'GM Alloc Factors'!I55/('(Other Computations)'!I191+'(Other Computations)'!I204))</f>
        <v>0</v>
      </c>
      <c r="J6279" s="76">
        <f>IF('(Other Computations)'!J204=0,0,Inputs!L246*Inputs!L139*Inputs!K72*Inputs!D26*'GM Alloc Factors'!J55/('(Other Computations)'!J191+'(Other Computations)'!J204))</f>
        <v>0</v>
      </c>
      <c r="K6279" s="43">
        <f t="shared" si="1325"/>
        <v>0</v>
      </c>
    </row>
    <row r="6280" spans="1:11" ht="12.75" customHeight="1">
      <c r="A6280" s="61" t="str">
        <f>"         "&amp;Labels!B75</f>
        <v xml:space="preserve">         Customer 7</v>
      </c>
      <c r="B6280" s="76">
        <f>IF('(Other Computations)'!B205=0,0,Inputs!D247*Inputs!D140*Inputs!K73*Inputs!D26*'GM Alloc Factors'!B55/('(Other Computations)'!B192+'(Other Computations)'!B205))</f>
        <v>0</v>
      </c>
      <c r="C6280" s="76">
        <f>IF('(Other Computations)'!C205=0,0,Inputs!E247*Inputs!E140*Inputs!K73*Inputs!D26*'GM Alloc Factors'!C55/('(Other Computations)'!C192+'(Other Computations)'!C205))</f>
        <v>0</v>
      </c>
      <c r="D6280" s="76">
        <f>IF('(Other Computations)'!D205=0,0,Inputs!F247*Inputs!F140*Inputs!K73*Inputs!D26*'GM Alloc Factors'!D55/('(Other Computations)'!D192+'(Other Computations)'!D205))</f>
        <v>0</v>
      </c>
      <c r="E6280" s="76">
        <f>IF('(Other Computations)'!E205=0,0,Inputs!G247*Inputs!G140*Inputs!K73*Inputs!D26*'GM Alloc Factors'!E55/('(Other Computations)'!E192+'(Other Computations)'!E205))</f>
        <v>0</v>
      </c>
      <c r="F6280" s="43">
        <f t="shared" si="1324"/>
        <v>0</v>
      </c>
      <c r="G6280" s="76">
        <f>IF('(Other Computations)'!G205=0,0,Inputs!I247*Inputs!I140*Inputs!K73*Inputs!D26*'GM Alloc Factors'!G55/('(Other Computations)'!G192+'(Other Computations)'!G205))</f>
        <v>0</v>
      </c>
      <c r="H6280" s="76">
        <f>IF('(Other Computations)'!H205=0,0,Inputs!J247*Inputs!J140*Inputs!K73*Inputs!D26*'GM Alloc Factors'!H55/('(Other Computations)'!H192+'(Other Computations)'!H205))</f>
        <v>0</v>
      </c>
      <c r="I6280" s="76">
        <f>IF('(Other Computations)'!I205=0,0,Inputs!K247*Inputs!K140*Inputs!K73*Inputs!D26*'GM Alloc Factors'!I55/('(Other Computations)'!I192+'(Other Computations)'!I205))</f>
        <v>0</v>
      </c>
      <c r="J6280" s="76">
        <f>IF('(Other Computations)'!J205=0,0,Inputs!L247*Inputs!L140*Inputs!K73*Inputs!D26*'GM Alloc Factors'!J55/('(Other Computations)'!J192+'(Other Computations)'!J205))</f>
        <v>0</v>
      </c>
      <c r="K6280" s="43">
        <f t="shared" si="1325"/>
        <v>0</v>
      </c>
    </row>
    <row r="6281" spans="1:11" ht="12.75" customHeight="1">
      <c r="A6281" s="61" t="str">
        <f>"         "&amp;Labels!B76</f>
        <v xml:space="preserve">         Customer 8</v>
      </c>
      <c r="B6281" s="76">
        <f>IF('(Other Computations)'!B206=0,0,Inputs!D248*Inputs!D141*Inputs!K74*Inputs!D26*'GM Alloc Factors'!B55/('(Other Computations)'!B193+'(Other Computations)'!B206))</f>
        <v>0</v>
      </c>
      <c r="C6281" s="76">
        <f>IF('(Other Computations)'!C206=0,0,Inputs!E248*Inputs!E141*Inputs!K74*Inputs!D26*'GM Alloc Factors'!C55/('(Other Computations)'!C193+'(Other Computations)'!C206))</f>
        <v>0</v>
      </c>
      <c r="D6281" s="76">
        <f>IF('(Other Computations)'!D206=0,0,Inputs!F248*Inputs!F141*Inputs!K74*Inputs!D26*'GM Alloc Factors'!D55/('(Other Computations)'!D193+'(Other Computations)'!D206))</f>
        <v>0</v>
      </c>
      <c r="E6281" s="76">
        <f>IF('(Other Computations)'!E206=0,0,Inputs!G248*Inputs!G141*Inputs!K74*Inputs!D26*'GM Alloc Factors'!E55/('(Other Computations)'!E193+'(Other Computations)'!E206))</f>
        <v>0</v>
      </c>
      <c r="F6281" s="43">
        <f t="shared" si="1324"/>
        <v>0</v>
      </c>
      <c r="G6281" s="76">
        <f>IF('(Other Computations)'!G206=0,0,Inputs!I248*Inputs!I141*Inputs!K74*Inputs!D26*'GM Alloc Factors'!G55/('(Other Computations)'!G193+'(Other Computations)'!G206))</f>
        <v>0</v>
      </c>
      <c r="H6281" s="76">
        <f>IF('(Other Computations)'!H206=0,0,Inputs!J248*Inputs!J141*Inputs!K74*Inputs!D26*'GM Alloc Factors'!H55/('(Other Computations)'!H193+'(Other Computations)'!H206))</f>
        <v>0</v>
      </c>
      <c r="I6281" s="76">
        <f>IF('(Other Computations)'!I206=0,0,Inputs!K248*Inputs!K141*Inputs!K74*Inputs!D26*'GM Alloc Factors'!I55/('(Other Computations)'!I193+'(Other Computations)'!I206))</f>
        <v>0</v>
      </c>
      <c r="J6281" s="76">
        <f>IF('(Other Computations)'!J206=0,0,Inputs!L248*Inputs!L141*Inputs!K74*Inputs!D26*'GM Alloc Factors'!J55/('(Other Computations)'!J193+'(Other Computations)'!J206))</f>
        <v>0</v>
      </c>
      <c r="K6281" s="43">
        <f t="shared" si="1325"/>
        <v>0</v>
      </c>
    </row>
    <row r="6282" spans="1:11" ht="12.75" customHeight="1">
      <c r="A6282" s="61" t="str">
        <f>"         "&amp;Labels!B77</f>
        <v xml:space="preserve">         Customer 9</v>
      </c>
      <c r="B6282" s="76">
        <f>IF('(Other Computations)'!B207=0,0,Inputs!D249*Inputs!D142*Inputs!K75*Inputs!D26*'GM Alloc Factors'!B55/('(Other Computations)'!B194+'(Other Computations)'!B207))</f>
        <v>0</v>
      </c>
      <c r="C6282" s="76">
        <f>IF('(Other Computations)'!C207=0,0,Inputs!E249*Inputs!E142*Inputs!K75*Inputs!D26*'GM Alloc Factors'!C55/('(Other Computations)'!C194+'(Other Computations)'!C207))</f>
        <v>0</v>
      </c>
      <c r="D6282" s="76">
        <f>IF('(Other Computations)'!D207=0,0,Inputs!F249*Inputs!F142*Inputs!K75*Inputs!D26*'GM Alloc Factors'!D55/('(Other Computations)'!D194+'(Other Computations)'!D207))</f>
        <v>0</v>
      </c>
      <c r="E6282" s="76">
        <f>IF('(Other Computations)'!E207=0,0,Inputs!G249*Inputs!G142*Inputs!K75*Inputs!D26*'GM Alloc Factors'!E55/('(Other Computations)'!E194+'(Other Computations)'!E207))</f>
        <v>0</v>
      </c>
      <c r="F6282" s="43">
        <f t="shared" si="1324"/>
        <v>0</v>
      </c>
      <c r="G6282" s="76">
        <f>IF('(Other Computations)'!G207=0,0,Inputs!I249*Inputs!I142*Inputs!K75*Inputs!D26*'GM Alloc Factors'!G55/('(Other Computations)'!G194+'(Other Computations)'!G207))</f>
        <v>0</v>
      </c>
      <c r="H6282" s="76">
        <f>IF('(Other Computations)'!H207=0,0,Inputs!J249*Inputs!J142*Inputs!K75*Inputs!D26*'GM Alloc Factors'!H55/('(Other Computations)'!H194+'(Other Computations)'!H207))</f>
        <v>0</v>
      </c>
      <c r="I6282" s="76">
        <f>IF('(Other Computations)'!I207=0,0,Inputs!K249*Inputs!K142*Inputs!K75*Inputs!D26*'GM Alloc Factors'!I55/('(Other Computations)'!I194+'(Other Computations)'!I207))</f>
        <v>0</v>
      </c>
      <c r="J6282" s="76">
        <f>IF('(Other Computations)'!J207=0,0,Inputs!L249*Inputs!L142*Inputs!K75*Inputs!D26*'GM Alloc Factors'!J55/('(Other Computations)'!J194+'(Other Computations)'!J207))</f>
        <v>0</v>
      </c>
      <c r="K6282" s="43">
        <f t="shared" si="1325"/>
        <v>0</v>
      </c>
    </row>
    <row r="6283" spans="1:11" ht="12.75" customHeight="1">
      <c r="A6283" s="61" t="str">
        <f>"         "&amp;Labels!B78</f>
        <v xml:space="preserve">         Customer 10</v>
      </c>
      <c r="B6283" s="76">
        <f>IF('(Other Computations)'!B208=0,0,Inputs!D250*Inputs!D143*Inputs!K76*Inputs!D26*'GM Alloc Factors'!B55/('(Other Computations)'!B195+'(Other Computations)'!B208))</f>
        <v>0</v>
      </c>
      <c r="C6283" s="76">
        <f>IF('(Other Computations)'!C208=0,0,Inputs!E250*Inputs!E143*Inputs!K76*Inputs!D26*'GM Alloc Factors'!C55/('(Other Computations)'!C195+'(Other Computations)'!C208))</f>
        <v>0</v>
      </c>
      <c r="D6283" s="76">
        <f>IF('(Other Computations)'!D208=0,0,Inputs!F250*Inputs!F143*Inputs!K76*Inputs!D26*'GM Alloc Factors'!D55/('(Other Computations)'!D195+'(Other Computations)'!D208))</f>
        <v>0</v>
      </c>
      <c r="E6283" s="76">
        <f>IF('(Other Computations)'!E208=0,0,Inputs!G250*Inputs!G143*Inputs!K76*Inputs!D26*'GM Alloc Factors'!E55/('(Other Computations)'!E195+'(Other Computations)'!E208))</f>
        <v>0</v>
      </c>
      <c r="F6283" s="43">
        <f t="shared" si="1324"/>
        <v>0</v>
      </c>
      <c r="G6283" s="76">
        <f>IF('(Other Computations)'!G208=0,0,Inputs!I250*Inputs!I143*Inputs!K76*Inputs!D26*'GM Alloc Factors'!G55/('(Other Computations)'!G195+'(Other Computations)'!G208))</f>
        <v>0</v>
      </c>
      <c r="H6283" s="76">
        <f>IF('(Other Computations)'!H208=0,0,Inputs!J250*Inputs!J143*Inputs!K76*Inputs!D26*'GM Alloc Factors'!H55/('(Other Computations)'!H195+'(Other Computations)'!H208))</f>
        <v>0</v>
      </c>
      <c r="I6283" s="76">
        <f>IF('(Other Computations)'!I208=0,0,Inputs!K250*Inputs!K143*Inputs!K76*Inputs!D26*'GM Alloc Factors'!I55/('(Other Computations)'!I195+'(Other Computations)'!I208))</f>
        <v>0</v>
      </c>
      <c r="J6283" s="76">
        <f>IF('(Other Computations)'!J208=0,0,Inputs!L250*Inputs!L143*Inputs!K76*Inputs!D26*'GM Alloc Factors'!J55/('(Other Computations)'!J195+'(Other Computations)'!J208))</f>
        <v>0</v>
      </c>
      <c r="K6283" s="43">
        <f t="shared" si="1325"/>
        <v>0</v>
      </c>
    </row>
    <row r="6284" spans="1:11" ht="12.75" customHeight="1">
      <c r="A6284" s="61" t="str">
        <f>"         "&amp;Labels!C68</f>
        <v xml:space="preserve">         Total</v>
      </c>
      <c r="B6284" s="84">
        <f>SUM(B6274:B6283)</f>
        <v>0</v>
      </c>
      <c r="C6284" s="84">
        <f>SUM(C6274:C6283)</f>
        <v>0</v>
      </c>
      <c r="D6284" s="84">
        <f>SUM(D6274:D6283)</f>
        <v>0</v>
      </c>
      <c r="E6284" s="84">
        <f>SUM(E6274:E6283)</f>
        <v>0</v>
      </c>
      <c r="F6284" s="43">
        <f t="shared" si="1324"/>
        <v>0</v>
      </c>
      <c r="G6284" s="84">
        <f>SUM(G6274:G6283)</f>
        <v>0</v>
      </c>
      <c r="H6284" s="84">
        <f>SUM(H6274:H6283)</f>
        <v>0</v>
      </c>
      <c r="I6284" s="84">
        <f>SUM(I6274:I6283)</f>
        <v>0</v>
      </c>
      <c r="J6284" s="84">
        <f>SUM(J6274:J6283)</f>
        <v>0</v>
      </c>
      <c r="K6284" s="43">
        <f t="shared" si="1325"/>
        <v>0</v>
      </c>
    </row>
    <row r="6285" spans="1:11" ht="12.75" customHeight="1">
      <c r="A6285" s="55" t="str">
        <f>"      "&amp;Labels!C84</f>
        <v xml:space="preserve">      Total</v>
      </c>
      <c r="B6285" s="74">
        <f>SUM(B6200,B6212,B6224,B6236,B6248,B6260,B6272,B6284)</f>
        <v>0</v>
      </c>
      <c r="C6285" s="74">
        <f>SUM(C6200,C6212,C6224,C6236,C6248,C6260,C6272,C6284)</f>
        <v>0</v>
      </c>
      <c r="D6285" s="74">
        <f>SUM(D6200,D6212,D6224,D6236,D6248,D6260,D6272,D6284)</f>
        <v>0</v>
      </c>
      <c r="E6285" s="74">
        <f>SUM(E6200,E6212,E6224,E6236,E6248,E6260,E6272,E6284)</f>
        <v>0</v>
      </c>
      <c r="F6285" s="43">
        <f t="shared" si="1324"/>
        <v>0</v>
      </c>
      <c r="G6285" s="74">
        <f>SUM(G6200,G6212,G6224,G6236,G6248,G6260,G6272,G6284)</f>
        <v>0</v>
      </c>
      <c r="H6285" s="74">
        <f>SUM(H6200,H6212,H6224,H6236,H6248,H6260,H6272,H6284)</f>
        <v>0</v>
      </c>
      <c r="I6285" s="74">
        <f>SUM(I6200,I6212,I6224,I6236,I6248,I6260,I6272,I6284)</f>
        <v>0</v>
      </c>
      <c r="J6285" s="74">
        <f>SUM(J6200,J6212,J6224,J6236,J6248,J6260,J6272,J6284)</f>
        <v>0</v>
      </c>
      <c r="K6285" s="43">
        <f t="shared" si="1325"/>
        <v>0</v>
      </c>
    </row>
    <row r="6286" spans="1:11" ht="12.75" customHeight="1">
      <c r="A6286" s="61" t="str">
        <f>"         "&amp;Labels!B69</f>
        <v xml:space="preserve">         Customer 1</v>
      </c>
      <c r="B6286" s="76">
        <f t="shared" ref="B6286:E6295" si="1326">SUM(B6190,B6202,B6214,B6226,B6238,B6250,B6262,B6274)</f>
        <v>0</v>
      </c>
      <c r="C6286" s="76">
        <f t="shared" si="1326"/>
        <v>0</v>
      </c>
      <c r="D6286" s="76">
        <f t="shared" si="1326"/>
        <v>0</v>
      </c>
      <c r="E6286" s="76">
        <f t="shared" si="1326"/>
        <v>0</v>
      </c>
      <c r="F6286" s="43">
        <f t="shared" si="1324"/>
        <v>0</v>
      </c>
      <c r="G6286" s="76">
        <f t="shared" ref="G6286:J6295" si="1327">SUM(G6190,G6202,G6214,G6226,G6238,G6250,G6262,G6274)</f>
        <v>0</v>
      </c>
      <c r="H6286" s="76">
        <f t="shared" si="1327"/>
        <v>0</v>
      </c>
      <c r="I6286" s="76">
        <f t="shared" si="1327"/>
        <v>0</v>
      </c>
      <c r="J6286" s="76">
        <f t="shared" si="1327"/>
        <v>0</v>
      </c>
      <c r="K6286" s="43">
        <f t="shared" si="1325"/>
        <v>0</v>
      </c>
    </row>
    <row r="6287" spans="1:11" ht="12.75" customHeight="1">
      <c r="A6287" s="61" t="str">
        <f>"         "&amp;Labels!B70</f>
        <v xml:space="preserve">         Customer 2</v>
      </c>
      <c r="B6287" s="76">
        <f t="shared" si="1326"/>
        <v>0</v>
      </c>
      <c r="C6287" s="76">
        <f t="shared" si="1326"/>
        <v>0</v>
      </c>
      <c r="D6287" s="76">
        <f t="shared" si="1326"/>
        <v>0</v>
      </c>
      <c r="E6287" s="76">
        <f t="shared" si="1326"/>
        <v>0</v>
      </c>
      <c r="F6287" s="43">
        <f t="shared" si="1324"/>
        <v>0</v>
      </c>
      <c r="G6287" s="76">
        <f t="shared" si="1327"/>
        <v>0</v>
      </c>
      <c r="H6287" s="76">
        <f t="shared" si="1327"/>
        <v>0</v>
      </c>
      <c r="I6287" s="76">
        <f t="shared" si="1327"/>
        <v>0</v>
      </c>
      <c r="J6287" s="76">
        <f t="shared" si="1327"/>
        <v>0</v>
      </c>
      <c r="K6287" s="43">
        <f t="shared" si="1325"/>
        <v>0</v>
      </c>
    </row>
    <row r="6288" spans="1:11" ht="12.75" customHeight="1">
      <c r="A6288" s="61" t="str">
        <f>"         "&amp;Labels!B71</f>
        <v xml:space="preserve">         Customer 3</v>
      </c>
      <c r="B6288" s="76">
        <f t="shared" si="1326"/>
        <v>0</v>
      </c>
      <c r="C6288" s="76">
        <f t="shared" si="1326"/>
        <v>0</v>
      </c>
      <c r="D6288" s="76">
        <f t="shared" si="1326"/>
        <v>0</v>
      </c>
      <c r="E6288" s="76">
        <f t="shared" si="1326"/>
        <v>0</v>
      </c>
      <c r="F6288" s="43">
        <f t="shared" si="1324"/>
        <v>0</v>
      </c>
      <c r="G6288" s="76">
        <f t="shared" si="1327"/>
        <v>0</v>
      </c>
      <c r="H6288" s="76">
        <f t="shared" si="1327"/>
        <v>0</v>
      </c>
      <c r="I6288" s="76">
        <f t="shared" si="1327"/>
        <v>0</v>
      </c>
      <c r="J6288" s="76">
        <f t="shared" si="1327"/>
        <v>0</v>
      </c>
      <c r="K6288" s="43">
        <f t="shared" si="1325"/>
        <v>0</v>
      </c>
    </row>
    <row r="6289" spans="1:11" ht="12.75" customHeight="1">
      <c r="A6289" s="61" t="str">
        <f>"         "&amp;Labels!B72</f>
        <v xml:space="preserve">         Customer 4</v>
      </c>
      <c r="B6289" s="76">
        <f t="shared" si="1326"/>
        <v>0</v>
      </c>
      <c r="C6289" s="76">
        <f t="shared" si="1326"/>
        <v>0</v>
      </c>
      <c r="D6289" s="76">
        <f t="shared" si="1326"/>
        <v>0</v>
      </c>
      <c r="E6289" s="76">
        <f t="shared" si="1326"/>
        <v>0</v>
      </c>
      <c r="F6289" s="43">
        <f t="shared" si="1324"/>
        <v>0</v>
      </c>
      <c r="G6289" s="76">
        <f t="shared" si="1327"/>
        <v>0</v>
      </c>
      <c r="H6289" s="76">
        <f t="shared" si="1327"/>
        <v>0</v>
      </c>
      <c r="I6289" s="76">
        <f t="shared" si="1327"/>
        <v>0</v>
      </c>
      <c r="J6289" s="76">
        <f t="shared" si="1327"/>
        <v>0</v>
      </c>
      <c r="K6289" s="43">
        <f t="shared" si="1325"/>
        <v>0</v>
      </c>
    </row>
    <row r="6290" spans="1:11" ht="12.75" customHeight="1">
      <c r="A6290" s="61" t="str">
        <f>"         "&amp;Labels!B73</f>
        <v xml:space="preserve">         Customer 5</v>
      </c>
      <c r="B6290" s="76">
        <f t="shared" si="1326"/>
        <v>0</v>
      </c>
      <c r="C6290" s="76">
        <f t="shared" si="1326"/>
        <v>0</v>
      </c>
      <c r="D6290" s="76">
        <f t="shared" si="1326"/>
        <v>0</v>
      </c>
      <c r="E6290" s="76">
        <f t="shared" si="1326"/>
        <v>0</v>
      </c>
      <c r="F6290" s="43">
        <f t="shared" si="1324"/>
        <v>0</v>
      </c>
      <c r="G6290" s="76">
        <f t="shared" si="1327"/>
        <v>0</v>
      </c>
      <c r="H6290" s="76">
        <f t="shared" si="1327"/>
        <v>0</v>
      </c>
      <c r="I6290" s="76">
        <f t="shared" si="1327"/>
        <v>0</v>
      </c>
      <c r="J6290" s="76">
        <f t="shared" si="1327"/>
        <v>0</v>
      </c>
      <c r="K6290" s="43">
        <f t="shared" si="1325"/>
        <v>0</v>
      </c>
    </row>
    <row r="6291" spans="1:11" ht="12.75" customHeight="1">
      <c r="A6291" s="61" t="str">
        <f>"         "&amp;Labels!B74</f>
        <v xml:space="preserve">         Customer 6</v>
      </c>
      <c r="B6291" s="76">
        <f t="shared" si="1326"/>
        <v>0</v>
      </c>
      <c r="C6291" s="76">
        <f t="shared" si="1326"/>
        <v>0</v>
      </c>
      <c r="D6291" s="76">
        <f t="shared" si="1326"/>
        <v>0</v>
      </c>
      <c r="E6291" s="76">
        <f t="shared" si="1326"/>
        <v>0</v>
      </c>
      <c r="F6291" s="43">
        <f t="shared" si="1324"/>
        <v>0</v>
      </c>
      <c r="G6291" s="76">
        <f t="shared" si="1327"/>
        <v>0</v>
      </c>
      <c r="H6291" s="76">
        <f t="shared" si="1327"/>
        <v>0</v>
      </c>
      <c r="I6291" s="76">
        <f t="shared" si="1327"/>
        <v>0</v>
      </c>
      <c r="J6291" s="76">
        <f t="shared" si="1327"/>
        <v>0</v>
      </c>
      <c r="K6291" s="43">
        <f t="shared" si="1325"/>
        <v>0</v>
      </c>
    </row>
    <row r="6292" spans="1:11" ht="12.75" customHeight="1">
      <c r="A6292" s="61" t="str">
        <f>"         "&amp;Labels!B75</f>
        <v xml:space="preserve">         Customer 7</v>
      </c>
      <c r="B6292" s="76">
        <f t="shared" si="1326"/>
        <v>0</v>
      </c>
      <c r="C6292" s="76">
        <f t="shared" si="1326"/>
        <v>0</v>
      </c>
      <c r="D6292" s="76">
        <f t="shared" si="1326"/>
        <v>0</v>
      </c>
      <c r="E6292" s="76">
        <f t="shared" si="1326"/>
        <v>0</v>
      </c>
      <c r="F6292" s="43">
        <f t="shared" si="1324"/>
        <v>0</v>
      </c>
      <c r="G6292" s="76">
        <f t="shared" si="1327"/>
        <v>0</v>
      </c>
      <c r="H6292" s="76">
        <f t="shared" si="1327"/>
        <v>0</v>
      </c>
      <c r="I6292" s="76">
        <f t="shared" si="1327"/>
        <v>0</v>
      </c>
      <c r="J6292" s="76">
        <f t="shared" si="1327"/>
        <v>0</v>
      </c>
      <c r="K6292" s="43">
        <f t="shared" si="1325"/>
        <v>0</v>
      </c>
    </row>
    <row r="6293" spans="1:11" ht="12.75" customHeight="1">
      <c r="A6293" s="61" t="str">
        <f>"         "&amp;Labels!B76</f>
        <v xml:space="preserve">         Customer 8</v>
      </c>
      <c r="B6293" s="76">
        <f t="shared" si="1326"/>
        <v>0</v>
      </c>
      <c r="C6293" s="76">
        <f t="shared" si="1326"/>
        <v>0</v>
      </c>
      <c r="D6293" s="76">
        <f t="shared" si="1326"/>
        <v>0</v>
      </c>
      <c r="E6293" s="76">
        <f t="shared" si="1326"/>
        <v>0</v>
      </c>
      <c r="F6293" s="43">
        <f t="shared" si="1324"/>
        <v>0</v>
      </c>
      <c r="G6293" s="76">
        <f t="shared" si="1327"/>
        <v>0</v>
      </c>
      <c r="H6293" s="76">
        <f t="shared" si="1327"/>
        <v>0</v>
      </c>
      <c r="I6293" s="76">
        <f t="shared" si="1327"/>
        <v>0</v>
      </c>
      <c r="J6293" s="76">
        <f t="shared" si="1327"/>
        <v>0</v>
      </c>
      <c r="K6293" s="43">
        <f t="shared" si="1325"/>
        <v>0</v>
      </c>
    </row>
    <row r="6294" spans="1:11" ht="12.75" customHeight="1">
      <c r="A6294" s="61" t="str">
        <f>"         "&amp;Labels!B77</f>
        <v xml:space="preserve">         Customer 9</v>
      </c>
      <c r="B6294" s="76">
        <f t="shared" si="1326"/>
        <v>0</v>
      </c>
      <c r="C6294" s="76">
        <f t="shared" si="1326"/>
        <v>0</v>
      </c>
      <c r="D6294" s="76">
        <f t="shared" si="1326"/>
        <v>0</v>
      </c>
      <c r="E6294" s="76">
        <f t="shared" si="1326"/>
        <v>0</v>
      </c>
      <c r="F6294" s="43">
        <f t="shared" si="1324"/>
        <v>0</v>
      </c>
      <c r="G6294" s="76">
        <f t="shared" si="1327"/>
        <v>0</v>
      </c>
      <c r="H6294" s="76">
        <f t="shared" si="1327"/>
        <v>0</v>
      </c>
      <c r="I6294" s="76">
        <f t="shared" si="1327"/>
        <v>0</v>
      </c>
      <c r="J6294" s="76">
        <f t="shared" si="1327"/>
        <v>0</v>
      </c>
      <c r="K6294" s="43">
        <f t="shared" si="1325"/>
        <v>0</v>
      </c>
    </row>
    <row r="6295" spans="1:11" ht="12.75" customHeight="1">
      <c r="A6295" s="61" t="str">
        <f>"         "&amp;Labels!B78</f>
        <v xml:space="preserve">         Customer 10</v>
      </c>
      <c r="B6295" s="76">
        <f t="shared" si="1326"/>
        <v>0</v>
      </c>
      <c r="C6295" s="76">
        <f t="shared" si="1326"/>
        <v>0</v>
      </c>
      <c r="D6295" s="76">
        <f t="shared" si="1326"/>
        <v>0</v>
      </c>
      <c r="E6295" s="76">
        <f t="shared" si="1326"/>
        <v>0</v>
      </c>
      <c r="F6295" s="43">
        <f t="shared" si="1324"/>
        <v>0</v>
      </c>
      <c r="G6295" s="76">
        <f t="shared" si="1327"/>
        <v>0</v>
      </c>
      <c r="H6295" s="76">
        <f t="shared" si="1327"/>
        <v>0</v>
      </c>
      <c r="I6295" s="76">
        <f t="shared" si="1327"/>
        <v>0</v>
      </c>
      <c r="J6295" s="76">
        <f t="shared" si="1327"/>
        <v>0</v>
      </c>
      <c r="K6295" s="43">
        <f t="shared" si="1325"/>
        <v>0</v>
      </c>
    </row>
    <row r="6296" spans="1:11" ht="12.75" customHeight="1">
      <c r="A6296" s="61" t="str">
        <f>"         "&amp;Labels!C68</f>
        <v xml:space="preserve">         Total</v>
      </c>
      <c r="B6296" s="84">
        <f>B6285</f>
        <v>0</v>
      </c>
      <c r="C6296" s="84">
        <f>C6285</f>
        <v>0</v>
      </c>
      <c r="D6296" s="84">
        <f>D6285</f>
        <v>0</v>
      </c>
      <c r="E6296" s="84">
        <f>E6285</f>
        <v>0</v>
      </c>
      <c r="F6296" s="43">
        <f>SUM(B6285:E6285)</f>
        <v>0</v>
      </c>
      <c r="G6296" s="84">
        <f>G6285</f>
        <v>0</v>
      </c>
      <c r="H6296" s="84">
        <f>H6285</f>
        <v>0</v>
      </c>
      <c r="I6296" s="84">
        <f>I6285</f>
        <v>0</v>
      </c>
      <c r="J6296" s="84">
        <f>J6285</f>
        <v>0</v>
      </c>
      <c r="K6296" s="43">
        <f>SUM(G6285:J6285)</f>
        <v>0</v>
      </c>
    </row>
    <row r="6297" spans="1:11" ht="12.75" customHeight="1">
      <c r="A6297" s="55" t="str">
        <f>"   "&amp;Labels!B108</f>
        <v xml:space="preserve">   Sales visits</v>
      </c>
      <c r="B6297" s="74"/>
      <c r="C6297" s="74"/>
      <c r="D6297" s="74"/>
      <c r="E6297" s="74"/>
      <c r="F6297" s="43"/>
      <c r="G6297" s="74"/>
      <c r="H6297" s="74"/>
      <c r="I6297" s="74"/>
      <c r="J6297" s="74"/>
      <c r="K6297" s="43"/>
    </row>
    <row r="6298" spans="1:11" ht="12.75" customHeight="1">
      <c r="A6298" s="61" t="str">
        <f>"      "&amp;Labels!B85</f>
        <v xml:space="preserve">      Q 1</v>
      </c>
      <c r="B6298" s="84"/>
      <c r="C6298" s="84"/>
      <c r="D6298" s="84"/>
      <c r="E6298" s="84"/>
      <c r="F6298" s="43"/>
      <c r="G6298" s="84"/>
      <c r="H6298" s="84"/>
      <c r="I6298" s="84"/>
      <c r="J6298" s="84"/>
      <c r="K6298" s="43"/>
    </row>
    <row r="6299" spans="1:11" ht="12.75" customHeight="1">
      <c r="A6299" s="61" t="str">
        <f>"         "&amp;Labels!B69</f>
        <v xml:space="preserve">         Customer 1</v>
      </c>
      <c r="B6299" s="76">
        <f>IF('(Other Computations)'!B199=0,0,Inputs!D241*Inputs!D134*Inputs!D77*Inputs!D27*'GM Alloc Factors'!B35/('(Other Computations)'!B186+'(Other Computations)'!B199))</f>
        <v>0</v>
      </c>
      <c r="C6299" s="76">
        <f>IF('(Other Computations)'!C199=0,0,Inputs!E241*Inputs!E134*Inputs!D77*Inputs!D27*'GM Alloc Factors'!C35/('(Other Computations)'!C186+'(Other Computations)'!C199))</f>
        <v>0</v>
      </c>
      <c r="D6299" s="76">
        <f>IF('(Other Computations)'!D199=0,0,Inputs!F241*Inputs!F134*Inputs!D77*Inputs!D27*'GM Alloc Factors'!D35/('(Other Computations)'!D186+'(Other Computations)'!D199))</f>
        <v>0</v>
      </c>
      <c r="E6299" s="76">
        <f>IF('(Other Computations)'!E199=0,0,Inputs!G241*Inputs!G134*Inputs!D77*Inputs!D27*'GM Alloc Factors'!E35/('(Other Computations)'!E186+'(Other Computations)'!E199))</f>
        <v>0</v>
      </c>
      <c r="F6299" s="43">
        <f t="shared" ref="F6299:F6309" si="1328">SUM(B6299:E6299)</f>
        <v>0</v>
      </c>
      <c r="G6299" s="76">
        <f>IF('(Other Computations)'!G199=0,0,Inputs!I241*Inputs!I134*Inputs!D77*Inputs!D27*'GM Alloc Factors'!G35/('(Other Computations)'!G186+'(Other Computations)'!G199))</f>
        <v>0</v>
      </c>
      <c r="H6299" s="76">
        <f>IF('(Other Computations)'!H199=0,0,Inputs!J241*Inputs!J134*Inputs!D77*Inputs!D27*'GM Alloc Factors'!H35/('(Other Computations)'!H186+'(Other Computations)'!H199))</f>
        <v>0</v>
      </c>
      <c r="I6299" s="76">
        <f>IF('(Other Computations)'!I199=0,0,Inputs!K241*Inputs!K134*Inputs!D77*Inputs!D27*'GM Alloc Factors'!I35/('(Other Computations)'!I186+'(Other Computations)'!I199))</f>
        <v>0</v>
      </c>
      <c r="J6299" s="76">
        <f>IF('(Other Computations)'!J199=0,0,Inputs!L241*Inputs!L134*Inputs!D77*Inputs!D27*'GM Alloc Factors'!J35/('(Other Computations)'!J186+'(Other Computations)'!J199))</f>
        <v>0</v>
      </c>
      <c r="K6299" s="43">
        <f t="shared" ref="K6299:K6309" si="1329">SUM(G6299:J6299)</f>
        <v>0</v>
      </c>
    </row>
    <row r="6300" spans="1:11" ht="12.75" customHeight="1">
      <c r="A6300" s="61" t="str">
        <f>"         "&amp;Labels!B70</f>
        <v xml:space="preserve">         Customer 2</v>
      </c>
      <c r="B6300" s="76">
        <f>IF('(Other Computations)'!B200=0,0,Inputs!D242*Inputs!D135*Inputs!D78*Inputs!D27*'GM Alloc Factors'!B35/('(Other Computations)'!B187+'(Other Computations)'!B200))</f>
        <v>0</v>
      </c>
      <c r="C6300" s="76">
        <f>IF('(Other Computations)'!C200=0,0,Inputs!E242*Inputs!E135*Inputs!D78*Inputs!D27*'GM Alloc Factors'!C35/('(Other Computations)'!C187+'(Other Computations)'!C200))</f>
        <v>0</v>
      </c>
      <c r="D6300" s="76">
        <f>IF('(Other Computations)'!D200=0,0,Inputs!F242*Inputs!F135*Inputs!D78*Inputs!D27*'GM Alloc Factors'!D35/('(Other Computations)'!D187+'(Other Computations)'!D200))</f>
        <v>0</v>
      </c>
      <c r="E6300" s="76">
        <f>IF('(Other Computations)'!E200=0,0,Inputs!G242*Inputs!G135*Inputs!D78*Inputs!D27*'GM Alloc Factors'!E35/('(Other Computations)'!E187+'(Other Computations)'!E200))</f>
        <v>0</v>
      </c>
      <c r="F6300" s="43">
        <f t="shared" si="1328"/>
        <v>0</v>
      </c>
      <c r="G6300" s="76">
        <f>IF('(Other Computations)'!G200=0,0,Inputs!I242*Inputs!I135*Inputs!D78*Inputs!D27*'GM Alloc Factors'!G35/('(Other Computations)'!G187+'(Other Computations)'!G200))</f>
        <v>0</v>
      </c>
      <c r="H6300" s="76">
        <f>IF('(Other Computations)'!H200=0,0,Inputs!J242*Inputs!J135*Inputs!D78*Inputs!D27*'GM Alloc Factors'!H35/('(Other Computations)'!H187+'(Other Computations)'!H200))</f>
        <v>0</v>
      </c>
      <c r="I6300" s="76">
        <f>IF('(Other Computations)'!I200=0,0,Inputs!K242*Inputs!K135*Inputs!D78*Inputs!D27*'GM Alloc Factors'!I35/('(Other Computations)'!I187+'(Other Computations)'!I200))</f>
        <v>0</v>
      </c>
      <c r="J6300" s="76">
        <f>IF('(Other Computations)'!J200=0,0,Inputs!L242*Inputs!L135*Inputs!D78*Inputs!D27*'GM Alloc Factors'!J35/('(Other Computations)'!J187+'(Other Computations)'!J200))</f>
        <v>0</v>
      </c>
      <c r="K6300" s="43">
        <f t="shared" si="1329"/>
        <v>0</v>
      </c>
    </row>
    <row r="6301" spans="1:11" ht="12.75" customHeight="1">
      <c r="A6301" s="61" t="str">
        <f>"         "&amp;Labels!B71</f>
        <v xml:space="preserve">         Customer 3</v>
      </c>
      <c r="B6301" s="76">
        <f>IF('(Other Computations)'!B201=0,0,Inputs!D243*Inputs!D136*Inputs!D79*Inputs!D27*'GM Alloc Factors'!B35/('(Other Computations)'!B188+'(Other Computations)'!B201))</f>
        <v>0</v>
      </c>
      <c r="C6301" s="76">
        <f>IF('(Other Computations)'!C201=0,0,Inputs!E243*Inputs!E136*Inputs!D79*Inputs!D27*'GM Alloc Factors'!C35/('(Other Computations)'!C188+'(Other Computations)'!C201))</f>
        <v>0</v>
      </c>
      <c r="D6301" s="76">
        <f>IF('(Other Computations)'!D201=0,0,Inputs!F243*Inputs!F136*Inputs!D79*Inputs!D27*'GM Alloc Factors'!D35/('(Other Computations)'!D188+'(Other Computations)'!D201))</f>
        <v>0</v>
      </c>
      <c r="E6301" s="76">
        <f>IF('(Other Computations)'!E201=0,0,Inputs!G243*Inputs!G136*Inputs!D79*Inputs!D27*'GM Alloc Factors'!E35/('(Other Computations)'!E188+'(Other Computations)'!E201))</f>
        <v>0</v>
      </c>
      <c r="F6301" s="43">
        <f t="shared" si="1328"/>
        <v>0</v>
      </c>
      <c r="G6301" s="76">
        <f>IF('(Other Computations)'!G201=0,0,Inputs!I243*Inputs!I136*Inputs!D79*Inputs!D27*'GM Alloc Factors'!G35/('(Other Computations)'!G188+'(Other Computations)'!G201))</f>
        <v>0</v>
      </c>
      <c r="H6301" s="76">
        <f>IF('(Other Computations)'!H201=0,0,Inputs!J243*Inputs!J136*Inputs!D79*Inputs!D27*'GM Alloc Factors'!H35/('(Other Computations)'!H188+'(Other Computations)'!H201))</f>
        <v>0</v>
      </c>
      <c r="I6301" s="76">
        <f>IF('(Other Computations)'!I201=0,0,Inputs!K243*Inputs!K136*Inputs!D79*Inputs!D27*'GM Alloc Factors'!I35/('(Other Computations)'!I188+'(Other Computations)'!I201))</f>
        <v>0</v>
      </c>
      <c r="J6301" s="76">
        <f>IF('(Other Computations)'!J201=0,0,Inputs!L243*Inputs!L136*Inputs!D79*Inputs!D27*'GM Alloc Factors'!J35/('(Other Computations)'!J188+'(Other Computations)'!J201))</f>
        <v>0</v>
      </c>
      <c r="K6301" s="43">
        <f t="shared" si="1329"/>
        <v>0</v>
      </c>
    </row>
    <row r="6302" spans="1:11" ht="12.75" customHeight="1">
      <c r="A6302" s="61" t="str">
        <f>"         "&amp;Labels!B72</f>
        <v xml:space="preserve">         Customer 4</v>
      </c>
      <c r="B6302" s="76">
        <f>IF('(Other Computations)'!B202=0,0,Inputs!D244*Inputs!D137*Inputs!D80*Inputs!D27*'GM Alloc Factors'!B35/('(Other Computations)'!B189+'(Other Computations)'!B202))</f>
        <v>0</v>
      </c>
      <c r="C6302" s="76">
        <f>IF('(Other Computations)'!C202=0,0,Inputs!E244*Inputs!E137*Inputs!D80*Inputs!D27*'GM Alloc Factors'!C35/('(Other Computations)'!C189+'(Other Computations)'!C202))</f>
        <v>0</v>
      </c>
      <c r="D6302" s="76">
        <f>IF('(Other Computations)'!D202=0,0,Inputs!F244*Inputs!F137*Inputs!D80*Inputs!D27*'GM Alloc Factors'!D35/('(Other Computations)'!D189+'(Other Computations)'!D202))</f>
        <v>0</v>
      </c>
      <c r="E6302" s="76">
        <f>IF('(Other Computations)'!E202=0,0,Inputs!G244*Inputs!G137*Inputs!D80*Inputs!D27*'GM Alloc Factors'!E35/('(Other Computations)'!E189+'(Other Computations)'!E202))</f>
        <v>0</v>
      </c>
      <c r="F6302" s="43">
        <f t="shared" si="1328"/>
        <v>0</v>
      </c>
      <c r="G6302" s="76">
        <f>IF('(Other Computations)'!G202=0,0,Inputs!I244*Inputs!I137*Inputs!D80*Inputs!D27*'GM Alloc Factors'!G35/('(Other Computations)'!G189+'(Other Computations)'!G202))</f>
        <v>0</v>
      </c>
      <c r="H6302" s="76">
        <f>IF('(Other Computations)'!H202=0,0,Inputs!J244*Inputs!J137*Inputs!D80*Inputs!D27*'GM Alloc Factors'!H35/('(Other Computations)'!H189+'(Other Computations)'!H202))</f>
        <v>0</v>
      </c>
      <c r="I6302" s="76">
        <f>IF('(Other Computations)'!I202=0,0,Inputs!K244*Inputs!K137*Inputs!D80*Inputs!D27*'GM Alloc Factors'!I35/('(Other Computations)'!I189+'(Other Computations)'!I202))</f>
        <v>0</v>
      </c>
      <c r="J6302" s="76">
        <f>IF('(Other Computations)'!J202=0,0,Inputs!L244*Inputs!L137*Inputs!D80*Inputs!D27*'GM Alloc Factors'!J35/('(Other Computations)'!J189+'(Other Computations)'!J202))</f>
        <v>0</v>
      </c>
      <c r="K6302" s="43">
        <f t="shared" si="1329"/>
        <v>0</v>
      </c>
    </row>
    <row r="6303" spans="1:11" ht="12.75" customHeight="1">
      <c r="A6303" s="61" t="str">
        <f>"         "&amp;Labels!B73</f>
        <v xml:space="preserve">         Customer 5</v>
      </c>
      <c r="B6303" s="76">
        <f>IF('(Other Computations)'!B203=0,0,Inputs!D245*Inputs!D138*Inputs!D81*Inputs!D27*'GM Alloc Factors'!B35/('(Other Computations)'!B190+'(Other Computations)'!B203))</f>
        <v>0</v>
      </c>
      <c r="C6303" s="76">
        <f>IF('(Other Computations)'!C203=0,0,Inputs!E245*Inputs!E138*Inputs!D81*Inputs!D27*'GM Alloc Factors'!C35/('(Other Computations)'!C190+'(Other Computations)'!C203))</f>
        <v>0</v>
      </c>
      <c r="D6303" s="76">
        <f>IF('(Other Computations)'!D203=0,0,Inputs!F245*Inputs!F138*Inputs!D81*Inputs!D27*'GM Alloc Factors'!D35/('(Other Computations)'!D190+'(Other Computations)'!D203))</f>
        <v>0</v>
      </c>
      <c r="E6303" s="76">
        <f>IF('(Other Computations)'!E203=0,0,Inputs!G245*Inputs!G138*Inputs!D81*Inputs!D27*'GM Alloc Factors'!E35/('(Other Computations)'!E190+'(Other Computations)'!E203))</f>
        <v>0</v>
      </c>
      <c r="F6303" s="43">
        <f t="shared" si="1328"/>
        <v>0</v>
      </c>
      <c r="G6303" s="76">
        <f>IF('(Other Computations)'!G203=0,0,Inputs!I245*Inputs!I138*Inputs!D81*Inputs!D27*'GM Alloc Factors'!G35/('(Other Computations)'!G190+'(Other Computations)'!G203))</f>
        <v>0</v>
      </c>
      <c r="H6303" s="76">
        <f>IF('(Other Computations)'!H203=0,0,Inputs!J245*Inputs!J138*Inputs!D81*Inputs!D27*'GM Alloc Factors'!H35/('(Other Computations)'!H190+'(Other Computations)'!H203))</f>
        <v>0</v>
      </c>
      <c r="I6303" s="76">
        <f>IF('(Other Computations)'!I203=0,0,Inputs!K245*Inputs!K138*Inputs!D81*Inputs!D27*'GM Alloc Factors'!I35/('(Other Computations)'!I190+'(Other Computations)'!I203))</f>
        <v>0</v>
      </c>
      <c r="J6303" s="76">
        <f>IF('(Other Computations)'!J203=0,0,Inputs!L245*Inputs!L138*Inputs!D81*Inputs!D27*'GM Alloc Factors'!J35/('(Other Computations)'!J190+'(Other Computations)'!J203))</f>
        <v>0</v>
      </c>
      <c r="K6303" s="43">
        <f t="shared" si="1329"/>
        <v>0</v>
      </c>
    </row>
    <row r="6304" spans="1:11" ht="12.75" customHeight="1">
      <c r="A6304" s="61" t="str">
        <f>"         "&amp;Labels!B74</f>
        <v xml:space="preserve">         Customer 6</v>
      </c>
      <c r="B6304" s="76">
        <f>IF('(Other Computations)'!B204=0,0,Inputs!D246*Inputs!D139*Inputs!D82*Inputs!D27*'GM Alloc Factors'!B35/('(Other Computations)'!B191+'(Other Computations)'!B204))</f>
        <v>0</v>
      </c>
      <c r="C6304" s="76">
        <f>IF('(Other Computations)'!C204=0,0,Inputs!E246*Inputs!E139*Inputs!D82*Inputs!D27*'GM Alloc Factors'!C35/('(Other Computations)'!C191+'(Other Computations)'!C204))</f>
        <v>0</v>
      </c>
      <c r="D6304" s="76">
        <f>IF('(Other Computations)'!D204=0,0,Inputs!F246*Inputs!F139*Inputs!D82*Inputs!D27*'GM Alloc Factors'!D35/('(Other Computations)'!D191+'(Other Computations)'!D204))</f>
        <v>0</v>
      </c>
      <c r="E6304" s="76">
        <f>IF('(Other Computations)'!E204=0,0,Inputs!G246*Inputs!G139*Inputs!D82*Inputs!D27*'GM Alloc Factors'!E35/('(Other Computations)'!E191+'(Other Computations)'!E204))</f>
        <v>0</v>
      </c>
      <c r="F6304" s="43">
        <f t="shared" si="1328"/>
        <v>0</v>
      </c>
      <c r="G6304" s="76">
        <f>IF('(Other Computations)'!G204=0,0,Inputs!I246*Inputs!I139*Inputs!D82*Inputs!D27*'GM Alloc Factors'!G35/('(Other Computations)'!G191+'(Other Computations)'!G204))</f>
        <v>0</v>
      </c>
      <c r="H6304" s="76">
        <f>IF('(Other Computations)'!H204=0,0,Inputs!J246*Inputs!J139*Inputs!D82*Inputs!D27*'GM Alloc Factors'!H35/('(Other Computations)'!H191+'(Other Computations)'!H204))</f>
        <v>0</v>
      </c>
      <c r="I6304" s="76">
        <f>IF('(Other Computations)'!I204=0,0,Inputs!K246*Inputs!K139*Inputs!D82*Inputs!D27*'GM Alloc Factors'!I35/('(Other Computations)'!I191+'(Other Computations)'!I204))</f>
        <v>0</v>
      </c>
      <c r="J6304" s="76">
        <f>IF('(Other Computations)'!J204=0,0,Inputs!L246*Inputs!L139*Inputs!D82*Inputs!D27*'GM Alloc Factors'!J35/('(Other Computations)'!J191+'(Other Computations)'!J204))</f>
        <v>0</v>
      </c>
      <c r="K6304" s="43">
        <f t="shared" si="1329"/>
        <v>0</v>
      </c>
    </row>
    <row r="6305" spans="1:11" ht="12.75" customHeight="1">
      <c r="A6305" s="61" t="str">
        <f>"         "&amp;Labels!B75</f>
        <v xml:space="preserve">         Customer 7</v>
      </c>
      <c r="B6305" s="76">
        <f>IF('(Other Computations)'!B205=0,0,Inputs!D247*Inputs!D140*Inputs!D83*Inputs!D27*'GM Alloc Factors'!B35/('(Other Computations)'!B192+'(Other Computations)'!B205))</f>
        <v>0</v>
      </c>
      <c r="C6305" s="76">
        <f>IF('(Other Computations)'!C205=0,0,Inputs!E247*Inputs!E140*Inputs!D83*Inputs!D27*'GM Alloc Factors'!C35/('(Other Computations)'!C192+'(Other Computations)'!C205))</f>
        <v>0</v>
      </c>
      <c r="D6305" s="76">
        <f>IF('(Other Computations)'!D205=0,0,Inputs!F247*Inputs!F140*Inputs!D83*Inputs!D27*'GM Alloc Factors'!D35/('(Other Computations)'!D192+'(Other Computations)'!D205))</f>
        <v>0</v>
      </c>
      <c r="E6305" s="76">
        <f>IF('(Other Computations)'!E205=0,0,Inputs!G247*Inputs!G140*Inputs!D83*Inputs!D27*'GM Alloc Factors'!E35/('(Other Computations)'!E192+'(Other Computations)'!E205))</f>
        <v>0</v>
      </c>
      <c r="F6305" s="43">
        <f t="shared" si="1328"/>
        <v>0</v>
      </c>
      <c r="G6305" s="76">
        <f>IF('(Other Computations)'!G205=0,0,Inputs!I247*Inputs!I140*Inputs!D83*Inputs!D27*'GM Alloc Factors'!G35/('(Other Computations)'!G192+'(Other Computations)'!G205))</f>
        <v>0</v>
      </c>
      <c r="H6305" s="76">
        <f>IF('(Other Computations)'!H205=0,0,Inputs!J247*Inputs!J140*Inputs!D83*Inputs!D27*'GM Alloc Factors'!H35/('(Other Computations)'!H192+'(Other Computations)'!H205))</f>
        <v>0</v>
      </c>
      <c r="I6305" s="76">
        <f>IF('(Other Computations)'!I205=0,0,Inputs!K247*Inputs!K140*Inputs!D83*Inputs!D27*'GM Alloc Factors'!I35/('(Other Computations)'!I192+'(Other Computations)'!I205))</f>
        <v>0</v>
      </c>
      <c r="J6305" s="76">
        <f>IF('(Other Computations)'!J205=0,0,Inputs!L247*Inputs!L140*Inputs!D83*Inputs!D27*'GM Alloc Factors'!J35/('(Other Computations)'!J192+'(Other Computations)'!J205))</f>
        <v>0</v>
      </c>
      <c r="K6305" s="43">
        <f t="shared" si="1329"/>
        <v>0</v>
      </c>
    </row>
    <row r="6306" spans="1:11" ht="12.75" customHeight="1">
      <c r="A6306" s="61" t="str">
        <f>"         "&amp;Labels!B76</f>
        <v xml:space="preserve">         Customer 8</v>
      </c>
      <c r="B6306" s="76">
        <f>IF('(Other Computations)'!B206=0,0,Inputs!D248*Inputs!D141*Inputs!D84*Inputs!D27*'GM Alloc Factors'!B35/('(Other Computations)'!B193+'(Other Computations)'!B206))</f>
        <v>0</v>
      </c>
      <c r="C6306" s="76">
        <f>IF('(Other Computations)'!C206=0,0,Inputs!E248*Inputs!E141*Inputs!D84*Inputs!D27*'GM Alloc Factors'!C35/('(Other Computations)'!C193+'(Other Computations)'!C206))</f>
        <v>0</v>
      </c>
      <c r="D6306" s="76">
        <f>IF('(Other Computations)'!D206=0,0,Inputs!F248*Inputs!F141*Inputs!D84*Inputs!D27*'GM Alloc Factors'!D35/('(Other Computations)'!D193+'(Other Computations)'!D206))</f>
        <v>0</v>
      </c>
      <c r="E6306" s="76">
        <f>IF('(Other Computations)'!E206=0,0,Inputs!G248*Inputs!G141*Inputs!D84*Inputs!D27*'GM Alloc Factors'!E35/('(Other Computations)'!E193+'(Other Computations)'!E206))</f>
        <v>0</v>
      </c>
      <c r="F6306" s="43">
        <f t="shared" si="1328"/>
        <v>0</v>
      </c>
      <c r="G6306" s="76">
        <f>IF('(Other Computations)'!G206=0,0,Inputs!I248*Inputs!I141*Inputs!D84*Inputs!D27*'GM Alloc Factors'!G35/('(Other Computations)'!G193+'(Other Computations)'!G206))</f>
        <v>0</v>
      </c>
      <c r="H6306" s="76">
        <f>IF('(Other Computations)'!H206=0,0,Inputs!J248*Inputs!J141*Inputs!D84*Inputs!D27*'GM Alloc Factors'!H35/('(Other Computations)'!H193+'(Other Computations)'!H206))</f>
        <v>0</v>
      </c>
      <c r="I6306" s="76">
        <f>IF('(Other Computations)'!I206=0,0,Inputs!K248*Inputs!K141*Inputs!D84*Inputs!D27*'GM Alloc Factors'!I35/('(Other Computations)'!I193+'(Other Computations)'!I206))</f>
        <v>0</v>
      </c>
      <c r="J6306" s="76">
        <f>IF('(Other Computations)'!J206=0,0,Inputs!L248*Inputs!L141*Inputs!D84*Inputs!D27*'GM Alloc Factors'!J35/('(Other Computations)'!J193+'(Other Computations)'!J206))</f>
        <v>0</v>
      </c>
      <c r="K6306" s="43">
        <f t="shared" si="1329"/>
        <v>0</v>
      </c>
    </row>
    <row r="6307" spans="1:11" ht="12.75" customHeight="1">
      <c r="A6307" s="61" t="str">
        <f>"         "&amp;Labels!B77</f>
        <v xml:space="preserve">         Customer 9</v>
      </c>
      <c r="B6307" s="76">
        <f>IF('(Other Computations)'!B207=0,0,Inputs!D249*Inputs!D142*Inputs!D85*Inputs!D27*'GM Alloc Factors'!B35/('(Other Computations)'!B194+'(Other Computations)'!B207))</f>
        <v>0</v>
      </c>
      <c r="C6307" s="76">
        <f>IF('(Other Computations)'!C207=0,0,Inputs!E249*Inputs!E142*Inputs!D85*Inputs!D27*'GM Alloc Factors'!C35/('(Other Computations)'!C194+'(Other Computations)'!C207))</f>
        <v>0</v>
      </c>
      <c r="D6307" s="76">
        <f>IF('(Other Computations)'!D207=0,0,Inputs!F249*Inputs!F142*Inputs!D85*Inputs!D27*'GM Alloc Factors'!D35/('(Other Computations)'!D194+'(Other Computations)'!D207))</f>
        <v>0</v>
      </c>
      <c r="E6307" s="76">
        <f>IF('(Other Computations)'!E207=0,0,Inputs!G249*Inputs!G142*Inputs!D85*Inputs!D27*'GM Alloc Factors'!E35/('(Other Computations)'!E194+'(Other Computations)'!E207))</f>
        <v>0</v>
      </c>
      <c r="F6307" s="43">
        <f t="shared" si="1328"/>
        <v>0</v>
      </c>
      <c r="G6307" s="76">
        <f>IF('(Other Computations)'!G207=0,0,Inputs!I249*Inputs!I142*Inputs!D85*Inputs!D27*'GM Alloc Factors'!G35/('(Other Computations)'!G194+'(Other Computations)'!G207))</f>
        <v>0</v>
      </c>
      <c r="H6307" s="76">
        <f>IF('(Other Computations)'!H207=0,0,Inputs!J249*Inputs!J142*Inputs!D85*Inputs!D27*'GM Alloc Factors'!H35/('(Other Computations)'!H194+'(Other Computations)'!H207))</f>
        <v>0</v>
      </c>
      <c r="I6307" s="76">
        <f>IF('(Other Computations)'!I207=0,0,Inputs!K249*Inputs!K142*Inputs!D85*Inputs!D27*'GM Alloc Factors'!I35/('(Other Computations)'!I194+'(Other Computations)'!I207))</f>
        <v>0</v>
      </c>
      <c r="J6307" s="76">
        <f>IF('(Other Computations)'!J207=0,0,Inputs!L249*Inputs!L142*Inputs!D85*Inputs!D27*'GM Alloc Factors'!J35/('(Other Computations)'!J194+'(Other Computations)'!J207))</f>
        <v>0</v>
      </c>
      <c r="K6307" s="43">
        <f t="shared" si="1329"/>
        <v>0</v>
      </c>
    </row>
    <row r="6308" spans="1:11" ht="12.75" customHeight="1">
      <c r="A6308" s="61" t="str">
        <f>"         "&amp;Labels!B78</f>
        <v xml:space="preserve">         Customer 10</v>
      </c>
      <c r="B6308" s="76">
        <f>IF('(Other Computations)'!B208=0,0,Inputs!D250*Inputs!D143*Inputs!D86*Inputs!D27*'GM Alloc Factors'!B35/('(Other Computations)'!B195+'(Other Computations)'!B208))</f>
        <v>0</v>
      </c>
      <c r="C6308" s="76">
        <f>IF('(Other Computations)'!C208=0,0,Inputs!E250*Inputs!E143*Inputs!D86*Inputs!D27*'GM Alloc Factors'!C35/('(Other Computations)'!C195+'(Other Computations)'!C208))</f>
        <v>0</v>
      </c>
      <c r="D6308" s="76">
        <f>IF('(Other Computations)'!D208=0,0,Inputs!F250*Inputs!F143*Inputs!D86*Inputs!D27*'GM Alloc Factors'!D35/('(Other Computations)'!D195+'(Other Computations)'!D208))</f>
        <v>0</v>
      </c>
      <c r="E6308" s="76">
        <f>IF('(Other Computations)'!E208=0,0,Inputs!G250*Inputs!G143*Inputs!D86*Inputs!D27*'GM Alloc Factors'!E35/('(Other Computations)'!E195+'(Other Computations)'!E208))</f>
        <v>0</v>
      </c>
      <c r="F6308" s="43">
        <f t="shared" si="1328"/>
        <v>0</v>
      </c>
      <c r="G6308" s="76">
        <f>IF('(Other Computations)'!G208=0,0,Inputs!I250*Inputs!I143*Inputs!D86*Inputs!D27*'GM Alloc Factors'!G35/('(Other Computations)'!G195+'(Other Computations)'!G208))</f>
        <v>0</v>
      </c>
      <c r="H6308" s="76">
        <f>IF('(Other Computations)'!H208=0,0,Inputs!J250*Inputs!J143*Inputs!D86*Inputs!D27*'GM Alloc Factors'!H35/('(Other Computations)'!H195+'(Other Computations)'!H208))</f>
        <v>0</v>
      </c>
      <c r="I6308" s="76">
        <f>IF('(Other Computations)'!I208=0,0,Inputs!K250*Inputs!K143*Inputs!D86*Inputs!D27*'GM Alloc Factors'!I35/('(Other Computations)'!I195+'(Other Computations)'!I208))</f>
        <v>0</v>
      </c>
      <c r="J6308" s="76">
        <f>IF('(Other Computations)'!J208=0,0,Inputs!L250*Inputs!L143*Inputs!D86*Inputs!D27*'GM Alloc Factors'!J35/('(Other Computations)'!J195+'(Other Computations)'!J208))</f>
        <v>0</v>
      </c>
      <c r="K6308" s="43">
        <f t="shared" si="1329"/>
        <v>0</v>
      </c>
    </row>
    <row r="6309" spans="1:11" ht="12.75" customHeight="1">
      <c r="A6309" s="61" t="str">
        <f>"         "&amp;Labels!C68</f>
        <v xml:space="preserve">         Total</v>
      </c>
      <c r="B6309" s="84">
        <f>SUM(B6299:B6308)</f>
        <v>0</v>
      </c>
      <c r="C6309" s="84">
        <f>SUM(C6299:C6308)</f>
        <v>0</v>
      </c>
      <c r="D6309" s="84">
        <f>SUM(D6299:D6308)</f>
        <v>0</v>
      </c>
      <c r="E6309" s="84">
        <f>SUM(E6299:E6308)</f>
        <v>0</v>
      </c>
      <c r="F6309" s="43">
        <f t="shared" si="1328"/>
        <v>0</v>
      </c>
      <c r="G6309" s="84">
        <f>SUM(G6299:G6308)</f>
        <v>0</v>
      </c>
      <c r="H6309" s="84">
        <f>SUM(H6299:H6308)</f>
        <v>0</v>
      </c>
      <c r="I6309" s="84">
        <f>SUM(I6299:I6308)</f>
        <v>0</v>
      </c>
      <c r="J6309" s="84">
        <f>SUM(J6299:J6308)</f>
        <v>0</v>
      </c>
      <c r="K6309" s="43">
        <f t="shared" si="1329"/>
        <v>0</v>
      </c>
    </row>
    <row r="6310" spans="1:11" ht="12.75" customHeight="1">
      <c r="A6310" s="61" t="str">
        <f>"      "&amp;Labels!B86</f>
        <v xml:space="preserve">      Q 2</v>
      </c>
      <c r="B6310" s="84"/>
      <c r="C6310" s="84"/>
      <c r="D6310" s="84"/>
      <c r="E6310" s="84"/>
      <c r="F6310" s="43"/>
      <c r="G6310" s="84"/>
      <c r="H6310" s="84"/>
      <c r="I6310" s="84"/>
      <c r="J6310" s="84"/>
      <c r="K6310" s="43"/>
    </row>
    <row r="6311" spans="1:11" ht="12.75" customHeight="1">
      <c r="A6311" s="61" t="str">
        <f>"         "&amp;Labels!B69</f>
        <v xml:space="preserve">         Customer 1</v>
      </c>
      <c r="B6311" s="76">
        <f>IF('(Other Computations)'!B199=0,0,Inputs!D241*Inputs!D134*Inputs!E77*Inputs!D27*'GM Alloc Factors'!B38/('(Other Computations)'!B186+'(Other Computations)'!B199))</f>
        <v>0</v>
      </c>
      <c r="C6311" s="76">
        <f>IF('(Other Computations)'!C199=0,0,Inputs!E241*Inputs!E134*Inputs!E77*Inputs!D27*'GM Alloc Factors'!C38/('(Other Computations)'!C186+'(Other Computations)'!C199))</f>
        <v>0</v>
      </c>
      <c r="D6311" s="76">
        <f>IF('(Other Computations)'!D199=0,0,Inputs!F241*Inputs!F134*Inputs!E77*Inputs!D27*'GM Alloc Factors'!D38/('(Other Computations)'!D186+'(Other Computations)'!D199))</f>
        <v>0</v>
      </c>
      <c r="E6311" s="76">
        <f>IF('(Other Computations)'!E199=0,0,Inputs!G241*Inputs!G134*Inputs!E77*Inputs!D27*'GM Alloc Factors'!E38/('(Other Computations)'!E186+'(Other Computations)'!E199))</f>
        <v>0</v>
      </c>
      <c r="F6311" s="43">
        <f t="shared" ref="F6311:F6321" si="1330">SUM(B6311:E6311)</f>
        <v>0</v>
      </c>
      <c r="G6311" s="76">
        <f>IF('(Other Computations)'!G199=0,0,Inputs!I241*Inputs!I134*Inputs!E77*Inputs!D27*'GM Alloc Factors'!G38/('(Other Computations)'!G186+'(Other Computations)'!G199))</f>
        <v>0</v>
      </c>
      <c r="H6311" s="76">
        <f>IF('(Other Computations)'!H199=0,0,Inputs!J241*Inputs!J134*Inputs!E77*Inputs!D27*'GM Alloc Factors'!H38/('(Other Computations)'!H186+'(Other Computations)'!H199))</f>
        <v>0</v>
      </c>
      <c r="I6311" s="76">
        <f>IF('(Other Computations)'!I199=0,0,Inputs!K241*Inputs!K134*Inputs!E77*Inputs!D27*'GM Alloc Factors'!I38/('(Other Computations)'!I186+'(Other Computations)'!I199))</f>
        <v>0</v>
      </c>
      <c r="J6311" s="76">
        <f>IF('(Other Computations)'!J199=0,0,Inputs!L241*Inputs!L134*Inputs!E77*Inputs!D27*'GM Alloc Factors'!J38/('(Other Computations)'!J186+'(Other Computations)'!J199))</f>
        <v>0</v>
      </c>
      <c r="K6311" s="43">
        <f t="shared" ref="K6311:K6321" si="1331">SUM(G6311:J6311)</f>
        <v>0</v>
      </c>
    </row>
    <row r="6312" spans="1:11" ht="12.75" customHeight="1">
      <c r="A6312" s="61" t="str">
        <f>"         "&amp;Labels!B70</f>
        <v xml:space="preserve">         Customer 2</v>
      </c>
      <c r="B6312" s="76">
        <f>IF('(Other Computations)'!B200=0,0,Inputs!D242*Inputs!D135*Inputs!E78*Inputs!D27*'GM Alloc Factors'!B38/('(Other Computations)'!B187+'(Other Computations)'!B200))</f>
        <v>0</v>
      </c>
      <c r="C6312" s="76">
        <f>IF('(Other Computations)'!C200=0,0,Inputs!E242*Inputs!E135*Inputs!E78*Inputs!D27*'GM Alloc Factors'!C38/('(Other Computations)'!C187+'(Other Computations)'!C200))</f>
        <v>0</v>
      </c>
      <c r="D6312" s="76">
        <f>IF('(Other Computations)'!D200=0,0,Inputs!F242*Inputs!F135*Inputs!E78*Inputs!D27*'GM Alloc Factors'!D38/('(Other Computations)'!D187+'(Other Computations)'!D200))</f>
        <v>0</v>
      </c>
      <c r="E6312" s="76">
        <f>IF('(Other Computations)'!E200=0,0,Inputs!G242*Inputs!G135*Inputs!E78*Inputs!D27*'GM Alloc Factors'!E38/('(Other Computations)'!E187+'(Other Computations)'!E200))</f>
        <v>0</v>
      </c>
      <c r="F6312" s="43">
        <f t="shared" si="1330"/>
        <v>0</v>
      </c>
      <c r="G6312" s="76">
        <f>IF('(Other Computations)'!G200=0,0,Inputs!I242*Inputs!I135*Inputs!E78*Inputs!D27*'GM Alloc Factors'!G38/('(Other Computations)'!G187+'(Other Computations)'!G200))</f>
        <v>0</v>
      </c>
      <c r="H6312" s="76">
        <f>IF('(Other Computations)'!H200=0,0,Inputs!J242*Inputs!J135*Inputs!E78*Inputs!D27*'GM Alloc Factors'!H38/('(Other Computations)'!H187+'(Other Computations)'!H200))</f>
        <v>0</v>
      </c>
      <c r="I6312" s="76">
        <f>IF('(Other Computations)'!I200=0,0,Inputs!K242*Inputs!K135*Inputs!E78*Inputs!D27*'GM Alloc Factors'!I38/('(Other Computations)'!I187+'(Other Computations)'!I200))</f>
        <v>0</v>
      </c>
      <c r="J6312" s="76">
        <f>IF('(Other Computations)'!J200=0,0,Inputs!L242*Inputs!L135*Inputs!E78*Inputs!D27*'GM Alloc Factors'!J38/('(Other Computations)'!J187+'(Other Computations)'!J200))</f>
        <v>0</v>
      </c>
      <c r="K6312" s="43">
        <f t="shared" si="1331"/>
        <v>0</v>
      </c>
    </row>
    <row r="6313" spans="1:11" ht="12.75" customHeight="1">
      <c r="A6313" s="61" t="str">
        <f>"         "&amp;Labels!B71</f>
        <v xml:space="preserve">         Customer 3</v>
      </c>
      <c r="B6313" s="76">
        <f>IF('(Other Computations)'!B201=0,0,Inputs!D243*Inputs!D136*Inputs!E79*Inputs!D27*'GM Alloc Factors'!B38/('(Other Computations)'!B188+'(Other Computations)'!B201))</f>
        <v>0</v>
      </c>
      <c r="C6313" s="76">
        <f>IF('(Other Computations)'!C201=0,0,Inputs!E243*Inputs!E136*Inputs!E79*Inputs!D27*'GM Alloc Factors'!C38/('(Other Computations)'!C188+'(Other Computations)'!C201))</f>
        <v>0</v>
      </c>
      <c r="D6313" s="76">
        <f>IF('(Other Computations)'!D201=0,0,Inputs!F243*Inputs!F136*Inputs!E79*Inputs!D27*'GM Alloc Factors'!D38/('(Other Computations)'!D188+'(Other Computations)'!D201))</f>
        <v>0</v>
      </c>
      <c r="E6313" s="76">
        <f>IF('(Other Computations)'!E201=0,0,Inputs!G243*Inputs!G136*Inputs!E79*Inputs!D27*'GM Alloc Factors'!E38/('(Other Computations)'!E188+'(Other Computations)'!E201))</f>
        <v>0</v>
      </c>
      <c r="F6313" s="43">
        <f t="shared" si="1330"/>
        <v>0</v>
      </c>
      <c r="G6313" s="76">
        <f>IF('(Other Computations)'!G201=0,0,Inputs!I243*Inputs!I136*Inputs!E79*Inputs!D27*'GM Alloc Factors'!G38/('(Other Computations)'!G188+'(Other Computations)'!G201))</f>
        <v>0</v>
      </c>
      <c r="H6313" s="76">
        <f>IF('(Other Computations)'!H201=0,0,Inputs!J243*Inputs!J136*Inputs!E79*Inputs!D27*'GM Alloc Factors'!H38/('(Other Computations)'!H188+'(Other Computations)'!H201))</f>
        <v>0</v>
      </c>
      <c r="I6313" s="76">
        <f>IF('(Other Computations)'!I201=0,0,Inputs!K243*Inputs!K136*Inputs!E79*Inputs!D27*'GM Alloc Factors'!I38/('(Other Computations)'!I188+'(Other Computations)'!I201))</f>
        <v>0</v>
      </c>
      <c r="J6313" s="76">
        <f>IF('(Other Computations)'!J201=0,0,Inputs!L243*Inputs!L136*Inputs!E79*Inputs!D27*'GM Alloc Factors'!J38/('(Other Computations)'!J188+'(Other Computations)'!J201))</f>
        <v>0</v>
      </c>
      <c r="K6313" s="43">
        <f t="shared" si="1331"/>
        <v>0</v>
      </c>
    </row>
    <row r="6314" spans="1:11" ht="12.75" customHeight="1">
      <c r="A6314" s="61" t="str">
        <f>"         "&amp;Labels!B72</f>
        <v xml:space="preserve">         Customer 4</v>
      </c>
      <c r="B6314" s="76">
        <f>IF('(Other Computations)'!B202=0,0,Inputs!D244*Inputs!D137*Inputs!E80*Inputs!D27*'GM Alloc Factors'!B38/('(Other Computations)'!B189+'(Other Computations)'!B202))</f>
        <v>0</v>
      </c>
      <c r="C6314" s="76">
        <f>IF('(Other Computations)'!C202=0,0,Inputs!E244*Inputs!E137*Inputs!E80*Inputs!D27*'GM Alloc Factors'!C38/('(Other Computations)'!C189+'(Other Computations)'!C202))</f>
        <v>0</v>
      </c>
      <c r="D6314" s="76">
        <f>IF('(Other Computations)'!D202=0,0,Inputs!F244*Inputs!F137*Inputs!E80*Inputs!D27*'GM Alloc Factors'!D38/('(Other Computations)'!D189+'(Other Computations)'!D202))</f>
        <v>0</v>
      </c>
      <c r="E6314" s="76">
        <f>IF('(Other Computations)'!E202=0,0,Inputs!G244*Inputs!G137*Inputs!E80*Inputs!D27*'GM Alloc Factors'!E38/('(Other Computations)'!E189+'(Other Computations)'!E202))</f>
        <v>0</v>
      </c>
      <c r="F6314" s="43">
        <f t="shared" si="1330"/>
        <v>0</v>
      </c>
      <c r="G6314" s="76">
        <f>IF('(Other Computations)'!G202=0,0,Inputs!I244*Inputs!I137*Inputs!E80*Inputs!D27*'GM Alloc Factors'!G38/('(Other Computations)'!G189+'(Other Computations)'!G202))</f>
        <v>0</v>
      </c>
      <c r="H6314" s="76">
        <f>IF('(Other Computations)'!H202=0,0,Inputs!J244*Inputs!J137*Inputs!E80*Inputs!D27*'GM Alloc Factors'!H38/('(Other Computations)'!H189+'(Other Computations)'!H202))</f>
        <v>0</v>
      </c>
      <c r="I6314" s="76">
        <f>IF('(Other Computations)'!I202=0,0,Inputs!K244*Inputs!K137*Inputs!E80*Inputs!D27*'GM Alloc Factors'!I38/('(Other Computations)'!I189+'(Other Computations)'!I202))</f>
        <v>0</v>
      </c>
      <c r="J6314" s="76">
        <f>IF('(Other Computations)'!J202=0,0,Inputs!L244*Inputs!L137*Inputs!E80*Inputs!D27*'GM Alloc Factors'!J38/('(Other Computations)'!J189+'(Other Computations)'!J202))</f>
        <v>0</v>
      </c>
      <c r="K6314" s="43">
        <f t="shared" si="1331"/>
        <v>0</v>
      </c>
    </row>
    <row r="6315" spans="1:11" ht="12.75" customHeight="1">
      <c r="A6315" s="61" t="str">
        <f>"         "&amp;Labels!B73</f>
        <v xml:space="preserve">         Customer 5</v>
      </c>
      <c r="B6315" s="76">
        <f>IF('(Other Computations)'!B203=0,0,Inputs!D245*Inputs!D138*Inputs!E81*Inputs!D27*'GM Alloc Factors'!B38/('(Other Computations)'!B190+'(Other Computations)'!B203))</f>
        <v>0</v>
      </c>
      <c r="C6315" s="76">
        <f>IF('(Other Computations)'!C203=0,0,Inputs!E245*Inputs!E138*Inputs!E81*Inputs!D27*'GM Alloc Factors'!C38/('(Other Computations)'!C190+'(Other Computations)'!C203))</f>
        <v>0</v>
      </c>
      <c r="D6315" s="76">
        <f>IF('(Other Computations)'!D203=0,0,Inputs!F245*Inputs!F138*Inputs!E81*Inputs!D27*'GM Alloc Factors'!D38/('(Other Computations)'!D190+'(Other Computations)'!D203))</f>
        <v>0</v>
      </c>
      <c r="E6315" s="76">
        <f>IF('(Other Computations)'!E203=0,0,Inputs!G245*Inputs!G138*Inputs!E81*Inputs!D27*'GM Alloc Factors'!E38/('(Other Computations)'!E190+'(Other Computations)'!E203))</f>
        <v>0</v>
      </c>
      <c r="F6315" s="43">
        <f t="shared" si="1330"/>
        <v>0</v>
      </c>
      <c r="G6315" s="76">
        <f>IF('(Other Computations)'!G203=0,0,Inputs!I245*Inputs!I138*Inputs!E81*Inputs!D27*'GM Alloc Factors'!G38/('(Other Computations)'!G190+'(Other Computations)'!G203))</f>
        <v>0</v>
      </c>
      <c r="H6315" s="76">
        <f>IF('(Other Computations)'!H203=0,0,Inputs!J245*Inputs!J138*Inputs!E81*Inputs!D27*'GM Alloc Factors'!H38/('(Other Computations)'!H190+'(Other Computations)'!H203))</f>
        <v>0</v>
      </c>
      <c r="I6315" s="76">
        <f>IF('(Other Computations)'!I203=0,0,Inputs!K245*Inputs!K138*Inputs!E81*Inputs!D27*'GM Alloc Factors'!I38/('(Other Computations)'!I190+'(Other Computations)'!I203))</f>
        <v>0</v>
      </c>
      <c r="J6315" s="76">
        <f>IF('(Other Computations)'!J203=0,0,Inputs!L245*Inputs!L138*Inputs!E81*Inputs!D27*'GM Alloc Factors'!J38/('(Other Computations)'!J190+'(Other Computations)'!J203))</f>
        <v>0</v>
      </c>
      <c r="K6315" s="43">
        <f t="shared" si="1331"/>
        <v>0</v>
      </c>
    </row>
    <row r="6316" spans="1:11" ht="12.75" customHeight="1">
      <c r="A6316" s="61" t="str">
        <f>"         "&amp;Labels!B74</f>
        <v xml:space="preserve">         Customer 6</v>
      </c>
      <c r="B6316" s="76">
        <f>IF('(Other Computations)'!B204=0,0,Inputs!D246*Inputs!D139*Inputs!E82*Inputs!D27*'GM Alloc Factors'!B38/('(Other Computations)'!B191+'(Other Computations)'!B204))</f>
        <v>0</v>
      </c>
      <c r="C6316" s="76">
        <f>IF('(Other Computations)'!C204=0,0,Inputs!E246*Inputs!E139*Inputs!E82*Inputs!D27*'GM Alloc Factors'!C38/('(Other Computations)'!C191+'(Other Computations)'!C204))</f>
        <v>0</v>
      </c>
      <c r="D6316" s="76">
        <f>IF('(Other Computations)'!D204=0,0,Inputs!F246*Inputs!F139*Inputs!E82*Inputs!D27*'GM Alloc Factors'!D38/('(Other Computations)'!D191+'(Other Computations)'!D204))</f>
        <v>0</v>
      </c>
      <c r="E6316" s="76">
        <f>IF('(Other Computations)'!E204=0,0,Inputs!G246*Inputs!G139*Inputs!E82*Inputs!D27*'GM Alloc Factors'!E38/('(Other Computations)'!E191+'(Other Computations)'!E204))</f>
        <v>0</v>
      </c>
      <c r="F6316" s="43">
        <f t="shared" si="1330"/>
        <v>0</v>
      </c>
      <c r="G6316" s="76">
        <f>IF('(Other Computations)'!G204=0,0,Inputs!I246*Inputs!I139*Inputs!E82*Inputs!D27*'GM Alloc Factors'!G38/('(Other Computations)'!G191+'(Other Computations)'!G204))</f>
        <v>0</v>
      </c>
      <c r="H6316" s="76">
        <f>IF('(Other Computations)'!H204=0,0,Inputs!J246*Inputs!J139*Inputs!E82*Inputs!D27*'GM Alloc Factors'!H38/('(Other Computations)'!H191+'(Other Computations)'!H204))</f>
        <v>0</v>
      </c>
      <c r="I6316" s="76">
        <f>IF('(Other Computations)'!I204=0,0,Inputs!K246*Inputs!K139*Inputs!E82*Inputs!D27*'GM Alloc Factors'!I38/('(Other Computations)'!I191+'(Other Computations)'!I204))</f>
        <v>0</v>
      </c>
      <c r="J6316" s="76">
        <f>IF('(Other Computations)'!J204=0,0,Inputs!L246*Inputs!L139*Inputs!E82*Inputs!D27*'GM Alloc Factors'!J38/('(Other Computations)'!J191+'(Other Computations)'!J204))</f>
        <v>0</v>
      </c>
      <c r="K6316" s="43">
        <f t="shared" si="1331"/>
        <v>0</v>
      </c>
    </row>
    <row r="6317" spans="1:11" ht="12.75" customHeight="1">
      <c r="A6317" s="61" t="str">
        <f>"         "&amp;Labels!B75</f>
        <v xml:space="preserve">         Customer 7</v>
      </c>
      <c r="B6317" s="76">
        <f>IF('(Other Computations)'!B205=0,0,Inputs!D247*Inputs!D140*Inputs!E83*Inputs!D27*'GM Alloc Factors'!B38/('(Other Computations)'!B192+'(Other Computations)'!B205))</f>
        <v>0</v>
      </c>
      <c r="C6317" s="76">
        <f>IF('(Other Computations)'!C205=0,0,Inputs!E247*Inputs!E140*Inputs!E83*Inputs!D27*'GM Alloc Factors'!C38/('(Other Computations)'!C192+'(Other Computations)'!C205))</f>
        <v>0</v>
      </c>
      <c r="D6317" s="76">
        <f>IF('(Other Computations)'!D205=0,0,Inputs!F247*Inputs!F140*Inputs!E83*Inputs!D27*'GM Alloc Factors'!D38/('(Other Computations)'!D192+'(Other Computations)'!D205))</f>
        <v>0</v>
      </c>
      <c r="E6317" s="76">
        <f>IF('(Other Computations)'!E205=0,0,Inputs!G247*Inputs!G140*Inputs!E83*Inputs!D27*'GM Alloc Factors'!E38/('(Other Computations)'!E192+'(Other Computations)'!E205))</f>
        <v>0</v>
      </c>
      <c r="F6317" s="43">
        <f t="shared" si="1330"/>
        <v>0</v>
      </c>
      <c r="G6317" s="76">
        <f>IF('(Other Computations)'!G205=0,0,Inputs!I247*Inputs!I140*Inputs!E83*Inputs!D27*'GM Alloc Factors'!G38/('(Other Computations)'!G192+'(Other Computations)'!G205))</f>
        <v>0</v>
      </c>
      <c r="H6317" s="76">
        <f>IF('(Other Computations)'!H205=0,0,Inputs!J247*Inputs!J140*Inputs!E83*Inputs!D27*'GM Alloc Factors'!H38/('(Other Computations)'!H192+'(Other Computations)'!H205))</f>
        <v>0</v>
      </c>
      <c r="I6317" s="76">
        <f>IF('(Other Computations)'!I205=0,0,Inputs!K247*Inputs!K140*Inputs!E83*Inputs!D27*'GM Alloc Factors'!I38/('(Other Computations)'!I192+'(Other Computations)'!I205))</f>
        <v>0</v>
      </c>
      <c r="J6317" s="76">
        <f>IF('(Other Computations)'!J205=0,0,Inputs!L247*Inputs!L140*Inputs!E83*Inputs!D27*'GM Alloc Factors'!J38/('(Other Computations)'!J192+'(Other Computations)'!J205))</f>
        <v>0</v>
      </c>
      <c r="K6317" s="43">
        <f t="shared" si="1331"/>
        <v>0</v>
      </c>
    </row>
    <row r="6318" spans="1:11" ht="12.75" customHeight="1">
      <c r="A6318" s="61" t="str">
        <f>"         "&amp;Labels!B76</f>
        <v xml:space="preserve">         Customer 8</v>
      </c>
      <c r="B6318" s="76">
        <f>IF('(Other Computations)'!B206=0,0,Inputs!D248*Inputs!D141*Inputs!E84*Inputs!D27*'GM Alloc Factors'!B38/('(Other Computations)'!B193+'(Other Computations)'!B206))</f>
        <v>0</v>
      </c>
      <c r="C6318" s="76">
        <f>IF('(Other Computations)'!C206=0,0,Inputs!E248*Inputs!E141*Inputs!E84*Inputs!D27*'GM Alloc Factors'!C38/('(Other Computations)'!C193+'(Other Computations)'!C206))</f>
        <v>0</v>
      </c>
      <c r="D6318" s="76">
        <f>IF('(Other Computations)'!D206=0,0,Inputs!F248*Inputs!F141*Inputs!E84*Inputs!D27*'GM Alloc Factors'!D38/('(Other Computations)'!D193+'(Other Computations)'!D206))</f>
        <v>0</v>
      </c>
      <c r="E6318" s="76">
        <f>IF('(Other Computations)'!E206=0,0,Inputs!G248*Inputs!G141*Inputs!E84*Inputs!D27*'GM Alloc Factors'!E38/('(Other Computations)'!E193+'(Other Computations)'!E206))</f>
        <v>0</v>
      </c>
      <c r="F6318" s="43">
        <f t="shared" si="1330"/>
        <v>0</v>
      </c>
      <c r="G6318" s="76">
        <f>IF('(Other Computations)'!G206=0,0,Inputs!I248*Inputs!I141*Inputs!E84*Inputs!D27*'GM Alloc Factors'!G38/('(Other Computations)'!G193+'(Other Computations)'!G206))</f>
        <v>0</v>
      </c>
      <c r="H6318" s="76">
        <f>IF('(Other Computations)'!H206=0,0,Inputs!J248*Inputs!J141*Inputs!E84*Inputs!D27*'GM Alloc Factors'!H38/('(Other Computations)'!H193+'(Other Computations)'!H206))</f>
        <v>0</v>
      </c>
      <c r="I6318" s="76">
        <f>IF('(Other Computations)'!I206=0,0,Inputs!K248*Inputs!K141*Inputs!E84*Inputs!D27*'GM Alloc Factors'!I38/('(Other Computations)'!I193+'(Other Computations)'!I206))</f>
        <v>0</v>
      </c>
      <c r="J6318" s="76">
        <f>IF('(Other Computations)'!J206=0,0,Inputs!L248*Inputs!L141*Inputs!E84*Inputs!D27*'GM Alloc Factors'!J38/('(Other Computations)'!J193+'(Other Computations)'!J206))</f>
        <v>0</v>
      </c>
      <c r="K6318" s="43">
        <f t="shared" si="1331"/>
        <v>0</v>
      </c>
    </row>
    <row r="6319" spans="1:11" ht="12.75" customHeight="1">
      <c r="A6319" s="61" t="str">
        <f>"         "&amp;Labels!B77</f>
        <v xml:space="preserve">         Customer 9</v>
      </c>
      <c r="B6319" s="76">
        <f>IF('(Other Computations)'!B207=0,0,Inputs!D249*Inputs!D142*Inputs!E85*Inputs!D27*'GM Alloc Factors'!B38/('(Other Computations)'!B194+'(Other Computations)'!B207))</f>
        <v>0</v>
      </c>
      <c r="C6319" s="76">
        <f>IF('(Other Computations)'!C207=0,0,Inputs!E249*Inputs!E142*Inputs!E85*Inputs!D27*'GM Alloc Factors'!C38/('(Other Computations)'!C194+'(Other Computations)'!C207))</f>
        <v>0</v>
      </c>
      <c r="D6319" s="76">
        <f>IF('(Other Computations)'!D207=0,0,Inputs!F249*Inputs!F142*Inputs!E85*Inputs!D27*'GM Alloc Factors'!D38/('(Other Computations)'!D194+'(Other Computations)'!D207))</f>
        <v>0</v>
      </c>
      <c r="E6319" s="76">
        <f>IF('(Other Computations)'!E207=0,0,Inputs!G249*Inputs!G142*Inputs!E85*Inputs!D27*'GM Alloc Factors'!E38/('(Other Computations)'!E194+'(Other Computations)'!E207))</f>
        <v>0</v>
      </c>
      <c r="F6319" s="43">
        <f t="shared" si="1330"/>
        <v>0</v>
      </c>
      <c r="G6319" s="76">
        <f>IF('(Other Computations)'!G207=0,0,Inputs!I249*Inputs!I142*Inputs!E85*Inputs!D27*'GM Alloc Factors'!G38/('(Other Computations)'!G194+'(Other Computations)'!G207))</f>
        <v>0</v>
      </c>
      <c r="H6319" s="76">
        <f>IF('(Other Computations)'!H207=0,0,Inputs!J249*Inputs!J142*Inputs!E85*Inputs!D27*'GM Alloc Factors'!H38/('(Other Computations)'!H194+'(Other Computations)'!H207))</f>
        <v>0</v>
      </c>
      <c r="I6319" s="76">
        <f>IF('(Other Computations)'!I207=0,0,Inputs!K249*Inputs!K142*Inputs!E85*Inputs!D27*'GM Alloc Factors'!I38/('(Other Computations)'!I194+'(Other Computations)'!I207))</f>
        <v>0</v>
      </c>
      <c r="J6319" s="76">
        <f>IF('(Other Computations)'!J207=0,0,Inputs!L249*Inputs!L142*Inputs!E85*Inputs!D27*'GM Alloc Factors'!J38/('(Other Computations)'!J194+'(Other Computations)'!J207))</f>
        <v>0</v>
      </c>
      <c r="K6319" s="43">
        <f t="shared" si="1331"/>
        <v>0</v>
      </c>
    </row>
    <row r="6320" spans="1:11" ht="12.75" customHeight="1">
      <c r="A6320" s="61" t="str">
        <f>"         "&amp;Labels!B78</f>
        <v xml:space="preserve">         Customer 10</v>
      </c>
      <c r="B6320" s="76">
        <f>IF('(Other Computations)'!B208=0,0,Inputs!D250*Inputs!D143*Inputs!E86*Inputs!D27*'GM Alloc Factors'!B38/('(Other Computations)'!B195+'(Other Computations)'!B208))</f>
        <v>0</v>
      </c>
      <c r="C6320" s="76">
        <f>IF('(Other Computations)'!C208=0,0,Inputs!E250*Inputs!E143*Inputs!E86*Inputs!D27*'GM Alloc Factors'!C38/('(Other Computations)'!C195+'(Other Computations)'!C208))</f>
        <v>0</v>
      </c>
      <c r="D6320" s="76">
        <f>IF('(Other Computations)'!D208=0,0,Inputs!F250*Inputs!F143*Inputs!E86*Inputs!D27*'GM Alloc Factors'!D38/('(Other Computations)'!D195+'(Other Computations)'!D208))</f>
        <v>0</v>
      </c>
      <c r="E6320" s="76">
        <f>IF('(Other Computations)'!E208=0,0,Inputs!G250*Inputs!G143*Inputs!E86*Inputs!D27*'GM Alloc Factors'!E38/('(Other Computations)'!E195+'(Other Computations)'!E208))</f>
        <v>0</v>
      </c>
      <c r="F6320" s="43">
        <f t="shared" si="1330"/>
        <v>0</v>
      </c>
      <c r="G6320" s="76">
        <f>IF('(Other Computations)'!G208=0,0,Inputs!I250*Inputs!I143*Inputs!E86*Inputs!D27*'GM Alloc Factors'!G38/('(Other Computations)'!G195+'(Other Computations)'!G208))</f>
        <v>0</v>
      </c>
      <c r="H6320" s="76">
        <f>IF('(Other Computations)'!H208=0,0,Inputs!J250*Inputs!J143*Inputs!E86*Inputs!D27*'GM Alloc Factors'!H38/('(Other Computations)'!H195+'(Other Computations)'!H208))</f>
        <v>0</v>
      </c>
      <c r="I6320" s="76">
        <f>IF('(Other Computations)'!I208=0,0,Inputs!K250*Inputs!K143*Inputs!E86*Inputs!D27*'GM Alloc Factors'!I38/('(Other Computations)'!I195+'(Other Computations)'!I208))</f>
        <v>0</v>
      </c>
      <c r="J6320" s="76">
        <f>IF('(Other Computations)'!J208=0,0,Inputs!L250*Inputs!L143*Inputs!E86*Inputs!D27*'GM Alloc Factors'!J38/('(Other Computations)'!J195+'(Other Computations)'!J208))</f>
        <v>0</v>
      </c>
      <c r="K6320" s="43">
        <f t="shared" si="1331"/>
        <v>0</v>
      </c>
    </row>
    <row r="6321" spans="1:11" ht="12.75" customHeight="1">
      <c r="A6321" s="61" t="str">
        <f>"         "&amp;Labels!C68</f>
        <v xml:space="preserve">         Total</v>
      </c>
      <c r="B6321" s="84">
        <f>SUM(B6311:B6320)</f>
        <v>0</v>
      </c>
      <c r="C6321" s="84">
        <f>SUM(C6311:C6320)</f>
        <v>0</v>
      </c>
      <c r="D6321" s="84">
        <f>SUM(D6311:D6320)</f>
        <v>0</v>
      </c>
      <c r="E6321" s="84">
        <f>SUM(E6311:E6320)</f>
        <v>0</v>
      </c>
      <c r="F6321" s="43">
        <f t="shared" si="1330"/>
        <v>0</v>
      </c>
      <c r="G6321" s="84">
        <f>SUM(G6311:G6320)</f>
        <v>0</v>
      </c>
      <c r="H6321" s="84">
        <f>SUM(H6311:H6320)</f>
        <v>0</v>
      </c>
      <c r="I6321" s="84">
        <f>SUM(I6311:I6320)</f>
        <v>0</v>
      </c>
      <c r="J6321" s="84">
        <f>SUM(J6311:J6320)</f>
        <v>0</v>
      </c>
      <c r="K6321" s="43">
        <f t="shared" si="1331"/>
        <v>0</v>
      </c>
    </row>
    <row r="6322" spans="1:11" ht="12.75" customHeight="1">
      <c r="A6322" s="61" t="str">
        <f>"      "&amp;Labels!B87</f>
        <v xml:space="preserve">      Q 3</v>
      </c>
      <c r="B6322" s="84"/>
      <c r="C6322" s="84"/>
      <c r="D6322" s="84"/>
      <c r="E6322" s="84"/>
      <c r="F6322" s="43"/>
      <c r="G6322" s="84"/>
      <c r="H6322" s="84"/>
      <c r="I6322" s="84"/>
      <c r="J6322" s="84"/>
      <c r="K6322" s="43"/>
    </row>
    <row r="6323" spans="1:11" ht="12.75" customHeight="1">
      <c r="A6323" s="61" t="str">
        <f>"         "&amp;Labels!B69</f>
        <v xml:space="preserve">         Customer 1</v>
      </c>
      <c r="B6323" s="76">
        <f>IF('(Other Computations)'!B199=0,0,Inputs!D241*Inputs!D134*Inputs!F77*Inputs!D27*'GM Alloc Factors'!B41/('(Other Computations)'!B186+'(Other Computations)'!B199))</f>
        <v>0</v>
      </c>
      <c r="C6323" s="76">
        <f>IF('(Other Computations)'!C199=0,0,Inputs!E241*Inputs!E134*Inputs!F77*Inputs!D27*'GM Alloc Factors'!C41/('(Other Computations)'!C186+'(Other Computations)'!C199))</f>
        <v>0</v>
      </c>
      <c r="D6323" s="76">
        <f>IF('(Other Computations)'!D199=0,0,Inputs!F241*Inputs!F134*Inputs!F77*Inputs!D27*'GM Alloc Factors'!D41/('(Other Computations)'!D186+'(Other Computations)'!D199))</f>
        <v>0</v>
      </c>
      <c r="E6323" s="76">
        <f>IF('(Other Computations)'!E199=0,0,Inputs!G241*Inputs!G134*Inputs!F77*Inputs!D27*'GM Alloc Factors'!E41/('(Other Computations)'!E186+'(Other Computations)'!E199))</f>
        <v>0</v>
      </c>
      <c r="F6323" s="43">
        <f t="shared" ref="F6323:F6333" si="1332">SUM(B6323:E6323)</f>
        <v>0</v>
      </c>
      <c r="G6323" s="76">
        <f>IF('(Other Computations)'!G199=0,0,Inputs!I241*Inputs!I134*Inputs!F77*Inputs!D27*'GM Alloc Factors'!G41/('(Other Computations)'!G186+'(Other Computations)'!G199))</f>
        <v>0</v>
      </c>
      <c r="H6323" s="76">
        <f>IF('(Other Computations)'!H199=0,0,Inputs!J241*Inputs!J134*Inputs!F77*Inputs!D27*'GM Alloc Factors'!H41/('(Other Computations)'!H186+'(Other Computations)'!H199))</f>
        <v>0</v>
      </c>
      <c r="I6323" s="76">
        <f>IF('(Other Computations)'!I199=0,0,Inputs!K241*Inputs!K134*Inputs!F77*Inputs!D27*'GM Alloc Factors'!I41/('(Other Computations)'!I186+'(Other Computations)'!I199))</f>
        <v>0</v>
      </c>
      <c r="J6323" s="76">
        <f>IF('(Other Computations)'!J199=0,0,Inputs!L241*Inputs!L134*Inputs!F77*Inputs!D27*'GM Alloc Factors'!J41/('(Other Computations)'!J186+'(Other Computations)'!J199))</f>
        <v>0</v>
      </c>
      <c r="K6323" s="43">
        <f t="shared" ref="K6323:K6333" si="1333">SUM(G6323:J6323)</f>
        <v>0</v>
      </c>
    </row>
    <row r="6324" spans="1:11" ht="12.75" customHeight="1">
      <c r="A6324" s="61" t="str">
        <f>"         "&amp;Labels!B70</f>
        <v xml:space="preserve">         Customer 2</v>
      </c>
      <c r="B6324" s="76">
        <f>IF('(Other Computations)'!B200=0,0,Inputs!D242*Inputs!D135*Inputs!F78*Inputs!D27*'GM Alloc Factors'!B41/('(Other Computations)'!B187+'(Other Computations)'!B200))</f>
        <v>0</v>
      </c>
      <c r="C6324" s="76">
        <f>IF('(Other Computations)'!C200=0,0,Inputs!E242*Inputs!E135*Inputs!F78*Inputs!D27*'GM Alloc Factors'!C41/('(Other Computations)'!C187+'(Other Computations)'!C200))</f>
        <v>0</v>
      </c>
      <c r="D6324" s="76">
        <f>IF('(Other Computations)'!D200=0,0,Inputs!F242*Inputs!F135*Inputs!F78*Inputs!D27*'GM Alloc Factors'!D41/('(Other Computations)'!D187+'(Other Computations)'!D200))</f>
        <v>0</v>
      </c>
      <c r="E6324" s="76">
        <f>IF('(Other Computations)'!E200=0,0,Inputs!G242*Inputs!G135*Inputs!F78*Inputs!D27*'GM Alloc Factors'!E41/('(Other Computations)'!E187+'(Other Computations)'!E200))</f>
        <v>0</v>
      </c>
      <c r="F6324" s="43">
        <f t="shared" si="1332"/>
        <v>0</v>
      </c>
      <c r="G6324" s="76">
        <f>IF('(Other Computations)'!G200=0,0,Inputs!I242*Inputs!I135*Inputs!F78*Inputs!D27*'GM Alloc Factors'!G41/('(Other Computations)'!G187+'(Other Computations)'!G200))</f>
        <v>0</v>
      </c>
      <c r="H6324" s="76">
        <f>IF('(Other Computations)'!H200=0,0,Inputs!J242*Inputs!J135*Inputs!F78*Inputs!D27*'GM Alloc Factors'!H41/('(Other Computations)'!H187+'(Other Computations)'!H200))</f>
        <v>0</v>
      </c>
      <c r="I6324" s="76">
        <f>IF('(Other Computations)'!I200=0,0,Inputs!K242*Inputs!K135*Inputs!F78*Inputs!D27*'GM Alloc Factors'!I41/('(Other Computations)'!I187+'(Other Computations)'!I200))</f>
        <v>0</v>
      </c>
      <c r="J6324" s="76">
        <f>IF('(Other Computations)'!J200=0,0,Inputs!L242*Inputs!L135*Inputs!F78*Inputs!D27*'GM Alloc Factors'!J41/('(Other Computations)'!J187+'(Other Computations)'!J200))</f>
        <v>0</v>
      </c>
      <c r="K6324" s="43">
        <f t="shared" si="1333"/>
        <v>0</v>
      </c>
    </row>
    <row r="6325" spans="1:11" ht="12.75" customHeight="1">
      <c r="A6325" s="61" t="str">
        <f>"         "&amp;Labels!B71</f>
        <v xml:space="preserve">         Customer 3</v>
      </c>
      <c r="B6325" s="76">
        <f>IF('(Other Computations)'!B201=0,0,Inputs!D243*Inputs!D136*Inputs!F79*Inputs!D27*'GM Alloc Factors'!B41/('(Other Computations)'!B188+'(Other Computations)'!B201))</f>
        <v>0</v>
      </c>
      <c r="C6325" s="76">
        <f>IF('(Other Computations)'!C201=0,0,Inputs!E243*Inputs!E136*Inputs!F79*Inputs!D27*'GM Alloc Factors'!C41/('(Other Computations)'!C188+'(Other Computations)'!C201))</f>
        <v>0</v>
      </c>
      <c r="D6325" s="76">
        <f>IF('(Other Computations)'!D201=0,0,Inputs!F243*Inputs!F136*Inputs!F79*Inputs!D27*'GM Alloc Factors'!D41/('(Other Computations)'!D188+'(Other Computations)'!D201))</f>
        <v>0</v>
      </c>
      <c r="E6325" s="76">
        <f>IF('(Other Computations)'!E201=0,0,Inputs!G243*Inputs!G136*Inputs!F79*Inputs!D27*'GM Alloc Factors'!E41/('(Other Computations)'!E188+'(Other Computations)'!E201))</f>
        <v>0</v>
      </c>
      <c r="F6325" s="43">
        <f t="shared" si="1332"/>
        <v>0</v>
      </c>
      <c r="G6325" s="76">
        <f>IF('(Other Computations)'!G201=0,0,Inputs!I243*Inputs!I136*Inputs!F79*Inputs!D27*'GM Alloc Factors'!G41/('(Other Computations)'!G188+'(Other Computations)'!G201))</f>
        <v>0</v>
      </c>
      <c r="H6325" s="76">
        <f>IF('(Other Computations)'!H201=0,0,Inputs!J243*Inputs!J136*Inputs!F79*Inputs!D27*'GM Alloc Factors'!H41/('(Other Computations)'!H188+'(Other Computations)'!H201))</f>
        <v>0</v>
      </c>
      <c r="I6325" s="76">
        <f>IF('(Other Computations)'!I201=0,0,Inputs!K243*Inputs!K136*Inputs!F79*Inputs!D27*'GM Alloc Factors'!I41/('(Other Computations)'!I188+'(Other Computations)'!I201))</f>
        <v>0</v>
      </c>
      <c r="J6325" s="76">
        <f>IF('(Other Computations)'!J201=0,0,Inputs!L243*Inputs!L136*Inputs!F79*Inputs!D27*'GM Alloc Factors'!J41/('(Other Computations)'!J188+'(Other Computations)'!J201))</f>
        <v>0</v>
      </c>
      <c r="K6325" s="43">
        <f t="shared" si="1333"/>
        <v>0</v>
      </c>
    </row>
    <row r="6326" spans="1:11" ht="12.75" customHeight="1">
      <c r="A6326" s="61" t="str">
        <f>"         "&amp;Labels!B72</f>
        <v xml:space="preserve">         Customer 4</v>
      </c>
      <c r="B6326" s="76">
        <f>IF('(Other Computations)'!B202=0,0,Inputs!D244*Inputs!D137*Inputs!F80*Inputs!D27*'GM Alloc Factors'!B41/('(Other Computations)'!B189+'(Other Computations)'!B202))</f>
        <v>0</v>
      </c>
      <c r="C6326" s="76">
        <f>IF('(Other Computations)'!C202=0,0,Inputs!E244*Inputs!E137*Inputs!F80*Inputs!D27*'GM Alloc Factors'!C41/('(Other Computations)'!C189+'(Other Computations)'!C202))</f>
        <v>0</v>
      </c>
      <c r="D6326" s="76">
        <f>IF('(Other Computations)'!D202=0,0,Inputs!F244*Inputs!F137*Inputs!F80*Inputs!D27*'GM Alloc Factors'!D41/('(Other Computations)'!D189+'(Other Computations)'!D202))</f>
        <v>0</v>
      </c>
      <c r="E6326" s="76">
        <f>IF('(Other Computations)'!E202=0,0,Inputs!G244*Inputs!G137*Inputs!F80*Inputs!D27*'GM Alloc Factors'!E41/('(Other Computations)'!E189+'(Other Computations)'!E202))</f>
        <v>0</v>
      </c>
      <c r="F6326" s="43">
        <f t="shared" si="1332"/>
        <v>0</v>
      </c>
      <c r="G6326" s="76">
        <f>IF('(Other Computations)'!G202=0,0,Inputs!I244*Inputs!I137*Inputs!F80*Inputs!D27*'GM Alloc Factors'!G41/('(Other Computations)'!G189+'(Other Computations)'!G202))</f>
        <v>0</v>
      </c>
      <c r="H6326" s="76">
        <f>IF('(Other Computations)'!H202=0,0,Inputs!J244*Inputs!J137*Inputs!F80*Inputs!D27*'GM Alloc Factors'!H41/('(Other Computations)'!H189+'(Other Computations)'!H202))</f>
        <v>0</v>
      </c>
      <c r="I6326" s="76">
        <f>IF('(Other Computations)'!I202=0,0,Inputs!K244*Inputs!K137*Inputs!F80*Inputs!D27*'GM Alloc Factors'!I41/('(Other Computations)'!I189+'(Other Computations)'!I202))</f>
        <v>0</v>
      </c>
      <c r="J6326" s="76">
        <f>IF('(Other Computations)'!J202=0,0,Inputs!L244*Inputs!L137*Inputs!F80*Inputs!D27*'GM Alloc Factors'!J41/('(Other Computations)'!J189+'(Other Computations)'!J202))</f>
        <v>0</v>
      </c>
      <c r="K6326" s="43">
        <f t="shared" si="1333"/>
        <v>0</v>
      </c>
    </row>
    <row r="6327" spans="1:11" ht="12.75" customHeight="1">
      <c r="A6327" s="61" t="str">
        <f>"         "&amp;Labels!B73</f>
        <v xml:space="preserve">         Customer 5</v>
      </c>
      <c r="B6327" s="76">
        <f>IF('(Other Computations)'!B203=0,0,Inputs!D245*Inputs!D138*Inputs!F81*Inputs!D27*'GM Alloc Factors'!B41/('(Other Computations)'!B190+'(Other Computations)'!B203))</f>
        <v>0</v>
      </c>
      <c r="C6327" s="76">
        <f>IF('(Other Computations)'!C203=0,0,Inputs!E245*Inputs!E138*Inputs!F81*Inputs!D27*'GM Alloc Factors'!C41/('(Other Computations)'!C190+'(Other Computations)'!C203))</f>
        <v>0</v>
      </c>
      <c r="D6327" s="76">
        <f>IF('(Other Computations)'!D203=0,0,Inputs!F245*Inputs!F138*Inputs!F81*Inputs!D27*'GM Alloc Factors'!D41/('(Other Computations)'!D190+'(Other Computations)'!D203))</f>
        <v>0</v>
      </c>
      <c r="E6327" s="76">
        <f>IF('(Other Computations)'!E203=0,0,Inputs!G245*Inputs!G138*Inputs!F81*Inputs!D27*'GM Alloc Factors'!E41/('(Other Computations)'!E190+'(Other Computations)'!E203))</f>
        <v>0</v>
      </c>
      <c r="F6327" s="43">
        <f t="shared" si="1332"/>
        <v>0</v>
      </c>
      <c r="G6327" s="76">
        <f>IF('(Other Computations)'!G203=0,0,Inputs!I245*Inputs!I138*Inputs!F81*Inputs!D27*'GM Alloc Factors'!G41/('(Other Computations)'!G190+'(Other Computations)'!G203))</f>
        <v>0</v>
      </c>
      <c r="H6327" s="76">
        <f>IF('(Other Computations)'!H203=0,0,Inputs!J245*Inputs!J138*Inputs!F81*Inputs!D27*'GM Alloc Factors'!H41/('(Other Computations)'!H190+'(Other Computations)'!H203))</f>
        <v>0</v>
      </c>
      <c r="I6327" s="76">
        <f>IF('(Other Computations)'!I203=0,0,Inputs!K245*Inputs!K138*Inputs!F81*Inputs!D27*'GM Alloc Factors'!I41/('(Other Computations)'!I190+'(Other Computations)'!I203))</f>
        <v>0</v>
      </c>
      <c r="J6327" s="76">
        <f>IF('(Other Computations)'!J203=0,0,Inputs!L245*Inputs!L138*Inputs!F81*Inputs!D27*'GM Alloc Factors'!J41/('(Other Computations)'!J190+'(Other Computations)'!J203))</f>
        <v>0</v>
      </c>
      <c r="K6327" s="43">
        <f t="shared" si="1333"/>
        <v>0</v>
      </c>
    </row>
    <row r="6328" spans="1:11" ht="12.75" customHeight="1">
      <c r="A6328" s="61" t="str">
        <f>"         "&amp;Labels!B74</f>
        <v xml:space="preserve">         Customer 6</v>
      </c>
      <c r="B6328" s="76">
        <f>IF('(Other Computations)'!B204=0,0,Inputs!D246*Inputs!D139*Inputs!F82*Inputs!D27*'GM Alloc Factors'!B41/('(Other Computations)'!B191+'(Other Computations)'!B204))</f>
        <v>0</v>
      </c>
      <c r="C6328" s="76">
        <f>IF('(Other Computations)'!C204=0,0,Inputs!E246*Inputs!E139*Inputs!F82*Inputs!D27*'GM Alloc Factors'!C41/('(Other Computations)'!C191+'(Other Computations)'!C204))</f>
        <v>0</v>
      </c>
      <c r="D6328" s="76">
        <f>IF('(Other Computations)'!D204=0,0,Inputs!F246*Inputs!F139*Inputs!F82*Inputs!D27*'GM Alloc Factors'!D41/('(Other Computations)'!D191+'(Other Computations)'!D204))</f>
        <v>0</v>
      </c>
      <c r="E6328" s="76">
        <f>IF('(Other Computations)'!E204=0,0,Inputs!G246*Inputs!G139*Inputs!F82*Inputs!D27*'GM Alloc Factors'!E41/('(Other Computations)'!E191+'(Other Computations)'!E204))</f>
        <v>0</v>
      </c>
      <c r="F6328" s="43">
        <f t="shared" si="1332"/>
        <v>0</v>
      </c>
      <c r="G6328" s="76">
        <f>IF('(Other Computations)'!G204=0,0,Inputs!I246*Inputs!I139*Inputs!F82*Inputs!D27*'GM Alloc Factors'!G41/('(Other Computations)'!G191+'(Other Computations)'!G204))</f>
        <v>0</v>
      </c>
      <c r="H6328" s="76">
        <f>IF('(Other Computations)'!H204=0,0,Inputs!J246*Inputs!J139*Inputs!F82*Inputs!D27*'GM Alloc Factors'!H41/('(Other Computations)'!H191+'(Other Computations)'!H204))</f>
        <v>0</v>
      </c>
      <c r="I6328" s="76">
        <f>IF('(Other Computations)'!I204=0,0,Inputs!K246*Inputs!K139*Inputs!F82*Inputs!D27*'GM Alloc Factors'!I41/('(Other Computations)'!I191+'(Other Computations)'!I204))</f>
        <v>0</v>
      </c>
      <c r="J6328" s="76">
        <f>IF('(Other Computations)'!J204=0,0,Inputs!L246*Inputs!L139*Inputs!F82*Inputs!D27*'GM Alloc Factors'!J41/('(Other Computations)'!J191+'(Other Computations)'!J204))</f>
        <v>0</v>
      </c>
      <c r="K6328" s="43">
        <f t="shared" si="1333"/>
        <v>0</v>
      </c>
    </row>
    <row r="6329" spans="1:11" ht="12.75" customHeight="1">
      <c r="A6329" s="61" t="str">
        <f>"         "&amp;Labels!B75</f>
        <v xml:space="preserve">         Customer 7</v>
      </c>
      <c r="B6329" s="76">
        <f>IF('(Other Computations)'!B205=0,0,Inputs!D247*Inputs!D140*Inputs!F83*Inputs!D27*'GM Alloc Factors'!B41/('(Other Computations)'!B192+'(Other Computations)'!B205))</f>
        <v>0</v>
      </c>
      <c r="C6329" s="76">
        <f>IF('(Other Computations)'!C205=0,0,Inputs!E247*Inputs!E140*Inputs!F83*Inputs!D27*'GM Alloc Factors'!C41/('(Other Computations)'!C192+'(Other Computations)'!C205))</f>
        <v>0</v>
      </c>
      <c r="D6329" s="76">
        <f>IF('(Other Computations)'!D205=0,0,Inputs!F247*Inputs!F140*Inputs!F83*Inputs!D27*'GM Alloc Factors'!D41/('(Other Computations)'!D192+'(Other Computations)'!D205))</f>
        <v>0</v>
      </c>
      <c r="E6329" s="76">
        <f>IF('(Other Computations)'!E205=0,0,Inputs!G247*Inputs!G140*Inputs!F83*Inputs!D27*'GM Alloc Factors'!E41/('(Other Computations)'!E192+'(Other Computations)'!E205))</f>
        <v>0</v>
      </c>
      <c r="F6329" s="43">
        <f t="shared" si="1332"/>
        <v>0</v>
      </c>
      <c r="G6329" s="76">
        <f>IF('(Other Computations)'!G205=0,0,Inputs!I247*Inputs!I140*Inputs!F83*Inputs!D27*'GM Alloc Factors'!G41/('(Other Computations)'!G192+'(Other Computations)'!G205))</f>
        <v>0</v>
      </c>
      <c r="H6329" s="76">
        <f>IF('(Other Computations)'!H205=0,0,Inputs!J247*Inputs!J140*Inputs!F83*Inputs!D27*'GM Alloc Factors'!H41/('(Other Computations)'!H192+'(Other Computations)'!H205))</f>
        <v>0</v>
      </c>
      <c r="I6329" s="76">
        <f>IF('(Other Computations)'!I205=0,0,Inputs!K247*Inputs!K140*Inputs!F83*Inputs!D27*'GM Alloc Factors'!I41/('(Other Computations)'!I192+'(Other Computations)'!I205))</f>
        <v>0</v>
      </c>
      <c r="J6329" s="76">
        <f>IF('(Other Computations)'!J205=0,0,Inputs!L247*Inputs!L140*Inputs!F83*Inputs!D27*'GM Alloc Factors'!J41/('(Other Computations)'!J192+'(Other Computations)'!J205))</f>
        <v>0</v>
      </c>
      <c r="K6329" s="43">
        <f t="shared" si="1333"/>
        <v>0</v>
      </c>
    </row>
    <row r="6330" spans="1:11" ht="12.75" customHeight="1">
      <c r="A6330" s="61" t="str">
        <f>"         "&amp;Labels!B76</f>
        <v xml:space="preserve">         Customer 8</v>
      </c>
      <c r="B6330" s="76">
        <f>IF('(Other Computations)'!B206=0,0,Inputs!D248*Inputs!D141*Inputs!F84*Inputs!D27*'GM Alloc Factors'!B41/('(Other Computations)'!B193+'(Other Computations)'!B206))</f>
        <v>0</v>
      </c>
      <c r="C6330" s="76">
        <f>IF('(Other Computations)'!C206=0,0,Inputs!E248*Inputs!E141*Inputs!F84*Inputs!D27*'GM Alloc Factors'!C41/('(Other Computations)'!C193+'(Other Computations)'!C206))</f>
        <v>0</v>
      </c>
      <c r="D6330" s="76">
        <f>IF('(Other Computations)'!D206=0,0,Inputs!F248*Inputs!F141*Inputs!F84*Inputs!D27*'GM Alloc Factors'!D41/('(Other Computations)'!D193+'(Other Computations)'!D206))</f>
        <v>0</v>
      </c>
      <c r="E6330" s="76">
        <f>IF('(Other Computations)'!E206=0,0,Inputs!G248*Inputs!G141*Inputs!F84*Inputs!D27*'GM Alloc Factors'!E41/('(Other Computations)'!E193+'(Other Computations)'!E206))</f>
        <v>0</v>
      </c>
      <c r="F6330" s="43">
        <f t="shared" si="1332"/>
        <v>0</v>
      </c>
      <c r="G6330" s="76">
        <f>IF('(Other Computations)'!G206=0,0,Inputs!I248*Inputs!I141*Inputs!F84*Inputs!D27*'GM Alloc Factors'!G41/('(Other Computations)'!G193+'(Other Computations)'!G206))</f>
        <v>0</v>
      </c>
      <c r="H6330" s="76">
        <f>IF('(Other Computations)'!H206=0,0,Inputs!J248*Inputs!J141*Inputs!F84*Inputs!D27*'GM Alloc Factors'!H41/('(Other Computations)'!H193+'(Other Computations)'!H206))</f>
        <v>0</v>
      </c>
      <c r="I6330" s="76">
        <f>IF('(Other Computations)'!I206=0,0,Inputs!K248*Inputs!K141*Inputs!F84*Inputs!D27*'GM Alloc Factors'!I41/('(Other Computations)'!I193+'(Other Computations)'!I206))</f>
        <v>0</v>
      </c>
      <c r="J6330" s="76">
        <f>IF('(Other Computations)'!J206=0,0,Inputs!L248*Inputs!L141*Inputs!F84*Inputs!D27*'GM Alloc Factors'!J41/('(Other Computations)'!J193+'(Other Computations)'!J206))</f>
        <v>0</v>
      </c>
      <c r="K6330" s="43">
        <f t="shared" si="1333"/>
        <v>0</v>
      </c>
    </row>
    <row r="6331" spans="1:11" ht="12.75" customHeight="1">
      <c r="A6331" s="61" t="str">
        <f>"         "&amp;Labels!B77</f>
        <v xml:space="preserve">         Customer 9</v>
      </c>
      <c r="B6331" s="76">
        <f>IF('(Other Computations)'!B207=0,0,Inputs!D249*Inputs!D142*Inputs!F85*Inputs!D27*'GM Alloc Factors'!B41/('(Other Computations)'!B194+'(Other Computations)'!B207))</f>
        <v>0</v>
      </c>
      <c r="C6331" s="76">
        <f>IF('(Other Computations)'!C207=0,0,Inputs!E249*Inputs!E142*Inputs!F85*Inputs!D27*'GM Alloc Factors'!C41/('(Other Computations)'!C194+'(Other Computations)'!C207))</f>
        <v>0</v>
      </c>
      <c r="D6331" s="76">
        <f>IF('(Other Computations)'!D207=0,0,Inputs!F249*Inputs!F142*Inputs!F85*Inputs!D27*'GM Alloc Factors'!D41/('(Other Computations)'!D194+'(Other Computations)'!D207))</f>
        <v>0</v>
      </c>
      <c r="E6331" s="76">
        <f>IF('(Other Computations)'!E207=0,0,Inputs!G249*Inputs!G142*Inputs!F85*Inputs!D27*'GM Alloc Factors'!E41/('(Other Computations)'!E194+'(Other Computations)'!E207))</f>
        <v>0</v>
      </c>
      <c r="F6331" s="43">
        <f t="shared" si="1332"/>
        <v>0</v>
      </c>
      <c r="G6331" s="76">
        <f>IF('(Other Computations)'!G207=0,0,Inputs!I249*Inputs!I142*Inputs!F85*Inputs!D27*'GM Alloc Factors'!G41/('(Other Computations)'!G194+'(Other Computations)'!G207))</f>
        <v>0</v>
      </c>
      <c r="H6331" s="76">
        <f>IF('(Other Computations)'!H207=0,0,Inputs!J249*Inputs!J142*Inputs!F85*Inputs!D27*'GM Alloc Factors'!H41/('(Other Computations)'!H194+'(Other Computations)'!H207))</f>
        <v>0</v>
      </c>
      <c r="I6331" s="76">
        <f>IF('(Other Computations)'!I207=0,0,Inputs!K249*Inputs!K142*Inputs!F85*Inputs!D27*'GM Alloc Factors'!I41/('(Other Computations)'!I194+'(Other Computations)'!I207))</f>
        <v>0</v>
      </c>
      <c r="J6331" s="76">
        <f>IF('(Other Computations)'!J207=0,0,Inputs!L249*Inputs!L142*Inputs!F85*Inputs!D27*'GM Alloc Factors'!J41/('(Other Computations)'!J194+'(Other Computations)'!J207))</f>
        <v>0</v>
      </c>
      <c r="K6331" s="43">
        <f t="shared" si="1333"/>
        <v>0</v>
      </c>
    </row>
    <row r="6332" spans="1:11" ht="12.75" customHeight="1">
      <c r="A6332" s="61" t="str">
        <f>"         "&amp;Labels!B78</f>
        <v xml:space="preserve">         Customer 10</v>
      </c>
      <c r="B6332" s="76">
        <f>IF('(Other Computations)'!B208=0,0,Inputs!D250*Inputs!D143*Inputs!F86*Inputs!D27*'GM Alloc Factors'!B41/('(Other Computations)'!B195+'(Other Computations)'!B208))</f>
        <v>0</v>
      </c>
      <c r="C6332" s="76">
        <f>IF('(Other Computations)'!C208=0,0,Inputs!E250*Inputs!E143*Inputs!F86*Inputs!D27*'GM Alloc Factors'!C41/('(Other Computations)'!C195+'(Other Computations)'!C208))</f>
        <v>0</v>
      </c>
      <c r="D6332" s="76">
        <f>IF('(Other Computations)'!D208=0,0,Inputs!F250*Inputs!F143*Inputs!F86*Inputs!D27*'GM Alloc Factors'!D41/('(Other Computations)'!D195+'(Other Computations)'!D208))</f>
        <v>0</v>
      </c>
      <c r="E6332" s="76">
        <f>IF('(Other Computations)'!E208=0,0,Inputs!G250*Inputs!G143*Inputs!F86*Inputs!D27*'GM Alloc Factors'!E41/('(Other Computations)'!E195+'(Other Computations)'!E208))</f>
        <v>0</v>
      </c>
      <c r="F6332" s="43">
        <f t="shared" si="1332"/>
        <v>0</v>
      </c>
      <c r="G6332" s="76">
        <f>IF('(Other Computations)'!G208=0,0,Inputs!I250*Inputs!I143*Inputs!F86*Inputs!D27*'GM Alloc Factors'!G41/('(Other Computations)'!G195+'(Other Computations)'!G208))</f>
        <v>0</v>
      </c>
      <c r="H6332" s="76">
        <f>IF('(Other Computations)'!H208=0,0,Inputs!J250*Inputs!J143*Inputs!F86*Inputs!D27*'GM Alloc Factors'!H41/('(Other Computations)'!H195+'(Other Computations)'!H208))</f>
        <v>0</v>
      </c>
      <c r="I6332" s="76">
        <f>IF('(Other Computations)'!I208=0,0,Inputs!K250*Inputs!K143*Inputs!F86*Inputs!D27*'GM Alloc Factors'!I41/('(Other Computations)'!I195+'(Other Computations)'!I208))</f>
        <v>0</v>
      </c>
      <c r="J6332" s="76">
        <f>IF('(Other Computations)'!J208=0,0,Inputs!L250*Inputs!L143*Inputs!F86*Inputs!D27*'GM Alloc Factors'!J41/('(Other Computations)'!J195+'(Other Computations)'!J208))</f>
        <v>0</v>
      </c>
      <c r="K6332" s="43">
        <f t="shared" si="1333"/>
        <v>0</v>
      </c>
    </row>
    <row r="6333" spans="1:11" ht="12.75" customHeight="1">
      <c r="A6333" s="61" t="str">
        <f>"         "&amp;Labels!C68</f>
        <v xml:space="preserve">         Total</v>
      </c>
      <c r="B6333" s="84">
        <f>SUM(B6323:B6332)</f>
        <v>0</v>
      </c>
      <c r="C6333" s="84">
        <f>SUM(C6323:C6332)</f>
        <v>0</v>
      </c>
      <c r="D6333" s="84">
        <f>SUM(D6323:D6332)</f>
        <v>0</v>
      </c>
      <c r="E6333" s="84">
        <f>SUM(E6323:E6332)</f>
        <v>0</v>
      </c>
      <c r="F6333" s="43">
        <f t="shared" si="1332"/>
        <v>0</v>
      </c>
      <c r="G6333" s="84">
        <f>SUM(G6323:G6332)</f>
        <v>0</v>
      </c>
      <c r="H6333" s="84">
        <f>SUM(H6323:H6332)</f>
        <v>0</v>
      </c>
      <c r="I6333" s="84">
        <f>SUM(I6323:I6332)</f>
        <v>0</v>
      </c>
      <c r="J6333" s="84">
        <f>SUM(J6323:J6332)</f>
        <v>0</v>
      </c>
      <c r="K6333" s="43">
        <f t="shared" si="1333"/>
        <v>0</v>
      </c>
    </row>
    <row r="6334" spans="1:11" ht="12.75" customHeight="1">
      <c r="A6334" s="61" t="str">
        <f>"      "&amp;Labels!B88</f>
        <v xml:space="preserve">      Q 4</v>
      </c>
      <c r="B6334" s="84"/>
      <c r="C6334" s="84"/>
      <c r="D6334" s="84"/>
      <c r="E6334" s="84"/>
      <c r="F6334" s="43"/>
      <c r="G6334" s="84"/>
      <c r="H6334" s="84"/>
      <c r="I6334" s="84"/>
      <c r="J6334" s="84"/>
      <c r="K6334" s="43"/>
    </row>
    <row r="6335" spans="1:11" ht="12.75" customHeight="1">
      <c r="A6335" s="61" t="str">
        <f>"         "&amp;Labels!B69</f>
        <v xml:space="preserve">         Customer 1</v>
      </c>
      <c r="B6335" s="76">
        <f>IF('(Other Computations)'!B199=0,0,Inputs!D241*Inputs!D134*Inputs!G77*Inputs!D27*'GM Alloc Factors'!B44/('(Other Computations)'!B186+'(Other Computations)'!B199))</f>
        <v>0</v>
      </c>
      <c r="C6335" s="76">
        <f>IF('(Other Computations)'!C199=0,0,Inputs!E241*Inputs!E134*Inputs!G77*Inputs!D27*'GM Alloc Factors'!C44/('(Other Computations)'!C186+'(Other Computations)'!C199))</f>
        <v>0</v>
      </c>
      <c r="D6335" s="76">
        <f>IF('(Other Computations)'!D199=0,0,Inputs!F241*Inputs!F134*Inputs!G77*Inputs!D27*'GM Alloc Factors'!D44/('(Other Computations)'!D186+'(Other Computations)'!D199))</f>
        <v>0</v>
      </c>
      <c r="E6335" s="76">
        <f>IF('(Other Computations)'!E199=0,0,Inputs!G241*Inputs!G134*Inputs!G77*Inputs!D27*'GM Alloc Factors'!E44/('(Other Computations)'!E186+'(Other Computations)'!E199))</f>
        <v>0</v>
      </c>
      <c r="F6335" s="43">
        <f t="shared" ref="F6335:F6345" si="1334">SUM(B6335:E6335)</f>
        <v>0</v>
      </c>
      <c r="G6335" s="76">
        <f>IF('(Other Computations)'!G199=0,0,Inputs!I241*Inputs!I134*Inputs!G77*Inputs!D27*'GM Alloc Factors'!G44/('(Other Computations)'!G186+'(Other Computations)'!G199))</f>
        <v>0</v>
      </c>
      <c r="H6335" s="76">
        <f>IF('(Other Computations)'!H199=0,0,Inputs!J241*Inputs!J134*Inputs!G77*Inputs!D27*'GM Alloc Factors'!H44/('(Other Computations)'!H186+'(Other Computations)'!H199))</f>
        <v>0</v>
      </c>
      <c r="I6335" s="76">
        <f>IF('(Other Computations)'!I199=0,0,Inputs!K241*Inputs!K134*Inputs!G77*Inputs!D27*'GM Alloc Factors'!I44/('(Other Computations)'!I186+'(Other Computations)'!I199))</f>
        <v>0</v>
      </c>
      <c r="J6335" s="76">
        <f>IF('(Other Computations)'!J199=0,0,Inputs!L241*Inputs!L134*Inputs!G77*Inputs!D27*'GM Alloc Factors'!J44/('(Other Computations)'!J186+'(Other Computations)'!J199))</f>
        <v>0</v>
      </c>
      <c r="K6335" s="43">
        <f t="shared" ref="K6335:K6345" si="1335">SUM(G6335:J6335)</f>
        <v>0</v>
      </c>
    </row>
    <row r="6336" spans="1:11" ht="12.75" customHeight="1">
      <c r="A6336" s="61" t="str">
        <f>"         "&amp;Labels!B70</f>
        <v xml:space="preserve">         Customer 2</v>
      </c>
      <c r="B6336" s="76">
        <f>IF('(Other Computations)'!B200=0,0,Inputs!D242*Inputs!D135*Inputs!G78*Inputs!D27*'GM Alloc Factors'!B44/('(Other Computations)'!B187+'(Other Computations)'!B200))</f>
        <v>0</v>
      </c>
      <c r="C6336" s="76">
        <f>IF('(Other Computations)'!C200=0,0,Inputs!E242*Inputs!E135*Inputs!G78*Inputs!D27*'GM Alloc Factors'!C44/('(Other Computations)'!C187+'(Other Computations)'!C200))</f>
        <v>0</v>
      </c>
      <c r="D6336" s="76">
        <f>IF('(Other Computations)'!D200=0,0,Inputs!F242*Inputs!F135*Inputs!G78*Inputs!D27*'GM Alloc Factors'!D44/('(Other Computations)'!D187+'(Other Computations)'!D200))</f>
        <v>0</v>
      </c>
      <c r="E6336" s="76">
        <f>IF('(Other Computations)'!E200=0,0,Inputs!G242*Inputs!G135*Inputs!G78*Inputs!D27*'GM Alloc Factors'!E44/('(Other Computations)'!E187+'(Other Computations)'!E200))</f>
        <v>0</v>
      </c>
      <c r="F6336" s="43">
        <f t="shared" si="1334"/>
        <v>0</v>
      </c>
      <c r="G6336" s="76">
        <f>IF('(Other Computations)'!G200=0,0,Inputs!I242*Inputs!I135*Inputs!G78*Inputs!D27*'GM Alloc Factors'!G44/('(Other Computations)'!G187+'(Other Computations)'!G200))</f>
        <v>0</v>
      </c>
      <c r="H6336" s="76">
        <f>IF('(Other Computations)'!H200=0,0,Inputs!J242*Inputs!J135*Inputs!G78*Inputs!D27*'GM Alloc Factors'!H44/('(Other Computations)'!H187+'(Other Computations)'!H200))</f>
        <v>0</v>
      </c>
      <c r="I6336" s="76">
        <f>IF('(Other Computations)'!I200=0,0,Inputs!K242*Inputs!K135*Inputs!G78*Inputs!D27*'GM Alloc Factors'!I44/('(Other Computations)'!I187+'(Other Computations)'!I200))</f>
        <v>0</v>
      </c>
      <c r="J6336" s="76">
        <f>IF('(Other Computations)'!J200=0,0,Inputs!L242*Inputs!L135*Inputs!G78*Inputs!D27*'GM Alloc Factors'!J44/('(Other Computations)'!J187+'(Other Computations)'!J200))</f>
        <v>0</v>
      </c>
      <c r="K6336" s="43">
        <f t="shared" si="1335"/>
        <v>0</v>
      </c>
    </row>
    <row r="6337" spans="1:11" ht="12.75" customHeight="1">
      <c r="A6337" s="61" t="str">
        <f>"         "&amp;Labels!B71</f>
        <v xml:space="preserve">         Customer 3</v>
      </c>
      <c r="B6337" s="76">
        <f>IF('(Other Computations)'!B201=0,0,Inputs!D243*Inputs!D136*Inputs!G79*Inputs!D27*'GM Alloc Factors'!B44/('(Other Computations)'!B188+'(Other Computations)'!B201))</f>
        <v>0</v>
      </c>
      <c r="C6337" s="76">
        <f>IF('(Other Computations)'!C201=0,0,Inputs!E243*Inputs!E136*Inputs!G79*Inputs!D27*'GM Alloc Factors'!C44/('(Other Computations)'!C188+'(Other Computations)'!C201))</f>
        <v>0</v>
      </c>
      <c r="D6337" s="76">
        <f>IF('(Other Computations)'!D201=0,0,Inputs!F243*Inputs!F136*Inputs!G79*Inputs!D27*'GM Alloc Factors'!D44/('(Other Computations)'!D188+'(Other Computations)'!D201))</f>
        <v>0</v>
      </c>
      <c r="E6337" s="76">
        <f>IF('(Other Computations)'!E201=0,0,Inputs!G243*Inputs!G136*Inputs!G79*Inputs!D27*'GM Alloc Factors'!E44/('(Other Computations)'!E188+'(Other Computations)'!E201))</f>
        <v>0</v>
      </c>
      <c r="F6337" s="43">
        <f t="shared" si="1334"/>
        <v>0</v>
      </c>
      <c r="G6337" s="76">
        <f>IF('(Other Computations)'!G201=0,0,Inputs!I243*Inputs!I136*Inputs!G79*Inputs!D27*'GM Alloc Factors'!G44/('(Other Computations)'!G188+'(Other Computations)'!G201))</f>
        <v>0</v>
      </c>
      <c r="H6337" s="76">
        <f>IF('(Other Computations)'!H201=0,0,Inputs!J243*Inputs!J136*Inputs!G79*Inputs!D27*'GM Alloc Factors'!H44/('(Other Computations)'!H188+'(Other Computations)'!H201))</f>
        <v>0</v>
      </c>
      <c r="I6337" s="76">
        <f>IF('(Other Computations)'!I201=0,0,Inputs!K243*Inputs!K136*Inputs!G79*Inputs!D27*'GM Alloc Factors'!I44/('(Other Computations)'!I188+'(Other Computations)'!I201))</f>
        <v>0</v>
      </c>
      <c r="J6337" s="76">
        <f>IF('(Other Computations)'!J201=0,0,Inputs!L243*Inputs!L136*Inputs!G79*Inputs!D27*'GM Alloc Factors'!J44/('(Other Computations)'!J188+'(Other Computations)'!J201))</f>
        <v>0</v>
      </c>
      <c r="K6337" s="43">
        <f t="shared" si="1335"/>
        <v>0</v>
      </c>
    </row>
    <row r="6338" spans="1:11" ht="12.75" customHeight="1">
      <c r="A6338" s="61" t="str">
        <f>"         "&amp;Labels!B72</f>
        <v xml:space="preserve">         Customer 4</v>
      </c>
      <c r="B6338" s="76">
        <f>IF('(Other Computations)'!B202=0,0,Inputs!D244*Inputs!D137*Inputs!G80*Inputs!D27*'GM Alloc Factors'!B44/('(Other Computations)'!B189+'(Other Computations)'!B202))</f>
        <v>0</v>
      </c>
      <c r="C6338" s="76">
        <f>IF('(Other Computations)'!C202=0,0,Inputs!E244*Inputs!E137*Inputs!G80*Inputs!D27*'GM Alloc Factors'!C44/('(Other Computations)'!C189+'(Other Computations)'!C202))</f>
        <v>0</v>
      </c>
      <c r="D6338" s="76">
        <f>IF('(Other Computations)'!D202=0,0,Inputs!F244*Inputs!F137*Inputs!G80*Inputs!D27*'GM Alloc Factors'!D44/('(Other Computations)'!D189+'(Other Computations)'!D202))</f>
        <v>0</v>
      </c>
      <c r="E6338" s="76">
        <f>IF('(Other Computations)'!E202=0,0,Inputs!G244*Inputs!G137*Inputs!G80*Inputs!D27*'GM Alloc Factors'!E44/('(Other Computations)'!E189+'(Other Computations)'!E202))</f>
        <v>0</v>
      </c>
      <c r="F6338" s="43">
        <f t="shared" si="1334"/>
        <v>0</v>
      </c>
      <c r="G6338" s="76">
        <f>IF('(Other Computations)'!G202=0,0,Inputs!I244*Inputs!I137*Inputs!G80*Inputs!D27*'GM Alloc Factors'!G44/('(Other Computations)'!G189+'(Other Computations)'!G202))</f>
        <v>0</v>
      </c>
      <c r="H6338" s="76">
        <f>IF('(Other Computations)'!H202=0,0,Inputs!J244*Inputs!J137*Inputs!G80*Inputs!D27*'GM Alloc Factors'!H44/('(Other Computations)'!H189+'(Other Computations)'!H202))</f>
        <v>0</v>
      </c>
      <c r="I6338" s="76">
        <f>IF('(Other Computations)'!I202=0,0,Inputs!K244*Inputs!K137*Inputs!G80*Inputs!D27*'GM Alloc Factors'!I44/('(Other Computations)'!I189+'(Other Computations)'!I202))</f>
        <v>0</v>
      </c>
      <c r="J6338" s="76">
        <f>IF('(Other Computations)'!J202=0,0,Inputs!L244*Inputs!L137*Inputs!G80*Inputs!D27*'GM Alloc Factors'!J44/('(Other Computations)'!J189+'(Other Computations)'!J202))</f>
        <v>0</v>
      </c>
      <c r="K6338" s="43">
        <f t="shared" si="1335"/>
        <v>0</v>
      </c>
    </row>
    <row r="6339" spans="1:11" ht="12.75" customHeight="1">
      <c r="A6339" s="61" t="str">
        <f>"         "&amp;Labels!B73</f>
        <v xml:space="preserve">         Customer 5</v>
      </c>
      <c r="B6339" s="76">
        <f>IF('(Other Computations)'!B203=0,0,Inputs!D245*Inputs!D138*Inputs!G81*Inputs!D27*'GM Alloc Factors'!B44/('(Other Computations)'!B190+'(Other Computations)'!B203))</f>
        <v>0</v>
      </c>
      <c r="C6339" s="76">
        <f>IF('(Other Computations)'!C203=0,0,Inputs!E245*Inputs!E138*Inputs!G81*Inputs!D27*'GM Alloc Factors'!C44/('(Other Computations)'!C190+'(Other Computations)'!C203))</f>
        <v>0</v>
      </c>
      <c r="D6339" s="76">
        <f>IF('(Other Computations)'!D203=0,0,Inputs!F245*Inputs!F138*Inputs!G81*Inputs!D27*'GM Alloc Factors'!D44/('(Other Computations)'!D190+'(Other Computations)'!D203))</f>
        <v>0</v>
      </c>
      <c r="E6339" s="76">
        <f>IF('(Other Computations)'!E203=0,0,Inputs!G245*Inputs!G138*Inputs!G81*Inputs!D27*'GM Alloc Factors'!E44/('(Other Computations)'!E190+'(Other Computations)'!E203))</f>
        <v>0</v>
      </c>
      <c r="F6339" s="43">
        <f t="shared" si="1334"/>
        <v>0</v>
      </c>
      <c r="G6339" s="76">
        <f>IF('(Other Computations)'!G203=0,0,Inputs!I245*Inputs!I138*Inputs!G81*Inputs!D27*'GM Alloc Factors'!G44/('(Other Computations)'!G190+'(Other Computations)'!G203))</f>
        <v>0</v>
      </c>
      <c r="H6339" s="76">
        <f>IF('(Other Computations)'!H203=0,0,Inputs!J245*Inputs!J138*Inputs!G81*Inputs!D27*'GM Alloc Factors'!H44/('(Other Computations)'!H190+'(Other Computations)'!H203))</f>
        <v>0</v>
      </c>
      <c r="I6339" s="76">
        <f>IF('(Other Computations)'!I203=0,0,Inputs!K245*Inputs!K138*Inputs!G81*Inputs!D27*'GM Alloc Factors'!I44/('(Other Computations)'!I190+'(Other Computations)'!I203))</f>
        <v>0</v>
      </c>
      <c r="J6339" s="76">
        <f>IF('(Other Computations)'!J203=0,0,Inputs!L245*Inputs!L138*Inputs!G81*Inputs!D27*'GM Alloc Factors'!J44/('(Other Computations)'!J190+'(Other Computations)'!J203))</f>
        <v>0</v>
      </c>
      <c r="K6339" s="43">
        <f t="shared" si="1335"/>
        <v>0</v>
      </c>
    </row>
    <row r="6340" spans="1:11" ht="12.75" customHeight="1">
      <c r="A6340" s="61" t="str">
        <f>"         "&amp;Labels!B74</f>
        <v xml:space="preserve">         Customer 6</v>
      </c>
      <c r="B6340" s="76">
        <f>IF('(Other Computations)'!B204=0,0,Inputs!D246*Inputs!D139*Inputs!G82*Inputs!D27*'GM Alloc Factors'!B44/('(Other Computations)'!B191+'(Other Computations)'!B204))</f>
        <v>0</v>
      </c>
      <c r="C6340" s="76">
        <f>IF('(Other Computations)'!C204=0,0,Inputs!E246*Inputs!E139*Inputs!G82*Inputs!D27*'GM Alloc Factors'!C44/('(Other Computations)'!C191+'(Other Computations)'!C204))</f>
        <v>0</v>
      </c>
      <c r="D6340" s="76">
        <f>IF('(Other Computations)'!D204=0,0,Inputs!F246*Inputs!F139*Inputs!G82*Inputs!D27*'GM Alloc Factors'!D44/('(Other Computations)'!D191+'(Other Computations)'!D204))</f>
        <v>0</v>
      </c>
      <c r="E6340" s="76">
        <f>IF('(Other Computations)'!E204=0,0,Inputs!G246*Inputs!G139*Inputs!G82*Inputs!D27*'GM Alloc Factors'!E44/('(Other Computations)'!E191+'(Other Computations)'!E204))</f>
        <v>0</v>
      </c>
      <c r="F6340" s="43">
        <f t="shared" si="1334"/>
        <v>0</v>
      </c>
      <c r="G6340" s="76">
        <f>IF('(Other Computations)'!G204=0,0,Inputs!I246*Inputs!I139*Inputs!G82*Inputs!D27*'GM Alloc Factors'!G44/('(Other Computations)'!G191+'(Other Computations)'!G204))</f>
        <v>0</v>
      </c>
      <c r="H6340" s="76">
        <f>IF('(Other Computations)'!H204=0,0,Inputs!J246*Inputs!J139*Inputs!G82*Inputs!D27*'GM Alloc Factors'!H44/('(Other Computations)'!H191+'(Other Computations)'!H204))</f>
        <v>0</v>
      </c>
      <c r="I6340" s="76">
        <f>IF('(Other Computations)'!I204=0,0,Inputs!K246*Inputs!K139*Inputs!G82*Inputs!D27*'GM Alloc Factors'!I44/('(Other Computations)'!I191+'(Other Computations)'!I204))</f>
        <v>0</v>
      </c>
      <c r="J6340" s="76">
        <f>IF('(Other Computations)'!J204=0,0,Inputs!L246*Inputs!L139*Inputs!G82*Inputs!D27*'GM Alloc Factors'!J44/('(Other Computations)'!J191+'(Other Computations)'!J204))</f>
        <v>0</v>
      </c>
      <c r="K6340" s="43">
        <f t="shared" si="1335"/>
        <v>0</v>
      </c>
    </row>
    <row r="6341" spans="1:11" ht="12.75" customHeight="1">
      <c r="A6341" s="61" t="str">
        <f>"         "&amp;Labels!B75</f>
        <v xml:space="preserve">         Customer 7</v>
      </c>
      <c r="B6341" s="76">
        <f>IF('(Other Computations)'!B205=0,0,Inputs!D247*Inputs!D140*Inputs!G83*Inputs!D27*'GM Alloc Factors'!B44/('(Other Computations)'!B192+'(Other Computations)'!B205))</f>
        <v>0</v>
      </c>
      <c r="C6341" s="76">
        <f>IF('(Other Computations)'!C205=0,0,Inputs!E247*Inputs!E140*Inputs!G83*Inputs!D27*'GM Alloc Factors'!C44/('(Other Computations)'!C192+'(Other Computations)'!C205))</f>
        <v>0</v>
      </c>
      <c r="D6341" s="76">
        <f>IF('(Other Computations)'!D205=0,0,Inputs!F247*Inputs!F140*Inputs!G83*Inputs!D27*'GM Alloc Factors'!D44/('(Other Computations)'!D192+'(Other Computations)'!D205))</f>
        <v>0</v>
      </c>
      <c r="E6341" s="76">
        <f>IF('(Other Computations)'!E205=0,0,Inputs!G247*Inputs!G140*Inputs!G83*Inputs!D27*'GM Alloc Factors'!E44/('(Other Computations)'!E192+'(Other Computations)'!E205))</f>
        <v>0</v>
      </c>
      <c r="F6341" s="43">
        <f t="shared" si="1334"/>
        <v>0</v>
      </c>
      <c r="G6341" s="76">
        <f>IF('(Other Computations)'!G205=0,0,Inputs!I247*Inputs!I140*Inputs!G83*Inputs!D27*'GM Alloc Factors'!G44/('(Other Computations)'!G192+'(Other Computations)'!G205))</f>
        <v>0</v>
      </c>
      <c r="H6341" s="76">
        <f>IF('(Other Computations)'!H205=0,0,Inputs!J247*Inputs!J140*Inputs!G83*Inputs!D27*'GM Alloc Factors'!H44/('(Other Computations)'!H192+'(Other Computations)'!H205))</f>
        <v>0</v>
      </c>
      <c r="I6341" s="76">
        <f>IF('(Other Computations)'!I205=0,0,Inputs!K247*Inputs!K140*Inputs!G83*Inputs!D27*'GM Alloc Factors'!I44/('(Other Computations)'!I192+'(Other Computations)'!I205))</f>
        <v>0</v>
      </c>
      <c r="J6341" s="76">
        <f>IF('(Other Computations)'!J205=0,0,Inputs!L247*Inputs!L140*Inputs!G83*Inputs!D27*'GM Alloc Factors'!J44/('(Other Computations)'!J192+'(Other Computations)'!J205))</f>
        <v>0</v>
      </c>
      <c r="K6341" s="43">
        <f t="shared" si="1335"/>
        <v>0</v>
      </c>
    </row>
    <row r="6342" spans="1:11" ht="12.75" customHeight="1">
      <c r="A6342" s="61" t="str">
        <f>"         "&amp;Labels!B76</f>
        <v xml:space="preserve">         Customer 8</v>
      </c>
      <c r="B6342" s="76">
        <f>IF('(Other Computations)'!B206=0,0,Inputs!D248*Inputs!D141*Inputs!G84*Inputs!D27*'GM Alloc Factors'!B44/('(Other Computations)'!B193+'(Other Computations)'!B206))</f>
        <v>0</v>
      </c>
      <c r="C6342" s="76">
        <f>IF('(Other Computations)'!C206=0,0,Inputs!E248*Inputs!E141*Inputs!G84*Inputs!D27*'GM Alloc Factors'!C44/('(Other Computations)'!C193+'(Other Computations)'!C206))</f>
        <v>0</v>
      </c>
      <c r="D6342" s="76">
        <f>IF('(Other Computations)'!D206=0,0,Inputs!F248*Inputs!F141*Inputs!G84*Inputs!D27*'GM Alloc Factors'!D44/('(Other Computations)'!D193+'(Other Computations)'!D206))</f>
        <v>0</v>
      </c>
      <c r="E6342" s="76">
        <f>IF('(Other Computations)'!E206=0,0,Inputs!G248*Inputs!G141*Inputs!G84*Inputs!D27*'GM Alloc Factors'!E44/('(Other Computations)'!E193+'(Other Computations)'!E206))</f>
        <v>0</v>
      </c>
      <c r="F6342" s="43">
        <f t="shared" si="1334"/>
        <v>0</v>
      </c>
      <c r="G6342" s="76">
        <f>IF('(Other Computations)'!G206=0,0,Inputs!I248*Inputs!I141*Inputs!G84*Inputs!D27*'GM Alloc Factors'!G44/('(Other Computations)'!G193+'(Other Computations)'!G206))</f>
        <v>0</v>
      </c>
      <c r="H6342" s="76">
        <f>IF('(Other Computations)'!H206=0,0,Inputs!J248*Inputs!J141*Inputs!G84*Inputs!D27*'GM Alloc Factors'!H44/('(Other Computations)'!H193+'(Other Computations)'!H206))</f>
        <v>0</v>
      </c>
      <c r="I6342" s="76">
        <f>IF('(Other Computations)'!I206=0,0,Inputs!K248*Inputs!K141*Inputs!G84*Inputs!D27*'GM Alloc Factors'!I44/('(Other Computations)'!I193+'(Other Computations)'!I206))</f>
        <v>0</v>
      </c>
      <c r="J6342" s="76">
        <f>IF('(Other Computations)'!J206=0,0,Inputs!L248*Inputs!L141*Inputs!G84*Inputs!D27*'GM Alloc Factors'!J44/('(Other Computations)'!J193+'(Other Computations)'!J206))</f>
        <v>0</v>
      </c>
      <c r="K6342" s="43">
        <f t="shared" si="1335"/>
        <v>0</v>
      </c>
    </row>
    <row r="6343" spans="1:11" ht="12.75" customHeight="1">
      <c r="A6343" s="61" t="str">
        <f>"         "&amp;Labels!B77</f>
        <v xml:space="preserve">         Customer 9</v>
      </c>
      <c r="B6343" s="76">
        <f>IF('(Other Computations)'!B207=0,0,Inputs!D249*Inputs!D142*Inputs!G85*Inputs!D27*'GM Alloc Factors'!B44/('(Other Computations)'!B194+'(Other Computations)'!B207))</f>
        <v>0</v>
      </c>
      <c r="C6343" s="76">
        <f>IF('(Other Computations)'!C207=0,0,Inputs!E249*Inputs!E142*Inputs!G85*Inputs!D27*'GM Alloc Factors'!C44/('(Other Computations)'!C194+'(Other Computations)'!C207))</f>
        <v>0</v>
      </c>
      <c r="D6343" s="76">
        <f>IF('(Other Computations)'!D207=0,0,Inputs!F249*Inputs!F142*Inputs!G85*Inputs!D27*'GM Alloc Factors'!D44/('(Other Computations)'!D194+'(Other Computations)'!D207))</f>
        <v>0</v>
      </c>
      <c r="E6343" s="76">
        <f>IF('(Other Computations)'!E207=0,0,Inputs!G249*Inputs!G142*Inputs!G85*Inputs!D27*'GM Alloc Factors'!E44/('(Other Computations)'!E194+'(Other Computations)'!E207))</f>
        <v>0</v>
      </c>
      <c r="F6343" s="43">
        <f t="shared" si="1334"/>
        <v>0</v>
      </c>
      <c r="G6343" s="76">
        <f>IF('(Other Computations)'!G207=0,0,Inputs!I249*Inputs!I142*Inputs!G85*Inputs!D27*'GM Alloc Factors'!G44/('(Other Computations)'!G194+'(Other Computations)'!G207))</f>
        <v>0</v>
      </c>
      <c r="H6343" s="76">
        <f>IF('(Other Computations)'!H207=0,0,Inputs!J249*Inputs!J142*Inputs!G85*Inputs!D27*'GM Alloc Factors'!H44/('(Other Computations)'!H194+'(Other Computations)'!H207))</f>
        <v>0</v>
      </c>
      <c r="I6343" s="76">
        <f>IF('(Other Computations)'!I207=0,0,Inputs!K249*Inputs!K142*Inputs!G85*Inputs!D27*'GM Alloc Factors'!I44/('(Other Computations)'!I194+'(Other Computations)'!I207))</f>
        <v>0</v>
      </c>
      <c r="J6343" s="76">
        <f>IF('(Other Computations)'!J207=0,0,Inputs!L249*Inputs!L142*Inputs!G85*Inputs!D27*'GM Alloc Factors'!J44/('(Other Computations)'!J194+'(Other Computations)'!J207))</f>
        <v>0</v>
      </c>
      <c r="K6343" s="43">
        <f t="shared" si="1335"/>
        <v>0</v>
      </c>
    </row>
    <row r="6344" spans="1:11" ht="12.75" customHeight="1">
      <c r="A6344" s="61" t="str">
        <f>"         "&amp;Labels!B78</f>
        <v xml:space="preserve">         Customer 10</v>
      </c>
      <c r="B6344" s="76">
        <f>IF('(Other Computations)'!B208=0,0,Inputs!D250*Inputs!D143*Inputs!G86*Inputs!D27*'GM Alloc Factors'!B44/('(Other Computations)'!B195+'(Other Computations)'!B208))</f>
        <v>0</v>
      </c>
      <c r="C6344" s="76">
        <f>IF('(Other Computations)'!C208=0,0,Inputs!E250*Inputs!E143*Inputs!G86*Inputs!D27*'GM Alloc Factors'!C44/('(Other Computations)'!C195+'(Other Computations)'!C208))</f>
        <v>0</v>
      </c>
      <c r="D6344" s="76">
        <f>IF('(Other Computations)'!D208=0,0,Inputs!F250*Inputs!F143*Inputs!G86*Inputs!D27*'GM Alloc Factors'!D44/('(Other Computations)'!D195+'(Other Computations)'!D208))</f>
        <v>0</v>
      </c>
      <c r="E6344" s="76">
        <f>IF('(Other Computations)'!E208=0,0,Inputs!G250*Inputs!G143*Inputs!G86*Inputs!D27*'GM Alloc Factors'!E44/('(Other Computations)'!E195+'(Other Computations)'!E208))</f>
        <v>0</v>
      </c>
      <c r="F6344" s="43">
        <f t="shared" si="1334"/>
        <v>0</v>
      </c>
      <c r="G6344" s="76">
        <f>IF('(Other Computations)'!G208=0,0,Inputs!I250*Inputs!I143*Inputs!G86*Inputs!D27*'GM Alloc Factors'!G44/('(Other Computations)'!G195+'(Other Computations)'!G208))</f>
        <v>0</v>
      </c>
      <c r="H6344" s="76">
        <f>IF('(Other Computations)'!H208=0,0,Inputs!J250*Inputs!J143*Inputs!G86*Inputs!D27*'GM Alloc Factors'!H44/('(Other Computations)'!H195+'(Other Computations)'!H208))</f>
        <v>0</v>
      </c>
      <c r="I6344" s="76">
        <f>IF('(Other Computations)'!I208=0,0,Inputs!K250*Inputs!K143*Inputs!G86*Inputs!D27*'GM Alloc Factors'!I44/('(Other Computations)'!I195+'(Other Computations)'!I208))</f>
        <v>0</v>
      </c>
      <c r="J6344" s="76">
        <f>IF('(Other Computations)'!J208=0,0,Inputs!L250*Inputs!L143*Inputs!G86*Inputs!D27*'GM Alloc Factors'!J44/('(Other Computations)'!J195+'(Other Computations)'!J208))</f>
        <v>0</v>
      </c>
      <c r="K6344" s="43">
        <f t="shared" si="1335"/>
        <v>0</v>
      </c>
    </row>
    <row r="6345" spans="1:11" ht="12.75" customHeight="1">
      <c r="A6345" s="61" t="str">
        <f>"         "&amp;Labels!C68</f>
        <v xml:space="preserve">         Total</v>
      </c>
      <c r="B6345" s="84">
        <f>SUM(B6335:B6344)</f>
        <v>0</v>
      </c>
      <c r="C6345" s="84">
        <f>SUM(C6335:C6344)</f>
        <v>0</v>
      </c>
      <c r="D6345" s="84">
        <f>SUM(D6335:D6344)</f>
        <v>0</v>
      </c>
      <c r="E6345" s="84">
        <f>SUM(E6335:E6344)</f>
        <v>0</v>
      </c>
      <c r="F6345" s="43">
        <f t="shared" si="1334"/>
        <v>0</v>
      </c>
      <c r="G6345" s="84">
        <f>SUM(G6335:G6344)</f>
        <v>0</v>
      </c>
      <c r="H6345" s="84">
        <f>SUM(H6335:H6344)</f>
        <v>0</v>
      </c>
      <c r="I6345" s="84">
        <f>SUM(I6335:I6344)</f>
        <v>0</v>
      </c>
      <c r="J6345" s="84">
        <f>SUM(J6335:J6344)</f>
        <v>0</v>
      </c>
      <c r="K6345" s="43">
        <f t="shared" si="1335"/>
        <v>0</v>
      </c>
    </row>
    <row r="6346" spans="1:11" ht="12.75" customHeight="1">
      <c r="A6346" s="61" t="str">
        <f>"      "&amp;Labels!B89</f>
        <v xml:space="preserve">      Q 5</v>
      </c>
      <c r="B6346" s="84"/>
      <c r="C6346" s="84"/>
      <c r="D6346" s="84"/>
      <c r="E6346" s="84"/>
      <c r="F6346" s="43"/>
      <c r="G6346" s="84"/>
      <c r="H6346" s="84"/>
      <c r="I6346" s="84"/>
      <c r="J6346" s="84"/>
      <c r="K6346" s="43"/>
    </row>
    <row r="6347" spans="1:11" ht="12.75" customHeight="1">
      <c r="A6347" s="61" t="str">
        <f>"         "&amp;Labels!B69</f>
        <v xml:space="preserve">         Customer 1</v>
      </c>
      <c r="B6347" s="76">
        <f>IF('(Other Computations)'!B199=0,0,Inputs!D241*Inputs!D134*Inputs!H77*Inputs!D27*'GM Alloc Factors'!B47/('(Other Computations)'!B186+'(Other Computations)'!B199))</f>
        <v>0</v>
      </c>
      <c r="C6347" s="76">
        <f>IF('(Other Computations)'!C199=0,0,Inputs!E241*Inputs!E134*Inputs!H77*Inputs!D27*'GM Alloc Factors'!C47/('(Other Computations)'!C186+'(Other Computations)'!C199))</f>
        <v>0</v>
      </c>
      <c r="D6347" s="76">
        <f>IF('(Other Computations)'!D199=0,0,Inputs!F241*Inputs!F134*Inputs!H77*Inputs!D27*'GM Alloc Factors'!D47/('(Other Computations)'!D186+'(Other Computations)'!D199))</f>
        <v>0</v>
      </c>
      <c r="E6347" s="76">
        <f>IF('(Other Computations)'!E199=0,0,Inputs!G241*Inputs!G134*Inputs!H77*Inputs!D27*'GM Alloc Factors'!E47/('(Other Computations)'!E186+'(Other Computations)'!E199))</f>
        <v>0</v>
      </c>
      <c r="F6347" s="43">
        <f t="shared" ref="F6347:F6357" si="1336">SUM(B6347:E6347)</f>
        <v>0</v>
      </c>
      <c r="G6347" s="76">
        <f>IF('(Other Computations)'!G199=0,0,Inputs!I241*Inputs!I134*Inputs!H77*Inputs!D27*'GM Alloc Factors'!G47/('(Other Computations)'!G186+'(Other Computations)'!G199))</f>
        <v>0</v>
      </c>
      <c r="H6347" s="76">
        <f>IF('(Other Computations)'!H199=0,0,Inputs!J241*Inputs!J134*Inputs!H77*Inputs!D27*'GM Alloc Factors'!H47/('(Other Computations)'!H186+'(Other Computations)'!H199))</f>
        <v>0</v>
      </c>
      <c r="I6347" s="76">
        <f>IF('(Other Computations)'!I199=0,0,Inputs!K241*Inputs!K134*Inputs!H77*Inputs!D27*'GM Alloc Factors'!I47/('(Other Computations)'!I186+'(Other Computations)'!I199))</f>
        <v>0</v>
      </c>
      <c r="J6347" s="76">
        <f>IF('(Other Computations)'!J199=0,0,Inputs!L241*Inputs!L134*Inputs!H77*Inputs!D27*'GM Alloc Factors'!J47/('(Other Computations)'!J186+'(Other Computations)'!J199))</f>
        <v>0</v>
      </c>
      <c r="K6347" s="43">
        <f t="shared" ref="K6347:K6357" si="1337">SUM(G6347:J6347)</f>
        <v>0</v>
      </c>
    </row>
    <row r="6348" spans="1:11" ht="12.75" customHeight="1">
      <c r="A6348" s="61" t="str">
        <f>"         "&amp;Labels!B70</f>
        <v xml:space="preserve">         Customer 2</v>
      </c>
      <c r="B6348" s="76">
        <f>IF('(Other Computations)'!B200=0,0,Inputs!D242*Inputs!D135*Inputs!H78*Inputs!D27*'GM Alloc Factors'!B47/('(Other Computations)'!B187+'(Other Computations)'!B200))</f>
        <v>0</v>
      </c>
      <c r="C6348" s="76">
        <f>IF('(Other Computations)'!C200=0,0,Inputs!E242*Inputs!E135*Inputs!H78*Inputs!D27*'GM Alloc Factors'!C47/('(Other Computations)'!C187+'(Other Computations)'!C200))</f>
        <v>0</v>
      </c>
      <c r="D6348" s="76">
        <f>IF('(Other Computations)'!D200=0,0,Inputs!F242*Inputs!F135*Inputs!H78*Inputs!D27*'GM Alloc Factors'!D47/('(Other Computations)'!D187+'(Other Computations)'!D200))</f>
        <v>0</v>
      </c>
      <c r="E6348" s="76">
        <f>IF('(Other Computations)'!E200=0,0,Inputs!G242*Inputs!G135*Inputs!H78*Inputs!D27*'GM Alloc Factors'!E47/('(Other Computations)'!E187+'(Other Computations)'!E200))</f>
        <v>0</v>
      </c>
      <c r="F6348" s="43">
        <f t="shared" si="1336"/>
        <v>0</v>
      </c>
      <c r="G6348" s="76">
        <f>IF('(Other Computations)'!G200=0,0,Inputs!I242*Inputs!I135*Inputs!H78*Inputs!D27*'GM Alloc Factors'!G47/('(Other Computations)'!G187+'(Other Computations)'!G200))</f>
        <v>0</v>
      </c>
      <c r="H6348" s="76">
        <f>IF('(Other Computations)'!H200=0,0,Inputs!J242*Inputs!J135*Inputs!H78*Inputs!D27*'GM Alloc Factors'!H47/('(Other Computations)'!H187+'(Other Computations)'!H200))</f>
        <v>0</v>
      </c>
      <c r="I6348" s="76">
        <f>IF('(Other Computations)'!I200=0,0,Inputs!K242*Inputs!K135*Inputs!H78*Inputs!D27*'GM Alloc Factors'!I47/('(Other Computations)'!I187+'(Other Computations)'!I200))</f>
        <v>0</v>
      </c>
      <c r="J6348" s="76">
        <f>IF('(Other Computations)'!J200=0,0,Inputs!L242*Inputs!L135*Inputs!H78*Inputs!D27*'GM Alloc Factors'!J47/('(Other Computations)'!J187+'(Other Computations)'!J200))</f>
        <v>0</v>
      </c>
      <c r="K6348" s="43">
        <f t="shared" si="1337"/>
        <v>0</v>
      </c>
    </row>
    <row r="6349" spans="1:11" ht="12.75" customHeight="1">
      <c r="A6349" s="61" t="str">
        <f>"         "&amp;Labels!B71</f>
        <v xml:space="preserve">         Customer 3</v>
      </c>
      <c r="B6349" s="76">
        <f>IF('(Other Computations)'!B201=0,0,Inputs!D243*Inputs!D136*Inputs!H79*Inputs!D27*'GM Alloc Factors'!B47/('(Other Computations)'!B188+'(Other Computations)'!B201))</f>
        <v>0</v>
      </c>
      <c r="C6349" s="76">
        <f>IF('(Other Computations)'!C201=0,0,Inputs!E243*Inputs!E136*Inputs!H79*Inputs!D27*'GM Alloc Factors'!C47/('(Other Computations)'!C188+'(Other Computations)'!C201))</f>
        <v>0</v>
      </c>
      <c r="D6349" s="76">
        <f>IF('(Other Computations)'!D201=0,0,Inputs!F243*Inputs!F136*Inputs!H79*Inputs!D27*'GM Alloc Factors'!D47/('(Other Computations)'!D188+'(Other Computations)'!D201))</f>
        <v>0</v>
      </c>
      <c r="E6349" s="76">
        <f>IF('(Other Computations)'!E201=0,0,Inputs!G243*Inputs!G136*Inputs!H79*Inputs!D27*'GM Alloc Factors'!E47/('(Other Computations)'!E188+'(Other Computations)'!E201))</f>
        <v>0</v>
      </c>
      <c r="F6349" s="43">
        <f t="shared" si="1336"/>
        <v>0</v>
      </c>
      <c r="G6349" s="76">
        <f>IF('(Other Computations)'!G201=0,0,Inputs!I243*Inputs!I136*Inputs!H79*Inputs!D27*'GM Alloc Factors'!G47/('(Other Computations)'!G188+'(Other Computations)'!G201))</f>
        <v>0</v>
      </c>
      <c r="H6349" s="76">
        <f>IF('(Other Computations)'!H201=0,0,Inputs!J243*Inputs!J136*Inputs!H79*Inputs!D27*'GM Alloc Factors'!H47/('(Other Computations)'!H188+'(Other Computations)'!H201))</f>
        <v>0</v>
      </c>
      <c r="I6349" s="76">
        <f>IF('(Other Computations)'!I201=0,0,Inputs!K243*Inputs!K136*Inputs!H79*Inputs!D27*'GM Alloc Factors'!I47/('(Other Computations)'!I188+'(Other Computations)'!I201))</f>
        <v>0</v>
      </c>
      <c r="J6349" s="76">
        <f>IF('(Other Computations)'!J201=0,0,Inputs!L243*Inputs!L136*Inputs!H79*Inputs!D27*'GM Alloc Factors'!J47/('(Other Computations)'!J188+'(Other Computations)'!J201))</f>
        <v>0</v>
      </c>
      <c r="K6349" s="43">
        <f t="shared" si="1337"/>
        <v>0</v>
      </c>
    </row>
    <row r="6350" spans="1:11" ht="12.75" customHeight="1">
      <c r="A6350" s="61" t="str">
        <f>"         "&amp;Labels!B72</f>
        <v xml:space="preserve">         Customer 4</v>
      </c>
      <c r="B6350" s="76">
        <f>IF('(Other Computations)'!B202=0,0,Inputs!D244*Inputs!D137*Inputs!H80*Inputs!D27*'GM Alloc Factors'!B47/('(Other Computations)'!B189+'(Other Computations)'!B202))</f>
        <v>0</v>
      </c>
      <c r="C6350" s="76">
        <f>IF('(Other Computations)'!C202=0,0,Inputs!E244*Inputs!E137*Inputs!H80*Inputs!D27*'GM Alloc Factors'!C47/('(Other Computations)'!C189+'(Other Computations)'!C202))</f>
        <v>0</v>
      </c>
      <c r="D6350" s="76">
        <f>IF('(Other Computations)'!D202=0,0,Inputs!F244*Inputs!F137*Inputs!H80*Inputs!D27*'GM Alloc Factors'!D47/('(Other Computations)'!D189+'(Other Computations)'!D202))</f>
        <v>0</v>
      </c>
      <c r="E6350" s="76">
        <f>IF('(Other Computations)'!E202=0,0,Inputs!G244*Inputs!G137*Inputs!H80*Inputs!D27*'GM Alloc Factors'!E47/('(Other Computations)'!E189+'(Other Computations)'!E202))</f>
        <v>0</v>
      </c>
      <c r="F6350" s="43">
        <f t="shared" si="1336"/>
        <v>0</v>
      </c>
      <c r="G6350" s="76">
        <f>IF('(Other Computations)'!G202=0,0,Inputs!I244*Inputs!I137*Inputs!H80*Inputs!D27*'GM Alloc Factors'!G47/('(Other Computations)'!G189+'(Other Computations)'!G202))</f>
        <v>0</v>
      </c>
      <c r="H6350" s="76">
        <f>IF('(Other Computations)'!H202=0,0,Inputs!J244*Inputs!J137*Inputs!H80*Inputs!D27*'GM Alloc Factors'!H47/('(Other Computations)'!H189+'(Other Computations)'!H202))</f>
        <v>0</v>
      </c>
      <c r="I6350" s="76">
        <f>IF('(Other Computations)'!I202=0,0,Inputs!K244*Inputs!K137*Inputs!H80*Inputs!D27*'GM Alloc Factors'!I47/('(Other Computations)'!I189+'(Other Computations)'!I202))</f>
        <v>0</v>
      </c>
      <c r="J6350" s="76">
        <f>IF('(Other Computations)'!J202=0,0,Inputs!L244*Inputs!L137*Inputs!H80*Inputs!D27*'GM Alloc Factors'!J47/('(Other Computations)'!J189+'(Other Computations)'!J202))</f>
        <v>0</v>
      </c>
      <c r="K6350" s="43">
        <f t="shared" si="1337"/>
        <v>0</v>
      </c>
    </row>
    <row r="6351" spans="1:11" ht="12.75" customHeight="1">
      <c r="A6351" s="61" t="str">
        <f>"         "&amp;Labels!B73</f>
        <v xml:space="preserve">         Customer 5</v>
      </c>
      <c r="B6351" s="76">
        <f>IF('(Other Computations)'!B203=0,0,Inputs!D245*Inputs!D138*Inputs!H81*Inputs!D27*'GM Alloc Factors'!B47/('(Other Computations)'!B190+'(Other Computations)'!B203))</f>
        <v>0</v>
      </c>
      <c r="C6351" s="76">
        <f>IF('(Other Computations)'!C203=0,0,Inputs!E245*Inputs!E138*Inputs!H81*Inputs!D27*'GM Alloc Factors'!C47/('(Other Computations)'!C190+'(Other Computations)'!C203))</f>
        <v>0</v>
      </c>
      <c r="D6351" s="76">
        <f>IF('(Other Computations)'!D203=0,0,Inputs!F245*Inputs!F138*Inputs!H81*Inputs!D27*'GM Alloc Factors'!D47/('(Other Computations)'!D190+'(Other Computations)'!D203))</f>
        <v>0</v>
      </c>
      <c r="E6351" s="76">
        <f>IF('(Other Computations)'!E203=0,0,Inputs!G245*Inputs!G138*Inputs!H81*Inputs!D27*'GM Alloc Factors'!E47/('(Other Computations)'!E190+'(Other Computations)'!E203))</f>
        <v>0</v>
      </c>
      <c r="F6351" s="43">
        <f t="shared" si="1336"/>
        <v>0</v>
      </c>
      <c r="G6351" s="76">
        <f>IF('(Other Computations)'!G203=0,0,Inputs!I245*Inputs!I138*Inputs!H81*Inputs!D27*'GM Alloc Factors'!G47/('(Other Computations)'!G190+'(Other Computations)'!G203))</f>
        <v>0</v>
      </c>
      <c r="H6351" s="76">
        <f>IF('(Other Computations)'!H203=0,0,Inputs!J245*Inputs!J138*Inputs!H81*Inputs!D27*'GM Alloc Factors'!H47/('(Other Computations)'!H190+'(Other Computations)'!H203))</f>
        <v>0</v>
      </c>
      <c r="I6351" s="76">
        <f>IF('(Other Computations)'!I203=0,0,Inputs!K245*Inputs!K138*Inputs!H81*Inputs!D27*'GM Alloc Factors'!I47/('(Other Computations)'!I190+'(Other Computations)'!I203))</f>
        <v>0</v>
      </c>
      <c r="J6351" s="76">
        <f>IF('(Other Computations)'!J203=0,0,Inputs!L245*Inputs!L138*Inputs!H81*Inputs!D27*'GM Alloc Factors'!J47/('(Other Computations)'!J190+'(Other Computations)'!J203))</f>
        <v>0</v>
      </c>
      <c r="K6351" s="43">
        <f t="shared" si="1337"/>
        <v>0</v>
      </c>
    </row>
    <row r="6352" spans="1:11" ht="12.75" customHeight="1">
      <c r="A6352" s="61" t="str">
        <f>"         "&amp;Labels!B74</f>
        <v xml:space="preserve">         Customer 6</v>
      </c>
      <c r="B6352" s="76">
        <f>IF('(Other Computations)'!B204=0,0,Inputs!D246*Inputs!D139*Inputs!H82*Inputs!D27*'GM Alloc Factors'!B47/('(Other Computations)'!B191+'(Other Computations)'!B204))</f>
        <v>0</v>
      </c>
      <c r="C6352" s="76">
        <f>IF('(Other Computations)'!C204=0,0,Inputs!E246*Inputs!E139*Inputs!H82*Inputs!D27*'GM Alloc Factors'!C47/('(Other Computations)'!C191+'(Other Computations)'!C204))</f>
        <v>0</v>
      </c>
      <c r="D6352" s="76">
        <f>IF('(Other Computations)'!D204=0,0,Inputs!F246*Inputs!F139*Inputs!H82*Inputs!D27*'GM Alloc Factors'!D47/('(Other Computations)'!D191+'(Other Computations)'!D204))</f>
        <v>0</v>
      </c>
      <c r="E6352" s="76">
        <f>IF('(Other Computations)'!E204=0,0,Inputs!G246*Inputs!G139*Inputs!H82*Inputs!D27*'GM Alloc Factors'!E47/('(Other Computations)'!E191+'(Other Computations)'!E204))</f>
        <v>0</v>
      </c>
      <c r="F6352" s="43">
        <f t="shared" si="1336"/>
        <v>0</v>
      </c>
      <c r="G6352" s="76">
        <f>IF('(Other Computations)'!G204=0,0,Inputs!I246*Inputs!I139*Inputs!H82*Inputs!D27*'GM Alloc Factors'!G47/('(Other Computations)'!G191+'(Other Computations)'!G204))</f>
        <v>0</v>
      </c>
      <c r="H6352" s="76">
        <f>IF('(Other Computations)'!H204=0,0,Inputs!J246*Inputs!J139*Inputs!H82*Inputs!D27*'GM Alloc Factors'!H47/('(Other Computations)'!H191+'(Other Computations)'!H204))</f>
        <v>0</v>
      </c>
      <c r="I6352" s="76">
        <f>IF('(Other Computations)'!I204=0,0,Inputs!K246*Inputs!K139*Inputs!H82*Inputs!D27*'GM Alloc Factors'!I47/('(Other Computations)'!I191+'(Other Computations)'!I204))</f>
        <v>0</v>
      </c>
      <c r="J6352" s="76">
        <f>IF('(Other Computations)'!J204=0,0,Inputs!L246*Inputs!L139*Inputs!H82*Inputs!D27*'GM Alloc Factors'!J47/('(Other Computations)'!J191+'(Other Computations)'!J204))</f>
        <v>0</v>
      </c>
      <c r="K6352" s="43">
        <f t="shared" si="1337"/>
        <v>0</v>
      </c>
    </row>
    <row r="6353" spans="1:11" ht="12.75" customHeight="1">
      <c r="A6353" s="61" t="str">
        <f>"         "&amp;Labels!B75</f>
        <v xml:space="preserve">         Customer 7</v>
      </c>
      <c r="B6353" s="76">
        <f>IF('(Other Computations)'!B205=0,0,Inputs!D247*Inputs!D140*Inputs!H83*Inputs!D27*'GM Alloc Factors'!B47/('(Other Computations)'!B192+'(Other Computations)'!B205))</f>
        <v>0</v>
      </c>
      <c r="C6353" s="76">
        <f>IF('(Other Computations)'!C205=0,0,Inputs!E247*Inputs!E140*Inputs!H83*Inputs!D27*'GM Alloc Factors'!C47/('(Other Computations)'!C192+'(Other Computations)'!C205))</f>
        <v>0</v>
      </c>
      <c r="D6353" s="76">
        <f>IF('(Other Computations)'!D205=0,0,Inputs!F247*Inputs!F140*Inputs!H83*Inputs!D27*'GM Alloc Factors'!D47/('(Other Computations)'!D192+'(Other Computations)'!D205))</f>
        <v>0</v>
      </c>
      <c r="E6353" s="76">
        <f>IF('(Other Computations)'!E205=0,0,Inputs!G247*Inputs!G140*Inputs!H83*Inputs!D27*'GM Alloc Factors'!E47/('(Other Computations)'!E192+'(Other Computations)'!E205))</f>
        <v>0</v>
      </c>
      <c r="F6353" s="43">
        <f t="shared" si="1336"/>
        <v>0</v>
      </c>
      <c r="G6353" s="76">
        <f>IF('(Other Computations)'!G205=0,0,Inputs!I247*Inputs!I140*Inputs!H83*Inputs!D27*'GM Alloc Factors'!G47/('(Other Computations)'!G192+'(Other Computations)'!G205))</f>
        <v>0</v>
      </c>
      <c r="H6353" s="76">
        <f>IF('(Other Computations)'!H205=0,0,Inputs!J247*Inputs!J140*Inputs!H83*Inputs!D27*'GM Alloc Factors'!H47/('(Other Computations)'!H192+'(Other Computations)'!H205))</f>
        <v>0</v>
      </c>
      <c r="I6353" s="76">
        <f>IF('(Other Computations)'!I205=0,0,Inputs!K247*Inputs!K140*Inputs!H83*Inputs!D27*'GM Alloc Factors'!I47/('(Other Computations)'!I192+'(Other Computations)'!I205))</f>
        <v>0</v>
      </c>
      <c r="J6353" s="76">
        <f>IF('(Other Computations)'!J205=0,0,Inputs!L247*Inputs!L140*Inputs!H83*Inputs!D27*'GM Alloc Factors'!J47/('(Other Computations)'!J192+'(Other Computations)'!J205))</f>
        <v>0</v>
      </c>
      <c r="K6353" s="43">
        <f t="shared" si="1337"/>
        <v>0</v>
      </c>
    </row>
    <row r="6354" spans="1:11" ht="12.75" customHeight="1">
      <c r="A6354" s="61" t="str">
        <f>"         "&amp;Labels!B76</f>
        <v xml:space="preserve">         Customer 8</v>
      </c>
      <c r="B6354" s="76">
        <f>IF('(Other Computations)'!B206=0,0,Inputs!D248*Inputs!D141*Inputs!H84*Inputs!D27*'GM Alloc Factors'!B47/('(Other Computations)'!B193+'(Other Computations)'!B206))</f>
        <v>0</v>
      </c>
      <c r="C6354" s="76">
        <f>IF('(Other Computations)'!C206=0,0,Inputs!E248*Inputs!E141*Inputs!H84*Inputs!D27*'GM Alloc Factors'!C47/('(Other Computations)'!C193+'(Other Computations)'!C206))</f>
        <v>0</v>
      </c>
      <c r="D6354" s="76">
        <f>IF('(Other Computations)'!D206=0,0,Inputs!F248*Inputs!F141*Inputs!H84*Inputs!D27*'GM Alloc Factors'!D47/('(Other Computations)'!D193+'(Other Computations)'!D206))</f>
        <v>0</v>
      </c>
      <c r="E6354" s="76">
        <f>IF('(Other Computations)'!E206=0,0,Inputs!G248*Inputs!G141*Inputs!H84*Inputs!D27*'GM Alloc Factors'!E47/('(Other Computations)'!E193+'(Other Computations)'!E206))</f>
        <v>0</v>
      </c>
      <c r="F6354" s="43">
        <f t="shared" si="1336"/>
        <v>0</v>
      </c>
      <c r="G6354" s="76">
        <f>IF('(Other Computations)'!G206=0,0,Inputs!I248*Inputs!I141*Inputs!H84*Inputs!D27*'GM Alloc Factors'!G47/('(Other Computations)'!G193+'(Other Computations)'!G206))</f>
        <v>0</v>
      </c>
      <c r="H6354" s="76">
        <f>IF('(Other Computations)'!H206=0,0,Inputs!J248*Inputs!J141*Inputs!H84*Inputs!D27*'GM Alloc Factors'!H47/('(Other Computations)'!H193+'(Other Computations)'!H206))</f>
        <v>0</v>
      </c>
      <c r="I6354" s="76">
        <f>IF('(Other Computations)'!I206=0,0,Inputs!K248*Inputs!K141*Inputs!H84*Inputs!D27*'GM Alloc Factors'!I47/('(Other Computations)'!I193+'(Other Computations)'!I206))</f>
        <v>0</v>
      </c>
      <c r="J6354" s="76">
        <f>IF('(Other Computations)'!J206=0,0,Inputs!L248*Inputs!L141*Inputs!H84*Inputs!D27*'GM Alloc Factors'!J47/('(Other Computations)'!J193+'(Other Computations)'!J206))</f>
        <v>0</v>
      </c>
      <c r="K6354" s="43">
        <f t="shared" si="1337"/>
        <v>0</v>
      </c>
    </row>
    <row r="6355" spans="1:11" ht="12.75" customHeight="1">
      <c r="A6355" s="61" t="str">
        <f>"         "&amp;Labels!B77</f>
        <v xml:space="preserve">         Customer 9</v>
      </c>
      <c r="B6355" s="76">
        <f>IF('(Other Computations)'!B207=0,0,Inputs!D249*Inputs!D142*Inputs!H85*Inputs!D27*'GM Alloc Factors'!B47/('(Other Computations)'!B194+'(Other Computations)'!B207))</f>
        <v>0</v>
      </c>
      <c r="C6355" s="76">
        <f>IF('(Other Computations)'!C207=0,0,Inputs!E249*Inputs!E142*Inputs!H85*Inputs!D27*'GM Alloc Factors'!C47/('(Other Computations)'!C194+'(Other Computations)'!C207))</f>
        <v>0</v>
      </c>
      <c r="D6355" s="76">
        <f>IF('(Other Computations)'!D207=0,0,Inputs!F249*Inputs!F142*Inputs!H85*Inputs!D27*'GM Alloc Factors'!D47/('(Other Computations)'!D194+'(Other Computations)'!D207))</f>
        <v>0</v>
      </c>
      <c r="E6355" s="76">
        <f>IF('(Other Computations)'!E207=0,0,Inputs!G249*Inputs!G142*Inputs!H85*Inputs!D27*'GM Alloc Factors'!E47/('(Other Computations)'!E194+'(Other Computations)'!E207))</f>
        <v>0</v>
      </c>
      <c r="F6355" s="43">
        <f t="shared" si="1336"/>
        <v>0</v>
      </c>
      <c r="G6355" s="76">
        <f>IF('(Other Computations)'!G207=0,0,Inputs!I249*Inputs!I142*Inputs!H85*Inputs!D27*'GM Alloc Factors'!G47/('(Other Computations)'!G194+'(Other Computations)'!G207))</f>
        <v>0</v>
      </c>
      <c r="H6355" s="76">
        <f>IF('(Other Computations)'!H207=0,0,Inputs!J249*Inputs!J142*Inputs!H85*Inputs!D27*'GM Alloc Factors'!H47/('(Other Computations)'!H194+'(Other Computations)'!H207))</f>
        <v>0</v>
      </c>
      <c r="I6355" s="76">
        <f>IF('(Other Computations)'!I207=0,0,Inputs!K249*Inputs!K142*Inputs!H85*Inputs!D27*'GM Alloc Factors'!I47/('(Other Computations)'!I194+'(Other Computations)'!I207))</f>
        <v>0</v>
      </c>
      <c r="J6355" s="76">
        <f>IF('(Other Computations)'!J207=0,0,Inputs!L249*Inputs!L142*Inputs!H85*Inputs!D27*'GM Alloc Factors'!J47/('(Other Computations)'!J194+'(Other Computations)'!J207))</f>
        <v>0</v>
      </c>
      <c r="K6355" s="43">
        <f t="shared" si="1337"/>
        <v>0</v>
      </c>
    </row>
    <row r="6356" spans="1:11" ht="12.75" customHeight="1">
      <c r="A6356" s="61" t="str">
        <f>"         "&amp;Labels!B78</f>
        <v xml:space="preserve">         Customer 10</v>
      </c>
      <c r="B6356" s="76">
        <f>IF('(Other Computations)'!B208=0,0,Inputs!D250*Inputs!D143*Inputs!H86*Inputs!D27*'GM Alloc Factors'!B47/('(Other Computations)'!B195+'(Other Computations)'!B208))</f>
        <v>0</v>
      </c>
      <c r="C6356" s="76">
        <f>IF('(Other Computations)'!C208=0,0,Inputs!E250*Inputs!E143*Inputs!H86*Inputs!D27*'GM Alloc Factors'!C47/('(Other Computations)'!C195+'(Other Computations)'!C208))</f>
        <v>0</v>
      </c>
      <c r="D6356" s="76">
        <f>IF('(Other Computations)'!D208=0,0,Inputs!F250*Inputs!F143*Inputs!H86*Inputs!D27*'GM Alloc Factors'!D47/('(Other Computations)'!D195+'(Other Computations)'!D208))</f>
        <v>0</v>
      </c>
      <c r="E6356" s="76">
        <f>IF('(Other Computations)'!E208=0,0,Inputs!G250*Inputs!G143*Inputs!H86*Inputs!D27*'GM Alloc Factors'!E47/('(Other Computations)'!E195+'(Other Computations)'!E208))</f>
        <v>0</v>
      </c>
      <c r="F6356" s="43">
        <f t="shared" si="1336"/>
        <v>0</v>
      </c>
      <c r="G6356" s="76">
        <f>IF('(Other Computations)'!G208=0,0,Inputs!I250*Inputs!I143*Inputs!H86*Inputs!D27*'GM Alloc Factors'!G47/('(Other Computations)'!G195+'(Other Computations)'!G208))</f>
        <v>0</v>
      </c>
      <c r="H6356" s="76">
        <f>IF('(Other Computations)'!H208=0,0,Inputs!J250*Inputs!J143*Inputs!H86*Inputs!D27*'GM Alloc Factors'!H47/('(Other Computations)'!H195+'(Other Computations)'!H208))</f>
        <v>0</v>
      </c>
      <c r="I6356" s="76">
        <f>IF('(Other Computations)'!I208=0,0,Inputs!K250*Inputs!K143*Inputs!H86*Inputs!D27*'GM Alloc Factors'!I47/('(Other Computations)'!I195+'(Other Computations)'!I208))</f>
        <v>0</v>
      </c>
      <c r="J6356" s="76">
        <f>IF('(Other Computations)'!J208=0,0,Inputs!L250*Inputs!L143*Inputs!H86*Inputs!D27*'GM Alloc Factors'!J47/('(Other Computations)'!J195+'(Other Computations)'!J208))</f>
        <v>0</v>
      </c>
      <c r="K6356" s="43">
        <f t="shared" si="1337"/>
        <v>0</v>
      </c>
    </row>
    <row r="6357" spans="1:11" ht="12.75" customHeight="1">
      <c r="A6357" s="61" t="str">
        <f>"         "&amp;Labels!C68</f>
        <v xml:space="preserve">         Total</v>
      </c>
      <c r="B6357" s="84">
        <f>SUM(B6347:B6356)</f>
        <v>0</v>
      </c>
      <c r="C6357" s="84">
        <f>SUM(C6347:C6356)</f>
        <v>0</v>
      </c>
      <c r="D6357" s="84">
        <f>SUM(D6347:D6356)</f>
        <v>0</v>
      </c>
      <c r="E6357" s="84">
        <f>SUM(E6347:E6356)</f>
        <v>0</v>
      </c>
      <c r="F6357" s="43">
        <f t="shared" si="1336"/>
        <v>0</v>
      </c>
      <c r="G6357" s="84">
        <f>SUM(G6347:G6356)</f>
        <v>0</v>
      </c>
      <c r="H6357" s="84">
        <f>SUM(H6347:H6356)</f>
        <v>0</v>
      </c>
      <c r="I6357" s="84">
        <f>SUM(I6347:I6356)</f>
        <v>0</v>
      </c>
      <c r="J6357" s="84">
        <f>SUM(J6347:J6356)</f>
        <v>0</v>
      </c>
      <c r="K6357" s="43">
        <f t="shared" si="1337"/>
        <v>0</v>
      </c>
    </row>
    <row r="6358" spans="1:11" ht="12.75" customHeight="1">
      <c r="A6358" s="61" t="str">
        <f>"      "&amp;Labels!B90</f>
        <v xml:space="preserve">      Q 6</v>
      </c>
      <c r="B6358" s="84"/>
      <c r="C6358" s="84"/>
      <c r="D6358" s="84"/>
      <c r="E6358" s="84"/>
      <c r="F6358" s="43"/>
      <c r="G6358" s="84"/>
      <c r="H6358" s="84"/>
      <c r="I6358" s="84"/>
      <c r="J6358" s="84"/>
      <c r="K6358" s="43"/>
    </row>
    <row r="6359" spans="1:11" ht="12.75" customHeight="1">
      <c r="A6359" s="61" t="str">
        <f>"         "&amp;Labels!B69</f>
        <v xml:space="preserve">         Customer 1</v>
      </c>
      <c r="B6359" s="76">
        <f>IF('(Other Computations)'!B199=0,0,Inputs!D241*Inputs!D134*Inputs!I77*Inputs!D27*'GM Alloc Factors'!B50/('(Other Computations)'!B186+'(Other Computations)'!B199))</f>
        <v>0</v>
      </c>
      <c r="C6359" s="76">
        <f>IF('(Other Computations)'!C199=0,0,Inputs!E241*Inputs!E134*Inputs!I77*Inputs!D27*'GM Alloc Factors'!C50/('(Other Computations)'!C186+'(Other Computations)'!C199))</f>
        <v>0</v>
      </c>
      <c r="D6359" s="76">
        <f>IF('(Other Computations)'!D199=0,0,Inputs!F241*Inputs!F134*Inputs!I77*Inputs!D27*'GM Alloc Factors'!D50/('(Other Computations)'!D186+'(Other Computations)'!D199))</f>
        <v>0</v>
      </c>
      <c r="E6359" s="76">
        <f>IF('(Other Computations)'!E199=0,0,Inputs!G241*Inputs!G134*Inputs!I77*Inputs!D27*'GM Alloc Factors'!E50/('(Other Computations)'!E186+'(Other Computations)'!E199))</f>
        <v>0</v>
      </c>
      <c r="F6359" s="43">
        <f t="shared" ref="F6359:F6369" si="1338">SUM(B6359:E6359)</f>
        <v>0</v>
      </c>
      <c r="G6359" s="76">
        <f>IF('(Other Computations)'!G199=0,0,Inputs!I241*Inputs!I134*Inputs!I77*Inputs!D27*'GM Alloc Factors'!G50/('(Other Computations)'!G186+'(Other Computations)'!G199))</f>
        <v>0</v>
      </c>
      <c r="H6359" s="76">
        <f>IF('(Other Computations)'!H199=0,0,Inputs!J241*Inputs!J134*Inputs!I77*Inputs!D27*'GM Alloc Factors'!H50/('(Other Computations)'!H186+'(Other Computations)'!H199))</f>
        <v>0</v>
      </c>
      <c r="I6359" s="76">
        <f>IF('(Other Computations)'!I199=0,0,Inputs!K241*Inputs!K134*Inputs!I77*Inputs!D27*'GM Alloc Factors'!I50/('(Other Computations)'!I186+'(Other Computations)'!I199))</f>
        <v>0</v>
      </c>
      <c r="J6359" s="76">
        <f>IF('(Other Computations)'!J199=0,0,Inputs!L241*Inputs!L134*Inputs!I77*Inputs!D27*'GM Alloc Factors'!J50/('(Other Computations)'!J186+'(Other Computations)'!J199))</f>
        <v>0</v>
      </c>
      <c r="K6359" s="43">
        <f t="shared" ref="K6359:K6369" si="1339">SUM(G6359:J6359)</f>
        <v>0</v>
      </c>
    </row>
    <row r="6360" spans="1:11" ht="12.75" customHeight="1">
      <c r="A6360" s="61" t="str">
        <f>"         "&amp;Labels!B70</f>
        <v xml:space="preserve">         Customer 2</v>
      </c>
      <c r="B6360" s="76">
        <f>IF('(Other Computations)'!B200=0,0,Inputs!D242*Inputs!D135*Inputs!I78*Inputs!D27*'GM Alloc Factors'!B50/('(Other Computations)'!B187+'(Other Computations)'!B200))</f>
        <v>0</v>
      </c>
      <c r="C6360" s="76">
        <f>IF('(Other Computations)'!C200=0,0,Inputs!E242*Inputs!E135*Inputs!I78*Inputs!D27*'GM Alloc Factors'!C50/('(Other Computations)'!C187+'(Other Computations)'!C200))</f>
        <v>0</v>
      </c>
      <c r="D6360" s="76">
        <f>IF('(Other Computations)'!D200=0,0,Inputs!F242*Inputs!F135*Inputs!I78*Inputs!D27*'GM Alloc Factors'!D50/('(Other Computations)'!D187+'(Other Computations)'!D200))</f>
        <v>0</v>
      </c>
      <c r="E6360" s="76">
        <f>IF('(Other Computations)'!E200=0,0,Inputs!G242*Inputs!G135*Inputs!I78*Inputs!D27*'GM Alloc Factors'!E50/('(Other Computations)'!E187+'(Other Computations)'!E200))</f>
        <v>0</v>
      </c>
      <c r="F6360" s="43">
        <f t="shared" si="1338"/>
        <v>0</v>
      </c>
      <c r="G6360" s="76">
        <f>IF('(Other Computations)'!G200=0,0,Inputs!I242*Inputs!I135*Inputs!I78*Inputs!D27*'GM Alloc Factors'!G50/('(Other Computations)'!G187+'(Other Computations)'!G200))</f>
        <v>0</v>
      </c>
      <c r="H6360" s="76">
        <f>IF('(Other Computations)'!H200=0,0,Inputs!J242*Inputs!J135*Inputs!I78*Inputs!D27*'GM Alloc Factors'!H50/('(Other Computations)'!H187+'(Other Computations)'!H200))</f>
        <v>0</v>
      </c>
      <c r="I6360" s="76">
        <f>IF('(Other Computations)'!I200=0,0,Inputs!K242*Inputs!K135*Inputs!I78*Inputs!D27*'GM Alloc Factors'!I50/('(Other Computations)'!I187+'(Other Computations)'!I200))</f>
        <v>0</v>
      </c>
      <c r="J6360" s="76">
        <f>IF('(Other Computations)'!J200=0,0,Inputs!L242*Inputs!L135*Inputs!I78*Inputs!D27*'GM Alloc Factors'!J50/('(Other Computations)'!J187+'(Other Computations)'!J200))</f>
        <v>0</v>
      </c>
      <c r="K6360" s="43">
        <f t="shared" si="1339"/>
        <v>0</v>
      </c>
    </row>
    <row r="6361" spans="1:11" ht="12.75" customHeight="1">
      <c r="A6361" s="61" t="str">
        <f>"         "&amp;Labels!B71</f>
        <v xml:space="preserve">         Customer 3</v>
      </c>
      <c r="B6361" s="76">
        <f>IF('(Other Computations)'!B201=0,0,Inputs!D243*Inputs!D136*Inputs!I79*Inputs!D27*'GM Alloc Factors'!B50/('(Other Computations)'!B188+'(Other Computations)'!B201))</f>
        <v>0</v>
      </c>
      <c r="C6361" s="76">
        <f>IF('(Other Computations)'!C201=0,0,Inputs!E243*Inputs!E136*Inputs!I79*Inputs!D27*'GM Alloc Factors'!C50/('(Other Computations)'!C188+'(Other Computations)'!C201))</f>
        <v>0</v>
      </c>
      <c r="D6361" s="76">
        <f>IF('(Other Computations)'!D201=0,0,Inputs!F243*Inputs!F136*Inputs!I79*Inputs!D27*'GM Alloc Factors'!D50/('(Other Computations)'!D188+'(Other Computations)'!D201))</f>
        <v>0</v>
      </c>
      <c r="E6361" s="76">
        <f>IF('(Other Computations)'!E201=0,0,Inputs!G243*Inputs!G136*Inputs!I79*Inputs!D27*'GM Alloc Factors'!E50/('(Other Computations)'!E188+'(Other Computations)'!E201))</f>
        <v>0</v>
      </c>
      <c r="F6361" s="43">
        <f t="shared" si="1338"/>
        <v>0</v>
      </c>
      <c r="G6361" s="76">
        <f>IF('(Other Computations)'!G201=0,0,Inputs!I243*Inputs!I136*Inputs!I79*Inputs!D27*'GM Alloc Factors'!G50/('(Other Computations)'!G188+'(Other Computations)'!G201))</f>
        <v>0</v>
      </c>
      <c r="H6361" s="76">
        <f>IF('(Other Computations)'!H201=0,0,Inputs!J243*Inputs!J136*Inputs!I79*Inputs!D27*'GM Alloc Factors'!H50/('(Other Computations)'!H188+'(Other Computations)'!H201))</f>
        <v>0</v>
      </c>
      <c r="I6361" s="76">
        <f>IF('(Other Computations)'!I201=0,0,Inputs!K243*Inputs!K136*Inputs!I79*Inputs!D27*'GM Alloc Factors'!I50/('(Other Computations)'!I188+'(Other Computations)'!I201))</f>
        <v>0</v>
      </c>
      <c r="J6361" s="76">
        <f>IF('(Other Computations)'!J201=0,0,Inputs!L243*Inputs!L136*Inputs!I79*Inputs!D27*'GM Alloc Factors'!J50/('(Other Computations)'!J188+'(Other Computations)'!J201))</f>
        <v>0</v>
      </c>
      <c r="K6361" s="43">
        <f t="shared" si="1339"/>
        <v>0</v>
      </c>
    </row>
    <row r="6362" spans="1:11" ht="12.75" customHeight="1">
      <c r="A6362" s="61" t="str">
        <f>"         "&amp;Labels!B72</f>
        <v xml:space="preserve">         Customer 4</v>
      </c>
      <c r="B6362" s="76">
        <f>IF('(Other Computations)'!B202=0,0,Inputs!D244*Inputs!D137*Inputs!I80*Inputs!D27*'GM Alloc Factors'!B50/('(Other Computations)'!B189+'(Other Computations)'!B202))</f>
        <v>0</v>
      </c>
      <c r="C6362" s="76">
        <f>IF('(Other Computations)'!C202=0,0,Inputs!E244*Inputs!E137*Inputs!I80*Inputs!D27*'GM Alloc Factors'!C50/('(Other Computations)'!C189+'(Other Computations)'!C202))</f>
        <v>0</v>
      </c>
      <c r="D6362" s="76">
        <f>IF('(Other Computations)'!D202=0,0,Inputs!F244*Inputs!F137*Inputs!I80*Inputs!D27*'GM Alloc Factors'!D50/('(Other Computations)'!D189+'(Other Computations)'!D202))</f>
        <v>0</v>
      </c>
      <c r="E6362" s="76">
        <f>IF('(Other Computations)'!E202=0,0,Inputs!G244*Inputs!G137*Inputs!I80*Inputs!D27*'GM Alloc Factors'!E50/('(Other Computations)'!E189+'(Other Computations)'!E202))</f>
        <v>0</v>
      </c>
      <c r="F6362" s="43">
        <f t="shared" si="1338"/>
        <v>0</v>
      </c>
      <c r="G6362" s="76">
        <f>IF('(Other Computations)'!G202=0,0,Inputs!I244*Inputs!I137*Inputs!I80*Inputs!D27*'GM Alloc Factors'!G50/('(Other Computations)'!G189+'(Other Computations)'!G202))</f>
        <v>0</v>
      </c>
      <c r="H6362" s="76">
        <f>IF('(Other Computations)'!H202=0,0,Inputs!J244*Inputs!J137*Inputs!I80*Inputs!D27*'GM Alloc Factors'!H50/('(Other Computations)'!H189+'(Other Computations)'!H202))</f>
        <v>0</v>
      </c>
      <c r="I6362" s="76">
        <f>IF('(Other Computations)'!I202=0,0,Inputs!K244*Inputs!K137*Inputs!I80*Inputs!D27*'GM Alloc Factors'!I50/('(Other Computations)'!I189+'(Other Computations)'!I202))</f>
        <v>0</v>
      </c>
      <c r="J6362" s="76">
        <f>IF('(Other Computations)'!J202=0,0,Inputs!L244*Inputs!L137*Inputs!I80*Inputs!D27*'GM Alloc Factors'!J50/('(Other Computations)'!J189+'(Other Computations)'!J202))</f>
        <v>0</v>
      </c>
      <c r="K6362" s="43">
        <f t="shared" si="1339"/>
        <v>0</v>
      </c>
    </row>
    <row r="6363" spans="1:11" ht="12.75" customHeight="1">
      <c r="A6363" s="61" t="str">
        <f>"         "&amp;Labels!B73</f>
        <v xml:space="preserve">         Customer 5</v>
      </c>
      <c r="B6363" s="76">
        <f>IF('(Other Computations)'!B203=0,0,Inputs!D245*Inputs!D138*Inputs!I81*Inputs!D27*'GM Alloc Factors'!B50/('(Other Computations)'!B190+'(Other Computations)'!B203))</f>
        <v>0</v>
      </c>
      <c r="C6363" s="76">
        <f>IF('(Other Computations)'!C203=0,0,Inputs!E245*Inputs!E138*Inputs!I81*Inputs!D27*'GM Alloc Factors'!C50/('(Other Computations)'!C190+'(Other Computations)'!C203))</f>
        <v>0</v>
      </c>
      <c r="D6363" s="76">
        <f>IF('(Other Computations)'!D203=0,0,Inputs!F245*Inputs!F138*Inputs!I81*Inputs!D27*'GM Alloc Factors'!D50/('(Other Computations)'!D190+'(Other Computations)'!D203))</f>
        <v>0</v>
      </c>
      <c r="E6363" s="76">
        <f>IF('(Other Computations)'!E203=0,0,Inputs!G245*Inputs!G138*Inputs!I81*Inputs!D27*'GM Alloc Factors'!E50/('(Other Computations)'!E190+'(Other Computations)'!E203))</f>
        <v>0</v>
      </c>
      <c r="F6363" s="43">
        <f t="shared" si="1338"/>
        <v>0</v>
      </c>
      <c r="G6363" s="76">
        <f>IF('(Other Computations)'!G203=0,0,Inputs!I245*Inputs!I138*Inputs!I81*Inputs!D27*'GM Alloc Factors'!G50/('(Other Computations)'!G190+'(Other Computations)'!G203))</f>
        <v>0</v>
      </c>
      <c r="H6363" s="76">
        <f>IF('(Other Computations)'!H203=0,0,Inputs!J245*Inputs!J138*Inputs!I81*Inputs!D27*'GM Alloc Factors'!H50/('(Other Computations)'!H190+'(Other Computations)'!H203))</f>
        <v>0</v>
      </c>
      <c r="I6363" s="76">
        <f>IF('(Other Computations)'!I203=0,0,Inputs!K245*Inputs!K138*Inputs!I81*Inputs!D27*'GM Alloc Factors'!I50/('(Other Computations)'!I190+'(Other Computations)'!I203))</f>
        <v>0</v>
      </c>
      <c r="J6363" s="76">
        <f>IF('(Other Computations)'!J203=0,0,Inputs!L245*Inputs!L138*Inputs!I81*Inputs!D27*'GM Alloc Factors'!J50/('(Other Computations)'!J190+'(Other Computations)'!J203))</f>
        <v>0</v>
      </c>
      <c r="K6363" s="43">
        <f t="shared" si="1339"/>
        <v>0</v>
      </c>
    </row>
    <row r="6364" spans="1:11" ht="12.75" customHeight="1">
      <c r="A6364" s="61" t="str">
        <f>"         "&amp;Labels!B74</f>
        <v xml:space="preserve">         Customer 6</v>
      </c>
      <c r="B6364" s="76">
        <f>IF('(Other Computations)'!B204=0,0,Inputs!D246*Inputs!D139*Inputs!I82*Inputs!D27*'GM Alloc Factors'!B50/('(Other Computations)'!B191+'(Other Computations)'!B204))</f>
        <v>0</v>
      </c>
      <c r="C6364" s="76">
        <f>IF('(Other Computations)'!C204=0,0,Inputs!E246*Inputs!E139*Inputs!I82*Inputs!D27*'GM Alloc Factors'!C50/('(Other Computations)'!C191+'(Other Computations)'!C204))</f>
        <v>0</v>
      </c>
      <c r="D6364" s="76">
        <f>IF('(Other Computations)'!D204=0,0,Inputs!F246*Inputs!F139*Inputs!I82*Inputs!D27*'GM Alloc Factors'!D50/('(Other Computations)'!D191+'(Other Computations)'!D204))</f>
        <v>0</v>
      </c>
      <c r="E6364" s="76">
        <f>IF('(Other Computations)'!E204=0,0,Inputs!G246*Inputs!G139*Inputs!I82*Inputs!D27*'GM Alloc Factors'!E50/('(Other Computations)'!E191+'(Other Computations)'!E204))</f>
        <v>0</v>
      </c>
      <c r="F6364" s="43">
        <f t="shared" si="1338"/>
        <v>0</v>
      </c>
      <c r="G6364" s="76">
        <f>IF('(Other Computations)'!G204=0,0,Inputs!I246*Inputs!I139*Inputs!I82*Inputs!D27*'GM Alloc Factors'!G50/('(Other Computations)'!G191+'(Other Computations)'!G204))</f>
        <v>0</v>
      </c>
      <c r="H6364" s="76">
        <f>IF('(Other Computations)'!H204=0,0,Inputs!J246*Inputs!J139*Inputs!I82*Inputs!D27*'GM Alloc Factors'!H50/('(Other Computations)'!H191+'(Other Computations)'!H204))</f>
        <v>0</v>
      </c>
      <c r="I6364" s="76">
        <f>IF('(Other Computations)'!I204=0,0,Inputs!K246*Inputs!K139*Inputs!I82*Inputs!D27*'GM Alloc Factors'!I50/('(Other Computations)'!I191+'(Other Computations)'!I204))</f>
        <v>0</v>
      </c>
      <c r="J6364" s="76">
        <f>IF('(Other Computations)'!J204=0,0,Inputs!L246*Inputs!L139*Inputs!I82*Inputs!D27*'GM Alloc Factors'!J50/('(Other Computations)'!J191+'(Other Computations)'!J204))</f>
        <v>0</v>
      </c>
      <c r="K6364" s="43">
        <f t="shared" si="1339"/>
        <v>0</v>
      </c>
    </row>
    <row r="6365" spans="1:11" ht="12.75" customHeight="1">
      <c r="A6365" s="61" t="str">
        <f>"         "&amp;Labels!B75</f>
        <v xml:space="preserve">         Customer 7</v>
      </c>
      <c r="B6365" s="76">
        <f>IF('(Other Computations)'!B205=0,0,Inputs!D247*Inputs!D140*Inputs!I83*Inputs!D27*'GM Alloc Factors'!B50/('(Other Computations)'!B192+'(Other Computations)'!B205))</f>
        <v>0</v>
      </c>
      <c r="C6365" s="76">
        <f>IF('(Other Computations)'!C205=0,0,Inputs!E247*Inputs!E140*Inputs!I83*Inputs!D27*'GM Alloc Factors'!C50/('(Other Computations)'!C192+'(Other Computations)'!C205))</f>
        <v>0</v>
      </c>
      <c r="D6365" s="76">
        <f>IF('(Other Computations)'!D205=0,0,Inputs!F247*Inputs!F140*Inputs!I83*Inputs!D27*'GM Alloc Factors'!D50/('(Other Computations)'!D192+'(Other Computations)'!D205))</f>
        <v>0</v>
      </c>
      <c r="E6365" s="76">
        <f>IF('(Other Computations)'!E205=0,0,Inputs!G247*Inputs!G140*Inputs!I83*Inputs!D27*'GM Alloc Factors'!E50/('(Other Computations)'!E192+'(Other Computations)'!E205))</f>
        <v>0</v>
      </c>
      <c r="F6365" s="43">
        <f t="shared" si="1338"/>
        <v>0</v>
      </c>
      <c r="G6365" s="76">
        <f>IF('(Other Computations)'!G205=0,0,Inputs!I247*Inputs!I140*Inputs!I83*Inputs!D27*'GM Alloc Factors'!G50/('(Other Computations)'!G192+'(Other Computations)'!G205))</f>
        <v>0</v>
      </c>
      <c r="H6365" s="76">
        <f>IF('(Other Computations)'!H205=0,0,Inputs!J247*Inputs!J140*Inputs!I83*Inputs!D27*'GM Alloc Factors'!H50/('(Other Computations)'!H192+'(Other Computations)'!H205))</f>
        <v>0</v>
      </c>
      <c r="I6365" s="76">
        <f>IF('(Other Computations)'!I205=0,0,Inputs!K247*Inputs!K140*Inputs!I83*Inputs!D27*'GM Alloc Factors'!I50/('(Other Computations)'!I192+'(Other Computations)'!I205))</f>
        <v>0</v>
      </c>
      <c r="J6365" s="76">
        <f>IF('(Other Computations)'!J205=0,0,Inputs!L247*Inputs!L140*Inputs!I83*Inputs!D27*'GM Alloc Factors'!J50/('(Other Computations)'!J192+'(Other Computations)'!J205))</f>
        <v>0</v>
      </c>
      <c r="K6365" s="43">
        <f t="shared" si="1339"/>
        <v>0</v>
      </c>
    </row>
    <row r="6366" spans="1:11" ht="12.75" customHeight="1">
      <c r="A6366" s="61" t="str">
        <f>"         "&amp;Labels!B76</f>
        <v xml:space="preserve">         Customer 8</v>
      </c>
      <c r="B6366" s="76">
        <f>IF('(Other Computations)'!B206=0,0,Inputs!D248*Inputs!D141*Inputs!I84*Inputs!D27*'GM Alloc Factors'!B50/('(Other Computations)'!B193+'(Other Computations)'!B206))</f>
        <v>0</v>
      </c>
      <c r="C6366" s="76">
        <f>IF('(Other Computations)'!C206=0,0,Inputs!E248*Inputs!E141*Inputs!I84*Inputs!D27*'GM Alloc Factors'!C50/('(Other Computations)'!C193+'(Other Computations)'!C206))</f>
        <v>0</v>
      </c>
      <c r="D6366" s="76">
        <f>IF('(Other Computations)'!D206=0,0,Inputs!F248*Inputs!F141*Inputs!I84*Inputs!D27*'GM Alloc Factors'!D50/('(Other Computations)'!D193+'(Other Computations)'!D206))</f>
        <v>0</v>
      </c>
      <c r="E6366" s="76">
        <f>IF('(Other Computations)'!E206=0,0,Inputs!G248*Inputs!G141*Inputs!I84*Inputs!D27*'GM Alloc Factors'!E50/('(Other Computations)'!E193+'(Other Computations)'!E206))</f>
        <v>0</v>
      </c>
      <c r="F6366" s="43">
        <f t="shared" si="1338"/>
        <v>0</v>
      </c>
      <c r="G6366" s="76">
        <f>IF('(Other Computations)'!G206=0,0,Inputs!I248*Inputs!I141*Inputs!I84*Inputs!D27*'GM Alloc Factors'!G50/('(Other Computations)'!G193+'(Other Computations)'!G206))</f>
        <v>0</v>
      </c>
      <c r="H6366" s="76">
        <f>IF('(Other Computations)'!H206=0,0,Inputs!J248*Inputs!J141*Inputs!I84*Inputs!D27*'GM Alloc Factors'!H50/('(Other Computations)'!H193+'(Other Computations)'!H206))</f>
        <v>0</v>
      </c>
      <c r="I6366" s="76">
        <f>IF('(Other Computations)'!I206=0,0,Inputs!K248*Inputs!K141*Inputs!I84*Inputs!D27*'GM Alloc Factors'!I50/('(Other Computations)'!I193+'(Other Computations)'!I206))</f>
        <v>0</v>
      </c>
      <c r="J6366" s="76">
        <f>IF('(Other Computations)'!J206=0,0,Inputs!L248*Inputs!L141*Inputs!I84*Inputs!D27*'GM Alloc Factors'!J50/('(Other Computations)'!J193+'(Other Computations)'!J206))</f>
        <v>0</v>
      </c>
      <c r="K6366" s="43">
        <f t="shared" si="1339"/>
        <v>0</v>
      </c>
    </row>
    <row r="6367" spans="1:11" ht="12.75" customHeight="1">
      <c r="A6367" s="61" t="str">
        <f>"         "&amp;Labels!B77</f>
        <v xml:space="preserve">         Customer 9</v>
      </c>
      <c r="B6367" s="76">
        <f>IF('(Other Computations)'!B207=0,0,Inputs!D249*Inputs!D142*Inputs!I85*Inputs!D27*'GM Alloc Factors'!B50/('(Other Computations)'!B194+'(Other Computations)'!B207))</f>
        <v>0</v>
      </c>
      <c r="C6367" s="76">
        <f>IF('(Other Computations)'!C207=0,0,Inputs!E249*Inputs!E142*Inputs!I85*Inputs!D27*'GM Alloc Factors'!C50/('(Other Computations)'!C194+'(Other Computations)'!C207))</f>
        <v>0</v>
      </c>
      <c r="D6367" s="76">
        <f>IF('(Other Computations)'!D207=0,0,Inputs!F249*Inputs!F142*Inputs!I85*Inputs!D27*'GM Alloc Factors'!D50/('(Other Computations)'!D194+'(Other Computations)'!D207))</f>
        <v>0</v>
      </c>
      <c r="E6367" s="76">
        <f>IF('(Other Computations)'!E207=0,0,Inputs!G249*Inputs!G142*Inputs!I85*Inputs!D27*'GM Alloc Factors'!E50/('(Other Computations)'!E194+'(Other Computations)'!E207))</f>
        <v>0</v>
      </c>
      <c r="F6367" s="43">
        <f t="shared" si="1338"/>
        <v>0</v>
      </c>
      <c r="G6367" s="76">
        <f>IF('(Other Computations)'!G207=0,0,Inputs!I249*Inputs!I142*Inputs!I85*Inputs!D27*'GM Alloc Factors'!G50/('(Other Computations)'!G194+'(Other Computations)'!G207))</f>
        <v>0</v>
      </c>
      <c r="H6367" s="76">
        <f>IF('(Other Computations)'!H207=0,0,Inputs!J249*Inputs!J142*Inputs!I85*Inputs!D27*'GM Alloc Factors'!H50/('(Other Computations)'!H194+'(Other Computations)'!H207))</f>
        <v>0</v>
      </c>
      <c r="I6367" s="76">
        <f>IF('(Other Computations)'!I207=0,0,Inputs!K249*Inputs!K142*Inputs!I85*Inputs!D27*'GM Alloc Factors'!I50/('(Other Computations)'!I194+'(Other Computations)'!I207))</f>
        <v>0</v>
      </c>
      <c r="J6367" s="76">
        <f>IF('(Other Computations)'!J207=0,0,Inputs!L249*Inputs!L142*Inputs!I85*Inputs!D27*'GM Alloc Factors'!J50/('(Other Computations)'!J194+'(Other Computations)'!J207))</f>
        <v>0</v>
      </c>
      <c r="K6367" s="43">
        <f t="shared" si="1339"/>
        <v>0</v>
      </c>
    </row>
    <row r="6368" spans="1:11" ht="12.75" customHeight="1">
      <c r="A6368" s="61" t="str">
        <f>"         "&amp;Labels!B78</f>
        <v xml:space="preserve">         Customer 10</v>
      </c>
      <c r="B6368" s="76">
        <f>IF('(Other Computations)'!B208=0,0,Inputs!D250*Inputs!D143*Inputs!I86*Inputs!D27*'GM Alloc Factors'!B50/('(Other Computations)'!B195+'(Other Computations)'!B208))</f>
        <v>0</v>
      </c>
      <c r="C6368" s="76">
        <f>IF('(Other Computations)'!C208=0,0,Inputs!E250*Inputs!E143*Inputs!I86*Inputs!D27*'GM Alloc Factors'!C50/('(Other Computations)'!C195+'(Other Computations)'!C208))</f>
        <v>0</v>
      </c>
      <c r="D6368" s="76">
        <f>IF('(Other Computations)'!D208=0,0,Inputs!F250*Inputs!F143*Inputs!I86*Inputs!D27*'GM Alloc Factors'!D50/('(Other Computations)'!D195+'(Other Computations)'!D208))</f>
        <v>0</v>
      </c>
      <c r="E6368" s="76">
        <f>IF('(Other Computations)'!E208=0,0,Inputs!G250*Inputs!G143*Inputs!I86*Inputs!D27*'GM Alloc Factors'!E50/('(Other Computations)'!E195+'(Other Computations)'!E208))</f>
        <v>0</v>
      </c>
      <c r="F6368" s="43">
        <f t="shared" si="1338"/>
        <v>0</v>
      </c>
      <c r="G6368" s="76">
        <f>IF('(Other Computations)'!G208=0,0,Inputs!I250*Inputs!I143*Inputs!I86*Inputs!D27*'GM Alloc Factors'!G50/('(Other Computations)'!G195+'(Other Computations)'!G208))</f>
        <v>0</v>
      </c>
      <c r="H6368" s="76">
        <f>IF('(Other Computations)'!H208=0,0,Inputs!J250*Inputs!J143*Inputs!I86*Inputs!D27*'GM Alloc Factors'!H50/('(Other Computations)'!H195+'(Other Computations)'!H208))</f>
        <v>0</v>
      </c>
      <c r="I6368" s="76">
        <f>IF('(Other Computations)'!I208=0,0,Inputs!K250*Inputs!K143*Inputs!I86*Inputs!D27*'GM Alloc Factors'!I50/('(Other Computations)'!I195+'(Other Computations)'!I208))</f>
        <v>0</v>
      </c>
      <c r="J6368" s="76">
        <f>IF('(Other Computations)'!J208=0,0,Inputs!L250*Inputs!L143*Inputs!I86*Inputs!D27*'GM Alloc Factors'!J50/('(Other Computations)'!J195+'(Other Computations)'!J208))</f>
        <v>0</v>
      </c>
      <c r="K6368" s="43">
        <f t="shared" si="1339"/>
        <v>0</v>
      </c>
    </row>
    <row r="6369" spans="1:11" ht="12.75" customHeight="1">
      <c r="A6369" s="61" t="str">
        <f>"         "&amp;Labels!C68</f>
        <v xml:space="preserve">         Total</v>
      </c>
      <c r="B6369" s="84">
        <f>SUM(B6359:B6368)</f>
        <v>0</v>
      </c>
      <c r="C6369" s="84">
        <f>SUM(C6359:C6368)</f>
        <v>0</v>
      </c>
      <c r="D6369" s="84">
        <f>SUM(D6359:D6368)</f>
        <v>0</v>
      </c>
      <c r="E6369" s="84">
        <f>SUM(E6359:E6368)</f>
        <v>0</v>
      </c>
      <c r="F6369" s="43">
        <f t="shared" si="1338"/>
        <v>0</v>
      </c>
      <c r="G6369" s="84">
        <f>SUM(G6359:G6368)</f>
        <v>0</v>
      </c>
      <c r="H6369" s="84">
        <f>SUM(H6359:H6368)</f>
        <v>0</v>
      </c>
      <c r="I6369" s="84">
        <f>SUM(I6359:I6368)</f>
        <v>0</v>
      </c>
      <c r="J6369" s="84">
        <f>SUM(J6359:J6368)</f>
        <v>0</v>
      </c>
      <c r="K6369" s="43">
        <f t="shared" si="1339"/>
        <v>0</v>
      </c>
    </row>
    <row r="6370" spans="1:11" ht="12.75" customHeight="1">
      <c r="A6370" s="61" t="str">
        <f>"      "&amp;Labels!B91</f>
        <v xml:space="preserve">      Q 7</v>
      </c>
      <c r="B6370" s="84"/>
      <c r="C6370" s="84"/>
      <c r="D6370" s="84"/>
      <c r="E6370" s="84"/>
      <c r="F6370" s="43"/>
      <c r="G6370" s="84"/>
      <c r="H6370" s="84"/>
      <c r="I6370" s="84"/>
      <c r="J6370" s="84"/>
      <c r="K6370" s="43"/>
    </row>
    <row r="6371" spans="1:11" ht="12.75" customHeight="1">
      <c r="A6371" s="61" t="str">
        <f>"         "&amp;Labels!B69</f>
        <v xml:space="preserve">         Customer 1</v>
      </c>
      <c r="B6371" s="76">
        <f>IF('(Other Computations)'!B199=0,0,Inputs!D241*Inputs!D134*Inputs!J77*Inputs!D27*'GM Alloc Factors'!B53/('(Other Computations)'!B186+'(Other Computations)'!B199))</f>
        <v>0</v>
      </c>
      <c r="C6371" s="76">
        <f>IF('(Other Computations)'!C199=0,0,Inputs!E241*Inputs!E134*Inputs!J77*Inputs!D27*'GM Alloc Factors'!C53/('(Other Computations)'!C186+'(Other Computations)'!C199))</f>
        <v>0</v>
      </c>
      <c r="D6371" s="76">
        <f>IF('(Other Computations)'!D199=0,0,Inputs!F241*Inputs!F134*Inputs!J77*Inputs!D27*'GM Alloc Factors'!D53/('(Other Computations)'!D186+'(Other Computations)'!D199))</f>
        <v>0</v>
      </c>
      <c r="E6371" s="76">
        <f>IF('(Other Computations)'!E199=0,0,Inputs!G241*Inputs!G134*Inputs!J77*Inputs!D27*'GM Alloc Factors'!E53/('(Other Computations)'!E186+'(Other Computations)'!E199))</f>
        <v>0</v>
      </c>
      <c r="F6371" s="43">
        <f t="shared" ref="F6371:F6381" si="1340">SUM(B6371:E6371)</f>
        <v>0</v>
      </c>
      <c r="G6371" s="76">
        <f>IF('(Other Computations)'!G199=0,0,Inputs!I241*Inputs!I134*Inputs!J77*Inputs!D27*'GM Alloc Factors'!G53/('(Other Computations)'!G186+'(Other Computations)'!G199))</f>
        <v>0</v>
      </c>
      <c r="H6371" s="76">
        <f>IF('(Other Computations)'!H199=0,0,Inputs!J241*Inputs!J134*Inputs!J77*Inputs!D27*'GM Alloc Factors'!H53/('(Other Computations)'!H186+'(Other Computations)'!H199))</f>
        <v>0</v>
      </c>
      <c r="I6371" s="76">
        <f>IF('(Other Computations)'!I199=0,0,Inputs!K241*Inputs!K134*Inputs!J77*Inputs!D27*'GM Alloc Factors'!I53/('(Other Computations)'!I186+'(Other Computations)'!I199))</f>
        <v>0</v>
      </c>
      <c r="J6371" s="76">
        <f>IF('(Other Computations)'!J199=0,0,Inputs!L241*Inputs!L134*Inputs!J77*Inputs!D27*'GM Alloc Factors'!J53/('(Other Computations)'!J186+'(Other Computations)'!J199))</f>
        <v>0</v>
      </c>
      <c r="K6371" s="43">
        <f t="shared" ref="K6371:K6381" si="1341">SUM(G6371:J6371)</f>
        <v>0</v>
      </c>
    </row>
    <row r="6372" spans="1:11" ht="12.75" customHeight="1">
      <c r="A6372" s="61" t="str">
        <f>"         "&amp;Labels!B70</f>
        <v xml:space="preserve">         Customer 2</v>
      </c>
      <c r="B6372" s="76">
        <f>IF('(Other Computations)'!B200=0,0,Inputs!D242*Inputs!D135*Inputs!J78*Inputs!D27*'GM Alloc Factors'!B53/('(Other Computations)'!B187+'(Other Computations)'!B200))</f>
        <v>0</v>
      </c>
      <c r="C6372" s="76">
        <f>IF('(Other Computations)'!C200=0,0,Inputs!E242*Inputs!E135*Inputs!J78*Inputs!D27*'GM Alloc Factors'!C53/('(Other Computations)'!C187+'(Other Computations)'!C200))</f>
        <v>0</v>
      </c>
      <c r="D6372" s="76">
        <f>IF('(Other Computations)'!D200=0,0,Inputs!F242*Inputs!F135*Inputs!J78*Inputs!D27*'GM Alloc Factors'!D53/('(Other Computations)'!D187+'(Other Computations)'!D200))</f>
        <v>0</v>
      </c>
      <c r="E6372" s="76">
        <f>IF('(Other Computations)'!E200=0,0,Inputs!G242*Inputs!G135*Inputs!J78*Inputs!D27*'GM Alloc Factors'!E53/('(Other Computations)'!E187+'(Other Computations)'!E200))</f>
        <v>0</v>
      </c>
      <c r="F6372" s="43">
        <f t="shared" si="1340"/>
        <v>0</v>
      </c>
      <c r="G6372" s="76">
        <f>IF('(Other Computations)'!G200=0,0,Inputs!I242*Inputs!I135*Inputs!J78*Inputs!D27*'GM Alloc Factors'!G53/('(Other Computations)'!G187+'(Other Computations)'!G200))</f>
        <v>0</v>
      </c>
      <c r="H6372" s="76">
        <f>IF('(Other Computations)'!H200=0,0,Inputs!J242*Inputs!J135*Inputs!J78*Inputs!D27*'GM Alloc Factors'!H53/('(Other Computations)'!H187+'(Other Computations)'!H200))</f>
        <v>0</v>
      </c>
      <c r="I6372" s="76">
        <f>IF('(Other Computations)'!I200=0,0,Inputs!K242*Inputs!K135*Inputs!J78*Inputs!D27*'GM Alloc Factors'!I53/('(Other Computations)'!I187+'(Other Computations)'!I200))</f>
        <v>0</v>
      </c>
      <c r="J6372" s="76">
        <f>IF('(Other Computations)'!J200=0,0,Inputs!L242*Inputs!L135*Inputs!J78*Inputs!D27*'GM Alloc Factors'!J53/('(Other Computations)'!J187+'(Other Computations)'!J200))</f>
        <v>0</v>
      </c>
      <c r="K6372" s="43">
        <f t="shared" si="1341"/>
        <v>0</v>
      </c>
    </row>
    <row r="6373" spans="1:11" ht="12.75" customHeight="1">
      <c r="A6373" s="61" t="str">
        <f>"         "&amp;Labels!B71</f>
        <v xml:space="preserve">         Customer 3</v>
      </c>
      <c r="B6373" s="76">
        <f>IF('(Other Computations)'!B201=0,0,Inputs!D243*Inputs!D136*Inputs!J79*Inputs!D27*'GM Alloc Factors'!B53/('(Other Computations)'!B188+'(Other Computations)'!B201))</f>
        <v>0</v>
      </c>
      <c r="C6373" s="76">
        <f>IF('(Other Computations)'!C201=0,0,Inputs!E243*Inputs!E136*Inputs!J79*Inputs!D27*'GM Alloc Factors'!C53/('(Other Computations)'!C188+'(Other Computations)'!C201))</f>
        <v>0</v>
      </c>
      <c r="D6373" s="76">
        <f>IF('(Other Computations)'!D201=0,0,Inputs!F243*Inputs!F136*Inputs!J79*Inputs!D27*'GM Alloc Factors'!D53/('(Other Computations)'!D188+'(Other Computations)'!D201))</f>
        <v>0</v>
      </c>
      <c r="E6373" s="76">
        <f>IF('(Other Computations)'!E201=0,0,Inputs!G243*Inputs!G136*Inputs!J79*Inputs!D27*'GM Alloc Factors'!E53/('(Other Computations)'!E188+'(Other Computations)'!E201))</f>
        <v>0</v>
      </c>
      <c r="F6373" s="43">
        <f t="shared" si="1340"/>
        <v>0</v>
      </c>
      <c r="G6373" s="76">
        <f>IF('(Other Computations)'!G201=0,0,Inputs!I243*Inputs!I136*Inputs!J79*Inputs!D27*'GM Alloc Factors'!G53/('(Other Computations)'!G188+'(Other Computations)'!G201))</f>
        <v>0</v>
      </c>
      <c r="H6373" s="76">
        <f>IF('(Other Computations)'!H201=0,0,Inputs!J243*Inputs!J136*Inputs!J79*Inputs!D27*'GM Alloc Factors'!H53/('(Other Computations)'!H188+'(Other Computations)'!H201))</f>
        <v>0</v>
      </c>
      <c r="I6373" s="76">
        <f>IF('(Other Computations)'!I201=0,0,Inputs!K243*Inputs!K136*Inputs!J79*Inputs!D27*'GM Alloc Factors'!I53/('(Other Computations)'!I188+'(Other Computations)'!I201))</f>
        <v>0</v>
      </c>
      <c r="J6373" s="76">
        <f>IF('(Other Computations)'!J201=0,0,Inputs!L243*Inputs!L136*Inputs!J79*Inputs!D27*'GM Alloc Factors'!J53/('(Other Computations)'!J188+'(Other Computations)'!J201))</f>
        <v>0</v>
      </c>
      <c r="K6373" s="43">
        <f t="shared" si="1341"/>
        <v>0</v>
      </c>
    </row>
    <row r="6374" spans="1:11" ht="12.75" customHeight="1">
      <c r="A6374" s="61" t="str">
        <f>"         "&amp;Labels!B72</f>
        <v xml:space="preserve">         Customer 4</v>
      </c>
      <c r="B6374" s="76">
        <f>IF('(Other Computations)'!B202=0,0,Inputs!D244*Inputs!D137*Inputs!J80*Inputs!D27*'GM Alloc Factors'!B53/('(Other Computations)'!B189+'(Other Computations)'!B202))</f>
        <v>0</v>
      </c>
      <c r="C6374" s="76">
        <f>IF('(Other Computations)'!C202=0,0,Inputs!E244*Inputs!E137*Inputs!J80*Inputs!D27*'GM Alloc Factors'!C53/('(Other Computations)'!C189+'(Other Computations)'!C202))</f>
        <v>0</v>
      </c>
      <c r="D6374" s="76">
        <f>IF('(Other Computations)'!D202=0,0,Inputs!F244*Inputs!F137*Inputs!J80*Inputs!D27*'GM Alloc Factors'!D53/('(Other Computations)'!D189+'(Other Computations)'!D202))</f>
        <v>0</v>
      </c>
      <c r="E6374" s="76">
        <f>IF('(Other Computations)'!E202=0,0,Inputs!G244*Inputs!G137*Inputs!J80*Inputs!D27*'GM Alloc Factors'!E53/('(Other Computations)'!E189+'(Other Computations)'!E202))</f>
        <v>0</v>
      </c>
      <c r="F6374" s="43">
        <f t="shared" si="1340"/>
        <v>0</v>
      </c>
      <c r="G6374" s="76">
        <f>IF('(Other Computations)'!G202=0,0,Inputs!I244*Inputs!I137*Inputs!J80*Inputs!D27*'GM Alloc Factors'!G53/('(Other Computations)'!G189+'(Other Computations)'!G202))</f>
        <v>0</v>
      </c>
      <c r="H6374" s="76">
        <f>IF('(Other Computations)'!H202=0,0,Inputs!J244*Inputs!J137*Inputs!J80*Inputs!D27*'GM Alloc Factors'!H53/('(Other Computations)'!H189+'(Other Computations)'!H202))</f>
        <v>0</v>
      </c>
      <c r="I6374" s="76">
        <f>IF('(Other Computations)'!I202=0,0,Inputs!K244*Inputs!K137*Inputs!J80*Inputs!D27*'GM Alloc Factors'!I53/('(Other Computations)'!I189+'(Other Computations)'!I202))</f>
        <v>0</v>
      </c>
      <c r="J6374" s="76">
        <f>IF('(Other Computations)'!J202=0,0,Inputs!L244*Inputs!L137*Inputs!J80*Inputs!D27*'GM Alloc Factors'!J53/('(Other Computations)'!J189+'(Other Computations)'!J202))</f>
        <v>0</v>
      </c>
      <c r="K6374" s="43">
        <f t="shared" si="1341"/>
        <v>0</v>
      </c>
    </row>
    <row r="6375" spans="1:11" ht="12.75" customHeight="1">
      <c r="A6375" s="61" t="str">
        <f>"         "&amp;Labels!B73</f>
        <v xml:space="preserve">         Customer 5</v>
      </c>
      <c r="B6375" s="76">
        <f>IF('(Other Computations)'!B203=0,0,Inputs!D245*Inputs!D138*Inputs!J81*Inputs!D27*'GM Alloc Factors'!B53/('(Other Computations)'!B190+'(Other Computations)'!B203))</f>
        <v>0</v>
      </c>
      <c r="C6375" s="76">
        <f>IF('(Other Computations)'!C203=0,0,Inputs!E245*Inputs!E138*Inputs!J81*Inputs!D27*'GM Alloc Factors'!C53/('(Other Computations)'!C190+'(Other Computations)'!C203))</f>
        <v>0</v>
      </c>
      <c r="D6375" s="76">
        <f>IF('(Other Computations)'!D203=0,0,Inputs!F245*Inputs!F138*Inputs!J81*Inputs!D27*'GM Alloc Factors'!D53/('(Other Computations)'!D190+'(Other Computations)'!D203))</f>
        <v>0</v>
      </c>
      <c r="E6375" s="76">
        <f>IF('(Other Computations)'!E203=0,0,Inputs!G245*Inputs!G138*Inputs!J81*Inputs!D27*'GM Alloc Factors'!E53/('(Other Computations)'!E190+'(Other Computations)'!E203))</f>
        <v>0</v>
      </c>
      <c r="F6375" s="43">
        <f t="shared" si="1340"/>
        <v>0</v>
      </c>
      <c r="G6375" s="76">
        <f>IF('(Other Computations)'!G203=0,0,Inputs!I245*Inputs!I138*Inputs!J81*Inputs!D27*'GM Alloc Factors'!G53/('(Other Computations)'!G190+'(Other Computations)'!G203))</f>
        <v>0</v>
      </c>
      <c r="H6375" s="76">
        <f>IF('(Other Computations)'!H203=0,0,Inputs!J245*Inputs!J138*Inputs!J81*Inputs!D27*'GM Alloc Factors'!H53/('(Other Computations)'!H190+'(Other Computations)'!H203))</f>
        <v>0</v>
      </c>
      <c r="I6375" s="76">
        <f>IF('(Other Computations)'!I203=0,0,Inputs!K245*Inputs!K138*Inputs!J81*Inputs!D27*'GM Alloc Factors'!I53/('(Other Computations)'!I190+'(Other Computations)'!I203))</f>
        <v>0</v>
      </c>
      <c r="J6375" s="76">
        <f>IF('(Other Computations)'!J203=0,0,Inputs!L245*Inputs!L138*Inputs!J81*Inputs!D27*'GM Alloc Factors'!J53/('(Other Computations)'!J190+'(Other Computations)'!J203))</f>
        <v>0</v>
      </c>
      <c r="K6375" s="43">
        <f t="shared" si="1341"/>
        <v>0</v>
      </c>
    </row>
    <row r="6376" spans="1:11" ht="12.75" customHeight="1">
      <c r="A6376" s="61" t="str">
        <f>"         "&amp;Labels!B74</f>
        <v xml:space="preserve">         Customer 6</v>
      </c>
      <c r="B6376" s="76">
        <f>IF('(Other Computations)'!B204=0,0,Inputs!D246*Inputs!D139*Inputs!J82*Inputs!D27*'GM Alloc Factors'!B53/('(Other Computations)'!B191+'(Other Computations)'!B204))</f>
        <v>0</v>
      </c>
      <c r="C6376" s="76">
        <f>IF('(Other Computations)'!C204=0,0,Inputs!E246*Inputs!E139*Inputs!J82*Inputs!D27*'GM Alloc Factors'!C53/('(Other Computations)'!C191+'(Other Computations)'!C204))</f>
        <v>0</v>
      </c>
      <c r="D6376" s="76">
        <f>IF('(Other Computations)'!D204=0,0,Inputs!F246*Inputs!F139*Inputs!J82*Inputs!D27*'GM Alloc Factors'!D53/('(Other Computations)'!D191+'(Other Computations)'!D204))</f>
        <v>0</v>
      </c>
      <c r="E6376" s="76">
        <f>IF('(Other Computations)'!E204=0,0,Inputs!G246*Inputs!G139*Inputs!J82*Inputs!D27*'GM Alloc Factors'!E53/('(Other Computations)'!E191+'(Other Computations)'!E204))</f>
        <v>0</v>
      </c>
      <c r="F6376" s="43">
        <f t="shared" si="1340"/>
        <v>0</v>
      </c>
      <c r="G6376" s="76">
        <f>IF('(Other Computations)'!G204=0,0,Inputs!I246*Inputs!I139*Inputs!J82*Inputs!D27*'GM Alloc Factors'!G53/('(Other Computations)'!G191+'(Other Computations)'!G204))</f>
        <v>0</v>
      </c>
      <c r="H6376" s="76">
        <f>IF('(Other Computations)'!H204=0,0,Inputs!J246*Inputs!J139*Inputs!J82*Inputs!D27*'GM Alloc Factors'!H53/('(Other Computations)'!H191+'(Other Computations)'!H204))</f>
        <v>0</v>
      </c>
      <c r="I6376" s="76">
        <f>IF('(Other Computations)'!I204=0,0,Inputs!K246*Inputs!K139*Inputs!J82*Inputs!D27*'GM Alloc Factors'!I53/('(Other Computations)'!I191+'(Other Computations)'!I204))</f>
        <v>0</v>
      </c>
      <c r="J6376" s="76">
        <f>IF('(Other Computations)'!J204=0,0,Inputs!L246*Inputs!L139*Inputs!J82*Inputs!D27*'GM Alloc Factors'!J53/('(Other Computations)'!J191+'(Other Computations)'!J204))</f>
        <v>0</v>
      </c>
      <c r="K6376" s="43">
        <f t="shared" si="1341"/>
        <v>0</v>
      </c>
    </row>
    <row r="6377" spans="1:11" ht="12.75" customHeight="1">
      <c r="A6377" s="61" t="str">
        <f>"         "&amp;Labels!B75</f>
        <v xml:space="preserve">         Customer 7</v>
      </c>
      <c r="B6377" s="76">
        <f>IF('(Other Computations)'!B205=0,0,Inputs!D247*Inputs!D140*Inputs!J83*Inputs!D27*'GM Alloc Factors'!B53/('(Other Computations)'!B192+'(Other Computations)'!B205))</f>
        <v>0</v>
      </c>
      <c r="C6377" s="76">
        <f>IF('(Other Computations)'!C205=0,0,Inputs!E247*Inputs!E140*Inputs!J83*Inputs!D27*'GM Alloc Factors'!C53/('(Other Computations)'!C192+'(Other Computations)'!C205))</f>
        <v>0</v>
      </c>
      <c r="D6377" s="76">
        <f>IF('(Other Computations)'!D205=0,0,Inputs!F247*Inputs!F140*Inputs!J83*Inputs!D27*'GM Alloc Factors'!D53/('(Other Computations)'!D192+'(Other Computations)'!D205))</f>
        <v>0</v>
      </c>
      <c r="E6377" s="76">
        <f>IF('(Other Computations)'!E205=0,0,Inputs!G247*Inputs!G140*Inputs!J83*Inputs!D27*'GM Alloc Factors'!E53/('(Other Computations)'!E192+'(Other Computations)'!E205))</f>
        <v>0</v>
      </c>
      <c r="F6377" s="43">
        <f t="shared" si="1340"/>
        <v>0</v>
      </c>
      <c r="G6377" s="76">
        <f>IF('(Other Computations)'!G205=0,0,Inputs!I247*Inputs!I140*Inputs!J83*Inputs!D27*'GM Alloc Factors'!G53/('(Other Computations)'!G192+'(Other Computations)'!G205))</f>
        <v>0</v>
      </c>
      <c r="H6377" s="76">
        <f>IF('(Other Computations)'!H205=0,0,Inputs!J247*Inputs!J140*Inputs!J83*Inputs!D27*'GM Alloc Factors'!H53/('(Other Computations)'!H192+'(Other Computations)'!H205))</f>
        <v>0</v>
      </c>
      <c r="I6377" s="76">
        <f>IF('(Other Computations)'!I205=0,0,Inputs!K247*Inputs!K140*Inputs!J83*Inputs!D27*'GM Alloc Factors'!I53/('(Other Computations)'!I192+'(Other Computations)'!I205))</f>
        <v>0</v>
      </c>
      <c r="J6377" s="76">
        <f>IF('(Other Computations)'!J205=0,0,Inputs!L247*Inputs!L140*Inputs!J83*Inputs!D27*'GM Alloc Factors'!J53/('(Other Computations)'!J192+'(Other Computations)'!J205))</f>
        <v>0</v>
      </c>
      <c r="K6377" s="43">
        <f t="shared" si="1341"/>
        <v>0</v>
      </c>
    </row>
    <row r="6378" spans="1:11" ht="12.75" customHeight="1">
      <c r="A6378" s="61" t="str">
        <f>"         "&amp;Labels!B76</f>
        <v xml:space="preserve">         Customer 8</v>
      </c>
      <c r="B6378" s="76">
        <f>IF('(Other Computations)'!B206=0,0,Inputs!D248*Inputs!D141*Inputs!J84*Inputs!D27*'GM Alloc Factors'!B53/('(Other Computations)'!B193+'(Other Computations)'!B206))</f>
        <v>0</v>
      </c>
      <c r="C6378" s="76">
        <f>IF('(Other Computations)'!C206=0,0,Inputs!E248*Inputs!E141*Inputs!J84*Inputs!D27*'GM Alloc Factors'!C53/('(Other Computations)'!C193+'(Other Computations)'!C206))</f>
        <v>0</v>
      </c>
      <c r="D6378" s="76">
        <f>IF('(Other Computations)'!D206=0,0,Inputs!F248*Inputs!F141*Inputs!J84*Inputs!D27*'GM Alloc Factors'!D53/('(Other Computations)'!D193+'(Other Computations)'!D206))</f>
        <v>0</v>
      </c>
      <c r="E6378" s="76">
        <f>IF('(Other Computations)'!E206=0,0,Inputs!G248*Inputs!G141*Inputs!J84*Inputs!D27*'GM Alloc Factors'!E53/('(Other Computations)'!E193+'(Other Computations)'!E206))</f>
        <v>0</v>
      </c>
      <c r="F6378" s="43">
        <f t="shared" si="1340"/>
        <v>0</v>
      </c>
      <c r="G6378" s="76">
        <f>IF('(Other Computations)'!G206=0,0,Inputs!I248*Inputs!I141*Inputs!J84*Inputs!D27*'GM Alloc Factors'!G53/('(Other Computations)'!G193+'(Other Computations)'!G206))</f>
        <v>0</v>
      </c>
      <c r="H6378" s="76">
        <f>IF('(Other Computations)'!H206=0,0,Inputs!J248*Inputs!J141*Inputs!J84*Inputs!D27*'GM Alloc Factors'!H53/('(Other Computations)'!H193+'(Other Computations)'!H206))</f>
        <v>0</v>
      </c>
      <c r="I6378" s="76">
        <f>IF('(Other Computations)'!I206=0,0,Inputs!K248*Inputs!K141*Inputs!J84*Inputs!D27*'GM Alloc Factors'!I53/('(Other Computations)'!I193+'(Other Computations)'!I206))</f>
        <v>0</v>
      </c>
      <c r="J6378" s="76">
        <f>IF('(Other Computations)'!J206=0,0,Inputs!L248*Inputs!L141*Inputs!J84*Inputs!D27*'GM Alloc Factors'!J53/('(Other Computations)'!J193+'(Other Computations)'!J206))</f>
        <v>0</v>
      </c>
      <c r="K6378" s="43">
        <f t="shared" si="1341"/>
        <v>0</v>
      </c>
    </row>
    <row r="6379" spans="1:11" ht="12.75" customHeight="1">
      <c r="A6379" s="61" t="str">
        <f>"         "&amp;Labels!B77</f>
        <v xml:space="preserve">         Customer 9</v>
      </c>
      <c r="B6379" s="76">
        <f>IF('(Other Computations)'!B207=0,0,Inputs!D249*Inputs!D142*Inputs!J85*Inputs!D27*'GM Alloc Factors'!B53/('(Other Computations)'!B194+'(Other Computations)'!B207))</f>
        <v>0</v>
      </c>
      <c r="C6379" s="76">
        <f>IF('(Other Computations)'!C207=0,0,Inputs!E249*Inputs!E142*Inputs!J85*Inputs!D27*'GM Alloc Factors'!C53/('(Other Computations)'!C194+'(Other Computations)'!C207))</f>
        <v>0</v>
      </c>
      <c r="D6379" s="76">
        <f>IF('(Other Computations)'!D207=0,0,Inputs!F249*Inputs!F142*Inputs!J85*Inputs!D27*'GM Alloc Factors'!D53/('(Other Computations)'!D194+'(Other Computations)'!D207))</f>
        <v>0</v>
      </c>
      <c r="E6379" s="76">
        <f>IF('(Other Computations)'!E207=0,0,Inputs!G249*Inputs!G142*Inputs!J85*Inputs!D27*'GM Alloc Factors'!E53/('(Other Computations)'!E194+'(Other Computations)'!E207))</f>
        <v>0</v>
      </c>
      <c r="F6379" s="43">
        <f t="shared" si="1340"/>
        <v>0</v>
      </c>
      <c r="G6379" s="76">
        <f>IF('(Other Computations)'!G207=0,0,Inputs!I249*Inputs!I142*Inputs!J85*Inputs!D27*'GM Alloc Factors'!G53/('(Other Computations)'!G194+'(Other Computations)'!G207))</f>
        <v>0</v>
      </c>
      <c r="H6379" s="76">
        <f>IF('(Other Computations)'!H207=0,0,Inputs!J249*Inputs!J142*Inputs!J85*Inputs!D27*'GM Alloc Factors'!H53/('(Other Computations)'!H194+'(Other Computations)'!H207))</f>
        <v>0</v>
      </c>
      <c r="I6379" s="76">
        <f>IF('(Other Computations)'!I207=0,0,Inputs!K249*Inputs!K142*Inputs!J85*Inputs!D27*'GM Alloc Factors'!I53/('(Other Computations)'!I194+'(Other Computations)'!I207))</f>
        <v>0</v>
      </c>
      <c r="J6379" s="76">
        <f>IF('(Other Computations)'!J207=0,0,Inputs!L249*Inputs!L142*Inputs!J85*Inputs!D27*'GM Alloc Factors'!J53/('(Other Computations)'!J194+'(Other Computations)'!J207))</f>
        <v>0</v>
      </c>
      <c r="K6379" s="43">
        <f t="shared" si="1341"/>
        <v>0</v>
      </c>
    </row>
    <row r="6380" spans="1:11" ht="12.75" customHeight="1">
      <c r="A6380" s="61" t="str">
        <f>"         "&amp;Labels!B78</f>
        <v xml:space="preserve">         Customer 10</v>
      </c>
      <c r="B6380" s="76">
        <f>IF('(Other Computations)'!B208=0,0,Inputs!D250*Inputs!D143*Inputs!J86*Inputs!D27*'GM Alloc Factors'!B53/('(Other Computations)'!B195+'(Other Computations)'!B208))</f>
        <v>0</v>
      </c>
      <c r="C6380" s="76">
        <f>IF('(Other Computations)'!C208=0,0,Inputs!E250*Inputs!E143*Inputs!J86*Inputs!D27*'GM Alloc Factors'!C53/('(Other Computations)'!C195+'(Other Computations)'!C208))</f>
        <v>0</v>
      </c>
      <c r="D6380" s="76">
        <f>IF('(Other Computations)'!D208=0,0,Inputs!F250*Inputs!F143*Inputs!J86*Inputs!D27*'GM Alloc Factors'!D53/('(Other Computations)'!D195+'(Other Computations)'!D208))</f>
        <v>0</v>
      </c>
      <c r="E6380" s="76">
        <f>IF('(Other Computations)'!E208=0,0,Inputs!G250*Inputs!G143*Inputs!J86*Inputs!D27*'GM Alloc Factors'!E53/('(Other Computations)'!E195+'(Other Computations)'!E208))</f>
        <v>0</v>
      </c>
      <c r="F6380" s="43">
        <f t="shared" si="1340"/>
        <v>0</v>
      </c>
      <c r="G6380" s="76">
        <f>IF('(Other Computations)'!G208=0,0,Inputs!I250*Inputs!I143*Inputs!J86*Inputs!D27*'GM Alloc Factors'!G53/('(Other Computations)'!G195+'(Other Computations)'!G208))</f>
        <v>0</v>
      </c>
      <c r="H6380" s="76">
        <f>IF('(Other Computations)'!H208=0,0,Inputs!J250*Inputs!J143*Inputs!J86*Inputs!D27*'GM Alloc Factors'!H53/('(Other Computations)'!H195+'(Other Computations)'!H208))</f>
        <v>0</v>
      </c>
      <c r="I6380" s="76">
        <f>IF('(Other Computations)'!I208=0,0,Inputs!K250*Inputs!K143*Inputs!J86*Inputs!D27*'GM Alloc Factors'!I53/('(Other Computations)'!I195+'(Other Computations)'!I208))</f>
        <v>0</v>
      </c>
      <c r="J6380" s="76">
        <f>IF('(Other Computations)'!J208=0,0,Inputs!L250*Inputs!L143*Inputs!J86*Inputs!D27*'GM Alloc Factors'!J53/('(Other Computations)'!J195+'(Other Computations)'!J208))</f>
        <v>0</v>
      </c>
      <c r="K6380" s="43">
        <f t="shared" si="1341"/>
        <v>0</v>
      </c>
    </row>
    <row r="6381" spans="1:11" ht="12.75" customHeight="1">
      <c r="A6381" s="61" t="str">
        <f>"         "&amp;Labels!C68</f>
        <v xml:space="preserve">         Total</v>
      </c>
      <c r="B6381" s="84">
        <f>SUM(B6371:B6380)</f>
        <v>0</v>
      </c>
      <c r="C6381" s="84">
        <f>SUM(C6371:C6380)</f>
        <v>0</v>
      </c>
      <c r="D6381" s="84">
        <f>SUM(D6371:D6380)</f>
        <v>0</v>
      </c>
      <c r="E6381" s="84">
        <f>SUM(E6371:E6380)</f>
        <v>0</v>
      </c>
      <c r="F6381" s="43">
        <f t="shared" si="1340"/>
        <v>0</v>
      </c>
      <c r="G6381" s="84">
        <f>SUM(G6371:G6380)</f>
        <v>0</v>
      </c>
      <c r="H6381" s="84">
        <f>SUM(H6371:H6380)</f>
        <v>0</v>
      </c>
      <c r="I6381" s="84">
        <f>SUM(I6371:I6380)</f>
        <v>0</v>
      </c>
      <c r="J6381" s="84">
        <f>SUM(J6371:J6380)</f>
        <v>0</v>
      </c>
      <c r="K6381" s="43">
        <f t="shared" si="1341"/>
        <v>0</v>
      </c>
    </row>
    <row r="6382" spans="1:11" ht="12.75" customHeight="1">
      <c r="A6382" s="61" t="str">
        <f>"      "&amp;Labels!B92</f>
        <v xml:space="preserve">      Q 8</v>
      </c>
      <c r="B6382" s="84"/>
      <c r="C6382" s="84"/>
      <c r="D6382" s="84"/>
      <c r="E6382" s="84"/>
      <c r="F6382" s="43"/>
      <c r="G6382" s="84"/>
      <c r="H6382" s="84"/>
      <c r="I6382" s="84"/>
      <c r="J6382" s="84"/>
      <c r="K6382" s="43"/>
    </row>
    <row r="6383" spans="1:11" ht="12.75" customHeight="1">
      <c r="A6383" s="61" t="str">
        <f>"         "&amp;Labels!B69</f>
        <v xml:space="preserve">         Customer 1</v>
      </c>
      <c r="B6383" s="76">
        <f>IF('(Other Computations)'!B199=0,0,Inputs!D241*Inputs!D134*Inputs!K77*Inputs!D27*'GM Alloc Factors'!B56/('(Other Computations)'!B186+'(Other Computations)'!B199))</f>
        <v>0</v>
      </c>
      <c r="C6383" s="76">
        <f>IF('(Other Computations)'!C199=0,0,Inputs!E241*Inputs!E134*Inputs!K77*Inputs!D27*'GM Alloc Factors'!C56/('(Other Computations)'!C186+'(Other Computations)'!C199))</f>
        <v>0</v>
      </c>
      <c r="D6383" s="76">
        <f>IF('(Other Computations)'!D199=0,0,Inputs!F241*Inputs!F134*Inputs!K77*Inputs!D27*'GM Alloc Factors'!D56/('(Other Computations)'!D186+'(Other Computations)'!D199))</f>
        <v>0</v>
      </c>
      <c r="E6383" s="76">
        <f>IF('(Other Computations)'!E199=0,0,Inputs!G241*Inputs!G134*Inputs!K77*Inputs!D27*'GM Alloc Factors'!E56/('(Other Computations)'!E186+'(Other Computations)'!E199))</f>
        <v>0</v>
      </c>
      <c r="F6383" s="43">
        <f t="shared" ref="F6383:F6404" si="1342">SUM(B6383:E6383)</f>
        <v>0</v>
      </c>
      <c r="G6383" s="76">
        <f>IF('(Other Computations)'!G199=0,0,Inputs!I241*Inputs!I134*Inputs!K77*Inputs!D27*'GM Alloc Factors'!G56/('(Other Computations)'!G186+'(Other Computations)'!G199))</f>
        <v>0</v>
      </c>
      <c r="H6383" s="76">
        <f>IF('(Other Computations)'!H199=0,0,Inputs!J241*Inputs!J134*Inputs!K77*Inputs!D27*'GM Alloc Factors'!H56/('(Other Computations)'!H186+'(Other Computations)'!H199))</f>
        <v>0</v>
      </c>
      <c r="I6383" s="76">
        <f>IF('(Other Computations)'!I199=0,0,Inputs!K241*Inputs!K134*Inputs!K77*Inputs!D27*'GM Alloc Factors'!I56/('(Other Computations)'!I186+'(Other Computations)'!I199))</f>
        <v>0</v>
      </c>
      <c r="J6383" s="76">
        <f>IF('(Other Computations)'!J199=0,0,Inputs!L241*Inputs!L134*Inputs!K77*Inputs!D27*'GM Alloc Factors'!J56/('(Other Computations)'!J186+'(Other Computations)'!J199))</f>
        <v>0</v>
      </c>
      <c r="K6383" s="43">
        <f t="shared" ref="K6383:K6404" si="1343">SUM(G6383:J6383)</f>
        <v>0</v>
      </c>
    </row>
    <row r="6384" spans="1:11" ht="12.75" customHeight="1">
      <c r="A6384" s="61" t="str">
        <f>"         "&amp;Labels!B70</f>
        <v xml:space="preserve">         Customer 2</v>
      </c>
      <c r="B6384" s="76">
        <f>IF('(Other Computations)'!B200=0,0,Inputs!D242*Inputs!D135*Inputs!K78*Inputs!D27*'GM Alloc Factors'!B56/('(Other Computations)'!B187+'(Other Computations)'!B200))</f>
        <v>0</v>
      </c>
      <c r="C6384" s="76">
        <f>IF('(Other Computations)'!C200=0,0,Inputs!E242*Inputs!E135*Inputs!K78*Inputs!D27*'GM Alloc Factors'!C56/('(Other Computations)'!C187+'(Other Computations)'!C200))</f>
        <v>0</v>
      </c>
      <c r="D6384" s="76">
        <f>IF('(Other Computations)'!D200=0,0,Inputs!F242*Inputs!F135*Inputs!K78*Inputs!D27*'GM Alloc Factors'!D56/('(Other Computations)'!D187+'(Other Computations)'!D200))</f>
        <v>0</v>
      </c>
      <c r="E6384" s="76">
        <f>IF('(Other Computations)'!E200=0,0,Inputs!G242*Inputs!G135*Inputs!K78*Inputs!D27*'GM Alloc Factors'!E56/('(Other Computations)'!E187+'(Other Computations)'!E200))</f>
        <v>0</v>
      </c>
      <c r="F6384" s="43">
        <f t="shared" si="1342"/>
        <v>0</v>
      </c>
      <c r="G6384" s="76">
        <f>IF('(Other Computations)'!G200=0,0,Inputs!I242*Inputs!I135*Inputs!K78*Inputs!D27*'GM Alloc Factors'!G56/('(Other Computations)'!G187+'(Other Computations)'!G200))</f>
        <v>0</v>
      </c>
      <c r="H6384" s="76">
        <f>IF('(Other Computations)'!H200=0,0,Inputs!J242*Inputs!J135*Inputs!K78*Inputs!D27*'GM Alloc Factors'!H56/('(Other Computations)'!H187+'(Other Computations)'!H200))</f>
        <v>0</v>
      </c>
      <c r="I6384" s="76">
        <f>IF('(Other Computations)'!I200=0,0,Inputs!K242*Inputs!K135*Inputs!K78*Inputs!D27*'GM Alloc Factors'!I56/('(Other Computations)'!I187+'(Other Computations)'!I200))</f>
        <v>0</v>
      </c>
      <c r="J6384" s="76">
        <f>IF('(Other Computations)'!J200=0,0,Inputs!L242*Inputs!L135*Inputs!K78*Inputs!D27*'GM Alloc Factors'!J56/('(Other Computations)'!J187+'(Other Computations)'!J200))</f>
        <v>0</v>
      </c>
      <c r="K6384" s="43">
        <f t="shared" si="1343"/>
        <v>0</v>
      </c>
    </row>
    <row r="6385" spans="1:11" ht="12.75" customHeight="1">
      <c r="A6385" s="61" t="str">
        <f>"         "&amp;Labels!B71</f>
        <v xml:space="preserve">         Customer 3</v>
      </c>
      <c r="B6385" s="76">
        <f>IF('(Other Computations)'!B201=0,0,Inputs!D243*Inputs!D136*Inputs!K79*Inputs!D27*'GM Alloc Factors'!B56/('(Other Computations)'!B188+'(Other Computations)'!B201))</f>
        <v>0</v>
      </c>
      <c r="C6385" s="76">
        <f>IF('(Other Computations)'!C201=0,0,Inputs!E243*Inputs!E136*Inputs!K79*Inputs!D27*'GM Alloc Factors'!C56/('(Other Computations)'!C188+'(Other Computations)'!C201))</f>
        <v>0</v>
      </c>
      <c r="D6385" s="76">
        <f>IF('(Other Computations)'!D201=0,0,Inputs!F243*Inputs!F136*Inputs!K79*Inputs!D27*'GM Alloc Factors'!D56/('(Other Computations)'!D188+'(Other Computations)'!D201))</f>
        <v>0</v>
      </c>
      <c r="E6385" s="76">
        <f>IF('(Other Computations)'!E201=0,0,Inputs!G243*Inputs!G136*Inputs!K79*Inputs!D27*'GM Alloc Factors'!E56/('(Other Computations)'!E188+'(Other Computations)'!E201))</f>
        <v>0</v>
      </c>
      <c r="F6385" s="43">
        <f t="shared" si="1342"/>
        <v>0</v>
      </c>
      <c r="G6385" s="76">
        <f>IF('(Other Computations)'!G201=0,0,Inputs!I243*Inputs!I136*Inputs!K79*Inputs!D27*'GM Alloc Factors'!G56/('(Other Computations)'!G188+'(Other Computations)'!G201))</f>
        <v>0</v>
      </c>
      <c r="H6385" s="76">
        <f>IF('(Other Computations)'!H201=0,0,Inputs!J243*Inputs!J136*Inputs!K79*Inputs!D27*'GM Alloc Factors'!H56/('(Other Computations)'!H188+'(Other Computations)'!H201))</f>
        <v>0</v>
      </c>
      <c r="I6385" s="76">
        <f>IF('(Other Computations)'!I201=0,0,Inputs!K243*Inputs!K136*Inputs!K79*Inputs!D27*'GM Alloc Factors'!I56/('(Other Computations)'!I188+'(Other Computations)'!I201))</f>
        <v>0</v>
      </c>
      <c r="J6385" s="76">
        <f>IF('(Other Computations)'!J201=0,0,Inputs!L243*Inputs!L136*Inputs!K79*Inputs!D27*'GM Alloc Factors'!J56/('(Other Computations)'!J188+'(Other Computations)'!J201))</f>
        <v>0</v>
      </c>
      <c r="K6385" s="43">
        <f t="shared" si="1343"/>
        <v>0</v>
      </c>
    </row>
    <row r="6386" spans="1:11" ht="12.75" customHeight="1">
      <c r="A6386" s="61" t="str">
        <f>"         "&amp;Labels!B72</f>
        <v xml:space="preserve">         Customer 4</v>
      </c>
      <c r="B6386" s="76">
        <f>IF('(Other Computations)'!B202=0,0,Inputs!D244*Inputs!D137*Inputs!K80*Inputs!D27*'GM Alloc Factors'!B56/('(Other Computations)'!B189+'(Other Computations)'!B202))</f>
        <v>0</v>
      </c>
      <c r="C6386" s="76">
        <f>IF('(Other Computations)'!C202=0,0,Inputs!E244*Inputs!E137*Inputs!K80*Inputs!D27*'GM Alloc Factors'!C56/('(Other Computations)'!C189+'(Other Computations)'!C202))</f>
        <v>0</v>
      </c>
      <c r="D6386" s="76">
        <f>IF('(Other Computations)'!D202=0,0,Inputs!F244*Inputs!F137*Inputs!K80*Inputs!D27*'GM Alloc Factors'!D56/('(Other Computations)'!D189+'(Other Computations)'!D202))</f>
        <v>0</v>
      </c>
      <c r="E6386" s="76">
        <f>IF('(Other Computations)'!E202=0,0,Inputs!G244*Inputs!G137*Inputs!K80*Inputs!D27*'GM Alloc Factors'!E56/('(Other Computations)'!E189+'(Other Computations)'!E202))</f>
        <v>0</v>
      </c>
      <c r="F6386" s="43">
        <f t="shared" si="1342"/>
        <v>0</v>
      </c>
      <c r="G6386" s="76">
        <f>IF('(Other Computations)'!G202=0,0,Inputs!I244*Inputs!I137*Inputs!K80*Inputs!D27*'GM Alloc Factors'!G56/('(Other Computations)'!G189+'(Other Computations)'!G202))</f>
        <v>0</v>
      </c>
      <c r="H6386" s="76">
        <f>IF('(Other Computations)'!H202=0,0,Inputs!J244*Inputs!J137*Inputs!K80*Inputs!D27*'GM Alloc Factors'!H56/('(Other Computations)'!H189+'(Other Computations)'!H202))</f>
        <v>0</v>
      </c>
      <c r="I6386" s="76">
        <f>IF('(Other Computations)'!I202=0,0,Inputs!K244*Inputs!K137*Inputs!K80*Inputs!D27*'GM Alloc Factors'!I56/('(Other Computations)'!I189+'(Other Computations)'!I202))</f>
        <v>0</v>
      </c>
      <c r="J6386" s="76">
        <f>IF('(Other Computations)'!J202=0,0,Inputs!L244*Inputs!L137*Inputs!K80*Inputs!D27*'GM Alloc Factors'!J56/('(Other Computations)'!J189+'(Other Computations)'!J202))</f>
        <v>0</v>
      </c>
      <c r="K6386" s="43">
        <f t="shared" si="1343"/>
        <v>0</v>
      </c>
    </row>
    <row r="6387" spans="1:11" ht="12.75" customHeight="1">
      <c r="A6387" s="61" t="str">
        <f>"         "&amp;Labels!B73</f>
        <v xml:space="preserve">         Customer 5</v>
      </c>
      <c r="B6387" s="76">
        <f>IF('(Other Computations)'!B203=0,0,Inputs!D245*Inputs!D138*Inputs!K81*Inputs!D27*'GM Alloc Factors'!B56/('(Other Computations)'!B190+'(Other Computations)'!B203))</f>
        <v>0</v>
      </c>
      <c r="C6387" s="76">
        <f>IF('(Other Computations)'!C203=0,0,Inputs!E245*Inputs!E138*Inputs!K81*Inputs!D27*'GM Alloc Factors'!C56/('(Other Computations)'!C190+'(Other Computations)'!C203))</f>
        <v>0</v>
      </c>
      <c r="D6387" s="76">
        <f>IF('(Other Computations)'!D203=0,0,Inputs!F245*Inputs!F138*Inputs!K81*Inputs!D27*'GM Alloc Factors'!D56/('(Other Computations)'!D190+'(Other Computations)'!D203))</f>
        <v>0</v>
      </c>
      <c r="E6387" s="76">
        <f>IF('(Other Computations)'!E203=0,0,Inputs!G245*Inputs!G138*Inputs!K81*Inputs!D27*'GM Alloc Factors'!E56/('(Other Computations)'!E190+'(Other Computations)'!E203))</f>
        <v>0</v>
      </c>
      <c r="F6387" s="43">
        <f t="shared" si="1342"/>
        <v>0</v>
      </c>
      <c r="G6387" s="76">
        <f>IF('(Other Computations)'!G203=0,0,Inputs!I245*Inputs!I138*Inputs!K81*Inputs!D27*'GM Alloc Factors'!G56/('(Other Computations)'!G190+'(Other Computations)'!G203))</f>
        <v>0</v>
      </c>
      <c r="H6387" s="76">
        <f>IF('(Other Computations)'!H203=0,0,Inputs!J245*Inputs!J138*Inputs!K81*Inputs!D27*'GM Alloc Factors'!H56/('(Other Computations)'!H190+'(Other Computations)'!H203))</f>
        <v>0</v>
      </c>
      <c r="I6387" s="76">
        <f>IF('(Other Computations)'!I203=0,0,Inputs!K245*Inputs!K138*Inputs!K81*Inputs!D27*'GM Alloc Factors'!I56/('(Other Computations)'!I190+'(Other Computations)'!I203))</f>
        <v>0</v>
      </c>
      <c r="J6387" s="76">
        <f>IF('(Other Computations)'!J203=0,0,Inputs!L245*Inputs!L138*Inputs!K81*Inputs!D27*'GM Alloc Factors'!J56/('(Other Computations)'!J190+'(Other Computations)'!J203))</f>
        <v>0</v>
      </c>
      <c r="K6387" s="43">
        <f t="shared" si="1343"/>
        <v>0</v>
      </c>
    </row>
    <row r="6388" spans="1:11" ht="12.75" customHeight="1">
      <c r="A6388" s="61" t="str">
        <f>"         "&amp;Labels!B74</f>
        <v xml:space="preserve">         Customer 6</v>
      </c>
      <c r="B6388" s="76">
        <f>IF('(Other Computations)'!B204=0,0,Inputs!D246*Inputs!D139*Inputs!K82*Inputs!D27*'GM Alloc Factors'!B56/('(Other Computations)'!B191+'(Other Computations)'!B204))</f>
        <v>0</v>
      </c>
      <c r="C6388" s="76">
        <f>IF('(Other Computations)'!C204=0,0,Inputs!E246*Inputs!E139*Inputs!K82*Inputs!D27*'GM Alloc Factors'!C56/('(Other Computations)'!C191+'(Other Computations)'!C204))</f>
        <v>0</v>
      </c>
      <c r="D6388" s="76">
        <f>IF('(Other Computations)'!D204=0,0,Inputs!F246*Inputs!F139*Inputs!K82*Inputs!D27*'GM Alloc Factors'!D56/('(Other Computations)'!D191+'(Other Computations)'!D204))</f>
        <v>0</v>
      </c>
      <c r="E6388" s="76">
        <f>IF('(Other Computations)'!E204=0,0,Inputs!G246*Inputs!G139*Inputs!K82*Inputs!D27*'GM Alloc Factors'!E56/('(Other Computations)'!E191+'(Other Computations)'!E204))</f>
        <v>0</v>
      </c>
      <c r="F6388" s="43">
        <f t="shared" si="1342"/>
        <v>0</v>
      </c>
      <c r="G6388" s="76">
        <f>IF('(Other Computations)'!G204=0,0,Inputs!I246*Inputs!I139*Inputs!K82*Inputs!D27*'GM Alloc Factors'!G56/('(Other Computations)'!G191+'(Other Computations)'!G204))</f>
        <v>0</v>
      </c>
      <c r="H6388" s="76">
        <f>IF('(Other Computations)'!H204=0,0,Inputs!J246*Inputs!J139*Inputs!K82*Inputs!D27*'GM Alloc Factors'!H56/('(Other Computations)'!H191+'(Other Computations)'!H204))</f>
        <v>0</v>
      </c>
      <c r="I6388" s="76">
        <f>IF('(Other Computations)'!I204=0,0,Inputs!K246*Inputs!K139*Inputs!K82*Inputs!D27*'GM Alloc Factors'!I56/('(Other Computations)'!I191+'(Other Computations)'!I204))</f>
        <v>0</v>
      </c>
      <c r="J6388" s="76">
        <f>IF('(Other Computations)'!J204=0,0,Inputs!L246*Inputs!L139*Inputs!K82*Inputs!D27*'GM Alloc Factors'!J56/('(Other Computations)'!J191+'(Other Computations)'!J204))</f>
        <v>0</v>
      </c>
      <c r="K6388" s="43">
        <f t="shared" si="1343"/>
        <v>0</v>
      </c>
    </row>
    <row r="6389" spans="1:11" ht="12.75" customHeight="1">
      <c r="A6389" s="61" t="str">
        <f>"         "&amp;Labels!B75</f>
        <v xml:space="preserve">         Customer 7</v>
      </c>
      <c r="B6389" s="76">
        <f>IF('(Other Computations)'!B205=0,0,Inputs!D247*Inputs!D140*Inputs!K83*Inputs!D27*'GM Alloc Factors'!B56/('(Other Computations)'!B192+'(Other Computations)'!B205))</f>
        <v>0</v>
      </c>
      <c r="C6389" s="76">
        <f>IF('(Other Computations)'!C205=0,0,Inputs!E247*Inputs!E140*Inputs!K83*Inputs!D27*'GM Alloc Factors'!C56/('(Other Computations)'!C192+'(Other Computations)'!C205))</f>
        <v>0</v>
      </c>
      <c r="D6389" s="76">
        <f>IF('(Other Computations)'!D205=0,0,Inputs!F247*Inputs!F140*Inputs!K83*Inputs!D27*'GM Alloc Factors'!D56/('(Other Computations)'!D192+'(Other Computations)'!D205))</f>
        <v>0</v>
      </c>
      <c r="E6389" s="76">
        <f>IF('(Other Computations)'!E205=0,0,Inputs!G247*Inputs!G140*Inputs!K83*Inputs!D27*'GM Alloc Factors'!E56/('(Other Computations)'!E192+'(Other Computations)'!E205))</f>
        <v>0</v>
      </c>
      <c r="F6389" s="43">
        <f t="shared" si="1342"/>
        <v>0</v>
      </c>
      <c r="G6389" s="76">
        <f>IF('(Other Computations)'!G205=0,0,Inputs!I247*Inputs!I140*Inputs!K83*Inputs!D27*'GM Alloc Factors'!G56/('(Other Computations)'!G192+'(Other Computations)'!G205))</f>
        <v>0</v>
      </c>
      <c r="H6389" s="76">
        <f>IF('(Other Computations)'!H205=0,0,Inputs!J247*Inputs!J140*Inputs!K83*Inputs!D27*'GM Alloc Factors'!H56/('(Other Computations)'!H192+'(Other Computations)'!H205))</f>
        <v>0</v>
      </c>
      <c r="I6389" s="76">
        <f>IF('(Other Computations)'!I205=0,0,Inputs!K247*Inputs!K140*Inputs!K83*Inputs!D27*'GM Alloc Factors'!I56/('(Other Computations)'!I192+'(Other Computations)'!I205))</f>
        <v>0</v>
      </c>
      <c r="J6389" s="76">
        <f>IF('(Other Computations)'!J205=0,0,Inputs!L247*Inputs!L140*Inputs!K83*Inputs!D27*'GM Alloc Factors'!J56/('(Other Computations)'!J192+'(Other Computations)'!J205))</f>
        <v>0</v>
      </c>
      <c r="K6389" s="43">
        <f t="shared" si="1343"/>
        <v>0</v>
      </c>
    </row>
    <row r="6390" spans="1:11" ht="12.75" customHeight="1">
      <c r="A6390" s="61" t="str">
        <f>"         "&amp;Labels!B76</f>
        <v xml:space="preserve">         Customer 8</v>
      </c>
      <c r="B6390" s="76">
        <f>IF('(Other Computations)'!B206=0,0,Inputs!D248*Inputs!D141*Inputs!K84*Inputs!D27*'GM Alloc Factors'!B56/('(Other Computations)'!B193+'(Other Computations)'!B206))</f>
        <v>0</v>
      </c>
      <c r="C6390" s="76">
        <f>IF('(Other Computations)'!C206=0,0,Inputs!E248*Inputs!E141*Inputs!K84*Inputs!D27*'GM Alloc Factors'!C56/('(Other Computations)'!C193+'(Other Computations)'!C206))</f>
        <v>0</v>
      </c>
      <c r="D6390" s="76">
        <f>IF('(Other Computations)'!D206=0,0,Inputs!F248*Inputs!F141*Inputs!K84*Inputs!D27*'GM Alloc Factors'!D56/('(Other Computations)'!D193+'(Other Computations)'!D206))</f>
        <v>0</v>
      </c>
      <c r="E6390" s="76">
        <f>IF('(Other Computations)'!E206=0,0,Inputs!G248*Inputs!G141*Inputs!K84*Inputs!D27*'GM Alloc Factors'!E56/('(Other Computations)'!E193+'(Other Computations)'!E206))</f>
        <v>0</v>
      </c>
      <c r="F6390" s="43">
        <f t="shared" si="1342"/>
        <v>0</v>
      </c>
      <c r="G6390" s="76">
        <f>IF('(Other Computations)'!G206=0,0,Inputs!I248*Inputs!I141*Inputs!K84*Inputs!D27*'GM Alloc Factors'!G56/('(Other Computations)'!G193+'(Other Computations)'!G206))</f>
        <v>0</v>
      </c>
      <c r="H6390" s="76">
        <f>IF('(Other Computations)'!H206=0,0,Inputs!J248*Inputs!J141*Inputs!K84*Inputs!D27*'GM Alloc Factors'!H56/('(Other Computations)'!H193+'(Other Computations)'!H206))</f>
        <v>0</v>
      </c>
      <c r="I6390" s="76">
        <f>IF('(Other Computations)'!I206=0,0,Inputs!K248*Inputs!K141*Inputs!K84*Inputs!D27*'GM Alloc Factors'!I56/('(Other Computations)'!I193+'(Other Computations)'!I206))</f>
        <v>0</v>
      </c>
      <c r="J6390" s="76">
        <f>IF('(Other Computations)'!J206=0,0,Inputs!L248*Inputs!L141*Inputs!K84*Inputs!D27*'GM Alloc Factors'!J56/('(Other Computations)'!J193+'(Other Computations)'!J206))</f>
        <v>0</v>
      </c>
      <c r="K6390" s="43">
        <f t="shared" si="1343"/>
        <v>0</v>
      </c>
    </row>
    <row r="6391" spans="1:11" ht="12.75" customHeight="1">
      <c r="A6391" s="61" t="str">
        <f>"         "&amp;Labels!B77</f>
        <v xml:space="preserve">         Customer 9</v>
      </c>
      <c r="B6391" s="76">
        <f>IF('(Other Computations)'!B207=0,0,Inputs!D249*Inputs!D142*Inputs!K85*Inputs!D27*'GM Alloc Factors'!B56/('(Other Computations)'!B194+'(Other Computations)'!B207))</f>
        <v>0</v>
      </c>
      <c r="C6391" s="76">
        <f>IF('(Other Computations)'!C207=0,0,Inputs!E249*Inputs!E142*Inputs!K85*Inputs!D27*'GM Alloc Factors'!C56/('(Other Computations)'!C194+'(Other Computations)'!C207))</f>
        <v>0</v>
      </c>
      <c r="D6391" s="76">
        <f>IF('(Other Computations)'!D207=0,0,Inputs!F249*Inputs!F142*Inputs!K85*Inputs!D27*'GM Alloc Factors'!D56/('(Other Computations)'!D194+'(Other Computations)'!D207))</f>
        <v>0</v>
      </c>
      <c r="E6391" s="76">
        <f>IF('(Other Computations)'!E207=0,0,Inputs!G249*Inputs!G142*Inputs!K85*Inputs!D27*'GM Alloc Factors'!E56/('(Other Computations)'!E194+'(Other Computations)'!E207))</f>
        <v>0</v>
      </c>
      <c r="F6391" s="43">
        <f t="shared" si="1342"/>
        <v>0</v>
      </c>
      <c r="G6391" s="76">
        <f>IF('(Other Computations)'!G207=0,0,Inputs!I249*Inputs!I142*Inputs!K85*Inputs!D27*'GM Alloc Factors'!G56/('(Other Computations)'!G194+'(Other Computations)'!G207))</f>
        <v>0</v>
      </c>
      <c r="H6391" s="76">
        <f>IF('(Other Computations)'!H207=0,0,Inputs!J249*Inputs!J142*Inputs!K85*Inputs!D27*'GM Alloc Factors'!H56/('(Other Computations)'!H194+'(Other Computations)'!H207))</f>
        <v>0</v>
      </c>
      <c r="I6391" s="76">
        <f>IF('(Other Computations)'!I207=0,0,Inputs!K249*Inputs!K142*Inputs!K85*Inputs!D27*'GM Alloc Factors'!I56/('(Other Computations)'!I194+'(Other Computations)'!I207))</f>
        <v>0</v>
      </c>
      <c r="J6391" s="76">
        <f>IF('(Other Computations)'!J207=0,0,Inputs!L249*Inputs!L142*Inputs!K85*Inputs!D27*'GM Alloc Factors'!J56/('(Other Computations)'!J194+'(Other Computations)'!J207))</f>
        <v>0</v>
      </c>
      <c r="K6391" s="43">
        <f t="shared" si="1343"/>
        <v>0</v>
      </c>
    </row>
    <row r="6392" spans="1:11" ht="12.75" customHeight="1">
      <c r="A6392" s="61" t="str">
        <f>"         "&amp;Labels!B78</f>
        <v xml:space="preserve">         Customer 10</v>
      </c>
      <c r="B6392" s="76">
        <f>IF('(Other Computations)'!B208=0,0,Inputs!D250*Inputs!D143*Inputs!K86*Inputs!D27*'GM Alloc Factors'!B56/('(Other Computations)'!B195+'(Other Computations)'!B208))</f>
        <v>0</v>
      </c>
      <c r="C6392" s="76">
        <f>IF('(Other Computations)'!C208=0,0,Inputs!E250*Inputs!E143*Inputs!K86*Inputs!D27*'GM Alloc Factors'!C56/('(Other Computations)'!C195+'(Other Computations)'!C208))</f>
        <v>0</v>
      </c>
      <c r="D6392" s="76">
        <f>IF('(Other Computations)'!D208=0,0,Inputs!F250*Inputs!F143*Inputs!K86*Inputs!D27*'GM Alloc Factors'!D56/('(Other Computations)'!D195+'(Other Computations)'!D208))</f>
        <v>0</v>
      </c>
      <c r="E6392" s="76">
        <f>IF('(Other Computations)'!E208=0,0,Inputs!G250*Inputs!G143*Inputs!K86*Inputs!D27*'GM Alloc Factors'!E56/('(Other Computations)'!E195+'(Other Computations)'!E208))</f>
        <v>0</v>
      </c>
      <c r="F6392" s="43">
        <f t="shared" si="1342"/>
        <v>0</v>
      </c>
      <c r="G6392" s="76">
        <f>IF('(Other Computations)'!G208=0,0,Inputs!I250*Inputs!I143*Inputs!K86*Inputs!D27*'GM Alloc Factors'!G56/('(Other Computations)'!G195+'(Other Computations)'!G208))</f>
        <v>0</v>
      </c>
      <c r="H6392" s="76">
        <f>IF('(Other Computations)'!H208=0,0,Inputs!J250*Inputs!J143*Inputs!K86*Inputs!D27*'GM Alloc Factors'!H56/('(Other Computations)'!H195+'(Other Computations)'!H208))</f>
        <v>0</v>
      </c>
      <c r="I6392" s="76">
        <f>IF('(Other Computations)'!I208=0,0,Inputs!K250*Inputs!K143*Inputs!K86*Inputs!D27*'GM Alloc Factors'!I56/('(Other Computations)'!I195+'(Other Computations)'!I208))</f>
        <v>0</v>
      </c>
      <c r="J6392" s="76">
        <f>IF('(Other Computations)'!J208=0,0,Inputs!L250*Inputs!L143*Inputs!K86*Inputs!D27*'GM Alloc Factors'!J56/('(Other Computations)'!J195+'(Other Computations)'!J208))</f>
        <v>0</v>
      </c>
      <c r="K6392" s="43">
        <f t="shared" si="1343"/>
        <v>0</v>
      </c>
    </row>
    <row r="6393" spans="1:11" ht="12.75" customHeight="1">
      <c r="A6393" s="61" t="str">
        <f>"         "&amp;Labels!C68</f>
        <v xml:space="preserve">         Total</v>
      </c>
      <c r="B6393" s="84">
        <f>SUM(B6383:B6392)</f>
        <v>0</v>
      </c>
      <c r="C6393" s="84">
        <f>SUM(C6383:C6392)</f>
        <v>0</v>
      </c>
      <c r="D6393" s="84">
        <f>SUM(D6383:D6392)</f>
        <v>0</v>
      </c>
      <c r="E6393" s="84">
        <f>SUM(E6383:E6392)</f>
        <v>0</v>
      </c>
      <c r="F6393" s="43">
        <f t="shared" si="1342"/>
        <v>0</v>
      </c>
      <c r="G6393" s="84">
        <f>SUM(G6383:G6392)</f>
        <v>0</v>
      </c>
      <c r="H6393" s="84">
        <f>SUM(H6383:H6392)</f>
        <v>0</v>
      </c>
      <c r="I6393" s="84">
        <f>SUM(I6383:I6392)</f>
        <v>0</v>
      </c>
      <c r="J6393" s="84">
        <f>SUM(J6383:J6392)</f>
        <v>0</v>
      </c>
      <c r="K6393" s="43">
        <f t="shared" si="1343"/>
        <v>0</v>
      </c>
    </row>
    <row r="6394" spans="1:11" ht="12.75" customHeight="1">
      <c r="A6394" s="55" t="str">
        <f>"      "&amp;Labels!C84</f>
        <v xml:space="preserve">      Total</v>
      </c>
      <c r="B6394" s="74">
        <f>SUM(B6309,B6321,B6333,B6345,B6357,B6369,B6381,B6393)</f>
        <v>0</v>
      </c>
      <c r="C6394" s="74">
        <f>SUM(C6309,C6321,C6333,C6345,C6357,C6369,C6381,C6393)</f>
        <v>0</v>
      </c>
      <c r="D6394" s="74">
        <f>SUM(D6309,D6321,D6333,D6345,D6357,D6369,D6381,D6393)</f>
        <v>0</v>
      </c>
      <c r="E6394" s="74">
        <f>SUM(E6309,E6321,E6333,E6345,E6357,E6369,E6381,E6393)</f>
        <v>0</v>
      </c>
      <c r="F6394" s="43">
        <f t="shared" si="1342"/>
        <v>0</v>
      </c>
      <c r="G6394" s="74">
        <f>SUM(G6309,G6321,G6333,G6345,G6357,G6369,G6381,G6393)</f>
        <v>0</v>
      </c>
      <c r="H6394" s="74">
        <f>SUM(H6309,H6321,H6333,H6345,H6357,H6369,H6381,H6393)</f>
        <v>0</v>
      </c>
      <c r="I6394" s="74">
        <f>SUM(I6309,I6321,I6333,I6345,I6357,I6369,I6381,I6393)</f>
        <v>0</v>
      </c>
      <c r="J6394" s="74">
        <f>SUM(J6309,J6321,J6333,J6345,J6357,J6369,J6381,J6393)</f>
        <v>0</v>
      </c>
      <c r="K6394" s="43">
        <f t="shared" si="1343"/>
        <v>0</v>
      </c>
    </row>
    <row r="6395" spans="1:11" ht="12.75" customHeight="1">
      <c r="A6395" s="61" t="str">
        <f>"         "&amp;Labels!B69</f>
        <v xml:space="preserve">         Customer 1</v>
      </c>
      <c r="B6395" s="76">
        <f t="shared" ref="B6395:E6404" si="1344">SUM(B6299,B6311,B6323,B6335,B6347,B6359,B6371,B6383)</f>
        <v>0</v>
      </c>
      <c r="C6395" s="76">
        <f t="shared" si="1344"/>
        <v>0</v>
      </c>
      <c r="D6395" s="76">
        <f t="shared" si="1344"/>
        <v>0</v>
      </c>
      <c r="E6395" s="76">
        <f t="shared" si="1344"/>
        <v>0</v>
      </c>
      <c r="F6395" s="43">
        <f t="shared" si="1342"/>
        <v>0</v>
      </c>
      <c r="G6395" s="76">
        <f t="shared" ref="G6395:J6404" si="1345">SUM(G6299,G6311,G6323,G6335,G6347,G6359,G6371,G6383)</f>
        <v>0</v>
      </c>
      <c r="H6395" s="76">
        <f t="shared" si="1345"/>
        <v>0</v>
      </c>
      <c r="I6395" s="76">
        <f t="shared" si="1345"/>
        <v>0</v>
      </c>
      <c r="J6395" s="76">
        <f t="shared" si="1345"/>
        <v>0</v>
      </c>
      <c r="K6395" s="43">
        <f t="shared" si="1343"/>
        <v>0</v>
      </c>
    </row>
    <row r="6396" spans="1:11" ht="12.75" customHeight="1">
      <c r="A6396" s="61" t="str">
        <f>"         "&amp;Labels!B70</f>
        <v xml:space="preserve">         Customer 2</v>
      </c>
      <c r="B6396" s="76">
        <f t="shared" si="1344"/>
        <v>0</v>
      </c>
      <c r="C6396" s="76">
        <f t="shared" si="1344"/>
        <v>0</v>
      </c>
      <c r="D6396" s="76">
        <f t="shared" si="1344"/>
        <v>0</v>
      </c>
      <c r="E6396" s="76">
        <f t="shared" si="1344"/>
        <v>0</v>
      </c>
      <c r="F6396" s="43">
        <f t="shared" si="1342"/>
        <v>0</v>
      </c>
      <c r="G6396" s="76">
        <f t="shared" si="1345"/>
        <v>0</v>
      </c>
      <c r="H6396" s="76">
        <f t="shared" si="1345"/>
        <v>0</v>
      </c>
      <c r="I6396" s="76">
        <f t="shared" si="1345"/>
        <v>0</v>
      </c>
      <c r="J6396" s="76">
        <f t="shared" si="1345"/>
        <v>0</v>
      </c>
      <c r="K6396" s="43">
        <f t="shared" si="1343"/>
        <v>0</v>
      </c>
    </row>
    <row r="6397" spans="1:11" ht="12.75" customHeight="1">
      <c r="A6397" s="61" t="str">
        <f>"         "&amp;Labels!B71</f>
        <v xml:space="preserve">         Customer 3</v>
      </c>
      <c r="B6397" s="76">
        <f t="shared" si="1344"/>
        <v>0</v>
      </c>
      <c r="C6397" s="76">
        <f t="shared" si="1344"/>
        <v>0</v>
      </c>
      <c r="D6397" s="76">
        <f t="shared" si="1344"/>
        <v>0</v>
      </c>
      <c r="E6397" s="76">
        <f t="shared" si="1344"/>
        <v>0</v>
      </c>
      <c r="F6397" s="43">
        <f t="shared" si="1342"/>
        <v>0</v>
      </c>
      <c r="G6397" s="76">
        <f t="shared" si="1345"/>
        <v>0</v>
      </c>
      <c r="H6397" s="76">
        <f t="shared" si="1345"/>
        <v>0</v>
      </c>
      <c r="I6397" s="76">
        <f t="shared" si="1345"/>
        <v>0</v>
      </c>
      <c r="J6397" s="76">
        <f t="shared" si="1345"/>
        <v>0</v>
      </c>
      <c r="K6397" s="43">
        <f t="shared" si="1343"/>
        <v>0</v>
      </c>
    </row>
    <row r="6398" spans="1:11" ht="12.75" customHeight="1">
      <c r="A6398" s="61" t="str">
        <f>"         "&amp;Labels!B72</f>
        <v xml:space="preserve">         Customer 4</v>
      </c>
      <c r="B6398" s="76">
        <f t="shared" si="1344"/>
        <v>0</v>
      </c>
      <c r="C6398" s="76">
        <f t="shared" si="1344"/>
        <v>0</v>
      </c>
      <c r="D6398" s="76">
        <f t="shared" si="1344"/>
        <v>0</v>
      </c>
      <c r="E6398" s="76">
        <f t="shared" si="1344"/>
        <v>0</v>
      </c>
      <c r="F6398" s="43">
        <f t="shared" si="1342"/>
        <v>0</v>
      </c>
      <c r="G6398" s="76">
        <f t="shared" si="1345"/>
        <v>0</v>
      </c>
      <c r="H6398" s="76">
        <f t="shared" si="1345"/>
        <v>0</v>
      </c>
      <c r="I6398" s="76">
        <f t="shared" si="1345"/>
        <v>0</v>
      </c>
      <c r="J6398" s="76">
        <f t="shared" si="1345"/>
        <v>0</v>
      </c>
      <c r="K6398" s="43">
        <f t="shared" si="1343"/>
        <v>0</v>
      </c>
    </row>
    <row r="6399" spans="1:11" ht="12.75" customHeight="1">
      <c r="A6399" s="61" t="str">
        <f>"         "&amp;Labels!B73</f>
        <v xml:space="preserve">         Customer 5</v>
      </c>
      <c r="B6399" s="76">
        <f t="shared" si="1344"/>
        <v>0</v>
      </c>
      <c r="C6399" s="76">
        <f t="shared" si="1344"/>
        <v>0</v>
      </c>
      <c r="D6399" s="76">
        <f t="shared" si="1344"/>
        <v>0</v>
      </c>
      <c r="E6399" s="76">
        <f t="shared" si="1344"/>
        <v>0</v>
      </c>
      <c r="F6399" s="43">
        <f t="shared" si="1342"/>
        <v>0</v>
      </c>
      <c r="G6399" s="76">
        <f t="shared" si="1345"/>
        <v>0</v>
      </c>
      <c r="H6399" s="76">
        <f t="shared" si="1345"/>
        <v>0</v>
      </c>
      <c r="I6399" s="76">
        <f t="shared" si="1345"/>
        <v>0</v>
      </c>
      <c r="J6399" s="76">
        <f t="shared" si="1345"/>
        <v>0</v>
      </c>
      <c r="K6399" s="43">
        <f t="shared" si="1343"/>
        <v>0</v>
      </c>
    </row>
    <row r="6400" spans="1:11" ht="12.75" customHeight="1">
      <c r="A6400" s="61" t="str">
        <f>"         "&amp;Labels!B74</f>
        <v xml:space="preserve">         Customer 6</v>
      </c>
      <c r="B6400" s="76">
        <f t="shared" si="1344"/>
        <v>0</v>
      </c>
      <c r="C6400" s="76">
        <f t="shared" si="1344"/>
        <v>0</v>
      </c>
      <c r="D6400" s="76">
        <f t="shared" si="1344"/>
        <v>0</v>
      </c>
      <c r="E6400" s="76">
        <f t="shared" si="1344"/>
        <v>0</v>
      </c>
      <c r="F6400" s="43">
        <f t="shared" si="1342"/>
        <v>0</v>
      </c>
      <c r="G6400" s="76">
        <f t="shared" si="1345"/>
        <v>0</v>
      </c>
      <c r="H6400" s="76">
        <f t="shared" si="1345"/>
        <v>0</v>
      </c>
      <c r="I6400" s="76">
        <f t="shared" si="1345"/>
        <v>0</v>
      </c>
      <c r="J6400" s="76">
        <f t="shared" si="1345"/>
        <v>0</v>
      </c>
      <c r="K6400" s="43">
        <f t="shared" si="1343"/>
        <v>0</v>
      </c>
    </row>
    <row r="6401" spans="1:11" ht="12.75" customHeight="1">
      <c r="A6401" s="61" t="str">
        <f>"         "&amp;Labels!B75</f>
        <v xml:space="preserve">         Customer 7</v>
      </c>
      <c r="B6401" s="76">
        <f t="shared" si="1344"/>
        <v>0</v>
      </c>
      <c r="C6401" s="76">
        <f t="shared" si="1344"/>
        <v>0</v>
      </c>
      <c r="D6401" s="76">
        <f t="shared" si="1344"/>
        <v>0</v>
      </c>
      <c r="E6401" s="76">
        <f t="shared" si="1344"/>
        <v>0</v>
      </c>
      <c r="F6401" s="43">
        <f t="shared" si="1342"/>
        <v>0</v>
      </c>
      <c r="G6401" s="76">
        <f t="shared" si="1345"/>
        <v>0</v>
      </c>
      <c r="H6401" s="76">
        <f t="shared" si="1345"/>
        <v>0</v>
      </c>
      <c r="I6401" s="76">
        <f t="shared" si="1345"/>
        <v>0</v>
      </c>
      <c r="J6401" s="76">
        <f t="shared" si="1345"/>
        <v>0</v>
      </c>
      <c r="K6401" s="43">
        <f t="shared" si="1343"/>
        <v>0</v>
      </c>
    </row>
    <row r="6402" spans="1:11" ht="12.75" customHeight="1">
      <c r="A6402" s="61" t="str">
        <f>"         "&amp;Labels!B76</f>
        <v xml:space="preserve">         Customer 8</v>
      </c>
      <c r="B6402" s="76">
        <f t="shared" si="1344"/>
        <v>0</v>
      </c>
      <c r="C6402" s="76">
        <f t="shared" si="1344"/>
        <v>0</v>
      </c>
      <c r="D6402" s="76">
        <f t="shared" si="1344"/>
        <v>0</v>
      </c>
      <c r="E6402" s="76">
        <f t="shared" si="1344"/>
        <v>0</v>
      </c>
      <c r="F6402" s="43">
        <f t="shared" si="1342"/>
        <v>0</v>
      </c>
      <c r="G6402" s="76">
        <f t="shared" si="1345"/>
        <v>0</v>
      </c>
      <c r="H6402" s="76">
        <f t="shared" si="1345"/>
        <v>0</v>
      </c>
      <c r="I6402" s="76">
        <f t="shared" si="1345"/>
        <v>0</v>
      </c>
      <c r="J6402" s="76">
        <f t="shared" si="1345"/>
        <v>0</v>
      </c>
      <c r="K6402" s="43">
        <f t="shared" si="1343"/>
        <v>0</v>
      </c>
    </row>
    <row r="6403" spans="1:11" ht="12.75" customHeight="1">
      <c r="A6403" s="61" t="str">
        <f>"         "&amp;Labels!B77</f>
        <v xml:space="preserve">         Customer 9</v>
      </c>
      <c r="B6403" s="76">
        <f t="shared" si="1344"/>
        <v>0</v>
      </c>
      <c r="C6403" s="76">
        <f t="shared" si="1344"/>
        <v>0</v>
      </c>
      <c r="D6403" s="76">
        <f t="shared" si="1344"/>
        <v>0</v>
      </c>
      <c r="E6403" s="76">
        <f t="shared" si="1344"/>
        <v>0</v>
      </c>
      <c r="F6403" s="43">
        <f t="shared" si="1342"/>
        <v>0</v>
      </c>
      <c r="G6403" s="76">
        <f t="shared" si="1345"/>
        <v>0</v>
      </c>
      <c r="H6403" s="76">
        <f t="shared" si="1345"/>
        <v>0</v>
      </c>
      <c r="I6403" s="76">
        <f t="shared" si="1345"/>
        <v>0</v>
      </c>
      <c r="J6403" s="76">
        <f t="shared" si="1345"/>
        <v>0</v>
      </c>
      <c r="K6403" s="43">
        <f t="shared" si="1343"/>
        <v>0</v>
      </c>
    </row>
    <row r="6404" spans="1:11" ht="12.75" customHeight="1">
      <c r="A6404" s="61" t="str">
        <f>"         "&amp;Labels!B78</f>
        <v xml:space="preserve">         Customer 10</v>
      </c>
      <c r="B6404" s="76">
        <f t="shared" si="1344"/>
        <v>0</v>
      </c>
      <c r="C6404" s="76">
        <f t="shared" si="1344"/>
        <v>0</v>
      </c>
      <c r="D6404" s="76">
        <f t="shared" si="1344"/>
        <v>0</v>
      </c>
      <c r="E6404" s="76">
        <f t="shared" si="1344"/>
        <v>0</v>
      </c>
      <c r="F6404" s="43">
        <f t="shared" si="1342"/>
        <v>0</v>
      </c>
      <c r="G6404" s="76">
        <f t="shared" si="1345"/>
        <v>0</v>
      </c>
      <c r="H6404" s="76">
        <f t="shared" si="1345"/>
        <v>0</v>
      </c>
      <c r="I6404" s="76">
        <f t="shared" si="1345"/>
        <v>0</v>
      </c>
      <c r="J6404" s="76">
        <f t="shared" si="1345"/>
        <v>0</v>
      </c>
      <c r="K6404" s="43">
        <f t="shared" si="1343"/>
        <v>0</v>
      </c>
    </row>
    <row r="6405" spans="1:11" ht="12.75" customHeight="1">
      <c r="A6405" s="61" t="str">
        <f>"         "&amp;Labels!C68</f>
        <v xml:space="preserve">         Total</v>
      </c>
      <c r="B6405" s="84">
        <f>B6394</f>
        <v>0</v>
      </c>
      <c r="C6405" s="84">
        <f>C6394</f>
        <v>0</v>
      </c>
      <c r="D6405" s="84">
        <f>D6394</f>
        <v>0</v>
      </c>
      <c r="E6405" s="84">
        <f>E6394</f>
        <v>0</v>
      </c>
      <c r="F6405" s="43">
        <f>SUM(B6394:E6394)</f>
        <v>0</v>
      </c>
      <c r="G6405" s="84">
        <f>G6394</f>
        <v>0</v>
      </c>
      <c r="H6405" s="84">
        <f>H6394</f>
        <v>0</v>
      </c>
      <c r="I6405" s="84">
        <f>I6394</f>
        <v>0</v>
      </c>
      <c r="J6405" s="84">
        <f>J6394</f>
        <v>0</v>
      </c>
      <c r="K6405" s="43">
        <f>SUM(G6394:J6394)</f>
        <v>0</v>
      </c>
    </row>
    <row r="6406" spans="1:11" ht="12.75" customHeight="1">
      <c r="A6406" s="63" t="str">
        <f>"   "&amp;Labels!C106</f>
        <v xml:space="preserve">   Total</v>
      </c>
      <c r="B6406" s="77">
        <f>SUM(B6285,B6394)</f>
        <v>0</v>
      </c>
      <c r="C6406" s="77">
        <f>SUM(C6285,C6394)</f>
        <v>0</v>
      </c>
      <c r="D6406" s="77">
        <f>SUM(D6285,D6394)</f>
        <v>0</v>
      </c>
      <c r="E6406" s="77">
        <f>SUM(E6285,E6394)</f>
        <v>0</v>
      </c>
      <c r="F6406" s="43">
        <f>SUM(B6406:E6406)</f>
        <v>0</v>
      </c>
      <c r="G6406" s="77">
        <f>SUM(G6285,G6394)</f>
        <v>0</v>
      </c>
      <c r="H6406" s="77">
        <f>SUM(H6285,H6394)</f>
        <v>0</v>
      </c>
      <c r="I6406" s="77">
        <f>SUM(I6285,I6394)</f>
        <v>0</v>
      </c>
      <c r="J6406" s="77">
        <f>SUM(J6285,J6394)</f>
        <v>0</v>
      </c>
      <c r="K6406" s="43">
        <f>SUM(G6406:J6406)</f>
        <v>0</v>
      </c>
    </row>
    <row r="6407" spans="1:11" ht="12.75" customHeight="1">
      <c r="A6407" s="61" t="str">
        <f>"      "&amp;Labels!B85</f>
        <v xml:space="preserve">      Q 1</v>
      </c>
      <c r="B6407" s="84"/>
      <c r="C6407" s="84"/>
      <c r="D6407" s="84"/>
      <c r="E6407" s="84"/>
      <c r="F6407" s="43"/>
      <c r="G6407" s="84"/>
      <c r="H6407" s="84"/>
      <c r="I6407" s="84"/>
      <c r="J6407" s="84"/>
      <c r="K6407" s="43"/>
    </row>
    <row r="6408" spans="1:11" ht="12.75" customHeight="1">
      <c r="A6408" s="61" t="str">
        <f>"         "&amp;Labels!B69</f>
        <v xml:space="preserve">         Customer 1</v>
      </c>
      <c r="B6408" s="76">
        <f t="shared" ref="B6408:E6418" si="1346">SUM(B6190,B6299)</f>
        <v>0</v>
      </c>
      <c r="C6408" s="76">
        <f t="shared" si="1346"/>
        <v>0</v>
      </c>
      <c r="D6408" s="76">
        <f t="shared" si="1346"/>
        <v>0</v>
      </c>
      <c r="E6408" s="76">
        <f t="shared" si="1346"/>
        <v>0</v>
      </c>
      <c r="F6408" s="43">
        <f t="shared" ref="F6408:F6418" si="1347">SUM(B6408:E6408)</f>
        <v>0</v>
      </c>
      <c r="G6408" s="76">
        <f t="shared" ref="G6408:J6418" si="1348">SUM(G6190,G6299)</f>
        <v>0</v>
      </c>
      <c r="H6408" s="76">
        <f t="shared" si="1348"/>
        <v>0</v>
      </c>
      <c r="I6408" s="76">
        <f t="shared" si="1348"/>
        <v>0</v>
      </c>
      <c r="J6408" s="76">
        <f t="shared" si="1348"/>
        <v>0</v>
      </c>
      <c r="K6408" s="43">
        <f t="shared" ref="K6408:K6418" si="1349">SUM(G6408:J6408)</f>
        <v>0</v>
      </c>
    </row>
    <row r="6409" spans="1:11" ht="12.75" customHeight="1">
      <c r="A6409" s="61" t="str">
        <f>"         "&amp;Labels!B70</f>
        <v xml:space="preserve">         Customer 2</v>
      </c>
      <c r="B6409" s="76">
        <f t="shared" si="1346"/>
        <v>0</v>
      </c>
      <c r="C6409" s="76">
        <f t="shared" si="1346"/>
        <v>0</v>
      </c>
      <c r="D6409" s="76">
        <f t="shared" si="1346"/>
        <v>0</v>
      </c>
      <c r="E6409" s="76">
        <f t="shared" si="1346"/>
        <v>0</v>
      </c>
      <c r="F6409" s="43">
        <f t="shared" si="1347"/>
        <v>0</v>
      </c>
      <c r="G6409" s="76">
        <f t="shared" si="1348"/>
        <v>0</v>
      </c>
      <c r="H6409" s="76">
        <f t="shared" si="1348"/>
        <v>0</v>
      </c>
      <c r="I6409" s="76">
        <f t="shared" si="1348"/>
        <v>0</v>
      </c>
      <c r="J6409" s="76">
        <f t="shared" si="1348"/>
        <v>0</v>
      </c>
      <c r="K6409" s="43">
        <f t="shared" si="1349"/>
        <v>0</v>
      </c>
    </row>
    <row r="6410" spans="1:11" ht="12.75" customHeight="1">
      <c r="A6410" s="61" t="str">
        <f>"         "&amp;Labels!B71</f>
        <v xml:space="preserve">         Customer 3</v>
      </c>
      <c r="B6410" s="76">
        <f t="shared" si="1346"/>
        <v>0</v>
      </c>
      <c r="C6410" s="76">
        <f t="shared" si="1346"/>
        <v>0</v>
      </c>
      <c r="D6410" s="76">
        <f t="shared" si="1346"/>
        <v>0</v>
      </c>
      <c r="E6410" s="76">
        <f t="shared" si="1346"/>
        <v>0</v>
      </c>
      <c r="F6410" s="43">
        <f t="shared" si="1347"/>
        <v>0</v>
      </c>
      <c r="G6410" s="76">
        <f t="shared" si="1348"/>
        <v>0</v>
      </c>
      <c r="H6410" s="76">
        <f t="shared" si="1348"/>
        <v>0</v>
      </c>
      <c r="I6410" s="76">
        <f t="shared" si="1348"/>
        <v>0</v>
      </c>
      <c r="J6410" s="76">
        <f t="shared" si="1348"/>
        <v>0</v>
      </c>
      <c r="K6410" s="43">
        <f t="shared" si="1349"/>
        <v>0</v>
      </c>
    </row>
    <row r="6411" spans="1:11" ht="12.75" customHeight="1">
      <c r="A6411" s="61" t="str">
        <f>"         "&amp;Labels!B72</f>
        <v xml:space="preserve">         Customer 4</v>
      </c>
      <c r="B6411" s="76">
        <f t="shared" si="1346"/>
        <v>0</v>
      </c>
      <c r="C6411" s="76">
        <f t="shared" si="1346"/>
        <v>0</v>
      </c>
      <c r="D6411" s="76">
        <f t="shared" si="1346"/>
        <v>0</v>
      </c>
      <c r="E6411" s="76">
        <f t="shared" si="1346"/>
        <v>0</v>
      </c>
      <c r="F6411" s="43">
        <f t="shared" si="1347"/>
        <v>0</v>
      </c>
      <c r="G6411" s="76">
        <f t="shared" si="1348"/>
        <v>0</v>
      </c>
      <c r="H6411" s="76">
        <f t="shared" si="1348"/>
        <v>0</v>
      </c>
      <c r="I6411" s="76">
        <f t="shared" si="1348"/>
        <v>0</v>
      </c>
      <c r="J6411" s="76">
        <f t="shared" si="1348"/>
        <v>0</v>
      </c>
      <c r="K6411" s="43">
        <f t="shared" si="1349"/>
        <v>0</v>
      </c>
    </row>
    <row r="6412" spans="1:11" ht="12.75" customHeight="1">
      <c r="A6412" s="61" t="str">
        <f>"         "&amp;Labels!B73</f>
        <v xml:space="preserve">         Customer 5</v>
      </c>
      <c r="B6412" s="76">
        <f t="shared" si="1346"/>
        <v>0</v>
      </c>
      <c r="C6412" s="76">
        <f t="shared" si="1346"/>
        <v>0</v>
      </c>
      <c r="D6412" s="76">
        <f t="shared" si="1346"/>
        <v>0</v>
      </c>
      <c r="E6412" s="76">
        <f t="shared" si="1346"/>
        <v>0</v>
      </c>
      <c r="F6412" s="43">
        <f t="shared" si="1347"/>
        <v>0</v>
      </c>
      <c r="G6412" s="76">
        <f t="shared" si="1348"/>
        <v>0</v>
      </c>
      <c r="H6412" s="76">
        <f t="shared" si="1348"/>
        <v>0</v>
      </c>
      <c r="I6412" s="76">
        <f t="shared" si="1348"/>
        <v>0</v>
      </c>
      <c r="J6412" s="76">
        <f t="shared" si="1348"/>
        <v>0</v>
      </c>
      <c r="K6412" s="43">
        <f t="shared" si="1349"/>
        <v>0</v>
      </c>
    </row>
    <row r="6413" spans="1:11" ht="12.75" customHeight="1">
      <c r="A6413" s="61" t="str">
        <f>"         "&amp;Labels!B74</f>
        <v xml:space="preserve">         Customer 6</v>
      </c>
      <c r="B6413" s="76">
        <f t="shared" si="1346"/>
        <v>0</v>
      </c>
      <c r="C6413" s="76">
        <f t="shared" si="1346"/>
        <v>0</v>
      </c>
      <c r="D6413" s="76">
        <f t="shared" si="1346"/>
        <v>0</v>
      </c>
      <c r="E6413" s="76">
        <f t="shared" si="1346"/>
        <v>0</v>
      </c>
      <c r="F6413" s="43">
        <f t="shared" si="1347"/>
        <v>0</v>
      </c>
      <c r="G6413" s="76">
        <f t="shared" si="1348"/>
        <v>0</v>
      </c>
      <c r="H6413" s="76">
        <f t="shared" si="1348"/>
        <v>0</v>
      </c>
      <c r="I6413" s="76">
        <f t="shared" si="1348"/>
        <v>0</v>
      </c>
      <c r="J6413" s="76">
        <f t="shared" si="1348"/>
        <v>0</v>
      </c>
      <c r="K6413" s="43">
        <f t="shared" si="1349"/>
        <v>0</v>
      </c>
    </row>
    <row r="6414" spans="1:11" ht="12.75" customHeight="1">
      <c r="A6414" s="61" t="str">
        <f>"         "&amp;Labels!B75</f>
        <v xml:space="preserve">         Customer 7</v>
      </c>
      <c r="B6414" s="76">
        <f t="shared" si="1346"/>
        <v>0</v>
      </c>
      <c r="C6414" s="76">
        <f t="shared" si="1346"/>
        <v>0</v>
      </c>
      <c r="D6414" s="76">
        <f t="shared" si="1346"/>
        <v>0</v>
      </c>
      <c r="E6414" s="76">
        <f t="shared" si="1346"/>
        <v>0</v>
      </c>
      <c r="F6414" s="43">
        <f t="shared" si="1347"/>
        <v>0</v>
      </c>
      <c r="G6414" s="76">
        <f t="shared" si="1348"/>
        <v>0</v>
      </c>
      <c r="H6414" s="76">
        <f t="shared" si="1348"/>
        <v>0</v>
      </c>
      <c r="I6414" s="76">
        <f t="shared" si="1348"/>
        <v>0</v>
      </c>
      <c r="J6414" s="76">
        <f t="shared" si="1348"/>
        <v>0</v>
      </c>
      <c r="K6414" s="43">
        <f t="shared" si="1349"/>
        <v>0</v>
      </c>
    </row>
    <row r="6415" spans="1:11" ht="12.75" customHeight="1">
      <c r="A6415" s="61" t="str">
        <f>"         "&amp;Labels!B76</f>
        <v xml:space="preserve">         Customer 8</v>
      </c>
      <c r="B6415" s="76">
        <f t="shared" si="1346"/>
        <v>0</v>
      </c>
      <c r="C6415" s="76">
        <f t="shared" si="1346"/>
        <v>0</v>
      </c>
      <c r="D6415" s="76">
        <f t="shared" si="1346"/>
        <v>0</v>
      </c>
      <c r="E6415" s="76">
        <f t="shared" si="1346"/>
        <v>0</v>
      </c>
      <c r="F6415" s="43">
        <f t="shared" si="1347"/>
        <v>0</v>
      </c>
      <c r="G6415" s="76">
        <f t="shared" si="1348"/>
        <v>0</v>
      </c>
      <c r="H6415" s="76">
        <f t="shared" si="1348"/>
        <v>0</v>
      </c>
      <c r="I6415" s="76">
        <f t="shared" si="1348"/>
        <v>0</v>
      </c>
      <c r="J6415" s="76">
        <f t="shared" si="1348"/>
        <v>0</v>
      </c>
      <c r="K6415" s="43">
        <f t="shared" si="1349"/>
        <v>0</v>
      </c>
    </row>
    <row r="6416" spans="1:11" ht="12.75" customHeight="1">
      <c r="A6416" s="61" t="str">
        <f>"         "&amp;Labels!B77</f>
        <v xml:space="preserve">         Customer 9</v>
      </c>
      <c r="B6416" s="76">
        <f t="shared" si="1346"/>
        <v>0</v>
      </c>
      <c r="C6416" s="76">
        <f t="shared" si="1346"/>
        <v>0</v>
      </c>
      <c r="D6416" s="76">
        <f t="shared" si="1346"/>
        <v>0</v>
      </c>
      <c r="E6416" s="76">
        <f t="shared" si="1346"/>
        <v>0</v>
      </c>
      <c r="F6416" s="43">
        <f t="shared" si="1347"/>
        <v>0</v>
      </c>
      <c r="G6416" s="76">
        <f t="shared" si="1348"/>
        <v>0</v>
      </c>
      <c r="H6416" s="76">
        <f t="shared" si="1348"/>
        <v>0</v>
      </c>
      <c r="I6416" s="76">
        <f t="shared" si="1348"/>
        <v>0</v>
      </c>
      <c r="J6416" s="76">
        <f t="shared" si="1348"/>
        <v>0</v>
      </c>
      <c r="K6416" s="43">
        <f t="shared" si="1349"/>
        <v>0</v>
      </c>
    </row>
    <row r="6417" spans="1:11" ht="12.75" customHeight="1">
      <c r="A6417" s="61" t="str">
        <f>"         "&amp;Labels!B78</f>
        <v xml:space="preserve">         Customer 10</v>
      </c>
      <c r="B6417" s="76">
        <f t="shared" si="1346"/>
        <v>0</v>
      </c>
      <c r="C6417" s="76">
        <f t="shared" si="1346"/>
        <v>0</v>
      </c>
      <c r="D6417" s="76">
        <f t="shared" si="1346"/>
        <v>0</v>
      </c>
      <c r="E6417" s="76">
        <f t="shared" si="1346"/>
        <v>0</v>
      </c>
      <c r="F6417" s="43">
        <f t="shared" si="1347"/>
        <v>0</v>
      </c>
      <c r="G6417" s="76">
        <f t="shared" si="1348"/>
        <v>0</v>
      </c>
      <c r="H6417" s="76">
        <f t="shared" si="1348"/>
        <v>0</v>
      </c>
      <c r="I6417" s="76">
        <f t="shared" si="1348"/>
        <v>0</v>
      </c>
      <c r="J6417" s="76">
        <f t="shared" si="1348"/>
        <v>0</v>
      </c>
      <c r="K6417" s="43">
        <f t="shared" si="1349"/>
        <v>0</v>
      </c>
    </row>
    <row r="6418" spans="1:11" ht="12.75" customHeight="1">
      <c r="A6418" s="61" t="str">
        <f>"         "&amp;Labels!C68</f>
        <v xml:space="preserve">         Total</v>
      </c>
      <c r="B6418" s="84">
        <f t="shared" si="1346"/>
        <v>0</v>
      </c>
      <c r="C6418" s="84">
        <f t="shared" si="1346"/>
        <v>0</v>
      </c>
      <c r="D6418" s="84">
        <f t="shared" si="1346"/>
        <v>0</v>
      </c>
      <c r="E6418" s="84">
        <f t="shared" si="1346"/>
        <v>0</v>
      </c>
      <c r="F6418" s="43">
        <f t="shared" si="1347"/>
        <v>0</v>
      </c>
      <c r="G6418" s="84">
        <f t="shared" si="1348"/>
        <v>0</v>
      </c>
      <c r="H6418" s="84">
        <f t="shared" si="1348"/>
        <v>0</v>
      </c>
      <c r="I6418" s="84">
        <f t="shared" si="1348"/>
        <v>0</v>
      </c>
      <c r="J6418" s="84">
        <f t="shared" si="1348"/>
        <v>0</v>
      </c>
      <c r="K6418" s="43">
        <f t="shared" si="1349"/>
        <v>0</v>
      </c>
    </row>
    <row r="6419" spans="1:11" ht="12.75" customHeight="1">
      <c r="A6419" s="61" t="str">
        <f>"      "&amp;Labels!B86</f>
        <v xml:space="preserve">      Q 2</v>
      </c>
      <c r="B6419" s="84"/>
      <c r="C6419" s="84"/>
      <c r="D6419" s="84"/>
      <c r="E6419" s="84"/>
      <c r="F6419" s="43"/>
      <c r="G6419" s="84"/>
      <c r="H6419" s="84"/>
      <c r="I6419" s="84"/>
      <c r="J6419" s="84"/>
      <c r="K6419" s="43"/>
    </row>
    <row r="6420" spans="1:11" ht="12.75" customHeight="1">
      <c r="A6420" s="61" t="str">
        <f>"         "&amp;Labels!B69</f>
        <v xml:space="preserve">         Customer 1</v>
      </c>
      <c r="B6420" s="76">
        <f t="shared" ref="B6420:E6430" si="1350">SUM(B6202,B6311)</f>
        <v>0</v>
      </c>
      <c r="C6420" s="76">
        <f t="shared" si="1350"/>
        <v>0</v>
      </c>
      <c r="D6420" s="76">
        <f t="shared" si="1350"/>
        <v>0</v>
      </c>
      <c r="E6420" s="76">
        <f t="shared" si="1350"/>
        <v>0</v>
      </c>
      <c r="F6420" s="43">
        <f t="shared" ref="F6420:F6430" si="1351">SUM(B6420:E6420)</f>
        <v>0</v>
      </c>
      <c r="G6420" s="76">
        <f t="shared" ref="G6420:J6430" si="1352">SUM(G6202,G6311)</f>
        <v>0</v>
      </c>
      <c r="H6420" s="76">
        <f t="shared" si="1352"/>
        <v>0</v>
      </c>
      <c r="I6420" s="76">
        <f t="shared" si="1352"/>
        <v>0</v>
      </c>
      <c r="J6420" s="76">
        <f t="shared" si="1352"/>
        <v>0</v>
      </c>
      <c r="K6420" s="43">
        <f t="shared" ref="K6420:K6430" si="1353">SUM(G6420:J6420)</f>
        <v>0</v>
      </c>
    </row>
    <row r="6421" spans="1:11" ht="12.75" customHeight="1">
      <c r="A6421" s="61" t="str">
        <f>"         "&amp;Labels!B70</f>
        <v xml:space="preserve">         Customer 2</v>
      </c>
      <c r="B6421" s="76">
        <f t="shared" si="1350"/>
        <v>0</v>
      </c>
      <c r="C6421" s="76">
        <f t="shared" si="1350"/>
        <v>0</v>
      </c>
      <c r="D6421" s="76">
        <f t="shared" si="1350"/>
        <v>0</v>
      </c>
      <c r="E6421" s="76">
        <f t="shared" si="1350"/>
        <v>0</v>
      </c>
      <c r="F6421" s="43">
        <f t="shared" si="1351"/>
        <v>0</v>
      </c>
      <c r="G6421" s="76">
        <f t="shared" si="1352"/>
        <v>0</v>
      </c>
      <c r="H6421" s="76">
        <f t="shared" si="1352"/>
        <v>0</v>
      </c>
      <c r="I6421" s="76">
        <f t="shared" si="1352"/>
        <v>0</v>
      </c>
      <c r="J6421" s="76">
        <f t="shared" si="1352"/>
        <v>0</v>
      </c>
      <c r="K6421" s="43">
        <f t="shared" si="1353"/>
        <v>0</v>
      </c>
    </row>
    <row r="6422" spans="1:11" ht="12.75" customHeight="1">
      <c r="A6422" s="61" t="str">
        <f>"         "&amp;Labels!B71</f>
        <v xml:space="preserve">         Customer 3</v>
      </c>
      <c r="B6422" s="76">
        <f t="shared" si="1350"/>
        <v>0</v>
      </c>
      <c r="C6422" s="76">
        <f t="shared" si="1350"/>
        <v>0</v>
      </c>
      <c r="D6422" s="76">
        <f t="shared" si="1350"/>
        <v>0</v>
      </c>
      <c r="E6422" s="76">
        <f t="shared" si="1350"/>
        <v>0</v>
      </c>
      <c r="F6422" s="43">
        <f t="shared" si="1351"/>
        <v>0</v>
      </c>
      <c r="G6422" s="76">
        <f t="shared" si="1352"/>
        <v>0</v>
      </c>
      <c r="H6422" s="76">
        <f t="shared" si="1352"/>
        <v>0</v>
      </c>
      <c r="I6422" s="76">
        <f t="shared" si="1352"/>
        <v>0</v>
      </c>
      <c r="J6422" s="76">
        <f t="shared" si="1352"/>
        <v>0</v>
      </c>
      <c r="K6422" s="43">
        <f t="shared" si="1353"/>
        <v>0</v>
      </c>
    </row>
    <row r="6423" spans="1:11" ht="12.75" customHeight="1">
      <c r="A6423" s="61" t="str">
        <f>"         "&amp;Labels!B72</f>
        <v xml:space="preserve">         Customer 4</v>
      </c>
      <c r="B6423" s="76">
        <f t="shared" si="1350"/>
        <v>0</v>
      </c>
      <c r="C6423" s="76">
        <f t="shared" si="1350"/>
        <v>0</v>
      </c>
      <c r="D6423" s="76">
        <f t="shared" si="1350"/>
        <v>0</v>
      </c>
      <c r="E6423" s="76">
        <f t="shared" si="1350"/>
        <v>0</v>
      </c>
      <c r="F6423" s="43">
        <f t="shared" si="1351"/>
        <v>0</v>
      </c>
      <c r="G6423" s="76">
        <f t="shared" si="1352"/>
        <v>0</v>
      </c>
      <c r="H6423" s="76">
        <f t="shared" si="1352"/>
        <v>0</v>
      </c>
      <c r="I6423" s="76">
        <f t="shared" si="1352"/>
        <v>0</v>
      </c>
      <c r="J6423" s="76">
        <f t="shared" si="1352"/>
        <v>0</v>
      </c>
      <c r="K6423" s="43">
        <f t="shared" si="1353"/>
        <v>0</v>
      </c>
    </row>
    <row r="6424" spans="1:11" ht="12.75" customHeight="1">
      <c r="A6424" s="61" t="str">
        <f>"         "&amp;Labels!B73</f>
        <v xml:space="preserve">         Customer 5</v>
      </c>
      <c r="B6424" s="76">
        <f t="shared" si="1350"/>
        <v>0</v>
      </c>
      <c r="C6424" s="76">
        <f t="shared" si="1350"/>
        <v>0</v>
      </c>
      <c r="D6424" s="76">
        <f t="shared" si="1350"/>
        <v>0</v>
      </c>
      <c r="E6424" s="76">
        <f t="shared" si="1350"/>
        <v>0</v>
      </c>
      <c r="F6424" s="43">
        <f t="shared" si="1351"/>
        <v>0</v>
      </c>
      <c r="G6424" s="76">
        <f t="shared" si="1352"/>
        <v>0</v>
      </c>
      <c r="H6424" s="76">
        <f t="shared" si="1352"/>
        <v>0</v>
      </c>
      <c r="I6424" s="76">
        <f t="shared" si="1352"/>
        <v>0</v>
      </c>
      <c r="J6424" s="76">
        <f t="shared" si="1352"/>
        <v>0</v>
      </c>
      <c r="K6424" s="43">
        <f t="shared" si="1353"/>
        <v>0</v>
      </c>
    </row>
    <row r="6425" spans="1:11" ht="12.75" customHeight="1">
      <c r="A6425" s="61" t="str">
        <f>"         "&amp;Labels!B74</f>
        <v xml:space="preserve">         Customer 6</v>
      </c>
      <c r="B6425" s="76">
        <f t="shared" si="1350"/>
        <v>0</v>
      </c>
      <c r="C6425" s="76">
        <f t="shared" si="1350"/>
        <v>0</v>
      </c>
      <c r="D6425" s="76">
        <f t="shared" si="1350"/>
        <v>0</v>
      </c>
      <c r="E6425" s="76">
        <f t="shared" si="1350"/>
        <v>0</v>
      </c>
      <c r="F6425" s="43">
        <f t="shared" si="1351"/>
        <v>0</v>
      </c>
      <c r="G6425" s="76">
        <f t="shared" si="1352"/>
        <v>0</v>
      </c>
      <c r="H6425" s="76">
        <f t="shared" si="1352"/>
        <v>0</v>
      </c>
      <c r="I6425" s="76">
        <f t="shared" si="1352"/>
        <v>0</v>
      </c>
      <c r="J6425" s="76">
        <f t="shared" si="1352"/>
        <v>0</v>
      </c>
      <c r="K6425" s="43">
        <f t="shared" si="1353"/>
        <v>0</v>
      </c>
    </row>
    <row r="6426" spans="1:11" ht="12.75" customHeight="1">
      <c r="A6426" s="61" t="str">
        <f>"         "&amp;Labels!B75</f>
        <v xml:space="preserve">         Customer 7</v>
      </c>
      <c r="B6426" s="76">
        <f t="shared" si="1350"/>
        <v>0</v>
      </c>
      <c r="C6426" s="76">
        <f t="shared" si="1350"/>
        <v>0</v>
      </c>
      <c r="D6426" s="76">
        <f t="shared" si="1350"/>
        <v>0</v>
      </c>
      <c r="E6426" s="76">
        <f t="shared" si="1350"/>
        <v>0</v>
      </c>
      <c r="F6426" s="43">
        <f t="shared" si="1351"/>
        <v>0</v>
      </c>
      <c r="G6426" s="76">
        <f t="shared" si="1352"/>
        <v>0</v>
      </c>
      <c r="H6426" s="76">
        <f t="shared" si="1352"/>
        <v>0</v>
      </c>
      <c r="I6426" s="76">
        <f t="shared" si="1352"/>
        <v>0</v>
      </c>
      <c r="J6426" s="76">
        <f t="shared" si="1352"/>
        <v>0</v>
      </c>
      <c r="K6426" s="43">
        <f t="shared" si="1353"/>
        <v>0</v>
      </c>
    </row>
    <row r="6427" spans="1:11" ht="12.75" customHeight="1">
      <c r="A6427" s="61" t="str">
        <f>"         "&amp;Labels!B76</f>
        <v xml:space="preserve">         Customer 8</v>
      </c>
      <c r="B6427" s="76">
        <f t="shared" si="1350"/>
        <v>0</v>
      </c>
      <c r="C6427" s="76">
        <f t="shared" si="1350"/>
        <v>0</v>
      </c>
      <c r="D6427" s="76">
        <f t="shared" si="1350"/>
        <v>0</v>
      </c>
      <c r="E6427" s="76">
        <f t="shared" si="1350"/>
        <v>0</v>
      </c>
      <c r="F6427" s="43">
        <f t="shared" si="1351"/>
        <v>0</v>
      </c>
      <c r="G6427" s="76">
        <f t="shared" si="1352"/>
        <v>0</v>
      </c>
      <c r="H6427" s="76">
        <f t="shared" si="1352"/>
        <v>0</v>
      </c>
      <c r="I6427" s="76">
        <f t="shared" si="1352"/>
        <v>0</v>
      </c>
      <c r="J6427" s="76">
        <f t="shared" si="1352"/>
        <v>0</v>
      </c>
      <c r="K6427" s="43">
        <f t="shared" si="1353"/>
        <v>0</v>
      </c>
    </row>
    <row r="6428" spans="1:11" ht="12.75" customHeight="1">
      <c r="A6428" s="61" t="str">
        <f>"         "&amp;Labels!B77</f>
        <v xml:space="preserve">         Customer 9</v>
      </c>
      <c r="B6428" s="76">
        <f t="shared" si="1350"/>
        <v>0</v>
      </c>
      <c r="C6428" s="76">
        <f t="shared" si="1350"/>
        <v>0</v>
      </c>
      <c r="D6428" s="76">
        <f t="shared" si="1350"/>
        <v>0</v>
      </c>
      <c r="E6428" s="76">
        <f t="shared" si="1350"/>
        <v>0</v>
      </c>
      <c r="F6428" s="43">
        <f t="shared" si="1351"/>
        <v>0</v>
      </c>
      <c r="G6428" s="76">
        <f t="shared" si="1352"/>
        <v>0</v>
      </c>
      <c r="H6428" s="76">
        <f t="shared" si="1352"/>
        <v>0</v>
      </c>
      <c r="I6428" s="76">
        <f t="shared" si="1352"/>
        <v>0</v>
      </c>
      <c r="J6428" s="76">
        <f t="shared" si="1352"/>
        <v>0</v>
      </c>
      <c r="K6428" s="43">
        <f t="shared" si="1353"/>
        <v>0</v>
      </c>
    </row>
    <row r="6429" spans="1:11" ht="12.75" customHeight="1">
      <c r="A6429" s="61" t="str">
        <f>"         "&amp;Labels!B78</f>
        <v xml:space="preserve">         Customer 10</v>
      </c>
      <c r="B6429" s="76">
        <f t="shared" si="1350"/>
        <v>0</v>
      </c>
      <c r="C6429" s="76">
        <f t="shared" si="1350"/>
        <v>0</v>
      </c>
      <c r="D6429" s="76">
        <f t="shared" si="1350"/>
        <v>0</v>
      </c>
      <c r="E6429" s="76">
        <f t="shared" si="1350"/>
        <v>0</v>
      </c>
      <c r="F6429" s="43">
        <f t="shared" si="1351"/>
        <v>0</v>
      </c>
      <c r="G6429" s="76">
        <f t="shared" si="1352"/>
        <v>0</v>
      </c>
      <c r="H6429" s="76">
        <f t="shared" si="1352"/>
        <v>0</v>
      </c>
      <c r="I6429" s="76">
        <f t="shared" si="1352"/>
        <v>0</v>
      </c>
      <c r="J6429" s="76">
        <f t="shared" si="1352"/>
        <v>0</v>
      </c>
      <c r="K6429" s="43">
        <f t="shared" si="1353"/>
        <v>0</v>
      </c>
    </row>
    <row r="6430" spans="1:11" ht="12.75" customHeight="1">
      <c r="A6430" s="61" t="str">
        <f>"         "&amp;Labels!C68</f>
        <v xml:space="preserve">         Total</v>
      </c>
      <c r="B6430" s="84">
        <f t="shared" si="1350"/>
        <v>0</v>
      </c>
      <c r="C6430" s="84">
        <f t="shared" si="1350"/>
        <v>0</v>
      </c>
      <c r="D6430" s="84">
        <f t="shared" si="1350"/>
        <v>0</v>
      </c>
      <c r="E6430" s="84">
        <f t="shared" si="1350"/>
        <v>0</v>
      </c>
      <c r="F6430" s="43">
        <f t="shared" si="1351"/>
        <v>0</v>
      </c>
      <c r="G6430" s="84">
        <f t="shared" si="1352"/>
        <v>0</v>
      </c>
      <c r="H6430" s="84">
        <f t="shared" si="1352"/>
        <v>0</v>
      </c>
      <c r="I6430" s="84">
        <f t="shared" si="1352"/>
        <v>0</v>
      </c>
      <c r="J6430" s="84">
        <f t="shared" si="1352"/>
        <v>0</v>
      </c>
      <c r="K6430" s="43">
        <f t="shared" si="1353"/>
        <v>0</v>
      </c>
    </row>
    <row r="6431" spans="1:11" ht="12.75" customHeight="1">
      <c r="A6431" s="61" t="str">
        <f>"      "&amp;Labels!B87</f>
        <v xml:space="preserve">      Q 3</v>
      </c>
      <c r="B6431" s="84"/>
      <c r="C6431" s="84"/>
      <c r="D6431" s="84"/>
      <c r="E6431" s="84"/>
      <c r="F6431" s="43"/>
      <c r="G6431" s="84"/>
      <c r="H6431" s="84"/>
      <c r="I6431" s="84"/>
      <c r="J6431" s="84"/>
      <c r="K6431" s="43"/>
    </row>
    <row r="6432" spans="1:11" ht="12.75" customHeight="1">
      <c r="A6432" s="61" t="str">
        <f>"         "&amp;Labels!B69</f>
        <v xml:space="preserve">         Customer 1</v>
      </c>
      <c r="B6432" s="76">
        <f t="shared" ref="B6432:E6442" si="1354">SUM(B6214,B6323)</f>
        <v>0</v>
      </c>
      <c r="C6432" s="76">
        <f t="shared" si="1354"/>
        <v>0</v>
      </c>
      <c r="D6432" s="76">
        <f t="shared" si="1354"/>
        <v>0</v>
      </c>
      <c r="E6432" s="76">
        <f t="shared" si="1354"/>
        <v>0</v>
      </c>
      <c r="F6432" s="43">
        <f t="shared" ref="F6432:F6442" si="1355">SUM(B6432:E6432)</f>
        <v>0</v>
      </c>
      <c r="G6432" s="76">
        <f t="shared" ref="G6432:J6442" si="1356">SUM(G6214,G6323)</f>
        <v>0</v>
      </c>
      <c r="H6432" s="76">
        <f t="shared" si="1356"/>
        <v>0</v>
      </c>
      <c r="I6432" s="76">
        <f t="shared" si="1356"/>
        <v>0</v>
      </c>
      <c r="J6432" s="76">
        <f t="shared" si="1356"/>
        <v>0</v>
      </c>
      <c r="K6432" s="43">
        <f t="shared" ref="K6432:K6442" si="1357">SUM(G6432:J6432)</f>
        <v>0</v>
      </c>
    </row>
    <row r="6433" spans="1:11" ht="12.75" customHeight="1">
      <c r="A6433" s="61" t="str">
        <f>"         "&amp;Labels!B70</f>
        <v xml:space="preserve">         Customer 2</v>
      </c>
      <c r="B6433" s="76">
        <f t="shared" si="1354"/>
        <v>0</v>
      </c>
      <c r="C6433" s="76">
        <f t="shared" si="1354"/>
        <v>0</v>
      </c>
      <c r="D6433" s="76">
        <f t="shared" si="1354"/>
        <v>0</v>
      </c>
      <c r="E6433" s="76">
        <f t="shared" si="1354"/>
        <v>0</v>
      </c>
      <c r="F6433" s="43">
        <f t="shared" si="1355"/>
        <v>0</v>
      </c>
      <c r="G6433" s="76">
        <f t="shared" si="1356"/>
        <v>0</v>
      </c>
      <c r="H6433" s="76">
        <f t="shared" si="1356"/>
        <v>0</v>
      </c>
      <c r="I6433" s="76">
        <f t="shared" si="1356"/>
        <v>0</v>
      </c>
      <c r="J6433" s="76">
        <f t="shared" si="1356"/>
        <v>0</v>
      </c>
      <c r="K6433" s="43">
        <f t="shared" si="1357"/>
        <v>0</v>
      </c>
    </row>
    <row r="6434" spans="1:11" ht="12.75" customHeight="1">
      <c r="A6434" s="61" t="str">
        <f>"         "&amp;Labels!B71</f>
        <v xml:space="preserve">         Customer 3</v>
      </c>
      <c r="B6434" s="76">
        <f t="shared" si="1354"/>
        <v>0</v>
      </c>
      <c r="C6434" s="76">
        <f t="shared" si="1354"/>
        <v>0</v>
      </c>
      <c r="D6434" s="76">
        <f t="shared" si="1354"/>
        <v>0</v>
      </c>
      <c r="E6434" s="76">
        <f t="shared" si="1354"/>
        <v>0</v>
      </c>
      <c r="F6434" s="43">
        <f t="shared" si="1355"/>
        <v>0</v>
      </c>
      <c r="G6434" s="76">
        <f t="shared" si="1356"/>
        <v>0</v>
      </c>
      <c r="H6434" s="76">
        <f t="shared" si="1356"/>
        <v>0</v>
      </c>
      <c r="I6434" s="76">
        <f t="shared" si="1356"/>
        <v>0</v>
      </c>
      <c r="J6434" s="76">
        <f t="shared" si="1356"/>
        <v>0</v>
      </c>
      <c r="K6434" s="43">
        <f t="shared" si="1357"/>
        <v>0</v>
      </c>
    </row>
    <row r="6435" spans="1:11" ht="12.75" customHeight="1">
      <c r="A6435" s="61" t="str">
        <f>"         "&amp;Labels!B72</f>
        <v xml:space="preserve">         Customer 4</v>
      </c>
      <c r="B6435" s="76">
        <f t="shared" si="1354"/>
        <v>0</v>
      </c>
      <c r="C6435" s="76">
        <f t="shared" si="1354"/>
        <v>0</v>
      </c>
      <c r="D6435" s="76">
        <f t="shared" si="1354"/>
        <v>0</v>
      </c>
      <c r="E6435" s="76">
        <f t="shared" si="1354"/>
        <v>0</v>
      </c>
      <c r="F6435" s="43">
        <f t="shared" si="1355"/>
        <v>0</v>
      </c>
      <c r="G6435" s="76">
        <f t="shared" si="1356"/>
        <v>0</v>
      </c>
      <c r="H6435" s="76">
        <f t="shared" si="1356"/>
        <v>0</v>
      </c>
      <c r="I6435" s="76">
        <f t="shared" si="1356"/>
        <v>0</v>
      </c>
      <c r="J6435" s="76">
        <f t="shared" si="1356"/>
        <v>0</v>
      </c>
      <c r="K6435" s="43">
        <f t="shared" si="1357"/>
        <v>0</v>
      </c>
    </row>
    <row r="6436" spans="1:11" ht="12.75" customHeight="1">
      <c r="A6436" s="61" t="str">
        <f>"         "&amp;Labels!B73</f>
        <v xml:space="preserve">         Customer 5</v>
      </c>
      <c r="B6436" s="76">
        <f t="shared" si="1354"/>
        <v>0</v>
      </c>
      <c r="C6436" s="76">
        <f t="shared" si="1354"/>
        <v>0</v>
      </c>
      <c r="D6436" s="76">
        <f t="shared" si="1354"/>
        <v>0</v>
      </c>
      <c r="E6436" s="76">
        <f t="shared" si="1354"/>
        <v>0</v>
      </c>
      <c r="F6436" s="43">
        <f t="shared" si="1355"/>
        <v>0</v>
      </c>
      <c r="G6436" s="76">
        <f t="shared" si="1356"/>
        <v>0</v>
      </c>
      <c r="H6436" s="76">
        <f t="shared" si="1356"/>
        <v>0</v>
      </c>
      <c r="I6436" s="76">
        <f t="shared" si="1356"/>
        <v>0</v>
      </c>
      <c r="J6436" s="76">
        <f t="shared" si="1356"/>
        <v>0</v>
      </c>
      <c r="K6436" s="43">
        <f t="shared" si="1357"/>
        <v>0</v>
      </c>
    </row>
    <row r="6437" spans="1:11" ht="12.75" customHeight="1">
      <c r="A6437" s="61" t="str">
        <f>"         "&amp;Labels!B74</f>
        <v xml:space="preserve">         Customer 6</v>
      </c>
      <c r="B6437" s="76">
        <f t="shared" si="1354"/>
        <v>0</v>
      </c>
      <c r="C6437" s="76">
        <f t="shared" si="1354"/>
        <v>0</v>
      </c>
      <c r="D6437" s="76">
        <f t="shared" si="1354"/>
        <v>0</v>
      </c>
      <c r="E6437" s="76">
        <f t="shared" si="1354"/>
        <v>0</v>
      </c>
      <c r="F6437" s="43">
        <f t="shared" si="1355"/>
        <v>0</v>
      </c>
      <c r="G6437" s="76">
        <f t="shared" si="1356"/>
        <v>0</v>
      </c>
      <c r="H6437" s="76">
        <f t="shared" si="1356"/>
        <v>0</v>
      </c>
      <c r="I6437" s="76">
        <f t="shared" si="1356"/>
        <v>0</v>
      </c>
      <c r="J6437" s="76">
        <f t="shared" si="1356"/>
        <v>0</v>
      </c>
      <c r="K6437" s="43">
        <f t="shared" si="1357"/>
        <v>0</v>
      </c>
    </row>
    <row r="6438" spans="1:11" ht="12.75" customHeight="1">
      <c r="A6438" s="61" t="str">
        <f>"         "&amp;Labels!B75</f>
        <v xml:space="preserve">         Customer 7</v>
      </c>
      <c r="B6438" s="76">
        <f t="shared" si="1354"/>
        <v>0</v>
      </c>
      <c r="C6438" s="76">
        <f t="shared" si="1354"/>
        <v>0</v>
      </c>
      <c r="D6438" s="76">
        <f t="shared" si="1354"/>
        <v>0</v>
      </c>
      <c r="E6438" s="76">
        <f t="shared" si="1354"/>
        <v>0</v>
      </c>
      <c r="F6438" s="43">
        <f t="shared" si="1355"/>
        <v>0</v>
      </c>
      <c r="G6438" s="76">
        <f t="shared" si="1356"/>
        <v>0</v>
      </c>
      <c r="H6438" s="76">
        <f t="shared" si="1356"/>
        <v>0</v>
      </c>
      <c r="I6438" s="76">
        <f t="shared" si="1356"/>
        <v>0</v>
      </c>
      <c r="J6438" s="76">
        <f t="shared" si="1356"/>
        <v>0</v>
      </c>
      <c r="K6438" s="43">
        <f t="shared" si="1357"/>
        <v>0</v>
      </c>
    </row>
    <row r="6439" spans="1:11" ht="12.75" customHeight="1">
      <c r="A6439" s="61" t="str">
        <f>"         "&amp;Labels!B76</f>
        <v xml:space="preserve">         Customer 8</v>
      </c>
      <c r="B6439" s="76">
        <f t="shared" si="1354"/>
        <v>0</v>
      </c>
      <c r="C6439" s="76">
        <f t="shared" si="1354"/>
        <v>0</v>
      </c>
      <c r="D6439" s="76">
        <f t="shared" si="1354"/>
        <v>0</v>
      </c>
      <c r="E6439" s="76">
        <f t="shared" si="1354"/>
        <v>0</v>
      </c>
      <c r="F6439" s="43">
        <f t="shared" si="1355"/>
        <v>0</v>
      </c>
      <c r="G6439" s="76">
        <f t="shared" si="1356"/>
        <v>0</v>
      </c>
      <c r="H6439" s="76">
        <f t="shared" si="1356"/>
        <v>0</v>
      </c>
      <c r="I6439" s="76">
        <f t="shared" si="1356"/>
        <v>0</v>
      </c>
      <c r="J6439" s="76">
        <f t="shared" si="1356"/>
        <v>0</v>
      </c>
      <c r="K6439" s="43">
        <f t="shared" si="1357"/>
        <v>0</v>
      </c>
    </row>
    <row r="6440" spans="1:11" ht="12.75" customHeight="1">
      <c r="A6440" s="61" t="str">
        <f>"         "&amp;Labels!B77</f>
        <v xml:space="preserve">         Customer 9</v>
      </c>
      <c r="B6440" s="76">
        <f t="shared" si="1354"/>
        <v>0</v>
      </c>
      <c r="C6440" s="76">
        <f t="shared" si="1354"/>
        <v>0</v>
      </c>
      <c r="D6440" s="76">
        <f t="shared" si="1354"/>
        <v>0</v>
      </c>
      <c r="E6440" s="76">
        <f t="shared" si="1354"/>
        <v>0</v>
      </c>
      <c r="F6440" s="43">
        <f t="shared" si="1355"/>
        <v>0</v>
      </c>
      <c r="G6440" s="76">
        <f t="shared" si="1356"/>
        <v>0</v>
      </c>
      <c r="H6440" s="76">
        <f t="shared" si="1356"/>
        <v>0</v>
      </c>
      <c r="I6440" s="76">
        <f t="shared" si="1356"/>
        <v>0</v>
      </c>
      <c r="J6440" s="76">
        <f t="shared" si="1356"/>
        <v>0</v>
      </c>
      <c r="K6440" s="43">
        <f t="shared" si="1357"/>
        <v>0</v>
      </c>
    </row>
    <row r="6441" spans="1:11" ht="12.75" customHeight="1">
      <c r="A6441" s="61" t="str">
        <f>"         "&amp;Labels!B78</f>
        <v xml:space="preserve">         Customer 10</v>
      </c>
      <c r="B6441" s="76">
        <f t="shared" si="1354"/>
        <v>0</v>
      </c>
      <c r="C6441" s="76">
        <f t="shared" si="1354"/>
        <v>0</v>
      </c>
      <c r="D6441" s="76">
        <f t="shared" si="1354"/>
        <v>0</v>
      </c>
      <c r="E6441" s="76">
        <f t="shared" si="1354"/>
        <v>0</v>
      </c>
      <c r="F6441" s="43">
        <f t="shared" si="1355"/>
        <v>0</v>
      </c>
      <c r="G6441" s="76">
        <f t="shared" si="1356"/>
        <v>0</v>
      </c>
      <c r="H6441" s="76">
        <f t="shared" si="1356"/>
        <v>0</v>
      </c>
      <c r="I6441" s="76">
        <f t="shared" si="1356"/>
        <v>0</v>
      </c>
      <c r="J6441" s="76">
        <f t="shared" si="1356"/>
        <v>0</v>
      </c>
      <c r="K6441" s="43">
        <f t="shared" si="1357"/>
        <v>0</v>
      </c>
    </row>
    <row r="6442" spans="1:11" ht="12.75" customHeight="1">
      <c r="A6442" s="61" t="str">
        <f>"         "&amp;Labels!C68</f>
        <v xml:space="preserve">         Total</v>
      </c>
      <c r="B6442" s="84">
        <f t="shared" si="1354"/>
        <v>0</v>
      </c>
      <c r="C6442" s="84">
        <f t="shared" si="1354"/>
        <v>0</v>
      </c>
      <c r="D6442" s="84">
        <f t="shared" si="1354"/>
        <v>0</v>
      </c>
      <c r="E6442" s="84">
        <f t="shared" si="1354"/>
        <v>0</v>
      </c>
      <c r="F6442" s="43">
        <f t="shared" si="1355"/>
        <v>0</v>
      </c>
      <c r="G6442" s="84">
        <f t="shared" si="1356"/>
        <v>0</v>
      </c>
      <c r="H6442" s="84">
        <f t="shared" si="1356"/>
        <v>0</v>
      </c>
      <c r="I6442" s="84">
        <f t="shared" si="1356"/>
        <v>0</v>
      </c>
      <c r="J6442" s="84">
        <f t="shared" si="1356"/>
        <v>0</v>
      </c>
      <c r="K6442" s="43">
        <f t="shared" si="1357"/>
        <v>0</v>
      </c>
    </row>
    <row r="6443" spans="1:11" ht="12.75" customHeight="1">
      <c r="A6443" s="61" t="str">
        <f>"      "&amp;Labels!B88</f>
        <v xml:space="preserve">      Q 4</v>
      </c>
      <c r="B6443" s="84"/>
      <c r="C6443" s="84"/>
      <c r="D6443" s="84"/>
      <c r="E6443" s="84"/>
      <c r="F6443" s="43"/>
      <c r="G6443" s="84"/>
      <c r="H6443" s="84"/>
      <c r="I6443" s="84"/>
      <c r="J6443" s="84"/>
      <c r="K6443" s="43"/>
    </row>
    <row r="6444" spans="1:11" ht="12.75" customHeight="1">
      <c r="A6444" s="61" t="str">
        <f>"         "&amp;Labels!B69</f>
        <v xml:space="preserve">         Customer 1</v>
      </c>
      <c r="B6444" s="76">
        <f t="shared" ref="B6444:E6454" si="1358">SUM(B6226,B6335)</f>
        <v>0</v>
      </c>
      <c r="C6444" s="76">
        <f t="shared" si="1358"/>
        <v>0</v>
      </c>
      <c r="D6444" s="76">
        <f t="shared" si="1358"/>
        <v>0</v>
      </c>
      <c r="E6444" s="76">
        <f t="shared" si="1358"/>
        <v>0</v>
      </c>
      <c r="F6444" s="43">
        <f t="shared" ref="F6444:F6454" si="1359">SUM(B6444:E6444)</f>
        <v>0</v>
      </c>
      <c r="G6444" s="76">
        <f t="shared" ref="G6444:J6454" si="1360">SUM(G6226,G6335)</f>
        <v>0</v>
      </c>
      <c r="H6444" s="76">
        <f t="shared" si="1360"/>
        <v>0</v>
      </c>
      <c r="I6444" s="76">
        <f t="shared" si="1360"/>
        <v>0</v>
      </c>
      <c r="J6444" s="76">
        <f t="shared" si="1360"/>
        <v>0</v>
      </c>
      <c r="K6444" s="43">
        <f t="shared" ref="K6444:K6454" si="1361">SUM(G6444:J6444)</f>
        <v>0</v>
      </c>
    </row>
    <row r="6445" spans="1:11" ht="12.75" customHeight="1">
      <c r="A6445" s="61" t="str">
        <f>"         "&amp;Labels!B70</f>
        <v xml:space="preserve">         Customer 2</v>
      </c>
      <c r="B6445" s="76">
        <f t="shared" si="1358"/>
        <v>0</v>
      </c>
      <c r="C6445" s="76">
        <f t="shared" si="1358"/>
        <v>0</v>
      </c>
      <c r="D6445" s="76">
        <f t="shared" si="1358"/>
        <v>0</v>
      </c>
      <c r="E6445" s="76">
        <f t="shared" si="1358"/>
        <v>0</v>
      </c>
      <c r="F6445" s="43">
        <f t="shared" si="1359"/>
        <v>0</v>
      </c>
      <c r="G6445" s="76">
        <f t="shared" si="1360"/>
        <v>0</v>
      </c>
      <c r="H6445" s="76">
        <f t="shared" si="1360"/>
        <v>0</v>
      </c>
      <c r="I6445" s="76">
        <f t="shared" si="1360"/>
        <v>0</v>
      </c>
      <c r="J6445" s="76">
        <f t="shared" si="1360"/>
        <v>0</v>
      </c>
      <c r="K6445" s="43">
        <f t="shared" si="1361"/>
        <v>0</v>
      </c>
    </row>
    <row r="6446" spans="1:11" ht="12.75" customHeight="1">
      <c r="A6446" s="61" t="str">
        <f>"         "&amp;Labels!B71</f>
        <v xml:space="preserve">         Customer 3</v>
      </c>
      <c r="B6446" s="76">
        <f t="shared" si="1358"/>
        <v>0</v>
      </c>
      <c r="C6446" s="76">
        <f t="shared" si="1358"/>
        <v>0</v>
      </c>
      <c r="D6446" s="76">
        <f t="shared" si="1358"/>
        <v>0</v>
      </c>
      <c r="E6446" s="76">
        <f t="shared" si="1358"/>
        <v>0</v>
      </c>
      <c r="F6446" s="43">
        <f t="shared" si="1359"/>
        <v>0</v>
      </c>
      <c r="G6446" s="76">
        <f t="shared" si="1360"/>
        <v>0</v>
      </c>
      <c r="H6446" s="76">
        <f t="shared" si="1360"/>
        <v>0</v>
      </c>
      <c r="I6446" s="76">
        <f t="shared" si="1360"/>
        <v>0</v>
      </c>
      <c r="J6446" s="76">
        <f t="shared" si="1360"/>
        <v>0</v>
      </c>
      <c r="K6446" s="43">
        <f t="shared" si="1361"/>
        <v>0</v>
      </c>
    </row>
    <row r="6447" spans="1:11" ht="12.75" customHeight="1">
      <c r="A6447" s="61" t="str">
        <f>"         "&amp;Labels!B72</f>
        <v xml:space="preserve">         Customer 4</v>
      </c>
      <c r="B6447" s="76">
        <f t="shared" si="1358"/>
        <v>0</v>
      </c>
      <c r="C6447" s="76">
        <f t="shared" si="1358"/>
        <v>0</v>
      </c>
      <c r="D6447" s="76">
        <f t="shared" si="1358"/>
        <v>0</v>
      </c>
      <c r="E6447" s="76">
        <f t="shared" si="1358"/>
        <v>0</v>
      </c>
      <c r="F6447" s="43">
        <f t="shared" si="1359"/>
        <v>0</v>
      </c>
      <c r="G6447" s="76">
        <f t="shared" si="1360"/>
        <v>0</v>
      </c>
      <c r="H6447" s="76">
        <f t="shared" si="1360"/>
        <v>0</v>
      </c>
      <c r="I6447" s="76">
        <f t="shared" si="1360"/>
        <v>0</v>
      </c>
      <c r="J6447" s="76">
        <f t="shared" si="1360"/>
        <v>0</v>
      </c>
      <c r="K6447" s="43">
        <f t="shared" si="1361"/>
        <v>0</v>
      </c>
    </row>
    <row r="6448" spans="1:11" ht="12.75" customHeight="1">
      <c r="A6448" s="61" t="str">
        <f>"         "&amp;Labels!B73</f>
        <v xml:space="preserve">         Customer 5</v>
      </c>
      <c r="B6448" s="76">
        <f t="shared" si="1358"/>
        <v>0</v>
      </c>
      <c r="C6448" s="76">
        <f t="shared" si="1358"/>
        <v>0</v>
      </c>
      <c r="D6448" s="76">
        <f t="shared" si="1358"/>
        <v>0</v>
      </c>
      <c r="E6448" s="76">
        <f t="shared" si="1358"/>
        <v>0</v>
      </c>
      <c r="F6448" s="43">
        <f t="shared" si="1359"/>
        <v>0</v>
      </c>
      <c r="G6448" s="76">
        <f t="shared" si="1360"/>
        <v>0</v>
      </c>
      <c r="H6448" s="76">
        <f t="shared" si="1360"/>
        <v>0</v>
      </c>
      <c r="I6448" s="76">
        <f t="shared" si="1360"/>
        <v>0</v>
      </c>
      <c r="J6448" s="76">
        <f t="shared" si="1360"/>
        <v>0</v>
      </c>
      <c r="K6448" s="43">
        <f t="shared" si="1361"/>
        <v>0</v>
      </c>
    </row>
    <row r="6449" spans="1:11" ht="12.75" customHeight="1">
      <c r="A6449" s="61" t="str">
        <f>"         "&amp;Labels!B74</f>
        <v xml:space="preserve">         Customer 6</v>
      </c>
      <c r="B6449" s="76">
        <f t="shared" si="1358"/>
        <v>0</v>
      </c>
      <c r="C6449" s="76">
        <f t="shared" si="1358"/>
        <v>0</v>
      </c>
      <c r="D6449" s="76">
        <f t="shared" si="1358"/>
        <v>0</v>
      </c>
      <c r="E6449" s="76">
        <f t="shared" si="1358"/>
        <v>0</v>
      </c>
      <c r="F6449" s="43">
        <f t="shared" si="1359"/>
        <v>0</v>
      </c>
      <c r="G6449" s="76">
        <f t="shared" si="1360"/>
        <v>0</v>
      </c>
      <c r="H6449" s="76">
        <f t="shared" si="1360"/>
        <v>0</v>
      </c>
      <c r="I6449" s="76">
        <f t="shared" si="1360"/>
        <v>0</v>
      </c>
      <c r="J6449" s="76">
        <f t="shared" si="1360"/>
        <v>0</v>
      </c>
      <c r="K6449" s="43">
        <f t="shared" si="1361"/>
        <v>0</v>
      </c>
    </row>
    <row r="6450" spans="1:11" ht="12.75" customHeight="1">
      <c r="A6450" s="61" t="str">
        <f>"         "&amp;Labels!B75</f>
        <v xml:space="preserve">         Customer 7</v>
      </c>
      <c r="B6450" s="76">
        <f t="shared" si="1358"/>
        <v>0</v>
      </c>
      <c r="C6450" s="76">
        <f t="shared" si="1358"/>
        <v>0</v>
      </c>
      <c r="D6450" s="76">
        <f t="shared" si="1358"/>
        <v>0</v>
      </c>
      <c r="E6450" s="76">
        <f t="shared" si="1358"/>
        <v>0</v>
      </c>
      <c r="F6450" s="43">
        <f t="shared" si="1359"/>
        <v>0</v>
      </c>
      <c r="G6450" s="76">
        <f t="shared" si="1360"/>
        <v>0</v>
      </c>
      <c r="H6450" s="76">
        <f t="shared" si="1360"/>
        <v>0</v>
      </c>
      <c r="I6450" s="76">
        <f t="shared" si="1360"/>
        <v>0</v>
      </c>
      <c r="J6450" s="76">
        <f t="shared" si="1360"/>
        <v>0</v>
      </c>
      <c r="K6450" s="43">
        <f t="shared" si="1361"/>
        <v>0</v>
      </c>
    </row>
    <row r="6451" spans="1:11" ht="12.75" customHeight="1">
      <c r="A6451" s="61" t="str">
        <f>"         "&amp;Labels!B76</f>
        <v xml:space="preserve">         Customer 8</v>
      </c>
      <c r="B6451" s="76">
        <f t="shared" si="1358"/>
        <v>0</v>
      </c>
      <c r="C6451" s="76">
        <f t="shared" si="1358"/>
        <v>0</v>
      </c>
      <c r="D6451" s="76">
        <f t="shared" si="1358"/>
        <v>0</v>
      </c>
      <c r="E6451" s="76">
        <f t="shared" si="1358"/>
        <v>0</v>
      </c>
      <c r="F6451" s="43">
        <f t="shared" si="1359"/>
        <v>0</v>
      </c>
      <c r="G6451" s="76">
        <f t="shared" si="1360"/>
        <v>0</v>
      </c>
      <c r="H6451" s="76">
        <f t="shared" si="1360"/>
        <v>0</v>
      </c>
      <c r="I6451" s="76">
        <f t="shared" si="1360"/>
        <v>0</v>
      </c>
      <c r="J6451" s="76">
        <f t="shared" si="1360"/>
        <v>0</v>
      </c>
      <c r="K6451" s="43">
        <f t="shared" si="1361"/>
        <v>0</v>
      </c>
    </row>
    <row r="6452" spans="1:11" ht="12.75" customHeight="1">
      <c r="A6452" s="61" t="str">
        <f>"         "&amp;Labels!B77</f>
        <v xml:space="preserve">         Customer 9</v>
      </c>
      <c r="B6452" s="76">
        <f t="shared" si="1358"/>
        <v>0</v>
      </c>
      <c r="C6452" s="76">
        <f t="shared" si="1358"/>
        <v>0</v>
      </c>
      <c r="D6452" s="76">
        <f t="shared" si="1358"/>
        <v>0</v>
      </c>
      <c r="E6452" s="76">
        <f t="shared" si="1358"/>
        <v>0</v>
      </c>
      <c r="F6452" s="43">
        <f t="shared" si="1359"/>
        <v>0</v>
      </c>
      <c r="G6452" s="76">
        <f t="shared" si="1360"/>
        <v>0</v>
      </c>
      <c r="H6452" s="76">
        <f t="shared" si="1360"/>
        <v>0</v>
      </c>
      <c r="I6452" s="76">
        <f t="shared" si="1360"/>
        <v>0</v>
      </c>
      <c r="J6452" s="76">
        <f t="shared" si="1360"/>
        <v>0</v>
      </c>
      <c r="K6452" s="43">
        <f t="shared" si="1361"/>
        <v>0</v>
      </c>
    </row>
    <row r="6453" spans="1:11" ht="12.75" customHeight="1">
      <c r="A6453" s="61" t="str">
        <f>"         "&amp;Labels!B78</f>
        <v xml:space="preserve">         Customer 10</v>
      </c>
      <c r="B6453" s="76">
        <f t="shared" si="1358"/>
        <v>0</v>
      </c>
      <c r="C6453" s="76">
        <f t="shared" si="1358"/>
        <v>0</v>
      </c>
      <c r="D6453" s="76">
        <f t="shared" si="1358"/>
        <v>0</v>
      </c>
      <c r="E6453" s="76">
        <f t="shared" si="1358"/>
        <v>0</v>
      </c>
      <c r="F6453" s="43">
        <f t="shared" si="1359"/>
        <v>0</v>
      </c>
      <c r="G6453" s="76">
        <f t="shared" si="1360"/>
        <v>0</v>
      </c>
      <c r="H6453" s="76">
        <f t="shared" si="1360"/>
        <v>0</v>
      </c>
      <c r="I6453" s="76">
        <f t="shared" si="1360"/>
        <v>0</v>
      </c>
      <c r="J6453" s="76">
        <f t="shared" si="1360"/>
        <v>0</v>
      </c>
      <c r="K6453" s="43">
        <f t="shared" si="1361"/>
        <v>0</v>
      </c>
    </row>
    <row r="6454" spans="1:11" ht="12.75" customHeight="1">
      <c r="A6454" s="61" t="str">
        <f>"         "&amp;Labels!C68</f>
        <v xml:space="preserve">         Total</v>
      </c>
      <c r="B6454" s="84">
        <f t="shared" si="1358"/>
        <v>0</v>
      </c>
      <c r="C6454" s="84">
        <f t="shared" si="1358"/>
        <v>0</v>
      </c>
      <c r="D6454" s="84">
        <f t="shared" si="1358"/>
        <v>0</v>
      </c>
      <c r="E6454" s="84">
        <f t="shared" si="1358"/>
        <v>0</v>
      </c>
      <c r="F6454" s="43">
        <f t="shared" si="1359"/>
        <v>0</v>
      </c>
      <c r="G6454" s="84">
        <f t="shared" si="1360"/>
        <v>0</v>
      </c>
      <c r="H6454" s="84">
        <f t="shared" si="1360"/>
        <v>0</v>
      </c>
      <c r="I6454" s="84">
        <f t="shared" si="1360"/>
        <v>0</v>
      </c>
      <c r="J6454" s="84">
        <f t="shared" si="1360"/>
        <v>0</v>
      </c>
      <c r="K6454" s="43">
        <f t="shared" si="1361"/>
        <v>0</v>
      </c>
    </row>
    <row r="6455" spans="1:11" ht="12.75" customHeight="1">
      <c r="A6455" s="61" t="str">
        <f>"      "&amp;Labels!B89</f>
        <v xml:space="preserve">      Q 5</v>
      </c>
      <c r="B6455" s="84"/>
      <c r="C6455" s="84"/>
      <c r="D6455" s="84"/>
      <c r="E6455" s="84"/>
      <c r="F6455" s="43"/>
      <c r="G6455" s="84"/>
      <c r="H6455" s="84"/>
      <c r="I6455" s="84"/>
      <c r="J6455" s="84"/>
      <c r="K6455" s="43"/>
    </row>
    <row r="6456" spans="1:11" ht="12.75" customHeight="1">
      <c r="A6456" s="61" t="str">
        <f>"         "&amp;Labels!B69</f>
        <v xml:space="preserve">         Customer 1</v>
      </c>
      <c r="B6456" s="76">
        <f t="shared" ref="B6456:E6466" si="1362">SUM(B6238,B6347)</f>
        <v>0</v>
      </c>
      <c r="C6456" s="76">
        <f t="shared" si="1362"/>
        <v>0</v>
      </c>
      <c r="D6456" s="76">
        <f t="shared" si="1362"/>
        <v>0</v>
      </c>
      <c r="E6456" s="76">
        <f t="shared" si="1362"/>
        <v>0</v>
      </c>
      <c r="F6456" s="43">
        <f t="shared" ref="F6456:F6466" si="1363">SUM(B6456:E6456)</f>
        <v>0</v>
      </c>
      <c r="G6456" s="76">
        <f t="shared" ref="G6456:J6466" si="1364">SUM(G6238,G6347)</f>
        <v>0</v>
      </c>
      <c r="H6456" s="76">
        <f t="shared" si="1364"/>
        <v>0</v>
      </c>
      <c r="I6456" s="76">
        <f t="shared" si="1364"/>
        <v>0</v>
      </c>
      <c r="J6456" s="76">
        <f t="shared" si="1364"/>
        <v>0</v>
      </c>
      <c r="K6456" s="43">
        <f t="shared" ref="K6456:K6466" si="1365">SUM(G6456:J6456)</f>
        <v>0</v>
      </c>
    </row>
    <row r="6457" spans="1:11" ht="12.75" customHeight="1">
      <c r="A6457" s="61" t="str">
        <f>"         "&amp;Labels!B70</f>
        <v xml:space="preserve">         Customer 2</v>
      </c>
      <c r="B6457" s="76">
        <f t="shared" si="1362"/>
        <v>0</v>
      </c>
      <c r="C6457" s="76">
        <f t="shared" si="1362"/>
        <v>0</v>
      </c>
      <c r="D6457" s="76">
        <f t="shared" si="1362"/>
        <v>0</v>
      </c>
      <c r="E6457" s="76">
        <f t="shared" si="1362"/>
        <v>0</v>
      </c>
      <c r="F6457" s="43">
        <f t="shared" si="1363"/>
        <v>0</v>
      </c>
      <c r="G6457" s="76">
        <f t="shared" si="1364"/>
        <v>0</v>
      </c>
      <c r="H6457" s="76">
        <f t="shared" si="1364"/>
        <v>0</v>
      </c>
      <c r="I6457" s="76">
        <f t="shared" si="1364"/>
        <v>0</v>
      </c>
      <c r="J6457" s="76">
        <f t="shared" si="1364"/>
        <v>0</v>
      </c>
      <c r="K6457" s="43">
        <f t="shared" si="1365"/>
        <v>0</v>
      </c>
    </row>
    <row r="6458" spans="1:11" ht="12.75" customHeight="1">
      <c r="A6458" s="61" t="str">
        <f>"         "&amp;Labels!B71</f>
        <v xml:space="preserve">         Customer 3</v>
      </c>
      <c r="B6458" s="76">
        <f t="shared" si="1362"/>
        <v>0</v>
      </c>
      <c r="C6458" s="76">
        <f t="shared" si="1362"/>
        <v>0</v>
      </c>
      <c r="D6458" s="76">
        <f t="shared" si="1362"/>
        <v>0</v>
      </c>
      <c r="E6458" s="76">
        <f t="shared" si="1362"/>
        <v>0</v>
      </c>
      <c r="F6458" s="43">
        <f t="shared" si="1363"/>
        <v>0</v>
      </c>
      <c r="G6458" s="76">
        <f t="shared" si="1364"/>
        <v>0</v>
      </c>
      <c r="H6458" s="76">
        <f t="shared" si="1364"/>
        <v>0</v>
      </c>
      <c r="I6458" s="76">
        <f t="shared" si="1364"/>
        <v>0</v>
      </c>
      <c r="J6458" s="76">
        <f t="shared" si="1364"/>
        <v>0</v>
      </c>
      <c r="K6458" s="43">
        <f t="shared" si="1365"/>
        <v>0</v>
      </c>
    </row>
    <row r="6459" spans="1:11" ht="12.75" customHeight="1">
      <c r="A6459" s="61" t="str">
        <f>"         "&amp;Labels!B72</f>
        <v xml:space="preserve">         Customer 4</v>
      </c>
      <c r="B6459" s="76">
        <f t="shared" si="1362"/>
        <v>0</v>
      </c>
      <c r="C6459" s="76">
        <f t="shared" si="1362"/>
        <v>0</v>
      </c>
      <c r="D6459" s="76">
        <f t="shared" si="1362"/>
        <v>0</v>
      </c>
      <c r="E6459" s="76">
        <f t="shared" si="1362"/>
        <v>0</v>
      </c>
      <c r="F6459" s="43">
        <f t="shared" si="1363"/>
        <v>0</v>
      </c>
      <c r="G6459" s="76">
        <f t="shared" si="1364"/>
        <v>0</v>
      </c>
      <c r="H6459" s="76">
        <f t="shared" si="1364"/>
        <v>0</v>
      </c>
      <c r="I6459" s="76">
        <f t="shared" si="1364"/>
        <v>0</v>
      </c>
      <c r="J6459" s="76">
        <f t="shared" si="1364"/>
        <v>0</v>
      </c>
      <c r="K6459" s="43">
        <f t="shared" si="1365"/>
        <v>0</v>
      </c>
    </row>
    <row r="6460" spans="1:11" ht="12.75" customHeight="1">
      <c r="A6460" s="61" t="str">
        <f>"         "&amp;Labels!B73</f>
        <v xml:space="preserve">         Customer 5</v>
      </c>
      <c r="B6460" s="76">
        <f t="shared" si="1362"/>
        <v>0</v>
      </c>
      <c r="C6460" s="76">
        <f t="shared" si="1362"/>
        <v>0</v>
      </c>
      <c r="D6460" s="76">
        <f t="shared" si="1362"/>
        <v>0</v>
      </c>
      <c r="E6460" s="76">
        <f t="shared" si="1362"/>
        <v>0</v>
      </c>
      <c r="F6460" s="43">
        <f t="shared" si="1363"/>
        <v>0</v>
      </c>
      <c r="G6460" s="76">
        <f t="shared" si="1364"/>
        <v>0</v>
      </c>
      <c r="H6460" s="76">
        <f t="shared" si="1364"/>
        <v>0</v>
      </c>
      <c r="I6460" s="76">
        <f t="shared" si="1364"/>
        <v>0</v>
      </c>
      <c r="J6460" s="76">
        <f t="shared" si="1364"/>
        <v>0</v>
      </c>
      <c r="K6460" s="43">
        <f t="shared" si="1365"/>
        <v>0</v>
      </c>
    </row>
    <row r="6461" spans="1:11" ht="12.75" customHeight="1">
      <c r="A6461" s="61" t="str">
        <f>"         "&amp;Labels!B74</f>
        <v xml:space="preserve">         Customer 6</v>
      </c>
      <c r="B6461" s="76">
        <f t="shared" si="1362"/>
        <v>0</v>
      </c>
      <c r="C6461" s="76">
        <f t="shared" si="1362"/>
        <v>0</v>
      </c>
      <c r="D6461" s="76">
        <f t="shared" si="1362"/>
        <v>0</v>
      </c>
      <c r="E6461" s="76">
        <f t="shared" si="1362"/>
        <v>0</v>
      </c>
      <c r="F6461" s="43">
        <f t="shared" si="1363"/>
        <v>0</v>
      </c>
      <c r="G6461" s="76">
        <f t="shared" si="1364"/>
        <v>0</v>
      </c>
      <c r="H6461" s="76">
        <f t="shared" si="1364"/>
        <v>0</v>
      </c>
      <c r="I6461" s="76">
        <f t="shared" si="1364"/>
        <v>0</v>
      </c>
      <c r="J6461" s="76">
        <f t="shared" si="1364"/>
        <v>0</v>
      </c>
      <c r="K6461" s="43">
        <f t="shared" si="1365"/>
        <v>0</v>
      </c>
    </row>
    <row r="6462" spans="1:11" ht="12.75" customHeight="1">
      <c r="A6462" s="61" t="str">
        <f>"         "&amp;Labels!B75</f>
        <v xml:space="preserve">         Customer 7</v>
      </c>
      <c r="B6462" s="76">
        <f t="shared" si="1362"/>
        <v>0</v>
      </c>
      <c r="C6462" s="76">
        <f t="shared" si="1362"/>
        <v>0</v>
      </c>
      <c r="D6462" s="76">
        <f t="shared" si="1362"/>
        <v>0</v>
      </c>
      <c r="E6462" s="76">
        <f t="shared" si="1362"/>
        <v>0</v>
      </c>
      <c r="F6462" s="43">
        <f t="shared" si="1363"/>
        <v>0</v>
      </c>
      <c r="G6462" s="76">
        <f t="shared" si="1364"/>
        <v>0</v>
      </c>
      <c r="H6462" s="76">
        <f t="shared" si="1364"/>
        <v>0</v>
      </c>
      <c r="I6462" s="76">
        <f t="shared" si="1364"/>
        <v>0</v>
      </c>
      <c r="J6462" s="76">
        <f t="shared" si="1364"/>
        <v>0</v>
      </c>
      <c r="K6462" s="43">
        <f t="shared" si="1365"/>
        <v>0</v>
      </c>
    </row>
    <row r="6463" spans="1:11" ht="12.75" customHeight="1">
      <c r="A6463" s="61" t="str">
        <f>"         "&amp;Labels!B76</f>
        <v xml:space="preserve">         Customer 8</v>
      </c>
      <c r="B6463" s="76">
        <f t="shared" si="1362"/>
        <v>0</v>
      </c>
      <c r="C6463" s="76">
        <f t="shared" si="1362"/>
        <v>0</v>
      </c>
      <c r="D6463" s="76">
        <f t="shared" si="1362"/>
        <v>0</v>
      </c>
      <c r="E6463" s="76">
        <f t="shared" si="1362"/>
        <v>0</v>
      </c>
      <c r="F6463" s="43">
        <f t="shared" si="1363"/>
        <v>0</v>
      </c>
      <c r="G6463" s="76">
        <f t="shared" si="1364"/>
        <v>0</v>
      </c>
      <c r="H6463" s="76">
        <f t="shared" si="1364"/>
        <v>0</v>
      </c>
      <c r="I6463" s="76">
        <f t="shared" si="1364"/>
        <v>0</v>
      </c>
      <c r="J6463" s="76">
        <f t="shared" si="1364"/>
        <v>0</v>
      </c>
      <c r="K6463" s="43">
        <f t="shared" si="1365"/>
        <v>0</v>
      </c>
    </row>
    <row r="6464" spans="1:11" ht="12.75" customHeight="1">
      <c r="A6464" s="61" t="str">
        <f>"         "&amp;Labels!B77</f>
        <v xml:space="preserve">         Customer 9</v>
      </c>
      <c r="B6464" s="76">
        <f t="shared" si="1362"/>
        <v>0</v>
      </c>
      <c r="C6464" s="76">
        <f t="shared" si="1362"/>
        <v>0</v>
      </c>
      <c r="D6464" s="76">
        <f t="shared" si="1362"/>
        <v>0</v>
      </c>
      <c r="E6464" s="76">
        <f t="shared" si="1362"/>
        <v>0</v>
      </c>
      <c r="F6464" s="43">
        <f t="shared" si="1363"/>
        <v>0</v>
      </c>
      <c r="G6464" s="76">
        <f t="shared" si="1364"/>
        <v>0</v>
      </c>
      <c r="H6464" s="76">
        <f t="shared" si="1364"/>
        <v>0</v>
      </c>
      <c r="I6464" s="76">
        <f t="shared" si="1364"/>
        <v>0</v>
      </c>
      <c r="J6464" s="76">
        <f t="shared" si="1364"/>
        <v>0</v>
      </c>
      <c r="K6464" s="43">
        <f t="shared" si="1365"/>
        <v>0</v>
      </c>
    </row>
    <row r="6465" spans="1:11" ht="12.75" customHeight="1">
      <c r="A6465" s="61" t="str">
        <f>"         "&amp;Labels!B78</f>
        <v xml:space="preserve">         Customer 10</v>
      </c>
      <c r="B6465" s="76">
        <f t="shared" si="1362"/>
        <v>0</v>
      </c>
      <c r="C6465" s="76">
        <f t="shared" si="1362"/>
        <v>0</v>
      </c>
      <c r="D6465" s="76">
        <f t="shared" si="1362"/>
        <v>0</v>
      </c>
      <c r="E6465" s="76">
        <f t="shared" si="1362"/>
        <v>0</v>
      </c>
      <c r="F6465" s="43">
        <f t="shared" si="1363"/>
        <v>0</v>
      </c>
      <c r="G6465" s="76">
        <f t="shared" si="1364"/>
        <v>0</v>
      </c>
      <c r="H6465" s="76">
        <f t="shared" si="1364"/>
        <v>0</v>
      </c>
      <c r="I6465" s="76">
        <f t="shared" si="1364"/>
        <v>0</v>
      </c>
      <c r="J6465" s="76">
        <f t="shared" si="1364"/>
        <v>0</v>
      </c>
      <c r="K6465" s="43">
        <f t="shared" si="1365"/>
        <v>0</v>
      </c>
    </row>
    <row r="6466" spans="1:11" ht="12.75" customHeight="1">
      <c r="A6466" s="61" t="str">
        <f>"         "&amp;Labels!C68</f>
        <v xml:space="preserve">         Total</v>
      </c>
      <c r="B6466" s="84">
        <f t="shared" si="1362"/>
        <v>0</v>
      </c>
      <c r="C6466" s="84">
        <f t="shared" si="1362"/>
        <v>0</v>
      </c>
      <c r="D6466" s="84">
        <f t="shared" si="1362"/>
        <v>0</v>
      </c>
      <c r="E6466" s="84">
        <f t="shared" si="1362"/>
        <v>0</v>
      </c>
      <c r="F6466" s="43">
        <f t="shared" si="1363"/>
        <v>0</v>
      </c>
      <c r="G6466" s="84">
        <f t="shared" si="1364"/>
        <v>0</v>
      </c>
      <c r="H6466" s="84">
        <f t="shared" si="1364"/>
        <v>0</v>
      </c>
      <c r="I6466" s="84">
        <f t="shared" si="1364"/>
        <v>0</v>
      </c>
      <c r="J6466" s="84">
        <f t="shared" si="1364"/>
        <v>0</v>
      </c>
      <c r="K6466" s="43">
        <f t="shared" si="1365"/>
        <v>0</v>
      </c>
    </row>
    <row r="6467" spans="1:11" ht="12.75" customHeight="1">
      <c r="A6467" s="61" t="str">
        <f>"      "&amp;Labels!B90</f>
        <v xml:space="preserve">      Q 6</v>
      </c>
      <c r="B6467" s="84"/>
      <c r="C6467" s="84"/>
      <c r="D6467" s="84"/>
      <c r="E6467" s="84"/>
      <c r="F6467" s="43"/>
      <c r="G6467" s="84"/>
      <c r="H6467" s="84"/>
      <c r="I6467" s="84"/>
      <c r="J6467" s="84"/>
      <c r="K6467" s="43"/>
    </row>
    <row r="6468" spans="1:11" ht="12.75" customHeight="1">
      <c r="A6468" s="61" t="str">
        <f>"         "&amp;Labels!B69</f>
        <v xml:space="preserve">         Customer 1</v>
      </c>
      <c r="B6468" s="76">
        <f t="shared" ref="B6468:E6478" si="1366">SUM(B6250,B6359)</f>
        <v>0</v>
      </c>
      <c r="C6468" s="76">
        <f t="shared" si="1366"/>
        <v>0</v>
      </c>
      <c r="D6468" s="76">
        <f t="shared" si="1366"/>
        <v>0</v>
      </c>
      <c r="E6468" s="76">
        <f t="shared" si="1366"/>
        <v>0</v>
      </c>
      <c r="F6468" s="43">
        <f t="shared" ref="F6468:F6478" si="1367">SUM(B6468:E6468)</f>
        <v>0</v>
      </c>
      <c r="G6468" s="76">
        <f t="shared" ref="G6468:J6478" si="1368">SUM(G6250,G6359)</f>
        <v>0</v>
      </c>
      <c r="H6468" s="76">
        <f t="shared" si="1368"/>
        <v>0</v>
      </c>
      <c r="I6468" s="76">
        <f t="shared" si="1368"/>
        <v>0</v>
      </c>
      <c r="J6468" s="76">
        <f t="shared" si="1368"/>
        <v>0</v>
      </c>
      <c r="K6468" s="43">
        <f t="shared" ref="K6468:K6478" si="1369">SUM(G6468:J6468)</f>
        <v>0</v>
      </c>
    </row>
    <row r="6469" spans="1:11" ht="12.75" customHeight="1">
      <c r="A6469" s="61" t="str">
        <f>"         "&amp;Labels!B70</f>
        <v xml:space="preserve">         Customer 2</v>
      </c>
      <c r="B6469" s="76">
        <f t="shared" si="1366"/>
        <v>0</v>
      </c>
      <c r="C6469" s="76">
        <f t="shared" si="1366"/>
        <v>0</v>
      </c>
      <c r="D6469" s="76">
        <f t="shared" si="1366"/>
        <v>0</v>
      </c>
      <c r="E6469" s="76">
        <f t="shared" si="1366"/>
        <v>0</v>
      </c>
      <c r="F6469" s="43">
        <f t="shared" si="1367"/>
        <v>0</v>
      </c>
      <c r="G6469" s="76">
        <f t="shared" si="1368"/>
        <v>0</v>
      </c>
      <c r="H6469" s="76">
        <f t="shared" si="1368"/>
        <v>0</v>
      </c>
      <c r="I6469" s="76">
        <f t="shared" si="1368"/>
        <v>0</v>
      </c>
      <c r="J6469" s="76">
        <f t="shared" si="1368"/>
        <v>0</v>
      </c>
      <c r="K6469" s="43">
        <f t="shared" si="1369"/>
        <v>0</v>
      </c>
    </row>
    <row r="6470" spans="1:11" ht="12.75" customHeight="1">
      <c r="A6470" s="61" t="str">
        <f>"         "&amp;Labels!B71</f>
        <v xml:space="preserve">         Customer 3</v>
      </c>
      <c r="B6470" s="76">
        <f t="shared" si="1366"/>
        <v>0</v>
      </c>
      <c r="C6470" s="76">
        <f t="shared" si="1366"/>
        <v>0</v>
      </c>
      <c r="D6470" s="76">
        <f t="shared" si="1366"/>
        <v>0</v>
      </c>
      <c r="E6470" s="76">
        <f t="shared" si="1366"/>
        <v>0</v>
      </c>
      <c r="F6470" s="43">
        <f t="shared" si="1367"/>
        <v>0</v>
      </c>
      <c r="G6470" s="76">
        <f t="shared" si="1368"/>
        <v>0</v>
      </c>
      <c r="H6470" s="76">
        <f t="shared" si="1368"/>
        <v>0</v>
      </c>
      <c r="I6470" s="76">
        <f t="shared" si="1368"/>
        <v>0</v>
      </c>
      <c r="J6470" s="76">
        <f t="shared" si="1368"/>
        <v>0</v>
      </c>
      <c r="K6470" s="43">
        <f t="shared" si="1369"/>
        <v>0</v>
      </c>
    </row>
    <row r="6471" spans="1:11" ht="12.75" customHeight="1">
      <c r="A6471" s="61" t="str">
        <f>"         "&amp;Labels!B72</f>
        <v xml:space="preserve">         Customer 4</v>
      </c>
      <c r="B6471" s="76">
        <f t="shared" si="1366"/>
        <v>0</v>
      </c>
      <c r="C6471" s="76">
        <f t="shared" si="1366"/>
        <v>0</v>
      </c>
      <c r="D6471" s="76">
        <f t="shared" si="1366"/>
        <v>0</v>
      </c>
      <c r="E6471" s="76">
        <f t="shared" si="1366"/>
        <v>0</v>
      </c>
      <c r="F6471" s="43">
        <f t="shared" si="1367"/>
        <v>0</v>
      </c>
      <c r="G6471" s="76">
        <f t="shared" si="1368"/>
        <v>0</v>
      </c>
      <c r="H6471" s="76">
        <f t="shared" si="1368"/>
        <v>0</v>
      </c>
      <c r="I6471" s="76">
        <f t="shared" si="1368"/>
        <v>0</v>
      </c>
      <c r="J6471" s="76">
        <f t="shared" si="1368"/>
        <v>0</v>
      </c>
      <c r="K6471" s="43">
        <f t="shared" si="1369"/>
        <v>0</v>
      </c>
    </row>
    <row r="6472" spans="1:11" ht="12.75" customHeight="1">
      <c r="A6472" s="61" t="str">
        <f>"         "&amp;Labels!B73</f>
        <v xml:space="preserve">         Customer 5</v>
      </c>
      <c r="B6472" s="76">
        <f t="shared" si="1366"/>
        <v>0</v>
      </c>
      <c r="C6472" s="76">
        <f t="shared" si="1366"/>
        <v>0</v>
      </c>
      <c r="D6472" s="76">
        <f t="shared" si="1366"/>
        <v>0</v>
      </c>
      <c r="E6472" s="76">
        <f t="shared" si="1366"/>
        <v>0</v>
      </c>
      <c r="F6472" s="43">
        <f t="shared" si="1367"/>
        <v>0</v>
      </c>
      <c r="G6472" s="76">
        <f t="shared" si="1368"/>
        <v>0</v>
      </c>
      <c r="H6472" s="76">
        <f t="shared" si="1368"/>
        <v>0</v>
      </c>
      <c r="I6472" s="76">
        <f t="shared" si="1368"/>
        <v>0</v>
      </c>
      <c r="J6472" s="76">
        <f t="shared" si="1368"/>
        <v>0</v>
      </c>
      <c r="K6472" s="43">
        <f t="shared" si="1369"/>
        <v>0</v>
      </c>
    </row>
    <row r="6473" spans="1:11" ht="12.75" customHeight="1">
      <c r="A6473" s="61" t="str">
        <f>"         "&amp;Labels!B74</f>
        <v xml:space="preserve">         Customer 6</v>
      </c>
      <c r="B6473" s="76">
        <f t="shared" si="1366"/>
        <v>0</v>
      </c>
      <c r="C6473" s="76">
        <f t="shared" si="1366"/>
        <v>0</v>
      </c>
      <c r="D6473" s="76">
        <f t="shared" si="1366"/>
        <v>0</v>
      </c>
      <c r="E6473" s="76">
        <f t="shared" si="1366"/>
        <v>0</v>
      </c>
      <c r="F6473" s="43">
        <f t="shared" si="1367"/>
        <v>0</v>
      </c>
      <c r="G6473" s="76">
        <f t="shared" si="1368"/>
        <v>0</v>
      </c>
      <c r="H6473" s="76">
        <f t="shared" si="1368"/>
        <v>0</v>
      </c>
      <c r="I6473" s="76">
        <f t="shared" si="1368"/>
        <v>0</v>
      </c>
      <c r="J6473" s="76">
        <f t="shared" si="1368"/>
        <v>0</v>
      </c>
      <c r="K6473" s="43">
        <f t="shared" si="1369"/>
        <v>0</v>
      </c>
    </row>
    <row r="6474" spans="1:11" ht="12.75" customHeight="1">
      <c r="A6474" s="61" t="str">
        <f>"         "&amp;Labels!B75</f>
        <v xml:space="preserve">         Customer 7</v>
      </c>
      <c r="B6474" s="76">
        <f t="shared" si="1366"/>
        <v>0</v>
      </c>
      <c r="C6474" s="76">
        <f t="shared" si="1366"/>
        <v>0</v>
      </c>
      <c r="D6474" s="76">
        <f t="shared" si="1366"/>
        <v>0</v>
      </c>
      <c r="E6474" s="76">
        <f t="shared" si="1366"/>
        <v>0</v>
      </c>
      <c r="F6474" s="43">
        <f t="shared" si="1367"/>
        <v>0</v>
      </c>
      <c r="G6474" s="76">
        <f t="shared" si="1368"/>
        <v>0</v>
      </c>
      <c r="H6474" s="76">
        <f t="shared" si="1368"/>
        <v>0</v>
      </c>
      <c r="I6474" s="76">
        <f t="shared" si="1368"/>
        <v>0</v>
      </c>
      <c r="J6474" s="76">
        <f t="shared" si="1368"/>
        <v>0</v>
      </c>
      <c r="K6474" s="43">
        <f t="shared" si="1369"/>
        <v>0</v>
      </c>
    </row>
    <row r="6475" spans="1:11" ht="12.75" customHeight="1">
      <c r="A6475" s="61" t="str">
        <f>"         "&amp;Labels!B76</f>
        <v xml:space="preserve">         Customer 8</v>
      </c>
      <c r="B6475" s="76">
        <f t="shared" si="1366"/>
        <v>0</v>
      </c>
      <c r="C6475" s="76">
        <f t="shared" si="1366"/>
        <v>0</v>
      </c>
      <c r="D6475" s="76">
        <f t="shared" si="1366"/>
        <v>0</v>
      </c>
      <c r="E6475" s="76">
        <f t="shared" si="1366"/>
        <v>0</v>
      </c>
      <c r="F6475" s="43">
        <f t="shared" si="1367"/>
        <v>0</v>
      </c>
      <c r="G6475" s="76">
        <f t="shared" si="1368"/>
        <v>0</v>
      </c>
      <c r="H6475" s="76">
        <f t="shared" si="1368"/>
        <v>0</v>
      </c>
      <c r="I6475" s="76">
        <f t="shared" si="1368"/>
        <v>0</v>
      </c>
      <c r="J6475" s="76">
        <f t="shared" si="1368"/>
        <v>0</v>
      </c>
      <c r="K6475" s="43">
        <f t="shared" si="1369"/>
        <v>0</v>
      </c>
    </row>
    <row r="6476" spans="1:11" ht="12.75" customHeight="1">
      <c r="A6476" s="61" t="str">
        <f>"         "&amp;Labels!B77</f>
        <v xml:space="preserve">         Customer 9</v>
      </c>
      <c r="B6476" s="76">
        <f t="shared" si="1366"/>
        <v>0</v>
      </c>
      <c r="C6476" s="76">
        <f t="shared" si="1366"/>
        <v>0</v>
      </c>
      <c r="D6476" s="76">
        <f t="shared" si="1366"/>
        <v>0</v>
      </c>
      <c r="E6476" s="76">
        <f t="shared" si="1366"/>
        <v>0</v>
      </c>
      <c r="F6476" s="43">
        <f t="shared" si="1367"/>
        <v>0</v>
      </c>
      <c r="G6476" s="76">
        <f t="shared" si="1368"/>
        <v>0</v>
      </c>
      <c r="H6476" s="76">
        <f t="shared" si="1368"/>
        <v>0</v>
      </c>
      <c r="I6476" s="76">
        <f t="shared" si="1368"/>
        <v>0</v>
      </c>
      <c r="J6476" s="76">
        <f t="shared" si="1368"/>
        <v>0</v>
      </c>
      <c r="K6476" s="43">
        <f t="shared" si="1369"/>
        <v>0</v>
      </c>
    </row>
    <row r="6477" spans="1:11" ht="12.75" customHeight="1">
      <c r="A6477" s="61" t="str">
        <f>"         "&amp;Labels!B78</f>
        <v xml:space="preserve">         Customer 10</v>
      </c>
      <c r="B6477" s="76">
        <f t="shared" si="1366"/>
        <v>0</v>
      </c>
      <c r="C6477" s="76">
        <f t="shared" si="1366"/>
        <v>0</v>
      </c>
      <c r="D6477" s="76">
        <f t="shared" si="1366"/>
        <v>0</v>
      </c>
      <c r="E6477" s="76">
        <f t="shared" si="1366"/>
        <v>0</v>
      </c>
      <c r="F6477" s="43">
        <f t="shared" si="1367"/>
        <v>0</v>
      </c>
      <c r="G6477" s="76">
        <f t="shared" si="1368"/>
        <v>0</v>
      </c>
      <c r="H6477" s="76">
        <f t="shared" si="1368"/>
        <v>0</v>
      </c>
      <c r="I6477" s="76">
        <f t="shared" si="1368"/>
        <v>0</v>
      </c>
      <c r="J6477" s="76">
        <f t="shared" si="1368"/>
        <v>0</v>
      </c>
      <c r="K6477" s="43">
        <f t="shared" si="1369"/>
        <v>0</v>
      </c>
    </row>
    <row r="6478" spans="1:11" ht="12.75" customHeight="1">
      <c r="A6478" s="61" t="str">
        <f>"         "&amp;Labels!C68</f>
        <v xml:space="preserve">         Total</v>
      </c>
      <c r="B6478" s="84">
        <f t="shared" si="1366"/>
        <v>0</v>
      </c>
      <c r="C6478" s="84">
        <f t="shared" si="1366"/>
        <v>0</v>
      </c>
      <c r="D6478" s="84">
        <f t="shared" si="1366"/>
        <v>0</v>
      </c>
      <c r="E6478" s="84">
        <f t="shared" si="1366"/>
        <v>0</v>
      </c>
      <c r="F6478" s="43">
        <f t="shared" si="1367"/>
        <v>0</v>
      </c>
      <c r="G6478" s="84">
        <f t="shared" si="1368"/>
        <v>0</v>
      </c>
      <c r="H6478" s="84">
        <f t="shared" si="1368"/>
        <v>0</v>
      </c>
      <c r="I6478" s="84">
        <f t="shared" si="1368"/>
        <v>0</v>
      </c>
      <c r="J6478" s="84">
        <f t="shared" si="1368"/>
        <v>0</v>
      </c>
      <c r="K6478" s="43">
        <f t="shared" si="1369"/>
        <v>0</v>
      </c>
    </row>
    <row r="6479" spans="1:11" ht="12.75" customHeight="1">
      <c r="A6479" s="61" t="str">
        <f>"      "&amp;Labels!B91</f>
        <v xml:space="preserve">      Q 7</v>
      </c>
      <c r="B6479" s="84"/>
      <c r="C6479" s="84"/>
      <c r="D6479" s="84"/>
      <c r="E6479" s="84"/>
      <c r="F6479" s="43"/>
      <c r="G6479" s="84"/>
      <c r="H6479" s="84"/>
      <c r="I6479" s="84"/>
      <c r="J6479" s="84"/>
      <c r="K6479" s="43"/>
    </row>
    <row r="6480" spans="1:11" ht="12.75" customHeight="1">
      <c r="A6480" s="61" t="str">
        <f>"         "&amp;Labels!B69</f>
        <v xml:space="preserve">         Customer 1</v>
      </c>
      <c r="B6480" s="76">
        <f t="shared" ref="B6480:E6490" si="1370">SUM(B6262,B6371)</f>
        <v>0</v>
      </c>
      <c r="C6480" s="76">
        <f t="shared" si="1370"/>
        <v>0</v>
      </c>
      <c r="D6480" s="76">
        <f t="shared" si="1370"/>
        <v>0</v>
      </c>
      <c r="E6480" s="76">
        <f t="shared" si="1370"/>
        <v>0</v>
      </c>
      <c r="F6480" s="43">
        <f t="shared" ref="F6480:F6490" si="1371">SUM(B6480:E6480)</f>
        <v>0</v>
      </c>
      <c r="G6480" s="76">
        <f t="shared" ref="G6480:J6490" si="1372">SUM(G6262,G6371)</f>
        <v>0</v>
      </c>
      <c r="H6480" s="76">
        <f t="shared" si="1372"/>
        <v>0</v>
      </c>
      <c r="I6480" s="76">
        <f t="shared" si="1372"/>
        <v>0</v>
      </c>
      <c r="J6480" s="76">
        <f t="shared" si="1372"/>
        <v>0</v>
      </c>
      <c r="K6480" s="43">
        <f t="shared" ref="K6480:K6490" si="1373">SUM(G6480:J6480)</f>
        <v>0</v>
      </c>
    </row>
    <row r="6481" spans="1:11" ht="12.75" customHeight="1">
      <c r="A6481" s="61" t="str">
        <f>"         "&amp;Labels!B70</f>
        <v xml:space="preserve">         Customer 2</v>
      </c>
      <c r="B6481" s="76">
        <f t="shared" si="1370"/>
        <v>0</v>
      </c>
      <c r="C6481" s="76">
        <f t="shared" si="1370"/>
        <v>0</v>
      </c>
      <c r="D6481" s="76">
        <f t="shared" si="1370"/>
        <v>0</v>
      </c>
      <c r="E6481" s="76">
        <f t="shared" si="1370"/>
        <v>0</v>
      </c>
      <c r="F6481" s="43">
        <f t="shared" si="1371"/>
        <v>0</v>
      </c>
      <c r="G6481" s="76">
        <f t="shared" si="1372"/>
        <v>0</v>
      </c>
      <c r="H6481" s="76">
        <f t="shared" si="1372"/>
        <v>0</v>
      </c>
      <c r="I6481" s="76">
        <f t="shared" si="1372"/>
        <v>0</v>
      </c>
      <c r="J6481" s="76">
        <f t="shared" si="1372"/>
        <v>0</v>
      </c>
      <c r="K6481" s="43">
        <f t="shared" si="1373"/>
        <v>0</v>
      </c>
    </row>
    <row r="6482" spans="1:11" ht="12.75" customHeight="1">
      <c r="A6482" s="61" t="str">
        <f>"         "&amp;Labels!B71</f>
        <v xml:space="preserve">         Customer 3</v>
      </c>
      <c r="B6482" s="76">
        <f t="shared" si="1370"/>
        <v>0</v>
      </c>
      <c r="C6482" s="76">
        <f t="shared" si="1370"/>
        <v>0</v>
      </c>
      <c r="D6482" s="76">
        <f t="shared" si="1370"/>
        <v>0</v>
      </c>
      <c r="E6482" s="76">
        <f t="shared" si="1370"/>
        <v>0</v>
      </c>
      <c r="F6482" s="43">
        <f t="shared" si="1371"/>
        <v>0</v>
      </c>
      <c r="G6482" s="76">
        <f t="shared" si="1372"/>
        <v>0</v>
      </c>
      <c r="H6482" s="76">
        <f t="shared" si="1372"/>
        <v>0</v>
      </c>
      <c r="I6482" s="76">
        <f t="shared" si="1372"/>
        <v>0</v>
      </c>
      <c r="J6482" s="76">
        <f t="shared" si="1372"/>
        <v>0</v>
      </c>
      <c r="K6482" s="43">
        <f t="shared" si="1373"/>
        <v>0</v>
      </c>
    </row>
    <row r="6483" spans="1:11" ht="12.75" customHeight="1">
      <c r="A6483" s="61" t="str">
        <f>"         "&amp;Labels!B72</f>
        <v xml:space="preserve">         Customer 4</v>
      </c>
      <c r="B6483" s="76">
        <f t="shared" si="1370"/>
        <v>0</v>
      </c>
      <c r="C6483" s="76">
        <f t="shared" si="1370"/>
        <v>0</v>
      </c>
      <c r="D6483" s="76">
        <f t="shared" si="1370"/>
        <v>0</v>
      </c>
      <c r="E6483" s="76">
        <f t="shared" si="1370"/>
        <v>0</v>
      </c>
      <c r="F6483" s="43">
        <f t="shared" si="1371"/>
        <v>0</v>
      </c>
      <c r="G6483" s="76">
        <f t="shared" si="1372"/>
        <v>0</v>
      </c>
      <c r="H6483" s="76">
        <f t="shared" si="1372"/>
        <v>0</v>
      </c>
      <c r="I6483" s="76">
        <f t="shared" si="1372"/>
        <v>0</v>
      </c>
      <c r="J6483" s="76">
        <f t="shared" si="1372"/>
        <v>0</v>
      </c>
      <c r="K6483" s="43">
        <f t="shared" si="1373"/>
        <v>0</v>
      </c>
    </row>
    <row r="6484" spans="1:11" ht="12.75" customHeight="1">
      <c r="A6484" s="61" t="str">
        <f>"         "&amp;Labels!B73</f>
        <v xml:space="preserve">         Customer 5</v>
      </c>
      <c r="B6484" s="76">
        <f t="shared" si="1370"/>
        <v>0</v>
      </c>
      <c r="C6484" s="76">
        <f t="shared" si="1370"/>
        <v>0</v>
      </c>
      <c r="D6484" s="76">
        <f t="shared" si="1370"/>
        <v>0</v>
      </c>
      <c r="E6484" s="76">
        <f t="shared" si="1370"/>
        <v>0</v>
      </c>
      <c r="F6484" s="43">
        <f t="shared" si="1371"/>
        <v>0</v>
      </c>
      <c r="G6484" s="76">
        <f t="shared" si="1372"/>
        <v>0</v>
      </c>
      <c r="H6484" s="76">
        <f t="shared" si="1372"/>
        <v>0</v>
      </c>
      <c r="I6484" s="76">
        <f t="shared" si="1372"/>
        <v>0</v>
      </c>
      <c r="J6484" s="76">
        <f t="shared" si="1372"/>
        <v>0</v>
      </c>
      <c r="K6484" s="43">
        <f t="shared" si="1373"/>
        <v>0</v>
      </c>
    </row>
    <row r="6485" spans="1:11" ht="12.75" customHeight="1">
      <c r="A6485" s="61" t="str">
        <f>"         "&amp;Labels!B74</f>
        <v xml:space="preserve">         Customer 6</v>
      </c>
      <c r="B6485" s="76">
        <f t="shared" si="1370"/>
        <v>0</v>
      </c>
      <c r="C6485" s="76">
        <f t="shared" si="1370"/>
        <v>0</v>
      </c>
      <c r="D6485" s="76">
        <f t="shared" si="1370"/>
        <v>0</v>
      </c>
      <c r="E6485" s="76">
        <f t="shared" si="1370"/>
        <v>0</v>
      </c>
      <c r="F6485" s="43">
        <f t="shared" si="1371"/>
        <v>0</v>
      </c>
      <c r="G6485" s="76">
        <f t="shared" si="1372"/>
        <v>0</v>
      </c>
      <c r="H6485" s="76">
        <f t="shared" si="1372"/>
        <v>0</v>
      </c>
      <c r="I6485" s="76">
        <f t="shared" si="1372"/>
        <v>0</v>
      </c>
      <c r="J6485" s="76">
        <f t="shared" si="1372"/>
        <v>0</v>
      </c>
      <c r="K6485" s="43">
        <f t="shared" si="1373"/>
        <v>0</v>
      </c>
    </row>
    <row r="6486" spans="1:11" ht="12.75" customHeight="1">
      <c r="A6486" s="61" t="str">
        <f>"         "&amp;Labels!B75</f>
        <v xml:space="preserve">         Customer 7</v>
      </c>
      <c r="B6486" s="76">
        <f t="shared" si="1370"/>
        <v>0</v>
      </c>
      <c r="C6486" s="76">
        <f t="shared" si="1370"/>
        <v>0</v>
      </c>
      <c r="D6486" s="76">
        <f t="shared" si="1370"/>
        <v>0</v>
      </c>
      <c r="E6486" s="76">
        <f t="shared" si="1370"/>
        <v>0</v>
      </c>
      <c r="F6486" s="43">
        <f t="shared" si="1371"/>
        <v>0</v>
      </c>
      <c r="G6486" s="76">
        <f t="shared" si="1372"/>
        <v>0</v>
      </c>
      <c r="H6486" s="76">
        <f t="shared" si="1372"/>
        <v>0</v>
      </c>
      <c r="I6486" s="76">
        <f t="shared" si="1372"/>
        <v>0</v>
      </c>
      <c r="J6486" s="76">
        <f t="shared" si="1372"/>
        <v>0</v>
      </c>
      <c r="K6486" s="43">
        <f t="shared" si="1373"/>
        <v>0</v>
      </c>
    </row>
    <row r="6487" spans="1:11" ht="12.75" customHeight="1">
      <c r="A6487" s="61" t="str">
        <f>"         "&amp;Labels!B76</f>
        <v xml:space="preserve">         Customer 8</v>
      </c>
      <c r="B6487" s="76">
        <f t="shared" si="1370"/>
        <v>0</v>
      </c>
      <c r="C6487" s="76">
        <f t="shared" si="1370"/>
        <v>0</v>
      </c>
      <c r="D6487" s="76">
        <f t="shared" si="1370"/>
        <v>0</v>
      </c>
      <c r="E6487" s="76">
        <f t="shared" si="1370"/>
        <v>0</v>
      </c>
      <c r="F6487" s="43">
        <f t="shared" si="1371"/>
        <v>0</v>
      </c>
      <c r="G6487" s="76">
        <f t="shared" si="1372"/>
        <v>0</v>
      </c>
      <c r="H6487" s="76">
        <f t="shared" si="1372"/>
        <v>0</v>
      </c>
      <c r="I6487" s="76">
        <f t="shared" si="1372"/>
        <v>0</v>
      </c>
      <c r="J6487" s="76">
        <f t="shared" si="1372"/>
        <v>0</v>
      </c>
      <c r="K6487" s="43">
        <f t="shared" si="1373"/>
        <v>0</v>
      </c>
    </row>
    <row r="6488" spans="1:11" ht="12.75" customHeight="1">
      <c r="A6488" s="61" t="str">
        <f>"         "&amp;Labels!B77</f>
        <v xml:space="preserve">         Customer 9</v>
      </c>
      <c r="B6488" s="76">
        <f t="shared" si="1370"/>
        <v>0</v>
      </c>
      <c r="C6488" s="76">
        <f t="shared" si="1370"/>
        <v>0</v>
      </c>
      <c r="D6488" s="76">
        <f t="shared" si="1370"/>
        <v>0</v>
      </c>
      <c r="E6488" s="76">
        <f t="shared" si="1370"/>
        <v>0</v>
      </c>
      <c r="F6488" s="43">
        <f t="shared" si="1371"/>
        <v>0</v>
      </c>
      <c r="G6488" s="76">
        <f t="shared" si="1372"/>
        <v>0</v>
      </c>
      <c r="H6488" s="76">
        <f t="shared" si="1372"/>
        <v>0</v>
      </c>
      <c r="I6488" s="76">
        <f t="shared" si="1372"/>
        <v>0</v>
      </c>
      <c r="J6488" s="76">
        <f t="shared" si="1372"/>
        <v>0</v>
      </c>
      <c r="K6488" s="43">
        <f t="shared" si="1373"/>
        <v>0</v>
      </c>
    </row>
    <row r="6489" spans="1:11" ht="12.75" customHeight="1">
      <c r="A6489" s="61" t="str">
        <f>"         "&amp;Labels!B78</f>
        <v xml:space="preserve">         Customer 10</v>
      </c>
      <c r="B6489" s="76">
        <f t="shared" si="1370"/>
        <v>0</v>
      </c>
      <c r="C6489" s="76">
        <f t="shared" si="1370"/>
        <v>0</v>
      </c>
      <c r="D6489" s="76">
        <f t="shared" si="1370"/>
        <v>0</v>
      </c>
      <c r="E6489" s="76">
        <f t="shared" si="1370"/>
        <v>0</v>
      </c>
      <c r="F6489" s="43">
        <f t="shared" si="1371"/>
        <v>0</v>
      </c>
      <c r="G6489" s="76">
        <f t="shared" si="1372"/>
        <v>0</v>
      </c>
      <c r="H6489" s="76">
        <f t="shared" si="1372"/>
        <v>0</v>
      </c>
      <c r="I6489" s="76">
        <f t="shared" si="1372"/>
        <v>0</v>
      </c>
      <c r="J6489" s="76">
        <f t="shared" si="1372"/>
        <v>0</v>
      </c>
      <c r="K6489" s="43">
        <f t="shared" si="1373"/>
        <v>0</v>
      </c>
    </row>
    <row r="6490" spans="1:11" ht="12.75" customHeight="1">
      <c r="A6490" s="61" t="str">
        <f>"         "&amp;Labels!C68</f>
        <v xml:space="preserve">         Total</v>
      </c>
      <c r="B6490" s="84">
        <f t="shared" si="1370"/>
        <v>0</v>
      </c>
      <c r="C6490" s="84">
        <f t="shared" si="1370"/>
        <v>0</v>
      </c>
      <c r="D6490" s="84">
        <f t="shared" si="1370"/>
        <v>0</v>
      </c>
      <c r="E6490" s="84">
        <f t="shared" si="1370"/>
        <v>0</v>
      </c>
      <c r="F6490" s="43">
        <f t="shared" si="1371"/>
        <v>0</v>
      </c>
      <c r="G6490" s="84">
        <f t="shared" si="1372"/>
        <v>0</v>
      </c>
      <c r="H6490" s="84">
        <f t="shared" si="1372"/>
        <v>0</v>
      </c>
      <c r="I6490" s="84">
        <f t="shared" si="1372"/>
        <v>0</v>
      </c>
      <c r="J6490" s="84">
        <f t="shared" si="1372"/>
        <v>0</v>
      </c>
      <c r="K6490" s="43">
        <f t="shared" si="1373"/>
        <v>0</v>
      </c>
    </row>
    <row r="6491" spans="1:11" ht="12.75" customHeight="1">
      <c r="A6491" s="61" t="str">
        <f>"      "&amp;Labels!B92</f>
        <v xml:space="preserve">      Q 8</v>
      </c>
      <c r="B6491" s="84"/>
      <c r="C6491" s="84"/>
      <c r="D6491" s="84"/>
      <c r="E6491" s="84"/>
      <c r="F6491" s="43"/>
      <c r="G6491" s="84"/>
      <c r="H6491" s="84"/>
      <c r="I6491" s="84"/>
      <c r="J6491" s="84"/>
      <c r="K6491" s="43"/>
    </row>
    <row r="6492" spans="1:11" ht="12.75" customHeight="1">
      <c r="A6492" s="61" t="str">
        <f>"         "&amp;Labels!B69</f>
        <v xml:space="preserve">         Customer 1</v>
      </c>
      <c r="B6492" s="76">
        <f t="shared" ref="B6492:E6502" si="1374">SUM(B6274,B6383)</f>
        <v>0</v>
      </c>
      <c r="C6492" s="76">
        <f t="shared" si="1374"/>
        <v>0</v>
      </c>
      <c r="D6492" s="76">
        <f t="shared" si="1374"/>
        <v>0</v>
      </c>
      <c r="E6492" s="76">
        <f t="shared" si="1374"/>
        <v>0</v>
      </c>
      <c r="F6492" s="43">
        <f t="shared" ref="F6492:F6502" si="1375">SUM(B6492:E6492)</f>
        <v>0</v>
      </c>
      <c r="G6492" s="76">
        <f t="shared" ref="G6492:J6502" si="1376">SUM(G6274,G6383)</f>
        <v>0</v>
      </c>
      <c r="H6492" s="76">
        <f t="shared" si="1376"/>
        <v>0</v>
      </c>
      <c r="I6492" s="76">
        <f t="shared" si="1376"/>
        <v>0</v>
      </c>
      <c r="J6492" s="76">
        <f t="shared" si="1376"/>
        <v>0</v>
      </c>
      <c r="K6492" s="43">
        <f t="shared" ref="K6492:K6502" si="1377">SUM(G6492:J6492)</f>
        <v>0</v>
      </c>
    </row>
    <row r="6493" spans="1:11" ht="12.75" customHeight="1">
      <c r="A6493" s="61" t="str">
        <f>"         "&amp;Labels!B70</f>
        <v xml:space="preserve">         Customer 2</v>
      </c>
      <c r="B6493" s="76">
        <f t="shared" si="1374"/>
        <v>0</v>
      </c>
      <c r="C6493" s="76">
        <f t="shared" si="1374"/>
        <v>0</v>
      </c>
      <c r="D6493" s="76">
        <f t="shared" si="1374"/>
        <v>0</v>
      </c>
      <c r="E6493" s="76">
        <f t="shared" si="1374"/>
        <v>0</v>
      </c>
      <c r="F6493" s="43">
        <f t="shared" si="1375"/>
        <v>0</v>
      </c>
      <c r="G6493" s="76">
        <f t="shared" si="1376"/>
        <v>0</v>
      </c>
      <c r="H6493" s="76">
        <f t="shared" si="1376"/>
        <v>0</v>
      </c>
      <c r="I6493" s="76">
        <f t="shared" si="1376"/>
        <v>0</v>
      </c>
      <c r="J6493" s="76">
        <f t="shared" si="1376"/>
        <v>0</v>
      </c>
      <c r="K6493" s="43">
        <f t="shared" si="1377"/>
        <v>0</v>
      </c>
    </row>
    <row r="6494" spans="1:11" ht="12.75" customHeight="1">
      <c r="A6494" s="61" t="str">
        <f>"         "&amp;Labels!B71</f>
        <v xml:space="preserve">         Customer 3</v>
      </c>
      <c r="B6494" s="76">
        <f t="shared" si="1374"/>
        <v>0</v>
      </c>
      <c r="C6494" s="76">
        <f t="shared" si="1374"/>
        <v>0</v>
      </c>
      <c r="D6494" s="76">
        <f t="shared" si="1374"/>
        <v>0</v>
      </c>
      <c r="E6494" s="76">
        <f t="shared" si="1374"/>
        <v>0</v>
      </c>
      <c r="F6494" s="43">
        <f t="shared" si="1375"/>
        <v>0</v>
      </c>
      <c r="G6494" s="76">
        <f t="shared" si="1376"/>
        <v>0</v>
      </c>
      <c r="H6494" s="76">
        <f t="shared" si="1376"/>
        <v>0</v>
      </c>
      <c r="I6494" s="76">
        <f t="shared" si="1376"/>
        <v>0</v>
      </c>
      <c r="J6494" s="76">
        <f t="shared" si="1376"/>
        <v>0</v>
      </c>
      <c r="K6494" s="43">
        <f t="shared" si="1377"/>
        <v>0</v>
      </c>
    </row>
    <row r="6495" spans="1:11" ht="12.75" customHeight="1">
      <c r="A6495" s="61" t="str">
        <f>"         "&amp;Labels!B72</f>
        <v xml:space="preserve">         Customer 4</v>
      </c>
      <c r="B6495" s="76">
        <f t="shared" si="1374"/>
        <v>0</v>
      </c>
      <c r="C6495" s="76">
        <f t="shared" si="1374"/>
        <v>0</v>
      </c>
      <c r="D6495" s="76">
        <f t="shared" si="1374"/>
        <v>0</v>
      </c>
      <c r="E6495" s="76">
        <f t="shared" si="1374"/>
        <v>0</v>
      </c>
      <c r="F6495" s="43">
        <f t="shared" si="1375"/>
        <v>0</v>
      </c>
      <c r="G6495" s="76">
        <f t="shared" si="1376"/>
        <v>0</v>
      </c>
      <c r="H6495" s="76">
        <f t="shared" si="1376"/>
        <v>0</v>
      </c>
      <c r="I6495" s="76">
        <f t="shared" si="1376"/>
        <v>0</v>
      </c>
      <c r="J6495" s="76">
        <f t="shared" si="1376"/>
        <v>0</v>
      </c>
      <c r="K6495" s="43">
        <f t="shared" si="1377"/>
        <v>0</v>
      </c>
    </row>
    <row r="6496" spans="1:11" ht="12.75" customHeight="1">
      <c r="A6496" s="61" t="str">
        <f>"         "&amp;Labels!B73</f>
        <v xml:space="preserve">         Customer 5</v>
      </c>
      <c r="B6496" s="76">
        <f t="shared" si="1374"/>
        <v>0</v>
      </c>
      <c r="C6496" s="76">
        <f t="shared" si="1374"/>
        <v>0</v>
      </c>
      <c r="D6496" s="76">
        <f t="shared" si="1374"/>
        <v>0</v>
      </c>
      <c r="E6496" s="76">
        <f t="shared" si="1374"/>
        <v>0</v>
      </c>
      <c r="F6496" s="43">
        <f t="shared" si="1375"/>
        <v>0</v>
      </c>
      <c r="G6496" s="76">
        <f t="shared" si="1376"/>
        <v>0</v>
      </c>
      <c r="H6496" s="76">
        <f t="shared" si="1376"/>
        <v>0</v>
      </c>
      <c r="I6496" s="76">
        <f t="shared" si="1376"/>
        <v>0</v>
      </c>
      <c r="J6496" s="76">
        <f t="shared" si="1376"/>
        <v>0</v>
      </c>
      <c r="K6496" s="43">
        <f t="shared" si="1377"/>
        <v>0</v>
      </c>
    </row>
    <row r="6497" spans="1:11" ht="12.75" customHeight="1">
      <c r="A6497" s="61" t="str">
        <f>"         "&amp;Labels!B74</f>
        <v xml:space="preserve">         Customer 6</v>
      </c>
      <c r="B6497" s="76">
        <f t="shared" si="1374"/>
        <v>0</v>
      </c>
      <c r="C6497" s="76">
        <f t="shared" si="1374"/>
        <v>0</v>
      </c>
      <c r="D6497" s="76">
        <f t="shared" si="1374"/>
        <v>0</v>
      </c>
      <c r="E6497" s="76">
        <f t="shared" si="1374"/>
        <v>0</v>
      </c>
      <c r="F6497" s="43">
        <f t="shared" si="1375"/>
        <v>0</v>
      </c>
      <c r="G6497" s="76">
        <f t="shared" si="1376"/>
        <v>0</v>
      </c>
      <c r="H6497" s="76">
        <f t="shared" si="1376"/>
        <v>0</v>
      </c>
      <c r="I6497" s="76">
        <f t="shared" si="1376"/>
        <v>0</v>
      </c>
      <c r="J6497" s="76">
        <f t="shared" si="1376"/>
        <v>0</v>
      </c>
      <c r="K6497" s="43">
        <f t="shared" si="1377"/>
        <v>0</v>
      </c>
    </row>
    <row r="6498" spans="1:11" ht="12.75" customHeight="1">
      <c r="A6498" s="61" t="str">
        <f>"         "&amp;Labels!B75</f>
        <v xml:space="preserve">         Customer 7</v>
      </c>
      <c r="B6498" s="76">
        <f t="shared" si="1374"/>
        <v>0</v>
      </c>
      <c r="C6498" s="76">
        <f t="shared" si="1374"/>
        <v>0</v>
      </c>
      <c r="D6498" s="76">
        <f t="shared" si="1374"/>
        <v>0</v>
      </c>
      <c r="E6498" s="76">
        <f t="shared" si="1374"/>
        <v>0</v>
      </c>
      <c r="F6498" s="43">
        <f t="shared" si="1375"/>
        <v>0</v>
      </c>
      <c r="G6498" s="76">
        <f t="shared" si="1376"/>
        <v>0</v>
      </c>
      <c r="H6498" s="76">
        <f t="shared" si="1376"/>
        <v>0</v>
      </c>
      <c r="I6498" s="76">
        <f t="shared" si="1376"/>
        <v>0</v>
      </c>
      <c r="J6498" s="76">
        <f t="shared" si="1376"/>
        <v>0</v>
      </c>
      <c r="K6498" s="43">
        <f t="shared" si="1377"/>
        <v>0</v>
      </c>
    </row>
    <row r="6499" spans="1:11" ht="12.75" customHeight="1">
      <c r="A6499" s="61" t="str">
        <f>"         "&amp;Labels!B76</f>
        <v xml:space="preserve">         Customer 8</v>
      </c>
      <c r="B6499" s="76">
        <f t="shared" si="1374"/>
        <v>0</v>
      </c>
      <c r="C6499" s="76">
        <f t="shared" si="1374"/>
        <v>0</v>
      </c>
      <c r="D6499" s="76">
        <f t="shared" si="1374"/>
        <v>0</v>
      </c>
      <c r="E6499" s="76">
        <f t="shared" si="1374"/>
        <v>0</v>
      </c>
      <c r="F6499" s="43">
        <f t="shared" si="1375"/>
        <v>0</v>
      </c>
      <c r="G6499" s="76">
        <f t="shared" si="1376"/>
        <v>0</v>
      </c>
      <c r="H6499" s="76">
        <f t="shared" si="1376"/>
        <v>0</v>
      </c>
      <c r="I6499" s="76">
        <f t="shared" si="1376"/>
        <v>0</v>
      </c>
      <c r="J6499" s="76">
        <f t="shared" si="1376"/>
        <v>0</v>
      </c>
      <c r="K6499" s="43">
        <f t="shared" si="1377"/>
        <v>0</v>
      </c>
    </row>
    <row r="6500" spans="1:11" ht="12.75" customHeight="1">
      <c r="A6500" s="61" t="str">
        <f>"         "&amp;Labels!B77</f>
        <v xml:space="preserve">         Customer 9</v>
      </c>
      <c r="B6500" s="76">
        <f t="shared" si="1374"/>
        <v>0</v>
      </c>
      <c r="C6500" s="76">
        <f t="shared" si="1374"/>
        <v>0</v>
      </c>
      <c r="D6500" s="76">
        <f t="shared" si="1374"/>
        <v>0</v>
      </c>
      <c r="E6500" s="76">
        <f t="shared" si="1374"/>
        <v>0</v>
      </c>
      <c r="F6500" s="43">
        <f t="shared" si="1375"/>
        <v>0</v>
      </c>
      <c r="G6500" s="76">
        <f t="shared" si="1376"/>
        <v>0</v>
      </c>
      <c r="H6500" s="76">
        <f t="shared" si="1376"/>
        <v>0</v>
      </c>
      <c r="I6500" s="76">
        <f t="shared" si="1376"/>
        <v>0</v>
      </c>
      <c r="J6500" s="76">
        <f t="shared" si="1376"/>
        <v>0</v>
      </c>
      <c r="K6500" s="43">
        <f t="shared" si="1377"/>
        <v>0</v>
      </c>
    </row>
    <row r="6501" spans="1:11" ht="12.75" customHeight="1">
      <c r="A6501" s="61" t="str">
        <f>"         "&amp;Labels!B78</f>
        <v xml:space="preserve">         Customer 10</v>
      </c>
      <c r="B6501" s="76">
        <f t="shared" si="1374"/>
        <v>0</v>
      </c>
      <c r="C6501" s="76">
        <f t="shared" si="1374"/>
        <v>0</v>
      </c>
      <c r="D6501" s="76">
        <f t="shared" si="1374"/>
        <v>0</v>
      </c>
      <c r="E6501" s="76">
        <f t="shared" si="1374"/>
        <v>0</v>
      </c>
      <c r="F6501" s="43">
        <f t="shared" si="1375"/>
        <v>0</v>
      </c>
      <c r="G6501" s="76">
        <f t="shared" si="1376"/>
        <v>0</v>
      </c>
      <c r="H6501" s="76">
        <f t="shared" si="1376"/>
        <v>0</v>
      </c>
      <c r="I6501" s="76">
        <f t="shared" si="1376"/>
        <v>0</v>
      </c>
      <c r="J6501" s="76">
        <f t="shared" si="1376"/>
        <v>0</v>
      </c>
      <c r="K6501" s="43">
        <f t="shared" si="1377"/>
        <v>0</v>
      </c>
    </row>
    <row r="6502" spans="1:11" ht="12.75" customHeight="1">
      <c r="A6502" s="61" t="str">
        <f>"         "&amp;Labels!C68</f>
        <v xml:space="preserve">         Total</v>
      </c>
      <c r="B6502" s="84">
        <f t="shared" si="1374"/>
        <v>0</v>
      </c>
      <c r="C6502" s="84">
        <f t="shared" si="1374"/>
        <v>0</v>
      </c>
      <c r="D6502" s="84">
        <f t="shared" si="1374"/>
        <v>0</v>
      </c>
      <c r="E6502" s="84">
        <f t="shared" si="1374"/>
        <v>0</v>
      </c>
      <c r="F6502" s="43">
        <f t="shared" si="1375"/>
        <v>0</v>
      </c>
      <c r="G6502" s="84">
        <f t="shared" si="1376"/>
        <v>0</v>
      </c>
      <c r="H6502" s="84">
        <f t="shared" si="1376"/>
        <v>0</v>
      </c>
      <c r="I6502" s="84">
        <f t="shared" si="1376"/>
        <v>0</v>
      </c>
      <c r="J6502" s="84">
        <f t="shared" si="1376"/>
        <v>0</v>
      </c>
      <c r="K6502" s="43">
        <f t="shared" si="1377"/>
        <v>0</v>
      </c>
    </row>
    <row r="6503" spans="1:11" ht="12.75" customHeight="1">
      <c r="A6503" s="55" t="str">
        <f>"      "&amp;Labels!C84</f>
        <v xml:space="preserve">      Total</v>
      </c>
      <c r="B6503" s="74">
        <f>B6406</f>
        <v>0</v>
      </c>
      <c r="C6503" s="74">
        <f>C6406</f>
        <v>0</v>
      </c>
      <c r="D6503" s="74">
        <f>D6406</f>
        <v>0</v>
      </c>
      <c r="E6503" s="74">
        <f>E6406</f>
        <v>0</v>
      </c>
      <c r="F6503" s="43">
        <f>SUM(B6406:E6406)</f>
        <v>0</v>
      </c>
      <c r="G6503" s="74">
        <f>G6406</f>
        <v>0</v>
      </c>
      <c r="H6503" s="74">
        <f>H6406</f>
        <v>0</v>
      </c>
      <c r="I6503" s="74">
        <f>I6406</f>
        <v>0</v>
      </c>
      <c r="J6503" s="74">
        <f>J6406</f>
        <v>0</v>
      </c>
      <c r="K6503" s="43">
        <f>SUM(G6406:J6406)</f>
        <v>0</v>
      </c>
    </row>
    <row r="6504" spans="1:11" ht="12.75" customHeight="1">
      <c r="A6504" s="61" t="str">
        <f>"         "&amp;Labels!B69</f>
        <v xml:space="preserve">         Customer 1</v>
      </c>
      <c r="B6504" s="76">
        <f t="shared" ref="B6504:E6513" si="1378">SUM(B6286,B6395)</f>
        <v>0</v>
      </c>
      <c r="C6504" s="76">
        <f t="shared" si="1378"/>
        <v>0</v>
      </c>
      <c r="D6504" s="76">
        <f t="shared" si="1378"/>
        <v>0</v>
      </c>
      <c r="E6504" s="76">
        <f t="shared" si="1378"/>
        <v>0</v>
      </c>
      <c r="F6504" s="43">
        <f t="shared" ref="F6504:F6513" si="1379">SUM(B6504:E6504)</f>
        <v>0</v>
      </c>
      <c r="G6504" s="76">
        <f t="shared" ref="G6504:J6513" si="1380">SUM(G6286,G6395)</f>
        <v>0</v>
      </c>
      <c r="H6504" s="76">
        <f t="shared" si="1380"/>
        <v>0</v>
      </c>
      <c r="I6504" s="76">
        <f t="shared" si="1380"/>
        <v>0</v>
      </c>
      <c r="J6504" s="76">
        <f t="shared" si="1380"/>
        <v>0</v>
      </c>
      <c r="K6504" s="43">
        <f t="shared" ref="K6504:K6513" si="1381">SUM(G6504:J6504)</f>
        <v>0</v>
      </c>
    </row>
    <row r="6505" spans="1:11" ht="12.75" customHeight="1">
      <c r="A6505" s="61" t="str">
        <f>"         "&amp;Labels!B70</f>
        <v xml:space="preserve">         Customer 2</v>
      </c>
      <c r="B6505" s="76">
        <f t="shared" si="1378"/>
        <v>0</v>
      </c>
      <c r="C6505" s="76">
        <f t="shared" si="1378"/>
        <v>0</v>
      </c>
      <c r="D6505" s="76">
        <f t="shared" si="1378"/>
        <v>0</v>
      </c>
      <c r="E6505" s="76">
        <f t="shared" si="1378"/>
        <v>0</v>
      </c>
      <c r="F6505" s="43">
        <f t="shared" si="1379"/>
        <v>0</v>
      </c>
      <c r="G6505" s="76">
        <f t="shared" si="1380"/>
        <v>0</v>
      </c>
      <c r="H6505" s="76">
        <f t="shared" si="1380"/>
        <v>0</v>
      </c>
      <c r="I6505" s="76">
        <f t="shared" si="1380"/>
        <v>0</v>
      </c>
      <c r="J6505" s="76">
        <f t="shared" si="1380"/>
        <v>0</v>
      </c>
      <c r="K6505" s="43">
        <f t="shared" si="1381"/>
        <v>0</v>
      </c>
    </row>
    <row r="6506" spans="1:11" ht="12.75" customHeight="1">
      <c r="A6506" s="61" t="str">
        <f>"         "&amp;Labels!B71</f>
        <v xml:space="preserve">         Customer 3</v>
      </c>
      <c r="B6506" s="76">
        <f t="shared" si="1378"/>
        <v>0</v>
      </c>
      <c r="C6506" s="76">
        <f t="shared" si="1378"/>
        <v>0</v>
      </c>
      <c r="D6506" s="76">
        <f t="shared" si="1378"/>
        <v>0</v>
      </c>
      <c r="E6506" s="76">
        <f t="shared" si="1378"/>
        <v>0</v>
      </c>
      <c r="F6506" s="43">
        <f t="shared" si="1379"/>
        <v>0</v>
      </c>
      <c r="G6506" s="76">
        <f t="shared" si="1380"/>
        <v>0</v>
      </c>
      <c r="H6506" s="76">
        <f t="shared" si="1380"/>
        <v>0</v>
      </c>
      <c r="I6506" s="76">
        <f t="shared" si="1380"/>
        <v>0</v>
      </c>
      <c r="J6506" s="76">
        <f t="shared" si="1380"/>
        <v>0</v>
      </c>
      <c r="K6506" s="43">
        <f t="shared" si="1381"/>
        <v>0</v>
      </c>
    </row>
    <row r="6507" spans="1:11" ht="12.75" customHeight="1">
      <c r="A6507" s="61" t="str">
        <f>"         "&amp;Labels!B72</f>
        <v xml:space="preserve">         Customer 4</v>
      </c>
      <c r="B6507" s="76">
        <f t="shared" si="1378"/>
        <v>0</v>
      </c>
      <c r="C6507" s="76">
        <f t="shared" si="1378"/>
        <v>0</v>
      </c>
      <c r="D6507" s="76">
        <f t="shared" si="1378"/>
        <v>0</v>
      </c>
      <c r="E6507" s="76">
        <f t="shared" si="1378"/>
        <v>0</v>
      </c>
      <c r="F6507" s="43">
        <f t="shared" si="1379"/>
        <v>0</v>
      </c>
      <c r="G6507" s="76">
        <f t="shared" si="1380"/>
        <v>0</v>
      </c>
      <c r="H6507" s="76">
        <f t="shared" si="1380"/>
        <v>0</v>
      </c>
      <c r="I6507" s="76">
        <f t="shared" si="1380"/>
        <v>0</v>
      </c>
      <c r="J6507" s="76">
        <f t="shared" si="1380"/>
        <v>0</v>
      </c>
      <c r="K6507" s="43">
        <f t="shared" si="1381"/>
        <v>0</v>
      </c>
    </row>
    <row r="6508" spans="1:11" ht="12.75" customHeight="1">
      <c r="A6508" s="61" t="str">
        <f>"         "&amp;Labels!B73</f>
        <v xml:space="preserve">         Customer 5</v>
      </c>
      <c r="B6508" s="76">
        <f t="shared" si="1378"/>
        <v>0</v>
      </c>
      <c r="C6508" s="76">
        <f t="shared" si="1378"/>
        <v>0</v>
      </c>
      <c r="D6508" s="76">
        <f t="shared" si="1378"/>
        <v>0</v>
      </c>
      <c r="E6508" s="76">
        <f t="shared" si="1378"/>
        <v>0</v>
      </c>
      <c r="F6508" s="43">
        <f t="shared" si="1379"/>
        <v>0</v>
      </c>
      <c r="G6508" s="76">
        <f t="shared" si="1380"/>
        <v>0</v>
      </c>
      <c r="H6508" s="76">
        <f t="shared" si="1380"/>
        <v>0</v>
      </c>
      <c r="I6508" s="76">
        <f t="shared" si="1380"/>
        <v>0</v>
      </c>
      <c r="J6508" s="76">
        <f t="shared" si="1380"/>
        <v>0</v>
      </c>
      <c r="K6508" s="43">
        <f t="shared" si="1381"/>
        <v>0</v>
      </c>
    </row>
    <row r="6509" spans="1:11" ht="12.75" customHeight="1">
      <c r="A6509" s="61" t="str">
        <f>"         "&amp;Labels!B74</f>
        <v xml:space="preserve">         Customer 6</v>
      </c>
      <c r="B6509" s="76">
        <f t="shared" si="1378"/>
        <v>0</v>
      </c>
      <c r="C6509" s="76">
        <f t="shared" si="1378"/>
        <v>0</v>
      </c>
      <c r="D6509" s="76">
        <f t="shared" si="1378"/>
        <v>0</v>
      </c>
      <c r="E6509" s="76">
        <f t="shared" si="1378"/>
        <v>0</v>
      </c>
      <c r="F6509" s="43">
        <f t="shared" si="1379"/>
        <v>0</v>
      </c>
      <c r="G6509" s="76">
        <f t="shared" si="1380"/>
        <v>0</v>
      </c>
      <c r="H6509" s="76">
        <f t="shared" si="1380"/>
        <v>0</v>
      </c>
      <c r="I6509" s="76">
        <f t="shared" si="1380"/>
        <v>0</v>
      </c>
      <c r="J6509" s="76">
        <f t="shared" si="1380"/>
        <v>0</v>
      </c>
      <c r="K6509" s="43">
        <f t="shared" si="1381"/>
        <v>0</v>
      </c>
    </row>
    <row r="6510" spans="1:11" ht="12.75" customHeight="1">
      <c r="A6510" s="61" t="str">
        <f>"         "&amp;Labels!B75</f>
        <v xml:space="preserve">         Customer 7</v>
      </c>
      <c r="B6510" s="76">
        <f t="shared" si="1378"/>
        <v>0</v>
      </c>
      <c r="C6510" s="76">
        <f t="shared" si="1378"/>
        <v>0</v>
      </c>
      <c r="D6510" s="76">
        <f t="shared" si="1378"/>
        <v>0</v>
      </c>
      <c r="E6510" s="76">
        <f t="shared" si="1378"/>
        <v>0</v>
      </c>
      <c r="F6510" s="43">
        <f t="shared" si="1379"/>
        <v>0</v>
      </c>
      <c r="G6510" s="76">
        <f t="shared" si="1380"/>
        <v>0</v>
      </c>
      <c r="H6510" s="76">
        <f t="shared" si="1380"/>
        <v>0</v>
      </c>
      <c r="I6510" s="76">
        <f t="shared" si="1380"/>
        <v>0</v>
      </c>
      <c r="J6510" s="76">
        <f t="shared" si="1380"/>
        <v>0</v>
      </c>
      <c r="K6510" s="43">
        <f t="shared" si="1381"/>
        <v>0</v>
      </c>
    </row>
    <row r="6511" spans="1:11" ht="12.75" customHeight="1">
      <c r="A6511" s="61" t="str">
        <f>"         "&amp;Labels!B76</f>
        <v xml:space="preserve">         Customer 8</v>
      </c>
      <c r="B6511" s="76">
        <f t="shared" si="1378"/>
        <v>0</v>
      </c>
      <c r="C6511" s="76">
        <f t="shared" si="1378"/>
        <v>0</v>
      </c>
      <c r="D6511" s="76">
        <f t="shared" si="1378"/>
        <v>0</v>
      </c>
      <c r="E6511" s="76">
        <f t="shared" si="1378"/>
        <v>0</v>
      </c>
      <c r="F6511" s="43">
        <f t="shared" si="1379"/>
        <v>0</v>
      </c>
      <c r="G6511" s="76">
        <f t="shared" si="1380"/>
        <v>0</v>
      </c>
      <c r="H6511" s="76">
        <f t="shared" si="1380"/>
        <v>0</v>
      </c>
      <c r="I6511" s="76">
        <f t="shared" si="1380"/>
        <v>0</v>
      </c>
      <c r="J6511" s="76">
        <f t="shared" si="1380"/>
        <v>0</v>
      </c>
      <c r="K6511" s="43">
        <f t="shared" si="1381"/>
        <v>0</v>
      </c>
    </row>
    <row r="6512" spans="1:11" ht="12.75" customHeight="1">
      <c r="A6512" s="61" t="str">
        <f>"         "&amp;Labels!B77</f>
        <v xml:space="preserve">         Customer 9</v>
      </c>
      <c r="B6512" s="76">
        <f t="shared" si="1378"/>
        <v>0</v>
      </c>
      <c r="C6512" s="76">
        <f t="shared" si="1378"/>
        <v>0</v>
      </c>
      <c r="D6512" s="76">
        <f t="shared" si="1378"/>
        <v>0</v>
      </c>
      <c r="E6512" s="76">
        <f t="shared" si="1378"/>
        <v>0</v>
      </c>
      <c r="F6512" s="43">
        <f t="shared" si="1379"/>
        <v>0</v>
      </c>
      <c r="G6512" s="76">
        <f t="shared" si="1380"/>
        <v>0</v>
      </c>
      <c r="H6512" s="76">
        <f t="shared" si="1380"/>
        <v>0</v>
      </c>
      <c r="I6512" s="76">
        <f t="shared" si="1380"/>
        <v>0</v>
      </c>
      <c r="J6512" s="76">
        <f t="shared" si="1380"/>
        <v>0</v>
      </c>
      <c r="K6512" s="43">
        <f t="shared" si="1381"/>
        <v>0</v>
      </c>
    </row>
    <row r="6513" spans="1:11" ht="12.75" customHeight="1">
      <c r="A6513" s="61" t="str">
        <f>"         "&amp;Labels!B78</f>
        <v xml:space="preserve">         Customer 10</v>
      </c>
      <c r="B6513" s="76">
        <f t="shared" si="1378"/>
        <v>0</v>
      </c>
      <c r="C6513" s="76">
        <f t="shared" si="1378"/>
        <v>0</v>
      </c>
      <c r="D6513" s="76">
        <f t="shared" si="1378"/>
        <v>0</v>
      </c>
      <c r="E6513" s="76">
        <f t="shared" si="1378"/>
        <v>0</v>
      </c>
      <c r="F6513" s="43">
        <f t="shared" si="1379"/>
        <v>0</v>
      </c>
      <c r="G6513" s="76">
        <f t="shared" si="1380"/>
        <v>0</v>
      </c>
      <c r="H6513" s="76">
        <f t="shared" si="1380"/>
        <v>0</v>
      </c>
      <c r="I6513" s="76">
        <f t="shared" si="1380"/>
        <v>0</v>
      </c>
      <c r="J6513" s="76">
        <f t="shared" si="1380"/>
        <v>0</v>
      </c>
      <c r="K6513" s="43">
        <f t="shared" si="1381"/>
        <v>0</v>
      </c>
    </row>
    <row r="6514" spans="1:11" ht="12.75" customHeight="1">
      <c r="A6514" s="61" t="str">
        <f>"         "&amp;Labels!C68</f>
        <v xml:space="preserve">         Total</v>
      </c>
      <c r="B6514" s="84">
        <f>B6406</f>
        <v>0</v>
      </c>
      <c r="C6514" s="84">
        <f>C6406</f>
        <v>0</v>
      </c>
      <c r="D6514" s="84">
        <f>D6406</f>
        <v>0</v>
      </c>
      <c r="E6514" s="84">
        <f>E6406</f>
        <v>0</v>
      </c>
      <c r="F6514" s="43">
        <f>SUM(B6406:E6406)</f>
        <v>0</v>
      </c>
      <c r="G6514" s="84">
        <f>G6406</f>
        <v>0</v>
      </c>
      <c r="H6514" s="84">
        <f>H6406</f>
        <v>0</v>
      </c>
      <c r="I6514" s="84">
        <f>I6406</f>
        <v>0</v>
      </c>
      <c r="J6514" s="84">
        <f>J6406</f>
        <v>0</v>
      </c>
      <c r="K6514" s="43">
        <f>SUM(G6406:J6406)</f>
        <v>0</v>
      </c>
    </row>
    <row r="6515" spans="1:11" ht="12.75" customHeight="1">
      <c r="A6515" s="63" t="str">
        <f>Labels!B100</f>
        <v>Product 6</v>
      </c>
      <c r="B6515" s="77"/>
      <c r="C6515" s="77"/>
      <c r="D6515" s="77"/>
      <c r="E6515" s="77"/>
      <c r="F6515" s="43"/>
      <c r="G6515" s="77"/>
      <c r="H6515" s="77"/>
      <c r="I6515" s="77"/>
      <c r="J6515" s="77"/>
      <c r="K6515" s="43"/>
    </row>
    <row r="6516" spans="1:11" ht="12.75" customHeight="1">
      <c r="A6516" s="55" t="str">
        <f>"   "&amp;Labels!B107</f>
        <v xml:space="preserve">   Seminars</v>
      </c>
      <c r="B6516" s="74"/>
      <c r="C6516" s="74"/>
      <c r="D6516" s="74"/>
      <c r="E6516" s="74"/>
      <c r="F6516" s="43"/>
      <c r="G6516" s="74"/>
      <c r="H6516" s="74"/>
      <c r="I6516" s="74"/>
      <c r="J6516" s="74"/>
      <c r="K6516" s="43"/>
    </row>
    <row r="6517" spans="1:11" ht="12.75" customHeight="1">
      <c r="A6517" s="61" t="str">
        <f>"      "&amp;Labels!B85</f>
        <v xml:space="preserve">      Q 1</v>
      </c>
      <c r="B6517" s="84"/>
      <c r="C6517" s="84"/>
      <c r="D6517" s="84"/>
      <c r="E6517" s="84"/>
      <c r="F6517" s="43"/>
      <c r="G6517" s="84"/>
      <c r="H6517" s="84"/>
      <c r="I6517" s="84"/>
      <c r="J6517" s="84"/>
      <c r="K6517" s="43"/>
    </row>
    <row r="6518" spans="1:11" ht="12.75" customHeight="1">
      <c r="A6518" s="61" t="str">
        <f>"         "&amp;Labels!B69</f>
        <v xml:space="preserve">         Customer 1</v>
      </c>
      <c r="B6518" s="76">
        <f>IF('(Other Computations)'!B199=0,0,Inputs!D251*Inputs!D144*Inputs!D67*Inputs!D26*'GM Alloc Factors'!B34/('(Other Computations)'!B186+'(Other Computations)'!B199))</f>
        <v>0</v>
      </c>
      <c r="C6518" s="76">
        <f>IF('(Other Computations)'!C199=0,0,Inputs!E251*Inputs!E144*Inputs!D67*Inputs!D26*'GM Alloc Factors'!C34/('(Other Computations)'!C186+'(Other Computations)'!C199))</f>
        <v>0</v>
      </c>
      <c r="D6518" s="76">
        <f>IF('(Other Computations)'!D199=0,0,Inputs!F251*Inputs!F144*Inputs!D67*Inputs!D26*'GM Alloc Factors'!D34/('(Other Computations)'!D186+'(Other Computations)'!D199))</f>
        <v>0</v>
      </c>
      <c r="E6518" s="76">
        <f>IF('(Other Computations)'!E199=0,0,Inputs!G251*Inputs!G144*Inputs!D67*Inputs!D26*'GM Alloc Factors'!E34/('(Other Computations)'!E186+'(Other Computations)'!E199))</f>
        <v>0</v>
      </c>
      <c r="F6518" s="43">
        <f t="shared" ref="F6518:F6528" si="1382">SUM(B6518:E6518)</f>
        <v>0</v>
      </c>
      <c r="G6518" s="76">
        <f>IF('(Other Computations)'!G199=0,0,Inputs!I251*Inputs!I144*Inputs!D67*Inputs!D26*'GM Alloc Factors'!G34/('(Other Computations)'!G186+'(Other Computations)'!G199))</f>
        <v>0</v>
      </c>
      <c r="H6518" s="76">
        <f>IF('(Other Computations)'!H199=0,0,Inputs!J251*Inputs!J144*Inputs!D67*Inputs!D26*'GM Alloc Factors'!H34/('(Other Computations)'!H186+'(Other Computations)'!H199))</f>
        <v>0</v>
      </c>
      <c r="I6518" s="76">
        <f>IF('(Other Computations)'!I199=0,0,Inputs!K251*Inputs!K144*Inputs!D67*Inputs!D26*'GM Alloc Factors'!I34/('(Other Computations)'!I186+'(Other Computations)'!I199))</f>
        <v>0</v>
      </c>
      <c r="J6518" s="76">
        <f>IF('(Other Computations)'!J199=0,0,Inputs!L251*Inputs!L144*Inputs!D67*Inputs!D26*'GM Alloc Factors'!J34/('(Other Computations)'!J186+'(Other Computations)'!J199))</f>
        <v>0</v>
      </c>
      <c r="K6518" s="43">
        <f t="shared" ref="K6518:K6528" si="1383">SUM(G6518:J6518)</f>
        <v>0</v>
      </c>
    </row>
    <row r="6519" spans="1:11" ht="12.75" customHeight="1">
      <c r="A6519" s="61" t="str">
        <f>"         "&amp;Labels!B70</f>
        <v xml:space="preserve">         Customer 2</v>
      </c>
      <c r="B6519" s="76">
        <f>IF('(Other Computations)'!B200=0,0,Inputs!D252*Inputs!D145*Inputs!D68*Inputs!D26*'GM Alloc Factors'!B34/('(Other Computations)'!B187+'(Other Computations)'!B200))</f>
        <v>0</v>
      </c>
      <c r="C6519" s="76">
        <f>IF('(Other Computations)'!C200=0,0,Inputs!E252*Inputs!E145*Inputs!D68*Inputs!D26*'GM Alloc Factors'!C34/('(Other Computations)'!C187+'(Other Computations)'!C200))</f>
        <v>0</v>
      </c>
      <c r="D6519" s="76">
        <f>IF('(Other Computations)'!D200=0,0,Inputs!F252*Inputs!F145*Inputs!D68*Inputs!D26*'GM Alloc Factors'!D34/('(Other Computations)'!D187+'(Other Computations)'!D200))</f>
        <v>0</v>
      </c>
      <c r="E6519" s="76">
        <f>IF('(Other Computations)'!E200=0,0,Inputs!G252*Inputs!G145*Inputs!D68*Inputs!D26*'GM Alloc Factors'!E34/('(Other Computations)'!E187+'(Other Computations)'!E200))</f>
        <v>0</v>
      </c>
      <c r="F6519" s="43">
        <f t="shared" si="1382"/>
        <v>0</v>
      </c>
      <c r="G6519" s="76">
        <f>IF('(Other Computations)'!G200=0,0,Inputs!I252*Inputs!I145*Inputs!D68*Inputs!D26*'GM Alloc Factors'!G34/('(Other Computations)'!G187+'(Other Computations)'!G200))</f>
        <v>0</v>
      </c>
      <c r="H6519" s="76">
        <f>IF('(Other Computations)'!H200=0,0,Inputs!J252*Inputs!J145*Inputs!D68*Inputs!D26*'GM Alloc Factors'!H34/('(Other Computations)'!H187+'(Other Computations)'!H200))</f>
        <v>0</v>
      </c>
      <c r="I6519" s="76">
        <f>IF('(Other Computations)'!I200=0,0,Inputs!K252*Inputs!K145*Inputs!D68*Inputs!D26*'GM Alloc Factors'!I34/('(Other Computations)'!I187+'(Other Computations)'!I200))</f>
        <v>0</v>
      </c>
      <c r="J6519" s="76">
        <f>IF('(Other Computations)'!J200=0,0,Inputs!L252*Inputs!L145*Inputs!D68*Inputs!D26*'GM Alloc Factors'!J34/('(Other Computations)'!J187+'(Other Computations)'!J200))</f>
        <v>0</v>
      </c>
      <c r="K6519" s="43">
        <f t="shared" si="1383"/>
        <v>0</v>
      </c>
    </row>
    <row r="6520" spans="1:11" ht="12.75" customHeight="1">
      <c r="A6520" s="61" t="str">
        <f>"         "&amp;Labels!B71</f>
        <v xml:space="preserve">         Customer 3</v>
      </c>
      <c r="B6520" s="76">
        <f>IF('(Other Computations)'!B201=0,0,Inputs!D253*Inputs!D146*Inputs!D69*Inputs!D26*'GM Alloc Factors'!B34/('(Other Computations)'!B188+'(Other Computations)'!B201))</f>
        <v>0</v>
      </c>
      <c r="C6520" s="76">
        <f>IF('(Other Computations)'!C201=0,0,Inputs!E253*Inputs!E146*Inputs!D69*Inputs!D26*'GM Alloc Factors'!C34/('(Other Computations)'!C188+'(Other Computations)'!C201))</f>
        <v>0</v>
      </c>
      <c r="D6520" s="76">
        <f>IF('(Other Computations)'!D201=0,0,Inputs!F253*Inputs!F146*Inputs!D69*Inputs!D26*'GM Alloc Factors'!D34/('(Other Computations)'!D188+'(Other Computations)'!D201))</f>
        <v>0</v>
      </c>
      <c r="E6520" s="76">
        <f>IF('(Other Computations)'!E201=0,0,Inputs!G253*Inputs!G146*Inputs!D69*Inputs!D26*'GM Alloc Factors'!E34/('(Other Computations)'!E188+'(Other Computations)'!E201))</f>
        <v>0</v>
      </c>
      <c r="F6520" s="43">
        <f t="shared" si="1382"/>
        <v>0</v>
      </c>
      <c r="G6520" s="76">
        <f>IF('(Other Computations)'!G201=0,0,Inputs!I253*Inputs!I146*Inputs!D69*Inputs!D26*'GM Alloc Factors'!G34/('(Other Computations)'!G188+'(Other Computations)'!G201))</f>
        <v>0</v>
      </c>
      <c r="H6520" s="76">
        <f>IF('(Other Computations)'!H201=0,0,Inputs!J253*Inputs!J146*Inputs!D69*Inputs!D26*'GM Alloc Factors'!H34/('(Other Computations)'!H188+'(Other Computations)'!H201))</f>
        <v>0</v>
      </c>
      <c r="I6520" s="76">
        <f>IF('(Other Computations)'!I201=0,0,Inputs!K253*Inputs!K146*Inputs!D69*Inputs!D26*'GM Alloc Factors'!I34/('(Other Computations)'!I188+'(Other Computations)'!I201))</f>
        <v>0</v>
      </c>
      <c r="J6520" s="76">
        <f>IF('(Other Computations)'!J201=0,0,Inputs!L253*Inputs!L146*Inputs!D69*Inputs!D26*'GM Alloc Factors'!J34/('(Other Computations)'!J188+'(Other Computations)'!J201))</f>
        <v>0</v>
      </c>
      <c r="K6520" s="43">
        <f t="shared" si="1383"/>
        <v>0</v>
      </c>
    </row>
    <row r="6521" spans="1:11" ht="12.75" customHeight="1">
      <c r="A6521" s="61" t="str">
        <f>"         "&amp;Labels!B72</f>
        <v xml:space="preserve">         Customer 4</v>
      </c>
      <c r="B6521" s="76">
        <f>IF('(Other Computations)'!B202=0,0,Inputs!D254*Inputs!D147*Inputs!D70*Inputs!D26*'GM Alloc Factors'!B34/('(Other Computations)'!B189+'(Other Computations)'!B202))</f>
        <v>0</v>
      </c>
      <c r="C6521" s="76">
        <f>IF('(Other Computations)'!C202=0,0,Inputs!E254*Inputs!E147*Inputs!D70*Inputs!D26*'GM Alloc Factors'!C34/('(Other Computations)'!C189+'(Other Computations)'!C202))</f>
        <v>0</v>
      </c>
      <c r="D6521" s="76">
        <f>IF('(Other Computations)'!D202=0,0,Inputs!F254*Inputs!F147*Inputs!D70*Inputs!D26*'GM Alloc Factors'!D34/('(Other Computations)'!D189+'(Other Computations)'!D202))</f>
        <v>0</v>
      </c>
      <c r="E6521" s="76">
        <f>IF('(Other Computations)'!E202=0,0,Inputs!G254*Inputs!G147*Inputs!D70*Inputs!D26*'GM Alloc Factors'!E34/('(Other Computations)'!E189+'(Other Computations)'!E202))</f>
        <v>0</v>
      </c>
      <c r="F6521" s="43">
        <f t="shared" si="1382"/>
        <v>0</v>
      </c>
      <c r="G6521" s="76">
        <f>IF('(Other Computations)'!G202=0,0,Inputs!I254*Inputs!I147*Inputs!D70*Inputs!D26*'GM Alloc Factors'!G34/('(Other Computations)'!G189+'(Other Computations)'!G202))</f>
        <v>0</v>
      </c>
      <c r="H6521" s="76">
        <f>IF('(Other Computations)'!H202=0,0,Inputs!J254*Inputs!J147*Inputs!D70*Inputs!D26*'GM Alloc Factors'!H34/('(Other Computations)'!H189+'(Other Computations)'!H202))</f>
        <v>0</v>
      </c>
      <c r="I6521" s="76">
        <f>IF('(Other Computations)'!I202=0,0,Inputs!K254*Inputs!K147*Inputs!D70*Inputs!D26*'GM Alloc Factors'!I34/('(Other Computations)'!I189+'(Other Computations)'!I202))</f>
        <v>0</v>
      </c>
      <c r="J6521" s="76">
        <f>IF('(Other Computations)'!J202=0,0,Inputs!L254*Inputs!L147*Inputs!D70*Inputs!D26*'GM Alloc Factors'!J34/('(Other Computations)'!J189+'(Other Computations)'!J202))</f>
        <v>0</v>
      </c>
      <c r="K6521" s="43">
        <f t="shared" si="1383"/>
        <v>0</v>
      </c>
    </row>
    <row r="6522" spans="1:11" ht="12.75" customHeight="1">
      <c r="A6522" s="61" t="str">
        <f>"         "&amp;Labels!B73</f>
        <v xml:space="preserve">         Customer 5</v>
      </c>
      <c r="B6522" s="76">
        <f>IF('(Other Computations)'!B203=0,0,Inputs!D255*Inputs!D148*Inputs!D71*Inputs!D26*'GM Alloc Factors'!B34/('(Other Computations)'!B190+'(Other Computations)'!B203))</f>
        <v>0</v>
      </c>
      <c r="C6522" s="76">
        <f>IF('(Other Computations)'!C203=0,0,Inputs!E255*Inputs!E148*Inputs!D71*Inputs!D26*'GM Alloc Factors'!C34/('(Other Computations)'!C190+'(Other Computations)'!C203))</f>
        <v>0</v>
      </c>
      <c r="D6522" s="76">
        <f>IF('(Other Computations)'!D203=0,0,Inputs!F255*Inputs!F148*Inputs!D71*Inputs!D26*'GM Alloc Factors'!D34/('(Other Computations)'!D190+'(Other Computations)'!D203))</f>
        <v>0</v>
      </c>
      <c r="E6522" s="76">
        <f>IF('(Other Computations)'!E203=0,0,Inputs!G255*Inputs!G148*Inputs!D71*Inputs!D26*'GM Alloc Factors'!E34/('(Other Computations)'!E190+'(Other Computations)'!E203))</f>
        <v>0</v>
      </c>
      <c r="F6522" s="43">
        <f t="shared" si="1382"/>
        <v>0</v>
      </c>
      <c r="G6522" s="76">
        <f>IF('(Other Computations)'!G203=0,0,Inputs!I255*Inputs!I148*Inputs!D71*Inputs!D26*'GM Alloc Factors'!G34/('(Other Computations)'!G190+'(Other Computations)'!G203))</f>
        <v>0</v>
      </c>
      <c r="H6522" s="76">
        <f>IF('(Other Computations)'!H203=0,0,Inputs!J255*Inputs!J148*Inputs!D71*Inputs!D26*'GM Alloc Factors'!H34/('(Other Computations)'!H190+'(Other Computations)'!H203))</f>
        <v>0</v>
      </c>
      <c r="I6522" s="76">
        <f>IF('(Other Computations)'!I203=0,0,Inputs!K255*Inputs!K148*Inputs!D71*Inputs!D26*'GM Alloc Factors'!I34/('(Other Computations)'!I190+'(Other Computations)'!I203))</f>
        <v>0</v>
      </c>
      <c r="J6522" s="76">
        <f>IF('(Other Computations)'!J203=0,0,Inputs!L255*Inputs!L148*Inputs!D71*Inputs!D26*'GM Alloc Factors'!J34/('(Other Computations)'!J190+'(Other Computations)'!J203))</f>
        <v>0</v>
      </c>
      <c r="K6522" s="43">
        <f t="shared" si="1383"/>
        <v>0</v>
      </c>
    </row>
    <row r="6523" spans="1:11" ht="12.75" customHeight="1">
      <c r="A6523" s="61" t="str">
        <f>"         "&amp;Labels!B74</f>
        <v xml:space="preserve">         Customer 6</v>
      </c>
      <c r="B6523" s="76">
        <f>IF('(Other Computations)'!B204=0,0,Inputs!D256*Inputs!D149*Inputs!D72*Inputs!D26*'GM Alloc Factors'!B34/('(Other Computations)'!B191+'(Other Computations)'!B204))</f>
        <v>0</v>
      </c>
      <c r="C6523" s="76">
        <f>IF('(Other Computations)'!C204=0,0,Inputs!E256*Inputs!E149*Inputs!D72*Inputs!D26*'GM Alloc Factors'!C34/('(Other Computations)'!C191+'(Other Computations)'!C204))</f>
        <v>0</v>
      </c>
      <c r="D6523" s="76">
        <f>IF('(Other Computations)'!D204=0,0,Inputs!F256*Inputs!F149*Inputs!D72*Inputs!D26*'GM Alloc Factors'!D34/('(Other Computations)'!D191+'(Other Computations)'!D204))</f>
        <v>0</v>
      </c>
      <c r="E6523" s="76">
        <f>IF('(Other Computations)'!E204=0,0,Inputs!G256*Inputs!G149*Inputs!D72*Inputs!D26*'GM Alloc Factors'!E34/('(Other Computations)'!E191+'(Other Computations)'!E204))</f>
        <v>0</v>
      </c>
      <c r="F6523" s="43">
        <f t="shared" si="1382"/>
        <v>0</v>
      </c>
      <c r="G6523" s="76">
        <f>IF('(Other Computations)'!G204=0,0,Inputs!I256*Inputs!I149*Inputs!D72*Inputs!D26*'GM Alloc Factors'!G34/('(Other Computations)'!G191+'(Other Computations)'!G204))</f>
        <v>0</v>
      </c>
      <c r="H6523" s="76">
        <f>IF('(Other Computations)'!H204=0,0,Inputs!J256*Inputs!J149*Inputs!D72*Inputs!D26*'GM Alloc Factors'!H34/('(Other Computations)'!H191+'(Other Computations)'!H204))</f>
        <v>0</v>
      </c>
      <c r="I6523" s="76">
        <f>IF('(Other Computations)'!I204=0,0,Inputs!K256*Inputs!K149*Inputs!D72*Inputs!D26*'GM Alloc Factors'!I34/('(Other Computations)'!I191+'(Other Computations)'!I204))</f>
        <v>0</v>
      </c>
      <c r="J6523" s="76">
        <f>IF('(Other Computations)'!J204=0,0,Inputs!L256*Inputs!L149*Inputs!D72*Inputs!D26*'GM Alloc Factors'!J34/('(Other Computations)'!J191+'(Other Computations)'!J204))</f>
        <v>0</v>
      </c>
      <c r="K6523" s="43">
        <f t="shared" si="1383"/>
        <v>0</v>
      </c>
    </row>
    <row r="6524" spans="1:11" ht="12.75" customHeight="1">
      <c r="A6524" s="61" t="str">
        <f>"         "&amp;Labels!B75</f>
        <v xml:space="preserve">         Customer 7</v>
      </c>
      <c r="B6524" s="76">
        <f>IF('(Other Computations)'!B205=0,0,Inputs!D257*Inputs!D150*Inputs!D73*Inputs!D26*'GM Alloc Factors'!B34/('(Other Computations)'!B192+'(Other Computations)'!B205))</f>
        <v>0</v>
      </c>
      <c r="C6524" s="76">
        <f>IF('(Other Computations)'!C205=0,0,Inputs!E257*Inputs!E150*Inputs!D73*Inputs!D26*'GM Alloc Factors'!C34/('(Other Computations)'!C192+'(Other Computations)'!C205))</f>
        <v>0</v>
      </c>
      <c r="D6524" s="76">
        <f>IF('(Other Computations)'!D205=0,0,Inputs!F257*Inputs!F150*Inputs!D73*Inputs!D26*'GM Alloc Factors'!D34/('(Other Computations)'!D192+'(Other Computations)'!D205))</f>
        <v>0</v>
      </c>
      <c r="E6524" s="76">
        <f>IF('(Other Computations)'!E205=0,0,Inputs!G257*Inputs!G150*Inputs!D73*Inputs!D26*'GM Alloc Factors'!E34/('(Other Computations)'!E192+'(Other Computations)'!E205))</f>
        <v>0</v>
      </c>
      <c r="F6524" s="43">
        <f t="shared" si="1382"/>
        <v>0</v>
      </c>
      <c r="G6524" s="76">
        <f>IF('(Other Computations)'!G205=0,0,Inputs!I257*Inputs!I150*Inputs!D73*Inputs!D26*'GM Alloc Factors'!G34/('(Other Computations)'!G192+'(Other Computations)'!G205))</f>
        <v>0</v>
      </c>
      <c r="H6524" s="76">
        <f>IF('(Other Computations)'!H205=0,0,Inputs!J257*Inputs!J150*Inputs!D73*Inputs!D26*'GM Alloc Factors'!H34/('(Other Computations)'!H192+'(Other Computations)'!H205))</f>
        <v>0</v>
      </c>
      <c r="I6524" s="76">
        <f>IF('(Other Computations)'!I205=0,0,Inputs!K257*Inputs!K150*Inputs!D73*Inputs!D26*'GM Alloc Factors'!I34/('(Other Computations)'!I192+'(Other Computations)'!I205))</f>
        <v>0</v>
      </c>
      <c r="J6524" s="76">
        <f>IF('(Other Computations)'!J205=0,0,Inputs!L257*Inputs!L150*Inputs!D73*Inputs!D26*'GM Alloc Factors'!J34/('(Other Computations)'!J192+'(Other Computations)'!J205))</f>
        <v>0</v>
      </c>
      <c r="K6524" s="43">
        <f t="shared" si="1383"/>
        <v>0</v>
      </c>
    </row>
    <row r="6525" spans="1:11" ht="12.75" customHeight="1">
      <c r="A6525" s="61" t="str">
        <f>"         "&amp;Labels!B76</f>
        <v xml:space="preserve">         Customer 8</v>
      </c>
      <c r="B6525" s="76">
        <f>IF('(Other Computations)'!B206=0,0,Inputs!D258*Inputs!D151*Inputs!D74*Inputs!D26*'GM Alloc Factors'!B34/('(Other Computations)'!B193+'(Other Computations)'!B206))</f>
        <v>0</v>
      </c>
      <c r="C6525" s="76">
        <f>IF('(Other Computations)'!C206=0,0,Inputs!E258*Inputs!E151*Inputs!D74*Inputs!D26*'GM Alloc Factors'!C34/('(Other Computations)'!C193+'(Other Computations)'!C206))</f>
        <v>0</v>
      </c>
      <c r="D6525" s="76">
        <f>IF('(Other Computations)'!D206=0,0,Inputs!F258*Inputs!F151*Inputs!D74*Inputs!D26*'GM Alloc Factors'!D34/('(Other Computations)'!D193+'(Other Computations)'!D206))</f>
        <v>0</v>
      </c>
      <c r="E6525" s="76">
        <f>IF('(Other Computations)'!E206=0,0,Inputs!G258*Inputs!G151*Inputs!D74*Inputs!D26*'GM Alloc Factors'!E34/('(Other Computations)'!E193+'(Other Computations)'!E206))</f>
        <v>0</v>
      </c>
      <c r="F6525" s="43">
        <f t="shared" si="1382"/>
        <v>0</v>
      </c>
      <c r="G6525" s="76">
        <f>IF('(Other Computations)'!G206=0,0,Inputs!I258*Inputs!I151*Inputs!D74*Inputs!D26*'GM Alloc Factors'!G34/('(Other Computations)'!G193+'(Other Computations)'!G206))</f>
        <v>0</v>
      </c>
      <c r="H6525" s="76">
        <f>IF('(Other Computations)'!H206=0,0,Inputs!J258*Inputs!J151*Inputs!D74*Inputs!D26*'GM Alloc Factors'!H34/('(Other Computations)'!H193+'(Other Computations)'!H206))</f>
        <v>0</v>
      </c>
      <c r="I6525" s="76">
        <f>IF('(Other Computations)'!I206=0,0,Inputs!K258*Inputs!K151*Inputs!D74*Inputs!D26*'GM Alloc Factors'!I34/('(Other Computations)'!I193+'(Other Computations)'!I206))</f>
        <v>0</v>
      </c>
      <c r="J6525" s="76">
        <f>IF('(Other Computations)'!J206=0,0,Inputs!L258*Inputs!L151*Inputs!D74*Inputs!D26*'GM Alloc Factors'!J34/('(Other Computations)'!J193+'(Other Computations)'!J206))</f>
        <v>0</v>
      </c>
      <c r="K6525" s="43">
        <f t="shared" si="1383"/>
        <v>0</v>
      </c>
    </row>
    <row r="6526" spans="1:11" ht="12.75" customHeight="1">
      <c r="A6526" s="61" t="str">
        <f>"         "&amp;Labels!B77</f>
        <v xml:space="preserve">         Customer 9</v>
      </c>
      <c r="B6526" s="76">
        <f>IF('(Other Computations)'!B207=0,0,Inputs!D259*Inputs!D152*Inputs!D75*Inputs!D26*'GM Alloc Factors'!B34/('(Other Computations)'!B194+'(Other Computations)'!B207))</f>
        <v>0</v>
      </c>
      <c r="C6526" s="76">
        <f>IF('(Other Computations)'!C207=0,0,Inputs!E259*Inputs!E152*Inputs!D75*Inputs!D26*'GM Alloc Factors'!C34/('(Other Computations)'!C194+'(Other Computations)'!C207))</f>
        <v>0</v>
      </c>
      <c r="D6526" s="76">
        <f>IF('(Other Computations)'!D207=0,0,Inputs!F259*Inputs!F152*Inputs!D75*Inputs!D26*'GM Alloc Factors'!D34/('(Other Computations)'!D194+'(Other Computations)'!D207))</f>
        <v>0</v>
      </c>
      <c r="E6526" s="76">
        <f>IF('(Other Computations)'!E207=0,0,Inputs!G259*Inputs!G152*Inputs!D75*Inputs!D26*'GM Alloc Factors'!E34/('(Other Computations)'!E194+'(Other Computations)'!E207))</f>
        <v>0</v>
      </c>
      <c r="F6526" s="43">
        <f t="shared" si="1382"/>
        <v>0</v>
      </c>
      <c r="G6526" s="76">
        <f>IF('(Other Computations)'!G207=0,0,Inputs!I259*Inputs!I152*Inputs!D75*Inputs!D26*'GM Alloc Factors'!G34/('(Other Computations)'!G194+'(Other Computations)'!G207))</f>
        <v>0</v>
      </c>
      <c r="H6526" s="76">
        <f>IF('(Other Computations)'!H207=0,0,Inputs!J259*Inputs!J152*Inputs!D75*Inputs!D26*'GM Alloc Factors'!H34/('(Other Computations)'!H194+'(Other Computations)'!H207))</f>
        <v>0</v>
      </c>
      <c r="I6526" s="76">
        <f>IF('(Other Computations)'!I207=0,0,Inputs!K259*Inputs!K152*Inputs!D75*Inputs!D26*'GM Alloc Factors'!I34/('(Other Computations)'!I194+'(Other Computations)'!I207))</f>
        <v>0</v>
      </c>
      <c r="J6526" s="76">
        <f>IF('(Other Computations)'!J207=0,0,Inputs!L259*Inputs!L152*Inputs!D75*Inputs!D26*'GM Alloc Factors'!J34/('(Other Computations)'!J194+'(Other Computations)'!J207))</f>
        <v>0</v>
      </c>
      <c r="K6526" s="43">
        <f t="shared" si="1383"/>
        <v>0</v>
      </c>
    </row>
    <row r="6527" spans="1:11" ht="12.75" customHeight="1">
      <c r="A6527" s="61" t="str">
        <f>"         "&amp;Labels!B78</f>
        <v xml:space="preserve">         Customer 10</v>
      </c>
      <c r="B6527" s="76">
        <f>IF('(Other Computations)'!B208=0,0,Inputs!D260*Inputs!D153*Inputs!D76*Inputs!D26*'GM Alloc Factors'!B34/('(Other Computations)'!B195+'(Other Computations)'!B208))</f>
        <v>0</v>
      </c>
      <c r="C6527" s="76">
        <f>IF('(Other Computations)'!C208=0,0,Inputs!E260*Inputs!E153*Inputs!D76*Inputs!D26*'GM Alloc Factors'!C34/('(Other Computations)'!C195+'(Other Computations)'!C208))</f>
        <v>0</v>
      </c>
      <c r="D6527" s="76">
        <f>IF('(Other Computations)'!D208=0,0,Inputs!F260*Inputs!F153*Inputs!D76*Inputs!D26*'GM Alloc Factors'!D34/('(Other Computations)'!D195+'(Other Computations)'!D208))</f>
        <v>0</v>
      </c>
      <c r="E6527" s="76">
        <f>IF('(Other Computations)'!E208=0,0,Inputs!G260*Inputs!G153*Inputs!D76*Inputs!D26*'GM Alloc Factors'!E34/('(Other Computations)'!E195+'(Other Computations)'!E208))</f>
        <v>0</v>
      </c>
      <c r="F6527" s="43">
        <f t="shared" si="1382"/>
        <v>0</v>
      </c>
      <c r="G6527" s="76">
        <f>IF('(Other Computations)'!G208=0,0,Inputs!I260*Inputs!I153*Inputs!D76*Inputs!D26*'GM Alloc Factors'!G34/('(Other Computations)'!G195+'(Other Computations)'!G208))</f>
        <v>0</v>
      </c>
      <c r="H6527" s="76">
        <f>IF('(Other Computations)'!H208=0,0,Inputs!J260*Inputs!J153*Inputs!D76*Inputs!D26*'GM Alloc Factors'!H34/('(Other Computations)'!H195+'(Other Computations)'!H208))</f>
        <v>0</v>
      </c>
      <c r="I6527" s="76">
        <f>IF('(Other Computations)'!I208=0,0,Inputs!K260*Inputs!K153*Inputs!D76*Inputs!D26*'GM Alloc Factors'!I34/('(Other Computations)'!I195+'(Other Computations)'!I208))</f>
        <v>0</v>
      </c>
      <c r="J6527" s="76">
        <f>IF('(Other Computations)'!J208=0,0,Inputs!L260*Inputs!L153*Inputs!D76*Inputs!D26*'GM Alloc Factors'!J34/('(Other Computations)'!J195+'(Other Computations)'!J208))</f>
        <v>0</v>
      </c>
      <c r="K6527" s="43">
        <f t="shared" si="1383"/>
        <v>0</v>
      </c>
    </row>
    <row r="6528" spans="1:11" ht="12.75" customHeight="1">
      <c r="A6528" s="61" t="str">
        <f>"         "&amp;Labels!C68</f>
        <v xml:space="preserve">         Total</v>
      </c>
      <c r="B6528" s="84">
        <f>SUM(B6518:B6527)</f>
        <v>0</v>
      </c>
      <c r="C6528" s="84">
        <f>SUM(C6518:C6527)</f>
        <v>0</v>
      </c>
      <c r="D6528" s="84">
        <f>SUM(D6518:D6527)</f>
        <v>0</v>
      </c>
      <c r="E6528" s="84">
        <f>SUM(E6518:E6527)</f>
        <v>0</v>
      </c>
      <c r="F6528" s="43">
        <f t="shared" si="1382"/>
        <v>0</v>
      </c>
      <c r="G6528" s="84">
        <f>SUM(G6518:G6527)</f>
        <v>0</v>
      </c>
      <c r="H6528" s="84">
        <f>SUM(H6518:H6527)</f>
        <v>0</v>
      </c>
      <c r="I6528" s="84">
        <f>SUM(I6518:I6527)</f>
        <v>0</v>
      </c>
      <c r="J6528" s="84">
        <f>SUM(J6518:J6527)</f>
        <v>0</v>
      </c>
      <c r="K6528" s="43">
        <f t="shared" si="1383"/>
        <v>0</v>
      </c>
    </row>
    <row r="6529" spans="1:11" ht="12.75" customHeight="1">
      <c r="A6529" s="61" t="str">
        <f>"      "&amp;Labels!B86</f>
        <v xml:space="preserve">      Q 2</v>
      </c>
      <c r="B6529" s="84"/>
      <c r="C6529" s="84"/>
      <c r="D6529" s="84"/>
      <c r="E6529" s="84"/>
      <c r="F6529" s="43"/>
      <c r="G6529" s="84"/>
      <c r="H6529" s="84"/>
      <c r="I6529" s="84"/>
      <c r="J6529" s="84"/>
      <c r="K6529" s="43"/>
    </row>
    <row r="6530" spans="1:11" ht="12.75" customHeight="1">
      <c r="A6530" s="61" t="str">
        <f>"         "&amp;Labels!B69</f>
        <v xml:space="preserve">         Customer 1</v>
      </c>
      <c r="B6530" s="76">
        <f>IF('(Other Computations)'!B199=0,0,Inputs!D251*Inputs!D144*Inputs!E67*Inputs!D26*'GM Alloc Factors'!B37/('(Other Computations)'!B186+'(Other Computations)'!B199))</f>
        <v>0</v>
      </c>
      <c r="C6530" s="76">
        <f>IF('(Other Computations)'!C199=0,0,Inputs!E251*Inputs!E144*Inputs!E67*Inputs!D26*'GM Alloc Factors'!C37/('(Other Computations)'!C186+'(Other Computations)'!C199))</f>
        <v>0</v>
      </c>
      <c r="D6530" s="76">
        <f>IF('(Other Computations)'!D199=0,0,Inputs!F251*Inputs!F144*Inputs!E67*Inputs!D26*'GM Alloc Factors'!D37/('(Other Computations)'!D186+'(Other Computations)'!D199))</f>
        <v>0</v>
      </c>
      <c r="E6530" s="76">
        <f>IF('(Other Computations)'!E199=0,0,Inputs!G251*Inputs!G144*Inputs!E67*Inputs!D26*'GM Alloc Factors'!E37/('(Other Computations)'!E186+'(Other Computations)'!E199))</f>
        <v>0</v>
      </c>
      <c r="F6530" s="43">
        <f t="shared" ref="F6530:F6540" si="1384">SUM(B6530:E6530)</f>
        <v>0</v>
      </c>
      <c r="G6530" s="76">
        <f>IF('(Other Computations)'!G199=0,0,Inputs!I251*Inputs!I144*Inputs!E67*Inputs!D26*'GM Alloc Factors'!G37/('(Other Computations)'!G186+'(Other Computations)'!G199))</f>
        <v>0</v>
      </c>
      <c r="H6530" s="76">
        <f>IF('(Other Computations)'!H199=0,0,Inputs!J251*Inputs!J144*Inputs!E67*Inputs!D26*'GM Alloc Factors'!H37/('(Other Computations)'!H186+'(Other Computations)'!H199))</f>
        <v>0</v>
      </c>
      <c r="I6530" s="76">
        <f>IF('(Other Computations)'!I199=0,0,Inputs!K251*Inputs!K144*Inputs!E67*Inputs!D26*'GM Alloc Factors'!I37/('(Other Computations)'!I186+'(Other Computations)'!I199))</f>
        <v>0</v>
      </c>
      <c r="J6530" s="76">
        <f>IF('(Other Computations)'!J199=0,0,Inputs!L251*Inputs!L144*Inputs!E67*Inputs!D26*'GM Alloc Factors'!J37/('(Other Computations)'!J186+'(Other Computations)'!J199))</f>
        <v>0</v>
      </c>
      <c r="K6530" s="43">
        <f t="shared" ref="K6530:K6540" si="1385">SUM(G6530:J6530)</f>
        <v>0</v>
      </c>
    </row>
    <row r="6531" spans="1:11" ht="12.75" customHeight="1">
      <c r="A6531" s="61" t="str">
        <f>"         "&amp;Labels!B70</f>
        <v xml:space="preserve">         Customer 2</v>
      </c>
      <c r="B6531" s="76">
        <f>IF('(Other Computations)'!B200=0,0,Inputs!D252*Inputs!D145*Inputs!E68*Inputs!D26*'GM Alloc Factors'!B37/('(Other Computations)'!B187+'(Other Computations)'!B200))</f>
        <v>0</v>
      </c>
      <c r="C6531" s="76">
        <f>IF('(Other Computations)'!C200=0,0,Inputs!E252*Inputs!E145*Inputs!E68*Inputs!D26*'GM Alloc Factors'!C37/('(Other Computations)'!C187+'(Other Computations)'!C200))</f>
        <v>0</v>
      </c>
      <c r="D6531" s="76">
        <f>IF('(Other Computations)'!D200=0,0,Inputs!F252*Inputs!F145*Inputs!E68*Inputs!D26*'GM Alloc Factors'!D37/('(Other Computations)'!D187+'(Other Computations)'!D200))</f>
        <v>0</v>
      </c>
      <c r="E6531" s="76">
        <f>IF('(Other Computations)'!E200=0,0,Inputs!G252*Inputs!G145*Inputs!E68*Inputs!D26*'GM Alloc Factors'!E37/('(Other Computations)'!E187+'(Other Computations)'!E200))</f>
        <v>0</v>
      </c>
      <c r="F6531" s="43">
        <f t="shared" si="1384"/>
        <v>0</v>
      </c>
      <c r="G6531" s="76">
        <f>IF('(Other Computations)'!G200=0,0,Inputs!I252*Inputs!I145*Inputs!E68*Inputs!D26*'GM Alloc Factors'!G37/('(Other Computations)'!G187+'(Other Computations)'!G200))</f>
        <v>0</v>
      </c>
      <c r="H6531" s="76">
        <f>IF('(Other Computations)'!H200=0,0,Inputs!J252*Inputs!J145*Inputs!E68*Inputs!D26*'GM Alloc Factors'!H37/('(Other Computations)'!H187+'(Other Computations)'!H200))</f>
        <v>0</v>
      </c>
      <c r="I6531" s="76">
        <f>IF('(Other Computations)'!I200=0,0,Inputs!K252*Inputs!K145*Inputs!E68*Inputs!D26*'GM Alloc Factors'!I37/('(Other Computations)'!I187+'(Other Computations)'!I200))</f>
        <v>0</v>
      </c>
      <c r="J6531" s="76">
        <f>IF('(Other Computations)'!J200=0,0,Inputs!L252*Inputs!L145*Inputs!E68*Inputs!D26*'GM Alloc Factors'!J37/('(Other Computations)'!J187+'(Other Computations)'!J200))</f>
        <v>0</v>
      </c>
      <c r="K6531" s="43">
        <f t="shared" si="1385"/>
        <v>0</v>
      </c>
    </row>
    <row r="6532" spans="1:11" ht="12.75" customHeight="1">
      <c r="A6532" s="61" t="str">
        <f>"         "&amp;Labels!B71</f>
        <v xml:space="preserve">         Customer 3</v>
      </c>
      <c r="B6532" s="76">
        <f>IF('(Other Computations)'!B201=0,0,Inputs!D253*Inputs!D146*Inputs!E69*Inputs!D26*'GM Alloc Factors'!B37/('(Other Computations)'!B188+'(Other Computations)'!B201))</f>
        <v>0</v>
      </c>
      <c r="C6532" s="76">
        <f>IF('(Other Computations)'!C201=0,0,Inputs!E253*Inputs!E146*Inputs!E69*Inputs!D26*'GM Alloc Factors'!C37/('(Other Computations)'!C188+'(Other Computations)'!C201))</f>
        <v>0</v>
      </c>
      <c r="D6532" s="76">
        <f>IF('(Other Computations)'!D201=0,0,Inputs!F253*Inputs!F146*Inputs!E69*Inputs!D26*'GM Alloc Factors'!D37/('(Other Computations)'!D188+'(Other Computations)'!D201))</f>
        <v>0</v>
      </c>
      <c r="E6532" s="76">
        <f>IF('(Other Computations)'!E201=0,0,Inputs!G253*Inputs!G146*Inputs!E69*Inputs!D26*'GM Alloc Factors'!E37/('(Other Computations)'!E188+'(Other Computations)'!E201))</f>
        <v>0</v>
      </c>
      <c r="F6532" s="43">
        <f t="shared" si="1384"/>
        <v>0</v>
      </c>
      <c r="G6532" s="76">
        <f>IF('(Other Computations)'!G201=0,0,Inputs!I253*Inputs!I146*Inputs!E69*Inputs!D26*'GM Alloc Factors'!G37/('(Other Computations)'!G188+'(Other Computations)'!G201))</f>
        <v>0</v>
      </c>
      <c r="H6532" s="76">
        <f>IF('(Other Computations)'!H201=0,0,Inputs!J253*Inputs!J146*Inputs!E69*Inputs!D26*'GM Alloc Factors'!H37/('(Other Computations)'!H188+'(Other Computations)'!H201))</f>
        <v>0</v>
      </c>
      <c r="I6532" s="76">
        <f>IF('(Other Computations)'!I201=0,0,Inputs!K253*Inputs!K146*Inputs!E69*Inputs!D26*'GM Alloc Factors'!I37/('(Other Computations)'!I188+'(Other Computations)'!I201))</f>
        <v>0</v>
      </c>
      <c r="J6532" s="76">
        <f>IF('(Other Computations)'!J201=0,0,Inputs!L253*Inputs!L146*Inputs!E69*Inputs!D26*'GM Alloc Factors'!J37/('(Other Computations)'!J188+'(Other Computations)'!J201))</f>
        <v>0</v>
      </c>
      <c r="K6532" s="43">
        <f t="shared" si="1385"/>
        <v>0</v>
      </c>
    </row>
    <row r="6533" spans="1:11" ht="12.75" customHeight="1">
      <c r="A6533" s="61" t="str">
        <f>"         "&amp;Labels!B72</f>
        <v xml:space="preserve">         Customer 4</v>
      </c>
      <c r="B6533" s="76">
        <f>IF('(Other Computations)'!B202=0,0,Inputs!D254*Inputs!D147*Inputs!E70*Inputs!D26*'GM Alloc Factors'!B37/('(Other Computations)'!B189+'(Other Computations)'!B202))</f>
        <v>0</v>
      </c>
      <c r="C6533" s="76">
        <f>IF('(Other Computations)'!C202=0,0,Inputs!E254*Inputs!E147*Inputs!E70*Inputs!D26*'GM Alloc Factors'!C37/('(Other Computations)'!C189+'(Other Computations)'!C202))</f>
        <v>0</v>
      </c>
      <c r="D6533" s="76">
        <f>IF('(Other Computations)'!D202=0,0,Inputs!F254*Inputs!F147*Inputs!E70*Inputs!D26*'GM Alloc Factors'!D37/('(Other Computations)'!D189+'(Other Computations)'!D202))</f>
        <v>0</v>
      </c>
      <c r="E6533" s="76">
        <f>IF('(Other Computations)'!E202=0,0,Inputs!G254*Inputs!G147*Inputs!E70*Inputs!D26*'GM Alloc Factors'!E37/('(Other Computations)'!E189+'(Other Computations)'!E202))</f>
        <v>0</v>
      </c>
      <c r="F6533" s="43">
        <f t="shared" si="1384"/>
        <v>0</v>
      </c>
      <c r="G6533" s="76">
        <f>IF('(Other Computations)'!G202=0,0,Inputs!I254*Inputs!I147*Inputs!E70*Inputs!D26*'GM Alloc Factors'!G37/('(Other Computations)'!G189+'(Other Computations)'!G202))</f>
        <v>0</v>
      </c>
      <c r="H6533" s="76">
        <f>IF('(Other Computations)'!H202=0,0,Inputs!J254*Inputs!J147*Inputs!E70*Inputs!D26*'GM Alloc Factors'!H37/('(Other Computations)'!H189+'(Other Computations)'!H202))</f>
        <v>0</v>
      </c>
      <c r="I6533" s="76">
        <f>IF('(Other Computations)'!I202=0,0,Inputs!K254*Inputs!K147*Inputs!E70*Inputs!D26*'GM Alloc Factors'!I37/('(Other Computations)'!I189+'(Other Computations)'!I202))</f>
        <v>0</v>
      </c>
      <c r="J6533" s="76">
        <f>IF('(Other Computations)'!J202=0,0,Inputs!L254*Inputs!L147*Inputs!E70*Inputs!D26*'GM Alloc Factors'!J37/('(Other Computations)'!J189+'(Other Computations)'!J202))</f>
        <v>0</v>
      </c>
      <c r="K6533" s="43">
        <f t="shared" si="1385"/>
        <v>0</v>
      </c>
    </row>
    <row r="6534" spans="1:11" ht="12.75" customHeight="1">
      <c r="A6534" s="61" t="str">
        <f>"         "&amp;Labels!B73</f>
        <v xml:space="preserve">         Customer 5</v>
      </c>
      <c r="B6534" s="76">
        <f>IF('(Other Computations)'!B203=0,0,Inputs!D255*Inputs!D148*Inputs!E71*Inputs!D26*'GM Alloc Factors'!B37/('(Other Computations)'!B190+'(Other Computations)'!B203))</f>
        <v>0</v>
      </c>
      <c r="C6534" s="76">
        <f>IF('(Other Computations)'!C203=0,0,Inputs!E255*Inputs!E148*Inputs!E71*Inputs!D26*'GM Alloc Factors'!C37/('(Other Computations)'!C190+'(Other Computations)'!C203))</f>
        <v>0</v>
      </c>
      <c r="D6534" s="76">
        <f>IF('(Other Computations)'!D203=0,0,Inputs!F255*Inputs!F148*Inputs!E71*Inputs!D26*'GM Alloc Factors'!D37/('(Other Computations)'!D190+'(Other Computations)'!D203))</f>
        <v>0</v>
      </c>
      <c r="E6534" s="76">
        <f>IF('(Other Computations)'!E203=0,0,Inputs!G255*Inputs!G148*Inputs!E71*Inputs!D26*'GM Alloc Factors'!E37/('(Other Computations)'!E190+'(Other Computations)'!E203))</f>
        <v>0</v>
      </c>
      <c r="F6534" s="43">
        <f t="shared" si="1384"/>
        <v>0</v>
      </c>
      <c r="G6534" s="76">
        <f>IF('(Other Computations)'!G203=0,0,Inputs!I255*Inputs!I148*Inputs!E71*Inputs!D26*'GM Alloc Factors'!G37/('(Other Computations)'!G190+'(Other Computations)'!G203))</f>
        <v>0</v>
      </c>
      <c r="H6534" s="76">
        <f>IF('(Other Computations)'!H203=0,0,Inputs!J255*Inputs!J148*Inputs!E71*Inputs!D26*'GM Alloc Factors'!H37/('(Other Computations)'!H190+'(Other Computations)'!H203))</f>
        <v>0</v>
      </c>
      <c r="I6534" s="76">
        <f>IF('(Other Computations)'!I203=0,0,Inputs!K255*Inputs!K148*Inputs!E71*Inputs!D26*'GM Alloc Factors'!I37/('(Other Computations)'!I190+'(Other Computations)'!I203))</f>
        <v>0</v>
      </c>
      <c r="J6534" s="76">
        <f>IF('(Other Computations)'!J203=0,0,Inputs!L255*Inputs!L148*Inputs!E71*Inputs!D26*'GM Alloc Factors'!J37/('(Other Computations)'!J190+'(Other Computations)'!J203))</f>
        <v>0</v>
      </c>
      <c r="K6534" s="43">
        <f t="shared" si="1385"/>
        <v>0</v>
      </c>
    </row>
    <row r="6535" spans="1:11" ht="12.75" customHeight="1">
      <c r="A6535" s="61" t="str">
        <f>"         "&amp;Labels!B74</f>
        <v xml:space="preserve">         Customer 6</v>
      </c>
      <c r="B6535" s="76">
        <f>IF('(Other Computations)'!B204=0,0,Inputs!D256*Inputs!D149*Inputs!E72*Inputs!D26*'GM Alloc Factors'!B37/('(Other Computations)'!B191+'(Other Computations)'!B204))</f>
        <v>0</v>
      </c>
      <c r="C6535" s="76">
        <f>IF('(Other Computations)'!C204=0,0,Inputs!E256*Inputs!E149*Inputs!E72*Inputs!D26*'GM Alloc Factors'!C37/('(Other Computations)'!C191+'(Other Computations)'!C204))</f>
        <v>0</v>
      </c>
      <c r="D6535" s="76">
        <f>IF('(Other Computations)'!D204=0,0,Inputs!F256*Inputs!F149*Inputs!E72*Inputs!D26*'GM Alloc Factors'!D37/('(Other Computations)'!D191+'(Other Computations)'!D204))</f>
        <v>0</v>
      </c>
      <c r="E6535" s="76">
        <f>IF('(Other Computations)'!E204=0,0,Inputs!G256*Inputs!G149*Inputs!E72*Inputs!D26*'GM Alloc Factors'!E37/('(Other Computations)'!E191+'(Other Computations)'!E204))</f>
        <v>0</v>
      </c>
      <c r="F6535" s="43">
        <f t="shared" si="1384"/>
        <v>0</v>
      </c>
      <c r="G6535" s="76">
        <f>IF('(Other Computations)'!G204=0,0,Inputs!I256*Inputs!I149*Inputs!E72*Inputs!D26*'GM Alloc Factors'!G37/('(Other Computations)'!G191+'(Other Computations)'!G204))</f>
        <v>0</v>
      </c>
      <c r="H6535" s="76">
        <f>IF('(Other Computations)'!H204=0,0,Inputs!J256*Inputs!J149*Inputs!E72*Inputs!D26*'GM Alloc Factors'!H37/('(Other Computations)'!H191+'(Other Computations)'!H204))</f>
        <v>0</v>
      </c>
      <c r="I6535" s="76">
        <f>IF('(Other Computations)'!I204=0,0,Inputs!K256*Inputs!K149*Inputs!E72*Inputs!D26*'GM Alloc Factors'!I37/('(Other Computations)'!I191+'(Other Computations)'!I204))</f>
        <v>0</v>
      </c>
      <c r="J6535" s="76">
        <f>IF('(Other Computations)'!J204=0,0,Inputs!L256*Inputs!L149*Inputs!E72*Inputs!D26*'GM Alloc Factors'!J37/('(Other Computations)'!J191+'(Other Computations)'!J204))</f>
        <v>0</v>
      </c>
      <c r="K6535" s="43">
        <f t="shared" si="1385"/>
        <v>0</v>
      </c>
    </row>
    <row r="6536" spans="1:11" ht="12.75" customHeight="1">
      <c r="A6536" s="61" t="str">
        <f>"         "&amp;Labels!B75</f>
        <v xml:space="preserve">         Customer 7</v>
      </c>
      <c r="B6536" s="76">
        <f>IF('(Other Computations)'!B205=0,0,Inputs!D257*Inputs!D150*Inputs!E73*Inputs!D26*'GM Alloc Factors'!B37/('(Other Computations)'!B192+'(Other Computations)'!B205))</f>
        <v>0</v>
      </c>
      <c r="C6536" s="76">
        <f>IF('(Other Computations)'!C205=0,0,Inputs!E257*Inputs!E150*Inputs!E73*Inputs!D26*'GM Alloc Factors'!C37/('(Other Computations)'!C192+'(Other Computations)'!C205))</f>
        <v>0</v>
      </c>
      <c r="D6536" s="76">
        <f>IF('(Other Computations)'!D205=0,0,Inputs!F257*Inputs!F150*Inputs!E73*Inputs!D26*'GM Alloc Factors'!D37/('(Other Computations)'!D192+'(Other Computations)'!D205))</f>
        <v>0</v>
      </c>
      <c r="E6536" s="76">
        <f>IF('(Other Computations)'!E205=0,0,Inputs!G257*Inputs!G150*Inputs!E73*Inputs!D26*'GM Alloc Factors'!E37/('(Other Computations)'!E192+'(Other Computations)'!E205))</f>
        <v>0</v>
      </c>
      <c r="F6536" s="43">
        <f t="shared" si="1384"/>
        <v>0</v>
      </c>
      <c r="G6536" s="76">
        <f>IF('(Other Computations)'!G205=0,0,Inputs!I257*Inputs!I150*Inputs!E73*Inputs!D26*'GM Alloc Factors'!G37/('(Other Computations)'!G192+'(Other Computations)'!G205))</f>
        <v>0</v>
      </c>
      <c r="H6536" s="76">
        <f>IF('(Other Computations)'!H205=0,0,Inputs!J257*Inputs!J150*Inputs!E73*Inputs!D26*'GM Alloc Factors'!H37/('(Other Computations)'!H192+'(Other Computations)'!H205))</f>
        <v>0</v>
      </c>
      <c r="I6536" s="76">
        <f>IF('(Other Computations)'!I205=0,0,Inputs!K257*Inputs!K150*Inputs!E73*Inputs!D26*'GM Alloc Factors'!I37/('(Other Computations)'!I192+'(Other Computations)'!I205))</f>
        <v>0</v>
      </c>
      <c r="J6536" s="76">
        <f>IF('(Other Computations)'!J205=0,0,Inputs!L257*Inputs!L150*Inputs!E73*Inputs!D26*'GM Alloc Factors'!J37/('(Other Computations)'!J192+'(Other Computations)'!J205))</f>
        <v>0</v>
      </c>
      <c r="K6536" s="43">
        <f t="shared" si="1385"/>
        <v>0</v>
      </c>
    </row>
    <row r="6537" spans="1:11" ht="12.75" customHeight="1">
      <c r="A6537" s="61" t="str">
        <f>"         "&amp;Labels!B76</f>
        <v xml:space="preserve">         Customer 8</v>
      </c>
      <c r="B6537" s="76">
        <f>IF('(Other Computations)'!B206=0,0,Inputs!D258*Inputs!D151*Inputs!E74*Inputs!D26*'GM Alloc Factors'!B37/('(Other Computations)'!B193+'(Other Computations)'!B206))</f>
        <v>0</v>
      </c>
      <c r="C6537" s="76">
        <f>IF('(Other Computations)'!C206=0,0,Inputs!E258*Inputs!E151*Inputs!E74*Inputs!D26*'GM Alloc Factors'!C37/('(Other Computations)'!C193+'(Other Computations)'!C206))</f>
        <v>0</v>
      </c>
      <c r="D6537" s="76">
        <f>IF('(Other Computations)'!D206=0,0,Inputs!F258*Inputs!F151*Inputs!E74*Inputs!D26*'GM Alloc Factors'!D37/('(Other Computations)'!D193+'(Other Computations)'!D206))</f>
        <v>0</v>
      </c>
      <c r="E6537" s="76">
        <f>IF('(Other Computations)'!E206=0,0,Inputs!G258*Inputs!G151*Inputs!E74*Inputs!D26*'GM Alloc Factors'!E37/('(Other Computations)'!E193+'(Other Computations)'!E206))</f>
        <v>0</v>
      </c>
      <c r="F6537" s="43">
        <f t="shared" si="1384"/>
        <v>0</v>
      </c>
      <c r="G6537" s="76">
        <f>IF('(Other Computations)'!G206=0,0,Inputs!I258*Inputs!I151*Inputs!E74*Inputs!D26*'GM Alloc Factors'!G37/('(Other Computations)'!G193+'(Other Computations)'!G206))</f>
        <v>0</v>
      </c>
      <c r="H6537" s="76">
        <f>IF('(Other Computations)'!H206=0,0,Inputs!J258*Inputs!J151*Inputs!E74*Inputs!D26*'GM Alloc Factors'!H37/('(Other Computations)'!H193+'(Other Computations)'!H206))</f>
        <v>0</v>
      </c>
      <c r="I6537" s="76">
        <f>IF('(Other Computations)'!I206=0,0,Inputs!K258*Inputs!K151*Inputs!E74*Inputs!D26*'GM Alloc Factors'!I37/('(Other Computations)'!I193+'(Other Computations)'!I206))</f>
        <v>0</v>
      </c>
      <c r="J6537" s="76">
        <f>IF('(Other Computations)'!J206=0,0,Inputs!L258*Inputs!L151*Inputs!E74*Inputs!D26*'GM Alloc Factors'!J37/('(Other Computations)'!J193+'(Other Computations)'!J206))</f>
        <v>0</v>
      </c>
      <c r="K6537" s="43">
        <f t="shared" si="1385"/>
        <v>0</v>
      </c>
    </row>
    <row r="6538" spans="1:11" ht="12.75" customHeight="1">
      <c r="A6538" s="61" t="str">
        <f>"         "&amp;Labels!B77</f>
        <v xml:space="preserve">         Customer 9</v>
      </c>
      <c r="B6538" s="76">
        <f>IF('(Other Computations)'!B207=0,0,Inputs!D259*Inputs!D152*Inputs!E75*Inputs!D26*'GM Alloc Factors'!B37/('(Other Computations)'!B194+'(Other Computations)'!B207))</f>
        <v>0</v>
      </c>
      <c r="C6538" s="76">
        <f>IF('(Other Computations)'!C207=0,0,Inputs!E259*Inputs!E152*Inputs!E75*Inputs!D26*'GM Alloc Factors'!C37/('(Other Computations)'!C194+'(Other Computations)'!C207))</f>
        <v>0</v>
      </c>
      <c r="D6538" s="76">
        <f>IF('(Other Computations)'!D207=0,0,Inputs!F259*Inputs!F152*Inputs!E75*Inputs!D26*'GM Alloc Factors'!D37/('(Other Computations)'!D194+'(Other Computations)'!D207))</f>
        <v>0</v>
      </c>
      <c r="E6538" s="76">
        <f>IF('(Other Computations)'!E207=0,0,Inputs!G259*Inputs!G152*Inputs!E75*Inputs!D26*'GM Alloc Factors'!E37/('(Other Computations)'!E194+'(Other Computations)'!E207))</f>
        <v>0</v>
      </c>
      <c r="F6538" s="43">
        <f t="shared" si="1384"/>
        <v>0</v>
      </c>
      <c r="G6538" s="76">
        <f>IF('(Other Computations)'!G207=0,0,Inputs!I259*Inputs!I152*Inputs!E75*Inputs!D26*'GM Alloc Factors'!G37/('(Other Computations)'!G194+'(Other Computations)'!G207))</f>
        <v>0</v>
      </c>
      <c r="H6538" s="76">
        <f>IF('(Other Computations)'!H207=0,0,Inputs!J259*Inputs!J152*Inputs!E75*Inputs!D26*'GM Alloc Factors'!H37/('(Other Computations)'!H194+'(Other Computations)'!H207))</f>
        <v>0</v>
      </c>
      <c r="I6538" s="76">
        <f>IF('(Other Computations)'!I207=0,0,Inputs!K259*Inputs!K152*Inputs!E75*Inputs!D26*'GM Alloc Factors'!I37/('(Other Computations)'!I194+'(Other Computations)'!I207))</f>
        <v>0</v>
      </c>
      <c r="J6538" s="76">
        <f>IF('(Other Computations)'!J207=0,0,Inputs!L259*Inputs!L152*Inputs!E75*Inputs!D26*'GM Alloc Factors'!J37/('(Other Computations)'!J194+'(Other Computations)'!J207))</f>
        <v>0</v>
      </c>
      <c r="K6538" s="43">
        <f t="shared" si="1385"/>
        <v>0</v>
      </c>
    </row>
    <row r="6539" spans="1:11" ht="12.75" customHeight="1">
      <c r="A6539" s="61" t="str">
        <f>"         "&amp;Labels!B78</f>
        <v xml:space="preserve">         Customer 10</v>
      </c>
      <c r="B6539" s="76">
        <f>IF('(Other Computations)'!B208=0,0,Inputs!D260*Inputs!D153*Inputs!E76*Inputs!D26*'GM Alloc Factors'!B37/('(Other Computations)'!B195+'(Other Computations)'!B208))</f>
        <v>0</v>
      </c>
      <c r="C6539" s="76">
        <f>IF('(Other Computations)'!C208=0,0,Inputs!E260*Inputs!E153*Inputs!E76*Inputs!D26*'GM Alloc Factors'!C37/('(Other Computations)'!C195+'(Other Computations)'!C208))</f>
        <v>0</v>
      </c>
      <c r="D6539" s="76">
        <f>IF('(Other Computations)'!D208=0,0,Inputs!F260*Inputs!F153*Inputs!E76*Inputs!D26*'GM Alloc Factors'!D37/('(Other Computations)'!D195+'(Other Computations)'!D208))</f>
        <v>0</v>
      </c>
      <c r="E6539" s="76">
        <f>IF('(Other Computations)'!E208=0,0,Inputs!G260*Inputs!G153*Inputs!E76*Inputs!D26*'GM Alloc Factors'!E37/('(Other Computations)'!E195+'(Other Computations)'!E208))</f>
        <v>0</v>
      </c>
      <c r="F6539" s="43">
        <f t="shared" si="1384"/>
        <v>0</v>
      </c>
      <c r="G6539" s="76">
        <f>IF('(Other Computations)'!G208=0,0,Inputs!I260*Inputs!I153*Inputs!E76*Inputs!D26*'GM Alloc Factors'!G37/('(Other Computations)'!G195+'(Other Computations)'!G208))</f>
        <v>0</v>
      </c>
      <c r="H6539" s="76">
        <f>IF('(Other Computations)'!H208=0,0,Inputs!J260*Inputs!J153*Inputs!E76*Inputs!D26*'GM Alloc Factors'!H37/('(Other Computations)'!H195+'(Other Computations)'!H208))</f>
        <v>0</v>
      </c>
      <c r="I6539" s="76">
        <f>IF('(Other Computations)'!I208=0,0,Inputs!K260*Inputs!K153*Inputs!E76*Inputs!D26*'GM Alloc Factors'!I37/('(Other Computations)'!I195+'(Other Computations)'!I208))</f>
        <v>0</v>
      </c>
      <c r="J6539" s="76">
        <f>IF('(Other Computations)'!J208=0,0,Inputs!L260*Inputs!L153*Inputs!E76*Inputs!D26*'GM Alloc Factors'!J37/('(Other Computations)'!J195+'(Other Computations)'!J208))</f>
        <v>0</v>
      </c>
      <c r="K6539" s="43">
        <f t="shared" si="1385"/>
        <v>0</v>
      </c>
    </row>
    <row r="6540" spans="1:11" ht="12.75" customHeight="1">
      <c r="A6540" s="61" t="str">
        <f>"         "&amp;Labels!C68</f>
        <v xml:space="preserve">         Total</v>
      </c>
      <c r="B6540" s="84">
        <f>SUM(B6530:B6539)</f>
        <v>0</v>
      </c>
      <c r="C6540" s="84">
        <f>SUM(C6530:C6539)</f>
        <v>0</v>
      </c>
      <c r="D6540" s="84">
        <f>SUM(D6530:D6539)</f>
        <v>0</v>
      </c>
      <c r="E6540" s="84">
        <f>SUM(E6530:E6539)</f>
        <v>0</v>
      </c>
      <c r="F6540" s="43">
        <f t="shared" si="1384"/>
        <v>0</v>
      </c>
      <c r="G6540" s="84">
        <f>SUM(G6530:G6539)</f>
        <v>0</v>
      </c>
      <c r="H6540" s="84">
        <f>SUM(H6530:H6539)</f>
        <v>0</v>
      </c>
      <c r="I6540" s="84">
        <f>SUM(I6530:I6539)</f>
        <v>0</v>
      </c>
      <c r="J6540" s="84">
        <f>SUM(J6530:J6539)</f>
        <v>0</v>
      </c>
      <c r="K6540" s="43">
        <f t="shared" si="1385"/>
        <v>0</v>
      </c>
    </row>
    <row r="6541" spans="1:11" ht="12.75" customHeight="1">
      <c r="A6541" s="61" t="str">
        <f>"      "&amp;Labels!B87</f>
        <v xml:space="preserve">      Q 3</v>
      </c>
      <c r="B6541" s="84"/>
      <c r="C6541" s="84"/>
      <c r="D6541" s="84"/>
      <c r="E6541" s="84"/>
      <c r="F6541" s="43"/>
      <c r="G6541" s="84"/>
      <c r="H6541" s="84"/>
      <c r="I6541" s="84"/>
      <c r="J6541" s="84"/>
      <c r="K6541" s="43"/>
    </row>
    <row r="6542" spans="1:11" ht="12.75" customHeight="1">
      <c r="A6542" s="61" t="str">
        <f>"         "&amp;Labels!B69</f>
        <v xml:space="preserve">         Customer 1</v>
      </c>
      <c r="B6542" s="76">
        <f>IF('(Other Computations)'!B199=0,0,Inputs!D251*Inputs!D144*Inputs!F67*Inputs!D26*'GM Alloc Factors'!B40/('(Other Computations)'!B186+'(Other Computations)'!B199))</f>
        <v>0</v>
      </c>
      <c r="C6542" s="76">
        <f>IF('(Other Computations)'!C199=0,0,Inputs!E251*Inputs!E144*Inputs!F67*Inputs!D26*'GM Alloc Factors'!C40/('(Other Computations)'!C186+'(Other Computations)'!C199))</f>
        <v>0</v>
      </c>
      <c r="D6542" s="76">
        <f>IF('(Other Computations)'!D199=0,0,Inputs!F251*Inputs!F144*Inputs!F67*Inputs!D26*'GM Alloc Factors'!D40/('(Other Computations)'!D186+'(Other Computations)'!D199))</f>
        <v>0</v>
      </c>
      <c r="E6542" s="76">
        <f>IF('(Other Computations)'!E199=0,0,Inputs!G251*Inputs!G144*Inputs!F67*Inputs!D26*'GM Alloc Factors'!E40/('(Other Computations)'!E186+'(Other Computations)'!E199))</f>
        <v>0</v>
      </c>
      <c r="F6542" s="43">
        <f t="shared" ref="F6542:F6552" si="1386">SUM(B6542:E6542)</f>
        <v>0</v>
      </c>
      <c r="G6542" s="76">
        <f>IF('(Other Computations)'!G199=0,0,Inputs!I251*Inputs!I144*Inputs!F67*Inputs!D26*'GM Alloc Factors'!G40/('(Other Computations)'!G186+'(Other Computations)'!G199))</f>
        <v>0</v>
      </c>
      <c r="H6542" s="76">
        <f>IF('(Other Computations)'!H199=0,0,Inputs!J251*Inputs!J144*Inputs!F67*Inputs!D26*'GM Alloc Factors'!H40/('(Other Computations)'!H186+'(Other Computations)'!H199))</f>
        <v>0</v>
      </c>
      <c r="I6542" s="76">
        <f>IF('(Other Computations)'!I199=0,0,Inputs!K251*Inputs!K144*Inputs!F67*Inputs!D26*'GM Alloc Factors'!I40/('(Other Computations)'!I186+'(Other Computations)'!I199))</f>
        <v>0</v>
      </c>
      <c r="J6542" s="76">
        <f>IF('(Other Computations)'!J199=0,0,Inputs!L251*Inputs!L144*Inputs!F67*Inputs!D26*'GM Alloc Factors'!J40/('(Other Computations)'!J186+'(Other Computations)'!J199))</f>
        <v>0</v>
      </c>
      <c r="K6542" s="43">
        <f t="shared" ref="K6542:K6552" si="1387">SUM(G6542:J6542)</f>
        <v>0</v>
      </c>
    </row>
    <row r="6543" spans="1:11" ht="12.75" customHeight="1">
      <c r="A6543" s="61" t="str">
        <f>"         "&amp;Labels!B70</f>
        <v xml:space="preserve">         Customer 2</v>
      </c>
      <c r="B6543" s="76">
        <f>IF('(Other Computations)'!B200=0,0,Inputs!D252*Inputs!D145*Inputs!F68*Inputs!D26*'GM Alloc Factors'!B40/('(Other Computations)'!B187+'(Other Computations)'!B200))</f>
        <v>0</v>
      </c>
      <c r="C6543" s="76">
        <f>IF('(Other Computations)'!C200=0,0,Inputs!E252*Inputs!E145*Inputs!F68*Inputs!D26*'GM Alloc Factors'!C40/('(Other Computations)'!C187+'(Other Computations)'!C200))</f>
        <v>0</v>
      </c>
      <c r="D6543" s="76">
        <f>IF('(Other Computations)'!D200=0,0,Inputs!F252*Inputs!F145*Inputs!F68*Inputs!D26*'GM Alloc Factors'!D40/('(Other Computations)'!D187+'(Other Computations)'!D200))</f>
        <v>0</v>
      </c>
      <c r="E6543" s="76">
        <f>IF('(Other Computations)'!E200=0,0,Inputs!G252*Inputs!G145*Inputs!F68*Inputs!D26*'GM Alloc Factors'!E40/('(Other Computations)'!E187+'(Other Computations)'!E200))</f>
        <v>0</v>
      </c>
      <c r="F6543" s="43">
        <f t="shared" si="1386"/>
        <v>0</v>
      </c>
      <c r="G6543" s="76">
        <f>IF('(Other Computations)'!G200=0,0,Inputs!I252*Inputs!I145*Inputs!F68*Inputs!D26*'GM Alloc Factors'!G40/('(Other Computations)'!G187+'(Other Computations)'!G200))</f>
        <v>0</v>
      </c>
      <c r="H6543" s="76">
        <f>IF('(Other Computations)'!H200=0,0,Inputs!J252*Inputs!J145*Inputs!F68*Inputs!D26*'GM Alloc Factors'!H40/('(Other Computations)'!H187+'(Other Computations)'!H200))</f>
        <v>0</v>
      </c>
      <c r="I6543" s="76">
        <f>IF('(Other Computations)'!I200=0,0,Inputs!K252*Inputs!K145*Inputs!F68*Inputs!D26*'GM Alloc Factors'!I40/('(Other Computations)'!I187+'(Other Computations)'!I200))</f>
        <v>0</v>
      </c>
      <c r="J6543" s="76">
        <f>IF('(Other Computations)'!J200=0,0,Inputs!L252*Inputs!L145*Inputs!F68*Inputs!D26*'GM Alloc Factors'!J40/('(Other Computations)'!J187+'(Other Computations)'!J200))</f>
        <v>0</v>
      </c>
      <c r="K6543" s="43">
        <f t="shared" si="1387"/>
        <v>0</v>
      </c>
    </row>
    <row r="6544" spans="1:11" ht="12.75" customHeight="1">
      <c r="A6544" s="61" t="str">
        <f>"         "&amp;Labels!B71</f>
        <v xml:space="preserve">         Customer 3</v>
      </c>
      <c r="B6544" s="76">
        <f>IF('(Other Computations)'!B201=0,0,Inputs!D253*Inputs!D146*Inputs!F69*Inputs!D26*'GM Alloc Factors'!B40/('(Other Computations)'!B188+'(Other Computations)'!B201))</f>
        <v>0</v>
      </c>
      <c r="C6544" s="76">
        <f>IF('(Other Computations)'!C201=0,0,Inputs!E253*Inputs!E146*Inputs!F69*Inputs!D26*'GM Alloc Factors'!C40/('(Other Computations)'!C188+'(Other Computations)'!C201))</f>
        <v>0</v>
      </c>
      <c r="D6544" s="76">
        <f>IF('(Other Computations)'!D201=0,0,Inputs!F253*Inputs!F146*Inputs!F69*Inputs!D26*'GM Alloc Factors'!D40/('(Other Computations)'!D188+'(Other Computations)'!D201))</f>
        <v>0</v>
      </c>
      <c r="E6544" s="76">
        <f>IF('(Other Computations)'!E201=0,0,Inputs!G253*Inputs!G146*Inputs!F69*Inputs!D26*'GM Alloc Factors'!E40/('(Other Computations)'!E188+'(Other Computations)'!E201))</f>
        <v>0</v>
      </c>
      <c r="F6544" s="43">
        <f t="shared" si="1386"/>
        <v>0</v>
      </c>
      <c r="G6544" s="76">
        <f>IF('(Other Computations)'!G201=0,0,Inputs!I253*Inputs!I146*Inputs!F69*Inputs!D26*'GM Alloc Factors'!G40/('(Other Computations)'!G188+'(Other Computations)'!G201))</f>
        <v>0</v>
      </c>
      <c r="H6544" s="76">
        <f>IF('(Other Computations)'!H201=0,0,Inputs!J253*Inputs!J146*Inputs!F69*Inputs!D26*'GM Alloc Factors'!H40/('(Other Computations)'!H188+'(Other Computations)'!H201))</f>
        <v>0</v>
      </c>
      <c r="I6544" s="76">
        <f>IF('(Other Computations)'!I201=0,0,Inputs!K253*Inputs!K146*Inputs!F69*Inputs!D26*'GM Alloc Factors'!I40/('(Other Computations)'!I188+'(Other Computations)'!I201))</f>
        <v>0</v>
      </c>
      <c r="J6544" s="76">
        <f>IF('(Other Computations)'!J201=0,0,Inputs!L253*Inputs!L146*Inputs!F69*Inputs!D26*'GM Alloc Factors'!J40/('(Other Computations)'!J188+'(Other Computations)'!J201))</f>
        <v>0</v>
      </c>
      <c r="K6544" s="43">
        <f t="shared" si="1387"/>
        <v>0</v>
      </c>
    </row>
    <row r="6545" spans="1:11" ht="12.75" customHeight="1">
      <c r="A6545" s="61" t="str">
        <f>"         "&amp;Labels!B72</f>
        <v xml:space="preserve">         Customer 4</v>
      </c>
      <c r="B6545" s="76">
        <f>IF('(Other Computations)'!B202=0,0,Inputs!D254*Inputs!D147*Inputs!F70*Inputs!D26*'GM Alloc Factors'!B40/('(Other Computations)'!B189+'(Other Computations)'!B202))</f>
        <v>0</v>
      </c>
      <c r="C6545" s="76">
        <f>IF('(Other Computations)'!C202=0,0,Inputs!E254*Inputs!E147*Inputs!F70*Inputs!D26*'GM Alloc Factors'!C40/('(Other Computations)'!C189+'(Other Computations)'!C202))</f>
        <v>0</v>
      </c>
      <c r="D6545" s="76">
        <f>IF('(Other Computations)'!D202=0,0,Inputs!F254*Inputs!F147*Inputs!F70*Inputs!D26*'GM Alloc Factors'!D40/('(Other Computations)'!D189+'(Other Computations)'!D202))</f>
        <v>0</v>
      </c>
      <c r="E6545" s="76">
        <f>IF('(Other Computations)'!E202=0,0,Inputs!G254*Inputs!G147*Inputs!F70*Inputs!D26*'GM Alloc Factors'!E40/('(Other Computations)'!E189+'(Other Computations)'!E202))</f>
        <v>0</v>
      </c>
      <c r="F6545" s="43">
        <f t="shared" si="1386"/>
        <v>0</v>
      </c>
      <c r="G6545" s="76">
        <f>IF('(Other Computations)'!G202=0,0,Inputs!I254*Inputs!I147*Inputs!F70*Inputs!D26*'GM Alloc Factors'!G40/('(Other Computations)'!G189+'(Other Computations)'!G202))</f>
        <v>0</v>
      </c>
      <c r="H6545" s="76">
        <f>IF('(Other Computations)'!H202=0,0,Inputs!J254*Inputs!J147*Inputs!F70*Inputs!D26*'GM Alloc Factors'!H40/('(Other Computations)'!H189+'(Other Computations)'!H202))</f>
        <v>0</v>
      </c>
      <c r="I6545" s="76">
        <f>IF('(Other Computations)'!I202=0,0,Inputs!K254*Inputs!K147*Inputs!F70*Inputs!D26*'GM Alloc Factors'!I40/('(Other Computations)'!I189+'(Other Computations)'!I202))</f>
        <v>0</v>
      </c>
      <c r="J6545" s="76">
        <f>IF('(Other Computations)'!J202=0,0,Inputs!L254*Inputs!L147*Inputs!F70*Inputs!D26*'GM Alloc Factors'!J40/('(Other Computations)'!J189+'(Other Computations)'!J202))</f>
        <v>0</v>
      </c>
      <c r="K6545" s="43">
        <f t="shared" si="1387"/>
        <v>0</v>
      </c>
    </row>
    <row r="6546" spans="1:11" ht="12.75" customHeight="1">
      <c r="A6546" s="61" t="str">
        <f>"         "&amp;Labels!B73</f>
        <v xml:space="preserve">         Customer 5</v>
      </c>
      <c r="B6546" s="76">
        <f>IF('(Other Computations)'!B203=0,0,Inputs!D255*Inputs!D148*Inputs!F71*Inputs!D26*'GM Alloc Factors'!B40/('(Other Computations)'!B190+'(Other Computations)'!B203))</f>
        <v>0</v>
      </c>
      <c r="C6546" s="76">
        <f>IF('(Other Computations)'!C203=0,0,Inputs!E255*Inputs!E148*Inputs!F71*Inputs!D26*'GM Alloc Factors'!C40/('(Other Computations)'!C190+'(Other Computations)'!C203))</f>
        <v>0</v>
      </c>
      <c r="D6546" s="76">
        <f>IF('(Other Computations)'!D203=0,0,Inputs!F255*Inputs!F148*Inputs!F71*Inputs!D26*'GM Alloc Factors'!D40/('(Other Computations)'!D190+'(Other Computations)'!D203))</f>
        <v>0</v>
      </c>
      <c r="E6546" s="76">
        <f>IF('(Other Computations)'!E203=0,0,Inputs!G255*Inputs!G148*Inputs!F71*Inputs!D26*'GM Alloc Factors'!E40/('(Other Computations)'!E190+'(Other Computations)'!E203))</f>
        <v>0</v>
      </c>
      <c r="F6546" s="43">
        <f t="shared" si="1386"/>
        <v>0</v>
      </c>
      <c r="G6546" s="76">
        <f>IF('(Other Computations)'!G203=0,0,Inputs!I255*Inputs!I148*Inputs!F71*Inputs!D26*'GM Alloc Factors'!G40/('(Other Computations)'!G190+'(Other Computations)'!G203))</f>
        <v>0</v>
      </c>
      <c r="H6546" s="76">
        <f>IF('(Other Computations)'!H203=0,0,Inputs!J255*Inputs!J148*Inputs!F71*Inputs!D26*'GM Alloc Factors'!H40/('(Other Computations)'!H190+'(Other Computations)'!H203))</f>
        <v>0</v>
      </c>
      <c r="I6546" s="76">
        <f>IF('(Other Computations)'!I203=0,0,Inputs!K255*Inputs!K148*Inputs!F71*Inputs!D26*'GM Alloc Factors'!I40/('(Other Computations)'!I190+'(Other Computations)'!I203))</f>
        <v>0</v>
      </c>
      <c r="J6546" s="76">
        <f>IF('(Other Computations)'!J203=0,0,Inputs!L255*Inputs!L148*Inputs!F71*Inputs!D26*'GM Alloc Factors'!J40/('(Other Computations)'!J190+'(Other Computations)'!J203))</f>
        <v>0</v>
      </c>
      <c r="K6546" s="43">
        <f t="shared" si="1387"/>
        <v>0</v>
      </c>
    </row>
    <row r="6547" spans="1:11" ht="12.75" customHeight="1">
      <c r="A6547" s="61" t="str">
        <f>"         "&amp;Labels!B74</f>
        <v xml:space="preserve">         Customer 6</v>
      </c>
      <c r="B6547" s="76">
        <f>IF('(Other Computations)'!B204=0,0,Inputs!D256*Inputs!D149*Inputs!F72*Inputs!D26*'GM Alloc Factors'!B40/('(Other Computations)'!B191+'(Other Computations)'!B204))</f>
        <v>0</v>
      </c>
      <c r="C6547" s="76">
        <f>IF('(Other Computations)'!C204=0,0,Inputs!E256*Inputs!E149*Inputs!F72*Inputs!D26*'GM Alloc Factors'!C40/('(Other Computations)'!C191+'(Other Computations)'!C204))</f>
        <v>0</v>
      </c>
      <c r="D6547" s="76">
        <f>IF('(Other Computations)'!D204=0,0,Inputs!F256*Inputs!F149*Inputs!F72*Inputs!D26*'GM Alloc Factors'!D40/('(Other Computations)'!D191+'(Other Computations)'!D204))</f>
        <v>0</v>
      </c>
      <c r="E6547" s="76">
        <f>IF('(Other Computations)'!E204=0,0,Inputs!G256*Inputs!G149*Inputs!F72*Inputs!D26*'GM Alloc Factors'!E40/('(Other Computations)'!E191+'(Other Computations)'!E204))</f>
        <v>0</v>
      </c>
      <c r="F6547" s="43">
        <f t="shared" si="1386"/>
        <v>0</v>
      </c>
      <c r="G6547" s="76">
        <f>IF('(Other Computations)'!G204=0,0,Inputs!I256*Inputs!I149*Inputs!F72*Inputs!D26*'GM Alloc Factors'!G40/('(Other Computations)'!G191+'(Other Computations)'!G204))</f>
        <v>0</v>
      </c>
      <c r="H6547" s="76">
        <f>IF('(Other Computations)'!H204=0,0,Inputs!J256*Inputs!J149*Inputs!F72*Inputs!D26*'GM Alloc Factors'!H40/('(Other Computations)'!H191+'(Other Computations)'!H204))</f>
        <v>0</v>
      </c>
      <c r="I6547" s="76">
        <f>IF('(Other Computations)'!I204=0,0,Inputs!K256*Inputs!K149*Inputs!F72*Inputs!D26*'GM Alloc Factors'!I40/('(Other Computations)'!I191+'(Other Computations)'!I204))</f>
        <v>0</v>
      </c>
      <c r="J6547" s="76">
        <f>IF('(Other Computations)'!J204=0,0,Inputs!L256*Inputs!L149*Inputs!F72*Inputs!D26*'GM Alloc Factors'!J40/('(Other Computations)'!J191+'(Other Computations)'!J204))</f>
        <v>0</v>
      </c>
      <c r="K6547" s="43">
        <f t="shared" si="1387"/>
        <v>0</v>
      </c>
    </row>
    <row r="6548" spans="1:11" ht="12.75" customHeight="1">
      <c r="A6548" s="61" t="str">
        <f>"         "&amp;Labels!B75</f>
        <v xml:space="preserve">         Customer 7</v>
      </c>
      <c r="B6548" s="76">
        <f>IF('(Other Computations)'!B205=0,0,Inputs!D257*Inputs!D150*Inputs!F73*Inputs!D26*'GM Alloc Factors'!B40/('(Other Computations)'!B192+'(Other Computations)'!B205))</f>
        <v>0</v>
      </c>
      <c r="C6548" s="76">
        <f>IF('(Other Computations)'!C205=0,0,Inputs!E257*Inputs!E150*Inputs!F73*Inputs!D26*'GM Alloc Factors'!C40/('(Other Computations)'!C192+'(Other Computations)'!C205))</f>
        <v>0</v>
      </c>
      <c r="D6548" s="76">
        <f>IF('(Other Computations)'!D205=0,0,Inputs!F257*Inputs!F150*Inputs!F73*Inputs!D26*'GM Alloc Factors'!D40/('(Other Computations)'!D192+'(Other Computations)'!D205))</f>
        <v>0</v>
      </c>
      <c r="E6548" s="76">
        <f>IF('(Other Computations)'!E205=0,0,Inputs!G257*Inputs!G150*Inputs!F73*Inputs!D26*'GM Alloc Factors'!E40/('(Other Computations)'!E192+'(Other Computations)'!E205))</f>
        <v>0</v>
      </c>
      <c r="F6548" s="43">
        <f t="shared" si="1386"/>
        <v>0</v>
      </c>
      <c r="G6548" s="76">
        <f>IF('(Other Computations)'!G205=0,0,Inputs!I257*Inputs!I150*Inputs!F73*Inputs!D26*'GM Alloc Factors'!G40/('(Other Computations)'!G192+'(Other Computations)'!G205))</f>
        <v>0</v>
      </c>
      <c r="H6548" s="76">
        <f>IF('(Other Computations)'!H205=0,0,Inputs!J257*Inputs!J150*Inputs!F73*Inputs!D26*'GM Alloc Factors'!H40/('(Other Computations)'!H192+'(Other Computations)'!H205))</f>
        <v>0</v>
      </c>
      <c r="I6548" s="76">
        <f>IF('(Other Computations)'!I205=0,0,Inputs!K257*Inputs!K150*Inputs!F73*Inputs!D26*'GM Alloc Factors'!I40/('(Other Computations)'!I192+'(Other Computations)'!I205))</f>
        <v>0</v>
      </c>
      <c r="J6548" s="76">
        <f>IF('(Other Computations)'!J205=0,0,Inputs!L257*Inputs!L150*Inputs!F73*Inputs!D26*'GM Alloc Factors'!J40/('(Other Computations)'!J192+'(Other Computations)'!J205))</f>
        <v>0</v>
      </c>
      <c r="K6548" s="43">
        <f t="shared" si="1387"/>
        <v>0</v>
      </c>
    </row>
    <row r="6549" spans="1:11" ht="12.75" customHeight="1">
      <c r="A6549" s="61" t="str">
        <f>"         "&amp;Labels!B76</f>
        <v xml:space="preserve">         Customer 8</v>
      </c>
      <c r="B6549" s="76">
        <f>IF('(Other Computations)'!B206=0,0,Inputs!D258*Inputs!D151*Inputs!F74*Inputs!D26*'GM Alloc Factors'!B40/('(Other Computations)'!B193+'(Other Computations)'!B206))</f>
        <v>0</v>
      </c>
      <c r="C6549" s="76">
        <f>IF('(Other Computations)'!C206=0,0,Inputs!E258*Inputs!E151*Inputs!F74*Inputs!D26*'GM Alloc Factors'!C40/('(Other Computations)'!C193+'(Other Computations)'!C206))</f>
        <v>0</v>
      </c>
      <c r="D6549" s="76">
        <f>IF('(Other Computations)'!D206=0,0,Inputs!F258*Inputs!F151*Inputs!F74*Inputs!D26*'GM Alloc Factors'!D40/('(Other Computations)'!D193+'(Other Computations)'!D206))</f>
        <v>0</v>
      </c>
      <c r="E6549" s="76">
        <f>IF('(Other Computations)'!E206=0,0,Inputs!G258*Inputs!G151*Inputs!F74*Inputs!D26*'GM Alloc Factors'!E40/('(Other Computations)'!E193+'(Other Computations)'!E206))</f>
        <v>0</v>
      </c>
      <c r="F6549" s="43">
        <f t="shared" si="1386"/>
        <v>0</v>
      </c>
      <c r="G6549" s="76">
        <f>IF('(Other Computations)'!G206=0,0,Inputs!I258*Inputs!I151*Inputs!F74*Inputs!D26*'GM Alloc Factors'!G40/('(Other Computations)'!G193+'(Other Computations)'!G206))</f>
        <v>0</v>
      </c>
      <c r="H6549" s="76">
        <f>IF('(Other Computations)'!H206=0,0,Inputs!J258*Inputs!J151*Inputs!F74*Inputs!D26*'GM Alloc Factors'!H40/('(Other Computations)'!H193+'(Other Computations)'!H206))</f>
        <v>0</v>
      </c>
      <c r="I6549" s="76">
        <f>IF('(Other Computations)'!I206=0,0,Inputs!K258*Inputs!K151*Inputs!F74*Inputs!D26*'GM Alloc Factors'!I40/('(Other Computations)'!I193+'(Other Computations)'!I206))</f>
        <v>0</v>
      </c>
      <c r="J6549" s="76">
        <f>IF('(Other Computations)'!J206=0,0,Inputs!L258*Inputs!L151*Inputs!F74*Inputs!D26*'GM Alloc Factors'!J40/('(Other Computations)'!J193+'(Other Computations)'!J206))</f>
        <v>0</v>
      </c>
      <c r="K6549" s="43">
        <f t="shared" si="1387"/>
        <v>0</v>
      </c>
    </row>
    <row r="6550" spans="1:11" ht="12.75" customHeight="1">
      <c r="A6550" s="61" t="str">
        <f>"         "&amp;Labels!B77</f>
        <v xml:space="preserve">         Customer 9</v>
      </c>
      <c r="B6550" s="76">
        <f>IF('(Other Computations)'!B207=0,0,Inputs!D259*Inputs!D152*Inputs!F75*Inputs!D26*'GM Alloc Factors'!B40/('(Other Computations)'!B194+'(Other Computations)'!B207))</f>
        <v>0</v>
      </c>
      <c r="C6550" s="76">
        <f>IF('(Other Computations)'!C207=0,0,Inputs!E259*Inputs!E152*Inputs!F75*Inputs!D26*'GM Alloc Factors'!C40/('(Other Computations)'!C194+'(Other Computations)'!C207))</f>
        <v>0</v>
      </c>
      <c r="D6550" s="76">
        <f>IF('(Other Computations)'!D207=0,0,Inputs!F259*Inputs!F152*Inputs!F75*Inputs!D26*'GM Alloc Factors'!D40/('(Other Computations)'!D194+'(Other Computations)'!D207))</f>
        <v>0</v>
      </c>
      <c r="E6550" s="76">
        <f>IF('(Other Computations)'!E207=0,0,Inputs!G259*Inputs!G152*Inputs!F75*Inputs!D26*'GM Alloc Factors'!E40/('(Other Computations)'!E194+'(Other Computations)'!E207))</f>
        <v>0</v>
      </c>
      <c r="F6550" s="43">
        <f t="shared" si="1386"/>
        <v>0</v>
      </c>
      <c r="G6550" s="76">
        <f>IF('(Other Computations)'!G207=0,0,Inputs!I259*Inputs!I152*Inputs!F75*Inputs!D26*'GM Alloc Factors'!G40/('(Other Computations)'!G194+'(Other Computations)'!G207))</f>
        <v>0</v>
      </c>
      <c r="H6550" s="76">
        <f>IF('(Other Computations)'!H207=0,0,Inputs!J259*Inputs!J152*Inputs!F75*Inputs!D26*'GM Alloc Factors'!H40/('(Other Computations)'!H194+'(Other Computations)'!H207))</f>
        <v>0</v>
      </c>
      <c r="I6550" s="76">
        <f>IF('(Other Computations)'!I207=0,0,Inputs!K259*Inputs!K152*Inputs!F75*Inputs!D26*'GM Alloc Factors'!I40/('(Other Computations)'!I194+'(Other Computations)'!I207))</f>
        <v>0</v>
      </c>
      <c r="J6550" s="76">
        <f>IF('(Other Computations)'!J207=0,0,Inputs!L259*Inputs!L152*Inputs!F75*Inputs!D26*'GM Alloc Factors'!J40/('(Other Computations)'!J194+'(Other Computations)'!J207))</f>
        <v>0</v>
      </c>
      <c r="K6550" s="43">
        <f t="shared" si="1387"/>
        <v>0</v>
      </c>
    </row>
    <row r="6551" spans="1:11" ht="12.75" customHeight="1">
      <c r="A6551" s="61" t="str">
        <f>"         "&amp;Labels!B78</f>
        <v xml:space="preserve">         Customer 10</v>
      </c>
      <c r="B6551" s="76">
        <f>IF('(Other Computations)'!B208=0,0,Inputs!D260*Inputs!D153*Inputs!F76*Inputs!D26*'GM Alloc Factors'!B40/('(Other Computations)'!B195+'(Other Computations)'!B208))</f>
        <v>0</v>
      </c>
      <c r="C6551" s="76">
        <f>IF('(Other Computations)'!C208=0,0,Inputs!E260*Inputs!E153*Inputs!F76*Inputs!D26*'GM Alloc Factors'!C40/('(Other Computations)'!C195+'(Other Computations)'!C208))</f>
        <v>0</v>
      </c>
      <c r="D6551" s="76">
        <f>IF('(Other Computations)'!D208=0,0,Inputs!F260*Inputs!F153*Inputs!F76*Inputs!D26*'GM Alloc Factors'!D40/('(Other Computations)'!D195+'(Other Computations)'!D208))</f>
        <v>0</v>
      </c>
      <c r="E6551" s="76">
        <f>IF('(Other Computations)'!E208=0,0,Inputs!G260*Inputs!G153*Inputs!F76*Inputs!D26*'GM Alloc Factors'!E40/('(Other Computations)'!E195+'(Other Computations)'!E208))</f>
        <v>0</v>
      </c>
      <c r="F6551" s="43">
        <f t="shared" si="1386"/>
        <v>0</v>
      </c>
      <c r="G6551" s="76">
        <f>IF('(Other Computations)'!G208=0,0,Inputs!I260*Inputs!I153*Inputs!F76*Inputs!D26*'GM Alloc Factors'!G40/('(Other Computations)'!G195+'(Other Computations)'!G208))</f>
        <v>0</v>
      </c>
      <c r="H6551" s="76">
        <f>IF('(Other Computations)'!H208=0,0,Inputs!J260*Inputs!J153*Inputs!F76*Inputs!D26*'GM Alloc Factors'!H40/('(Other Computations)'!H195+'(Other Computations)'!H208))</f>
        <v>0</v>
      </c>
      <c r="I6551" s="76">
        <f>IF('(Other Computations)'!I208=0,0,Inputs!K260*Inputs!K153*Inputs!F76*Inputs!D26*'GM Alloc Factors'!I40/('(Other Computations)'!I195+'(Other Computations)'!I208))</f>
        <v>0</v>
      </c>
      <c r="J6551" s="76">
        <f>IF('(Other Computations)'!J208=0,0,Inputs!L260*Inputs!L153*Inputs!F76*Inputs!D26*'GM Alloc Factors'!J40/('(Other Computations)'!J195+'(Other Computations)'!J208))</f>
        <v>0</v>
      </c>
      <c r="K6551" s="43">
        <f t="shared" si="1387"/>
        <v>0</v>
      </c>
    </row>
    <row r="6552" spans="1:11" ht="12.75" customHeight="1">
      <c r="A6552" s="61" t="str">
        <f>"         "&amp;Labels!C68</f>
        <v xml:space="preserve">         Total</v>
      </c>
      <c r="B6552" s="84">
        <f>SUM(B6542:B6551)</f>
        <v>0</v>
      </c>
      <c r="C6552" s="84">
        <f>SUM(C6542:C6551)</f>
        <v>0</v>
      </c>
      <c r="D6552" s="84">
        <f>SUM(D6542:D6551)</f>
        <v>0</v>
      </c>
      <c r="E6552" s="84">
        <f>SUM(E6542:E6551)</f>
        <v>0</v>
      </c>
      <c r="F6552" s="43">
        <f t="shared" si="1386"/>
        <v>0</v>
      </c>
      <c r="G6552" s="84">
        <f>SUM(G6542:G6551)</f>
        <v>0</v>
      </c>
      <c r="H6552" s="84">
        <f>SUM(H6542:H6551)</f>
        <v>0</v>
      </c>
      <c r="I6552" s="84">
        <f>SUM(I6542:I6551)</f>
        <v>0</v>
      </c>
      <c r="J6552" s="84">
        <f>SUM(J6542:J6551)</f>
        <v>0</v>
      </c>
      <c r="K6552" s="43">
        <f t="shared" si="1387"/>
        <v>0</v>
      </c>
    </row>
    <row r="6553" spans="1:11" ht="12.75" customHeight="1">
      <c r="A6553" s="61" t="str">
        <f>"      "&amp;Labels!B88</f>
        <v xml:space="preserve">      Q 4</v>
      </c>
      <c r="B6553" s="84"/>
      <c r="C6553" s="84"/>
      <c r="D6553" s="84"/>
      <c r="E6553" s="84"/>
      <c r="F6553" s="43"/>
      <c r="G6553" s="84"/>
      <c r="H6553" s="84"/>
      <c r="I6553" s="84"/>
      <c r="J6553" s="84"/>
      <c r="K6553" s="43"/>
    </row>
    <row r="6554" spans="1:11" ht="12.75" customHeight="1">
      <c r="A6554" s="61" t="str">
        <f>"         "&amp;Labels!B69</f>
        <v xml:space="preserve">         Customer 1</v>
      </c>
      <c r="B6554" s="76">
        <f>IF('(Other Computations)'!B199=0,0,Inputs!D251*Inputs!D144*Inputs!G67*Inputs!D26*'GM Alloc Factors'!B43/('(Other Computations)'!B186+'(Other Computations)'!B199))</f>
        <v>0</v>
      </c>
      <c r="C6554" s="76">
        <f>IF('(Other Computations)'!C199=0,0,Inputs!E251*Inputs!E144*Inputs!G67*Inputs!D26*'GM Alloc Factors'!C43/('(Other Computations)'!C186+'(Other Computations)'!C199))</f>
        <v>0</v>
      </c>
      <c r="D6554" s="76">
        <f>IF('(Other Computations)'!D199=0,0,Inputs!F251*Inputs!F144*Inputs!G67*Inputs!D26*'GM Alloc Factors'!D43/('(Other Computations)'!D186+'(Other Computations)'!D199))</f>
        <v>0</v>
      </c>
      <c r="E6554" s="76">
        <f>IF('(Other Computations)'!E199=0,0,Inputs!G251*Inputs!G144*Inputs!G67*Inputs!D26*'GM Alloc Factors'!E43/('(Other Computations)'!E186+'(Other Computations)'!E199))</f>
        <v>0</v>
      </c>
      <c r="F6554" s="43">
        <f t="shared" ref="F6554:F6564" si="1388">SUM(B6554:E6554)</f>
        <v>0</v>
      </c>
      <c r="G6554" s="76">
        <f>IF('(Other Computations)'!G199=0,0,Inputs!I251*Inputs!I144*Inputs!G67*Inputs!D26*'GM Alloc Factors'!G43/('(Other Computations)'!G186+'(Other Computations)'!G199))</f>
        <v>0</v>
      </c>
      <c r="H6554" s="76">
        <f>IF('(Other Computations)'!H199=0,0,Inputs!J251*Inputs!J144*Inputs!G67*Inputs!D26*'GM Alloc Factors'!H43/('(Other Computations)'!H186+'(Other Computations)'!H199))</f>
        <v>0</v>
      </c>
      <c r="I6554" s="76">
        <f>IF('(Other Computations)'!I199=0,0,Inputs!K251*Inputs!K144*Inputs!G67*Inputs!D26*'GM Alloc Factors'!I43/('(Other Computations)'!I186+'(Other Computations)'!I199))</f>
        <v>0</v>
      </c>
      <c r="J6554" s="76">
        <f>IF('(Other Computations)'!J199=0,0,Inputs!L251*Inputs!L144*Inputs!G67*Inputs!D26*'GM Alloc Factors'!J43/('(Other Computations)'!J186+'(Other Computations)'!J199))</f>
        <v>0</v>
      </c>
      <c r="K6554" s="43">
        <f t="shared" ref="K6554:K6564" si="1389">SUM(G6554:J6554)</f>
        <v>0</v>
      </c>
    </row>
    <row r="6555" spans="1:11" ht="12.75" customHeight="1">
      <c r="A6555" s="61" t="str">
        <f>"         "&amp;Labels!B70</f>
        <v xml:space="preserve">         Customer 2</v>
      </c>
      <c r="B6555" s="76">
        <f>IF('(Other Computations)'!B200=0,0,Inputs!D252*Inputs!D145*Inputs!G68*Inputs!D26*'GM Alloc Factors'!B43/('(Other Computations)'!B187+'(Other Computations)'!B200))</f>
        <v>0</v>
      </c>
      <c r="C6555" s="76">
        <f>IF('(Other Computations)'!C200=0,0,Inputs!E252*Inputs!E145*Inputs!G68*Inputs!D26*'GM Alloc Factors'!C43/('(Other Computations)'!C187+'(Other Computations)'!C200))</f>
        <v>0</v>
      </c>
      <c r="D6555" s="76">
        <f>IF('(Other Computations)'!D200=0,0,Inputs!F252*Inputs!F145*Inputs!G68*Inputs!D26*'GM Alloc Factors'!D43/('(Other Computations)'!D187+'(Other Computations)'!D200))</f>
        <v>0</v>
      </c>
      <c r="E6555" s="76">
        <f>IF('(Other Computations)'!E200=0,0,Inputs!G252*Inputs!G145*Inputs!G68*Inputs!D26*'GM Alloc Factors'!E43/('(Other Computations)'!E187+'(Other Computations)'!E200))</f>
        <v>0</v>
      </c>
      <c r="F6555" s="43">
        <f t="shared" si="1388"/>
        <v>0</v>
      </c>
      <c r="G6555" s="76">
        <f>IF('(Other Computations)'!G200=0,0,Inputs!I252*Inputs!I145*Inputs!G68*Inputs!D26*'GM Alloc Factors'!G43/('(Other Computations)'!G187+'(Other Computations)'!G200))</f>
        <v>0</v>
      </c>
      <c r="H6555" s="76">
        <f>IF('(Other Computations)'!H200=0,0,Inputs!J252*Inputs!J145*Inputs!G68*Inputs!D26*'GM Alloc Factors'!H43/('(Other Computations)'!H187+'(Other Computations)'!H200))</f>
        <v>0</v>
      </c>
      <c r="I6555" s="76">
        <f>IF('(Other Computations)'!I200=0,0,Inputs!K252*Inputs!K145*Inputs!G68*Inputs!D26*'GM Alloc Factors'!I43/('(Other Computations)'!I187+'(Other Computations)'!I200))</f>
        <v>0</v>
      </c>
      <c r="J6555" s="76">
        <f>IF('(Other Computations)'!J200=0,0,Inputs!L252*Inputs!L145*Inputs!G68*Inputs!D26*'GM Alloc Factors'!J43/('(Other Computations)'!J187+'(Other Computations)'!J200))</f>
        <v>0</v>
      </c>
      <c r="K6555" s="43">
        <f t="shared" si="1389"/>
        <v>0</v>
      </c>
    </row>
    <row r="6556" spans="1:11" ht="12.75" customHeight="1">
      <c r="A6556" s="61" t="str">
        <f>"         "&amp;Labels!B71</f>
        <v xml:space="preserve">         Customer 3</v>
      </c>
      <c r="B6556" s="76">
        <f>IF('(Other Computations)'!B201=0,0,Inputs!D253*Inputs!D146*Inputs!G69*Inputs!D26*'GM Alloc Factors'!B43/('(Other Computations)'!B188+'(Other Computations)'!B201))</f>
        <v>0</v>
      </c>
      <c r="C6556" s="76">
        <f>IF('(Other Computations)'!C201=0,0,Inputs!E253*Inputs!E146*Inputs!G69*Inputs!D26*'GM Alloc Factors'!C43/('(Other Computations)'!C188+'(Other Computations)'!C201))</f>
        <v>0</v>
      </c>
      <c r="D6556" s="76">
        <f>IF('(Other Computations)'!D201=0,0,Inputs!F253*Inputs!F146*Inputs!G69*Inputs!D26*'GM Alloc Factors'!D43/('(Other Computations)'!D188+'(Other Computations)'!D201))</f>
        <v>0</v>
      </c>
      <c r="E6556" s="76">
        <f>IF('(Other Computations)'!E201=0,0,Inputs!G253*Inputs!G146*Inputs!G69*Inputs!D26*'GM Alloc Factors'!E43/('(Other Computations)'!E188+'(Other Computations)'!E201))</f>
        <v>0</v>
      </c>
      <c r="F6556" s="43">
        <f t="shared" si="1388"/>
        <v>0</v>
      </c>
      <c r="G6556" s="76">
        <f>IF('(Other Computations)'!G201=0,0,Inputs!I253*Inputs!I146*Inputs!G69*Inputs!D26*'GM Alloc Factors'!G43/('(Other Computations)'!G188+'(Other Computations)'!G201))</f>
        <v>0</v>
      </c>
      <c r="H6556" s="76">
        <f>IF('(Other Computations)'!H201=0,0,Inputs!J253*Inputs!J146*Inputs!G69*Inputs!D26*'GM Alloc Factors'!H43/('(Other Computations)'!H188+'(Other Computations)'!H201))</f>
        <v>0</v>
      </c>
      <c r="I6556" s="76">
        <f>IF('(Other Computations)'!I201=0,0,Inputs!K253*Inputs!K146*Inputs!G69*Inputs!D26*'GM Alloc Factors'!I43/('(Other Computations)'!I188+'(Other Computations)'!I201))</f>
        <v>0</v>
      </c>
      <c r="J6556" s="76">
        <f>IF('(Other Computations)'!J201=0,0,Inputs!L253*Inputs!L146*Inputs!G69*Inputs!D26*'GM Alloc Factors'!J43/('(Other Computations)'!J188+'(Other Computations)'!J201))</f>
        <v>0</v>
      </c>
      <c r="K6556" s="43">
        <f t="shared" si="1389"/>
        <v>0</v>
      </c>
    </row>
    <row r="6557" spans="1:11" ht="12.75" customHeight="1">
      <c r="A6557" s="61" t="str">
        <f>"         "&amp;Labels!B72</f>
        <v xml:space="preserve">         Customer 4</v>
      </c>
      <c r="B6557" s="76">
        <f>IF('(Other Computations)'!B202=0,0,Inputs!D254*Inputs!D147*Inputs!G70*Inputs!D26*'GM Alloc Factors'!B43/('(Other Computations)'!B189+'(Other Computations)'!B202))</f>
        <v>0</v>
      </c>
      <c r="C6557" s="76">
        <f>IF('(Other Computations)'!C202=0,0,Inputs!E254*Inputs!E147*Inputs!G70*Inputs!D26*'GM Alloc Factors'!C43/('(Other Computations)'!C189+'(Other Computations)'!C202))</f>
        <v>0</v>
      </c>
      <c r="D6557" s="76">
        <f>IF('(Other Computations)'!D202=0,0,Inputs!F254*Inputs!F147*Inputs!G70*Inputs!D26*'GM Alloc Factors'!D43/('(Other Computations)'!D189+'(Other Computations)'!D202))</f>
        <v>0</v>
      </c>
      <c r="E6557" s="76">
        <f>IF('(Other Computations)'!E202=0,0,Inputs!G254*Inputs!G147*Inputs!G70*Inputs!D26*'GM Alloc Factors'!E43/('(Other Computations)'!E189+'(Other Computations)'!E202))</f>
        <v>0</v>
      </c>
      <c r="F6557" s="43">
        <f t="shared" si="1388"/>
        <v>0</v>
      </c>
      <c r="G6557" s="76">
        <f>IF('(Other Computations)'!G202=0,0,Inputs!I254*Inputs!I147*Inputs!G70*Inputs!D26*'GM Alloc Factors'!G43/('(Other Computations)'!G189+'(Other Computations)'!G202))</f>
        <v>0</v>
      </c>
      <c r="H6557" s="76">
        <f>IF('(Other Computations)'!H202=0,0,Inputs!J254*Inputs!J147*Inputs!G70*Inputs!D26*'GM Alloc Factors'!H43/('(Other Computations)'!H189+'(Other Computations)'!H202))</f>
        <v>0</v>
      </c>
      <c r="I6557" s="76">
        <f>IF('(Other Computations)'!I202=0,0,Inputs!K254*Inputs!K147*Inputs!G70*Inputs!D26*'GM Alloc Factors'!I43/('(Other Computations)'!I189+'(Other Computations)'!I202))</f>
        <v>0</v>
      </c>
      <c r="J6557" s="76">
        <f>IF('(Other Computations)'!J202=0,0,Inputs!L254*Inputs!L147*Inputs!G70*Inputs!D26*'GM Alloc Factors'!J43/('(Other Computations)'!J189+'(Other Computations)'!J202))</f>
        <v>0</v>
      </c>
      <c r="K6557" s="43">
        <f t="shared" si="1389"/>
        <v>0</v>
      </c>
    </row>
    <row r="6558" spans="1:11" ht="12.75" customHeight="1">
      <c r="A6558" s="61" t="str">
        <f>"         "&amp;Labels!B73</f>
        <v xml:space="preserve">         Customer 5</v>
      </c>
      <c r="B6558" s="76">
        <f>IF('(Other Computations)'!B203=0,0,Inputs!D255*Inputs!D148*Inputs!G71*Inputs!D26*'GM Alloc Factors'!B43/('(Other Computations)'!B190+'(Other Computations)'!B203))</f>
        <v>0</v>
      </c>
      <c r="C6558" s="76">
        <f>IF('(Other Computations)'!C203=0,0,Inputs!E255*Inputs!E148*Inputs!G71*Inputs!D26*'GM Alloc Factors'!C43/('(Other Computations)'!C190+'(Other Computations)'!C203))</f>
        <v>0</v>
      </c>
      <c r="D6558" s="76">
        <f>IF('(Other Computations)'!D203=0,0,Inputs!F255*Inputs!F148*Inputs!G71*Inputs!D26*'GM Alloc Factors'!D43/('(Other Computations)'!D190+'(Other Computations)'!D203))</f>
        <v>0</v>
      </c>
      <c r="E6558" s="76">
        <f>IF('(Other Computations)'!E203=0,0,Inputs!G255*Inputs!G148*Inputs!G71*Inputs!D26*'GM Alloc Factors'!E43/('(Other Computations)'!E190+'(Other Computations)'!E203))</f>
        <v>0</v>
      </c>
      <c r="F6558" s="43">
        <f t="shared" si="1388"/>
        <v>0</v>
      </c>
      <c r="G6558" s="76">
        <f>IF('(Other Computations)'!G203=0,0,Inputs!I255*Inputs!I148*Inputs!G71*Inputs!D26*'GM Alloc Factors'!G43/('(Other Computations)'!G190+'(Other Computations)'!G203))</f>
        <v>0</v>
      </c>
      <c r="H6558" s="76">
        <f>IF('(Other Computations)'!H203=0,0,Inputs!J255*Inputs!J148*Inputs!G71*Inputs!D26*'GM Alloc Factors'!H43/('(Other Computations)'!H190+'(Other Computations)'!H203))</f>
        <v>0</v>
      </c>
      <c r="I6558" s="76">
        <f>IF('(Other Computations)'!I203=0,0,Inputs!K255*Inputs!K148*Inputs!G71*Inputs!D26*'GM Alloc Factors'!I43/('(Other Computations)'!I190+'(Other Computations)'!I203))</f>
        <v>0</v>
      </c>
      <c r="J6558" s="76">
        <f>IF('(Other Computations)'!J203=0,0,Inputs!L255*Inputs!L148*Inputs!G71*Inputs!D26*'GM Alloc Factors'!J43/('(Other Computations)'!J190+'(Other Computations)'!J203))</f>
        <v>0</v>
      </c>
      <c r="K6558" s="43">
        <f t="shared" si="1389"/>
        <v>0</v>
      </c>
    </row>
    <row r="6559" spans="1:11" ht="12.75" customHeight="1">
      <c r="A6559" s="61" t="str">
        <f>"         "&amp;Labels!B74</f>
        <v xml:space="preserve">         Customer 6</v>
      </c>
      <c r="B6559" s="76">
        <f>IF('(Other Computations)'!B204=0,0,Inputs!D256*Inputs!D149*Inputs!G72*Inputs!D26*'GM Alloc Factors'!B43/('(Other Computations)'!B191+'(Other Computations)'!B204))</f>
        <v>0</v>
      </c>
      <c r="C6559" s="76">
        <f>IF('(Other Computations)'!C204=0,0,Inputs!E256*Inputs!E149*Inputs!G72*Inputs!D26*'GM Alloc Factors'!C43/('(Other Computations)'!C191+'(Other Computations)'!C204))</f>
        <v>0</v>
      </c>
      <c r="D6559" s="76">
        <f>IF('(Other Computations)'!D204=0,0,Inputs!F256*Inputs!F149*Inputs!G72*Inputs!D26*'GM Alloc Factors'!D43/('(Other Computations)'!D191+'(Other Computations)'!D204))</f>
        <v>0</v>
      </c>
      <c r="E6559" s="76">
        <f>IF('(Other Computations)'!E204=0,0,Inputs!G256*Inputs!G149*Inputs!G72*Inputs!D26*'GM Alloc Factors'!E43/('(Other Computations)'!E191+'(Other Computations)'!E204))</f>
        <v>0</v>
      </c>
      <c r="F6559" s="43">
        <f t="shared" si="1388"/>
        <v>0</v>
      </c>
      <c r="G6559" s="76">
        <f>IF('(Other Computations)'!G204=0,0,Inputs!I256*Inputs!I149*Inputs!G72*Inputs!D26*'GM Alloc Factors'!G43/('(Other Computations)'!G191+'(Other Computations)'!G204))</f>
        <v>0</v>
      </c>
      <c r="H6559" s="76">
        <f>IF('(Other Computations)'!H204=0,0,Inputs!J256*Inputs!J149*Inputs!G72*Inputs!D26*'GM Alloc Factors'!H43/('(Other Computations)'!H191+'(Other Computations)'!H204))</f>
        <v>0</v>
      </c>
      <c r="I6559" s="76">
        <f>IF('(Other Computations)'!I204=0,0,Inputs!K256*Inputs!K149*Inputs!G72*Inputs!D26*'GM Alloc Factors'!I43/('(Other Computations)'!I191+'(Other Computations)'!I204))</f>
        <v>0</v>
      </c>
      <c r="J6559" s="76">
        <f>IF('(Other Computations)'!J204=0,0,Inputs!L256*Inputs!L149*Inputs!G72*Inputs!D26*'GM Alloc Factors'!J43/('(Other Computations)'!J191+'(Other Computations)'!J204))</f>
        <v>0</v>
      </c>
      <c r="K6559" s="43">
        <f t="shared" si="1389"/>
        <v>0</v>
      </c>
    </row>
    <row r="6560" spans="1:11" ht="12.75" customHeight="1">
      <c r="A6560" s="61" t="str">
        <f>"         "&amp;Labels!B75</f>
        <v xml:space="preserve">         Customer 7</v>
      </c>
      <c r="B6560" s="76">
        <f>IF('(Other Computations)'!B205=0,0,Inputs!D257*Inputs!D150*Inputs!G73*Inputs!D26*'GM Alloc Factors'!B43/('(Other Computations)'!B192+'(Other Computations)'!B205))</f>
        <v>0</v>
      </c>
      <c r="C6560" s="76">
        <f>IF('(Other Computations)'!C205=0,0,Inputs!E257*Inputs!E150*Inputs!G73*Inputs!D26*'GM Alloc Factors'!C43/('(Other Computations)'!C192+'(Other Computations)'!C205))</f>
        <v>0</v>
      </c>
      <c r="D6560" s="76">
        <f>IF('(Other Computations)'!D205=0,0,Inputs!F257*Inputs!F150*Inputs!G73*Inputs!D26*'GM Alloc Factors'!D43/('(Other Computations)'!D192+'(Other Computations)'!D205))</f>
        <v>0</v>
      </c>
      <c r="E6560" s="76">
        <f>IF('(Other Computations)'!E205=0,0,Inputs!G257*Inputs!G150*Inputs!G73*Inputs!D26*'GM Alloc Factors'!E43/('(Other Computations)'!E192+'(Other Computations)'!E205))</f>
        <v>0</v>
      </c>
      <c r="F6560" s="43">
        <f t="shared" si="1388"/>
        <v>0</v>
      </c>
      <c r="G6560" s="76">
        <f>IF('(Other Computations)'!G205=0,0,Inputs!I257*Inputs!I150*Inputs!G73*Inputs!D26*'GM Alloc Factors'!G43/('(Other Computations)'!G192+'(Other Computations)'!G205))</f>
        <v>0</v>
      </c>
      <c r="H6560" s="76">
        <f>IF('(Other Computations)'!H205=0,0,Inputs!J257*Inputs!J150*Inputs!G73*Inputs!D26*'GM Alloc Factors'!H43/('(Other Computations)'!H192+'(Other Computations)'!H205))</f>
        <v>0</v>
      </c>
      <c r="I6560" s="76">
        <f>IF('(Other Computations)'!I205=0,0,Inputs!K257*Inputs!K150*Inputs!G73*Inputs!D26*'GM Alloc Factors'!I43/('(Other Computations)'!I192+'(Other Computations)'!I205))</f>
        <v>0</v>
      </c>
      <c r="J6560" s="76">
        <f>IF('(Other Computations)'!J205=0,0,Inputs!L257*Inputs!L150*Inputs!G73*Inputs!D26*'GM Alloc Factors'!J43/('(Other Computations)'!J192+'(Other Computations)'!J205))</f>
        <v>0</v>
      </c>
      <c r="K6560" s="43">
        <f t="shared" si="1389"/>
        <v>0</v>
      </c>
    </row>
    <row r="6561" spans="1:11" ht="12.75" customHeight="1">
      <c r="A6561" s="61" t="str">
        <f>"         "&amp;Labels!B76</f>
        <v xml:space="preserve">         Customer 8</v>
      </c>
      <c r="B6561" s="76">
        <f>IF('(Other Computations)'!B206=0,0,Inputs!D258*Inputs!D151*Inputs!G74*Inputs!D26*'GM Alloc Factors'!B43/('(Other Computations)'!B193+'(Other Computations)'!B206))</f>
        <v>0</v>
      </c>
      <c r="C6561" s="76">
        <f>IF('(Other Computations)'!C206=0,0,Inputs!E258*Inputs!E151*Inputs!G74*Inputs!D26*'GM Alloc Factors'!C43/('(Other Computations)'!C193+'(Other Computations)'!C206))</f>
        <v>0</v>
      </c>
      <c r="D6561" s="76">
        <f>IF('(Other Computations)'!D206=0,0,Inputs!F258*Inputs!F151*Inputs!G74*Inputs!D26*'GM Alloc Factors'!D43/('(Other Computations)'!D193+'(Other Computations)'!D206))</f>
        <v>0</v>
      </c>
      <c r="E6561" s="76">
        <f>IF('(Other Computations)'!E206=0,0,Inputs!G258*Inputs!G151*Inputs!G74*Inputs!D26*'GM Alloc Factors'!E43/('(Other Computations)'!E193+'(Other Computations)'!E206))</f>
        <v>0</v>
      </c>
      <c r="F6561" s="43">
        <f t="shared" si="1388"/>
        <v>0</v>
      </c>
      <c r="G6561" s="76">
        <f>IF('(Other Computations)'!G206=0,0,Inputs!I258*Inputs!I151*Inputs!G74*Inputs!D26*'GM Alloc Factors'!G43/('(Other Computations)'!G193+'(Other Computations)'!G206))</f>
        <v>0</v>
      </c>
      <c r="H6561" s="76">
        <f>IF('(Other Computations)'!H206=0,0,Inputs!J258*Inputs!J151*Inputs!G74*Inputs!D26*'GM Alloc Factors'!H43/('(Other Computations)'!H193+'(Other Computations)'!H206))</f>
        <v>0</v>
      </c>
      <c r="I6561" s="76">
        <f>IF('(Other Computations)'!I206=0,0,Inputs!K258*Inputs!K151*Inputs!G74*Inputs!D26*'GM Alloc Factors'!I43/('(Other Computations)'!I193+'(Other Computations)'!I206))</f>
        <v>0</v>
      </c>
      <c r="J6561" s="76">
        <f>IF('(Other Computations)'!J206=0,0,Inputs!L258*Inputs!L151*Inputs!G74*Inputs!D26*'GM Alloc Factors'!J43/('(Other Computations)'!J193+'(Other Computations)'!J206))</f>
        <v>0</v>
      </c>
      <c r="K6561" s="43">
        <f t="shared" si="1389"/>
        <v>0</v>
      </c>
    </row>
    <row r="6562" spans="1:11" ht="12.75" customHeight="1">
      <c r="A6562" s="61" t="str">
        <f>"         "&amp;Labels!B77</f>
        <v xml:space="preserve">         Customer 9</v>
      </c>
      <c r="B6562" s="76">
        <f>IF('(Other Computations)'!B207=0,0,Inputs!D259*Inputs!D152*Inputs!G75*Inputs!D26*'GM Alloc Factors'!B43/('(Other Computations)'!B194+'(Other Computations)'!B207))</f>
        <v>0</v>
      </c>
      <c r="C6562" s="76">
        <f>IF('(Other Computations)'!C207=0,0,Inputs!E259*Inputs!E152*Inputs!G75*Inputs!D26*'GM Alloc Factors'!C43/('(Other Computations)'!C194+'(Other Computations)'!C207))</f>
        <v>0</v>
      </c>
      <c r="D6562" s="76">
        <f>IF('(Other Computations)'!D207=0,0,Inputs!F259*Inputs!F152*Inputs!G75*Inputs!D26*'GM Alloc Factors'!D43/('(Other Computations)'!D194+'(Other Computations)'!D207))</f>
        <v>0</v>
      </c>
      <c r="E6562" s="76">
        <f>IF('(Other Computations)'!E207=0,0,Inputs!G259*Inputs!G152*Inputs!G75*Inputs!D26*'GM Alloc Factors'!E43/('(Other Computations)'!E194+'(Other Computations)'!E207))</f>
        <v>0</v>
      </c>
      <c r="F6562" s="43">
        <f t="shared" si="1388"/>
        <v>0</v>
      </c>
      <c r="G6562" s="76">
        <f>IF('(Other Computations)'!G207=0,0,Inputs!I259*Inputs!I152*Inputs!G75*Inputs!D26*'GM Alloc Factors'!G43/('(Other Computations)'!G194+'(Other Computations)'!G207))</f>
        <v>0</v>
      </c>
      <c r="H6562" s="76">
        <f>IF('(Other Computations)'!H207=0,0,Inputs!J259*Inputs!J152*Inputs!G75*Inputs!D26*'GM Alloc Factors'!H43/('(Other Computations)'!H194+'(Other Computations)'!H207))</f>
        <v>0</v>
      </c>
      <c r="I6562" s="76">
        <f>IF('(Other Computations)'!I207=0,0,Inputs!K259*Inputs!K152*Inputs!G75*Inputs!D26*'GM Alloc Factors'!I43/('(Other Computations)'!I194+'(Other Computations)'!I207))</f>
        <v>0</v>
      </c>
      <c r="J6562" s="76">
        <f>IF('(Other Computations)'!J207=0,0,Inputs!L259*Inputs!L152*Inputs!G75*Inputs!D26*'GM Alloc Factors'!J43/('(Other Computations)'!J194+'(Other Computations)'!J207))</f>
        <v>0</v>
      </c>
      <c r="K6562" s="43">
        <f t="shared" si="1389"/>
        <v>0</v>
      </c>
    </row>
    <row r="6563" spans="1:11" ht="12.75" customHeight="1">
      <c r="A6563" s="61" t="str">
        <f>"         "&amp;Labels!B78</f>
        <v xml:space="preserve">         Customer 10</v>
      </c>
      <c r="B6563" s="76">
        <f>IF('(Other Computations)'!B208=0,0,Inputs!D260*Inputs!D153*Inputs!G76*Inputs!D26*'GM Alloc Factors'!B43/('(Other Computations)'!B195+'(Other Computations)'!B208))</f>
        <v>0</v>
      </c>
      <c r="C6563" s="76">
        <f>IF('(Other Computations)'!C208=0,0,Inputs!E260*Inputs!E153*Inputs!G76*Inputs!D26*'GM Alloc Factors'!C43/('(Other Computations)'!C195+'(Other Computations)'!C208))</f>
        <v>0</v>
      </c>
      <c r="D6563" s="76">
        <f>IF('(Other Computations)'!D208=0,0,Inputs!F260*Inputs!F153*Inputs!G76*Inputs!D26*'GM Alloc Factors'!D43/('(Other Computations)'!D195+'(Other Computations)'!D208))</f>
        <v>0</v>
      </c>
      <c r="E6563" s="76">
        <f>IF('(Other Computations)'!E208=0,0,Inputs!G260*Inputs!G153*Inputs!G76*Inputs!D26*'GM Alloc Factors'!E43/('(Other Computations)'!E195+'(Other Computations)'!E208))</f>
        <v>0</v>
      </c>
      <c r="F6563" s="43">
        <f t="shared" si="1388"/>
        <v>0</v>
      </c>
      <c r="G6563" s="76">
        <f>IF('(Other Computations)'!G208=0,0,Inputs!I260*Inputs!I153*Inputs!G76*Inputs!D26*'GM Alloc Factors'!G43/('(Other Computations)'!G195+'(Other Computations)'!G208))</f>
        <v>0</v>
      </c>
      <c r="H6563" s="76">
        <f>IF('(Other Computations)'!H208=0,0,Inputs!J260*Inputs!J153*Inputs!G76*Inputs!D26*'GM Alloc Factors'!H43/('(Other Computations)'!H195+'(Other Computations)'!H208))</f>
        <v>0</v>
      </c>
      <c r="I6563" s="76">
        <f>IF('(Other Computations)'!I208=0,0,Inputs!K260*Inputs!K153*Inputs!G76*Inputs!D26*'GM Alloc Factors'!I43/('(Other Computations)'!I195+'(Other Computations)'!I208))</f>
        <v>0</v>
      </c>
      <c r="J6563" s="76">
        <f>IF('(Other Computations)'!J208=0,0,Inputs!L260*Inputs!L153*Inputs!G76*Inputs!D26*'GM Alloc Factors'!J43/('(Other Computations)'!J195+'(Other Computations)'!J208))</f>
        <v>0</v>
      </c>
      <c r="K6563" s="43">
        <f t="shared" si="1389"/>
        <v>0</v>
      </c>
    </row>
    <row r="6564" spans="1:11" ht="12.75" customHeight="1">
      <c r="A6564" s="61" t="str">
        <f>"         "&amp;Labels!C68</f>
        <v xml:space="preserve">         Total</v>
      </c>
      <c r="B6564" s="84">
        <f>SUM(B6554:B6563)</f>
        <v>0</v>
      </c>
      <c r="C6564" s="84">
        <f>SUM(C6554:C6563)</f>
        <v>0</v>
      </c>
      <c r="D6564" s="84">
        <f>SUM(D6554:D6563)</f>
        <v>0</v>
      </c>
      <c r="E6564" s="84">
        <f>SUM(E6554:E6563)</f>
        <v>0</v>
      </c>
      <c r="F6564" s="43">
        <f t="shared" si="1388"/>
        <v>0</v>
      </c>
      <c r="G6564" s="84">
        <f>SUM(G6554:G6563)</f>
        <v>0</v>
      </c>
      <c r="H6564" s="84">
        <f>SUM(H6554:H6563)</f>
        <v>0</v>
      </c>
      <c r="I6564" s="84">
        <f>SUM(I6554:I6563)</f>
        <v>0</v>
      </c>
      <c r="J6564" s="84">
        <f>SUM(J6554:J6563)</f>
        <v>0</v>
      </c>
      <c r="K6564" s="43">
        <f t="shared" si="1389"/>
        <v>0</v>
      </c>
    </row>
    <row r="6565" spans="1:11" ht="12.75" customHeight="1">
      <c r="A6565" s="61" t="str">
        <f>"      "&amp;Labels!B89</f>
        <v xml:space="preserve">      Q 5</v>
      </c>
      <c r="B6565" s="84"/>
      <c r="C6565" s="84"/>
      <c r="D6565" s="84"/>
      <c r="E6565" s="84"/>
      <c r="F6565" s="43"/>
      <c r="G6565" s="84"/>
      <c r="H6565" s="84"/>
      <c r="I6565" s="84"/>
      <c r="J6565" s="84"/>
      <c r="K6565" s="43"/>
    </row>
    <row r="6566" spans="1:11" ht="12.75" customHeight="1">
      <c r="A6566" s="61" t="str">
        <f>"         "&amp;Labels!B69</f>
        <v xml:space="preserve">         Customer 1</v>
      </c>
      <c r="B6566" s="76">
        <f>IF('(Other Computations)'!B199=0,0,Inputs!D251*Inputs!D144*Inputs!H67*Inputs!D26*'GM Alloc Factors'!B46/('(Other Computations)'!B186+'(Other Computations)'!B199))</f>
        <v>0</v>
      </c>
      <c r="C6566" s="76">
        <f>IF('(Other Computations)'!C199=0,0,Inputs!E251*Inputs!E144*Inputs!H67*Inputs!D26*'GM Alloc Factors'!C46/('(Other Computations)'!C186+'(Other Computations)'!C199))</f>
        <v>0</v>
      </c>
      <c r="D6566" s="76">
        <f>IF('(Other Computations)'!D199=0,0,Inputs!F251*Inputs!F144*Inputs!H67*Inputs!D26*'GM Alloc Factors'!D46/('(Other Computations)'!D186+'(Other Computations)'!D199))</f>
        <v>0</v>
      </c>
      <c r="E6566" s="76">
        <f>IF('(Other Computations)'!E199=0,0,Inputs!G251*Inputs!G144*Inputs!H67*Inputs!D26*'GM Alloc Factors'!E46/('(Other Computations)'!E186+'(Other Computations)'!E199))</f>
        <v>0</v>
      </c>
      <c r="F6566" s="43">
        <f t="shared" ref="F6566:F6576" si="1390">SUM(B6566:E6566)</f>
        <v>0</v>
      </c>
      <c r="G6566" s="76">
        <f>IF('(Other Computations)'!G199=0,0,Inputs!I251*Inputs!I144*Inputs!H67*Inputs!D26*'GM Alloc Factors'!G46/('(Other Computations)'!G186+'(Other Computations)'!G199))</f>
        <v>0</v>
      </c>
      <c r="H6566" s="76">
        <f>IF('(Other Computations)'!H199=0,0,Inputs!J251*Inputs!J144*Inputs!H67*Inputs!D26*'GM Alloc Factors'!H46/('(Other Computations)'!H186+'(Other Computations)'!H199))</f>
        <v>0</v>
      </c>
      <c r="I6566" s="76">
        <f>IF('(Other Computations)'!I199=0,0,Inputs!K251*Inputs!K144*Inputs!H67*Inputs!D26*'GM Alloc Factors'!I46/('(Other Computations)'!I186+'(Other Computations)'!I199))</f>
        <v>0</v>
      </c>
      <c r="J6566" s="76">
        <f>IF('(Other Computations)'!J199=0,0,Inputs!L251*Inputs!L144*Inputs!H67*Inputs!D26*'GM Alloc Factors'!J46/('(Other Computations)'!J186+'(Other Computations)'!J199))</f>
        <v>0</v>
      </c>
      <c r="K6566" s="43">
        <f t="shared" ref="K6566:K6576" si="1391">SUM(G6566:J6566)</f>
        <v>0</v>
      </c>
    </row>
    <row r="6567" spans="1:11" ht="12.75" customHeight="1">
      <c r="A6567" s="61" t="str">
        <f>"         "&amp;Labels!B70</f>
        <v xml:space="preserve">         Customer 2</v>
      </c>
      <c r="B6567" s="76">
        <f>IF('(Other Computations)'!B200=0,0,Inputs!D252*Inputs!D145*Inputs!H68*Inputs!D26*'GM Alloc Factors'!B46/('(Other Computations)'!B187+'(Other Computations)'!B200))</f>
        <v>0</v>
      </c>
      <c r="C6567" s="76">
        <f>IF('(Other Computations)'!C200=0,0,Inputs!E252*Inputs!E145*Inputs!H68*Inputs!D26*'GM Alloc Factors'!C46/('(Other Computations)'!C187+'(Other Computations)'!C200))</f>
        <v>0</v>
      </c>
      <c r="D6567" s="76">
        <f>IF('(Other Computations)'!D200=0,0,Inputs!F252*Inputs!F145*Inputs!H68*Inputs!D26*'GM Alloc Factors'!D46/('(Other Computations)'!D187+'(Other Computations)'!D200))</f>
        <v>0</v>
      </c>
      <c r="E6567" s="76">
        <f>IF('(Other Computations)'!E200=0,0,Inputs!G252*Inputs!G145*Inputs!H68*Inputs!D26*'GM Alloc Factors'!E46/('(Other Computations)'!E187+'(Other Computations)'!E200))</f>
        <v>0</v>
      </c>
      <c r="F6567" s="43">
        <f t="shared" si="1390"/>
        <v>0</v>
      </c>
      <c r="G6567" s="76">
        <f>IF('(Other Computations)'!G200=0,0,Inputs!I252*Inputs!I145*Inputs!H68*Inputs!D26*'GM Alloc Factors'!G46/('(Other Computations)'!G187+'(Other Computations)'!G200))</f>
        <v>0</v>
      </c>
      <c r="H6567" s="76">
        <f>IF('(Other Computations)'!H200=0,0,Inputs!J252*Inputs!J145*Inputs!H68*Inputs!D26*'GM Alloc Factors'!H46/('(Other Computations)'!H187+'(Other Computations)'!H200))</f>
        <v>0</v>
      </c>
      <c r="I6567" s="76">
        <f>IF('(Other Computations)'!I200=0,0,Inputs!K252*Inputs!K145*Inputs!H68*Inputs!D26*'GM Alloc Factors'!I46/('(Other Computations)'!I187+'(Other Computations)'!I200))</f>
        <v>0</v>
      </c>
      <c r="J6567" s="76">
        <f>IF('(Other Computations)'!J200=0,0,Inputs!L252*Inputs!L145*Inputs!H68*Inputs!D26*'GM Alloc Factors'!J46/('(Other Computations)'!J187+'(Other Computations)'!J200))</f>
        <v>0</v>
      </c>
      <c r="K6567" s="43">
        <f t="shared" si="1391"/>
        <v>0</v>
      </c>
    </row>
    <row r="6568" spans="1:11" ht="12.75" customHeight="1">
      <c r="A6568" s="61" t="str">
        <f>"         "&amp;Labels!B71</f>
        <v xml:space="preserve">         Customer 3</v>
      </c>
      <c r="B6568" s="76">
        <f>IF('(Other Computations)'!B201=0,0,Inputs!D253*Inputs!D146*Inputs!H69*Inputs!D26*'GM Alloc Factors'!B46/('(Other Computations)'!B188+'(Other Computations)'!B201))</f>
        <v>0</v>
      </c>
      <c r="C6568" s="76">
        <f>IF('(Other Computations)'!C201=0,0,Inputs!E253*Inputs!E146*Inputs!H69*Inputs!D26*'GM Alloc Factors'!C46/('(Other Computations)'!C188+'(Other Computations)'!C201))</f>
        <v>0</v>
      </c>
      <c r="D6568" s="76">
        <f>IF('(Other Computations)'!D201=0,0,Inputs!F253*Inputs!F146*Inputs!H69*Inputs!D26*'GM Alloc Factors'!D46/('(Other Computations)'!D188+'(Other Computations)'!D201))</f>
        <v>0</v>
      </c>
      <c r="E6568" s="76">
        <f>IF('(Other Computations)'!E201=0,0,Inputs!G253*Inputs!G146*Inputs!H69*Inputs!D26*'GM Alloc Factors'!E46/('(Other Computations)'!E188+'(Other Computations)'!E201))</f>
        <v>0</v>
      </c>
      <c r="F6568" s="43">
        <f t="shared" si="1390"/>
        <v>0</v>
      </c>
      <c r="G6568" s="76">
        <f>IF('(Other Computations)'!G201=0,0,Inputs!I253*Inputs!I146*Inputs!H69*Inputs!D26*'GM Alloc Factors'!G46/('(Other Computations)'!G188+'(Other Computations)'!G201))</f>
        <v>0</v>
      </c>
      <c r="H6568" s="76">
        <f>IF('(Other Computations)'!H201=0,0,Inputs!J253*Inputs!J146*Inputs!H69*Inputs!D26*'GM Alloc Factors'!H46/('(Other Computations)'!H188+'(Other Computations)'!H201))</f>
        <v>0</v>
      </c>
      <c r="I6568" s="76">
        <f>IF('(Other Computations)'!I201=0,0,Inputs!K253*Inputs!K146*Inputs!H69*Inputs!D26*'GM Alloc Factors'!I46/('(Other Computations)'!I188+'(Other Computations)'!I201))</f>
        <v>0</v>
      </c>
      <c r="J6568" s="76">
        <f>IF('(Other Computations)'!J201=0,0,Inputs!L253*Inputs!L146*Inputs!H69*Inputs!D26*'GM Alloc Factors'!J46/('(Other Computations)'!J188+'(Other Computations)'!J201))</f>
        <v>0</v>
      </c>
      <c r="K6568" s="43">
        <f t="shared" si="1391"/>
        <v>0</v>
      </c>
    </row>
    <row r="6569" spans="1:11" ht="12.75" customHeight="1">
      <c r="A6569" s="61" t="str">
        <f>"         "&amp;Labels!B72</f>
        <v xml:space="preserve">         Customer 4</v>
      </c>
      <c r="B6569" s="76">
        <f>IF('(Other Computations)'!B202=0,0,Inputs!D254*Inputs!D147*Inputs!H70*Inputs!D26*'GM Alloc Factors'!B46/('(Other Computations)'!B189+'(Other Computations)'!B202))</f>
        <v>0</v>
      </c>
      <c r="C6569" s="76">
        <f>IF('(Other Computations)'!C202=0,0,Inputs!E254*Inputs!E147*Inputs!H70*Inputs!D26*'GM Alloc Factors'!C46/('(Other Computations)'!C189+'(Other Computations)'!C202))</f>
        <v>0</v>
      </c>
      <c r="D6569" s="76">
        <f>IF('(Other Computations)'!D202=0,0,Inputs!F254*Inputs!F147*Inputs!H70*Inputs!D26*'GM Alloc Factors'!D46/('(Other Computations)'!D189+'(Other Computations)'!D202))</f>
        <v>0</v>
      </c>
      <c r="E6569" s="76">
        <f>IF('(Other Computations)'!E202=0,0,Inputs!G254*Inputs!G147*Inputs!H70*Inputs!D26*'GM Alloc Factors'!E46/('(Other Computations)'!E189+'(Other Computations)'!E202))</f>
        <v>0</v>
      </c>
      <c r="F6569" s="43">
        <f t="shared" si="1390"/>
        <v>0</v>
      </c>
      <c r="G6569" s="76">
        <f>IF('(Other Computations)'!G202=0,0,Inputs!I254*Inputs!I147*Inputs!H70*Inputs!D26*'GM Alloc Factors'!G46/('(Other Computations)'!G189+'(Other Computations)'!G202))</f>
        <v>0</v>
      </c>
      <c r="H6569" s="76">
        <f>IF('(Other Computations)'!H202=0,0,Inputs!J254*Inputs!J147*Inputs!H70*Inputs!D26*'GM Alloc Factors'!H46/('(Other Computations)'!H189+'(Other Computations)'!H202))</f>
        <v>0</v>
      </c>
      <c r="I6569" s="76">
        <f>IF('(Other Computations)'!I202=0,0,Inputs!K254*Inputs!K147*Inputs!H70*Inputs!D26*'GM Alloc Factors'!I46/('(Other Computations)'!I189+'(Other Computations)'!I202))</f>
        <v>0</v>
      </c>
      <c r="J6569" s="76">
        <f>IF('(Other Computations)'!J202=0,0,Inputs!L254*Inputs!L147*Inputs!H70*Inputs!D26*'GM Alloc Factors'!J46/('(Other Computations)'!J189+'(Other Computations)'!J202))</f>
        <v>0</v>
      </c>
      <c r="K6569" s="43">
        <f t="shared" si="1391"/>
        <v>0</v>
      </c>
    </row>
    <row r="6570" spans="1:11" ht="12.75" customHeight="1">
      <c r="A6570" s="61" t="str">
        <f>"         "&amp;Labels!B73</f>
        <v xml:space="preserve">         Customer 5</v>
      </c>
      <c r="B6570" s="76">
        <f>IF('(Other Computations)'!B203=0,0,Inputs!D255*Inputs!D148*Inputs!H71*Inputs!D26*'GM Alloc Factors'!B46/('(Other Computations)'!B190+'(Other Computations)'!B203))</f>
        <v>0</v>
      </c>
      <c r="C6570" s="76">
        <f>IF('(Other Computations)'!C203=0,0,Inputs!E255*Inputs!E148*Inputs!H71*Inputs!D26*'GM Alloc Factors'!C46/('(Other Computations)'!C190+'(Other Computations)'!C203))</f>
        <v>0</v>
      </c>
      <c r="D6570" s="76">
        <f>IF('(Other Computations)'!D203=0,0,Inputs!F255*Inputs!F148*Inputs!H71*Inputs!D26*'GM Alloc Factors'!D46/('(Other Computations)'!D190+'(Other Computations)'!D203))</f>
        <v>0</v>
      </c>
      <c r="E6570" s="76">
        <f>IF('(Other Computations)'!E203=0,0,Inputs!G255*Inputs!G148*Inputs!H71*Inputs!D26*'GM Alloc Factors'!E46/('(Other Computations)'!E190+'(Other Computations)'!E203))</f>
        <v>0</v>
      </c>
      <c r="F6570" s="43">
        <f t="shared" si="1390"/>
        <v>0</v>
      </c>
      <c r="G6570" s="76">
        <f>IF('(Other Computations)'!G203=0,0,Inputs!I255*Inputs!I148*Inputs!H71*Inputs!D26*'GM Alloc Factors'!G46/('(Other Computations)'!G190+'(Other Computations)'!G203))</f>
        <v>0</v>
      </c>
      <c r="H6570" s="76">
        <f>IF('(Other Computations)'!H203=0,0,Inputs!J255*Inputs!J148*Inputs!H71*Inputs!D26*'GM Alloc Factors'!H46/('(Other Computations)'!H190+'(Other Computations)'!H203))</f>
        <v>0</v>
      </c>
      <c r="I6570" s="76">
        <f>IF('(Other Computations)'!I203=0,0,Inputs!K255*Inputs!K148*Inputs!H71*Inputs!D26*'GM Alloc Factors'!I46/('(Other Computations)'!I190+'(Other Computations)'!I203))</f>
        <v>0</v>
      </c>
      <c r="J6570" s="76">
        <f>IF('(Other Computations)'!J203=0,0,Inputs!L255*Inputs!L148*Inputs!H71*Inputs!D26*'GM Alloc Factors'!J46/('(Other Computations)'!J190+'(Other Computations)'!J203))</f>
        <v>0</v>
      </c>
      <c r="K6570" s="43">
        <f t="shared" si="1391"/>
        <v>0</v>
      </c>
    </row>
    <row r="6571" spans="1:11" ht="12.75" customHeight="1">
      <c r="A6571" s="61" t="str">
        <f>"         "&amp;Labels!B74</f>
        <v xml:space="preserve">         Customer 6</v>
      </c>
      <c r="B6571" s="76">
        <f>IF('(Other Computations)'!B204=0,0,Inputs!D256*Inputs!D149*Inputs!H72*Inputs!D26*'GM Alloc Factors'!B46/('(Other Computations)'!B191+'(Other Computations)'!B204))</f>
        <v>0</v>
      </c>
      <c r="C6571" s="76">
        <f>IF('(Other Computations)'!C204=0,0,Inputs!E256*Inputs!E149*Inputs!H72*Inputs!D26*'GM Alloc Factors'!C46/('(Other Computations)'!C191+'(Other Computations)'!C204))</f>
        <v>0</v>
      </c>
      <c r="D6571" s="76">
        <f>IF('(Other Computations)'!D204=0,0,Inputs!F256*Inputs!F149*Inputs!H72*Inputs!D26*'GM Alloc Factors'!D46/('(Other Computations)'!D191+'(Other Computations)'!D204))</f>
        <v>0</v>
      </c>
      <c r="E6571" s="76">
        <f>IF('(Other Computations)'!E204=0,0,Inputs!G256*Inputs!G149*Inputs!H72*Inputs!D26*'GM Alloc Factors'!E46/('(Other Computations)'!E191+'(Other Computations)'!E204))</f>
        <v>0</v>
      </c>
      <c r="F6571" s="43">
        <f t="shared" si="1390"/>
        <v>0</v>
      </c>
      <c r="G6571" s="76">
        <f>IF('(Other Computations)'!G204=0,0,Inputs!I256*Inputs!I149*Inputs!H72*Inputs!D26*'GM Alloc Factors'!G46/('(Other Computations)'!G191+'(Other Computations)'!G204))</f>
        <v>0</v>
      </c>
      <c r="H6571" s="76">
        <f>IF('(Other Computations)'!H204=0,0,Inputs!J256*Inputs!J149*Inputs!H72*Inputs!D26*'GM Alloc Factors'!H46/('(Other Computations)'!H191+'(Other Computations)'!H204))</f>
        <v>0</v>
      </c>
      <c r="I6571" s="76">
        <f>IF('(Other Computations)'!I204=0,0,Inputs!K256*Inputs!K149*Inputs!H72*Inputs!D26*'GM Alloc Factors'!I46/('(Other Computations)'!I191+'(Other Computations)'!I204))</f>
        <v>0</v>
      </c>
      <c r="J6571" s="76">
        <f>IF('(Other Computations)'!J204=0,0,Inputs!L256*Inputs!L149*Inputs!H72*Inputs!D26*'GM Alloc Factors'!J46/('(Other Computations)'!J191+'(Other Computations)'!J204))</f>
        <v>0</v>
      </c>
      <c r="K6571" s="43">
        <f t="shared" si="1391"/>
        <v>0</v>
      </c>
    </row>
    <row r="6572" spans="1:11" ht="12.75" customHeight="1">
      <c r="A6572" s="61" t="str">
        <f>"         "&amp;Labels!B75</f>
        <v xml:space="preserve">         Customer 7</v>
      </c>
      <c r="B6572" s="76">
        <f>IF('(Other Computations)'!B205=0,0,Inputs!D257*Inputs!D150*Inputs!H73*Inputs!D26*'GM Alloc Factors'!B46/('(Other Computations)'!B192+'(Other Computations)'!B205))</f>
        <v>0</v>
      </c>
      <c r="C6572" s="76">
        <f>IF('(Other Computations)'!C205=0,0,Inputs!E257*Inputs!E150*Inputs!H73*Inputs!D26*'GM Alloc Factors'!C46/('(Other Computations)'!C192+'(Other Computations)'!C205))</f>
        <v>0</v>
      </c>
      <c r="D6572" s="76">
        <f>IF('(Other Computations)'!D205=0,0,Inputs!F257*Inputs!F150*Inputs!H73*Inputs!D26*'GM Alloc Factors'!D46/('(Other Computations)'!D192+'(Other Computations)'!D205))</f>
        <v>0</v>
      </c>
      <c r="E6572" s="76">
        <f>IF('(Other Computations)'!E205=0,0,Inputs!G257*Inputs!G150*Inputs!H73*Inputs!D26*'GM Alloc Factors'!E46/('(Other Computations)'!E192+'(Other Computations)'!E205))</f>
        <v>0</v>
      </c>
      <c r="F6572" s="43">
        <f t="shared" si="1390"/>
        <v>0</v>
      </c>
      <c r="G6572" s="76">
        <f>IF('(Other Computations)'!G205=0,0,Inputs!I257*Inputs!I150*Inputs!H73*Inputs!D26*'GM Alloc Factors'!G46/('(Other Computations)'!G192+'(Other Computations)'!G205))</f>
        <v>0</v>
      </c>
      <c r="H6572" s="76">
        <f>IF('(Other Computations)'!H205=0,0,Inputs!J257*Inputs!J150*Inputs!H73*Inputs!D26*'GM Alloc Factors'!H46/('(Other Computations)'!H192+'(Other Computations)'!H205))</f>
        <v>0</v>
      </c>
      <c r="I6572" s="76">
        <f>IF('(Other Computations)'!I205=0,0,Inputs!K257*Inputs!K150*Inputs!H73*Inputs!D26*'GM Alloc Factors'!I46/('(Other Computations)'!I192+'(Other Computations)'!I205))</f>
        <v>0</v>
      </c>
      <c r="J6572" s="76">
        <f>IF('(Other Computations)'!J205=0,0,Inputs!L257*Inputs!L150*Inputs!H73*Inputs!D26*'GM Alloc Factors'!J46/('(Other Computations)'!J192+'(Other Computations)'!J205))</f>
        <v>0</v>
      </c>
      <c r="K6572" s="43">
        <f t="shared" si="1391"/>
        <v>0</v>
      </c>
    </row>
    <row r="6573" spans="1:11" ht="12.75" customHeight="1">
      <c r="A6573" s="61" t="str">
        <f>"         "&amp;Labels!B76</f>
        <v xml:space="preserve">         Customer 8</v>
      </c>
      <c r="B6573" s="76">
        <f>IF('(Other Computations)'!B206=0,0,Inputs!D258*Inputs!D151*Inputs!H74*Inputs!D26*'GM Alloc Factors'!B46/('(Other Computations)'!B193+'(Other Computations)'!B206))</f>
        <v>0</v>
      </c>
      <c r="C6573" s="76">
        <f>IF('(Other Computations)'!C206=0,0,Inputs!E258*Inputs!E151*Inputs!H74*Inputs!D26*'GM Alloc Factors'!C46/('(Other Computations)'!C193+'(Other Computations)'!C206))</f>
        <v>0</v>
      </c>
      <c r="D6573" s="76">
        <f>IF('(Other Computations)'!D206=0,0,Inputs!F258*Inputs!F151*Inputs!H74*Inputs!D26*'GM Alloc Factors'!D46/('(Other Computations)'!D193+'(Other Computations)'!D206))</f>
        <v>0</v>
      </c>
      <c r="E6573" s="76">
        <f>IF('(Other Computations)'!E206=0,0,Inputs!G258*Inputs!G151*Inputs!H74*Inputs!D26*'GM Alloc Factors'!E46/('(Other Computations)'!E193+'(Other Computations)'!E206))</f>
        <v>0</v>
      </c>
      <c r="F6573" s="43">
        <f t="shared" si="1390"/>
        <v>0</v>
      </c>
      <c r="G6573" s="76">
        <f>IF('(Other Computations)'!G206=0,0,Inputs!I258*Inputs!I151*Inputs!H74*Inputs!D26*'GM Alloc Factors'!G46/('(Other Computations)'!G193+'(Other Computations)'!G206))</f>
        <v>0</v>
      </c>
      <c r="H6573" s="76">
        <f>IF('(Other Computations)'!H206=0,0,Inputs!J258*Inputs!J151*Inputs!H74*Inputs!D26*'GM Alloc Factors'!H46/('(Other Computations)'!H193+'(Other Computations)'!H206))</f>
        <v>0</v>
      </c>
      <c r="I6573" s="76">
        <f>IF('(Other Computations)'!I206=0,0,Inputs!K258*Inputs!K151*Inputs!H74*Inputs!D26*'GM Alloc Factors'!I46/('(Other Computations)'!I193+'(Other Computations)'!I206))</f>
        <v>0</v>
      </c>
      <c r="J6573" s="76">
        <f>IF('(Other Computations)'!J206=0,0,Inputs!L258*Inputs!L151*Inputs!H74*Inputs!D26*'GM Alloc Factors'!J46/('(Other Computations)'!J193+'(Other Computations)'!J206))</f>
        <v>0</v>
      </c>
      <c r="K6573" s="43">
        <f t="shared" si="1391"/>
        <v>0</v>
      </c>
    </row>
    <row r="6574" spans="1:11" ht="12.75" customHeight="1">
      <c r="A6574" s="61" t="str">
        <f>"         "&amp;Labels!B77</f>
        <v xml:space="preserve">         Customer 9</v>
      </c>
      <c r="B6574" s="76">
        <f>IF('(Other Computations)'!B207=0,0,Inputs!D259*Inputs!D152*Inputs!H75*Inputs!D26*'GM Alloc Factors'!B46/('(Other Computations)'!B194+'(Other Computations)'!B207))</f>
        <v>0</v>
      </c>
      <c r="C6574" s="76">
        <f>IF('(Other Computations)'!C207=0,0,Inputs!E259*Inputs!E152*Inputs!H75*Inputs!D26*'GM Alloc Factors'!C46/('(Other Computations)'!C194+'(Other Computations)'!C207))</f>
        <v>0</v>
      </c>
      <c r="D6574" s="76">
        <f>IF('(Other Computations)'!D207=0,0,Inputs!F259*Inputs!F152*Inputs!H75*Inputs!D26*'GM Alloc Factors'!D46/('(Other Computations)'!D194+'(Other Computations)'!D207))</f>
        <v>0</v>
      </c>
      <c r="E6574" s="76">
        <f>IF('(Other Computations)'!E207=0,0,Inputs!G259*Inputs!G152*Inputs!H75*Inputs!D26*'GM Alloc Factors'!E46/('(Other Computations)'!E194+'(Other Computations)'!E207))</f>
        <v>0</v>
      </c>
      <c r="F6574" s="43">
        <f t="shared" si="1390"/>
        <v>0</v>
      </c>
      <c r="G6574" s="76">
        <f>IF('(Other Computations)'!G207=0,0,Inputs!I259*Inputs!I152*Inputs!H75*Inputs!D26*'GM Alloc Factors'!G46/('(Other Computations)'!G194+'(Other Computations)'!G207))</f>
        <v>0</v>
      </c>
      <c r="H6574" s="76">
        <f>IF('(Other Computations)'!H207=0,0,Inputs!J259*Inputs!J152*Inputs!H75*Inputs!D26*'GM Alloc Factors'!H46/('(Other Computations)'!H194+'(Other Computations)'!H207))</f>
        <v>0</v>
      </c>
      <c r="I6574" s="76">
        <f>IF('(Other Computations)'!I207=0,0,Inputs!K259*Inputs!K152*Inputs!H75*Inputs!D26*'GM Alloc Factors'!I46/('(Other Computations)'!I194+'(Other Computations)'!I207))</f>
        <v>0</v>
      </c>
      <c r="J6574" s="76">
        <f>IF('(Other Computations)'!J207=0,0,Inputs!L259*Inputs!L152*Inputs!H75*Inputs!D26*'GM Alloc Factors'!J46/('(Other Computations)'!J194+'(Other Computations)'!J207))</f>
        <v>0</v>
      </c>
      <c r="K6574" s="43">
        <f t="shared" si="1391"/>
        <v>0</v>
      </c>
    </row>
    <row r="6575" spans="1:11" ht="12.75" customHeight="1">
      <c r="A6575" s="61" t="str">
        <f>"         "&amp;Labels!B78</f>
        <v xml:space="preserve">         Customer 10</v>
      </c>
      <c r="B6575" s="76">
        <f>IF('(Other Computations)'!B208=0,0,Inputs!D260*Inputs!D153*Inputs!H76*Inputs!D26*'GM Alloc Factors'!B46/('(Other Computations)'!B195+'(Other Computations)'!B208))</f>
        <v>0</v>
      </c>
      <c r="C6575" s="76">
        <f>IF('(Other Computations)'!C208=0,0,Inputs!E260*Inputs!E153*Inputs!H76*Inputs!D26*'GM Alloc Factors'!C46/('(Other Computations)'!C195+'(Other Computations)'!C208))</f>
        <v>0</v>
      </c>
      <c r="D6575" s="76">
        <f>IF('(Other Computations)'!D208=0,0,Inputs!F260*Inputs!F153*Inputs!H76*Inputs!D26*'GM Alloc Factors'!D46/('(Other Computations)'!D195+'(Other Computations)'!D208))</f>
        <v>0</v>
      </c>
      <c r="E6575" s="76">
        <f>IF('(Other Computations)'!E208=0,0,Inputs!G260*Inputs!G153*Inputs!H76*Inputs!D26*'GM Alloc Factors'!E46/('(Other Computations)'!E195+'(Other Computations)'!E208))</f>
        <v>0</v>
      </c>
      <c r="F6575" s="43">
        <f t="shared" si="1390"/>
        <v>0</v>
      </c>
      <c r="G6575" s="76">
        <f>IF('(Other Computations)'!G208=0,0,Inputs!I260*Inputs!I153*Inputs!H76*Inputs!D26*'GM Alloc Factors'!G46/('(Other Computations)'!G195+'(Other Computations)'!G208))</f>
        <v>0</v>
      </c>
      <c r="H6575" s="76">
        <f>IF('(Other Computations)'!H208=0,0,Inputs!J260*Inputs!J153*Inputs!H76*Inputs!D26*'GM Alloc Factors'!H46/('(Other Computations)'!H195+'(Other Computations)'!H208))</f>
        <v>0</v>
      </c>
      <c r="I6575" s="76">
        <f>IF('(Other Computations)'!I208=0,0,Inputs!K260*Inputs!K153*Inputs!H76*Inputs!D26*'GM Alloc Factors'!I46/('(Other Computations)'!I195+'(Other Computations)'!I208))</f>
        <v>0</v>
      </c>
      <c r="J6575" s="76">
        <f>IF('(Other Computations)'!J208=0,0,Inputs!L260*Inputs!L153*Inputs!H76*Inputs!D26*'GM Alloc Factors'!J46/('(Other Computations)'!J195+'(Other Computations)'!J208))</f>
        <v>0</v>
      </c>
      <c r="K6575" s="43">
        <f t="shared" si="1391"/>
        <v>0</v>
      </c>
    </row>
    <row r="6576" spans="1:11" ht="12.75" customHeight="1">
      <c r="A6576" s="61" t="str">
        <f>"         "&amp;Labels!C68</f>
        <v xml:space="preserve">         Total</v>
      </c>
      <c r="B6576" s="84">
        <f>SUM(B6566:B6575)</f>
        <v>0</v>
      </c>
      <c r="C6576" s="84">
        <f>SUM(C6566:C6575)</f>
        <v>0</v>
      </c>
      <c r="D6576" s="84">
        <f>SUM(D6566:D6575)</f>
        <v>0</v>
      </c>
      <c r="E6576" s="84">
        <f>SUM(E6566:E6575)</f>
        <v>0</v>
      </c>
      <c r="F6576" s="43">
        <f t="shared" si="1390"/>
        <v>0</v>
      </c>
      <c r="G6576" s="84">
        <f>SUM(G6566:G6575)</f>
        <v>0</v>
      </c>
      <c r="H6576" s="84">
        <f>SUM(H6566:H6575)</f>
        <v>0</v>
      </c>
      <c r="I6576" s="84">
        <f>SUM(I6566:I6575)</f>
        <v>0</v>
      </c>
      <c r="J6576" s="84">
        <f>SUM(J6566:J6575)</f>
        <v>0</v>
      </c>
      <c r="K6576" s="43">
        <f t="shared" si="1391"/>
        <v>0</v>
      </c>
    </row>
    <row r="6577" spans="1:11" ht="12.75" customHeight="1">
      <c r="A6577" s="61" t="str">
        <f>"      "&amp;Labels!B90</f>
        <v xml:space="preserve">      Q 6</v>
      </c>
      <c r="B6577" s="84"/>
      <c r="C6577" s="84"/>
      <c r="D6577" s="84"/>
      <c r="E6577" s="84"/>
      <c r="F6577" s="43"/>
      <c r="G6577" s="84"/>
      <c r="H6577" s="84"/>
      <c r="I6577" s="84"/>
      <c r="J6577" s="84"/>
      <c r="K6577" s="43"/>
    </row>
    <row r="6578" spans="1:11" ht="12.75" customHeight="1">
      <c r="A6578" s="61" t="str">
        <f>"         "&amp;Labels!B69</f>
        <v xml:space="preserve">         Customer 1</v>
      </c>
      <c r="B6578" s="76">
        <f>IF('(Other Computations)'!B199=0,0,Inputs!D251*Inputs!D144*Inputs!I67*Inputs!D26*'GM Alloc Factors'!B49/('(Other Computations)'!B186+'(Other Computations)'!B199))</f>
        <v>0</v>
      </c>
      <c r="C6578" s="76">
        <f>IF('(Other Computations)'!C199=0,0,Inputs!E251*Inputs!E144*Inputs!I67*Inputs!D26*'GM Alloc Factors'!C49/('(Other Computations)'!C186+'(Other Computations)'!C199))</f>
        <v>0</v>
      </c>
      <c r="D6578" s="76">
        <f>IF('(Other Computations)'!D199=0,0,Inputs!F251*Inputs!F144*Inputs!I67*Inputs!D26*'GM Alloc Factors'!D49/('(Other Computations)'!D186+'(Other Computations)'!D199))</f>
        <v>0</v>
      </c>
      <c r="E6578" s="76">
        <f>IF('(Other Computations)'!E199=0,0,Inputs!G251*Inputs!G144*Inputs!I67*Inputs!D26*'GM Alloc Factors'!E49/('(Other Computations)'!E186+'(Other Computations)'!E199))</f>
        <v>0</v>
      </c>
      <c r="F6578" s="43">
        <f t="shared" ref="F6578:F6588" si="1392">SUM(B6578:E6578)</f>
        <v>0</v>
      </c>
      <c r="G6578" s="76">
        <f>IF('(Other Computations)'!G199=0,0,Inputs!I251*Inputs!I144*Inputs!I67*Inputs!D26*'GM Alloc Factors'!G49/('(Other Computations)'!G186+'(Other Computations)'!G199))</f>
        <v>0</v>
      </c>
      <c r="H6578" s="76">
        <f>IF('(Other Computations)'!H199=0,0,Inputs!J251*Inputs!J144*Inputs!I67*Inputs!D26*'GM Alloc Factors'!H49/('(Other Computations)'!H186+'(Other Computations)'!H199))</f>
        <v>0</v>
      </c>
      <c r="I6578" s="76">
        <f>IF('(Other Computations)'!I199=0,0,Inputs!K251*Inputs!K144*Inputs!I67*Inputs!D26*'GM Alloc Factors'!I49/('(Other Computations)'!I186+'(Other Computations)'!I199))</f>
        <v>0</v>
      </c>
      <c r="J6578" s="76">
        <f>IF('(Other Computations)'!J199=0,0,Inputs!L251*Inputs!L144*Inputs!I67*Inputs!D26*'GM Alloc Factors'!J49/('(Other Computations)'!J186+'(Other Computations)'!J199))</f>
        <v>0</v>
      </c>
      <c r="K6578" s="43">
        <f t="shared" ref="K6578:K6588" si="1393">SUM(G6578:J6578)</f>
        <v>0</v>
      </c>
    </row>
    <row r="6579" spans="1:11" ht="12.75" customHeight="1">
      <c r="A6579" s="61" t="str">
        <f>"         "&amp;Labels!B70</f>
        <v xml:space="preserve">         Customer 2</v>
      </c>
      <c r="B6579" s="76">
        <f>IF('(Other Computations)'!B200=0,0,Inputs!D252*Inputs!D145*Inputs!I68*Inputs!D26*'GM Alloc Factors'!B49/('(Other Computations)'!B187+'(Other Computations)'!B200))</f>
        <v>0</v>
      </c>
      <c r="C6579" s="76">
        <f>IF('(Other Computations)'!C200=0,0,Inputs!E252*Inputs!E145*Inputs!I68*Inputs!D26*'GM Alloc Factors'!C49/('(Other Computations)'!C187+'(Other Computations)'!C200))</f>
        <v>0</v>
      </c>
      <c r="D6579" s="76">
        <f>IF('(Other Computations)'!D200=0,0,Inputs!F252*Inputs!F145*Inputs!I68*Inputs!D26*'GM Alloc Factors'!D49/('(Other Computations)'!D187+'(Other Computations)'!D200))</f>
        <v>0</v>
      </c>
      <c r="E6579" s="76">
        <f>IF('(Other Computations)'!E200=0,0,Inputs!G252*Inputs!G145*Inputs!I68*Inputs!D26*'GM Alloc Factors'!E49/('(Other Computations)'!E187+'(Other Computations)'!E200))</f>
        <v>0</v>
      </c>
      <c r="F6579" s="43">
        <f t="shared" si="1392"/>
        <v>0</v>
      </c>
      <c r="G6579" s="76">
        <f>IF('(Other Computations)'!G200=0,0,Inputs!I252*Inputs!I145*Inputs!I68*Inputs!D26*'GM Alloc Factors'!G49/('(Other Computations)'!G187+'(Other Computations)'!G200))</f>
        <v>0</v>
      </c>
      <c r="H6579" s="76">
        <f>IF('(Other Computations)'!H200=0,0,Inputs!J252*Inputs!J145*Inputs!I68*Inputs!D26*'GM Alloc Factors'!H49/('(Other Computations)'!H187+'(Other Computations)'!H200))</f>
        <v>0</v>
      </c>
      <c r="I6579" s="76">
        <f>IF('(Other Computations)'!I200=0,0,Inputs!K252*Inputs!K145*Inputs!I68*Inputs!D26*'GM Alloc Factors'!I49/('(Other Computations)'!I187+'(Other Computations)'!I200))</f>
        <v>0</v>
      </c>
      <c r="J6579" s="76">
        <f>IF('(Other Computations)'!J200=0,0,Inputs!L252*Inputs!L145*Inputs!I68*Inputs!D26*'GM Alloc Factors'!J49/('(Other Computations)'!J187+'(Other Computations)'!J200))</f>
        <v>0</v>
      </c>
      <c r="K6579" s="43">
        <f t="shared" si="1393"/>
        <v>0</v>
      </c>
    </row>
    <row r="6580" spans="1:11" ht="12.75" customHeight="1">
      <c r="A6580" s="61" t="str">
        <f>"         "&amp;Labels!B71</f>
        <v xml:space="preserve">         Customer 3</v>
      </c>
      <c r="B6580" s="76">
        <f>IF('(Other Computations)'!B201=0,0,Inputs!D253*Inputs!D146*Inputs!I69*Inputs!D26*'GM Alloc Factors'!B49/('(Other Computations)'!B188+'(Other Computations)'!B201))</f>
        <v>0</v>
      </c>
      <c r="C6580" s="76">
        <f>IF('(Other Computations)'!C201=0,0,Inputs!E253*Inputs!E146*Inputs!I69*Inputs!D26*'GM Alloc Factors'!C49/('(Other Computations)'!C188+'(Other Computations)'!C201))</f>
        <v>0</v>
      </c>
      <c r="D6580" s="76">
        <f>IF('(Other Computations)'!D201=0,0,Inputs!F253*Inputs!F146*Inputs!I69*Inputs!D26*'GM Alloc Factors'!D49/('(Other Computations)'!D188+'(Other Computations)'!D201))</f>
        <v>0</v>
      </c>
      <c r="E6580" s="76">
        <f>IF('(Other Computations)'!E201=0,0,Inputs!G253*Inputs!G146*Inputs!I69*Inputs!D26*'GM Alloc Factors'!E49/('(Other Computations)'!E188+'(Other Computations)'!E201))</f>
        <v>0</v>
      </c>
      <c r="F6580" s="43">
        <f t="shared" si="1392"/>
        <v>0</v>
      </c>
      <c r="G6580" s="76">
        <f>IF('(Other Computations)'!G201=0,0,Inputs!I253*Inputs!I146*Inputs!I69*Inputs!D26*'GM Alloc Factors'!G49/('(Other Computations)'!G188+'(Other Computations)'!G201))</f>
        <v>0</v>
      </c>
      <c r="H6580" s="76">
        <f>IF('(Other Computations)'!H201=0,0,Inputs!J253*Inputs!J146*Inputs!I69*Inputs!D26*'GM Alloc Factors'!H49/('(Other Computations)'!H188+'(Other Computations)'!H201))</f>
        <v>0</v>
      </c>
      <c r="I6580" s="76">
        <f>IF('(Other Computations)'!I201=0,0,Inputs!K253*Inputs!K146*Inputs!I69*Inputs!D26*'GM Alloc Factors'!I49/('(Other Computations)'!I188+'(Other Computations)'!I201))</f>
        <v>0</v>
      </c>
      <c r="J6580" s="76">
        <f>IF('(Other Computations)'!J201=0,0,Inputs!L253*Inputs!L146*Inputs!I69*Inputs!D26*'GM Alloc Factors'!J49/('(Other Computations)'!J188+'(Other Computations)'!J201))</f>
        <v>0</v>
      </c>
      <c r="K6580" s="43">
        <f t="shared" si="1393"/>
        <v>0</v>
      </c>
    </row>
    <row r="6581" spans="1:11" ht="12.75" customHeight="1">
      <c r="A6581" s="61" t="str">
        <f>"         "&amp;Labels!B72</f>
        <v xml:space="preserve">         Customer 4</v>
      </c>
      <c r="B6581" s="76">
        <f>IF('(Other Computations)'!B202=0,0,Inputs!D254*Inputs!D147*Inputs!I70*Inputs!D26*'GM Alloc Factors'!B49/('(Other Computations)'!B189+'(Other Computations)'!B202))</f>
        <v>0</v>
      </c>
      <c r="C6581" s="76">
        <f>IF('(Other Computations)'!C202=0,0,Inputs!E254*Inputs!E147*Inputs!I70*Inputs!D26*'GM Alloc Factors'!C49/('(Other Computations)'!C189+'(Other Computations)'!C202))</f>
        <v>0</v>
      </c>
      <c r="D6581" s="76">
        <f>IF('(Other Computations)'!D202=0,0,Inputs!F254*Inputs!F147*Inputs!I70*Inputs!D26*'GM Alloc Factors'!D49/('(Other Computations)'!D189+'(Other Computations)'!D202))</f>
        <v>0</v>
      </c>
      <c r="E6581" s="76">
        <f>IF('(Other Computations)'!E202=0,0,Inputs!G254*Inputs!G147*Inputs!I70*Inputs!D26*'GM Alloc Factors'!E49/('(Other Computations)'!E189+'(Other Computations)'!E202))</f>
        <v>0</v>
      </c>
      <c r="F6581" s="43">
        <f t="shared" si="1392"/>
        <v>0</v>
      </c>
      <c r="G6581" s="76">
        <f>IF('(Other Computations)'!G202=0,0,Inputs!I254*Inputs!I147*Inputs!I70*Inputs!D26*'GM Alloc Factors'!G49/('(Other Computations)'!G189+'(Other Computations)'!G202))</f>
        <v>0</v>
      </c>
      <c r="H6581" s="76">
        <f>IF('(Other Computations)'!H202=0,0,Inputs!J254*Inputs!J147*Inputs!I70*Inputs!D26*'GM Alloc Factors'!H49/('(Other Computations)'!H189+'(Other Computations)'!H202))</f>
        <v>0</v>
      </c>
      <c r="I6581" s="76">
        <f>IF('(Other Computations)'!I202=0,0,Inputs!K254*Inputs!K147*Inputs!I70*Inputs!D26*'GM Alloc Factors'!I49/('(Other Computations)'!I189+'(Other Computations)'!I202))</f>
        <v>0</v>
      </c>
      <c r="J6581" s="76">
        <f>IF('(Other Computations)'!J202=0,0,Inputs!L254*Inputs!L147*Inputs!I70*Inputs!D26*'GM Alloc Factors'!J49/('(Other Computations)'!J189+'(Other Computations)'!J202))</f>
        <v>0</v>
      </c>
      <c r="K6581" s="43">
        <f t="shared" si="1393"/>
        <v>0</v>
      </c>
    </row>
    <row r="6582" spans="1:11" ht="12.75" customHeight="1">
      <c r="A6582" s="61" t="str">
        <f>"         "&amp;Labels!B73</f>
        <v xml:space="preserve">         Customer 5</v>
      </c>
      <c r="B6582" s="76">
        <f>IF('(Other Computations)'!B203=0,0,Inputs!D255*Inputs!D148*Inputs!I71*Inputs!D26*'GM Alloc Factors'!B49/('(Other Computations)'!B190+'(Other Computations)'!B203))</f>
        <v>0</v>
      </c>
      <c r="C6582" s="76">
        <f>IF('(Other Computations)'!C203=0,0,Inputs!E255*Inputs!E148*Inputs!I71*Inputs!D26*'GM Alloc Factors'!C49/('(Other Computations)'!C190+'(Other Computations)'!C203))</f>
        <v>0</v>
      </c>
      <c r="D6582" s="76">
        <f>IF('(Other Computations)'!D203=0,0,Inputs!F255*Inputs!F148*Inputs!I71*Inputs!D26*'GM Alloc Factors'!D49/('(Other Computations)'!D190+'(Other Computations)'!D203))</f>
        <v>0</v>
      </c>
      <c r="E6582" s="76">
        <f>IF('(Other Computations)'!E203=0,0,Inputs!G255*Inputs!G148*Inputs!I71*Inputs!D26*'GM Alloc Factors'!E49/('(Other Computations)'!E190+'(Other Computations)'!E203))</f>
        <v>0</v>
      </c>
      <c r="F6582" s="43">
        <f t="shared" si="1392"/>
        <v>0</v>
      </c>
      <c r="G6582" s="76">
        <f>IF('(Other Computations)'!G203=0,0,Inputs!I255*Inputs!I148*Inputs!I71*Inputs!D26*'GM Alloc Factors'!G49/('(Other Computations)'!G190+'(Other Computations)'!G203))</f>
        <v>0</v>
      </c>
      <c r="H6582" s="76">
        <f>IF('(Other Computations)'!H203=0,0,Inputs!J255*Inputs!J148*Inputs!I71*Inputs!D26*'GM Alloc Factors'!H49/('(Other Computations)'!H190+'(Other Computations)'!H203))</f>
        <v>0</v>
      </c>
      <c r="I6582" s="76">
        <f>IF('(Other Computations)'!I203=0,0,Inputs!K255*Inputs!K148*Inputs!I71*Inputs!D26*'GM Alloc Factors'!I49/('(Other Computations)'!I190+'(Other Computations)'!I203))</f>
        <v>0</v>
      </c>
      <c r="J6582" s="76">
        <f>IF('(Other Computations)'!J203=0,0,Inputs!L255*Inputs!L148*Inputs!I71*Inputs!D26*'GM Alloc Factors'!J49/('(Other Computations)'!J190+'(Other Computations)'!J203))</f>
        <v>0</v>
      </c>
      <c r="K6582" s="43">
        <f t="shared" si="1393"/>
        <v>0</v>
      </c>
    </row>
    <row r="6583" spans="1:11" ht="12.75" customHeight="1">
      <c r="A6583" s="61" t="str">
        <f>"         "&amp;Labels!B74</f>
        <v xml:space="preserve">         Customer 6</v>
      </c>
      <c r="B6583" s="76">
        <f>IF('(Other Computations)'!B204=0,0,Inputs!D256*Inputs!D149*Inputs!I72*Inputs!D26*'GM Alloc Factors'!B49/('(Other Computations)'!B191+'(Other Computations)'!B204))</f>
        <v>0</v>
      </c>
      <c r="C6583" s="76">
        <f>IF('(Other Computations)'!C204=0,0,Inputs!E256*Inputs!E149*Inputs!I72*Inputs!D26*'GM Alloc Factors'!C49/('(Other Computations)'!C191+'(Other Computations)'!C204))</f>
        <v>0</v>
      </c>
      <c r="D6583" s="76">
        <f>IF('(Other Computations)'!D204=0,0,Inputs!F256*Inputs!F149*Inputs!I72*Inputs!D26*'GM Alloc Factors'!D49/('(Other Computations)'!D191+'(Other Computations)'!D204))</f>
        <v>0</v>
      </c>
      <c r="E6583" s="76">
        <f>IF('(Other Computations)'!E204=0,0,Inputs!G256*Inputs!G149*Inputs!I72*Inputs!D26*'GM Alloc Factors'!E49/('(Other Computations)'!E191+'(Other Computations)'!E204))</f>
        <v>0</v>
      </c>
      <c r="F6583" s="43">
        <f t="shared" si="1392"/>
        <v>0</v>
      </c>
      <c r="G6583" s="76">
        <f>IF('(Other Computations)'!G204=0,0,Inputs!I256*Inputs!I149*Inputs!I72*Inputs!D26*'GM Alloc Factors'!G49/('(Other Computations)'!G191+'(Other Computations)'!G204))</f>
        <v>0</v>
      </c>
      <c r="H6583" s="76">
        <f>IF('(Other Computations)'!H204=0,0,Inputs!J256*Inputs!J149*Inputs!I72*Inputs!D26*'GM Alloc Factors'!H49/('(Other Computations)'!H191+'(Other Computations)'!H204))</f>
        <v>0</v>
      </c>
      <c r="I6583" s="76">
        <f>IF('(Other Computations)'!I204=0,0,Inputs!K256*Inputs!K149*Inputs!I72*Inputs!D26*'GM Alloc Factors'!I49/('(Other Computations)'!I191+'(Other Computations)'!I204))</f>
        <v>0</v>
      </c>
      <c r="J6583" s="76">
        <f>IF('(Other Computations)'!J204=0,0,Inputs!L256*Inputs!L149*Inputs!I72*Inputs!D26*'GM Alloc Factors'!J49/('(Other Computations)'!J191+'(Other Computations)'!J204))</f>
        <v>0</v>
      </c>
      <c r="K6583" s="43">
        <f t="shared" si="1393"/>
        <v>0</v>
      </c>
    </row>
    <row r="6584" spans="1:11" ht="12.75" customHeight="1">
      <c r="A6584" s="61" t="str">
        <f>"         "&amp;Labels!B75</f>
        <v xml:space="preserve">         Customer 7</v>
      </c>
      <c r="B6584" s="76">
        <f>IF('(Other Computations)'!B205=0,0,Inputs!D257*Inputs!D150*Inputs!I73*Inputs!D26*'GM Alloc Factors'!B49/('(Other Computations)'!B192+'(Other Computations)'!B205))</f>
        <v>0</v>
      </c>
      <c r="C6584" s="76">
        <f>IF('(Other Computations)'!C205=0,0,Inputs!E257*Inputs!E150*Inputs!I73*Inputs!D26*'GM Alloc Factors'!C49/('(Other Computations)'!C192+'(Other Computations)'!C205))</f>
        <v>0</v>
      </c>
      <c r="D6584" s="76">
        <f>IF('(Other Computations)'!D205=0,0,Inputs!F257*Inputs!F150*Inputs!I73*Inputs!D26*'GM Alloc Factors'!D49/('(Other Computations)'!D192+'(Other Computations)'!D205))</f>
        <v>0</v>
      </c>
      <c r="E6584" s="76">
        <f>IF('(Other Computations)'!E205=0,0,Inputs!G257*Inputs!G150*Inputs!I73*Inputs!D26*'GM Alloc Factors'!E49/('(Other Computations)'!E192+'(Other Computations)'!E205))</f>
        <v>0</v>
      </c>
      <c r="F6584" s="43">
        <f t="shared" si="1392"/>
        <v>0</v>
      </c>
      <c r="G6584" s="76">
        <f>IF('(Other Computations)'!G205=0,0,Inputs!I257*Inputs!I150*Inputs!I73*Inputs!D26*'GM Alloc Factors'!G49/('(Other Computations)'!G192+'(Other Computations)'!G205))</f>
        <v>0</v>
      </c>
      <c r="H6584" s="76">
        <f>IF('(Other Computations)'!H205=0,0,Inputs!J257*Inputs!J150*Inputs!I73*Inputs!D26*'GM Alloc Factors'!H49/('(Other Computations)'!H192+'(Other Computations)'!H205))</f>
        <v>0</v>
      </c>
      <c r="I6584" s="76">
        <f>IF('(Other Computations)'!I205=0,0,Inputs!K257*Inputs!K150*Inputs!I73*Inputs!D26*'GM Alloc Factors'!I49/('(Other Computations)'!I192+'(Other Computations)'!I205))</f>
        <v>0</v>
      </c>
      <c r="J6584" s="76">
        <f>IF('(Other Computations)'!J205=0,0,Inputs!L257*Inputs!L150*Inputs!I73*Inputs!D26*'GM Alloc Factors'!J49/('(Other Computations)'!J192+'(Other Computations)'!J205))</f>
        <v>0</v>
      </c>
      <c r="K6584" s="43">
        <f t="shared" si="1393"/>
        <v>0</v>
      </c>
    </row>
    <row r="6585" spans="1:11" ht="12.75" customHeight="1">
      <c r="A6585" s="61" t="str">
        <f>"         "&amp;Labels!B76</f>
        <v xml:space="preserve">         Customer 8</v>
      </c>
      <c r="B6585" s="76">
        <f>IF('(Other Computations)'!B206=0,0,Inputs!D258*Inputs!D151*Inputs!I74*Inputs!D26*'GM Alloc Factors'!B49/('(Other Computations)'!B193+'(Other Computations)'!B206))</f>
        <v>0</v>
      </c>
      <c r="C6585" s="76">
        <f>IF('(Other Computations)'!C206=0,0,Inputs!E258*Inputs!E151*Inputs!I74*Inputs!D26*'GM Alloc Factors'!C49/('(Other Computations)'!C193+'(Other Computations)'!C206))</f>
        <v>0</v>
      </c>
      <c r="D6585" s="76">
        <f>IF('(Other Computations)'!D206=0,0,Inputs!F258*Inputs!F151*Inputs!I74*Inputs!D26*'GM Alloc Factors'!D49/('(Other Computations)'!D193+'(Other Computations)'!D206))</f>
        <v>0</v>
      </c>
      <c r="E6585" s="76">
        <f>IF('(Other Computations)'!E206=0,0,Inputs!G258*Inputs!G151*Inputs!I74*Inputs!D26*'GM Alloc Factors'!E49/('(Other Computations)'!E193+'(Other Computations)'!E206))</f>
        <v>0</v>
      </c>
      <c r="F6585" s="43">
        <f t="shared" si="1392"/>
        <v>0</v>
      </c>
      <c r="G6585" s="76">
        <f>IF('(Other Computations)'!G206=0,0,Inputs!I258*Inputs!I151*Inputs!I74*Inputs!D26*'GM Alloc Factors'!G49/('(Other Computations)'!G193+'(Other Computations)'!G206))</f>
        <v>0</v>
      </c>
      <c r="H6585" s="76">
        <f>IF('(Other Computations)'!H206=0,0,Inputs!J258*Inputs!J151*Inputs!I74*Inputs!D26*'GM Alloc Factors'!H49/('(Other Computations)'!H193+'(Other Computations)'!H206))</f>
        <v>0</v>
      </c>
      <c r="I6585" s="76">
        <f>IF('(Other Computations)'!I206=0,0,Inputs!K258*Inputs!K151*Inputs!I74*Inputs!D26*'GM Alloc Factors'!I49/('(Other Computations)'!I193+'(Other Computations)'!I206))</f>
        <v>0</v>
      </c>
      <c r="J6585" s="76">
        <f>IF('(Other Computations)'!J206=0,0,Inputs!L258*Inputs!L151*Inputs!I74*Inputs!D26*'GM Alloc Factors'!J49/('(Other Computations)'!J193+'(Other Computations)'!J206))</f>
        <v>0</v>
      </c>
      <c r="K6585" s="43">
        <f t="shared" si="1393"/>
        <v>0</v>
      </c>
    </row>
    <row r="6586" spans="1:11" ht="12.75" customHeight="1">
      <c r="A6586" s="61" t="str">
        <f>"         "&amp;Labels!B77</f>
        <v xml:space="preserve">         Customer 9</v>
      </c>
      <c r="B6586" s="76">
        <f>IF('(Other Computations)'!B207=0,0,Inputs!D259*Inputs!D152*Inputs!I75*Inputs!D26*'GM Alloc Factors'!B49/('(Other Computations)'!B194+'(Other Computations)'!B207))</f>
        <v>0</v>
      </c>
      <c r="C6586" s="76">
        <f>IF('(Other Computations)'!C207=0,0,Inputs!E259*Inputs!E152*Inputs!I75*Inputs!D26*'GM Alloc Factors'!C49/('(Other Computations)'!C194+'(Other Computations)'!C207))</f>
        <v>0</v>
      </c>
      <c r="D6586" s="76">
        <f>IF('(Other Computations)'!D207=0,0,Inputs!F259*Inputs!F152*Inputs!I75*Inputs!D26*'GM Alloc Factors'!D49/('(Other Computations)'!D194+'(Other Computations)'!D207))</f>
        <v>0</v>
      </c>
      <c r="E6586" s="76">
        <f>IF('(Other Computations)'!E207=0,0,Inputs!G259*Inputs!G152*Inputs!I75*Inputs!D26*'GM Alloc Factors'!E49/('(Other Computations)'!E194+'(Other Computations)'!E207))</f>
        <v>0</v>
      </c>
      <c r="F6586" s="43">
        <f t="shared" si="1392"/>
        <v>0</v>
      </c>
      <c r="G6586" s="76">
        <f>IF('(Other Computations)'!G207=0,0,Inputs!I259*Inputs!I152*Inputs!I75*Inputs!D26*'GM Alloc Factors'!G49/('(Other Computations)'!G194+'(Other Computations)'!G207))</f>
        <v>0</v>
      </c>
      <c r="H6586" s="76">
        <f>IF('(Other Computations)'!H207=0,0,Inputs!J259*Inputs!J152*Inputs!I75*Inputs!D26*'GM Alloc Factors'!H49/('(Other Computations)'!H194+'(Other Computations)'!H207))</f>
        <v>0</v>
      </c>
      <c r="I6586" s="76">
        <f>IF('(Other Computations)'!I207=0,0,Inputs!K259*Inputs!K152*Inputs!I75*Inputs!D26*'GM Alloc Factors'!I49/('(Other Computations)'!I194+'(Other Computations)'!I207))</f>
        <v>0</v>
      </c>
      <c r="J6586" s="76">
        <f>IF('(Other Computations)'!J207=0,0,Inputs!L259*Inputs!L152*Inputs!I75*Inputs!D26*'GM Alloc Factors'!J49/('(Other Computations)'!J194+'(Other Computations)'!J207))</f>
        <v>0</v>
      </c>
      <c r="K6586" s="43">
        <f t="shared" si="1393"/>
        <v>0</v>
      </c>
    </row>
    <row r="6587" spans="1:11" ht="12.75" customHeight="1">
      <c r="A6587" s="61" t="str">
        <f>"         "&amp;Labels!B78</f>
        <v xml:space="preserve">         Customer 10</v>
      </c>
      <c r="B6587" s="76">
        <f>IF('(Other Computations)'!B208=0,0,Inputs!D260*Inputs!D153*Inputs!I76*Inputs!D26*'GM Alloc Factors'!B49/('(Other Computations)'!B195+'(Other Computations)'!B208))</f>
        <v>0</v>
      </c>
      <c r="C6587" s="76">
        <f>IF('(Other Computations)'!C208=0,0,Inputs!E260*Inputs!E153*Inputs!I76*Inputs!D26*'GM Alloc Factors'!C49/('(Other Computations)'!C195+'(Other Computations)'!C208))</f>
        <v>0</v>
      </c>
      <c r="D6587" s="76">
        <f>IF('(Other Computations)'!D208=0,0,Inputs!F260*Inputs!F153*Inputs!I76*Inputs!D26*'GM Alloc Factors'!D49/('(Other Computations)'!D195+'(Other Computations)'!D208))</f>
        <v>0</v>
      </c>
      <c r="E6587" s="76">
        <f>IF('(Other Computations)'!E208=0,0,Inputs!G260*Inputs!G153*Inputs!I76*Inputs!D26*'GM Alloc Factors'!E49/('(Other Computations)'!E195+'(Other Computations)'!E208))</f>
        <v>0</v>
      </c>
      <c r="F6587" s="43">
        <f t="shared" si="1392"/>
        <v>0</v>
      </c>
      <c r="G6587" s="76">
        <f>IF('(Other Computations)'!G208=0,0,Inputs!I260*Inputs!I153*Inputs!I76*Inputs!D26*'GM Alloc Factors'!G49/('(Other Computations)'!G195+'(Other Computations)'!G208))</f>
        <v>0</v>
      </c>
      <c r="H6587" s="76">
        <f>IF('(Other Computations)'!H208=0,0,Inputs!J260*Inputs!J153*Inputs!I76*Inputs!D26*'GM Alloc Factors'!H49/('(Other Computations)'!H195+'(Other Computations)'!H208))</f>
        <v>0</v>
      </c>
      <c r="I6587" s="76">
        <f>IF('(Other Computations)'!I208=0,0,Inputs!K260*Inputs!K153*Inputs!I76*Inputs!D26*'GM Alloc Factors'!I49/('(Other Computations)'!I195+'(Other Computations)'!I208))</f>
        <v>0</v>
      </c>
      <c r="J6587" s="76">
        <f>IF('(Other Computations)'!J208=0,0,Inputs!L260*Inputs!L153*Inputs!I76*Inputs!D26*'GM Alloc Factors'!J49/('(Other Computations)'!J195+'(Other Computations)'!J208))</f>
        <v>0</v>
      </c>
      <c r="K6587" s="43">
        <f t="shared" si="1393"/>
        <v>0</v>
      </c>
    </row>
    <row r="6588" spans="1:11" ht="12.75" customHeight="1">
      <c r="A6588" s="61" t="str">
        <f>"         "&amp;Labels!C68</f>
        <v xml:space="preserve">         Total</v>
      </c>
      <c r="B6588" s="84">
        <f>SUM(B6578:B6587)</f>
        <v>0</v>
      </c>
      <c r="C6588" s="84">
        <f>SUM(C6578:C6587)</f>
        <v>0</v>
      </c>
      <c r="D6588" s="84">
        <f>SUM(D6578:D6587)</f>
        <v>0</v>
      </c>
      <c r="E6588" s="84">
        <f>SUM(E6578:E6587)</f>
        <v>0</v>
      </c>
      <c r="F6588" s="43">
        <f t="shared" si="1392"/>
        <v>0</v>
      </c>
      <c r="G6588" s="84">
        <f>SUM(G6578:G6587)</f>
        <v>0</v>
      </c>
      <c r="H6588" s="84">
        <f>SUM(H6578:H6587)</f>
        <v>0</v>
      </c>
      <c r="I6588" s="84">
        <f>SUM(I6578:I6587)</f>
        <v>0</v>
      </c>
      <c r="J6588" s="84">
        <f>SUM(J6578:J6587)</f>
        <v>0</v>
      </c>
      <c r="K6588" s="43">
        <f t="shared" si="1393"/>
        <v>0</v>
      </c>
    </row>
    <row r="6589" spans="1:11" ht="12.75" customHeight="1">
      <c r="A6589" s="61" t="str">
        <f>"      "&amp;Labels!B91</f>
        <v xml:space="preserve">      Q 7</v>
      </c>
      <c r="B6589" s="84"/>
      <c r="C6589" s="84"/>
      <c r="D6589" s="84"/>
      <c r="E6589" s="84"/>
      <c r="F6589" s="43"/>
      <c r="G6589" s="84"/>
      <c r="H6589" s="84"/>
      <c r="I6589" s="84"/>
      <c r="J6589" s="84"/>
      <c r="K6589" s="43"/>
    </row>
    <row r="6590" spans="1:11" ht="12.75" customHeight="1">
      <c r="A6590" s="61" t="str">
        <f>"         "&amp;Labels!B69</f>
        <v xml:space="preserve">         Customer 1</v>
      </c>
      <c r="B6590" s="76">
        <f>IF('(Other Computations)'!B199=0,0,Inputs!D251*Inputs!D144*Inputs!J67*Inputs!D26*'GM Alloc Factors'!B52/('(Other Computations)'!B186+'(Other Computations)'!B199))</f>
        <v>0</v>
      </c>
      <c r="C6590" s="76">
        <f>IF('(Other Computations)'!C199=0,0,Inputs!E251*Inputs!E144*Inputs!J67*Inputs!D26*'GM Alloc Factors'!C52/('(Other Computations)'!C186+'(Other Computations)'!C199))</f>
        <v>0</v>
      </c>
      <c r="D6590" s="76">
        <f>IF('(Other Computations)'!D199=0,0,Inputs!F251*Inputs!F144*Inputs!J67*Inputs!D26*'GM Alloc Factors'!D52/('(Other Computations)'!D186+'(Other Computations)'!D199))</f>
        <v>0</v>
      </c>
      <c r="E6590" s="76">
        <f>IF('(Other Computations)'!E199=0,0,Inputs!G251*Inputs!G144*Inputs!J67*Inputs!D26*'GM Alloc Factors'!E52/('(Other Computations)'!E186+'(Other Computations)'!E199))</f>
        <v>0</v>
      </c>
      <c r="F6590" s="43">
        <f t="shared" ref="F6590:F6600" si="1394">SUM(B6590:E6590)</f>
        <v>0</v>
      </c>
      <c r="G6590" s="76">
        <f>IF('(Other Computations)'!G199=0,0,Inputs!I251*Inputs!I144*Inputs!J67*Inputs!D26*'GM Alloc Factors'!G52/('(Other Computations)'!G186+'(Other Computations)'!G199))</f>
        <v>0</v>
      </c>
      <c r="H6590" s="76">
        <f>IF('(Other Computations)'!H199=0,0,Inputs!J251*Inputs!J144*Inputs!J67*Inputs!D26*'GM Alloc Factors'!H52/('(Other Computations)'!H186+'(Other Computations)'!H199))</f>
        <v>0</v>
      </c>
      <c r="I6590" s="76">
        <f>IF('(Other Computations)'!I199=0,0,Inputs!K251*Inputs!K144*Inputs!J67*Inputs!D26*'GM Alloc Factors'!I52/('(Other Computations)'!I186+'(Other Computations)'!I199))</f>
        <v>0</v>
      </c>
      <c r="J6590" s="76">
        <f>IF('(Other Computations)'!J199=0,0,Inputs!L251*Inputs!L144*Inputs!J67*Inputs!D26*'GM Alloc Factors'!J52/('(Other Computations)'!J186+'(Other Computations)'!J199))</f>
        <v>0</v>
      </c>
      <c r="K6590" s="43">
        <f t="shared" ref="K6590:K6600" si="1395">SUM(G6590:J6590)</f>
        <v>0</v>
      </c>
    </row>
    <row r="6591" spans="1:11" ht="12.75" customHeight="1">
      <c r="A6591" s="61" t="str">
        <f>"         "&amp;Labels!B70</f>
        <v xml:space="preserve">         Customer 2</v>
      </c>
      <c r="B6591" s="76">
        <f>IF('(Other Computations)'!B200=0,0,Inputs!D252*Inputs!D145*Inputs!J68*Inputs!D26*'GM Alloc Factors'!B52/('(Other Computations)'!B187+'(Other Computations)'!B200))</f>
        <v>0</v>
      </c>
      <c r="C6591" s="76">
        <f>IF('(Other Computations)'!C200=0,0,Inputs!E252*Inputs!E145*Inputs!J68*Inputs!D26*'GM Alloc Factors'!C52/('(Other Computations)'!C187+'(Other Computations)'!C200))</f>
        <v>0</v>
      </c>
      <c r="D6591" s="76">
        <f>IF('(Other Computations)'!D200=0,0,Inputs!F252*Inputs!F145*Inputs!J68*Inputs!D26*'GM Alloc Factors'!D52/('(Other Computations)'!D187+'(Other Computations)'!D200))</f>
        <v>0</v>
      </c>
      <c r="E6591" s="76">
        <f>IF('(Other Computations)'!E200=0,0,Inputs!G252*Inputs!G145*Inputs!J68*Inputs!D26*'GM Alloc Factors'!E52/('(Other Computations)'!E187+'(Other Computations)'!E200))</f>
        <v>0</v>
      </c>
      <c r="F6591" s="43">
        <f t="shared" si="1394"/>
        <v>0</v>
      </c>
      <c r="G6591" s="76">
        <f>IF('(Other Computations)'!G200=0,0,Inputs!I252*Inputs!I145*Inputs!J68*Inputs!D26*'GM Alloc Factors'!G52/('(Other Computations)'!G187+'(Other Computations)'!G200))</f>
        <v>0</v>
      </c>
      <c r="H6591" s="76">
        <f>IF('(Other Computations)'!H200=0,0,Inputs!J252*Inputs!J145*Inputs!J68*Inputs!D26*'GM Alloc Factors'!H52/('(Other Computations)'!H187+'(Other Computations)'!H200))</f>
        <v>0</v>
      </c>
      <c r="I6591" s="76">
        <f>IF('(Other Computations)'!I200=0,0,Inputs!K252*Inputs!K145*Inputs!J68*Inputs!D26*'GM Alloc Factors'!I52/('(Other Computations)'!I187+'(Other Computations)'!I200))</f>
        <v>0</v>
      </c>
      <c r="J6591" s="76">
        <f>IF('(Other Computations)'!J200=0,0,Inputs!L252*Inputs!L145*Inputs!J68*Inputs!D26*'GM Alloc Factors'!J52/('(Other Computations)'!J187+'(Other Computations)'!J200))</f>
        <v>0</v>
      </c>
      <c r="K6591" s="43">
        <f t="shared" si="1395"/>
        <v>0</v>
      </c>
    </row>
    <row r="6592" spans="1:11" ht="12.75" customHeight="1">
      <c r="A6592" s="61" t="str">
        <f>"         "&amp;Labels!B71</f>
        <v xml:space="preserve">         Customer 3</v>
      </c>
      <c r="B6592" s="76">
        <f>IF('(Other Computations)'!B201=0,0,Inputs!D253*Inputs!D146*Inputs!J69*Inputs!D26*'GM Alloc Factors'!B52/('(Other Computations)'!B188+'(Other Computations)'!B201))</f>
        <v>0</v>
      </c>
      <c r="C6592" s="76">
        <f>IF('(Other Computations)'!C201=0,0,Inputs!E253*Inputs!E146*Inputs!J69*Inputs!D26*'GM Alloc Factors'!C52/('(Other Computations)'!C188+'(Other Computations)'!C201))</f>
        <v>0</v>
      </c>
      <c r="D6592" s="76">
        <f>IF('(Other Computations)'!D201=0,0,Inputs!F253*Inputs!F146*Inputs!J69*Inputs!D26*'GM Alloc Factors'!D52/('(Other Computations)'!D188+'(Other Computations)'!D201))</f>
        <v>0</v>
      </c>
      <c r="E6592" s="76">
        <f>IF('(Other Computations)'!E201=0,0,Inputs!G253*Inputs!G146*Inputs!J69*Inputs!D26*'GM Alloc Factors'!E52/('(Other Computations)'!E188+'(Other Computations)'!E201))</f>
        <v>0</v>
      </c>
      <c r="F6592" s="43">
        <f t="shared" si="1394"/>
        <v>0</v>
      </c>
      <c r="G6592" s="76">
        <f>IF('(Other Computations)'!G201=0,0,Inputs!I253*Inputs!I146*Inputs!J69*Inputs!D26*'GM Alloc Factors'!G52/('(Other Computations)'!G188+'(Other Computations)'!G201))</f>
        <v>0</v>
      </c>
      <c r="H6592" s="76">
        <f>IF('(Other Computations)'!H201=0,0,Inputs!J253*Inputs!J146*Inputs!J69*Inputs!D26*'GM Alloc Factors'!H52/('(Other Computations)'!H188+'(Other Computations)'!H201))</f>
        <v>0</v>
      </c>
      <c r="I6592" s="76">
        <f>IF('(Other Computations)'!I201=0,0,Inputs!K253*Inputs!K146*Inputs!J69*Inputs!D26*'GM Alloc Factors'!I52/('(Other Computations)'!I188+'(Other Computations)'!I201))</f>
        <v>0</v>
      </c>
      <c r="J6592" s="76">
        <f>IF('(Other Computations)'!J201=0,0,Inputs!L253*Inputs!L146*Inputs!J69*Inputs!D26*'GM Alloc Factors'!J52/('(Other Computations)'!J188+'(Other Computations)'!J201))</f>
        <v>0</v>
      </c>
      <c r="K6592" s="43">
        <f t="shared" si="1395"/>
        <v>0</v>
      </c>
    </row>
    <row r="6593" spans="1:11" ht="12.75" customHeight="1">
      <c r="A6593" s="61" t="str">
        <f>"         "&amp;Labels!B72</f>
        <v xml:space="preserve">         Customer 4</v>
      </c>
      <c r="B6593" s="76">
        <f>IF('(Other Computations)'!B202=0,0,Inputs!D254*Inputs!D147*Inputs!J70*Inputs!D26*'GM Alloc Factors'!B52/('(Other Computations)'!B189+'(Other Computations)'!B202))</f>
        <v>0</v>
      </c>
      <c r="C6593" s="76">
        <f>IF('(Other Computations)'!C202=0,0,Inputs!E254*Inputs!E147*Inputs!J70*Inputs!D26*'GM Alloc Factors'!C52/('(Other Computations)'!C189+'(Other Computations)'!C202))</f>
        <v>0</v>
      </c>
      <c r="D6593" s="76">
        <f>IF('(Other Computations)'!D202=0,0,Inputs!F254*Inputs!F147*Inputs!J70*Inputs!D26*'GM Alloc Factors'!D52/('(Other Computations)'!D189+'(Other Computations)'!D202))</f>
        <v>0</v>
      </c>
      <c r="E6593" s="76">
        <f>IF('(Other Computations)'!E202=0,0,Inputs!G254*Inputs!G147*Inputs!J70*Inputs!D26*'GM Alloc Factors'!E52/('(Other Computations)'!E189+'(Other Computations)'!E202))</f>
        <v>0</v>
      </c>
      <c r="F6593" s="43">
        <f t="shared" si="1394"/>
        <v>0</v>
      </c>
      <c r="G6593" s="76">
        <f>IF('(Other Computations)'!G202=0,0,Inputs!I254*Inputs!I147*Inputs!J70*Inputs!D26*'GM Alloc Factors'!G52/('(Other Computations)'!G189+'(Other Computations)'!G202))</f>
        <v>0</v>
      </c>
      <c r="H6593" s="76">
        <f>IF('(Other Computations)'!H202=0,0,Inputs!J254*Inputs!J147*Inputs!J70*Inputs!D26*'GM Alloc Factors'!H52/('(Other Computations)'!H189+'(Other Computations)'!H202))</f>
        <v>0</v>
      </c>
      <c r="I6593" s="76">
        <f>IF('(Other Computations)'!I202=0,0,Inputs!K254*Inputs!K147*Inputs!J70*Inputs!D26*'GM Alloc Factors'!I52/('(Other Computations)'!I189+'(Other Computations)'!I202))</f>
        <v>0</v>
      </c>
      <c r="J6593" s="76">
        <f>IF('(Other Computations)'!J202=0,0,Inputs!L254*Inputs!L147*Inputs!J70*Inputs!D26*'GM Alloc Factors'!J52/('(Other Computations)'!J189+'(Other Computations)'!J202))</f>
        <v>0</v>
      </c>
      <c r="K6593" s="43">
        <f t="shared" si="1395"/>
        <v>0</v>
      </c>
    </row>
    <row r="6594" spans="1:11" ht="12.75" customHeight="1">
      <c r="A6594" s="61" t="str">
        <f>"         "&amp;Labels!B73</f>
        <v xml:space="preserve">         Customer 5</v>
      </c>
      <c r="B6594" s="76">
        <f>IF('(Other Computations)'!B203=0,0,Inputs!D255*Inputs!D148*Inputs!J71*Inputs!D26*'GM Alloc Factors'!B52/('(Other Computations)'!B190+'(Other Computations)'!B203))</f>
        <v>0</v>
      </c>
      <c r="C6594" s="76">
        <f>IF('(Other Computations)'!C203=0,0,Inputs!E255*Inputs!E148*Inputs!J71*Inputs!D26*'GM Alloc Factors'!C52/('(Other Computations)'!C190+'(Other Computations)'!C203))</f>
        <v>0</v>
      </c>
      <c r="D6594" s="76">
        <f>IF('(Other Computations)'!D203=0,0,Inputs!F255*Inputs!F148*Inputs!J71*Inputs!D26*'GM Alloc Factors'!D52/('(Other Computations)'!D190+'(Other Computations)'!D203))</f>
        <v>0</v>
      </c>
      <c r="E6594" s="76">
        <f>IF('(Other Computations)'!E203=0,0,Inputs!G255*Inputs!G148*Inputs!J71*Inputs!D26*'GM Alloc Factors'!E52/('(Other Computations)'!E190+'(Other Computations)'!E203))</f>
        <v>0</v>
      </c>
      <c r="F6594" s="43">
        <f t="shared" si="1394"/>
        <v>0</v>
      </c>
      <c r="G6594" s="76">
        <f>IF('(Other Computations)'!G203=0,0,Inputs!I255*Inputs!I148*Inputs!J71*Inputs!D26*'GM Alloc Factors'!G52/('(Other Computations)'!G190+'(Other Computations)'!G203))</f>
        <v>0</v>
      </c>
      <c r="H6594" s="76">
        <f>IF('(Other Computations)'!H203=0,0,Inputs!J255*Inputs!J148*Inputs!J71*Inputs!D26*'GM Alloc Factors'!H52/('(Other Computations)'!H190+'(Other Computations)'!H203))</f>
        <v>0</v>
      </c>
      <c r="I6594" s="76">
        <f>IF('(Other Computations)'!I203=0,0,Inputs!K255*Inputs!K148*Inputs!J71*Inputs!D26*'GM Alloc Factors'!I52/('(Other Computations)'!I190+'(Other Computations)'!I203))</f>
        <v>0</v>
      </c>
      <c r="J6594" s="76">
        <f>IF('(Other Computations)'!J203=0,0,Inputs!L255*Inputs!L148*Inputs!J71*Inputs!D26*'GM Alloc Factors'!J52/('(Other Computations)'!J190+'(Other Computations)'!J203))</f>
        <v>0</v>
      </c>
      <c r="K6594" s="43">
        <f t="shared" si="1395"/>
        <v>0</v>
      </c>
    </row>
    <row r="6595" spans="1:11" ht="12.75" customHeight="1">
      <c r="A6595" s="61" t="str">
        <f>"         "&amp;Labels!B74</f>
        <v xml:space="preserve">         Customer 6</v>
      </c>
      <c r="B6595" s="76">
        <f>IF('(Other Computations)'!B204=0,0,Inputs!D256*Inputs!D149*Inputs!J72*Inputs!D26*'GM Alloc Factors'!B52/('(Other Computations)'!B191+'(Other Computations)'!B204))</f>
        <v>0</v>
      </c>
      <c r="C6595" s="76">
        <f>IF('(Other Computations)'!C204=0,0,Inputs!E256*Inputs!E149*Inputs!J72*Inputs!D26*'GM Alloc Factors'!C52/('(Other Computations)'!C191+'(Other Computations)'!C204))</f>
        <v>0</v>
      </c>
      <c r="D6595" s="76">
        <f>IF('(Other Computations)'!D204=0,0,Inputs!F256*Inputs!F149*Inputs!J72*Inputs!D26*'GM Alloc Factors'!D52/('(Other Computations)'!D191+'(Other Computations)'!D204))</f>
        <v>0</v>
      </c>
      <c r="E6595" s="76">
        <f>IF('(Other Computations)'!E204=0,0,Inputs!G256*Inputs!G149*Inputs!J72*Inputs!D26*'GM Alloc Factors'!E52/('(Other Computations)'!E191+'(Other Computations)'!E204))</f>
        <v>0</v>
      </c>
      <c r="F6595" s="43">
        <f t="shared" si="1394"/>
        <v>0</v>
      </c>
      <c r="G6595" s="76">
        <f>IF('(Other Computations)'!G204=0,0,Inputs!I256*Inputs!I149*Inputs!J72*Inputs!D26*'GM Alloc Factors'!G52/('(Other Computations)'!G191+'(Other Computations)'!G204))</f>
        <v>0</v>
      </c>
      <c r="H6595" s="76">
        <f>IF('(Other Computations)'!H204=0,0,Inputs!J256*Inputs!J149*Inputs!J72*Inputs!D26*'GM Alloc Factors'!H52/('(Other Computations)'!H191+'(Other Computations)'!H204))</f>
        <v>0</v>
      </c>
      <c r="I6595" s="76">
        <f>IF('(Other Computations)'!I204=0,0,Inputs!K256*Inputs!K149*Inputs!J72*Inputs!D26*'GM Alloc Factors'!I52/('(Other Computations)'!I191+'(Other Computations)'!I204))</f>
        <v>0</v>
      </c>
      <c r="J6595" s="76">
        <f>IF('(Other Computations)'!J204=0,0,Inputs!L256*Inputs!L149*Inputs!J72*Inputs!D26*'GM Alloc Factors'!J52/('(Other Computations)'!J191+'(Other Computations)'!J204))</f>
        <v>0</v>
      </c>
      <c r="K6595" s="43">
        <f t="shared" si="1395"/>
        <v>0</v>
      </c>
    </row>
    <row r="6596" spans="1:11" ht="12.75" customHeight="1">
      <c r="A6596" s="61" t="str">
        <f>"         "&amp;Labels!B75</f>
        <v xml:space="preserve">         Customer 7</v>
      </c>
      <c r="B6596" s="76">
        <f>IF('(Other Computations)'!B205=0,0,Inputs!D257*Inputs!D150*Inputs!J73*Inputs!D26*'GM Alloc Factors'!B52/('(Other Computations)'!B192+'(Other Computations)'!B205))</f>
        <v>0</v>
      </c>
      <c r="C6596" s="76">
        <f>IF('(Other Computations)'!C205=0,0,Inputs!E257*Inputs!E150*Inputs!J73*Inputs!D26*'GM Alloc Factors'!C52/('(Other Computations)'!C192+'(Other Computations)'!C205))</f>
        <v>0</v>
      </c>
      <c r="D6596" s="76">
        <f>IF('(Other Computations)'!D205=0,0,Inputs!F257*Inputs!F150*Inputs!J73*Inputs!D26*'GM Alloc Factors'!D52/('(Other Computations)'!D192+'(Other Computations)'!D205))</f>
        <v>0</v>
      </c>
      <c r="E6596" s="76">
        <f>IF('(Other Computations)'!E205=0,0,Inputs!G257*Inputs!G150*Inputs!J73*Inputs!D26*'GM Alloc Factors'!E52/('(Other Computations)'!E192+'(Other Computations)'!E205))</f>
        <v>0</v>
      </c>
      <c r="F6596" s="43">
        <f t="shared" si="1394"/>
        <v>0</v>
      </c>
      <c r="G6596" s="76">
        <f>IF('(Other Computations)'!G205=0,0,Inputs!I257*Inputs!I150*Inputs!J73*Inputs!D26*'GM Alloc Factors'!G52/('(Other Computations)'!G192+'(Other Computations)'!G205))</f>
        <v>0</v>
      </c>
      <c r="H6596" s="76">
        <f>IF('(Other Computations)'!H205=0,0,Inputs!J257*Inputs!J150*Inputs!J73*Inputs!D26*'GM Alloc Factors'!H52/('(Other Computations)'!H192+'(Other Computations)'!H205))</f>
        <v>0</v>
      </c>
      <c r="I6596" s="76">
        <f>IF('(Other Computations)'!I205=0,0,Inputs!K257*Inputs!K150*Inputs!J73*Inputs!D26*'GM Alloc Factors'!I52/('(Other Computations)'!I192+'(Other Computations)'!I205))</f>
        <v>0</v>
      </c>
      <c r="J6596" s="76">
        <f>IF('(Other Computations)'!J205=0,0,Inputs!L257*Inputs!L150*Inputs!J73*Inputs!D26*'GM Alloc Factors'!J52/('(Other Computations)'!J192+'(Other Computations)'!J205))</f>
        <v>0</v>
      </c>
      <c r="K6596" s="43">
        <f t="shared" si="1395"/>
        <v>0</v>
      </c>
    </row>
    <row r="6597" spans="1:11" ht="12.75" customHeight="1">
      <c r="A6597" s="61" t="str">
        <f>"         "&amp;Labels!B76</f>
        <v xml:space="preserve">         Customer 8</v>
      </c>
      <c r="B6597" s="76">
        <f>IF('(Other Computations)'!B206=0,0,Inputs!D258*Inputs!D151*Inputs!J74*Inputs!D26*'GM Alloc Factors'!B52/('(Other Computations)'!B193+'(Other Computations)'!B206))</f>
        <v>0</v>
      </c>
      <c r="C6597" s="76">
        <f>IF('(Other Computations)'!C206=0,0,Inputs!E258*Inputs!E151*Inputs!J74*Inputs!D26*'GM Alloc Factors'!C52/('(Other Computations)'!C193+'(Other Computations)'!C206))</f>
        <v>0</v>
      </c>
      <c r="D6597" s="76">
        <f>IF('(Other Computations)'!D206=0,0,Inputs!F258*Inputs!F151*Inputs!J74*Inputs!D26*'GM Alloc Factors'!D52/('(Other Computations)'!D193+'(Other Computations)'!D206))</f>
        <v>0</v>
      </c>
      <c r="E6597" s="76">
        <f>IF('(Other Computations)'!E206=0,0,Inputs!G258*Inputs!G151*Inputs!J74*Inputs!D26*'GM Alloc Factors'!E52/('(Other Computations)'!E193+'(Other Computations)'!E206))</f>
        <v>0</v>
      </c>
      <c r="F6597" s="43">
        <f t="shared" si="1394"/>
        <v>0</v>
      </c>
      <c r="G6597" s="76">
        <f>IF('(Other Computations)'!G206=0,0,Inputs!I258*Inputs!I151*Inputs!J74*Inputs!D26*'GM Alloc Factors'!G52/('(Other Computations)'!G193+'(Other Computations)'!G206))</f>
        <v>0</v>
      </c>
      <c r="H6597" s="76">
        <f>IF('(Other Computations)'!H206=0,0,Inputs!J258*Inputs!J151*Inputs!J74*Inputs!D26*'GM Alloc Factors'!H52/('(Other Computations)'!H193+'(Other Computations)'!H206))</f>
        <v>0</v>
      </c>
      <c r="I6597" s="76">
        <f>IF('(Other Computations)'!I206=0,0,Inputs!K258*Inputs!K151*Inputs!J74*Inputs!D26*'GM Alloc Factors'!I52/('(Other Computations)'!I193+'(Other Computations)'!I206))</f>
        <v>0</v>
      </c>
      <c r="J6597" s="76">
        <f>IF('(Other Computations)'!J206=0,0,Inputs!L258*Inputs!L151*Inputs!J74*Inputs!D26*'GM Alloc Factors'!J52/('(Other Computations)'!J193+'(Other Computations)'!J206))</f>
        <v>0</v>
      </c>
      <c r="K6597" s="43">
        <f t="shared" si="1395"/>
        <v>0</v>
      </c>
    </row>
    <row r="6598" spans="1:11" ht="12.75" customHeight="1">
      <c r="A6598" s="61" t="str">
        <f>"         "&amp;Labels!B77</f>
        <v xml:space="preserve">         Customer 9</v>
      </c>
      <c r="B6598" s="76">
        <f>IF('(Other Computations)'!B207=0,0,Inputs!D259*Inputs!D152*Inputs!J75*Inputs!D26*'GM Alloc Factors'!B52/('(Other Computations)'!B194+'(Other Computations)'!B207))</f>
        <v>0</v>
      </c>
      <c r="C6598" s="76">
        <f>IF('(Other Computations)'!C207=0,0,Inputs!E259*Inputs!E152*Inputs!J75*Inputs!D26*'GM Alloc Factors'!C52/('(Other Computations)'!C194+'(Other Computations)'!C207))</f>
        <v>0</v>
      </c>
      <c r="D6598" s="76">
        <f>IF('(Other Computations)'!D207=0,0,Inputs!F259*Inputs!F152*Inputs!J75*Inputs!D26*'GM Alloc Factors'!D52/('(Other Computations)'!D194+'(Other Computations)'!D207))</f>
        <v>0</v>
      </c>
      <c r="E6598" s="76">
        <f>IF('(Other Computations)'!E207=0,0,Inputs!G259*Inputs!G152*Inputs!J75*Inputs!D26*'GM Alloc Factors'!E52/('(Other Computations)'!E194+'(Other Computations)'!E207))</f>
        <v>0</v>
      </c>
      <c r="F6598" s="43">
        <f t="shared" si="1394"/>
        <v>0</v>
      </c>
      <c r="G6598" s="76">
        <f>IF('(Other Computations)'!G207=0,0,Inputs!I259*Inputs!I152*Inputs!J75*Inputs!D26*'GM Alloc Factors'!G52/('(Other Computations)'!G194+'(Other Computations)'!G207))</f>
        <v>0</v>
      </c>
      <c r="H6598" s="76">
        <f>IF('(Other Computations)'!H207=0,0,Inputs!J259*Inputs!J152*Inputs!J75*Inputs!D26*'GM Alloc Factors'!H52/('(Other Computations)'!H194+'(Other Computations)'!H207))</f>
        <v>0</v>
      </c>
      <c r="I6598" s="76">
        <f>IF('(Other Computations)'!I207=0,0,Inputs!K259*Inputs!K152*Inputs!J75*Inputs!D26*'GM Alloc Factors'!I52/('(Other Computations)'!I194+'(Other Computations)'!I207))</f>
        <v>0</v>
      </c>
      <c r="J6598" s="76">
        <f>IF('(Other Computations)'!J207=0,0,Inputs!L259*Inputs!L152*Inputs!J75*Inputs!D26*'GM Alloc Factors'!J52/('(Other Computations)'!J194+'(Other Computations)'!J207))</f>
        <v>0</v>
      </c>
      <c r="K6598" s="43">
        <f t="shared" si="1395"/>
        <v>0</v>
      </c>
    </row>
    <row r="6599" spans="1:11" ht="12.75" customHeight="1">
      <c r="A6599" s="61" t="str">
        <f>"         "&amp;Labels!B78</f>
        <v xml:space="preserve">         Customer 10</v>
      </c>
      <c r="B6599" s="76">
        <f>IF('(Other Computations)'!B208=0,0,Inputs!D260*Inputs!D153*Inputs!J76*Inputs!D26*'GM Alloc Factors'!B52/('(Other Computations)'!B195+'(Other Computations)'!B208))</f>
        <v>0</v>
      </c>
      <c r="C6599" s="76">
        <f>IF('(Other Computations)'!C208=0,0,Inputs!E260*Inputs!E153*Inputs!J76*Inputs!D26*'GM Alloc Factors'!C52/('(Other Computations)'!C195+'(Other Computations)'!C208))</f>
        <v>0</v>
      </c>
      <c r="D6599" s="76">
        <f>IF('(Other Computations)'!D208=0,0,Inputs!F260*Inputs!F153*Inputs!J76*Inputs!D26*'GM Alloc Factors'!D52/('(Other Computations)'!D195+'(Other Computations)'!D208))</f>
        <v>0</v>
      </c>
      <c r="E6599" s="76">
        <f>IF('(Other Computations)'!E208=0,0,Inputs!G260*Inputs!G153*Inputs!J76*Inputs!D26*'GM Alloc Factors'!E52/('(Other Computations)'!E195+'(Other Computations)'!E208))</f>
        <v>0</v>
      </c>
      <c r="F6599" s="43">
        <f t="shared" si="1394"/>
        <v>0</v>
      </c>
      <c r="G6599" s="76">
        <f>IF('(Other Computations)'!G208=0,0,Inputs!I260*Inputs!I153*Inputs!J76*Inputs!D26*'GM Alloc Factors'!G52/('(Other Computations)'!G195+'(Other Computations)'!G208))</f>
        <v>0</v>
      </c>
      <c r="H6599" s="76">
        <f>IF('(Other Computations)'!H208=0,0,Inputs!J260*Inputs!J153*Inputs!J76*Inputs!D26*'GM Alloc Factors'!H52/('(Other Computations)'!H195+'(Other Computations)'!H208))</f>
        <v>0</v>
      </c>
      <c r="I6599" s="76">
        <f>IF('(Other Computations)'!I208=0,0,Inputs!K260*Inputs!K153*Inputs!J76*Inputs!D26*'GM Alloc Factors'!I52/('(Other Computations)'!I195+'(Other Computations)'!I208))</f>
        <v>0</v>
      </c>
      <c r="J6599" s="76">
        <f>IF('(Other Computations)'!J208=0,0,Inputs!L260*Inputs!L153*Inputs!J76*Inputs!D26*'GM Alloc Factors'!J52/('(Other Computations)'!J195+'(Other Computations)'!J208))</f>
        <v>0</v>
      </c>
      <c r="K6599" s="43">
        <f t="shared" si="1395"/>
        <v>0</v>
      </c>
    </row>
    <row r="6600" spans="1:11" ht="12.75" customHeight="1">
      <c r="A6600" s="61" t="str">
        <f>"         "&amp;Labels!C68</f>
        <v xml:space="preserve">         Total</v>
      </c>
      <c r="B6600" s="84">
        <f>SUM(B6590:B6599)</f>
        <v>0</v>
      </c>
      <c r="C6600" s="84">
        <f>SUM(C6590:C6599)</f>
        <v>0</v>
      </c>
      <c r="D6600" s="84">
        <f>SUM(D6590:D6599)</f>
        <v>0</v>
      </c>
      <c r="E6600" s="84">
        <f>SUM(E6590:E6599)</f>
        <v>0</v>
      </c>
      <c r="F6600" s="43">
        <f t="shared" si="1394"/>
        <v>0</v>
      </c>
      <c r="G6600" s="84">
        <f>SUM(G6590:G6599)</f>
        <v>0</v>
      </c>
      <c r="H6600" s="84">
        <f>SUM(H6590:H6599)</f>
        <v>0</v>
      </c>
      <c r="I6600" s="84">
        <f>SUM(I6590:I6599)</f>
        <v>0</v>
      </c>
      <c r="J6600" s="84">
        <f>SUM(J6590:J6599)</f>
        <v>0</v>
      </c>
      <c r="K6600" s="43">
        <f t="shared" si="1395"/>
        <v>0</v>
      </c>
    </row>
    <row r="6601" spans="1:11" ht="12.75" customHeight="1">
      <c r="A6601" s="61" t="str">
        <f>"      "&amp;Labels!B92</f>
        <v xml:space="preserve">      Q 8</v>
      </c>
      <c r="B6601" s="84"/>
      <c r="C6601" s="84"/>
      <c r="D6601" s="84"/>
      <c r="E6601" s="84"/>
      <c r="F6601" s="43"/>
      <c r="G6601" s="84"/>
      <c r="H6601" s="84"/>
      <c r="I6601" s="84"/>
      <c r="J6601" s="84"/>
      <c r="K6601" s="43"/>
    </row>
    <row r="6602" spans="1:11" ht="12.75" customHeight="1">
      <c r="A6602" s="61" t="str">
        <f>"         "&amp;Labels!B69</f>
        <v xml:space="preserve">         Customer 1</v>
      </c>
      <c r="B6602" s="76">
        <f>IF('(Other Computations)'!B199=0,0,Inputs!D251*Inputs!D144*Inputs!K67*Inputs!D26*'GM Alloc Factors'!B55/('(Other Computations)'!B186+'(Other Computations)'!B199))</f>
        <v>0</v>
      </c>
      <c r="C6602" s="76">
        <f>IF('(Other Computations)'!C199=0,0,Inputs!E251*Inputs!E144*Inputs!K67*Inputs!D26*'GM Alloc Factors'!C55/('(Other Computations)'!C186+'(Other Computations)'!C199))</f>
        <v>0</v>
      </c>
      <c r="D6602" s="76">
        <f>IF('(Other Computations)'!D199=0,0,Inputs!F251*Inputs!F144*Inputs!K67*Inputs!D26*'GM Alloc Factors'!D55/('(Other Computations)'!D186+'(Other Computations)'!D199))</f>
        <v>0</v>
      </c>
      <c r="E6602" s="76">
        <f>IF('(Other Computations)'!E199=0,0,Inputs!G251*Inputs!G144*Inputs!K67*Inputs!D26*'GM Alloc Factors'!E55/('(Other Computations)'!E186+'(Other Computations)'!E199))</f>
        <v>0</v>
      </c>
      <c r="F6602" s="43">
        <f t="shared" ref="F6602:F6623" si="1396">SUM(B6602:E6602)</f>
        <v>0</v>
      </c>
      <c r="G6602" s="76">
        <f>IF('(Other Computations)'!G199=0,0,Inputs!I251*Inputs!I144*Inputs!K67*Inputs!D26*'GM Alloc Factors'!G55/('(Other Computations)'!G186+'(Other Computations)'!G199))</f>
        <v>0</v>
      </c>
      <c r="H6602" s="76">
        <f>IF('(Other Computations)'!H199=0,0,Inputs!J251*Inputs!J144*Inputs!K67*Inputs!D26*'GM Alloc Factors'!H55/('(Other Computations)'!H186+'(Other Computations)'!H199))</f>
        <v>0</v>
      </c>
      <c r="I6602" s="76">
        <f>IF('(Other Computations)'!I199=0,0,Inputs!K251*Inputs!K144*Inputs!K67*Inputs!D26*'GM Alloc Factors'!I55/('(Other Computations)'!I186+'(Other Computations)'!I199))</f>
        <v>0</v>
      </c>
      <c r="J6602" s="76">
        <f>IF('(Other Computations)'!J199=0,0,Inputs!L251*Inputs!L144*Inputs!K67*Inputs!D26*'GM Alloc Factors'!J55/('(Other Computations)'!J186+'(Other Computations)'!J199))</f>
        <v>0</v>
      </c>
      <c r="K6602" s="43">
        <f t="shared" ref="K6602:K6623" si="1397">SUM(G6602:J6602)</f>
        <v>0</v>
      </c>
    </row>
    <row r="6603" spans="1:11" ht="12.75" customHeight="1">
      <c r="A6603" s="61" t="str">
        <f>"         "&amp;Labels!B70</f>
        <v xml:space="preserve">         Customer 2</v>
      </c>
      <c r="B6603" s="76">
        <f>IF('(Other Computations)'!B200=0,0,Inputs!D252*Inputs!D145*Inputs!K68*Inputs!D26*'GM Alloc Factors'!B55/('(Other Computations)'!B187+'(Other Computations)'!B200))</f>
        <v>0</v>
      </c>
      <c r="C6603" s="76">
        <f>IF('(Other Computations)'!C200=0,0,Inputs!E252*Inputs!E145*Inputs!K68*Inputs!D26*'GM Alloc Factors'!C55/('(Other Computations)'!C187+'(Other Computations)'!C200))</f>
        <v>0</v>
      </c>
      <c r="D6603" s="76">
        <f>IF('(Other Computations)'!D200=0,0,Inputs!F252*Inputs!F145*Inputs!K68*Inputs!D26*'GM Alloc Factors'!D55/('(Other Computations)'!D187+'(Other Computations)'!D200))</f>
        <v>0</v>
      </c>
      <c r="E6603" s="76">
        <f>IF('(Other Computations)'!E200=0,0,Inputs!G252*Inputs!G145*Inputs!K68*Inputs!D26*'GM Alloc Factors'!E55/('(Other Computations)'!E187+'(Other Computations)'!E200))</f>
        <v>0</v>
      </c>
      <c r="F6603" s="43">
        <f t="shared" si="1396"/>
        <v>0</v>
      </c>
      <c r="G6603" s="76">
        <f>IF('(Other Computations)'!G200=0,0,Inputs!I252*Inputs!I145*Inputs!K68*Inputs!D26*'GM Alloc Factors'!G55/('(Other Computations)'!G187+'(Other Computations)'!G200))</f>
        <v>0</v>
      </c>
      <c r="H6603" s="76">
        <f>IF('(Other Computations)'!H200=0,0,Inputs!J252*Inputs!J145*Inputs!K68*Inputs!D26*'GM Alloc Factors'!H55/('(Other Computations)'!H187+'(Other Computations)'!H200))</f>
        <v>0</v>
      </c>
      <c r="I6603" s="76">
        <f>IF('(Other Computations)'!I200=0,0,Inputs!K252*Inputs!K145*Inputs!K68*Inputs!D26*'GM Alloc Factors'!I55/('(Other Computations)'!I187+'(Other Computations)'!I200))</f>
        <v>0</v>
      </c>
      <c r="J6603" s="76">
        <f>IF('(Other Computations)'!J200=0,0,Inputs!L252*Inputs!L145*Inputs!K68*Inputs!D26*'GM Alloc Factors'!J55/('(Other Computations)'!J187+'(Other Computations)'!J200))</f>
        <v>0</v>
      </c>
      <c r="K6603" s="43">
        <f t="shared" si="1397"/>
        <v>0</v>
      </c>
    </row>
    <row r="6604" spans="1:11" ht="12.75" customHeight="1">
      <c r="A6604" s="61" t="str">
        <f>"         "&amp;Labels!B71</f>
        <v xml:space="preserve">         Customer 3</v>
      </c>
      <c r="B6604" s="76">
        <f>IF('(Other Computations)'!B201=0,0,Inputs!D253*Inputs!D146*Inputs!K69*Inputs!D26*'GM Alloc Factors'!B55/('(Other Computations)'!B188+'(Other Computations)'!B201))</f>
        <v>0</v>
      </c>
      <c r="C6604" s="76">
        <f>IF('(Other Computations)'!C201=0,0,Inputs!E253*Inputs!E146*Inputs!K69*Inputs!D26*'GM Alloc Factors'!C55/('(Other Computations)'!C188+'(Other Computations)'!C201))</f>
        <v>0</v>
      </c>
      <c r="D6604" s="76">
        <f>IF('(Other Computations)'!D201=0,0,Inputs!F253*Inputs!F146*Inputs!K69*Inputs!D26*'GM Alloc Factors'!D55/('(Other Computations)'!D188+'(Other Computations)'!D201))</f>
        <v>0</v>
      </c>
      <c r="E6604" s="76">
        <f>IF('(Other Computations)'!E201=0,0,Inputs!G253*Inputs!G146*Inputs!K69*Inputs!D26*'GM Alloc Factors'!E55/('(Other Computations)'!E188+'(Other Computations)'!E201))</f>
        <v>0</v>
      </c>
      <c r="F6604" s="43">
        <f t="shared" si="1396"/>
        <v>0</v>
      </c>
      <c r="G6604" s="76">
        <f>IF('(Other Computations)'!G201=0,0,Inputs!I253*Inputs!I146*Inputs!K69*Inputs!D26*'GM Alloc Factors'!G55/('(Other Computations)'!G188+'(Other Computations)'!G201))</f>
        <v>0</v>
      </c>
      <c r="H6604" s="76">
        <f>IF('(Other Computations)'!H201=0,0,Inputs!J253*Inputs!J146*Inputs!K69*Inputs!D26*'GM Alloc Factors'!H55/('(Other Computations)'!H188+'(Other Computations)'!H201))</f>
        <v>0</v>
      </c>
      <c r="I6604" s="76">
        <f>IF('(Other Computations)'!I201=0,0,Inputs!K253*Inputs!K146*Inputs!K69*Inputs!D26*'GM Alloc Factors'!I55/('(Other Computations)'!I188+'(Other Computations)'!I201))</f>
        <v>0</v>
      </c>
      <c r="J6604" s="76">
        <f>IF('(Other Computations)'!J201=0,0,Inputs!L253*Inputs!L146*Inputs!K69*Inputs!D26*'GM Alloc Factors'!J55/('(Other Computations)'!J188+'(Other Computations)'!J201))</f>
        <v>0</v>
      </c>
      <c r="K6604" s="43">
        <f t="shared" si="1397"/>
        <v>0</v>
      </c>
    </row>
    <row r="6605" spans="1:11" ht="12.75" customHeight="1">
      <c r="A6605" s="61" t="str">
        <f>"         "&amp;Labels!B72</f>
        <v xml:space="preserve">         Customer 4</v>
      </c>
      <c r="B6605" s="76">
        <f>IF('(Other Computations)'!B202=0,0,Inputs!D254*Inputs!D147*Inputs!K70*Inputs!D26*'GM Alloc Factors'!B55/('(Other Computations)'!B189+'(Other Computations)'!B202))</f>
        <v>0</v>
      </c>
      <c r="C6605" s="76">
        <f>IF('(Other Computations)'!C202=0,0,Inputs!E254*Inputs!E147*Inputs!K70*Inputs!D26*'GM Alloc Factors'!C55/('(Other Computations)'!C189+'(Other Computations)'!C202))</f>
        <v>0</v>
      </c>
      <c r="D6605" s="76">
        <f>IF('(Other Computations)'!D202=0,0,Inputs!F254*Inputs!F147*Inputs!K70*Inputs!D26*'GM Alloc Factors'!D55/('(Other Computations)'!D189+'(Other Computations)'!D202))</f>
        <v>0</v>
      </c>
      <c r="E6605" s="76">
        <f>IF('(Other Computations)'!E202=0,0,Inputs!G254*Inputs!G147*Inputs!K70*Inputs!D26*'GM Alloc Factors'!E55/('(Other Computations)'!E189+'(Other Computations)'!E202))</f>
        <v>0</v>
      </c>
      <c r="F6605" s="43">
        <f t="shared" si="1396"/>
        <v>0</v>
      </c>
      <c r="G6605" s="76">
        <f>IF('(Other Computations)'!G202=0,0,Inputs!I254*Inputs!I147*Inputs!K70*Inputs!D26*'GM Alloc Factors'!G55/('(Other Computations)'!G189+'(Other Computations)'!G202))</f>
        <v>0</v>
      </c>
      <c r="H6605" s="76">
        <f>IF('(Other Computations)'!H202=0,0,Inputs!J254*Inputs!J147*Inputs!K70*Inputs!D26*'GM Alloc Factors'!H55/('(Other Computations)'!H189+'(Other Computations)'!H202))</f>
        <v>0</v>
      </c>
      <c r="I6605" s="76">
        <f>IF('(Other Computations)'!I202=0,0,Inputs!K254*Inputs!K147*Inputs!K70*Inputs!D26*'GM Alloc Factors'!I55/('(Other Computations)'!I189+'(Other Computations)'!I202))</f>
        <v>0</v>
      </c>
      <c r="J6605" s="76">
        <f>IF('(Other Computations)'!J202=0,0,Inputs!L254*Inputs!L147*Inputs!K70*Inputs!D26*'GM Alloc Factors'!J55/('(Other Computations)'!J189+'(Other Computations)'!J202))</f>
        <v>0</v>
      </c>
      <c r="K6605" s="43">
        <f t="shared" si="1397"/>
        <v>0</v>
      </c>
    </row>
    <row r="6606" spans="1:11" ht="12.75" customHeight="1">
      <c r="A6606" s="61" t="str">
        <f>"         "&amp;Labels!B73</f>
        <v xml:space="preserve">         Customer 5</v>
      </c>
      <c r="B6606" s="76">
        <f>IF('(Other Computations)'!B203=0,0,Inputs!D255*Inputs!D148*Inputs!K71*Inputs!D26*'GM Alloc Factors'!B55/('(Other Computations)'!B190+'(Other Computations)'!B203))</f>
        <v>0</v>
      </c>
      <c r="C6606" s="76">
        <f>IF('(Other Computations)'!C203=0,0,Inputs!E255*Inputs!E148*Inputs!K71*Inputs!D26*'GM Alloc Factors'!C55/('(Other Computations)'!C190+'(Other Computations)'!C203))</f>
        <v>0</v>
      </c>
      <c r="D6606" s="76">
        <f>IF('(Other Computations)'!D203=0,0,Inputs!F255*Inputs!F148*Inputs!K71*Inputs!D26*'GM Alloc Factors'!D55/('(Other Computations)'!D190+'(Other Computations)'!D203))</f>
        <v>0</v>
      </c>
      <c r="E6606" s="76">
        <f>IF('(Other Computations)'!E203=0,0,Inputs!G255*Inputs!G148*Inputs!K71*Inputs!D26*'GM Alloc Factors'!E55/('(Other Computations)'!E190+'(Other Computations)'!E203))</f>
        <v>0</v>
      </c>
      <c r="F6606" s="43">
        <f t="shared" si="1396"/>
        <v>0</v>
      </c>
      <c r="G6606" s="76">
        <f>IF('(Other Computations)'!G203=0,0,Inputs!I255*Inputs!I148*Inputs!K71*Inputs!D26*'GM Alloc Factors'!G55/('(Other Computations)'!G190+'(Other Computations)'!G203))</f>
        <v>0</v>
      </c>
      <c r="H6606" s="76">
        <f>IF('(Other Computations)'!H203=0,0,Inputs!J255*Inputs!J148*Inputs!K71*Inputs!D26*'GM Alloc Factors'!H55/('(Other Computations)'!H190+'(Other Computations)'!H203))</f>
        <v>0</v>
      </c>
      <c r="I6606" s="76">
        <f>IF('(Other Computations)'!I203=0,0,Inputs!K255*Inputs!K148*Inputs!K71*Inputs!D26*'GM Alloc Factors'!I55/('(Other Computations)'!I190+'(Other Computations)'!I203))</f>
        <v>0</v>
      </c>
      <c r="J6606" s="76">
        <f>IF('(Other Computations)'!J203=0,0,Inputs!L255*Inputs!L148*Inputs!K71*Inputs!D26*'GM Alloc Factors'!J55/('(Other Computations)'!J190+'(Other Computations)'!J203))</f>
        <v>0</v>
      </c>
      <c r="K6606" s="43">
        <f t="shared" si="1397"/>
        <v>0</v>
      </c>
    </row>
    <row r="6607" spans="1:11" ht="12.75" customHeight="1">
      <c r="A6607" s="61" t="str">
        <f>"         "&amp;Labels!B74</f>
        <v xml:space="preserve">         Customer 6</v>
      </c>
      <c r="B6607" s="76">
        <f>IF('(Other Computations)'!B204=0,0,Inputs!D256*Inputs!D149*Inputs!K72*Inputs!D26*'GM Alloc Factors'!B55/('(Other Computations)'!B191+'(Other Computations)'!B204))</f>
        <v>0</v>
      </c>
      <c r="C6607" s="76">
        <f>IF('(Other Computations)'!C204=0,0,Inputs!E256*Inputs!E149*Inputs!K72*Inputs!D26*'GM Alloc Factors'!C55/('(Other Computations)'!C191+'(Other Computations)'!C204))</f>
        <v>0</v>
      </c>
      <c r="D6607" s="76">
        <f>IF('(Other Computations)'!D204=0,0,Inputs!F256*Inputs!F149*Inputs!K72*Inputs!D26*'GM Alloc Factors'!D55/('(Other Computations)'!D191+'(Other Computations)'!D204))</f>
        <v>0</v>
      </c>
      <c r="E6607" s="76">
        <f>IF('(Other Computations)'!E204=0,0,Inputs!G256*Inputs!G149*Inputs!K72*Inputs!D26*'GM Alloc Factors'!E55/('(Other Computations)'!E191+'(Other Computations)'!E204))</f>
        <v>0</v>
      </c>
      <c r="F6607" s="43">
        <f t="shared" si="1396"/>
        <v>0</v>
      </c>
      <c r="G6607" s="76">
        <f>IF('(Other Computations)'!G204=0,0,Inputs!I256*Inputs!I149*Inputs!K72*Inputs!D26*'GM Alloc Factors'!G55/('(Other Computations)'!G191+'(Other Computations)'!G204))</f>
        <v>0</v>
      </c>
      <c r="H6607" s="76">
        <f>IF('(Other Computations)'!H204=0,0,Inputs!J256*Inputs!J149*Inputs!K72*Inputs!D26*'GM Alloc Factors'!H55/('(Other Computations)'!H191+'(Other Computations)'!H204))</f>
        <v>0</v>
      </c>
      <c r="I6607" s="76">
        <f>IF('(Other Computations)'!I204=0,0,Inputs!K256*Inputs!K149*Inputs!K72*Inputs!D26*'GM Alloc Factors'!I55/('(Other Computations)'!I191+'(Other Computations)'!I204))</f>
        <v>0</v>
      </c>
      <c r="J6607" s="76">
        <f>IF('(Other Computations)'!J204=0,0,Inputs!L256*Inputs!L149*Inputs!K72*Inputs!D26*'GM Alloc Factors'!J55/('(Other Computations)'!J191+'(Other Computations)'!J204))</f>
        <v>0</v>
      </c>
      <c r="K6607" s="43">
        <f t="shared" si="1397"/>
        <v>0</v>
      </c>
    </row>
    <row r="6608" spans="1:11" ht="12.75" customHeight="1">
      <c r="A6608" s="61" t="str">
        <f>"         "&amp;Labels!B75</f>
        <v xml:space="preserve">         Customer 7</v>
      </c>
      <c r="B6608" s="76">
        <f>IF('(Other Computations)'!B205=0,0,Inputs!D257*Inputs!D150*Inputs!K73*Inputs!D26*'GM Alloc Factors'!B55/('(Other Computations)'!B192+'(Other Computations)'!B205))</f>
        <v>0</v>
      </c>
      <c r="C6608" s="76">
        <f>IF('(Other Computations)'!C205=0,0,Inputs!E257*Inputs!E150*Inputs!K73*Inputs!D26*'GM Alloc Factors'!C55/('(Other Computations)'!C192+'(Other Computations)'!C205))</f>
        <v>0</v>
      </c>
      <c r="D6608" s="76">
        <f>IF('(Other Computations)'!D205=0,0,Inputs!F257*Inputs!F150*Inputs!K73*Inputs!D26*'GM Alloc Factors'!D55/('(Other Computations)'!D192+'(Other Computations)'!D205))</f>
        <v>0</v>
      </c>
      <c r="E6608" s="76">
        <f>IF('(Other Computations)'!E205=0,0,Inputs!G257*Inputs!G150*Inputs!K73*Inputs!D26*'GM Alloc Factors'!E55/('(Other Computations)'!E192+'(Other Computations)'!E205))</f>
        <v>0</v>
      </c>
      <c r="F6608" s="43">
        <f t="shared" si="1396"/>
        <v>0</v>
      </c>
      <c r="G6608" s="76">
        <f>IF('(Other Computations)'!G205=0,0,Inputs!I257*Inputs!I150*Inputs!K73*Inputs!D26*'GM Alloc Factors'!G55/('(Other Computations)'!G192+'(Other Computations)'!G205))</f>
        <v>0</v>
      </c>
      <c r="H6608" s="76">
        <f>IF('(Other Computations)'!H205=0,0,Inputs!J257*Inputs!J150*Inputs!K73*Inputs!D26*'GM Alloc Factors'!H55/('(Other Computations)'!H192+'(Other Computations)'!H205))</f>
        <v>0</v>
      </c>
      <c r="I6608" s="76">
        <f>IF('(Other Computations)'!I205=0,0,Inputs!K257*Inputs!K150*Inputs!K73*Inputs!D26*'GM Alloc Factors'!I55/('(Other Computations)'!I192+'(Other Computations)'!I205))</f>
        <v>0</v>
      </c>
      <c r="J6608" s="76">
        <f>IF('(Other Computations)'!J205=0,0,Inputs!L257*Inputs!L150*Inputs!K73*Inputs!D26*'GM Alloc Factors'!J55/('(Other Computations)'!J192+'(Other Computations)'!J205))</f>
        <v>0</v>
      </c>
      <c r="K6608" s="43">
        <f t="shared" si="1397"/>
        <v>0</v>
      </c>
    </row>
    <row r="6609" spans="1:11" ht="12.75" customHeight="1">
      <c r="A6609" s="61" t="str">
        <f>"         "&amp;Labels!B76</f>
        <v xml:space="preserve">         Customer 8</v>
      </c>
      <c r="B6609" s="76">
        <f>IF('(Other Computations)'!B206=0,0,Inputs!D258*Inputs!D151*Inputs!K74*Inputs!D26*'GM Alloc Factors'!B55/('(Other Computations)'!B193+'(Other Computations)'!B206))</f>
        <v>0</v>
      </c>
      <c r="C6609" s="76">
        <f>IF('(Other Computations)'!C206=0,0,Inputs!E258*Inputs!E151*Inputs!K74*Inputs!D26*'GM Alloc Factors'!C55/('(Other Computations)'!C193+'(Other Computations)'!C206))</f>
        <v>0</v>
      </c>
      <c r="D6609" s="76">
        <f>IF('(Other Computations)'!D206=0,0,Inputs!F258*Inputs!F151*Inputs!K74*Inputs!D26*'GM Alloc Factors'!D55/('(Other Computations)'!D193+'(Other Computations)'!D206))</f>
        <v>0</v>
      </c>
      <c r="E6609" s="76">
        <f>IF('(Other Computations)'!E206=0,0,Inputs!G258*Inputs!G151*Inputs!K74*Inputs!D26*'GM Alloc Factors'!E55/('(Other Computations)'!E193+'(Other Computations)'!E206))</f>
        <v>0</v>
      </c>
      <c r="F6609" s="43">
        <f t="shared" si="1396"/>
        <v>0</v>
      </c>
      <c r="G6609" s="76">
        <f>IF('(Other Computations)'!G206=0,0,Inputs!I258*Inputs!I151*Inputs!K74*Inputs!D26*'GM Alloc Factors'!G55/('(Other Computations)'!G193+'(Other Computations)'!G206))</f>
        <v>0</v>
      </c>
      <c r="H6609" s="76">
        <f>IF('(Other Computations)'!H206=0,0,Inputs!J258*Inputs!J151*Inputs!K74*Inputs!D26*'GM Alloc Factors'!H55/('(Other Computations)'!H193+'(Other Computations)'!H206))</f>
        <v>0</v>
      </c>
      <c r="I6609" s="76">
        <f>IF('(Other Computations)'!I206=0,0,Inputs!K258*Inputs!K151*Inputs!K74*Inputs!D26*'GM Alloc Factors'!I55/('(Other Computations)'!I193+'(Other Computations)'!I206))</f>
        <v>0</v>
      </c>
      <c r="J6609" s="76">
        <f>IF('(Other Computations)'!J206=0,0,Inputs!L258*Inputs!L151*Inputs!K74*Inputs!D26*'GM Alloc Factors'!J55/('(Other Computations)'!J193+'(Other Computations)'!J206))</f>
        <v>0</v>
      </c>
      <c r="K6609" s="43">
        <f t="shared" si="1397"/>
        <v>0</v>
      </c>
    </row>
    <row r="6610" spans="1:11" ht="12.75" customHeight="1">
      <c r="A6610" s="61" t="str">
        <f>"         "&amp;Labels!B77</f>
        <v xml:space="preserve">         Customer 9</v>
      </c>
      <c r="B6610" s="76">
        <f>IF('(Other Computations)'!B207=0,0,Inputs!D259*Inputs!D152*Inputs!K75*Inputs!D26*'GM Alloc Factors'!B55/('(Other Computations)'!B194+'(Other Computations)'!B207))</f>
        <v>0</v>
      </c>
      <c r="C6610" s="76">
        <f>IF('(Other Computations)'!C207=0,0,Inputs!E259*Inputs!E152*Inputs!K75*Inputs!D26*'GM Alloc Factors'!C55/('(Other Computations)'!C194+'(Other Computations)'!C207))</f>
        <v>0</v>
      </c>
      <c r="D6610" s="76">
        <f>IF('(Other Computations)'!D207=0,0,Inputs!F259*Inputs!F152*Inputs!K75*Inputs!D26*'GM Alloc Factors'!D55/('(Other Computations)'!D194+'(Other Computations)'!D207))</f>
        <v>0</v>
      </c>
      <c r="E6610" s="76">
        <f>IF('(Other Computations)'!E207=0,0,Inputs!G259*Inputs!G152*Inputs!K75*Inputs!D26*'GM Alloc Factors'!E55/('(Other Computations)'!E194+'(Other Computations)'!E207))</f>
        <v>0</v>
      </c>
      <c r="F6610" s="43">
        <f t="shared" si="1396"/>
        <v>0</v>
      </c>
      <c r="G6610" s="76">
        <f>IF('(Other Computations)'!G207=0,0,Inputs!I259*Inputs!I152*Inputs!K75*Inputs!D26*'GM Alloc Factors'!G55/('(Other Computations)'!G194+'(Other Computations)'!G207))</f>
        <v>0</v>
      </c>
      <c r="H6610" s="76">
        <f>IF('(Other Computations)'!H207=0,0,Inputs!J259*Inputs!J152*Inputs!K75*Inputs!D26*'GM Alloc Factors'!H55/('(Other Computations)'!H194+'(Other Computations)'!H207))</f>
        <v>0</v>
      </c>
      <c r="I6610" s="76">
        <f>IF('(Other Computations)'!I207=0,0,Inputs!K259*Inputs!K152*Inputs!K75*Inputs!D26*'GM Alloc Factors'!I55/('(Other Computations)'!I194+'(Other Computations)'!I207))</f>
        <v>0</v>
      </c>
      <c r="J6610" s="76">
        <f>IF('(Other Computations)'!J207=0,0,Inputs!L259*Inputs!L152*Inputs!K75*Inputs!D26*'GM Alloc Factors'!J55/('(Other Computations)'!J194+'(Other Computations)'!J207))</f>
        <v>0</v>
      </c>
      <c r="K6610" s="43">
        <f t="shared" si="1397"/>
        <v>0</v>
      </c>
    </row>
    <row r="6611" spans="1:11" ht="12.75" customHeight="1">
      <c r="A6611" s="61" t="str">
        <f>"         "&amp;Labels!B78</f>
        <v xml:space="preserve">         Customer 10</v>
      </c>
      <c r="B6611" s="76">
        <f>IF('(Other Computations)'!B208=0,0,Inputs!D260*Inputs!D153*Inputs!K76*Inputs!D26*'GM Alloc Factors'!B55/('(Other Computations)'!B195+'(Other Computations)'!B208))</f>
        <v>0</v>
      </c>
      <c r="C6611" s="76">
        <f>IF('(Other Computations)'!C208=0,0,Inputs!E260*Inputs!E153*Inputs!K76*Inputs!D26*'GM Alloc Factors'!C55/('(Other Computations)'!C195+'(Other Computations)'!C208))</f>
        <v>0</v>
      </c>
      <c r="D6611" s="76">
        <f>IF('(Other Computations)'!D208=0,0,Inputs!F260*Inputs!F153*Inputs!K76*Inputs!D26*'GM Alloc Factors'!D55/('(Other Computations)'!D195+'(Other Computations)'!D208))</f>
        <v>0</v>
      </c>
      <c r="E6611" s="76">
        <f>IF('(Other Computations)'!E208=0,0,Inputs!G260*Inputs!G153*Inputs!K76*Inputs!D26*'GM Alloc Factors'!E55/('(Other Computations)'!E195+'(Other Computations)'!E208))</f>
        <v>0</v>
      </c>
      <c r="F6611" s="43">
        <f t="shared" si="1396"/>
        <v>0</v>
      </c>
      <c r="G6611" s="76">
        <f>IF('(Other Computations)'!G208=0,0,Inputs!I260*Inputs!I153*Inputs!K76*Inputs!D26*'GM Alloc Factors'!G55/('(Other Computations)'!G195+'(Other Computations)'!G208))</f>
        <v>0</v>
      </c>
      <c r="H6611" s="76">
        <f>IF('(Other Computations)'!H208=0,0,Inputs!J260*Inputs!J153*Inputs!K76*Inputs!D26*'GM Alloc Factors'!H55/('(Other Computations)'!H195+'(Other Computations)'!H208))</f>
        <v>0</v>
      </c>
      <c r="I6611" s="76">
        <f>IF('(Other Computations)'!I208=0,0,Inputs!K260*Inputs!K153*Inputs!K76*Inputs!D26*'GM Alloc Factors'!I55/('(Other Computations)'!I195+'(Other Computations)'!I208))</f>
        <v>0</v>
      </c>
      <c r="J6611" s="76">
        <f>IF('(Other Computations)'!J208=0,0,Inputs!L260*Inputs!L153*Inputs!K76*Inputs!D26*'GM Alloc Factors'!J55/('(Other Computations)'!J195+'(Other Computations)'!J208))</f>
        <v>0</v>
      </c>
      <c r="K6611" s="43">
        <f t="shared" si="1397"/>
        <v>0</v>
      </c>
    </row>
    <row r="6612" spans="1:11" ht="12.75" customHeight="1">
      <c r="A6612" s="61" t="str">
        <f>"         "&amp;Labels!C68</f>
        <v xml:space="preserve">         Total</v>
      </c>
      <c r="B6612" s="84">
        <f>SUM(B6602:B6611)</f>
        <v>0</v>
      </c>
      <c r="C6612" s="84">
        <f>SUM(C6602:C6611)</f>
        <v>0</v>
      </c>
      <c r="D6612" s="84">
        <f>SUM(D6602:D6611)</f>
        <v>0</v>
      </c>
      <c r="E6612" s="84">
        <f>SUM(E6602:E6611)</f>
        <v>0</v>
      </c>
      <c r="F6612" s="43">
        <f t="shared" si="1396"/>
        <v>0</v>
      </c>
      <c r="G6612" s="84">
        <f>SUM(G6602:G6611)</f>
        <v>0</v>
      </c>
      <c r="H6612" s="84">
        <f>SUM(H6602:H6611)</f>
        <v>0</v>
      </c>
      <c r="I6612" s="84">
        <f>SUM(I6602:I6611)</f>
        <v>0</v>
      </c>
      <c r="J6612" s="84">
        <f>SUM(J6602:J6611)</f>
        <v>0</v>
      </c>
      <c r="K6612" s="43">
        <f t="shared" si="1397"/>
        <v>0</v>
      </c>
    </row>
    <row r="6613" spans="1:11" ht="12.75" customHeight="1">
      <c r="A6613" s="55" t="str">
        <f>"      "&amp;Labels!C84</f>
        <v xml:space="preserve">      Total</v>
      </c>
      <c r="B6613" s="74">
        <f>SUM(B6528,B6540,B6552,B6564,B6576,B6588,B6600,B6612)</f>
        <v>0</v>
      </c>
      <c r="C6613" s="74">
        <f>SUM(C6528,C6540,C6552,C6564,C6576,C6588,C6600,C6612)</f>
        <v>0</v>
      </c>
      <c r="D6613" s="74">
        <f>SUM(D6528,D6540,D6552,D6564,D6576,D6588,D6600,D6612)</f>
        <v>0</v>
      </c>
      <c r="E6613" s="74">
        <f>SUM(E6528,E6540,E6552,E6564,E6576,E6588,E6600,E6612)</f>
        <v>0</v>
      </c>
      <c r="F6613" s="43">
        <f t="shared" si="1396"/>
        <v>0</v>
      </c>
      <c r="G6613" s="74">
        <f>SUM(G6528,G6540,G6552,G6564,G6576,G6588,G6600,G6612)</f>
        <v>0</v>
      </c>
      <c r="H6613" s="74">
        <f>SUM(H6528,H6540,H6552,H6564,H6576,H6588,H6600,H6612)</f>
        <v>0</v>
      </c>
      <c r="I6613" s="74">
        <f>SUM(I6528,I6540,I6552,I6564,I6576,I6588,I6600,I6612)</f>
        <v>0</v>
      </c>
      <c r="J6613" s="74">
        <f>SUM(J6528,J6540,J6552,J6564,J6576,J6588,J6600,J6612)</f>
        <v>0</v>
      </c>
      <c r="K6613" s="43">
        <f t="shared" si="1397"/>
        <v>0</v>
      </c>
    </row>
    <row r="6614" spans="1:11" ht="12.75" customHeight="1">
      <c r="A6614" s="61" t="str">
        <f>"         "&amp;Labels!B69</f>
        <v xml:space="preserve">         Customer 1</v>
      </c>
      <c r="B6614" s="76">
        <f t="shared" ref="B6614:E6623" si="1398">SUM(B6518,B6530,B6542,B6554,B6566,B6578,B6590,B6602)</f>
        <v>0</v>
      </c>
      <c r="C6614" s="76">
        <f t="shared" si="1398"/>
        <v>0</v>
      </c>
      <c r="D6614" s="76">
        <f t="shared" si="1398"/>
        <v>0</v>
      </c>
      <c r="E6614" s="76">
        <f t="shared" si="1398"/>
        <v>0</v>
      </c>
      <c r="F6614" s="43">
        <f t="shared" si="1396"/>
        <v>0</v>
      </c>
      <c r="G6614" s="76">
        <f t="shared" ref="G6614:J6623" si="1399">SUM(G6518,G6530,G6542,G6554,G6566,G6578,G6590,G6602)</f>
        <v>0</v>
      </c>
      <c r="H6614" s="76">
        <f t="shared" si="1399"/>
        <v>0</v>
      </c>
      <c r="I6614" s="76">
        <f t="shared" si="1399"/>
        <v>0</v>
      </c>
      <c r="J6614" s="76">
        <f t="shared" si="1399"/>
        <v>0</v>
      </c>
      <c r="K6614" s="43">
        <f t="shared" si="1397"/>
        <v>0</v>
      </c>
    </row>
    <row r="6615" spans="1:11" ht="12.75" customHeight="1">
      <c r="A6615" s="61" t="str">
        <f>"         "&amp;Labels!B70</f>
        <v xml:space="preserve">         Customer 2</v>
      </c>
      <c r="B6615" s="76">
        <f t="shared" si="1398"/>
        <v>0</v>
      </c>
      <c r="C6615" s="76">
        <f t="shared" si="1398"/>
        <v>0</v>
      </c>
      <c r="D6615" s="76">
        <f t="shared" si="1398"/>
        <v>0</v>
      </c>
      <c r="E6615" s="76">
        <f t="shared" si="1398"/>
        <v>0</v>
      </c>
      <c r="F6615" s="43">
        <f t="shared" si="1396"/>
        <v>0</v>
      </c>
      <c r="G6615" s="76">
        <f t="shared" si="1399"/>
        <v>0</v>
      </c>
      <c r="H6615" s="76">
        <f t="shared" si="1399"/>
        <v>0</v>
      </c>
      <c r="I6615" s="76">
        <f t="shared" si="1399"/>
        <v>0</v>
      </c>
      <c r="J6615" s="76">
        <f t="shared" si="1399"/>
        <v>0</v>
      </c>
      <c r="K6615" s="43">
        <f t="shared" si="1397"/>
        <v>0</v>
      </c>
    </row>
    <row r="6616" spans="1:11" ht="12.75" customHeight="1">
      <c r="A6616" s="61" t="str">
        <f>"         "&amp;Labels!B71</f>
        <v xml:space="preserve">         Customer 3</v>
      </c>
      <c r="B6616" s="76">
        <f t="shared" si="1398"/>
        <v>0</v>
      </c>
      <c r="C6616" s="76">
        <f t="shared" si="1398"/>
        <v>0</v>
      </c>
      <c r="D6616" s="76">
        <f t="shared" si="1398"/>
        <v>0</v>
      </c>
      <c r="E6616" s="76">
        <f t="shared" si="1398"/>
        <v>0</v>
      </c>
      <c r="F6616" s="43">
        <f t="shared" si="1396"/>
        <v>0</v>
      </c>
      <c r="G6616" s="76">
        <f t="shared" si="1399"/>
        <v>0</v>
      </c>
      <c r="H6616" s="76">
        <f t="shared" si="1399"/>
        <v>0</v>
      </c>
      <c r="I6616" s="76">
        <f t="shared" si="1399"/>
        <v>0</v>
      </c>
      <c r="J6616" s="76">
        <f t="shared" si="1399"/>
        <v>0</v>
      </c>
      <c r="K6616" s="43">
        <f t="shared" si="1397"/>
        <v>0</v>
      </c>
    </row>
    <row r="6617" spans="1:11" ht="12.75" customHeight="1">
      <c r="A6617" s="61" t="str">
        <f>"         "&amp;Labels!B72</f>
        <v xml:space="preserve">         Customer 4</v>
      </c>
      <c r="B6617" s="76">
        <f t="shared" si="1398"/>
        <v>0</v>
      </c>
      <c r="C6617" s="76">
        <f t="shared" si="1398"/>
        <v>0</v>
      </c>
      <c r="D6617" s="76">
        <f t="shared" si="1398"/>
        <v>0</v>
      </c>
      <c r="E6617" s="76">
        <f t="shared" si="1398"/>
        <v>0</v>
      </c>
      <c r="F6617" s="43">
        <f t="shared" si="1396"/>
        <v>0</v>
      </c>
      <c r="G6617" s="76">
        <f t="shared" si="1399"/>
        <v>0</v>
      </c>
      <c r="H6617" s="76">
        <f t="shared" si="1399"/>
        <v>0</v>
      </c>
      <c r="I6617" s="76">
        <f t="shared" si="1399"/>
        <v>0</v>
      </c>
      <c r="J6617" s="76">
        <f t="shared" si="1399"/>
        <v>0</v>
      </c>
      <c r="K6617" s="43">
        <f t="shared" si="1397"/>
        <v>0</v>
      </c>
    </row>
    <row r="6618" spans="1:11" ht="12.75" customHeight="1">
      <c r="A6618" s="61" t="str">
        <f>"         "&amp;Labels!B73</f>
        <v xml:space="preserve">         Customer 5</v>
      </c>
      <c r="B6618" s="76">
        <f t="shared" si="1398"/>
        <v>0</v>
      </c>
      <c r="C6618" s="76">
        <f t="shared" si="1398"/>
        <v>0</v>
      </c>
      <c r="D6618" s="76">
        <f t="shared" si="1398"/>
        <v>0</v>
      </c>
      <c r="E6618" s="76">
        <f t="shared" si="1398"/>
        <v>0</v>
      </c>
      <c r="F6618" s="43">
        <f t="shared" si="1396"/>
        <v>0</v>
      </c>
      <c r="G6618" s="76">
        <f t="shared" si="1399"/>
        <v>0</v>
      </c>
      <c r="H6618" s="76">
        <f t="shared" si="1399"/>
        <v>0</v>
      </c>
      <c r="I6618" s="76">
        <f t="shared" si="1399"/>
        <v>0</v>
      </c>
      <c r="J6618" s="76">
        <f t="shared" si="1399"/>
        <v>0</v>
      </c>
      <c r="K6618" s="43">
        <f t="shared" si="1397"/>
        <v>0</v>
      </c>
    </row>
    <row r="6619" spans="1:11" ht="12.75" customHeight="1">
      <c r="A6619" s="61" t="str">
        <f>"         "&amp;Labels!B74</f>
        <v xml:space="preserve">         Customer 6</v>
      </c>
      <c r="B6619" s="76">
        <f t="shared" si="1398"/>
        <v>0</v>
      </c>
      <c r="C6619" s="76">
        <f t="shared" si="1398"/>
        <v>0</v>
      </c>
      <c r="D6619" s="76">
        <f t="shared" si="1398"/>
        <v>0</v>
      </c>
      <c r="E6619" s="76">
        <f t="shared" si="1398"/>
        <v>0</v>
      </c>
      <c r="F6619" s="43">
        <f t="shared" si="1396"/>
        <v>0</v>
      </c>
      <c r="G6619" s="76">
        <f t="shared" si="1399"/>
        <v>0</v>
      </c>
      <c r="H6619" s="76">
        <f t="shared" si="1399"/>
        <v>0</v>
      </c>
      <c r="I6619" s="76">
        <f t="shared" si="1399"/>
        <v>0</v>
      </c>
      <c r="J6619" s="76">
        <f t="shared" si="1399"/>
        <v>0</v>
      </c>
      <c r="K6619" s="43">
        <f t="shared" si="1397"/>
        <v>0</v>
      </c>
    </row>
    <row r="6620" spans="1:11" ht="12.75" customHeight="1">
      <c r="A6620" s="61" t="str">
        <f>"         "&amp;Labels!B75</f>
        <v xml:space="preserve">         Customer 7</v>
      </c>
      <c r="B6620" s="76">
        <f t="shared" si="1398"/>
        <v>0</v>
      </c>
      <c r="C6620" s="76">
        <f t="shared" si="1398"/>
        <v>0</v>
      </c>
      <c r="D6620" s="76">
        <f t="shared" si="1398"/>
        <v>0</v>
      </c>
      <c r="E6620" s="76">
        <f t="shared" si="1398"/>
        <v>0</v>
      </c>
      <c r="F6620" s="43">
        <f t="shared" si="1396"/>
        <v>0</v>
      </c>
      <c r="G6620" s="76">
        <f t="shared" si="1399"/>
        <v>0</v>
      </c>
      <c r="H6620" s="76">
        <f t="shared" si="1399"/>
        <v>0</v>
      </c>
      <c r="I6620" s="76">
        <f t="shared" si="1399"/>
        <v>0</v>
      </c>
      <c r="J6620" s="76">
        <f t="shared" si="1399"/>
        <v>0</v>
      </c>
      <c r="K6620" s="43">
        <f t="shared" si="1397"/>
        <v>0</v>
      </c>
    </row>
    <row r="6621" spans="1:11" ht="12.75" customHeight="1">
      <c r="A6621" s="61" t="str">
        <f>"         "&amp;Labels!B76</f>
        <v xml:space="preserve">         Customer 8</v>
      </c>
      <c r="B6621" s="76">
        <f t="shared" si="1398"/>
        <v>0</v>
      </c>
      <c r="C6621" s="76">
        <f t="shared" si="1398"/>
        <v>0</v>
      </c>
      <c r="D6621" s="76">
        <f t="shared" si="1398"/>
        <v>0</v>
      </c>
      <c r="E6621" s="76">
        <f t="shared" si="1398"/>
        <v>0</v>
      </c>
      <c r="F6621" s="43">
        <f t="shared" si="1396"/>
        <v>0</v>
      </c>
      <c r="G6621" s="76">
        <f t="shared" si="1399"/>
        <v>0</v>
      </c>
      <c r="H6621" s="76">
        <f t="shared" si="1399"/>
        <v>0</v>
      </c>
      <c r="I6621" s="76">
        <f t="shared" si="1399"/>
        <v>0</v>
      </c>
      <c r="J6621" s="76">
        <f t="shared" si="1399"/>
        <v>0</v>
      </c>
      <c r="K6621" s="43">
        <f t="shared" si="1397"/>
        <v>0</v>
      </c>
    </row>
    <row r="6622" spans="1:11" ht="12.75" customHeight="1">
      <c r="A6622" s="61" t="str">
        <f>"         "&amp;Labels!B77</f>
        <v xml:space="preserve">         Customer 9</v>
      </c>
      <c r="B6622" s="76">
        <f t="shared" si="1398"/>
        <v>0</v>
      </c>
      <c r="C6622" s="76">
        <f t="shared" si="1398"/>
        <v>0</v>
      </c>
      <c r="D6622" s="76">
        <f t="shared" si="1398"/>
        <v>0</v>
      </c>
      <c r="E6622" s="76">
        <f t="shared" si="1398"/>
        <v>0</v>
      </c>
      <c r="F6622" s="43">
        <f t="shared" si="1396"/>
        <v>0</v>
      </c>
      <c r="G6622" s="76">
        <f t="shared" si="1399"/>
        <v>0</v>
      </c>
      <c r="H6622" s="76">
        <f t="shared" si="1399"/>
        <v>0</v>
      </c>
      <c r="I6622" s="76">
        <f t="shared" si="1399"/>
        <v>0</v>
      </c>
      <c r="J6622" s="76">
        <f t="shared" si="1399"/>
        <v>0</v>
      </c>
      <c r="K6622" s="43">
        <f t="shared" si="1397"/>
        <v>0</v>
      </c>
    </row>
    <row r="6623" spans="1:11" ht="12.75" customHeight="1">
      <c r="A6623" s="61" t="str">
        <f>"         "&amp;Labels!B78</f>
        <v xml:space="preserve">         Customer 10</v>
      </c>
      <c r="B6623" s="76">
        <f t="shared" si="1398"/>
        <v>0</v>
      </c>
      <c r="C6623" s="76">
        <f t="shared" si="1398"/>
        <v>0</v>
      </c>
      <c r="D6623" s="76">
        <f t="shared" si="1398"/>
        <v>0</v>
      </c>
      <c r="E6623" s="76">
        <f t="shared" si="1398"/>
        <v>0</v>
      </c>
      <c r="F6623" s="43">
        <f t="shared" si="1396"/>
        <v>0</v>
      </c>
      <c r="G6623" s="76">
        <f t="shared" si="1399"/>
        <v>0</v>
      </c>
      <c r="H6623" s="76">
        <f t="shared" si="1399"/>
        <v>0</v>
      </c>
      <c r="I6623" s="76">
        <f t="shared" si="1399"/>
        <v>0</v>
      </c>
      <c r="J6623" s="76">
        <f t="shared" si="1399"/>
        <v>0</v>
      </c>
      <c r="K6623" s="43">
        <f t="shared" si="1397"/>
        <v>0</v>
      </c>
    </row>
    <row r="6624" spans="1:11" ht="12.75" customHeight="1">
      <c r="A6624" s="61" t="str">
        <f>"         "&amp;Labels!C68</f>
        <v xml:space="preserve">         Total</v>
      </c>
      <c r="B6624" s="84">
        <f>B6613</f>
        <v>0</v>
      </c>
      <c r="C6624" s="84">
        <f>C6613</f>
        <v>0</v>
      </c>
      <c r="D6624" s="84">
        <f>D6613</f>
        <v>0</v>
      </c>
      <c r="E6624" s="84">
        <f>E6613</f>
        <v>0</v>
      </c>
      <c r="F6624" s="43">
        <f>SUM(B6613:E6613)</f>
        <v>0</v>
      </c>
      <c r="G6624" s="84">
        <f>G6613</f>
        <v>0</v>
      </c>
      <c r="H6624" s="84">
        <f>H6613</f>
        <v>0</v>
      </c>
      <c r="I6624" s="84">
        <f>I6613</f>
        <v>0</v>
      </c>
      <c r="J6624" s="84">
        <f>J6613</f>
        <v>0</v>
      </c>
      <c r="K6624" s="43">
        <f>SUM(G6613:J6613)</f>
        <v>0</v>
      </c>
    </row>
    <row r="6625" spans="1:11" ht="12.75" customHeight="1">
      <c r="A6625" s="55" t="str">
        <f>"   "&amp;Labels!B108</f>
        <v xml:space="preserve">   Sales visits</v>
      </c>
      <c r="B6625" s="74"/>
      <c r="C6625" s="74"/>
      <c r="D6625" s="74"/>
      <c r="E6625" s="74"/>
      <c r="F6625" s="43"/>
      <c r="G6625" s="74"/>
      <c r="H6625" s="74"/>
      <c r="I6625" s="74"/>
      <c r="J6625" s="74"/>
      <c r="K6625" s="43"/>
    </row>
    <row r="6626" spans="1:11" ht="12.75" customHeight="1">
      <c r="A6626" s="61" t="str">
        <f>"      "&amp;Labels!B85</f>
        <v xml:space="preserve">      Q 1</v>
      </c>
      <c r="B6626" s="84"/>
      <c r="C6626" s="84"/>
      <c r="D6626" s="84"/>
      <c r="E6626" s="84"/>
      <c r="F6626" s="43"/>
      <c r="G6626" s="84"/>
      <c r="H6626" s="84"/>
      <c r="I6626" s="84"/>
      <c r="J6626" s="84"/>
      <c r="K6626" s="43"/>
    </row>
    <row r="6627" spans="1:11" ht="12.75" customHeight="1">
      <c r="A6627" s="61" t="str">
        <f>"         "&amp;Labels!B69</f>
        <v xml:space="preserve">         Customer 1</v>
      </c>
      <c r="B6627" s="76">
        <f>IF('(Other Computations)'!B199=0,0,Inputs!D251*Inputs!D144*Inputs!D77*Inputs!D27*'GM Alloc Factors'!B35/('(Other Computations)'!B186+'(Other Computations)'!B199))</f>
        <v>0</v>
      </c>
      <c r="C6627" s="76">
        <f>IF('(Other Computations)'!C199=0,0,Inputs!E251*Inputs!E144*Inputs!D77*Inputs!D27*'GM Alloc Factors'!C35/('(Other Computations)'!C186+'(Other Computations)'!C199))</f>
        <v>0</v>
      </c>
      <c r="D6627" s="76">
        <f>IF('(Other Computations)'!D199=0,0,Inputs!F251*Inputs!F144*Inputs!D77*Inputs!D27*'GM Alloc Factors'!D35/('(Other Computations)'!D186+'(Other Computations)'!D199))</f>
        <v>0</v>
      </c>
      <c r="E6627" s="76">
        <f>IF('(Other Computations)'!E199=0,0,Inputs!G251*Inputs!G144*Inputs!D77*Inputs!D27*'GM Alloc Factors'!E35/('(Other Computations)'!E186+'(Other Computations)'!E199))</f>
        <v>0</v>
      </c>
      <c r="F6627" s="43">
        <f t="shared" ref="F6627:F6637" si="1400">SUM(B6627:E6627)</f>
        <v>0</v>
      </c>
      <c r="G6627" s="76">
        <f>IF('(Other Computations)'!G199=0,0,Inputs!I251*Inputs!I144*Inputs!D77*Inputs!D27*'GM Alloc Factors'!G35/('(Other Computations)'!G186+'(Other Computations)'!G199))</f>
        <v>0</v>
      </c>
      <c r="H6627" s="76">
        <f>IF('(Other Computations)'!H199=0,0,Inputs!J251*Inputs!J144*Inputs!D77*Inputs!D27*'GM Alloc Factors'!H35/('(Other Computations)'!H186+'(Other Computations)'!H199))</f>
        <v>0</v>
      </c>
      <c r="I6627" s="76">
        <f>IF('(Other Computations)'!I199=0,0,Inputs!K251*Inputs!K144*Inputs!D77*Inputs!D27*'GM Alloc Factors'!I35/('(Other Computations)'!I186+'(Other Computations)'!I199))</f>
        <v>0</v>
      </c>
      <c r="J6627" s="76">
        <f>IF('(Other Computations)'!J199=0,0,Inputs!L251*Inputs!L144*Inputs!D77*Inputs!D27*'GM Alloc Factors'!J35/('(Other Computations)'!J186+'(Other Computations)'!J199))</f>
        <v>0</v>
      </c>
      <c r="K6627" s="43">
        <f t="shared" ref="K6627:K6637" si="1401">SUM(G6627:J6627)</f>
        <v>0</v>
      </c>
    </row>
    <row r="6628" spans="1:11" ht="12.75" customHeight="1">
      <c r="A6628" s="61" t="str">
        <f>"         "&amp;Labels!B70</f>
        <v xml:space="preserve">         Customer 2</v>
      </c>
      <c r="B6628" s="76">
        <f>IF('(Other Computations)'!B200=0,0,Inputs!D252*Inputs!D145*Inputs!D78*Inputs!D27*'GM Alloc Factors'!B35/('(Other Computations)'!B187+'(Other Computations)'!B200))</f>
        <v>0</v>
      </c>
      <c r="C6628" s="76">
        <f>IF('(Other Computations)'!C200=0,0,Inputs!E252*Inputs!E145*Inputs!D78*Inputs!D27*'GM Alloc Factors'!C35/('(Other Computations)'!C187+'(Other Computations)'!C200))</f>
        <v>0</v>
      </c>
      <c r="D6628" s="76">
        <f>IF('(Other Computations)'!D200=0,0,Inputs!F252*Inputs!F145*Inputs!D78*Inputs!D27*'GM Alloc Factors'!D35/('(Other Computations)'!D187+'(Other Computations)'!D200))</f>
        <v>0</v>
      </c>
      <c r="E6628" s="76">
        <f>IF('(Other Computations)'!E200=0,0,Inputs!G252*Inputs!G145*Inputs!D78*Inputs!D27*'GM Alloc Factors'!E35/('(Other Computations)'!E187+'(Other Computations)'!E200))</f>
        <v>0</v>
      </c>
      <c r="F6628" s="43">
        <f t="shared" si="1400"/>
        <v>0</v>
      </c>
      <c r="G6628" s="76">
        <f>IF('(Other Computations)'!G200=0,0,Inputs!I252*Inputs!I145*Inputs!D78*Inputs!D27*'GM Alloc Factors'!G35/('(Other Computations)'!G187+'(Other Computations)'!G200))</f>
        <v>0</v>
      </c>
      <c r="H6628" s="76">
        <f>IF('(Other Computations)'!H200=0,0,Inputs!J252*Inputs!J145*Inputs!D78*Inputs!D27*'GM Alloc Factors'!H35/('(Other Computations)'!H187+'(Other Computations)'!H200))</f>
        <v>0</v>
      </c>
      <c r="I6628" s="76">
        <f>IF('(Other Computations)'!I200=0,0,Inputs!K252*Inputs!K145*Inputs!D78*Inputs!D27*'GM Alloc Factors'!I35/('(Other Computations)'!I187+'(Other Computations)'!I200))</f>
        <v>0</v>
      </c>
      <c r="J6628" s="76">
        <f>IF('(Other Computations)'!J200=0,0,Inputs!L252*Inputs!L145*Inputs!D78*Inputs!D27*'GM Alloc Factors'!J35/('(Other Computations)'!J187+'(Other Computations)'!J200))</f>
        <v>0</v>
      </c>
      <c r="K6628" s="43">
        <f t="shared" si="1401"/>
        <v>0</v>
      </c>
    </row>
    <row r="6629" spans="1:11" ht="12.75" customHeight="1">
      <c r="A6629" s="61" t="str">
        <f>"         "&amp;Labels!B71</f>
        <v xml:space="preserve">         Customer 3</v>
      </c>
      <c r="B6629" s="76">
        <f>IF('(Other Computations)'!B201=0,0,Inputs!D253*Inputs!D146*Inputs!D79*Inputs!D27*'GM Alloc Factors'!B35/('(Other Computations)'!B188+'(Other Computations)'!B201))</f>
        <v>0</v>
      </c>
      <c r="C6629" s="76">
        <f>IF('(Other Computations)'!C201=0,0,Inputs!E253*Inputs!E146*Inputs!D79*Inputs!D27*'GM Alloc Factors'!C35/('(Other Computations)'!C188+'(Other Computations)'!C201))</f>
        <v>0</v>
      </c>
      <c r="D6629" s="76">
        <f>IF('(Other Computations)'!D201=0,0,Inputs!F253*Inputs!F146*Inputs!D79*Inputs!D27*'GM Alloc Factors'!D35/('(Other Computations)'!D188+'(Other Computations)'!D201))</f>
        <v>0</v>
      </c>
      <c r="E6629" s="76">
        <f>IF('(Other Computations)'!E201=0,0,Inputs!G253*Inputs!G146*Inputs!D79*Inputs!D27*'GM Alloc Factors'!E35/('(Other Computations)'!E188+'(Other Computations)'!E201))</f>
        <v>0</v>
      </c>
      <c r="F6629" s="43">
        <f t="shared" si="1400"/>
        <v>0</v>
      </c>
      <c r="G6629" s="76">
        <f>IF('(Other Computations)'!G201=0,0,Inputs!I253*Inputs!I146*Inputs!D79*Inputs!D27*'GM Alloc Factors'!G35/('(Other Computations)'!G188+'(Other Computations)'!G201))</f>
        <v>0</v>
      </c>
      <c r="H6629" s="76">
        <f>IF('(Other Computations)'!H201=0,0,Inputs!J253*Inputs!J146*Inputs!D79*Inputs!D27*'GM Alloc Factors'!H35/('(Other Computations)'!H188+'(Other Computations)'!H201))</f>
        <v>0</v>
      </c>
      <c r="I6629" s="76">
        <f>IF('(Other Computations)'!I201=0,0,Inputs!K253*Inputs!K146*Inputs!D79*Inputs!D27*'GM Alloc Factors'!I35/('(Other Computations)'!I188+'(Other Computations)'!I201))</f>
        <v>0</v>
      </c>
      <c r="J6629" s="76">
        <f>IF('(Other Computations)'!J201=0,0,Inputs!L253*Inputs!L146*Inputs!D79*Inputs!D27*'GM Alloc Factors'!J35/('(Other Computations)'!J188+'(Other Computations)'!J201))</f>
        <v>0</v>
      </c>
      <c r="K6629" s="43">
        <f t="shared" si="1401"/>
        <v>0</v>
      </c>
    </row>
    <row r="6630" spans="1:11" ht="12.75" customHeight="1">
      <c r="A6630" s="61" t="str">
        <f>"         "&amp;Labels!B72</f>
        <v xml:space="preserve">         Customer 4</v>
      </c>
      <c r="B6630" s="76">
        <f>IF('(Other Computations)'!B202=0,0,Inputs!D254*Inputs!D147*Inputs!D80*Inputs!D27*'GM Alloc Factors'!B35/('(Other Computations)'!B189+'(Other Computations)'!B202))</f>
        <v>0</v>
      </c>
      <c r="C6630" s="76">
        <f>IF('(Other Computations)'!C202=0,0,Inputs!E254*Inputs!E147*Inputs!D80*Inputs!D27*'GM Alloc Factors'!C35/('(Other Computations)'!C189+'(Other Computations)'!C202))</f>
        <v>0</v>
      </c>
      <c r="D6630" s="76">
        <f>IF('(Other Computations)'!D202=0,0,Inputs!F254*Inputs!F147*Inputs!D80*Inputs!D27*'GM Alloc Factors'!D35/('(Other Computations)'!D189+'(Other Computations)'!D202))</f>
        <v>0</v>
      </c>
      <c r="E6630" s="76">
        <f>IF('(Other Computations)'!E202=0,0,Inputs!G254*Inputs!G147*Inputs!D80*Inputs!D27*'GM Alloc Factors'!E35/('(Other Computations)'!E189+'(Other Computations)'!E202))</f>
        <v>0</v>
      </c>
      <c r="F6630" s="43">
        <f t="shared" si="1400"/>
        <v>0</v>
      </c>
      <c r="G6630" s="76">
        <f>IF('(Other Computations)'!G202=0,0,Inputs!I254*Inputs!I147*Inputs!D80*Inputs!D27*'GM Alloc Factors'!G35/('(Other Computations)'!G189+'(Other Computations)'!G202))</f>
        <v>0</v>
      </c>
      <c r="H6630" s="76">
        <f>IF('(Other Computations)'!H202=0,0,Inputs!J254*Inputs!J147*Inputs!D80*Inputs!D27*'GM Alloc Factors'!H35/('(Other Computations)'!H189+'(Other Computations)'!H202))</f>
        <v>0</v>
      </c>
      <c r="I6630" s="76">
        <f>IF('(Other Computations)'!I202=0,0,Inputs!K254*Inputs!K147*Inputs!D80*Inputs!D27*'GM Alloc Factors'!I35/('(Other Computations)'!I189+'(Other Computations)'!I202))</f>
        <v>0</v>
      </c>
      <c r="J6630" s="76">
        <f>IF('(Other Computations)'!J202=0,0,Inputs!L254*Inputs!L147*Inputs!D80*Inputs!D27*'GM Alloc Factors'!J35/('(Other Computations)'!J189+'(Other Computations)'!J202))</f>
        <v>0</v>
      </c>
      <c r="K6630" s="43">
        <f t="shared" si="1401"/>
        <v>0</v>
      </c>
    </row>
    <row r="6631" spans="1:11" ht="12.75" customHeight="1">
      <c r="A6631" s="61" t="str">
        <f>"         "&amp;Labels!B73</f>
        <v xml:space="preserve">         Customer 5</v>
      </c>
      <c r="B6631" s="76">
        <f>IF('(Other Computations)'!B203=0,0,Inputs!D255*Inputs!D148*Inputs!D81*Inputs!D27*'GM Alloc Factors'!B35/('(Other Computations)'!B190+'(Other Computations)'!B203))</f>
        <v>0</v>
      </c>
      <c r="C6631" s="76">
        <f>IF('(Other Computations)'!C203=0,0,Inputs!E255*Inputs!E148*Inputs!D81*Inputs!D27*'GM Alloc Factors'!C35/('(Other Computations)'!C190+'(Other Computations)'!C203))</f>
        <v>0</v>
      </c>
      <c r="D6631" s="76">
        <f>IF('(Other Computations)'!D203=0,0,Inputs!F255*Inputs!F148*Inputs!D81*Inputs!D27*'GM Alloc Factors'!D35/('(Other Computations)'!D190+'(Other Computations)'!D203))</f>
        <v>0</v>
      </c>
      <c r="E6631" s="76">
        <f>IF('(Other Computations)'!E203=0,0,Inputs!G255*Inputs!G148*Inputs!D81*Inputs!D27*'GM Alloc Factors'!E35/('(Other Computations)'!E190+'(Other Computations)'!E203))</f>
        <v>0</v>
      </c>
      <c r="F6631" s="43">
        <f t="shared" si="1400"/>
        <v>0</v>
      </c>
      <c r="G6631" s="76">
        <f>IF('(Other Computations)'!G203=0,0,Inputs!I255*Inputs!I148*Inputs!D81*Inputs!D27*'GM Alloc Factors'!G35/('(Other Computations)'!G190+'(Other Computations)'!G203))</f>
        <v>0</v>
      </c>
      <c r="H6631" s="76">
        <f>IF('(Other Computations)'!H203=0,0,Inputs!J255*Inputs!J148*Inputs!D81*Inputs!D27*'GM Alloc Factors'!H35/('(Other Computations)'!H190+'(Other Computations)'!H203))</f>
        <v>0</v>
      </c>
      <c r="I6631" s="76">
        <f>IF('(Other Computations)'!I203=0,0,Inputs!K255*Inputs!K148*Inputs!D81*Inputs!D27*'GM Alloc Factors'!I35/('(Other Computations)'!I190+'(Other Computations)'!I203))</f>
        <v>0</v>
      </c>
      <c r="J6631" s="76">
        <f>IF('(Other Computations)'!J203=0,0,Inputs!L255*Inputs!L148*Inputs!D81*Inputs!D27*'GM Alloc Factors'!J35/('(Other Computations)'!J190+'(Other Computations)'!J203))</f>
        <v>0</v>
      </c>
      <c r="K6631" s="43">
        <f t="shared" si="1401"/>
        <v>0</v>
      </c>
    </row>
    <row r="6632" spans="1:11" ht="12.75" customHeight="1">
      <c r="A6632" s="61" t="str">
        <f>"         "&amp;Labels!B74</f>
        <v xml:space="preserve">         Customer 6</v>
      </c>
      <c r="B6632" s="76">
        <f>IF('(Other Computations)'!B204=0,0,Inputs!D256*Inputs!D149*Inputs!D82*Inputs!D27*'GM Alloc Factors'!B35/('(Other Computations)'!B191+'(Other Computations)'!B204))</f>
        <v>0</v>
      </c>
      <c r="C6632" s="76">
        <f>IF('(Other Computations)'!C204=0,0,Inputs!E256*Inputs!E149*Inputs!D82*Inputs!D27*'GM Alloc Factors'!C35/('(Other Computations)'!C191+'(Other Computations)'!C204))</f>
        <v>0</v>
      </c>
      <c r="D6632" s="76">
        <f>IF('(Other Computations)'!D204=0,0,Inputs!F256*Inputs!F149*Inputs!D82*Inputs!D27*'GM Alloc Factors'!D35/('(Other Computations)'!D191+'(Other Computations)'!D204))</f>
        <v>0</v>
      </c>
      <c r="E6632" s="76">
        <f>IF('(Other Computations)'!E204=0,0,Inputs!G256*Inputs!G149*Inputs!D82*Inputs!D27*'GM Alloc Factors'!E35/('(Other Computations)'!E191+'(Other Computations)'!E204))</f>
        <v>0</v>
      </c>
      <c r="F6632" s="43">
        <f t="shared" si="1400"/>
        <v>0</v>
      </c>
      <c r="G6632" s="76">
        <f>IF('(Other Computations)'!G204=0,0,Inputs!I256*Inputs!I149*Inputs!D82*Inputs!D27*'GM Alloc Factors'!G35/('(Other Computations)'!G191+'(Other Computations)'!G204))</f>
        <v>0</v>
      </c>
      <c r="H6632" s="76">
        <f>IF('(Other Computations)'!H204=0,0,Inputs!J256*Inputs!J149*Inputs!D82*Inputs!D27*'GM Alloc Factors'!H35/('(Other Computations)'!H191+'(Other Computations)'!H204))</f>
        <v>0</v>
      </c>
      <c r="I6632" s="76">
        <f>IF('(Other Computations)'!I204=0,0,Inputs!K256*Inputs!K149*Inputs!D82*Inputs!D27*'GM Alloc Factors'!I35/('(Other Computations)'!I191+'(Other Computations)'!I204))</f>
        <v>0</v>
      </c>
      <c r="J6632" s="76">
        <f>IF('(Other Computations)'!J204=0,0,Inputs!L256*Inputs!L149*Inputs!D82*Inputs!D27*'GM Alloc Factors'!J35/('(Other Computations)'!J191+'(Other Computations)'!J204))</f>
        <v>0</v>
      </c>
      <c r="K6632" s="43">
        <f t="shared" si="1401"/>
        <v>0</v>
      </c>
    </row>
    <row r="6633" spans="1:11" ht="12.75" customHeight="1">
      <c r="A6633" s="61" t="str">
        <f>"         "&amp;Labels!B75</f>
        <v xml:space="preserve">         Customer 7</v>
      </c>
      <c r="B6633" s="76">
        <f>IF('(Other Computations)'!B205=0,0,Inputs!D257*Inputs!D150*Inputs!D83*Inputs!D27*'GM Alloc Factors'!B35/('(Other Computations)'!B192+'(Other Computations)'!B205))</f>
        <v>0</v>
      </c>
      <c r="C6633" s="76">
        <f>IF('(Other Computations)'!C205=0,0,Inputs!E257*Inputs!E150*Inputs!D83*Inputs!D27*'GM Alloc Factors'!C35/('(Other Computations)'!C192+'(Other Computations)'!C205))</f>
        <v>0</v>
      </c>
      <c r="D6633" s="76">
        <f>IF('(Other Computations)'!D205=0,0,Inputs!F257*Inputs!F150*Inputs!D83*Inputs!D27*'GM Alloc Factors'!D35/('(Other Computations)'!D192+'(Other Computations)'!D205))</f>
        <v>0</v>
      </c>
      <c r="E6633" s="76">
        <f>IF('(Other Computations)'!E205=0,0,Inputs!G257*Inputs!G150*Inputs!D83*Inputs!D27*'GM Alloc Factors'!E35/('(Other Computations)'!E192+'(Other Computations)'!E205))</f>
        <v>0</v>
      </c>
      <c r="F6633" s="43">
        <f t="shared" si="1400"/>
        <v>0</v>
      </c>
      <c r="G6633" s="76">
        <f>IF('(Other Computations)'!G205=0,0,Inputs!I257*Inputs!I150*Inputs!D83*Inputs!D27*'GM Alloc Factors'!G35/('(Other Computations)'!G192+'(Other Computations)'!G205))</f>
        <v>0</v>
      </c>
      <c r="H6633" s="76">
        <f>IF('(Other Computations)'!H205=0,0,Inputs!J257*Inputs!J150*Inputs!D83*Inputs!D27*'GM Alloc Factors'!H35/('(Other Computations)'!H192+'(Other Computations)'!H205))</f>
        <v>0</v>
      </c>
      <c r="I6633" s="76">
        <f>IF('(Other Computations)'!I205=0,0,Inputs!K257*Inputs!K150*Inputs!D83*Inputs!D27*'GM Alloc Factors'!I35/('(Other Computations)'!I192+'(Other Computations)'!I205))</f>
        <v>0</v>
      </c>
      <c r="J6633" s="76">
        <f>IF('(Other Computations)'!J205=0,0,Inputs!L257*Inputs!L150*Inputs!D83*Inputs!D27*'GM Alloc Factors'!J35/('(Other Computations)'!J192+'(Other Computations)'!J205))</f>
        <v>0</v>
      </c>
      <c r="K6633" s="43">
        <f t="shared" si="1401"/>
        <v>0</v>
      </c>
    </row>
    <row r="6634" spans="1:11" ht="12.75" customHeight="1">
      <c r="A6634" s="61" t="str">
        <f>"         "&amp;Labels!B76</f>
        <v xml:space="preserve">         Customer 8</v>
      </c>
      <c r="B6634" s="76">
        <f>IF('(Other Computations)'!B206=0,0,Inputs!D258*Inputs!D151*Inputs!D84*Inputs!D27*'GM Alloc Factors'!B35/('(Other Computations)'!B193+'(Other Computations)'!B206))</f>
        <v>0</v>
      </c>
      <c r="C6634" s="76">
        <f>IF('(Other Computations)'!C206=0,0,Inputs!E258*Inputs!E151*Inputs!D84*Inputs!D27*'GM Alloc Factors'!C35/('(Other Computations)'!C193+'(Other Computations)'!C206))</f>
        <v>0</v>
      </c>
      <c r="D6634" s="76">
        <f>IF('(Other Computations)'!D206=0,0,Inputs!F258*Inputs!F151*Inputs!D84*Inputs!D27*'GM Alloc Factors'!D35/('(Other Computations)'!D193+'(Other Computations)'!D206))</f>
        <v>0</v>
      </c>
      <c r="E6634" s="76">
        <f>IF('(Other Computations)'!E206=0,0,Inputs!G258*Inputs!G151*Inputs!D84*Inputs!D27*'GM Alloc Factors'!E35/('(Other Computations)'!E193+'(Other Computations)'!E206))</f>
        <v>0</v>
      </c>
      <c r="F6634" s="43">
        <f t="shared" si="1400"/>
        <v>0</v>
      </c>
      <c r="G6634" s="76">
        <f>IF('(Other Computations)'!G206=0,0,Inputs!I258*Inputs!I151*Inputs!D84*Inputs!D27*'GM Alloc Factors'!G35/('(Other Computations)'!G193+'(Other Computations)'!G206))</f>
        <v>0</v>
      </c>
      <c r="H6634" s="76">
        <f>IF('(Other Computations)'!H206=0,0,Inputs!J258*Inputs!J151*Inputs!D84*Inputs!D27*'GM Alloc Factors'!H35/('(Other Computations)'!H193+'(Other Computations)'!H206))</f>
        <v>0</v>
      </c>
      <c r="I6634" s="76">
        <f>IF('(Other Computations)'!I206=0,0,Inputs!K258*Inputs!K151*Inputs!D84*Inputs!D27*'GM Alloc Factors'!I35/('(Other Computations)'!I193+'(Other Computations)'!I206))</f>
        <v>0</v>
      </c>
      <c r="J6634" s="76">
        <f>IF('(Other Computations)'!J206=0,0,Inputs!L258*Inputs!L151*Inputs!D84*Inputs!D27*'GM Alloc Factors'!J35/('(Other Computations)'!J193+'(Other Computations)'!J206))</f>
        <v>0</v>
      </c>
      <c r="K6634" s="43">
        <f t="shared" si="1401"/>
        <v>0</v>
      </c>
    </row>
    <row r="6635" spans="1:11" ht="12.75" customHeight="1">
      <c r="A6635" s="61" t="str">
        <f>"         "&amp;Labels!B77</f>
        <v xml:space="preserve">         Customer 9</v>
      </c>
      <c r="B6635" s="76">
        <f>IF('(Other Computations)'!B207=0,0,Inputs!D259*Inputs!D152*Inputs!D85*Inputs!D27*'GM Alloc Factors'!B35/('(Other Computations)'!B194+'(Other Computations)'!B207))</f>
        <v>0</v>
      </c>
      <c r="C6635" s="76">
        <f>IF('(Other Computations)'!C207=0,0,Inputs!E259*Inputs!E152*Inputs!D85*Inputs!D27*'GM Alloc Factors'!C35/('(Other Computations)'!C194+'(Other Computations)'!C207))</f>
        <v>0</v>
      </c>
      <c r="D6635" s="76">
        <f>IF('(Other Computations)'!D207=0,0,Inputs!F259*Inputs!F152*Inputs!D85*Inputs!D27*'GM Alloc Factors'!D35/('(Other Computations)'!D194+'(Other Computations)'!D207))</f>
        <v>0</v>
      </c>
      <c r="E6635" s="76">
        <f>IF('(Other Computations)'!E207=0,0,Inputs!G259*Inputs!G152*Inputs!D85*Inputs!D27*'GM Alloc Factors'!E35/('(Other Computations)'!E194+'(Other Computations)'!E207))</f>
        <v>0</v>
      </c>
      <c r="F6635" s="43">
        <f t="shared" si="1400"/>
        <v>0</v>
      </c>
      <c r="G6635" s="76">
        <f>IF('(Other Computations)'!G207=0,0,Inputs!I259*Inputs!I152*Inputs!D85*Inputs!D27*'GM Alloc Factors'!G35/('(Other Computations)'!G194+'(Other Computations)'!G207))</f>
        <v>0</v>
      </c>
      <c r="H6635" s="76">
        <f>IF('(Other Computations)'!H207=0,0,Inputs!J259*Inputs!J152*Inputs!D85*Inputs!D27*'GM Alloc Factors'!H35/('(Other Computations)'!H194+'(Other Computations)'!H207))</f>
        <v>0</v>
      </c>
      <c r="I6635" s="76">
        <f>IF('(Other Computations)'!I207=0,0,Inputs!K259*Inputs!K152*Inputs!D85*Inputs!D27*'GM Alloc Factors'!I35/('(Other Computations)'!I194+'(Other Computations)'!I207))</f>
        <v>0</v>
      </c>
      <c r="J6635" s="76">
        <f>IF('(Other Computations)'!J207=0,0,Inputs!L259*Inputs!L152*Inputs!D85*Inputs!D27*'GM Alloc Factors'!J35/('(Other Computations)'!J194+'(Other Computations)'!J207))</f>
        <v>0</v>
      </c>
      <c r="K6635" s="43">
        <f t="shared" si="1401"/>
        <v>0</v>
      </c>
    </row>
    <row r="6636" spans="1:11" ht="12.75" customHeight="1">
      <c r="A6636" s="61" t="str">
        <f>"         "&amp;Labels!B78</f>
        <v xml:space="preserve">         Customer 10</v>
      </c>
      <c r="B6636" s="76">
        <f>IF('(Other Computations)'!B208=0,0,Inputs!D260*Inputs!D153*Inputs!D86*Inputs!D27*'GM Alloc Factors'!B35/('(Other Computations)'!B195+'(Other Computations)'!B208))</f>
        <v>0</v>
      </c>
      <c r="C6636" s="76">
        <f>IF('(Other Computations)'!C208=0,0,Inputs!E260*Inputs!E153*Inputs!D86*Inputs!D27*'GM Alloc Factors'!C35/('(Other Computations)'!C195+'(Other Computations)'!C208))</f>
        <v>0</v>
      </c>
      <c r="D6636" s="76">
        <f>IF('(Other Computations)'!D208=0,0,Inputs!F260*Inputs!F153*Inputs!D86*Inputs!D27*'GM Alloc Factors'!D35/('(Other Computations)'!D195+'(Other Computations)'!D208))</f>
        <v>0</v>
      </c>
      <c r="E6636" s="76">
        <f>IF('(Other Computations)'!E208=0,0,Inputs!G260*Inputs!G153*Inputs!D86*Inputs!D27*'GM Alloc Factors'!E35/('(Other Computations)'!E195+'(Other Computations)'!E208))</f>
        <v>0</v>
      </c>
      <c r="F6636" s="43">
        <f t="shared" si="1400"/>
        <v>0</v>
      </c>
      <c r="G6636" s="76">
        <f>IF('(Other Computations)'!G208=0,0,Inputs!I260*Inputs!I153*Inputs!D86*Inputs!D27*'GM Alloc Factors'!G35/('(Other Computations)'!G195+'(Other Computations)'!G208))</f>
        <v>0</v>
      </c>
      <c r="H6636" s="76">
        <f>IF('(Other Computations)'!H208=0,0,Inputs!J260*Inputs!J153*Inputs!D86*Inputs!D27*'GM Alloc Factors'!H35/('(Other Computations)'!H195+'(Other Computations)'!H208))</f>
        <v>0</v>
      </c>
      <c r="I6636" s="76">
        <f>IF('(Other Computations)'!I208=0,0,Inputs!K260*Inputs!K153*Inputs!D86*Inputs!D27*'GM Alloc Factors'!I35/('(Other Computations)'!I195+'(Other Computations)'!I208))</f>
        <v>0</v>
      </c>
      <c r="J6636" s="76">
        <f>IF('(Other Computations)'!J208=0,0,Inputs!L260*Inputs!L153*Inputs!D86*Inputs!D27*'GM Alloc Factors'!J35/('(Other Computations)'!J195+'(Other Computations)'!J208))</f>
        <v>0</v>
      </c>
      <c r="K6636" s="43">
        <f t="shared" si="1401"/>
        <v>0</v>
      </c>
    </row>
    <row r="6637" spans="1:11" ht="12.75" customHeight="1">
      <c r="A6637" s="61" t="str">
        <f>"         "&amp;Labels!C68</f>
        <v xml:space="preserve">         Total</v>
      </c>
      <c r="B6637" s="84">
        <f>SUM(B6627:B6636)</f>
        <v>0</v>
      </c>
      <c r="C6637" s="84">
        <f>SUM(C6627:C6636)</f>
        <v>0</v>
      </c>
      <c r="D6637" s="84">
        <f>SUM(D6627:D6636)</f>
        <v>0</v>
      </c>
      <c r="E6637" s="84">
        <f>SUM(E6627:E6636)</f>
        <v>0</v>
      </c>
      <c r="F6637" s="43">
        <f t="shared" si="1400"/>
        <v>0</v>
      </c>
      <c r="G6637" s="84">
        <f>SUM(G6627:G6636)</f>
        <v>0</v>
      </c>
      <c r="H6637" s="84">
        <f>SUM(H6627:H6636)</f>
        <v>0</v>
      </c>
      <c r="I6637" s="84">
        <f>SUM(I6627:I6636)</f>
        <v>0</v>
      </c>
      <c r="J6637" s="84">
        <f>SUM(J6627:J6636)</f>
        <v>0</v>
      </c>
      <c r="K6637" s="43">
        <f t="shared" si="1401"/>
        <v>0</v>
      </c>
    </row>
    <row r="6638" spans="1:11" ht="12.75" customHeight="1">
      <c r="A6638" s="61" t="str">
        <f>"      "&amp;Labels!B86</f>
        <v xml:space="preserve">      Q 2</v>
      </c>
      <c r="B6638" s="84"/>
      <c r="C6638" s="84"/>
      <c r="D6638" s="84"/>
      <c r="E6638" s="84"/>
      <c r="F6638" s="43"/>
      <c r="G6638" s="84"/>
      <c r="H6638" s="84"/>
      <c r="I6638" s="84"/>
      <c r="J6638" s="84"/>
      <c r="K6638" s="43"/>
    </row>
    <row r="6639" spans="1:11" ht="12.75" customHeight="1">
      <c r="A6639" s="61" t="str">
        <f>"         "&amp;Labels!B69</f>
        <v xml:space="preserve">         Customer 1</v>
      </c>
      <c r="B6639" s="76">
        <f>IF('(Other Computations)'!B199=0,0,Inputs!D251*Inputs!D144*Inputs!E77*Inputs!D27*'GM Alloc Factors'!B38/('(Other Computations)'!B186+'(Other Computations)'!B199))</f>
        <v>0</v>
      </c>
      <c r="C6639" s="76">
        <f>IF('(Other Computations)'!C199=0,0,Inputs!E251*Inputs!E144*Inputs!E77*Inputs!D27*'GM Alloc Factors'!C38/('(Other Computations)'!C186+'(Other Computations)'!C199))</f>
        <v>0</v>
      </c>
      <c r="D6639" s="76">
        <f>IF('(Other Computations)'!D199=0,0,Inputs!F251*Inputs!F144*Inputs!E77*Inputs!D27*'GM Alloc Factors'!D38/('(Other Computations)'!D186+'(Other Computations)'!D199))</f>
        <v>0</v>
      </c>
      <c r="E6639" s="76">
        <f>IF('(Other Computations)'!E199=0,0,Inputs!G251*Inputs!G144*Inputs!E77*Inputs!D27*'GM Alloc Factors'!E38/('(Other Computations)'!E186+'(Other Computations)'!E199))</f>
        <v>0</v>
      </c>
      <c r="F6639" s="43">
        <f t="shared" ref="F6639:F6649" si="1402">SUM(B6639:E6639)</f>
        <v>0</v>
      </c>
      <c r="G6639" s="76">
        <f>IF('(Other Computations)'!G199=0,0,Inputs!I251*Inputs!I144*Inputs!E77*Inputs!D27*'GM Alloc Factors'!G38/('(Other Computations)'!G186+'(Other Computations)'!G199))</f>
        <v>0</v>
      </c>
      <c r="H6639" s="76">
        <f>IF('(Other Computations)'!H199=0,0,Inputs!J251*Inputs!J144*Inputs!E77*Inputs!D27*'GM Alloc Factors'!H38/('(Other Computations)'!H186+'(Other Computations)'!H199))</f>
        <v>0</v>
      </c>
      <c r="I6639" s="76">
        <f>IF('(Other Computations)'!I199=0,0,Inputs!K251*Inputs!K144*Inputs!E77*Inputs!D27*'GM Alloc Factors'!I38/('(Other Computations)'!I186+'(Other Computations)'!I199))</f>
        <v>0</v>
      </c>
      <c r="J6639" s="76">
        <f>IF('(Other Computations)'!J199=0,0,Inputs!L251*Inputs!L144*Inputs!E77*Inputs!D27*'GM Alloc Factors'!J38/('(Other Computations)'!J186+'(Other Computations)'!J199))</f>
        <v>0</v>
      </c>
      <c r="K6639" s="43">
        <f t="shared" ref="K6639:K6649" si="1403">SUM(G6639:J6639)</f>
        <v>0</v>
      </c>
    </row>
    <row r="6640" spans="1:11" ht="12.75" customHeight="1">
      <c r="A6640" s="61" t="str">
        <f>"         "&amp;Labels!B70</f>
        <v xml:space="preserve">         Customer 2</v>
      </c>
      <c r="B6640" s="76">
        <f>IF('(Other Computations)'!B200=0,0,Inputs!D252*Inputs!D145*Inputs!E78*Inputs!D27*'GM Alloc Factors'!B38/('(Other Computations)'!B187+'(Other Computations)'!B200))</f>
        <v>0</v>
      </c>
      <c r="C6640" s="76">
        <f>IF('(Other Computations)'!C200=0,0,Inputs!E252*Inputs!E145*Inputs!E78*Inputs!D27*'GM Alloc Factors'!C38/('(Other Computations)'!C187+'(Other Computations)'!C200))</f>
        <v>0</v>
      </c>
      <c r="D6640" s="76">
        <f>IF('(Other Computations)'!D200=0,0,Inputs!F252*Inputs!F145*Inputs!E78*Inputs!D27*'GM Alloc Factors'!D38/('(Other Computations)'!D187+'(Other Computations)'!D200))</f>
        <v>0</v>
      </c>
      <c r="E6640" s="76">
        <f>IF('(Other Computations)'!E200=0,0,Inputs!G252*Inputs!G145*Inputs!E78*Inputs!D27*'GM Alloc Factors'!E38/('(Other Computations)'!E187+'(Other Computations)'!E200))</f>
        <v>0</v>
      </c>
      <c r="F6640" s="43">
        <f t="shared" si="1402"/>
        <v>0</v>
      </c>
      <c r="G6640" s="76">
        <f>IF('(Other Computations)'!G200=0,0,Inputs!I252*Inputs!I145*Inputs!E78*Inputs!D27*'GM Alloc Factors'!G38/('(Other Computations)'!G187+'(Other Computations)'!G200))</f>
        <v>0</v>
      </c>
      <c r="H6640" s="76">
        <f>IF('(Other Computations)'!H200=0,0,Inputs!J252*Inputs!J145*Inputs!E78*Inputs!D27*'GM Alloc Factors'!H38/('(Other Computations)'!H187+'(Other Computations)'!H200))</f>
        <v>0</v>
      </c>
      <c r="I6640" s="76">
        <f>IF('(Other Computations)'!I200=0,0,Inputs!K252*Inputs!K145*Inputs!E78*Inputs!D27*'GM Alloc Factors'!I38/('(Other Computations)'!I187+'(Other Computations)'!I200))</f>
        <v>0</v>
      </c>
      <c r="J6640" s="76">
        <f>IF('(Other Computations)'!J200=0,0,Inputs!L252*Inputs!L145*Inputs!E78*Inputs!D27*'GM Alloc Factors'!J38/('(Other Computations)'!J187+'(Other Computations)'!J200))</f>
        <v>0</v>
      </c>
      <c r="K6640" s="43">
        <f t="shared" si="1403"/>
        <v>0</v>
      </c>
    </row>
    <row r="6641" spans="1:11" ht="12.75" customHeight="1">
      <c r="A6641" s="61" t="str">
        <f>"         "&amp;Labels!B71</f>
        <v xml:space="preserve">         Customer 3</v>
      </c>
      <c r="B6641" s="76">
        <f>IF('(Other Computations)'!B201=0,0,Inputs!D253*Inputs!D146*Inputs!E79*Inputs!D27*'GM Alloc Factors'!B38/('(Other Computations)'!B188+'(Other Computations)'!B201))</f>
        <v>0</v>
      </c>
      <c r="C6641" s="76">
        <f>IF('(Other Computations)'!C201=0,0,Inputs!E253*Inputs!E146*Inputs!E79*Inputs!D27*'GM Alloc Factors'!C38/('(Other Computations)'!C188+'(Other Computations)'!C201))</f>
        <v>0</v>
      </c>
      <c r="D6641" s="76">
        <f>IF('(Other Computations)'!D201=0,0,Inputs!F253*Inputs!F146*Inputs!E79*Inputs!D27*'GM Alloc Factors'!D38/('(Other Computations)'!D188+'(Other Computations)'!D201))</f>
        <v>0</v>
      </c>
      <c r="E6641" s="76">
        <f>IF('(Other Computations)'!E201=0,0,Inputs!G253*Inputs!G146*Inputs!E79*Inputs!D27*'GM Alloc Factors'!E38/('(Other Computations)'!E188+'(Other Computations)'!E201))</f>
        <v>0</v>
      </c>
      <c r="F6641" s="43">
        <f t="shared" si="1402"/>
        <v>0</v>
      </c>
      <c r="G6641" s="76">
        <f>IF('(Other Computations)'!G201=0,0,Inputs!I253*Inputs!I146*Inputs!E79*Inputs!D27*'GM Alloc Factors'!G38/('(Other Computations)'!G188+'(Other Computations)'!G201))</f>
        <v>0</v>
      </c>
      <c r="H6641" s="76">
        <f>IF('(Other Computations)'!H201=0,0,Inputs!J253*Inputs!J146*Inputs!E79*Inputs!D27*'GM Alloc Factors'!H38/('(Other Computations)'!H188+'(Other Computations)'!H201))</f>
        <v>0</v>
      </c>
      <c r="I6641" s="76">
        <f>IF('(Other Computations)'!I201=0,0,Inputs!K253*Inputs!K146*Inputs!E79*Inputs!D27*'GM Alloc Factors'!I38/('(Other Computations)'!I188+'(Other Computations)'!I201))</f>
        <v>0</v>
      </c>
      <c r="J6641" s="76">
        <f>IF('(Other Computations)'!J201=0,0,Inputs!L253*Inputs!L146*Inputs!E79*Inputs!D27*'GM Alloc Factors'!J38/('(Other Computations)'!J188+'(Other Computations)'!J201))</f>
        <v>0</v>
      </c>
      <c r="K6641" s="43">
        <f t="shared" si="1403"/>
        <v>0</v>
      </c>
    </row>
    <row r="6642" spans="1:11" ht="12.75" customHeight="1">
      <c r="A6642" s="61" t="str">
        <f>"         "&amp;Labels!B72</f>
        <v xml:space="preserve">         Customer 4</v>
      </c>
      <c r="B6642" s="76">
        <f>IF('(Other Computations)'!B202=0,0,Inputs!D254*Inputs!D147*Inputs!E80*Inputs!D27*'GM Alloc Factors'!B38/('(Other Computations)'!B189+'(Other Computations)'!B202))</f>
        <v>0</v>
      </c>
      <c r="C6642" s="76">
        <f>IF('(Other Computations)'!C202=0,0,Inputs!E254*Inputs!E147*Inputs!E80*Inputs!D27*'GM Alloc Factors'!C38/('(Other Computations)'!C189+'(Other Computations)'!C202))</f>
        <v>0</v>
      </c>
      <c r="D6642" s="76">
        <f>IF('(Other Computations)'!D202=0,0,Inputs!F254*Inputs!F147*Inputs!E80*Inputs!D27*'GM Alloc Factors'!D38/('(Other Computations)'!D189+'(Other Computations)'!D202))</f>
        <v>0</v>
      </c>
      <c r="E6642" s="76">
        <f>IF('(Other Computations)'!E202=0,0,Inputs!G254*Inputs!G147*Inputs!E80*Inputs!D27*'GM Alloc Factors'!E38/('(Other Computations)'!E189+'(Other Computations)'!E202))</f>
        <v>0</v>
      </c>
      <c r="F6642" s="43">
        <f t="shared" si="1402"/>
        <v>0</v>
      </c>
      <c r="G6642" s="76">
        <f>IF('(Other Computations)'!G202=0,0,Inputs!I254*Inputs!I147*Inputs!E80*Inputs!D27*'GM Alloc Factors'!G38/('(Other Computations)'!G189+'(Other Computations)'!G202))</f>
        <v>0</v>
      </c>
      <c r="H6642" s="76">
        <f>IF('(Other Computations)'!H202=0,0,Inputs!J254*Inputs!J147*Inputs!E80*Inputs!D27*'GM Alloc Factors'!H38/('(Other Computations)'!H189+'(Other Computations)'!H202))</f>
        <v>0</v>
      </c>
      <c r="I6642" s="76">
        <f>IF('(Other Computations)'!I202=0,0,Inputs!K254*Inputs!K147*Inputs!E80*Inputs!D27*'GM Alloc Factors'!I38/('(Other Computations)'!I189+'(Other Computations)'!I202))</f>
        <v>0</v>
      </c>
      <c r="J6642" s="76">
        <f>IF('(Other Computations)'!J202=0,0,Inputs!L254*Inputs!L147*Inputs!E80*Inputs!D27*'GM Alloc Factors'!J38/('(Other Computations)'!J189+'(Other Computations)'!J202))</f>
        <v>0</v>
      </c>
      <c r="K6642" s="43">
        <f t="shared" si="1403"/>
        <v>0</v>
      </c>
    </row>
    <row r="6643" spans="1:11" ht="12.75" customHeight="1">
      <c r="A6643" s="61" t="str">
        <f>"         "&amp;Labels!B73</f>
        <v xml:space="preserve">         Customer 5</v>
      </c>
      <c r="B6643" s="76">
        <f>IF('(Other Computations)'!B203=0,0,Inputs!D255*Inputs!D148*Inputs!E81*Inputs!D27*'GM Alloc Factors'!B38/('(Other Computations)'!B190+'(Other Computations)'!B203))</f>
        <v>0</v>
      </c>
      <c r="C6643" s="76">
        <f>IF('(Other Computations)'!C203=0,0,Inputs!E255*Inputs!E148*Inputs!E81*Inputs!D27*'GM Alloc Factors'!C38/('(Other Computations)'!C190+'(Other Computations)'!C203))</f>
        <v>0</v>
      </c>
      <c r="D6643" s="76">
        <f>IF('(Other Computations)'!D203=0,0,Inputs!F255*Inputs!F148*Inputs!E81*Inputs!D27*'GM Alloc Factors'!D38/('(Other Computations)'!D190+'(Other Computations)'!D203))</f>
        <v>0</v>
      </c>
      <c r="E6643" s="76">
        <f>IF('(Other Computations)'!E203=0,0,Inputs!G255*Inputs!G148*Inputs!E81*Inputs!D27*'GM Alloc Factors'!E38/('(Other Computations)'!E190+'(Other Computations)'!E203))</f>
        <v>0</v>
      </c>
      <c r="F6643" s="43">
        <f t="shared" si="1402"/>
        <v>0</v>
      </c>
      <c r="G6643" s="76">
        <f>IF('(Other Computations)'!G203=0,0,Inputs!I255*Inputs!I148*Inputs!E81*Inputs!D27*'GM Alloc Factors'!G38/('(Other Computations)'!G190+'(Other Computations)'!G203))</f>
        <v>0</v>
      </c>
      <c r="H6643" s="76">
        <f>IF('(Other Computations)'!H203=0,0,Inputs!J255*Inputs!J148*Inputs!E81*Inputs!D27*'GM Alloc Factors'!H38/('(Other Computations)'!H190+'(Other Computations)'!H203))</f>
        <v>0</v>
      </c>
      <c r="I6643" s="76">
        <f>IF('(Other Computations)'!I203=0,0,Inputs!K255*Inputs!K148*Inputs!E81*Inputs!D27*'GM Alloc Factors'!I38/('(Other Computations)'!I190+'(Other Computations)'!I203))</f>
        <v>0</v>
      </c>
      <c r="J6643" s="76">
        <f>IF('(Other Computations)'!J203=0,0,Inputs!L255*Inputs!L148*Inputs!E81*Inputs!D27*'GM Alloc Factors'!J38/('(Other Computations)'!J190+'(Other Computations)'!J203))</f>
        <v>0</v>
      </c>
      <c r="K6643" s="43">
        <f t="shared" si="1403"/>
        <v>0</v>
      </c>
    </row>
    <row r="6644" spans="1:11" ht="12.75" customHeight="1">
      <c r="A6644" s="61" t="str">
        <f>"         "&amp;Labels!B74</f>
        <v xml:space="preserve">         Customer 6</v>
      </c>
      <c r="B6644" s="76">
        <f>IF('(Other Computations)'!B204=0,0,Inputs!D256*Inputs!D149*Inputs!E82*Inputs!D27*'GM Alloc Factors'!B38/('(Other Computations)'!B191+'(Other Computations)'!B204))</f>
        <v>0</v>
      </c>
      <c r="C6644" s="76">
        <f>IF('(Other Computations)'!C204=0,0,Inputs!E256*Inputs!E149*Inputs!E82*Inputs!D27*'GM Alloc Factors'!C38/('(Other Computations)'!C191+'(Other Computations)'!C204))</f>
        <v>0</v>
      </c>
      <c r="D6644" s="76">
        <f>IF('(Other Computations)'!D204=0,0,Inputs!F256*Inputs!F149*Inputs!E82*Inputs!D27*'GM Alloc Factors'!D38/('(Other Computations)'!D191+'(Other Computations)'!D204))</f>
        <v>0</v>
      </c>
      <c r="E6644" s="76">
        <f>IF('(Other Computations)'!E204=0,0,Inputs!G256*Inputs!G149*Inputs!E82*Inputs!D27*'GM Alloc Factors'!E38/('(Other Computations)'!E191+'(Other Computations)'!E204))</f>
        <v>0</v>
      </c>
      <c r="F6644" s="43">
        <f t="shared" si="1402"/>
        <v>0</v>
      </c>
      <c r="G6644" s="76">
        <f>IF('(Other Computations)'!G204=0,0,Inputs!I256*Inputs!I149*Inputs!E82*Inputs!D27*'GM Alloc Factors'!G38/('(Other Computations)'!G191+'(Other Computations)'!G204))</f>
        <v>0</v>
      </c>
      <c r="H6644" s="76">
        <f>IF('(Other Computations)'!H204=0,0,Inputs!J256*Inputs!J149*Inputs!E82*Inputs!D27*'GM Alloc Factors'!H38/('(Other Computations)'!H191+'(Other Computations)'!H204))</f>
        <v>0</v>
      </c>
      <c r="I6644" s="76">
        <f>IF('(Other Computations)'!I204=0,0,Inputs!K256*Inputs!K149*Inputs!E82*Inputs!D27*'GM Alloc Factors'!I38/('(Other Computations)'!I191+'(Other Computations)'!I204))</f>
        <v>0</v>
      </c>
      <c r="J6644" s="76">
        <f>IF('(Other Computations)'!J204=0,0,Inputs!L256*Inputs!L149*Inputs!E82*Inputs!D27*'GM Alloc Factors'!J38/('(Other Computations)'!J191+'(Other Computations)'!J204))</f>
        <v>0</v>
      </c>
      <c r="K6644" s="43">
        <f t="shared" si="1403"/>
        <v>0</v>
      </c>
    </row>
    <row r="6645" spans="1:11" ht="12.75" customHeight="1">
      <c r="A6645" s="61" t="str">
        <f>"         "&amp;Labels!B75</f>
        <v xml:space="preserve">         Customer 7</v>
      </c>
      <c r="B6645" s="76">
        <f>IF('(Other Computations)'!B205=0,0,Inputs!D257*Inputs!D150*Inputs!E83*Inputs!D27*'GM Alloc Factors'!B38/('(Other Computations)'!B192+'(Other Computations)'!B205))</f>
        <v>0</v>
      </c>
      <c r="C6645" s="76">
        <f>IF('(Other Computations)'!C205=0,0,Inputs!E257*Inputs!E150*Inputs!E83*Inputs!D27*'GM Alloc Factors'!C38/('(Other Computations)'!C192+'(Other Computations)'!C205))</f>
        <v>0</v>
      </c>
      <c r="D6645" s="76">
        <f>IF('(Other Computations)'!D205=0,0,Inputs!F257*Inputs!F150*Inputs!E83*Inputs!D27*'GM Alloc Factors'!D38/('(Other Computations)'!D192+'(Other Computations)'!D205))</f>
        <v>0</v>
      </c>
      <c r="E6645" s="76">
        <f>IF('(Other Computations)'!E205=0,0,Inputs!G257*Inputs!G150*Inputs!E83*Inputs!D27*'GM Alloc Factors'!E38/('(Other Computations)'!E192+'(Other Computations)'!E205))</f>
        <v>0</v>
      </c>
      <c r="F6645" s="43">
        <f t="shared" si="1402"/>
        <v>0</v>
      </c>
      <c r="G6645" s="76">
        <f>IF('(Other Computations)'!G205=0,0,Inputs!I257*Inputs!I150*Inputs!E83*Inputs!D27*'GM Alloc Factors'!G38/('(Other Computations)'!G192+'(Other Computations)'!G205))</f>
        <v>0</v>
      </c>
      <c r="H6645" s="76">
        <f>IF('(Other Computations)'!H205=0,0,Inputs!J257*Inputs!J150*Inputs!E83*Inputs!D27*'GM Alloc Factors'!H38/('(Other Computations)'!H192+'(Other Computations)'!H205))</f>
        <v>0</v>
      </c>
      <c r="I6645" s="76">
        <f>IF('(Other Computations)'!I205=0,0,Inputs!K257*Inputs!K150*Inputs!E83*Inputs!D27*'GM Alloc Factors'!I38/('(Other Computations)'!I192+'(Other Computations)'!I205))</f>
        <v>0</v>
      </c>
      <c r="J6645" s="76">
        <f>IF('(Other Computations)'!J205=0,0,Inputs!L257*Inputs!L150*Inputs!E83*Inputs!D27*'GM Alloc Factors'!J38/('(Other Computations)'!J192+'(Other Computations)'!J205))</f>
        <v>0</v>
      </c>
      <c r="K6645" s="43">
        <f t="shared" si="1403"/>
        <v>0</v>
      </c>
    </row>
    <row r="6646" spans="1:11" ht="12.75" customHeight="1">
      <c r="A6646" s="61" t="str">
        <f>"         "&amp;Labels!B76</f>
        <v xml:space="preserve">         Customer 8</v>
      </c>
      <c r="B6646" s="76">
        <f>IF('(Other Computations)'!B206=0,0,Inputs!D258*Inputs!D151*Inputs!E84*Inputs!D27*'GM Alloc Factors'!B38/('(Other Computations)'!B193+'(Other Computations)'!B206))</f>
        <v>0</v>
      </c>
      <c r="C6646" s="76">
        <f>IF('(Other Computations)'!C206=0,0,Inputs!E258*Inputs!E151*Inputs!E84*Inputs!D27*'GM Alloc Factors'!C38/('(Other Computations)'!C193+'(Other Computations)'!C206))</f>
        <v>0</v>
      </c>
      <c r="D6646" s="76">
        <f>IF('(Other Computations)'!D206=0,0,Inputs!F258*Inputs!F151*Inputs!E84*Inputs!D27*'GM Alloc Factors'!D38/('(Other Computations)'!D193+'(Other Computations)'!D206))</f>
        <v>0</v>
      </c>
      <c r="E6646" s="76">
        <f>IF('(Other Computations)'!E206=0,0,Inputs!G258*Inputs!G151*Inputs!E84*Inputs!D27*'GM Alloc Factors'!E38/('(Other Computations)'!E193+'(Other Computations)'!E206))</f>
        <v>0</v>
      </c>
      <c r="F6646" s="43">
        <f t="shared" si="1402"/>
        <v>0</v>
      </c>
      <c r="G6646" s="76">
        <f>IF('(Other Computations)'!G206=0,0,Inputs!I258*Inputs!I151*Inputs!E84*Inputs!D27*'GM Alloc Factors'!G38/('(Other Computations)'!G193+'(Other Computations)'!G206))</f>
        <v>0</v>
      </c>
      <c r="H6646" s="76">
        <f>IF('(Other Computations)'!H206=0,0,Inputs!J258*Inputs!J151*Inputs!E84*Inputs!D27*'GM Alloc Factors'!H38/('(Other Computations)'!H193+'(Other Computations)'!H206))</f>
        <v>0</v>
      </c>
      <c r="I6646" s="76">
        <f>IF('(Other Computations)'!I206=0,0,Inputs!K258*Inputs!K151*Inputs!E84*Inputs!D27*'GM Alloc Factors'!I38/('(Other Computations)'!I193+'(Other Computations)'!I206))</f>
        <v>0</v>
      </c>
      <c r="J6646" s="76">
        <f>IF('(Other Computations)'!J206=0,0,Inputs!L258*Inputs!L151*Inputs!E84*Inputs!D27*'GM Alloc Factors'!J38/('(Other Computations)'!J193+'(Other Computations)'!J206))</f>
        <v>0</v>
      </c>
      <c r="K6646" s="43">
        <f t="shared" si="1403"/>
        <v>0</v>
      </c>
    </row>
    <row r="6647" spans="1:11" ht="12.75" customHeight="1">
      <c r="A6647" s="61" t="str">
        <f>"         "&amp;Labels!B77</f>
        <v xml:space="preserve">         Customer 9</v>
      </c>
      <c r="B6647" s="76">
        <f>IF('(Other Computations)'!B207=0,0,Inputs!D259*Inputs!D152*Inputs!E85*Inputs!D27*'GM Alloc Factors'!B38/('(Other Computations)'!B194+'(Other Computations)'!B207))</f>
        <v>0</v>
      </c>
      <c r="C6647" s="76">
        <f>IF('(Other Computations)'!C207=0,0,Inputs!E259*Inputs!E152*Inputs!E85*Inputs!D27*'GM Alloc Factors'!C38/('(Other Computations)'!C194+'(Other Computations)'!C207))</f>
        <v>0</v>
      </c>
      <c r="D6647" s="76">
        <f>IF('(Other Computations)'!D207=0,0,Inputs!F259*Inputs!F152*Inputs!E85*Inputs!D27*'GM Alloc Factors'!D38/('(Other Computations)'!D194+'(Other Computations)'!D207))</f>
        <v>0</v>
      </c>
      <c r="E6647" s="76">
        <f>IF('(Other Computations)'!E207=0,0,Inputs!G259*Inputs!G152*Inputs!E85*Inputs!D27*'GM Alloc Factors'!E38/('(Other Computations)'!E194+'(Other Computations)'!E207))</f>
        <v>0</v>
      </c>
      <c r="F6647" s="43">
        <f t="shared" si="1402"/>
        <v>0</v>
      </c>
      <c r="G6647" s="76">
        <f>IF('(Other Computations)'!G207=0,0,Inputs!I259*Inputs!I152*Inputs!E85*Inputs!D27*'GM Alloc Factors'!G38/('(Other Computations)'!G194+'(Other Computations)'!G207))</f>
        <v>0</v>
      </c>
      <c r="H6647" s="76">
        <f>IF('(Other Computations)'!H207=0,0,Inputs!J259*Inputs!J152*Inputs!E85*Inputs!D27*'GM Alloc Factors'!H38/('(Other Computations)'!H194+'(Other Computations)'!H207))</f>
        <v>0</v>
      </c>
      <c r="I6647" s="76">
        <f>IF('(Other Computations)'!I207=0,0,Inputs!K259*Inputs!K152*Inputs!E85*Inputs!D27*'GM Alloc Factors'!I38/('(Other Computations)'!I194+'(Other Computations)'!I207))</f>
        <v>0</v>
      </c>
      <c r="J6647" s="76">
        <f>IF('(Other Computations)'!J207=0,0,Inputs!L259*Inputs!L152*Inputs!E85*Inputs!D27*'GM Alloc Factors'!J38/('(Other Computations)'!J194+'(Other Computations)'!J207))</f>
        <v>0</v>
      </c>
      <c r="K6647" s="43">
        <f t="shared" si="1403"/>
        <v>0</v>
      </c>
    </row>
    <row r="6648" spans="1:11" ht="12.75" customHeight="1">
      <c r="A6648" s="61" t="str">
        <f>"         "&amp;Labels!B78</f>
        <v xml:space="preserve">         Customer 10</v>
      </c>
      <c r="B6648" s="76">
        <f>IF('(Other Computations)'!B208=0,0,Inputs!D260*Inputs!D153*Inputs!E86*Inputs!D27*'GM Alloc Factors'!B38/('(Other Computations)'!B195+'(Other Computations)'!B208))</f>
        <v>0</v>
      </c>
      <c r="C6648" s="76">
        <f>IF('(Other Computations)'!C208=0,0,Inputs!E260*Inputs!E153*Inputs!E86*Inputs!D27*'GM Alloc Factors'!C38/('(Other Computations)'!C195+'(Other Computations)'!C208))</f>
        <v>0</v>
      </c>
      <c r="D6648" s="76">
        <f>IF('(Other Computations)'!D208=0,0,Inputs!F260*Inputs!F153*Inputs!E86*Inputs!D27*'GM Alloc Factors'!D38/('(Other Computations)'!D195+'(Other Computations)'!D208))</f>
        <v>0</v>
      </c>
      <c r="E6648" s="76">
        <f>IF('(Other Computations)'!E208=0,0,Inputs!G260*Inputs!G153*Inputs!E86*Inputs!D27*'GM Alloc Factors'!E38/('(Other Computations)'!E195+'(Other Computations)'!E208))</f>
        <v>0</v>
      </c>
      <c r="F6648" s="43">
        <f t="shared" si="1402"/>
        <v>0</v>
      </c>
      <c r="G6648" s="76">
        <f>IF('(Other Computations)'!G208=0,0,Inputs!I260*Inputs!I153*Inputs!E86*Inputs!D27*'GM Alloc Factors'!G38/('(Other Computations)'!G195+'(Other Computations)'!G208))</f>
        <v>0</v>
      </c>
      <c r="H6648" s="76">
        <f>IF('(Other Computations)'!H208=0,0,Inputs!J260*Inputs!J153*Inputs!E86*Inputs!D27*'GM Alloc Factors'!H38/('(Other Computations)'!H195+'(Other Computations)'!H208))</f>
        <v>0</v>
      </c>
      <c r="I6648" s="76">
        <f>IF('(Other Computations)'!I208=0,0,Inputs!K260*Inputs!K153*Inputs!E86*Inputs!D27*'GM Alloc Factors'!I38/('(Other Computations)'!I195+'(Other Computations)'!I208))</f>
        <v>0</v>
      </c>
      <c r="J6648" s="76">
        <f>IF('(Other Computations)'!J208=0,0,Inputs!L260*Inputs!L153*Inputs!E86*Inputs!D27*'GM Alloc Factors'!J38/('(Other Computations)'!J195+'(Other Computations)'!J208))</f>
        <v>0</v>
      </c>
      <c r="K6648" s="43">
        <f t="shared" si="1403"/>
        <v>0</v>
      </c>
    </row>
    <row r="6649" spans="1:11" ht="12.75" customHeight="1">
      <c r="A6649" s="61" t="str">
        <f>"         "&amp;Labels!C68</f>
        <v xml:space="preserve">         Total</v>
      </c>
      <c r="B6649" s="84">
        <f>SUM(B6639:B6648)</f>
        <v>0</v>
      </c>
      <c r="C6649" s="84">
        <f>SUM(C6639:C6648)</f>
        <v>0</v>
      </c>
      <c r="D6649" s="84">
        <f>SUM(D6639:D6648)</f>
        <v>0</v>
      </c>
      <c r="E6649" s="84">
        <f>SUM(E6639:E6648)</f>
        <v>0</v>
      </c>
      <c r="F6649" s="43">
        <f t="shared" si="1402"/>
        <v>0</v>
      </c>
      <c r="G6649" s="84">
        <f>SUM(G6639:G6648)</f>
        <v>0</v>
      </c>
      <c r="H6649" s="84">
        <f>SUM(H6639:H6648)</f>
        <v>0</v>
      </c>
      <c r="I6649" s="84">
        <f>SUM(I6639:I6648)</f>
        <v>0</v>
      </c>
      <c r="J6649" s="84">
        <f>SUM(J6639:J6648)</f>
        <v>0</v>
      </c>
      <c r="K6649" s="43">
        <f t="shared" si="1403"/>
        <v>0</v>
      </c>
    </row>
    <row r="6650" spans="1:11" ht="12.75" customHeight="1">
      <c r="A6650" s="61" t="str">
        <f>"      "&amp;Labels!B87</f>
        <v xml:space="preserve">      Q 3</v>
      </c>
      <c r="B6650" s="84"/>
      <c r="C6650" s="84"/>
      <c r="D6650" s="84"/>
      <c r="E6650" s="84"/>
      <c r="F6650" s="43"/>
      <c r="G6650" s="84"/>
      <c r="H6650" s="84"/>
      <c r="I6650" s="84"/>
      <c r="J6650" s="84"/>
      <c r="K6650" s="43"/>
    </row>
    <row r="6651" spans="1:11" ht="12.75" customHeight="1">
      <c r="A6651" s="61" t="str">
        <f>"         "&amp;Labels!B69</f>
        <v xml:space="preserve">         Customer 1</v>
      </c>
      <c r="B6651" s="76">
        <f>IF('(Other Computations)'!B199=0,0,Inputs!D251*Inputs!D144*Inputs!F77*Inputs!D27*'GM Alloc Factors'!B41/('(Other Computations)'!B186+'(Other Computations)'!B199))</f>
        <v>0</v>
      </c>
      <c r="C6651" s="76">
        <f>IF('(Other Computations)'!C199=0,0,Inputs!E251*Inputs!E144*Inputs!F77*Inputs!D27*'GM Alloc Factors'!C41/('(Other Computations)'!C186+'(Other Computations)'!C199))</f>
        <v>0</v>
      </c>
      <c r="D6651" s="76">
        <f>IF('(Other Computations)'!D199=0,0,Inputs!F251*Inputs!F144*Inputs!F77*Inputs!D27*'GM Alloc Factors'!D41/('(Other Computations)'!D186+'(Other Computations)'!D199))</f>
        <v>0</v>
      </c>
      <c r="E6651" s="76">
        <f>IF('(Other Computations)'!E199=0,0,Inputs!G251*Inputs!G144*Inputs!F77*Inputs!D27*'GM Alloc Factors'!E41/('(Other Computations)'!E186+'(Other Computations)'!E199))</f>
        <v>0</v>
      </c>
      <c r="F6651" s="43">
        <f t="shared" ref="F6651:F6661" si="1404">SUM(B6651:E6651)</f>
        <v>0</v>
      </c>
      <c r="G6651" s="76">
        <f>IF('(Other Computations)'!G199=0,0,Inputs!I251*Inputs!I144*Inputs!F77*Inputs!D27*'GM Alloc Factors'!G41/('(Other Computations)'!G186+'(Other Computations)'!G199))</f>
        <v>0</v>
      </c>
      <c r="H6651" s="76">
        <f>IF('(Other Computations)'!H199=0,0,Inputs!J251*Inputs!J144*Inputs!F77*Inputs!D27*'GM Alloc Factors'!H41/('(Other Computations)'!H186+'(Other Computations)'!H199))</f>
        <v>0</v>
      </c>
      <c r="I6651" s="76">
        <f>IF('(Other Computations)'!I199=0,0,Inputs!K251*Inputs!K144*Inputs!F77*Inputs!D27*'GM Alloc Factors'!I41/('(Other Computations)'!I186+'(Other Computations)'!I199))</f>
        <v>0</v>
      </c>
      <c r="J6651" s="76">
        <f>IF('(Other Computations)'!J199=0,0,Inputs!L251*Inputs!L144*Inputs!F77*Inputs!D27*'GM Alloc Factors'!J41/('(Other Computations)'!J186+'(Other Computations)'!J199))</f>
        <v>0</v>
      </c>
      <c r="K6651" s="43">
        <f t="shared" ref="K6651:K6661" si="1405">SUM(G6651:J6651)</f>
        <v>0</v>
      </c>
    </row>
    <row r="6652" spans="1:11" ht="12.75" customHeight="1">
      <c r="A6652" s="61" t="str">
        <f>"         "&amp;Labels!B70</f>
        <v xml:space="preserve">         Customer 2</v>
      </c>
      <c r="B6652" s="76">
        <f>IF('(Other Computations)'!B200=0,0,Inputs!D252*Inputs!D145*Inputs!F78*Inputs!D27*'GM Alloc Factors'!B41/('(Other Computations)'!B187+'(Other Computations)'!B200))</f>
        <v>0</v>
      </c>
      <c r="C6652" s="76">
        <f>IF('(Other Computations)'!C200=0,0,Inputs!E252*Inputs!E145*Inputs!F78*Inputs!D27*'GM Alloc Factors'!C41/('(Other Computations)'!C187+'(Other Computations)'!C200))</f>
        <v>0</v>
      </c>
      <c r="D6652" s="76">
        <f>IF('(Other Computations)'!D200=0,0,Inputs!F252*Inputs!F145*Inputs!F78*Inputs!D27*'GM Alloc Factors'!D41/('(Other Computations)'!D187+'(Other Computations)'!D200))</f>
        <v>0</v>
      </c>
      <c r="E6652" s="76">
        <f>IF('(Other Computations)'!E200=0,0,Inputs!G252*Inputs!G145*Inputs!F78*Inputs!D27*'GM Alloc Factors'!E41/('(Other Computations)'!E187+'(Other Computations)'!E200))</f>
        <v>0</v>
      </c>
      <c r="F6652" s="43">
        <f t="shared" si="1404"/>
        <v>0</v>
      </c>
      <c r="G6652" s="76">
        <f>IF('(Other Computations)'!G200=0,0,Inputs!I252*Inputs!I145*Inputs!F78*Inputs!D27*'GM Alloc Factors'!G41/('(Other Computations)'!G187+'(Other Computations)'!G200))</f>
        <v>0</v>
      </c>
      <c r="H6652" s="76">
        <f>IF('(Other Computations)'!H200=0,0,Inputs!J252*Inputs!J145*Inputs!F78*Inputs!D27*'GM Alloc Factors'!H41/('(Other Computations)'!H187+'(Other Computations)'!H200))</f>
        <v>0</v>
      </c>
      <c r="I6652" s="76">
        <f>IF('(Other Computations)'!I200=0,0,Inputs!K252*Inputs!K145*Inputs!F78*Inputs!D27*'GM Alloc Factors'!I41/('(Other Computations)'!I187+'(Other Computations)'!I200))</f>
        <v>0</v>
      </c>
      <c r="J6652" s="76">
        <f>IF('(Other Computations)'!J200=0,0,Inputs!L252*Inputs!L145*Inputs!F78*Inputs!D27*'GM Alloc Factors'!J41/('(Other Computations)'!J187+'(Other Computations)'!J200))</f>
        <v>0</v>
      </c>
      <c r="K6652" s="43">
        <f t="shared" si="1405"/>
        <v>0</v>
      </c>
    </row>
    <row r="6653" spans="1:11" ht="12.75" customHeight="1">
      <c r="A6653" s="61" t="str">
        <f>"         "&amp;Labels!B71</f>
        <v xml:space="preserve">         Customer 3</v>
      </c>
      <c r="B6653" s="76">
        <f>IF('(Other Computations)'!B201=0,0,Inputs!D253*Inputs!D146*Inputs!F79*Inputs!D27*'GM Alloc Factors'!B41/('(Other Computations)'!B188+'(Other Computations)'!B201))</f>
        <v>0</v>
      </c>
      <c r="C6653" s="76">
        <f>IF('(Other Computations)'!C201=0,0,Inputs!E253*Inputs!E146*Inputs!F79*Inputs!D27*'GM Alloc Factors'!C41/('(Other Computations)'!C188+'(Other Computations)'!C201))</f>
        <v>0</v>
      </c>
      <c r="D6653" s="76">
        <f>IF('(Other Computations)'!D201=0,0,Inputs!F253*Inputs!F146*Inputs!F79*Inputs!D27*'GM Alloc Factors'!D41/('(Other Computations)'!D188+'(Other Computations)'!D201))</f>
        <v>0</v>
      </c>
      <c r="E6653" s="76">
        <f>IF('(Other Computations)'!E201=0,0,Inputs!G253*Inputs!G146*Inputs!F79*Inputs!D27*'GM Alloc Factors'!E41/('(Other Computations)'!E188+'(Other Computations)'!E201))</f>
        <v>0</v>
      </c>
      <c r="F6653" s="43">
        <f t="shared" si="1404"/>
        <v>0</v>
      </c>
      <c r="G6653" s="76">
        <f>IF('(Other Computations)'!G201=0,0,Inputs!I253*Inputs!I146*Inputs!F79*Inputs!D27*'GM Alloc Factors'!G41/('(Other Computations)'!G188+'(Other Computations)'!G201))</f>
        <v>0</v>
      </c>
      <c r="H6653" s="76">
        <f>IF('(Other Computations)'!H201=0,0,Inputs!J253*Inputs!J146*Inputs!F79*Inputs!D27*'GM Alloc Factors'!H41/('(Other Computations)'!H188+'(Other Computations)'!H201))</f>
        <v>0</v>
      </c>
      <c r="I6653" s="76">
        <f>IF('(Other Computations)'!I201=0,0,Inputs!K253*Inputs!K146*Inputs!F79*Inputs!D27*'GM Alloc Factors'!I41/('(Other Computations)'!I188+'(Other Computations)'!I201))</f>
        <v>0</v>
      </c>
      <c r="J6653" s="76">
        <f>IF('(Other Computations)'!J201=0,0,Inputs!L253*Inputs!L146*Inputs!F79*Inputs!D27*'GM Alloc Factors'!J41/('(Other Computations)'!J188+'(Other Computations)'!J201))</f>
        <v>0</v>
      </c>
      <c r="K6653" s="43">
        <f t="shared" si="1405"/>
        <v>0</v>
      </c>
    </row>
    <row r="6654" spans="1:11" ht="12.75" customHeight="1">
      <c r="A6654" s="61" t="str">
        <f>"         "&amp;Labels!B72</f>
        <v xml:space="preserve">         Customer 4</v>
      </c>
      <c r="B6654" s="76">
        <f>IF('(Other Computations)'!B202=0,0,Inputs!D254*Inputs!D147*Inputs!F80*Inputs!D27*'GM Alloc Factors'!B41/('(Other Computations)'!B189+'(Other Computations)'!B202))</f>
        <v>0</v>
      </c>
      <c r="C6654" s="76">
        <f>IF('(Other Computations)'!C202=0,0,Inputs!E254*Inputs!E147*Inputs!F80*Inputs!D27*'GM Alloc Factors'!C41/('(Other Computations)'!C189+'(Other Computations)'!C202))</f>
        <v>0</v>
      </c>
      <c r="D6654" s="76">
        <f>IF('(Other Computations)'!D202=0,0,Inputs!F254*Inputs!F147*Inputs!F80*Inputs!D27*'GM Alloc Factors'!D41/('(Other Computations)'!D189+'(Other Computations)'!D202))</f>
        <v>0</v>
      </c>
      <c r="E6654" s="76">
        <f>IF('(Other Computations)'!E202=0,0,Inputs!G254*Inputs!G147*Inputs!F80*Inputs!D27*'GM Alloc Factors'!E41/('(Other Computations)'!E189+'(Other Computations)'!E202))</f>
        <v>0</v>
      </c>
      <c r="F6654" s="43">
        <f t="shared" si="1404"/>
        <v>0</v>
      </c>
      <c r="G6654" s="76">
        <f>IF('(Other Computations)'!G202=0,0,Inputs!I254*Inputs!I147*Inputs!F80*Inputs!D27*'GM Alloc Factors'!G41/('(Other Computations)'!G189+'(Other Computations)'!G202))</f>
        <v>0</v>
      </c>
      <c r="H6654" s="76">
        <f>IF('(Other Computations)'!H202=0,0,Inputs!J254*Inputs!J147*Inputs!F80*Inputs!D27*'GM Alloc Factors'!H41/('(Other Computations)'!H189+'(Other Computations)'!H202))</f>
        <v>0</v>
      </c>
      <c r="I6654" s="76">
        <f>IF('(Other Computations)'!I202=0,0,Inputs!K254*Inputs!K147*Inputs!F80*Inputs!D27*'GM Alloc Factors'!I41/('(Other Computations)'!I189+'(Other Computations)'!I202))</f>
        <v>0</v>
      </c>
      <c r="J6654" s="76">
        <f>IF('(Other Computations)'!J202=0,0,Inputs!L254*Inputs!L147*Inputs!F80*Inputs!D27*'GM Alloc Factors'!J41/('(Other Computations)'!J189+'(Other Computations)'!J202))</f>
        <v>0</v>
      </c>
      <c r="K6654" s="43">
        <f t="shared" si="1405"/>
        <v>0</v>
      </c>
    </row>
    <row r="6655" spans="1:11" ht="12.75" customHeight="1">
      <c r="A6655" s="61" t="str">
        <f>"         "&amp;Labels!B73</f>
        <v xml:space="preserve">         Customer 5</v>
      </c>
      <c r="B6655" s="76">
        <f>IF('(Other Computations)'!B203=0,0,Inputs!D255*Inputs!D148*Inputs!F81*Inputs!D27*'GM Alloc Factors'!B41/('(Other Computations)'!B190+'(Other Computations)'!B203))</f>
        <v>0</v>
      </c>
      <c r="C6655" s="76">
        <f>IF('(Other Computations)'!C203=0,0,Inputs!E255*Inputs!E148*Inputs!F81*Inputs!D27*'GM Alloc Factors'!C41/('(Other Computations)'!C190+'(Other Computations)'!C203))</f>
        <v>0</v>
      </c>
      <c r="D6655" s="76">
        <f>IF('(Other Computations)'!D203=0,0,Inputs!F255*Inputs!F148*Inputs!F81*Inputs!D27*'GM Alloc Factors'!D41/('(Other Computations)'!D190+'(Other Computations)'!D203))</f>
        <v>0</v>
      </c>
      <c r="E6655" s="76">
        <f>IF('(Other Computations)'!E203=0,0,Inputs!G255*Inputs!G148*Inputs!F81*Inputs!D27*'GM Alloc Factors'!E41/('(Other Computations)'!E190+'(Other Computations)'!E203))</f>
        <v>0</v>
      </c>
      <c r="F6655" s="43">
        <f t="shared" si="1404"/>
        <v>0</v>
      </c>
      <c r="G6655" s="76">
        <f>IF('(Other Computations)'!G203=0,0,Inputs!I255*Inputs!I148*Inputs!F81*Inputs!D27*'GM Alloc Factors'!G41/('(Other Computations)'!G190+'(Other Computations)'!G203))</f>
        <v>0</v>
      </c>
      <c r="H6655" s="76">
        <f>IF('(Other Computations)'!H203=0,0,Inputs!J255*Inputs!J148*Inputs!F81*Inputs!D27*'GM Alloc Factors'!H41/('(Other Computations)'!H190+'(Other Computations)'!H203))</f>
        <v>0</v>
      </c>
      <c r="I6655" s="76">
        <f>IF('(Other Computations)'!I203=0,0,Inputs!K255*Inputs!K148*Inputs!F81*Inputs!D27*'GM Alloc Factors'!I41/('(Other Computations)'!I190+'(Other Computations)'!I203))</f>
        <v>0</v>
      </c>
      <c r="J6655" s="76">
        <f>IF('(Other Computations)'!J203=0,0,Inputs!L255*Inputs!L148*Inputs!F81*Inputs!D27*'GM Alloc Factors'!J41/('(Other Computations)'!J190+'(Other Computations)'!J203))</f>
        <v>0</v>
      </c>
      <c r="K6655" s="43">
        <f t="shared" si="1405"/>
        <v>0</v>
      </c>
    </row>
    <row r="6656" spans="1:11" ht="12.75" customHeight="1">
      <c r="A6656" s="61" t="str">
        <f>"         "&amp;Labels!B74</f>
        <v xml:space="preserve">         Customer 6</v>
      </c>
      <c r="B6656" s="76">
        <f>IF('(Other Computations)'!B204=0,0,Inputs!D256*Inputs!D149*Inputs!F82*Inputs!D27*'GM Alloc Factors'!B41/('(Other Computations)'!B191+'(Other Computations)'!B204))</f>
        <v>0</v>
      </c>
      <c r="C6656" s="76">
        <f>IF('(Other Computations)'!C204=0,0,Inputs!E256*Inputs!E149*Inputs!F82*Inputs!D27*'GM Alloc Factors'!C41/('(Other Computations)'!C191+'(Other Computations)'!C204))</f>
        <v>0</v>
      </c>
      <c r="D6656" s="76">
        <f>IF('(Other Computations)'!D204=0,0,Inputs!F256*Inputs!F149*Inputs!F82*Inputs!D27*'GM Alloc Factors'!D41/('(Other Computations)'!D191+'(Other Computations)'!D204))</f>
        <v>0</v>
      </c>
      <c r="E6656" s="76">
        <f>IF('(Other Computations)'!E204=0,0,Inputs!G256*Inputs!G149*Inputs!F82*Inputs!D27*'GM Alloc Factors'!E41/('(Other Computations)'!E191+'(Other Computations)'!E204))</f>
        <v>0</v>
      </c>
      <c r="F6656" s="43">
        <f t="shared" si="1404"/>
        <v>0</v>
      </c>
      <c r="G6656" s="76">
        <f>IF('(Other Computations)'!G204=0,0,Inputs!I256*Inputs!I149*Inputs!F82*Inputs!D27*'GM Alloc Factors'!G41/('(Other Computations)'!G191+'(Other Computations)'!G204))</f>
        <v>0</v>
      </c>
      <c r="H6656" s="76">
        <f>IF('(Other Computations)'!H204=0,0,Inputs!J256*Inputs!J149*Inputs!F82*Inputs!D27*'GM Alloc Factors'!H41/('(Other Computations)'!H191+'(Other Computations)'!H204))</f>
        <v>0</v>
      </c>
      <c r="I6656" s="76">
        <f>IF('(Other Computations)'!I204=0,0,Inputs!K256*Inputs!K149*Inputs!F82*Inputs!D27*'GM Alloc Factors'!I41/('(Other Computations)'!I191+'(Other Computations)'!I204))</f>
        <v>0</v>
      </c>
      <c r="J6656" s="76">
        <f>IF('(Other Computations)'!J204=0,0,Inputs!L256*Inputs!L149*Inputs!F82*Inputs!D27*'GM Alloc Factors'!J41/('(Other Computations)'!J191+'(Other Computations)'!J204))</f>
        <v>0</v>
      </c>
      <c r="K6656" s="43">
        <f t="shared" si="1405"/>
        <v>0</v>
      </c>
    </row>
    <row r="6657" spans="1:11" ht="12.75" customHeight="1">
      <c r="A6657" s="61" t="str">
        <f>"         "&amp;Labels!B75</f>
        <v xml:space="preserve">         Customer 7</v>
      </c>
      <c r="B6657" s="76">
        <f>IF('(Other Computations)'!B205=0,0,Inputs!D257*Inputs!D150*Inputs!F83*Inputs!D27*'GM Alloc Factors'!B41/('(Other Computations)'!B192+'(Other Computations)'!B205))</f>
        <v>0</v>
      </c>
      <c r="C6657" s="76">
        <f>IF('(Other Computations)'!C205=0,0,Inputs!E257*Inputs!E150*Inputs!F83*Inputs!D27*'GM Alloc Factors'!C41/('(Other Computations)'!C192+'(Other Computations)'!C205))</f>
        <v>0</v>
      </c>
      <c r="D6657" s="76">
        <f>IF('(Other Computations)'!D205=0,0,Inputs!F257*Inputs!F150*Inputs!F83*Inputs!D27*'GM Alloc Factors'!D41/('(Other Computations)'!D192+'(Other Computations)'!D205))</f>
        <v>0</v>
      </c>
      <c r="E6657" s="76">
        <f>IF('(Other Computations)'!E205=0,0,Inputs!G257*Inputs!G150*Inputs!F83*Inputs!D27*'GM Alloc Factors'!E41/('(Other Computations)'!E192+'(Other Computations)'!E205))</f>
        <v>0</v>
      </c>
      <c r="F6657" s="43">
        <f t="shared" si="1404"/>
        <v>0</v>
      </c>
      <c r="G6657" s="76">
        <f>IF('(Other Computations)'!G205=0,0,Inputs!I257*Inputs!I150*Inputs!F83*Inputs!D27*'GM Alloc Factors'!G41/('(Other Computations)'!G192+'(Other Computations)'!G205))</f>
        <v>0</v>
      </c>
      <c r="H6657" s="76">
        <f>IF('(Other Computations)'!H205=0,0,Inputs!J257*Inputs!J150*Inputs!F83*Inputs!D27*'GM Alloc Factors'!H41/('(Other Computations)'!H192+'(Other Computations)'!H205))</f>
        <v>0</v>
      </c>
      <c r="I6657" s="76">
        <f>IF('(Other Computations)'!I205=0,0,Inputs!K257*Inputs!K150*Inputs!F83*Inputs!D27*'GM Alloc Factors'!I41/('(Other Computations)'!I192+'(Other Computations)'!I205))</f>
        <v>0</v>
      </c>
      <c r="J6657" s="76">
        <f>IF('(Other Computations)'!J205=0,0,Inputs!L257*Inputs!L150*Inputs!F83*Inputs!D27*'GM Alloc Factors'!J41/('(Other Computations)'!J192+'(Other Computations)'!J205))</f>
        <v>0</v>
      </c>
      <c r="K6657" s="43">
        <f t="shared" si="1405"/>
        <v>0</v>
      </c>
    </row>
    <row r="6658" spans="1:11" ht="12.75" customHeight="1">
      <c r="A6658" s="61" t="str">
        <f>"         "&amp;Labels!B76</f>
        <v xml:space="preserve">         Customer 8</v>
      </c>
      <c r="B6658" s="76">
        <f>IF('(Other Computations)'!B206=0,0,Inputs!D258*Inputs!D151*Inputs!F84*Inputs!D27*'GM Alloc Factors'!B41/('(Other Computations)'!B193+'(Other Computations)'!B206))</f>
        <v>0</v>
      </c>
      <c r="C6658" s="76">
        <f>IF('(Other Computations)'!C206=0,0,Inputs!E258*Inputs!E151*Inputs!F84*Inputs!D27*'GM Alloc Factors'!C41/('(Other Computations)'!C193+'(Other Computations)'!C206))</f>
        <v>0</v>
      </c>
      <c r="D6658" s="76">
        <f>IF('(Other Computations)'!D206=0,0,Inputs!F258*Inputs!F151*Inputs!F84*Inputs!D27*'GM Alloc Factors'!D41/('(Other Computations)'!D193+'(Other Computations)'!D206))</f>
        <v>0</v>
      </c>
      <c r="E6658" s="76">
        <f>IF('(Other Computations)'!E206=0,0,Inputs!G258*Inputs!G151*Inputs!F84*Inputs!D27*'GM Alloc Factors'!E41/('(Other Computations)'!E193+'(Other Computations)'!E206))</f>
        <v>0</v>
      </c>
      <c r="F6658" s="43">
        <f t="shared" si="1404"/>
        <v>0</v>
      </c>
      <c r="G6658" s="76">
        <f>IF('(Other Computations)'!G206=0,0,Inputs!I258*Inputs!I151*Inputs!F84*Inputs!D27*'GM Alloc Factors'!G41/('(Other Computations)'!G193+'(Other Computations)'!G206))</f>
        <v>0</v>
      </c>
      <c r="H6658" s="76">
        <f>IF('(Other Computations)'!H206=0,0,Inputs!J258*Inputs!J151*Inputs!F84*Inputs!D27*'GM Alloc Factors'!H41/('(Other Computations)'!H193+'(Other Computations)'!H206))</f>
        <v>0</v>
      </c>
      <c r="I6658" s="76">
        <f>IF('(Other Computations)'!I206=0,0,Inputs!K258*Inputs!K151*Inputs!F84*Inputs!D27*'GM Alloc Factors'!I41/('(Other Computations)'!I193+'(Other Computations)'!I206))</f>
        <v>0</v>
      </c>
      <c r="J6658" s="76">
        <f>IF('(Other Computations)'!J206=0,0,Inputs!L258*Inputs!L151*Inputs!F84*Inputs!D27*'GM Alloc Factors'!J41/('(Other Computations)'!J193+'(Other Computations)'!J206))</f>
        <v>0</v>
      </c>
      <c r="K6658" s="43">
        <f t="shared" si="1405"/>
        <v>0</v>
      </c>
    </row>
    <row r="6659" spans="1:11" ht="12.75" customHeight="1">
      <c r="A6659" s="61" t="str">
        <f>"         "&amp;Labels!B77</f>
        <v xml:space="preserve">         Customer 9</v>
      </c>
      <c r="B6659" s="76">
        <f>IF('(Other Computations)'!B207=0,0,Inputs!D259*Inputs!D152*Inputs!F85*Inputs!D27*'GM Alloc Factors'!B41/('(Other Computations)'!B194+'(Other Computations)'!B207))</f>
        <v>0</v>
      </c>
      <c r="C6659" s="76">
        <f>IF('(Other Computations)'!C207=0,0,Inputs!E259*Inputs!E152*Inputs!F85*Inputs!D27*'GM Alloc Factors'!C41/('(Other Computations)'!C194+'(Other Computations)'!C207))</f>
        <v>0</v>
      </c>
      <c r="D6659" s="76">
        <f>IF('(Other Computations)'!D207=0,0,Inputs!F259*Inputs!F152*Inputs!F85*Inputs!D27*'GM Alloc Factors'!D41/('(Other Computations)'!D194+'(Other Computations)'!D207))</f>
        <v>0</v>
      </c>
      <c r="E6659" s="76">
        <f>IF('(Other Computations)'!E207=0,0,Inputs!G259*Inputs!G152*Inputs!F85*Inputs!D27*'GM Alloc Factors'!E41/('(Other Computations)'!E194+'(Other Computations)'!E207))</f>
        <v>0</v>
      </c>
      <c r="F6659" s="43">
        <f t="shared" si="1404"/>
        <v>0</v>
      </c>
      <c r="G6659" s="76">
        <f>IF('(Other Computations)'!G207=0,0,Inputs!I259*Inputs!I152*Inputs!F85*Inputs!D27*'GM Alloc Factors'!G41/('(Other Computations)'!G194+'(Other Computations)'!G207))</f>
        <v>0</v>
      </c>
      <c r="H6659" s="76">
        <f>IF('(Other Computations)'!H207=0,0,Inputs!J259*Inputs!J152*Inputs!F85*Inputs!D27*'GM Alloc Factors'!H41/('(Other Computations)'!H194+'(Other Computations)'!H207))</f>
        <v>0</v>
      </c>
      <c r="I6659" s="76">
        <f>IF('(Other Computations)'!I207=0,0,Inputs!K259*Inputs!K152*Inputs!F85*Inputs!D27*'GM Alloc Factors'!I41/('(Other Computations)'!I194+'(Other Computations)'!I207))</f>
        <v>0</v>
      </c>
      <c r="J6659" s="76">
        <f>IF('(Other Computations)'!J207=0,0,Inputs!L259*Inputs!L152*Inputs!F85*Inputs!D27*'GM Alloc Factors'!J41/('(Other Computations)'!J194+'(Other Computations)'!J207))</f>
        <v>0</v>
      </c>
      <c r="K6659" s="43">
        <f t="shared" si="1405"/>
        <v>0</v>
      </c>
    </row>
    <row r="6660" spans="1:11" ht="12.75" customHeight="1">
      <c r="A6660" s="61" t="str">
        <f>"         "&amp;Labels!B78</f>
        <v xml:space="preserve">         Customer 10</v>
      </c>
      <c r="B6660" s="76">
        <f>IF('(Other Computations)'!B208=0,0,Inputs!D260*Inputs!D153*Inputs!F86*Inputs!D27*'GM Alloc Factors'!B41/('(Other Computations)'!B195+'(Other Computations)'!B208))</f>
        <v>0</v>
      </c>
      <c r="C6660" s="76">
        <f>IF('(Other Computations)'!C208=0,0,Inputs!E260*Inputs!E153*Inputs!F86*Inputs!D27*'GM Alloc Factors'!C41/('(Other Computations)'!C195+'(Other Computations)'!C208))</f>
        <v>0</v>
      </c>
      <c r="D6660" s="76">
        <f>IF('(Other Computations)'!D208=0,0,Inputs!F260*Inputs!F153*Inputs!F86*Inputs!D27*'GM Alloc Factors'!D41/('(Other Computations)'!D195+'(Other Computations)'!D208))</f>
        <v>0</v>
      </c>
      <c r="E6660" s="76">
        <f>IF('(Other Computations)'!E208=0,0,Inputs!G260*Inputs!G153*Inputs!F86*Inputs!D27*'GM Alloc Factors'!E41/('(Other Computations)'!E195+'(Other Computations)'!E208))</f>
        <v>0</v>
      </c>
      <c r="F6660" s="43">
        <f t="shared" si="1404"/>
        <v>0</v>
      </c>
      <c r="G6660" s="76">
        <f>IF('(Other Computations)'!G208=0,0,Inputs!I260*Inputs!I153*Inputs!F86*Inputs!D27*'GM Alloc Factors'!G41/('(Other Computations)'!G195+'(Other Computations)'!G208))</f>
        <v>0</v>
      </c>
      <c r="H6660" s="76">
        <f>IF('(Other Computations)'!H208=0,0,Inputs!J260*Inputs!J153*Inputs!F86*Inputs!D27*'GM Alloc Factors'!H41/('(Other Computations)'!H195+'(Other Computations)'!H208))</f>
        <v>0</v>
      </c>
      <c r="I6660" s="76">
        <f>IF('(Other Computations)'!I208=0,0,Inputs!K260*Inputs!K153*Inputs!F86*Inputs!D27*'GM Alloc Factors'!I41/('(Other Computations)'!I195+'(Other Computations)'!I208))</f>
        <v>0</v>
      </c>
      <c r="J6660" s="76">
        <f>IF('(Other Computations)'!J208=0,0,Inputs!L260*Inputs!L153*Inputs!F86*Inputs!D27*'GM Alloc Factors'!J41/('(Other Computations)'!J195+'(Other Computations)'!J208))</f>
        <v>0</v>
      </c>
      <c r="K6660" s="43">
        <f t="shared" si="1405"/>
        <v>0</v>
      </c>
    </row>
    <row r="6661" spans="1:11" ht="12.75" customHeight="1">
      <c r="A6661" s="61" t="str">
        <f>"         "&amp;Labels!C68</f>
        <v xml:space="preserve">         Total</v>
      </c>
      <c r="B6661" s="84">
        <f>SUM(B6651:B6660)</f>
        <v>0</v>
      </c>
      <c r="C6661" s="84">
        <f>SUM(C6651:C6660)</f>
        <v>0</v>
      </c>
      <c r="D6661" s="84">
        <f>SUM(D6651:D6660)</f>
        <v>0</v>
      </c>
      <c r="E6661" s="84">
        <f>SUM(E6651:E6660)</f>
        <v>0</v>
      </c>
      <c r="F6661" s="43">
        <f t="shared" si="1404"/>
        <v>0</v>
      </c>
      <c r="G6661" s="84">
        <f>SUM(G6651:G6660)</f>
        <v>0</v>
      </c>
      <c r="H6661" s="84">
        <f>SUM(H6651:H6660)</f>
        <v>0</v>
      </c>
      <c r="I6661" s="84">
        <f>SUM(I6651:I6660)</f>
        <v>0</v>
      </c>
      <c r="J6661" s="84">
        <f>SUM(J6651:J6660)</f>
        <v>0</v>
      </c>
      <c r="K6661" s="43">
        <f t="shared" si="1405"/>
        <v>0</v>
      </c>
    </row>
    <row r="6662" spans="1:11" ht="12.75" customHeight="1">
      <c r="A6662" s="61" t="str">
        <f>"      "&amp;Labels!B88</f>
        <v xml:space="preserve">      Q 4</v>
      </c>
      <c r="B6662" s="84"/>
      <c r="C6662" s="84"/>
      <c r="D6662" s="84"/>
      <c r="E6662" s="84"/>
      <c r="F6662" s="43"/>
      <c r="G6662" s="84"/>
      <c r="H6662" s="84"/>
      <c r="I6662" s="84"/>
      <c r="J6662" s="84"/>
      <c r="K6662" s="43"/>
    </row>
    <row r="6663" spans="1:11" ht="12.75" customHeight="1">
      <c r="A6663" s="61" t="str">
        <f>"         "&amp;Labels!B69</f>
        <v xml:space="preserve">         Customer 1</v>
      </c>
      <c r="B6663" s="76">
        <f>IF('(Other Computations)'!B199=0,0,Inputs!D251*Inputs!D144*Inputs!G77*Inputs!D27*'GM Alloc Factors'!B44/('(Other Computations)'!B186+'(Other Computations)'!B199))</f>
        <v>0</v>
      </c>
      <c r="C6663" s="76">
        <f>IF('(Other Computations)'!C199=0,0,Inputs!E251*Inputs!E144*Inputs!G77*Inputs!D27*'GM Alloc Factors'!C44/('(Other Computations)'!C186+'(Other Computations)'!C199))</f>
        <v>0</v>
      </c>
      <c r="D6663" s="76">
        <f>IF('(Other Computations)'!D199=0,0,Inputs!F251*Inputs!F144*Inputs!G77*Inputs!D27*'GM Alloc Factors'!D44/('(Other Computations)'!D186+'(Other Computations)'!D199))</f>
        <v>0</v>
      </c>
      <c r="E6663" s="76">
        <f>IF('(Other Computations)'!E199=0,0,Inputs!G251*Inputs!G144*Inputs!G77*Inputs!D27*'GM Alloc Factors'!E44/('(Other Computations)'!E186+'(Other Computations)'!E199))</f>
        <v>0</v>
      </c>
      <c r="F6663" s="43">
        <f t="shared" ref="F6663:F6673" si="1406">SUM(B6663:E6663)</f>
        <v>0</v>
      </c>
      <c r="G6663" s="76">
        <f>IF('(Other Computations)'!G199=0,0,Inputs!I251*Inputs!I144*Inputs!G77*Inputs!D27*'GM Alloc Factors'!G44/('(Other Computations)'!G186+'(Other Computations)'!G199))</f>
        <v>0</v>
      </c>
      <c r="H6663" s="76">
        <f>IF('(Other Computations)'!H199=0,0,Inputs!J251*Inputs!J144*Inputs!G77*Inputs!D27*'GM Alloc Factors'!H44/('(Other Computations)'!H186+'(Other Computations)'!H199))</f>
        <v>0</v>
      </c>
      <c r="I6663" s="76">
        <f>IF('(Other Computations)'!I199=0,0,Inputs!K251*Inputs!K144*Inputs!G77*Inputs!D27*'GM Alloc Factors'!I44/('(Other Computations)'!I186+'(Other Computations)'!I199))</f>
        <v>0</v>
      </c>
      <c r="J6663" s="76">
        <f>IF('(Other Computations)'!J199=0,0,Inputs!L251*Inputs!L144*Inputs!G77*Inputs!D27*'GM Alloc Factors'!J44/('(Other Computations)'!J186+'(Other Computations)'!J199))</f>
        <v>0</v>
      </c>
      <c r="K6663" s="43">
        <f t="shared" ref="K6663:K6673" si="1407">SUM(G6663:J6663)</f>
        <v>0</v>
      </c>
    </row>
    <row r="6664" spans="1:11" ht="12.75" customHeight="1">
      <c r="A6664" s="61" t="str">
        <f>"         "&amp;Labels!B70</f>
        <v xml:space="preserve">         Customer 2</v>
      </c>
      <c r="B6664" s="76">
        <f>IF('(Other Computations)'!B200=0,0,Inputs!D252*Inputs!D145*Inputs!G78*Inputs!D27*'GM Alloc Factors'!B44/('(Other Computations)'!B187+'(Other Computations)'!B200))</f>
        <v>0</v>
      </c>
      <c r="C6664" s="76">
        <f>IF('(Other Computations)'!C200=0,0,Inputs!E252*Inputs!E145*Inputs!G78*Inputs!D27*'GM Alloc Factors'!C44/('(Other Computations)'!C187+'(Other Computations)'!C200))</f>
        <v>0</v>
      </c>
      <c r="D6664" s="76">
        <f>IF('(Other Computations)'!D200=0,0,Inputs!F252*Inputs!F145*Inputs!G78*Inputs!D27*'GM Alloc Factors'!D44/('(Other Computations)'!D187+'(Other Computations)'!D200))</f>
        <v>0</v>
      </c>
      <c r="E6664" s="76">
        <f>IF('(Other Computations)'!E200=0,0,Inputs!G252*Inputs!G145*Inputs!G78*Inputs!D27*'GM Alloc Factors'!E44/('(Other Computations)'!E187+'(Other Computations)'!E200))</f>
        <v>0</v>
      </c>
      <c r="F6664" s="43">
        <f t="shared" si="1406"/>
        <v>0</v>
      </c>
      <c r="G6664" s="76">
        <f>IF('(Other Computations)'!G200=0,0,Inputs!I252*Inputs!I145*Inputs!G78*Inputs!D27*'GM Alloc Factors'!G44/('(Other Computations)'!G187+'(Other Computations)'!G200))</f>
        <v>0</v>
      </c>
      <c r="H6664" s="76">
        <f>IF('(Other Computations)'!H200=0,0,Inputs!J252*Inputs!J145*Inputs!G78*Inputs!D27*'GM Alloc Factors'!H44/('(Other Computations)'!H187+'(Other Computations)'!H200))</f>
        <v>0</v>
      </c>
      <c r="I6664" s="76">
        <f>IF('(Other Computations)'!I200=0,0,Inputs!K252*Inputs!K145*Inputs!G78*Inputs!D27*'GM Alloc Factors'!I44/('(Other Computations)'!I187+'(Other Computations)'!I200))</f>
        <v>0</v>
      </c>
      <c r="J6664" s="76">
        <f>IF('(Other Computations)'!J200=0,0,Inputs!L252*Inputs!L145*Inputs!G78*Inputs!D27*'GM Alloc Factors'!J44/('(Other Computations)'!J187+'(Other Computations)'!J200))</f>
        <v>0</v>
      </c>
      <c r="K6664" s="43">
        <f t="shared" si="1407"/>
        <v>0</v>
      </c>
    </row>
    <row r="6665" spans="1:11" ht="12.75" customHeight="1">
      <c r="A6665" s="61" t="str">
        <f>"         "&amp;Labels!B71</f>
        <v xml:space="preserve">         Customer 3</v>
      </c>
      <c r="B6665" s="76">
        <f>IF('(Other Computations)'!B201=0,0,Inputs!D253*Inputs!D146*Inputs!G79*Inputs!D27*'GM Alloc Factors'!B44/('(Other Computations)'!B188+'(Other Computations)'!B201))</f>
        <v>0</v>
      </c>
      <c r="C6665" s="76">
        <f>IF('(Other Computations)'!C201=0,0,Inputs!E253*Inputs!E146*Inputs!G79*Inputs!D27*'GM Alloc Factors'!C44/('(Other Computations)'!C188+'(Other Computations)'!C201))</f>
        <v>0</v>
      </c>
      <c r="D6665" s="76">
        <f>IF('(Other Computations)'!D201=0,0,Inputs!F253*Inputs!F146*Inputs!G79*Inputs!D27*'GM Alloc Factors'!D44/('(Other Computations)'!D188+'(Other Computations)'!D201))</f>
        <v>0</v>
      </c>
      <c r="E6665" s="76">
        <f>IF('(Other Computations)'!E201=0,0,Inputs!G253*Inputs!G146*Inputs!G79*Inputs!D27*'GM Alloc Factors'!E44/('(Other Computations)'!E188+'(Other Computations)'!E201))</f>
        <v>0</v>
      </c>
      <c r="F6665" s="43">
        <f t="shared" si="1406"/>
        <v>0</v>
      </c>
      <c r="G6665" s="76">
        <f>IF('(Other Computations)'!G201=0,0,Inputs!I253*Inputs!I146*Inputs!G79*Inputs!D27*'GM Alloc Factors'!G44/('(Other Computations)'!G188+'(Other Computations)'!G201))</f>
        <v>0</v>
      </c>
      <c r="H6665" s="76">
        <f>IF('(Other Computations)'!H201=0,0,Inputs!J253*Inputs!J146*Inputs!G79*Inputs!D27*'GM Alloc Factors'!H44/('(Other Computations)'!H188+'(Other Computations)'!H201))</f>
        <v>0</v>
      </c>
      <c r="I6665" s="76">
        <f>IF('(Other Computations)'!I201=0,0,Inputs!K253*Inputs!K146*Inputs!G79*Inputs!D27*'GM Alloc Factors'!I44/('(Other Computations)'!I188+'(Other Computations)'!I201))</f>
        <v>0</v>
      </c>
      <c r="J6665" s="76">
        <f>IF('(Other Computations)'!J201=0,0,Inputs!L253*Inputs!L146*Inputs!G79*Inputs!D27*'GM Alloc Factors'!J44/('(Other Computations)'!J188+'(Other Computations)'!J201))</f>
        <v>0</v>
      </c>
      <c r="K6665" s="43">
        <f t="shared" si="1407"/>
        <v>0</v>
      </c>
    </row>
    <row r="6666" spans="1:11" ht="12.75" customHeight="1">
      <c r="A6666" s="61" t="str">
        <f>"         "&amp;Labels!B72</f>
        <v xml:space="preserve">         Customer 4</v>
      </c>
      <c r="B6666" s="76">
        <f>IF('(Other Computations)'!B202=0,0,Inputs!D254*Inputs!D147*Inputs!G80*Inputs!D27*'GM Alloc Factors'!B44/('(Other Computations)'!B189+'(Other Computations)'!B202))</f>
        <v>0</v>
      </c>
      <c r="C6666" s="76">
        <f>IF('(Other Computations)'!C202=0,0,Inputs!E254*Inputs!E147*Inputs!G80*Inputs!D27*'GM Alloc Factors'!C44/('(Other Computations)'!C189+'(Other Computations)'!C202))</f>
        <v>0</v>
      </c>
      <c r="D6666" s="76">
        <f>IF('(Other Computations)'!D202=0,0,Inputs!F254*Inputs!F147*Inputs!G80*Inputs!D27*'GM Alloc Factors'!D44/('(Other Computations)'!D189+'(Other Computations)'!D202))</f>
        <v>0</v>
      </c>
      <c r="E6666" s="76">
        <f>IF('(Other Computations)'!E202=0,0,Inputs!G254*Inputs!G147*Inputs!G80*Inputs!D27*'GM Alloc Factors'!E44/('(Other Computations)'!E189+'(Other Computations)'!E202))</f>
        <v>0</v>
      </c>
      <c r="F6666" s="43">
        <f t="shared" si="1406"/>
        <v>0</v>
      </c>
      <c r="G6666" s="76">
        <f>IF('(Other Computations)'!G202=0,0,Inputs!I254*Inputs!I147*Inputs!G80*Inputs!D27*'GM Alloc Factors'!G44/('(Other Computations)'!G189+'(Other Computations)'!G202))</f>
        <v>0</v>
      </c>
      <c r="H6666" s="76">
        <f>IF('(Other Computations)'!H202=0,0,Inputs!J254*Inputs!J147*Inputs!G80*Inputs!D27*'GM Alloc Factors'!H44/('(Other Computations)'!H189+'(Other Computations)'!H202))</f>
        <v>0</v>
      </c>
      <c r="I6666" s="76">
        <f>IF('(Other Computations)'!I202=0,0,Inputs!K254*Inputs!K147*Inputs!G80*Inputs!D27*'GM Alloc Factors'!I44/('(Other Computations)'!I189+'(Other Computations)'!I202))</f>
        <v>0</v>
      </c>
      <c r="J6666" s="76">
        <f>IF('(Other Computations)'!J202=0,0,Inputs!L254*Inputs!L147*Inputs!G80*Inputs!D27*'GM Alloc Factors'!J44/('(Other Computations)'!J189+'(Other Computations)'!J202))</f>
        <v>0</v>
      </c>
      <c r="K6666" s="43">
        <f t="shared" si="1407"/>
        <v>0</v>
      </c>
    </row>
    <row r="6667" spans="1:11" ht="12.75" customHeight="1">
      <c r="A6667" s="61" t="str">
        <f>"         "&amp;Labels!B73</f>
        <v xml:space="preserve">         Customer 5</v>
      </c>
      <c r="B6667" s="76">
        <f>IF('(Other Computations)'!B203=0,0,Inputs!D255*Inputs!D148*Inputs!G81*Inputs!D27*'GM Alloc Factors'!B44/('(Other Computations)'!B190+'(Other Computations)'!B203))</f>
        <v>0</v>
      </c>
      <c r="C6667" s="76">
        <f>IF('(Other Computations)'!C203=0,0,Inputs!E255*Inputs!E148*Inputs!G81*Inputs!D27*'GM Alloc Factors'!C44/('(Other Computations)'!C190+'(Other Computations)'!C203))</f>
        <v>0</v>
      </c>
      <c r="D6667" s="76">
        <f>IF('(Other Computations)'!D203=0,0,Inputs!F255*Inputs!F148*Inputs!G81*Inputs!D27*'GM Alloc Factors'!D44/('(Other Computations)'!D190+'(Other Computations)'!D203))</f>
        <v>0</v>
      </c>
      <c r="E6667" s="76">
        <f>IF('(Other Computations)'!E203=0,0,Inputs!G255*Inputs!G148*Inputs!G81*Inputs!D27*'GM Alloc Factors'!E44/('(Other Computations)'!E190+'(Other Computations)'!E203))</f>
        <v>0</v>
      </c>
      <c r="F6667" s="43">
        <f t="shared" si="1406"/>
        <v>0</v>
      </c>
      <c r="G6667" s="76">
        <f>IF('(Other Computations)'!G203=0,0,Inputs!I255*Inputs!I148*Inputs!G81*Inputs!D27*'GM Alloc Factors'!G44/('(Other Computations)'!G190+'(Other Computations)'!G203))</f>
        <v>0</v>
      </c>
      <c r="H6667" s="76">
        <f>IF('(Other Computations)'!H203=0,0,Inputs!J255*Inputs!J148*Inputs!G81*Inputs!D27*'GM Alloc Factors'!H44/('(Other Computations)'!H190+'(Other Computations)'!H203))</f>
        <v>0</v>
      </c>
      <c r="I6667" s="76">
        <f>IF('(Other Computations)'!I203=0,0,Inputs!K255*Inputs!K148*Inputs!G81*Inputs!D27*'GM Alloc Factors'!I44/('(Other Computations)'!I190+'(Other Computations)'!I203))</f>
        <v>0</v>
      </c>
      <c r="J6667" s="76">
        <f>IF('(Other Computations)'!J203=0,0,Inputs!L255*Inputs!L148*Inputs!G81*Inputs!D27*'GM Alloc Factors'!J44/('(Other Computations)'!J190+'(Other Computations)'!J203))</f>
        <v>0</v>
      </c>
      <c r="K6667" s="43">
        <f t="shared" si="1407"/>
        <v>0</v>
      </c>
    </row>
    <row r="6668" spans="1:11" ht="12.75" customHeight="1">
      <c r="A6668" s="61" t="str">
        <f>"         "&amp;Labels!B74</f>
        <v xml:space="preserve">         Customer 6</v>
      </c>
      <c r="B6668" s="76">
        <f>IF('(Other Computations)'!B204=0,0,Inputs!D256*Inputs!D149*Inputs!G82*Inputs!D27*'GM Alloc Factors'!B44/('(Other Computations)'!B191+'(Other Computations)'!B204))</f>
        <v>0</v>
      </c>
      <c r="C6668" s="76">
        <f>IF('(Other Computations)'!C204=0,0,Inputs!E256*Inputs!E149*Inputs!G82*Inputs!D27*'GM Alloc Factors'!C44/('(Other Computations)'!C191+'(Other Computations)'!C204))</f>
        <v>0</v>
      </c>
      <c r="D6668" s="76">
        <f>IF('(Other Computations)'!D204=0,0,Inputs!F256*Inputs!F149*Inputs!G82*Inputs!D27*'GM Alloc Factors'!D44/('(Other Computations)'!D191+'(Other Computations)'!D204))</f>
        <v>0</v>
      </c>
      <c r="E6668" s="76">
        <f>IF('(Other Computations)'!E204=0,0,Inputs!G256*Inputs!G149*Inputs!G82*Inputs!D27*'GM Alloc Factors'!E44/('(Other Computations)'!E191+'(Other Computations)'!E204))</f>
        <v>0</v>
      </c>
      <c r="F6668" s="43">
        <f t="shared" si="1406"/>
        <v>0</v>
      </c>
      <c r="G6668" s="76">
        <f>IF('(Other Computations)'!G204=0,0,Inputs!I256*Inputs!I149*Inputs!G82*Inputs!D27*'GM Alloc Factors'!G44/('(Other Computations)'!G191+'(Other Computations)'!G204))</f>
        <v>0</v>
      </c>
      <c r="H6668" s="76">
        <f>IF('(Other Computations)'!H204=0,0,Inputs!J256*Inputs!J149*Inputs!G82*Inputs!D27*'GM Alloc Factors'!H44/('(Other Computations)'!H191+'(Other Computations)'!H204))</f>
        <v>0</v>
      </c>
      <c r="I6668" s="76">
        <f>IF('(Other Computations)'!I204=0,0,Inputs!K256*Inputs!K149*Inputs!G82*Inputs!D27*'GM Alloc Factors'!I44/('(Other Computations)'!I191+'(Other Computations)'!I204))</f>
        <v>0</v>
      </c>
      <c r="J6668" s="76">
        <f>IF('(Other Computations)'!J204=0,0,Inputs!L256*Inputs!L149*Inputs!G82*Inputs!D27*'GM Alloc Factors'!J44/('(Other Computations)'!J191+'(Other Computations)'!J204))</f>
        <v>0</v>
      </c>
      <c r="K6668" s="43">
        <f t="shared" si="1407"/>
        <v>0</v>
      </c>
    </row>
    <row r="6669" spans="1:11" ht="12.75" customHeight="1">
      <c r="A6669" s="61" t="str">
        <f>"         "&amp;Labels!B75</f>
        <v xml:space="preserve">         Customer 7</v>
      </c>
      <c r="B6669" s="76">
        <f>IF('(Other Computations)'!B205=0,0,Inputs!D257*Inputs!D150*Inputs!G83*Inputs!D27*'GM Alloc Factors'!B44/('(Other Computations)'!B192+'(Other Computations)'!B205))</f>
        <v>0</v>
      </c>
      <c r="C6669" s="76">
        <f>IF('(Other Computations)'!C205=0,0,Inputs!E257*Inputs!E150*Inputs!G83*Inputs!D27*'GM Alloc Factors'!C44/('(Other Computations)'!C192+'(Other Computations)'!C205))</f>
        <v>0</v>
      </c>
      <c r="D6669" s="76">
        <f>IF('(Other Computations)'!D205=0,0,Inputs!F257*Inputs!F150*Inputs!G83*Inputs!D27*'GM Alloc Factors'!D44/('(Other Computations)'!D192+'(Other Computations)'!D205))</f>
        <v>0</v>
      </c>
      <c r="E6669" s="76">
        <f>IF('(Other Computations)'!E205=0,0,Inputs!G257*Inputs!G150*Inputs!G83*Inputs!D27*'GM Alloc Factors'!E44/('(Other Computations)'!E192+'(Other Computations)'!E205))</f>
        <v>0</v>
      </c>
      <c r="F6669" s="43">
        <f t="shared" si="1406"/>
        <v>0</v>
      </c>
      <c r="G6669" s="76">
        <f>IF('(Other Computations)'!G205=0,0,Inputs!I257*Inputs!I150*Inputs!G83*Inputs!D27*'GM Alloc Factors'!G44/('(Other Computations)'!G192+'(Other Computations)'!G205))</f>
        <v>0</v>
      </c>
      <c r="H6669" s="76">
        <f>IF('(Other Computations)'!H205=0,0,Inputs!J257*Inputs!J150*Inputs!G83*Inputs!D27*'GM Alloc Factors'!H44/('(Other Computations)'!H192+'(Other Computations)'!H205))</f>
        <v>0</v>
      </c>
      <c r="I6669" s="76">
        <f>IF('(Other Computations)'!I205=0,0,Inputs!K257*Inputs!K150*Inputs!G83*Inputs!D27*'GM Alloc Factors'!I44/('(Other Computations)'!I192+'(Other Computations)'!I205))</f>
        <v>0</v>
      </c>
      <c r="J6669" s="76">
        <f>IF('(Other Computations)'!J205=0,0,Inputs!L257*Inputs!L150*Inputs!G83*Inputs!D27*'GM Alloc Factors'!J44/('(Other Computations)'!J192+'(Other Computations)'!J205))</f>
        <v>0</v>
      </c>
      <c r="K6669" s="43">
        <f t="shared" si="1407"/>
        <v>0</v>
      </c>
    </row>
    <row r="6670" spans="1:11" ht="12.75" customHeight="1">
      <c r="A6670" s="61" t="str">
        <f>"         "&amp;Labels!B76</f>
        <v xml:space="preserve">         Customer 8</v>
      </c>
      <c r="B6670" s="76">
        <f>IF('(Other Computations)'!B206=0,0,Inputs!D258*Inputs!D151*Inputs!G84*Inputs!D27*'GM Alloc Factors'!B44/('(Other Computations)'!B193+'(Other Computations)'!B206))</f>
        <v>0</v>
      </c>
      <c r="C6670" s="76">
        <f>IF('(Other Computations)'!C206=0,0,Inputs!E258*Inputs!E151*Inputs!G84*Inputs!D27*'GM Alloc Factors'!C44/('(Other Computations)'!C193+'(Other Computations)'!C206))</f>
        <v>0</v>
      </c>
      <c r="D6670" s="76">
        <f>IF('(Other Computations)'!D206=0,0,Inputs!F258*Inputs!F151*Inputs!G84*Inputs!D27*'GM Alloc Factors'!D44/('(Other Computations)'!D193+'(Other Computations)'!D206))</f>
        <v>0</v>
      </c>
      <c r="E6670" s="76">
        <f>IF('(Other Computations)'!E206=0,0,Inputs!G258*Inputs!G151*Inputs!G84*Inputs!D27*'GM Alloc Factors'!E44/('(Other Computations)'!E193+'(Other Computations)'!E206))</f>
        <v>0</v>
      </c>
      <c r="F6670" s="43">
        <f t="shared" si="1406"/>
        <v>0</v>
      </c>
      <c r="G6670" s="76">
        <f>IF('(Other Computations)'!G206=0,0,Inputs!I258*Inputs!I151*Inputs!G84*Inputs!D27*'GM Alloc Factors'!G44/('(Other Computations)'!G193+'(Other Computations)'!G206))</f>
        <v>0</v>
      </c>
      <c r="H6670" s="76">
        <f>IF('(Other Computations)'!H206=0,0,Inputs!J258*Inputs!J151*Inputs!G84*Inputs!D27*'GM Alloc Factors'!H44/('(Other Computations)'!H193+'(Other Computations)'!H206))</f>
        <v>0</v>
      </c>
      <c r="I6670" s="76">
        <f>IF('(Other Computations)'!I206=0,0,Inputs!K258*Inputs!K151*Inputs!G84*Inputs!D27*'GM Alloc Factors'!I44/('(Other Computations)'!I193+'(Other Computations)'!I206))</f>
        <v>0</v>
      </c>
      <c r="J6670" s="76">
        <f>IF('(Other Computations)'!J206=0,0,Inputs!L258*Inputs!L151*Inputs!G84*Inputs!D27*'GM Alloc Factors'!J44/('(Other Computations)'!J193+'(Other Computations)'!J206))</f>
        <v>0</v>
      </c>
      <c r="K6670" s="43">
        <f t="shared" si="1407"/>
        <v>0</v>
      </c>
    </row>
    <row r="6671" spans="1:11" ht="12.75" customHeight="1">
      <c r="A6671" s="61" t="str">
        <f>"         "&amp;Labels!B77</f>
        <v xml:space="preserve">         Customer 9</v>
      </c>
      <c r="B6671" s="76">
        <f>IF('(Other Computations)'!B207=0,0,Inputs!D259*Inputs!D152*Inputs!G85*Inputs!D27*'GM Alloc Factors'!B44/('(Other Computations)'!B194+'(Other Computations)'!B207))</f>
        <v>0</v>
      </c>
      <c r="C6671" s="76">
        <f>IF('(Other Computations)'!C207=0,0,Inputs!E259*Inputs!E152*Inputs!G85*Inputs!D27*'GM Alloc Factors'!C44/('(Other Computations)'!C194+'(Other Computations)'!C207))</f>
        <v>0</v>
      </c>
      <c r="D6671" s="76">
        <f>IF('(Other Computations)'!D207=0,0,Inputs!F259*Inputs!F152*Inputs!G85*Inputs!D27*'GM Alloc Factors'!D44/('(Other Computations)'!D194+'(Other Computations)'!D207))</f>
        <v>0</v>
      </c>
      <c r="E6671" s="76">
        <f>IF('(Other Computations)'!E207=0,0,Inputs!G259*Inputs!G152*Inputs!G85*Inputs!D27*'GM Alloc Factors'!E44/('(Other Computations)'!E194+'(Other Computations)'!E207))</f>
        <v>0</v>
      </c>
      <c r="F6671" s="43">
        <f t="shared" si="1406"/>
        <v>0</v>
      </c>
      <c r="G6671" s="76">
        <f>IF('(Other Computations)'!G207=0,0,Inputs!I259*Inputs!I152*Inputs!G85*Inputs!D27*'GM Alloc Factors'!G44/('(Other Computations)'!G194+'(Other Computations)'!G207))</f>
        <v>0</v>
      </c>
      <c r="H6671" s="76">
        <f>IF('(Other Computations)'!H207=0,0,Inputs!J259*Inputs!J152*Inputs!G85*Inputs!D27*'GM Alloc Factors'!H44/('(Other Computations)'!H194+'(Other Computations)'!H207))</f>
        <v>0</v>
      </c>
      <c r="I6671" s="76">
        <f>IF('(Other Computations)'!I207=0,0,Inputs!K259*Inputs!K152*Inputs!G85*Inputs!D27*'GM Alloc Factors'!I44/('(Other Computations)'!I194+'(Other Computations)'!I207))</f>
        <v>0</v>
      </c>
      <c r="J6671" s="76">
        <f>IF('(Other Computations)'!J207=0,0,Inputs!L259*Inputs!L152*Inputs!G85*Inputs!D27*'GM Alloc Factors'!J44/('(Other Computations)'!J194+'(Other Computations)'!J207))</f>
        <v>0</v>
      </c>
      <c r="K6671" s="43">
        <f t="shared" si="1407"/>
        <v>0</v>
      </c>
    </row>
    <row r="6672" spans="1:11" ht="12.75" customHeight="1">
      <c r="A6672" s="61" t="str">
        <f>"         "&amp;Labels!B78</f>
        <v xml:space="preserve">         Customer 10</v>
      </c>
      <c r="B6672" s="76">
        <f>IF('(Other Computations)'!B208=0,0,Inputs!D260*Inputs!D153*Inputs!G86*Inputs!D27*'GM Alloc Factors'!B44/('(Other Computations)'!B195+'(Other Computations)'!B208))</f>
        <v>0</v>
      </c>
      <c r="C6672" s="76">
        <f>IF('(Other Computations)'!C208=0,0,Inputs!E260*Inputs!E153*Inputs!G86*Inputs!D27*'GM Alloc Factors'!C44/('(Other Computations)'!C195+'(Other Computations)'!C208))</f>
        <v>0</v>
      </c>
      <c r="D6672" s="76">
        <f>IF('(Other Computations)'!D208=0,0,Inputs!F260*Inputs!F153*Inputs!G86*Inputs!D27*'GM Alloc Factors'!D44/('(Other Computations)'!D195+'(Other Computations)'!D208))</f>
        <v>0</v>
      </c>
      <c r="E6672" s="76">
        <f>IF('(Other Computations)'!E208=0,0,Inputs!G260*Inputs!G153*Inputs!G86*Inputs!D27*'GM Alloc Factors'!E44/('(Other Computations)'!E195+'(Other Computations)'!E208))</f>
        <v>0</v>
      </c>
      <c r="F6672" s="43">
        <f t="shared" si="1406"/>
        <v>0</v>
      </c>
      <c r="G6672" s="76">
        <f>IF('(Other Computations)'!G208=0,0,Inputs!I260*Inputs!I153*Inputs!G86*Inputs!D27*'GM Alloc Factors'!G44/('(Other Computations)'!G195+'(Other Computations)'!G208))</f>
        <v>0</v>
      </c>
      <c r="H6672" s="76">
        <f>IF('(Other Computations)'!H208=0,0,Inputs!J260*Inputs!J153*Inputs!G86*Inputs!D27*'GM Alloc Factors'!H44/('(Other Computations)'!H195+'(Other Computations)'!H208))</f>
        <v>0</v>
      </c>
      <c r="I6672" s="76">
        <f>IF('(Other Computations)'!I208=0,0,Inputs!K260*Inputs!K153*Inputs!G86*Inputs!D27*'GM Alloc Factors'!I44/('(Other Computations)'!I195+'(Other Computations)'!I208))</f>
        <v>0</v>
      </c>
      <c r="J6672" s="76">
        <f>IF('(Other Computations)'!J208=0,0,Inputs!L260*Inputs!L153*Inputs!G86*Inputs!D27*'GM Alloc Factors'!J44/('(Other Computations)'!J195+'(Other Computations)'!J208))</f>
        <v>0</v>
      </c>
      <c r="K6672" s="43">
        <f t="shared" si="1407"/>
        <v>0</v>
      </c>
    </row>
    <row r="6673" spans="1:11" ht="12.75" customHeight="1">
      <c r="A6673" s="61" t="str">
        <f>"         "&amp;Labels!C68</f>
        <v xml:space="preserve">         Total</v>
      </c>
      <c r="B6673" s="84">
        <f>SUM(B6663:B6672)</f>
        <v>0</v>
      </c>
      <c r="C6673" s="84">
        <f>SUM(C6663:C6672)</f>
        <v>0</v>
      </c>
      <c r="D6673" s="84">
        <f>SUM(D6663:D6672)</f>
        <v>0</v>
      </c>
      <c r="E6673" s="84">
        <f>SUM(E6663:E6672)</f>
        <v>0</v>
      </c>
      <c r="F6673" s="43">
        <f t="shared" si="1406"/>
        <v>0</v>
      </c>
      <c r="G6673" s="84">
        <f>SUM(G6663:G6672)</f>
        <v>0</v>
      </c>
      <c r="H6673" s="84">
        <f>SUM(H6663:H6672)</f>
        <v>0</v>
      </c>
      <c r="I6673" s="84">
        <f>SUM(I6663:I6672)</f>
        <v>0</v>
      </c>
      <c r="J6673" s="84">
        <f>SUM(J6663:J6672)</f>
        <v>0</v>
      </c>
      <c r="K6673" s="43">
        <f t="shared" si="1407"/>
        <v>0</v>
      </c>
    </row>
    <row r="6674" spans="1:11" ht="12.75" customHeight="1">
      <c r="A6674" s="61" t="str">
        <f>"      "&amp;Labels!B89</f>
        <v xml:space="preserve">      Q 5</v>
      </c>
      <c r="B6674" s="84"/>
      <c r="C6674" s="84"/>
      <c r="D6674" s="84"/>
      <c r="E6674" s="84"/>
      <c r="F6674" s="43"/>
      <c r="G6674" s="84"/>
      <c r="H6674" s="84"/>
      <c r="I6674" s="84"/>
      <c r="J6674" s="84"/>
      <c r="K6674" s="43"/>
    </row>
    <row r="6675" spans="1:11" ht="12.75" customHeight="1">
      <c r="A6675" s="61" t="str">
        <f>"         "&amp;Labels!B69</f>
        <v xml:space="preserve">         Customer 1</v>
      </c>
      <c r="B6675" s="76">
        <f>IF('(Other Computations)'!B199=0,0,Inputs!D251*Inputs!D144*Inputs!H77*Inputs!D27*'GM Alloc Factors'!B47/('(Other Computations)'!B186+'(Other Computations)'!B199))</f>
        <v>0</v>
      </c>
      <c r="C6675" s="76">
        <f>IF('(Other Computations)'!C199=0,0,Inputs!E251*Inputs!E144*Inputs!H77*Inputs!D27*'GM Alloc Factors'!C47/('(Other Computations)'!C186+'(Other Computations)'!C199))</f>
        <v>0</v>
      </c>
      <c r="D6675" s="76">
        <f>IF('(Other Computations)'!D199=0,0,Inputs!F251*Inputs!F144*Inputs!H77*Inputs!D27*'GM Alloc Factors'!D47/('(Other Computations)'!D186+'(Other Computations)'!D199))</f>
        <v>0</v>
      </c>
      <c r="E6675" s="76">
        <f>IF('(Other Computations)'!E199=0,0,Inputs!G251*Inputs!G144*Inputs!H77*Inputs!D27*'GM Alloc Factors'!E47/('(Other Computations)'!E186+'(Other Computations)'!E199))</f>
        <v>0</v>
      </c>
      <c r="F6675" s="43">
        <f t="shared" ref="F6675:F6685" si="1408">SUM(B6675:E6675)</f>
        <v>0</v>
      </c>
      <c r="G6675" s="76">
        <f>IF('(Other Computations)'!G199=0,0,Inputs!I251*Inputs!I144*Inputs!H77*Inputs!D27*'GM Alloc Factors'!G47/('(Other Computations)'!G186+'(Other Computations)'!G199))</f>
        <v>0</v>
      </c>
      <c r="H6675" s="76">
        <f>IF('(Other Computations)'!H199=0,0,Inputs!J251*Inputs!J144*Inputs!H77*Inputs!D27*'GM Alloc Factors'!H47/('(Other Computations)'!H186+'(Other Computations)'!H199))</f>
        <v>0</v>
      </c>
      <c r="I6675" s="76">
        <f>IF('(Other Computations)'!I199=0,0,Inputs!K251*Inputs!K144*Inputs!H77*Inputs!D27*'GM Alloc Factors'!I47/('(Other Computations)'!I186+'(Other Computations)'!I199))</f>
        <v>0</v>
      </c>
      <c r="J6675" s="76">
        <f>IF('(Other Computations)'!J199=0,0,Inputs!L251*Inputs!L144*Inputs!H77*Inputs!D27*'GM Alloc Factors'!J47/('(Other Computations)'!J186+'(Other Computations)'!J199))</f>
        <v>0</v>
      </c>
      <c r="K6675" s="43">
        <f t="shared" ref="K6675:K6685" si="1409">SUM(G6675:J6675)</f>
        <v>0</v>
      </c>
    </row>
    <row r="6676" spans="1:11" ht="12.75" customHeight="1">
      <c r="A6676" s="61" t="str">
        <f>"         "&amp;Labels!B70</f>
        <v xml:space="preserve">         Customer 2</v>
      </c>
      <c r="B6676" s="76">
        <f>IF('(Other Computations)'!B200=0,0,Inputs!D252*Inputs!D145*Inputs!H78*Inputs!D27*'GM Alloc Factors'!B47/('(Other Computations)'!B187+'(Other Computations)'!B200))</f>
        <v>0</v>
      </c>
      <c r="C6676" s="76">
        <f>IF('(Other Computations)'!C200=0,0,Inputs!E252*Inputs!E145*Inputs!H78*Inputs!D27*'GM Alloc Factors'!C47/('(Other Computations)'!C187+'(Other Computations)'!C200))</f>
        <v>0</v>
      </c>
      <c r="D6676" s="76">
        <f>IF('(Other Computations)'!D200=0,0,Inputs!F252*Inputs!F145*Inputs!H78*Inputs!D27*'GM Alloc Factors'!D47/('(Other Computations)'!D187+'(Other Computations)'!D200))</f>
        <v>0</v>
      </c>
      <c r="E6676" s="76">
        <f>IF('(Other Computations)'!E200=0,0,Inputs!G252*Inputs!G145*Inputs!H78*Inputs!D27*'GM Alloc Factors'!E47/('(Other Computations)'!E187+'(Other Computations)'!E200))</f>
        <v>0</v>
      </c>
      <c r="F6676" s="43">
        <f t="shared" si="1408"/>
        <v>0</v>
      </c>
      <c r="G6676" s="76">
        <f>IF('(Other Computations)'!G200=0,0,Inputs!I252*Inputs!I145*Inputs!H78*Inputs!D27*'GM Alloc Factors'!G47/('(Other Computations)'!G187+'(Other Computations)'!G200))</f>
        <v>0</v>
      </c>
      <c r="H6676" s="76">
        <f>IF('(Other Computations)'!H200=0,0,Inputs!J252*Inputs!J145*Inputs!H78*Inputs!D27*'GM Alloc Factors'!H47/('(Other Computations)'!H187+'(Other Computations)'!H200))</f>
        <v>0</v>
      </c>
      <c r="I6676" s="76">
        <f>IF('(Other Computations)'!I200=0,0,Inputs!K252*Inputs!K145*Inputs!H78*Inputs!D27*'GM Alloc Factors'!I47/('(Other Computations)'!I187+'(Other Computations)'!I200))</f>
        <v>0</v>
      </c>
      <c r="J6676" s="76">
        <f>IF('(Other Computations)'!J200=0,0,Inputs!L252*Inputs!L145*Inputs!H78*Inputs!D27*'GM Alloc Factors'!J47/('(Other Computations)'!J187+'(Other Computations)'!J200))</f>
        <v>0</v>
      </c>
      <c r="K6676" s="43">
        <f t="shared" si="1409"/>
        <v>0</v>
      </c>
    </row>
    <row r="6677" spans="1:11" ht="12.75" customHeight="1">
      <c r="A6677" s="61" t="str">
        <f>"         "&amp;Labels!B71</f>
        <v xml:space="preserve">         Customer 3</v>
      </c>
      <c r="B6677" s="76">
        <f>IF('(Other Computations)'!B201=0,0,Inputs!D253*Inputs!D146*Inputs!H79*Inputs!D27*'GM Alloc Factors'!B47/('(Other Computations)'!B188+'(Other Computations)'!B201))</f>
        <v>0</v>
      </c>
      <c r="C6677" s="76">
        <f>IF('(Other Computations)'!C201=0,0,Inputs!E253*Inputs!E146*Inputs!H79*Inputs!D27*'GM Alloc Factors'!C47/('(Other Computations)'!C188+'(Other Computations)'!C201))</f>
        <v>0</v>
      </c>
      <c r="D6677" s="76">
        <f>IF('(Other Computations)'!D201=0,0,Inputs!F253*Inputs!F146*Inputs!H79*Inputs!D27*'GM Alloc Factors'!D47/('(Other Computations)'!D188+'(Other Computations)'!D201))</f>
        <v>0</v>
      </c>
      <c r="E6677" s="76">
        <f>IF('(Other Computations)'!E201=0,0,Inputs!G253*Inputs!G146*Inputs!H79*Inputs!D27*'GM Alloc Factors'!E47/('(Other Computations)'!E188+'(Other Computations)'!E201))</f>
        <v>0</v>
      </c>
      <c r="F6677" s="43">
        <f t="shared" si="1408"/>
        <v>0</v>
      </c>
      <c r="G6677" s="76">
        <f>IF('(Other Computations)'!G201=0,0,Inputs!I253*Inputs!I146*Inputs!H79*Inputs!D27*'GM Alloc Factors'!G47/('(Other Computations)'!G188+'(Other Computations)'!G201))</f>
        <v>0</v>
      </c>
      <c r="H6677" s="76">
        <f>IF('(Other Computations)'!H201=0,0,Inputs!J253*Inputs!J146*Inputs!H79*Inputs!D27*'GM Alloc Factors'!H47/('(Other Computations)'!H188+'(Other Computations)'!H201))</f>
        <v>0</v>
      </c>
      <c r="I6677" s="76">
        <f>IF('(Other Computations)'!I201=0,0,Inputs!K253*Inputs!K146*Inputs!H79*Inputs!D27*'GM Alloc Factors'!I47/('(Other Computations)'!I188+'(Other Computations)'!I201))</f>
        <v>0</v>
      </c>
      <c r="J6677" s="76">
        <f>IF('(Other Computations)'!J201=0,0,Inputs!L253*Inputs!L146*Inputs!H79*Inputs!D27*'GM Alloc Factors'!J47/('(Other Computations)'!J188+'(Other Computations)'!J201))</f>
        <v>0</v>
      </c>
      <c r="K6677" s="43">
        <f t="shared" si="1409"/>
        <v>0</v>
      </c>
    </row>
    <row r="6678" spans="1:11" ht="12.75" customHeight="1">
      <c r="A6678" s="61" t="str">
        <f>"         "&amp;Labels!B72</f>
        <v xml:space="preserve">         Customer 4</v>
      </c>
      <c r="B6678" s="76">
        <f>IF('(Other Computations)'!B202=0,0,Inputs!D254*Inputs!D147*Inputs!H80*Inputs!D27*'GM Alloc Factors'!B47/('(Other Computations)'!B189+'(Other Computations)'!B202))</f>
        <v>0</v>
      </c>
      <c r="C6678" s="76">
        <f>IF('(Other Computations)'!C202=0,0,Inputs!E254*Inputs!E147*Inputs!H80*Inputs!D27*'GM Alloc Factors'!C47/('(Other Computations)'!C189+'(Other Computations)'!C202))</f>
        <v>0</v>
      </c>
      <c r="D6678" s="76">
        <f>IF('(Other Computations)'!D202=0,0,Inputs!F254*Inputs!F147*Inputs!H80*Inputs!D27*'GM Alloc Factors'!D47/('(Other Computations)'!D189+'(Other Computations)'!D202))</f>
        <v>0</v>
      </c>
      <c r="E6678" s="76">
        <f>IF('(Other Computations)'!E202=0,0,Inputs!G254*Inputs!G147*Inputs!H80*Inputs!D27*'GM Alloc Factors'!E47/('(Other Computations)'!E189+'(Other Computations)'!E202))</f>
        <v>0</v>
      </c>
      <c r="F6678" s="43">
        <f t="shared" si="1408"/>
        <v>0</v>
      </c>
      <c r="G6678" s="76">
        <f>IF('(Other Computations)'!G202=0,0,Inputs!I254*Inputs!I147*Inputs!H80*Inputs!D27*'GM Alloc Factors'!G47/('(Other Computations)'!G189+'(Other Computations)'!G202))</f>
        <v>0</v>
      </c>
      <c r="H6678" s="76">
        <f>IF('(Other Computations)'!H202=0,0,Inputs!J254*Inputs!J147*Inputs!H80*Inputs!D27*'GM Alloc Factors'!H47/('(Other Computations)'!H189+'(Other Computations)'!H202))</f>
        <v>0</v>
      </c>
      <c r="I6678" s="76">
        <f>IF('(Other Computations)'!I202=0,0,Inputs!K254*Inputs!K147*Inputs!H80*Inputs!D27*'GM Alloc Factors'!I47/('(Other Computations)'!I189+'(Other Computations)'!I202))</f>
        <v>0</v>
      </c>
      <c r="J6678" s="76">
        <f>IF('(Other Computations)'!J202=0,0,Inputs!L254*Inputs!L147*Inputs!H80*Inputs!D27*'GM Alloc Factors'!J47/('(Other Computations)'!J189+'(Other Computations)'!J202))</f>
        <v>0</v>
      </c>
      <c r="K6678" s="43">
        <f t="shared" si="1409"/>
        <v>0</v>
      </c>
    </row>
    <row r="6679" spans="1:11" ht="12.75" customHeight="1">
      <c r="A6679" s="61" t="str">
        <f>"         "&amp;Labels!B73</f>
        <v xml:space="preserve">         Customer 5</v>
      </c>
      <c r="B6679" s="76">
        <f>IF('(Other Computations)'!B203=0,0,Inputs!D255*Inputs!D148*Inputs!H81*Inputs!D27*'GM Alloc Factors'!B47/('(Other Computations)'!B190+'(Other Computations)'!B203))</f>
        <v>0</v>
      </c>
      <c r="C6679" s="76">
        <f>IF('(Other Computations)'!C203=0,0,Inputs!E255*Inputs!E148*Inputs!H81*Inputs!D27*'GM Alloc Factors'!C47/('(Other Computations)'!C190+'(Other Computations)'!C203))</f>
        <v>0</v>
      </c>
      <c r="D6679" s="76">
        <f>IF('(Other Computations)'!D203=0,0,Inputs!F255*Inputs!F148*Inputs!H81*Inputs!D27*'GM Alloc Factors'!D47/('(Other Computations)'!D190+'(Other Computations)'!D203))</f>
        <v>0</v>
      </c>
      <c r="E6679" s="76">
        <f>IF('(Other Computations)'!E203=0,0,Inputs!G255*Inputs!G148*Inputs!H81*Inputs!D27*'GM Alloc Factors'!E47/('(Other Computations)'!E190+'(Other Computations)'!E203))</f>
        <v>0</v>
      </c>
      <c r="F6679" s="43">
        <f t="shared" si="1408"/>
        <v>0</v>
      </c>
      <c r="G6679" s="76">
        <f>IF('(Other Computations)'!G203=0,0,Inputs!I255*Inputs!I148*Inputs!H81*Inputs!D27*'GM Alloc Factors'!G47/('(Other Computations)'!G190+'(Other Computations)'!G203))</f>
        <v>0</v>
      </c>
      <c r="H6679" s="76">
        <f>IF('(Other Computations)'!H203=0,0,Inputs!J255*Inputs!J148*Inputs!H81*Inputs!D27*'GM Alloc Factors'!H47/('(Other Computations)'!H190+'(Other Computations)'!H203))</f>
        <v>0</v>
      </c>
      <c r="I6679" s="76">
        <f>IF('(Other Computations)'!I203=0,0,Inputs!K255*Inputs!K148*Inputs!H81*Inputs!D27*'GM Alloc Factors'!I47/('(Other Computations)'!I190+'(Other Computations)'!I203))</f>
        <v>0</v>
      </c>
      <c r="J6679" s="76">
        <f>IF('(Other Computations)'!J203=0,0,Inputs!L255*Inputs!L148*Inputs!H81*Inputs!D27*'GM Alloc Factors'!J47/('(Other Computations)'!J190+'(Other Computations)'!J203))</f>
        <v>0</v>
      </c>
      <c r="K6679" s="43">
        <f t="shared" si="1409"/>
        <v>0</v>
      </c>
    </row>
    <row r="6680" spans="1:11" ht="12.75" customHeight="1">
      <c r="A6680" s="61" t="str">
        <f>"         "&amp;Labels!B74</f>
        <v xml:space="preserve">         Customer 6</v>
      </c>
      <c r="B6680" s="76">
        <f>IF('(Other Computations)'!B204=0,0,Inputs!D256*Inputs!D149*Inputs!H82*Inputs!D27*'GM Alloc Factors'!B47/('(Other Computations)'!B191+'(Other Computations)'!B204))</f>
        <v>0</v>
      </c>
      <c r="C6680" s="76">
        <f>IF('(Other Computations)'!C204=0,0,Inputs!E256*Inputs!E149*Inputs!H82*Inputs!D27*'GM Alloc Factors'!C47/('(Other Computations)'!C191+'(Other Computations)'!C204))</f>
        <v>0</v>
      </c>
      <c r="D6680" s="76">
        <f>IF('(Other Computations)'!D204=0,0,Inputs!F256*Inputs!F149*Inputs!H82*Inputs!D27*'GM Alloc Factors'!D47/('(Other Computations)'!D191+'(Other Computations)'!D204))</f>
        <v>0</v>
      </c>
      <c r="E6680" s="76">
        <f>IF('(Other Computations)'!E204=0,0,Inputs!G256*Inputs!G149*Inputs!H82*Inputs!D27*'GM Alloc Factors'!E47/('(Other Computations)'!E191+'(Other Computations)'!E204))</f>
        <v>0</v>
      </c>
      <c r="F6680" s="43">
        <f t="shared" si="1408"/>
        <v>0</v>
      </c>
      <c r="G6680" s="76">
        <f>IF('(Other Computations)'!G204=0,0,Inputs!I256*Inputs!I149*Inputs!H82*Inputs!D27*'GM Alloc Factors'!G47/('(Other Computations)'!G191+'(Other Computations)'!G204))</f>
        <v>0</v>
      </c>
      <c r="H6680" s="76">
        <f>IF('(Other Computations)'!H204=0,0,Inputs!J256*Inputs!J149*Inputs!H82*Inputs!D27*'GM Alloc Factors'!H47/('(Other Computations)'!H191+'(Other Computations)'!H204))</f>
        <v>0</v>
      </c>
      <c r="I6680" s="76">
        <f>IF('(Other Computations)'!I204=0,0,Inputs!K256*Inputs!K149*Inputs!H82*Inputs!D27*'GM Alloc Factors'!I47/('(Other Computations)'!I191+'(Other Computations)'!I204))</f>
        <v>0</v>
      </c>
      <c r="J6680" s="76">
        <f>IF('(Other Computations)'!J204=0,0,Inputs!L256*Inputs!L149*Inputs!H82*Inputs!D27*'GM Alloc Factors'!J47/('(Other Computations)'!J191+'(Other Computations)'!J204))</f>
        <v>0</v>
      </c>
      <c r="K6680" s="43">
        <f t="shared" si="1409"/>
        <v>0</v>
      </c>
    </row>
    <row r="6681" spans="1:11" ht="12.75" customHeight="1">
      <c r="A6681" s="61" t="str">
        <f>"         "&amp;Labels!B75</f>
        <v xml:space="preserve">         Customer 7</v>
      </c>
      <c r="B6681" s="76">
        <f>IF('(Other Computations)'!B205=0,0,Inputs!D257*Inputs!D150*Inputs!H83*Inputs!D27*'GM Alloc Factors'!B47/('(Other Computations)'!B192+'(Other Computations)'!B205))</f>
        <v>0</v>
      </c>
      <c r="C6681" s="76">
        <f>IF('(Other Computations)'!C205=0,0,Inputs!E257*Inputs!E150*Inputs!H83*Inputs!D27*'GM Alloc Factors'!C47/('(Other Computations)'!C192+'(Other Computations)'!C205))</f>
        <v>0</v>
      </c>
      <c r="D6681" s="76">
        <f>IF('(Other Computations)'!D205=0,0,Inputs!F257*Inputs!F150*Inputs!H83*Inputs!D27*'GM Alloc Factors'!D47/('(Other Computations)'!D192+'(Other Computations)'!D205))</f>
        <v>0</v>
      </c>
      <c r="E6681" s="76">
        <f>IF('(Other Computations)'!E205=0,0,Inputs!G257*Inputs!G150*Inputs!H83*Inputs!D27*'GM Alloc Factors'!E47/('(Other Computations)'!E192+'(Other Computations)'!E205))</f>
        <v>0</v>
      </c>
      <c r="F6681" s="43">
        <f t="shared" si="1408"/>
        <v>0</v>
      </c>
      <c r="G6681" s="76">
        <f>IF('(Other Computations)'!G205=0,0,Inputs!I257*Inputs!I150*Inputs!H83*Inputs!D27*'GM Alloc Factors'!G47/('(Other Computations)'!G192+'(Other Computations)'!G205))</f>
        <v>0</v>
      </c>
      <c r="H6681" s="76">
        <f>IF('(Other Computations)'!H205=0,0,Inputs!J257*Inputs!J150*Inputs!H83*Inputs!D27*'GM Alloc Factors'!H47/('(Other Computations)'!H192+'(Other Computations)'!H205))</f>
        <v>0</v>
      </c>
      <c r="I6681" s="76">
        <f>IF('(Other Computations)'!I205=0,0,Inputs!K257*Inputs!K150*Inputs!H83*Inputs!D27*'GM Alloc Factors'!I47/('(Other Computations)'!I192+'(Other Computations)'!I205))</f>
        <v>0</v>
      </c>
      <c r="J6681" s="76">
        <f>IF('(Other Computations)'!J205=0,0,Inputs!L257*Inputs!L150*Inputs!H83*Inputs!D27*'GM Alloc Factors'!J47/('(Other Computations)'!J192+'(Other Computations)'!J205))</f>
        <v>0</v>
      </c>
      <c r="K6681" s="43">
        <f t="shared" si="1409"/>
        <v>0</v>
      </c>
    </row>
    <row r="6682" spans="1:11" ht="12.75" customHeight="1">
      <c r="A6682" s="61" t="str">
        <f>"         "&amp;Labels!B76</f>
        <v xml:space="preserve">         Customer 8</v>
      </c>
      <c r="B6682" s="76">
        <f>IF('(Other Computations)'!B206=0,0,Inputs!D258*Inputs!D151*Inputs!H84*Inputs!D27*'GM Alloc Factors'!B47/('(Other Computations)'!B193+'(Other Computations)'!B206))</f>
        <v>0</v>
      </c>
      <c r="C6682" s="76">
        <f>IF('(Other Computations)'!C206=0,0,Inputs!E258*Inputs!E151*Inputs!H84*Inputs!D27*'GM Alloc Factors'!C47/('(Other Computations)'!C193+'(Other Computations)'!C206))</f>
        <v>0</v>
      </c>
      <c r="D6682" s="76">
        <f>IF('(Other Computations)'!D206=0,0,Inputs!F258*Inputs!F151*Inputs!H84*Inputs!D27*'GM Alloc Factors'!D47/('(Other Computations)'!D193+'(Other Computations)'!D206))</f>
        <v>0</v>
      </c>
      <c r="E6682" s="76">
        <f>IF('(Other Computations)'!E206=0,0,Inputs!G258*Inputs!G151*Inputs!H84*Inputs!D27*'GM Alloc Factors'!E47/('(Other Computations)'!E193+'(Other Computations)'!E206))</f>
        <v>0</v>
      </c>
      <c r="F6682" s="43">
        <f t="shared" si="1408"/>
        <v>0</v>
      </c>
      <c r="G6682" s="76">
        <f>IF('(Other Computations)'!G206=0,0,Inputs!I258*Inputs!I151*Inputs!H84*Inputs!D27*'GM Alloc Factors'!G47/('(Other Computations)'!G193+'(Other Computations)'!G206))</f>
        <v>0</v>
      </c>
      <c r="H6682" s="76">
        <f>IF('(Other Computations)'!H206=0,0,Inputs!J258*Inputs!J151*Inputs!H84*Inputs!D27*'GM Alloc Factors'!H47/('(Other Computations)'!H193+'(Other Computations)'!H206))</f>
        <v>0</v>
      </c>
      <c r="I6682" s="76">
        <f>IF('(Other Computations)'!I206=0,0,Inputs!K258*Inputs!K151*Inputs!H84*Inputs!D27*'GM Alloc Factors'!I47/('(Other Computations)'!I193+'(Other Computations)'!I206))</f>
        <v>0</v>
      </c>
      <c r="J6682" s="76">
        <f>IF('(Other Computations)'!J206=0,0,Inputs!L258*Inputs!L151*Inputs!H84*Inputs!D27*'GM Alloc Factors'!J47/('(Other Computations)'!J193+'(Other Computations)'!J206))</f>
        <v>0</v>
      </c>
      <c r="K6682" s="43">
        <f t="shared" si="1409"/>
        <v>0</v>
      </c>
    </row>
    <row r="6683" spans="1:11" ht="12.75" customHeight="1">
      <c r="A6683" s="61" t="str">
        <f>"         "&amp;Labels!B77</f>
        <v xml:space="preserve">         Customer 9</v>
      </c>
      <c r="B6683" s="76">
        <f>IF('(Other Computations)'!B207=0,0,Inputs!D259*Inputs!D152*Inputs!H85*Inputs!D27*'GM Alloc Factors'!B47/('(Other Computations)'!B194+'(Other Computations)'!B207))</f>
        <v>0</v>
      </c>
      <c r="C6683" s="76">
        <f>IF('(Other Computations)'!C207=0,0,Inputs!E259*Inputs!E152*Inputs!H85*Inputs!D27*'GM Alloc Factors'!C47/('(Other Computations)'!C194+'(Other Computations)'!C207))</f>
        <v>0</v>
      </c>
      <c r="D6683" s="76">
        <f>IF('(Other Computations)'!D207=0,0,Inputs!F259*Inputs!F152*Inputs!H85*Inputs!D27*'GM Alloc Factors'!D47/('(Other Computations)'!D194+'(Other Computations)'!D207))</f>
        <v>0</v>
      </c>
      <c r="E6683" s="76">
        <f>IF('(Other Computations)'!E207=0,0,Inputs!G259*Inputs!G152*Inputs!H85*Inputs!D27*'GM Alloc Factors'!E47/('(Other Computations)'!E194+'(Other Computations)'!E207))</f>
        <v>0</v>
      </c>
      <c r="F6683" s="43">
        <f t="shared" si="1408"/>
        <v>0</v>
      </c>
      <c r="G6683" s="76">
        <f>IF('(Other Computations)'!G207=0,0,Inputs!I259*Inputs!I152*Inputs!H85*Inputs!D27*'GM Alloc Factors'!G47/('(Other Computations)'!G194+'(Other Computations)'!G207))</f>
        <v>0</v>
      </c>
      <c r="H6683" s="76">
        <f>IF('(Other Computations)'!H207=0,0,Inputs!J259*Inputs!J152*Inputs!H85*Inputs!D27*'GM Alloc Factors'!H47/('(Other Computations)'!H194+'(Other Computations)'!H207))</f>
        <v>0</v>
      </c>
      <c r="I6683" s="76">
        <f>IF('(Other Computations)'!I207=0,0,Inputs!K259*Inputs!K152*Inputs!H85*Inputs!D27*'GM Alloc Factors'!I47/('(Other Computations)'!I194+'(Other Computations)'!I207))</f>
        <v>0</v>
      </c>
      <c r="J6683" s="76">
        <f>IF('(Other Computations)'!J207=0,0,Inputs!L259*Inputs!L152*Inputs!H85*Inputs!D27*'GM Alloc Factors'!J47/('(Other Computations)'!J194+'(Other Computations)'!J207))</f>
        <v>0</v>
      </c>
      <c r="K6683" s="43">
        <f t="shared" si="1409"/>
        <v>0</v>
      </c>
    </row>
    <row r="6684" spans="1:11" ht="12.75" customHeight="1">
      <c r="A6684" s="61" t="str">
        <f>"         "&amp;Labels!B78</f>
        <v xml:space="preserve">         Customer 10</v>
      </c>
      <c r="B6684" s="76">
        <f>IF('(Other Computations)'!B208=0,0,Inputs!D260*Inputs!D153*Inputs!H86*Inputs!D27*'GM Alloc Factors'!B47/('(Other Computations)'!B195+'(Other Computations)'!B208))</f>
        <v>0</v>
      </c>
      <c r="C6684" s="76">
        <f>IF('(Other Computations)'!C208=0,0,Inputs!E260*Inputs!E153*Inputs!H86*Inputs!D27*'GM Alloc Factors'!C47/('(Other Computations)'!C195+'(Other Computations)'!C208))</f>
        <v>0</v>
      </c>
      <c r="D6684" s="76">
        <f>IF('(Other Computations)'!D208=0,0,Inputs!F260*Inputs!F153*Inputs!H86*Inputs!D27*'GM Alloc Factors'!D47/('(Other Computations)'!D195+'(Other Computations)'!D208))</f>
        <v>0</v>
      </c>
      <c r="E6684" s="76">
        <f>IF('(Other Computations)'!E208=0,0,Inputs!G260*Inputs!G153*Inputs!H86*Inputs!D27*'GM Alloc Factors'!E47/('(Other Computations)'!E195+'(Other Computations)'!E208))</f>
        <v>0</v>
      </c>
      <c r="F6684" s="43">
        <f t="shared" si="1408"/>
        <v>0</v>
      </c>
      <c r="G6684" s="76">
        <f>IF('(Other Computations)'!G208=0,0,Inputs!I260*Inputs!I153*Inputs!H86*Inputs!D27*'GM Alloc Factors'!G47/('(Other Computations)'!G195+'(Other Computations)'!G208))</f>
        <v>0</v>
      </c>
      <c r="H6684" s="76">
        <f>IF('(Other Computations)'!H208=0,0,Inputs!J260*Inputs!J153*Inputs!H86*Inputs!D27*'GM Alloc Factors'!H47/('(Other Computations)'!H195+'(Other Computations)'!H208))</f>
        <v>0</v>
      </c>
      <c r="I6684" s="76">
        <f>IF('(Other Computations)'!I208=0,0,Inputs!K260*Inputs!K153*Inputs!H86*Inputs!D27*'GM Alloc Factors'!I47/('(Other Computations)'!I195+'(Other Computations)'!I208))</f>
        <v>0</v>
      </c>
      <c r="J6684" s="76">
        <f>IF('(Other Computations)'!J208=0,0,Inputs!L260*Inputs!L153*Inputs!H86*Inputs!D27*'GM Alloc Factors'!J47/('(Other Computations)'!J195+'(Other Computations)'!J208))</f>
        <v>0</v>
      </c>
      <c r="K6684" s="43">
        <f t="shared" si="1409"/>
        <v>0</v>
      </c>
    </row>
    <row r="6685" spans="1:11" ht="12.75" customHeight="1">
      <c r="A6685" s="61" t="str">
        <f>"         "&amp;Labels!C68</f>
        <v xml:space="preserve">         Total</v>
      </c>
      <c r="B6685" s="84">
        <f>SUM(B6675:B6684)</f>
        <v>0</v>
      </c>
      <c r="C6685" s="84">
        <f>SUM(C6675:C6684)</f>
        <v>0</v>
      </c>
      <c r="D6685" s="84">
        <f>SUM(D6675:D6684)</f>
        <v>0</v>
      </c>
      <c r="E6685" s="84">
        <f>SUM(E6675:E6684)</f>
        <v>0</v>
      </c>
      <c r="F6685" s="43">
        <f t="shared" si="1408"/>
        <v>0</v>
      </c>
      <c r="G6685" s="84">
        <f>SUM(G6675:G6684)</f>
        <v>0</v>
      </c>
      <c r="H6685" s="84">
        <f>SUM(H6675:H6684)</f>
        <v>0</v>
      </c>
      <c r="I6685" s="84">
        <f>SUM(I6675:I6684)</f>
        <v>0</v>
      </c>
      <c r="J6685" s="84">
        <f>SUM(J6675:J6684)</f>
        <v>0</v>
      </c>
      <c r="K6685" s="43">
        <f t="shared" si="1409"/>
        <v>0</v>
      </c>
    </row>
    <row r="6686" spans="1:11" ht="12.75" customHeight="1">
      <c r="A6686" s="61" t="str">
        <f>"      "&amp;Labels!B90</f>
        <v xml:space="preserve">      Q 6</v>
      </c>
      <c r="B6686" s="84"/>
      <c r="C6686" s="84"/>
      <c r="D6686" s="84"/>
      <c r="E6686" s="84"/>
      <c r="F6686" s="43"/>
      <c r="G6686" s="84"/>
      <c r="H6686" s="84"/>
      <c r="I6686" s="84"/>
      <c r="J6686" s="84"/>
      <c r="K6686" s="43"/>
    </row>
    <row r="6687" spans="1:11" ht="12.75" customHeight="1">
      <c r="A6687" s="61" t="str">
        <f>"         "&amp;Labels!B69</f>
        <v xml:space="preserve">         Customer 1</v>
      </c>
      <c r="B6687" s="76">
        <f>IF('(Other Computations)'!B199=0,0,Inputs!D251*Inputs!D144*Inputs!I77*Inputs!D27*'GM Alloc Factors'!B50/('(Other Computations)'!B186+'(Other Computations)'!B199))</f>
        <v>0</v>
      </c>
      <c r="C6687" s="76">
        <f>IF('(Other Computations)'!C199=0,0,Inputs!E251*Inputs!E144*Inputs!I77*Inputs!D27*'GM Alloc Factors'!C50/('(Other Computations)'!C186+'(Other Computations)'!C199))</f>
        <v>0</v>
      </c>
      <c r="D6687" s="76">
        <f>IF('(Other Computations)'!D199=0,0,Inputs!F251*Inputs!F144*Inputs!I77*Inputs!D27*'GM Alloc Factors'!D50/('(Other Computations)'!D186+'(Other Computations)'!D199))</f>
        <v>0</v>
      </c>
      <c r="E6687" s="76">
        <f>IF('(Other Computations)'!E199=0,0,Inputs!G251*Inputs!G144*Inputs!I77*Inputs!D27*'GM Alloc Factors'!E50/('(Other Computations)'!E186+'(Other Computations)'!E199))</f>
        <v>0</v>
      </c>
      <c r="F6687" s="43">
        <f t="shared" ref="F6687:F6697" si="1410">SUM(B6687:E6687)</f>
        <v>0</v>
      </c>
      <c r="G6687" s="76">
        <f>IF('(Other Computations)'!G199=0,0,Inputs!I251*Inputs!I144*Inputs!I77*Inputs!D27*'GM Alloc Factors'!G50/('(Other Computations)'!G186+'(Other Computations)'!G199))</f>
        <v>0</v>
      </c>
      <c r="H6687" s="76">
        <f>IF('(Other Computations)'!H199=0,0,Inputs!J251*Inputs!J144*Inputs!I77*Inputs!D27*'GM Alloc Factors'!H50/('(Other Computations)'!H186+'(Other Computations)'!H199))</f>
        <v>0</v>
      </c>
      <c r="I6687" s="76">
        <f>IF('(Other Computations)'!I199=0,0,Inputs!K251*Inputs!K144*Inputs!I77*Inputs!D27*'GM Alloc Factors'!I50/('(Other Computations)'!I186+'(Other Computations)'!I199))</f>
        <v>0</v>
      </c>
      <c r="J6687" s="76">
        <f>IF('(Other Computations)'!J199=0,0,Inputs!L251*Inputs!L144*Inputs!I77*Inputs!D27*'GM Alloc Factors'!J50/('(Other Computations)'!J186+'(Other Computations)'!J199))</f>
        <v>0</v>
      </c>
      <c r="K6687" s="43">
        <f t="shared" ref="K6687:K6697" si="1411">SUM(G6687:J6687)</f>
        <v>0</v>
      </c>
    </row>
    <row r="6688" spans="1:11" ht="12.75" customHeight="1">
      <c r="A6688" s="61" t="str">
        <f>"         "&amp;Labels!B70</f>
        <v xml:space="preserve">         Customer 2</v>
      </c>
      <c r="B6688" s="76">
        <f>IF('(Other Computations)'!B200=0,0,Inputs!D252*Inputs!D145*Inputs!I78*Inputs!D27*'GM Alloc Factors'!B50/('(Other Computations)'!B187+'(Other Computations)'!B200))</f>
        <v>0</v>
      </c>
      <c r="C6688" s="76">
        <f>IF('(Other Computations)'!C200=0,0,Inputs!E252*Inputs!E145*Inputs!I78*Inputs!D27*'GM Alloc Factors'!C50/('(Other Computations)'!C187+'(Other Computations)'!C200))</f>
        <v>0</v>
      </c>
      <c r="D6688" s="76">
        <f>IF('(Other Computations)'!D200=0,0,Inputs!F252*Inputs!F145*Inputs!I78*Inputs!D27*'GM Alloc Factors'!D50/('(Other Computations)'!D187+'(Other Computations)'!D200))</f>
        <v>0</v>
      </c>
      <c r="E6688" s="76">
        <f>IF('(Other Computations)'!E200=0,0,Inputs!G252*Inputs!G145*Inputs!I78*Inputs!D27*'GM Alloc Factors'!E50/('(Other Computations)'!E187+'(Other Computations)'!E200))</f>
        <v>0</v>
      </c>
      <c r="F6688" s="43">
        <f t="shared" si="1410"/>
        <v>0</v>
      </c>
      <c r="G6688" s="76">
        <f>IF('(Other Computations)'!G200=0,0,Inputs!I252*Inputs!I145*Inputs!I78*Inputs!D27*'GM Alloc Factors'!G50/('(Other Computations)'!G187+'(Other Computations)'!G200))</f>
        <v>0</v>
      </c>
      <c r="H6688" s="76">
        <f>IF('(Other Computations)'!H200=0,0,Inputs!J252*Inputs!J145*Inputs!I78*Inputs!D27*'GM Alloc Factors'!H50/('(Other Computations)'!H187+'(Other Computations)'!H200))</f>
        <v>0</v>
      </c>
      <c r="I6688" s="76">
        <f>IF('(Other Computations)'!I200=0,0,Inputs!K252*Inputs!K145*Inputs!I78*Inputs!D27*'GM Alloc Factors'!I50/('(Other Computations)'!I187+'(Other Computations)'!I200))</f>
        <v>0</v>
      </c>
      <c r="J6688" s="76">
        <f>IF('(Other Computations)'!J200=0,0,Inputs!L252*Inputs!L145*Inputs!I78*Inputs!D27*'GM Alloc Factors'!J50/('(Other Computations)'!J187+'(Other Computations)'!J200))</f>
        <v>0</v>
      </c>
      <c r="K6688" s="43">
        <f t="shared" si="1411"/>
        <v>0</v>
      </c>
    </row>
    <row r="6689" spans="1:11" ht="12.75" customHeight="1">
      <c r="A6689" s="61" t="str">
        <f>"         "&amp;Labels!B71</f>
        <v xml:space="preserve">         Customer 3</v>
      </c>
      <c r="B6689" s="76">
        <f>IF('(Other Computations)'!B201=0,0,Inputs!D253*Inputs!D146*Inputs!I79*Inputs!D27*'GM Alloc Factors'!B50/('(Other Computations)'!B188+'(Other Computations)'!B201))</f>
        <v>0</v>
      </c>
      <c r="C6689" s="76">
        <f>IF('(Other Computations)'!C201=0,0,Inputs!E253*Inputs!E146*Inputs!I79*Inputs!D27*'GM Alloc Factors'!C50/('(Other Computations)'!C188+'(Other Computations)'!C201))</f>
        <v>0</v>
      </c>
      <c r="D6689" s="76">
        <f>IF('(Other Computations)'!D201=0,0,Inputs!F253*Inputs!F146*Inputs!I79*Inputs!D27*'GM Alloc Factors'!D50/('(Other Computations)'!D188+'(Other Computations)'!D201))</f>
        <v>0</v>
      </c>
      <c r="E6689" s="76">
        <f>IF('(Other Computations)'!E201=0,0,Inputs!G253*Inputs!G146*Inputs!I79*Inputs!D27*'GM Alloc Factors'!E50/('(Other Computations)'!E188+'(Other Computations)'!E201))</f>
        <v>0</v>
      </c>
      <c r="F6689" s="43">
        <f t="shared" si="1410"/>
        <v>0</v>
      </c>
      <c r="G6689" s="76">
        <f>IF('(Other Computations)'!G201=0,0,Inputs!I253*Inputs!I146*Inputs!I79*Inputs!D27*'GM Alloc Factors'!G50/('(Other Computations)'!G188+'(Other Computations)'!G201))</f>
        <v>0</v>
      </c>
      <c r="H6689" s="76">
        <f>IF('(Other Computations)'!H201=0,0,Inputs!J253*Inputs!J146*Inputs!I79*Inputs!D27*'GM Alloc Factors'!H50/('(Other Computations)'!H188+'(Other Computations)'!H201))</f>
        <v>0</v>
      </c>
      <c r="I6689" s="76">
        <f>IF('(Other Computations)'!I201=0,0,Inputs!K253*Inputs!K146*Inputs!I79*Inputs!D27*'GM Alloc Factors'!I50/('(Other Computations)'!I188+'(Other Computations)'!I201))</f>
        <v>0</v>
      </c>
      <c r="J6689" s="76">
        <f>IF('(Other Computations)'!J201=0,0,Inputs!L253*Inputs!L146*Inputs!I79*Inputs!D27*'GM Alloc Factors'!J50/('(Other Computations)'!J188+'(Other Computations)'!J201))</f>
        <v>0</v>
      </c>
      <c r="K6689" s="43">
        <f t="shared" si="1411"/>
        <v>0</v>
      </c>
    </row>
    <row r="6690" spans="1:11" ht="12.75" customHeight="1">
      <c r="A6690" s="61" t="str">
        <f>"         "&amp;Labels!B72</f>
        <v xml:space="preserve">         Customer 4</v>
      </c>
      <c r="B6690" s="76">
        <f>IF('(Other Computations)'!B202=0,0,Inputs!D254*Inputs!D147*Inputs!I80*Inputs!D27*'GM Alloc Factors'!B50/('(Other Computations)'!B189+'(Other Computations)'!B202))</f>
        <v>0</v>
      </c>
      <c r="C6690" s="76">
        <f>IF('(Other Computations)'!C202=0,0,Inputs!E254*Inputs!E147*Inputs!I80*Inputs!D27*'GM Alloc Factors'!C50/('(Other Computations)'!C189+'(Other Computations)'!C202))</f>
        <v>0</v>
      </c>
      <c r="D6690" s="76">
        <f>IF('(Other Computations)'!D202=0,0,Inputs!F254*Inputs!F147*Inputs!I80*Inputs!D27*'GM Alloc Factors'!D50/('(Other Computations)'!D189+'(Other Computations)'!D202))</f>
        <v>0</v>
      </c>
      <c r="E6690" s="76">
        <f>IF('(Other Computations)'!E202=0,0,Inputs!G254*Inputs!G147*Inputs!I80*Inputs!D27*'GM Alloc Factors'!E50/('(Other Computations)'!E189+'(Other Computations)'!E202))</f>
        <v>0</v>
      </c>
      <c r="F6690" s="43">
        <f t="shared" si="1410"/>
        <v>0</v>
      </c>
      <c r="G6690" s="76">
        <f>IF('(Other Computations)'!G202=0,0,Inputs!I254*Inputs!I147*Inputs!I80*Inputs!D27*'GM Alloc Factors'!G50/('(Other Computations)'!G189+'(Other Computations)'!G202))</f>
        <v>0</v>
      </c>
      <c r="H6690" s="76">
        <f>IF('(Other Computations)'!H202=0,0,Inputs!J254*Inputs!J147*Inputs!I80*Inputs!D27*'GM Alloc Factors'!H50/('(Other Computations)'!H189+'(Other Computations)'!H202))</f>
        <v>0</v>
      </c>
      <c r="I6690" s="76">
        <f>IF('(Other Computations)'!I202=0,0,Inputs!K254*Inputs!K147*Inputs!I80*Inputs!D27*'GM Alloc Factors'!I50/('(Other Computations)'!I189+'(Other Computations)'!I202))</f>
        <v>0</v>
      </c>
      <c r="J6690" s="76">
        <f>IF('(Other Computations)'!J202=0,0,Inputs!L254*Inputs!L147*Inputs!I80*Inputs!D27*'GM Alloc Factors'!J50/('(Other Computations)'!J189+'(Other Computations)'!J202))</f>
        <v>0</v>
      </c>
      <c r="K6690" s="43">
        <f t="shared" si="1411"/>
        <v>0</v>
      </c>
    </row>
    <row r="6691" spans="1:11" ht="12.75" customHeight="1">
      <c r="A6691" s="61" t="str">
        <f>"         "&amp;Labels!B73</f>
        <v xml:space="preserve">         Customer 5</v>
      </c>
      <c r="B6691" s="76">
        <f>IF('(Other Computations)'!B203=0,0,Inputs!D255*Inputs!D148*Inputs!I81*Inputs!D27*'GM Alloc Factors'!B50/('(Other Computations)'!B190+'(Other Computations)'!B203))</f>
        <v>0</v>
      </c>
      <c r="C6691" s="76">
        <f>IF('(Other Computations)'!C203=0,0,Inputs!E255*Inputs!E148*Inputs!I81*Inputs!D27*'GM Alloc Factors'!C50/('(Other Computations)'!C190+'(Other Computations)'!C203))</f>
        <v>0</v>
      </c>
      <c r="D6691" s="76">
        <f>IF('(Other Computations)'!D203=0,0,Inputs!F255*Inputs!F148*Inputs!I81*Inputs!D27*'GM Alloc Factors'!D50/('(Other Computations)'!D190+'(Other Computations)'!D203))</f>
        <v>0</v>
      </c>
      <c r="E6691" s="76">
        <f>IF('(Other Computations)'!E203=0,0,Inputs!G255*Inputs!G148*Inputs!I81*Inputs!D27*'GM Alloc Factors'!E50/('(Other Computations)'!E190+'(Other Computations)'!E203))</f>
        <v>0</v>
      </c>
      <c r="F6691" s="43">
        <f t="shared" si="1410"/>
        <v>0</v>
      </c>
      <c r="G6691" s="76">
        <f>IF('(Other Computations)'!G203=0,0,Inputs!I255*Inputs!I148*Inputs!I81*Inputs!D27*'GM Alloc Factors'!G50/('(Other Computations)'!G190+'(Other Computations)'!G203))</f>
        <v>0</v>
      </c>
      <c r="H6691" s="76">
        <f>IF('(Other Computations)'!H203=0,0,Inputs!J255*Inputs!J148*Inputs!I81*Inputs!D27*'GM Alloc Factors'!H50/('(Other Computations)'!H190+'(Other Computations)'!H203))</f>
        <v>0</v>
      </c>
      <c r="I6691" s="76">
        <f>IF('(Other Computations)'!I203=0,0,Inputs!K255*Inputs!K148*Inputs!I81*Inputs!D27*'GM Alloc Factors'!I50/('(Other Computations)'!I190+'(Other Computations)'!I203))</f>
        <v>0</v>
      </c>
      <c r="J6691" s="76">
        <f>IF('(Other Computations)'!J203=0,0,Inputs!L255*Inputs!L148*Inputs!I81*Inputs!D27*'GM Alloc Factors'!J50/('(Other Computations)'!J190+'(Other Computations)'!J203))</f>
        <v>0</v>
      </c>
      <c r="K6691" s="43">
        <f t="shared" si="1411"/>
        <v>0</v>
      </c>
    </row>
    <row r="6692" spans="1:11" ht="12.75" customHeight="1">
      <c r="A6692" s="61" t="str">
        <f>"         "&amp;Labels!B74</f>
        <v xml:space="preserve">         Customer 6</v>
      </c>
      <c r="B6692" s="76">
        <f>IF('(Other Computations)'!B204=0,0,Inputs!D256*Inputs!D149*Inputs!I82*Inputs!D27*'GM Alloc Factors'!B50/('(Other Computations)'!B191+'(Other Computations)'!B204))</f>
        <v>0</v>
      </c>
      <c r="C6692" s="76">
        <f>IF('(Other Computations)'!C204=0,0,Inputs!E256*Inputs!E149*Inputs!I82*Inputs!D27*'GM Alloc Factors'!C50/('(Other Computations)'!C191+'(Other Computations)'!C204))</f>
        <v>0</v>
      </c>
      <c r="D6692" s="76">
        <f>IF('(Other Computations)'!D204=0,0,Inputs!F256*Inputs!F149*Inputs!I82*Inputs!D27*'GM Alloc Factors'!D50/('(Other Computations)'!D191+'(Other Computations)'!D204))</f>
        <v>0</v>
      </c>
      <c r="E6692" s="76">
        <f>IF('(Other Computations)'!E204=0,0,Inputs!G256*Inputs!G149*Inputs!I82*Inputs!D27*'GM Alloc Factors'!E50/('(Other Computations)'!E191+'(Other Computations)'!E204))</f>
        <v>0</v>
      </c>
      <c r="F6692" s="43">
        <f t="shared" si="1410"/>
        <v>0</v>
      </c>
      <c r="G6692" s="76">
        <f>IF('(Other Computations)'!G204=0,0,Inputs!I256*Inputs!I149*Inputs!I82*Inputs!D27*'GM Alloc Factors'!G50/('(Other Computations)'!G191+'(Other Computations)'!G204))</f>
        <v>0</v>
      </c>
      <c r="H6692" s="76">
        <f>IF('(Other Computations)'!H204=0,0,Inputs!J256*Inputs!J149*Inputs!I82*Inputs!D27*'GM Alloc Factors'!H50/('(Other Computations)'!H191+'(Other Computations)'!H204))</f>
        <v>0</v>
      </c>
      <c r="I6692" s="76">
        <f>IF('(Other Computations)'!I204=0,0,Inputs!K256*Inputs!K149*Inputs!I82*Inputs!D27*'GM Alloc Factors'!I50/('(Other Computations)'!I191+'(Other Computations)'!I204))</f>
        <v>0</v>
      </c>
      <c r="J6692" s="76">
        <f>IF('(Other Computations)'!J204=0,0,Inputs!L256*Inputs!L149*Inputs!I82*Inputs!D27*'GM Alloc Factors'!J50/('(Other Computations)'!J191+'(Other Computations)'!J204))</f>
        <v>0</v>
      </c>
      <c r="K6692" s="43">
        <f t="shared" si="1411"/>
        <v>0</v>
      </c>
    </row>
    <row r="6693" spans="1:11" ht="12.75" customHeight="1">
      <c r="A6693" s="61" t="str">
        <f>"         "&amp;Labels!B75</f>
        <v xml:space="preserve">         Customer 7</v>
      </c>
      <c r="B6693" s="76">
        <f>IF('(Other Computations)'!B205=0,0,Inputs!D257*Inputs!D150*Inputs!I83*Inputs!D27*'GM Alloc Factors'!B50/('(Other Computations)'!B192+'(Other Computations)'!B205))</f>
        <v>0</v>
      </c>
      <c r="C6693" s="76">
        <f>IF('(Other Computations)'!C205=0,0,Inputs!E257*Inputs!E150*Inputs!I83*Inputs!D27*'GM Alloc Factors'!C50/('(Other Computations)'!C192+'(Other Computations)'!C205))</f>
        <v>0</v>
      </c>
      <c r="D6693" s="76">
        <f>IF('(Other Computations)'!D205=0,0,Inputs!F257*Inputs!F150*Inputs!I83*Inputs!D27*'GM Alloc Factors'!D50/('(Other Computations)'!D192+'(Other Computations)'!D205))</f>
        <v>0</v>
      </c>
      <c r="E6693" s="76">
        <f>IF('(Other Computations)'!E205=0,0,Inputs!G257*Inputs!G150*Inputs!I83*Inputs!D27*'GM Alloc Factors'!E50/('(Other Computations)'!E192+'(Other Computations)'!E205))</f>
        <v>0</v>
      </c>
      <c r="F6693" s="43">
        <f t="shared" si="1410"/>
        <v>0</v>
      </c>
      <c r="G6693" s="76">
        <f>IF('(Other Computations)'!G205=0,0,Inputs!I257*Inputs!I150*Inputs!I83*Inputs!D27*'GM Alloc Factors'!G50/('(Other Computations)'!G192+'(Other Computations)'!G205))</f>
        <v>0</v>
      </c>
      <c r="H6693" s="76">
        <f>IF('(Other Computations)'!H205=0,0,Inputs!J257*Inputs!J150*Inputs!I83*Inputs!D27*'GM Alloc Factors'!H50/('(Other Computations)'!H192+'(Other Computations)'!H205))</f>
        <v>0</v>
      </c>
      <c r="I6693" s="76">
        <f>IF('(Other Computations)'!I205=0,0,Inputs!K257*Inputs!K150*Inputs!I83*Inputs!D27*'GM Alloc Factors'!I50/('(Other Computations)'!I192+'(Other Computations)'!I205))</f>
        <v>0</v>
      </c>
      <c r="J6693" s="76">
        <f>IF('(Other Computations)'!J205=0,0,Inputs!L257*Inputs!L150*Inputs!I83*Inputs!D27*'GM Alloc Factors'!J50/('(Other Computations)'!J192+'(Other Computations)'!J205))</f>
        <v>0</v>
      </c>
      <c r="K6693" s="43">
        <f t="shared" si="1411"/>
        <v>0</v>
      </c>
    </row>
    <row r="6694" spans="1:11" ht="12.75" customHeight="1">
      <c r="A6694" s="61" t="str">
        <f>"         "&amp;Labels!B76</f>
        <v xml:space="preserve">         Customer 8</v>
      </c>
      <c r="B6694" s="76">
        <f>IF('(Other Computations)'!B206=0,0,Inputs!D258*Inputs!D151*Inputs!I84*Inputs!D27*'GM Alloc Factors'!B50/('(Other Computations)'!B193+'(Other Computations)'!B206))</f>
        <v>0</v>
      </c>
      <c r="C6694" s="76">
        <f>IF('(Other Computations)'!C206=0,0,Inputs!E258*Inputs!E151*Inputs!I84*Inputs!D27*'GM Alloc Factors'!C50/('(Other Computations)'!C193+'(Other Computations)'!C206))</f>
        <v>0</v>
      </c>
      <c r="D6694" s="76">
        <f>IF('(Other Computations)'!D206=0,0,Inputs!F258*Inputs!F151*Inputs!I84*Inputs!D27*'GM Alloc Factors'!D50/('(Other Computations)'!D193+'(Other Computations)'!D206))</f>
        <v>0</v>
      </c>
      <c r="E6694" s="76">
        <f>IF('(Other Computations)'!E206=0,0,Inputs!G258*Inputs!G151*Inputs!I84*Inputs!D27*'GM Alloc Factors'!E50/('(Other Computations)'!E193+'(Other Computations)'!E206))</f>
        <v>0</v>
      </c>
      <c r="F6694" s="43">
        <f t="shared" si="1410"/>
        <v>0</v>
      </c>
      <c r="G6694" s="76">
        <f>IF('(Other Computations)'!G206=0,0,Inputs!I258*Inputs!I151*Inputs!I84*Inputs!D27*'GM Alloc Factors'!G50/('(Other Computations)'!G193+'(Other Computations)'!G206))</f>
        <v>0</v>
      </c>
      <c r="H6694" s="76">
        <f>IF('(Other Computations)'!H206=0,0,Inputs!J258*Inputs!J151*Inputs!I84*Inputs!D27*'GM Alloc Factors'!H50/('(Other Computations)'!H193+'(Other Computations)'!H206))</f>
        <v>0</v>
      </c>
      <c r="I6694" s="76">
        <f>IF('(Other Computations)'!I206=0,0,Inputs!K258*Inputs!K151*Inputs!I84*Inputs!D27*'GM Alloc Factors'!I50/('(Other Computations)'!I193+'(Other Computations)'!I206))</f>
        <v>0</v>
      </c>
      <c r="J6694" s="76">
        <f>IF('(Other Computations)'!J206=0,0,Inputs!L258*Inputs!L151*Inputs!I84*Inputs!D27*'GM Alloc Factors'!J50/('(Other Computations)'!J193+'(Other Computations)'!J206))</f>
        <v>0</v>
      </c>
      <c r="K6694" s="43">
        <f t="shared" si="1411"/>
        <v>0</v>
      </c>
    </row>
    <row r="6695" spans="1:11" ht="12.75" customHeight="1">
      <c r="A6695" s="61" t="str">
        <f>"         "&amp;Labels!B77</f>
        <v xml:space="preserve">         Customer 9</v>
      </c>
      <c r="B6695" s="76">
        <f>IF('(Other Computations)'!B207=0,0,Inputs!D259*Inputs!D152*Inputs!I85*Inputs!D27*'GM Alloc Factors'!B50/('(Other Computations)'!B194+'(Other Computations)'!B207))</f>
        <v>0</v>
      </c>
      <c r="C6695" s="76">
        <f>IF('(Other Computations)'!C207=0,0,Inputs!E259*Inputs!E152*Inputs!I85*Inputs!D27*'GM Alloc Factors'!C50/('(Other Computations)'!C194+'(Other Computations)'!C207))</f>
        <v>0</v>
      </c>
      <c r="D6695" s="76">
        <f>IF('(Other Computations)'!D207=0,0,Inputs!F259*Inputs!F152*Inputs!I85*Inputs!D27*'GM Alloc Factors'!D50/('(Other Computations)'!D194+'(Other Computations)'!D207))</f>
        <v>0</v>
      </c>
      <c r="E6695" s="76">
        <f>IF('(Other Computations)'!E207=0,0,Inputs!G259*Inputs!G152*Inputs!I85*Inputs!D27*'GM Alloc Factors'!E50/('(Other Computations)'!E194+'(Other Computations)'!E207))</f>
        <v>0</v>
      </c>
      <c r="F6695" s="43">
        <f t="shared" si="1410"/>
        <v>0</v>
      </c>
      <c r="G6695" s="76">
        <f>IF('(Other Computations)'!G207=0,0,Inputs!I259*Inputs!I152*Inputs!I85*Inputs!D27*'GM Alloc Factors'!G50/('(Other Computations)'!G194+'(Other Computations)'!G207))</f>
        <v>0</v>
      </c>
      <c r="H6695" s="76">
        <f>IF('(Other Computations)'!H207=0,0,Inputs!J259*Inputs!J152*Inputs!I85*Inputs!D27*'GM Alloc Factors'!H50/('(Other Computations)'!H194+'(Other Computations)'!H207))</f>
        <v>0</v>
      </c>
      <c r="I6695" s="76">
        <f>IF('(Other Computations)'!I207=0,0,Inputs!K259*Inputs!K152*Inputs!I85*Inputs!D27*'GM Alloc Factors'!I50/('(Other Computations)'!I194+'(Other Computations)'!I207))</f>
        <v>0</v>
      </c>
      <c r="J6695" s="76">
        <f>IF('(Other Computations)'!J207=0,0,Inputs!L259*Inputs!L152*Inputs!I85*Inputs!D27*'GM Alloc Factors'!J50/('(Other Computations)'!J194+'(Other Computations)'!J207))</f>
        <v>0</v>
      </c>
      <c r="K6695" s="43">
        <f t="shared" si="1411"/>
        <v>0</v>
      </c>
    </row>
    <row r="6696" spans="1:11" ht="12.75" customHeight="1">
      <c r="A6696" s="61" t="str">
        <f>"         "&amp;Labels!B78</f>
        <v xml:space="preserve">         Customer 10</v>
      </c>
      <c r="B6696" s="76">
        <f>IF('(Other Computations)'!B208=0,0,Inputs!D260*Inputs!D153*Inputs!I86*Inputs!D27*'GM Alloc Factors'!B50/('(Other Computations)'!B195+'(Other Computations)'!B208))</f>
        <v>0</v>
      </c>
      <c r="C6696" s="76">
        <f>IF('(Other Computations)'!C208=0,0,Inputs!E260*Inputs!E153*Inputs!I86*Inputs!D27*'GM Alloc Factors'!C50/('(Other Computations)'!C195+'(Other Computations)'!C208))</f>
        <v>0</v>
      </c>
      <c r="D6696" s="76">
        <f>IF('(Other Computations)'!D208=0,0,Inputs!F260*Inputs!F153*Inputs!I86*Inputs!D27*'GM Alloc Factors'!D50/('(Other Computations)'!D195+'(Other Computations)'!D208))</f>
        <v>0</v>
      </c>
      <c r="E6696" s="76">
        <f>IF('(Other Computations)'!E208=0,0,Inputs!G260*Inputs!G153*Inputs!I86*Inputs!D27*'GM Alloc Factors'!E50/('(Other Computations)'!E195+'(Other Computations)'!E208))</f>
        <v>0</v>
      </c>
      <c r="F6696" s="43">
        <f t="shared" si="1410"/>
        <v>0</v>
      </c>
      <c r="G6696" s="76">
        <f>IF('(Other Computations)'!G208=0,0,Inputs!I260*Inputs!I153*Inputs!I86*Inputs!D27*'GM Alloc Factors'!G50/('(Other Computations)'!G195+'(Other Computations)'!G208))</f>
        <v>0</v>
      </c>
      <c r="H6696" s="76">
        <f>IF('(Other Computations)'!H208=0,0,Inputs!J260*Inputs!J153*Inputs!I86*Inputs!D27*'GM Alloc Factors'!H50/('(Other Computations)'!H195+'(Other Computations)'!H208))</f>
        <v>0</v>
      </c>
      <c r="I6696" s="76">
        <f>IF('(Other Computations)'!I208=0,0,Inputs!K260*Inputs!K153*Inputs!I86*Inputs!D27*'GM Alloc Factors'!I50/('(Other Computations)'!I195+'(Other Computations)'!I208))</f>
        <v>0</v>
      </c>
      <c r="J6696" s="76">
        <f>IF('(Other Computations)'!J208=0,0,Inputs!L260*Inputs!L153*Inputs!I86*Inputs!D27*'GM Alloc Factors'!J50/('(Other Computations)'!J195+'(Other Computations)'!J208))</f>
        <v>0</v>
      </c>
      <c r="K6696" s="43">
        <f t="shared" si="1411"/>
        <v>0</v>
      </c>
    </row>
    <row r="6697" spans="1:11" ht="12.75" customHeight="1">
      <c r="A6697" s="61" t="str">
        <f>"         "&amp;Labels!C68</f>
        <v xml:space="preserve">         Total</v>
      </c>
      <c r="B6697" s="84">
        <f>SUM(B6687:B6696)</f>
        <v>0</v>
      </c>
      <c r="C6697" s="84">
        <f>SUM(C6687:C6696)</f>
        <v>0</v>
      </c>
      <c r="D6697" s="84">
        <f>SUM(D6687:D6696)</f>
        <v>0</v>
      </c>
      <c r="E6697" s="84">
        <f>SUM(E6687:E6696)</f>
        <v>0</v>
      </c>
      <c r="F6697" s="43">
        <f t="shared" si="1410"/>
        <v>0</v>
      </c>
      <c r="G6697" s="84">
        <f>SUM(G6687:G6696)</f>
        <v>0</v>
      </c>
      <c r="H6697" s="84">
        <f>SUM(H6687:H6696)</f>
        <v>0</v>
      </c>
      <c r="I6697" s="84">
        <f>SUM(I6687:I6696)</f>
        <v>0</v>
      </c>
      <c r="J6697" s="84">
        <f>SUM(J6687:J6696)</f>
        <v>0</v>
      </c>
      <c r="K6697" s="43">
        <f t="shared" si="1411"/>
        <v>0</v>
      </c>
    </row>
    <row r="6698" spans="1:11" ht="12.75" customHeight="1">
      <c r="A6698" s="61" t="str">
        <f>"      "&amp;Labels!B91</f>
        <v xml:space="preserve">      Q 7</v>
      </c>
      <c r="B6698" s="84"/>
      <c r="C6698" s="84"/>
      <c r="D6698" s="84"/>
      <c r="E6698" s="84"/>
      <c r="F6698" s="43"/>
      <c r="G6698" s="84"/>
      <c r="H6698" s="84"/>
      <c r="I6698" s="84"/>
      <c r="J6698" s="84"/>
      <c r="K6698" s="43"/>
    </row>
    <row r="6699" spans="1:11" ht="12.75" customHeight="1">
      <c r="A6699" s="61" t="str">
        <f>"         "&amp;Labels!B69</f>
        <v xml:space="preserve">         Customer 1</v>
      </c>
      <c r="B6699" s="76">
        <f>IF('(Other Computations)'!B199=0,0,Inputs!D251*Inputs!D144*Inputs!J77*Inputs!D27*'GM Alloc Factors'!B53/('(Other Computations)'!B186+'(Other Computations)'!B199))</f>
        <v>0</v>
      </c>
      <c r="C6699" s="76">
        <f>IF('(Other Computations)'!C199=0,0,Inputs!E251*Inputs!E144*Inputs!J77*Inputs!D27*'GM Alloc Factors'!C53/('(Other Computations)'!C186+'(Other Computations)'!C199))</f>
        <v>0</v>
      </c>
      <c r="D6699" s="76">
        <f>IF('(Other Computations)'!D199=0,0,Inputs!F251*Inputs!F144*Inputs!J77*Inputs!D27*'GM Alloc Factors'!D53/('(Other Computations)'!D186+'(Other Computations)'!D199))</f>
        <v>0</v>
      </c>
      <c r="E6699" s="76">
        <f>IF('(Other Computations)'!E199=0,0,Inputs!G251*Inputs!G144*Inputs!J77*Inputs!D27*'GM Alloc Factors'!E53/('(Other Computations)'!E186+'(Other Computations)'!E199))</f>
        <v>0</v>
      </c>
      <c r="F6699" s="43">
        <f t="shared" ref="F6699:F6709" si="1412">SUM(B6699:E6699)</f>
        <v>0</v>
      </c>
      <c r="G6699" s="76">
        <f>IF('(Other Computations)'!G199=0,0,Inputs!I251*Inputs!I144*Inputs!J77*Inputs!D27*'GM Alloc Factors'!G53/('(Other Computations)'!G186+'(Other Computations)'!G199))</f>
        <v>0</v>
      </c>
      <c r="H6699" s="76">
        <f>IF('(Other Computations)'!H199=0,0,Inputs!J251*Inputs!J144*Inputs!J77*Inputs!D27*'GM Alloc Factors'!H53/('(Other Computations)'!H186+'(Other Computations)'!H199))</f>
        <v>0</v>
      </c>
      <c r="I6699" s="76">
        <f>IF('(Other Computations)'!I199=0,0,Inputs!K251*Inputs!K144*Inputs!J77*Inputs!D27*'GM Alloc Factors'!I53/('(Other Computations)'!I186+'(Other Computations)'!I199))</f>
        <v>0</v>
      </c>
      <c r="J6699" s="76">
        <f>IF('(Other Computations)'!J199=0,0,Inputs!L251*Inputs!L144*Inputs!J77*Inputs!D27*'GM Alloc Factors'!J53/('(Other Computations)'!J186+'(Other Computations)'!J199))</f>
        <v>0</v>
      </c>
      <c r="K6699" s="43">
        <f t="shared" ref="K6699:K6709" si="1413">SUM(G6699:J6699)</f>
        <v>0</v>
      </c>
    </row>
    <row r="6700" spans="1:11" ht="12.75" customHeight="1">
      <c r="A6700" s="61" t="str">
        <f>"         "&amp;Labels!B70</f>
        <v xml:space="preserve">         Customer 2</v>
      </c>
      <c r="B6700" s="76">
        <f>IF('(Other Computations)'!B200=0,0,Inputs!D252*Inputs!D145*Inputs!J78*Inputs!D27*'GM Alloc Factors'!B53/('(Other Computations)'!B187+'(Other Computations)'!B200))</f>
        <v>0</v>
      </c>
      <c r="C6700" s="76">
        <f>IF('(Other Computations)'!C200=0,0,Inputs!E252*Inputs!E145*Inputs!J78*Inputs!D27*'GM Alloc Factors'!C53/('(Other Computations)'!C187+'(Other Computations)'!C200))</f>
        <v>0</v>
      </c>
      <c r="D6700" s="76">
        <f>IF('(Other Computations)'!D200=0,0,Inputs!F252*Inputs!F145*Inputs!J78*Inputs!D27*'GM Alloc Factors'!D53/('(Other Computations)'!D187+'(Other Computations)'!D200))</f>
        <v>0</v>
      </c>
      <c r="E6700" s="76">
        <f>IF('(Other Computations)'!E200=0,0,Inputs!G252*Inputs!G145*Inputs!J78*Inputs!D27*'GM Alloc Factors'!E53/('(Other Computations)'!E187+'(Other Computations)'!E200))</f>
        <v>0</v>
      </c>
      <c r="F6700" s="43">
        <f t="shared" si="1412"/>
        <v>0</v>
      </c>
      <c r="G6700" s="76">
        <f>IF('(Other Computations)'!G200=0,0,Inputs!I252*Inputs!I145*Inputs!J78*Inputs!D27*'GM Alloc Factors'!G53/('(Other Computations)'!G187+'(Other Computations)'!G200))</f>
        <v>0</v>
      </c>
      <c r="H6700" s="76">
        <f>IF('(Other Computations)'!H200=0,0,Inputs!J252*Inputs!J145*Inputs!J78*Inputs!D27*'GM Alloc Factors'!H53/('(Other Computations)'!H187+'(Other Computations)'!H200))</f>
        <v>0</v>
      </c>
      <c r="I6700" s="76">
        <f>IF('(Other Computations)'!I200=0,0,Inputs!K252*Inputs!K145*Inputs!J78*Inputs!D27*'GM Alloc Factors'!I53/('(Other Computations)'!I187+'(Other Computations)'!I200))</f>
        <v>0</v>
      </c>
      <c r="J6700" s="76">
        <f>IF('(Other Computations)'!J200=0,0,Inputs!L252*Inputs!L145*Inputs!J78*Inputs!D27*'GM Alloc Factors'!J53/('(Other Computations)'!J187+'(Other Computations)'!J200))</f>
        <v>0</v>
      </c>
      <c r="K6700" s="43">
        <f t="shared" si="1413"/>
        <v>0</v>
      </c>
    </row>
    <row r="6701" spans="1:11" ht="12.75" customHeight="1">
      <c r="A6701" s="61" t="str">
        <f>"         "&amp;Labels!B71</f>
        <v xml:space="preserve">         Customer 3</v>
      </c>
      <c r="B6701" s="76">
        <f>IF('(Other Computations)'!B201=0,0,Inputs!D253*Inputs!D146*Inputs!J79*Inputs!D27*'GM Alloc Factors'!B53/('(Other Computations)'!B188+'(Other Computations)'!B201))</f>
        <v>0</v>
      </c>
      <c r="C6701" s="76">
        <f>IF('(Other Computations)'!C201=0,0,Inputs!E253*Inputs!E146*Inputs!J79*Inputs!D27*'GM Alloc Factors'!C53/('(Other Computations)'!C188+'(Other Computations)'!C201))</f>
        <v>0</v>
      </c>
      <c r="D6701" s="76">
        <f>IF('(Other Computations)'!D201=0,0,Inputs!F253*Inputs!F146*Inputs!J79*Inputs!D27*'GM Alloc Factors'!D53/('(Other Computations)'!D188+'(Other Computations)'!D201))</f>
        <v>0</v>
      </c>
      <c r="E6701" s="76">
        <f>IF('(Other Computations)'!E201=0,0,Inputs!G253*Inputs!G146*Inputs!J79*Inputs!D27*'GM Alloc Factors'!E53/('(Other Computations)'!E188+'(Other Computations)'!E201))</f>
        <v>0</v>
      </c>
      <c r="F6701" s="43">
        <f t="shared" si="1412"/>
        <v>0</v>
      </c>
      <c r="G6701" s="76">
        <f>IF('(Other Computations)'!G201=0,0,Inputs!I253*Inputs!I146*Inputs!J79*Inputs!D27*'GM Alloc Factors'!G53/('(Other Computations)'!G188+'(Other Computations)'!G201))</f>
        <v>0</v>
      </c>
      <c r="H6701" s="76">
        <f>IF('(Other Computations)'!H201=0,0,Inputs!J253*Inputs!J146*Inputs!J79*Inputs!D27*'GM Alloc Factors'!H53/('(Other Computations)'!H188+'(Other Computations)'!H201))</f>
        <v>0</v>
      </c>
      <c r="I6701" s="76">
        <f>IF('(Other Computations)'!I201=0,0,Inputs!K253*Inputs!K146*Inputs!J79*Inputs!D27*'GM Alloc Factors'!I53/('(Other Computations)'!I188+'(Other Computations)'!I201))</f>
        <v>0</v>
      </c>
      <c r="J6701" s="76">
        <f>IF('(Other Computations)'!J201=0,0,Inputs!L253*Inputs!L146*Inputs!J79*Inputs!D27*'GM Alloc Factors'!J53/('(Other Computations)'!J188+'(Other Computations)'!J201))</f>
        <v>0</v>
      </c>
      <c r="K6701" s="43">
        <f t="shared" si="1413"/>
        <v>0</v>
      </c>
    </row>
    <row r="6702" spans="1:11" ht="12.75" customHeight="1">
      <c r="A6702" s="61" t="str">
        <f>"         "&amp;Labels!B72</f>
        <v xml:space="preserve">         Customer 4</v>
      </c>
      <c r="B6702" s="76">
        <f>IF('(Other Computations)'!B202=0,0,Inputs!D254*Inputs!D147*Inputs!J80*Inputs!D27*'GM Alloc Factors'!B53/('(Other Computations)'!B189+'(Other Computations)'!B202))</f>
        <v>0</v>
      </c>
      <c r="C6702" s="76">
        <f>IF('(Other Computations)'!C202=0,0,Inputs!E254*Inputs!E147*Inputs!J80*Inputs!D27*'GM Alloc Factors'!C53/('(Other Computations)'!C189+'(Other Computations)'!C202))</f>
        <v>0</v>
      </c>
      <c r="D6702" s="76">
        <f>IF('(Other Computations)'!D202=0,0,Inputs!F254*Inputs!F147*Inputs!J80*Inputs!D27*'GM Alloc Factors'!D53/('(Other Computations)'!D189+'(Other Computations)'!D202))</f>
        <v>0</v>
      </c>
      <c r="E6702" s="76">
        <f>IF('(Other Computations)'!E202=0,0,Inputs!G254*Inputs!G147*Inputs!J80*Inputs!D27*'GM Alloc Factors'!E53/('(Other Computations)'!E189+'(Other Computations)'!E202))</f>
        <v>0</v>
      </c>
      <c r="F6702" s="43">
        <f t="shared" si="1412"/>
        <v>0</v>
      </c>
      <c r="G6702" s="76">
        <f>IF('(Other Computations)'!G202=0,0,Inputs!I254*Inputs!I147*Inputs!J80*Inputs!D27*'GM Alloc Factors'!G53/('(Other Computations)'!G189+'(Other Computations)'!G202))</f>
        <v>0</v>
      </c>
      <c r="H6702" s="76">
        <f>IF('(Other Computations)'!H202=0,0,Inputs!J254*Inputs!J147*Inputs!J80*Inputs!D27*'GM Alloc Factors'!H53/('(Other Computations)'!H189+'(Other Computations)'!H202))</f>
        <v>0</v>
      </c>
      <c r="I6702" s="76">
        <f>IF('(Other Computations)'!I202=0,0,Inputs!K254*Inputs!K147*Inputs!J80*Inputs!D27*'GM Alloc Factors'!I53/('(Other Computations)'!I189+'(Other Computations)'!I202))</f>
        <v>0</v>
      </c>
      <c r="J6702" s="76">
        <f>IF('(Other Computations)'!J202=0,0,Inputs!L254*Inputs!L147*Inputs!J80*Inputs!D27*'GM Alloc Factors'!J53/('(Other Computations)'!J189+'(Other Computations)'!J202))</f>
        <v>0</v>
      </c>
      <c r="K6702" s="43">
        <f t="shared" si="1413"/>
        <v>0</v>
      </c>
    </row>
    <row r="6703" spans="1:11" ht="12.75" customHeight="1">
      <c r="A6703" s="61" t="str">
        <f>"         "&amp;Labels!B73</f>
        <v xml:space="preserve">         Customer 5</v>
      </c>
      <c r="B6703" s="76">
        <f>IF('(Other Computations)'!B203=0,0,Inputs!D255*Inputs!D148*Inputs!J81*Inputs!D27*'GM Alloc Factors'!B53/('(Other Computations)'!B190+'(Other Computations)'!B203))</f>
        <v>0</v>
      </c>
      <c r="C6703" s="76">
        <f>IF('(Other Computations)'!C203=0,0,Inputs!E255*Inputs!E148*Inputs!J81*Inputs!D27*'GM Alloc Factors'!C53/('(Other Computations)'!C190+'(Other Computations)'!C203))</f>
        <v>0</v>
      </c>
      <c r="D6703" s="76">
        <f>IF('(Other Computations)'!D203=0,0,Inputs!F255*Inputs!F148*Inputs!J81*Inputs!D27*'GM Alloc Factors'!D53/('(Other Computations)'!D190+'(Other Computations)'!D203))</f>
        <v>0</v>
      </c>
      <c r="E6703" s="76">
        <f>IF('(Other Computations)'!E203=0,0,Inputs!G255*Inputs!G148*Inputs!J81*Inputs!D27*'GM Alloc Factors'!E53/('(Other Computations)'!E190+'(Other Computations)'!E203))</f>
        <v>0</v>
      </c>
      <c r="F6703" s="43">
        <f t="shared" si="1412"/>
        <v>0</v>
      </c>
      <c r="G6703" s="76">
        <f>IF('(Other Computations)'!G203=0,0,Inputs!I255*Inputs!I148*Inputs!J81*Inputs!D27*'GM Alloc Factors'!G53/('(Other Computations)'!G190+'(Other Computations)'!G203))</f>
        <v>0</v>
      </c>
      <c r="H6703" s="76">
        <f>IF('(Other Computations)'!H203=0,0,Inputs!J255*Inputs!J148*Inputs!J81*Inputs!D27*'GM Alloc Factors'!H53/('(Other Computations)'!H190+'(Other Computations)'!H203))</f>
        <v>0</v>
      </c>
      <c r="I6703" s="76">
        <f>IF('(Other Computations)'!I203=0,0,Inputs!K255*Inputs!K148*Inputs!J81*Inputs!D27*'GM Alloc Factors'!I53/('(Other Computations)'!I190+'(Other Computations)'!I203))</f>
        <v>0</v>
      </c>
      <c r="J6703" s="76">
        <f>IF('(Other Computations)'!J203=0,0,Inputs!L255*Inputs!L148*Inputs!J81*Inputs!D27*'GM Alloc Factors'!J53/('(Other Computations)'!J190+'(Other Computations)'!J203))</f>
        <v>0</v>
      </c>
      <c r="K6703" s="43">
        <f t="shared" si="1413"/>
        <v>0</v>
      </c>
    </row>
    <row r="6704" spans="1:11" ht="12.75" customHeight="1">
      <c r="A6704" s="61" t="str">
        <f>"         "&amp;Labels!B74</f>
        <v xml:space="preserve">         Customer 6</v>
      </c>
      <c r="B6704" s="76">
        <f>IF('(Other Computations)'!B204=0,0,Inputs!D256*Inputs!D149*Inputs!J82*Inputs!D27*'GM Alloc Factors'!B53/('(Other Computations)'!B191+'(Other Computations)'!B204))</f>
        <v>0</v>
      </c>
      <c r="C6704" s="76">
        <f>IF('(Other Computations)'!C204=0,0,Inputs!E256*Inputs!E149*Inputs!J82*Inputs!D27*'GM Alloc Factors'!C53/('(Other Computations)'!C191+'(Other Computations)'!C204))</f>
        <v>0</v>
      </c>
      <c r="D6704" s="76">
        <f>IF('(Other Computations)'!D204=0,0,Inputs!F256*Inputs!F149*Inputs!J82*Inputs!D27*'GM Alloc Factors'!D53/('(Other Computations)'!D191+'(Other Computations)'!D204))</f>
        <v>0</v>
      </c>
      <c r="E6704" s="76">
        <f>IF('(Other Computations)'!E204=0,0,Inputs!G256*Inputs!G149*Inputs!J82*Inputs!D27*'GM Alloc Factors'!E53/('(Other Computations)'!E191+'(Other Computations)'!E204))</f>
        <v>0</v>
      </c>
      <c r="F6704" s="43">
        <f t="shared" si="1412"/>
        <v>0</v>
      </c>
      <c r="G6704" s="76">
        <f>IF('(Other Computations)'!G204=0,0,Inputs!I256*Inputs!I149*Inputs!J82*Inputs!D27*'GM Alloc Factors'!G53/('(Other Computations)'!G191+'(Other Computations)'!G204))</f>
        <v>0</v>
      </c>
      <c r="H6704" s="76">
        <f>IF('(Other Computations)'!H204=0,0,Inputs!J256*Inputs!J149*Inputs!J82*Inputs!D27*'GM Alloc Factors'!H53/('(Other Computations)'!H191+'(Other Computations)'!H204))</f>
        <v>0</v>
      </c>
      <c r="I6704" s="76">
        <f>IF('(Other Computations)'!I204=0,0,Inputs!K256*Inputs!K149*Inputs!J82*Inputs!D27*'GM Alloc Factors'!I53/('(Other Computations)'!I191+'(Other Computations)'!I204))</f>
        <v>0</v>
      </c>
      <c r="J6704" s="76">
        <f>IF('(Other Computations)'!J204=0,0,Inputs!L256*Inputs!L149*Inputs!J82*Inputs!D27*'GM Alloc Factors'!J53/('(Other Computations)'!J191+'(Other Computations)'!J204))</f>
        <v>0</v>
      </c>
      <c r="K6704" s="43">
        <f t="shared" si="1413"/>
        <v>0</v>
      </c>
    </row>
    <row r="6705" spans="1:11" ht="12.75" customHeight="1">
      <c r="A6705" s="61" t="str">
        <f>"         "&amp;Labels!B75</f>
        <v xml:space="preserve">         Customer 7</v>
      </c>
      <c r="B6705" s="76">
        <f>IF('(Other Computations)'!B205=0,0,Inputs!D257*Inputs!D150*Inputs!J83*Inputs!D27*'GM Alloc Factors'!B53/('(Other Computations)'!B192+'(Other Computations)'!B205))</f>
        <v>0</v>
      </c>
      <c r="C6705" s="76">
        <f>IF('(Other Computations)'!C205=0,0,Inputs!E257*Inputs!E150*Inputs!J83*Inputs!D27*'GM Alloc Factors'!C53/('(Other Computations)'!C192+'(Other Computations)'!C205))</f>
        <v>0</v>
      </c>
      <c r="D6705" s="76">
        <f>IF('(Other Computations)'!D205=0,0,Inputs!F257*Inputs!F150*Inputs!J83*Inputs!D27*'GM Alloc Factors'!D53/('(Other Computations)'!D192+'(Other Computations)'!D205))</f>
        <v>0</v>
      </c>
      <c r="E6705" s="76">
        <f>IF('(Other Computations)'!E205=0,0,Inputs!G257*Inputs!G150*Inputs!J83*Inputs!D27*'GM Alloc Factors'!E53/('(Other Computations)'!E192+'(Other Computations)'!E205))</f>
        <v>0</v>
      </c>
      <c r="F6705" s="43">
        <f t="shared" si="1412"/>
        <v>0</v>
      </c>
      <c r="G6705" s="76">
        <f>IF('(Other Computations)'!G205=0,0,Inputs!I257*Inputs!I150*Inputs!J83*Inputs!D27*'GM Alloc Factors'!G53/('(Other Computations)'!G192+'(Other Computations)'!G205))</f>
        <v>0</v>
      </c>
      <c r="H6705" s="76">
        <f>IF('(Other Computations)'!H205=0,0,Inputs!J257*Inputs!J150*Inputs!J83*Inputs!D27*'GM Alloc Factors'!H53/('(Other Computations)'!H192+'(Other Computations)'!H205))</f>
        <v>0</v>
      </c>
      <c r="I6705" s="76">
        <f>IF('(Other Computations)'!I205=0,0,Inputs!K257*Inputs!K150*Inputs!J83*Inputs!D27*'GM Alloc Factors'!I53/('(Other Computations)'!I192+'(Other Computations)'!I205))</f>
        <v>0</v>
      </c>
      <c r="J6705" s="76">
        <f>IF('(Other Computations)'!J205=0,0,Inputs!L257*Inputs!L150*Inputs!J83*Inputs!D27*'GM Alloc Factors'!J53/('(Other Computations)'!J192+'(Other Computations)'!J205))</f>
        <v>0</v>
      </c>
      <c r="K6705" s="43">
        <f t="shared" si="1413"/>
        <v>0</v>
      </c>
    </row>
    <row r="6706" spans="1:11" ht="12.75" customHeight="1">
      <c r="A6706" s="61" t="str">
        <f>"         "&amp;Labels!B76</f>
        <v xml:space="preserve">         Customer 8</v>
      </c>
      <c r="B6706" s="76">
        <f>IF('(Other Computations)'!B206=0,0,Inputs!D258*Inputs!D151*Inputs!J84*Inputs!D27*'GM Alloc Factors'!B53/('(Other Computations)'!B193+'(Other Computations)'!B206))</f>
        <v>0</v>
      </c>
      <c r="C6706" s="76">
        <f>IF('(Other Computations)'!C206=0,0,Inputs!E258*Inputs!E151*Inputs!J84*Inputs!D27*'GM Alloc Factors'!C53/('(Other Computations)'!C193+'(Other Computations)'!C206))</f>
        <v>0</v>
      </c>
      <c r="D6706" s="76">
        <f>IF('(Other Computations)'!D206=0,0,Inputs!F258*Inputs!F151*Inputs!J84*Inputs!D27*'GM Alloc Factors'!D53/('(Other Computations)'!D193+'(Other Computations)'!D206))</f>
        <v>0</v>
      </c>
      <c r="E6706" s="76">
        <f>IF('(Other Computations)'!E206=0,0,Inputs!G258*Inputs!G151*Inputs!J84*Inputs!D27*'GM Alloc Factors'!E53/('(Other Computations)'!E193+'(Other Computations)'!E206))</f>
        <v>0</v>
      </c>
      <c r="F6706" s="43">
        <f t="shared" si="1412"/>
        <v>0</v>
      </c>
      <c r="G6706" s="76">
        <f>IF('(Other Computations)'!G206=0,0,Inputs!I258*Inputs!I151*Inputs!J84*Inputs!D27*'GM Alloc Factors'!G53/('(Other Computations)'!G193+'(Other Computations)'!G206))</f>
        <v>0</v>
      </c>
      <c r="H6706" s="76">
        <f>IF('(Other Computations)'!H206=0,0,Inputs!J258*Inputs!J151*Inputs!J84*Inputs!D27*'GM Alloc Factors'!H53/('(Other Computations)'!H193+'(Other Computations)'!H206))</f>
        <v>0</v>
      </c>
      <c r="I6706" s="76">
        <f>IF('(Other Computations)'!I206=0,0,Inputs!K258*Inputs!K151*Inputs!J84*Inputs!D27*'GM Alloc Factors'!I53/('(Other Computations)'!I193+'(Other Computations)'!I206))</f>
        <v>0</v>
      </c>
      <c r="J6706" s="76">
        <f>IF('(Other Computations)'!J206=0,0,Inputs!L258*Inputs!L151*Inputs!J84*Inputs!D27*'GM Alloc Factors'!J53/('(Other Computations)'!J193+'(Other Computations)'!J206))</f>
        <v>0</v>
      </c>
      <c r="K6706" s="43">
        <f t="shared" si="1413"/>
        <v>0</v>
      </c>
    </row>
    <row r="6707" spans="1:11" ht="12.75" customHeight="1">
      <c r="A6707" s="61" t="str">
        <f>"         "&amp;Labels!B77</f>
        <v xml:space="preserve">         Customer 9</v>
      </c>
      <c r="B6707" s="76">
        <f>IF('(Other Computations)'!B207=0,0,Inputs!D259*Inputs!D152*Inputs!J85*Inputs!D27*'GM Alloc Factors'!B53/('(Other Computations)'!B194+'(Other Computations)'!B207))</f>
        <v>0</v>
      </c>
      <c r="C6707" s="76">
        <f>IF('(Other Computations)'!C207=0,0,Inputs!E259*Inputs!E152*Inputs!J85*Inputs!D27*'GM Alloc Factors'!C53/('(Other Computations)'!C194+'(Other Computations)'!C207))</f>
        <v>0</v>
      </c>
      <c r="D6707" s="76">
        <f>IF('(Other Computations)'!D207=0,0,Inputs!F259*Inputs!F152*Inputs!J85*Inputs!D27*'GM Alloc Factors'!D53/('(Other Computations)'!D194+'(Other Computations)'!D207))</f>
        <v>0</v>
      </c>
      <c r="E6707" s="76">
        <f>IF('(Other Computations)'!E207=0,0,Inputs!G259*Inputs!G152*Inputs!J85*Inputs!D27*'GM Alloc Factors'!E53/('(Other Computations)'!E194+'(Other Computations)'!E207))</f>
        <v>0</v>
      </c>
      <c r="F6707" s="43">
        <f t="shared" si="1412"/>
        <v>0</v>
      </c>
      <c r="G6707" s="76">
        <f>IF('(Other Computations)'!G207=0,0,Inputs!I259*Inputs!I152*Inputs!J85*Inputs!D27*'GM Alloc Factors'!G53/('(Other Computations)'!G194+'(Other Computations)'!G207))</f>
        <v>0</v>
      </c>
      <c r="H6707" s="76">
        <f>IF('(Other Computations)'!H207=0,0,Inputs!J259*Inputs!J152*Inputs!J85*Inputs!D27*'GM Alloc Factors'!H53/('(Other Computations)'!H194+'(Other Computations)'!H207))</f>
        <v>0</v>
      </c>
      <c r="I6707" s="76">
        <f>IF('(Other Computations)'!I207=0,0,Inputs!K259*Inputs!K152*Inputs!J85*Inputs!D27*'GM Alloc Factors'!I53/('(Other Computations)'!I194+'(Other Computations)'!I207))</f>
        <v>0</v>
      </c>
      <c r="J6707" s="76">
        <f>IF('(Other Computations)'!J207=0,0,Inputs!L259*Inputs!L152*Inputs!J85*Inputs!D27*'GM Alloc Factors'!J53/('(Other Computations)'!J194+'(Other Computations)'!J207))</f>
        <v>0</v>
      </c>
      <c r="K6707" s="43">
        <f t="shared" si="1413"/>
        <v>0</v>
      </c>
    </row>
    <row r="6708" spans="1:11" ht="12.75" customHeight="1">
      <c r="A6708" s="61" t="str">
        <f>"         "&amp;Labels!B78</f>
        <v xml:space="preserve">         Customer 10</v>
      </c>
      <c r="B6708" s="76">
        <f>IF('(Other Computations)'!B208=0,0,Inputs!D260*Inputs!D153*Inputs!J86*Inputs!D27*'GM Alloc Factors'!B53/('(Other Computations)'!B195+'(Other Computations)'!B208))</f>
        <v>0</v>
      </c>
      <c r="C6708" s="76">
        <f>IF('(Other Computations)'!C208=0,0,Inputs!E260*Inputs!E153*Inputs!J86*Inputs!D27*'GM Alloc Factors'!C53/('(Other Computations)'!C195+'(Other Computations)'!C208))</f>
        <v>0</v>
      </c>
      <c r="D6708" s="76">
        <f>IF('(Other Computations)'!D208=0,0,Inputs!F260*Inputs!F153*Inputs!J86*Inputs!D27*'GM Alloc Factors'!D53/('(Other Computations)'!D195+'(Other Computations)'!D208))</f>
        <v>0</v>
      </c>
      <c r="E6708" s="76">
        <f>IF('(Other Computations)'!E208=0,0,Inputs!G260*Inputs!G153*Inputs!J86*Inputs!D27*'GM Alloc Factors'!E53/('(Other Computations)'!E195+'(Other Computations)'!E208))</f>
        <v>0</v>
      </c>
      <c r="F6708" s="43">
        <f t="shared" si="1412"/>
        <v>0</v>
      </c>
      <c r="G6708" s="76">
        <f>IF('(Other Computations)'!G208=0,0,Inputs!I260*Inputs!I153*Inputs!J86*Inputs!D27*'GM Alloc Factors'!G53/('(Other Computations)'!G195+'(Other Computations)'!G208))</f>
        <v>0</v>
      </c>
      <c r="H6708" s="76">
        <f>IF('(Other Computations)'!H208=0,0,Inputs!J260*Inputs!J153*Inputs!J86*Inputs!D27*'GM Alloc Factors'!H53/('(Other Computations)'!H195+'(Other Computations)'!H208))</f>
        <v>0</v>
      </c>
      <c r="I6708" s="76">
        <f>IF('(Other Computations)'!I208=0,0,Inputs!K260*Inputs!K153*Inputs!J86*Inputs!D27*'GM Alloc Factors'!I53/('(Other Computations)'!I195+'(Other Computations)'!I208))</f>
        <v>0</v>
      </c>
      <c r="J6708" s="76">
        <f>IF('(Other Computations)'!J208=0,0,Inputs!L260*Inputs!L153*Inputs!J86*Inputs!D27*'GM Alloc Factors'!J53/('(Other Computations)'!J195+'(Other Computations)'!J208))</f>
        <v>0</v>
      </c>
      <c r="K6708" s="43">
        <f t="shared" si="1413"/>
        <v>0</v>
      </c>
    </row>
    <row r="6709" spans="1:11" ht="12.75" customHeight="1">
      <c r="A6709" s="61" t="str">
        <f>"         "&amp;Labels!C68</f>
        <v xml:space="preserve">         Total</v>
      </c>
      <c r="B6709" s="84">
        <f>SUM(B6699:B6708)</f>
        <v>0</v>
      </c>
      <c r="C6709" s="84">
        <f>SUM(C6699:C6708)</f>
        <v>0</v>
      </c>
      <c r="D6709" s="84">
        <f>SUM(D6699:D6708)</f>
        <v>0</v>
      </c>
      <c r="E6709" s="84">
        <f>SUM(E6699:E6708)</f>
        <v>0</v>
      </c>
      <c r="F6709" s="43">
        <f t="shared" si="1412"/>
        <v>0</v>
      </c>
      <c r="G6709" s="84">
        <f>SUM(G6699:G6708)</f>
        <v>0</v>
      </c>
      <c r="H6709" s="84">
        <f>SUM(H6699:H6708)</f>
        <v>0</v>
      </c>
      <c r="I6709" s="84">
        <f>SUM(I6699:I6708)</f>
        <v>0</v>
      </c>
      <c r="J6709" s="84">
        <f>SUM(J6699:J6708)</f>
        <v>0</v>
      </c>
      <c r="K6709" s="43">
        <f t="shared" si="1413"/>
        <v>0</v>
      </c>
    </row>
    <row r="6710" spans="1:11" ht="12.75" customHeight="1">
      <c r="A6710" s="61" t="str">
        <f>"      "&amp;Labels!B92</f>
        <v xml:space="preserve">      Q 8</v>
      </c>
      <c r="B6710" s="84"/>
      <c r="C6710" s="84"/>
      <c r="D6710" s="84"/>
      <c r="E6710" s="84"/>
      <c r="F6710" s="43"/>
      <c r="G6710" s="84"/>
      <c r="H6710" s="84"/>
      <c r="I6710" s="84"/>
      <c r="J6710" s="84"/>
      <c r="K6710" s="43"/>
    </row>
    <row r="6711" spans="1:11" ht="12.75" customHeight="1">
      <c r="A6711" s="61" t="str">
        <f>"         "&amp;Labels!B69</f>
        <v xml:space="preserve">         Customer 1</v>
      </c>
      <c r="B6711" s="76">
        <f>IF('(Other Computations)'!B199=0,0,Inputs!D251*Inputs!D144*Inputs!K77*Inputs!D27*'GM Alloc Factors'!B56/('(Other Computations)'!B186+'(Other Computations)'!B199))</f>
        <v>0</v>
      </c>
      <c r="C6711" s="76">
        <f>IF('(Other Computations)'!C199=0,0,Inputs!E251*Inputs!E144*Inputs!K77*Inputs!D27*'GM Alloc Factors'!C56/('(Other Computations)'!C186+'(Other Computations)'!C199))</f>
        <v>0</v>
      </c>
      <c r="D6711" s="76">
        <f>IF('(Other Computations)'!D199=0,0,Inputs!F251*Inputs!F144*Inputs!K77*Inputs!D27*'GM Alloc Factors'!D56/('(Other Computations)'!D186+'(Other Computations)'!D199))</f>
        <v>0</v>
      </c>
      <c r="E6711" s="76">
        <f>IF('(Other Computations)'!E199=0,0,Inputs!G251*Inputs!G144*Inputs!K77*Inputs!D27*'GM Alloc Factors'!E56/('(Other Computations)'!E186+'(Other Computations)'!E199))</f>
        <v>0</v>
      </c>
      <c r="F6711" s="43">
        <f t="shared" ref="F6711:F6732" si="1414">SUM(B6711:E6711)</f>
        <v>0</v>
      </c>
      <c r="G6711" s="76">
        <f>IF('(Other Computations)'!G199=0,0,Inputs!I251*Inputs!I144*Inputs!K77*Inputs!D27*'GM Alloc Factors'!G56/('(Other Computations)'!G186+'(Other Computations)'!G199))</f>
        <v>0</v>
      </c>
      <c r="H6711" s="76">
        <f>IF('(Other Computations)'!H199=0,0,Inputs!J251*Inputs!J144*Inputs!K77*Inputs!D27*'GM Alloc Factors'!H56/('(Other Computations)'!H186+'(Other Computations)'!H199))</f>
        <v>0</v>
      </c>
      <c r="I6711" s="76">
        <f>IF('(Other Computations)'!I199=0,0,Inputs!K251*Inputs!K144*Inputs!K77*Inputs!D27*'GM Alloc Factors'!I56/('(Other Computations)'!I186+'(Other Computations)'!I199))</f>
        <v>0</v>
      </c>
      <c r="J6711" s="76">
        <f>IF('(Other Computations)'!J199=0,0,Inputs!L251*Inputs!L144*Inputs!K77*Inputs!D27*'GM Alloc Factors'!J56/('(Other Computations)'!J186+'(Other Computations)'!J199))</f>
        <v>0</v>
      </c>
      <c r="K6711" s="43">
        <f t="shared" ref="K6711:K6732" si="1415">SUM(G6711:J6711)</f>
        <v>0</v>
      </c>
    </row>
    <row r="6712" spans="1:11" ht="12.75" customHeight="1">
      <c r="A6712" s="61" t="str">
        <f>"         "&amp;Labels!B70</f>
        <v xml:space="preserve">         Customer 2</v>
      </c>
      <c r="B6712" s="76">
        <f>IF('(Other Computations)'!B200=0,0,Inputs!D252*Inputs!D145*Inputs!K78*Inputs!D27*'GM Alloc Factors'!B56/('(Other Computations)'!B187+'(Other Computations)'!B200))</f>
        <v>0</v>
      </c>
      <c r="C6712" s="76">
        <f>IF('(Other Computations)'!C200=0,0,Inputs!E252*Inputs!E145*Inputs!K78*Inputs!D27*'GM Alloc Factors'!C56/('(Other Computations)'!C187+'(Other Computations)'!C200))</f>
        <v>0</v>
      </c>
      <c r="D6712" s="76">
        <f>IF('(Other Computations)'!D200=0,0,Inputs!F252*Inputs!F145*Inputs!K78*Inputs!D27*'GM Alloc Factors'!D56/('(Other Computations)'!D187+'(Other Computations)'!D200))</f>
        <v>0</v>
      </c>
      <c r="E6712" s="76">
        <f>IF('(Other Computations)'!E200=0,0,Inputs!G252*Inputs!G145*Inputs!K78*Inputs!D27*'GM Alloc Factors'!E56/('(Other Computations)'!E187+'(Other Computations)'!E200))</f>
        <v>0</v>
      </c>
      <c r="F6712" s="43">
        <f t="shared" si="1414"/>
        <v>0</v>
      </c>
      <c r="G6712" s="76">
        <f>IF('(Other Computations)'!G200=0,0,Inputs!I252*Inputs!I145*Inputs!K78*Inputs!D27*'GM Alloc Factors'!G56/('(Other Computations)'!G187+'(Other Computations)'!G200))</f>
        <v>0</v>
      </c>
      <c r="H6712" s="76">
        <f>IF('(Other Computations)'!H200=0,0,Inputs!J252*Inputs!J145*Inputs!K78*Inputs!D27*'GM Alloc Factors'!H56/('(Other Computations)'!H187+'(Other Computations)'!H200))</f>
        <v>0</v>
      </c>
      <c r="I6712" s="76">
        <f>IF('(Other Computations)'!I200=0,0,Inputs!K252*Inputs!K145*Inputs!K78*Inputs!D27*'GM Alloc Factors'!I56/('(Other Computations)'!I187+'(Other Computations)'!I200))</f>
        <v>0</v>
      </c>
      <c r="J6712" s="76">
        <f>IF('(Other Computations)'!J200=0,0,Inputs!L252*Inputs!L145*Inputs!K78*Inputs!D27*'GM Alloc Factors'!J56/('(Other Computations)'!J187+'(Other Computations)'!J200))</f>
        <v>0</v>
      </c>
      <c r="K6712" s="43">
        <f t="shared" si="1415"/>
        <v>0</v>
      </c>
    </row>
    <row r="6713" spans="1:11" ht="12.75" customHeight="1">
      <c r="A6713" s="61" t="str">
        <f>"         "&amp;Labels!B71</f>
        <v xml:space="preserve">         Customer 3</v>
      </c>
      <c r="B6713" s="76">
        <f>IF('(Other Computations)'!B201=0,0,Inputs!D253*Inputs!D146*Inputs!K79*Inputs!D27*'GM Alloc Factors'!B56/('(Other Computations)'!B188+'(Other Computations)'!B201))</f>
        <v>0</v>
      </c>
      <c r="C6713" s="76">
        <f>IF('(Other Computations)'!C201=0,0,Inputs!E253*Inputs!E146*Inputs!K79*Inputs!D27*'GM Alloc Factors'!C56/('(Other Computations)'!C188+'(Other Computations)'!C201))</f>
        <v>0</v>
      </c>
      <c r="D6713" s="76">
        <f>IF('(Other Computations)'!D201=0,0,Inputs!F253*Inputs!F146*Inputs!K79*Inputs!D27*'GM Alloc Factors'!D56/('(Other Computations)'!D188+'(Other Computations)'!D201))</f>
        <v>0</v>
      </c>
      <c r="E6713" s="76">
        <f>IF('(Other Computations)'!E201=0,0,Inputs!G253*Inputs!G146*Inputs!K79*Inputs!D27*'GM Alloc Factors'!E56/('(Other Computations)'!E188+'(Other Computations)'!E201))</f>
        <v>0</v>
      </c>
      <c r="F6713" s="43">
        <f t="shared" si="1414"/>
        <v>0</v>
      </c>
      <c r="G6713" s="76">
        <f>IF('(Other Computations)'!G201=0,0,Inputs!I253*Inputs!I146*Inputs!K79*Inputs!D27*'GM Alloc Factors'!G56/('(Other Computations)'!G188+'(Other Computations)'!G201))</f>
        <v>0</v>
      </c>
      <c r="H6713" s="76">
        <f>IF('(Other Computations)'!H201=0,0,Inputs!J253*Inputs!J146*Inputs!K79*Inputs!D27*'GM Alloc Factors'!H56/('(Other Computations)'!H188+'(Other Computations)'!H201))</f>
        <v>0</v>
      </c>
      <c r="I6713" s="76">
        <f>IF('(Other Computations)'!I201=0,0,Inputs!K253*Inputs!K146*Inputs!K79*Inputs!D27*'GM Alloc Factors'!I56/('(Other Computations)'!I188+'(Other Computations)'!I201))</f>
        <v>0</v>
      </c>
      <c r="J6713" s="76">
        <f>IF('(Other Computations)'!J201=0,0,Inputs!L253*Inputs!L146*Inputs!K79*Inputs!D27*'GM Alloc Factors'!J56/('(Other Computations)'!J188+'(Other Computations)'!J201))</f>
        <v>0</v>
      </c>
      <c r="K6713" s="43">
        <f t="shared" si="1415"/>
        <v>0</v>
      </c>
    </row>
    <row r="6714" spans="1:11" ht="12.75" customHeight="1">
      <c r="A6714" s="61" t="str">
        <f>"         "&amp;Labels!B72</f>
        <v xml:space="preserve">         Customer 4</v>
      </c>
      <c r="B6714" s="76">
        <f>IF('(Other Computations)'!B202=0,0,Inputs!D254*Inputs!D147*Inputs!K80*Inputs!D27*'GM Alloc Factors'!B56/('(Other Computations)'!B189+'(Other Computations)'!B202))</f>
        <v>0</v>
      </c>
      <c r="C6714" s="76">
        <f>IF('(Other Computations)'!C202=0,0,Inputs!E254*Inputs!E147*Inputs!K80*Inputs!D27*'GM Alloc Factors'!C56/('(Other Computations)'!C189+'(Other Computations)'!C202))</f>
        <v>0</v>
      </c>
      <c r="D6714" s="76">
        <f>IF('(Other Computations)'!D202=0,0,Inputs!F254*Inputs!F147*Inputs!K80*Inputs!D27*'GM Alloc Factors'!D56/('(Other Computations)'!D189+'(Other Computations)'!D202))</f>
        <v>0</v>
      </c>
      <c r="E6714" s="76">
        <f>IF('(Other Computations)'!E202=0,0,Inputs!G254*Inputs!G147*Inputs!K80*Inputs!D27*'GM Alloc Factors'!E56/('(Other Computations)'!E189+'(Other Computations)'!E202))</f>
        <v>0</v>
      </c>
      <c r="F6714" s="43">
        <f t="shared" si="1414"/>
        <v>0</v>
      </c>
      <c r="G6714" s="76">
        <f>IF('(Other Computations)'!G202=0,0,Inputs!I254*Inputs!I147*Inputs!K80*Inputs!D27*'GM Alloc Factors'!G56/('(Other Computations)'!G189+'(Other Computations)'!G202))</f>
        <v>0</v>
      </c>
      <c r="H6714" s="76">
        <f>IF('(Other Computations)'!H202=0,0,Inputs!J254*Inputs!J147*Inputs!K80*Inputs!D27*'GM Alloc Factors'!H56/('(Other Computations)'!H189+'(Other Computations)'!H202))</f>
        <v>0</v>
      </c>
      <c r="I6714" s="76">
        <f>IF('(Other Computations)'!I202=0,0,Inputs!K254*Inputs!K147*Inputs!K80*Inputs!D27*'GM Alloc Factors'!I56/('(Other Computations)'!I189+'(Other Computations)'!I202))</f>
        <v>0</v>
      </c>
      <c r="J6714" s="76">
        <f>IF('(Other Computations)'!J202=0,0,Inputs!L254*Inputs!L147*Inputs!K80*Inputs!D27*'GM Alloc Factors'!J56/('(Other Computations)'!J189+'(Other Computations)'!J202))</f>
        <v>0</v>
      </c>
      <c r="K6714" s="43">
        <f t="shared" si="1415"/>
        <v>0</v>
      </c>
    </row>
    <row r="6715" spans="1:11" ht="12.75" customHeight="1">
      <c r="A6715" s="61" t="str">
        <f>"         "&amp;Labels!B73</f>
        <v xml:space="preserve">         Customer 5</v>
      </c>
      <c r="B6715" s="76">
        <f>IF('(Other Computations)'!B203=0,0,Inputs!D255*Inputs!D148*Inputs!K81*Inputs!D27*'GM Alloc Factors'!B56/('(Other Computations)'!B190+'(Other Computations)'!B203))</f>
        <v>0</v>
      </c>
      <c r="C6715" s="76">
        <f>IF('(Other Computations)'!C203=0,0,Inputs!E255*Inputs!E148*Inputs!K81*Inputs!D27*'GM Alloc Factors'!C56/('(Other Computations)'!C190+'(Other Computations)'!C203))</f>
        <v>0</v>
      </c>
      <c r="D6715" s="76">
        <f>IF('(Other Computations)'!D203=0,0,Inputs!F255*Inputs!F148*Inputs!K81*Inputs!D27*'GM Alloc Factors'!D56/('(Other Computations)'!D190+'(Other Computations)'!D203))</f>
        <v>0</v>
      </c>
      <c r="E6715" s="76">
        <f>IF('(Other Computations)'!E203=0,0,Inputs!G255*Inputs!G148*Inputs!K81*Inputs!D27*'GM Alloc Factors'!E56/('(Other Computations)'!E190+'(Other Computations)'!E203))</f>
        <v>0</v>
      </c>
      <c r="F6715" s="43">
        <f t="shared" si="1414"/>
        <v>0</v>
      </c>
      <c r="G6715" s="76">
        <f>IF('(Other Computations)'!G203=0,0,Inputs!I255*Inputs!I148*Inputs!K81*Inputs!D27*'GM Alloc Factors'!G56/('(Other Computations)'!G190+'(Other Computations)'!G203))</f>
        <v>0</v>
      </c>
      <c r="H6715" s="76">
        <f>IF('(Other Computations)'!H203=0,0,Inputs!J255*Inputs!J148*Inputs!K81*Inputs!D27*'GM Alloc Factors'!H56/('(Other Computations)'!H190+'(Other Computations)'!H203))</f>
        <v>0</v>
      </c>
      <c r="I6715" s="76">
        <f>IF('(Other Computations)'!I203=0,0,Inputs!K255*Inputs!K148*Inputs!K81*Inputs!D27*'GM Alloc Factors'!I56/('(Other Computations)'!I190+'(Other Computations)'!I203))</f>
        <v>0</v>
      </c>
      <c r="J6715" s="76">
        <f>IF('(Other Computations)'!J203=0,0,Inputs!L255*Inputs!L148*Inputs!K81*Inputs!D27*'GM Alloc Factors'!J56/('(Other Computations)'!J190+'(Other Computations)'!J203))</f>
        <v>0</v>
      </c>
      <c r="K6715" s="43">
        <f t="shared" si="1415"/>
        <v>0</v>
      </c>
    </row>
    <row r="6716" spans="1:11" ht="12.75" customHeight="1">
      <c r="A6716" s="61" t="str">
        <f>"         "&amp;Labels!B74</f>
        <v xml:space="preserve">         Customer 6</v>
      </c>
      <c r="B6716" s="76">
        <f>IF('(Other Computations)'!B204=0,0,Inputs!D256*Inputs!D149*Inputs!K82*Inputs!D27*'GM Alloc Factors'!B56/('(Other Computations)'!B191+'(Other Computations)'!B204))</f>
        <v>0</v>
      </c>
      <c r="C6716" s="76">
        <f>IF('(Other Computations)'!C204=0,0,Inputs!E256*Inputs!E149*Inputs!K82*Inputs!D27*'GM Alloc Factors'!C56/('(Other Computations)'!C191+'(Other Computations)'!C204))</f>
        <v>0</v>
      </c>
      <c r="D6716" s="76">
        <f>IF('(Other Computations)'!D204=0,0,Inputs!F256*Inputs!F149*Inputs!K82*Inputs!D27*'GM Alloc Factors'!D56/('(Other Computations)'!D191+'(Other Computations)'!D204))</f>
        <v>0</v>
      </c>
      <c r="E6716" s="76">
        <f>IF('(Other Computations)'!E204=0,0,Inputs!G256*Inputs!G149*Inputs!K82*Inputs!D27*'GM Alloc Factors'!E56/('(Other Computations)'!E191+'(Other Computations)'!E204))</f>
        <v>0</v>
      </c>
      <c r="F6716" s="43">
        <f t="shared" si="1414"/>
        <v>0</v>
      </c>
      <c r="G6716" s="76">
        <f>IF('(Other Computations)'!G204=0,0,Inputs!I256*Inputs!I149*Inputs!K82*Inputs!D27*'GM Alloc Factors'!G56/('(Other Computations)'!G191+'(Other Computations)'!G204))</f>
        <v>0</v>
      </c>
      <c r="H6716" s="76">
        <f>IF('(Other Computations)'!H204=0,0,Inputs!J256*Inputs!J149*Inputs!K82*Inputs!D27*'GM Alloc Factors'!H56/('(Other Computations)'!H191+'(Other Computations)'!H204))</f>
        <v>0</v>
      </c>
      <c r="I6716" s="76">
        <f>IF('(Other Computations)'!I204=0,0,Inputs!K256*Inputs!K149*Inputs!K82*Inputs!D27*'GM Alloc Factors'!I56/('(Other Computations)'!I191+'(Other Computations)'!I204))</f>
        <v>0</v>
      </c>
      <c r="J6716" s="76">
        <f>IF('(Other Computations)'!J204=0,0,Inputs!L256*Inputs!L149*Inputs!K82*Inputs!D27*'GM Alloc Factors'!J56/('(Other Computations)'!J191+'(Other Computations)'!J204))</f>
        <v>0</v>
      </c>
      <c r="K6716" s="43">
        <f t="shared" si="1415"/>
        <v>0</v>
      </c>
    </row>
    <row r="6717" spans="1:11" ht="12.75" customHeight="1">
      <c r="A6717" s="61" t="str">
        <f>"         "&amp;Labels!B75</f>
        <v xml:space="preserve">         Customer 7</v>
      </c>
      <c r="B6717" s="76">
        <f>IF('(Other Computations)'!B205=0,0,Inputs!D257*Inputs!D150*Inputs!K83*Inputs!D27*'GM Alloc Factors'!B56/('(Other Computations)'!B192+'(Other Computations)'!B205))</f>
        <v>0</v>
      </c>
      <c r="C6717" s="76">
        <f>IF('(Other Computations)'!C205=0,0,Inputs!E257*Inputs!E150*Inputs!K83*Inputs!D27*'GM Alloc Factors'!C56/('(Other Computations)'!C192+'(Other Computations)'!C205))</f>
        <v>0</v>
      </c>
      <c r="D6717" s="76">
        <f>IF('(Other Computations)'!D205=0,0,Inputs!F257*Inputs!F150*Inputs!K83*Inputs!D27*'GM Alloc Factors'!D56/('(Other Computations)'!D192+'(Other Computations)'!D205))</f>
        <v>0</v>
      </c>
      <c r="E6717" s="76">
        <f>IF('(Other Computations)'!E205=0,0,Inputs!G257*Inputs!G150*Inputs!K83*Inputs!D27*'GM Alloc Factors'!E56/('(Other Computations)'!E192+'(Other Computations)'!E205))</f>
        <v>0</v>
      </c>
      <c r="F6717" s="43">
        <f t="shared" si="1414"/>
        <v>0</v>
      </c>
      <c r="G6717" s="76">
        <f>IF('(Other Computations)'!G205=0,0,Inputs!I257*Inputs!I150*Inputs!K83*Inputs!D27*'GM Alloc Factors'!G56/('(Other Computations)'!G192+'(Other Computations)'!G205))</f>
        <v>0</v>
      </c>
      <c r="H6717" s="76">
        <f>IF('(Other Computations)'!H205=0,0,Inputs!J257*Inputs!J150*Inputs!K83*Inputs!D27*'GM Alloc Factors'!H56/('(Other Computations)'!H192+'(Other Computations)'!H205))</f>
        <v>0</v>
      </c>
      <c r="I6717" s="76">
        <f>IF('(Other Computations)'!I205=0,0,Inputs!K257*Inputs!K150*Inputs!K83*Inputs!D27*'GM Alloc Factors'!I56/('(Other Computations)'!I192+'(Other Computations)'!I205))</f>
        <v>0</v>
      </c>
      <c r="J6717" s="76">
        <f>IF('(Other Computations)'!J205=0,0,Inputs!L257*Inputs!L150*Inputs!K83*Inputs!D27*'GM Alloc Factors'!J56/('(Other Computations)'!J192+'(Other Computations)'!J205))</f>
        <v>0</v>
      </c>
      <c r="K6717" s="43">
        <f t="shared" si="1415"/>
        <v>0</v>
      </c>
    </row>
    <row r="6718" spans="1:11" ht="12.75" customHeight="1">
      <c r="A6718" s="61" t="str">
        <f>"         "&amp;Labels!B76</f>
        <v xml:space="preserve">         Customer 8</v>
      </c>
      <c r="B6718" s="76">
        <f>IF('(Other Computations)'!B206=0,0,Inputs!D258*Inputs!D151*Inputs!K84*Inputs!D27*'GM Alloc Factors'!B56/('(Other Computations)'!B193+'(Other Computations)'!B206))</f>
        <v>0</v>
      </c>
      <c r="C6718" s="76">
        <f>IF('(Other Computations)'!C206=0,0,Inputs!E258*Inputs!E151*Inputs!K84*Inputs!D27*'GM Alloc Factors'!C56/('(Other Computations)'!C193+'(Other Computations)'!C206))</f>
        <v>0</v>
      </c>
      <c r="D6718" s="76">
        <f>IF('(Other Computations)'!D206=0,0,Inputs!F258*Inputs!F151*Inputs!K84*Inputs!D27*'GM Alloc Factors'!D56/('(Other Computations)'!D193+'(Other Computations)'!D206))</f>
        <v>0</v>
      </c>
      <c r="E6718" s="76">
        <f>IF('(Other Computations)'!E206=0,0,Inputs!G258*Inputs!G151*Inputs!K84*Inputs!D27*'GM Alloc Factors'!E56/('(Other Computations)'!E193+'(Other Computations)'!E206))</f>
        <v>0</v>
      </c>
      <c r="F6718" s="43">
        <f t="shared" si="1414"/>
        <v>0</v>
      </c>
      <c r="G6718" s="76">
        <f>IF('(Other Computations)'!G206=0,0,Inputs!I258*Inputs!I151*Inputs!K84*Inputs!D27*'GM Alloc Factors'!G56/('(Other Computations)'!G193+'(Other Computations)'!G206))</f>
        <v>0</v>
      </c>
      <c r="H6718" s="76">
        <f>IF('(Other Computations)'!H206=0,0,Inputs!J258*Inputs!J151*Inputs!K84*Inputs!D27*'GM Alloc Factors'!H56/('(Other Computations)'!H193+'(Other Computations)'!H206))</f>
        <v>0</v>
      </c>
      <c r="I6718" s="76">
        <f>IF('(Other Computations)'!I206=0,0,Inputs!K258*Inputs!K151*Inputs!K84*Inputs!D27*'GM Alloc Factors'!I56/('(Other Computations)'!I193+'(Other Computations)'!I206))</f>
        <v>0</v>
      </c>
      <c r="J6718" s="76">
        <f>IF('(Other Computations)'!J206=0,0,Inputs!L258*Inputs!L151*Inputs!K84*Inputs!D27*'GM Alloc Factors'!J56/('(Other Computations)'!J193+'(Other Computations)'!J206))</f>
        <v>0</v>
      </c>
      <c r="K6718" s="43">
        <f t="shared" si="1415"/>
        <v>0</v>
      </c>
    </row>
    <row r="6719" spans="1:11" ht="12.75" customHeight="1">
      <c r="A6719" s="61" t="str">
        <f>"         "&amp;Labels!B77</f>
        <v xml:space="preserve">         Customer 9</v>
      </c>
      <c r="B6719" s="76">
        <f>IF('(Other Computations)'!B207=0,0,Inputs!D259*Inputs!D152*Inputs!K85*Inputs!D27*'GM Alloc Factors'!B56/('(Other Computations)'!B194+'(Other Computations)'!B207))</f>
        <v>0</v>
      </c>
      <c r="C6719" s="76">
        <f>IF('(Other Computations)'!C207=0,0,Inputs!E259*Inputs!E152*Inputs!K85*Inputs!D27*'GM Alloc Factors'!C56/('(Other Computations)'!C194+'(Other Computations)'!C207))</f>
        <v>0</v>
      </c>
      <c r="D6719" s="76">
        <f>IF('(Other Computations)'!D207=0,0,Inputs!F259*Inputs!F152*Inputs!K85*Inputs!D27*'GM Alloc Factors'!D56/('(Other Computations)'!D194+'(Other Computations)'!D207))</f>
        <v>0</v>
      </c>
      <c r="E6719" s="76">
        <f>IF('(Other Computations)'!E207=0,0,Inputs!G259*Inputs!G152*Inputs!K85*Inputs!D27*'GM Alloc Factors'!E56/('(Other Computations)'!E194+'(Other Computations)'!E207))</f>
        <v>0</v>
      </c>
      <c r="F6719" s="43">
        <f t="shared" si="1414"/>
        <v>0</v>
      </c>
      <c r="G6719" s="76">
        <f>IF('(Other Computations)'!G207=0,0,Inputs!I259*Inputs!I152*Inputs!K85*Inputs!D27*'GM Alloc Factors'!G56/('(Other Computations)'!G194+'(Other Computations)'!G207))</f>
        <v>0</v>
      </c>
      <c r="H6719" s="76">
        <f>IF('(Other Computations)'!H207=0,0,Inputs!J259*Inputs!J152*Inputs!K85*Inputs!D27*'GM Alloc Factors'!H56/('(Other Computations)'!H194+'(Other Computations)'!H207))</f>
        <v>0</v>
      </c>
      <c r="I6719" s="76">
        <f>IF('(Other Computations)'!I207=0,0,Inputs!K259*Inputs!K152*Inputs!K85*Inputs!D27*'GM Alloc Factors'!I56/('(Other Computations)'!I194+'(Other Computations)'!I207))</f>
        <v>0</v>
      </c>
      <c r="J6719" s="76">
        <f>IF('(Other Computations)'!J207=0,0,Inputs!L259*Inputs!L152*Inputs!K85*Inputs!D27*'GM Alloc Factors'!J56/('(Other Computations)'!J194+'(Other Computations)'!J207))</f>
        <v>0</v>
      </c>
      <c r="K6719" s="43">
        <f t="shared" si="1415"/>
        <v>0</v>
      </c>
    </row>
    <row r="6720" spans="1:11" ht="12.75" customHeight="1">
      <c r="A6720" s="61" t="str">
        <f>"         "&amp;Labels!B78</f>
        <v xml:space="preserve">         Customer 10</v>
      </c>
      <c r="B6720" s="76">
        <f>IF('(Other Computations)'!B208=0,0,Inputs!D260*Inputs!D153*Inputs!K86*Inputs!D27*'GM Alloc Factors'!B56/('(Other Computations)'!B195+'(Other Computations)'!B208))</f>
        <v>0</v>
      </c>
      <c r="C6720" s="76">
        <f>IF('(Other Computations)'!C208=0,0,Inputs!E260*Inputs!E153*Inputs!K86*Inputs!D27*'GM Alloc Factors'!C56/('(Other Computations)'!C195+'(Other Computations)'!C208))</f>
        <v>0</v>
      </c>
      <c r="D6720" s="76">
        <f>IF('(Other Computations)'!D208=0,0,Inputs!F260*Inputs!F153*Inputs!K86*Inputs!D27*'GM Alloc Factors'!D56/('(Other Computations)'!D195+'(Other Computations)'!D208))</f>
        <v>0</v>
      </c>
      <c r="E6720" s="76">
        <f>IF('(Other Computations)'!E208=0,0,Inputs!G260*Inputs!G153*Inputs!K86*Inputs!D27*'GM Alloc Factors'!E56/('(Other Computations)'!E195+'(Other Computations)'!E208))</f>
        <v>0</v>
      </c>
      <c r="F6720" s="43">
        <f t="shared" si="1414"/>
        <v>0</v>
      </c>
      <c r="G6720" s="76">
        <f>IF('(Other Computations)'!G208=0,0,Inputs!I260*Inputs!I153*Inputs!K86*Inputs!D27*'GM Alloc Factors'!G56/('(Other Computations)'!G195+'(Other Computations)'!G208))</f>
        <v>0</v>
      </c>
      <c r="H6720" s="76">
        <f>IF('(Other Computations)'!H208=0,0,Inputs!J260*Inputs!J153*Inputs!K86*Inputs!D27*'GM Alloc Factors'!H56/('(Other Computations)'!H195+'(Other Computations)'!H208))</f>
        <v>0</v>
      </c>
      <c r="I6720" s="76">
        <f>IF('(Other Computations)'!I208=0,0,Inputs!K260*Inputs!K153*Inputs!K86*Inputs!D27*'GM Alloc Factors'!I56/('(Other Computations)'!I195+'(Other Computations)'!I208))</f>
        <v>0</v>
      </c>
      <c r="J6720" s="76">
        <f>IF('(Other Computations)'!J208=0,0,Inputs!L260*Inputs!L153*Inputs!K86*Inputs!D27*'GM Alloc Factors'!J56/('(Other Computations)'!J195+'(Other Computations)'!J208))</f>
        <v>0</v>
      </c>
      <c r="K6720" s="43">
        <f t="shared" si="1415"/>
        <v>0</v>
      </c>
    </row>
    <row r="6721" spans="1:11" ht="12.75" customHeight="1">
      <c r="A6721" s="61" t="str">
        <f>"         "&amp;Labels!C68</f>
        <v xml:space="preserve">         Total</v>
      </c>
      <c r="B6721" s="84">
        <f>SUM(B6711:B6720)</f>
        <v>0</v>
      </c>
      <c r="C6721" s="84">
        <f>SUM(C6711:C6720)</f>
        <v>0</v>
      </c>
      <c r="D6721" s="84">
        <f>SUM(D6711:D6720)</f>
        <v>0</v>
      </c>
      <c r="E6721" s="84">
        <f>SUM(E6711:E6720)</f>
        <v>0</v>
      </c>
      <c r="F6721" s="43">
        <f t="shared" si="1414"/>
        <v>0</v>
      </c>
      <c r="G6721" s="84">
        <f>SUM(G6711:G6720)</f>
        <v>0</v>
      </c>
      <c r="H6721" s="84">
        <f>SUM(H6711:H6720)</f>
        <v>0</v>
      </c>
      <c r="I6721" s="84">
        <f>SUM(I6711:I6720)</f>
        <v>0</v>
      </c>
      <c r="J6721" s="84">
        <f>SUM(J6711:J6720)</f>
        <v>0</v>
      </c>
      <c r="K6721" s="43">
        <f t="shared" si="1415"/>
        <v>0</v>
      </c>
    </row>
    <row r="6722" spans="1:11" ht="12.75" customHeight="1">
      <c r="A6722" s="55" t="str">
        <f>"      "&amp;Labels!C84</f>
        <v xml:space="preserve">      Total</v>
      </c>
      <c r="B6722" s="74">
        <f>SUM(B6637,B6649,B6661,B6673,B6685,B6697,B6709,B6721)</f>
        <v>0</v>
      </c>
      <c r="C6722" s="74">
        <f>SUM(C6637,C6649,C6661,C6673,C6685,C6697,C6709,C6721)</f>
        <v>0</v>
      </c>
      <c r="D6722" s="74">
        <f>SUM(D6637,D6649,D6661,D6673,D6685,D6697,D6709,D6721)</f>
        <v>0</v>
      </c>
      <c r="E6722" s="74">
        <f>SUM(E6637,E6649,E6661,E6673,E6685,E6697,E6709,E6721)</f>
        <v>0</v>
      </c>
      <c r="F6722" s="43">
        <f t="shared" si="1414"/>
        <v>0</v>
      </c>
      <c r="G6722" s="74">
        <f>SUM(G6637,G6649,G6661,G6673,G6685,G6697,G6709,G6721)</f>
        <v>0</v>
      </c>
      <c r="H6722" s="74">
        <f>SUM(H6637,H6649,H6661,H6673,H6685,H6697,H6709,H6721)</f>
        <v>0</v>
      </c>
      <c r="I6722" s="74">
        <f>SUM(I6637,I6649,I6661,I6673,I6685,I6697,I6709,I6721)</f>
        <v>0</v>
      </c>
      <c r="J6722" s="74">
        <f>SUM(J6637,J6649,J6661,J6673,J6685,J6697,J6709,J6721)</f>
        <v>0</v>
      </c>
      <c r="K6722" s="43">
        <f t="shared" si="1415"/>
        <v>0</v>
      </c>
    </row>
    <row r="6723" spans="1:11" ht="12.75" customHeight="1">
      <c r="A6723" s="61" t="str">
        <f>"         "&amp;Labels!B69</f>
        <v xml:space="preserve">         Customer 1</v>
      </c>
      <c r="B6723" s="76">
        <f t="shared" ref="B6723:E6732" si="1416">SUM(B6627,B6639,B6651,B6663,B6675,B6687,B6699,B6711)</f>
        <v>0</v>
      </c>
      <c r="C6723" s="76">
        <f t="shared" si="1416"/>
        <v>0</v>
      </c>
      <c r="D6723" s="76">
        <f t="shared" si="1416"/>
        <v>0</v>
      </c>
      <c r="E6723" s="76">
        <f t="shared" si="1416"/>
        <v>0</v>
      </c>
      <c r="F6723" s="43">
        <f t="shared" si="1414"/>
        <v>0</v>
      </c>
      <c r="G6723" s="76">
        <f t="shared" ref="G6723:J6732" si="1417">SUM(G6627,G6639,G6651,G6663,G6675,G6687,G6699,G6711)</f>
        <v>0</v>
      </c>
      <c r="H6723" s="76">
        <f t="shared" si="1417"/>
        <v>0</v>
      </c>
      <c r="I6723" s="76">
        <f t="shared" si="1417"/>
        <v>0</v>
      </c>
      <c r="J6723" s="76">
        <f t="shared" si="1417"/>
        <v>0</v>
      </c>
      <c r="K6723" s="43">
        <f t="shared" si="1415"/>
        <v>0</v>
      </c>
    </row>
    <row r="6724" spans="1:11" ht="12.75" customHeight="1">
      <c r="A6724" s="61" t="str">
        <f>"         "&amp;Labels!B70</f>
        <v xml:space="preserve">         Customer 2</v>
      </c>
      <c r="B6724" s="76">
        <f t="shared" si="1416"/>
        <v>0</v>
      </c>
      <c r="C6724" s="76">
        <f t="shared" si="1416"/>
        <v>0</v>
      </c>
      <c r="D6724" s="76">
        <f t="shared" si="1416"/>
        <v>0</v>
      </c>
      <c r="E6724" s="76">
        <f t="shared" si="1416"/>
        <v>0</v>
      </c>
      <c r="F6724" s="43">
        <f t="shared" si="1414"/>
        <v>0</v>
      </c>
      <c r="G6724" s="76">
        <f t="shared" si="1417"/>
        <v>0</v>
      </c>
      <c r="H6724" s="76">
        <f t="shared" si="1417"/>
        <v>0</v>
      </c>
      <c r="I6724" s="76">
        <f t="shared" si="1417"/>
        <v>0</v>
      </c>
      <c r="J6724" s="76">
        <f t="shared" si="1417"/>
        <v>0</v>
      </c>
      <c r="K6724" s="43">
        <f t="shared" si="1415"/>
        <v>0</v>
      </c>
    </row>
    <row r="6725" spans="1:11" ht="12.75" customHeight="1">
      <c r="A6725" s="61" t="str">
        <f>"         "&amp;Labels!B71</f>
        <v xml:space="preserve">         Customer 3</v>
      </c>
      <c r="B6725" s="76">
        <f t="shared" si="1416"/>
        <v>0</v>
      </c>
      <c r="C6725" s="76">
        <f t="shared" si="1416"/>
        <v>0</v>
      </c>
      <c r="D6725" s="76">
        <f t="shared" si="1416"/>
        <v>0</v>
      </c>
      <c r="E6725" s="76">
        <f t="shared" si="1416"/>
        <v>0</v>
      </c>
      <c r="F6725" s="43">
        <f t="shared" si="1414"/>
        <v>0</v>
      </c>
      <c r="G6725" s="76">
        <f t="shared" si="1417"/>
        <v>0</v>
      </c>
      <c r="H6725" s="76">
        <f t="shared" si="1417"/>
        <v>0</v>
      </c>
      <c r="I6725" s="76">
        <f t="shared" si="1417"/>
        <v>0</v>
      </c>
      <c r="J6725" s="76">
        <f t="shared" si="1417"/>
        <v>0</v>
      </c>
      <c r="K6725" s="43">
        <f t="shared" si="1415"/>
        <v>0</v>
      </c>
    </row>
    <row r="6726" spans="1:11" ht="12.75" customHeight="1">
      <c r="A6726" s="61" t="str">
        <f>"         "&amp;Labels!B72</f>
        <v xml:space="preserve">         Customer 4</v>
      </c>
      <c r="B6726" s="76">
        <f t="shared" si="1416"/>
        <v>0</v>
      </c>
      <c r="C6726" s="76">
        <f t="shared" si="1416"/>
        <v>0</v>
      </c>
      <c r="D6726" s="76">
        <f t="shared" si="1416"/>
        <v>0</v>
      </c>
      <c r="E6726" s="76">
        <f t="shared" si="1416"/>
        <v>0</v>
      </c>
      <c r="F6726" s="43">
        <f t="shared" si="1414"/>
        <v>0</v>
      </c>
      <c r="G6726" s="76">
        <f t="shared" si="1417"/>
        <v>0</v>
      </c>
      <c r="H6726" s="76">
        <f t="shared" si="1417"/>
        <v>0</v>
      </c>
      <c r="I6726" s="76">
        <f t="shared" si="1417"/>
        <v>0</v>
      </c>
      <c r="J6726" s="76">
        <f t="shared" si="1417"/>
        <v>0</v>
      </c>
      <c r="K6726" s="43">
        <f t="shared" si="1415"/>
        <v>0</v>
      </c>
    </row>
    <row r="6727" spans="1:11" ht="12.75" customHeight="1">
      <c r="A6727" s="61" t="str">
        <f>"         "&amp;Labels!B73</f>
        <v xml:space="preserve">         Customer 5</v>
      </c>
      <c r="B6727" s="76">
        <f t="shared" si="1416"/>
        <v>0</v>
      </c>
      <c r="C6727" s="76">
        <f t="shared" si="1416"/>
        <v>0</v>
      </c>
      <c r="D6727" s="76">
        <f t="shared" si="1416"/>
        <v>0</v>
      </c>
      <c r="E6727" s="76">
        <f t="shared" si="1416"/>
        <v>0</v>
      </c>
      <c r="F6727" s="43">
        <f t="shared" si="1414"/>
        <v>0</v>
      </c>
      <c r="G6727" s="76">
        <f t="shared" si="1417"/>
        <v>0</v>
      </c>
      <c r="H6727" s="76">
        <f t="shared" si="1417"/>
        <v>0</v>
      </c>
      <c r="I6727" s="76">
        <f t="shared" si="1417"/>
        <v>0</v>
      </c>
      <c r="J6727" s="76">
        <f t="shared" si="1417"/>
        <v>0</v>
      </c>
      <c r="K6727" s="43">
        <f t="shared" si="1415"/>
        <v>0</v>
      </c>
    </row>
    <row r="6728" spans="1:11" ht="12.75" customHeight="1">
      <c r="A6728" s="61" t="str">
        <f>"         "&amp;Labels!B74</f>
        <v xml:space="preserve">         Customer 6</v>
      </c>
      <c r="B6728" s="76">
        <f t="shared" si="1416"/>
        <v>0</v>
      </c>
      <c r="C6728" s="76">
        <f t="shared" si="1416"/>
        <v>0</v>
      </c>
      <c r="D6728" s="76">
        <f t="shared" si="1416"/>
        <v>0</v>
      </c>
      <c r="E6728" s="76">
        <f t="shared" si="1416"/>
        <v>0</v>
      </c>
      <c r="F6728" s="43">
        <f t="shared" si="1414"/>
        <v>0</v>
      </c>
      <c r="G6728" s="76">
        <f t="shared" si="1417"/>
        <v>0</v>
      </c>
      <c r="H6728" s="76">
        <f t="shared" si="1417"/>
        <v>0</v>
      </c>
      <c r="I6728" s="76">
        <f t="shared" si="1417"/>
        <v>0</v>
      </c>
      <c r="J6728" s="76">
        <f t="shared" si="1417"/>
        <v>0</v>
      </c>
      <c r="K6728" s="43">
        <f t="shared" si="1415"/>
        <v>0</v>
      </c>
    </row>
    <row r="6729" spans="1:11" ht="12.75" customHeight="1">
      <c r="A6729" s="61" t="str">
        <f>"         "&amp;Labels!B75</f>
        <v xml:space="preserve">         Customer 7</v>
      </c>
      <c r="B6729" s="76">
        <f t="shared" si="1416"/>
        <v>0</v>
      </c>
      <c r="C6729" s="76">
        <f t="shared" si="1416"/>
        <v>0</v>
      </c>
      <c r="D6729" s="76">
        <f t="shared" si="1416"/>
        <v>0</v>
      </c>
      <c r="E6729" s="76">
        <f t="shared" si="1416"/>
        <v>0</v>
      </c>
      <c r="F6729" s="43">
        <f t="shared" si="1414"/>
        <v>0</v>
      </c>
      <c r="G6729" s="76">
        <f t="shared" si="1417"/>
        <v>0</v>
      </c>
      <c r="H6729" s="76">
        <f t="shared" si="1417"/>
        <v>0</v>
      </c>
      <c r="I6729" s="76">
        <f t="shared" si="1417"/>
        <v>0</v>
      </c>
      <c r="J6729" s="76">
        <f t="shared" si="1417"/>
        <v>0</v>
      </c>
      <c r="K6729" s="43">
        <f t="shared" si="1415"/>
        <v>0</v>
      </c>
    </row>
    <row r="6730" spans="1:11" ht="12.75" customHeight="1">
      <c r="A6730" s="61" t="str">
        <f>"         "&amp;Labels!B76</f>
        <v xml:space="preserve">         Customer 8</v>
      </c>
      <c r="B6730" s="76">
        <f t="shared" si="1416"/>
        <v>0</v>
      </c>
      <c r="C6730" s="76">
        <f t="shared" si="1416"/>
        <v>0</v>
      </c>
      <c r="D6730" s="76">
        <f t="shared" si="1416"/>
        <v>0</v>
      </c>
      <c r="E6730" s="76">
        <f t="shared" si="1416"/>
        <v>0</v>
      </c>
      <c r="F6730" s="43">
        <f t="shared" si="1414"/>
        <v>0</v>
      </c>
      <c r="G6730" s="76">
        <f t="shared" si="1417"/>
        <v>0</v>
      </c>
      <c r="H6730" s="76">
        <f t="shared" si="1417"/>
        <v>0</v>
      </c>
      <c r="I6730" s="76">
        <f t="shared" si="1417"/>
        <v>0</v>
      </c>
      <c r="J6730" s="76">
        <f t="shared" si="1417"/>
        <v>0</v>
      </c>
      <c r="K6730" s="43">
        <f t="shared" si="1415"/>
        <v>0</v>
      </c>
    </row>
    <row r="6731" spans="1:11" ht="12.75" customHeight="1">
      <c r="A6731" s="61" t="str">
        <f>"         "&amp;Labels!B77</f>
        <v xml:space="preserve">         Customer 9</v>
      </c>
      <c r="B6731" s="76">
        <f t="shared" si="1416"/>
        <v>0</v>
      </c>
      <c r="C6731" s="76">
        <f t="shared" si="1416"/>
        <v>0</v>
      </c>
      <c r="D6731" s="76">
        <f t="shared" si="1416"/>
        <v>0</v>
      </c>
      <c r="E6731" s="76">
        <f t="shared" si="1416"/>
        <v>0</v>
      </c>
      <c r="F6731" s="43">
        <f t="shared" si="1414"/>
        <v>0</v>
      </c>
      <c r="G6731" s="76">
        <f t="shared" si="1417"/>
        <v>0</v>
      </c>
      <c r="H6731" s="76">
        <f t="shared" si="1417"/>
        <v>0</v>
      </c>
      <c r="I6731" s="76">
        <f t="shared" si="1417"/>
        <v>0</v>
      </c>
      <c r="J6731" s="76">
        <f t="shared" si="1417"/>
        <v>0</v>
      </c>
      <c r="K6731" s="43">
        <f t="shared" si="1415"/>
        <v>0</v>
      </c>
    </row>
    <row r="6732" spans="1:11" ht="12.75" customHeight="1">
      <c r="A6732" s="61" t="str">
        <f>"         "&amp;Labels!B78</f>
        <v xml:space="preserve">         Customer 10</v>
      </c>
      <c r="B6732" s="76">
        <f t="shared" si="1416"/>
        <v>0</v>
      </c>
      <c r="C6732" s="76">
        <f t="shared" si="1416"/>
        <v>0</v>
      </c>
      <c r="D6732" s="76">
        <f t="shared" si="1416"/>
        <v>0</v>
      </c>
      <c r="E6732" s="76">
        <f t="shared" si="1416"/>
        <v>0</v>
      </c>
      <c r="F6732" s="43">
        <f t="shared" si="1414"/>
        <v>0</v>
      </c>
      <c r="G6732" s="76">
        <f t="shared" si="1417"/>
        <v>0</v>
      </c>
      <c r="H6732" s="76">
        <f t="shared" si="1417"/>
        <v>0</v>
      </c>
      <c r="I6732" s="76">
        <f t="shared" si="1417"/>
        <v>0</v>
      </c>
      <c r="J6732" s="76">
        <f t="shared" si="1417"/>
        <v>0</v>
      </c>
      <c r="K6732" s="43">
        <f t="shared" si="1415"/>
        <v>0</v>
      </c>
    </row>
    <row r="6733" spans="1:11" ht="12.75" customHeight="1">
      <c r="A6733" s="61" t="str">
        <f>"         "&amp;Labels!C68</f>
        <v xml:space="preserve">         Total</v>
      </c>
      <c r="B6733" s="84">
        <f>B6722</f>
        <v>0</v>
      </c>
      <c r="C6733" s="84">
        <f>C6722</f>
        <v>0</v>
      </c>
      <c r="D6733" s="84">
        <f>D6722</f>
        <v>0</v>
      </c>
      <c r="E6733" s="84">
        <f>E6722</f>
        <v>0</v>
      </c>
      <c r="F6733" s="43">
        <f>SUM(B6722:E6722)</f>
        <v>0</v>
      </c>
      <c r="G6733" s="84">
        <f>G6722</f>
        <v>0</v>
      </c>
      <c r="H6733" s="84">
        <f>H6722</f>
        <v>0</v>
      </c>
      <c r="I6733" s="84">
        <f>I6722</f>
        <v>0</v>
      </c>
      <c r="J6733" s="84">
        <f>J6722</f>
        <v>0</v>
      </c>
      <c r="K6733" s="43">
        <f>SUM(G6722:J6722)</f>
        <v>0</v>
      </c>
    </row>
    <row r="6734" spans="1:11" ht="12.75" customHeight="1">
      <c r="A6734" s="63" t="str">
        <f>"   "&amp;Labels!C106</f>
        <v xml:space="preserve">   Total</v>
      </c>
      <c r="B6734" s="77">
        <f>SUM(B6613,B6722)</f>
        <v>0</v>
      </c>
      <c r="C6734" s="77">
        <f>SUM(C6613,C6722)</f>
        <v>0</v>
      </c>
      <c r="D6734" s="77">
        <f>SUM(D6613,D6722)</f>
        <v>0</v>
      </c>
      <c r="E6734" s="77">
        <f>SUM(E6613,E6722)</f>
        <v>0</v>
      </c>
      <c r="F6734" s="43">
        <f>SUM(B6734:E6734)</f>
        <v>0</v>
      </c>
      <c r="G6734" s="77">
        <f>SUM(G6613,G6722)</f>
        <v>0</v>
      </c>
      <c r="H6734" s="77">
        <f>SUM(H6613,H6722)</f>
        <v>0</v>
      </c>
      <c r="I6734" s="77">
        <f>SUM(I6613,I6722)</f>
        <v>0</v>
      </c>
      <c r="J6734" s="77">
        <f>SUM(J6613,J6722)</f>
        <v>0</v>
      </c>
      <c r="K6734" s="43">
        <f>SUM(G6734:J6734)</f>
        <v>0</v>
      </c>
    </row>
    <row r="6735" spans="1:11" ht="12.75" customHeight="1">
      <c r="A6735" s="61" t="str">
        <f>"      "&amp;Labels!B85</f>
        <v xml:space="preserve">      Q 1</v>
      </c>
      <c r="B6735" s="84"/>
      <c r="C6735" s="84"/>
      <c r="D6735" s="84"/>
      <c r="E6735" s="84"/>
      <c r="F6735" s="43"/>
      <c r="G6735" s="84"/>
      <c r="H6735" s="84"/>
      <c r="I6735" s="84"/>
      <c r="J6735" s="84"/>
      <c r="K6735" s="43"/>
    </row>
    <row r="6736" spans="1:11" ht="12.75" customHeight="1">
      <c r="A6736" s="61" t="str">
        <f>"         "&amp;Labels!B69</f>
        <v xml:space="preserve">         Customer 1</v>
      </c>
      <c r="B6736" s="76">
        <f t="shared" ref="B6736:E6746" si="1418">SUM(B6518,B6627)</f>
        <v>0</v>
      </c>
      <c r="C6736" s="76">
        <f t="shared" si="1418"/>
        <v>0</v>
      </c>
      <c r="D6736" s="76">
        <f t="shared" si="1418"/>
        <v>0</v>
      </c>
      <c r="E6736" s="76">
        <f t="shared" si="1418"/>
        <v>0</v>
      </c>
      <c r="F6736" s="43">
        <f t="shared" ref="F6736:F6746" si="1419">SUM(B6736:E6736)</f>
        <v>0</v>
      </c>
      <c r="G6736" s="76">
        <f t="shared" ref="G6736:J6746" si="1420">SUM(G6518,G6627)</f>
        <v>0</v>
      </c>
      <c r="H6736" s="76">
        <f t="shared" si="1420"/>
        <v>0</v>
      </c>
      <c r="I6736" s="76">
        <f t="shared" si="1420"/>
        <v>0</v>
      </c>
      <c r="J6736" s="76">
        <f t="shared" si="1420"/>
        <v>0</v>
      </c>
      <c r="K6736" s="43">
        <f t="shared" ref="K6736:K6746" si="1421">SUM(G6736:J6736)</f>
        <v>0</v>
      </c>
    </row>
    <row r="6737" spans="1:11" ht="12.75" customHeight="1">
      <c r="A6737" s="61" t="str">
        <f>"         "&amp;Labels!B70</f>
        <v xml:space="preserve">         Customer 2</v>
      </c>
      <c r="B6737" s="76">
        <f t="shared" si="1418"/>
        <v>0</v>
      </c>
      <c r="C6737" s="76">
        <f t="shared" si="1418"/>
        <v>0</v>
      </c>
      <c r="D6737" s="76">
        <f t="shared" si="1418"/>
        <v>0</v>
      </c>
      <c r="E6737" s="76">
        <f t="shared" si="1418"/>
        <v>0</v>
      </c>
      <c r="F6737" s="43">
        <f t="shared" si="1419"/>
        <v>0</v>
      </c>
      <c r="G6737" s="76">
        <f t="shared" si="1420"/>
        <v>0</v>
      </c>
      <c r="H6737" s="76">
        <f t="shared" si="1420"/>
        <v>0</v>
      </c>
      <c r="I6737" s="76">
        <f t="shared" si="1420"/>
        <v>0</v>
      </c>
      <c r="J6737" s="76">
        <f t="shared" si="1420"/>
        <v>0</v>
      </c>
      <c r="K6737" s="43">
        <f t="shared" si="1421"/>
        <v>0</v>
      </c>
    </row>
    <row r="6738" spans="1:11" ht="12.75" customHeight="1">
      <c r="A6738" s="61" t="str">
        <f>"         "&amp;Labels!B71</f>
        <v xml:space="preserve">         Customer 3</v>
      </c>
      <c r="B6738" s="76">
        <f t="shared" si="1418"/>
        <v>0</v>
      </c>
      <c r="C6738" s="76">
        <f t="shared" si="1418"/>
        <v>0</v>
      </c>
      <c r="D6738" s="76">
        <f t="shared" si="1418"/>
        <v>0</v>
      </c>
      <c r="E6738" s="76">
        <f t="shared" si="1418"/>
        <v>0</v>
      </c>
      <c r="F6738" s="43">
        <f t="shared" si="1419"/>
        <v>0</v>
      </c>
      <c r="G6738" s="76">
        <f t="shared" si="1420"/>
        <v>0</v>
      </c>
      <c r="H6738" s="76">
        <f t="shared" si="1420"/>
        <v>0</v>
      </c>
      <c r="I6738" s="76">
        <f t="shared" si="1420"/>
        <v>0</v>
      </c>
      <c r="J6738" s="76">
        <f t="shared" si="1420"/>
        <v>0</v>
      </c>
      <c r="K6738" s="43">
        <f t="shared" si="1421"/>
        <v>0</v>
      </c>
    </row>
    <row r="6739" spans="1:11" ht="12.75" customHeight="1">
      <c r="A6739" s="61" t="str">
        <f>"         "&amp;Labels!B72</f>
        <v xml:space="preserve">         Customer 4</v>
      </c>
      <c r="B6739" s="76">
        <f t="shared" si="1418"/>
        <v>0</v>
      </c>
      <c r="C6739" s="76">
        <f t="shared" si="1418"/>
        <v>0</v>
      </c>
      <c r="D6739" s="76">
        <f t="shared" si="1418"/>
        <v>0</v>
      </c>
      <c r="E6739" s="76">
        <f t="shared" si="1418"/>
        <v>0</v>
      </c>
      <c r="F6739" s="43">
        <f t="shared" si="1419"/>
        <v>0</v>
      </c>
      <c r="G6739" s="76">
        <f t="shared" si="1420"/>
        <v>0</v>
      </c>
      <c r="H6739" s="76">
        <f t="shared" si="1420"/>
        <v>0</v>
      </c>
      <c r="I6739" s="76">
        <f t="shared" si="1420"/>
        <v>0</v>
      </c>
      <c r="J6739" s="76">
        <f t="shared" si="1420"/>
        <v>0</v>
      </c>
      <c r="K6739" s="43">
        <f t="shared" si="1421"/>
        <v>0</v>
      </c>
    </row>
    <row r="6740" spans="1:11" ht="12.75" customHeight="1">
      <c r="A6740" s="61" t="str">
        <f>"         "&amp;Labels!B73</f>
        <v xml:space="preserve">         Customer 5</v>
      </c>
      <c r="B6740" s="76">
        <f t="shared" si="1418"/>
        <v>0</v>
      </c>
      <c r="C6740" s="76">
        <f t="shared" si="1418"/>
        <v>0</v>
      </c>
      <c r="D6740" s="76">
        <f t="shared" si="1418"/>
        <v>0</v>
      </c>
      <c r="E6740" s="76">
        <f t="shared" si="1418"/>
        <v>0</v>
      </c>
      <c r="F6740" s="43">
        <f t="shared" si="1419"/>
        <v>0</v>
      </c>
      <c r="G6740" s="76">
        <f t="shared" si="1420"/>
        <v>0</v>
      </c>
      <c r="H6740" s="76">
        <f t="shared" si="1420"/>
        <v>0</v>
      </c>
      <c r="I6740" s="76">
        <f t="shared" si="1420"/>
        <v>0</v>
      </c>
      <c r="J6740" s="76">
        <f t="shared" si="1420"/>
        <v>0</v>
      </c>
      <c r="K6740" s="43">
        <f t="shared" si="1421"/>
        <v>0</v>
      </c>
    </row>
    <row r="6741" spans="1:11" ht="12.75" customHeight="1">
      <c r="A6741" s="61" t="str">
        <f>"         "&amp;Labels!B74</f>
        <v xml:space="preserve">         Customer 6</v>
      </c>
      <c r="B6741" s="76">
        <f t="shared" si="1418"/>
        <v>0</v>
      </c>
      <c r="C6741" s="76">
        <f t="shared" si="1418"/>
        <v>0</v>
      </c>
      <c r="D6741" s="76">
        <f t="shared" si="1418"/>
        <v>0</v>
      </c>
      <c r="E6741" s="76">
        <f t="shared" si="1418"/>
        <v>0</v>
      </c>
      <c r="F6741" s="43">
        <f t="shared" si="1419"/>
        <v>0</v>
      </c>
      <c r="G6741" s="76">
        <f t="shared" si="1420"/>
        <v>0</v>
      </c>
      <c r="H6741" s="76">
        <f t="shared" si="1420"/>
        <v>0</v>
      </c>
      <c r="I6741" s="76">
        <f t="shared" si="1420"/>
        <v>0</v>
      </c>
      <c r="J6741" s="76">
        <f t="shared" si="1420"/>
        <v>0</v>
      </c>
      <c r="K6741" s="43">
        <f t="shared" si="1421"/>
        <v>0</v>
      </c>
    </row>
    <row r="6742" spans="1:11" ht="12.75" customHeight="1">
      <c r="A6742" s="61" t="str">
        <f>"         "&amp;Labels!B75</f>
        <v xml:space="preserve">         Customer 7</v>
      </c>
      <c r="B6742" s="76">
        <f t="shared" si="1418"/>
        <v>0</v>
      </c>
      <c r="C6742" s="76">
        <f t="shared" si="1418"/>
        <v>0</v>
      </c>
      <c r="D6742" s="76">
        <f t="shared" si="1418"/>
        <v>0</v>
      </c>
      <c r="E6742" s="76">
        <f t="shared" si="1418"/>
        <v>0</v>
      </c>
      <c r="F6742" s="43">
        <f t="shared" si="1419"/>
        <v>0</v>
      </c>
      <c r="G6742" s="76">
        <f t="shared" si="1420"/>
        <v>0</v>
      </c>
      <c r="H6742" s="76">
        <f t="shared" si="1420"/>
        <v>0</v>
      </c>
      <c r="I6742" s="76">
        <f t="shared" si="1420"/>
        <v>0</v>
      </c>
      <c r="J6742" s="76">
        <f t="shared" si="1420"/>
        <v>0</v>
      </c>
      <c r="K6742" s="43">
        <f t="shared" si="1421"/>
        <v>0</v>
      </c>
    </row>
    <row r="6743" spans="1:11" ht="12.75" customHeight="1">
      <c r="A6743" s="61" t="str">
        <f>"         "&amp;Labels!B76</f>
        <v xml:space="preserve">         Customer 8</v>
      </c>
      <c r="B6743" s="76">
        <f t="shared" si="1418"/>
        <v>0</v>
      </c>
      <c r="C6743" s="76">
        <f t="shared" si="1418"/>
        <v>0</v>
      </c>
      <c r="D6743" s="76">
        <f t="shared" si="1418"/>
        <v>0</v>
      </c>
      <c r="E6743" s="76">
        <f t="shared" si="1418"/>
        <v>0</v>
      </c>
      <c r="F6743" s="43">
        <f t="shared" si="1419"/>
        <v>0</v>
      </c>
      <c r="G6743" s="76">
        <f t="shared" si="1420"/>
        <v>0</v>
      </c>
      <c r="H6743" s="76">
        <f t="shared" si="1420"/>
        <v>0</v>
      </c>
      <c r="I6743" s="76">
        <f t="shared" si="1420"/>
        <v>0</v>
      </c>
      <c r="J6743" s="76">
        <f t="shared" si="1420"/>
        <v>0</v>
      </c>
      <c r="K6743" s="43">
        <f t="shared" si="1421"/>
        <v>0</v>
      </c>
    </row>
    <row r="6744" spans="1:11" ht="12.75" customHeight="1">
      <c r="A6744" s="61" t="str">
        <f>"         "&amp;Labels!B77</f>
        <v xml:space="preserve">         Customer 9</v>
      </c>
      <c r="B6744" s="76">
        <f t="shared" si="1418"/>
        <v>0</v>
      </c>
      <c r="C6744" s="76">
        <f t="shared" si="1418"/>
        <v>0</v>
      </c>
      <c r="D6744" s="76">
        <f t="shared" si="1418"/>
        <v>0</v>
      </c>
      <c r="E6744" s="76">
        <f t="shared" si="1418"/>
        <v>0</v>
      </c>
      <c r="F6744" s="43">
        <f t="shared" si="1419"/>
        <v>0</v>
      </c>
      <c r="G6744" s="76">
        <f t="shared" si="1420"/>
        <v>0</v>
      </c>
      <c r="H6744" s="76">
        <f t="shared" si="1420"/>
        <v>0</v>
      </c>
      <c r="I6744" s="76">
        <f t="shared" si="1420"/>
        <v>0</v>
      </c>
      <c r="J6744" s="76">
        <f t="shared" si="1420"/>
        <v>0</v>
      </c>
      <c r="K6744" s="43">
        <f t="shared" si="1421"/>
        <v>0</v>
      </c>
    </row>
    <row r="6745" spans="1:11" ht="12.75" customHeight="1">
      <c r="A6745" s="61" t="str">
        <f>"         "&amp;Labels!B78</f>
        <v xml:space="preserve">         Customer 10</v>
      </c>
      <c r="B6745" s="76">
        <f t="shared" si="1418"/>
        <v>0</v>
      </c>
      <c r="C6745" s="76">
        <f t="shared" si="1418"/>
        <v>0</v>
      </c>
      <c r="D6745" s="76">
        <f t="shared" si="1418"/>
        <v>0</v>
      </c>
      <c r="E6745" s="76">
        <f t="shared" si="1418"/>
        <v>0</v>
      </c>
      <c r="F6745" s="43">
        <f t="shared" si="1419"/>
        <v>0</v>
      </c>
      <c r="G6745" s="76">
        <f t="shared" si="1420"/>
        <v>0</v>
      </c>
      <c r="H6745" s="76">
        <f t="shared" si="1420"/>
        <v>0</v>
      </c>
      <c r="I6745" s="76">
        <f t="shared" si="1420"/>
        <v>0</v>
      </c>
      <c r="J6745" s="76">
        <f t="shared" si="1420"/>
        <v>0</v>
      </c>
      <c r="K6745" s="43">
        <f t="shared" si="1421"/>
        <v>0</v>
      </c>
    </row>
    <row r="6746" spans="1:11" ht="12.75" customHeight="1">
      <c r="A6746" s="61" t="str">
        <f>"         "&amp;Labels!C68</f>
        <v xml:space="preserve">         Total</v>
      </c>
      <c r="B6746" s="84">
        <f t="shared" si="1418"/>
        <v>0</v>
      </c>
      <c r="C6746" s="84">
        <f t="shared" si="1418"/>
        <v>0</v>
      </c>
      <c r="D6746" s="84">
        <f t="shared" si="1418"/>
        <v>0</v>
      </c>
      <c r="E6746" s="84">
        <f t="shared" si="1418"/>
        <v>0</v>
      </c>
      <c r="F6746" s="43">
        <f t="shared" si="1419"/>
        <v>0</v>
      </c>
      <c r="G6746" s="84">
        <f t="shared" si="1420"/>
        <v>0</v>
      </c>
      <c r="H6746" s="84">
        <f t="shared" si="1420"/>
        <v>0</v>
      </c>
      <c r="I6746" s="84">
        <f t="shared" si="1420"/>
        <v>0</v>
      </c>
      <c r="J6746" s="84">
        <f t="shared" si="1420"/>
        <v>0</v>
      </c>
      <c r="K6746" s="43">
        <f t="shared" si="1421"/>
        <v>0</v>
      </c>
    </row>
    <row r="6747" spans="1:11" ht="12.75" customHeight="1">
      <c r="A6747" s="61" t="str">
        <f>"      "&amp;Labels!B86</f>
        <v xml:space="preserve">      Q 2</v>
      </c>
      <c r="B6747" s="84"/>
      <c r="C6747" s="84"/>
      <c r="D6747" s="84"/>
      <c r="E6747" s="84"/>
      <c r="F6747" s="43"/>
      <c r="G6747" s="84"/>
      <c r="H6747" s="84"/>
      <c r="I6747" s="84"/>
      <c r="J6747" s="84"/>
      <c r="K6747" s="43"/>
    </row>
    <row r="6748" spans="1:11" ht="12.75" customHeight="1">
      <c r="A6748" s="61" t="str">
        <f>"         "&amp;Labels!B69</f>
        <v xml:space="preserve">         Customer 1</v>
      </c>
      <c r="B6748" s="76">
        <f t="shared" ref="B6748:E6758" si="1422">SUM(B6530,B6639)</f>
        <v>0</v>
      </c>
      <c r="C6748" s="76">
        <f t="shared" si="1422"/>
        <v>0</v>
      </c>
      <c r="D6748" s="76">
        <f t="shared" si="1422"/>
        <v>0</v>
      </c>
      <c r="E6748" s="76">
        <f t="shared" si="1422"/>
        <v>0</v>
      </c>
      <c r="F6748" s="43">
        <f t="shared" ref="F6748:F6758" si="1423">SUM(B6748:E6748)</f>
        <v>0</v>
      </c>
      <c r="G6748" s="76">
        <f t="shared" ref="G6748:J6758" si="1424">SUM(G6530,G6639)</f>
        <v>0</v>
      </c>
      <c r="H6748" s="76">
        <f t="shared" si="1424"/>
        <v>0</v>
      </c>
      <c r="I6748" s="76">
        <f t="shared" si="1424"/>
        <v>0</v>
      </c>
      <c r="J6748" s="76">
        <f t="shared" si="1424"/>
        <v>0</v>
      </c>
      <c r="K6748" s="43">
        <f t="shared" ref="K6748:K6758" si="1425">SUM(G6748:J6748)</f>
        <v>0</v>
      </c>
    </row>
    <row r="6749" spans="1:11" ht="12.75" customHeight="1">
      <c r="A6749" s="61" t="str">
        <f>"         "&amp;Labels!B70</f>
        <v xml:space="preserve">         Customer 2</v>
      </c>
      <c r="B6749" s="76">
        <f t="shared" si="1422"/>
        <v>0</v>
      </c>
      <c r="C6749" s="76">
        <f t="shared" si="1422"/>
        <v>0</v>
      </c>
      <c r="D6749" s="76">
        <f t="shared" si="1422"/>
        <v>0</v>
      </c>
      <c r="E6749" s="76">
        <f t="shared" si="1422"/>
        <v>0</v>
      </c>
      <c r="F6749" s="43">
        <f t="shared" si="1423"/>
        <v>0</v>
      </c>
      <c r="G6749" s="76">
        <f t="shared" si="1424"/>
        <v>0</v>
      </c>
      <c r="H6749" s="76">
        <f t="shared" si="1424"/>
        <v>0</v>
      </c>
      <c r="I6749" s="76">
        <f t="shared" si="1424"/>
        <v>0</v>
      </c>
      <c r="J6749" s="76">
        <f t="shared" si="1424"/>
        <v>0</v>
      </c>
      <c r="K6749" s="43">
        <f t="shared" si="1425"/>
        <v>0</v>
      </c>
    </row>
    <row r="6750" spans="1:11" ht="12.75" customHeight="1">
      <c r="A6750" s="61" t="str">
        <f>"         "&amp;Labels!B71</f>
        <v xml:space="preserve">         Customer 3</v>
      </c>
      <c r="B6750" s="76">
        <f t="shared" si="1422"/>
        <v>0</v>
      </c>
      <c r="C6750" s="76">
        <f t="shared" si="1422"/>
        <v>0</v>
      </c>
      <c r="D6750" s="76">
        <f t="shared" si="1422"/>
        <v>0</v>
      </c>
      <c r="E6750" s="76">
        <f t="shared" si="1422"/>
        <v>0</v>
      </c>
      <c r="F6750" s="43">
        <f t="shared" si="1423"/>
        <v>0</v>
      </c>
      <c r="G6750" s="76">
        <f t="shared" si="1424"/>
        <v>0</v>
      </c>
      <c r="H6750" s="76">
        <f t="shared" si="1424"/>
        <v>0</v>
      </c>
      <c r="I6750" s="76">
        <f t="shared" si="1424"/>
        <v>0</v>
      </c>
      <c r="J6750" s="76">
        <f t="shared" si="1424"/>
        <v>0</v>
      </c>
      <c r="K6750" s="43">
        <f t="shared" si="1425"/>
        <v>0</v>
      </c>
    </row>
    <row r="6751" spans="1:11" ht="12.75" customHeight="1">
      <c r="A6751" s="61" t="str">
        <f>"         "&amp;Labels!B72</f>
        <v xml:space="preserve">         Customer 4</v>
      </c>
      <c r="B6751" s="76">
        <f t="shared" si="1422"/>
        <v>0</v>
      </c>
      <c r="C6751" s="76">
        <f t="shared" si="1422"/>
        <v>0</v>
      </c>
      <c r="D6751" s="76">
        <f t="shared" si="1422"/>
        <v>0</v>
      </c>
      <c r="E6751" s="76">
        <f t="shared" si="1422"/>
        <v>0</v>
      </c>
      <c r="F6751" s="43">
        <f t="shared" si="1423"/>
        <v>0</v>
      </c>
      <c r="G6751" s="76">
        <f t="shared" si="1424"/>
        <v>0</v>
      </c>
      <c r="H6751" s="76">
        <f t="shared" si="1424"/>
        <v>0</v>
      </c>
      <c r="I6751" s="76">
        <f t="shared" si="1424"/>
        <v>0</v>
      </c>
      <c r="J6751" s="76">
        <f t="shared" si="1424"/>
        <v>0</v>
      </c>
      <c r="K6751" s="43">
        <f t="shared" si="1425"/>
        <v>0</v>
      </c>
    </row>
    <row r="6752" spans="1:11" ht="12.75" customHeight="1">
      <c r="A6752" s="61" t="str">
        <f>"         "&amp;Labels!B73</f>
        <v xml:space="preserve">         Customer 5</v>
      </c>
      <c r="B6752" s="76">
        <f t="shared" si="1422"/>
        <v>0</v>
      </c>
      <c r="C6752" s="76">
        <f t="shared" si="1422"/>
        <v>0</v>
      </c>
      <c r="D6752" s="76">
        <f t="shared" si="1422"/>
        <v>0</v>
      </c>
      <c r="E6752" s="76">
        <f t="shared" si="1422"/>
        <v>0</v>
      </c>
      <c r="F6752" s="43">
        <f t="shared" si="1423"/>
        <v>0</v>
      </c>
      <c r="G6752" s="76">
        <f t="shared" si="1424"/>
        <v>0</v>
      </c>
      <c r="H6752" s="76">
        <f t="shared" si="1424"/>
        <v>0</v>
      </c>
      <c r="I6752" s="76">
        <f t="shared" si="1424"/>
        <v>0</v>
      </c>
      <c r="J6752" s="76">
        <f t="shared" si="1424"/>
        <v>0</v>
      </c>
      <c r="K6752" s="43">
        <f t="shared" si="1425"/>
        <v>0</v>
      </c>
    </row>
    <row r="6753" spans="1:11" ht="12.75" customHeight="1">
      <c r="A6753" s="61" t="str">
        <f>"         "&amp;Labels!B74</f>
        <v xml:space="preserve">         Customer 6</v>
      </c>
      <c r="B6753" s="76">
        <f t="shared" si="1422"/>
        <v>0</v>
      </c>
      <c r="C6753" s="76">
        <f t="shared" si="1422"/>
        <v>0</v>
      </c>
      <c r="D6753" s="76">
        <f t="shared" si="1422"/>
        <v>0</v>
      </c>
      <c r="E6753" s="76">
        <f t="shared" si="1422"/>
        <v>0</v>
      </c>
      <c r="F6753" s="43">
        <f t="shared" si="1423"/>
        <v>0</v>
      </c>
      <c r="G6753" s="76">
        <f t="shared" si="1424"/>
        <v>0</v>
      </c>
      <c r="H6753" s="76">
        <f t="shared" si="1424"/>
        <v>0</v>
      </c>
      <c r="I6753" s="76">
        <f t="shared" si="1424"/>
        <v>0</v>
      </c>
      <c r="J6753" s="76">
        <f t="shared" si="1424"/>
        <v>0</v>
      </c>
      <c r="K6753" s="43">
        <f t="shared" si="1425"/>
        <v>0</v>
      </c>
    </row>
    <row r="6754" spans="1:11" ht="12.75" customHeight="1">
      <c r="A6754" s="61" t="str">
        <f>"         "&amp;Labels!B75</f>
        <v xml:space="preserve">         Customer 7</v>
      </c>
      <c r="B6754" s="76">
        <f t="shared" si="1422"/>
        <v>0</v>
      </c>
      <c r="C6754" s="76">
        <f t="shared" si="1422"/>
        <v>0</v>
      </c>
      <c r="D6754" s="76">
        <f t="shared" si="1422"/>
        <v>0</v>
      </c>
      <c r="E6754" s="76">
        <f t="shared" si="1422"/>
        <v>0</v>
      </c>
      <c r="F6754" s="43">
        <f t="shared" si="1423"/>
        <v>0</v>
      </c>
      <c r="G6754" s="76">
        <f t="shared" si="1424"/>
        <v>0</v>
      </c>
      <c r="H6754" s="76">
        <f t="shared" si="1424"/>
        <v>0</v>
      </c>
      <c r="I6754" s="76">
        <f t="shared" si="1424"/>
        <v>0</v>
      </c>
      <c r="J6754" s="76">
        <f t="shared" si="1424"/>
        <v>0</v>
      </c>
      <c r="K6754" s="43">
        <f t="shared" si="1425"/>
        <v>0</v>
      </c>
    </row>
    <row r="6755" spans="1:11" ht="12.75" customHeight="1">
      <c r="A6755" s="61" t="str">
        <f>"         "&amp;Labels!B76</f>
        <v xml:space="preserve">         Customer 8</v>
      </c>
      <c r="B6755" s="76">
        <f t="shared" si="1422"/>
        <v>0</v>
      </c>
      <c r="C6755" s="76">
        <f t="shared" si="1422"/>
        <v>0</v>
      </c>
      <c r="D6755" s="76">
        <f t="shared" si="1422"/>
        <v>0</v>
      </c>
      <c r="E6755" s="76">
        <f t="shared" si="1422"/>
        <v>0</v>
      </c>
      <c r="F6755" s="43">
        <f t="shared" si="1423"/>
        <v>0</v>
      </c>
      <c r="G6755" s="76">
        <f t="shared" si="1424"/>
        <v>0</v>
      </c>
      <c r="H6755" s="76">
        <f t="shared" si="1424"/>
        <v>0</v>
      </c>
      <c r="I6755" s="76">
        <f t="shared" si="1424"/>
        <v>0</v>
      </c>
      <c r="J6755" s="76">
        <f t="shared" si="1424"/>
        <v>0</v>
      </c>
      <c r="K6755" s="43">
        <f t="shared" si="1425"/>
        <v>0</v>
      </c>
    </row>
    <row r="6756" spans="1:11" ht="12.75" customHeight="1">
      <c r="A6756" s="61" t="str">
        <f>"         "&amp;Labels!B77</f>
        <v xml:space="preserve">         Customer 9</v>
      </c>
      <c r="B6756" s="76">
        <f t="shared" si="1422"/>
        <v>0</v>
      </c>
      <c r="C6756" s="76">
        <f t="shared" si="1422"/>
        <v>0</v>
      </c>
      <c r="D6756" s="76">
        <f t="shared" si="1422"/>
        <v>0</v>
      </c>
      <c r="E6756" s="76">
        <f t="shared" si="1422"/>
        <v>0</v>
      </c>
      <c r="F6756" s="43">
        <f t="shared" si="1423"/>
        <v>0</v>
      </c>
      <c r="G6756" s="76">
        <f t="shared" si="1424"/>
        <v>0</v>
      </c>
      <c r="H6756" s="76">
        <f t="shared" si="1424"/>
        <v>0</v>
      </c>
      <c r="I6756" s="76">
        <f t="shared" si="1424"/>
        <v>0</v>
      </c>
      <c r="J6756" s="76">
        <f t="shared" si="1424"/>
        <v>0</v>
      </c>
      <c r="K6756" s="43">
        <f t="shared" si="1425"/>
        <v>0</v>
      </c>
    </row>
    <row r="6757" spans="1:11" ht="12.75" customHeight="1">
      <c r="A6757" s="61" t="str">
        <f>"         "&amp;Labels!B78</f>
        <v xml:space="preserve">         Customer 10</v>
      </c>
      <c r="B6757" s="76">
        <f t="shared" si="1422"/>
        <v>0</v>
      </c>
      <c r="C6757" s="76">
        <f t="shared" si="1422"/>
        <v>0</v>
      </c>
      <c r="D6757" s="76">
        <f t="shared" si="1422"/>
        <v>0</v>
      </c>
      <c r="E6757" s="76">
        <f t="shared" si="1422"/>
        <v>0</v>
      </c>
      <c r="F6757" s="43">
        <f t="shared" si="1423"/>
        <v>0</v>
      </c>
      <c r="G6757" s="76">
        <f t="shared" si="1424"/>
        <v>0</v>
      </c>
      <c r="H6757" s="76">
        <f t="shared" si="1424"/>
        <v>0</v>
      </c>
      <c r="I6757" s="76">
        <f t="shared" si="1424"/>
        <v>0</v>
      </c>
      <c r="J6757" s="76">
        <f t="shared" si="1424"/>
        <v>0</v>
      </c>
      <c r="K6757" s="43">
        <f t="shared" si="1425"/>
        <v>0</v>
      </c>
    </row>
    <row r="6758" spans="1:11" ht="12.75" customHeight="1">
      <c r="A6758" s="61" t="str">
        <f>"         "&amp;Labels!C68</f>
        <v xml:space="preserve">         Total</v>
      </c>
      <c r="B6758" s="84">
        <f t="shared" si="1422"/>
        <v>0</v>
      </c>
      <c r="C6758" s="84">
        <f t="shared" si="1422"/>
        <v>0</v>
      </c>
      <c r="D6758" s="84">
        <f t="shared" si="1422"/>
        <v>0</v>
      </c>
      <c r="E6758" s="84">
        <f t="shared" si="1422"/>
        <v>0</v>
      </c>
      <c r="F6758" s="43">
        <f t="shared" si="1423"/>
        <v>0</v>
      </c>
      <c r="G6758" s="84">
        <f t="shared" si="1424"/>
        <v>0</v>
      </c>
      <c r="H6758" s="84">
        <f t="shared" si="1424"/>
        <v>0</v>
      </c>
      <c r="I6758" s="84">
        <f t="shared" si="1424"/>
        <v>0</v>
      </c>
      <c r="J6758" s="84">
        <f t="shared" si="1424"/>
        <v>0</v>
      </c>
      <c r="K6758" s="43">
        <f t="shared" si="1425"/>
        <v>0</v>
      </c>
    </row>
    <row r="6759" spans="1:11" ht="12.75" customHeight="1">
      <c r="A6759" s="61" t="str">
        <f>"      "&amp;Labels!B87</f>
        <v xml:space="preserve">      Q 3</v>
      </c>
      <c r="B6759" s="84"/>
      <c r="C6759" s="84"/>
      <c r="D6759" s="84"/>
      <c r="E6759" s="84"/>
      <c r="F6759" s="43"/>
      <c r="G6759" s="84"/>
      <c r="H6759" s="84"/>
      <c r="I6759" s="84"/>
      <c r="J6759" s="84"/>
      <c r="K6759" s="43"/>
    </row>
    <row r="6760" spans="1:11" ht="12.75" customHeight="1">
      <c r="A6760" s="61" t="str">
        <f>"         "&amp;Labels!B69</f>
        <v xml:space="preserve">         Customer 1</v>
      </c>
      <c r="B6760" s="76">
        <f t="shared" ref="B6760:E6770" si="1426">SUM(B6542,B6651)</f>
        <v>0</v>
      </c>
      <c r="C6760" s="76">
        <f t="shared" si="1426"/>
        <v>0</v>
      </c>
      <c r="D6760" s="76">
        <f t="shared" si="1426"/>
        <v>0</v>
      </c>
      <c r="E6760" s="76">
        <f t="shared" si="1426"/>
        <v>0</v>
      </c>
      <c r="F6760" s="43">
        <f t="shared" ref="F6760:F6770" si="1427">SUM(B6760:E6760)</f>
        <v>0</v>
      </c>
      <c r="G6760" s="76">
        <f t="shared" ref="G6760:J6770" si="1428">SUM(G6542,G6651)</f>
        <v>0</v>
      </c>
      <c r="H6760" s="76">
        <f t="shared" si="1428"/>
        <v>0</v>
      </c>
      <c r="I6760" s="76">
        <f t="shared" si="1428"/>
        <v>0</v>
      </c>
      <c r="J6760" s="76">
        <f t="shared" si="1428"/>
        <v>0</v>
      </c>
      <c r="K6760" s="43">
        <f t="shared" ref="K6760:K6770" si="1429">SUM(G6760:J6760)</f>
        <v>0</v>
      </c>
    </row>
    <row r="6761" spans="1:11" ht="12.75" customHeight="1">
      <c r="A6761" s="61" t="str">
        <f>"         "&amp;Labels!B70</f>
        <v xml:space="preserve">         Customer 2</v>
      </c>
      <c r="B6761" s="76">
        <f t="shared" si="1426"/>
        <v>0</v>
      </c>
      <c r="C6761" s="76">
        <f t="shared" si="1426"/>
        <v>0</v>
      </c>
      <c r="D6761" s="76">
        <f t="shared" si="1426"/>
        <v>0</v>
      </c>
      <c r="E6761" s="76">
        <f t="shared" si="1426"/>
        <v>0</v>
      </c>
      <c r="F6761" s="43">
        <f t="shared" si="1427"/>
        <v>0</v>
      </c>
      <c r="G6761" s="76">
        <f t="shared" si="1428"/>
        <v>0</v>
      </c>
      <c r="H6761" s="76">
        <f t="shared" si="1428"/>
        <v>0</v>
      </c>
      <c r="I6761" s="76">
        <f t="shared" si="1428"/>
        <v>0</v>
      </c>
      <c r="J6761" s="76">
        <f t="shared" si="1428"/>
        <v>0</v>
      </c>
      <c r="K6761" s="43">
        <f t="shared" si="1429"/>
        <v>0</v>
      </c>
    </row>
    <row r="6762" spans="1:11" ht="12.75" customHeight="1">
      <c r="A6762" s="61" t="str">
        <f>"         "&amp;Labels!B71</f>
        <v xml:space="preserve">         Customer 3</v>
      </c>
      <c r="B6762" s="76">
        <f t="shared" si="1426"/>
        <v>0</v>
      </c>
      <c r="C6762" s="76">
        <f t="shared" si="1426"/>
        <v>0</v>
      </c>
      <c r="D6762" s="76">
        <f t="shared" si="1426"/>
        <v>0</v>
      </c>
      <c r="E6762" s="76">
        <f t="shared" si="1426"/>
        <v>0</v>
      </c>
      <c r="F6762" s="43">
        <f t="shared" si="1427"/>
        <v>0</v>
      </c>
      <c r="G6762" s="76">
        <f t="shared" si="1428"/>
        <v>0</v>
      </c>
      <c r="H6762" s="76">
        <f t="shared" si="1428"/>
        <v>0</v>
      </c>
      <c r="I6762" s="76">
        <f t="shared" si="1428"/>
        <v>0</v>
      </c>
      <c r="J6762" s="76">
        <f t="shared" si="1428"/>
        <v>0</v>
      </c>
      <c r="K6762" s="43">
        <f t="shared" si="1429"/>
        <v>0</v>
      </c>
    </row>
    <row r="6763" spans="1:11" ht="12.75" customHeight="1">
      <c r="A6763" s="61" t="str">
        <f>"         "&amp;Labels!B72</f>
        <v xml:space="preserve">         Customer 4</v>
      </c>
      <c r="B6763" s="76">
        <f t="shared" si="1426"/>
        <v>0</v>
      </c>
      <c r="C6763" s="76">
        <f t="shared" si="1426"/>
        <v>0</v>
      </c>
      <c r="D6763" s="76">
        <f t="shared" si="1426"/>
        <v>0</v>
      </c>
      <c r="E6763" s="76">
        <f t="shared" si="1426"/>
        <v>0</v>
      </c>
      <c r="F6763" s="43">
        <f t="shared" si="1427"/>
        <v>0</v>
      </c>
      <c r="G6763" s="76">
        <f t="shared" si="1428"/>
        <v>0</v>
      </c>
      <c r="H6763" s="76">
        <f t="shared" si="1428"/>
        <v>0</v>
      </c>
      <c r="I6763" s="76">
        <f t="shared" si="1428"/>
        <v>0</v>
      </c>
      <c r="J6763" s="76">
        <f t="shared" si="1428"/>
        <v>0</v>
      </c>
      <c r="K6763" s="43">
        <f t="shared" si="1429"/>
        <v>0</v>
      </c>
    </row>
    <row r="6764" spans="1:11" ht="12.75" customHeight="1">
      <c r="A6764" s="61" t="str">
        <f>"         "&amp;Labels!B73</f>
        <v xml:space="preserve">         Customer 5</v>
      </c>
      <c r="B6764" s="76">
        <f t="shared" si="1426"/>
        <v>0</v>
      </c>
      <c r="C6764" s="76">
        <f t="shared" si="1426"/>
        <v>0</v>
      </c>
      <c r="D6764" s="76">
        <f t="shared" si="1426"/>
        <v>0</v>
      </c>
      <c r="E6764" s="76">
        <f t="shared" si="1426"/>
        <v>0</v>
      </c>
      <c r="F6764" s="43">
        <f t="shared" si="1427"/>
        <v>0</v>
      </c>
      <c r="G6764" s="76">
        <f t="shared" si="1428"/>
        <v>0</v>
      </c>
      <c r="H6764" s="76">
        <f t="shared" si="1428"/>
        <v>0</v>
      </c>
      <c r="I6764" s="76">
        <f t="shared" si="1428"/>
        <v>0</v>
      </c>
      <c r="J6764" s="76">
        <f t="shared" si="1428"/>
        <v>0</v>
      </c>
      <c r="K6764" s="43">
        <f t="shared" si="1429"/>
        <v>0</v>
      </c>
    </row>
    <row r="6765" spans="1:11" ht="12.75" customHeight="1">
      <c r="A6765" s="61" t="str">
        <f>"         "&amp;Labels!B74</f>
        <v xml:space="preserve">         Customer 6</v>
      </c>
      <c r="B6765" s="76">
        <f t="shared" si="1426"/>
        <v>0</v>
      </c>
      <c r="C6765" s="76">
        <f t="shared" si="1426"/>
        <v>0</v>
      </c>
      <c r="D6765" s="76">
        <f t="shared" si="1426"/>
        <v>0</v>
      </c>
      <c r="E6765" s="76">
        <f t="shared" si="1426"/>
        <v>0</v>
      </c>
      <c r="F6765" s="43">
        <f t="shared" si="1427"/>
        <v>0</v>
      </c>
      <c r="G6765" s="76">
        <f t="shared" si="1428"/>
        <v>0</v>
      </c>
      <c r="H6765" s="76">
        <f t="shared" si="1428"/>
        <v>0</v>
      </c>
      <c r="I6765" s="76">
        <f t="shared" si="1428"/>
        <v>0</v>
      </c>
      <c r="J6765" s="76">
        <f t="shared" si="1428"/>
        <v>0</v>
      </c>
      <c r="K6765" s="43">
        <f t="shared" si="1429"/>
        <v>0</v>
      </c>
    </row>
    <row r="6766" spans="1:11" ht="12.75" customHeight="1">
      <c r="A6766" s="61" t="str">
        <f>"         "&amp;Labels!B75</f>
        <v xml:space="preserve">         Customer 7</v>
      </c>
      <c r="B6766" s="76">
        <f t="shared" si="1426"/>
        <v>0</v>
      </c>
      <c r="C6766" s="76">
        <f t="shared" si="1426"/>
        <v>0</v>
      </c>
      <c r="D6766" s="76">
        <f t="shared" si="1426"/>
        <v>0</v>
      </c>
      <c r="E6766" s="76">
        <f t="shared" si="1426"/>
        <v>0</v>
      </c>
      <c r="F6766" s="43">
        <f t="shared" si="1427"/>
        <v>0</v>
      </c>
      <c r="G6766" s="76">
        <f t="shared" si="1428"/>
        <v>0</v>
      </c>
      <c r="H6766" s="76">
        <f t="shared" si="1428"/>
        <v>0</v>
      </c>
      <c r="I6766" s="76">
        <f t="shared" si="1428"/>
        <v>0</v>
      </c>
      <c r="J6766" s="76">
        <f t="shared" si="1428"/>
        <v>0</v>
      </c>
      <c r="K6766" s="43">
        <f t="shared" si="1429"/>
        <v>0</v>
      </c>
    </row>
    <row r="6767" spans="1:11" ht="12.75" customHeight="1">
      <c r="A6767" s="61" t="str">
        <f>"         "&amp;Labels!B76</f>
        <v xml:space="preserve">         Customer 8</v>
      </c>
      <c r="B6767" s="76">
        <f t="shared" si="1426"/>
        <v>0</v>
      </c>
      <c r="C6767" s="76">
        <f t="shared" si="1426"/>
        <v>0</v>
      </c>
      <c r="D6767" s="76">
        <f t="shared" si="1426"/>
        <v>0</v>
      </c>
      <c r="E6767" s="76">
        <f t="shared" si="1426"/>
        <v>0</v>
      </c>
      <c r="F6767" s="43">
        <f t="shared" si="1427"/>
        <v>0</v>
      </c>
      <c r="G6767" s="76">
        <f t="shared" si="1428"/>
        <v>0</v>
      </c>
      <c r="H6767" s="76">
        <f t="shared" si="1428"/>
        <v>0</v>
      </c>
      <c r="I6767" s="76">
        <f t="shared" si="1428"/>
        <v>0</v>
      </c>
      <c r="J6767" s="76">
        <f t="shared" si="1428"/>
        <v>0</v>
      </c>
      <c r="K6767" s="43">
        <f t="shared" si="1429"/>
        <v>0</v>
      </c>
    </row>
    <row r="6768" spans="1:11" ht="12.75" customHeight="1">
      <c r="A6768" s="61" t="str">
        <f>"         "&amp;Labels!B77</f>
        <v xml:space="preserve">         Customer 9</v>
      </c>
      <c r="B6768" s="76">
        <f t="shared" si="1426"/>
        <v>0</v>
      </c>
      <c r="C6768" s="76">
        <f t="shared" si="1426"/>
        <v>0</v>
      </c>
      <c r="D6768" s="76">
        <f t="shared" si="1426"/>
        <v>0</v>
      </c>
      <c r="E6768" s="76">
        <f t="shared" si="1426"/>
        <v>0</v>
      </c>
      <c r="F6768" s="43">
        <f t="shared" si="1427"/>
        <v>0</v>
      </c>
      <c r="G6768" s="76">
        <f t="shared" si="1428"/>
        <v>0</v>
      </c>
      <c r="H6768" s="76">
        <f t="shared" si="1428"/>
        <v>0</v>
      </c>
      <c r="I6768" s="76">
        <f t="shared" si="1428"/>
        <v>0</v>
      </c>
      <c r="J6768" s="76">
        <f t="shared" si="1428"/>
        <v>0</v>
      </c>
      <c r="K6768" s="43">
        <f t="shared" si="1429"/>
        <v>0</v>
      </c>
    </row>
    <row r="6769" spans="1:11" ht="12.75" customHeight="1">
      <c r="A6769" s="61" t="str">
        <f>"         "&amp;Labels!B78</f>
        <v xml:space="preserve">         Customer 10</v>
      </c>
      <c r="B6769" s="76">
        <f t="shared" si="1426"/>
        <v>0</v>
      </c>
      <c r="C6769" s="76">
        <f t="shared" si="1426"/>
        <v>0</v>
      </c>
      <c r="D6769" s="76">
        <f t="shared" si="1426"/>
        <v>0</v>
      </c>
      <c r="E6769" s="76">
        <f t="shared" si="1426"/>
        <v>0</v>
      </c>
      <c r="F6769" s="43">
        <f t="shared" si="1427"/>
        <v>0</v>
      </c>
      <c r="G6769" s="76">
        <f t="shared" si="1428"/>
        <v>0</v>
      </c>
      <c r="H6769" s="76">
        <f t="shared" si="1428"/>
        <v>0</v>
      </c>
      <c r="I6769" s="76">
        <f t="shared" si="1428"/>
        <v>0</v>
      </c>
      <c r="J6769" s="76">
        <f t="shared" si="1428"/>
        <v>0</v>
      </c>
      <c r="K6769" s="43">
        <f t="shared" si="1429"/>
        <v>0</v>
      </c>
    </row>
    <row r="6770" spans="1:11" ht="12.75" customHeight="1">
      <c r="A6770" s="61" t="str">
        <f>"         "&amp;Labels!C68</f>
        <v xml:space="preserve">         Total</v>
      </c>
      <c r="B6770" s="84">
        <f t="shared" si="1426"/>
        <v>0</v>
      </c>
      <c r="C6770" s="84">
        <f t="shared" si="1426"/>
        <v>0</v>
      </c>
      <c r="D6770" s="84">
        <f t="shared" si="1426"/>
        <v>0</v>
      </c>
      <c r="E6770" s="84">
        <f t="shared" si="1426"/>
        <v>0</v>
      </c>
      <c r="F6770" s="43">
        <f t="shared" si="1427"/>
        <v>0</v>
      </c>
      <c r="G6770" s="84">
        <f t="shared" si="1428"/>
        <v>0</v>
      </c>
      <c r="H6770" s="84">
        <f t="shared" si="1428"/>
        <v>0</v>
      </c>
      <c r="I6770" s="84">
        <f t="shared" si="1428"/>
        <v>0</v>
      </c>
      <c r="J6770" s="84">
        <f t="shared" si="1428"/>
        <v>0</v>
      </c>
      <c r="K6770" s="43">
        <f t="shared" si="1429"/>
        <v>0</v>
      </c>
    </row>
    <row r="6771" spans="1:11" ht="12.75" customHeight="1">
      <c r="A6771" s="61" t="str">
        <f>"      "&amp;Labels!B88</f>
        <v xml:space="preserve">      Q 4</v>
      </c>
      <c r="B6771" s="84"/>
      <c r="C6771" s="84"/>
      <c r="D6771" s="84"/>
      <c r="E6771" s="84"/>
      <c r="F6771" s="43"/>
      <c r="G6771" s="84"/>
      <c r="H6771" s="84"/>
      <c r="I6771" s="84"/>
      <c r="J6771" s="84"/>
      <c r="K6771" s="43"/>
    </row>
    <row r="6772" spans="1:11" ht="12.75" customHeight="1">
      <c r="A6772" s="61" t="str">
        <f>"         "&amp;Labels!B69</f>
        <v xml:space="preserve">         Customer 1</v>
      </c>
      <c r="B6772" s="76">
        <f t="shared" ref="B6772:E6782" si="1430">SUM(B6554,B6663)</f>
        <v>0</v>
      </c>
      <c r="C6772" s="76">
        <f t="shared" si="1430"/>
        <v>0</v>
      </c>
      <c r="D6772" s="76">
        <f t="shared" si="1430"/>
        <v>0</v>
      </c>
      <c r="E6772" s="76">
        <f t="shared" si="1430"/>
        <v>0</v>
      </c>
      <c r="F6772" s="43">
        <f t="shared" ref="F6772:F6782" si="1431">SUM(B6772:E6772)</f>
        <v>0</v>
      </c>
      <c r="G6772" s="76">
        <f t="shared" ref="G6772:J6782" si="1432">SUM(G6554,G6663)</f>
        <v>0</v>
      </c>
      <c r="H6772" s="76">
        <f t="shared" si="1432"/>
        <v>0</v>
      </c>
      <c r="I6772" s="76">
        <f t="shared" si="1432"/>
        <v>0</v>
      </c>
      <c r="J6772" s="76">
        <f t="shared" si="1432"/>
        <v>0</v>
      </c>
      <c r="K6772" s="43">
        <f t="shared" ref="K6772:K6782" si="1433">SUM(G6772:J6772)</f>
        <v>0</v>
      </c>
    </row>
    <row r="6773" spans="1:11" ht="12.75" customHeight="1">
      <c r="A6773" s="61" t="str">
        <f>"         "&amp;Labels!B70</f>
        <v xml:space="preserve">         Customer 2</v>
      </c>
      <c r="B6773" s="76">
        <f t="shared" si="1430"/>
        <v>0</v>
      </c>
      <c r="C6773" s="76">
        <f t="shared" si="1430"/>
        <v>0</v>
      </c>
      <c r="D6773" s="76">
        <f t="shared" si="1430"/>
        <v>0</v>
      </c>
      <c r="E6773" s="76">
        <f t="shared" si="1430"/>
        <v>0</v>
      </c>
      <c r="F6773" s="43">
        <f t="shared" si="1431"/>
        <v>0</v>
      </c>
      <c r="G6773" s="76">
        <f t="shared" si="1432"/>
        <v>0</v>
      </c>
      <c r="H6773" s="76">
        <f t="shared" si="1432"/>
        <v>0</v>
      </c>
      <c r="I6773" s="76">
        <f t="shared" si="1432"/>
        <v>0</v>
      </c>
      <c r="J6773" s="76">
        <f t="shared" si="1432"/>
        <v>0</v>
      </c>
      <c r="K6773" s="43">
        <f t="shared" si="1433"/>
        <v>0</v>
      </c>
    </row>
    <row r="6774" spans="1:11" ht="12.75" customHeight="1">
      <c r="A6774" s="61" t="str">
        <f>"         "&amp;Labels!B71</f>
        <v xml:space="preserve">         Customer 3</v>
      </c>
      <c r="B6774" s="76">
        <f t="shared" si="1430"/>
        <v>0</v>
      </c>
      <c r="C6774" s="76">
        <f t="shared" si="1430"/>
        <v>0</v>
      </c>
      <c r="D6774" s="76">
        <f t="shared" si="1430"/>
        <v>0</v>
      </c>
      <c r="E6774" s="76">
        <f t="shared" si="1430"/>
        <v>0</v>
      </c>
      <c r="F6774" s="43">
        <f t="shared" si="1431"/>
        <v>0</v>
      </c>
      <c r="G6774" s="76">
        <f t="shared" si="1432"/>
        <v>0</v>
      </c>
      <c r="H6774" s="76">
        <f t="shared" si="1432"/>
        <v>0</v>
      </c>
      <c r="I6774" s="76">
        <f t="shared" si="1432"/>
        <v>0</v>
      </c>
      <c r="J6774" s="76">
        <f t="shared" si="1432"/>
        <v>0</v>
      </c>
      <c r="K6774" s="43">
        <f t="shared" si="1433"/>
        <v>0</v>
      </c>
    </row>
    <row r="6775" spans="1:11" ht="12.75" customHeight="1">
      <c r="A6775" s="61" t="str">
        <f>"         "&amp;Labels!B72</f>
        <v xml:space="preserve">         Customer 4</v>
      </c>
      <c r="B6775" s="76">
        <f t="shared" si="1430"/>
        <v>0</v>
      </c>
      <c r="C6775" s="76">
        <f t="shared" si="1430"/>
        <v>0</v>
      </c>
      <c r="D6775" s="76">
        <f t="shared" si="1430"/>
        <v>0</v>
      </c>
      <c r="E6775" s="76">
        <f t="shared" si="1430"/>
        <v>0</v>
      </c>
      <c r="F6775" s="43">
        <f t="shared" si="1431"/>
        <v>0</v>
      </c>
      <c r="G6775" s="76">
        <f t="shared" si="1432"/>
        <v>0</v>
      </c>
      <c r="H6775" s="76">
        <f t="shared" si="1432"/>
        <v>0</v>
      </c>
      <c r="I6775" s="76">
        <f t="shared" si="1432"/>
        <v>0</v>
      </c>
      <c r="J6775" s="76">
        <f t="shared" si="1432"/>
        <v>0</v>
      </c>
      <c r="K6775" s="43">
        <f t="shared" si="1433"/>
        <v>0</v>
      </c>
    </row>
    <row r="6776" spans="1:11" ht="12.75" customHeight="1">
      <c r="A6776" s="61" t="str">
        <f>"         "&amp;Labels!B73</f>
        <v xml:space="preserve">         Customer 5</v>
      </c>
      <c r="B6776" s="76">
        <f t="shared" si="1430"/>
        <v>0</v>
      </c>
      <c r="C6776" s="76">
        <f t="shared" si="1430"/>
        <v>0</v>
      </c>
      <c r="D6776" s="76">
        <f t="shared" si="1430"/>
        <v>0</v>
      </c>
      <c r="E6776" s="76">
        <f t="shared" si="1430"/>
        <v>0</v>
      </c>
      <c r="F6776" s="43">
        <f t="shared" si="1431"/>
        <v>0</v>
      </c>
      <c r="G6776" s="76">
        <f t="shared" si="1432"/>
        <v>0</v>
      </c>
      <c r="H6776" s="76">
        <f t="shared" si="1432"/>
        <v>0</v>
      </c>
      <c r="I6776" s="76">
        <f t="shared" si="1432"/>
        <v>0</v>
      </c>
      <c r="J6776" s="76">
        <f t="shared" si="1432"/>
        <v>0</v>
      </c>
      <c r="K6776" s="43">
        <f t="shared" si="1433"/>
        <v>0</v>
      </c>
    </row>
    <row r="6777" spans="1:11" ht="12.75" customHeight="1">
      <c r="A6777" s="61" t="str">
        <f>"         "&amp;Labels!B74</f>
        <v xml:space="preserve">         Customer 6</v>
      </c>
      <c r="B6777" s="76">
        <f t="shared" si="1430"/>
        <v>0</v>
      </c>
      <c r="C6777" s="76">
        <f t="shared" si="1430"/>
        <v>0</v>
      </c>
      <c r="D6777" s="76">
        <f t="shared" si="1430"/>
        <v>0</v>
      </c>
      <c r="E6777" s="76">
        <f t="shared" si="1430"/>
        <v>0</v>
      </c>
      <c r="F6777" s="43">
        <f t="shared" si="1431"/>
        <v>0</v>
      </c>
      <c r="G6777" s="76">
        <f t="shared" si="1432"/>
        <v>0</v>
      </c>
      <c r="H6777" s="76">
        <f t="shared" si="1432"/>
        <v>0</v>
      </c>
      <c r="I6777" s="76">
        <f t="shared" si="1432"/>
        <v>0</v>
      </c>
      <c r="J6777" s="76">
        <f t="shared" si="1432"/>
        <v>0</v>
      </c>
      <c r="K6777" s="43">
        <f t="shared" si="1433"/>
        <v>0</v>
      </c>
    </row>
    <row r="6778" spans="1:11" ht="12.75" customHeight="1">
      <c r="A6778" s="61" t="str">
        <f>"         "&amp;Labels!B75</f>
        <v xml:space="preserve">         Customer 7</v>
      </c>
      <c r="B6778" s="76">
        <f t="shared" si="1430"/>
        <v>0</v>
      </c>
      <c r="C6778" s="76">
        <f t="shared" si="1430"/>
        <v>0</v>
      </c>
      <c r="D6778" s="76">
        <f t="shared" si="1430"/>
        <v>0</v>
      </c>
      <c r="E6778" s="76">
        <f t="shared" si="1430"/>
        <v>0</v>
      </c>
      <c r="F6778" s="43">
        <f t="shared" si="1431"/>
        <v>0</v>
      </c>
      <c r="G6778" s="76">
        <f t="shared" si="1432"/>
        <v>0</v>
      </c>
      <c r="H6778" s="76">
        <f t="shared" si="1432"/>
        <v>0</v>
      </c>
      <c r="I6778" s="76">
        <f t="shared" si="1432"/>
        <v>0</v>
      </c>
      <c r="J6778" s="76">
        <f t="shared" si="1432"/>
        <v>0</v>
      </c>
      <c r="K6778" s="43">
        <f t="shared" si="1433"/>
        <v>0</v>
      </c>
    </row>
    <row r="6779" spans="1:11" ht="12.75" customHeight="1">
      <c r="A6779" s="61" t="str">
        <f>"         "&amp;Labels!B76</f>
        <v xml:space="preserve">         Customer 8</v>
      </c>
      <c r="B6779" s="76">
        <f t="shared" si="1430"/>
        <v>0</v>
      </c>
      <c r="C6779" s="76">
        <f t="shared" si="1430"/>
        <v>0</v>
      </c>
      <c r="D6779" s="76">
        <f t="shared" si="1430"/>
        <v>0</v>
      </c>
      <c r="E6779" s="76">
        <f t="shared" si="1430"/>
        <v>0</v>
      </c>
      <c r="F6779" s="43">
        <f t="shared" si="1431"/>
        <v>0</v>
      </c>
      <c r="G6779" s="76">
        <f t="shared" si="1432"/>
        <v>0</v>
      </c>
      <c r="H6779" s="76">
        <f t="shared" si="1432"/>
        <v>0</v>
      </c>
      <c r="I6779" s="76">
        <f t="shared" si="1432"/>
        <v>0</v>
      </c>
      <c r="J6779" s="76">
        <f t="shared" si="1432"/>
        <v>0</v>
      </c>
      <c r="K6779" s="43">
        <f t="shared" si="1433"/>
        <v>0</v>
      </c>
    </row>
    <row r="6780" spans="1:11" ht="12.75" customHeight="1">
      <c r="A6780" s="61" t="str">
        <f>"         "&amp;Labels!B77</f>
        <v xml:space="preserve">         Customer 9</v>
      </c>
      <c r="B6780" s="76">
        <f t="shared" si="1430"/>
        <v>0</v>
      </c>
      <c r="C6780" s="76">
        <f t="shared" si="1430"/>
        <v>0</v>
      </c>
      <c r="D6780" s="76">
        <f t="shared" si="1430"/>
        <v>0</v>
      </c>
      <c r="E6780" s="76">
        <f t="shared" si="1430"/>
        <v>0</v>
      </c>
      <c r="F6780" s="43">
        <f t="shared" si="1431"/>
        <v>0</v>
      </c>
      <c r="G6780" s="76">
        <f t="shared" si="1432"/>
        <v>0</v>
      </c>
      <c r="H6780" s="76">
        <f t="shared" si="1432"/>
        <v>0</v>
      </c>
      <c r="I6780" s="76">
        <f t="shared" si="1432"/>
        <v>0</v>
      </c>
      <c r="J6780" s="76">
        <f t="shared" si="1432"/>
        <v>0</v>
      </c>
      <c r="K6780" s="43">
        <f t="shared" si="1433"/>
        <v>0</v>
      </c>
    </row>
    <row r="6781" spans="1:11" ht="12.75" customHeight="1">
      <c r="A6781" s="61" t="str">
        <f>"         "&amp;Labels!B78</f>
        <v xml:space="preserve">         Customer 10</v>
      </c>
      <c r="B6781" s="76">
        <f t="shared" si="1430"/>
        <v>0</v>
      </c>
      <c r="C6781" s="76">
        <f t="shared" si="1430"/>
        <v>0</v>
      </c>
      <c r="D6781" s="76">
        <f t="shared" si="1430"/>
        <v>0</v>
      </c>
      <c r="E6781" s="76">
        <f t="shared" si="1430"/>
        <v>0</v>
      </c>
      <c r="F6781" s="43">
        <f t="shared" si="1431"/>
        <v>0</v>
      </c>
      <c r="G6781" s="76">
        <f t="shared" si="1432"/>
        <v>0</v>
      </c>
      <c r="H6781" s="76">
        <f t="shared" si="1432"/>
        <v>0</v>
      </c>
      <c r="I6781" s="76">
        <f t="shared" si="1432"/>
        <v>0</v>
      </c>
      <c r="J6781" s="76">
        <f t="shared" si="1432"/>
        <v>0</v>
      </c>
      <c r="K6781" s="43">
        <f t="shared" si="1433"/>
        <v>0</v>
      </c>
    </row>
    <row r="6782" spans="1:11" ht="12.75" customHeight="1">
      <c r="A6782" s="61" t="str">
        <f>"         "&amp;Labels!C68</f>
        <v xml:space="preserve">         Total</v>
      </c>
      <c r="B6782" s="84">
        <f t="shared" si="1430"/>
        <v>0</v>
      </c>
      <c r="C6782" s="84">
        <f t="shared" si="1430"/>
        <v>0</v>
      </c>
      <c r="D6782" s="84">
        <f t="shared" si="1430"/>
        <v>0</v>
      </c>
      <c r="E6782" s="84">
        <f t="shared" si="1430"/>
        <v>0</v>
      </c>
      <c r="F6782" s="43">
        <f t="shared" si="1431"/>
        <v>0</v>
      </c>
      <c r="G6782" s="84">
        <f t="shared" si="1432"/>
        <v>0</v>
      </c>
      <c r="H6782" s="84">
        <f t="shared" si="1432"/>
        <v>0</v>
      </c>
      <c r="I6782" s="84">
        <f t="shared" si="1432"/>
        <v>0</v>
      </c>
      <c r="J6782" s="84">
        <f t="shared" si="1432"/>
        <v>0</v>
      </c>
      <c r="K6782" s="43">
        <f t="shared" si="1433"/>
        <v>0</v>
      </c>
    </row>
    <row r="6783" spans="1:11" ht="12.75" customHeight="1">
      <c r="A6783" s="61" t="str">
        <f>"      "&amp;Labels!B89</f>
        <v xml:space="preserve">      Q 5</v>
      </c>
      <c r="B6783" s="84"/>
      <c r="C6783" s="84"/>
      <c r="D6783" s="84"/>
      <c r="E6783" s="84"/>
      <c r="F6783" s="43"/>
      <c r="G6783" s="84"/>
      <c r="H6783" s="84"/>
      <c r="I6783" s="84"/>
      <c r="J6783" s="84"/>
      <c r="K6783" s="43"/>
    </row>
    <row r="6784" spans="1:11" ht="12.75" customHeight="1">
      <c r="A6784" s="61" t="str">
        <f>"         "&amp;Labels!B69</f>
        <v xml:space="preserve">         Customer 1</v>
      </c>
      <c r="B6784" s="76">
        <f t="shared" ref="B6784:E6794" si="1434">SUM(B6566,B6675)</f>
        <v>0</v>
      </c>
      <c r="C6784" s="76">
        <f t="shared" si="1434"/>
        <v>0</v>
      </c>
      <c r="D6784" s="76">
        <f t="shared" si="1434"/>
        <v>0</v>
      </c>
      <c r="E6784" s="76">
        <f t="shared" si="1434"/>
        <v>0</v>
      </c>
      <c r="F6784" s="43">
        <f t="shared" ref="F6784:F6794" si="1435">SUM(B6784:E6784)</f>
        <v>0</v>
      </c>
      <c r="G6784" s="76">
        <f t="shared" ref="G6784:J6794" si="1436">SUM(G6566,G6675)</f>
        <v>0</v>
      </c>
      <c r="H6784" s="76">
        <f t="shared" si="1436"/>
        <v>0</v>
      </c>
      <c r="I6784" s="76">
        <f t="shared" si="1436"/>
        <v>0</v>
      </c>
      <c r="J6784" s="76">
        <f t="shared" si="1436"/>
        <v>0</v>
      </c>
      <c r="K6784" s="43">
        <f t="shared" ref="K6784:K6794" si="1437">SUM(G6784:J6784)</f>
        <v>0</v>
      </c>
    </row>
    <row r="6785" spans="1:11" ht="12.75" customHeight="1">
      <c r="A6785" s="61" t="str">
        <f>"         "&amp;Labels!B70</f>
        <v xml:space="preserve">         Customer 2</v>
      </c>
      <c r="B6785" s="76">
        <f t="shared" si="1434"/>
        <v>0</v>
      </c>
      <c r="C6785" s="76">
        <f t="shared" si="1434"/>
        <v>0</v>
      </c>
      <c r="D6785" s="76">
        <f t="shared" si="1434"/>
        <v>0</v>
      </c>
      <c r="E6785" s="76">
        <f t="shared" si="1434"/>
        <v>0</v>
      </c>
      <c r="F6785" s="43">
        <f t="shared" si="1435"/>
        <v>0</v>
      </c>
      <c r="G6785" s="76">
        <f t="shared" si="1436"/>
        <v>0</v>
      </c>
      <c r="H6785" s="76">
        <f t="shared" si="1436"/>
        <v>0</v>
      </c>
      <c r="I6785" s="76">
        <f t="shared" si="1436"/>
        <v>0</v>
      </c>
      <c r="J6785" s="76">
        <f t="shared" si="1436"/>
        <v>0</v>
      </c>
      <c r="K6785" s="43">
        <f t="shared" si="1437"/>
        <v>0</v>
      </c>
    </row>
    <row r="6786" spans="1:11" ht="12.75" customHeight="1">
      <c r="A6786" s="61" t="str">
        <f>"         "&amp;Labels!B71</f>
        <v xml:space="preserve">         Customer 3</v>
      </c>
      <c r="B6786" s="76">
        <f t="shared" si="1434"/>
        <v>0</v>
      </c>
      <c r="C6786" s="76">
        <f t="shared" si="1434"/>
        <v>0</v>
      </c>
      <c r="D6786" s="76">
        <f t="shared" si="1434"/>
        <v>0</v>
      </c>
      <c r="E6786" s="76">
        <f t="shared" si="1434"/>
        <v>0</v>
      </c>
      <c r="F6786" s="43">
        <f t="shared" si="1435"/>
        <v>0</v>
      </c>
      <c r="G6786" s="76">
        <f t="shared" si="1436"/>
        <v>0</v>
      </c>
      <c r="H6786" s="76">
        <f t="shared" si="1436"/>
        <v>0</v>
      </c>
      <c r="I6786" s="76">
        <f t="shared" si="1436"/>
        <v>0</v>
      </c>
      <c r="J6786" s="76">
        <f t="shared" si="1436"/>
        <v>0</v>
      </c>
      <c r="K6786" s="43">
        <f t="shared" si="1437"/>
        <v>0</v>
      </c>
    </row>
    <row r="6787" spans="1:11" ht="12.75" customHeight="1">
      <c r="A6787" s="61" t="str">
        <f>"         "&amp;Labels!B72</f>
        <v xml:space="preserve">         Customer 4</v>
      </c>
      <c r="B6787" s="76">
        <f t="shared" si="1434"/>
        <v>0</v>
      </c>
      <c r="C6787" s="76">
        <f t="shared" si="1434"/>
        <v>0</v>
      </c>
      <c r="D6787" s="76">
        <f t="shared" si="1434"/>
        <v>0</v>
      </c>
      <c r="E6787" s="76">
        <f t="shared" si="1434"/>
        <v>0</v>
      </c>
      <c r="F6787" s="43">
        <f t="shared" si="1435"/>
        <v>0</v>
      </c>
      <c r="G6787" s="76">
        <f t="shared" si="1436"/>
        <v>0</v>
      </c>
      <c r="H6787" s="76">
        <f t="shared" si="1436"/>
        <v>0</v>
      </c>
      <c r="I6787" s="76">
        <f t="shared" si="1436"/>
        <v>0</v>
      </c>
      <c r="J6787" s="76">
        <f t="shared" si="1436"/>
        <v>0</v>
      </c>
      <c r="K6787" s="43">
        <f t="shared" si="1437"/>
        <v>0</v>
      </c>
    </row>
    <row r="6788" spans="1:11" ht="12.75" customHeight="1">
      <c r="A6788" s="61" t="str">
        <f>"         "&amp;Labels!B73</f>
        <v xml:space="preserve">         Customer 5</v>
      </c>
      <c r="B6788" s="76">
        <f t="shared" si="1434"/>
        <v>0</v>
      </c>
      <c r="C6788" s="76">
        <f t="shared" si="1434"/>
        <v>0</v>
      </c>
      <c r="D6788" s="76">
        <f t="shared" si="1434"/>
        <v>0</v>
      </c>
      <c r="E6788" s="76">
        <f t="shared" si="1434"/>
        <v>0</v>
      </c>
      <c r="F6788" s="43">
        <f t="shared" si="1435"/>
        <v>0</v>
      </c>
      <c r="G6788" s="76">
        <f t="shared" si="1436"/>
        <v>0</v>
      </c>
      <c r="H6788" s="76">
        <f t="shared" si="1436"/>
        <v>0</v>
      </c>
      <c r="I6788" s="76">
        <f t="shared" si="1436"/>
        <v>0</v>
      </c>
      <c r="J6788" s="76">
        <f t="shared" si="1436"/>
        <v>0</v>
      </c>
      <c r="K6788" s="43">
        <f t="shared" si="1437"/>
        <v>0</v>
      </c>
    </row>
    <row r="6789" spans="1:11" ht="12.75" customHeight="1">
      <c r="A6789" s="61" t="str">
        <f>"         "&amp;Labels!B74</f>
        <v xml:space="preserve">         Customer 6</v>
      </c>
      <c r="B6789" s="76">
        <f t="shared" si="1434"/>
        <v>0</v>
      </c>
      <c r="C6789" s="76">
        <f t="shared" si="1434"/>
        <v>0</v>
      </c>
      <c r="D6789" s="76">
        <f t="shared" si="1434"/>
        <v>0</v>
      </c>
      <c r="E6789" s="76">
        <f t="shared" si="1434"/>
        <v>0</v>
      </c>
      <c r="F6789" s="43">
        <f t="shared" si="1435"/>
        <v>0</v>
      </c>
      <c r="G6789" s="76">
        <f t="shared" si="1436"/>
        <v>0</v>
      </c>
      <c r="H6789" s="76">
        <f t="shared" si="1436"/>
        <v>0</v>
      </c>
      <c r="I6789" s="76">
        <f t="shared" si="1436"/>
        <v>0</v>
      </c>
      <c r="J6789" s="76">
        <f t="shared" si="1436"/>
        <v>0</v>
      </c>
      <c r="K6789" s="43">
        <f t="shared" si="1437"/>
        <v>0</v>
      </c>
    </row>
    <row r="6790" spans="1:11" ht="12.75" customHeight="1">
      <c r="A6790" s="61" t="str">
        <f>"         "&amp;Labels!B75</f>
        <v xml:space="preserve">         Customer 7</v>
      </c>
      <c r="B6790" s="76">
        <f t="shared" si="1434"/>
        <v>0</v>
      </c>
      <c r="C6790" s="76">
        <f t="shared" si="1434"/>
        <v>0</v>
      </c>
      <c r="D6790" s="76">
        <f t="shared" si="1434"/>
        <v>0</v>
      </c>
      <c r="E6790" s="76">
        <f t="shared" si="1434"/>
        <v>0</v>
      </c>
      <c r="F6790" s="43">
        <f t="shared" si="1435"/>
        <v>0</v>
      </c>
      <c r="G6790" s="76">
        <f t="shared" si="1436"/>
        <v>0</v>
      </c>
      <c r="H6790" s="76">
        <f t="shared" si="1436"/>
        <v>0</v>
      </c>
      <c r="I6790" s="76">
        <f t="shared" si="1436"/>
        <v>0</v>
      </c>
      <c r="J6790" s="76">
        <f t="shared" si="1436"/>
        <v>0</v>
      </c>
      <c r="K6790" s="43">
        <f t="shared" si="1437"/>
        <v>0</v>
      </c>
    </row>
    <row r="6791" spans="1:11" ht="12.75" customHeight="1">
      <c r="A6791" s="61" t="str">
        <f>"         "&amp;Labels!B76</f>
        <v xml:space="preserve">         Customer 8</v>
      </c>
      <c r="B6791" s="76">
        <f t="shared" si="1434"/>
        <v>0</v>
      </c>
      <c r="C6791" s="76">
        <f t="shared" si="1434"/>
        <v>0</v>
      </c>
      <c r="D6791" s="76">
        <f t="shared" si="1434"/>
        <v>0</v>
      </c>
      <c r="E6791" s="76">
        <f t="shared" si="1434"/>
        <v>0</v>
      </c>
      <c r="F6791" s="43">
        <f t="shared" si="1435"/>
        <v>0</v>
      </c>
      <c r="G6791" s="76">
        <f t="shared" si="1436"/>
        <v>0</v>
      </c>
      <c r="H6791" s="76">
        <f t="shared" si="1436"/>
        <v>0</v>
      </c>
      <c r="I6791" s="76">
        <f t="shared" si="1436"/>
        <v>0</v>
      </c>
      <c r="J6791" s="76">
        <f t="shared" si="1436"/>
        <v>0</v>
      </c>
      <c r="K6791" s="43">
        <f t="shared" si="1437"/>
        <v>0</v>
      </c>
    </row>
    <row r="6792" spans="1:11" ht="12.75" customHeight="1">
      <c r="A6792" s="61" t="str">
        <f>"         "&amp;Labels!B77</f>
        <v xml:space="preserve">         Customer 9</v>
      </c>
      <c r="B6792" s="76">
        <f t="shared" si="1434"/>
        <v>0</v>
      </c>
      <c r="C6792" s="76">
        <f t="shared" si="1434"/>
        <v>0</v>
      </c>
      <c r="D6792" s="76">
        <f t="shared" si="1434"/>
        <v>0</v>
      </c>
      <c r="E6792" s="76">
        <f t="shared" si="1434"/>
        <v>0</v>
      </c>
      <c r="F6792" s="43">
        <f t="shared" si="1435"/>
        <v>0</v>
      </c>
      <c r="G6792" s="76">
        <f t="shared" si="1436"/>
        <v>0</v>
      </c>
      <c r="H6792" s="76">
        <f t="shared" si="1436"/>
        <v>0</v>
      </c>
      <c r="I6792" s="76">
        <f t="shared" si="1436"/>
        <v>0</v>
      </c>
      <c r="J6792" s="76">
        <f t="shared" si="1436"/>
        <v>0</v>
      </c>
      <c r="K6792" s="43">
        <f t="shared" si="1437"/>
        <v>0</v>
      </c>
    </row>
    <row r="6793" spans="1:11" ht="12.75" customHeight="1">
      <c r="A6793" s="61" t="str">
        <f>"         "&amp;Labels!B78</f>
        <v xml:space="preserve">         Customer 10</v>
      </c>
      <c r="B6793" s="76">
        <f t="shared" si="1434"/>
        <v>0</v>
      </c>
      <c r="C6793" s="76">
        <f t="shared" si="1434"/>
        <v>0</v>
      </c>
      <c r="D6793" s="76">
        <f t="shared" si="1434"/>
        <v>0</v>
      </c>
      <c r="E6793" s="76">
        <f t="shared" si="1434"/>
        <v>0</v>
      </c>
      <c r="F6793" s="43">
        <f t="shared" si="1435"/>
        <v>0</v>
      </c>
      <c r="G6793" s="76">
        <f t="shared" si="1436"/>
        <v>0</v>
      </c>
      <c r="H6793" s="76">
        <f t="shared" si="1436"/>
        <v>0</v>
      </c>
      <c r="I6793" s="76">
        <f t="shared" si="1436"/>
        <v>0</v>
      </c>
      <c r="J6793" s="76">
        <f t="shared" si="1436"/>
        <v>0</v>
      </c>
      <c r="K6793" s="43">
        <f t="shared" si="1437"/>
        <v>0</v>
      </c>
    </row>
    <row r="6794" spans="1:11" ht="12.75" customHeight="1">
      <c r="A6794" s="61" t="str">
        <f>"         "&amp;Labels!C68</f>
        <v xml:space="preserve">         Total</v>
      </c>
      <c r="B6794" s="84">
        <f t="shared" si="1434"/>
        <v>0</v>
      </c>
      <c r="C6794" s="84">
        <f t="shared" si="1434"/>
        <v>0</v>
      </c>
      <c r="D6794" s="84">
        <f t="shared" si="1434"/>
        <v>0</v>
      </c>
      <c r="E6794" s="84">
        <f t="shared" si="1434"/>
        <v>0</v>
      </c>
      <c r="F6794" s="43">
        <f t="shared" si="1435"/>
        <v>0</v>
      </c>
      <c r="G6794" s="84">
        <f t="shared" si="1436"/>
        <v>0</v>
      </c>
      <c r="H6794" s="84">
        <f t="shared" si="1436"/>
        <v>0</v>
      </c>
      <c r="I6794" s="84">
        <f t="shared" si="1436"/>
        <v>0</v>
      </c>
      <c r="J6794" s="84">
        <f t="shared" si="1436"/>
        <v>0</v>
      </c>
      <c r="K6794" s="43">
        <f t="shared" si="1437"/>
        <v>0</v>
      </c>
    </row>
    <row r="6795" spans="1:11" ht="12.75" customHeight="1">
      <c r="A6795" s="61" t="str">
        <f>"      "&amp;Labels!B90</f>
        <v xml:space="preserve">      Q 6</v>
      </c>
      <c r="B6795" s="84"/>
      <c r="C6795" s="84"/>
      <c r="D6795" s="84"/>
      <c r="E6795" s="84"/>
      <c r="F6795" s="43"/>
      <c r="G6795" s="84"/>
      <c r="H6795" s="84"/>
      <c r="I6795" s="84"/>
      <c r="J6795" s="84"/>
      <c r="K6795" s="43"/>
    </row>
    <row r="6796" spans="1:11" ht="12.75" customHeight="1">
      <c r="A6796" s="61" t="str">
        <f>"         "&amp;Labels!B69</f>
        <v xml:space="preserve">         Customer 1</v>
      </c>
      <c r="B6796" s="76">
        <f t="shared" ref="B6796:E6806" si="1438">SUM(B6578,B6687)</f>
        <v>0</v>
      </c>
      <c r="C6796" s="76">
        <f t="shared" si="1438"/>
        <v>0</v>
      </c>
      <c r="D6796" s="76">
        <f t="shared" si="1438"/>
        <v>0</v>
      </c>
      <c r="E6796" s="76">
        <f t="shared" si="1438"/>
        <v>0</v>
      </c>
      <c r="F6796" s="43">
        <f t="shared" ref="F6796:F6806" si="1439">SUM(B6796:E6796)</f>
        <v>0</v>
      </c>
      <c r="G6796" s="76">
        <f t="shared" ref="G6796:J6806" si="1440">SUM(G6578,G6687)</f>
        <v>0</v>
      </c>
      <c r="H6796" s="76">
        <f t="shared" si="1440"/>
        <v>0</v>
      </c>
      <c r="I6796" s="76">
        <f t="shared" si="1440"/>
        <v>0</v>
      </c>
      <c r="J6796" s="76">
        <f t="shared" si="1440"/>
        <v>0</v>
      </c>
      <c r="K6796" s="43">
        <f t="shared" ref="K6796:K6806" si="1441">SUM(G6796:J6796)</f>
        <v>0</v>
      </c>
    </row>
    <row r="6797" spans="1:11" ht="12.75" customHeight="1">
      <c r="A6797" s="61" t="str">
        <f>"         "&amp;Labels!B70</f>
        <v xml:space="preserve">         Customer 2</v>
      </c>
      <c r="B6797" s="76">
        <f t="shared" si="1438"/>
        <v>0</v>
      </c>
      <c r="C6797" s="76">
        <f t="shared" si="1438"/>
        <v>0</v>
      </c>
      <c r="D6797" s="76">
        <f t="shared" si="1438"/>
        <v>0</v>
      </c>
      <c r="E6797" s="76">
        <f t="shared" si="1438"/>
        <v>0</v>
      </c>
      <c r="F6797" s="43">
        <f t="shared" si="1439"/>
        <v>0</v>
      </c>
      <c r="G6797" s="76">
        <f t="shared" si="1440"/>
        <v>0</v>
      </c>
      <c r="H6797" s="76">
        <f t="shared" si="1440"/>
        <v>0</v>
      </c>
      <c r="I6797" s="76">
        <f t="shared" si="1440"/>
        <v>0</v>
      </c>
      <c r="J6797" s="76">
        <f t="shared" si="1440"/>
        <v>0</v>
      </c>
      <c r="K6797" s="43">
        <f t="shared" si="1441"/>
        <v>0</v>
      </c>
    </row>
    <row r="6798" spans="1:11" ht="12.75" customHeight="1">
      <c r="A6798" s="61" t="str">
        <f>"         "&amp;Labels!B71</f>
        <v xml:space="preserve">         Customer 3</v>
      </c>
      <c r="B6798" s="76">
        <f t="shared" si="1438"/>
        <v>0</v>
      </c>
      <c r="C6798" s="76">
        <f t="shared" si="1438"/>
        <v>0</v>
      </c>
      <c r="D6798" s="76">
        <f t="shared" si="1438"/>
        <v>0</v>
      </c>
      <c r="E6798" s="76">
        <f t="shared" si="1438"/>
        <v>0</v>
      </c>
      <c r="F6798" s="43">
        <f t="shared" si="1439"/>
        <v>0</v>
      </c>
      <c r="G6798" s="76">
        <f t="shared" si="1440"/>
        <v>0</v>
      </c>
      <c r="H6798" s="76">
        <f t="shared" si="1440"/>
        <v>0</v>
      </c>
      <c r="I6798" s="76">
        <f t="shared" si="1440"/>
        <v>0</v>
      </c>
      <c r="J6798" s="76">
        <f t="shared" si="1440"/>
        <v>0</v>
      </c>
      <c r="K6798" s="43">
        <f t="shared" si="1441"/>
        <v>0</v>
      </c>
    </row>
    <row r="6799" spans="1:11" ht="12.75" customHeight="1">
      <c r="A6799" s="61" t="str">
        <f>"         "&amp;Labels!B72</f>
        <v xml:space="preserve">         Customer 4</v>
      </c>
      <c r="B6799" s="76">
        <f t="shared" si="1438"/>
        <v>0</v>
      </c>
      <c r="C6799" s="76">
        <f t="shared" si="1438"/>
        <v>0</v>
      </c>
      <c r="D6799" s="76">
        <f t="shared" si="1438"/>
        <v>0</v>
      </c>
      <c r="E6799" s="76">
        <f t="shared" si="1438"/>
        <v>0</v>
      </c>
      <c r="F6799" s="43">
        <f t="shared" si="1439"/>
        <v>0</v>
      </c>
      <c r="G6799" s="76">
        <f t="shared" si="1440"/>
        <v>0</v>
      </c>
      <c r="H6799" s="76">
        <f t="shared" si="1440"/>
        <v>0</v>
      </c>
      <c r="I6799" s="76">
        <f t="shared" si="1440"/>
        <v>0</v>
      </c>
      <c r="J6799" s="76">
        <f t="shared" si="1440"/>
        <v>0</v>
      </c>
      <c r="K6799" s="43">
        <f t="shared" si="1441"/>
        <v>0</v>
      </c>
    </row>
    <row r="6800" spans="1:11" ht="12.75" customHeight="1">
      <c r="A6800" s="61" t="str">
        <f>"         "&amp;Labels!B73</f>
        <v xml:space="preserve">         Customer 5</v>
      </c>
      <c r="B6800" s="76">
        <f t="shared" si="1438"/>
        <v>0</v>
      </c>
      <c r="C6800" s="76">
        <f t="shared" si="1438"/>
        <v>0</v>
      </c>
      <c r="D6800" s="76">
        <f t="shared" si="1438"/>
        <v>0</v>
      </c>
      <c r="E6800" s="76">
        <f t="shared" si="1438"/>
        <v>0</v>
      </c>
      <c r="F6800" s="43">
        <f t="shared" si="1439"/>
        <v>0</v>
      </c>
      <c r="G6800" s="76">
        <f t="shared" si="1440"/>
        <v>0</v>
      </c>
      <c r="H6800" s="76">
        <f t="shared" si="1440"/>
        <v>0</v>
      </c>
      <c r="I6800" s="76">
        <f t="shared" si="1440"/>
        <v>0</v>
      </c>
      <c r="J6800" s="76">
        <f t="shared" si="1440"/>
        <v>0</v>
      </c>
      <c r="K6800" s="43">
        <f t="shared" si="1441"/>
        <v>0</v>
      </c>
    </row>
    <row r="6801" spans="1:11" ht="12.75" customHeight="1">
      <c r="A6801" s="61" t="str">
        <f>"         "&amp;Labels!B74</f>
        <v xml:space="preserve">         Customer 6</v>
      </c>
      <c r="B6801" s="76">
        <f t="shared" si="1438"/>
        <v>0</v>
      </c>
      <c r="C6801" s="76">
        <f t="shared" si="1438"/>
        <v>0</v>
      </c>
      <c r="D6801" s="76">
        <f t="shared" si="1438"/>
        <v>0</v>
      </c>
      <c r="E6801" s="76">
        <f t="shared" si="1438"/>
        <v>0</v>
      </c>
      <c r="F6801" s="43">
        <f t="shared" si="1439"/>
        <v>0</v>
      </c>
      <c r="G6801" s="76">
        <f t="shared" si="1440"/>
        <v>0</v>
      </c>
      <c r="H6801" s="76">
        <f t="shared" si="1440"/>
        <v>0</v>
      </c>
      <c r="I6801" s="76">
        <f t="shared" si="1440"/>
        <v>0</v>
      </c>
      <c r="J6801" s="76">
        <f t="shared" si="1440"/>
        <v>0</v>
      </c>
      <c r="K6801" s="43">
        <f t="shared" si="1441"/>
        <v>0</v>
      </c>
    </row>
    <row r="6802" spans="1:11" ht="12.75" customHeight="1">
      <c r="A6802" s="61" t="str">
        <f>"         "&amp;Labels!B75</f>
        <v xml:space="preserve">         Customer 7</v>
      </c>
      <c r="B6802" s="76">
        <f t="shared" si="1438"/>
        <v>0</v>
      </c>
      <c r="C6802" s="76">
        <f t="shared" si="1438"/>
        <v>0</v>
      </c>
      <c r="D6802" s="76">
        <f t="shared" si="1438"/>
        <v>0</v>
      </c>
      <c r="E6802" s="76">
        <f t="shared" si="1438"/>
        <v>0</v>
      </c>
      <c r="F6802" s="43">
        <f t="shared" si="1439"/>
        <v>0</v>
      </c>
      <c r="G6802" s="76">
        <f t="shared" si="1440"/>
        <v>0</v>
      </c>
      <c r="H6802" s="76">
        <f t="shared" si="1440"/>
        <v>0</v>
      </c>
      <c r="I6802" s="76">
        <f t="shared" si="1440"/>
        <v>0</v>
      </c>
      <c r="J6802" s="76">
        <f t="shared" si="1440"/>
        <v>0</v>
      </c>
      <c r="K6802" s="43">
        <f t="shared" si="1441"/>
        <v>0</v>
      </c>
    </row>
    <row r="6803" spans="1:11" ht="12.75" customHeight="1">
      <c r="A6803" s="61" t="str">
        <f>"         "&amp;Labels!B76</f>
        <v xml:space="preserve">         Customer 8</v>
      </c>
      <c r="B6803" s="76">
        <f t="shared" si="1438"/>
        <v>0</v>
      </c>
      <c r="C6803" s="76">
        <f t="shared" si="1438"/>
        <v>0</v>
      </c>
      <c r="D6803" s="76">
        <f t="shared" si="1438"/>
        <v>0</v>
      </c>
      <c r="E6803" s="76">
        <f t="shared" si="1438"/>
        <v>0</v>
      </c>
      <c r="F6803" s="43">
        <f t="shared" si="1439"/>
        <v>0</v>
      </c>
      <c r="G6803" s="76">
        <f t="shared" si="1440"/>
        <v>0</v>
      </c>
      <c r="H6803" s="76">
        <f t="shared" si="1440"/>
        <v>0</v>
      </c>
      <c r="I6803" s="76">
        <f t="shared" si="1440"/>
        <v>0</v>
      </c>
      <c r="J6803" s="76">
        <f t="shared" si="1440"/>
        <v>0</v>
      </c>
      <c r="K6803" s="43">
        <f t="shared" si="1441"/>
        <v>0</v>
      </c>
    </row>
    <row r="6804" spans="1:11" ht="12.75" customHeight="1">
      <c r="A6804" s="61" t="str">
        <f>"         "&amp;Labels!B77</f>
        <v xml:space="preserve">         Customer 9</v>
      </c>
      <c r="B6804" s="76">
        <f t="shared" si="1438"/>
        <v>0</v>
      </c>
      <c r="C6804" s="76">
        <f t="shared" si="1438"/>
        <v>0</v>
      </c>
      <c r="D6804" s="76">
        <f t="shared" si="1438"/>
        <v>0</v>
      </c>
      <c r="E6804" s="76">
        <f t="shared" si="1438"/>
        <v>0</v>
      </c>
      <c r="F6804" s="43">
        <f t="shared" si="1439"/>
        <v>0</v>
      </c>
      <c r="G6804" s="76">
        <f t="shared" si="1440"/>
        <v>0</v>
      </c>
      <c r="H6804" s="76">
        <f t="shared" si="1440"/>
        <v>0</v>
      </c>
      <c r="I6804" s="76">
        <f t="shared" si="1440"/>
        <v>0</v>
      </c>
      <c r="J6804" s="76">
        <f t="shared" si="1440"/>
        <v>0</v>
      </c>
      <c r="K6804" s="43">
        <f t="shared" si="1441"/>
        <v>0</v>
      </c>
    </row>
    <row r="6805" spans="1:11" ht="12.75" customHeight="1">
      <c r="A6805" s="61" t="str">
        <f>"         "&amp;Labels!B78</f>
        <v xml:space="preserve">         Customer 10</v>
      </c>
      <c r="B6805" s="76">
        <f t="shared" si="1438"/>
        <v>0</v>
      </c>
      <c r="C6805" s="76">
        <f t="shared" si="1438"/>
        <v>0</v>
      </c>
      <c r="D6805" s="76">
        <f t="shared" si="1438"/>
        <v>0</v>
      </c>
      <c r="E6805" s="76">
        <f t="shared" si="1438"/>
        <v>0</v>
      </c>
      <c r="F6805" s="43">
        <f t="shared" si="1439"/>
        <v>0</v>
      </c>
      <c r="G6805" s="76">
        <f t="shared" si="1440"/>
        <v>0</v>
      </c>
      <c r="H6805" s="76">
        <f t="shared" si="1440"/>
        <v>0</v>
      </c>
      <c r="I6805" s="76">
        <f t="shared" si="1440"/>
        <v>0</v>
      </c>
      <c r="J6805" s="76">
        <f t="shared" si="1440"/>
        <v>0</v>
      </c>
      <c r="K6805" s="43">
        <f t="shared" si="1441"/>
        <v>0</v>
      </c>
    </row>
    <row r="6806" spans="1:11" ht="12.75" customHeight="1">
      <c r="A6806" s="61" t="str">
        <f>"         "&amp;Labels!C68</f>
        <v xml:space="preserve">         Total</v>
      </c>
      <c r="B6806" s="84">
        <f t="shared" si="1438"/>
        <v>0</v>
      </c>
      <c r="C6806" s="84">
        <f t="shared" si="1438"/>
        <v>0</v>
      </c>
      <c r="D6806" s="84">
        <f t="shared" si="1438"/>
        <v>0</v>
      </c>
      <c r="E6806" s="84">
        <f t="shared" si="1438"/>
        <v>0</v>
      </c>
      <c r="F6806" s="43">
        <f t="shared" si="1439"/>
        <v>0</v>
      </c>
      <c r="G6806" s="84">
        <f t="shared" si="1440"/>
        <v>0</v>
      </c>
      <c r="H6806" s="84">
        <f t="shared" si="1440"/>
        <v>0</v>
      </c>
      <c r="I6806" s="84">
        <f t="shared" si="1440"/>
        <v>0</v>
      </c>
      <c r="J6806" s="84">
        <f t="shared" si="1440"/>
        <v>0</v>
      </c>
      <c r="K6806" s="43">
        <f t="shared" si="1441"/>
        <v>0</v>
      </c>
    </row>
    <row r="6807" spans="1:11" ht="12.75" customHeight="1">
      <c r="A6807" s="61" t="str">
        <f>"      "&amp;Labels!B91</f>
        <v xml:space="preserve">      Q 7</v>
      </c>
      <c r="B6807" s="84"/>
      <c r="C6807" s="84"/>
      <c r="D6807" s="84"/>
      <c r="E6807" s="84"/>
      <c r="F6807" s="43"/>
      <c r="G6807" s="84"/>
      <c r="H6807" s="84"/>
      <c r="I6807" s="84"/>
      <c r="J6807" s="84"/>
      <c r="K6807" s="43"/>
    </row>
    <row r="6808" spans="1:11" ht="12.75" customHeight="1">
      <c r="A6808" s="61" t="str">
        <f>"         "&amp;Labels!B69</f>
        <v xml:space="preserve">         Customer 1</v>
      </c>
      <c r="B6808" s="76">
        <f t="shared" ref="B6808:E6818" si="1442">SUM(B6590,B6699)</f>
        <v>0</v>
      </c>
      <c r="C6808" s="76">
        <f t="shared" si="1442"/>
        <v>0</v>
      </c>
      <c r="D6808" s="76">
        <f t="shared" si="1442"/>
        <v>0</v>
      </c>
      <c r="E6808" s="76">
        <f t="shared" si="1442"/>
        <v>0</v>
      </c>
      <c r="F6808" s="43">
        <f t="shared" ref="F6808:F6818" si="1443">SUM(B6808:E6808)</f>
        <v>0</v>
      </c>
      <c r="G6808" s="76">
        <f t="shared" ref="G6808:J6818" si="1444">SUM(G6590,G6699)</f>
        <v>0</v>
      </c>
      <c r="H6808" s="76">
        <f t="shared" si="1444"/>
        <v>0</v>
      </c>
      <c r="I6808" s="76">
        <f t="shared" si="1444"/>
        <v>0</v>
      </c>
      <c r="J6808" s="76">
        <f t="shared" si="1444"/>
        <v>0</v>
      </c>
      <c r="K6808" s="43">
        <f t="shared" ref="K6808:K6818" si="1445">SUM(G6808:J6808)</f>
        <v>0</v>
      </c>
    </row>
    <row r="6809" spans="1:11" ht="12.75" customHeight="1">
      <c r="A6809" s="61" t="str">
        <f>"         "&amp;Labels!B70</f>
        <v xml:space="preserve">         Customer 2</v>
      </c>
      <c r="B6809" s="76">
        <f t="shared" si="1442"/>
        <v>0</v>
      </c>
      <c r="C6809" s="76">
        <f t="shared" si="1442"/>
        <v>0</v>
      </c>
      <c r="D6809" s="76">
        <f t="shared" si="1442"/>
        <v>0</v>
      </c>
      <c r="E6809" s="76">
        <f t="shared" si="1442"/>
        <v>0</v>
      </c>
      <c r="F6809" s="43">
        <f t="shared" si="1443"/>
        <v>0</v>
      </c>
      <c r="G6809" s="76">
        <f t="shared" si="1444"/>
        <v>0</v>
      </c>
      <c r="H6809" s="76">
        <f t="shared" si="1444"/>
        <v>0</v>
      </c>
      <c r="I6809" s="76">
        <f t="shared" si="1444"/>
        <v>0</v>
      </c>
      <c r="J6809" s="76">
        <f t="shared" si="1444"/>
        <v>0</v>
      </c>
      <c r="K6809" s="43">
        <f t="shared" si="1445"/>
        <v>0</v>
      </c>
    </row>
    <row r="6810" spans="1:11" ht="12.75" customHeight="1">
      <c r="A6810" s="61" t="str">
        <f>"         "&amp;Labels!B71</f>
        <v xml:space="preserve">         Customer 3</v>
      </c>
      <c r="B6810" s="76">
        <f t="shared" si="1442"/>
        <v>0</v>
      </c>
      <c r="C6810" s="76">
        <f t="shared" si="1442"/>
        <v>0</v>
      </c>
      <c r="D6810" s="76">
        <f t="shared" si="1442"/>
        <v>0</v>
      </c>
      <c r="E6810" s="76">
        <f t="shared" si="1442"/>
        <v>0</v>
      </c>
      <c r="F6810" s="43">
        <f t="shared" si="1443"/>
        <v>0</v>
      </c>
      <c r="G6810" s="76">
        <f t="shared" si="1444"/>
        <v>0</v>
      </c>
      <c r="H6810" s="76">
        <f t="shared" si="1444"/>
        <v>0</v>
      </c>
      <c r="I6810" s="76">
        <f t="shared" si="1444"/>
        <v>0</v>
      </c>
      <c r="J6810" s="76">
        <f t="shared" si="1444"/>
        <v>0</v>
      </c>
      <c r="K6810" s="43">
        <f t="shared" si="1445"/>
        <v>0</v>
      </c>
    </row>
    <row r="6811" spans="1:11" ht="12.75" customHeight="1">
      <c r="A6811" s="61" t="str">
        <f>"         "&amp;Labels!B72</f>
        <v xml:space="preserve">         Customer 4</v>
      </c>
      <c r="B6811" s="76">
        <f t="shared" si="1442"/>
        <v>0</v>
      </c>
      <c r="C6811" s="76">
        <f t="shared" si="1442"/>
        <v>0</v>
      </c>
      <c r="D6811" s="76">
        <f t="shared" si="1442"/>
        <v>0</v>
      </c>
      <c r="E6811" s="76">
        <f t="shared" si="1442"/>
        <v>0</v>
      </c>
      <c r="F6811" s="43">
        <f t="shared" si="1443"/>
        <v>0</v>
      </c>
      <c r="G6811" s="76">
        <f t="shared" si="1444"/>
        <v>0</v>
      </c>
      <c r="H6811" s="76">
        <f t="shared" si="1444"/>
        <v>0</v>
      </c>
      <c r="I6811" s="76">
        <f t="shared" si="1444"/>
        <v>0</v>
      </c>
      <c r="J6811" s="76">
        <f t="shared" si="1444"/>
        <v>0</v>
      </c>
      <c r="K6811" s="43">
        <f t="shared" si="1445"/>
        <v>0</v>
      </c>
    </row>
    <row r="6812" spans="1:11" ht="12.75" customHeight="1">
      <c r="A6812" s="61" t="str">
        <f>"         "&amp;Labels!B73</f>
        <v xml:space="preserve">         Customer 5</v>
      </c>
      <c r="B6812" s="76">
        <f t="shared" si="1442"/>
        <v>0</v>
      </c>
      <c r="C6812" s="76">
        <f t="shared" si="1442"/>
        <v>0</v>
      </c>
      <c r="D6812" s="76">
        <f t="shared" si="1442"/>
        <v>0</v>
      </c>
      <c r="E6812" s="76">
        <f t="shared" si="1442"/>
        <v>0</v>
      </c>
      <c r="F6812" s="43">
        <f t="shared" si="1443"/>
        <v>0</v>
      </c>
      <c r="G6812" s="76">
        <f t="shared" si="1444"/>
        <v>0</v>
      </c>
      <c r="H6812" s="76">
        <f t="shared" si="1444"/>
        <v>0</v>
      </c>
      <c r="I6812" s="76">
        <f t="shared" si="1444"/>
        <v>0</v>
      </c>
      <c r="J6812" s="76">
        <f t="shared" si="1444"/>
        <v>0</v>
      </c>
      <c r="K6812" s="43">
        <f t="shared" si="1445"/>
        <v>0</v>
      </c>
    </row>
    <row r="6813" spans="1:11" ht="12.75" customHeight="1">
      <c r="A6813" s="61" t="str">
        <f>"         "&amp;Labels!B74</f>
        <v xml:space="preserve">         Customer 6</v>
      </c>
      <c r="B6813" s="76">
        <f t="shared" si="1442"/>
        <v>0</v>
      </c>
      <c r="C6813" s="76">
        <f t="shared" si="1442"/>
        <v>0</v>
      </c>
      <c r="D6813" s="76">
        <f t="shared" si="1442"/>
        <v>0</v>
      </c>
      <c r="E6813" s="76">
        <f t="shared" si="1442"/>
        <v>0</v>
      </c>
      <c r="F6813" s="43">
        <f t="shared" si="1443"/>
        <v>0</v>
      </c>
      <c r="G6813" s="76">
        <f t="shared" si="1444"/>
        <v>0</v>
      </c>
      <c r="H6813" s="76">
        <f t="shared" si="1444"/>
        <v>0</v>
      </c>
      <c r="I6813" s="76">
        <f t="shared" si="1444"/>
        <v>0</v>
      </c>
      <c r="J6813" s="76">
        <f t="shared" si="1444"/>
        <v>0</v>
      </c>
      <c r="K6813" s="43">
        <f t="shared" si="1445"/>
        <v>0</v>
      </c>
    </row>
    <row r="6814" spans="1:11" ht="12.75" customHeight="1">
      <c r="A6814" s="61" t="str">
        <f>"         "&amp;Labels!B75</f>
        <v xml:space="preserve">         Customer 7</v>
      </c>
      <c r="B6814" s="76">
        <f t="shared" si="1442"/>
        <v>0</v>
      </c>
      <c r="C6814" s="76">
        <f t="shared" si="1442"/>
        <v>0</v>
      </c>
      <c r="D6814" s="76">
        <f t="shared" si="1442"/>
        <v>0</v>
      </c>
      <c r="E6814" s="76">
        <f t="shared" si="1442"/>
        <v>0</v>
      </c>
      <c r="F6814" s="43">
        <f t="shared" si="1443"/>
        <v>0</v>
      </c>
      <c r="G6814" s="76">
        <f t="shared" si="1444"/>
        <v>0</v>
      </c>
      <c r="H6814" s="76">
        <f t="shared" si="1444"/>
        <v>0</v>
      </c>
      <c r="I6814" s="76">
        <f t="shared" si="1444"/>
        <v>0</v>
      </c>
      <c r="J6814" s="76">
        <f t="shared" si="1444"/>
        <v>0</v>
      </c>
      <c r="K6814" s="43">
        <f t="shared" si="1445"/>
        <v>0</v>
      </c>
    </row>
    <row r="6815" spans="1:11" ht="12.75" customHeight="1">
      <c r="A6815" s="61" t="str">
        <f>"         "&amp;Labels!B76</f>
        <v xml:space="preserve">         Customer 8</v>
      </c>
      <c r="B6815" s="76">
        <f t="shared" si="1442"/>
        <v>0</v>
      </c>
      <c r="C6815" s="76">
        <f t="shared" si="1442"/>
        <v>0</v>
      </c>
      <c r="D6815" s="76">
        <f t="shared" si="1442"/>
        <v>0</v>
      </c>
      <c r="E6815" s="76">
        <f t="shared" si="1442"/>
        <v>0</v>
      </c>
      <c r="F6815" s="43">
        <f t="shared" si="1443"/>
        <v>0</v>
      </c>
      <c r="G6815" s="76">
        <f t="shared" si="1444"/>
        <v>0</v>
      </c>
      <c r="H6815" s="76">
        <f t="shared" si="1444"/>
        <v>0</v>
      </c>
      <c r="I6815" s="76">
        <f t="shared" si="1444"/>
        <v>0</v>
      </c>
      <c r="J6815" s="76">
        <f t="shared" si="1444"/>
        <v>0</v>
      </c>
      <c r="K6815" s="43">
        <f t="shared" si="1445"/>
        <v>0</v>
      </c>
    </row>
    <row r="6816" spans="1:11" ht="12.75" customHeight="1">
      <c r="A6816" s="61" t="str">
        <f>"         "&amp;Labels!B77</f>
        <v xml:space="preserve">         Customer 9</v>
      </c>
      <c r="B6816" s="76">
        <f t="shared" si="1442"/>
        <v>0</v>
      </c>
      <c r="C6816" s="76">
        <f t="shared" si="1442"/>
        <v>0</v>
      </c>
      <c r="D6816" s="76">
        <f t="shared" si="1442"/>
        <v>0</v>
      </c>
      <c r="E6816" s="76">
        <f t="shared" si="1442"/>
        <v>0</v>
      </c>
      <c r="F6816" s="43">
        <f t="shared" si="1443"/>
        <v>0</v>
      </c>
      <c r="G6816" s="76">
        <f t="shared" si="1444"/>
        <v>0</v>
      </c>
      <c r="H6816" s="76">
        <f t="shared" si="1444"/>
        <v>0</v>
      </c>
      <c r="I6816" s="76">
        <f t="shared" si="1444"/>
        <v>0</v>
      </c>
      <c r="J6816" s="76">
        <f t="shared" si="1444"/>
        <v>0</v>
      </c>
      <c r="K6816" s="43">
        <f t="shared" si="1445"/>
        <v>0</v>
      </c>
    </row>
    <row r="6817" spans="1:11" ht="12.75" customHeight="1">
      <c r="A6817" s="61" t="str">
        <f>"         "&amp;Labels!B78</f>
        <v xml:space="preserve">         Customer 10</v>
      </c>
      <c r="B6817" s="76">
        <f t="shared" si="1442"/>
        <v>0</v>
      </c>
      <c r="C6817" s="76">
        <f t="shared" si="1442"/>
        <v>0</v>
      </c>
      <c r="D6817" s="76">
        <f t="shared" si="1442"/>
        <v>0</v>
      </c>
      <c r="E6817" s="76">
        <f t="shared" si="1442"/>
        <v>0</v>
      </c>
      <c r="F6817" s="43">
        <f t="shared" si="1443"/>
        <v>0</v>
      </c>
      <c r="G6817" s="76">
        <f t="shared" si="1444"/>
        <v>0</v>
      </c>
      <c r="H6817" s="76">
        <f t="shared" si="1444"/>
        <v>0</v>
      </c>
      <c r="I6817" s="76">
        <f t="shared" si="1444"/>
        <v>0</v>
      </c>
      <c r="J6817" s="76">
        <f t="shared" si="1444"/>
        <v>0</v>
      </c>
      <c r="K6817" s="43">
        <f t="shared" si="1445"/>
        <v>0</v>
      </c>
    </row>
    <row r="6818" spans="1:11" ht="12.75" customHeight="1">
      <c r="A6818" s="61" t="str">
        <f>"         "&amp;Labels!C68</f>
        <v xml:space="preserve">         Total</v>
      </c>
      <c r="B6818" s="84">
        <f t="shared" si="1442"/>
        <v>0</v>
      </c>
      <c r="C6818" s="84">
        <f t="shared" si="1442"/>
        <v>0</v>
      </c>
      <c r="D6818" s="84">
        <f t="shared" si="1442"/>
        <v>0</v>
      </c>
      <c r="E6818" s="84">
        <f t="shared" si="1442"/>
        <v>0</v>
      </c>
      <c r="F6818" s="43">
        <f t="shared" si="1443"/>
        <v>0</v>
      </c>
      <c r="G6818" s="84">
        <f t="shared" si="1444"/>
        <v>0</v>
      </c>
      <c r="H6818" s="84">
        <f t="shared" si="1444"/>
        <v>0</v>
      </c>
      <c r="I6818" s="84">
        <f t="shared" si="1444"/>
        <v>0</v>
      </c>
      <c r="J6818" s="84">
        <f t="shared" si="1444"/>
        <v>0</v>
      </c>
      <c r="K6818" s="43">
        <f t="shared" si="1445"/>
        <v>0</v>
      </c>
    </row>
    <row r="6819" spans="1:11" ht="12.75" customHeight="1">
      <c r="A6819" s="61" t="str">
        <f>"      "&amp;Labels!B92</f>
        <v xml:space="preserve">      Q 8</v>
      </c>
      <c r="B6819" s="84"/>
      <c r="C6819" s="84"/>
      <c r="D6819" s="84"/>
      <c r="E6819" s="84"/>
      <c r="F6819" s="43"/>
      <c r="G6819" s="84"/>
      <c r="H6819" s="84"/>
      <c r="I6819" s="84"/>
      <c r="J6819" s="84"/>
      <c r="K6819" s="43"/>
    </row>
    <row r="6820" spans="1:11" ht="12.75" customHeight="1">
      <c r="A6820" s="61" t="str">
        <f>"         "&amp;Labels!B69</f>
        <v xml:space="preserve">         Customer 1</v>
      </c>
      <c r="B6820" s="76">
        <f t="shared" ref="B6820:E6830" si="1446">SUM(B6602,B6711)</f>
        <v>0</v>
      </c>
      <c r="C6820" s="76">
        <f t="shared" si="1446"/>
        <v>0</v>
      </c>
      <c r="D6820" s="76">
        <f t="shared" si="1446"/>
        <v>0</v>
      </c>
      <c r="E6820" s="76">
        <f t="shared" si="1446"/>
        <v>0</v>
      </c>
      <c r="F6820" s="43">
        <f t="shared" ref="F6820:F6830" si="1447">SUM(B6820:E6820)</f>
        <v>0</v>
      </c>
      <c r="G6820" s="76">
        <f t="shared" ref="G6820:J6830" si="1448">SUM(G6602,G6711)</f>
        <v>0</v>
      </c>
      <c r="H6820" s="76">
        <f t="shared" si="1448"/>
        <v>0</v>
      </c>
      <c r="I6820" s="76">
        <f t="shared" si="1448"/>
        <v>0</v>
      </c>
      <c r="J6820" s="76">
        <f t="shared" si="1448"/>
        <v>0</v>
      </c>
      <c r="K6820" s="43">
        <f t="shared" ref="K6820:K6830" si="1449">SUM(G6820:J6820)</f>
        <v>0</v>
      </c>
    </row>
    <row r="6821" spans="1:11" ht="12.75" customHeight="1">
      <c r="A6821" s="61" t="str">
        <f>"         "&amp;Labels!B70</f>
        <v xml:space="preserve">         Customer 2</v>
      </c>
      <c r="B6821" s="76">
        <f t="shared" si="1446"/>
        <v>0</v>
      </c>
      <c r="C6821" s="76">
        <f t="shared" si="1446"/>
        <v>0</v>
      </c>
      <c r="D6821" s="76">
        <f t="shared" si="1446"/>
        <v>0</v>
      </c>
      <c r="E6821" s="76">
        <f t="shared" si="1446"/>
        <v>0</v>
      </c>
      <c r="F6821" s="43">
        <f t="shared" si="1447"/>
        <v>0</v>
      </c>
      <c r="G6821" s="76">
        <f t="shared" si="1448"/>
        <v>0</v>
      </c>
      <c r="H6821" s="76">
        <f t="shared" si="1448"/>
        <v>0</v>
      </c>
      <c r="I6821" s="76">
        <f t="shared" si="1448"/>
        <v>0</v>
      </c>
      <c r="J6821" s="76">
        <f t="shared" si="1448"/>
        <v>0</v>
      </c>
      <c r="K6821" s="43">
        <f t="shared" si="1449"/>
        <v>0</v>
      </c>
    </row>
    <row r="6822" spans="1:11" ht="12.75" customHeight="1">
      <c r="A6822" s="61" t="str">
        <f>"         "&amp;Labels!B71</f>
        <v xml:space="preserve">         Customer 3</v>
      </c>
      <c r="B6822" s="76">
        <f t="shared" si="1446"/>
        <v>0</v>
      </c>
      <c r="C6822" s="76">
        <f t="shared" si="1446"/>
        <v>0</v>
      </c>
      <c r="D6822" s="76">
        <f t="shared" si="1446"/>
        <v>0</v>
      </c>
      <c r="E6822" s="76">
        <f t="shared" si="1446"/>
        <v>0</v>
      </c>
      <c r="F6822" s="43">
        <f t="shared" si="1447"/>
        <v>0</v>
      </c>
      <c r="G6822" s="76">
        <f t="shared" si="1448"/>
        <v>0</v>
      </c>
      <c r="H6822" s="76">
        <f t="shared" si="1448"/>
        <v>0</v>
      </c>
      <c r="I6822" s="76">
        <f t="shared" si="1448"/>
        <v>0</v>
      </c>
      <c r="J6822" s="76">
        <f t="shared" si="1448"/>
        <v>0</v>
      </c>
      <c r="K6822" s="43">
        <f t="shared" si="1449"/>
        <v>0</v>
      </c>
    </row>
    <row r="6823" spans="1:11" ht="12.75" customHeight="1">
      <c r="A6823" s="61" t="str">
        <f>"         "&amp;Labels!B72</f>
        <v xml:space="preserve">         Customer 4</v>
      </c>
      <c r="B6823" s="76">
        <f t="shared" si="1446"/>
        <v>0</v>
      </c>
      <c r="C6823" s="76">
        <f t="shared" si="1446"/>
        <v>0</v>
      </c>
      <c r="D6823" s="76">
        <f t="shared" si="1446"/>
        <v>0</v>
      </c>
      <c r="E6823" s="76">
        <f t="shared" si="1446"/>
        <v>0</v>
      </c>
      <c r="F6823" s="43">
        <f t="shared" si="1447"/>
        <v>0</v>
      </c>
      <c r="G6823" s="76">
        <f t="shared" si="1448"/>
        <v>0</v>
      </c>
      <c r="H6823" s="76">
        <f t="shared" si="1448"/>
        <v>0</v>
      </c>
      <c r="I6823" s="76">
        <f t="shared" si="1448"/>
        <v>0</v>
      </c>
      <c r="J6823" s="76">
        <f t="shared" si="1448"/>
        <v>0</v>
      </c>
      <c r="K6823" s="43">
        <f t="shared" si="1449"/>
        <v>0</v>
      </c>
    </row>
    <row r="6824" spans="1:11" ht="12.75" customHeight="1">
      <c r="A6824" s="61" t="str">
        <f>"         "&amp;Labels!B73</f>
        <v xml:space="preserve">         Customer 5</v>
      </c>
      <c r="B6824" s="76">
        <f t="shared" si="1446"/>
        <v>0</v>
      </c>
      <c r="C6824" s="76">
        <f t="shared" si="1446"/>
        <v>0</v>
      </c>
      <c r="D6824" s="76">
        <f t="shared" si="1446"/>
        <v>0</v>
      </c>
      <c r="E6824" s="76">
        <f t="shared" si="1446"/>
        <v>0</v>
      </c>
      <c r="F6824" s="43">
        <f t="shared" si="1447"/>
        <v>0</v>
      </c>
      <c r="G6824" s="76">
        <f t="shared" si="1448"/>
        <v>0</v>
      </c>
      <c r="H6824" s="76">
        <f t="shared" si="1448"/>
        <v>0</v>
      </c>
      <c r="I6824" s="76">
        <f t="shared" si="1448"/>
        <v>0</v>
      </c>
      <c r="J6824" s="76">
        <f t="shared" si="1448"/>
        <v>0</v>
      </c>
      <c r="K6824" s="43">
        <f t="shared" si="1449"/>
        <v>0</v>
      </c>
    </row>
    <row r="6825" spans="1:11" ht="12.75" customHeight="1">
      <c r="A6825" s="61" t="str">
        <f>"         "&amp;Labels!B74</f>
        <v xml:space="preserve">         Customer 6</v>
      </c>
      <c r="B6825" s="76">
        <f t="shared" si="1446"/>
        <v>0</v>
      </c>
      <c r="C6825" s="76">
        <f t="shared" si="1446"/>
        <v>0</v>
      </c>
      <c r="D6825" s="76">
        <f t="shared" si="1446"/>
        <v>0</v>
      </c>
      <c r="E6825" s="76">
        <f t="shared" si="1446"/>
        <v>0</v>
      </c>
      <c r="F6825" s="43">
        <f t="shared" si="1447"/>
        <v>0</v>
      </c>
      <c r="G6825" s="76">
        <f t="shared" si="1448"/>
        <v>0</v>
      </c>
      <c r="H6825" s="76">
        <f t="shared" si="1448"/>
        <v>0</v>
      </c>
      <c r="I6825" s="76">
        <f t="shared" si="1448"/>
        <v>0</v>
      </c>
      <c r="J6825" s="76">
        <f t="shared" si="1448"/>
        <v>0</v>
      </c>
      <c r="K6825" s="43">
        <f t="shared" si="1449"/>
        <v>0</v>
      </c>
    </row>
    <row r="6826" spans="1:11" ht="12.75" customHeight="1">
      <c r="A6826" s="61" t="str">
        <f>"         "&amp;Labels!B75</f>
        <v xml:space="preserve">         Customer 7</v>
      </c>
      <c r="B6826" s="76">
        <f t="shared" si="1446"/>
        <v>0</v>
      </c>
      <c r="C6826" s="76">
        <f t="shared" si="1446"/>
        <v>0</v>
      </c>
      <c r="D6826" s="76">
        <f t="shared" si="1446"/>
        <v>0</v>
      </c>
      <c r="E6826" s="76">
        <f t="shared" si="1446"/>
        <v>0</v>
      </c>
      <c r="F6826" s="43">
        <f t="shared" si="1447"/>
        <v>0</v>
      </c>
      <c r="G6826" s="76">
        <f t="shared" si="1448"/>
        <v>0</v>
      </c>
      <c r="H6826" s="76">
        <f t="shared" si="1448"/>
        <v>0</v>
      </c>
      <c r="I6826" s="76">
        <f t="shared" si="1448"/>
        <v>0</v>
      </c>
      <c r="J6826" s="76">
        <f t="shared" si="1448"/>
        <v>0</v>
      </c>
      <c r="K6826" s="43">
        <f t="shared" si="1449"/>
        <v>0</v>
      </c>
    </row>
    <row r="6827" spans="1:11" ht="12.75" customHeight="1">
      <c r="A6827" s="61" t="str">
        <f>"         "&amp;Labels!B76</f>
        <v xml:space="preserve">         Customer 8</v>
      </c>
      <c r="B6827" s="76">
        <f t="shared" si="1446"/>
        <v>0</v>
      </c>
      <c r="C6827" s="76">
        <f t="shared" si="1446"/>
        <v>0</v>
      </c>
      <c r="D6827" s="76">
        <f t="shared" si="1446"/>
        <v>0</v>
      </c>
      <c r="E6827" s="76">
        <f t="shared" si="1446"/>
        <v>0</v>
      </c>
      <c r="F6827" s="43">
        <f t="shared" si="1447"/>
        <v>0</v>
      </c>
      <c r="G6827" s="76">
        <f t="shared" si="1448"/>
        <v>0</v>
      </c>
      <c r="H6827" s="76">
        <f t="shared" si="1448"/>
        <v>0</v>
      </c>
      <c r="I6827" s="76">
        <f t="shared" si="1448"/>
        <v>0</v>
      </c>
      <c r="J6827" s="76">
        <f t="shared" si="1448"/>
        <v>0</v>
      </c>
      <c r="K6827" s="43">
        <f t="shared" si="1449"/>
        <v>0</v>
      </c>
    </row>
    <row r="6828" spans="1:11" ht="12.75" customHeight="1">
      <c r="A6828" s="61" t="str">
        <f>"         "&amp;Labels!B77</f>
        <v xml:space="preserve">         Customer 9</v>
      </c>
      <c r="B6828" s="76">
        <f t="shared" si="1446"/>
        <v>0</v>
      </c>
      <c r="C6828" s="76">
        <f t="shared" si="1446"/>
        <v>0</v>
      </c>
      <c r="D6828" s="76">
        <f t="shared" si="1446"/>
        <v>0</v>
      </c>
      <c r="E6828" s="76">
        <f t="shared" si="1446"/>
        <v>0</v>
      </c>
      <c r="F6828" s="43">
        <f t="shared" si="1447"/>
        <v>0</v>
      </c>
      <c r="G6828" s="76">
        <f t="shared" si="1448"/>
        <v>0</v>
      </c>
      <c r="H6828" s="76">
        <f t="shared" si="1448"/>
        <v>0</v>
      </c>
      <c r="I6828" s="76">
        <f t="shared" si="1448"/>
        <v>0</v>
      </c>
      <c r="J6828" s="76">
        <f t="shared" si="1448"/>
        <v>0</v>
      </c>
      <c r="K6828" s="43">
        <f t="shared" si="1449"/>
        <v>0</v>
      </c>
    </row>
    <row r="6829" spans="1:11" ht="12.75" customHeight="1">
      <c r="A6829" s="61" t="str">
        <f>"         "&amp;Labels!B78</f>
        <v xml:space="preserve">         Customer 10</v>
      </c>
      <c r="B6829" s="76">
        <f t="shared" si="1446"/>
        <v>0</v>
      </c>
      <c r="C6829" s="76">
        <f t="shared" si="1446"/>
        <v>0</v>
      </c>
      <c r="D6829" s="76">
        <f t="shared" si="1446"/>
        <v>0</v>
      </c>
      <c r="E6829" s="76">
        <f t="shared" si="1446"/>
        <v>0</v>
      </c>
      <c r="F6829" s="43">
        <f t="shared" si="1447"/>
        <v>0</v>
      </c>
      <c r="G6829" s="76">
        <f t="shared" si="1448"/>
        <v>0</v>
      </c>
      <c r="H6829" s="76">
        <f t="shared" si="1448"/>
        <v>0</v>
      </c>
      <c r="I6829" s="76">
        <f t="shared" si="1448"/>
        <v>0</v>
      </c>
      <c r="J6829" s="76">
        <f t="shared" si="1448"/>
        <v>0</v>
      </c>
      <c r="K6829" s="43">
        <f t="shared" si="1449"/>
        <v>0</v>
      </c>
    </row>
    <row r="6830" spans="1:11" ht="12.75" customHeight="1">
      <c r="A6830" s="61" t="str">
        <f>"         "&amp;Labels!C68</f>
        <v xml:space="preserve">         Total</v>
      </c>
      <c r="B6830" s="84">
        <f t="shared" si="1446"/>
        <v>0</v>
      </c>
      <c r="C6830" s="84">
        <f t="shared" si="1446"/>
        <v>0</v>
      </c>
      <c r="D6830" s="84">
        <f t="shared" si="1446"/>
        <v>0</v>
      </c>
      <c r="E6830" s="84">
        <f t="shared" si="1446"/>
        <v>0</v>
      </c>
      <c r="F6830" s="43">
        <f t="shared" si="1447"/>
        <v>0</v>
      </c>
      <c r="G6830" s="84">
        <f t="shared" si="1448"/>
        <v>0</v>
      </c>
      <c r="H6830" s="84">
        <f t="shared" si="1448"/>
        <v>0</v>
      </c>
      <c r="I6830" s="84">
        <f t="shared" si="1448"/>
        <v>0</v>
      </c>
      <c r="J6830" s="84">
        <f t="shared" si="1448"/>
        <v>0</v>
      </c>
      <c r="K6830" s="43">
        <f t="shared" si="1449"/>
        <v>0</v>
      </c>
    </row>
    <row r="6831" spans="1:11" ht="12.75" customHeight="1">
      <c r="A6831" s="55" t="str">
        <f>"      "&amp;Labels!C84</f>
        <v xml:space="preserve">      Total</v>
      </c>
      <c r="B6831" s="74">
        <f>B6734</f>
        <v>0</v>
      </c>
      <c r="C6831" s="74">
        <f>C6734</f>
        <v>0</v>
      </c>
      <c r="D6831" s="74">
        <f>D6734</f>
        <v>0</v>
      </c>
      <c r="E6831" s="74">
        <f>E6734</f>
        <v>0</v>
      </c>
      <c r="F6831" s="43">
        <f>SUM(B6734:E6734)</f>
        <v>0</v>
      </c>
      <c r="G6831" s="74">
        <f>G6734</f>
        <v>0</v>
      </c>
      <c r="H6831" s="74">
        <f>H6734</f>
        <v>0</v>
      </c>
      <c r="I6831" s="74">
        <f>I6734</f>
        <v>0</v>
      </c>
      <c r="J6831" s="74">
        <f>J6734</f>
        <v>0</v>
      </c>
      <c r="K6831" s="43">
        <f>SUM(G6734:J6734)</f>
        <v>0</v>
      </c>
    </row>
    <row r="6832" spans="1:11" ht="12.75" customHeight="1">
      <c r="A6832" s="61" t="str">
        <f>"         "&amp;Labels!B69</f>
        <v xml:space="preserve">         Customer 1</v>
      </c>
      <c r="B6832" s="76">
        <f t="shared" ref="B6832:E6841" si="1450">SUM(B6614,B6723)</f>
        <v>0</v>
      </c>
      <c r="C6832" s="76">
        <f t="shared" si="1450"/>
        <v>0</v>
      </c>
      <c r="D6832" s="76">
        <f t="shared" si="1450"/>
        <v>0</v>
      </c>
      <c r="E6832" s="76">
        <f t="shared" si="1450"/>
        <v>0</v>
      </c>
      <c r="F6832" s="43">
        <f t="shared" ref="F6832:F6841" si="1451">SUM(B6832:E6832)</f>
        <v>0</v>
      </c>
      <c r="G6832" s="76">
        <f t="shared" ref="G6832:J6841" si="1452">SUM(G6614,G6723)</f>
        <v>0</v>
      </c>
      <c r="H6832" s="76">
        <f t="shared" si="1452"/>
        <v>0</v>
      </c>
      <c r="I6832" s="76">
        <f t="shared" si="1452"/>
        <v>0</v>
      </c>
      <c r="J6832" s="76">
        <f t="shared" si="1452"/>
        <v>0</v>
      </c>
      <c r="K6832" s="43">
        <f t="shared" ref="K6832:K6841" si="1453">SUM(G6832:J6832)</f>
        <v>0</v>
      </c>
    </row>
    <row r="6833" spans="1:11" ht="12.75" customHeight="1">
      <c r="A6833" s="61" t="str">
        <f>"         "&amp;Labels!B70</f>
        <v xml:space="preserve">         Customer 2</v>
      </c>
      <c r="B6833" s="76">
        <f t="shared" si="1450"/>
        <v>0</v>
      </c>
      <c r="C6833" s="76">
        <f t="shared" si="1450"/>
        <v>0</v>
      </c>
      <c r="D6833" s="76">
        <f t="shared" si="1450"/>
        <v>0</v>
      </c>
      <c r="E6833" s="76">
        <f t="shared" si="1450"/>
        <v>0</v>
      </c>
      <c r="F6833" s="43">
        <f t="shared" si="1451"/>
        <v>0</v>
      </c>
      <c r="G6833" s="76">
        <f t="shared" si="1452"/>
        <v>0</v>
      </c>
      <c r="H6833" s="76">
        <f t="shared" si="1452"/>
        <v>0</v>
      </c>
      <c r="I6833" s="76">
        <f t="shared" si="1452"/>
        <v>0</v>
      </c>
      <c r="J6833" s="76">
        <f t="shared" si="1452"/>
        <v>0</v>
      </c>
      <c r="K6833" s="43">
        <f t="shared" si="1453"/>
        <v>0</v>
      </c>
    </row>
    <row r="6834" spans="1:11" ht="12.75" customHeight="1">
      <c r="A6834" s="61" t="str">
        <f>"         "&amp;Labels!B71</f>
        <v xml:space="preserve">         Customer 3</v>
      </c>
      <c r="B6834" s="76">
        <f t="shared" si="1450"/>
        <v>0</v>
      </c>
      <c r="C6834" s="76">
        <f t="shared" si="1450"/>
        <v>0</v>
      </c>
      <c r="D6834" s="76">
        <f t="shared" si="1450"/>
        <v>0</v>
      </c>
      <c r="E6834" s="76">
        <f t="shared" si="1450"/>
        <v>0</v>
      </c>
      <c r="F6834" s="43">
        <f t="shared" si="1451"/>
        <v>0</v>
      </c>
      <c r="G6834" s="76">
        <f t="shared" si="1452"/>
        <v>0</v>
      </c>
      <c r="H6834" s="76">
        <f t="shared" si="1452"/>
        <v>0</v>
      </c>
      <c r="I6834" s="76">
        <f t="shared" si="1452"/>
        <v>0</v>
      </c>
      <c r="J6834" s="76">
        <f t="shared" si="1452"/>
        <v>0</v>
      </c>
      <c r="K6834" s="43">
        <f t="shared" si="1453"/>
        <v>0</v>
      </c>
    </row>
    <row r="6835" spans="1:11" ht="12.75" customHeight="1">
      <c r="A6835" s="61" t="str">
        <f>"         "&amp;Labels!B72</f>
        <v xml:space="preserve">         Customer 4</v>
      </c>
      <c r="B6835" s="76">
        <f t="shared" si="1450"/>
        <v>0</v>
      </c>
      <c r="C6835" s="76">
        <f t="shared" si="1450"/>
        <v>0</v>
      </c>
      <c r="D6835" s="76">
        <f t="shared" si="1450"/>
        <v>0</v>
      </c>
      <c r="E6835" s="76">
        <f t="shared" si="1450"/>
        <v>0</v>
      </c>
      <c r="F6835" s="43">
        <f t="shared" si="1451"/>
        <v>0</v>
      </c>
      <c r="G6835" s="76">
        <f t="shared" si="1452"/>
        <v>0</v>
      </c>
      <c r="H6835" s="76">
        <f t="shared" si="1452"/>
        <v>0</v>
      </c>
      <c r="I6835" s="76">
        <f t="shared" si="1452"/>
        <v>0</v>
      </c>
      <c r="J6835" s="76">
        <f t="shared" si="1452"/>
        <v>0</v>
      </c>
      <c r="K6835" s="43">
        <f t="shared" si="1453"/>
        <v>0</v>
      </c>
    </row>
    <row r="6836" spans="1:11" ht="12.75" customHeight="1">
      <c r="A6836" s="61" t="str">
        <f>"         "&amp;Labels!B73</f>
        <v xml:space="preserve">         Customer 5</v>
      </c>
      <c r="B6836" s="76">
        <f t="shared" si="1450"/>
        <v>0</v>
      </c>
      <c r="C6836" s="76">
        <f t="shared" si="1450"/>
        <v>0</v>
      </c>
      <c r="D6836" s="76">
        <f t="shared" si="1450"/>
        <v>0</v>
      </c>
      <c r="E6836" s="76">
        <f t="shared" si="1450"/>
        <v>0</v>
      </c>
      <c r="F6836" s="43">
        <f t="shared" si="1451"/>
        <v>0</v>
      </c>
      <c r="G6836" s="76">
        <f t="shared" si="1452"/>
        <v>0</v>
      </c>
      <c r="H6836" s="76">
        <f t="shared" si="1452"/>
        <v>0</v>
      </c>
      <c r="I6836" s="76">
        <f t="shared" si="1452"/>
        <v>0</v>
      </c>
      <c r="J6836" s="76">
        <f t="shared" si="1452"/>
        <v>0</v>
      </c>
      <c r="K6836" s="43">
        <f t="shared" si="1453"/>
        <v>0</v>
      </c>
    </row>
    <row r="6837" spans="1:11" ht="12.75" customHeight="1">
      <c r="A6837" s="61" t="str">
        <f>"         "&amp;Labels!B74</f>
        <v xml:space="preserve">         Customer 6</v>
      </c>
      <c r="B6837" s="76">
        <f t="shared" si="1450"/>
        <v>0</v>
      </c>
      <c r="C6837" s="76">
        <f t="shared" si="1450"/>
        <v>0</v>
      </c>
      <c r="D6837" s="76">
        <f t="shared" si="1450"/>
        <v>0</v>
      </c>
      <c r="E6837" s="76">
        <f t="shared" si="1450"/>
        <v>0</v>
      </c>
      <c r="F6837" s="43">
        <f t="shared" si="1451"/>
        <v>0</v>
      </c>
      <c r="G6837" s="76">
        <f t="shared" si="1452"/>
        <v>0</v>
      </c>
      <c r="H6837" s="76">
        <f t="shared" si="1452"/>
        <v>0</v>
      </c>
      <c r="I6837" s="76">
        <f t="shared" si="1452"/>
        <v>0</v>
      </c>
      <c r="J6837" s="76">
        <f t="shared" si="1452"/>
        <v>0</v>
      </c>
      <c r="K6837" s="43">
        <f t="shared" si="1453"/>
        <v>0</v>
      </c>
    </row>
    <row r="6838" spans="1:11" ht="12.75" customHeight="1">
      <c r="A6838" s="61" t="str">
        <f>"         "&amp;Labels!B75</f>
        <v xml:space="preserve">         Customer 7</v>
      </c>
      <c r="B6838" s="76">
        <f t="shared" si="1450"/>
        <v>0</v>
      </c>
      <c r="C6838" s="76">
        <f t="shared" si="1450"/>
        <v>0</v>
      </c>
      <c r="D6838" s="76">
        <f t="shared" si="1450"/>
        <v>0</v>
      </c>
      <c r="E6838" s="76">
        <f t="shared" si="1450"/>
        <v>0</v>
      </c>
      <c r="F6838" s="43">
        <f t="shared" si="1451"/>
        <v>0</v>
      </c>
      <c r="G6838" s="76">
        <f t="shared" si="1452"/>
        <v>0</v>
      </c>
      <c r="H6838" s="76">
        <f t="shared" si="1452"/>
        <v>0</v>
      </c>
      <c r="I6838" s="76">
        <f t="shared" si="1452"/>
        <v>0</v>
      </c>
      <c r="J6838" s="76">
        <f t="shared" si="1452"/>
        <v>0</v>
      </c>
      <c r="K6838" s="43">
        <f t="shared" si="1453"/>
        <v>0</v>
      </c>
    </row>
    <row r="6839" spans="1:11" ht="12.75" customHeight="1">
      <c r="A6839" s="61" t="str">
        <f>"         "&amp;Labels!B76</f>
        <v xml:space="preserve">         Customer 8</v>
      </c>
      <c r="B6839" s="76">
        <f t="shared" si="1450"/>
        <v>0</v>
      </c>
      <c r="C6839" s="76">
        <f t="shared" si="1450"/>
        <v>0</v>
      </c>
      <c r="D6839" s="76">
        <f t="shared" si="1450"/>
        <v>0</v>
      </c>
      <c r="E6839" s="76">
        <f t="shared" si="1450"/>
        <v>0</v>
      </c>
      <c r="F6839" s="43">
        <f t="shared" si="1451"/>
        <v>0</v>
      </c>
      <c r="G6839" s="76">
        <f t="shared" si="1452"/>
        <v>0</v>
      </c>
      <c r="H6839" s="76">
        <f t="shared" si="1452"/>
        <v>0</v>
      </c>
      <c r="I6839" s="76">
        <f t="shared" si="1452"/>
        <v>0</v>
      </c>
      <c r="J6839" s="76">
        <f t="shared" si="1452"/>
        <v>0</v>
      </c>
      <c r="K6839" s="43">
        <f t="shared" si="1453"/>
        <v>0</v>
      </c>
    </row>
    <row r="6840" spans="1:11" ht="12.75" customHeight="1">
      <c r="A6840" s="61" t="str">
        <f>"         "&amp;Labels!B77</f>
        <v xml:space="preserve">         Customer 9</v>
      </c>
      <c r="B6840" s="76">
        <f t="shared" si="1450"/>
        <v>0</v>
      </c>
      <c r="C6840" s="76">
        <f t="shared" si="1450"/>
        <v>0</v>
      </c>
      <c r="D6840" s="76">
        <f t="shared" si="1450"/>
        <v>0</v>
      </c>
      <c r="E6840" s="76">
        <f t="shared" si="1450"/>
        <v>0</v>
      </c>
      <c r="F6840" s="43">
        <f t="shared" si="1451"/>
        <v>0</v>
      </c>
      <c r="G6840" s="76">
        <f t="shared" si="1452"/>
        <v>0</v>
      </c>
      <c r="H6840" s="76">
        <f t="shared" si="1452"/>
        <v>0</v>
      </c>
      <c r="I6840" s="76">
        <f t="shared" si="1452"/>
        <v>0</v>
      </c>
      <c r="J6840" s="76">
        <f t="shared" si="1452"/>
        <v>0</v>
      </c>
      <c r="K6840" s="43">
        <f t="shared" si="1453"/>
        <v>0</v>
      </c>
    </row>
    <row r="6841" spans="1:11" ht="12.75" customHeight="1">
      <c r="A6841" s="61" t="str">
        <f>"         "&amp;Labels!B78</f>
        <v xml:space="preserve">         Customer 10</v>
      </c>
      <c r="B6841" s="76">
        <f t="shared" si="1450"/>
        <v>0</v>
      </c>
      <c r="C6841" s="76">
        <f t="shared" si="1450"/>
        <v>0</v>
      </c>
      <c r="D6841" s="76">
        <f t="shared" si="1450"/>
        <v>0</v>
      </c>
      <c r="E6841" s="76">
        <f t="shared" si="1450"/>
        <v>0</v>
      </c>
      <c r="F6841" s="43">
        <f t="shared" si="1451"/>
        <v>0</v>
      </c>
      <c r="G6841" s="76">
        <f t="shared" si="1452"/>
        <v>0</v>
      </c>
      <c r="H6841" s="76">
        <f t="shared" si="1452"/>
        <v>0</v>
      </c>
      <c r="I6841" s="76">
        <f t="shared" si="1452"/>
        <v>0</v>
      </c>
      <c r="J6841" s="76">
        <f t="shared" si="1452"/>
        <v>0</v>
      </c>
      <c r="K6841" s="43">
        <f t="shared" si="1453"/>
        <v>0</v>
      </c>
    </row>
    <row r="6842" spans="1:11" ht="12.75" customHeight="1">
      <c r="A6842" s="61" t="str">
        <f>"         "&amp;Labels!C68</f>
        <v xml:space="preserve">         Total</v>
      </c>
      <c r="B6842" s="84">
        <f>B6734</f>
        <v>0</v>
      </c>
      <c r="C6842" s="84">
        <f>C6734</f>
        <v>0</v>
      </c>
      <c r="D6842" s="84">
        <f>D6734</f>
        <v>0</v>
      </c>
      <c r="E6842" s="84">
        <f>E6734</f>
        <v>0</v>
      </c>
      <c r="F6842" s="43">
        <f>SUM(B6734:E6734)</f>
        <v>0</v>
      </c>
      <c r="G6842" s="84">
        <f>G6734</f>
        <v>0</v>
      </c>
      <c r="H6842" s="84">
        <f>H6734</f>
        <v>0</v>
      </c>
      <c r="I6842" s="84">
        <f>I6734</f>
        <v>0</v>
      </c>
      <c r="J6842" s="84">
        <f>J6734</f>
        <v>0</v>
      </c>
      <c r="K6842" s="43">
        <f>SUM(G6734:J6734)</f>
        <v>0</v>
      </c>
    </row>
    <row r="6843" spans="1:11" ht="12.75" customHeight="1">
      <c r="A6843" s="63" t="str">
        <f>Labels!B101</f>
        <v>Product 7</v>
      </c>
      <c r="B6843" s="77"/>
      <c r="C6843" s="77"/>
      <c r="D6843" s="77"/>
      <c r="E6843" s="77"/>
      <c r="F6843" s="43"/>
      <c r="G6843" s="77"/>
      <c r="H6843" s="77"/>
      <c r="I6843" s="77"/>
      <c r="J6843" s="77"/>
      <c r="K6843" s="43"/>
    </row>
    <row r="6844" spans="1:11" ht="12.75" customHeight="1">
      <c r="A6844" s="55" t="str">
        <f>"   "&amp;Labels!B107</f>
        <v xml:space="preserve">   Seminars</v>
      </c>
      <c r="B6844" s="74"/>
      <c r="C6844" s="74"/>
      <c r="D6844" s="74"/>
      <c r="E6844" s="74"/>
      <c r="F6844" s="43"/>
      <c r="G6844" s="74"/>
      <c r="H6844" s="74"/>
      <c r="I6844" s="74"/>
      <c r="J6844" s="74"/>
      <c r="K6844" s="43"/>
    </row>
    <row r="6845" spans="1:11" ht="12.75" customHeight="1">
      <c r="A6845" s="61" t="str">
        <f>"      "&amp;Labels!B85</f>
        <v xml:space="preserve">      Q 1</v>
      </c>
      <c r="B6845" s="84"/>
      <c r="C6845" s="84"/>
      <c r="D6845" s="84"/>
      <c r="E6845" s="84"/>
      <c r="F6845" s="43"/>
      <c r="G6845" s="84"/>
      <c r="H6845" s="84"/>
      <c r="I6845" s="84"/>
      <c r="J6845" s="84"/>
      <c r="K6845" s="43"/>
    </row>
    <row r="6846" spans="1:11" ht="12.75" customHeight="1">
      <c r="A6846" s="61" t="str">
        <f>"         "&amp;Labels!B69</f>
        <v xml:space="preserve">         Customer 1</v>
      </c>
      <c r="B6846" s="76">
        <f>IF('(Other Computations)'!B199=0,0,Inputs!D261*Inputs!D154*Inputs!D67*Inputs!D26*'GM Alloc Factors'!B34/('(Other Computations)'!B186+'(Other Computations)'!B199))</f>
        <v>0</v>
      </c>
      <c r="C6846" s="76">
        <f>IF('(Other Computations)'!C199=0,0,Inputs!E261*Inputs!E154*Inputs!D67*Inputs!D26*'GM Alloc Factors'!C34/('(Other Computations)'!C186+'(Other Computations)'!C199))</f>
        <v>0</v>
      </c>
      <c r="D6846" s="76">
        <f>IF('(Other Computations)'!D199=0,0,Inputs!F261*Inputs!F154*Inputs!D67*Inputs!D26*'GM Alloc Factors'!D34/('(Other Computations)'!D186+'(Other Computations)'!D199))</f>
        <v>0</v>
      </c>
      <c r="E6846" s="76">
        <f>IF('(Other Computations)'!E199=0,0,Inputs!G261*Inputs!G154*Inputs!D67*Inputs!D26*'GM Alloc Factors'!E34/('(Other Computations)'!E186+'(Other Computations)'!E199))</f>
        <v>0</v>
      </c>
      <c r="F6846" s="43">
        <f t="shared" ref="F6846:F6856" si="1454">SUM(B6846:E6846)</f>
        <v>0</v>
      </c>
      <c r="G6846" s="76">
        <f>IF('(Other Computations)'!G199=0,0,Inputs!I261*Inputs!I154*Inputs!D67*Inputs!D26*'GM Alloc Factors'!G34/('(Other Computations)'!G186+'(Other Computations)'!G199))</f>
        <v>0</v>
      </c>
      <c r="H6846" s="76">
        <f>IF('(Other Computations)'!H199=0,0,Inputs!J261*Inputs!J154*Inputs!D67*Inputs!D26*'GM Alloc Factors'!H34/('(Other Computations)'!H186+'(Other Computations)'!H199))</f>
        <v>0</v>
      </c>
      <c r="I6846" s="76">
        <f>IF('(Other Computations)'!I199=0,0,Inputs!K261*Inputs!K154*Inputs!D67*Inputs!D26*'GM Alloc Factors'!I34/('(Other Computations)'!I186+'(Other Computations)'!I199))</f>
        <v>0</v>
      </c>
      <c r="J6846" s="76">
        <f>IF('(Other Computations)'!J199=0,0,Inputs!L261*Inputs!L154*Inputs!D67*Inputs!D26*'GM Alloc Factors'!J34/('(Other Computations)'!J186+'(Other Computations)'!J199))</f>
        <v>0</v>
      </c>
      <c r="K6846" s="43">
        <f t="shared" ref="K6846:K6856" si="1455">SUM(G6846:J6846)</f>
        <v>0</v>
      </c>
    </row>
    <row r="6847" spans="1:11" ht="12.75" customHeight="1">
      <c r="A6847" s="61" t="str">
        <f>"         "&amp;Labels!B70</f>
        <v xml:space="preserve">         Customer 2</v>
      </c>
      <c r="B6847" s="76">
        <f>IF('(Other Computations)'!B200=0,0,Inputs!D262*Inputs!D155*Inputs!D68*Inputs!D26*'GM Alloc Factors'!B34/('(Other Computations)'!B187+'(Other Computations)'!B200))</f>
        <v>0</v>
      </c>
      <c r="C6847" s="76">
        <f>IF('(Other Computations)'!C200=0,0,Inputs!E262*Inputs!E155*Inputs!D68*Inputs!D26*'GM Alloc Factors'!C34/('(Other Computations)'!C187+'(Other Computations)'!C200))</f>
        <v>0</v>
      </c>
      <c r="D6847" s="76">
        <f>IF('(Other Computations)'!D200=0,0,Inputs!F262*Inputs!F155*Inputs!D68*Inputs!D26*'GM Alloc Factors'!D34/('(Other Computations)'!D187+'(Other Computations)'!D200))</f>
        <v>0</v>
      </c>
      <c r="E6847" s="76">
        <f>IF('(Other Computations)'!E200=0,0,Inputs!G262*Inputs!G155*Inputs!D68*Inputs!D26*'GM Alloc Factors'!E34/('(Other Computations)'!E187+'(Other Computations)'!E200))</f>
        <v>0</v>
      </c>
      <c r="F6847" s="43">
        <f t="shared" si="1454"/>
        <v>0</v>
      </c>
      <c r="G6847" s="76">
        <f>IF('(Other Computations)'!G200=0,0,Inputs!I262*Inputs!I155*Inputs!D68*Inputs!D26*'GM Alloc Factors'!G34/('(Other Computations)'!G187+'(Other Computations)'!G200))</f>
        <v>0</v>
      </c>
      <c r="H6847" s="76">
        <f>IF('(Other Computations)'!H200=0,0,Inputs!J262*Inputs!J155*Inputs!D68*Inputs!D26*'GM Alloc Factors'!H34/('(Other Computations)'!H187+'(Other Computations)'!H200))</f>
        <v>0</v>
      </c>
      <c r="I6847" s="76">
        <f>IF('(Other Computations)'!I200=0,0,Inputs!K262*Inputs!K155*Inputs!D68*Inputs!D26*'GM Alloc Factors'!I34/('(Other Computations)'!I187+'(Other Computations)'!I200))</f>
        <v>0</v>
      </c>
      <c r="J6847" s="76">
        <f>IF('(Other Computations)'!J200=0,0,Inputs!L262*Inputs!L155*Inputs!D68*Inputs!D26*'GM Alloc Factors'!J34/('(Other Computations)'!J187+'(Other Computations)'!J200))</f>
        <v>0</v>
      </c>
      <c r="K6847" s="43">
        <f t="shared" si="1455"/>
        <v>0</v>
      </c>
    </row>
    <row r="6848" spans="1:11" ht="12.75" customHeight="1">
      <c r="A6848" s="61" t="str">
        <f>"         "&amp;Labels!B71</f>
        <v xml:space="preserve">         Customer 3</v>
      </c>
      <c r="B6848" s="76">
        <f>IF('(Other Computations)'!B201=0,0,Inputs!D263*Inputs!D156*Inputs!D69*Inputs!D26*'GM Alloc Factors'!B34/('(Other Computations)'!B188+'(Other Computations)'!B201))</f>
        <v>0</v>
      </c>
      <c r="C6848" s="76">
        <f>IF('(Other Computations)'!C201=0,0,Inputs!E263*Inputs!E156*Inputs!D69*Inputs!D26*'GM Alloc Factors'!C34/('(Other Computations)'!C188+'(Other Computations)'!C201))</f>
        <v>0</v>
      </c>
      <c r="D6848" s="76">
        <f>IF('(Other Computations)'!D201=0,0,Inputs!F263*Inputs!F156*Inputs!D69*Inputs!D26*'GM Alloc Factors'!D34/('(Other Computations)'!D188+'(Other Computations)'!D201))</f>
        <v>0</v>
      </c>
      <c r="E6848" s="76">
        <f>IF('(Other Computations)'!E201=0,0,Inputs!G263*Inputs!G156*Inputs!D69*Inputs!D26*'GM Alloc Factors'!E34/('(Other Computations)'!E188+'(Other Computations)'!E201))</f>
        <v>0</v>
      </c>
      <c r="F6848" s="43">
        <f t="shared" si="1454"/>
        <v>0</v>
      </c>
      <c r="G6848" s="76">
        <f>IF('(Other Computations)'!G201=0,0,Inputs!I263*Inputs!I156*Inputs!D69*Inputs!D26*'GM Alloc Factors'!G34/('(Other Computations)'!G188+'(Other Computations)'!G201))</f>
        <v>0</v>
      </c>
      <c r="H6848" s="76">
        <f>IF('(Other Computations)'!H201=0,0,Inputs!J263*Inputs!J156*Inputs!D69*Inputs!D26*'GM Alloc Factors'!H34/('(Other Computations)'!H188+'(Other Computations)'!H201))</f>
        <v>0</v>
      </c>
      <c r="I6848" s="76">
        <f>IF('(Other Computations)'!I201=0,0,Inputs!K263*Inputs!K156*Inputs!D69*Inputs!D26*'GM Alloc Factors'!I34/('(Other Computations)'!I188+'(Other Computations)'!I201))</f>
        <v>0</v>
      </c>
      <c r="J6848" s="76">
        <f>IF('(Other Computations)'!J201=0,0,Inputs!L263*Inputs!L156*Inputs!D69*Inputs!D26*'GM Alloc Factors'!J34/('(Other Computations)'!J188+'(Other Computations)'!J201))</f>
        <v>0</v>
      </c>
      <c r="K6848" s="43">
        <f t="shared" si="1455"/>
        <v>0</v>
      </c>
    </row>
    <row r="6849" spans="1:11" ht="12.75" customHeight="1">
      <c r="A6849" s="61" t="str">
        <f>"         "&amp;Labels!B72</f>
        <v xml:space="preserve">         Customer 4</v>
      </c>
      <c r="B6849" s="76">
        <f>IF('(Other Computations)'!B202=0,0,Inputs!D264*Inputs!D157*Inputs!D70*Inputs!D26*'GM Alloc Factors'!B34/('(Other Computations)'!B189+'(Other Computations)'!B202))</f>
        <v>0</v>
      </c>
      <c r="C6849" s="76">
        <f>IF('(Other Computations)'!C202=0,0,Inputs!E264*Inputs!E157*Inputs!D70*Inputs!D26*'GM Alloc Factors'!C34/('(Other Computations)'!C189+'(Other Computations)'!C202))</f>
        <v>0</v>
      </c>
      <c r="D6849" s="76">
        <f>IF('(Other Computations)'!D202=0,0,Inputs!F264*Inputs!F157*Inputs!D70*Inputs!D26*'GM Alloc Factors'!D34/('(Other Computations)'!D189+'(Other Computations)'!D202))</f>
        <v>0</v>
      </c>
      <c r="E6849" s="76">
        <f>IF('(Other Computations)'!E202=0,0,Inputs!G264*Inputs!G157*Inputs!D70*Inputs!D26*'GM Alloc Factors'!E34/('(Other Computations)'!E189+'(Other Computations)'!E202))</f>
        <v>0</v>
      </c>
      <c r="F6849" s="43">
        <f t="shared" si="1454"/>
        <v>0</v>
      </c>
      <c r="G6849" s="76">
        <f>IF('(Other Computations)'!G202=0,0,Inputs!I264*Inputs!I157*Inputs!D70*Inputs!D26*'GM Alloc Factors'!G34/('(Other Computations)'!G189+'(Other Computations)'!G202))</f>
        <v>0</v>
      </c>
      <c r="H6849" s="76">
        <f>IF('(Other Computations)'!H202=0,0,Inputs!J264*Inputs!J157*Inputs!D70*Inputs!D26*'GM Alloc Factors'!H34/('(Other Computations)'!H189+'(Other Computations)'!H202))</f>
        <v>0</v>
      </c>
      <c r="I6849" s="76">
        <f>IF('(Other Computations)'!I202=0,0,Inputs!K264*Inputs!K157*Inputs!D70*Inputs!D26*'GM Alloc Factors'!I34/('(Other Computations)'!I189+'(Other Computations)'!I202))</f>
        <v>0</v>
      </c>
      <c r="J6849" s="76">
        <f>IF('(Other Computations)'!J202=0,0,Inputs!L264*Inputs!L157*Inputs!D70*Inputs!D26*'GM Alloc Factors'!J34/('(Other Computations)'!J189+'(Other Computations)'!J202))</f>
        <v>0</v>
      </c>
      <c r="K6849" s="43">
        <f t="shared" si="1455"/>
        <v>0</v>
      </c>
    </row>
    <row r="6850" spans="1:11" ht="12.75" customHeight="1">
      <c r="A6850" s="61" t="str">
        <f>"         "&amp;Labels!B73</f>
        <v xml:space="preserve">         Customer 5</v>
      </c>
      <c r="B6850" s="76">
        <f>IF('(Other Computations)'!B203=0,0,Inputs!D265*Inputs!D158*Inputs!D71*Inputs!D26*'GM Alloc Factors'!B34/('(Other Computations)'!B190+'(Other Computations)'!B203))</f>
        <v>0</v>
      </c>
      <c r="C6850" s="76">
        <f>IF('(Other Computations)'!C203=0,0,Inputs!E265*Inputs!E158*Inputs!D71*Inputs!D26*'GM Alloc Factors'!C34/('(Other Computations)'!C190+'(Other Computations)'!C203))</f>
        <v>0</v>
      </c>
      <c r="D6850" s="76">
        <f>IF('(Other Computations)'!D203=0,0,Inputs!F265*Inputs!F158*Inputs!D71*Inputs!D26*'GM Alloc Factors'!D34/('(Other Computations)'!D190+'(Other Computations)'!D203))</f>
        <v>0</v>
      </c>
      <c r="E6850" s="76">
        <f>IF('(Other Computations)'!E203=0,0,Inputs!G265*Inputs!G158*Inputs!D71*Inputs!D26*'GM Alloc Factors'!E34/('(Other Computations)'!E190+'(Other Computations)'!E203))</f>
        <v>0</v>
      </c>
      <c r="F6850" s="43">
        <f t="shared" si="1454"/>
        <v>0</v>
      </c>
      <c r="G6850" s="76">
        <f>IF('(Other Computations)'!G203=0,0,Inputs!I265*Inputs!I158*Inputs!D71*Inputs!D26*'GM Alloc Factors'!G34/('(Other Computations)'!G190+'(Other Computations)'!G203))</f>
        <v>0</v>
      </c>
      <c r="H6850" s="76">
        <f>IF('(Other Computations)'!H203=0,0,Inputs!J265*Inputs!J158*Inputs!D71*Inputs!D26*'GM Alloc Factors'!H34/('(Other Computations)'!H190+'(Other Computations)'!H203))</f>
        <v>0</v>
      </c>
      <c r="I6850" s="76">
        <f>IF('(Other Computations)'!I203=0,0,Inputs!K265*Inputs!K158*Inputs!D71*Inputs!D26*'GM Alloc Factors'!I34/('(Other Computations)'!I190+'(Other Computations)'!I203))</f>
        <v>0</v>
      </c>
      <c r="J6850" s="76">
        <f>IF('(Other Computations)'!J203=0,0,Inputs!L265*Inputs!L158*Inputs!D71*Inputs!D26*'GM Alloc Factors'!J34/('(Other Computations)'!J190+'(Other Computations)'!J203))</f>
        <v>0</v>
      </c>
      <c r="K6850" s="43">
        <f t="shared" si="1455"/>
        <v>0</v>
      </c>
    </row>
    <row r="6851" spans="1:11" ht="12.75" customHeight="1">
      <c r="A6851" s="61" t="str">
        <f>"         "&amp;Labels!B74</f>
        <v xml:space="preserve">         Customer 6</v>
      </c>
      <c r="B6851" s="76">
        <f>IF('(Other Computations)'!B204=0,0,Inputs!D266*Inputs!D159*Inputs!D72*Inputs!D26*'GM Alloc Factors'!B34/('(Other Computations)'!B191+'(Other Computations)'!B204))</f>
        <v>0</v>
      </c>
      <c r="C6851" s="76">
        <f>IF('(Other Computations)'!C204=0,0,Inputs!E266*Inputs!E159*Inputs!D72*Inputs!D26*'GM Alloc Factors'!C34/('(Other Computations)'!C191+'(Other Computations)'!C204))</f>
        <v>0</v>
      </c>
      <c r="D6851" s="76">
        <f>IF('(Other Computations)'!D204=0,0,Inputs!F266*Inputs!F159*Inputs!D72*Inputs!D26*'GM Alloc Factors'!D34/('(Other Computations)'!D191+'(Other Computations)'!D204))</f>
        <v>0</v>
      </c>
      <c r="E6851" s="76">
        <f>IF('(Other Computations)'!E204=0,0,Inputs!G266*Inputs!G159*Inputs!D72*Inputs!D26*'GM Alloc Factors'!E34/('(Other Computations)'!E191+'(Other Computations)'!E204))</f>
        <v>0</v>
      </c>
      <c r="F6851" s="43">
        <f t="shared" si="1454"/>
        <v>0</v>
      </c>
      <c r="G6851" s="76">
        <f>IF('(Other Computations)'!G204=0,0,Inputs!I266*Inputs!I159*Inputs!D72*Inputs!D26*'GM Alloc Factors'!G34/('(Other Computations)'!G191+'(Other Computations)'!G204))</f>
        <v>0</v>
      </c>
      <c r="H6851" s="76">
        <f>IF('(Other Computations)'!H204=0,0,Inputs!J266*Inputs!J159*Inputs!D72*Inputs!D26*'GM Alloc Factors'!H34/('(Other Computations)'!H191+'(Other Computations)'!H204))</f>
        <v>0</v>
      </c>
      <c r="I6851" s="76">
        <f>IF('(Other Computations)'!I204=0,0,Inputs!K266*Inputs!K159*Inputs!D72*Inputs!D26*'GM Alloc Factors'!I34/('(Other Computations)'!I191+'(Other Computations)'!I204))</f>
        <v>0</v>
      </c>
      <c r="J6851" s="76">
        <f>IF('(Other Computations)'!J204=0,0,Inputs!L266*Inputs!L159*Inputs!D72*Inputs!D26*'GM Alloc Factors'!J34/('(Other Computations)'!J191+'(Other Computations)'!J204))</f>
        <v>0</v>
      </c>
      <c r="K6851" s="43">
        <f t="shared" si="1455"/>
        <v>0</v>
      </c>
    </row>
    <row r="6852" spans="1:11" ht="12.75" customHeight="1">
      <c r="A6852" s="61" t="str">
        <f>"         "&amp;Labels!B75</f>
        <v xml:space="preserve">         Customer 7</v>
      </c>
      <c r="B6852" s="76">
        <f>IF('(Other Computations)'!B205=0,0,Inputs!D267*Inputs!D160*Inputs!D73*Inputs!D26*'GM Alloc Factors'!B34/('(Other Computations)'!B192+'(Other Computations)'!B205))</f>
        <v>0</v>
      </c>
      <c r="C6852" s="76">
        <f>IF('(Other Computations)'!C205=0,0,Inputs!E267*Inputs!E160*Inputs!D73*Inputs!D26*'GM Alloc Factors'!C34/('(Other Computations)'!C192+'(Other Computations)'!C205))</f>
        <v>0</v>
      </c>
      <c r="D6852" s="76">
        <f>IF('(Other Computations)'!D205=0,0,Inputs!F267*Inputs!F160*Inputs!D73*Inputs!D26*'GM Alloc Factors'!D34/('(Other Computations)'!D192+'(Other Computations)'!D205))</f>
        <v>0</v>
      </c>
      <c r="E6852" s="76">
        <f>IF('(Other Computations)'!E205=0,0,Inputs!G267*Inputs!G160*Inputs!D73*Inputs!D26*'GM Alloc Factors'!E34/('(Other Computations)'!E192+'(Other Computations)'!E205))</f>
        <v>0</v>
      </c>
      <c r="F6852" s="43">
        <f t="shared" si="1454"/>
        <v>0</v>
      </c>
      <c r="G6852" s="76">
        <f>IF('(Other Computations)'!G205=0,0,Inputs!I267*Inputs!I160*Inputs!D73*Inputs!D26*'GM Alloc Factors'!G34/('(Other Computations)'!G192+'(Other Computations)'!G205))</f>
        <v>0</v>
      </c>
      <c r="H6852" s="76">
        <f>IF('(Other Computations)'!H205=0,0,Inputs!J267*Inputs!J160*Inputs!D73*Inputs!D26*'GM Alloc Factors'!H34/('(Other Computations)'!H192+'(Other Computations)'!H205))</f>
        <v>0</v>
      </c>
      <c r="I6852" s="76">
        <f>IF('(Other Computations)'!I205=0,0,Inputs!K267*Inputs!K160*Inputs!D73*Inputs!D26*'GM Alloc Factors'!I34/('(Other Computations)'!I192+'(Other Computations)'!I205))</f>
        <v>0</v>
      </c>
      <c r="J6852" s="76">
        <f>IF('(Other Computations)'!J205=0,0,Inputs!L267*Inputs!L160*Inputs!D73*Inputs!D26*'GM Alloc Factors'!J34/('(Other Computations)'!J192+'(Other Computations)'!J205))</f>
        <v>0</v>
      </c>
      <c r="K6852" s="43">
        <f t="shared" si="1455"/>
        <v>0</v>
      </c>
    </row>
    <row r="6853" spans="1:11" ht="12.75" customHeight="1">
      <c r="A6853" s="61" t="str">
        <f>"         "&amp;Labels!B76</f>
        <v xml:space="preserve">         Customer 8</v>
      </c>
      <c r="B6853" s="76">
        <f>IF('(Other Computations)'!B206=0,0,Inputs!D268*Inputs!D161*Inputs!D74*Inputs!D26*'GM Alloc Factors'!B34/('(Other Computations)'!B193+'(Other Computations)'!B206))</f>
        <v>0</v>
      </c>
      <c r="C6853" s="76">
        <f>IF('(Other Computations)'!C206=0,0,Inputs!E268*Inputs!E161*Inputs!D74*Inputs!D26*'GM Alloc Factors'!C34/('(Other Computations)'!C193+'(Other Computations)'!C206))</f>
        <v>0</v>
      </c>
      <c r="D6853" s="76">
        <f>IF('(Other Computations)'!D206=0,0,Inputs!F268*Inputs!F161*Inputs!D74*Inputs!D26*'GM Alloc Factors'!D34/('(Other Computations)'!D193+'(Other Computations)'!D206))</f>
        <v>0</v>
      </c>
      <c r="E6853" s="76">
        <f>IF('(Other Computations)'!E206=0,0,Inputs!G268*Inputs!G161*Inputs!D74*Inputs!D26*'GM Alloc Factors'!E34/('(Other Computations)'!E193+'(Other Computations)'!E206))</f>
        <v>0</v>
      </c>
      <c r="F6853" s="43">
        <f t="shared" si="1454"/>
        <v>0</v>
      </c>
      <c r="G6853" s="76">
        <f>IF('(Other Computations)'!G206=0,0,Inputs!I268*Inputs!I161*Inputs!D74*Inputs!D26*'GM Alloc Factors'!G34/('(Other Computations)'!G193+'(Other Computations)'!G206))</f>
        <v>0</v>
      </c>
      <c r="H6853" s="76">
        <f>IF('(Other Computations)'!H206=0,0,Inputs!J268*Inputs!J161*Inputs!D74*Inputs!D26*'GM Alloc Factors'!H34/('(Other Computations)'!H193+'(Other Computations)'!H206))</f>
        <v>0</v>
      </c>
      <c r="I6853" s="76">
        <f>IF('(Other Computations)'!I206=0,0,Inputs!K268*Inputs!K161*Inputs!D74*Inputs!D26*'GM Alloc Factors'!I34/('(Other Computations)'!I193+'(Other Computations)'!I206))</f>
        <v>0</v>
      </c>
      <c r="J6853" s="76">
        <f>IF('(Other Computations)'!J206=0,0,Inputs!L268*Inputs!L161*Inputs!D74*Inputs!D26*'GM Alloc Factors'!J34/('(Other Computations)'!J193+'(Other Computations)'!J206))</f>
        <v>0</v>
      </c>
      <c r="K6853" s="43">
        <f t="shared" si="1455"/>
        <v>0</v>
      </c>
    </row>
    <row r="6854" spans="1:11" ht="12.75" customHeight="1">
      <c r="A6854" s="61" t="str">
        <f>"         "&amp;Labels!B77</f>
        <v xml:space="preserve">         Customer 9</v>
      </c>
      <c r="B6854" s="76">
        <f>IF('(Other Computations)'!B207=0,0,Inputs!D269*Inputs!D162*Inputs!D75*Inputs!D26*'GM Alloc Factors'!B34/('(Other Computations)'!B194+'(Other Computations)'!B207))</f>
        <v>0</v>
      </c>
      <c r="C6854" s="76">
        <f>IF('(Other Computations)'!C207=0,0,Inputs!E269*Inputs!E162*Inputs!D75*Inputs!D26*'GM Alloc Factors'!C34/('(Other Computations)'!C194+'(Other Computations)'!C207))</f>
        <v>0</v>
      </c>
      <c r="D6854" s="76">
        <f>IF('(Other Computations)'!D207=0,0,Inputs!F269*Inputs!F162*Inputs!D75*Inputs!D26*'GM Alloc Factors'!D34/('(Other Computations)'!D194+'(Other Computations)'!D207))</f>
        <v>0</v>
      </c>
      <c r="E6854" s="76">
        <f>IF('(Other Computations)'!E207=0,0,Inputs!G269*Inputs!G162*Inputs!D75*Inputs!D26*'GM Alloc Factors'!E34/('(Other Computations)'!E194+'(Other Computations)'!E207))</f>
        <v>0</v>
      </c>
      <c r="F6854" s="43">
        <f t="shared" si="1454"/>
        <v>0</v>
      </c>
      <c r="G6854" s="76">
        <f>IF('(Other Computations)'!G207=0,0,Inputs!I269*Inputs!I162*Inputs!D75*Inputs!D26*'GM Alloc Factors'!G34/('(Other Computations)'!G194+'(Other Computations)'!G207))</f>
        <v>0</v>
      </c>
      <c r="H6854" s="76">
        <f>IF('(Other Computations)'!H207=0,0,Inputs!J269*Inputs!J162*Inputs!D75*Inputs!D26*'GM Alloc Factors'!H34/('(Other Computations)'!H194+'(Other Computations)'!H207))</f>
        <v>0</v>
      </c>
      <c r="I6854" s="76">
        <f>IF('(Other Computations)'!I207=0,0,Inputs!K269*Inputs!K162*Inputs!D75*Inputs!D26*'GM Alloc Factors'!I34/('(Other Computations)'!I194+'(Other Computations)'!I207))</f>
        <v>0</v>
      </c>
      <c r="J6854" s="76">
        <f>IF('(Other Computations)'!J207=0,0,Inputs!L269*Inputs!L162*Inputs!D75*Inputs!D26*'GM Alloc Factors'!J34/('(Other Computations)'!J194+'(Other Computations)'!J207))</f>
        <v>0</v>
      </c>
      <c r="K6854" s="43">
        <f t="shared" si="1455"/>
        <v>0</v>
      </c>
    </row>
    <row r="6855" spans="1:11" ht="12.75" customHeight="1">
      <c r="A6855" s="61" t="str">
        <f>"         "&amp;Labels!B78</f>
        <v xml:space="preserve">         Customer 10</v>
      </c>
      <c r="B6855" s="76">
        <f>IF('(Other Computations)'!B208=0,0,Inputs!D270*Inputs!D163*Inputs!D76*Inputs!D26*'GM Alloc Factors'!B34/('(Other Computations)'!B195+'(Other Computations)'!B208))</f>
        <v>0</v>
      </c>
      <c r="C6855" s="76">
        <f>IF('(Other Computations)'!C208=0,0,Inputs!E270*Inputs!E163*Inputs!D76*Inputs!D26*'GM Alloc Factors'!C34/('(Other Computations)'!C195+'(Other Computations)'!C208))</f>
        <v>0</v>
      </c>
      <c r="D6855" s="76">
        <f>IF('(Other Computations)'!D208=0,0,Inputs!F270*Inputs!F163*Inputs!D76*Inputs!D26*'GM Alloc Factors'!D34/('(Other Computations)'!D195+'(Other Computations)'!D208))</f>
        <v>0</v>
      </c>
      <c r="E6855" s="76">
        <f>IF('(Other Computations)'!E208=0,0,Inputs!G270*Inputs!G163*Inputs!D76*Inputs!D26*'GM Alloc Factors'!E34/('(Other Computations)'!E195+'(Other Computations)'!E208))</f>
        <v>0</v>
      </c>
      <c r="F6855" s="43">
        <f t="shared" si="1454"/>
        <v>0</v>
      </c>
      <c r="G6855" s="76">
        <f>IF('(Other Computations)'!G208=0,0,Inputs!I270*Inputs!I163*Inputs!D76*Inputs!D26*'GM Alloc Factors'!G34/('(Other Computations)'!G195+'(Other Computations)'!G208))</f>
        <v>0</v>
      </c>
      <c r="H6855" s="76">
        <f>IF('(Other Computations)'!H208=0,0,Inputs!J270*Inputs!J163*Inputs!D76*Inputs!D26*'GM Alloc Factors'!H34/('(Other Computations)'!H195+'(Other Computations)'!H208))</f>
        <v>0</v>
      </c>
      <c r="I6855" s="76">
        <f>IF('(Other Computations)'!I208=0,0,Inputs!K270*Inputs!K163*Inputs!D76*Inputs!D26*'GM Alloc Factors'!I34/('(Other Computations)'!I195+'(Other Computations)'!I208))</f>
        <v>0</v>
      </c>
      <c r="J6855" s="76">
        <f>IF('(Other Computations)'!J208=0,0,Inputs!L270*Inputs!L163*Inputs!D76*Inputs!D26*'GM Alloc Factors'!J34/('(Other Computations)'!J195+'(Other Computations)'!J208))</f>
        <v>0</v>
      </c>
      <c r="K6855" s="43">
        <f t="shared" si="1455"/>
        <v>0</v>
      </c>
    </row>
    <row r="6856" spans="1:11" ht="12.75" customHeight="1">
      <c r="A6856" s="61" t="str">
        <f>"         "&amp;Labels!C68</f>
        <v xml:space="preserve">         Total</v>
      </c>
      <c r="B6856" s="84">
        <f>SUM(B6846:B6855)</f>
        <v>0</v>
      </c>
      <c r="C6856" s="84">
        <f>SUM(C6846:C6855)</f>
        <v>0</v>
      </c>
      <c r="D6856" s="84">
        <f>SUM(D6846:D6855)</f>
        <v>0</v>
      </c>
      <c r="E6856" s="84">
        <f>SUM(E6846:E6855)</f>
        <v>0</v>
      </c>
      <c r="F6856" s="43">
        <f t="shared" si="1454"/>
        <v>0</v>
      </c>
      <c r="G6856" s="84">
        <f>SUM(G6846:G6855)</f>
        <v>0</v>
      </c>
      <c r="H6856" s="84">
        <f>SUM(H6846:H6855)</f>
        <v>0</v>
      </c>
      <c r="I6856" s="84">
        <f>SUM(I6846:I6855)</f>
        <v>0</v>
      </c>
      <c r="J6856" s="84">
        <f>SUM(J6846:J6855)</f>
        <v>0</v>
      </c>
      <c r="K6856" s="43">
        <f t="shared" si="1455"/>
        <v>0</v>
      </c>
    </row>
    <row r="6857" spans="1:11" ht="12.75" customHeight="1">
      <c r="A6857" s="61" t="str">
        <f>"      "&amp;Labels!B86</f>
        <v xml:space="preserve">      Q 2</v>
      </c>
      <c r="B6857" s="84"/>
      <c r="C6857" s="84"/>
      <c r="D6857" s="84"/>
      <c r="E6857" s="84"/>
      <c r="F6857" s="43"/>
      <c r="G6857" s="84"/>
      <c r="H6857" s="84"/>
      <c r="I6857" s="84"/>
      <c r="J6857" s="84"/>
      <c r="K6857" s="43"/>
    </row>
    <row r="6858" spans="1:11" ht="12.75" customHeight="1">
      <c r="A6858" s="61" t="str">
        <f>"         "&amp;Labels!B69</f>
        <v xml:space="preserve">         Customer 1</v>
      </c>
      <c r="B6858" s="76">
        <f>IF('(Other Computations)'!B199=0,0,Inputs!D261*Inputs!D154*Inputs!E67*Inputs!D26*'GM Alloc Factors'!B37/('(Other Computations)'!B186+'(Other Computations)'!B199))</f>
        <v>0</v>
      </c>
      <c r="C6858" s="76">
        <f>IF('(Other Computations)'!C199=0,0,Inputs!E261*Inputs!E154*Inputs!E67*Inputs!D26*'GM Alloc Factors'!C37/('(Other Computations)'!C186+'(Other Computations)'!C199))</f>
        <v>0</v>
      </c>
      <c r="D6858" s="76">
        <f>IF('(Other Computations)'!D199=0,0,Inputs!F261*Inputs!F154*Inputs!E67*Inputs!D26*'GM Alloc Factors'!D37/('(Other Computations)'!D186+'(Other Computations)'!D199))</f>
        <v>0</v>
      </c>
      <c r="E6858" s="76">
        <f>IF('(Other Computations)'!E199=0,0,Inputs!G261*Inputs!G154*Inputs!E67*Inputs!D26*'GM Alloc Factors'!E37/('(Other Computations)'!E186+'(Other Computations)'!E199))</f>
        <v>0</v>
      </c>
      <c r="F6858" s="43">
        <f t="shared" ref="F6858:F6868" si="1456">SUM(B6858:E6858)</f>
        <v>0</v>
      </c>
      <c r="G6858" s="76">
        <f>IF('(Other Computations)'!G199=0,0,Inputs!I261*Inputs!I154*Inputs!E67*Inputs!D26*'GM Alloc Factors'!G37/('(Other Computations)'!G186+'(Other Computations)'!G199))</f>
        <v>0</v>
      </c>
      <c r="H6858" s="76">
        <f>IF('(Other Computations)'!H199=0,0,Inputs!J261*Inputs!J154*Inputs!E67*Inputs!D26*'GM Alloc Factors'!H37/('(Other Computations)'!H186+'(Other Computations)'!H199))</f>
        <v>0</v>
      </c>
      <c r="I6858" s="76">
        <f>IF('(Other Computations)'!I199=0,0,Inputs!K261*Inputs!K154*Inputs!E67*Inputs!D26*'GM Alloc Factors'!I37/('(Other Computations)'!I186+'(Other Computations)'!I199))</f>
        <v>0</v>
      </c>
      <c r="J6858" s="76">
        <f>IF('(Other Computations)'!J199=0,0,Inputs!L261*Inputs!L154*Inputs!E67*Inputs!D26*'GM Alloc Factors'!J37/('(Other Computations)'!J186+'(Other Computations)'!J199))</f>
        <v>0</v>
      </c>
      <c r="K6858" s="43">
        <f t="shared" ref="K6858:K6868" si="1457">SUM(G6858:J6858)</f>
        <v>0</v>
      </c>
    </row>
    <row r="6859" spans="1:11" ht="12.75" customHeight="1">
      <c r="A6859" s="61" t="str">
        <f>"         "&amp;Labels!B70</f>
        <v xml:space="preserve">         Customer 2</v>
      </c>
      <c r="B6859" s="76">
        <f>IF('(Other Computations)'!B200=0,0,Inputs!D262*Inputs!D155*Inputs!E68*Inputs!D26*'GM Alloc Factors'!B37/('(Other Computations)'!B187+'(Other Computations)'!B200))</f>
        <v>0</v>
      </c>
      <c r="C6859" s="76">
        <f>IF('(Other Computations)'!C200=0,0,Inputs!E262*Inputs!E155*Inputs!E68*Inputs!D26*'GM Alloc Factors'!C37/('(Other Computations)'!C187+'(Other Computations)'!C200))</f>
        <v>0</v>
      </c>
      <c r="D6859" s="76">
        <f>IF('(Other Computations)'!D200=0,0,Inputs!F262*Inputs!F155*Inputs!E68*Inputs!D26*'GM Alloc Factors'!D37/('(Other Computations)'!D187+'(Other Computations)'!D200))</f>
        <v>0</v>
      </c>
      <c r="E6859" s="76">
        <f>IF('(Other Computations)'!E200=0,0,Inputs!G262*Inputs!G155*Inputs!E68*Inputs!D26*'GM Alloc Factors'!E37/('(Other Computations)'!E187+'(Other Computations)'!E200))</f>
        <v>0</v>
      </c>
      <c r="F6859" s="43">
        <f t="shared" si="1456"/>
        <v>0</v>
      </c>
      <c r="G6859" s="76">
        <f>IF('(Other Computations)'!G200=0,0,Inputs!I262*Inputs!I155*Inputs!E68*Inputs!D26*'GM Alloc Factors'!G37/('(Other Computations)'!G187+'(Other Computations)'!G200))</f>
        <v>0</v>
      </c>
      <c r="H6859" s="76">
        <f>IF('(Other Computations)'!H200=0,0,Inputs!J262*Inputs!J155*Inputs!E68*Inputs!D26*'GM Alloc Factors'!H37/('(Other Computations)'!H187+'(Other Computations)'!H200))</f>
        <v>0</v>
      </c>
      <c r="I6859" s="76">
        <f>IF('(Other Computations)'!I200=0,0,Inputs!K262*Inputs!K155*Inputs!E68*Inputs!D26*'GM Alloc Factors'!I37/('(Other Computations)'!I187+'(Other Computations)'!I200))</f>
        <v>0</v>
      </c>
      <c r="J6859" s="76">
        <f>IF('(Other Computations)'!J200=0,0,Inputs!L262*Inputs!L155*Inputs!E68*Inputs!D26*'GM Alloc Factors'!J37/('(Other Computations)'!J187+'(Other Computations)'!J200))</f>
        <v>0</v>
      </c>
      <c r="K6859" s="43">
        <f t="shared" si="1457"/>
        <v>0</v>
      </c>
    </row>
    <row r="6860" spans="1:11" ht="12.75" customHeight="1">
      <c r="A6860" s="61" t="str">
        <f>"         "&amp;Labels!B71</f>
        <v xml:space="preserve">         Customer 3</v>
      </c>
      <c r="B6860" s="76">
        <f>IF('(Other Computations)'!B201=0,0,Inputs!D263*Inputs!D156*Inputs!E69*Inputs!D26*'GM Alloc Factors'!B37/('(Other Computations)'!B188+'(Other Computations)'!B201))</f>
        <v>0</v>
      </c>
      <c r="C6860" s="76">
        <f>IF('(Other Computations)'!C201=0,0,Inputs!E263*Inputs!E156*Inputs!E69*Inputs!D26*'GM Alloc Factors'!C37/('(Other Computations)'!C188+'(Other Computations)'!C201))</f>
        <v>0</v>
      </c>
      <c r="D6860" s="76">
        <f>IF('(Other Computations)'!D201=0,0,Inputs!F263*Inputs!F156*Inputs!E69*Inputs!D26*'GM Alloc Factors'!D37/('(Other Computations)'!D188+'(Other Computations)'!D201))</f>
        <v>0</v>
      </c>
      <c r="E6860" s="76">
        <f>IF('(Other Computations)'!E201=0,0,Inputs!G263*Inputs!G156*Inputs!E69*Inputs!D26*'GM Alloc Factors'!E37/('(Other Computations)'!E188+'(Other Computations)'!E201))</f>
        <v>0</v>
      </c>
      <c r="F6860" s="43">
        <f t="shared" si="1456"/>
        <v>0</v>
      </c>
      <c r="G6860" s="76">
        <f>IF('(Other Computations)'!G201=0,0,Inputs!I263*Inputs!I156*Inputs!E69*Inputs!D26*'GM Alloc Factors'!G37/('(Other Computations)'!G188+'(Other Computations)'!G201))</f>
        <v>0</v>
      </c>
      <c r="H6860" s="76">
        <f>IF('(Other Computations)'!H201=0,0,Inputs!J263*Inputs!J156*Inputs!E69*Inputs!D26*'GM Alloc Factors'!H37/('(Other Computations)'!H188+'(Other Computations)'!H201))</f>
        <v>0</v>
      </c>
      <c r="I6860" s="76">
        <f>IF('(Other Computations)'!I201=0,0,Inputs!K263*Inputs!K156*Inputs!E69*Inputs!D26*'GM Alloc Factors'!I37/('(Other Computations)'!I188+'(Other Computations)'!I201))</f>
        <v>0</v>
      </c>
      <c r="J6860" s="76">
        <f>IF('(Other Computations)'!J201=0,0,Inputs!L263*Inputs!L156*Inputs!E69*Inputs!D26*'GM Alloc Factors'!J37/('(Other Computations)'!J188+'(Other Computations)'!J201))</f>
        <v>0</v>
      </c>
      <c r="K6860" s="43">
        <f t="shared" si="1457"/>
        <v>0</v>
      </c>
    </row>
    <row r="6861" spans="1:11" ht="12.75" customHeight="1">
      <c r="A6861" s="61" t="str">
        <f>"         "&amp;Labels!B72</f>
        <v xml:space="preserve">         Customer 4</v>
      </c>
      <c r="B6861" s="76">
        <f>IF('(Other Computations)'!B202=0,0,Inputs!D264*Inputs!D157*Inputs!E70*Inputs!D26*'GM Alloc Factors'!B37/('(Other Computations)'!B189+'(Other Computations)'!B202))</f>
        <v>0</v>
      </c>
      <c r="C6861" s="76">
        <f>IF('(Other Computations)'!C202=0,0,Inputs!E264*Inputs!E157*Inputs!E70*Inputs!D26*'GM Alloc Factors'!C37/('(Other Computations)'!C189+'(Other Computations)'!C202))</f>
        <v>0</v>
      </c>
      <c r="D6861" s="76">
        <f>IF('(Other Computations)'!D202=0,0,Inputs!F264*Inputs!F157*Inputs!E70*Inputs!D26*'GM Alloc Factors'!D37/('(Other Computations)'!D189+'(Other Computations)'!D202))</f>
        <v>0</v>
      </c>
      <c r="E6861" s="76">
        <f>IF('(Other Computations)'!E202=0,0,Inputs!G264*Inputs!G157*Inputs!E70*Inputs!D26*'GM Alloc Factors'!E37/('(Other Computations)'!E189+'(Other Computations)'!E202))</f>
        <v>0</v>
      </c>
      <c r="F6861" s="43">
        <f t="shared" si="1456"/>
        <v>0</v>
      </c>
      <c r="G6861" s="76">
        <f>IF('(Other Computations)'!G202=0,0,Inputs!I264*Inputs!I157*Inputs!E70*Inputs!D26*'GM Alloc Factors'!G37/('(Other Computations)'!G189+'(Other Computations)'!G202))</f>
        <v>0</v>
      </c>
      <c r="H6861" s="76">
        <f>IF('(Other Computations)'!H202=0,0,Inputs!J264*Inputs!J157*Inputs!E70*Inputs!D26*'GM Alloc Factors'!H37/('(Other Computations)'!H189+'(Other Computations)'!H202))</f>
        <v>0</v>
      </c>
      <c r="I6861" s="76">
        <f>IF('(Other Computations)'!I202=0,0,Inputs!K264*Inputs!K157*Inputs!E70*Inputs!D26*'GM Alloc Factors'!I37/('(Other Computations)'!I189+'(Other Computations)'!I202))</f>
        <v>0</v>
      </c>
      <c r="J6861" s="76">
        <f>IF('(Other Computations)'!J202=0,0,Inputs!L264*Inputs!L157*Inputs!E70*Inputs!D26*'GM Alloc Factors'!J37/('(Other Computations)'!J189+'(Other Computations)'!J202))</f>
        <v>0</v>
      </c>
      <c r="K6861" s="43">
        <f t="shared" si="1457"/>
        <v>0</v>
      </c>
    </row>
    <row r="6862" spans="1:11" ht="12.75" customHeight="1">
      <c r="A6862" s="61" t="str">
        <f>"         "&amp;Labels!B73</f>
        <v xml:space="preserve">         Customer 5</v>
      </c>
      <c r="B6862" s="76">
        <f>IF('(Other Computations)'!B203=0,0,Inputs!D265*Inputs!D158*Inputs!E71*Inputs!D26*'GM Alloc Factors'!B37/('(Other Computations)'!B190+'(Other Computations)'!B203))</f>
        <v>0</v>
      </c>
      <c r="C6862" s="76">
        <f>IF('(Other Computations)'!C203=0,0,Inputs!E265*Inputs!E158*Inputs!E71*Inputs!D26*'GM Alloc Factors'!C37/('(Other Computations)'!C190+'(Other Computations)'!C203))</f>
        <v>0</v>
      </c>
      <c r="D6862" s="76">
        <f>IF('(Other Computations)'!D203=0,0,Inputs!F265*Inputs!F158*Inputs!E71*Inputs!D26*'GM Alloc Factors'!D37/('(Other Computations)'!D190+'(Other Computations)'!D203))</f>
        <v>0</v>
      </c>
      <c r="E6862" s="76">
        <f>IF('(Other Computations)'!E203=0,0,Inputs!G265*Inputs!G158*Inputs!E71*Inputs!D26*'GM Alloc Factors'!E37/('(Other Computations)'!E190+'(Other Computations)'!E203))</f>
        <v>0</v>
      </c>
      <c r="F6862" s="43">
        <f t="shared" si="1456"/>
        <v>0</v>
      </c>
      <c r="G6862" s="76">
        <f>IF('(Other Computations)'!G203=0,0,Inputs!I265*Inputs!I158*Inputs!E71*Inputs!D26*'GM Alloc Factors'!G37/('(Other Computations)'!G190+'(Other Computations)'!G203))</f>
        <v>0</v>
      </c>
      <c r="H6862" s="76">
        <f>IF('(Other Computations)'!H203=0,0,Inputs!J265*Inputs!J158*Inputs!E71*Inputs!D26*'GM Alloc Factors'!H37/('(Other Computations)'!H190+'(Other Computations)'!H203))</f>
        <v>0</v>
      </c>
      <c r="I6862" s="76">
        <f>IF('(Other Computations)'!I203=0,0,Inputs!K265*Inputs!K158*Inputs!E71*Inputs!D26*'GM Alloc Factors'!I37/('(Other Computations)'!I190+'(Other Computations)'!I203))</f>
        <v>0</v>
      </c>
      <c r="J6862" s="76">
        <f>IF('(Other Computations)'!J203=0,0,Inputs!L265*Inputs!L158*Inputs!E71*Inputs!D26*'GM Alloc Factors'!J37/('(Other Computations)'!J190+'(Other Computations)'!J203))</f>
        <v>0</v>
      </c>
      <c r="K6862" s="43">
        <f t="shared" si="1457"/>
        <v>0</v>
      </c>
    </row>
    <row r="6863" spans="1:11" ht="12.75" customHeight="1">
      <c r="A6863" s="61" t="str">
        <f>"         "&amp;Labels!B74</f>
        <v xml:space="preserve">         Customer 6</v>
      </c>
      <c r="B6863" s="76">
        <f>IF('(Other Computations)'!B204=0,0,Inputs!D266*Inputs!D159*Inputs!E72*Inputs!D26*'GM Alloc Factors'!B37/('(Other Computations)'!B191+'(Other Computations)'!B204))</f>
        <v>0</v>
      </c>
      <c r="C6863" s="76">
        <f>IF('(Other Computations)'!C204=0,0,Inputs!E266*Inputs!E159*Inputs!E72*Inputs!D26*'GM Alloc Factors'!C37/('(Other Computations)'!C191+'(Other Computations)'!C204))</f>
        <v>0</v>
      </c>
      <c r="D6863" s="76">
        <f>IF('(Other Computations)'!D204=0,0,Inputs!F266*Inputs!F159*Inputs!E72*Inputs!D26*'GM Alloc Factors'!D37/('(Other Computations)'!D191+'(Other Computations)'!D204))</f>
        <v>0</v>
      </c>
      <c r="E6863" s="76">
        <f>IF('(Other Computations)'!E204=0,0,Inputs!G266*Inputs!G159*Inputs!E72*Inputs!D26*'GM Alloc Factors'!E37/('(Other Computations)'!E191+'(Other Computations)'!E204))</f>
        <v>0</v>
      </c>
      <c r="F6863" s="43">
        <f t="shared" si="1456"/>
        <v>0</v>
      </c>
      <c r="G6863" s="76">
        <f>IF('(Other Computations)'!G204=0,0,Inputs!I266*Inputs!I159*Inputs!E72*Inputs!D26*'GM Alloc Factors'!G37/('(Other Computations)'!G191+'(Other Computations)'!G204))</f>
        <v>0</v>
      </c>
      <c r="H6863" s="76">
        <f>IF('(Other Computations)'!H204=0,0,Inputs!J266*Inputs!J159*Inputs!E72*Inputs!D26*'GM Alloc Factors'!H37/('(Other Computations)'!H191+'(Other Computations)'!H204))</f>
        <v>0</v>
      </c>
      <c r="I6863" s="76">
        <f>IF('(Other Computations)'!I204=0,0,Inputs!K266*Inputs!K159*Inputs!E72*Inputs!D26*'GM Alloc Factors'!I37/('(Other Computations)'!I191+'(Other Computations)'!I204))</f>
        <v>0</v>
      </c>
      <c r="J6863" s="76">
        <f>IF('(Other Computations)'!J204=0,0,Inputs!L266*Inputs!L159*Inputs!E72*Inputs!D26*'GM Alloc Factors'!J37/('(Other Computations)'!J191+'(Other Computations)'!J204))</f>
        <v>0</v>
      </c>
      <c r="K6863" s="43">
        <f t="shared" si="1457"/>
        <v>0</v>
      </c>
    </row>
    <row r="6864" spans="1:11" ht="12.75" customHeight="1">
      <c r="A6864" s="61" t="str">
        <f>"         "&amp;Labels!B75</f>
        <v xml:space="preserve">         Customer 7</v>
      </c>
      <c r="B6864" s="76">
        <f>IF('(Other Computations)'!B205=0,0,Inputs!D267*Inputs!D160*Inputs!E73*Inputs!D26*'GM Alloc Factors'!B37/('(Other Computations)'!B192+'(Other Computations)'!B205))</f>
        <v>0</v>
      </c>
      <c r="C6864" s="76">
        <f>IF('(Other Computations)'!C205=0,0,Inputs!E267*Inputs!E160*Inputs!E73*Inputs!D26*'GM Alloc Factors'!C37/('(Other Computations)'!C192+'(Other Computations)'!C205))</f>
        <v>0</v>
      </c>
      <c r="D6864" s="76">
        <f>IF('(Other Computations)'!D205=0,0,Inputs!F267*Inputs!F160*Inputs!E73*Inputs!D26*'GM Alloc Factors'!D37/('(Other Computations)'!D192+'(Other Computations)'!D205))</f>
        <v>0</v>
      </c>
      <c r="E6864" s="76">
        <f>IF('(Other Computations)'!E205=0,0,Inputs!G267*Inputs!G160*Inputs!E73*Inputs!D26*'GM Alloc Factors'!E37/('(Other Computations)'!E192+'(Other Computations)'!E205))</f>
        <v>0</v>
      </c>
      <c r="F6864" s="43">
        <f t="shared" si="1456"/>
        <v>0</v>
      </c>
      <c r="G6864" s="76">
        <f>IF('(Other Computations)'!G205=0,0,Inputs!I267*Inputs!I160*Inputs!E73*Inputs!D26*'GM Alloc Factors'!G37/('(Other Computations)'!G192+'(Other Computations)'!G205))</f>
        <v>0</v>
      </c>
      <c r="H6864" s="76">
        <f>IF('(Other Computations)'!H205=0,0,Inputs!J267*Inputs!J160*Inputs!E73*Inputs!D26*'GM Alloc Factors'!H37/('(Other Computations)'!H192+'(Other Computations)'!H205))</f>
        <v>0</v>
      </c>
      <c r="I6864" s="76">
        <f>IF('(Other Computations)'!I205=0,0,Inputs!K267*Inputs!K160*Inputs!E73*Inputs!D26*'GM Alloc Factors'!I37/('(Other Computations)'!I192+'(Other Computations)'!I205))</f>
        <v>0</v>
      </c>
      <c r="J6864" s="76">
        <f>IF('(Other Computations)'!J205=0,0,Inputs!L267*Inputs!L160*Inputs!E73*Inputs!D26*'GM Alloc Factors'!J37/('(Other Computations)'!J192+'(Other Computations)'!J205))</f>
        <v>0</v>
      </c>
      <c r="K6864" s="43">
        <f t="shared" si="1457"/>
        <v>0</v>
      </c>
    </row>
    <row r="6865" spans="1:11" ht="12.75" customHeight="1">
      <c r="A6865" s="61" t="str">
        <f>"         "&amp;Labels!B76</f>
        <v xml:space="preserve">         Customer 8</v>
      </c>
      <c r="B6865" s="76">
        <f>IF('(Other Computations)'!B206=0,0,Inputs!D268*Inputs!D161*Inputs!E74*Inputs!D26*'GM Alloc Factors'!B37/('(Other Computations)'!B193+'(Other Computations)'!B206))</f>
        <v>0</v>
      </c>
      <c r="C6865" s="76">
        <f>IF('(Other Computations)'!C206=0,0,Inputs!E268*Inputs!E161*Inputs!E74*Inputs!D26*'GM Alloc Factors'!C37/('(Other Computations)'!C193+'(Other Computations)'!C206))</f>
        <v>0</v>
      </c>
      <c r="D6865" s="76">
        <f>IF('(Other Computations)'!D206=0,0,Inputs!F268*Inputs!F161*Inputs!E74*Inputs!D26*'GM Alloc Factors'!D37/('(Other Computations)'!D193+'(Other Computations)'!D206))</f>
        <v>0</v>
      </c>
      <c r="E6865" s="76">
        <f>IF('(Other Computations)'!E206=0,0,Inputs!G268*Inputs!G161*Inputs!E74*Inputs!D26*'GM Alloc Factors'!E37/('(Other Computations)'!E193+'(Other Computations)'!E206))</f>
        <v>0</v>
      </c>
      <c r="F6865" s="43">
        <f t="shared" si="1456"/>
        <v>0</v>
      </c>
      <c r="G6865" s="76">
        <f>IF('(Other Computations)'!G206=0,0,Inputs!I268*Inputs!I161*Inputs!E74*Inputs!D26*'GM Alloc Factors'!G37/('(Other Computations)'!G193+'(Other Computations)'!G206))</f>
        <v>0</v>
      </c>
      <c r="H6865" s="76">
        <f>IF('(Other Computations)'!H206=0,0,Inputs!J268*Inputs!J161*Inputs!E74*Inputs!D26*'GM Alloc Factors'!H37/('(Other Computations)'!H193+'(Other Computations)'!H206))</f>
        <v>0</v>
      </c>
      <c r="I6865" s="76">
        <f>IF('(Other Computations)'!I206=0,0,Inputs!K268*Inputs!K161*Inputs!E74*Inputs!D26*'GM Alloc Factors'!I37/('(Other Computations)'!I193+'(Other Computations)'!I206))</f>
        <v>0</v>
      </c>
      <c r="J6865" s="76">
        <f>IF('(Other Computations)'!J206=0,0,Inputs!L268*Inputs!L161*Inputs!E74*Inputs!D26*'GM Alloc Factors'!J37/('(Other Computations)'!J193+'(Other Computations)'!J206))</f>
        <v>0</v>
      </c>
      <c r="K6865" s="43">
        <f t="shared" si="1457"/>
        <v>0</v>
      </c>
    </row>
    <row r="6866" spans="1:11" ht="12.75" customHeight="1">
      <c r="A6866" s="61" t="str">
        <f>"         "&amp;Labels!B77</f>
        <v xml:space="preserve">         Customer 9</v>
      </c>
      <c r="B6866" s="76">
        <f>IF('(Other Computations)'!B207=0,0,Inputs!D269*Inputs!D162*Inputs!E75*Inputs!D26*'GM Alloc Factors'!B37/('(Other Computations)'!B194+'(Other Computations)'!B207))</f>
        <v>0</v>
      </c>
      <c r="C6866" s="76">
        <f>IF('(Other Computations)'!C207=0,0,Inputs!E269*Inputs!E162*Inputs!E75*Inputs!D26*'GM Alloc Factors'!C37/('(Other Computations)'!C194+'(Other Computations)'!C207))</f>
        <v>0</v>
      </c>
      <c r="D6866" s="76">
        <f>IF('(Other Computations)'!D207=0,0,Inputs!F269*Inputs!F162*Inputs!E75*Inputs!D26*'GM Alloc Factors'!D37/('(Other Computations)'!D194+'(Other Computations)'!D207))</f>
        <v>0</v>
      </c>
      <c r="E6866" s="76">
        <f>IF('(Other Computations)'!E207=0,0,Inputs!G269*Inputs!G162*Inputs!E75*Inputs!D26*'GM Alloc Factors'!E37/('(Other Computations)'!E194+'(Other Computations)'!E207))</f>
        <v>0</v>
      </c>
      <c r="F6866" s="43">
        <f t="shared" si="1456"/>
        <v>0</v>
      </c>
      <c r="G6866" s="76">
        <f>IF('(Other Computations)'!G207=0,0,Inputs!I269*Inputs!I162*Inputs!E75*Inputs!D26*'GM Alloc Factors'!G37/('(Other Computations)'!G194+'(Other Computations)'!G207))</f>
        <v>0</v>
      </c>
      <c r="H6866" s="76">
        <f>IF('(Other Computations)'!H207=0,0,Inputs!J269*Inputs!J162*Inputs!E75*Inputs!D26*'GM Alloc Factors'!H37/('(Other Computations)'!H194+'(Other Computations)'!H207))</f>
        <v>0</v>
      </c>
      <c r="I6866" s="76">
        <f>IF('(Other Computations)'!I207=0,0,Inputs!K269*Inputs!K162*Inputs!E75*Inputs!D26*'GM Alloc Factors'!I37/('(Other Computations)'!I194+'(Other Computations)'!I207))</f>
        <v>0</v>
      </c>
      <c r="J6866" s="76">
        <f>IF('(Other Computations)'!J207=0,0,Inputs!L269*Inputs!L162*Inputs!E75*Inputs!D26*'GM Alloc Factors'!J37/('(Other Computations)'!J194+'(Other Computations)'!J207))</f>
        <v>0</v>
      </c>
      <c r="K6866" s="43">
        <f t="shared" si="1457"/>
        <v>0</v>
      </c>
    </row>
    <row r="6867" spans="1:11" ht="12.75" customHeight="1">
      <c r="A6867" s="61" t="str">
        <f>"         "&amp;Labels!B78</f>
        <v xml:space="preserve">         Customer 10</v>
      </c>
      <c r="B6867" s="76">
        <f>IF('(Other Computations)'!B208=0,0,Inputs!D270*Inputs!D163*Inputs!E76*Inputs!D26*'GM Alloc Factors'!B37/('(Other Computations)'!B195+'(Other Computations)'!B208))</f>
        <v>0</v>
      </c>
      <c r="C6867" s="76">
        <f>IF('(Other Computations)'!C208=0,0,Inputs!E270*Inputs!E163*Inputs!E76*Inputs!D26*'GM Alloc Factors'!C37/('(Other Computations)'!C195+'(Other Computations)'!C208))</f>
        <v>0</v>
      </c>
      <c r="D6867" s="76">
        <f>IF('(Other Computations)'!D208=0,0,Inputs!F270*Inputs!F163*Inputs!E76*Inputs!D26*'GM Alloc Factors'!D37/('(Other Computations)'!D195+'(Other Computations)'!D208))</f>
        <v>0</v>
      </c>
      <c r="E6867" s="76">
        <f>IF('(Other Computations)'!E208=0,0,Inputs!G270*Inputs!G163*Inputs!E76*Inputs!D26*'GM Alloc Factors'!E37/('(Other Computations)'!E195+'(Other Computations)'!E208))</f>
        <v>0</v>
      </c>
      <c r="F6867" s="43">
        <f t="shared" si="1456"/>
        <v>0</v>
      </c>
      <c r="G6867" s="76">
        <f>IF('(Other Computations)'!G208=0,0,Inputs!I270*Inputs!I163*Inputs!E76*Inputs!D26*'GM Alloc Factors'!G37/('(Other Computations)'!G195+'(Other Computations)'!G208))</f>
        <v>0</v>
      </c>
      <c r="H6867" s="76">
        <f>IF('(Other Computations)'!H208=0,0,Inputs!J270*Inputs!J163*Inputs!E76*Inputs!D26*'GM Alloc Factors'!H37/('(Other Computations)'!H195+'(Other Computations)'!H208))</f>
        <v>0</v>
      </c>
      <c r="I6867" s="76">
        <f>IF('(Other Computations)'!I208=0,0,Inputs!K270*Inputs!K163*Inputs!E76*Inputs!D26*'GM Alloc Factors'!I37/('(Other Computations)'!I195+'(Other Computations)'!I208))</f>
        <v>0</v>
      </c>
      <c r="J6867" s="76">
        <f>IF('(Other Computations)'!J208=0,0,Inputs!L270*Inputs!L163*Inputs!E76*Inputs!D26*'GM Alloc Factors'!J37/('(Other Computations)'!J195+'(Other Computations)'!J208))</f>
        <v>0</v>
      </c>
      <c r="K6867" s="43">
        <f t="shared" si="1457"/>
        <v>0</v>
      </c>
    </row>
    <row r="6868" spans="1:11" ht="12.75" customHeight="1">
      <c r="A6868" s="61" t="str">
        <f>"         "&amp;Labels!C68</f>
        <v xml:space="preserve">         Total</v>
      </c>
      <c r="B6868" s="84">
        <f>SUM(B6858:B6867)</f>
        <v>0</v>
      </c>
      <c r="C6868" s="84">
        <f>SUM(C6858:C6867)</f>
        <v>0</v>
      </c>
      <c r="D6868" s="84">
        <f>SUM(D6858:D6867)</f>
        <v>0</v>
      </c>
      <c r="E6868" s="84">
        <f>SUM(E6858:E6867)</f>
        <v>0</v>
      </c>
      <c r="F6868" s="43">
        <f t="shared" si="1456"/>
        <v>0</v>
      </c>
      <c r="G6868" s="84">
        <f>SUM(G6858:G6867)</f>
        <v>0</v>
      </c>
      <c r="H6868" s="84">
        <f>SUM(H6858:H6867)</f>
        <v>0</v>
      </c>
      <c r="I6868" s="84">
        <f>SUM(I6858:I6867)</f>
        <v>0</v>
      </c>
      <c r="J6868" s="84">
        <f>SUM(J6858:J6867)</f>
        <v>0</v>
      </c>
      <c r="K6868" s="43">
        <f t="shared" si="1457"/>
        <v>0</v>
      </c>
    </row>
    <row r="6869" spans="1:11" ht="12.75" customHeight="1">
      <c r="A6869" s="61" t="str">
        <f>"      "&amp;Labels!B87</f>
        <v xml:space="preserve">      Q 3</v>
      </c>
      <c r="B6869" s="84"/>
      <c r="C6869" s="84"/>
      <c r="D6869" s="84"/>
      <c r="E6869" s="84"/>
      <c r="F6869" s="43"/>
      <c r="G6869" s="84"/>
      <c r="H6869" s="84"/>
      <c r="I6869" s="84"/>
      <c r="J6869" s="84"/>
      <c r="K6869" s="43"/>
    </row>
    <row r="6870" spans="1:11" ht="12.75" customHeight="1">
      <c r="A6870" s="61" t="str">
        <f>"         "&amp;Labels!B69</f>
        <v xml:space="preserve">         Customer 1</v>
      </c>
      <c r="B6870" s="76">
        <f>IF('(Other Computations)'!B199=0,0,Inputs!D261*Inputs!D154*Inputs!F67*Inputs!D26*'GM Alloc Factors'!B40/('(Other Computations)'!B186+'(Other Computations)'!B199))</f>
        <v>0</v>
      </c>
      <c r="C6870" s="76">
        <f>IF('(Other Computations)'!C199=0,0,Inputs!E261*Inputs!E154*Inputs!F67*Inputs!D26*'GM Alloc Factors'!C40/('(Other Computations)'!C186+'(Other Computations)'!C199))</f>
        <v>0</v>
      </c>
      <c r="D6870" s="76">
        <f>IF('(Other Computations)'!D199=0,0,Inputs!F261*Inputs!F154*Inputs!F67*Inputs!D26*'GM Alloc Factors'!D40/('(Other Computations)'!D186+'(Other Computations)'!D199))</f>
        <v>0</v>
      </c>
      <c r="E6870" s="76">
        <f>IF('(Other Computations)'!E199=0,0,Inputs!G261*Inputs!G154*Inputs!F67*Inputs!D26*'GM Alloc Factors'!E40/('(Other Computations)'!E186+'(Other Computations)'!E199))</f>
        <v>0</v>
      </c>
      <c r="F6870" s="43">
        <f t="shared" ref="F6870:F6880" si="1458">SUM(B6870:E6870)</f>
        <v>0</v>
      </c>
      <c r="G6870" s="76">
        <f>IF('(Other Computations)'!G199=0,0,Inputs!I261*Inputs!I154*Inputs!F67*Inputs!D26*'GM Alloc Factors'!G40/('(Other Computations)'!G186+'(Other Computations)'!G199))</f>
        <v>0</v>
      </c>
      <c r="H6870" s="76">
        <f>IF('(Other Computations)'!H199=0,0,Inputs!J261*Inputs!J154*Inputs!F67*Inputs!D26*'GM Alloc Factors'!H40/('(Other Computations)'!H186+'(Other Computations)'!H199))</f>
        <v>0</v>
      </c>
      <c r="I6870" s="76">
        <f>IF('(Other Computations)'!I199=0,0,Inputs!K261*Inputs!K154*Inputs!F67*Inputs!D26*'GM Alloc Factors'!I40/('(Other Computations)'!I186+'(Other Computations)'!I199))</f>
        <v>0</v>
      </c>
      <c r="J6870" s="76">
        <f>IF('(Other Computations)'!J199=0,0,Inputs!L261*Inputs!L154*Inputs!F67*Inputs!D26*'GM Alloc Factors'!J40/('(Other Computations)'!J186+'(Other Computations)'!J199))</f>
        <v>0</v>
      </c>
      <c r="K6870" s="43">
        <f t="shared" ref="K6870:K6880" si="1459">SUM(G6870:J6870)</f>
        <v>0</v>
      </c>
    </row>
    <row r="6871" spans="1:11" ht="12.75" customHeight="1">
      <c r="A6871" s="61" t="str">
        <f>"         "&amp;Labels!B70</f>
        <v xml:space="preserve">         Customer 2</v>
      </c>
      <c r="B6871" s="76">
        <f>IF('(Other Computations)'!B200=0,0,Inputs!D262*Inputs!D155*Inputs!F68*Inputs!D26*'GM Alloc Factors'!B40/('(Other Computations)'!B187+'(Other Computations)'!B200))</f>
        <v>0</v>
      </c>
      <c r="C6871" s="76">
        <f>IF('(Other Computations)'!C200=0,0,Inputs!E262*Inputs!E155*Inputs!F68*Inputs!D26*'GM Alloc Factors'!C40/('(Other Computations)'!C187+'(Other Computations)'!C200))</f>
        <v>0</v>
      </c>
      <c r="D6871" s="76">
        <f>IF('(Other Computations)'!D200=0,0,Inputs!F262*Inputs!F155*Inputs!F68*Inputs!D26*'GM Alloc Factors'!D40/('(Other Computations)'!D187+'(Other Computations)'!D200))</f>
        <v>0</v>
      </c>
      <c r="E6871" s="76">
        <f>IF('(Other Computations)'!E200=0,0,Inputs!G262*Inputs!G155*Inputs!F68*Inputs!D26*'GM Alloc Factors'!E40/('(Other Computations)'!E187+'(Other Computations)'!E200))</f>
        <v>0</v>
      </c>
      <c r="F6871" s="43">
        <f t="shared" si="1458"/>
        <v>0</v>
      </c>
      <c r="G6871" s="76">
        <f>IF('(Other Computations)'!G200=0,0,Inputs!I262*Inputs!I155*Inputs!F68*Inputs!D26*'GM Alloc Factors'!G40/('(Other Computations)'!G187+'(Other Computations)'!G200))</f>
        <v>0</v>
      </c>
      <c r="H6871" s="76">
        <f>IF('(Other Computations)'!H200=0,0,Inputs!J262*Inputs!J155*Inputs!F68*Inputs!D26*'GM Alloc Factors'!H40/('(Other Computations)'!H187+'(Other Computations)'!H200))</f>
        <v>0</v>
      </c>
      <c r="I6871" s="76">
        <f>IF('(Other Computations)'!I200=0,0,Inputs!K262*Inputs!K155*Inputs!F68*Inputs!D26*'GM Alloc Factors'!I40/('(Other Computations)'!I187+'(Other Computations)'!I200))</f>
        <v>0</v>
      </c>
      <c r="J6871" s="76">
        <f>IF('(Other Computations)'!J200=0,0,Inputs!L262*Inputs!L155*Inputs!F68*Inputs!D26*'GM Alloc Factors'!J40/('(Other Computations)'!J187+'(Other Computations)'!J200))</f>
        <v>0</v>
      </c>
      <c r="K6871" s="43">
        <f t="shared" si="1459"/>
        <v>0</v>
      </c>
    </row>
    <row r="6872" spans="1:11" ht="12.75" customHeight="1">
      <c r="A6872" s="61" t="str">
        <f>"         "&amp;Labels!B71</f>
        <v xml:space="preserve">         Customer 3</v>
      </c>
      <c r="B6872" s="76">
        <f>IF('(Other Computations)'!B201=0,0,Inputs!D263*Inputs!D156*Inputs!F69*Inputs!D26*'GM Alloc Factors'!B40/('(Other Computations)'!B188+'(Other Computations)'!B201))</f>
        <v>0</v>
      </c>
      <c r="C6872" s="76">
        <f>IF('(Other Computations)'!C201=0,0,Inputs!E263*Inputs!E156*Inputs!F69*Inputs!D26*'GM Alloc Factors'!C40/('(Other Computations)'!C188+'(Other Computations)'!C201))</f>
        <v>0</v>
      </c>
      <c r="D6872" s="76">
        <f>IF('(Other Computations)'!D201=0,0,Inputs!F263*Inputs!F156*Inputs!F69*Inputs!D26*'GM Alloc Factors'!D40/('(Other Computations)'!D188+'(Other Computations)'!D201))</f>
        <v>0</v>
      </c>
      <c r="E6872" s="76">
        <f>IF('(Other Computations)'!E201=0,0,Inputs!G263*Inputs!G156*Inputs!F69*Inputs!D26*'GM Alloc Factors'!E40/('(Other Computations)'!E188+'(Other Computations)'!E201))</f>
        <v>0</v>
      </c>
      <c r="F6872" s="43">
        <f t="shared" si="1458"/>
        <v>0</v>
      </c>
      <c r="G6872" s="76">
        <f>IF('(Other Computations)'!G201=0,0,Inputs!I263*Inputs!I156*Inputs!F69*Inputs!D26*'GM Alloc Factors'!G40/('(Other Computations)'!G188+'(Other Computations)'!G201))</f>
        <v>0</v>
      </c>
      <c r="H6872" s="76">
        <f>IF('(Other Computations)'!H201=0,0,Inputs!J263*Inputs!J156*Inputs!F69*Inputs!D26*'GM Alloc Factors'!H40/('(Other Computations)'!H188+'(Other Computations)'!H201))</f>
        <v>0</v>
      </c>
      <c r="I6872" s="76">
        <f>IF('(Other Computations)'!I201=0,0,Inputs!K263*Inputs!K156*Inputs!F69*Inputs!D26*'GM Alloc Factors'!I40/('(Other Computations)'!I188+'(Other Computations)'!I201))</f>
        <v>0</v>
      </c>
      <c r="J6872" s="76">
        <f>IF('(Other Computations)'!J201=0,0,Inputs!L263*Inputs!L156*Inputs!F69*Inputs!D26*'GM Alloc Factors'!J40/('(Other Computations)'!J188+'(Other Computations)'!J201))</f>
        <v>0</v>
      </c>
      <c r="K6872" s="43">
        <f t="shared" si="1459"/>
        <v>0</v>
      </c>
    </row>
    <row r="6873" spans="1:11" ht="12.75" customHeight="1">
      <c r="A6873" s="61" t="str">
        <f>"         "&amp;Labels!B72</f>
        <v xml:space="preserve">         Customer 4</v>
      </c>
      <c r="B6873" s="76">
        <f>IF('(Other Computations)'!B202=0,0,Inputs!D264*Inputs!D157*Inputs!F70*Inputs!D26*'GM Alloc Factors'!B40/('(Other Computations)'!B189+'(Other Computations)'!B202))</f>
        <v>0</v>
      </c>
      <c r="C6873" s="76">
        <f>IF('(Other Computations)'!C202=0,0,Inputs!E264*Inputs!E157*Inputs!F70*Inputs!D26*'GM Alloc Factors'!C40/('(Other Computations)'!C189+'(Other Computations)'!C202))</f>
        <v>0</v>
      </c>
      <c r="D6873" s="76">
        <f>IF('(Other Computations)'!D202=0,0,Inputs!F264*Inputs!F157*Inputs!F70*Inputs!D26*'GM Alloc Factors'!D40/('(Other Computations)'!D189+'(Other Computations)'!D202))</f>
        <v>0</v>
      </c>
      <c r="E6873" s="76">
        <f>IF('(Other Computations)'!E202=0,0,Inputs!G264*Inputs!G157*Inputs!F70*Inputs!D26*'GM Alloc Factors'!E40/('(Other Computations)'!E189+'(Other Computations)'!E202))</f>
        <v>0</v>
      </c>
      <c r="F6873" s="43">
        <f t="shared" si="1458"/>
        <v>0</v>
      </c>
      <c r="G6873" s="76">
        <f>IF('(Other Computations)'!G202=0,0,Inputs!I264*Inputs!I157*Inputs!F70*Inputs!D26*'GM Alloc Factors'!G40/('(Other Computations)'!G189+'(Other Computations)'!G202))</f>
        <v>0</v>
      </c>
      <c r="H6873" s="76">
        <f>IF('(Other Computations)'!H202=0,0,Inputs!J264*Inputs!J157*Inputs!F70*Inputs!D26*'GM Alloc Factors'!H40/('(Other Computations)'!H189+'(Other Computations)'!H202))</f>
        <v>0</v>
      </c>
      <c r="I6873" s="76">
        <f>IF('(Other Computations)'!I202=0,0,Inputs!K264*Inputs!K157*Inputs!F70*Inputs!D26*'GM Alloc Factors'!I40/('(Other Computations)'!I189+'(Other Computations)'!I202))</f>
        <v>0</v>
      </c>
      <c r="J6873" s="76">
        <f>IF('(Other Computations)'!J202=0,0,Inputs!L264*Inputs!L157*Inputs!F70*Inputs!D26*'GM Alloc Factors'!J40/('(Other Computations)'!J189+'(Other Computations)'!J202))</f>
        <v>0</v>
      </c>
      <c r="K6873" s="43">
        <f t="shared" si="1459"/>
        <v>0</v>
      </c>
    </row>
    <row r="6874" spans="1:11" ht="12.75" customHeight="1">
      <c r="A6874" s="61" t="str">
        <f>"         "&amp;Labels!B73</f>
        <v xml:space="preserve">         Customer 5</v>
      </c>
      <c r="B6874" s="76">
        <f>IF('(Other Computations)'!B203=0,0,Inputs!D265*Inputs!D158*Inputs!F71*Inputs!D26*'GM Alloc Factors'!B40/('(Other Computations)'!B190+'(Other Computations)'!B203))</f>
        <v>0</v>
      </c>
      <c r="C6874" s="76">
        <f>IF('(Other Computations)'!C203=0,0,Inputs!E265*Inputs!E158*Inputs!F71*Inputs!D26*'GM Alloc Factors'!C40/('(Other Computations)'!C190+'(Other Computations)'!C203))</f>
        <v>0</v>
      </c>
      <c r="D6874" s="76">
        <f>IF('(Other Computations)'!D203=0,0,Inputs!F265*Inputs!F158*Inputs!F71*Inputs!D26*'GM Alloc Factors'!D40/('(Other Computations)'!D190+'(Other Computations)'!D203))</f>
        <v>0</v>
      </c>
      <c r="E6874" s="76">
        <f>IF('(Other Computations)'!E203=0,0,Inputs!G265*Inputs!G158*Inputs!F71*Inputs!D26*'GM Alloc Factors'!E40/('(Other Computations)'!E190+'(Other Computations)'!E203))</f>
        <v>0</v>
      </c>
      <c r="F6874" s="43">
        <f t="shared" si="1458"/>
        <v>0</v>
      </c>
      <c r="G6874" s="76">
        <f>IF('(Other Computations)'!G203=0,0,Inputs!I265*Inputs!I158*Inputs!F71*Inputs!D26*'GM Alloc Factors'!G40/('(Other Computations)'!G190+'(Other Computations)'!G203))</f>
        <v>0</v>
      </c>
      <c r="H6874" s="76">
        <f>IF('(Other Computations)'!H203=0,0,Inputs!J265*Inputs!J158*Inputs!F71*Inputs!D26*'GM Alloc Factors'!H40/('(Other Computations)'!H190+'(Other Computations)'!H203))</f>
        <v>0</v>
      </c>
      <c r="I6874" s="76">
        <f>IF('(Other Computations)'!I203=0,0,Inputs!K265*Inputs!K158*Inputs!F71*Inputs!D26*'GM Alloc Factors'!I40/('(Other Computations)'!I190+'(Other Computations)'!I203))</f>
        <v>0</v>
      </c>
      <c r="J6874" s="76">
        <f>IF('(Other Computations)'!J203=0,0,Inputs!L265*Inputs!L158*Inputs!F71*Inputs!D26*'GM Alloc Factors'!J40/('(Other Computations)'!J190+'(Other Computations)'!J203))</f>
        <v>0</v>
      </c>
      <c r="K6874" s="43">
        <f t="shared" si="1459"/>
        <v>0</v>
      </c>
    </row>
    <row r="6875" spans="1:11" ht="12.75" customHeight="1">
      <c r="A6875" s="61" t="str">
        <f>"         "&amp;Labels!B74</f>
        <v xml:space="preserve">         Customer 6</v>
      </c>
      <c r="B6875" s="76">
        <f>IF('(Other Computations)'!B204=0,0,Inputs!D266*Inputs!D159*Inputs!F72*Inputs!D26*'GM Alloc Factors'!B40/('(Other Computations)'!B191+'(Other Computations)'!B204))</f>
        <v>0</v>
      </c>
      <c r="C6875" s="76">
        <f>IF('(Other Computations)'!C204=0,0,Inputs!E266*Inputs!E159*Inputs!F72*Inputs!D26*'GM Alloc Factors'!C40/('(Other Computations)'!C191+'(Other Computations)'!C204))</f>
        <v>0</v>
      </c>
      <c r="D6875" s="76">
        <f>IF('(Other Computations)'!D204=0,0,Inputs!F266*Inputs!F159*Inputs!F72*Inputs!D26*'GM Alloc Factors'!D40/('(Other Computations)'!D191+'(Other Computations)'!D204))</f>
        <v>0</v>
      </c>
      <c r="E6875" s="76">
        <f>IF('(Other Computations)'!E204=0,0,Inputs!G266*Inputs!G159*Inputs!F72*Inputs!D26*'GM Alloc Factors'!E40/('(Other Computations)'!E191+'(Other Computations)'!E204))</f>
        <v>0</v>
      </c>
      <c r="F6875" s="43">
        <f t="shared" si="1458"/>
        <v>0</v>
      </c>
      <c r="G6875" s="76">
        <f>IF('(Other Computations)'!G204=0,0,Inputs!I266*Inputs!I159*Inputs!F72*Inputs!D26*'GM Alloc Factors'!G40/('(Other Computations)'!G191+'(Other Computations)'!G204))</f>
        <v>0</v>
      </c>
      <c r="H6875" s="76">
        <f>IF('(Other Computations)'!H204=0,0,Inputs!J266*Inputs!J159*Inputs!F72*Inputs!D26*'GM Alloc Factors'!H40/('(Other Computations)'!H191+'(Other Computations)'!H204))</f>
        <v>0</v>
      </c>
      <c r="I6875" s="76">
        <f>IF('(Other Computations)'!I204=0,0,Inputs!K266*Inputs!K159*Inputs!F72*Inputs!D26*'GM Alloc Factors'!I40/('(Other Computations)'!I191+'(Other Computations)'!I204))</f>
        <v>0</v>
      </c>
      <c r="J6875" s="76">
        <f>IF('(Other Computations)'!J204=0,0,Inputs!L266*Inputs!L159*Inputs!F72*Inputs!D26*'GM Alloc Factors'!J40/('(Other Computations)'!J191+'(Other Computations)'!J204))</f>
        <v>0</v>
      </c>
      <c r="K6875" s="43">
        <f t="shared" si="1459"/>
        <v>0</v>
      </c>
    </row>
    <row r="6876" spans="1:11" ht="12.75" customHeight="1">
      <c r="A6876" s="61" t="str">
        <f>"         "&amp;Labels!B75</f>
        <v xml:space="preserve">         Customer 7</v>
      </c>
      <c r="B6876" s="76">
        <f>IF('(Other Computations)'!B205=0,0,Inputs!D267*Inputs!D160*Inputs!F73*Inputs!D26*'GM Alloc Factors'!B40/('(Other Computations)'!B192+'(Other Computations)'!B205))</f>
        <v>0</v>
      </c>
      <c r="C6876" s="76">
        <f>IF('(Other Computations)'!C205=0,0,Inputs!E267*Inputs!E160*Inputs!F73*Inputs!D26*'GM Alloc Factors'!C40/('(Other Computations)'!C192+'(Other Computations)'!C205))</f>
        <v>0</v>
      </c>
      <c r="D6876" s="76">
        <f>IF('(Other Computations)'!D205=0,0,Inputs!F267*Inputs!F160*Inputs!F73*Inputs!D26*'GM Alloc Factors'!D40/('(Other Computations)'!D192+'(Other Computations)'!D205))</f>
        <v>0</v>
      </c>
      <c r="E6876" s="76">
        <f>IF('(Other Computations)'!E205=0,0,Inputs!G267*Inputs!G160*Inputs!F73*Inputs!D26*'GM Alloc Factors'!E40/('(Other Computations)'!E192+'(Other Computations)'!E205))</f>
        <v>0</v>
      </c>
      <c r="F6876" s="43">
        <f t="shared" si="1458"/>
        <v>0</v>
      </c>
      <c r="G6876" s="76">
        <f>IF('(Other Computations)'!G205=0,0,Inputs!I267*Inputs!I160*Inputs!F73*Inputs!D26*'GM Alloc Factors'!G40/('(Other Computations)'!G192+'(Other Computations)'!G205))</f>
        <v>0</v>
      </c>
      <c r="H6876" s="76">
        <f>IF('(Other Computations)'!H205=0,0,Inputs!J267*Inputs!J160*Inputs!F73*Inputs!D26*'GM Alloc Factors'!H40/('(Other Computations)'!H192+'(Other Computations)'!H205))</f>
        <v>0</v>
      </c>
      <c r="I6876" s="76">
        <f>IF('(Other Computations)'!I205=0,0,Inputs!K267*Inputs!K160*Inputs!F73*Inputs!D26*'GM Alloc Factors'!I40/('(Other Computations)'!I192+'(Other Computations)'!I205))</f>
        <v>0</v>
      </c>
      <c r="J6876" s="76">
        <f>IF('(Other Computations)'!J205=0,0,Inputs!L267*Inputs!L160*Inputs!F73*Inputs!D26*'GM Alloc Factors'!J40/('(Other Computations)'!J192+'(Other Computations)'!J205))</f>
        <v>0</v>
      </c>
      <c r="K6876" s="43">
        <f t="shared" si="1459"/>
        <v>0</v>
      </c>
    </row>
    <row r="6877" spans="1:11" ht="12.75" customHeight="1">
      <c r="A6877" s="61" t="str">
        <f>"         "&amp;Labels!B76</f>
        <v xml:space="preserve">         Customer 8</v>
      </c>
      <c r="B6877" s="76">
        <f>IF('(Other Computations)'!B206=0,0,Inputs!D268*Inputs!D161*Inputs!F74*Inputs!D26*'GM Alloc Factors'!B40/('(Other Computations)'!B193+'(Other Computations)'!B206))</f>
        <v>0</v>
      </c>
      <c r="C6877" s="76">
        <f>IF('(Other Computations)'!C206=0,0,Inputs!E268*Inputs!E161*Inputs!F74*Inputs!D26*'GM Alloc Factors'!C40/('(Other Computations)'!C193+'(Other Computations)'!C206))</f>
        <v>0</v>
      </c>
      <c r="D6877" s="76">
        <f>IF('(Other Computations)'!D206=0,0,Inputs!F268*Inputs!F161*Inputs!F74*Inputs!D26*'GM Alloc Factors'!D40/('(Other Computations)'!D193+'(Other Computations)'!D206))</f>
        <v>0</v>
      </c>
      <c r="E6877" s="76">
        <f>IF('(Other Computations)'!E206=0,0,Inputs!G268*Inputs!G161*Inputs!F74*Inputs!D26*'GM Alloc Factors'!E40/('(Other Computations)'!E193+'(Other Computations)'!E206))</f>
        <v>0</v>
      </c>
      <c r="F6877" s="43">
        <f t="shared" si="1458"/>
        <v>0</v>
      </c>
      <c r="G6877" s="76">
        <f>IF('(Other Computations)'!G206=0,0,Inputs!I268*Inputs!I161*Inputs!F74*Inputs!D26*'GM Alloc Factors'!G40/('(Other Computations)'!G193+'(Other Computations)'!G206))</f>
        <v>0</v>
      </c>
      <c r="H6877" s="76">
        <f>IF('(Other Computations)'!H206=0,0,Inputs!J268*Inputs!J161*Inputs!F74*Inputs!D26*'GM Alloc Factors'!H40/('(Other Computations)'!H193+'(Other Computations)'!H206))</f>
        <v>0</v>
      </c>
      <c r="I6877" s="76">
        <f>IF('(Other Computations)'!I206=0,0,Inputs!K268*Inputs!K161*Inputs!F74*Inputs!D26*'GM Alloc Factors'!I40/('(Other Computations)'!I193+'(Other Computations)'!I206))</f>
        <v>0</v>
      </c>
      <c r="J6877" s="76">
        <f>IF('(Other Computations)'!J206=0,0,Inputs!L268*Inputs!L161*Inputs!F74*Inputs!D26*'GM Alloc Factors'!J40/('(Other Computations)'!J193+'(Other Computations)'!J206))</f>
        <v>0</v>
      </c>
      <c r="K6877" s="43">
        <f t="shared" si="1459"/>
        <v>0</v>
      </c>
    </row>
    <row r="6878" spans="1:11" ht="12.75" customHeight="1">
      <c r="A6878" s="61" t="str">
        <f>"         "&amp;Labels!B77</f>
        <v xml:space="preserve">         Customer 9</v>
      </c>
      <c r="B6878" s="76">
        <f>IF('(Other Computations)'!B207=0,0,Inputs!D269*Inputs!D162*Inputs!F75*Inputs!D26*'GM Alloc Factors'!B40/('(Other Computations)'!B194+'(Other Computations)'!B207))</f>
        <v>0</v>
      </c>
      <c r="C6878" s="76">
        <f>IF('(Other Computations)'!C207=0,0,Inputs!E269*Inputs!E162*Inputs!F75*Inputs!D26*'GM Alloc Factors'!C40/('(Other Computations)'!C194+'(Other Computations)'!C207))</f>
        <v>0</v>
      </c>
      <c r="D6878" s="76">
        <f>IF('(Other Computations)'!D207=0,0,Inputs!F269*Inputs!F162*Inputs!F75*Inputs!D26*'GM Alloc Factors'!D40/('(Other Computations)'!D194+'(Other Computations)'!D207))</f>
        <v>0</v>
      </c>
      <c r="E6878" s="76">
        <f>IF('(Other Computations)'!E207=0,0,Inputs!G269*Inputs!G162*Inputs!F75*Inputs!D26*'GM Alloc Factors'!E40/('(Other Computations)'!E194+'(Other Computations)'!E207))</f>
        <v>0</v>
      </c>
      <c r="F6878" s="43">
        <f t="shared" si="1458"/>
        <v>0</v>
      </c>
      <c r="G6878" s="76">
        <f>IF('(Other Computations)'!G207=0,0,Inputs!I269*Inputs!I162*Inputs!F75*Inputs!D26*'GM Alloc Factors'!G40/('(Other Computations)'!G194+'(Other Computations)'!G207))</f>
        <v>0</v>
      </c>
      <c r="H6878" s="76">
        <f>IF('(Other Computations)'!H207=0,0,Inputs!J269*Inputs!J162*Inputs!F75*Inputs!D26*'GM Alloc Factors'!H40/('(Other Computations)'!H194+'(Other Computations)'!H207))</f>
        <v>0</v>
      </c>
      <c r="I6878" s="76">
        <f>IF('(Other Computations)'!I207=0,0,Inputs!K269*Inputs!K162*Inputs!F75*Inputs!D26*'GM Alloc Factors'!I40/('(Other Computations)'!I194+'(Other Computations)'!I207))</f>
        <v>0</v>
      </c>
      <c r="J6878" s="76">
        <f>IF('(Other Computations)'!J207=0,0,Inputs!L269*Inputs!L162*Inputs!F75*Inputs!D26*'GM Alloc Factors'!J40/('(Other Computations)'!J194+'(Other Computations)'!J207))</f>
        <v>0</v>
      </c>
      <c r="K6878" s="43">
        <f t="shared" si="1459"/>
        <v>0</v>
      </c>
    </row>
    <row r="6879" spans="1:11" ht="12.75" customHeight="1">
      <c r="A6879" s="61" t="str">
        <f>"         "&amp;Labels!B78</f>
        <v xml:space="preserve">         Customer 10</v>
      </c>
      <c r="B6879" s="76">
        <f>IF('(Other Computations)'!B208=0,0,Inputs!D270*Inputs!D163*Inputs!F76*Inputs!D26*'GM Alloc Factors'!B40/('(Other Computations)'!B195+'(Other Computations)'!B208))</f>
        <v>0</v>
      </c>
      <c r="C6879" s="76">
        <f>IF('(Other Computations)'!C208=0,0,Inputs!E270*Inputs!E163*Inputs!F76*Inputs!D26*'GM Alloc Factors'!C40/('(Other Computations)'!C195+'(Other Computations)'!C208))</f>
        <v>0</v>
      </c>
      <c r="D6879" s="76">
        <f>IF('(Other Computations)'!D208=0,0,Inputs!F270*Inputs!F163*Inputs!F76*Inputs!D26*'GM Alloc Factors'!D40/('(Other Computations)'!D195+'(Other Computations)'!D208))</f>
        <v>0</v>
      </c>
      <c r="E6879" s="76">
        <f>IF('(Other Computations)'!E208=0,0,Inputs!G270*Inputs!G163*Inputs!F76*Inputs!D26*'GM Alloc Factors'!E40/('(Other Computations)'!E195+'(Other Computations)'!E208))</f>
        <v>0</v>
      </c>
      <c r="F6879" s="43">
        <f t="shared" si="1458"/>
        <v>0</v>
      </c>
      <c r="G6879" s="76">
        <f>IF('(Other Computations)'!G208=0,0,Inputs!I270*Inputs!I163*Inputs!F76*Inputs!D26*'GM Alloc Factors'!G40/('(Other Computations)'!G195+'(Other Computations)'!G208))</f>
        <v>0</v>
      </c>
      <c r="H6879" s="76">
        <f>IF('(Other Computations)'!H208=0,0,Inputs!J270*Inputs!J163*Inputs!F76*Inputs!D26*'GM Alloc Factors'!H40/('(Other Computations)'!H195+'(Other Computations)'!H208))</f>
        <v>0</v>
      </c>
      <c r="I6879" s="76">
        <f>IF('(Other Computations)'!I208=0,0,Inputs!K270*Inputs!K163*Inputs!F76*Inputs!D26*'GM Alloc Factors'!I40/('(Other Computations)'!I195+'(Other Computations)'!I208))</f>
        <v>0</v>
      </c>
      <c r="J6879" s="76">
        <f>IF('(Other Computations)'!J208=0,0,Inputs!L270*Inputs!L163*Inputs!F76*Inputs!D26*'GM Alloc Factors'!J40/('(Other Computations)'!J195+'(Other Computations)'!J208))</f>
        <v>0</v>
      </c>
      <c r="K6879" s="43">
        <f t="shared" si="1459"/>
        <v>0</v>
      </c>
    </row>
    <row r="6880" spans="1:11" ht="12.75" customHeight="1">
      <c r="A6880" s="61" t="str">
        <f>"         "&amp;Labels!C68</f>
        <v xml:space="preserve">         Total</v>
      </c>
      <c r="B6880" s="84">
        <f>SUM(B6870:B6879)</f>
        <v>0</v>
      </c>
      <c r="C6880" s="84">
        <f>SUM(C6870:C6879)</f>
        <v>0</v>
      </c>
      <c r="D6880" s="84">
        <f>SUM(D6870:D6879)</f>
        <v>0</v>
      </c>
      <c r="E6880" s="84">
        <f>SUM(E6870:E6879)</f>
        <v>0</v>
      </c>
      <c r="F6880" s="43">
        <f t="shared" si="1458"/>
        <v>0</v>
      </c>
      <c r="G6880" s="84">
        <f>SUM(G6870:G6879)</f>
        <v>0</v>
      </c>
      <c r="H6880" s="84">
        <f>SUM(H6870:H6879)</f>
        <v>0</v>
      </c>
      <c r="I6880" s="84">
        <f>SUM(I6870:I6879)</f>
        <v>0</v>
      </c>
      <c r="J6880" s="84">
        <f>SUM(J6870:J6879)</f>
        <v>0</v>
      </c>
      <c r="K6880" s="43">
        <f t="shared" si="1459"/>
        <v>0</v>
      </c>
    </row>
    <row r="6881" spans="1:11" ht="12.75" customHeight="1">
      <c r="A6881" s="61" t="str">
        <f>"      "&amp;Labels!B88</f>
        <v xml:space="preserve">      Q 4</v>
      </c>
      <c r="B6881" s="84"/>
      <c r="C6881" s="84"/>
      <c r="D6881" s="84"/>
      <c r="E6881" s="84"/>
      <c r="F6881" s="43"/>
      <c r="G6881" s="84"/>
      <c r="H6881" s="84"/>
      <c r="I6881" s="84"/>
      <c r="J6881" s="84"/>
      <c r="K6881" s="43"/>
    </row>
    <row r="6882" spans="1:11" ht="12.75" customHeight="1">
      <c r="A6882" s="61" t="str">
        <f>"         "&amp;Labels!B69</f>
        <v xml:space="preserve">         Customer 1</v>
      </c>
      <c r="B6882" s="76">
        <f>IF('(Other Computations)'!B199=0,0,Inputs!D261*Inputs!D154*Inputs!G67*Inputs!D26*'GM Alloc Factors'!B43/('(Other Computations)'!B186+'(Other Computations)'!B199))</f>
        <v>0</v>
      </c>
      <c r="C6882" s="76">
        <f>IF('(Other Computations)'!C199=0,0,Inputs!E261*Inputs!E154*Inputs!G67*Inputs!D26*'GM Alloc Factors'!C43/('(Other Computations)'!C186+'(Other Computations)'!C199))</f>
        <v>0</v>
      </c>
      <c r="D6882" s="76">
        <f>IF('(Other Computations)'!D199=0,0,Inputs!F261*Inputs!F154*Inputs!G67*Inputs!D26*'GM Alloc Factors'!D43/('(Other Computations)'!D186+'(Other Computations)'!D199))</f>
        <v>0</v>
      </c>
      <c r="E6882" s="76">
        <f>IF('(Other Computations)'!E199=0,0,Inputs!G261*Inputs!G154*Inputs!G67*Inputs!D26*'GM Alloc Factors'!E43/('(Other Computations)'!E186+'(Other Computations)'!E199))</f>
        <v>0</v>
      </c>
      <c r="F6882" s="43">
        <f t="shared" ref="F6882:F6892" si="1460">SUM(B6882:E6882)</f>
        <v>0</v>
      </c>
      <c r="G6882" s="76">
        <f>IF('(Other Computations)'!G199=0,0,Inputs!I261*Inputs!I154*Inputs!G67*Inputs!D26*'GM Alloc Factors'!G43/('(Other Computations)'!G186+'(Other Computations)'!G199))</f>
        <v>0</v>
      </c>
      <c r="H6882" s="76">
        <f>IF('(Other Computations)'!H199=0,0,Inputs!J261*Inputs!J154*Inputs!G67*Inputs!D26*'GM Alloc Factors'!H43/('(Other Computations)'!H186+'(Other Computations)'!H199))</f>
        <v>0</v>
      </c>
      <c r="I6882" s="76">
        <f>IF('(Other Computations)'!I199=0,0,Inputs!K261*Inputs!K154*Inputs!G67*Inputs!D26*'GM Alloc Factors'!I43/('(Other Computations)'!I186+'(Other Computations)'!I199))</f>
        <v>0</v>
      </c>
      <c r="J6882" s="76">
        <f>IF('(Other Computations)'!J199=0,0,Inputs!L261*Inputs!L154*Inputs!G67*Inputs!D26*'GM Alloc Factors'!J43/('(Other Computations)'!J186+'(Other Computations)'!J199))</f>
        <v>0</v>
      </c>
      <c r="K6882" s="43">
        <f t="shared" ref="K6882:K6892" si="1461">SUM(G6882:J6882)</f>
        <v>0</v>
      </c>
    </row>
    <row r="6883" spans="1:11" ht="12.75" customHeight="1">
      <c r="A6883" s="61" t="str">
        <f>"         "&amp;Labels!B70</f>
        <v xml:space="preserve">         Customer 2</v>
      </c>
      <c r="B6883" s="76">
        <f>IF('(Other Computations)'!B200=0,0,Inputs!D262*Inputs!D155*Inputs!G68*Inputs!D26*'GM Alloc Factors'!B43/('(Other Computations)'!B187+'(Other Computations)'!B200))</f>
        <v>0</v>
      </c>
      <c r="C6883" s="76">
        <f>IF('(Other Computations)'!C200=0,0,Inputs!E262*Inputs!E155*Inputs!G68*Inputs!D26*'GM Alloc Factors'!C43/('(Other Computations)'!C187+'(Other Computations)'!C200))</f>
        <v>0</v>
      </c>
      <c r="D6883" s="76">
        <f>IF('(Other Computations)'!D200=0,0,Inputs!F262*Inputs!F155*Inputs!G68*Inputs!D26*'GM Alloc Factors'!D43/('(Other Computations)'!D187+'(Other Computations)'!D200))</f>
        <v>0</v>
      </c>
      <c r="E6883" s="76">
        <f>IF('(Other Computations)'!E200=0,0,Inputs!G262*Inputs!G155*Inputs!G68*Inputs!D26*'GM Alloc Factors'!E43/('(Other Computations)'!E187+'(Other Computations)'!E200))</f>
        <v>0</v>
      </c>
      <c r="F6883" s="43">
        <f t="shared" si="1460"/>
        <v>0</v>
      </c>
      <c r="G6883" s="76">
        <f>IF('(Other Computations)'!G200=0,0,Inputs!I262*Inputs!I155*Inputs!G68*Inputs!D26*'GM Alloc Factors'!G43/('(Other Computations)'!G187+'(Other Computations)'!G200))</f>
        <v>0</v>
      </c>
      <c r="H6883" s="76">
        <f>IF('(Other Computations)'!H200=0,0,Inputs!J262*Inputs!J155*Inputs!G68*Inputs!D26*'GM Alloc Factors'!H43/('(Other Computations)'!H187+'(Other Computations)'!H200))</f>
        <v>0</v>
      </c>
      <c r="I6883" s="76">
        <f>IF('(Other Computations)'!I200=0,0,Inputs!K262*Inputs!K155*Inputs!G68*Inputs!D26*'GM Alloc Factors'!I43/('(Other Computations)'!I187+'(Other Computations)'!I200))</f>
        <v>0</v>
      </c>
      <c r="J6883" s="76">
        <f>IF('(Other Computations)'!J200=0,0,Inputs!L262*Inputs!L155*Inputs!G68*Inputs!D26*'GM Alloc Factors'!J43/('(Other Computations)'!J187+'(Other Computations)'!J200))</f>
        <v>0</v>
      </c>
      <c r="K6883" s="43">
        <f t="shared" si="1461"/>
        <v>0</v>
      </c>
    </row>
    <row r="6884" spans="1:11" ht="12.75" customHeight="1">
      <c r="A6884" s="61" t="str">
        <f>"         "&amp;Labels!B71</f>
        <v xml:space="preserve">         Customer 3</v>
      </c>
      <c r="B6884" s="76">
        <f>IF('(Other Computations)'!B201=0,0,Inputs!D263*Inputs!D156*Inputs!G69*Inputs!D26*'GM Alloc Factors'!B43/('(Other Computations)'!B188+'(Other Computations)'!B201))</f>
        <v>0</v>
      </c>
      <c r="C6884" s="76">
        <f>IF('(Other Computations)'!C201=0,0,Inputs!E263*Inputs!E156*Inputs!G69*Inputs!D26*'GM Alloc Factors'!C43/('(Other Computations)'!C188+'(Other Computations)'!C201))</f>
        <v>0</v>
      </c>
      <c r="D6884" s="76">
        <f>IF('(Other Computations)'!D201=0,0,Inputs!F263*Inputs!F156*Inputs!G69*Inputs!D26*'GM Alloc Factors'!D43/('(Other Computations)'!D188+'(Other Computations)'!D201))</f>
        <v>0</v>
      </c>
      <c r="E6884" s="76">
        <f>IF('(Other Computations)'!E201=0,0,Inputs!G263*Inputs!G156*Inputs!G69*Inputs!D26*'GM Alloc Factors'!E43/('(Other Computations)'!E188+'(Other Computations)'!E201))</f>
        <v>0</v>
      </c>
      <c r="F6884" s="43">
        <f t="shared" si="1460"/>
        <v>0</v>
      </c>
      <c r="G6884" s="76">
        <f>IF('(Other Computations)'!G201=0,0,Inputs!I263*Inputs!I156*Inputs!G69*Inputs!D26*'GM Alloc Factors'!G43/('(Other Computations)'!G188+'(Other Computations)'!G201))</f>
        <v>0</v>
      </c>
      <c r="H6884" s="76">
        <f>IF('(Other Computations)'!H201=0,0,Inputs!J263*Inputs!J156*Inputs!G69*Inputs!D26*'GM Alloc Factors'!H43/('(Other Computations)'!H188+'(Other Computations)'!H201))</f>
        <v>0</v>
      </c>
      <c r="I6884" s="76">
        <f>IF('(Other Computations)'!I201=0,0,Inputs!K263*Inputs!K156*Inputs!G69*Inputs!D26*'GM Alloc Factors'!I43/('(Other Computations)'!I188+'(Other Computations)'!I201))</f>
        <v>0</v>
      </c>
      <c r="J6884" s="76">
        <f>IF('(Other Computations)'!J201=0,0,Inputs!L263*Inputs!L156*Inputs!G69*Inputs!D26*'GM Alloc Factors'!J43/('(Other Computations)'!J188+'(Other Computations)'!J201))</f>
        <v>0</v>
      </c>
      <c r="K6884" s="43">
        <f t="shared" si="1461"/>
        <v>0</v>
      </c>
    </row>
    <row r="6885" spans="1:11" ht="12.75" customHeight="1">
      <c r="A6885" s="61" t="str">
        <f>"         "&amp;Labels!B72</f>
        <v xml:space="preserve">         Customer 4</v>
      </c>
      <c r="B6885" s="76">
        <f>IF('(Other Computations)'!B202=0,0,Inputs!D264*Inputs!D157*Inputs!G70*Inputs!D26*'GM Alloc Factors'!B43/('(Other Computations)'!B189+'(Other Computations)'!B202))</f>
        <v>0</v>
      </c>
      <c r="C6885" s="76">
        <f>IF('(Other Computations)'!C202=0,0,Inputs!E264*Inputs!E157*Inputs!G70*Inputs!D26*'GM Alloc Factors'!C43/('(Other Computations)'!C189+'(Other Computations)'!C202))</f>
        <v>0</v>
      </c>
      <c r="D6885" s="76">
        <f>IF('(Other Computations)'!D202=0,0,Inputs!F264*Inputs!F157*Inputs!G70*Inputs!D26*'GM Alloc Factors'!D43/('(Other Computations)'!D189+'(Other Computations)'!D202))</f>
        <v>0</v>
      </c>
      <c r="E6885" s="76">
        <f>IF('(Other Computations)'!E202=0,0,Inputs!G264*Inputs!G157*Inputs!G70*Inputs!D26*'GM Alloc Factors'!E43/('(Other Computations)'!E189+'(Other Computations)'!E202))</f>
        <v>0</v>
      </c>
      <c r="F6885" s="43">
        <f t="shared" si="1460"/>
        <v>0</v>
      </c>
      <c r="G6885" s="76">
        <f>IF('(Other Computations)'!G202=0,0,Inputs!I264*Inputs!I157*Inputs!G70*Inputs!D26*'GM Alloc Factors'!G43/('(Other Computations)'!G189+'(Other Computations)'!G202))</f>
        <v>0</v>
      </c>
      <c r="H6885" s="76">
        <f>IF('(Other Computations)'!H202=0,0,Inputs!J264*Inputs!J157*Inputs!G70*Inputs!D26*'GM Alloc Factors'!H43/('(Other Computations)'!H189+'(Other Computations)'!H202))</f>
        <v>0</v>
      </c>
      <c r="I6885" s="76">
        <f>IF('(Other Computations)'!I202=0,0,Inputs!K264*Inputs!K157*Inputs!G70*Inputs!D26*'GM Alloc Factors'!I43/('(Other Computations)'!I189+'(Other Computations)'!I202))</f>
        <v>0</v>
      </c>
      <c r="J6885" s="76">
        <f>IF('(Other Computations)'!J202=0,0,Inputs!L264*Inputs!L157*Inputs!G70*Inputs!D26*'GM Alloc Factors'!J43/('(Other Computations)'!J189+'(Other Computations)'!J202))</f>
        <v>0</v>
      </c>
      <c r="K6885" s="43">
        <f t="shared" si="1461"/>
        <v>0</v>
      </c>
    </row>
    <row r="6886" spans="1:11" ht="12.75" customHeight="1">
      <c r="A6886" s="61" t="str">
        <f>"         "&amp;Labels!B73</f>
        <v xml:space="preserve">         Customer 5</v>
      </c>
      <c r="B6886" s="76">
        <f>IF('(Other Computations)'!B203=0,0,Inputs!D265*Inputs!D158*Inputs!G71*Inputs!D26*'GM Alloc Factors'!B43/('(Other Computations)'!B190+'(Other Computations)'!B203))</f>
        <v>0</v>
      </c>
      <c r="C6886" s="76">
        <f>IF('(Other Computations)'!C203=0,0,Inputs!E265*Inputs!E158*Inputs!G71*Inputs!D26*'GM Alloc Factors'!C43/('(Other Computations)'!C190+'(Other Computations)'!C203))</f>
        <v>0</v>
      </c>
      <c r="D6886" s="76">
        <f>IF('(Other Computations)'!D203=0,0,Inputs!F265*Inputs!F158*Inputs!G71*Inputs!D26*'GM Alloc Factors'!D43/('(Other Computations)'!D190+'(Other Computations)'!D203))</f>
        <v>0</v>
      </c>
      <c r="E6886" s="76">
        <f>IF('(Other Computations)'!E203=0,0,Inputs!G265*Inputs!G158*Inputs!G71*Inputs!D26*'GM Alloc Factors'!E43/('(Other Computations)'!E190+'(Other Computations)'!E203))</f>
        <v>0</v>
      </c>
      <c r="F6886" s="43">
        <f t="shared" si="1460"/>
        <v>0</v>
      </c>
      <c r="G6886" s="76">
        <f>IF('(Other Computations)'!G203=0,0,Inputs!I265*Inputs!I158*Inputs!G71*Inputs!D26*'GM Alloc Factors'!G43/('(Other Computations)'!G190+'(Other Computations)'!G203))</f>
        <v>0</v>
      </c>
      <c r="H6886" s="76">
        <f>IF('(Other Computations)'!H203=0,0,Inputs!J265*Inputs!J158*Inputs!G71*Inputs!D26*'GM Alloc Factors'!H43/('(Other Computations)'!H190+'(Other Computations)'!H203))</f>
        <v>0</v>
      </c>
      <c r="I6886" s="76">
        <f>IF('(Other Computations)'!I203=0,0,Inputs!K265*Inputs!K158*Inputs!G71*Inputs!D26*'GM Alloc Factors'!I43/('(Other Computations)'!I190+'(Other Computations)'!I203))</f>
        <v>0</v>
      </c>
      <c r="J6886" s="76">
        <f>IF('(Other Computations)'!J203=0,0,Inputs!L265*Inputs!L158*Inputs!G71*Inputs!D26*'GM Alloc Factors'!J43/('(Other Computations)'!J190+'(Other Computations)'!J203))</f>
        <v>0</v>
      </c>
      <c r="K6886" s="43">
        <f t="shared" si="1461"/>
        <v>0</v>
      </c>
    </row>
    <row r="6887" spans="1:11" ht="12.75" customHeight="1">
      <c r="A6887" s="61" t="str">
        <f>"         "&amp;Labels!B74</f>
        <v xml:space="preserve">         Customer 6</v>
      </c>
      <c r="B6887" s="76">
        <f>IF('(Other Computations)'!B204=0,0,Inputs!D266*Inputs!D159*Inputs!G72*Inputs!D26*'GM Alloc Factors'!B43/('(Other Computations)'!B191+'(Other Computations)'!B204))</f>
        <v>0</v>
      </c>
      <c r="C6887" s="76">
        <f>IF('(Other Computations)'!C204=0,0,Inputs!E266*Inputs!E159*Inputs!G72*Inputs!D26*'GM Alloc Factors'!C43/('(Other Computations)'!C191+'(Other Computations)'!C204))</f>
        <v>0</v>
      </c>
      <c r="D6887" s="76">
        <f>IF('(Other Computations)'!D204=0,0,Inputs!F266*Inputs!F159*Inputs!G72*Inputs!D26*'GM Alloc Factors'!D43/('(Other Computations)'!D191+'(Other Computations)'!D204))</f>
        <v>0</v>
      </c>
      <c r="E6887" s="76">
        <f>IF('(Other Computations)'!E204=0,0,Inputs!G266*Inputs!G159*Inputs!G72*Inputs!D26*'GM Alloc Factors'!E43/('(Other Computations)'!E191+'(Other Computations)'!E204))</f>
        <v>0</v>
      </c>
      <c r="F6887" s="43">
        <f t="shared" si="1460"/>
        <v>0</v>
      </c>
      <c r="G6887" s="76">
        <f>IF('(Other Computations)'!G204=0,0,Inputs!I266*Inputs!I159*Inputs!G72*Inputs!D26*'GM Alloc Factors'!G43/('(Other Computations)'!G191+'(Other Computations)'!G204))</f>
        <v>0</v>
      </c>
      <c r="H6887" s="76">
        <f>IF('(Other Computations)'!H204=0,0,Inputs!J266*Inputs!J159*Inputs!G72*Inputs!D26*'GM Alloc Factors'!H43/('(Other Computations)'!H191+'(Other Computations)'!H204))</f>
        <v>0</v>
      </c>
      <c r="I6887" s="76">
        <f>IF('(Other Computations)'!I204=0,0,Inputs!K266*Inputs!K159*Inputs!G72*Inputs!D26*'GM Alloc Factors'!I43/('(Other Computations)'!I191+'(Other Computations)'!I204))</f>
        <v>0</v>
      </c>
      <c r="J6887" s="76">
        <f>IF('(Other Computations)'!J204=0,0,Inputs!L266*Inputs!L159*Inputs!G72*Inputs!D26*'GM Alloc Factors'!J43/('(Other Computations)'!J191+'(Other Computations)'!J204))</f>
        <v>0</v>
      </c>
      <c r="K6887" s="43">
        <f t="shared" si="1461"/>
        <v>0</v>
      </c>
    </row>
    <row r="6888" spans="1:11" ht="12.75" customHeight="1">
      <c r="A6888" s="61" t="str">
        <f>"         "&amp;Labels!B75</f>
        <v xml:space="preserve">         Customer 7</v>
      </c>
      <c r="B6888" s="76">
        <f>IF('(Other Computations)'!B205=0,0,Inputs!D267*Inputs!D160*Inputs!G73*Inputs!D26*'GM Alloc Factors'!B43/('(Other Computations)'!B192+'(Other Computations)'!B205))</f>
        <v>0</v>
      </c>
      <c r="C6888" s="76">
        <f>IF('(Other Computations)'!C205=0,0,Inputs!E267*Inputs!E160*Inputs!G73*Inputs!D26*'GM Alloc Factors'!C43/('(Other Computations)'!C192+'(Other Computations)'!C205))</f>
        <v>0</v>
      </c>
      <c r="D6888" s="76">
        <f>IF('(Other Computations)'!D205=0,0,Inputs!F267*Inputs!F160*Inputs!G73*Inputs!D26*'GM Alloc Factors'!D43/('(Other Computations)'!D192+'(Other Computations)'!D205))</f>
        <v>0</v>
      </c>
      <c r="E6888" s="76">
        <f>IF('(Other Computations)'!E205=0,0,Inputs!G267*Inputs!G160*Inputs!G73*Inputs!D26*'GM Alloc Factors'!E43/('(Other Computations)'!E192+'(Other Computations)'!E205))</f>
        <v>0</v>
      </c>
      <c r="F6888" s="43">
        <f t="shared" si="1460"/>
        <v>0</v>
      </c>
      <c r="G6888" s="76">
        <f>IF('(Other Computations)'!G205=0,0,Inputs!I267*Inputs!I160*Inputs!G73*Inputs!D26*'GM Alloc Factors'!G43/('(Other Computations)'!G192+'(Other Computations)'!G205))</f>
        <v>0</v>
      </c>
      <c r="H6888" s="76">
        <f>IF('(Other Computations)'!H205=0,0,Inputs!J267*Inputs!J160*Inputs!G73*Inputs!D26*'GM Alloc Factors'!H43/('(Other Computations)'!H192+'(Other Computations)'!H205))</f>
        <v>0</v>
      </c>
      <c r="I6888" s="76">
        <f>IF('(Other Computations)'!I205=0,0,Inputs!K267*Inputs!K160*Inputs!G73*Inputs!D26*'GM Alloc Factors'!I43/('(Other Computations)'!I192+'(Other Computations)'!I205))</f>
        <v>0</v>
      </c>
      <c r="J6888" s="76">
        <f>IF('(Other Computations)'!J205=0,0,Inputs!L267*Inputs!L160*Inputs!G73*Inputs!D26*'GM Alloc Factors'!J43/('(Other Computations)'!J192+'(Other Computations)'!J205))</f>
        <v>0</v>
      </c>
      <c r="K6888" s="43">
        <f t="shared" si="1461"/>
        <v>0</v>
      </c>
    </row>
    <row r="6889" spans="1:11" ht="12.75" customHeight="1">
      <c r="A6889" s="61" t="str">
        <f>"         "&amp;Labels!B76</f>
        <v xml:space="preserve">         Customer 8</v>
      </c>
      <c r="B6889" s="76">
        <f>IF('(Other Computations)'!B206=0,0,Inputs!D268*Inputs!D161*Inputs!G74*Inputs!D26*'GM Alloc Factors'!B43/('(Other Computations)'!B193+'(Other Computations)'!B206))</f>
        <v>0</v>
      </c>
      <c r="C6889" s="76">
        <f>IF('(Other Computations)'!C206=0,0,Inputs!E268*Inputs!E161*Inputs!G74*Inputs!D26*'GM Alloc Factors'!C43/('(Other Computations)'!C193+'(Other Computations)'!C206))</f>
        <v>0</v>
      </c>
      <c r="D6889" s="76">
        <f>IF('(Other Computations)'!D206=0,0,Inputs!F268*Inputs!F161*Inputs!G74*Inputs!D26*'GM Alloc Factors'!D43/('(Other Computations)'!D193+'(Other Computations)'!D206))</f>
        <v>0</v>
      </c>
      <c r="E6889" s="76">
        <f>IF('(Other Computations)'!E206=0,0,Inputs!G268*Inputs!G161*Inputs!G74*Inputs!D26*'GM Alloc Factors'!E43/('(Other Computations)'!E193+'(Other Computations)'!E206))</f>
        <v>0</v>
      </c>
      <c r="F6889" s="43">
        <f t="shared" si="1460"/>
        <v>0</v>
      </c>
      <c r="G6889" s="76">
        <f>IF('(Other Computations)'!G206=0,0,Inputs!I268*Inputs!I161*Inputs!G74*Inputs!D26*'GM Alloc Factors'!G43/('(Other Computations)'!G193+'(Other Computations)'!G206))</f>
        <v>0</v>
      </c>
      <c r="H6889" s="76">
        <f>IF('(Other Computations)'!H206=0,0,Inputs!J268*Inputs!J161*Inputs!G74*Inputs!D26*'GM Alloc Factors'!H43/('(Other Computations)'!H193+'(Other Computations)'!H206))</f>
        <v>0</v>
      </c>
      <c r="I6889" s="76">
        <f>IF('(Other Computations)'!I206=0,0,Inputs!K268*Inputs!K161*Inputs!G74*Inputs!D26*'GM Alloc Factors'!I43/('(Other Computations)'!I193+'(Other Computations)'!I206))</f>
        <v>0</v>
      </c>
      <c r="J6889" s="76">
        <f>IF('(Other Computations)'!J206=0,0,Inputs!L268*Inputs!L161*Inputs!G74*Inputs!D26*'GM Alloc Factors'!J43/('(Other Computations)'!J193+'(Other Computations)'!J206))</f>
        <v>0</v>
      </c>
      <c r="K6889" s="43">
        <f t="shared" si="1461"/>
        <v>0</v>
      </c>
    </row>
    <row r="6890" spans="1:11" ht="12.75" customHeight="1">
      <c r="A6890" s="61" t="str">
        <f>"         "&amp;Labels!B77</f>
        <v xml:space="preserve">         Customer 9</v>
      </c>
      <c r="B6890" s="76">
        <f>IF('(Other Computations)'!B207=0,0,Inputs!D269*Inputs!D162*Inputs!G75*Inputs!D26*'GM Alloc Factors'!B43/('(Other Computations)'!B194+'(Other Computations)'!B207))</f>
        <v>0</v>
      </c>
      <c r="C6890" s="76">
        <f>IF('(Other Computations)'!C207=0,0,Inputs!E269*Inputs!E162*Inputs!G75*Inputs!D26*'GM Alloc Factors'!C43/('(Other Computations)'!C194+'(Other Computations)'!C207))</f>
        <v>0</v>
      </c>
      <c r="D6890" s="76">
        <f>IF('(Other Computations)'!D207=0,0,Inputs!F269*Inputs!F162*Inputs!G75*Inputs!D26*'GM Alloc Factors'!D43/('(Other Computations)'!D194+'(Other Computations)'!D207))</f>
        <v>0</v>
      </c>
      <c r="E6890" s="76">
        <f>IF('(Other Computations)'!E207=0,0,Inputs!G269*Inputs!G162*Inputs!G75*Inputs!D26*'GM Alloc Factors'!E43/('(Other Computations)'!E194+'(Other Computations)'!E207))</f>
        <v>0</v>
      </c>
      <c r="F6890" s="43">
        <f t="shared" si="1460"/>
        <v>0</v>
      </c>
      <c r="G6890" s="76">
        <f>IF('(Other Computations)'!G207=0,0,Inputs!I269*Inputs!I162*Inputs!G75*Inputs!D26*'GM Alloc Factors'!G43/('(Other Computations)'!G194+'(Other Computations)'!G207))</f>
        <v>0</v>
      </c>
      <c r="H6890" s="76">
        <f>IF('(Other Computations)'!H207=0,0,Inputs!J269*Inputs!J162*Inputs!G75*Inputs!D26*'GM Alloc Factors'!H43/('(Other Computations)'!H194+'(Other Computations)'!H207))</f>
        <v>0</v>
      </c>
      <c r="I6890" s="76">
        <f>IF('(Other Computations)'!I207=0,0,Inputs!K269*Inputs!K162*Inputs!G75*Inputs!D26*'GM Alloc Factors'!I43/('(Other Computations)'!I194+'(Other Computations)'!I207))</f>
        <v>0</v>
      </c>
      <c r="J6890" s="76">
        <f>IF('(Other Computations)'!J207=0,0,Inputs!L269*Inputs!L162*Inputs!G75*Inputs!D26*'GM Alloc Factors'!J43/('(Other Computations)'!J194+'(Other Computations)'!J207))</f>
        <v>0</v>
      </c>
      <c r="K6890" s="43">
        <f t="shared" si="1461"/>
        <v>0</v>
      </c>
    </row>
    <row r="6891" spans="1:11" ht="12.75" customHeight="1">
      <c r="A6891" s="61" t="str">
        <f>"         "&amp;Labels!B78</f>
        <v xml:space="preserve">         Customer 10</v>
      </c>
      <c r="B6891" s="76">
        <f>IF('(Other Computations)'!B208=0,0,Inputs!D270*Inputs!D163*Inputs!G76*Inputs!D26*'GM Alloc Factors'!B43/('(Other Computations)'!B195+'(Other Computations)'!B208))</f>
        <v>0</v>
      </c>
      <c r="C6891" s="76">
        <f>IF('(Other Computations)'!C208=0,0,Inputs!E270*Inputs!E163*Inputs!G76*Inputs!D26*'GM Alloc Factors'!C43/('(Other Computations)'!C195+'(Other Computations)'!C208))</f>
        <v>0</v>
      </c>
      <c r="D6891" s="76">
        <f>IF('(Other Computations)'!D208=0,0,Inputs!F270*Inputs!F163*Inputs!G76*Inputs!D26*'GM Alloc Factors'!D43/('(Other Computations)'!D195+'(Other Computations)'!D208))</f>
        <v>0</v>
      </c>
      <c r="E6891" s="76">
        <f>IF('(Other Computations)'!E208=0,0,Inputs!G270*Inputs!G163*Inputs!G76*Inputs!D26*'GM Alloc Factors'!E43/('(Other Computations)'!E195+'(Other Computations)'!E208))</f>
        <v>0</v>
      </c>
      <c r="F6891" s="43">
        <f t="shared" si="1460"/>
        <v>0</v>
      </c>
      <c r="G6891" s="76">
        <f>IF('(Other Computations)'!G208=0,0,Inputs!I270*Inputs!I163*Inputs!G76*Inputs!D26*'GM Alloc Factors'!G43/('(Other Computations)'!G195+'(Other Computations)'!G208))</f>
        <v>0</v>
      </c>
      <c r="H6891" s="76">
        <f>IF('(Other Computations)'!H208=0,0,Inputs!J270*Inputs!J163*Inputs!G76*Inputs!D26*'GM Alloc Factors'!H43/('(Other Computations)'!H195+'(Other Computations)'!H208))</f>
        <v>0</v>
      </c>
      <c r="I6891" s="76">
        <f>IF('(Other Computations)'!I208=0,0,Inputs!K270*Inputs!K163*Inputs!G76*Inputs!D26*'GM Alloc Factors'!I43/('(Other Computations)'!I195+'(Other Computations)'!I208))</f>
        <v>0</v>
      </c>
      <c r="J6891" s="76">
        <f>IF('(Other Computations)'!J208=0,0,Inputs!L270*Inputs!L163*Inputs!G76*Inputs!D26*'GM Alloc Factors'!J43/('(Other Computations)'!J195+'(Other Computations)'!J208))</f>
        <v>0</v>
      </c>
      <c r="K6891" s="43">
        <f t="shared" si="1461"/>
        <v>0</v>
      </c>
    </row>
    <row r="6892" spans="1:11" ht="12.75" customHeight="1">
      <c r="A6892" s="61" t="str">
        <f>"         "&amp;Labels!C68</f>
        <v xml:space="preserve">         Total</v>
      </c>
      <c r="B6892" s="84">
        <f>SUM(B6882:B6891)</f>
        <v>0</v>
      </c>
      <c r="C6892" s="84">
        <f>SUM(C6882:C6891)</f>
        <v>0</v>
      </c>
      <c r="D6892" s="84">
        <f>SUM(D6882:D6891)</f>
        <v>0</v>
      </c>
      <c r="E6892" s="84">
        <f>SUM(E6882:E6891)</f>
        <v>0</v>
      </c>
      <c r="F6892" s="43">
        <f t="shared" si="1460"/>
        <v>0</v>
      </c>
      <c r="G6892" s="84">
        <f>SUM(G6882:G6891)</f>
        <v>0</v>
      </c>
      <c r="H6892" s="84">
        <f>SUM(H6882:H6891)</f>
        <v>0</v>
      </c>
      <c r="I6892" s="84">
        <f>SUM(I6882:I6891)</f>
        <v>0</v>
      </c>
      <c r="J6892" s="84">
        <f>SUM(J6882:J6891)</f>
        <v>0</v>
      </c>
      <c r="K6892" s="43">
        <f t="shared" si="1461"/>
        <v>0</v>
      </c>
    </row>
    <row r="6893" spans="1:11" ht="12.75" customHeight="1">
      <c r="A6893" s="61" t="str">
        <f>"      "&amp;Labels!B89</f>
        <v xml:space="preserve">      Q 5</v>
      </c>
      <c r="B6893" s="84"/>
      <c r="C6893" s="84"/>
      <c r="D6893" s="84"/>
      <c r="E6893" s="84"/>
      <c r="F6893" s="43"/>
      <c r="G6893" s="84"/>
      <c r="H6893" s="84"/>
      <c r="I6893" s="84"/>
      <c r="J6893" s="84"/>
      <c r="K6893" s="43"/>
    </row>
    <row r="6894" spans="1:11" ht="12.75" customHeight="1">
      <c r="A6894" s="61" t="str">
        <f>"         "&amp;Labels!B69</f>
        <v xml:space="preserve">         Customer 1</v>
      </c>
      <c r="B6894" s="76">
        <f>IF('(Other Computations)'!B199=0,0,Inputs!D261*Inputs!D154*Inputs!H67*Inputs!D26*'GM Alloc Factors'!B46/('(Other Computations)'!B186+'(Other Computations)'!B199))</f>
        <v>0</v>
      </c>
      <c r="C6894" s="76">
        <f>IF('(Other Computations)'!C199=0,0,Inputs!E261*Inputs!E154*Inputs!H67*Inputs!D26*'GM Alloc Factors'!C46/('(Other Computations)'!C186+'(Other Computations)'!C199))</f>
        <v>0</v>
      </c>
      <c r="D6894" s="76">
        <f>IF('(Other Computations)'!D199=0,0,Inputs!F261*Inputs!F154*Inputs!H67*Inputs!D26*'GM Alloc Factors'!D46/('(Other Computations)'!D186+'(Other Computations)'!D199))</f>
        <v>0</v>
      </c>
      <c r="E6894" s="76">
        <f>IF('(Other Computations)'!E199=0,0,Inputs!G261*Inputs!G154*Inputs!H67*Inputs!D26*'GM Alloc Factors'!E46/('(Other Computations)'!E186+'(Other Computations)'!E199))</f>
        <v>0</v>
      </c>
      <c r="F6894" s="43">
        <f t="shared" ref="F6894:F6904" si="1462">SUM(B6894:E6894)</f>
        <v>0</v>
      </c>
      <c r="G6894" s="76">
        <f>IF('(Other Computations)'!G199=0,0,Inputs!I261*Inputs!I154*Inputs!H67*Inputs!D26*'GM Alloc Factors'!G46/('(Other Computations)'!G186+'(Other Computations)'!G199))</f>
        <v>0</v>
      </c>
      <c r="H6894" s="76">
        <f>IF('(Other Computations)'!H199=0,0,Inputs!J261*Inputs!J154*Inputs!H67*Inputs!D26*'GM Alloc Factors'!H46/('(Other Computations)'!H186+'(Other Computations)'!H199))</f>
        <v>0</v>
      </c>
      <c r="I6894" s="76">
        <f>IF('(Other Computations)'!I199=0,0,Inputs!K261*Inputs!K154*Inputs!H67*Inputs!D26*'GM Alloc Factors'!I46/('(Other Computations)'!I186+'(Other Computations)'!I199))</f>
        <v>0</v>
      </c>
      <c r="J6894" s="76">
        <f>IF('(Other Computations)'!J199=0,0,Inputs!L261*Inputs!L154*Inputs!H67*Inputs!D26*'GM Alloc Factors'!J46/('(Other Computations)'!J186+'(Other Computations)'!J199))</f>
        <v>0</v>
      </c>
      <c r="K6894" s="43">
        <f t="shared" ref="K6894:K6904" si="1463">SUM(G6894:J6894)</f>
        <v>0</v>
      </c>
    </row>
    <row r="6895" spans="1:11" ht="12.75" customHeight="1">
      <c r="A6895" s="61" t="str">
        <f>"         "&amp;Labels!B70</f>
        <v xml:space="preserve">         Customer 2</v>
      </c>
      <c r="B6895" s="76">
        <f>IF('(Other Computations)'!B200=0,0,Inputs!D262*Inputs!D155*Inputs!H68*Inputs!D26*'GM Alloc Factors'!B46/('(Other Computations)'!B187+'(Other Computations)'!B200))</f>
        <v>0</v>
      </c>
      <c r="C6895" s="76">
        <f>IF('(Other Computations)'!C200=0,0,Inputs!E262*Inputs!E155*Inputs!H68*Inputs!D26*'GM Alloc Factors'!C46/('(Other Computations)'!C187+'(Other Computations)'!C200))</f>
        <v>0</v>
      </c>
      <c r="D6895" s="76">
        <f>IF('(Other Computations)'!D200=0,0,Inputs!F262*Inputs!F155*Inputs!H68*Inputs!D26*'GM Alloc Factors'!D46/('(Other Computations)'!D187+'(Other Computations)'!D200))</f>
        <v>0</v>
      </c>
      <c r="E6895" s="76">
        <f>IF('(Other Computations)'!E200=0,0,Inputs!G262*Inputs!G155*Inputs!H68*Inputs!D26*'GM Alloc Factors'!E46/('(Other Computations)'!E187+'(Other Computations)'!E200))</f>
        <v>0</v>
      </c>
      <c r="F6895" s="43">
        <f t="shared" si="1462"/>
        <v>0</v>
      </c>
      <c r="G6895" s="76">
        <f>IF('(Other Computations)'!G200=0,0,Inputs!I262*Inputs!I155*Inputs!H68*Inputs!D26*'GM Alloc Factors'!G46/('(Other Computations)'!G187+'(Other Computations)'!G200))</f>
        <v>0</v>
      </c>
      <c r="H6895" s="76">
        <f>IF('(Other Computations)'!H200=0,0,Inputs!J262*Inputs!J155*Inputs!H68*Inputs!D26*'GM Alloc Factors'!H46/('(Other Computations)'!H187+'(Other Computations)'!H200))</f>
        <v>0</v>
      </c>
      <c r="I6895" s="76">
        <f>IF('(Other Computations)'!I200=0,0,Inputs!K262*Inputs!K155*Inputs!H68*Inputs!D26*'GM Alloc Factors'!I46/('(Other Computations)'!I187+'(Other Computations)'!I200))</f>
        <v>0</v>
      </c>
      <c r="J6895" s="76">
        <f>IF('(Other Computations)'!J200=0,0,Inputs!L262*Inputs!L155*Inputs!H68*Inputs!D26*'GM Alloc Factors'!J46/('(Other Computations)'!J187+'(Other Computations)'!J200))</f>
        <v>0</v>
      </c>
      <c r="K6895" s="43">
        <f t="shared" si="1463"/>
        <v>0</v>
      </c>
    </row>
    <row r="6896" spans="1:11" ht="12.75" customHeight="1">
      <c r="A6896" s="61" t="str">
        <f>"         "&amp;Labels!B71</f>
        <v xml:space="preserve">         Customer 3</v>
      </c>
      <c r="B6896" s="76">
        <f>IF('(Other Computations)'!B201=0,0,Inputs!D263*Inputs!D156*Inputs!H69*Inputs!D26*'GM Alloc Factors'!B46/('(Other Computations)'!B188+'(Other Computations)'!B201))</f>
        <v>0</v>
      </c>
      <c r="C6896" s="76">
        <f>IF('(Other Computations)'!C201=0,0,Inputs!E263*Inputs!E156*Inputs!H69*Inputs!D26*'GM Alloc Factors'!C46/('(Other Computations)'!C188+'(Other Computations)'!C201))</f>
        <v>0</v>
      </c>
      <c r="D6896" s="76">
        <f>IF('(Other Computations)'!D201=0,0,Inputs!F263*Inputs!F156*Inputs!H69*Inputs!D26*'GM Alloc Factors'!D46/('(Other Computations)'!D188+'(Other Computations)'!D201))</f>
        <v>0</v>
      </c>
      <c r="E6896" s="76">
        <f>IF('(Other Computations)'!E201=0,0,Inputs!G263*Inputs!G156*Inputs!H69*Inputs!D26*'GM Alloc Factors'!E46/('(Other Computations)'!E188+'(Other Computations)'!E201))</f>
        <v>0</v>
      </c>
      <c r="F6896" s="43">
        <f t="shared" si="1462"/>
        <v>0</v>
      </c>
      <c r="G6896" s="76">
        <f>IF('(Other Computations)'!G201=0,0,Inputs!I263*Inputs!I156*Inputs!H69*Inputs!D26*'GM Alloc Factors'!G46/('(Other Computations)'!G188+'(Other Computations)'!G201))</f>
        <v>0</v>
      </c>
      <c r="H6896" s="76">
        <f>IF('(Other Computations)'!H201=0,0,Inputs!J263*Inputs!J156*Inputs!H69*Inputs!D26*'GM Alloc Factors'!H46/('(Other Computations)'!H188+'(Other Computations)'!H201))</f>
        <v>0</v>
      </c>
      <c r="I6896" s="76">
        <f>IF('(Other Computations)'!I201=0,0,Inputs!K263*Inputs!K156*Inputs!H69*Inputs!D26*'GM Alloc Factors'!I46/('(Other Computations)'!I188+'(Other Computations)'!I201))</f>
        <v>0</v>
      </c>
      <c r="J6896" s="76">
        <f>IF('(Other Computations)'!J201=0,0,Inputs!L263*Inputs!L156*Inputs!H69*Inputs!D26*'GM Alloc Factors'!J46/('(Other Computations)'!J188+'(Other Computations)'!J201))</f>
        <v>0</v>
      </c>
      <c r="K6896" s="43">
        <f t="shared" si="1463"/>
        <v>0</v>
      </c>
    </row>
    <row r="6897" spans="1:11" ht="12.75" customHeight="1">
      <c r="A6897" s="61" t="str">
        <f>"         "&amp;Labels!B72</f>
        <v xml:space="preserve">         Customer 4</v>
      </c>
      <c r="B6897" s="76">
        <f>IF('(Other Computations)'!B202=0,0,Inputs!D264*Inputs!D157*Inputs!H70*Inputs!D26*'GM Alloc Factors'!B46/('(Other Computations)'!B189+'(Other Computations)'!B202))</f>
        <v>0</v>
      </c>
      <c r="C6897" s="76">
        <f>IF('(Other Computations)'!C202=0,0,Inputs!E264*Inputs!E157*Inputs!H70*Inputs!D26*'GM Alloc Factors'!C46/('(Other Computations)'!C189+'(Other Computations)'!C202))</f>
        <v>0</v>
      </c>
      <c r="D6897" s="76">
        <f>IF('(Other Computations)'!D202=0,0,Inputs!F264*Inputs!F157*Inputs!H70*Inputs!D26*'GM Alloc Factors'!D46/('(Other Computations)'!D189+'(Other Computations)'!D202))</f>
        <v>0</v>
      </c>
      <c r="E6897" s="76">
        <f>IF('(Other Computations)'!E202=0,0,Inputs!G264*Inputs!G157*Inputs!H70*Inputs!D26*'GM Alloc Factors'!E46/('(Other Computations)'!E189+'(Other Computations)'!E202))</f>
        <v>0</v>
      </c>
      <c r="F6897" s="43">
        <f t="shared" si="1462"/>
        <v>0</v>
      </c>
      <c r="G6897" s="76">
        <f>IF('(Other Computations)'!G202=0,0,Inputs!I264*Inputs!I157*Inputs!H70*Inputs!D26*'GM Alloc Factors'!G46/('(Other Computations)'!G189+'(Other Computations)'!G202))</f>
        <v>0</v>
      </c>
      <c r="H6897" s="76">
        <f>IF('(Other Computations)'!H202=0,0,Inputs!J264*Inputs!J157*Inputs!H70*Inputs!D26*'GM Alloc Factors'!H46/('(Other Computations)'!H189+'(Other Computations)'!H202))</f>
        <v>0</v>
      </c>
      <c r="I6897" s="76">
        <f>IF('(Other Computations)'!I202=0,0,Inputs!K264*Inputs!K157*Inputs!H70*Inputs!D26*'GM Alloc Factors'!I46/('(Other Computations)'!I189+'(Other Computations)'!I202))</f>
        <v>0</v>
      </c>
      <c r="J6897" s="76">
        <f>IF('(Other Computations)'!J202=0,0,Inputs!L264*Inputs!L157*Inputs!H70*Inputs!D26*'GM Alloc Factors'!J46/('(Other Computations)'!J189+'(Other Computations)'!J202))</f>
        <v>0</v>
      </c>
      <c r="K6897" s="43">
        <f t="shared" si="1463"/>
        <v>0</v>
      </c>
    </row>
    <row r="6898" spans="1:11" ht="12.75" customHeight="1">
      <c r="A6898" s="61" t="str">
        <f>"         "&amp;Labels!B73</f>
        <v xml:space="preserve">         Customer 5</v>
      </c>
      <c r="B6898" s="76">
        <f>IF('(Other Computations)'!B203=0,0,Inputs!D265*Inputs!D158*Inputs!H71*Inputs!D26*'GM Alloc Factors'!B46/('(Other Computations)'!B190+'(Other Computations)'!B203))</f>
        <v>0</v>
      </c>
      <c r="C6898" s="76">
        <f>IF('(Other Computations)'!C203=0,0,Inputs!E265*Inputs!E158*Inputs!H71*Inputs!D26*'GM Alloc Factors'!C46/('(Other Computations)'!C190+'(Other Computations)'!C203))</f>
        <v>0</v>
      </c>
      <c r="D6898" s="76">
        <f>IF('(Other Computations)'!D203=0,0,Inputs!F265*Inputs!F158*Inputs!H71*Inputs!D26*'GM Alloc Factors'!D46/('(Other Computations)'!D190+'(Other Computations)'!D203))</f>
        <v>0</v>
      </c>
      <c r="E6898" s="76">
        <f>IF('(Other Computations)'!E203=0,0,Inputs!G265*Inputs!G158*Inputs!H71*Inputs!D26*'GM Alloc Factors'!E46/('(Other Computations)'!E190+'(Other Computations)'!E203))</f>
        <v>0</v>
      </c>
      <c r="F6898" s="43">
        <f t="shared" si="1462"/>
        <v>0</v>
      </c>
      <c r="G6898" s="76">
        <f>IF('(Other Computations)'!G203=0,0,Inputs!I265*Inputs!I158*Inputs!H71*Inputs!D26*'GM Alloc Factors'!G46/('(Other Computations)'!G190+'(Other Computations)'!G203))</f>
        <v>0</v>
      </c>
      <c r="H6898" s="76">
        <f>IF('(Other Computations)'!H203=0,0,Inputs!J265*Inputs!J158*Inputs!H71*Inputs!D26*'GM Alloc Factors'!H46/('(Other Computations)'!H190+'(Other Computations)'!H203))</f>
        <v>0</v>
      </c>
      <c r="I6898" s="76">
        <f>IF('(Other Computations)'!I203=0,0,Inputs!K265*Inputs!K158*Inputs!H71*Inputs!D26*'GM Alloc Factors'!I46/('(Other Computations)'!I190+'(Other Computations)'!I203))</f>
        <v>0</v>
      </c>
      <c r="J6898" s="76">
        <f>IF('(Other Computations)'!J203=0,0,Inputs!L265*Inputs!L158*Inputs!H71*Inputs!D26*'GM Alloc Factors'!J46/('(Other Computations)'!J190+'(Other Computations)'!J203))</f>
        <v>0</v>
      </c>
      <c r="K6898" s="43">
        <f t="shared" si="1463"/>
        <v>0</v>
      </c>
    </row>
    <row r="6899" spans="1:11" ht="12.75" customHeight="1">
      <c r="A6899" s="61" t="str">
        <f>"         "&amp;Labels!B74</f>
        <v xml:space="preserve">         Customer 6</v>
      </c>
      <c r="B6899" s="76">
        <f>IF('(Other Computations)'!B204=0,0,Inputs!D266*Inputs!D159*Inputs!H72*Inputs!D26*'GM Alloc Factors'!B46/('(Other Computations)'!B191+'(Other Computations)'!B204))</f>
        <v>0</v>
      </c>
      <c r="C6899" s="76">
        <f>IF('(Other Computations)'!C204=0,0,Inputs!E266*Inputs!E159*Inputs!H72*Inputs!D26*'GM Alloc Factors'!C46/('(Other Computations)'!C191+'(Other Computations)'!C204))</f>
        <v>0</v>
      </c>
      <c r="D6899" s="76">
        <f>IF('(Other Computations)'!D204=0,0,Inputs!F266*Inputs!F159*Inputs!H72*Inputs!D26*'GM Alloc Factors'!D46/('(Other Computations)'!D191+'(Other Computations)'!D204))</f>
        <v>0</v>
      </c>
      <c r="E6899" s="76">
        <f>IF('(Other Computations)'!E204=0,0,Inputs!G266*Inputs!G159*Inputs!H72*Inputs!D26*'GM Alloc Factors'!E46/('(Other Computations)'!E191+'(Other Computations)'!E204))</f>
        <v>0</v>
      </c>
      <c r="F6899" s="43">
        <f t="shared" si="1462"/>
        <v>0</v>
      </c>
      <c r="G6899" s="76">
        <f>IF('(Other Computations)'!G204=0,0,Inputs!I266*Inputs!I159*Inputs!H72*Inputs!D26*'GM Alloc Factors'!G46/('(Other Computations)'!G191+'(Other Computations)'!G204))</f>
        <v>0</v>
      </c>
      <c r="H6899" s="76">
        <f>IF('(Other Computations)'!H204=0,0,Inputs!J266*Inputs!J159*Inputs!H72*Inputs!D26*'GM Alloc Factors'!H46/('(Other Computations)'!H191+'(Other Computations)'!H204))</f>
        <v>0</v>
      </c>
      <c r="I6899" s="76">
        <f>IF('(Other Computations)'!I204=0,0,Inputs!K266*Inputs!K159*Inputs!H72*Inputs!D26*'GM Alloc Factors'!I46/('(Other Computations)'!I191+'(Other Computations)'!I204))</f>
        <v>0</v>
      </c>
      <c r="J6899" s="76">
        <f>IF('(Other Computations)'!J204=0,0,Inputs!L266*Inputs!L159*Inputs!H72*Inputs!D26*'GM Alloc Factors'!J46/('(Other Computations)'!J191+'(Other Computations)'!J204))</f>
        <v>0</v>
      </c>
      <c r="K6899" s="43">
        <f t="shared" si="1463"/>
        <v>0</v>
      </c>
    </row>
    <row r="6900" spans="1:11" ht="12.75" customHeight="1">
      <c r="A6900" s="61" t="str">
        <f>"         "&amp;Labels!B75</f>
        <v xml:space="preserve">         Customer 7</v>
      </c>
      <c r="B6900" s="76">
        <f>IF('(Other Computations)'!B205=0,0,Inputs!D267*Inputs!D160*Inputs!H73*Inputs!D26*'GM Alloc Factors'!B46/('(Other Computations)'!B192+'(Other Computations)'!B205))</f>
        <v>0</v>
      </c>
      <c r="C6900" s="76">
        <f>IF('(Other Computations)'!C205=0,0,Inputs!E267*Inputs!E160*Inputs!H73*Inputs!D26*'GM Alloc Factors'!C46/('(Other Computations)'!C192+'(Other Computations)'!C205))</f>
        <v>0</v>
      </c>
      <c r="D6900" s="76">
        <f>IF('(Other Computations)'!D205=0,0,Inputs!F267*Inputs!F160*Inputs!H73*Inputs!D26*'GM Alloc Factors'!D46/('(Other Computations)'!D192+'(Other Computations)'!D205))</f>
        <v>0</v>
      </c>
      <c r="E6900" s="76">
        <f>IF('(Other Computations)'!E205=0,0,Inputs!G267*Inputs!G160*Inputs!H73*Inputs!D26*'GM Alloc Factors'!E46/('(Other Computations)'!E192+'(Other Computations)'!E205))</f>
        <v>0</v>
      </c>
      <c r="F6900" s="43">
        <f t="shared" si="1462"/>
        <v>0</v>
      </c>
      <c r="G6900" s="76">
        <f>IF('(Other Computations)'!G205=0,0,Inputs!I267*Inputs!I160*Inputs!H73*Inputs!D26*'GM Alloc Factors'!G46/('(Other Computations)'!G192+'(Other Computations)'!G205))</f>
        <v>0</v>
      </c>
      <c r="H6900" s="76">
        <f>IF('(Other Computations)'!H205=0,0,Inputs!J267*Inputs!J160*Inputs!H73*Inputs!D26*'GM Alloc Factors'!H46/('(Other Computations)'!H192+'(Other Computations)'!H205))</f>
        <v>0</v>
      </c>
      <c r="I6900" s="76">
        <f>IF('(Other Computations)'!I205=0,0,Inputs!K267*Inputs!K160*Inputs!H73*Inputs!D26*'GM Alloc Factors'!I46/('(Other Computations)'!I192+'(Other Computations)'!I205))</f>
        <v>0</v>
      </c>
      <c r="J6900" s="76">
        <f>IF('(Other Computations)'!J205=0,0,Inputs!L267*Inputs!L160*Inputs!H73*Inputs!D26*'GM Alloc Factors'!J46/('(Other Computations)'!J192+'(Other Computations)'!J205))</f>
        <v>0</v>
      </c>
      <c r="K6900" s="43">
        <f t="shared" si="1463"/>
        <v>0</v>
      </c>
    </row>
    <row r="6901" spans="1:11" ht="12.75" customHeight="1">
      <c r="A6901" s="61" t="str">
        <f>"         "&amp;Labels!B76</f>
        <v xml:space="preserve">         Customer 8</v>
      </c>
      <c r="B6901" s="76">
        <f>IF('(Other Computations)'!B206=0,0,Inputs!D268*Inputs!D161*Inputs!H74*Inputs!D26*'GM Alloc Factors'!B46/('(Other Computations)'!B193+'(Other Computations)'!B206))</f>
        <v>0</v>
      </c>
      <c r="C6901" s="76">
        <f>IF('(Other Computations)'!C206=0,0,Inputs!E268*Inputs!E161*Inputs!H74*Inputs!D26*'GM Alloc Factors'!C46/('(Other Computations)'!C193+'(Other Computations)'!C206))</f>
        <v>0</v>
      </c>
      <c r="D6901" s="76">
        <f>IF('(Other Computations)'!D206=0,0,Inputs!F268*Inputs!F161*Inputs!H74*Inputs!D26*'GM Alloc Factors'!D46/('(Other Computations)'!D193+'(Other Computations)'!D206))</f>
        <v>0</v>
      </c>
      <c r="E6901" s="76">
        <f>IF('(Other Computations)'!E206=0,0,Inputs!G268*Inputs!G161*Inputs!H74*Inputs!D26*'GM Alloc Factors'!E46/('(Other Computations)'!E193+'(Other Computations)'!E206))</f>
        <v>0</v>
      </c>
      <c r="F6901" s="43">
        <f t="shared" si="1462"/>
        <v>0</v>
      </c>
      <c r="G6901" s="76">
        <f>IF('(Other Computations)'!G206=0,0,Inputs!I268*Inputs!I161*Inputs!H74*Inputs!D26*'GM Alloc Factors'!G46/('(Other Computations)'!G193+'(Other Computations)'!G206))</f>
        <v>0</v>
      </c>
      <c r="H6901" s="76">
        <f>IF('(Other Computations)'!H206=0,0,Inputs!J268*Inputs!J161*Inputs!H74*Inputs!D26*'GM Alloc Factors'!H46/('(Other Computations)'!H193+'(Other Computations)'!H206))</f>
        <v>0</v>
      </c>
      <c r="I6901" s="76">
        <f>IF('(Other Computations)'!I206=0,0,Inputs!K268*Inputs!K161*Inputs!H74*Inputs!D26*'GM Alloc Factors'!I46/('(Other Computations)'!I193+'(Other Computations)'!I206))</f>
        <v>0</v>
      </c>
      <c r="J6901" s="76">
        <f>IF('(Other Computations)'!J206=0,0,Inputs!L268*Inputs!L161*Inputs!H74*Inputs!D26*'GM Alloc Factors'!J46/('(Other Computations)'!J193+'(Other Computations)'!J206))</f>
        <v>0</v>
      </c>
      <c r="K6901" s="43">
        <f t="shared" si="1463"/>
        <v>0</v>
      </c>
    </row>
    <row r="6902" spans="1:11" ht="12.75" customHeight="1">
      <c r="A6902" s="61" t="str">
        <f>"         "&amp;Labels!B77</f>
        <v xml:space="preserve">         Customer 9</v>
      </c>
      <c r="B6902" s="76">
        <f>IF('(Other Computations)'!B207=0,0,Inputs!D269*Inputs!D162*Inputs!H75*Inputs!D26*'GM Alloc Factors'!B46/('(Other Computations)'!B194+'(Other Computations)'!B207))</f>
        <v>0</v>
      </c>
      <c r="C6902" s="76">
        <f>IF('(Other Computations)'!C207=0,0,Inputs!E269*Inputs!E162*Inputs!H75*Inputs!D26*'GM Alloc Factors'!C46/('(Other Computations)'!C194+'(Other Computations)'!C207))</f>
        <v>0</v>
      </c>
      <c r="D6902" s="76">
        <f>IF('(Other Computations)'!D207=0,0,Inputs!F269*Inputs!F162*Inputs!H75*Inputs!D26*'GM Alloc Factors'!D46/('(Other Computations)'!D194+'(Other Computations)'!D207))</f>
        <v>0</v>
      </c>
      <c r="E6902" s="76">
        <f>IF('(Other Computations)'!E207=0,0,Inputs!G269*Inputs!G162*Inputs!H75*Inputs!D26*'GM Alloc Factors'!E46/('(Other Computations)'!E194+'(Other Computations)'!E207))</f>
        <v>0</v>
      </c>
      <c r="F6902" s="43">
        <f t="shared" si="1462"/>
        <v>0</v>
      </c>
      <c r="G6902" s="76">
        <f>IF('(Other Computations)'!G207=0,0,Inputs!I269*Inputs!I162*Inputs!H75*Inputs!D26*'GM Alloc Factors'!G46/('(Other Computations)'!G194+'(Other Computations)'!G207))</f>
        <v>0</v>
      </c>
      <c r="H6902" s="76">
        <f>IF('(Other Computations)'!H207=0,0,Inputs!J269*Inputs!J162*Inputs!H75*Inputs!D26*'GM Alloc Factors'!H46/('(Other Computations)'!H194+'(Other Computations)'!H207))</f>
        <v>0</v>
      </c>
      <c r="I6902" s="76">
        <f>IF('(Other Computations)'!I207=0,0,Inputs!K269*Inputs!K162*Inputs!H75*Inputs!D26*'GM Alloc Factors'!I46/('(Other Computations)'!I194+'(Other Computations)'!I207))</f>
        <v>0</v>
      </c>
      <c r="J6902" s="76">
        <f>IF('(Other Computations)'!J207=0,0,Inputs!L269*Inputs!L162*Inputs!H75*Inputs!D26*'GM Alloc Factors'!J46/('(Other Computations)'!J194+'(Other Computations)'!J207))</f>
        <v>0</v>
      </c>
      <c r="K6902" s="43">
        <f t="shared" si="1463"/>
        <v>0</v>
      </c>
    </row>
    <row r="6903" spans="1:11" ht="12.75" customHeight="1">
      <c r="A6903" s="61" t="str">
        <f>"         "&amp;Labels!B78</f>
        <v xml:space="preserve">         Customer 10</v>
      </c>
      <c r="B6903" s="76">
        <f>IF('(Other Computations)'!B208=0,0,Inputs!D270*Inputs!D163*Inputs!H76*Inputs!D26*'GM Alloc Factors'!B46/('(Other Computations)'!B195+'(Other Computations)'!B208))</f>
        <v>0</v>
      </c>
      <c r="C6903" s="76">
        <f>IF('(Other Computations)'!C208=0,0,Inputs!E270*Inputs!E163*Inputs!H76*Inputs!D26*'GM Alloc Factors'!C46/('(Other Computations)'!C195+'(Other Computations)'!C208))</f>
        <v>0</v>
      </c>
      <c r="D6903" s="76">
        <f>IF('(Other Computations)'!D208=0,0,Inputs!F270*Inputs!F163*Inputs!H76*Inputs!D26*'GM Alloc Factors'!D46/('(Other Computations)'!D195+'(Other Computations)'!D208))</f>
        <v>0</v>
      </c>
      <c r="E6903" s="76">
        <f>IF('(Other Computations)'!E208=0,0,Inputs!G270*Inputs!G163*Inputs!H76*Inputs!D26*'GM Alloc Factors'!E46/('(Other Computations)'!E195+'(Other Computations)'!E208))</f>
        <v>0</v>
      </c>
      <c r="F6903" s="43">
        <f t="shared" si="1462"/>
        <v>0</v>
      </c>
      <c r="G6903" s="76">
        <f>IF('(Other Computations)'!G208=0,0,Inputs!I270*Inputs!I163*Inputs!H76*Inputs!D26*'GM Alloc Factors'!G46/('(Other Computations)'!G195+'(Other Computations)'!G208))</f>
        <v>0</v>
      </c>
      <c r="H6903" s="76">
        <f>IF('(Other Computations)'!H208=0,0,Inputs!J270*Inputs!J163*Inputs!H76*Inputs!D26*'GM Alloc Factors'!H46/('(Other Computations)'!H195+'(Other Computations)'!H208))</f>
        <v>0</v>
      </c>
      <c r="I6903" s="76">
        <f>IF('(Other Computations)'!I208=0,0,Inputs!K270*Inputs!K163*Inputs!H76*Inputs!D26*'GM Alloc Factors'!I46/('(Other Computations)'!I195+'(Other Computations)'!I208))</f>
        <v>0</v>
      </c>
      <c r="J6903" s="76">
        <f>IF('(Other Computations)'!J208=0,0,Inputs!L270*Inputs!L163*Inputs!H76*Inputs!D26*'GM Alloc Factors'!J46/('(Other Computations)'!J195+'(Other Computations)'!J208))</f>
        <v>0</v>
      </c>
      <c r="K6903" s="43">
        <f t="shared" si="1463"/>
        <v>0</v>
      </c>
    </row>
    <row r="6904" spans="1:11" ht="12.75" customHeight="1">
      <c r="A6904" s="61" t="str">
        <f>"         "&amp;Labels!C68</f>
        <v xml:space="preserve">         Total</v>
      </c>
      <c r="B6904" s="84">
        <f>SUM(B6894:B6903)</f>
        <v>0</v>
      </c>
      <c r="C6904" s="84">
        <f>SUM(C6894:C6903)</f>
        <v>0</v>
      </c>
      <c r="D6904" s="84">
        <f>SUM(D6894:D6903)</f>
        <v>0</v>
      </c>
      <c r="E6904" s="84">
        <f>SUM(E6894:E6903)</f>
        <v>0</v>
      </c>
      <c r="F6904" s="43">
        <f t="shared" si="1462"/>
        <v>0</v>
      </c>
      <c r="G6904" s="84">
        <f>SUM(G6894:G6903)</f>
        <v>0</v>
      </c>
      <c r="H6904" s="84">
        <f>SUM(H6894:H6903)</f>
        <v>0</v>
      </c>
      <c r="I6904" s="84">
        <f>SUM(I6894:I6903)</f>
        <v>0</v>
      </c>
      <c r="J6904" s="84">
        <f>SUM(J6894:J6903)</f>
        <v>0</v>
      </c>
      <c r="K6904" s="43">
        <f t="shared" si="1463"/>
        <v>0</v>
      </c>
    </row>
    <row r="6905" spans="1:11" ht="12.75" customHeight="1">
      <c r="A6905" s="61" t="str">
        <f>"      "&amp;Labels!B90</f>
        <v xml:space="preserve">      Q 6</v>
      </c>
      <c r="B6905" s="84"/>
      <c r="C6905" s="84"/>
      <c r="D6905" s="84"/>
      <c r="E6905" s="84"/>
      <c r="F6905" s="43"/>
      <c r="G6905" s="84"/>
      <c r="H6905" s="84"/>
      <c r="I6905" s="84"/>
      <c r="J6905" s="84"/>
      <c r="K6905" s="43"/>
    </row>
    <row r="6906" spans="1:11" ht="12.75" customHeight="1">
      <c r="A6906" s="61" t="str">
        <f>"         "&amp;Labels!B69</f>
        <v xml:space="preserve">         Customer 1</v>
      </c>
      <c r="B6906" s="76">
        <f>IF('(Other Computations)'!B199=0,0,Inputs!D261*Inputs!D154*Inputs!I67*Inputs!D26*'GM Alloc Factors'!B49/('(Other Computations)'!B186+'(Other Computations)'!B199))</f>
        <v>0</v>
      </c>
      <c r="C6906" s="76">
        <f>IF('(Other Computations)'!C199=0,0,Inputs!E261*Inputs!E154*Inputs!I67*Inputs!D26*'GM Alloc Factors'!C49/('(Other Computations)'!C186+'(Other Computations)'!C199))</f>
        <v>0</v>
      </c>
      <c r="D6906" s="76">
        <f>IF('(Other Computations)'!D199=0,0,Inputs!F261*Inputs!F154*Inputs!I67*Inputs!D26*'GM Alloc Factors'!D49/('(Other Computations)'!D186+'(Other Computations)'!D199))</f>
        <v>0</v>
      </c>
      <c r="E6906" s="76">
        <f>IF('(Other Computations)'!E199=0,0,Inputs!G261*Inputs!G154*Inputs!I67*Inputs!D26*'GM Alloc Factors'!E49/('(Other Computations)'!E186+'(Other Computations)'!E199))</f>
        <v>0</v>
      </c>
      <c r="F6906" s="43">
        <f t="shared" ref="F6906:F6916" si="1464">SUM(B6906:E6906)</f>
        <v>0</v>
      </c>
      <c r="G6906" s="76">
        <f>IF('(Other Computations)'!G199=0,0,Inputs!I261*Inputs!I154*Inputs!I67*Inputs!D26*'GM Alloc Factors'!G49/('(Other Computations)'!G186+'(Other Computations)'!G199))</f>
        <v>0</v>
      </c>
      <c r="H6906" s="76">
        <f>IF('(Other Computations)'!H199=0,0,Inputs!J261*Inputs!J154*Inputs!I67*Inputs!D26*'GM Alloc Factors'!H49/('(Other Computations)'!H186+'(Other Computations)'!H199))</f>
        <v>0</v>
      </c>
      <c r="I6906" s="76">
        <f>IF('(Other Computations)'!I199=0,0,Inputs!K261*Inputs!K154*Inputs!I67*Inputs!D26*'GM Alloc Factors'!I49/('(Other Computations)'!I186+'(Other Computations)'!I199))</f>
        <v>0</v>
      </c>
      <c r="J6906" s="76">
        <f>IF('(Other Computations)'!J199=0,0,Inputs!L261*Inputs!L154*Inputs!I67*Inputs!D26*'GM Alloc Factors'!J49/('(Other Computations)'!J186+'(Other Computations)'!J199))</f>
        <v>0</v>
      </c>
      <c r="K6906" s="43">
        <f t="shared" ref="K6906:K6916" si="1465">SUM(G6906:J6906)</f>
        <v>0</v>
      </c>
    </row>
    <row r="6907" spans="1:11" ht="12.75" customHeight="1">
      <c r="A6907" s="61" t="str">
        <f>"         "&amp;Labels!B70</f>
        <v xml:space="preserve">         Customer 2</v>
      </c>
      <c r="B6907" s="76">
        <f>IF('(Other Computations)'!B200=0,0,Inputs!D262*Inputs!D155*Inputs!I68*Inputs!D26*'GM Alloc Factors'!B49/('(Other Computations)'!B187+'(Other Computations)'!B200))</f>
        <v>0</v>
      </c>
      <c r="C6907" s="76">
        <f>IF('(Other Computations)'!C200=0,0,Inputs!E262*Inputs!E155*Inputs!I68*Inputs!D26*'GM Alloc Factors'!C49/('(Other Computations)'!C187+'(Other Computations)'!C200))</f>
        <v>0</v>
      </c>
      <c r="D6907" s="76">
        <f>IF('(Other Computations)'!D200=0,0,Inputs!F262*Inputs!F155*Inputs!I68*Inputs!D26*'GM Alloc Factors'!D49/('(Other Computations)'!D187+'(Other Computations)'!D200))</f>
        <v>0</v>
      </c>
      <c r="E6907" s="76">
        <f>IF('(Other Computations)'!E200=0,0,Inputs!G262*Inputs!G155*Inputs!I68*Inputs!D26*'GM Alloc Factors'!E49/('(Other Computations)'!E187+'(Other Computations)'!E200))</f>
        <v>0</v>
      </c>
      <c r="F6907" s="43">
        <f t="shared" si="1464"/>
        <v>0</v>
      </c>
      <c r="G6907" s="76">
        <f>IF('(Other Computations)'!G200=0,0,Inputs!I262*Inputs!I155*Inputs!I68*Inputs!D26*'GM Alloc Factors'!G49/('(Other Computations)'!G187+'(Other Computations)'!G200))</f>
        <v>0</v>
      </c>
      <c r="H6907" s="76">
        <f>IF('(Other Computations)'!H200=0,0,Inputs!J262*Inputs!J155*Inputs!I68*Inputs!D26*'GM Alloc Factors'!H49/('(Other Computations)'!H187+'(Other Computations)'!H200))</f>
        <v>0</v>
      </c>
      <c r="I6907" s="76">
        <f>IF('(Other Computations)'!I200=0,0,Inputs!K262*Inputs!K155*Inputs!I68*Inputs!D26*'GM Alloc Factors'!I49/('(Other Computations)'!I187+'(Other Computations)'!I200))</f>
        <v>0</v>
      </c>
      <c r="J6907" s="76">
        <f>IF('(Other Computations)'!J200=0,0,Inputs!L262*Inputs!L155*Inputs!I68*Inputs!D26*'GM Alloc Factors'!J49/('(Other Computations)'!J187+'(Other Computations)'!J200))</f>
        <v>0</v>
      </c>
      <c r="K6907" s="43">
        <f t="shared" si="1465"/>
        <v>0</v>
      </c>
    </row>
    <row r="6908" spans="1:11" ht="12.75" customHeight="1">
      <c r="A6908" s="61" t="str">
        <f>"         "&amp;Labels!B71</f>
        <v xml:space="preserve">         Customer 3</v>
      </c>
      <c r="B6908" s="76">
        <f>IF('(Other Computations)'!B201=0,0,Inputs!D263*Inputs!D156*Inputs!I69*Inputs!D26*'GM Alloc Factors'!B49/('(Other Computations)'!B188+'(Other Computations)'!B201))</f>
        <v>0</v>
      </c>
      <c r="C6908" s="76">
        <f>IF('(Other Computations)'!C201=0,0,Inputs!E263*Inputs!E156*Inputs!I69*Inputs!D26*'GM Alloc Factors'!C49/('(Other Computations)'!C188+'(Other Computations)'!C201))</f>
        <v>0</v>
      </c>
      <c r="D6908" s="76">
        <f>IF('(Other Computations)'!D201=0,0,Inputs!F263*Inputs!F156*Inputs!I69*Inputs!D26*'GM Alloc Factors'!D49/('(Other Computations)'!D188+'(Other Computations)'!D201))</f>
        <v>0</v>
      </c>
      <c r="E6908" s="76">
        <f>IF('(Other Computations)'!E201=0,0,Inputs!G263*Inputs!G156*Inputs!I69*Inputs!D26*'GM Alloc Factors'!E49/('(Other Computations)'!E188+'(Other Computations)'!E201))</f>
        <v>0</v>
      </c>
      <c r="F6908" s="43">
        <f t="shared" si="1464"/>
        <v>0</v>
      </c>
      <c r="G6908" s="76">
        <f>IF('(Other Computations)'!G201=0,0,Inputs!I263*Inputs!I156*Inputs!I69*Inputs!D26*'GM Alloc Factors'!G49/('(Other Computations)'!G188+'(Other Computations)'!G201))</f>
        <v>0</v>
      </c>
      <c r="H6908" s="76">
        <f>IF('(Other Computations)'!H201=0,0,Inputs!J263*Inputs!J156*Inputs!I69*Inputs!D26*'GM Alloc Factors'!H49/('(Other Computations)'!H188+'(Other Computations)'!H201))</f>
        <v>0</v>
      </c>
      <c r="I6908" s="76">
        <f>IF('(Other Computations)'!I201=0,0,Inputs!K263*Inputs!K156*Inputs!I69*Inputs!D26*'GM Alloc Factors'!I49/('(Other Computations)'!I188+'(Other Computations)'!I201))</f>
        <v>0</v>
      </c>
      <c r="J6908" s="76">
        <f>IF('(Other Computations)'!J201=0,0,Inputs!L263*Inputs!L156*Inputs!I69*Inputs!D26*'GM Alloc Factors'!J49/('(Other Computations)'!J188+'(Other Computations)'!J201))</f>
        <v>0</v>
      </c>
      <c r="K6908" s="43">
        <f t="shared" si="1465"/>
        <v>0</v>
      </c>
    </row>
    <row r="6909" spans="1:11" ht="12.75" customHeight="1">
      <c r="A6909" s="61" t="str">
        <f>"         "&amp;Labels!B72</f>
        <v xml:space="preserve">         Customer 4</v>
      </c>
      <c r="B6909" s="76">
        <f>IF('(Other Computations)'!B202=0,0,Inputs!D264*Inputs!D157*Inputs!I70*Inputs!D26*'GM Alloc Factors'!B49/('(Other Computations)'!B189+'(Other Computations)'!B202))</f>
        <v>0</v>
      </c>
      <c r="C6909" s="76">
        <f>IF('(Other Computations)'!C202=0,0,Inputs!E264*Inputs!E157*Inputs!I70*Inputs!D26*'GM Alloc Factors'!C49/('(Other Computations)'!C189+'(Other Computations)'!C202))</f>
        <v>0</v>
      </c>
      <c r="D6909" s="76">
        <f>IF('(Other Computations)'!D202=0,0,Inputs!F264*Inputs!F157*Inputs!I70*Inputs!D26*'GM Alloc Factors'!D49/('(Other Computations)'!D189+'(Other Computations)'!D202))</f>
        <v>0</v>
      </c>
      <c r="E6909" s="76">
        <f>IF('(Other Computations)'!E202=0,0,Inputs!G264*Inputs!G157*Inputs!I70*Inputs!D26*'GM Alloc Factors'!E49/('(Other Computations)'!E189+'(Other Computations)'!E202))</f>
        <v>0</v>
      </c>
      <c r="F6909" s="43">
        <f t="shared" si="1464"/>
        <v>0</v>
      </c>
      <c r="G6909" s="76">
        <f>IF('(Other Computations)'!G202=0,0,Inputs!I264*Inputs!I157*Inputs!I70*Inputs!D26*'GM Alloc Factors'!G49/('(Other Computations)'!G189+'(Other Computations)'!G202))</f>
        <v>0</v>
      </c>
      <c r="H6909" s="76">
        <f>IF('(Other Computations)'!H202=0,0,Inputs!J264*Inputs!J157*Inputs!I70*Inputs!D26*'GM Alloc Factors'!H49/('(Other Computations)'!H189+'(Other Computations)'!H202))</f>
        <v>0</v>
      </c>
      <c r="I6909" s="76">
        <f>IF('(Other Computations)'!I202=0,0,Inputs!K264*Inputs!K157*Inputs!I70*Inputs!D26*'GM Alloc Factors'!I49/('(Other Computations)'!I189+'(Other Computations)'!I202))</f>
        <v>0</v>
      </c>
      <c r="J6909" s="76">
        <f>IF('(Other Computations)'!J202=0,0,Inputs!L264*Inputs!L157*Inputs!I70*Inputs!D26*'GM Alloc Factors'!J49/('(Other Computations)'!J189+'(Other Computations)'!J202))</f>
        <v>0</v>
      </c>
      <c r="K6909" s="43">
        <f t="shared" si="1465"/>
        <v>0</v>
      </c>
    </row>
    <row r="6910" spans="1:11" ht="12.75" customHeight="1">
      <c r="A6910" s="61" t="str">
        <f>"         "&amp;Labels!B73</f>
        <v xml:space="preserve">         Customer 5</v>
      </c>
      <c r="B6910" s="76">
        <f>IF('(Other Computations)'!B203=0,0,Inputs!D265*Inputs!D158*Inputs!I71*Inputs!D26*'GM Alloc Factors'!B49/('(Other Computations)'!B190+'(Other Computations)'!B203))</f>
        <v>0</v>
      </c>
      <c r="C6910" s="76">
        <f>IF('(Other Computations)'!C203=0,0,Inputs!E265*Inputs!E158*Inputs!I71*Inputs!D26*'GM Alloc Factors'!C49/('(Other Computations)'!C190+'(Other Computations)'!C203))</f>
        <v>0</v>
      </c>
      <c r="D6910" s="76">
        <f>IF('(Other Computations)'!D203=0,0,Inputs!F265*Inputs!F158*Inputs!I71*Inputs!D26*'GM Alloc Factors'!D49/('(Other Computations)'!D190+'(Other Computations)'!D203))</f>
        <v>0</v>
      </c>
      <c r="E6910" s="76">
        <f>IF('(Other Computations)'!E203=0,0,Inputs!G265*Inputs!G158*Inputs!I71*Inputs!D26*'GM Alloc Factors'!E49/('(Other Computations)'!E190+'(Other Computations)'!E203))</f>
        <v>0</v>
      </c>
      <c r="F6910" s="43">
        <f t="shared" si="1464"/>
        <v>0</v>
      </c>
      <c r="G6910" s="76">
        <f>IF('(Other Computations)'!G203=0,0,Inputs!I265*Inputs!I158*Inputs!I71*Inputs!D26*'GM Alloc Factors'!G49/('(Other Computations)'!G190+'(Other Computations)'!G203))</f>
        <v>0</v>
      </c>
      <c r="H6910" s="76">
        <f>IF('(Other Computations)'!H203=0,0,Inputs!J265*Inputs!J158*Inputs!I71*Inputs!D26*'GM Alloc Factors'!H49/('(Other Computations)'!H190+'(Other Computations)'!H203))</f>
        <v>0</v>
      </c>
      <c r="I6910" s="76">
        <f>IF('(Other Computations)'!I203=0,0,Inputs!K265*Inputs!K158*Inputs!I71*Inputs!D26*'GM Alloc Factors'!I49/('(Other Computations)'!I190+'(Other Computations)'!I203))</f>
        <v>0</v>
      </c>
      <c r="J6910" s="76">
        <f>IF('(Other Computations)'!J203=0,0,Inputs!L265*Inputs!L158*Inputs!I71*Inputs!D26*'GM Alloc Factors'!J49/('(Other Computations)'!J190+'(Other Computations)'!J203))</f>
        <v>0</v>
      </c>
      <c r="K6910" s="43">
        <f t="shared" si="1465"/>
        <v>0</v>
      </c>
    </row>
    <row r="6911" spans="1:11" ht="12.75" customHeight="1">
      <c r="A6911" s="61" t="str">
        <f>"         "&amp;Labels!B74</f>
        <v xml:space="preserve">         Customer 6</v>
      </c>
      <c r="B6911" s="76">
        <f>IF('(Other Computations)'!B204=0,0,Inputs!D266*Inputs!D159*Inputs!I72*Inputs!D26*'GM Alloc Factors'!B49/('(Other Computations)'!B191+'(Other Computations)'!B204))</f>
        <v>0</v>
      </c>
      <c r="C6911" s="76">
        <f>IF('(Other Computations)'!C204=0,0,Inputs!E266*Inputs!E159*Inputs!I72*Inputs!D26*'GM Alloc Factors'!C49/('(Other Computations)'!C191+'(Other Computations)'!C204))</f>
        <v>0</v>
      </c>
      <c r="D6911" s="76">
        <f>IF('(Other Computations)'!D204=0,0,Inputs!F266*Inputs!F159*Inputs!I72*Inputs!D26*'GM Alloc Factors'!D49/('(Other Computations)'!D191+'(Other Computations)'!D204))</f>
        <v>0</v>
      </c>
      <c r="E6911" s="76">
        <f>IF('(Other Computations)'!E204=0,0,Inputs!G266*Inputs!G159*Inputs!I72*Inputs!D26*'GM Alloc Factors'!E49/('(Other Computations)'!E191+'(Other Computations)'!E204))</f>
        <v>0</v>
      </c>
      <c r="F6911" s="43">
        <f t="shared" si="1464"/>
        <v>0</v>
      </c>
      <c r="G6911" s="76">
        <f>IF('(Other Computations)'!G204=0,0,Inputs!I266*Inputs!I159*Inputs!I72*Inputs!D26*'GM Alloc Factors'!G49/('(Other Computations)'!G191+'(Other Computations)'!G204))</f>
        <v>0</v>
      </c>
      <c r="H6911" s="76">
        <f>IF('(Other Computations)'!H204=0,0,Inputs!J266*Inputs!J159*Inputs!I72*Inputs!D26*'GM Alloc Factors'!H49/('(Other Computations)'!H191+'(Other Computations)'!H204))</f>
        <v>0</v>
      </c>
      <c r="I6911" s="76">
        <f>IF('(Other Computations)'!I204=0,0,Inputs!K266*Inputs!K159*Inputs!I72*Inputs!D26*'GM Alloc Factors'!I49/('(Other Computations)'!I191+'(Other Computations)'!I204))</f>
        <v>0</v>
      </c>
      <c r="J6911" s="76">
        <f>IF('(Other Computations)'!J204=0,0,Inputs!L266*Inputs!L159*Inputs!I72*Inputs!D26*'GM Alloc Factors'!J49/('(Other Computations)'!J191+'(Other Computations)'!J204))</f>
        <v>0</v>
      </c>
      <c r="K6911" s="43">
        <f t="shared" si="1465"/>
        <v>0</v>
      </c>
    </row>
    <row r="6912" spans="1:11" ht="12.75" customHeight="1">
      <c r="A6912" s="61" t="str">
        <f>"         "&amp;Labels!B75</f>
        <v xml:space="preserve">         Customer 7</v>
      </c>
      <c r="B6912" s="76">
        <f>IF('(Other Computations)'!B205=0,0,Inputs!D267*Inputs!D160*Inputs!I73*Inputs!D26*'GM Alloc Factors'!B49/('(Other Computations)'!B192+'(Other Computations)'!B205))</f>
        <v>0</v>
      </c>
      <c r="C6912" s="76">
        <f>IF('(Other Computations)'!C205=0,0,Inputs!E267*Inputs!E160*Inputs!I73*Inputs!D26*'GM Alloc Factors'!C49/('(Other Computations)'!C192+'(Other Computations)'!C205))</f>
        <v>0</v>
      </c>
      <c r="D6912" s="76">
        <f>IF('(Other Computations)'!D205=0,0,Inputs!F267*Inputs!F160*Inputs!I73*Inputs!D26*'GM Alloc Factors'!D49/('(Other Computations)'!D192+'(Other Computations)'!D205))</f>
        <v>0</v>
      </c>
      <c r="E6912" s="76">
        <f>IF('(Other Computations)'!E205=0,0,Inputs!G267*Inputs!G160*Inputs!I73*Inputs!D26*'GM Alloc Factors'!E49/('(Other Computations)'!E192+'(Other Computations)'!E205))</f>
        <v>0</v>
      </c>
      <c r="F6912" s="43">
        <f t="shared" si="1464"/>
        <v>0</v>
      </c>
      <c r="G6912" s="76">
        <f>IF('(Other Computations)'!G205=0,0,Inputs!I267*Inputs!I160*Inputs!I73*Inputs!D26*'GM Alloc Factors'!G49/('(Other Computations)'!G192+'(Other Computations)'!G205))</f>
        <v>0</v>
      </c>
      <c r="H6912" s="76">
        <f>IF('(Other Computations)'!H205=0,0,Inputs!J267*Inputs!J160*Inputs!I73*Inputs!D26*'GM Alloc Factors'!H49/('(Other Computations)'!H192+'(Other Computations)'!H205))</f>
        <v>0</v>
      </c>
      <c r="I6912" s="76">
        <f>IF('(Other Computations)'!I205=0,0,Inputs!K267*Inputs!K160*Inputs!I73*Inputs!D26*'GM Alloc Factors'!I49/('(Other Computations)'!I192+'(Other Computations)'!I205))</f>
        <v>0</v>
      </c>
      <c r="J6912" s="76">
        <f>IF('(Other Computations)'!J205=0,0,Inputs!L267*Inputs!L160*Inputs!I73*Inputs!D26*'GM Alloc Factors'!J49/('(Other Computations)'!J192+'(Other Computations)'!J205))</f>
        <v>0</v>
      </c>
      <c r="K6912" s="43">
        <f t="shared" si="1465"/>
        <v>0</v>
      </c>
    </row>
    <row r="6913" spans="1:11" ht="12.75" customHeight="1">
      <c r="A6913" s="61" t="str">
        <f>"         "&amp;Labels!B76</f>
        <v xml:space="preserve">         Customer 8</v>
      </c>
      <c r="B6913" s="76">
        <f>IF('(Other Computations)'!B206=0,0,Inputs!D268*Inputs!D161*Inputs!I74*Inputs!D26*'GM Alloc Factors'!B49/('(Other Computations)'!B193+'(Other Computations)'!B206))</f>
        <v>0</v>
      </c>
      <c r="C6913" s="76">
        <f>IF('(Other Computations)'!C206=0,0,Inputs!E268*Inputs!E161*Inputs!I74*Inputs!D26*'GM Alloc Factors'!C49/('(Other Computations)'!C193+'(Other Computations)'!C206))</f>
        <v>0</v>
      </c>
      <c r="D6913" s="76">
        <f>IF('(Other Computations)'!D206=0,0,Inputs!F268*Inputs!F161*Inputs!I74*Inputs!D26*'GM Alloc Factors'!D49/('(Other Computations)'!D193+'(Other Computations)'!D206))</f>
        <v>0</v>
      </c>
      <c r="E6913" s="76">
        <f>IF('(Other Computations)'!E206=0,0,Inputs!G268*Inputs!G161*Inputs!I74*Inputs!D26*'GM Alloc Factors'!E49/('(Other Computations)'!E193+'(Other Computations)'!E206))</f>
        <v>0</v>
      </c>
      <c r="F6913" s="43">
        <f t="shared" si="1464"/>
        <v>0</v>
      </c>
      <c r="G6913" s="76">
        <f>IF('(Other Computations)'!G206=0,0,Inputs!I268*Inputs!I161*Inputs!I74*Inputs!D26*'GM Alloc Factors'!G49/('(Other Computations)'!G193+'(Other Computations)'!G206))</f>
        <v>0</v>
      </c>
      <c r="H6913" s="76">
        <f>IF('(Other Computations)'!H206=0,0,Inputs!J268*Inputs!J161*Inputs!I74*Inputs!D26*'GM Alloc Factors'!H49/('(Other Computations)'!H193+'(Other Computations)'!H206))</f>
        <v>0</v>
      </c>
      <c r="I6913" s="76">
        <f>IF('(Other Computations)'!I206=0,0,Inputs!K268*Inputs!K161*Inputs!I74*Inputs!D26*'GM Alloc Factors'!I49/('(Other Computations)'!I193+'(Other Computations)'!I206))</f>
        <v>0</v>
      </c>
      <c r="J6913" s="76">
        <f>IF('(Other Computations)'!J206=0,0,Inputs!L268*Inputs!L161*Inputs!I74*Inputs!D26*'GM Alloc Factors'!J49/('(Other Computations)'!J193+'(Other Computations)'!J206))</f>
        <v>0</v>
      </c>
      <c r="K6913" s="43">
        <f t="shared" si="1465"/>
        <v>0</v>
      </c>
    </row>
    <row r="6914" spans="1:11" ht="12.75" customHeight="1">
      <c r="A6914" s="61" t="str">
        <f>"         "&amp;Labels!B77</f>
        <v xml:space="preserve">         Customer 9</v>
      </c>
      <c r="B6914" s="76">
        <f>IF('(Other Computations)'!B207=0,0,Inputs!D269*Inputs!D162*Inputs!I75*Inputs!D26*'GM Alloc Factors'!B49/('(Other Computations)'!B194+'(Other Computations)'!B207))</f>
        <v>0</v>
      </c>
      <c r="C6914" s="76">
        <f>IF('(Other Computations)'!C207=0,0,Inputs!E269*Inputs!E162*Inputs!I75*Inputs!D26*'GM Alloc Factors'!C49/('(Other Computations)'!C194+'(Other Computations)'!C207))</f>
        <v>0</v>
      </c>
      <c r="D6914" s="76">
        <f>IF('(Other Computations)'!D207=0,0,Inputs!F269*Inputs!F162*Inputs!I75*Inputs!D26*'GM Alloc Factors'!D49/('(Other Computations)'!D194+'(Other Computations)'!D207))</f>
        <v>0</v>
      </c>
      <c r="E6914" s="76">
        <f>IF('(Other Computations)'!E207=0,0,Inputs!G269*Inputs!G162*Inputs!I75*Inputs!D26*'GM Alloc Factors'!E49/('(Other Computations)'!E194+'(Other Computations)'!E207))</f>
        <v>0</v>
      </c>
      <c r="F6914" s="43">
        <f t="shared" si="1464"/>
        <v>0</v>
      </c>
      <c r="G6914" s="76">
        <f>IF('(Other Computations)'!G207=0,0,Inputs!I269*Inputs!I162*Inputs!I75*Inputs!D26*'GM Alloc Factors'!G49/('(Other Computations)'!G194+'(Other Computations)'!G207))</f>
        <v>0</v>
      </c>
      <c r="H6914" s="76">
        <f>IF('(Other Computations)'!H207=0,0,Inputs!J269*Inputs!J162*Inputs!I75*Inputs!D26*'GM Alloc Factors'!H49/('(Other Computations)'!H194+'(Other Computations)'!H207))</f>
        <v>0</v>
      </c>
      <c r="I6914" s="76">
        <f>IF('(Other Computations)'!I207=0,0,Inputs!K269*Inputs!K162*Inputs!I75*Inputs!D26*'GM Alloc Factors'!I49/('(Other Computations)'!I194+'(Other Computations)'!I207))</f>
        <v>0</v>
      </c>
      <c r="J6914" s="76">
        <f>IF('(Other Computations)'!J207=0,0,Inputs!L269*Inputs!L162*Inputs!I75*Inputs!D26*'GM Alloc Factors'!J49/('(Other Computations)'!J194+'(Other Computations)'!J207))</f>
        <v>0</v>
      </c>
      <c r="K6914" s="43">
        <f t="shared" si="1465"/>
        <v>0</v>
      </c>
    </row>
    <row r="6915" spans="1:11" ht="12.75" customHeight="1">
      <c r="A6915" s="61" t="str">
        <f>"         "&amp;Labels!B78</f>
        <v xml:space="preserve">         Customer 10</v>
      </c>
      <c r="B6915" s="76">
        <f>IF('(Other Computations)'!B208=0,0,Inputs!D270*Inputs!D163*Inputs!I76*Inputs!D26*'GM Alloc Factors'!B49/('(Other Computations)'!B195+'(Other Computations)'!B208))</f>
        <v>0</v>
      </c>
      <c r="C6915" s="76">
        <f>IF('(Other Computations)'!C208=0,0,Inputs!E270*Inputs!E163*Inputs!I76*Inputs!D26*'GM Alloc Factors'!C49/('(Other Computations)'!C195+'(Other Computations)'!C208))</f>
        <v>0</v>
      </c>
      <c r="D6915" s="76">
        <f>IF('(Other Computations)'!D208=0,0,Inputs!F270*Inputs!F163*Inputs!I76*Inputs!D26*'GM Alloc Factors'!D49/('(Other Computations)'!D195+'(Other Computations)'!D208))</f>
        <v>0</v>
      </c>
      <c r="E6915" s="76">
        <f>IF('(Other Computations)'!E208=0,0,Inputs!G270*Inputs!G163*Inputs!I76*Inputs!D26*'GM Alloc Factors'!E49/('(Other Computations)'!E195+'(Other Computations)'!E208))</f>
        <v>0</v>
      </c>
      <c r="F6915" s="43">
        <f t="shared" si="1464"/>
        <v>0</v>
      </c>
      <c r="G6915" s="76">
        <f>IF('(Other Computations)'!G208=0,0,Inputs!I270*Inputs!I163*Inputs!I76*Inputs!D26*'GM Alloc Factors'!G49/('(Other Computations)'!G195+'(Other Computations)'!G208))</f>
        <v>0</v>
      </c>
      <c r="H6915" s="76">
        <f>IF('(Other Computations)'!H208=0,0,Inputs!J270*Inputs!J163*Inputs!I76*Inputs!D26*'GM Alloc Factors'!H49/('(Other Computations)'!H195+'(Other Computations)'!H208))</f>
        <v>0</v>
      </c>
      <c r="I6915" s="76">
        <f>IF('(Other Computations)'!I208=0,0,Inputs!K270*Inputs!K163*Inputs!I76*Inputs!D26*'GM Alloc Factors'!I49/('(Other Computations)'!I195+'(Other Computations)'!I208))</f>
        <v>0</v>
      </c>
      <c r="J6915" s="76">
        <f>IF('(Other Computations)'!J208=0,0,Inputs!L270*Inputs!L163*Inputs!I76*Inputs!D26*'GM Alloc Factors'!J49/('(Other Computations)'!J195+'(Other Computations)'!J208))</f>
        <v>0</v>
      </c>
      <c r="K6915" s="43">
        <f t="shared" si="1465"/>
        <v>0</v>
      </c>
    </row>
    <row r="6916" spans="1:11" ht="12.75" customHeight="1">
      <c r="A6916" s="61" t="str">
        <f>"         "&amp;Labels!C68</f>
        <v xml:space="preserve">         Total</v>
      </c>
      <c r="B6916" s="84">
        <f>SUM(B6906:B6915)</f>
        <v>0</v>
      </c>
      <c r="C6916" s="84">
        <f>SUM(C6906:C6915)</f>
        <v>0</v>
      </c>
      <c r="D6916" s="84">
        <f>SUM(D6906:D6915)</f>
        <v>0</v>
      </c>
      <c r="E6916" s="84">
        <f>SUM(E6906:E6915)</f>
        <v>0</v>
      </c>
      <c r="F6916" s="43">
        <f t="shared" si="1464"/>
        <v>0</v>
      </c>
      <c r="G6916" s="84">
        <f>SUM(G6906:G6915)</f>
        <v>0</v>
      </c>
      <c r="H6916" s="84">
        <f>SUM(H6906:H6915)</f>
        <v>0</v>
      </c>
      <c r="I6916" s="84">
        <f>SUM(I6906:I6915)</f>
        <v>0</v>
      </c>
      <c r="J6916" s="84">
        <f>SUM(J6906:J6915)</f>
        <v>0</v>
      </c>
      <c r="K6916" s="43">
        <f t="shared" si="1465"/>
        <v>0</v>
      </c>
    </row>
    <row r="6917" spans="1:11" ht="12.75" customHeight="1">
      <c r="A6917" s="61" t="str">
        <f>"      "&amp;Labels!B91</f>
        <v xml:space="preserve">      Q 7</v>
      </c>
      <c r="B6917" s="84"/>
      <c r="C6917" s="84"/>
      <c r="D6917" s="84"/>
      <c r="E6917" s="84"/>
      <c r="F6917" s="43"/>
      <c r="G6917" s="84"/>
      <c r="H6917" s="84"/>
      <c r="I6917" s="84"/>
      <c r="J6917" s="84"/>
      <c r="K6917" s="43"/>
    </row>
    <row r="6918" spans="1:11" ht="12.75" customHeight="1">
      <c r="A6918" s="61" t="str">
        <f>"         "&amp;Labels!B69</f>
        <v xml:space="preserve">         Customer 1</v>
      </c>
      <c r="B6918" s="76">
        <f>IF('(Other Computations)'!B199=0,0,Inputs!D261*Inputs!D154*Inputs!J67*Inputs!D26*'GM Alloc Factors'!B52/('(Other Computations)'!B186+'(Other Computations)'!B199))</f>
        <v>0</v>
      </c>
      <c r="C6918" s="76">
        <f>IF('(Other Computations)'!C199=0,0,Inputs!E261*Inputs!E154*Inputs!J67*Inputs!D26*'GM Alloc Factors'!C52/('(Other Computations)'!C186+'(Other Computations)'!C199))</f>
        <v>0</v>
      </c>
      <c r="D6918" s="76">
        <f>IF('(Other Computations)'!D199=0,0,Inputs!F261*Inputs!F154*Inputs!J67*Inputs!D26*'GM Alloc Factors'!D52/('(Other Computations)'!D186+'(Other Computations)'!D199))</f>
        <v>0</v>
      </c>
      <c r="E6918" s="76">
        <f>IF('(Other Computations)'!E199=0,0,Inputs!G261*Inputs!G154*Inputs!J67*Inputs!D26*'GM Alloc Factors'!E52/('(Other Computations)'!E186+'(Other Computations)'!E199))</f>
        <v>0</v>
      </c>
      <c r="F6918" s="43">
        <f t="shared" ref="F6918:F6928" si="1466">SUM(B6918:E6918)</f>
        <v>0</v>
      </c>
      <c r="G6918" s="76">
        <f>IF('(Other Computations)'!G199=0,0,Inputs!I261*Inputs!I154*Inputs!J67*Inputs!D26*'GM Alloc Factors'!G52/('(Other Computations)'!G186+'(Other Computations)'!G199))</f>
        <v>0</v>
      </c>
      <c r="H6918" s="76">
        <f>IF('(Other Computations)'!H199=0,0,Inputs!J261*Inputs!J154*Inputs!J67*Inputs!D26*'GM Alloc Factors'!H52/('(Other Computations)'!H186+'(Other Computations)'!H199))</f>
        <v>0</v>
      </c>
      <c r="I6918" s="76">
        <f>IF('(Other Computations)'!I199=0,0,Inputs!K261*Inputs!K154*Inputs!J67*Inputs!D26*'GM Alloc Factors'!I52/('(Other Computations)'!I186+'(Other Computations)'!I199))</f>
        <v>0</v>
      </c>
      <c r="J6918" s="76">
        <f>IF('(Other Computations)'!J199=0,0,Inputs!L261*Inputs!L154*Inputs!J67*Inputs!D26*'GM Alloc Factors'!J52/('(Other Computations)'!J186+'(Other Computations)'!J199))</f>
        <v>0</v>
      </c>
      <c r="K6918" s="43">
        <f t="shared" ref="K6918:K6928" si="1467">SUM(G6918:J6918)</f>
        <v>0</v>
      </c>
    </row>
    <row r="6919" spans="1:11" ht="12.75" customHeight="1">
      <c r="A6919" s="61" t="str">
        <f>"         "&amp;Labels!B70</f>
        <v xml:space="preserve">         Customer 2</v>
      </c>
      <c r="B6919" s="76">
        <f>IF('(Other Computations)'!B200=0,0,Inputs!D262*Inputs!D155*Inputs!J68*Inputs!D26*'GM Alloc Factors'!B52/('(Other Computations)'!B187+'(Other Computations)'!B200))</f>
        <v>0</v>
      </c>
      <c r="C6919" s="76">
        <f>IF('(Other Computations)'!C200=0,0,Inputs!E262*Inputs!E155*Inputs!J68*Inputs!D26*'GM Alloc Factors'!C52/('(Other Computations)'!C187+'(Other Computations)'!C200))</f>
        <v>0</v>
      </c>
      <c r="D6919" s="76">
        <f>IF('(Other Computations)'!D200=0,0,Inputs!F262*Inputs!F155*Inputs!J68*Inputs!D26*'GM Alloc Factors'!D52/('(Other Computations)'!D187+'(Other Computations)'!D200))</f>
        <v>0</v>
      </c>
      <c r="E6919" s="76">
        <f>IF('(Other Computations)'!E200=0,0,Inputs!G262*Inputs!G155*Inputs!J68*Inputs!D26*'GM Alloc Factors'!E52/('(Other Computations)'!E187+'(Other Computations)'!E200))</f>
        <v>0</v>
      </c>
      <c r="F6919" s="43">
        <f t="shared" si="1466"/>
        <v>0</v>
      </c>
      <c r="G6919" s="76">
        <f>IF('(Other Computations)'!G200=0,0,Inputs!I262*Inputs!I155*Inputs!J68*Inputs!D26*'GM Alloc Factors'!G52/('(Other Computations)'!G187+'(Other Computations)'!G200))</f>
        <v>0</v>
      </c>
      <c r="H6919" s="76">
        <f>IF('(Other Computations)'!H200=0,0,Inputs!J262*Inputs!J155*Inputs!J68*Inputs!D26*'GM Alloc Factors'!H52/('(Other Computations)'!H187+'(Other Computations)'!H200))</f>
        <v>0</v>
      </c>
      <c r="I6919" s="76">
        <f>IF('(Other Computations)'!I200=0,0,Inputs!K262*Inputs!K155*Inputs!J68*Inputs!D26*'GM Alloc Factors'!I52/('(Other Computations)'!I187+'(Other Computations)'!I200))</f>
        <v>0</v>
      </c>
      <c r="J6919" s="76">
        <f>IF('(Other Computations)'!J200=0,0,Inputs!L262*Inputs!L155*Inputs!J68*Inputs!D26*'GM Alloc Factors'!J52/('(Other Computations)'!J187+'(Other Computations)'!J200))</f>
        <v>0</v>
      </c>
      <c r="K6919" s="43">
        <f t="shared" si="1467"/>
        <v>0</v>
      </c>
    </row>
    <row r="6920" spans="1:11" ht="12.75" customHeight="1">
      <c r="A6920" s="61" t="str">
        <f>"         "&amp;Labels!B71</f>
        <v xml:space="preserve">         Customer 3</v>
      </c>
      <c r="B6920" s="76">
        <f>IF('(Other Computations)'!B201=0,0,Inputs!D263*Inputs!D156*Inputs!J69*Inputs!D26*'GM Alloc Factors'!B52/('(Other Computations)'!B188+'(Other Computations)'!B201))</f>
        <v>0</v>
      </c>
      <c r="C6920" s="76">
        <f>IF('(Other Computations)'!C201=0,0,Inputs!E263*Inputs!E156*Inputs!J69*Inputs!D26*'GM Alloc Factors'!C52/('(Other Computations)'!C188+'(Other Computations)'!C201))</f>
        <v>0</v>
      </c>
      <c r="D6920" s="76">
        <f>IF('(Other Computations)'!D201=0,0,Inputs!F263*Inputs!F156*Inputs!J69*Inputs!D26*'GM Alloc Factors'!D52/('(Other Computations)'!D188+'(Other Computations)'!D201))</f>
        <v>0</v>
      </c>
      <c r="E6920" s="76">
        <f>IF('(Other Computations)'!E201=0,0,Inputs!G263*Inputs!G156*Inputs!J69*Inputs!D26*'GM Alloc Factors'!E52/('(Other Computations)'!E188+'(Other Computations)'!E201))</f>
        <v>0</v>
      </c>
      <c r="F6920" s="43">
        <f t="shared" si="1466"/>
        <v>0</v>
      </c>
      <c r="G6920" s="76">
        <f>IF('(Other Computations)'!G201=0,0,Inputs!I263*Inputs!I156*Inputs!J69*Inputs!D26*'GM Alloc Factors'!G52/('(Other Computations)'!G188+'(Other Computations)'!G201))</f>
        <v>0</v>
      </c>
      <c r="H6920" s="76">
        <f>IF('(Other Computations)'!H201=0,0,Inputs!J263*Inputs!J156*Inputs!J69*Inputs!D26*'GM Alloc Factors'!H52/('(Other Computations)'!H188+'(Other Computations)'!H201))</f>
        <v>0</v>
      </c>
      <c r="I6920" s="76">
        <f>IF('(Other Computations)'!I201=0,0,Inputs!K263*Inputs!K156*Inputs!J69*Inputs!D26*'GM Alloc Factors'!I52/('(Other Computations)'!I188+'(Other Computations)'!I201))</f>
        <v>0</v>
      </c>
      <c r="J6920" s="76">
        <f>IF('(Other Computations)'!J201=0,0,Inputs!L263*Inputs!L156*Inputs!J69*Inputs!D26*'GM Alloc Factors'!J52/('(Other Computations)'!J188+'(Other Computations)'!J201))</f>
        <v>0</v>
      </c>
      <c r="K6920" s="43">
        <f t="shared" si="1467"/>
        <v>0</v>
      </c>
    </row>
    <row r="6921" spans="1:11" ht="12.75" customHeight="1">
      <c r="A6921" s="61" t="str">
        <f>"         "&amp;Labels!B72</f>
        <v xml:space="preserve">         Customer 4</v>
      </c>
      <c r="B6921" s="76">
        <f>IF('(Other Computations)'!B202=0,0,Inputs!D264*Inputs!D157*Inputs!J70*Inputs!D26*'GM Alloc Factors'!B52/('(Other Computations)'!B189+'(Other Computations)'!B202))</f>
        <v>0</v>
      </c>
      <c r="C6921" s="76">
        <f>IF('(Other Computations)'!C202=0,0,Inputs!E264*Inputs!E157*Inputs!J70*Inputs!D26*'GM Alloc Factors'!C52/('(Other Computations)'!C189+'(Other Computations)'!C202))</f>
        <v>0</v>
      </c>
      <c r="D6921" s="76">
        <f>IF('(Other Computations)'!D202=0,0,Inputs!F264*Inputs!F157*Inputs!J70*Inputs!D26*'GM Alloc Factors'!D52/('(Other Computations)'!D189+'(Other Computations)'!D202))</f>
        <v>0</v>
      </c>
      <c r="E6921" s="76">
        <f>IF('(Other Computations)'!E202=0,0,Inputs!G264*Inputs!G157*Inputs!J70*Inputs!D26*'GM Alloc Factors'!E52/('(Other Computations)'!E189+'(Other Computations)'!E202))</f>
        <v>0</v>
      </c>
      <c r="F6921" s="43">
        <f t="shared" si="1466"/>
        <v>0</v>
      </c>
      <c r="G6921" s="76">
        <f>IF('(Other Computations)'!G202=0,0,Inputs!I264*Inputs!I157*Inputs!J70*Inputs!D26*'GM Alloc Factors'!G52/('(Other Computations)'!G189+'(Other Computations)'!G202))</f>
        <v>0</v>
      </c>
      <c r="H6921" s="76">
        <f>IF('(Other Computations)'!H202=0,0,Inputs!J264*Inputs!J157*Inputs!J70*Inputs!D26*'GM Alloc Factors'!H52/('(Other Computations)'!H189+'(Other Computations)'!H202))</f>
        <v>0</v>
      </c>
      <c r="I6921" s="76">
        <f>IF('(Other Computations)'!I202=0,0,Inputs!K264*Inputs!K157*Inputs!J70*Inputs!D26*'GM Alloc Factors'!I52/('(Other Computations)'!I189+'(Other Computations)'!I202))</f>
        <v>0</v>
      </c>
      <c r="J6921" s="76">
        <f>IF('(Other Computations)'!J202=0,0,Inputs!L264*Inputs!L157*Inputs!J70*Inputs!D26*'GM Alloc Factors'!J52/('(Other Computations)'!J189+'(Other Computations)'!J202))</f>
        <v>0</v>
      </c>
      <c r="K6921" s="43">
        <f t="shared" si="1467"/>
        <v>0</v>
      </c>
    </row>
    <row r="6922" spans="1:11" ht="12.75" customHeight="1">
      <c r="A6922" s="61" t="str">
        <f>"         "&amp;Labels!B73</f>
        <v xml:space="preserve">         Customer 5</v>
      </c>
      <c r="B6922" s="76">
        <f>IF('(Other Computations)'!B203=0,0,Inputs!D265*Inputs!D158*Inputs!J71*Inputs!D26*'GM Alloc Factors'!B52/('(Other Computations)'!B190+'(Other Computations)'!B203))</f>
        <v>0</v>
      </c>
      <c r="C6922" s="76">
        <f>IF('(Other Computations)'!C203=0,0,Inputs!E265*Inputs!E158*Inputs!J71*Inputs!D26*'GM Alloc Factors'!C52/('(Other Computations)'!C190+'(Other Computations)'!C203))</f>
        <v>0</v>
      </c>
      <c r="D6922" s="76">
        <f>IF('(Other Computations)'!D203=0,0,Inputs!F265*Inputs!F158*Inputs!J71*Inputs!D26*'GM Alloc Factors'!D52/('(Other Computations)'!D190+'(Other Computations)'!D203))</f>
        <v>0</v>
      </c>
      <c r="E6922" s="76">
        <f>IF('(Other Computations)'!E203=0,0,Inputs!G265*Inputs!G158*Inputs!J71*Inputs!D26*'GM Alloc Factors'!E52/('(Other Computations)'!E190+'(Other Computations)'!E203))</f>
        <v>0</v>
      </c>
      <c r="F6922" s="43">
        <f t="shared" si="1466"/>
        <v>0</v>
      </c>
      <c r="G6922" s="76">
        <f>IF('(Other Computations)'!G203=0,0,Inputs!I265*Inputs!I158*Inputs!J71*Inputs!D26*'GM Alloc Factors'!G52/('(Other Computations)'!G190+'(Other Computations)'!G203))</f>
        <v>0</v>
      </c>
      <c r="H6922" s="76">
        <f>IF('(Other Computations)'!H203=0,0,Inputs!J265*Inputs!J158*Inputs!J71*Inputs!D26*'GM Alloc Factors'!H52/('(Other Computations)'!H190+'(Other Computations)'!H203))</f>
        <v>0</v>
      </c>
      <c r="I6922" s="76">
        <f>IF('(Other Computations)'!I203=0,0,Inputs!K265*Inputs!K158*Inputs!J71*Inputs!D26*'GM Alloc Factors'!I52/('(Other Computations)'!I190+'(Other Computations)'!I203))</f>
        <v>0</v>
      </c>
      <c r="J6922" s="76">
        <f>IF('(Other Computations)'!J203=0,0,Inputs!L265*Inputs!L158*Inputs!J71*Inputs!D26*'GM Alloc Factors'!J52/('(Other Computations)'!J190+'(Other Computations)'!J203))</f>
        <v>0</v>
      </c>
      <c r="K6922" s="43">
        <f t="shared" si="1467"/>
        <v>0</v>
      </c>
    </row>
    <row r="6923" spans="1:11" ht="12.75" customHeight="1">
      <c r="A6923" s="61" t="str">
        <f>"         "&amp;Labels!B74</f>
        <v xml:space="preserve">         Customer 6</v>
      </c>
      <c r="B6923" s="76">
        <f>IF('(Other Computations)'!B204=0,0,Inputs!D266*Inputs!D159*Inputs!J72*Inputs!D26*'GM Alloc Factors'!B52/('(Other Computations)'!B191+'(Other Computations)'!B204))</f>
        <v>0</v>
      </c>
      <c r="C6923" s="76">
        <f>IF('(Other Computations)'!C204=0,0,Inputs!E266*Inputs!E159*Inputs!J72*Inputs!D26*'GM Alloc Factors'!C52/('(Other Computations)'!C191+'(Other Computations)'!C204))</f>
        <v>0</v>
      </c>
      <c r="D6923" s="76">
        <f>IF('(Other Computations)'!D204=0,0,Inputs!F266*Inputs!F159*Inputs!J72*Inputs!D26*'GM Alloc Factors'!D52/('(Other Computations)'!D191+'(Other Computations)'!D204))</f>
        <v>0</v>
      </c>
      <c r="E6923" s="76">
        <f>IF('(Other Computations)'!E204=0,0,Inputs!G266*Inputs!G159*Inputs!J72*Inputs!D26*'GM Alloc Factors'!E52/('(Other Computations)'!E191+'(Other Computations)'!E204))</f>
        <v>0</v>
      </c>
      <c r="F6923" s="43">
        <f t="shared" si="1466"/>
        <v>0</v>
      </c>
      <c r="G6923" s="76">
        <f>IF('(Other Computations)'!G204=0,0,Inputs!I266*Inputs!I159*Inputs!J72*Inputs!D26*'GM Alloc Factors'!G52/('(Other Computations)'!G191+'(Other Computations)'!G204))</f>
        <v>0</v>
      </c>
      <c r="H6923" s="76">
        <f>IF('(Other Computations)'!H204=0,0,Inputs!J266*Inputs!J159*Inputs!J72*Inputs!D26*'GM Alloc Factors'!H52/('(Other Computations)'!H191+'(Other Computations)'!H204))</f>
        <v>0</v>
      </c>
      <c r="I6923" s="76">
        <f>IF('(Other Computations)'!I204=0,0,Inputs!K266*Inputs!K159*Inputs!J72*Inputs!D26*'GM Alloc Factors'!I52/('(Other Computations)'!I191+'(Other Computations)'!I204))</f>
        <v>0</v>
      </c>
      <c r="J6923" s="76">
        <f>IF('(Other Computations)'!J204=0,0,Inputs!L266*Inputs!L159*Inputs!J72*Inputs!D26*'GM Alloc Factors'!J52/('(Other Computations)'!J191+'(Other Computations)'!J204))</f>
        <v>0</v>
      </c>
      <c r="K6923" s="43">
        <f t="shared" si="1467"/>
        <v>0</v>
      </c>
    </row>
    <row r="6924" spans="1:11" ht="12.75" customHeight="1">
      <c r="A6924" s="61" t="str">
        <f>"         "&amp;Labels!B75</f>
        <v xml:space="preserve">         Customer 7</v>
      </c>
      <c r="B6924" s="76">
        <f>IF('(Other Computations)'!B205=0,0,Inputs!D267*Inputs!D160*Inputs!J73*Inputs!D26*'GM Alloc Factors'!B52/('(Other Computations)'!B192+'(Other Computations)'!B205))</f>
        <v>0</v>
      </c>
      <c r="C6924" s="76">
        <f>IF('(Other Computations)'!C205=0,0,Inputs!E267*Inputs!E160*Inputs!J73*Inputs!D26*'GM Alloc Factors'!C52/('(Other Computations)'!C192+'(Other Computations)'!C205))</f>
        <v>0</v>
      </c>
      <c r="D6924" s="76">
        <f>IF('(Other Computations)'!D205=0,0,Inputs!F267*Inputs!F160*Inputs!J73*Inputs!D26*'GM Alloc Factors'!D52/('(Other Computations)'!D192+'(Other Computations)'!D205))</f>
        <v>0</v>
      </c>
      <c r="E6924" s="76">
        <f>IF('(Other Computations)'!E205=0,0,Inputs!G267*Inputs!G160*Inputs!J73*Inputs!D26*'GM Alloc Factors'!E52/('(Other Computations)'!E192+'(Other Computations)'!E205))</f>
        <v>0</v>
      </c>
      <c r="F6924" s="43">
        <f t="shared" si="1466"/>
        <v>0</v>
      </c>
      <c r="G6924" s="76">
        <f>IF('(Other Computations)'!G205=0,0,Inputs!I267*Inputs!I160*Inputs!J73*Inputs!D26*'GM Alloc Factors'!G52/('(Other Computations)'!G192+'(Other Computations)'!G205))</f>
        <v>0</v>
      </c>
      <c r="H6924" s="76">
        <f>IF('(Other Computations)'!H205=0,0,Inputs!J267*Inputs!J160*Inputs!J73*Inputs!D26*'GM Alloc Factors'!H52/('(Other Computations)'!H192+'(Other Computations)'!H205))</f>
        <v>0</v>
      </c>
      <c r="I6924" s="76">
        <f>IF('(Other Computations)'!I205=0,0,Inputs!K267*Inputs!K160*Inputs!J73*Inputs!D26*'GM Alloc Factors'!I52/('(Other Computations)'!I192+'(Other Computations)'!I205))</f>
        <v>0</v>
      </c>
      <c r="J6924" s="76">
        <f>IF('(Other Computations)'!J205=0,0,Inputs!L267*Inputs!L160*Inputs!J73*Inputs!D26*'GM Alloc Factors'!J52/('(Other Computations)'!J192+'(Other Computations)'!J205))</f>
        <v>0</v>
      </c>
      <c r="K6924" s="43">
        <f t="shared" si="1467"/>
        <v>0</v>
      </c>
    </row>
    <row r="6925" spans="1:11" ht="12.75" customHeight="1">
      <c r="A6925" s="61" t="str">
        <f>"         "&amp;Labels!B76</f>
        <v xml:space="preserve">         Customer 8</v>
      </c>
      <c r="B6925" s="76">
        <f>IF('(Other Computations)'!B206=0,0,Inputs!D268*Inputs!D161*Inputs!J74*Inputs!D26*'GM Alloc Factors'!B52/('(Other Computations)'!B193+'(Other Computations)'!B206))</f>
        <v>0</v>
      </c>
      <c r="C6925" s="76">
        <f>IF('(Other Computations)'!C206=0,0,Inputs!E268*Inputs!E161*Inputs!J74*Inputs!D26*'GM Alloc Factors'!C52/('(Other Computations)'!C193+'(Other Computations)'!C206))</f>
        <v>0</v>
      </c>
      <c r="D6925" s="76">
        <f>IF('(Other Computations)'!D206=0,0,Inputs!F268*Inputs!F161*Inputs!J74*Inputs!D26*'GM Alloc Factors'!D52/('(Other Computations)'!D193+'(Other Computations)'!D206))</f>
        <v>0</v>
      </c>
      <c r="E6925" s="76">
        <f>IF('(Other Computations)'!E206=0,0,Inputs!G268*Inputs!G161*Inputs!J74*Inputs!D26*'GM Alloc Factors'!E52/('(Other Computations)'!E193+'(Other Computations)'!E206))</f>
        <v>0</v>
      </c>
      <c r="F6925" s="43">
        <f t="shared" si="1466"/>
        <v>0</v>
      </c>
      <c r="G6925" s="76">
        <f>IF('(Other Computations)'!G206=0,0,Inputs!I268*Inputs!I161*Inputs!J74*Inputs!D26*'GM Alloc Factors'!G52/('(Other Computations)'!G193+'(Other Computations)'!G206))</f>
        <v>0</v>
      </c>
      <c r="H6925" s="76">
        <f>IF('(Other Computations)'!H206=0,0,Inputs!J268*Inputs!J161*Inputs!J74*Inputs!D26*'GM Alloc Factors'!H52/('(Other Computations)'!H193+'(Other Computations)'!H206))</f>
        <v>0</v>
      </c>
      <c r="I6925" s="76">
        <f>IF('(Other Computations)'!I206=0,0,Inputs!K268*Inputs!K161*Inputs!J74*Inputs!D26*'GM Alloc Factors'!I52/('(Other Computations)'!I193+'(Other Computations)'!I206))</f>
        <v>0</v>
      </c>
      <c r="J6925" s="76">
        <f>IF('(Other Computations)'!J206=0,0,Inputs!L268*Inputs!L161*Inputs!J74*Inputs!D26*'GM Alloc Factors'!J52/('(Other Computations)'!J193+'(Other Computations)'!J206))</f>
        <v>0</v>
      </c>
      <c r="K6925" s="43">
        <f t="shared" si="1467"/>
        <v>0</v>
      </c>
    </row>
    <row r="6926" spans="1:11" ht="12.75" customHeight="1">
      <c r="A6926" s="61" t="str">
        <f>"         "&amp;Labels!B77</f>
        <v xml:space="preserve">         Customer 9</v>
      </c>
      <c r="B6926" s="76">
        <f>IF('(Other Computations)'!B207=0,0,Inputs!D269*Inputs!D162*Inputs!J75*Inputs!D26*'GM Alloc Factors'!B52/('(Other Computations)'!B194+'(Other Computations)'!B207))</f>
        <v>0</v>
      </c>
      <c r="C6926" s="76">
        <f>IF('(Other Computations)'!C207=0,0,Inputs!E269*Inputs!E162*Inputs!J75*Inputs!D26*'GM Alloc Factors'!C52/('(Other Computations)'!C194+'(Other Computations)'!C207))</f>
        <v>0</v>
      </c>
      <c r="D6926" s="76">
        <f>IF('(Other Computations)'!D207=0,0,Inputs!F269*Inputs!F162*Inputs!J75*Inputs!D26*'GM Alloc Factors'!D52/('(Other Computations)'!D194+'(Other Computations)'!D207))</f>
        <v>0</v>
      </c>
      <c r="E6926" s="76">
        <f>IF('(Other Computations)'!E207=0,0,Inputs!G269*Inputs!G162*Inputs!J75*Inputs!D26*'GM Alloc Factors'!E52/('(Other Computations)'!E194+'(Other Computations)'!E207))</f>
        <v>0</v>
      </c>
      <c r="F6926" s="43">
        <f t="shared" si="1466"/>
        <v>0</v>
      </c>
      <c r="G6926" s="76">
        <f>IF('(Other Computations)'!G207=0,0,Inputs!I269*Inputs!I162*Inputs!J75*Inputs!D26*'GM Alloc Factors'!G52/('(Other Computations)'!G194+'(Other Computations)'!G207))</f>
        <v>0</v>
      </c>
      <c r="H6926" s="76">
        <f>IF('(Other Computations)'!H207=0,0,Inputs!J269*Inputs!J162*Inputs!J75*Inputs!D26*'GM Alloc Factors'!H52/('(Other Computations)'!H194+'(Other Computations)'!H207))</f>
        <v>0</v>
      </c>
      <c r="I6926" s="76">
        <f>IF('(Other Computations)'!I207=0,0,Inputs!K269*Inputs!K162*Inputs!J75*Inputs!D26*'GM Alloc Factors'!I52/('(Other Computations)'!I194+'(Other Computations)'!I207))</f>
        <v>0</v>
      </c>
      <c r="J6926" s="76">
        <f>IF('(Other Computations)'!J207=0,0,Inputs!L269*Inputs!L162*Inputs!J75*Inputs!D26*'GM Alloc Factors'!J52/('(Other Computations)'!J194+'(Other Computations)'!J207))</f>
        <v>0</v>
      </c>
      <c r="K6926" s="43">
        <f t="shared" si="1467"/>
        <v>0</v>
      </c>
    </row>
    <row r="6927" spans="1:11" ht="12.75" customHeight="1">
      <c r="A6927" s="61" t="str">
        <f>"         "&amp;Labels!B78</f>
        <v xml:space="preserve">         Customer 10</v>
      </c>
      <c r="B6927" s="76">
        <f>IF('(Other Computations)'!B208=0,0,Inputs!D270*Inputs!D163*Inputs!J76*Inputs!D26*'GM Alloc Factors'!B52/('(Other Computations)'!B195+'(Other Computations)'!B208))</f>
        <v>0</v>
      </c>
      <c r="C6927" s="76">
        <f>IF('(Other Computations)'!C208=0,0,Inputs!E270*Inputs!E163*Inputs!J76*Inputs!D26*'GM Alloc Factors'!C52/('(Other Computations)'!C195+'(Other Computations)'!C208))</f>
        <v>0</v>
      </c>
      <c r="D6927" s="76">
        <f>IF('(Other Computations)'!D208=0,0,Inputs!F270*Inputs!F163*Inputs!J76*Inputs!D26*'GM Alloc Factors'!D52/('(Other Computations)'!D195+'(Other Computations)'!D208))</f>
        <v>0</v>
      </c>
      <c r="E6927" s="76">
        <f>IF('(Other Computations)'!E208=0,0,Inputs!G270*Inputs!G163*Inputs!J76*Inputs!D26*'GM Alloc Factors'!E52/('(Other Computations)'!E195+'(Other Computations)'!E208))</f>
        <v>0</v>
      </c>
      <c r="F6927" s="43">
        <f t="shared" si="1466"/>
        <v>0</v>
      </c>
      <c r="G6927" s="76">
        <f>IF('(Other Computations)'!G208=0,0,Inputs!I270*Inputs!I163*Inputs!J76*Inputs!D26*'GM Alloc Factors'!G52/('(Other Computations)'!G195+'(Other Computations)'!G208))</f>
        <v>0</v>
      </c>
      <c r="H6927" s="76">
        <f>IF('(Other Computations)'!H208=0,0,Inputs!J270*Inputs!J163*Inputs!J76*Inputs!D26*'GM Alloc Factors'!H52/('(Other Computations)'!H195+'(Other Computations)'!H208))</f>
        <v>0</v>
      </c>
      <c r="I6927" s="76">
        <f>IF('(Other Computations)'!I208=0,0,Inputs!K270*Inputs!K163*Inputs!J76*Inputs!D26*'GM Alloc Factors'!I52/('(Other Computations)'!I195+'(Other Computations)'!I208))</f>
        <v>0</v>
      </c>
      <c r="J6927" s="76">
        <f>IF('(Other Computations)'!J208=0,0,Inputs!L270*Inputs!L163*Inputs!J76*Inputs!D26*'GM Alloc Factors'!J52/('(Other Computations)'!J195+'(Other Computations)'!J208))</f>
        <v>0</v>
      </c>
      <c r="K6927" s="43">
        <f t="shared" si="1467"/>
        <v>0</v>
      </c>
    </row>
    <row r="6928" spans="1:11" ht="12.75" customHeight="1">
      <c r="A6928" s="61" t="str">
        <f>"         "&amp;Labels!C68</f>
        <v xml:space="preserve">         Total</v>
      </c>
      <c r="B6928" s="84">
        <f>SUM(B6918:B6927)</f>
        <v>0</v>
      </c>
      <c r="C6928" s="84">
        <f>SUM(C6918:C6927)</f>
        <v>0</v>
      </c>
      <c r="D6928" s="84">
        <f>SUM(D6918:D6927)</f>
        <v>0</v>
      </c>
      <c r="E6928" s="84">
        <f>SUM(E6918:E6927)</f>
        <v>0</v>
      </c>
      <c r="F6928" s="43">
        <f t="shared" si="1466"/>
        <v>0</v>
      </c>
      <c r="G6928" s="84">
        <f>SUM(G6918:G6927)</f>
        <v>0</v>
      </c>
      <c r="H6928" s="84">
        <f>SUM(H6918:H6927)</f>
        <v>0</v>
      </c>
      <c r="I6928" s="84">
        <f>SUM(I6918:I6927)</f>
        <v>0</v>
      </c>
      <c r="J6928" s="84">
        <f>SUM(J6918:J6927)</f>
        <v>0</v>
      </c>
      <c r="K6928" s="43">
        <f t="shared" si="1467"/>
        <v>0</v>
      </c>
    </row>
    <row r="6929" spans="1:11" ht="12.75" customHeight="1">
      <c r="A6929" s="61" t="str">
        <f>"      "&amp;Labels!B92</f>
        <v xml:space="preserve">      Q 8</v>
      </c>
      <c r="B6929" s="84"/>
      <c r="C6929" s="84"/>
      <c r="D6929" s="84"/>
      <c r="E6929" s="84"/>
      <c r="F6929" s="43"/>
      <c r="G6929" s="84"/>
      <c r="H6929" s="84"/>
      <c r="I6929" s="84"/>
      <c r="J6929" s="84"/>
      <c r="K6929" s="43"/>
    </row>
    <row r="6930" spans="1:11" ht="12.75" customHeight="1">
      <c r="A6930" s="61" t="str">
        <f>"         "&amp;Labels!B69</f>
        <v xml:space="preserve">         Customer 1</v>
      </c>
      <c r="B6930" s="76">
        <f>IF('(Other Computations)'!B199=0,0,Inputs!D261*Inputs!D154*Inputs!K67*Inputs!D26*'GM Alloc Factors'!B55/('(Other Computations)'!B186+'(Other Computations)'!B199))</f>
        <v>0</v>
      </c>
      <c r="C6930" s="76">
        <f>IF('(Other Computations)'!C199=0,0,Inputs!E261*Inputs!E154*Inputs!K67*Inputs!D26*'GM Alloc Factors'!C55/('(Other Computations)'!C186+'(Other Computations)'!C199))</f>
        <v>0</v>
      </c>
      <c r="D6930" s="76">
        <f>IF('(Other Computations)'!D199=0,0,Inputs!F261*Inputs!F154*Inputs!K67*Inputs!D26*'GM Alloc Factors'!D55/('(Other Computations)'!D186+'(Other Computations)'!D199))</f>
        <v>0</v>
      </c>
      <c r="E6930" s="76">
        <f>IF('(Other Computations)'!E199=0,0,Inputs!G261*Inputs!G154*Inputs!K67*Inputs!D26*'GM Alloc Factors'!E55/('(Other Computations)'!E186+'(Other Computations)'!E199))</f>
        <v>0</v>
      </c>
      <c r="F6930" s="43">
        <f t="shared" ref="F6930:F6951" si="1468">SUM(B6930:E6930)</f>
        <v>0</v>
      </c>
      <c r="G6930" s="76">
        <f>IF('(Other Computations)'!G199=0,0,Inputs!I261*Inputs!I154*Inputs!K67*Inputs!D26*'GM Alloc Factors'!G55/('(Other Computations)'!G186+'(Other Computations)'!G199))</f>
        <v>0</v>
      </c>
      <c r="H6930" s="76">
        <f>IF('(Other Computations)'!H199=0,0,Inputs!J261*Inputs!J154*Inputs!K67*Inputs!D26*'GM Alloc Factors'!H55/('(Other Computations)'!H186+'(Other Computations)'!H199))</f>
        <v>0</v>
      </c>
      <c r="I6930" s="76">
        <f>IF('(Other Computations)'!I199=0,0,Inputs!K261*Inputs!K154*Inputs!K67*Inputs!D26*'GM Alloc Factors'!I55/('(Other Computations)'!I186+'(Other Computations)'!I199))</f>
        <v>0</v>
      </c>
      <c r="J6930" s="76">
        <f>IF('(Other Computations)'!J199=0,0,Inputs!L261*Inputs!L154*Inputs!K67*Inputs!D26*'GM Alloc Factors'!J55/('(Other Computations)'!J186+'(Other Computations)'!J199))</f>
        <v>0</v>
      </c>
      <c r="K6930" s="43">
        <f t="shared" ref="K6930:K6951" si="1469">SUM(G6930:J6930)</f>
        <v>0</v>
      </c>
    </row>
    <row r="6931" spans="1:11" ht="12.75" customHeight="1">
      <c r="A6931" s="61" t="str">
        <f>"         "&amp;Labels!B70</f>
        <v xml:space="preserve">         Customer 2</v>
      </c>
      <c r="B6931" s="76">
        <f>IF('(Other Computations)'!B200=0,0,Inputs!D262*Inputs!D155*Inputs!K68*Inputs!D26*'GM Alloc Factors'!B55/('(Other Computations)'!B187+'(Other Computations)'!B200))</f>
        <v>0</v>
      </c>
      <c r="C6931" s="76">
        <f>IF('(Other Computations)'!C200=0,0,Inputs!E262*Inputs!E155*Inputs!K68*Inputs!D26*'GM Alloc Factors'!C55/('(Other Computations)'!C187+'(Other Computations)'!C200))</f>
        <v>0</v>
      </c>
      <c r="D6931" s="76">
        <f>IF('(Other Computations)'!D200=0,0,Inputs!F262*Inputs!F155*Inputs!K68*Inputs!D26*'GM Alloc Factors'!D55/('(Other Computations)'!D187+'(Other Computations)'!D200))</f>
        <v>0</v>
      </c>
      <c r="E6931" s="76">
        <f>IF('(Other Computations)'!E200=0,0,Inputs!G262*Inputs!G155*Inputs!K68*Inputs!D26*'GM Alloc Factors'!E55/('(Other Computations)'!E187+'(Other Computations)'!E200))</f>
        <v>0</v>
      </c>
      <c r="F6931" s="43">
        <f t="shared" si="1468"/>
        <v>0</v>
      </c>
      <c r="G6931" s="76">
        <f>IF('(Other Computations)'!G200=0,0,Inputs!I262*Inputs!I155*Inputs!K68*Inputs!D26*'GM Alloc Factors'!G55/('(Other Computations)'!G187+'(Other Computations)'!G200))</f>
        <v>0</v>
      </c>
      <c r="H6931" s="76">
        <f>IF('(Other Computations)'!H200=0,0,Inputs!J262*Inputs!J155*Inputs!K68*Inputs!D26*'GM Alloc Factors'!H55/('(Other Computations)'!H187+'(Other Computations)'!H200))</f>
        <v>0</v>
      </c>
      <c r="I6931" s="76">
        <f>IF('(Other Computations)'!I200=0,0,Inputs!K262*Inputs!K155*Inputs!K68*Inputs!D26*'GM Alloc Factors'!I55/('(Other Computations)'!I187+'(Other Computations)'!I200))</f>
        <v>0</v>
      </c>
      <c r="J6931" s="76">
        <f>IF('(Other Computations)'!J200=0,0,Inputs!L262*Inputs!L155*Inputs!K68*Inputs!D26*'GM Alloc Factors'!J55/('(Other Computations)'!J187+'(Other Computations)'!J200))</f>
        <v>0</v>
      </c>
      <c r="K6931" s="43">
        <f t="shared" si="1469"/>
        <v>0</v>
      </c>
    </row>
    <row r="6932" spans="1:11" ht="12.75" customHeight="1">
      <c r="A6932" s="61" t="str">
        <f>"         "&amp;Labels!B71</f>
        <v xml:space="preserve">         Customer 3</v>
      </c>
      <c r="B6932" s="76">
        <f>IF('(Other Computations)'!B201=0,0,Inputs!D263*Inputs!D156*Inputs!K69*Inputs!D26*'GM Alloc Factors'!B55/('(Other Computations)'!B188+'(Other Computations)'!B201))</f>
        <v>0</v>
      </c>
      <c r="C6932" s="76">
        <f>IF('(Other Computations)'!C201=0,0,Inputs!E263*Inputs!E156*Inputs!K69*Inputs!D26*'GM Alloc Factors'!C55/('(Other Computations)'!C188+'(Other Computations)'!C201))</f>
        <v>0</v>
      </c>
      <c r="D6932" s="76">
        <f>IF('(Other Computations)'!D201=0,0,Inputs!F263*Inputs!F156*Inputs!K69*Inputs!D26*'GM Alloc Factors'!D55/('(Other Computations)'!D188+'(Other Computations)'!D201))</f>
        <v>0</v>
      </c>
      <c r="E6932" s="76">
        <f>IF('(Other Computations)'!E201=0,0,Inputs!G263*Inputs!G156*Inputs!K69*Inputs!D26*'GM Alloc Factors'!E55/('(Other Computations)'!E188+'(Other Computations)'!E201))</f>
        <v>0</v>
      </c>
      <c r="F6932" s="43">
        <f t="shared" si="1468"/>
        <v>0</v>
      </c>
      <c r="G6932" s="76">
        <f>IF('(Other Computations)'!G201=0,0,Inputs!I263*Inputs!I156*Inputs!K69*Inputs!D26*'GM Alloc Factors'!G55/('(Other Computations)'!G188+'(Other Computations)'!G201))</f>
        <v>0</v>
      </c>
      <c r="H6932" s="76">
        <f>IF('(Other Computations)'!H201=0,0,Inputs!J263*Inputs!J156*Inputs!K69*Inputs!D26*'GM Alloc Factors'!H55/('(Other Computations)'!H188+'(Other Computations)'!H201))</f>
        <v>0</v>
      </c>
      <c r="I6932" s="76">
        <f>IF('(Other Computations)'!I201=0,0,Inputs!K263*Inputs!K156*Inputs!K69*Inputs!D26*'GM Alloc Factors'!I55/('(Other Computations)'!I188+'(Other Computations)'!I201))</f>
        <v>0</v>
      </c>
      <c r="J6932" s="76">
        <f>IF('(Other Computations)'!J201=0,0,Inputs!L263*Inputs!L156*Inputs!K69*Inputs!D26*'GM Alloc Factors'!J55/('(Other Computations)'!J188+'(Other Computations)'!J201))</f>
        <v>0</v>
      </c>
      <c r="K6932" s="43">
        <f t="shared" si="1469"/>
        <v>0</v>
      </c>
    </row>
    <row r="6933" spans="1:11" ht="12.75" customHeight="1">
      <c r="A6933" s="61" t="str">
        <f>"         "&amp;Labels!B72</f>
        <v xml:space="preserve">         Customer 4</v>
      </c>
      <c r="B6933" s="76">
        <f>IF('(Other Computations)'!B202=0,0,Inputs!D264*Inputs!D157*Inputs!K70*Inputs!D26*'GM Alloc Factors'!B55/('(Other Computations)'!B189+'(Other Computations)'!B202))</f>
        <v>0</v>
      </c>
      <c r="C6933" s="76">
        <f>IF('(Other Computations)'!C202=0,0,Inputs!E264*Inputs!E157*Inputs!K70*Inputs!D26*'GM Alloc Factors'!C55/('(Other Computations)'!C189+'(Other Computations)'!C202))</f>
        <v>0</v>
      </c>
      <c r="D6933" s="76">
        <f>IF('(Other Computations)'!D202=0,0,Inputs!F264*Inputs!F157*Inputs!K70*Inputs!D26*'GM Alloc Factors'!D55/('(Other Computations)'!D189+'(Other Computations)'!D202))</f>
        <v>0</v>
      </c>
      <c r="E6933" s="76">
        <f>IF('(Other Computations)'!E202=0,0,Inputs!G264*Inputs!G157*Inputs!K70*Inputs!D26*'GM Alloc Factors'!E55/('(Other Computations)'!E189+'(Other Computations)'!E202))</f>
        <v>0</v>
      </c>
      <c r="F6933" s="43">
        <f t="shared" si="1468"/>
        <v>0</v>
      </c>
      <c r="G6933" s="76">
        <f>IF('(Other Computations)'!G202=0,0,Inputs!I264*Inputs!I157*Inputs!K70*Inputs!D26*'GM Alloc Factors'!G55/('(Other Computations)'!G189+'(Other Computations)'!G202))</f>
        <v>0</v>
      </c>
      <c r="H6933" s="76">
        <f>IF('(Other Computations)'!H202=0,0,Inputs!J264*Inputs!J157*Inputs!K70*Inputs!D26*'GM Alloc Factors'!H55/('(Other Computations)'!H189+'(Other Computations)'!H202))</f>
        <v>0</v>
      </c>
      <c r="I6933" s="76">
        <f>IF('(Other Computations)'!I202=0,0,Inputs!K264*Inputs!K157*Inputs!K70*Inputs!D26*'GM Alloc Factors'!I55/('(Other Computations)'!I189+'(Other Computations)'!I202))</f>
        <v>0</v>
      </c>
      <c r="J6933" s="76">
        <f>IF('(Other Computations)'!J202=0,0,Inputs!L264*Inputs!L157*Inputs!K70*Inputs!D26*'GM Alloc Factors'!J55/('(Other Computations)'!J189+'(Other Computations)'!J202))</f>
        <v>0</v>
      </c>
      <c r="K6933" s="43">
        <f t="shared" si="1469"/>
        <v>0</v>
      </c>
    </row>
    <row r="6934" spans="1:11" ht="12.75" customHeight="1">
      <c r="A6934" s="61" t="str">
        <f>"         "&amp;Labels!B73</f>
        <v xml:space="preserve">         Customer 5</v>
      </c>
      <c r="B6934" s="76">
        <f>IF('(Other Computations)'!B203=0,0,Inputs!D265*Inputs!D158*Inputs!K71*Inputs!D26*'GM Alloc Factors'!B55/('(Other Computations)'!B190+'(Other Computations)'!B203))</f>
        <v>0</v>
      </c>
      <c r="C6934" s="76">
        <f>IF('(Other Computations)'!C203=0,0,Inputs!E265*Inputs!E158*Inputs!K71*Inputs!D26*'GM Alloc Factors'!C55/('(Other Computations)'!C190+'(Other Computations)'!C203))</f>
        <v>0</v>
      </c>
      <c r="D6934" s="76">
        <f>IF('(Other Computations)'!D203=0,0,Inputs!F265*Inputs!F158*Inputs!K71*Inputs!D26*'GM Alloc Factors'!D55/('(Other Computations)'!D190+'(Other Computations)'!D203))</f>
        <v>0</v>
      </c>
      <c r="E6934" s="76">
        <f>IF('(Other Computations)'!E203=0,0,Inputs!G265*Inputs!G158*Inputs!K71*Inputs!D26*'GM Alloc Factors'!E55/('(Other Computations)'!E190+'(Other Computations)'!E203))</f>
        <v>0</v>
      </c>
      <c r="F6934" s="43">
        <f t="shared" si="1468"/>
        <v>0</v>
      </c>
      <c r="G6934" s="76">
        <f>IF('(Other Computations)'!G203=0,0,Inputs!I265*Inputs!I158*Inputs!K71*Inputs!D26*'GM Alloc Factors'!G55/('(Other Computations)'!G190+'(Other Computations)'!G203))</f>
        <v>0</v>
      </c>
      <c r="H6934" s="76">
        <f>IF('(Other Computations)'!H203=0,0,Inputs!J265*Inputs!J158*Inputs!K71*Inputs!D26*'GM Alloc Factors'!H55/('(Other Computations)'!H190+'(Other Computations)'!H203))</f>
        <v>0</v>
      </c>
      <c r="I6934" s="76">
        <f>IF('(Other Computations)'!I203=0,0,Inputs!K265*Inputs!K158*Inputs!K71*Inputs!D26*'GM Alloc Factors'!I55/('(Other Computations)'!I190+'(Other Computations)'!I203))</f>
        <v>0</v>
      </c>
      <c r="J6934" s="76">
        <f>IF('(Other Computations)'!J203=0,0,Inputs!L265*Inputs!L158*Inputs!K71*Inputs!D26*'GM Alloc Factors'!J55/('(Other Computations)'!J190+'(Other Computations)'!J203))</f>
        <v>0</v>
      </c>
      <c r="K6934" s="43">
        <f t="shared" si="1469"/>
        <v>0</v>
      </c>
    </row>
    <row r="6935" spans="1:11" ht="12.75" customHeight="1">
      <c r="A6935" s="61" t="str">
        <f>"         "&amp;Labels!B74</f>
        <v xml:space="preserve">         Customer 6</v>
      </c>
      <c r="B6935" s="76">
        <f>IF('(Other Computations)'!B204=0,0,Inputs!D266*Inputs!D159*Inputs!K72*Inputs!D26*'GM Alloc Factors'!B55/('(Other Computations)'!B191+'(Other Computations)'!B204))</f>
        <v>0</v>
      </c>
      <c r="C6935" s="76">
        <f>IF('(Other Computations)'!C204=0,0,Inputs!E266*Inputs!E159*Inputs!K72*Inputs!D26*'GM Alloc Factors'!C55/('(Other Computations)'!C191+'(Other Computations)'!C204))</f>
        <v>0</v>
      </c>
      <c r="D6935" s="76">
        <f>IF('(Other Computations)'!D204=0,0,Inputs!F266*Inputs!F159*Inputs!K72*Inputs!D26*'GM Alloc Factors'!D55/('(Other Computations)'!D191+'(Other Computations)'!D204))</f>
        <v>0</v>
      </c>
      <c r="E6935" s="76">
        <f>IF('(Other Computations)'!E204=0,0,Inputs!G266*Inputs!G159*Inputs!K72*Inputs!D26*'GM Alloc Factors'!E55/('(Other Computations)'!E191+'(Other Computations)'!E204))</f>
        <v>0</v>
      </c>
      <c r="F6935" s="43">
        <f t="shared" si="1468"/>
        <v>0</v>
      </c>
      <c r="G6935" s="76">
        <f>IF('(Other Computations)'!G204=0,0,Inputs!I266*Inputs!I159*Inputs!K72*Inputs!D26*'GM Alloc Factors'!G55/('(Other Computations)'!G191+'(Other Computations)'!G204))</f>
        <v>0</v>
      </c>
      <c r="H6935" s="76">
        <f>IF('(Other Computations)'!H204=0,0,Inputs!J266*Inputs!J159*Inputs!K72*Inputs!D26*'GM Alloc Factors'!H55/('(Other Computations)'!H191+'(Other Computations)'!H204))</f>
        <v>0</v>
      </c>
      <c r="I6935" s="76">
        <f>IF('(Other Computations)'!I204=0,0,Inputs!K266*Inputs!K159*Inputs!K72*Inputs!D26*'GM Alloc Factors'!I55/('(Other Computations)'!I191+'(Other Computations)'!I204))</f>
        <v>0</v>
      </c>
      <c r="J6935" s="76">
        <f>IF('(Other Computations)'!J204=0,0,Inputs!L266*Inputs!L159*Inputs!K72*Inputs!D26*'GM Alloc Factors'!J55/('(Other Computations)'!J191+'(Other Computations)'!J204))</f>
        <v>0</v>
      </c>
      <c r="K6935" s="43">
        <f t="shared" si="1469"/>
        <v>0</v>
      </c>
    </row>
    <row r="6936" spans="1:11" ht="12.75" customHeight="1">
      <c r="A6936" s="61" t="str">
        <f>"         "&amp;Labels!B75</f>
        <v xml:space="preserve">         Customer 7</v>
      </c>
      <c r="B6936" s="76">
        <f>IF('(Other Computations)'!B205=0,0,Inputs!D267*Inputs!D160*Inputs!K73*Inputs!D26*'GM Alloc Factors'!B55/('(Other Computations)'!B192+'(Other Computations)'!B205))</f>
        <v>0</v>
      </c>
      <c r="C6936" s="76">
        <f>IF('(Other Computations)'!C205=0,0,Inputs!E267*Inputs!E160*Inputs!K73*Inputs!D26*'GM Alloc Factors'!C55/('(Other Computations)'!C192+'(Other Computations)'!C205))</f>
        <v>0</v>
      </c>
      <c r="D6936" s="76">
        <f>IF('(Other Computations)'!D205=0,0,Inputs!F267*Inputs!F160*Inputs!K73*Inputs!D26*'GM Alloc Factors'!D55/('(Other Computations)'!D192+'(Other Computations)'!D205))</f>
        <v>0</v>
      </c>
      <c r="E6936" s="76">
        <f>IF('(Other Computations)'!E205=0,0,Inputs!G267*Inputs!G160*Inputs!K73*Inputs!D26*'GM Alloc Factors'!E55/('(Other Computations)'!E192+'(Other Computations)'!E205))</f>
        <v>0</v>
      </c>
      <c r="F6936" s="43">
        <f t="shared" si="1468"/>
        <v>0</v>
      </c>
      <c r="G6936" s="76">
        <f>IF('(Other Computations)'!G205=0,0,Inputs!I267*Inputs!I160*Inputs!K73*Inputs!D26*'GM Alloc Factors'!G55/('(Other Computations)'!G192+'(Other Computations)'!G205))</f>
        <v>0</v>
      </c>
      <c r="H6936" s="76">
        <f>IF('(Other Computations)'!H205=0,0,Inputs!J267*Inputs!J160*Inputs!K73*Inputs!D26*'GM Alloc Factors'!H55/('(Other Computations)'!H192+'(Other Computations)'!H205))</f>
        <v>0</v>
      </c>
      <c r="I6936" s="76">
        <f>IF('(Other Computations)'!I205=0,0,Inputs!K267*Inputs!K160*Inputs!K73*Inputs!D26*'GM Alloc Factors'!I55/('(Other Computations)'!I192+'(Other Computations)'!I205))</f>
        <v>0</v>
      </c>
      <c r="J6936" s="76">
        <f>IF('(Other Computations)'!J205=0,0,Inputs!L267*Inputs!L160*Inputs!K73*Inputs!D26*'GM Alloc Factors'!J55/('(Other Computations)'!J192+'(Other Computations)'!J205))</f>
        <v>0</v>
      </c>
      <c r="K6936" s="43">
        <f t="shared" si="1469"/>
        <v>0</v>
      </c>
    </row>
    <row r="6937" spans="1:11" ht="12.75" customHeight="1">
      <c r="A6937" s="61" t="str">
        <f>"         "&amp;Labels!B76</f>
        <v xml:space="preserve">         Customer 8</v>
      </c>
      <c r="B6937" s="76">
        <f>IF('(Other Computations)'!B206=0,0,Inputs!D268*Inputs!D161*Inputs!K74*Inputs!D26*'GM Alloc Factors'!B55/('(Other Computations)'!B193+'(Other Computations)'!B206))</f>
        <v>0</v>
      </c>
      <c r="C6937" s="76">
        <f>IF('(Other Computations)'!C206=0,0,Inputs!E268*Inputs!E161*Inputs!K74*Inputs!D26*'GM Alloc Factors'!C55/('(Other Computations)'!C193+'(Other Computations)'!C206))</f>
        <v>0</v>
      </c>
      <c r="D6937" s="76">
        <f>IF('(Other Computations)'!D206=0,0,Inputs!F268*Inputs!F161*Inputs!K74*Inputs!D26*'GM Alloc Factors'!D55/('(Other Computations)'!D193+'(Other Computations)'!D206))</f>
        <v>0</v>
      </c>
      <c r="E6937" s="76">
        <f>IF('(Other Computations)'!E206=0,0,Inputs!G268*Inputs!G161*Inputs!K74*Inputs!D26*'GM Alloc Factors'!E55/('(Other Computations)'!E193+'(Other Computations)'!E206))</f>
        <v>0</v>
      </c>
      <c r="F6937" s="43">
        <f t="shared" si="1468"/>
        <v>0</v>
      </c>
      <c r="G6937" s="76">
        <f>IF('(Other Computations)'!G206=0,0,Inputs!I268*Inputs!I161*Inputs!K74*Inputs!D26*'GM Alloc Factors'!G55/('(Other Computations)'!G193+'(Other Computations)'!G206))</f>
        <v>0</v>
      </c>
      <c r="H6937" s="76">
        <f>IF('(Other Computations)'!H206=0,0,Inputs!J268*Inputs!J161*Inputs!K74*Inputs!D26*'GM Alloc Factors'!H55/('(Other Computations)'!H193+'(Other Computations)'!H206))</f>
        <v>0</v>
      </c>
      <c r="I6937" s="76">
        <f>IF('(Other Computations)'!I206=0,0,Inputs!K268*Inputs!K161*Inputs!K74*Inputs!D26*'GM Alloc Factors'!I55/('(Other Computations)'!I193+'(Other Computations)'!I206))</f>
        <v>0</v>
      </c>
      <c r="J6937" s="76">
        <f>IF('(Other Computations)'!J206=0,0,Inputs!L268*Inputs!L161*Inputs!K74*Inputs!D26*'GM Alloc Factors'!J55/('(Other Computations)'!J193+'(Other Computations)'!J206))</f>
        <v>0</v>
      </c>
      <c r="K6937" s="43">
        <f t="shared" si="1469"/>
        <v>0</v>
      </c>
    </row>
    <row r="6938" spans="1:11" ht="12.75" customHeight="1">
      <c r="A6938" s="61" t="str">
        <f>"         "&amp;Labels!B77</f>
        <v xml:space="preserve">         Customer 9</v>
      </c>
      <c r="B6938" s="76">
        <f>IF('(Other Computations)'!B207=0,0,Inputs!D269*Inputs!D162*Inputs!K75*Inputs!D26*'GM Alloc Factors'!B55/('(Other Computations)'!B194+'(Other Computations)'!B207))</f>
        <v>0</v>
      </c>
      <c r="C6938" s="76">
        <f>IF('(Other Computations)'!C207=0,0,Inputs!E269*Inputs!E162*Inputs!K75*Inputs!D26*'GM Alloc Factors'!C55/('(Other Computations)'!C194+'(Other Computations)'!C207))</f>
        <v>0</v>
      </c>
      <c r="D6938" s="76">
        <f>IF('(Other Computations)'!D207=0,0,Inputs!F269*Inputs!F162*Inputs!K75*Inputs!D26*'GM Alloc Factors'!D55/('(Other Computations)'!D194+'(Other Computations)'!D207))</f>
        <v>0</v>
      </c>
      <c r="E6938" s="76">
        <f>IF('(Other Computations)'!E207=0,0,Inputs!G269*Inputs!G162*Inputs!K75*Inputs!D26*'GM Alloc Factors'!E55/('(Other Computations)'!E194+'(Other Computations)'!E207))</f>
        <v>0</v>
      </c>
      <c r="F6938" s="43">
        <f t="shared" si="1468"/>
        <v>0</v>
      </c>
      <c r="G6938" s="76">
        <f>IF('(Other Computations)'!G207=0,0,Inputs!I269*Inputs!I162*Inputs!K75*Inputs!D26*'GM Alloc Factors'!G55/('(Other Computations)'!G194+'(Other Computations)'!G207))</f>
        <v>0</v>
      </c>
      <c r="H6938" s="76">
        <f>IF('(Other Computations)'!H207=0,0,Inputs!J269*Inputs!J162*Inputs!K75*Inputs!D26*'GM Alloc Factors'!H55/('(Other Computations)'!H194+'(Other Computations)'!H207))</f>
        <v>0</v>
      </c>
      <c r="I6938" s="76">
        <f>IF('(Other Computations)'!I207=0,0,Inputs!K269*Inputs!K162*Inputs!K75*Inputs!D26*'GM Alloc Factors'!I55/('(Other Computations)'!I194+'(Other Computations)'!I207))</f>
        <v>0</v>
      </c>
      <c r="J6938" s="76">
        <f>IF('(Other Computations)'!J207=0,0,Inputs!L269*Inputs!L162*Inputs!K75*Inputs!D26*'GM Alloc Factors'!J55/('(Other Computations)'!J194+'(Other Computations)'!J207))</f>
        <v>0</v>
      </c>
      <c r="K6938" s="43">
        <f t="shared" si="1469"/>
        <v>0</v>
      </c>
    </row>
    <row r="6939" spans="1:11" ht="12.75" customHeight="1">
      <c r="A6939" s="61" t="str">
        <f>"         "&amp;Labels!B78</f>
        <v xml:space="preserve">         Customer 10</v>
      </c>
      <c r="B6939" s="76">
        <f>IF('(Other Computations)'!B208=0,0,Inputs!D270*Inputs!D163*Inputs!K76*Inputs!D26*'GM Alloc Factors'!B55/('(Other Computations)'!B195+'(Other Computations)'!B208))</f>
        <v>0</v>
      </c>
      <c r="C6939" s="76">
        <f>IF('(Other Computations)'!C208=0,0,Inputs!E270*Inputs!E163*Inputs!K76*Inputs!D26*'GM Alloc Factors'!C55/('(Other Computations)'!C195+'(Other Computations)'!C208))</f>
        <v>0</v>
      </c>
      <c r="D6939" s="76">
        <f>IF('(Other Computations)'!D208=0,0,Inputs!F270*Inputs!F163*Inputs!K76*Inputs!D26*'GM Alloc Factors'!D55/('(Other Computations)'!D195+'(Other Computations)'!D208))</f>
        <v>0</v>
      </c>
      <c r="E6939" s="76">
        <f>IF('(Other Computations)'!E208=0,0,Inputs!G270*Inputs!G163*Inputs!K76*Inputs!D26*'GM Alloc Factors'!E55/('(Other Computations)'!E195+'(Other Computations)'!E208))</f>
        <v>0</v>
      </c>
      <c r="F6939" s="43">
        <f t="shared" si="1468"/>
        <v>0</v>
      </c>
      <c r="G6939" s="76">
        <f>IF('(Other Computations)'!G208=0,0,Inputs!I270*Inputs!I163*Inputs!K76*Inputs!D26*'GM Alloc Factors'!G55/('(Other Computations)'!G195+'(Other Computations)'!G208))</f>
        <v>0</v>
      </c>
      <c r="H6939" s="76">
        <f>IF('(Other Computations)'!H208=0,0,Inputs!J270*Inputs!J163*Inputs!K76*Inputs!D26*'GM Alloc Factors'!H55/('(Other Computations)'!H195+'(Other Computations)'!H208))</f>
        <v>0</v>
      </c>
      <c r="I6939" s="76">
        <f>IF('(Other Computations)'!I208=0,0,Inputs!K270*Inputs!K163*Inputs!K76*Inputs!D26*'GM Alloc Factors'!I55/('(Other Computations)'!I195+'(Other Computations)'!I208))</f>
        <v>0</v>
      </c>
      <c r="J6939" s="76">
        <f>IF('(Other Computations)'!J208=0,0,Inputs!L270*Inputs!L163*Inputs!K76*Inputs!D26*'GM Alloc Factors'!J55/('(Other Computations)'!J195+'(Other Computations)'!J208))</f>
        <v>0</v>
      </c>
      <c r="K6939" s="43">
        <f t="shared" si="1469"/>
        <v>0</v>
      </c>
    </row>
    <row r="6940" spans="1:11" ht="12.75" customHeight="1">
      <c r="A6940" s="61" t="str">
        <f>"         "&amp;Labels!C68</f>
        <v xml:space="preserve">         Total</v>
      </c>
      <c r="B6940" s="84">
        <f>SUM(B6930:B6939)</f>
        <v>0</v>
      </c>
      <c r="C6940" s="84">
        <f>SUM(C6930:C6939)</f>
        <v>0</v>
      </c>
      <c r="D6940" s="84">
        <f>SUM(D6930:D6939)</f>
        <v>0</v>
      </c>
      <c r="E6940" s="84">
        <f>SUM(E6930:E6939)</f>
        <v>0</v>
      </c>
      <c r="F6940" s="43">
        <f t="shared" si="1468"/>
        <v>0</v>
      </c>
      <c r="G6940" s="84">
        <f>SUM(G6930:G6939)</f>
        <v>0</v>
      </c>
      <c r="H6940" s="84">
        <f>SUM(H6930:H6939)</f>
        <v>0</v>
      </c>
      <c r="I6940" s="84">
        <f>SUM(I6930:I6939)</f>
        <v>0</v>
      </c>
      <c r="J6940" s="84">
        <f>SUM(J6930:J6939)</f>
        <v>0</v>
      </c>
      <c r="K6940" s="43">
        <f t="shared" si="1469"/>
        <v>0</v>
      </c>
    </row>
    <row r="6941" spans="1:11" ht="12.75" customHeight="1">
      <c r="A6941" s="55" t="str">
        <f>"      "&amp;Labels!C84</f>
        <v xml:space="preserve">      Total</v>
      </c>
      <c r="B6941" s="74">
        <f>SUM(B6856,B6868,B6880,B6892,B6904,B6916,B6928,B6940)</f>
        <v>0</v>
      </c>
      <c r="C6941" s="74">
        <f>SUM(C6856,C6868,C6880,C6892,C6904,C6916,C6928,C6940)</f>
        <v>0</v>
      </c>
      <c r="D6941" s="74">
        <f>SUM(D6856,D6868,D6880,D6892,D6904,D6916,D6928,D6940)</f>
        <v>0</v>
      </c>
      <c r="E6941" s="74">
        <f>SUM(E6856,E6868,E6880,E6892,E6904,E6916,E6928,E6940)</f>
        <v>0</v>
      </c>
      <c r="F6941" s="43">
        <f t="shared" si="1468"/>
        <v>0</v>
      </c>
      <c r="G6941" s="74">
        <f>SUM(G6856,G6868,G6880,G6892,G6904,G6916,G6928,G6940)</f>
        <v>0</v>
      </c>
      <c r="H6941" s="74">
        <f>SUM(H6856,H6868,H6880,H6892,H6904,H6916,H6928,H6940)</f>
        <v>0</v>
      </c>
      <c r="I6941" s="74">
        <f>SUM(I6856,I6868,I6880,I6892,I6904,I6916,I6928,I6940)</f>
        <v>0</v>
      </c>
      <c r="J6941" s="74">
        <f>SUM(J6856,J6868,J6880,J6892,J6904,J6916,J6928,J6940)</f>
        <v>0</v>
      </c>
      <c r="K6941" s="43">
        <f t="shared" si="1469"/>
        <v>0</v>
      </c>
    </row>
    <row r="6942" spans="1:11" ht="12.75" customHeight="1">
      <c r="A6942" s="61" t="str">
        <f>"         "&amp;Labels!B69</f>
        <v xml:space="preserve">         Customer 1</v>
      </c>
      <c r="B6942" s="76">
        <f t="shared" ref="B6942:E6951" si="1470">SUM(B6846,B6858,B6870,B6882,B6894,B6906,B6918,B6930)</f>
        <v>0</v>
      </c>
      <c r="C6942" s="76">
        <f t="shared" si="1470"/>
        <v>0</v>
      </c>
      <c r="D6942" s="76">
        <f t="shared" si="1470"/>
        <v>0</v>
      </c>
      <c r="E6942" s="76">
        <f t="shared" si="1470"/>
        <v>0</v>
      </c>
      <c r="F6942" s="43">
        <f t="shared" si="1468"/>
        <v>0</v>
      </c>
      <c r="G6942" s="76">
        <f t="shared" ref="G6942:J6951" si="1471">SUM(G6846,G6858,G6870,G6882,G6894,G6906,G6918,G6930)</f>
        <v>0</v>
      </c>
      <c r="H6942" s="76">
        <f t="shared" si="1471"/>
        <v>0</v>
      </c>
      <c r="I6942" s="76">
        <f t="shared" si="1471"/>
        <v>0</v>
      </c>
      <c r="J6942" s="76">
        <f t="shared" si="1471"/>
        <v>0</v>
      </c>
      <c r="K6942" s="43">
        <f t="shared" si="1469"/>
        <v>0</v>
      </c>
    </row>
    <row r="6943" spans="1:11" ht="12.75" customHeight="1">
      <c r="A6943" s="61" t="str">
        <f>"         "&amp;Labels!B70</f>
        <v xml:space="preserve">         Customer 2</v>
      </c>
      <c r="B6943" s="76">
        <f t="shared" si="1470"/>
        <v>0</v>
      </c>
      <c r="C6943" s="76">
        <f t="shared" si="1470"/>
        <v>0</v>
      </c>
      <c r="D6943" s="76">
        <f t="shared" si="1470"/>
        <v>0</v>
      </c>
      <c r="E6943" s="76">
        <f t="shared" si="1470"/>
        <v>0</v>
      </c>
      <c r="F6943" s="43">
        <f t="shared" si="1468"/>
        <v>0</v>
      </c>
      <c r="G6943" s="76">
        <f t="shared" si="1471"/>
        <v>0</v>
      </c>
      <c r="H6943" s="76">
        <f t="shared" si="1471"/>
        <v>0</v>
      </c>
      <c r="I6943" s="76">
        <f t="shared" si="1471"/>
        <v>0</v>
      </c>
      <c r="J6943" s="76">
        <f t="shared" si="1471"/>
        <v>0</v>
      </c>
      <c r="K6943" s="43">
        <f t="shared" si="1469"/>
        <v>0</v>
      </c>
    </row>
    <row r="6944" spans="1:11" ht="12.75" customHeight="1">
      <c r="A6944" s="61" t="str">
        <f>"         "&amp;Labels!B71</f>
        <v xml:space="preserve">         Customer 3</v>
      </c>
      <c r="B6944" s="76">
        <f t="shared" si="1470"/>
        <v>0</v>
      </c>
      <c r="C6944" s="76">
        <f t="shared" si="1470"/>
        <v>0</v>
      </c>
      <c r="D6944" s="76">
        <f t="shared" si="1470"/>
        <v>0</v>
      </c>
      <c r="E6944" s="76">
        <f t="shared" si="1470"/>
        <v>0</v>
      </c>
      <c r="F6944" s="43">
        <f t="shared" si="1468"/>
        <v>0</v>
      </c>
      <c r="G6944" s="76">
        <f t="shared" si="1471"/>
        <v>0</v>
      </c>
      <c r="H6944" s="76">
        <f t="shared" si="1471"/>
        <v>0</v>
      </c>
      <c r="I6944" s="76">
        <f t="shared" si="1471"/>
        <v>0</v>
      </c>
      <c r="J6944" s="76">
        <f t="shared" si="1471"/>
        <v>0</v>
      </c>
      <c r="K6944" s="43">
        <f t="shared" si="1469"/>
        <v>0</v>
      </c>
    </row>
    <row r="6945" spans="1:11" ht="12.75" customHeight="1">
      <c r="A6945" s="61" t="str">
        <f>"         "&amp;Labels!B72</f>
        <v xml:space="preserve">         Customer 4</v>
      </c>
      <c r="B6945" s="76">
        <f t="shared" si="1470"/>
        <v>0</v>
      </c>
      <c r="C6945" s="76">
        <f t="shared" si="1470"/>
        <v>0</v>
      </c>
      <c r="D6945" s="76">
        <f t="shared" si="1470"/>
        <v>0</v>
      </c>
      <c r="E6945" s="76">
        <f t="shared" si="1470"/>
        <v>0</v>
      </c>
      <c r="F6945" s="43">
        <f t="shared" si="1468"/>
        <v>0</v>
      </c>
      <c r="G6945" s="76">
        <f t="shared" si="1471"/>
        <v>0</v>
      </c>
      <c r="H6945" s="76">
        <f t="shared" si="1471"/>
        <v>0</v>
      </c>
      <c r="I6945" s="76">
        <f t="shared" si="1471"/>
        <v>0</v>
      </c>
      <c r="J6945" s="76">
        <f t="shared" si="1471"/>
        <v>0</v>
      </c>
      <c r="K6945" s="43">
        <f t="shared" si="1469"/>
        <v>0</v>
      </c>
    </row>
    <row r="6946" spans="1:11" ht="12.75" customHeight="1">
      <c r="A6946" s="61" t="str">
        <f>"         "&amp;Labels!B73</f>
        <v xml:space="preserve">         Customer 5</v>
      </c>
      <c r="B6946" s="76">
        <f t="shared" si="1470"/>
        <v>0</v>
      </c>
      <c r="C6946" s="76">
        <f t="shared" si="1470"/>
        <v>0</v>
      </c>
      <c r="D6946" s="76">
        <f t="shared" si="1470"/>
        <v>0</v>
      </c>
      <c r="E6946" s="76">
        <f t="shared" si="1470"/>
        <v>0</v>
      </c>
      <c r="F6946" s="43">
        <f t="shared" si="1468"/>
        <v>0</v>
      </c>
      <c r="G6946" s="76">
        <f t="shared" si="1471"/>
        <v>0</v>
      </c>
      <c r="H6946" s="76">
        <f t="shared" si="1471"/>
        <v>0</v>
      </c>
      <c r="I6946" s="76">
        <f t="shared" si="1471"/>
        <v>0</v>
      </c>
      <c r="J6946" s="76">
        <f t="shared" si="1471"/>
        <v>0</v>
      </c>
      <c r="K6946" s="43">
        <f t="shared" si="1469"/>
        <v>0</v>
      </c>
    </row>
    <row r="6947" spans="1:11" ht="12.75" customHeight="1">
      <c r="A6947" s="61" t="str">
        <f>"         "&amp;Labels!B74</f>
        <v xml:space="preserve">         Customer 6</v>
      </c>
      <c r="B6947" s="76">
        <f t="shared" si="1470"/>
        <v>0</v>
      </c>
      <c r="C6947" s="76">
        <f t="shared" si="1470"/>
        <v>0</v>
      </c>
      <c r="D6947" s="76">
        <f t="shared" si="1470"/>
        <v>0</v>
      </c>
      <c r="E6947" s="76">
        <f t="shared" si="1470"/>
        <v>0</v>
      </c>
      <c r="F6947" s="43">
        <f t="shared" si="1468"/>
        <v>0</v>
      </c>
      <c r="G6947" s="76">
        <f t="shared" si="1471"/>
        <v>0</v>
      </c>
      <c r="H6947" s="76">
        <f t="shared" si="1471"/>
        <v>0</v>
      </c>
      <c r="I6947" s="76">
        <f t="shared" si="1471"/>
        <v>0</v>
      </c>
      <c r="J6947" s="76">
        <f t="shared" si="1471"/>
        <v>0</v>
      </c>
      <c r="K6947" s="43">
        <f t="shared" si="1469"/>
        <v>0</v>
      </c>
    </row>
    <row r="6948" spans="1:11" ht="12.75" customHeight="1">
      <c r="A6948" s="61" t="str">
        <f>"         "&amp;Labels!B75</f>
        <v xml:space="preserve">         Customer 7</v>
      </c>
      <c r="B6948" s="76">
        <f t="shared" si="1470"/>
        <v>0</v>
      </c>
      <c r="C6948" s="76">
        <f t="shared" si="1470"/>
        <v>0</v>
      </c>
      <c r="D6948" s="76">
        <f t="shared" si="1470"/>
        <v>0</v>
      </c>
      <c r="E6948" s="76">
        <f t="shared" si="1470"/>
        <v>0</v>
      </c>
      <c r="F6948" s="43">
        <f t="shared" si="1468"/>
        <v>0</v>
      </c>
      <c r="G6948" s="76">
        <f t="shared" si="1471"/>
        <v>0</v>
      </c>
      <c r="H6948" s="76">
        <f t="shared" si="1471"/>
        <v>0</v>
      </c>
      <c r="I6948" s="76">
        <f t="shared" si="1471"/>
        <v>0</v>
      </c>
      <c r="J6948" s="76">
        <f t="shared" si="1471"/>
        <v>0</v>
      </c>
      <c r="K6948" s="43">
        <f t="shared" si="1469"/>
        <v>0</v>
      </c>
    </row>
    <row r="6949" spans="1:11" ht="12.75" customHeight="1">
      <c r="A6949" s="61" t="str">
        <f>"         "&amp;Labels!B76</f>
        <v xml:space="preserve">         Customer 8</v>
      </c>
      <c r="B6949" s="76">
        <f t="shared" si="1470"/>
        <v>0</v>
      </c>
      <c r="C6949" s="76">
        <f t="shared" si="1470"/>
        <v>0</v>
      </c>
      <c r="D6949" s="76">
        <f t="shared" si="1470"/>
        <v>0</v>
      </c>
      <c r="E6949" s="76">
        <f t="shared" si="1470"/>
        <v>0</v>
      </c>
      <c r="F6949" s="43">
        <f t="shared" si="1468"/>
        <v>0</v>
      </c>
      <c r="G6949" s="76">
        <f t="shared" si="1471"/>
        <v>0</v>
      </c>
      <c r="H6949" s="76">
        <f t="shared" si="1471"/>
        <v>0</v>
      </c>
      <c r="I6949" s="76">
        <f t="shared" si="1471"/>
        <v>0</v>
      </c>
      <c r="J6949" s="76">
        <f t="shared" si="1471"/>
        <v>0</v>
      </c>
      <c r="K6949" s="43">
        <f t="shared" si="1469"/>
        <v>0</v>
      </c>
    </row>
    <row r="6950" spans="1:11" ht="12.75" customHeight="1">
      <c r="A6950" s="61" t="str">
        <f>"         "&amp;Labels!B77</f>
        <v xml:space="preserve">         Customer 9</v>
      </c>
      <c r="B6950" s="76">
        <f t="shared" si="1470"/>
        <v>0</v>
      </c>
      <c r="C6950" s="76">
        <f t="shared" si="1470"/>
        <v>0</v>
      </c>
      <c r="D6950" s="76">
        <f t="shared" si="1470"/>
        <v>0</v>
      </c>
      <c r="E6950" s="76">
        <f t="shared" si="1470"/>
        <v>0</v>
      </c>
      <c r="F6950" s="43">
        <f t="shared" si="1468"/>
        <v>0</v>
      </c>
      <c r="G6950" s="76">
        <f t="shared" si="1471"/>
        <v>0</v>
      </c>
      <c r="H6950" s="76">
        <f t="shared" si="1471"/>
        <v>0</v>
      </c>
      <c r="I6950" s="76">
        <f t="shared" si="1471"/>
        <v>0</v>
      </c>
      <c r="J6950" s="76">
        <f t="shared" si="1471"/>
        <v>0</v>
      </c>
      <c r="K6950" s="43">
        <f t="shared" si="1469"/>
        <v>0</v>
      </c>
    </row>
    <row r="6951" spans="1:11" ht="12.75" customHeight="1">
      <c r="A6951" s="61" t="str">
        <f>"         "&amp;Labels!B78</f>
        <v xml:space="preserve">         Customer 10</v>
      </c>
      <c r="B6951" s="76">
        <f t="shared" si="1470"/>
        <v>0</v>
      </c>
      <c r="C6951" s="76">
        <f t="shared" si="1470"/>
        <v>0</v>
      </c>
      <c r="D6951" s="76">
        <f t="shared" si="1470"/>
        <v>0</v>
      </c>
      <c r="E6951" s="76">
        <f t="shared" si="1470"/>
        <v>0</v>
      </c>
      <c r="F6951" s="43">
        <f t="shared" si="1468"/>
        <v>0</v>
      </c>
      <c r="G6951" s="76">
        <f t="shared" si="1471"/>
        <v>0</v>
      </c>
      <c r="H6951" s="76">
        <f t="shared" si="1471"/>
        <v>0</v>
      </c>
      <c r="I6951" s="76">
        <f t="shared" si="1471"/>
        <v>0</v>
      </c>
      <c r="J6951" s="76">
        <f t="shared" si="1471"/>
        <v>0</v>
      </c>
      <c r="K6951" s="43">
        <f t="shared" si="1469"/>
        <v>0</v>
      </c>
    </row>
    <row r="6952" spans="1:11" ht="12.75" customHeight="1">
      <c r="A6952" s="61" t="str">
        <f>"         "&amp;Labels!C68</f>
        <v xml:space="preserve">         Total</v>
      </c>
      <c r="B6952" s="84">
        <f>B6941</f>
        <v>0</v>
      </c>
      <c r="C6952" s="84">
        <f>C6941</f>
        <v>0</v>
      </c>
      <c r="D6952" s="84">
        <f>D6941</f>
        <v>0</v>
      </c>
      <c r="E6952" s="84">
        <f>E6941</f>
        <v>0</v>
      </c>
      <c r="F6952" s="43">
        <f>SUM(B6941:E6941)</f>
        <v>0</v>
      </c>
      <c r="G6952" s="84">
        <f>G6941</f>
        <v>0</v>
      </c>
      <c r="H6952" s="84">
        <f>H6941</f>
        <v>0</v>
      </c>
      <c r="I6952" s="84">
        <f>I6941</f>
        <v>0</v>
      </c>
      <c r="J6952" s="84">
        <f>J6941</f>
        <v>0</v>
      </c>
      <c r="K6952" s="43">
        <f>SUM(G6941:J6941)</f>
        <v>0</v>
      </c>
    </row>
    <row r="6953" spans="1:11" ht="12.75" customHeight="1">
      <c r="A6953" s="55" t="str">
        <f>"   "&amp;Labels!B108</f>
        <v xml:space="preserve">   Sales visits</v>
      </c>
      <c r="B6953" s="74"/>
      <c r="C6953" s="74"/>
      <c r="D6953" s="74"/>
      <c r="E6953" s="74"/>
      <c r="F6953" s="43"/>
      <c r="G6953" s="74"/>
      <c r="H6953" s="74"/>
      <c r="I6953" s="74"/>
      <c r="J6953" s="74"/>
      <c r="K6953" s="43"/>
    </row>
    <row r="6954" spans="1:11" ht="12.75" customHeight="1">
      <c r="A6954" s="61" t="str">
        <f>"      "&amp;Labels!B85</f>
        <v xml:space="preserve">      Q 1</v>
      </c>
      <c r="B6954" s="84"/>
      <c r="C6954" s="84"/>
      <c r="D6954" s="84"/>
      <c r="E6954" s="84"/>
      <c r="F6954" s="43"/>
      <c r="G6954" s="84"/>
      <c r="H6954" s="84"/>
      <c r="I6954" s="84"/>
      <c r="J6954" s="84"/>
      <c r="K6954" s="43"/>
    </row>
    <row r="6955" spans="1:11" ht="12.75" customHeight="1">
      <c r="A6955" s="61" t="str">
        <f>"         "&amp;Labels!B69</f>
        <v xml:space="preserve">         Customer 1</v>
      </c>
      <c r="B6955" s="76">
        <f>IF('(Other Computations)'!B199=0,0,Inputs!D261*Inputs!D154*Inputs!D77*Inputs!D27*'GM Alloc Factors'!B35/('(Other Computations)'!B186+'(Other Computations)'!B199))</f>
        <v>0</v>
      </c>
      <c r="C6955" s="76">
        <f>IF('(Other Computations)'!C199=0,0,Inputs!E261*Inputs!E154*Inputs!D77*Inputs!D27*'GM Alloc Factors'!C35/('(Other Computations)'!C186+'(Other Computations)'!C199))</f>
        <v>0</v>
      </c>
      <c r="D6955" s="76">
        <f>IF('(Other Computations)'!D199=0,0,Inputs!F261*Inputs!F154*Inputs!D77*Inputs!D27*'GM Alloc Factors'!D35/('(Other Computations)'!D186+'(Other Computations)'!D199))</f>
        <v>0</v>
      </c>
      <c r="E6955" s="76">
        <f>IF('(Other Computations)'!E199=0,0,Inputs!G261*Inputs!G154*Inputs!D77*Inputs!D27*'GM Alloc Factors'!E35/('(Other Computations)'!E186+'(Other Computations)'!E199))</f>
        <v>0</v>
      </c>
      <c r="F6955" s="43">
        <f t="shared" ref="F6955:F6965" si="1472">SUM(B6955:E6955)</f>
        <v>0</v>
      </c>
      <c r="G6955" s="76">
        <f>IF('(Other Computations)'!G199=0,0,Inputs!I261*Inputs!I154*Inputs!D77*Inputs!D27*'GM Alloc Factors'!G35/('(Other Computations)'!G186+'(Other Computations)'!G199))</f>
        <v>0</v>
      </c>
      <c r="H6955" s="76">
        <f>IF('(Other Computations)'!H199=0,0,Inputs!J261*Inputs!J154*Inputs!D77*Inputs!D27*'GM Alloc Factors'!H35/('(Other Computations)'!H186+'(Other Computations)'!H199))</f>
        <v>0</v>
      </c>
      <c r="I6955" s="76">
        <f>IF('(Other Computations)'!I199=0,0,Inputs!K261*Inputs!K154*Inputs!D77*Inputs!D27*'GM Alloc Factors'!I35/('(Other Computations)'!I186+'(Other Computations)'!I199))</f>
        <v>0</v>
      </c>
      <c r="J6955" s="76">
        <f>IF('(Other Computations)'!J199=0,0,Inputs!L261*Inputs!L154*Inputs!D77*Inputs!D27*'GM Alloc Factors'!J35/('(Other Computations)'!J186+'(Other Computations)'!J199))</f>
        <v>0</v>
      </c>
      <c r="K6955" s="43">
        <f t="shared" ref="K6955:K6965" si="1473">SUM(G6955:J6955)</f>
        <v>0</v>
      </c>
    </row>
    <row r="6956" spans="1:11" ht="12.75" customHeight="1">
      <c r="A6956" s="61" t="str">
        <f>"         "&amp;Labels!B70</f>
        <v xml:space="preserve">         Customer 2</v>
      </c>
      <c r="B6956" s="76">
        <f>IF('(Other Computations)'!B200=0,0,Inputs!D262*Inputs!D155*Inputs!D78*Inputs!D27*'GM Alloc Factors'!B35/('(Other Computations)'!B187+'(Other Computations)'!B200))</f>
        <v>0</v>
      </c>
      <c r="C6956" s="76">
        <f>IF('(Other Computations)'!C200=0,0,Inputs!E262*Inputs!E155*Inputs!D78*Inputs!D27*'GM Alloc Factors'!C35/('(Other Computations)'!C187+'(Other Computations)'!C200))</f>
        <v>0</v>
      </c>
      <c r="D6956" s="76">
        <f>IF('(Other Computations)'!D200=0,0,Inputs!F262*Inputs!F155*Inputs!D78*Inputs!D27*'GM Alloc Factors'!D35/('(Other Computations)'!D187+'(Other Computations)'!D200))</f>
        <v>0</v>
      </c>
      <c r="E6956" s="76">
        <f>IF('(Other Computations)'!E200=0,0,Inputs!G262*Inputs!G155*Inputs!D78*Inputs!D27*'GM Alloc Factors'!E35/('(Other Computations)'!E187+'(Other Computations)'!E200))</f>
        <v>0</v>
      </c>
      <c r="F6956" s="43">
        <f t="shared" si="1472"/>
        <v>0</v>
      </c>
      <c r="G6956" s="76">
        <f>IF('(Other Computations)'!G200=0,0,Inputs!I262*Inputs!I155*Inputs!D78*Inputs!D27*'GM Alloc Factors'!G35/('(Other Computations)'!G187+'(Other Computations)'!G200))</f>
        <v>0</v>
      </c>
      <c r="H6956" s="76">
        <f>IF('(Other Computations)'!H200=0,0,Inputs!J262*Inputs!J155*Inputs!D78*Inputs!D27*'GM Alloc Factors'!H35/('(Other Computations)'!H187+'(Other Computations)'!H200))</f>
        <v>0</v>
      </c>
      <c r="I6956" s="76">
        <f>IF('(Other Computations)'!I200=0,0,Inputs!K262*Inputs!K155*Inputs!D78*Inputs!D27*'GM Alloc Factors'!I35/('(Other Computations)'!I187+'(Other Computations)'!I200))</f>
        <v>0</v>
      </c>
      <c r="J6956" s="76">
        <f>IF('(Other Computations)'!J200=0,0,Inputs!L262*Inputs!L155*Inputs!D78*Inputs!D27*'GM Alloc Factors'!J35/('(Other Computations)'!J187+'(Other Computations)'!J200))</f>
        <v>0</v>
      </c>
      <c r="K6956" s="43">
        <f t="shared" si="1473"/>
        <v>0</v>
      </c>
    </row>
    <row r="6957" spans="1:11" ht="12.75" customHeight="1">
      <c r="A6957" s="61" t="str">
        <f>"         "&amp;Labels!B71</f>
        <v xml:space="preserve">         Customer 3</v>
      </c>
      <c r="B6957" s="76">
        <f>IF('(Other Computations)'!B201=0,0,Inputs!D263*Inputs!D156*Inputs!D79*Inputs!D27*'GM Alloc Factors'!B35/('(Other Computations)'!B188+'(Other Computations)'!B201))</f>
        <v>0</v>
      </c>
      <c r="C6957" s="76">
        <f>IF('(Other Computations)'!C201=0,0,Inputs!E263*Inputs!E156*Inputs!D79*Inputs!D27*'GM Alloc Factors'!C35/('(Other Computations)'!C188+'(Other Computations)'!C201))</f>
        <v>0</v>
      </c>
      <c r="D6957" s="76">
        <f>IF('(Other Computations)'!D201=0,0,Inputs!F263*Inputs!F156*Inputs!D79*Inputs!D27*'GM Alloc Factors'!D35/('(Other Computations)'!D188+'(Other Computations)'!D201))</f>
        <v>0</v>
      </c>
      <c r="E6957" s="76">
        <f>IF('(Other Computations)'!E201=0,0,Inputs!G263*Inputs!G156*Inputs!D79*Inputs!D27*'GM Alloc Factors'!E35/('(Other Computations)'!E188+'(Other Computations)'!E201))</f>
        <v>0</v>
      </c>
      <c r="F6957" s="43">
        <f t="shared" si="1472"/>
        <v>0</v>
      </c>
      <c r="G6957" s="76">
        <f>IF('(Other Computations)'!G201=0,0,Inputs!I263*Inputs!I156*Inputs!D79*Inputs!D27*'GM Alloc Factors'!G35/('(Other Computations)'!G188+'(Other Computations)'!G201))</f>
        <v>0</v>
      </c>
      <c r="H6957" s="76">
        <f>IF('(Other Computations)'!H201=0,0,Inputs!J263*Inputs!J156*Inputs!D79*Inputs!D27*'GM Alloc Factors'!H35/('(Other Computations)'!H188+'(Other Computations)'!H201))</f>
        <v>0</v>
      </c>
      <c r="I6957" s="76">
        <f>IF('(Other Computations)'!I201=0,0,Inputs!K263*Inputs!K156*Inputs!D79*Inputs!D27*'GM Alloc Factors'!I35/('(Other Computations)'!I188+'(Other Computations)'!I201))</f>
        <v>0</v>
      </c>
      <c r="J6957" s="76">
        <f>IF('(Other Computations)'!J201=0,0,Inputs!L263*Inputs!L156*Inputs!D79*Inputs!D27*'GM Alloc Factors'!J35/('(Other Computations)'!J188+'(Other Computations)'!J201))</f>
        <v>0</v>
      </c>
      <c r="K6957" s="43">
        <f t="shared" si="1473"/>
        <v>0</v>
      </c>
    </row>
    <row r="6958" spans="1:11" ht="12.75" customHeight="1">
      <c r="A6958" s="61" t="str">
        <f>"         "&amp;Labels!B72</f>
        <v xml:space="preserve">         Customer 4</v>
      </c>
      <c r="B6958" s="76">
        <f>IF('(Other Computations)'!B202=0,0,Inputs!D264*Inputs!D157*Inputs!D80*Inputs!D27*'GM Alloc Factors'!B35/('(Other Computations)'!B189+'(Other Computations)'!B202))</f>
        <v>0</v>
      </c>
      <c r="C6958" s="76">
        <f>IF('(Other Computations)'!C202=0,0,Inputs!E264*Inputs!E157*Inputs!D80*Inputs!D27*'GM Alloc Factors'!C35/('(Other Computations)'!C189+'(Other Computations)'!C202))</f>
        <v>0</v>
      </c>
      <c r="D6958" s="76">
        <f>IF('(Other Computations)'!D202=0,0,Inputs!F264*Inputs!F157*Inputs!D80*Inputs!D27*'GM Alloc Factors'!D35/('(Other Computations)'!D189+'(Other Computations)'!D202))</f>
        <v>0</v>
      </c>
      <c r="E6958" s="76">
        <f>IF('(Other Computations)'!E202=0,0,Inputs!G264*Inputs!G157*Inputs!D80*Inputs!D27*'GM Alloc Factors'!E35/('(Other Computations)'!E189+'(Other Computations)'!E202))</f>
        <v>0</v>
      </c>
      <c r="F6958" s="43">
        <f t="shared" si="1472"/>
        <v>0</v>
      </c>
      <c r="G6958" s="76">
        <f>IF('(Other Computations)'!G202=0,0,Inputs!I264*Inputs!I157*Inputs!D80*Inputs!D27*'GM Alloc Factors'!G35/('(Other Computations)'!G189+'(Other Computations)'!G202))</f>
        <v>0</v>
      </c>
      <c r="H6958" s="76">
        <f>IF('(Other Computations)'!H202=0,0,Inputs!J264*Inputs!J157*Inputs!D80*Inputs!D27*'GM Alloc Factors'!H35/('(Other Computations)'!H189+'(Other Computations)'!H202))</f>
        <v>0</v>
      </c>
      <c r="I6958" s="76">
        <f>IF('(Other Computations)'!I202=0,0,Inputs!K264*Inputs!K157*Inputs!D80*Inputs!D27*'GM Alloc Factors'!I35/('(Other Computations)'!I189+'(Other Computations)'!I202))</f>
        <v>0</v>
      </c>
      <c r="J6958" s="76">
        <f>IF('(Other Computations)'!J202=0,0,Inputs!L264*Inputs!L157*Inputs!D80*Inputs!D27*'GM Alloc Factors'!J35/('(Other Computations)'!J189+'(Other Computations)'!J202))</f>
        <v>0</v>
      </c>
      <c r="K6958" s="43">
        <f t="shared" si="1473"/>
        <v>0</v>
      </c>
    </row>
    <row r="6959" spans="1:11" ht="12.75" customHeight="1">
      <c r="A6959" s="61" t="str">
        <f>"         "&amp;Labels!B73</f>
        <v xml:space="preserve">         Customer 5</v>
      </c>
      <c r="B6959" s="76">
        <f>IF('(Other Computations)'!B203=0,0,Inputs!D265*Inputs!D158*Inputs!D81*Inputs!D27*'GM Alloc Factors'!B35/('(Other Computations)'!B190+'(Other Computations)'!B203))</f>
        <v>0</v>
      </c>
      <c r="C6959" s="76">
        <f>IF('(Other Computations)'!C203=0,0,Inputs!E265*Inputs!E158*Inputs!D81*Inputs!D27*'GM Alloc Factors'!C35/('(Other Computations)'!C190+'(Other Computations)'!C203))</f>
        <v>0</v>
      </c>
      <c r="D6959" s="76">
        <f>IF('(Other Computations)'!D203=0,0,Inputs!F265*Inputs!F158*Inputs!D81*Inputs!D27*'GM Alloc Factors'!D35/('(Other Computations)'!D190+'(Other Computations)'!D203))</f>
        <v>0</v>
      </c>
      <c r="E6959" s="76">
        <f>IF('(Other Computations)'!E203=0,0,Inputs!G265*Inputs!G158*Inputs!D81*Inputs!D27*'GM Alloc Factors'!E35/('(Other Computations)'!E190+'(Other Computations)'!E203))</f>
        <v>0</v>
      </c>
      <c r="F6959" s="43">
        <f t="shared" si="1472"/>
        <v>0</v>
      </c>
      <c r="G6959" s="76">
        <f>IF('(Other Computations)'!G203=0,0,Inputs!I265*Inputs!I158*Inputs!D81*Inputs!D27*'GM Alloc Factors'!G35/('(Other Computations)'!G190+'(Other Computations)'!G203))</f>
        <v>0</v>
      </c>
      <c r="H6959" s="76">
        <f>IF('(Other Computations)'!H203=0,0,Inputs!J265*Inputs!J158*Inputs!D81*Inputs!D27*'GM Alloc Factors'!H35/('(Other Computations)'!H190+'(Other Computations)'!H203))</f>
        <v>0</v>
      </c>
      <c r="I6959" s="76">
        <f>IF('(Other Computations)'!I203=0,0,Inputs!K265*Inputs!K158*Inputs!D81*Inputs!D27*'GM Alloc Factors'!I35/('(Other Computations)'!I190+'(Other Computations)'!I203))</f>
        <v>0</v>
      </c>
      <c r="J6959" s="76">
        <f>IF('(Other Computations)'!J203=0,0,Inputs!L265*Inputs!L158*Inputs!D81*Inputs!D27*'GM Alloc Factors'!J35/('(Other Computations)'!J190+'(Other Computations)'!J203))</f>
        <v>0</v>
      </c>
      <c r="K6959" s="43">
        <f t="shared" si="1473"/>
        <v>0</v>
      </c>
    </row>
    <row r="6960" spans="1:11" ht="12.75" customHeight="1">
      <c r="A6960" s="61" t="str">
        <f>"         "&amp;Labels!B74</f>
        <v xml:space="preserve">         Customer 6</v>
      </c>
      <c r="B6960" s="76">
        <f>IF('(Other Computations)'!B204=0,0,Inputs!D266*Inputs!D159*Inputs!D82*Inputs!D27*'GM Alloc Factors'!B35/('(Other Computations)'!B191+'(Other Computations)'!B204))</f>
        <v>0</v>
      </c>
      <c r="C6960" s="76">
        <f>IF('(Other Computations)'!C204=0,0,Inputs!E266*Inputs!E159*Inputs!D82*Inputs!D27*'GM Alloc Factors'!C35/('(Other Computations)'!C191+'(Other Computations)'!C204))</f>
        <v>0</v>
      </c>
      <c r="D6960" s="76">
        <f>IF('(Other Computations)'!D204=0,0,Inputs!F266*Inputs!F159*Inputs!D82*Inputs!D27*'GM Alloc Factors'!D35/('(Other Computations)'!D191+'(Other Computations)'!D204))</f>
        <v>0</v>
      </c>
      <c r="E6960" s="76">
        <f>IF('(Other Computations)'!E204=0,0,Inputs!G266*Inputs!G159*Inputs!D82*Inputs!D27*'GM Alloc Factors'!E35/('(Other Computations)'!E191+'(Other Computations)'!E204))</f>
        <v>0</v>
      </c>
      <c r="F6960" s="43">
        <f t="shared" si="1472"/>
        <v>0</v>
      </c>
      <c r="G6960" s="76">
        <f>IF('(Other Computations)'!G204=0,0,Inputs!I266*Inputs!I159*Inputs!D82*Inputs!D27*'GM Alloc Factors'!G35/('(Other Computations)'!G191+'(Other Computations)'!G204))</f>
        <v>0</v>
      </c>
      <c r="H6960" s="76">
        <f>IF('(Other Computations)'!H204=0,0,Inputs!J266*Inputs!J159*Inputs!D82*Inputs!D27*'GM Alloc Factors'!H35/('(Other Computations)'!H191+'(Other Computations)'!H204))</f>
        <v>0</v>
      </c>
      <c r="I6960" s="76">
        <f>IF('(Other Computations)'!I204=0,0,Inputs!K266*Inputs!K159*Inputs!D82*Inputs!D27*'GM Alloc Factors'!I35/('(Other Computations)'!I191+'(Other Computations)'!I204))</f>
        <v>0</v>
      </c>
      <c r="J6960" s="76">
        <f>IF('(Other Computations)'!J204=0,0,Inputs!L266*Inputs!L159*Inputs!D82*Inputs!D27*'GM Alloc Factors'!J35/('(Other Computations)'!J191+'(Other Computations)'!J204))</f>
        <v>0</v>
      </c>
      <c r="K6960" s="43">
        <f t="shared" si="1473"/>
        <v>0</v>
      </c>
    </row>
    <row r="6961" spans="1:11" ht="12.75" customHeight="1">
      <c r="A6961" s="61" t="str">
        <f>"         "&amp;Labels!B75</f>
        <v xml:space="preserve">         Customer 7</v>
      </c>
      <c r="B6961" s="76">
        <f>IF('(Other Computations)'!B205=0,0,Inputs!D267*Inputs!D160*Inputs!D83*Inputs!D27*'GM Alloc Factors'!B35/('(Other Computations)'!B192+'(Other Computations)'!B205))</f>
        <v>0</v>
      </c>
      <c r="C6961" s="76">
        <f>IF('(Other Computations)'!C205=0,0,Inputs!E267*Inputs!E160*Inputs!D83*Inputs!D27*'GM Alloc Factors'!C35/('(Other Computations)'!C192+'(Other Computations)'!C205))</f>
        <v>0</v>
      </c>
      <c r="D6961" s="76">
        <f>IF('(Other Computations)'!D205=0,0,Inputs!F267*Inputs!F160*Inputs!D83*Inputs!D27*'GM Alloc Factors'!D35/('(Other Computations)'!D192+'(Other Computations)'!D205))</f>
        <v>0</v>
      </c>
      <c r="E6961" s="76">
        <f>IF('(Other Computations)'!E205=0,0,Inputs!G267*Inputs!G160*Inputs!D83*Inputs!D27*'GM Alloc Factors'!E35/('(Other Computations)'!E192+'(Other Computations)'!E205))</f>
        <v>0</v>
      </c>
      <c r="F6961" s="43">
        <f t="shared" si="1472"/>
        <v>0</v>
      </c>
      <c r="G6961" s="76">
        <f>IF('(Other Computations)'!G205=0,0,Inputs!I267*Inputs!I160*Inputs!D83*Inputs!D27*'GM Alloc Factors'!G35/('(Other Computations)'!G192+'(Other Computations)'!G205))</f>
        <v>0</v>
      </c>
      <c r="H6961" s="76">
        <f>IF('(Other Computations)'!H205=0,0,Inputs!J267*Inputs!J160*Inputs!D83*Inputs!D27*'GM Alloc Factors'!H35/('(Other Computations)'!H192+'(Other Computations)'!H205))</f>
        <v>0</v>
      </c>
      <c r="I6961" s="76">
        <f>IF('(Other Computations)'!I205=0,0,Inputs!K267*Inputs!K160*Inputs!D83*Inputs!D27*'GM Alloc Factors'!I35/('(Other Computations)'!I192+'(Other Computations)'!I205))</f>
        <v>0</v>
      </c>
      <c r="J6961" s="76">
        <f>IF('(Other Computations)'!J205=0,0,Inputs!L267*Inputs!L160*Inputs!D83*Inputs!D27*'GM Alloc Factors'!J35/('(Other Computations)'!J192+'(Other Computations)'!J205))</f>
        <v>0</v>
      </c>
      <c r="K6961" s="43">
        <f t="shared" si="1473"/>
        <v>0</v>
      </c>
    </row>
    <row r="6962" spans="1:11" ht="12.75" customHeight="1">
      <c r="A6962" s="61" t="str">
        <f>"         "&amp;Labels!B76</f>
        <v xml:space="preserve">         Customer 8</v>
      </c>
      <c r="B6962" s="76">
        <f>IF('(Other Computations)'!B206=0,0,Inputs!D268*Inputs!D161*Inputs!D84*Inputs!D27*'GM Alloc Factors'!B35/('(Other Computations)'!B193+'(Other Computations)'!B206))</f>
        <v>0</v>
      </c>
      <c r="C6962" s="76">
        <f>IF('(Other Computations)'!C206=0,0,Inputs!E268*Inputs!E161*Inputs!D84*Inputs!D27*'GM Alloc Factors'!C35/('(Other Computations)'!C193+'(Other Computations)'!C206))</f>
        <v>0</v>
      </c>
      <c r="D6962" s="76">
        <f>IF('(Other Computations)'!D206=0,0,Inputs!F268*Inputs!F161*Inputs!D84*Inputs!D27*'GM Alloc Factors'!D35/('(Other Computations)'!D193+'(Other Computations)'!D206))</f>
        <v>0</v>
      </c>
      <c r="E6962" s="76">
        <f>IF('(Other Computations)'!E206=0,0,Inputs!G268*Inputs!G161*Inputs!D84*Inputs!D27*'GM Alloc Factors'!E35/('(Other Computations)'!E193+'(Other Computations)'!E206))</f>
        <v>0</v>
      </c>
      <c r="F6962" s="43">
        <f t="shared" si="1472"/>
        <v>0</v>
      </c>
      <c r="G6962" s="76">
        <f>IF('(Other Computations)'!G206=0,0,Inputs!I268*Inputs!I161*Inputs!D84*Inputs!D27*'GM Alloc Factors'!G35/('(Other Computations)'!G193+'(Other Computations)'!G206))</f>
        <v>0</v>
      </c>
      <c r="H6962" s="76">
        <f>IF('(Other Computations)'!H206=0,0,Inputs!J268*Inputs!J161*Inputs!D84*Inputs!D27*'GM Alloc Factors'!H35/('(Other Computations)'!H193+'(Other Computations)'!H206))</f>
        <v>0</v>
      </c>
      <c r="I6962" s="76">
        <f>IF('(Other Computations)'!I206=0,0,Inputs!K268*Inputs!K161*Inputs!D84*Inputs!D27*'GM Alloc Factors'!I35/('(Other Computations)'!I193+'(Other Computations)'!I206))</f>
        <v>0</v>
      </c>
      <c r="J6962" s="76">
        <f>IF('(Other Computations)'!J206=0,0,Inputs!L268*Inputs!L161*Inputs!D84*Inputs!D27*'GM Alloc Factors'!J35/('(Other Computations)'!J193+'(Other Computations)'!J206))</f>
        <v>0</v>
      </c>
      <c r="K6962" s="43">
        <f t="shared" si="1473"/>
        <v>0</v>
      </c>
    </row>
    <row r="6963" spans="1:11" ht="12.75" customHeight="1">
      <c r="A6963" s="61" t="str">
        <f>"         "&amp;Labels!B77</f>
        <v xml:space="preserve">         Customer 9</v>
      </c>
      <c r="B6963" s="76">
        <f>IF('(Other Computations)'!B207=0,0,Inputs!D269*Inputs!D162*Inputs!D85*Inputs!D27*'GM Alloc Factors'!B35/('(Other Computations)'!B194+'(Other Computations)'!B207))</f>
        <v>0</v>
      </c>
      <c r="C6963" s="76">
        <f>IF('(Other Computations)'!C207=0,0,Inputs!E269*Inputs!E162*Inputs!D85*Inputs!D27*'GM Alloc Factors'!C35/('(Other Computations)'!C194+'(Other Computations)'!C207))</f>
        <v>0</v>
      </c>
      <c r="D6963" s="76">
        <f>IF('(Other Computations)'!D207=0,0,Inputs!F269*Inputs!F162*Inputs!D85*Inputs!D27*'GM Alloc Factors'!D35/('(Other Computations)'!D194+'(Other Computations)'!D207))</f>
        <v>0</v>
      </c>
      <c r="E6963" s="76">
        <f>IF('(Other Computations)'!E207=0,0,Inputs!G269*Inputs!G162*Inputs!D85*Inputs!D27*'GM Alloc Factors'!E35/('(Other Computations)'!E194+'(Other Computations)'!E207))</f>
        <v>0</v>
      </c>
      <c r="F6963" s="43">
        <f t="shared" si="1472"/>
        <v>0</v>
      </c>
      <c r="G6963" s="76">
        <f>IF('(Other Computations)'!G207=0,0,Inputs!I269*Inputs!I162*Inputs!D85*Inputs!D27*'GM Alloc Factors'!G35/('(Other Computations)'!G194+'(Other Computations)'!G207))</f>
        <v>0</v>
      </c>
      <c r="H6963" s="76">
        <f>IF('(Other Computations)'!H207=0,0,Inputs!J269*Inputs!J162*Inputs!D85*Inputs!D27*'GM Alloc Factors'!H35/('(Other Computations)'!H194+'(Other Computations)'!H207))</f>
        <v>0</v>
      </c>
      <c r="I6963" s="76">
        <f>IF('(Other Computations)'!I207=0,0,Inputs!K269*Inputs!K162*Inputs!D85*Inputs!D27*'GM Alloc Factors'!I35/('(Other Computations)'!I194+'(Other Computations)'!I207))</f>
        <v>0</v>
      </c>
      <c r="J6963" s="76">
        <f>IF('(Other Computations)'!J207=0,0,Inputs!L269*Inputs!L162*Inputs!D85*Inputs!D27*'GM Alloc Factors'!J35/('(Other Computations)'!J194+'(Other Computations)'!J207))</f>
        <v>0</v>
      </c>
      <c r="K6963" s="43">
        <f t="shared" si="1473"/>
        <v>0</v>
      </c>
    </row>
    <row r="6964" spans="1:11" ht="12.75" customHeight="1">
      <c r="A6964" s="61" t="str">
        <f>"         "&amp;Labels!B78</f>
        <v xml:space="preserve">         Customer 10</v>
      </c>
      <c r="B6964" s="76">
        <f>IF('(Other Computations)'!B208=0,0,Inputs!D270*Inputs!D163*Inputs!D86*Inputs!D27*'GM Alloc Factors'!B35/('(Other Computations)'!B195+'(Other Computations)'!B208))</f>
        <v>0</v>
      </c>
      <c r="C6964" s="76">
        <f>IF('(Other Computations)'!C208=0,0,Inputs!E270*Inputs!E163*Inputs!D86*Inputs!D27*'GM Alloc Factors'!C35/('(Other Computations)'!C195+'(Other Computations)'!C208))</f>
        <v>0</v>
      </c>
      <c r="D6964" s="76">
        <f>IF('(Other Computations)'!D208=0,0,Inputs!F270*Inputs!F163*Inputs!D86*Inputs!D27*'GM Alloc Factors'!D35/('(Other Computations)'!D195+'(Other Computations)'!D208))</f>
        <v>0</v>
      </c>
      <c r="E6964" s="76">
        <f>IF('(Other Computations)'!E208=0,0,Inputs!G270*Inputs!G163*Inputs!D86*Inputs!D27*'GM Alloc Factors'!E35/('(Other Computations)'!E195+'(Other Computations)'!E208))</f>
        <v>0</v>
      </c>
      <c r="F6964" s="43">
        <f t="shared" si="1472"/>
        <v>0</v>
      </c>
      <c r="G6964" s="76">
        <f>IF('(Other Computations)'!G208=0,0,Inputs!I270*Inputs!I163*Inputs!D86*Inputs!D27*'GM Alloc Factors'!G35/('(Other Computations)'!G195+'(Other Computations)'!G208))</f>
        <v>0</v>
      </c>
      <c r="H6964" s="76">
        <f>IF('(Other Computations)'!H208=0,0,Inputs!J270*Inputs!J163*Inputs!D86*Inputs!D27*'GM Alloc Factors'!H35/('(Other Computations)'!H195+'(Other Computations)'!H208))</f>
        <v>0</v>
      </c>
      <c r="I6964" s="76">
        <f>IF('(Other Computations)'!I208=0,0,Inputs!K270*Inputs!K163*Inputs!D86*Inputs!D27*'GM Alloc Factors'!I35/('(Other Computations)'!I195+'(Other Computations)'!I208))</f>
        <v>0</v>
      </c>
      <c r="J6964" s="76">
        <f>IF('(Other Computations)'!J208=0,0,Inputs!L270*Inputs!L163*Inputs!D86*Inputs!D27*'GM Alloc Factors'!J35/('(Other Computations)'!J195+'(Other Computations)'!J208))</f>
        <v>0</v>
      </c>
      <c r="K6964" s="43">
        <f t="shared" si="1473"/>
        <v>0</v>
      </c>
    </row>
    <row r="6965" spans="1:11" ht="12.75" customHeight="1">
      <c r="A6965" s="61" t="str">
        <f>"         "&amp;Labels!C68</f>
        <v xml:space="preserve">         Total</v>
      </c>
      <c r="B6965" s="84">
        <f>SUM(B6955:B6964)</f>
        <v>0</v>
      </c>
      <c r="C6965" s="84">
        <f>SUM(C6955:C6964)</f>
        <v>0</v>
      </c>
      <c r="D6965" s="84">
        <f>SUM(D6955:D6964)</f>
        <v>0</v>
      </c>
      <c r="E6965" s="84">
        <f>SUM(E6955:E6964)</f>
        <v>0</v>
      </c>
      <c r="F6965" s="43">
        <f t="shared" si="1472"/>
        <v>0</v>
      </c>
      <c r="G6965" s="84">
        <f>SUM(G6955:G6964)</f>
        <v>0</v>
      </c>
      <c r="H6965" s="84">
        <f>SUM(H6955:H6964)</f>
        <v>0</v>
      </c>
      <c r="I6965" s="84">
        <f>SUM(I6955:I6964)</f>
        <v>0</v>
      </c>
      <c r="J6965" s="84">
        <f>SUM(J6955:J6964)</f>
        <v>0</v>
      </c>
      <c r="K6965" s="43">
        <f t="shared" si="1473"/>
        <v>0</v>
      </c>
    </row>
    <row r="6966" spans="1:11" ht="12.75" customHeight="1">
      <c r="A6966" s="61" t="str">
        <f>"      "&amp;Labels!B86</f>
        <v xml:space="preserve">      Q 2</v>
      </c>
      <c r="B6966" s="84"/>
      <c r="C6966" s="84"/>
      <c r="D6966" s="84"/>
      <c r="E6966" s="84"/>
      <c r="F6966" s="43"/>
      <c r="G6966" s="84"/>
      <c r="H6966" s="84"/>
      <c r="I6966" s="84"/>
      <c r="J6966" s="84"/>
      <c r="K6966" s="43"/>
    </row>
    <row r="6967" spans="1:11" ht="12.75" customHeight="1">
      <c r="A6967" s="61" t="str">
        <f>"         "&amp;Labels!B69</f>
        <v xml:space="preserve">         Customer 1</v>
      </c>
      <c r="B6967" s="76">
        <f>IF('(Other Computations)'!B199=0,0,Inputs!D261*Inputs!D154*Inputs!E77*Inputs!D27*'GM Alloc Factors'!B38/('(Other Computations)'!B186+'(Other Computations)'!B199))</f>
        <v>0</v>
      </c>
      <c r="C6967" s="76">
        <f>IF('(Other Computations)'!C199=0,0,Inputs!E261*Inputs!E154*Inputs!E77*Inputs!D27*'GM Alloc Factors'!C38/('(Other Computations)'!C186+'(Other Computations)'!C199))</f>
        <v>0</v>
      </c>
      <c r="D6967" s="76">
        <f>IF('(Other Computations)'!D199=0,0,Inputs!F261*Inputs!F154*Inputs!E77*Inputs!D27*'GM Alloc Factors'!D38/('(Other Computations)'!D186+'(Other Computations)'!D199))</f>
        <v>0</v>
      </c>
      <c r="E6967" s="76">
        <f>IF('(Other Computations)'!E199=0,0,Inputs!G261*Inputs!G154*Inputs!E77*Inputs!D27*'GM Alloc Factors'!E38/('(Other Computations)'!E186+'(Other Computations)'!E199))</f>
        <v>0</v>
      </c>
      <c r="F6967" s="43">
        <f t="shared" ref="F6967:F6977" si="1474">SUM(B6967:E6967)</f>
        <v>0</v>
      </c>
      <c r="G6967" s="76">
        <f>IF('(Other Computations)'!G199=0,0,Inputs!I261*Inputs!I154*Inputs!E77*Inputs!D27*'GM Alloc Factors'!G38/('(Other Computations)'!G186+'(Other Computations)'!G199))</f>
        <v>0</v>
      </c>
      <c r="H6967" s="76">
        <f>IF('(Other Computations)'!H199=0,0,Inputs!J261*Inputs!J154*Inputs!E77*Inputs!D27*'GM Alloc Factors'!H38/('(Other Computations)'!H186+'(Other Computations)'!H199))</f>
        <v>0</v>
      </c>
      <c r="I6967" s="76">
        <f>IF('(Other Computations)'!I199=0,0,Inputs!K261*Inputs!K154*Inputs!E77*Inputs!D27*'GM Alloc Factors'!I38/('(Other Computations)'!I186+'(Other Computations)'!I199))</f>
        <v>0</v>
      </c>
      <c r="J6967" s="76">
        <f>IF('(Other Computations)'!J199=0,0,Inputs!L261*Inputs!L154*Inputs!E77*Inputs!D27*'GM Alloc Factors'!J38/('(Other Computations)'!J186+'(Other Computations)'!J199))</f>
        <v>0</v>
      </c>
      <c r="K6967" s="43">
        <f t="shared" ref="K6967:K6977" si="1475">SUM(G6967:J6967)</f>
        <v>0</v>
      </c>
    </row>
    <row r="6968" spans="1:11" ht="12.75" customHeight="1">
      <c r="A6968" s="61" t="str">
        <f>"         "&amp;Labels!B70</f>
        <v xml:space="preserve">         Customer 2</v>
      </c>
      <c r="B6968" s="76">
        <f>IF('(Other Computations)'!B200=0,0,Inputs!D262*Inputs!D155*Inputs!E78*Inputs!D27*'GM Alloc Factors'!B38/('(Other Computations)'!B187+'(Other Computations)'!B200))</f>
        <v>0</v>
      </c>
      <c r="C6968" s="76">
        <f>IF('(Other Computations)'!C200=0,0,Inputs!E262*Inputs!E155*Inputs!E78*Inputs!D27*'GM Alloc Factors'!C38/('(Other Computations)'!C187+'(Other Computations)'!C200))</f>
        <v>0</v>
      </c>
      <c r="D6968" s="76">
        <f>IF('(Other Computations)'!D200=0,0,Inputs!F262*Inputs!F155*Inputs!E78*Inputs!D27*'GM Alloc Factors'!D38/('(Other Computations)'!D187+'(Other Computations)'!D200))</f>
        <v>0</v>
      </c>
      <c r="E6968" s="76">
        <f>IF('(Other Computations)'!E200=0,0,Inputs!G262*Inputs!G155*Inputs!E78*Inputs!D27*'GM Alloc Factors'!E38/('(Other Computations)'!E187+'(Other Computations)'!E200))</f>
        <v>0</v>
      </c>
      <c r="F6968" s="43">
        <f t="shared" si="1474"/>
        <v>0</v>
      </c>
      <c r="G6968" s="76">
        <f>IF('(Other Computations)'!G200=0,0,Inputs!I262*Inputs!I155*Inputs!E78*Inputs!D27*'GM Alloc Factors'!G38/('(Other Computations)'!G187+'(Other Computations)'!G200))</f>
        <v>0</v>
      </c>
      <c r="H6968" s="76">
        <f>IF('(Other Computations)'!H200=0,0,Inputs!J262*Inputs!J155*Inputs!E78*Inputs!D27*'GM Alloc Factors'!H38/('(Other Computations)'!H187+'(Other Computations)'!H200))</f>
        <v>0</v>
      </c>
      <c r="I6968" s="76">
        <f>IF('(Other Computations)'!I200=0,0,Inputs!K262*Inputs!K155*Inputs!E78*Inputs!D27*'GM Alloc Factors'!I38/('(Other Computations)'!I187+'(Other Computations)'!I200))</f>
        <v>0</v>
      </c>
      <c r="J6968" s="76">
        <f>IF('(Other Computations)'!J200=0,0,Inputs!L262*Inputs!L155*Inputs!E78*Inputs!D27*'GM Alloc Factors'!J38/('(Other Computations)'!J187+'(Other Computations)'!J200))</f>
        <v>0</v>
      </c>
      <c r="K6968" s="43">
        <f t="shared" si="1475"/>
        <v>0</v>
      </c>
    </row>
    <row r="6969" spans="1:11" ht="12.75" customHeight="1">
      <c r="A6969" s="61" t="str">
        <f>"         "&amp;Labels!B71</f>
        <v xml:space="preserve">         Customer 3</v>
      </c>
      <c r="B6969" s="76">
        <f>IF('(Other Computations)'!B201=0,0,Inputs!D263*Inputs!D156*Inputs!E79*Inputs!D27*'GM Alloc Factors'!B38/('(Other Computations)'!B188+'(Other Computations)'!B201))</f>
        <v>0</v>
      </c>
      <c r="C6969" s="76">
        <f>IF('(Other Computations)'!C201=0,0,Inputs!E263*Inputs!E156*Inputs!E79*Inputs!D27*'GM Alloc Factors'!C38/('(Other Computations)'!C188+'(Other Computations)'!C201))</f>
        <v>0</v>
      </c>
      <c r="D6969" s="76">
        <f>IF('(Other Computations)'!D201=0,0,Inputs!F263*Inputs!F156*Inputs!E79*Inputs!D27*'GM Alloc Factors'!D38/('(Other Computations)'!D188+'(Other Computations)'!D201))</f>
        <v>0</v>
      </c>
      <c r="E6969" s="76">
        <f>IF('(Other Computations)'!E201=0,0,Inputs!G263*Inputs!G156*Inputs!E79*Inputs!D27*'GM Alloc Factors'!E38/('(Other Computations)'!E188+'(Other Computations)'!E201))</f>
        <v>0</v>
      </c>
      <c r="F6969" s="43">
        <f t="shared" si="1474"/>
        <v>0</v>
      </c>
      <c r="G6969" s="76">
        <f>IF('(Other Computations)'!G201=0,0,Inputs!I263*Inputs!I156*Inputs!E79*Inputs!D27*'GM Alloc Factors'!G38/('(Other Computations)'!G188+'(Other Computations)'!G201))</f>
        <v>0</v>
      </c>
      <c r="H6969" s="76">
        <f>IF('(Other Computations)'!H201=0,0,Inputs!J263*Inputs!J156*Inputs!E79*Inputs!D27*'GM Alloc Factors'!H38/('(Other Computations)'!H188+'(Other Computations)'!H201))</f>
        <v>0</v>
      </c>
      <c r="I6969" s="76">
        <f>IF('(Other Computations)'!I201=0,0,Inputs!K263*Inputs!K156*Inputs!E79*Inputs!D27*'GM Alloc Factors'!I38/('(Other Computations)'!I188+'(Other Computations)'!I201))</f>
        <v>0</v>
      </c>
      <c r="J6969" s="76">
        <f>IF('(Other Computations)'!J201=0,0,Inputs!L263*Inputs!L156*Inputs!E79*Inputs!D27*'GM Alloc Factors'!J38/('(Other Computations)'!J188+'(Other Computations)'!J201))</f>
        <v>0</v>
      </c>
      <c r="K6969" s="43">
        <f t="shared" si="1475"/>
        <v>0</v>
      </c>
    </row>
    <row r="6970" spans="1:11" ht="12.75" customHeight="1">
      <c r="A6970" s="61" t="str">
        <f>"         "&amp;Labels!B72</f>
        <v xml:space="preserve">         Customer 4</v>
      </c>
      <c r="B6970" s="76">
        <f>IF('(Other Computations)'!B202=0,0,Inputs!D264*Inputs!D157*Inputs!E80*Inputs!D27*'GM Alloc Factors'!B38/('(Other Computations)'!B189+'(Other Computations)'!B202))</f>
        <v>0</v>
      </c>
      <c r="C6970" s="76">
        <f>IF('(Other Computations)'!C202=0,0,Inputs!E264*Inputs!E157*Inputs!E80*Inputs!D27*'GM Alloc Factors'!C38/('(Other Computations)'!C189+'(Other Computations)'!C202))</f>
        <v>0</v>
      </c>
      <c r="D6970" s="76">
        <f>IF('(Other Computations)'!D202=0,0,Inputs!F264*Inputs!F157*Inputs!E80*Inputs!D27*'GM Alloc Factors'!D38/('(Other Computations)'!D189+'(Other Computations)'!D202))</f>
        <v>0</v>
      </c>
      <c r="E6970" s="76">
        <f>IF('(Other Computations)'!E202=0,0,Inputs!G264*Inputs!G157*Inputs!E80*Inputs!D27*'GM Alloc Factors'!E38/('(Other Computations)'!E189+'(Other Computations)'!E202))</f>
        <v>0</v>
      </c>
      <c r="F6970" s="43">
        <f t="shared" si="1474"/>
        <v>0</v>
      </c>
      <c r="G6970" s="76">
        <f>IF('(Other Computations)'!G202=0,0,Inputs!I264*Inputs!I157*Inputs!E80*Inputs!D27*'GM Alloc Factors'!G38/('(Other Computations)'!G189+'(Other Computations)'!G202))</f>
        <v>0</v>
      </c>
      <c r="H6970" s="76">
        <f>IF('(Other Computations)'!H202=0,0,Inputs!J264*Inputs!J157*Inputs!E80*Inputs!D27*'GM Alloc Factors'!H38/('(Other Computations)'!H189+'(Other Computations)'!H202))</f>
        <v>0</v>
      </c>
      <c r="I6970" s="76">
        <f>IF('(Other Computations)'!I202=0,0,Inputs!K264*Inputs!K157*Inputs!E80*Inputs!D27*'GM Alloc Factors'!I38/('(Other Computations)'!I189+'(Other Computations)'!I202))</f>
        <v>0</v>
      </c>
      <c r="J6970" s="76">
        <f>IF('(Other Computations)'!J202=0,0,Inputs!L264*Inputs!L157*Inputs!E80*Inputs!D27*'GM Alloc Factors'!J38/('(Other Computations)'!J189+'(Other Computations)'!J202))</f>
        <v>0</v>
      </c>
      <c r="K6970" s="43">
        <f t="shared" si="1475"/>
        <v>0</v>
      </c>
    </row>
    <row r="6971" spans="1:11" ht="12.75" customHeight="1">
      <c r="A6971" s="61" t="str">
        <f>"         "&amp;Labels!B73</f>
        <v xml:space="preserve">         Customer 5</v>
      </c>
      <c r="B6971" s="76">
        <f>IF('(Other Computations)'!B203=0,0,Inputs!D265*Inputs!D158*Inputs!E81*Inputs!D27*'GM Alloc Factors'!B38/('(Other Computations)'!B190+'(Other Computations)'!B203))</f>
        <v>0</v>
      </c>
      <c r="C6971" s="76">
        <f>IF('(Other Computations)'!C203=0,0,Inputs!E265*Inputs!E158*Inputs!E81*Inputs!D27*'GM Alloc Factors'!C38/('(Other Computations)'!C190+'(Other Computations)'!C203))</f>
        <v>0</v>
      </c>
      <c r="D6971" s="76">
        <f>IF('(Other Computations)'!D203=0,0,Inputs!F265*Inputs!F158*Inputs!E81*Inputs!D27*'GM Alloc Factors'!D38/('(Other Computations)'!D190+'(Other Computations)'!D203))</f>
        <v>0</v>
      </c>
      <c r="E6971" s="76">
        <f>IF('(Other Computations)'!E203=0,0,Inputs!G265*Inputs!G158*Inputs!E81*Inputs!D27*'GM Alloc Factors'!E38/('(Other Computations)'!E190+'(Other Computations)'!E203))</f>
        <v>0</v>
      </c>
      <c r="F6971" s="43">
        <f t="shared" si="1474"/>
        <v>0</v>
      </c>
      <c r="G6971" s="76">
        <f>IF('(Other Computations)'!G203=0,0,Inputs!I265*Inputs!I158*Inputs!E81*Inputs!D27*'GM Alloc Factors'!G38/('(Other Computations)'!G190+'(Other Computations)'!G203))</f>
        <v>0</v>
      </c>
      <c r="H6971" s="76">
        <f>IF('(Other Computations)'!H203=0,0,Inputs!J265*Inputs!J158*Inputs!E81*Inputs!D27*'GM Alloc Factors'!H38/('(Other Computations)'!H190+'(Other Computations)'!H203))</f>
        <v>0</v>
      </c>
      <c r="I6971" s="76">
        <f>IF('(Other Computations)'!I203=0,0,Inputs!K265*Inputs!K158*Inputs!E81*Inputs!D27*'GM Alloc Factors'!I38/('(Other Computations)'!I190+'(Other Computations)'!I203))</f>
        <v>0</v>
      </c>
      <c r="J6971" s="76">
        <f>IF('(Other Computations)'!J203=0,0,Inputs!L265*Inputs!L158*Inputs!E81*Inputs!D27*'GM Alloc Factors'!J38/('(Other Computations)'!J190+'(Other Computations)'!J203))</f>
        <v>0</v>
      </c>
      <c r="K6971" s="43">
        <f t="shared" si="1475"/>
        <v>0</v>
      </c>
    </row>
    <row r="6972" spans="1:11" ht="12.75" customHeight="1">
      <c r="A6972" s="61" t="str">
        <f>"         "&amp;Labels!B74</f>
        <v xml:space="preserve">         Customer 6</v>
      </c>
      <c r="B6972" s="76">
        <f>IF('(Other Computations)'!B204=0,0,Inputs!D266*Inputs!D159*Inputs!E82*Inputs!D27*'GM Alloc Factors'!B38/('(Other Computations)'!B191+'(Other Computations)'!B204))</f>
        <v>0</v>
      </c>
      <c r="C6972" s="76">
        <f>IF('(Other Computations)'!C204=0,0,Inputs!E266*Inputs!E159*Inputs!E82*Inputs!D27*'GM Alloc Factors'!C38/('(Other Computations)'!C191+'(Other Computations)'!C204))</f>
        <v>0</v>
      </c>
      <c r="D6972" s="76">
        <f>IF('(Other Computations)'!D204=0,0,Inputs!F266*Inputs!F159*Inputs!E82*Inputs!D27*'GM Alloc Factors'!D38/('(Other Computations)'!D191+'(Other Computations)'!D204))</f>
        <v>0</v>
      </c>
      <c r="E6972" s="76">
        <f>IF('(Other Computations)'!E204=0,0,Inputs!G266*Inputs!G159*Inputs!E82*Inputs!D27*'GM Alloc Factors'!E38/('(Other Computations)'!E191+'(Other Computations)'!E204))</f>
        <v>0</v>
      </c>
      <c r="F6972" s="43">
        <f t="shared" si="1474"/>
        <v>0</v>
      </c>
      <c r="G6972" s="76">
        <f>IF('(Other Computations)'!G204=0,0,Inputs!I266*Inputs!I159*Inputs!E82*Inputs!D27*'GM Alloc Factors'!G38/('(Other Computations)'!G191+'(Other Computations)'!G204))</f>
        <v>0</v>
      </c>
      <c r="H6972" s="76">
        <f>IF('(Other Computations)'!H204=0,0,Inputs!J266*Inputs!J159*Inputs!E82*Inputs!D27*'GM Alloc Factors'!H38/('(Other Computations)'!H191+'(Other Computations)'!H204))</f>
        <v>0</v>
      </c>
      <c r="I6972" s="76">
        <f>IF('(Other Computations)'!I204=0,0,Inputs!K266*Inputs!K159*Inputs!E82*Inputs!D27*'GM Alloc Factors'!I38/('(Other Computations)'!I191+'(Other Computations)'!I204))</f>
        <v>0</v>
      </c>
      <c r="J6972" s="76">
        <f>IF('(Other Computations)'!J204=0,0,Inputs!L266*Inputs!L159*Inputs!E82*Inputs!D27*'GM Alloc Factors'!J38/('(Other Computations)'!J191+'(Other Computations)'!J204))</f>
        <v>0</v>
      </c>
      <c r="K6972" s="43">
        <f t="shared" si="1475"/>
        <v>0</v>
      </c>
    </row>
    <row r="6973" spans="1:11" ht="12.75" customHeight="1">
      <c r="A6973" s="61" t="str">
        <f>"         "&amp;Labels!B75</f>
        <v xml:space="preserve">         Customer 7</v>
      </c>
      <c r="B6973" s="76">
        <f>IF('(Other Computations)'!B205=0,0,Inputs!D267*Inputs!D160*Inputs!E83*Inputs!D27*'GM Alloc Factors'!B38/('(Other Computations)'!B192+'(Other Computations)'!B205))</f>
        <v>0</v>
      </c>
      <c r="C6973" s="76">
        <f>IF('(Other Computations)'!C205=0,0,Inputs!E267*Inputs!E160*Inputs!E83*Inputs!D27*'GM Alloc Factors'!C38/('(Other Computations)'!C192+'(Other Computations)'!C205))</f>
        <v>0</v>
      </c>
      <c r="D6973" s="76">
        <f>IF('(Other Computations)'!D205=0,0,Inputs!F267*Inputs!F160*Inputs!E83*Inputs!D27*'GM Alloc Factors'!D38/('(Other Computations)'!D192+'(Other Computations)'!D205))</f>
        <v>0</v>
      </c>
      <c r="E6973" s="76">
        <f>IF('(Other Computations)'!E205=0,0,Inputs!G267*Inputs!G160*Inputs!E83*Inputs!D27*'GM Alloc Factors'!E38/('(Other Computations)'!E192+'(Other Computations)'!E205))</f>
        <v>0</v>
      </c>
      <c r="F6973" s="43">
        <f t="shared" si="1474"/>
        <v>0</v>
      </c>
      <c r="G6973" s="76">
        <f>IF('(Other Computations)'!G205=0,0,Inputs!I267*Inputs!I160*Inputs!E83*Inputs!D27*'GM Alloc Factors'!G38/('(Other Computations)'!G192+'(Other Computations)'!G205))</f>
        <v>0</v>
      </c>
      <c r="H6973" s="76">
        <f>IF('(Other Computations)'!H205=0,0,Inputs!J267*Inputs!J160*Inputs!E83*Inputs!D27*'GM Alloc Factors'!H38/('(Other Computations)'!H192+'(Other Computations)'!H205))</f>
        <v>0</v>
      </c>
      <c r="I6973" s="76">
        <f>IF('(Other Computations)'!I205=0,0,Inputs!K267*Inputs!K160*Inputs!E83*Inputs!D27*'GM Alloc Factors'!I38/('(Other Computations)'!I192+'(Other Computations)'!I205))</f>
        <v>0</v>
      </c>
      <c r="J6973" s="76">
        <f>IF('(Other Computations)'!J205=0,0,Inputs!L267*Inputs!L160*Inputs!E83*Inputs!D27*'GM Alloc Factors'!J38/('(Other Computations)'!J192+'(Other Computations)'!J205))</f>
        <v>0</v>
      </c>
      <c r="K6973" s="43">
        <f t="shared" si="1475"/>
        <v>0</v>
      </c>
    </row>
    <row r="6974" spans="1:11" ht="12.75" customHeight="1">
      <c r="A6974" s="61" t="str">
        <f>"         "&amp;Labels!B76</f>
        <v xml:space="preserve">         Customer 8</v>
      </c>
      <c r="B6974" s="76">
        <f>IF('(Other Computations)'!B206=0,0,Inputs!D268*Inputs!D161*Inputs!E84*Inputs!D27*'GM Alloc Factors'!B38/('(Other Computations)'!B193+'(Other Computations)'!B206))</f>
        <v>0</v>
      </c>
      <c r="C6974" s="76">
        <f>IF('(Other Computations)'!C206=0,0,Inputs!E268*Inputs!E161*Inputs!E84*Inputs!D27*'GM Alloc Factors'!C38/('(Other Computations)'!C193+'(Other Computations)'!C206))</f>
        <v>0</v>
      </c>
      <c r="D6974" s="76">
        <f>IF('(Other Computations)'!D206=0,0,Inputs!F268*Inputs!F161*Inputs!E84*Inputs!D27*'GM Alloc Factors'!D38/('(Other Computations)'!D193+'(Other Computations)'!D206))</f>
        <v>0</v>
      </c>
      <c r="E6974" s="76">
        <f>IF('(Other Computations)'!E206=0,0,Inputs!G268*Inputs!G161*Inputs!E84*Inputs!D27*'GM Alloc Factors'!E38/('(Other Computations)'!E193+'(Other Computations)'!E206))</f>
        <v>0</v>
      </c>
      <c r="F6974" s="43">
        <f t="shared" si="1474"/>
        <v>0</v>
      </c>
      <c r="G6974" s="76">
        <f>IF('(Other Computations)'!G206=0,0,Inputs!I268*Inputs!I161*Inputs!E84*Inputs!D27*'GM Alloc Factors'!G38/('(Other Computations)'!G193+'(Other Computations)'!G206))</f>
        <v>0</v>
      </c>
      <c r="H6974" s="76">
        <f>IF('(Other Computations)'!H206=0,0,Inputs!J268*Inputs!J161*Inputs!E84*Inputs!D27*'GM Alloc Factors'!H38/('(Other Computations)'!H193+'(Other Computations)'!H206))</f>
        <v>0</v>
      </c>
      <c r="I6974" s="76">
        <f>IF('(Other Computations)'!I206=0,0,Inputs!K268*Inputs!K161*Inputs!E84*Inputs!D27*'GM Alloc Factors'!I38/('(Other Computations)'!I193+'(Other Computations)'!I206))</f>
        <v>0</v>
      </c>
      <c r="J6974" s="76">
        <f>IF('(Other Computations)'!J206=0,0,Inputs!L268*Inputs!L161*Inputs!E84*Inputs!D27*'GM Alloc Factors'!J38/('(Other Computations)'!J193+'(Other Computations)'!J206))</f>
        <v>0</v>
      </c>
      <c r="K6974" s="43">
        <f t="shared" si="1475"/>
        <v>0</v>
      </c>
    </row>
    <row r="6975" spans="1:11" ht="12.75" customHeight="1">
      <c r="A6975" s="61" t="str">
        <f>"         "&amp;Labels!B77</f>
        <v xml:space="preserve">         Customer 9</v>
      </c>
      <c r="B6975" s="76">
        <f>IF('(Other Computations)'!B207=0,0,Inputs!D269*Inputs!D162*Inputs!E85*Inputs!D27*'GM Alloc Factors'!B38/('(Other Computations)'!B194+'(Other Computations)'!B207))</f>
        <v>0</v>
      </c>
      <c r="C6975" s="76">
        <f>IF('(Other Computations)'!C207=0,0,Inputs!E269*Inputs!E162*Inputs!E85*Inputs!D27*'GM Alloc Factors'!C38/('(Other Computations)'!C194+'(Other Computations)'!C207))</f>
        <v>0</v>
      </c>
      <c r="D6975" s="76">
        <f>IF('(Other Computations)'!D207=0,0,Inputs!F269*Inputs!F162*Inputs!E85*Inputs!D27*'GM Alloc Factors'!D38/('(Other Computations)'!D194+'(Other Computations)'!D207))</f>
        <v>0</v>
      </c>
      <c r="E6975" s="76">
        <f>IF('(Other Computations)'!E207=0,0,Inputs!G269*Inputs!G162*Inputs!E85*Inputs!D27*'GM Alloc Factors'!E38/('(Other Computations)'!E194+'(Other Computations)'!E207))</f>
        <v>0</v>
      </c>
      <c r="F6975" s="43">
        <f t="shared" si="1474"/>
        <v>0</v>
      </c>
      <c r="G6975" s="76">
        <f>IF('(Other Computations)'!G207=0,0,Inputs!I269*Inputs!I162*Inputs!E85*Inputs!D27*'GM Alloc Factors'!G38/('(Other Computations)'!G194+'(Other Computations)'!G207))</f>
        <v>0</v>
      </c>
      <c r="H6975" s="76">
        <f>IF('(Other Computations)'!H207=0,0,Inputs!J269*Inputs!J162*Inputs!E85*Inputs!D27*'GM Alloc Factors'!H38/('(Other Computations)'!H194+'(Other Computations)'!H207))</f>
        <v>0</v>
      </c>
      <c r="I6975" s="76">
        <f>IF('(Other Computations)'!I207=0,0,Inputs!K269*Inputs!K162*Inputs!E85*Inputs!D27*'GM Alloc Factors'!I38/('(Other Computations)'!I194+'(Other Computations)'!I207))</f>
        <v>0</v>
      </c>
      <c r="J6975" s="76">
        <f>IF('(Other Computations)'!J207=0,0,Inputs!L269*Inputs!L162*Inputs!E85*Inputs!D27*'GM Alloc Factors'!J38/('(Other Computations)'!J194+'(Other Computations)'!J207))</f>
        <v>0</v>
      </c>
      <c r="K6975" s="43">
        <f t="shared" si="1475"/>
        <v>0</v>
      </c>
    </row>
    <row r="6976" spans="1:11" ht="12.75" customHeight="1">
      <c r="A6976" s="61" t="str">
        <f>"         "&amp;Labels!B78</f>
        <v xml:space="preserve">         Customer 10</v>
      </c>
      <c r="B6976" s="76">
        <f>IF('(Other Computations)'!B208=0,0,Inputs!D270*Inputs!D163*Inputs!E86*Inputs!D27*'GM Alloc Factors'!B38/('(Other Computations)'!B195+'(Other Computations)'!B208))</f>
        <v>0</v>
      </c>
      <c r="C6976" s="76">
        <f>IF('(Other Computations)'!C208=0,0,Inputs!E270*Inputs!E163*Inputs!E86*Inputs!D27*'GM Alloc Factors'!C38/('(Other Computations)'!C195+'(Other Computations)'!C208))</f>
        <v>0</v>
      </c>
      <c r="D6976" s="76">
        <f>IF('(Other Computations)'!D208=0,0,Inputs!F270*Inputs!F163*Inputs!E86*Inputs!D27*'GM Alloc Factors'!D38/('(Other Computations)'!D195+'(Other Computations)'!D208))</f>
        <v>0</v>
      </c>
      <c r="E6976" s="76">
        <f>IF('(Other Computations)'!E208=0,0,Inputs!G270*Inputs!G163*Inputs!E86*Inputs!D27*'GM Alloc Factors'!E38/('(Other Computations)'!E195+'(Other Computations)'!E208))</f>
        <v>0</v>
      </c>
      <c r="F6976" s="43">
        <f t="shared" si="1474"/>
        <v>0</v>
      </c>
      <c r="G6976" s="76">
        <f>IF('(Other Computations)'!G208=0,0,Inputs!I270*Inputs!I163*Inputs!E86*Inputs!D27*'GM Alloc Factors'!G38/('(Other Computations)'!G195+'(Other Computations)'!G208))</f>
        <v>0</v>
      </c>
      <c r="H6976" s="76">
        <f>IF('(Other Computations)'!H208=0,0,Inputs!J270*Inputs!J163*Inputs!E86*Inputs!D27*'GM Alloc Factors'!H38/('(Other Computations)'!H195+'(Other Computations)'!H208))</f>
        <v>0</v>
      </c>
      <c r="I6976" s="76">
        <f>IF('(Other Computations)'!I208=0,0,Inputs!K270*Inputs!K163*Inputs!E86*Inputs!D27*'GM Alloc Factors'!I38/('(Other Computations)'!I195+'(Other Computations)'!I208))</f>
        <v>0</v>
      </c>
      <c r="J6976" s="76">
        <f>IF('(Other Computations)'!J208=0,0,Inputs!L270*Inputs!L163*Inputs!E86*Inputs!D27*'GM Alloc Factors'!J38/('(Other Computations)'!J195+'(Other Computations)'!J208))</f>
        <v>0</v>
      </c>
      <c r="K6976" s="43">
        <f t="shared" si="1475"/>
        <v>0</v>
      </c>
    </row>
    <row r="6977" spans="1:11" ht="12.75" customHeight="1">
      <c r="A6977" s="61" t="str">
        <f>"         "&amp;Labels!C68</f>
        <v xml:space="preserve">         Total</v>
      </c>
      <c r="B6977" s="84">
        <f>SUM(B6967:B6976)</f>
        <v>0</v>
      </c>
      <c r="C6977" s="84">
        <f>SUM(C6967:C6976)</f>
        <v>0</v>
      </c>
      <c r="D6977" s="84">
        <f>SUM(D6967:D6976)</f>
        <v>0</v>
      </c>
      <c r="E6977" s="84">
        <f>SUM(E6967:E6976)</f>
        <v>0</v>
      </c>
      <c r="F6977" s="43">
        <f t="shared" si="1474"/>
        <v>0</v>
      </c>
      <c r="G6977" s="84">
        <f>SUM(G6967:G6976)</f>
        <v>0</v>
      </c>
      <c r="H6977" s="84">
        <f>SUM(H6967:H6976)</f>
        <v>0</v>
      </c>
      <c r="I6977" s="84">
        <f>SUM(I6967:I6976)</f>
        <v>0</v>
      </c>
      <c r="J6977" s="84">
        <f>SUM(J6967:J6976)</f>
        <v>0</v>
      </c>
      <c r="K6977" s="43">
        <f t="shared" si="1475"/>
        <v>0</v>
      </c>
    </row>
    <row r="6978" spans="1:11" ht="12.75" customHeight="1">
      <c r="A6978" s="61" t="str">
        <f>"      "&amp;Labels!B87</f>
        <v xml:space="preserve">      Q 3</v>
      </c>
      <c r="B6978" s="84"/>
      <c r="C6978" s="84"/>
      <c r="D6978" s="84"/>
      <c r="E6978" s="84"/>
      <c r="F6978" s="43"/>
      <c r="G6978" s="84"/>
      <c r="H6978" s="84"/>
      <c r="I6978" s="84"/>
      <c r="J6978" s="84"/>
      <c r="K6978" s="43"/>
    </row>
    <row r="6979" spans="1:11" ht="12.75" customHeight="1">
      <c r="A6979" s="61" t="str">
        <f>"         "&amp;Labels!B69</f>
        <v xml:space="preserve">         Customer 1</v>
      </c>
      <c r="B6979" s="76">
        <f>IF('(Other Computations)'!B199=0,0,Inputs!D261*Inputs!D154*Inputs!F77*Inputs!D27*'GM Alloc Factors'!B41/('(Other Computations)'!B186+'(Other Computations)'!B199))</f>
        <v>0</v>
      </c>
      <c r="C6979" s="76">
        <f>IF('(Other Computations)'!C199=0,0,Inputs!E261*Inputs!E154*Inputs!F77*Inputs!D27*'GM Alloc Factors'!C41/('(Other Computations)'!C186+'(Other Computations)'!C199))</f>
        <v>0</v>
      </c>
      <c r="D6979" s="76">
        <f>IF('(Other Computations)'!D199=0,0,Inputs!F261*Inputs!F154*Inputs!F77*Inputs!D27*'GM Alloc Factors'!D41/('(Other Computations)'!D186+'(Other Computations)'!D199))</f>
        <v>0</v>
      </c>
      <c r="E6979" s="76">
        <f>IF('(Other Computations)'!E199=0,0,Inputs!G261*Inputs!G154*Inputs!F77*Inputs!D27*'GM Alloc Factors'!E41/('(Other Computations)'!E186+'(Other Computations)'!E199))</f>
        <v>0</v>
      </c>
      <c r="F6979" s="43">
        <f t="shared" ref="F6979:F6989" si="1476">SUM(B6979:E6979)</f>
        <v>0</v>
      </c>
      <c r="G6979" s="76">
        <f>IF('(Other Computations)'!G199=0,0,Inputs!I261*Inputs!I154*Inputs!F77*Inputs!D27*'GM Alloc Factors'!G41/('(Other Computations)'!G186+'(Other Computations)'!G199))</f>
        <v>0</v>
      </c>
      <c r="H6979" s="76">
        <f>IF('(Other Computations)'!H199=0,0,Inputs!J261*Inputs!J154*Inputs!F77*Inputs!D27*'GM Alloc Factors'!H41/('(Other Computations)'!H186+'(Other Computations)'!H199))</f>
        <v>0</v>
      </c>
      <c r="I6979" s="76">
        <f>IF('(Other Computations)'!I199=0,0,Inputs!K261*Inputs!K154*Inputs!F77*Inputs!D27*'GM Alloc Factors'!I41/('(Other Computations)'!I186+'(Other Computations)'!I199))</f>
        <v>0</v>
      </c>
      <c r="J6979" s="76">
        <f>IF('(Other Computations)'!J199=0,0,Inputs!L261*Inputs!L154*Inputs!F77*Inputs!D27*'GM Alloc Factors'!J41/('(Other Computations)'!J186+'(Other Computations)'!J199))</f>
        <v>0</v>
      </c>
      <c r="K6979" s="43">
        <f t="shared" ref="K6979:K6989" si="1477">SUM(G6979:J6979)</f>
        <v>0</v>
      </c>
    </row>
    <row r="6980" spans="1:11" ht="12.75" customHeight="1">
      <c r="A6980" s="61" t="str">
        <f>"         "&amp;Labels!B70</f>
        <v xml:space="preserve">         Customer 2</v>
      </c>
      <c r="B6980" s="76">
        <f>IF('(Other Computations)'!B200=0,0,Inputs!D262*Inputs!D155*Inputs!F78*Inputs!D27*'GM Alloc Factors'!B41/('(Other Computations)'!B187+'(Other Computations)'!B200))</f>
        <v>0</v>
      </c>
      <c r="C6980" s="76">
        <f>IF('(Other Computations)'!C200=0,0,Inputs!E262*Inputs!E155*Inputs!F78*Inputs!D27*'GM Alloc Factors'!C41/('(Other Computations)'!C187+'(Other Computations)'!C200))</f>
        <v>0</v>
      </c>
      <c r="D6980" s="76">
        <f>IF('(Other Computations)'!D200=0,0,Inputs!F262*Inputs!F155*Inputs!F78*Inputs!D27*'GM Alloc Factors'!D41/('(Other Computations)'!D187+'(Other Computations)'!D200))</f>
        <v>0</v>
      </c>
      <c r="E6980" s="76">
        <f>IF('(Other Computations)'!E200=0,0,Inputs!G262*Inputs!G155*Inputs!F78*Inputs!D27*'GM Alloc Factors'!E41/('(Other Computations)'!E187+'(Other Computations)'!E200))</f>
        <v>0</v>
      </c>
      <c r="F6980" s="43">
        <f t="shared" si="1476"/>
        <v>0</v>
      </c>
      <c r="G6980" s="76">
        <f>IF('(Other Computations)'!G200=0,0,Inputs!I262*Inputs!I155*Inputs!F78*Inputs!D27*'GM Alloc Factors'!G41/('(Other Computations)'!G187+'(Other Computations)'!G200))</f>
        <v>0</v>
      </c>
      <c r="H6980" s="76">
        <f>IF('(Other Computations)'!H200=0,0,Inputs!J262*Inputs!J155*Inputs!F78*Inputs!D27*'GM Alloc Factors'!H41/('(Other Computations)'!H187+'(Other Computations)'!H200))</f>
        <v>0</v>
      </c>
      <c r="I6980" s="76">
        <f>IF('(Other Computations)'!I200=0,0,Inputs!K262*Inputs!K155*Inputs!F78*Inputs!D27*'GM Alloc Factors'!I41/('(Other Computations)'!I187+'(Other Computations)'!I200))</f>
        <v>0</v>
      </c>
      <c r="J6980" s="76">
        <f>IF('(Other Computations)'!J200=0,0,Inputs!L262*Inputs!L155*Inputs!F78*Inputs!D27*'GM Alloc Factors'!J41/('(Other Computations)'!J187+'(Other Computations)'!J200))</f>
        <v>0</v>
      </c>
      <c r="K6980" s="43">
        <f t="shared" si="1477"/>
        <v>0</v>
      </c>
    </row>
    <row r="6981" spans="1:11" ht="12.75" customHeight="1">
      <c r="A6981" s="61" t="str">
        <f>"         "&amp;Labels!B71</f>
        <v xml:space="preserve">         Customer 3</v>
      </c>
      <c r="B6981" s="76">
        <f>IF('(Other Computations)'!B201=0,0,Inputs!D263*Inputs!D156*Inputs!F79*Inputs!D27*'GM Alloc Factors'!B41/('(Other Computations)'!B188+'(Other Computations)'!B201))</f>
        <v>0</v>
      </c>
      <c r="C6981" s="76">
        <f>IF('(Other Computations)'!C201=0,0,Inputs!E263*Inputs!E156*Inputs!F79*Inputs!D27*'GM Alloc Factors'!C41/('(Other Computations)'!C188+'(Other Computations)'!C201))</f>
        <v>0</v>
      </c>
      <c r="D6981" s="76">
        <f>IF('(Other Computations)'!D201=0,0,Inputs!F263*Inputs!F156*Inputs!F79*Inputs!D27*'GM Alloc Factors'!D41/('(Other Computations)'!D188+'(Other Computations)'!D201))</f>
        <v>0</v>
      </c>
      <c r="E6981" s="76">
        <f>IF('(Other Computations)'!E201=0,0,Inputs!G263*Inputs!G156*Inputs!F79*Inputs!D27*'GM Alloc Factors'!E41/('(Other Computations)'!E188+'(Other Computations)'!E201))</f>
        <v>0</v>
      </c>
      <c r="F6981" s="43">
        <f t="shared" si="1476"/>
        <v>0</v>
      </c>
      <c r="G6981" s="76">
        <f>IF('(Other Computations)'!G201=0,0,Inputs!I263*Inputs!I156*Inputs!F79*Inputs!D27*'GM Alloc Factors'!G41/('(Other Computations)'!G188+'(Other Computations)'!G201))</f>
        <v>0</v>
      </c>
      <c r="H6981" s="76">
        <f>IF('(Other Computations)'!H201=0,0,Inputs!J263*Inputs!J156*Inputs!F79*Inputs!D27*'GM Alloc Factors'!H41/('(Other Computations)'!H188+'(Other Computations)'!H201))</f>
        <v>0</v>
      </c>
      <c r="I6981" s="76">
        <f>IF('(Other Computations)'!I201=0,0,Inputs!K263*Inputs!K156*Inputs!F79*Inputs!D27*'GM Alloc Factors'!I41/('(Other Computations)'!I188+'(Other Computations)'!I201))</f>
        <v>0</v>
      </c>
      <c r="J6981" s="76">
        <f>IF('(Other Computations)'!J201=0,0,Inputs!L263*Inputs!L156*Inputs!F79*Inputs!D27*'GM Alloc Factors'!J41/('(Other Computations)'!J188+'(Other Computations)'!J201))</f>
        <v>0</v>
      </c>
      <c r="K6981" s="43">
        <f t="shared" si="1477"/>
        <v>0</v>
      </c>
    </row>
    <row r="6982" spans="1:11" ht="12.75" customHeight="1">
      <c r="A6982" s="61" t="str">
        <f>"         "&amp;Labels!B72</f>
        <v xml:space="preserve">         Customer 4</v>
      </c>
      <c r="B6982" s="76">
        <f>IF('(Other Computations)'!B202=0,0,Inputs!D264*Inputs!D157*Inputs!F80*Inputs!D27*'GM Alloc Factors'!B41/('(Other Computations)'!B189+'(Other Computations)'!B202))</f>
        <v>0</v>
      </c>
      <c r="C6982" s="76">
        <f>IF('(Other Computations)'!C202=0,0,Inputs!E264*Inputs!E157*Inputs!F80*Inputs!D27*'GM Alloc Factors'!C41/('(Other Computations)'!C189+'(Other Computations)'!C202))</f>
        <v>0</v>
      </c>
      <c r="D6982" s="76">
        <f>IF('(Other Computations)'!D202=0,0,Inputs!F264*Inputs!F157*Inputs!F80*Inputs!D27*'GM Alloc Factors'!D41/('(Other Computations)'!D189+'(Other Computations)'!D202))</f>
        <v>0</v>
      </c>
      <c r="E6982" s="76">
        <f>IF('(Other Computations)'!E202=0,0,Inputs!G264*Inputs!G157*Inputs!F80*Inputs!D27*'GM Alloc Factors'!E41/('(Other Computations)'!E189+'(Other Computations)'!E202))</f>
        <v>0</v>
      </c>
      <c r="F6982" s="43">
        <f t="shared" si="1476"/>
        <v>0</v>
      </c>
      <c r="G6982" s="76">
        <f>IF('(Other Computations)'!G202=0,0,Inputs!I264*Inputs!I157*Inputs!F80*Inputs!D27*'GM Alloc Factors'!G41/('(Other Computations)'!G189+'(Other Computations)'!G202))</f>
        <v>0</v>
      </c>
      <c r="H6982" s="76">
        <f>IF('(Other Computations)'!H202=0,0,Inputs!J264*Inputs!J157*Inputs!F80*Inputs!D27*'GM Alloc Factors'!H41/('(Other Computations)'!H189+'(Other Computations)'!H202))</f>
        <v>0</v>
      </c>
      <c r="I6982" s="76">
        <f>IF('(Other Computations)'!I202=0,0,Inputs!K264*Inputs!K157*Inputs!F80*Inputs!D27*'GM Alloc Factors'!I41/('(Other Computations)'!I189+'(Other Computations)'!I202))</f>
        <v>0</v>
      </c>
      <c r="J6982" s="76">
        <f>IF('(Other Computations)'!J202=0,0,Inputs!L264*Inputs!L157*Inputs!F80*Inputs!D27*'GM Alloc Factors'!J41/('(Other Computations)'!J189+'(Other Computations)'!J202))</f>
        <v>0</v>
      </c>
      <c r="K6982" s="43">
        <f t="shared" si="1477"/>
        <v>0</v>
      </c>
    </row>
    <row r="6983" spans="1:11" ht="12.75" customHeight="1">
      <c r="A6983" s="61" t="str">
        <f>"         "&amp;Labels!B73</f>
        <v xml:space="preserve">         Customer 5</v>
      </c>
      <c r="B6983" s="76">
        <f>IF('(Other Computations)'!B203=0,0,Inputs!D265*Inputs!D158*Inputs!F81*Inputs!D27*'GM Alloc Factors'!B41/('(Other Computations)'!B190+'(Other Computations)'!B203))</f>
        <v>0</v>
      </c>
      <c r="C6983" s="76">
        <f>IF('(Other Computations)'!C203=0,0,Inputs!E265*Inputs!E158*Inputs!F81*Inputs!D27*'GM Alloc Factors'!C41/('(Other Computations)'!C190+'(Other Computations)'!C203))</f>
        <v>0</v>
      </c>
      <c r="D6983" s="76">
        <f>IF('(Other Computations)'!D203=0,0,Inputs!F265*Inputs!F158*Inputs!F81*Inputs!D27*'GM Alloc Factors'!D41/('(Other Computations)'!D190+'(Other Computations)'!D203))</f>
        <v>0</v>
      </c>
      <c r="E6983" s="76">
        <f>IF('(Other Computations)'!E203=0,0,Inputs!G265*Inputs!G158*Inputs!F81*Inputs!D27*'GM Alloc Factors'!E41/('(Other Computations)'!E190+'(Other Computations)'!E203))</f>
        <v>0</v>
      </c>
      <c r="F6983" s="43">
        <f t="shared" si="1476"/>
        <v>0</v>
      </c>
      <c r="G6983" s="76">
        <f>IF('(Other Computations)'!G203=0,0,Inputs!I265*Inputs!I158*Inputs!F81*Inputs!D27*'GM Alloc Factors'!G41/('(Other Computations)'!G190+'(Other Computations)'!G203))</f>
        <v>0</v>
      </c>
      <c r="H6983" s="76">
        <f>IF('(Other Computations)'!H203=0,0,Inputs!J265*Inputs!J158*Inputs!F81*Inputs!D27*'GM Alloc Factors'!H41/('(Other Computations)'!H190+'(Other Computations)'!H203))</f>
        <v>0</v>
      </c>
      <c r="I6983" s="76">
        <f>IF('(Other Computations)'!I203=0,0,Inputs!K265*Inputs!K158*Inputs!F81*Inputs!D27*'GM Alloc Factors'!I41/('(Other Computations)'!I190+'(Other Computations)'!I203))</f>
        <v>0</v>
      </c>
      <c r="J6983" s="76">
        <f>IF('(Other Computations)'!J203=0,0,Inputs!L265*Inputs!L158*Inputs!F81*Inputs!D27*'GM Alloc Factors'!J41/('(Other Computations)'!J190+'(Other Computations)'!J203))</f>
        <v>0</v>
      </c>
      <c r="K6983" s="43">
        <f t="shared" si="1477"/>
        <v>0</v>
      </c>
    </row>
    <row r="6984" spans="1:11" ht="12.75" customHeight="1">
      <c r="A6984" s="61" t="str">
        <f>"         "&amp;Labels!B74</f>
        <v xml:space="preserve">         Customer 6</v>
      </c>
      <c r="B6984" s="76">
        <f>IF('(Other Computations)'!B204=0,0,Inputs!D266*Inputs!D159*Inputs!F82*Inputs!D27*'GM Alloc Factors'!B41/('(Other Computations)'!B191+'(Other Computations)'!B204))</f>
        <v>0</v>
      </c>
      <c r="C6984" s="76">
        <f>IF('(Other Computations)'!C204=0,0,Inputs!E266*Inputs!E159*Inputs!F82*Inputs!D27*'GM Alloc Factors'!C41/('(Other Computations)'!C191+'(Other Computations)'!C204))</f>
        <v>0</v>
      </c>
      <c r="D6984" s="76">
        <f>IF('(Other Computations)'!D204=0,0,Inputs!F266*Inputs!F159*Inputs!F82*Inputs!D27*'GM Alloc Factors'!D41/('(Other Computations)'!D191+'(Other Computations)'!D204))</f>
        <v>0</v>
      </c>
      <c r="E6984" s="76">
        <f>IF('(Other Computations)'!E204=0,0,Inputs!G266*Inputs!G159*Inputs!F82*Inputs!D27*'GM Alloc Factors'!E41/('(Other Computations)'!E191+'(Other Computations)'!E204))</f>
        <v>0</v>
      </c>
      <c r="F6984" s="43">
        <f t="shared" si="1476"/>
        <v>0</v>
      </c>
      <c r="G6984" s="76">
        <f>IF('(Other Computations)'!G204=0,0,Inputs!I266*Inputs!I159*Inputs!F82*Inputs!D27*'GM Alloc Factors'!G41/('(Other Computations)'!G191+'(Other Computations)'!G204))</f>
        <v>0</v>
      </c>
      <c r="H6984" s="76">
        <f>IF('(Other Computations)'!H204=0,0,Inputs!J266*Inputs!J159*Inputs!F82*Inputs!D27*'GM Alloc Factors'!H41/('(Other Computations)'!H191+'(Other Computations)'!H204))</f>
        <v>0</v>
      </c>
      <c r="I6984" s="76">
        <f>IF('(Other Computations)'!I204=0,0,Inputs!K266*Inputs!K159*Inputs!F82*Inputs!D27*'GM Alloc Factors'!I41/('(Other Computations)'!I191+'(Other Computations)'!I204))</f>
        <v>0</v>
      </c>
      <c r="J6984" s="76">
        <f>IF('(Other Computations)'!J204=0,0,Inputs!L266*Inputs!L159*Inputs!F82*Inputs!D27*'GM Alloc Factors'!J41/('(Other Computations)'!J191+'(Other Computations)'!J204))</f>
        <v>0</v>
      </c>
      <c r="K6984" s="43">
        <f t="shared" si="1477"/>
        <v>0</v>
      </c>
    </row>
    <row r="6985" spans="1:11" ht="12.75" customHeight="1">
      <c r="A6985" s="61" t="str">
        <f>"         "&amp;Labels!B75</f>
        <v xml:space="preserve">         Customer 7</v>
      </c>
      <c r="B6985" s="76">
        <f>IF('(Other Computations)'!B205=0,0,Inputs!D267*Inputs!D160*Inputs!F83*Inputs!D27*'GM Alloc Factors'!B41/('(Other Computations)'!B192+'(Other Computations)'!B205))</f>
        <v>0</v>
      </c>
      <c r="C6985" s="76">
        <f>IF('(Other Computations)'!C205=0,0,Inputs!E267*Inputs!E160*Inputs!F83*Inputs!D27*'GM Alloc Factors'!C41/('(Other Computations)'!C192+'(Other Computations)'!C205))</f>
        <v>0</v>
      </c>
      <c r="D6985" s="76">
        <f>IF('(Other Computations)'!D205=0,0,Inputs!F267*Inputs!F160*Inputs!F83*Inputs!D27*'GM Alloc Factors'!D41/('(Other Computations)'!D192+'(Other Computations)'!D205))</f>
        <v>0</v>
      </c>
      <c r="E6985" s="76">
        <f>IF('(Other Computations)'!E205=0,0,Inputs!G267*Inputs!G160*Inputs!F83*Inputs!D27*'GM Alloc Factors'!E41/('(Other Computations)'!E192+'(Other Computations)'!E205))</f>
        <v>0</v>
      </c>
      <c r="F6985" s="43">
        <f t="shared" si="1476"/>
        <v>0</v>
      </c>
      <c r="G6985" s="76">
        <f>IF('(Other Computations)'!G205=0,0,Inputs!I267*Inputs!I160*Inputs!F83*Inputs!D27*'GM Alloc Factors'!G41/('(Other Computations)'!G192+'(Other Computations)'!G205))</f>
        <v>0</v>
      </c>
      <c r="H6985" s="76">
        <f>IF('(Other Computations)'!H205=0,0,Inputs!J267*Inputs!J160*Inputs!F83*Inputs!D27*'GM Alloc Factors'!H41/('(Other Computations)'!H192+'(Other Computations)'!H205))</f>
        <v>0</v>
      </c>
      <c r="I6985" s="76">
        <f>IF('(Other Computations)'!I205=0,0,Inputs!K267*Inputs!K160*Inputs!F83*Inputs!D27*'GM Alloc Factors'!I41/('(Other Computations)'!I192+'(Other Computations)'!I205))</f>
        <v>0</v>
      </c>
      <c r="J6985" s="76">
        <f>IF('(Other Computations)'!J205=0,0,Inputs!L267*Inputs!L160*Inputs!F83*Inputs!D27*'GM Alloc Factors'!J41/('(Other Computations)'!J192+'(Other Computations)'!J205))</f>
        <v>0</v>
      </c>
      <c r="K6985" s="43">
        <f t="shared" si="1477"/>
        <v>0</v>
      </c>
    </row>
    <row r="6986" spans="1:11" ht="12.75" customHeight="1">
      <c r="A6986" s="61" t="str">
        <f>"         "&amp;Labels!B76</f>
        <v xml:space="preserve">         Customer 8</v>
      </c>
      <c r="B6986" s="76">
        <f>IF('(Other Computations)'!B206=0,0,Inputs!D268*Inputs!D161*Inputs!F84*Inputs!D27*'GM Alloc Factors'!B41/('(Other Computations)'!B193+'(Other Computations)'!B206))</f>
        <v>0</v>
      </c>
      <c r="C6986" s="76">
        <f>IF('(Other Computations)'!C206=0,0,Inputs!E268*Inputs!E161*Inputs!F84*Inputs!D27*'GM Alloc Factors'!C41/('(Other Computations)'!C193+'(Other Computations)'!C206))</f>
        <v>0</v>
      </c>
      <c r="D6986" s="76">
        <f>IF('(Other Computations)'!D206=0,0,Inputs!F268*Inputs!F161*Inputs!F84*Inputs!D27*'GM Alloc Factors'!D41/('(Other Computations)'!D193+'(Other Computations)'!D206))</f>
        <v>0</v>
      </c>
      <c r="E6986" s="76">
        <f>IF('(Other Computations)'!E206=0,0,Inputs!G268*Inputs!G161*Inputs!F84*Inputs!D27*'GM Alloc Factors'!E41/('(Other Computations)'!E193+'(Other Computations)'!E206))</f>
        <v>0</v>
      </c>
      <c r="F6986" s="43">
        <f t="shared" si="1476"/>
        <v>0</v>
      </c>
      <c r="G6986" s="76">
        <f>IF('(Other Computations)'!G206=0,0,Inputs!I268*Inputs!I161*Inputs!F84*Inputs!D27*'GM Alloc Factors'!G41/('(Other Computations)'!G193+'(Other Computations)'!G206))</f>
        <v>0</v>
      </c>
      <c r="H6986" s="76">
        <f>IF('(Other Computations)'!H206=0,0,Inputs!J268*Inputs!J161*Inputs!F84*Inputs!D27*'GM Alloc Factors'!H41/('(Other Computations)'!H193+'(Other Computations)'!H206))</f>
        <v>0</v>
      </c>
      <c r="I6986" s="76">
        <f>IF('(Other Computations)'!I206=0,0,Inputs!K268*Inputs!K161*Inputs!F84*Inputs!D27*'GM Alloc Factors'!I41/('(Other Computations)'!I193+'(Other Computations)'!I206))</f>
        <v>0</v>
      </c>
      <c r="J6986" s="76">
        <f>IF('(Other Computations)'!J206=0,0,Inputs!L268*Inputs!L161*Inputs!F84*Inputs!D27*'GM Alloc Factors'!J41/('(Other Computations)'!J193+'(Other Computations)'!J206))</f>
        <v>0</v>
      </c>
      <c r="K6986" s="43">
        <f t="shared" si="1477"/>
        <v>0</v>
      </c>
    </row>
    <row r="6987" spans="1:11" ht="12.75" customHeight="1">
      <c r="A6987" s="61" t="str">
        <f>"         "&amp;Labels!B77</f>
        <v xml:space="preserve">         Customer 9</v>
      </c>
      <c r="B6987" s="76">
        <f>IF('(Other Computations)'!B207=0,0,Inputs!D269*Inputs!D162*Inputs!F85*Inputs!D27*'GM Alloc Factors'!B41/('(Other Computations)'!B194+'(Other Computations)'!B207))</f>
        <v>0</v>
      </c>
      <c r="C6987" s="76">
        <f>IF('(Other Computations)'!C207=0,0,Inputs!E269*Inputs!E162*Inputs!F85*Inputs!D27*'GM Alloc Factors'!C41/('(Other Computations)'!C194+'(Other Computations)'!C207))</f>
        <v>0</v>
      </c>
      <c r="D6987" s="76">
        <f>IF('(Other Computations)'!D207=0,0,Inputs!F269*Inputs!F162*Inputs!F85*Inputs!D27*'GM Alloc Factors'!D41/('(Other Computations)'!D194+'(Other Computations)'!D207))</f>
        <v>0</v>
      </c>
      <c r="E6987" s="76">
        <f>IF('(Other Computations)'!E207=0,0,Inputs!G269*Inputs!G162*Inputs!F85*Inputs!D27*'GM Alloc Factors'!E41/('(Other Computations)'!E194+'(Other Computations)'!E207))</f>
        <v>0</v>
      </c>
      <c r="F6987" s="43">
        <f t="shared" si="1476"/>
        <v>0</v>
      </c>
      <c r="G6987" s="76">
        <f>IF('(Other Computations)'!G207=0,0,Inputs!I269*Inputs!I162*Inputs!F85*Inputs!D27*'GM Alloc Factors'!G41/('(Other Computations)'!G194+'(Other Computations)'!G207))</f>
        <v>0</v>
      </c>
      <c r="H6987" s="76">
        <f>IF('(Other Computations)'!H207=0,0,Inputs!J269*Inputs!J162*Inputs!F85*Inputs!D27*'GM Alloc Factors'!H41/('(Other Computations)'!H194+'(Other Computations)'!H207))</f>
        <v>0</v>
      </c>
      <c r="I6987" s="76">
        <f>IF('(Other Computations)'!I207=0,0,Inputs!K269*Inputs!K162*Inputs!F85*Inputs!D27*'GM Alloc Factors'!I41/('(Other Computations)'!I194+'(Other Computations)'!I207))</f>
        <v>0</v>
      </c>
      <c r="J6987" s="76">
        <f>IF('(Other Computations)'!J207=0,0,Inputs!L269*Inputs!L162*Inputs!F85*Inputs!D27*'GM Alloc Factors'!J41/('(Other Computations)'!J194+'(Other Computations)'!J207))</f>
        <v>0</v>
      </c>
      <c r="K6987" s="43">
        <f t="shared" si="1477"/>
        <v>0</v>
      </c>
    </row>
    <row r="6988" spans="1:11" ht="12.75" customHeight="1">
      <c r="A6988" s="61" t="str">
        <f>"         "&amp;Labels!B78</f>
        <v xml:space="preserve">         Customer 10</v>
      </c>
      <c r="B6988" s="76">
        <f>IF('(Other Computations)'!B208=0,0,Inputs!D270*Inputs!D163*Inputs!F86*Inputs!D27*'GM Alloc Factors'!B41/('(Other Computations)'!B195+'(Other Computations)'!B208))</f>
        <v>0</v>
      </c>
      <c r="C6988" s="76">
        <f>IF('(Other Computations)'!C208=0,0,Inputs!E270*Inputs!E163*Inputs!F86*Inputs!D27*'GM Alloc Factors'!C41/('(Other Computations)'!C195+'(Other Computations)'!C208))</f>
        <v>0</v>
      </c>
      <c r="D6988" s="76">
        <f>IF('(Other Computations)'!D208=0,0,Inputs!F270*Inputs!F163*Inputs!F86*Inputs!D27*'GM Alloc Factors'!D41/('(Other Computations)'!D195+'(Other Computations)'!D208))</f>
        <v>0</v>
      </c>
      <c r="E6988" s="76">
        <f>IF('(Other Computations)'!E208=0,0,Inputs!G270*Inputs!G163*Inputs!F86*Inputs!D27*'GM Alloc Factors'!E41/('(Other Computations)'!E195+'(Other Computations)'!E208))</f>
        <v>0</v>
      </c>
      <c r="F6988" s="43">
        <f t="shared" si="1476"/>
        <v>0</v>
      </c>
      <c r="G6988" s="76">
        <f>IF('(Other Computations)'!G208=0,0,Inputs!I270*Inputs!I163*Inputs!F86*Inputs!D27*'GM Alloc Factors'!G41/('(Other Computations)'!G195+'(Other Computations)'!G208))</f>
        <v>0</v>
      </c>
      <c r="H6988" s="76">
        <f>IF('(Other Computations)'!H208=0,0,Inputs!J270*Inputs!J163*Inputs!F86*Inputs!D27*'GM Alloc Factors'!H41/('(Other Computations)'!H195+'(Other Computations)'!H208))</f>
        <v>0</v>
      </c>
      <c r="I6988" s="76">
        <f>IF('(Other Computations)'!I208=0,0,Inputs!K270*Inputs!K163*Inputs!F86*Inputs!D27*'GM Alloc Factors'!I41/('(Other Computations)'!I195+'(Other Computations)'!I208))</f>
        <v>0</v>
      </c>
      <c r="J6988" s="76">
        <f>IF('(Other Computations)'!J208=0,0,Inputs!L270*Inputs!L163*Inputs!F86*Inputs!D27*'GM Alloc Factors'!J41/('(Other Computations)'!J195+'(Other Computations)'!J208))</f>
        <v>0</v>
      </c>
      <c r="K6988" s="43">
        <f t="shared" si="1477"/>
        <v>0</v>
      </c>
    </row>
    <row r="6989" spans="1:11" ht="12.75" customHeight="1">
      <c r="A6989" s="61" t="str">
        <f>"         "&amp;Labels!C68</f>
        <v xml:space="preserve">         Total</v>
      </c>
      <c r="B6989" s="84">
        <f>SUM(B6979:B6988)</f>
        <v>0</v>
      </c>
      <c r="C6989" s="84">
        <f>SUM(C6979:C6988)</f>
        <v>0</v>
      </c>
      <c r="D6989" s="84">
        <f>SUM(D6979:D6988)</f>
        <v>0</v>
      </c>
      <c r="E6989" s="84">
        <f>SUM(E6979:E6988)</f>
        <v>0</v>
      </c>
      <c r="F6989" s="43">
        <f t="shared" si="1476"/>
        <v>0</v>
      </c>
      <c r="G6989" s="84">
        <f>SUM(G6979:G6988)</f>
        <v>0</v>
      </c>
      <c r="H6989" s="84">
        <f>SUM(H6979:H6988)</f>
        <v>0</v>
      </c>
      <c r="I6989" s="84">
        <f>SUM(I6979:I6988)</f>
        <v>0</v>
      </c>
      <c r="J6989" s="84">
        <f>SUM(J6979:J6988)</f>
        <v>0</v>
      </c>
      <c r="K6989" s="43">
        <f t="shared" si="1477"/>
        <v>0</v>
      </c>
    </row>
    <row r="6990" spans="1:11" ht="12.75" customHeight="1">
      <c r="A6990" s="61" t="str">
        <f>"      "&amp;Labels!B88</f>
        <v xml:space="preserve">      Q 4</v>
      </c>
      <c r="B6990" s="84"/>
      <c r="C6990" s="84"/>
      <c r="D6990" s="84"/>
      <c r="E6990" s="84"/>
      <c r="F6990" s="43"/>
      <c r="G6990" s="84"/>
      <c r="H6990" s="84"/>
      <c r="I6990" s="84"/>
      <c r="J6990" s="84"/>
      <c r="K6990" s="43"/>
    </row>
    <row r="6991" spans="1:11" ht="12.75" customHeight="1">
      <c r="A6991" s="61" t="str">
        <f>"         "&amp;Labels!B69</f>
        <v xml:space="preserve">         Customer 1</v>
      </c>
      <c r="B6991" s="76">
        <f>IF('(Other Computations)'!B199=0,0,Inputs!D261*Inputs!D154*Inputs!G77*Inputs!D27*'GM Alloc Factors'!B44/('(Other Computations)'!B186+'(Other Computations)'!B199))</f>
        <v>0</v>
      </c>
      <c r="C6991" s="76">
        <f>IF('(Other Computations)'!C199=0,0,Inputs!E261*Inputs!E154*Inputs!G77*Inputs!D27*'GM Alloc Factors'!C44/('(Other Computations)'!C186+'(Other Computations)'!C199))</f>
        <v>0</v>
      </c>
      <c r="D6991" s="76">
        <f>IF('(Other Computations)'!D199=0,0,Inputs!F261*Inputs!F154*Inputs!G77*Inputs!D27*'GM Alloc Factors'!D44/('(Other Computations)'!D186+'(Other Computations)'!D199))</f>
        <v>0</v>
      </c>
      <c r="E6991" s="76">
        <f>IF('(Other Computations)'!E199=0,0,Inputs!G261*Inputs!G154*Inputs!G77*Inputs!D27*'GM Alloc Factors'!E44/('(Other Computations)'!E186+'(Other Computations)'!E199))</f>
        <v>0</v>
      </c>
      <c r="F6991" s="43">
        <f t="shared" ref="F6991:F7001" si="1478">SUM(B6991:E6991)</f>
        <v>0</v>
      </c>
      <c r="G6991" s="76">
        <f>IF('(Other Computations)'!G199=0,0,Inputs!I261*Inputs!I154*Inputs!G77*Inputs!D27*'GM Alloc Factors'!G44/('(Other Computations)'!G186+'(Other Computations)'!G199))</f>
        <v>0</v>
      </c>
      <c r="H6991" s="76">
        <f>IF('(Other Computations)'!H199=0,0,Inputs!J261*Inputs!J154*Inputs!G77*Inputs!D27*'GM Alloc Factors'!H44/('(Other Computations)'!H186+'(Other Computations)'!H199))</f>
        <v>0</v>
      </c>
      <c r="I6991" s="76">
        <f>IF('(Other Computations)'!I199=0,0,Inputs!K261*Inputs!K154*Inputs!G77*Inputs!D27*'GM Alloc Factors'!I44/('(Other Computations)'!I186+'(Other Computations)'!I199))</f>
        <v>0</v>
      </c>
      <c r="J6991" s="76">
        <f>IF('(Other Computations)'!J199=0,0,Inputs!L261*Inputs!L154*Inputs!G77*Inputs!D27*'GM Alloc Factors'!J44/('(Other Computations)'!J186+'(Other Computations)'!J199))</f>
        <v>0</v>
      </c>
      <c r="K6991" s="43">
        <f t="shared" ref="K6991:K7001" si="1479">SUM(G6991:J6991)</f>
        <v>0</v>
      </c>
    </row>
    <row r="6992" spans="1:11" ht="12.75" customHeight="1">
      <c r="A6992" s="61" t="str">
        <f>"         "&amp;Labels!B70</f>
        <v xml:space="preserve">         Customer 2</v>
      </c>
      <c r="B6992" s="76">
        <f>IF('(Other Computations)'!B200=0,0,Inputs!D262*Inputs!D155*Inputs!G78*Inputs!D27*'GM Alloc Factors'!B44/('(Other Computations)'!B187+'(Other Computations)'!B200))</f>
        <v>0</v>
      </c>
      <c r="C6992" s="76">
        <f>IF('(Other Computations)'!C200=0,0,Inputs!E262*Inputs!E155*Inputs!G78*Inputs!D27*'GM Alloc Factors'!C44/('(Other Computations)'!C187+'(Other Computations)'!C200))</f>
        <v>0</v>
      </c>
      <c r="D6992" s="76">
        <f>IF('(Other Computations)'!D200=0,0,Inputs!F262*Inputs!F155*Inputs!G78*Inputs!D27*'GM Alloc Factors'!D44/('(Other Computations)'!D187+'(Other Computations)'!D200))</f>
        <v>0</v>
      </c>
      <c r="E6992" s="76">
        <f>IF('(Other Computations)'!E200=0,0,Inputs!G262*Inputs!G155*Inputs!G78*Inputs!D27*'GM Alloc Factors'!E44/('(Other Computations)'!E187+'(Other Computations)'!E200))</f>
        <v>0</v>
      </c>
      <c r="F6992" s="43">
        <f t="shared" si="1478"/>
        <v>0</v>
      </c>
      <c r="G6992" s="76">
        <f>IF('(Other Computations)'!G200=0,0,Inputs!I262*Inputs!I155*Inputs!G78*Inputs!D27*'GM Alloc Factors'!G44/('(Other Computations)'!G187+'(Other Computations)'!G200))</f>
        <v>0</v>
      </c>
      <c r="H6992" s="76">
        <f>IF('(Other Computations)'!H200=0,0,Inputs!J262*Inputs!J155*Inputs!G78*Inputs!D27*'GM Alloc Factors'!H44/('(Other Computations)'!H187+'(Other Computations)'!H200))</f>
        <v>0</v>
      </c>
      <c r="I6992" s="76">
        <f>IF('(Other Computations)'!I200=0,0,Inputs!K262*Inputs!K155*Inputs!G78*Inputs!D27*'GM Alloc Factors'!I44/('(Other Computations)'!I187+'(Other Computations)'!I200))</f>
        <v>0</v>
      </c>
      <c r="J6992" s="76">
        <f>IF('(Other Computations)'!J200=0,0,Inputs!L262*Inputs!L155*Inputs!G78*Inputs!D27*'GM Alloc Factors'!J44/('(Other Computations)'!J187+'(Other Computations)'!J200))</f>
        <v>0</v>
      </c>
      <c r="K6992" s="43">
        <f t="shared" si="1479"/>
        <v>0</v>
      </c>
    </row>
    <row r="6993" spans="1:11" ht="12.75" customHeight="1">
      <c r="A6993" s="61" t="str">
        <f>"         "&amp;Labels!B71</f>
        <v xml:space="preserve">         Customer 3</v>
      </c>
      <c r="B6993" s="76">
        <f>IF('(Other Computations)'!B201=0,0,Inputs!D263*Inputs!D156*Inputs!G79*Inputs!D27*'GM Alloc Factors'!B44/('(Other Computations)'!B188+'(Other Computations)'!B201))</f>
        <v>0</v>
      </c>
      <c r="C6993" s="76">
        <f>IF('(Other Computations)'!C201=0,0,Inputs!E263*Inputs!E156*Inputs!G79*Inputs!D27*'GM Alloc Factors'!C44/('(Other Computations)'!C188+'(Other Computations)'!C201))</f>
        <v>0</v>
      </c>
      <c r="D6993" s="76">
        <f>IF('(Other Computations)'!D201=0,0,Inputs!F263*Inputs!F156*Inputs!G79*Inputs!D27*'GM Alloc Factors'!D44/('(Other Computations)'!D188+'(Other Computations)'!D201))</f>
        <v>0</v>
      </c>
      <c r="E6993" s="76">
        <f>IF('(Other Computations)'!E201=0,0,Inputs!G263*Inputs!G156*Inputs!G79*Inputs!D27*'GM Alloc Factors'!E44/('(Other Computations)'!E188+'(Other Computations)'!E201))</f>
        <v>0</v>
      </c>
      <c r="F6993" s="43">
        <f t="shared" si="1478"/>
        <v>0</v>
      </c>
      <c r="G6993" s="76">
        <f>IF('(Other Computations)'!G201=0,0,Inputs!I263*Inputs!I156*Inputs!G79*Inputs!D27*'GM Alloc Factors'!G44/('(Other Computations)'!G188+'(Other Computations)'!G201))</f>
        <v>0</v>
      </c>
      <c r="H6993" s="76">
        <f>IF('(Other Computations)'!H201=0,0,Inputs!J263*Inputs!J156*Inputs!G79*Inputs!D27*'GM Alloc Factors'!H44/('(Other Computations)'!H188+'(Other Computations)'!H201))</f>
        <v>0</v>
      </c>
      <c r="I6993" s="76">
        <f>IF('(Other Computations)'!I201=0,0,Inputs!K263*Inputs!K156*Inputs!G79*Inputs!D27*'GM Alloc Factors'!I44/('(Other Computations)'!I188+'(Other Computations)'!I201))</f>
        <v>0</v>
      </c>
      <c r="J6993" s="76">
        <f>IF('(Other Computations)'!J201=0,0,Inputs!L263*Inputs!L156*Inputs!G79*Inputs!D27*'GM Alloc Factors'!J44/('(Other Computations)'!J188+'(Other Computations)'!J201))</f>
        <v>0</v>
      </c>
      <c r="K6993" s="43">
        <f t="shared" si="1479"/>
        <v>0</v>
      </c>
    </row>
    <row r="6994" spans="1:11" ht="12.75" customHeight="1">
      <c r="A6994" s="61" t="str">
        <f>"         "&amp;Labels!B72</f>
        <v xml:space="preserve">         Customer 4</v>
      </c>
      <c r="B6994" s="76">
        <f>IF('(Other Computations)'!B202=0,0,Inputs!D264*Inputs!D157*Inputs!G80*Inputs!D27*'GM Alloc Factors'!B44/('(Other Computations)'!B189+'(Other Computations)'!B202))</f>
        <v>0</v>
      </c>
      <c r="C6994" s="76">
        <f>IF('(Other Computations)'!C202=0,0,Inputs!E264*Inputs!E157*Inputs!G80*Inputs!D27*'GM Alloc Factors'!C44/('(Other Computations)'!C189+'(Other Computations)'!C202))</f>
        <v>0</v>
      </c>
      <c r="D6994" s="76">
        <f>IF('(Other Computations)'!D202=0,0,Inputs!F264*Inputs!F157*Inputs!G80*Inputs!D27*'GM Alloc Factors'!D44/('(Other Computations)'!D189+'(Other Computations)'!D202))</f>
        <v>0</v>
      </c>
      <c r="E6994" s="76">
        <f>IF('(Other Computations)'!E202=0,0,Inputs!G264*Inputs!G157*Inputs!G80*Inputs!D27*'GM Alloc Factors'!E44/('(Other Computations)'!E189+'(Other Computations)'!E202))</f>
        <v>0</v>
      </c>
      <c r="F6994" s="43">
        <f t="shared" si="1478"/>
        <v>0</v>
      </c>
      <c r="G6994" s="76">
        <f>IF('(Other Computations)'!G202=0,0,Inputs!I264*Inputs!I157*Inputs!G80*Inputs!D27*'GM Alloc Factors'!G44/('(Other Computations)'!G189+'(Other Computations)'!G202))</f>
        <v>0</v>
      </c>
      <c r="H6994" s="76">
        <f>IF('(Other Computations)'!H202=0,0,Inputs!J264*Inputs!J157*Inputs!G80*Inputs!D27*'GM Alloc Factors'!H44/('(Other Computations)'!H189+'(Other Computations)'!H202))</f>
        <v>0</v>
      </c>
      <c r="I6994" s="76">
        <f>IF('(Other Computations)'!I202=0,0,Inputs!K264*Inputs!K157*Inputs!G80*Inputs!D27*'GM Alloc Factors'!I44/('(Other Computations)'!I189+'(Other Computations)'!I202))</f>
        <v>0</v>
      </c>
      <c r="J6994" s="76">
        <f>IF('(Other Computations)'!J202=0,0,Inputs!L264*Inputs!L157*Inputs!G80*Inputs!D27*'GM Alloc Factors'!J44/('(Other Computations)'!J189+'(Other Computations)'!J202))</f>
        <v>0</v>
      </c>
      <c r="K6994" s="43">
        <f t="shared" si="1479"/>
        <v>0</v>
      </c>
    </row>
    <row r="6995" spans="1:11" ht="12.75" customHeight="1">
      <c r="A6995" s="61" t="str">
        <f>"         "&amp;Labels!B73</f>
        <v xml:space="preserve">         Customer 5</v>
      </c>
      <c r="B6995" s="76">
        <f>IF('(Other Computations)'!B203=0,0,Inputs!D265*Inputs!D158*Inputs!G81*Inputs!D27*'GM Alloc Factors'!B44/('(Other Computations)'!B190+'(Other Computations)'!B203))</f>
        <v>0</v>
      </c>
      <c r="C6995" s="76">
        <f>IF('(Other Computations)'!C203=0,0,Inputs!E265*Inputs!E158*Inputs!G81*Inputs!D27*'GM Alloc Factors'!C44/('(Other Computations)'!C190+'(Other Computations)'!C203))</f>
        <v>0</v>
      </c>
      <c r="D6995" s="76">
        <f>IF('(Other Computations)'!D203=0,0,Inputs!F265*Inputs!F158*Inputs!G81*Inputs!D27*'GM Alloc Factors'!D44/('(Other Computations)'!D190+'(Other Computations)'!D203))</f>
        <v>0</v>
      </c>
      <c r="E6995" s="76">
        <f>IF('(Other Computations)'!E203=0,0,Inputs!G265*Inputs!G158*Inputs!G81*Inputs!D27*'GM Alloc Factors'!E44/('(Other Computations)'!E190+'(Other Computations)'!E203))</f>
        <v>0</v>
      </c>
      <c r="F6995" s="43">
        <f t="shared" si="1478"/>
        <v>0</v>
      </c>
      <c r="G6995" s="76">
        <f>IF('(Other Computations)'!G203=0,0,Inputs!I265*Inputs!I158*Inputs!G81*Inputs!D27*'GM Alloc Factors'!G44/('(Other Computations)'!G190+'(Other Computations)'!G203))</f>
        <v>0</v>
      </c>
      <c r="H6995" s="76">
        <f>IF('(Other Computations)'!H203=0,0,Inputs!J265*Inputs!J158*Inputs!G81*Inputs!D27*'GM Alloc Factors'!H44/('(Other Computations)'!H190+'(Other Computations)'!H203))</f>
        <v>0</v>
      </c>
      <c r="I6995" s="76">
        <f>IF('(Other Computations)'!I203=0,0,Inputs!K265*Inputs!K158*Inputs!G81*Inputs!D27*'GM Alloc Factors'!I44/('(Other Computations)'!I190+'(Other Computations)'!I203))</f>
        <v>0</v>
      </c>
      <c r="J6995" s="76">
        <f>IF('(Other Computations)'!J203=0,0,Inputs!L265*Inputs!L158*Inputs!G81*Inputs!D27*'GM Alloc Factors'!J44/('(Other Computations)'!J190+'(Other Computations)'!J203))</f>
        <v>0</v>
      </c>
      <c r="K6995" s="43">
        <f t="shared" si="1479"/>
        <v>0</v>
      </c>
    </row>
    <row r="6996" spans="1:11" ht="12.75" customHeight="1">
      <c r="A6996" s="61" t="str">
        <f>"         "&amp;Labels!B74</f>
        <v xml:space="preserve">         Customer 6</v>
      </c>
      <c r="B6996" s="76">
        <f>IF('(Other Computations)'!B204=0,0,Inputs!D266*Inputs!D159*Inputs!G82*Inputs!D27*'GM Alloc Factors'!B44/('(Other Computations)'!B191+'(Other Computations)'!B204))</f>
        <v>0</v>
      </c>
      <c r="C6996" s="76">
        <f>IF('(Other Computations)'!C204=0,0,Inputs!E266*Inputs!E159*Inputs!G82*Inputs!D27*'GM Alloc Factors'!C44/('(Other Computations)'!C191+'(Other Computations)'!C204))</f>
        <v>0</v>
      </c>
      <c r="D6996" s="76">
        <f>IF('(Other Computations)'!D204=0,0,Inputs!F266*Inputs!F159*Inputs!G82*Inputs!D27*'GM Alloc Factors'!D44/('(Other Computations)'!D191+'(Other Computations)'!D204))</f>
        <v>0</v>
      </c>
      <c r="E6996" s="76">
        <f>IF('(Other Computations)'!E204=0,0,Inputs!G266*Inputs!G159*Inputs!G82*Inputs!D27*'GM Alloc Factors'!E44/('(Other Computations)'!E191+'(Other Computations)'!E204))</f>
        <v>0</v>
      </c>
      <c r="F6996" s="43">
        <f t="shared" si="1478"/>
        <v>0</v>
      </c>
      <c r="G6996" s="76">
        <f>IF('(Other Computations)'!G204=0,0,Inputs!I266*Inputs!I159*Inputs!G82*Inputs!D27*'GM Alloc Factors'!G44/('(Other Computations)'!G191+'(Other Computations)'!G204))</f>
        <v>0</v>
      </c>
      <c r="H6996" s="76">
        <f>IF('(Other Computations)'!H204=0,0,Inputs!J266*Inputs!J159*Inputs!G82*Inputs!D27*'GM Alloc Factors'!H44/('(Other Computations)'!H191+'(Other Computations)'!H204))</f>
        <v>0</v>
      </c>
      <c r="I6996" s="76">
        <f>IF('(Other Computations)'!I204=0,0,Inputs!K266*Inputs!K159*Inputs!G82*Inputs!D27*'GM Alloc Factors'!I44/('(Other Computations)'!I191+'(Other Computations)'!I204))</f>
        <v>0</v>
      </c>
      <c r="J6996" s="76">
        <f>IF('(Other Computations)'!J204=0,0,Inputs!L266*Inputs!L159*Inputs!G82*Inputs!D27*'GM Alloc Factors'!J44/('(Other Computations)'!J191+'(Other Computations)'!J204))</f>
        <v>0</v>
      </c>
      <c r="K6996" s="43">
        <f t="shared" si="1479"/>
        <v>0</v>
      </c>
    </row>
    <row r="6997" spans="1:11" ht="12.75" customHeight="1">
      <c r="A6997" s="61" t="str">
        <f>"         "&amp;Labels!B75</f>
        <v xml:space="preserve">         Customer 7</v>
      </c>
      <c r="B6997" s="76">
        <f>IF('(Other Computations)'!B205=0,0,Inputs!D267*Inputs!D160*Inputs!G83*Inputs!D27*'GM Alloc Factors'!B44/('(Other Computations)'!B192+'(Other Computations)'!B205))</f>
        <v>0</v>
      </c>
      <c r="C6997" s="76">
        <f>IF('(Other Computations)'!C205=0,0,Inputs!E267*Inputs!E160*Inputs!G83*Inputs!D27*'GM Alloc Factors'!C44/('(Other Computations)'!C192+'(Other Computations)'!C205))</f>
        <v>0</v>
      </c>
      <c r="D6997" s="76">
        <f>IF('(Other Computations)'!D205=0,0,Inputs!F267*Inputs!F160*Inputs!G83*Inputs!D27*'GM Alloc Factors'!D44/('(Other Computations)'!D192+'(Other Computations)'!D205))</f>
        <v>0</v>
      </c>
      <c r="E6997" s="76">
        <f>IF('(Other Computations)'!E205=0,0,Inputs!G267*Inputs!G160*Inputs!G83*Inputs!D27*'GM Alloc Factors'!E44/('(Other Computations)'!E192+'(Other Computations)'!E205))</f>
        <v>0</v>
      </c>
      <c r="F6997" s="43">
        <f t="shared" si="1478"/>
        <v>0</v>
      </c>
      <c r="G6997" s="76">
        <f>IF('(Other Computations)'!G205=0,0,Inputs!I267*Inputs!I160*Inputs!G83*Inputs!D27*'GM Alloc Factors'!G44/('(Other Computations)'!G192+'(Other Computations)'!G205))</f>
        <v>0</v>
      </c>
      <c r="H6997" s="76">
        <f>IF('(Other Computations)'!H205=0,0,Inputs!J267*Inputs!J160*Inputs!G83*Inputs!D27*'GM Alloc Factors'!H44/('(Other Computations)'!H192+'(Other Computations)'!H205))</f>
        <v>0</v>
      </c>
      <c r="I6997" s="76">
        <f>IF('(Other Computations)'!I205=0,0,Inputs!K267*Inputs!K160*Inputs!G83*Inputs!D27*'GM Alloc Factors'!I44/('(Other Computations)'!I192+'(Other Computations)'!I205))</f>
        <v>0</v>
      </c>
      <c r="J6997" s="76">
        <f>IF('(Other Computations)'!J205=0,0,Inputs!L267*Inputs!L160*Inputs!G83*Inputs!D27*'GM Alloc Factors'!J44/('(Other Computations)'!J192+'(Other Computations)'!J205))</f>
        <v>0</v>
      </c>
      <c r="K6997" s="43">
        <f t="shared" si="1479"/>
        <v>0</v>
      </c>
    </row>
    <row r="6998" spans="1:11" ht="12.75" customHeight="1">
      <c r="A6998" s="61" t="str">
        <f>"         "&amp;Labels!B76</f>
        <v xml:space="preserve">         Customer 8</v>
      </c>
      <c r="B6998" s="76">
        <f>IF('(Other Computations)'!B206=0,0,Inputs!D268*Inputs!D161*Inputs!G84*Inputs!D27*'GM Alloc Factors'!B44/('(Other Computations)'!B193+'(Other Computations)'!B206))</f>
        <v>0</v>
      </c>
      <c r="C6998" s="76">
        <f>IF('(Other Computations)'!C206=0,0,Inputs!E268*Inputs!E161*Inputs!G84*Inputs!D27*'GM Alloc Factors'!C44/('(Other Computations)'!C193+'(Other Computations)'!C206))</f>
        <v>0</v>
      </c>
      <c r="D6998" s="76">
        <f>IF('(Other Computations)'!D206=0,0,Inputs!F268*Inputs!F161*Inputs!G84*Inputs!D27*'GM Alloc Factors'!D44/('(Other Computations)'!D193+'(Other Computations)'!D206))</f>
        <v>0</v>
      </c>
      <c r="E6998" s="76">
        <f>IF('(Other Computations)'!E206=0,0,Inputs!G268*Inputs!G161*Inputs!G84*Inputs!D27*'GM Alloc Factors'!E44/('(Other Computations)'!E193+'(Other Computations)'!E206))</f>
        <v>0</v>
      </c>
      <c r="F6998" s="43">
        <f t="shared" si="1478"/>
        <v>0</v>
      </c>
      <c r="G6998" s="76">
        <f>IF('(Other Computations)'!G206=0,0,Inputs!I268*Inputs!I161*Inputs!G84*Inputs!D27*'GM Alloc Factors'!G44/('(Other Computations)'!G193+'(Other Computations)'!G206))</f>
        <v>0</v>
      </c>
      <c r="H6998" s="76">
        <f>IF('(Other Computations)'!H206=0,0,Inputs!J268*Inputs!J161*Inputs!G84*Inputs!D27*'GM Alloc Factors'!H44/('(Other Computations)'!H193+'(Other Computations)'!H206))</f>
        <v>0</v>
      </c>
      <c r="I6998" s="76">
        <f>IF('(Other Computations)'!I206=0,0,Inputs!K268*Inputs!K161*Inputs!G84*Inputs!D27*'GM Alloc Factors'!I44/('(Other Computations)'!I193+'(Other Computations)'!I206))</f>
        <v>0</v>
      </c>
      <c r="J6998" s="76">
        <f>IF('(Other Computations)'!J206=0,0,Inputs!L268*Inputs!L161*Inputs!G84*Inputs!D27*'GM Alloc Factors'!J44/('(Other Computations)'!J193+'(Other Computations)'!J206))</f>
        <v>0</v>
      </c>
      <c r="K6998" s="43">
        <f t="shared" si="1479"/>
        <v>0</v>
      </c>
    </row>
    <row r="6999" spans="1:11" ht="12.75" customHeight="1">
      <c r="A6999" s="61" t="str">
        <f>"         "&amp;Labels!B77</f>
        <v xml:space="preserve">         Customer 9</v>
      </c>
      <c r="B6999" s="76">
        <f>IF('(Other Computations)'!B207=0,0,Inputs!D269*Inputs!D162*Inputs!G85*Inputs!D27*'GM Alloc Factors'!B44/('(Other Computations)'!B194+'(Other Computations)'!B207))</f>
        <v>0</v>
      </c>
      <c r="C6999" s="76">
        <f>IF('(Other Computations)'!C207=0,0,Inputs!E269*Inputs!E162*Inputs!G85*Inputs!D27*'GM Alloc Factors'!C44/('(Other Computations)'!C194+'(Other Computations)'!C207))</f>
        <v>0</v>
      </c>
      <c r="D6999" s="76">
        <f>IF('(Other Computations)'!D207=0,0,Inputs!F269*Inputs!F162*Inputs!G85*Inputs!D27*'GM Alloc Factors'!D44/('(Other Computations)'!D194+'(Other Computations)'!D207))</f>
        <v>0</v>
      </c>
      <c r="E6999" s="76">
        <f>IF('(Other Computations)'!E207=0,0,Inputs!G269*Inputs!G162*Inputs!G85*Inputs!D27*'GM Alloc Factors'!E44/('(Other Computations)'!E194+'(Other Computations)'!E207))</f>
        <v>0</v>
      </c>
      <c r="F6999" s="43">
        <f t="shared" si="1478"/>
        <v>0</v>
      </c>
      <c r="G6999" s="76">
        <f>IF('(Other Computations)'!G207=0,0,Inputs!I269*Inputs!I162*Inputs!G85*Inputs!D27*'GM Alloc Factors'!G44/('(Other Computations)'!G194+'(Other Computations)'!G207))</f>
        <v>0</v>
      </c>
      <c r="H6999" s="76">
        <f>IF('(Other Computations)'!H207=0,0,Inputs!J269*Inputs!J162*Inputs!G85*Inputs!D27*'GM Alloc Factors'!H44/('(Other Computations)'!H194+'(Other Computations)'!H207))</f>
        <v>0</v>
      </c>
      <c r="I6999" s="76">
        <f>IF('(Other Computations)'!I207=0,0,Inputs!K269*Inputs!K162*Inputs!G85*Inputs!D27*'GM Alloc Factors'!I44/('(Other Computations)'!I194+'(Other Computations)'!I207))</f>
        <v>0</v>
      </c>
      <c r="J6999" s="76">
        <f>IF('(Other Computations)'!J207=0,0,Inputs!L269*Inputs!L162*Inputs!G85*Inputs!D27*'GM Alloc Factors'!J44/('(Other Computations)'!J194+'(Other Computations)'!J207))</f>
        <v>0</v>
      </c>
      <c r="K6999" s="43">
        <f t="shared" si="1479"/>
        <v>0</v>
      </c>
    </row>
    <row r="7000" spans="1:11" ht="12.75" customHeight="1">
      <c r="A7000" s="61" t="str">
        <f>"         "&amp;Labels!B78</f>
        <v xml:space="preserve">         Customer 10</v>
      </c>
      <c r="B7000" s="76">
        <f>IF('(Other Computations)'!B208=0,0,Inputs!D270*Inputs!D163*Inputs!G86*Inputs!D27*'GM Alloc Factors'!B44/('(Other Computations)'!B195+'(Other Computations)'!B208))</f>
        <v>0</v>
      </c>
      <c r="C7000" s="76">
        <f>IF('(Other Computations)'!C208=0,0,Inputs!E270*Inputs!E163*Inputs!G86*Inputs!D27*'GM Alloc Factors'!C44/('(Other Computations)'!C195+'(Other Computations)'!C208))</f>
        <v>0</v>
      </c>
      <c r="D7000" s="76">
        <f>IF('(Other Computations)'!D208=0,0,Inputs!F270*Inputs!F163*Inputs!G86*Inputs!D27*'GM Alloc Factors'!D44/('(Other Computations)'!D195+'(Other Computations)'!D208))</f>
        <v>0</v>
      </c>
      <c r="E7000" s="76">
        <f>IF('(Other Computations)'!E208=0,0,Inputs!G270*Inputs!G163*Inputs!G86*Inputs!D27*'GM Alloc Factors'!E44/('(Other Computations)'!E195+'(Other Computations)'!E208))</f>
        <v>0</v>
      </c>
      <c r="F7000" s="43">
        <f t="shared" si="1478"/>
        <v>0</v>
      </c>
      <c r="G7000" s="76">
        <f>IF('(Other Computations)'!G208=0,0,Inputs!I270*Inputs!I163*Inputs!G86*Inputs!D27*'GM Alloc Factors'!G44/('(Other Computations)'!G195+'(Other Computations)'!G208))</f>
        <v>0</v>
      </c>
      <c r="H7000" s="76">
        <f>IF('(Other Computations)'!H208=0,0,Inputs!J270*Inputs!J163*Inputs!G86*Inputs!D27*'GM Alloc Factors'!H44/('(Other Computations)'!H195+'(Other Computations)'!H208))</f>
        <v>0</v>
      </c>
      <c r="I7000" s="76">
        <f>IF('(Other Computations)'!I208=0,0,Inputs!K270*Inputs!K163*Inputs!G86*Inputs!D27*'GM Alloc Factors'!I44/('(Other Computations)'!I195+'(Other Computations)'!I208))</f>
        <v>0</v>
      </c>
      <c r="J7000" s="76">
        <f>IF('(Other Computations)'!J208=0,0,Inputs!L270*Inputs!L163*Inputs!G86*Inputs!D27*'GM Alloc Factors'!J44/('(Other Computations)'!J195+'(Other Computations)'!J208))</f>
        <v>0</v>
      </c>
      <c r="K7000" s="43">
        <f t="shared" si="1479"/>
        <v>0</v>
      </c>
    </row>
    <row r="7001" spans="1:11" ht="12.75" customHeight="1">
      <c r="A7001" s="61" t="str">
        <f>"         "&amp;Labels!C68</f>
        <v xml:space="preserve">         Total</v>
      </c>
      <c r="B7001" s="84">
        <f>SUM(B6991:B7000)</f>
        <v>0</v>
      </c>
      <c r="C7001" s="84">
        <f>SUM(C6991:C7000)</f>
        <v>0</v>
      </c>
      <c r="D7001" s="84">
        <f>SUM(D6991:D7000)</f>
        <v>0</v>
      </c>
      <c r="E7001" s="84">
        <f>SUM(E6991:E7000)</f>
        <v>0</v>
      </c>
      <c r="F7001" s="43">
        <f t="shared" si="1478"/>
        <v>0</v>
      </c>
      <c r="G7001" s="84">
        <f>SUM(G6991:G7000)</f>
        <v>0</v>
      </c>
      <c r="H7001" s="84">
        <f>SUM(H6991:H7000)</f>
        <v>0</v>
      </c>
      <c r="I7001" s="84">
        <f>SUM(I6991:I7000)</f>
        <v>0</v>
      </c>
      <c r="J7001" s="84">
        <f>SUM(J6991:J7000)</f>
        <v>0</v>
      </c>
      <c r="K7001" s="43">
        <f t="shared" si="1479"/>
        <v>0</v>
      </c>
    </row>
    <row r="7002" spans="1:11" ht="12.75" customHeight="1">
      <c r="A7002" s="61" t="str">
        <f>"      "&amp;Labels!B89</f>
        <v xml:space="preserve">      Q 5</v>
      </c>
      <c r="B7002" s="84"/>
      <c r="C7002" s="84"/>
      <c r="D7002" s="84"/>
      <c r="E7002" s="84"/>
      <c r="F7002" s="43"/>
      <c r="G7002" s="84"/>
      <c r="H7002" s="84"/>
      <c r="I7002" s="84"/>
      <c r="J7002" s="84"/>
      <c r="K7002" s="43"/>
    </row>
    <row r="7003" spans="1:11" ht="12.75" customHeight="1">
      <c r="A7003" s="61" t="str">
        <f>"         "&amp;Labels!B69</f>
        <v xml:space="preserve">         Customer 1</v>
      </c>
      <c r="B7003" s="76">
        <f>IF('(Other Computations)'!B199=0,0,Inputs!D261*Inputs!D154*Inputs!H77*Inputs!D27*'GM Alloc Factors'!B47/('(Other Computations)'!B186+'(Other Computations)'!B199))</f>
        <v>0</v>
      </c>
      <c r="C7003" s="76">
        <f>IF('(Other Computations)'!C199=0,0,Inputs!E261*Inputs!E154*Inputs!H77*Inputs!D27*'GM Alloc Factors'!C47/('(Other Computations)'!C186+'(Other Computations)'!C199))</f>
        <v>0</v>
      </c>
      <c r="D7003" s="76">
        <f>IF('(Other Computations)'!D199=0,0,Inputs!F261*Inputs!F154*Inputs!H77*Inputs!D27*'GM Alloc Factors'!D47/('(Other Computations)'!D186+'(Other Computations)'!D199))</f>
        <v>0</v>
      </c>
      <c r="E7003" s="76">
        <f>IF('(Other Computations)'!E199=0,0,Inputs!G261*Inputs!G154*Inputs!H77*Inputs!D27*'GM Alloc Factors'!E47/('(Other Computations)'!E186+'(Other Computations)'!E199))</f>
        <v>0</v>
      </c>
      <c r="F7003" s="43">
        <f t="shared" ref="F7003:F7013" si="1480">SUM(B7003:E7003)</f>
        <v>0</v>
      </c>
      <c r="G7003" s="76">
        <f>IF('(Other Computations)'!G199=0,0,Inputs!I261*Inputs!I154*Inputs!H77*Inputs!D27*'GM Alloc Factors'!G47/('(Other Computations)'!G186+'(Other Computations)'!G199))</f>
        <v>0</v>
      </c>
      <c r="H7003" s="76">
        <f>IF('(Other Computations)'!H199=0,0,Inputs!J261*Inputs!J154*Inputs!H77*Inputs!D27*'GM Alloc Factors'!H47/('(Other Computations)'!H186+'(Other Computations)'!H199))</f>
        <v>0</v>
      </c>
      <c r="I7003" s="76">
        <f>IF('(Other Computations)'!I199=0,0,Inputs!K261*Inputs!K154*Inputs!H77*Inputs!D27*'GM Alloc Factors'!I47/('(Other Computations)'!I186+'(Other Computations)'!I199))</f>
        <v>0</v>
      </c>
      <c r="J7003" s="76">
        <f>IF('(Other Computations)'!J199=0,0,Inputs!L261*Inputs!L154*Inputs!H77*Inputs!D27*'GM Alloc Factors'!J47/('(Other Computations)'!J186+'(Other Computations)'!J199))</f>
        <v>0</v>
      </c>
      <c r="K7003" s="43">
        <f t="shared" ref="K7003:K7013" si="1481">SUM(G7003:J7003)</f>
        <v>0</v>
      </c>
    </row>
    <row r="7004" spans="1:11" ht="12.75" customHeight="1">
      <c r="A7004" s="61" t="str">
        <f>"         "&amp;Labels!B70</f>
        <v xml:space="preserve">         Customer 2</v>
      </c>
      <c r="B7004" s="76">
        <f>IF('(Other Computations)'!B200=0,0,Inputs!D262*Inputs!D155*Inputs!H78*Inputs!D27*'GM Alloc Factors'!B47/('(Other Computations)'!B187+'(Other Computations)'!B200))</f>
        <v>0</v>
      </c>
      <c r="C7004" s="76">
        <f>IF('(Other Computations)'!C200=0,0,Inputs!E262*Inputs!E155*Inputs!H78*Inputs!D27*'GM Alloc Factors'!C47/('(Other Computations)'!C187+'(Other Computations)'!C200))</f>
        <v>0</v>
      </c>
      <c r="D7004" s="76">
        <f>IF('(Other Computations)'!D200=0,0,Inputs!F262*Inputs!F155*Inputs!H78*Inputs!D27*'GM Alloc Factors'!D47/('(Other Computations)'!D187+'(Other Computations)'!D200))</f>
        <v>0</v>
      </c>
      <c r="E7004" s="76">
        <f>IF('(Other Computations)'!E200=0,0,Inputs!G262*Inputs!G155*Inputs!H78*Inputs!D27*'GM Alloc Factors'!E47/('(Other Computations)'!E187+'(Other Computations)'!E200))</f>
        <v>0</v>
      </c>
      <c r="F7004" s="43">
        <f t="shared" si="1480"/>
        <v>0</v>
      </c>
      <c r="G7004" s="76">
        <f>IF('(Other Computations)'!G200=0,0,Inputs!I262*Inputs!I155*Inputs!H78*Inputs!D27*'GM Alloc Factors'!G47/('(Other Computations)'!G187+'(Other Computations)'!G200))</f>
        <v>0</v>
      </c>
      <c r="H7004" s="76">
        <f>IF('(Other Computations)'!H200=0,0,Inputs!J262*Inputs!J155*Inputs!H78*Inputs!D27*'GM Alloc Factors'!H47/('(Other Computations)'!H187+'(Other Computations)'!H200))</f>
        <v>0</v>
      </c>
      <c r="I7004" s="76">
        <f>IF('(Other Computations)'!I200=0,0,Inputs!K262*Inputs!K155*Inputs!H78*Inputs!D27*'GM Alloc Factors'!I47/('(Other Computations)'!I187+'(Other Computations)'!I200))</f>
        <v>0</v>
      </c>
      <c r="J7004" s="76">
        <f>IF('(Other Computations)'!J200=0,0,Inputs!L262*Inputs!L155*Inputs!H78*Inputs!D27*'GM Alloc Factors'!J47/('(Other Computations)'!J187+'(Other Computations)'!J200))</f>
        <v>0</v>
      </c>
      <c r="K7004" s="43">
        <f t="shared" si="1481"/>
        <v>0</v>
      </c>
    </row>
    <row r="7005" spans="1:11" ht="12.75" customHeight="1">
      <c r="A7005" s="61" t="str">
        <f>"         "&amp;Labels!B71</f>
        <v xml:space="preserve">         Customer 3</v>
      </c>
      <c r="B7005" s="76">
        <f>IF('(Other Computations)'!B201=0,0,Inputs!D263*Inputs!D156*Inputs!H79*Inputs!D27*'GM Alloc Factors'!B47/('(Other Computations)'!B188+'(Other Computations)'!B201))</f>
        <v>0</v>
      </c>
      <c r="C7005" s="76">
        <f>IF('(Other Computations)'!C201=0,0,Inputs!E263*Inputs!E156*Inputs!H79*Inputs!D27*'GM Alloc Factors'!C47/('(Other Computations)'!C188+'(Other Computations)'!C201))</f>
        <v>0</v>
      </c>
      <c r="D7005" s="76">
        <f>IF('(Other Computations)'!D201=0,0,Inputs!F263*Inputs!F156*Inputs!H79*Inputs!D27*'GM Alloc Factors'!D47/('(Other Computations)'!D188+'(Other Computations)'!D201))</f>
        <v>0</v>
      </c>
      <c r="E7005" s="76">
        <f>IF('(Other Computations)'!E201=0,0,Inputs!G263*Inputs!G156*Inputs!H79*Inputs!D27*'GM Alloc Factors'!E47/('(Other Computations)'!E188+'(Other Computations)'!E201))</f>
        <v>0</v>
      </c>
      <c r="F7005" s="43">
        <f t="shared" si="1480"/>
        <v>0</v>
      </c>
      <c r="G7005" s="76">
        <f>IF('(Other Computations)'!G201=0,0,Inputs!I263*Inputs!I156*Inputs!H79*Inputs!D27*'GM Alloc Factors'!G47/('(Other Computations)'!G188+'(Other Computations)'!G201))</f>
        <v>0</v>
      </c>
      <c r="H7005" s="76">
        <f>IF('(Other Computations)'!H201=0,0,Inputs!J263*Inputs!J156*Inputs!H79*Inputs!D27*'GM Alloc Factors'!H47/('(Other Computations)'!H188+'(Other Computations)'!H201))</f>
        <v>0</v>
      </c>
      <c r="I7005" s="76">
        <f>IF('(Other Computations)'!I201=0,0,Inputs!K263*Inputs!K156*Inputs!H79*Inputs!D27*'GM Alloc Factors'!I47/('(Other Computations)'!I188+'(Other Computations)'!I201))</f>
        <v>0</v>
      </c>
      <c r="J7005" s="76">
        <f>IF('(Other Computations)'!J201=0,0,Inputs!L263*Inputs!L156*Inputs!H79*Inputs!D27*'GM Alloc Factors'!J47/('(Other Computations)'!J188+'(Other Computations)'!J201))</f>
        <v>0</v>
      </c>
      <c r="K7005" s="43">
        <f t="shared" si="1481"/>
        <v>0</v>
      </c>
    </row>
    <row r="7006" spans="1:11" ht="12.75" customHeight="1">
      <c r="A7006" s="61" t="str">
        <f>"         "&amp;Labels!B72</f>
        <v xml:space="preserve">         Customer 4</v>
      </c>
      <c r="B7006" s="76">
        <f>IF('(Other Computations)'!B202=0,0,Inputs!D264*Inputs!D157*Inputs!H80*Inputs!D27*'GM Alloc Factors'!B47/('(Other Computations)'!B189+'(Other Computations)'!B202))</f>
        <v>0</v>
      </c>
      <c r="C7006" s="76">
        <f>IF('(Other Computations)'!C202=0,0,Inputs!E264*Inputs!E157*Inputs!H80*Inputs!D27*'GM Alloc Factors'!C47/('(Other Computations)'!C189+'(Other Computations)'!C202))</f>
        <v>0</v>
      </c>
      <c r="D7006" s="76">
        <f>IF('(Other Computations)'!D202=0,0,Inputs!F264*Inputs!F157*Inputs!H80*Inputs!D27*'GM Alloc Factors'!D47/('(Other Computations)'!D189+'(Other Computations)'!D202))</f>
        <v>0</v>
      </c>
      <c r="E7006" s="76">
        <f>IF('(Other Computations)'!E202=0,0,Inputs!G264*Inputs!G157*Inputs!H80*Inputs!D27*'GM Alloc Factors'!E47/('(Other Computations)'!E189+'(Other Computations)'!E202))</f>
        <v>0</v>
      </c>
      <c r="F7006" s="43">
        <f t="shared" si="1480"/>
        <v>0</v>
      </c>
      <c r="G7006" s="76">
        <f>IF('(Other Computations)'!G202=0,0,Inputs!I264*Inputs!I157*Inputs!H80*Inputs!D27*'GM Alloc Factors'!G47/('(Other Computations)'!G189+'(Other Computations)'!G202))</f>
        <v>0</v>
      </c>
      <c r="H7006" s="76">
        <f>IF('(Other Computations)'!H202=0,0,Inputs!J264*Inputs!J157*Inputs!H80*Inputs!D27*'GM Alloc Factors'!H47/('(Other Computations)'!H189+'(Other Computations)'!H202))</f>
        <v>0</v>
      </c>
      <c r="I7006" s="76">
        <f>IF('(Other Computations)'!I202=0,0,Inputs!K264*Inputs!K157*Inputs!H80*Inputs!D27*'GM Alloc Factors'!I47/('(Other Computations)'!I189+'(Other Computations)'!I202))</f>
        <v>0</v>
      </c>
      <c r="J7006" s="76">
        <f>IF('(Other Computations)'!J202=0,0,Inputs!L264*Inputs!L157*Inputs!H80*Inputs!D27*'GM Alloc Factors'!J47/('(Other Computations)'!J189+'(Other Computations)'!J202))</f>
        <v>0</v>
      </c>
      <c r="K7006" s="43">
        <f t="shared" si="1481"/>
        <v>0</v>
      </c>
    </row>
    <row r="7007" spans="1:11" ht="12.75" customHeight="1">
      <c r="A7007" s="61" t="str">
        <f>"         "&amp;Labels!B73</f>
        <v xml:space="preserve">         Customer 5</v>
      </c>
      <c r="B7007" s="76">
        <f>IF('(Other Computations)'!B203=0,0,Inputs!D265*Inputs!D158*Inputs!H81*Inputs!D27*'GM Alloc Factors'!B47/('(Other Computations)'!B190+'(Other Computations)'!B203))</f>
        <v>0</v>
      </c>
      <c r="C7007" s="76">
        <f>IF('(Other Computations)'!C203=0,0,Inputs!E265*Inputs!E158*Inputs!H81*Inputs!D27*'GM Alloc Factors'!C47/('(Other Computations)'!C190+'(Other Computations)'!C203))</f>
        <v>0</v>
      </c>
      <c r="D7007" s="76">
        <f>IF('(Other Computations)'!D203=0,0,Inputs!F265*Inputs!F158*Inputs!H81*Inputs!D27*'GM Alloc Factors'!D47/('(Other Computations)'!D190+'(Other Computations)'!D203))</f>
        <v>0</v>
      </c>
      <c r="E7007" s="76">
        <f>IF('(Other Computations)'!E203=0,0,Inputs!G265*Inputs!G158*Inputs!H81*Inputs!D27*'GM Alloc Factors'!E47/('(Other Computations)'!E190+'(Other Computations)'!E203))</f>
        <v>0</v>
      </c>
      <c r="F7007" s="43">
        <f t="shared" si="1480"/>
        <v>0</v>
      </c>
      <c r="G7007" s="76">
        <f>IF('(Other Computations)'!G203=0,0,Inputs!I265*Inputs!I158*Inputs!H81*Inputs!D27*'GM Alloc Factors'!G47/('(Other Computations)'!G190+'(Other Computations)'!G203))</f>
        <v>0</v>
      </c>
      <c r="H7007" s="76">
        <f>IF('(Other Computations)'!H203=0,0,Inputs!J265*Inputs!J158*Inputs!H81*Inputs!D27*'GM Alloc Factors'!H47/('(Other Computations)'!H190+'(Other Computations)'!H203))</f>
        <v>0</v>
      </c>
      <c r="I7007" s="76">
        <f>IF('(Other Computations)'!I203=0,0,Inputs!K265*Inputs!K158*Inputs!H81*Inputs!D27*'GM Alloc Factors'!I47/('(Other Computations)'!I190+'(Other Computations)'!I203))</f>
        <v>0</v>
      </c>
      <c r="J7007" s="76">
        <f>IF('(Other Computations)'!J203=0,0,Inputs!L265*Inputs!L158*Inputs!H81*Inputs!D27*'GM Alloc Factors'!J47/('(Other Computations)'!J190+'(Other Computations)'!J203))</f>
        <v>0</v>
      </c>
      <c r="K7007" s="43">
        <f t="shared" si="1481"/>
        <v>0</v>
      </c>
    </row>
    <row r="7008" spans="1:11" ht="12.75" customHeight="1">
      <c r="A7008" s="61" t="str">
        <f>"         "&amp;Labels!B74</f>
        <v xml:space="preserve">         Customer 6</v>
      </c>
      <c r="B7008" s="76">
        <f>IF('(Other Computations)'!B204=0,0,Inputs!D266*Inputs!D159*Inputs!H82*Inputs!D27*'GM Alloc Factors'!B47/('(Other Computations)'!B191+'(Other Computations)'!B204))</f>
        <v>0</v>
      </c>
      <c r="C7008" s="76">
        <f>IF('(Other Computations)'!C204=0,0,Inputs!E266*Inputs!E159*Inputs!H82*Inputs!D27*'GM Alloc Factors'!C47/('(Other Computations)'!C191+'(Other Computations)'!C204))</f>
        <v>0</v>
      </c>
      <c r="D7008" s="76">
        <f>IF('(Other Computations)'!D204=0,0,Inputs!F266*Inputs!F159*Inputs!H82*Inputs!D27*'GM Alloc Factors'!D47/('(Other Computations)'!D191+'(Other Computations)'!D204))</f>
        <v>0</v>
      </c>
      <c r="E7008" s="76">
        <f>IF('(Other Computations)'!E204=0,0,Inputs!G266*Inputs!G159*Inputs!H82*Inputs!D27*'GM Alloc Factors'!E47/('(Other Computations)'!E191+'(Other Computations)'!E204))</f>
        <v>0</v>
      </c>
      <c r="F7008" s="43">
        <f t="shared" si="1480"/>
        <v>0</v>
      </c>
      <c r="G7008" s="76">
        <f>IF('(Other Computations)'!G204=0,0,Inputs!I266*Inputs!I159*Inputs!H82*Inputs!D27*'GM Alloc Factors'!G47/('(Other Computations)'!G191+'(Other Computations)'!G204))</f>
        <v>0</v>
      </c>
      <c r="H7008" s="76">
        <f>IF('(Other Computations)'!H204=0,0,Inputs!J266*Inputs!J159*Inputs!H82*Inputs!D27*'GM Alloc Factors'!H47/('(Other Computations)'!H191+'(Other Computations)'!H204))</f>
        <v>0</v>
      </c>
      <c r="I7008" s="76">
        <f>IF('(Other Computations)'!I204=0,0,Inputs!K266*Inputs!K159*Inputs!H82*Inputs!D27*'GM Alloc Factors'!I47/('(Other Computations)'!I191+'(Other Computations)'!I204))</f>
        <v>0</v>
      </c>
      <c r="J7008" s="76">
        <f>IF('(Other Computations)'!J204=0,0,Inputs!L266*Inputs!L159*Inputs!H82*Inputs!D27*'GM Alloc Factors'!J47/('(Other Computations)'!J191+'(Other Computations)'!J204))</f>
        <v>0</v>
      </c>
      <c r="K7008" s="43">
        <f t="shared" si="1481"/>
        <v>0</v>
      </c>
    </row>
    <row r="7009" spans="1:11" ht="12.75" customHeight="1">
      <c r="A7009" s="61" t="str">
        <f>"         "&amp;Labels!B75</f>
        <v xml:space="preserve">         Customer 7</v>
      </c>
      <c r="B7009" s="76">
        <f>IF('(Other Computations)'!B205=0,0,Inputs!D267*Inputs!D160*Inputs!H83*Inputs!D27*'GM Alloc Factors'!B47/('(Other Computations)'!B192+'(Other Computations)'!B205))</f>
        <v>0</v>
      </c>
      <c r="C7009" s="76">
        <f>IF('(Other Computations)'!C205=0,0,Inputs!E267*Inputs!E160*Inputs!H83*Inputs!D27*'GM Alloc Factors'!C47/('(Other Computations)'!C192+'(Other Computations)'!C205))</f>
        <v>0</v>
      </c>
      <c r="D7009" s="76">
        <f>IF('(Other Computations)'!D205=0,0,Inputs!F267*Inputs!F160*Inputs!H83*Inputs!D27*'GM Alloc Factors'!D47/('(Other Computations)'!D192+'(Other Computations)'!D205))</f>
        <v>0</v>
      </c>
      <c r="E7009" s="76">
        <f>IF('(Other Computations)'!E205=0,0,Inputs!G267*Inputs!G160*Inputs!H83*Inputs!D27*'GM Alloc Factors'!E47/('(Other Computations)'!E192+'(Other Computations)'!E205))</f>
        <v>0</v>
      </c>
      <c r="F7009" s="43">
        <f t="shared" si="1480"/>
        <v>0</v>
      </c>
      <c r="G7009" s="76">
        <f>IF('(Other Computations)'!G205=0,0,Inputs!I267*Inputs!I160*Inputs!H83*Inputs!D27*'GM Alloc Factors'!G47/('(Other Computations)'!G192+'(Other Computations)'!G205))</f>
        <v>0</v>
      </c>
      <c r="H7009" s="76">
        <f>IF('(Other Computations)'!H205=0,0,Inputs!J267*Inputs!J160*Inputs!H83*Inputs!D27*'GM Alloc Factors'!H47/('(Other Computations)'!H192+'(Other Computations)'!H205))</f>
        <v>0</v>
      </c>
      <c r="I7009" s="76">
        <f>IF('(Other Computations)'!I205=0,0,Inputs!K267*Inputs!K160*Inputs!H83*Inputs!D27*'GM Alloc Factors'!I47/('(Other Computations)'!I192+'(Other Computations)'!I205))</f>
        <v>0</v>
      </c>
      <c r="J7009" s="76">
        <f>IF('(Other Computations)'!J205=0,0,Inputs!L267*Inputs!L160*Inputs!H83*Inputs!D27*'GM Alloc Factors'!J47/('(Other Computations)'!J192+'(Other Computations)'!J205))</f>
        <v>0</v>
      </c>
      <c r="K7009" s="43">
        <f t="shared" si="1481"/>
        <v>0</v>
      </c>
    </row>
    <row r="7010" spans="1:11" ht="12.75" customHeight="1">
      <c r="A7010" s="61" t="str">
        <f>"         "&amp;Labels!B76</f>
        <v xml:space="preserve">         Customer 8</v>
      </c>
      <c r="B7010" s="76">
        <f>IF('(Other Computations)'!B206=0,0,Inputs!D268*Inputs!D161*Inputs!H84*Inputs!D27*'GM Alloc Factors'!B47/('(Other Computations)'!B193+'(Other Computations)'!B206))</f>
        <v>0</v>
      </c>
      <c r="C7010" s="76">
        <f>IF('(Other Computations)'!C206=0,0,Inputs!E268*Inputs!E161*Inputs!H84*Inputs!D27*'GM Alloc Factors'!C47/('(Other Computations)'!C193+'(Other Computations)'!C206))</f>
        <v>0</v>
      </c>
      <c r="D7010" s="76">
        <f>IF('(Other Computations)'!D206=0,0,Inputs!F268*Inputs!F161*Inputs!H84*Inputs!D27*'GM Alloc Factors'!D47/('(Other Computations)'!D193+'(Other Computations)'!D206))</f>
        <v>0</v>
      </c>
      <c r="E7010" s="76">
        <f>IF('(Other Computations)'!E206=0,0,Inputs!G268*Inputs!G161*Inputs!H84*Inputs!D27*'GM Alloc Factors'!E47/('(Other Computations)'!E193+'(Other Computations)'!E206))</f>
        <v>0</v>
      </c>
      <c r="F7010" s="43">
        <f t="shared" si="1480"/>
        <v>0</v>
      </c>
      <c r="G7010" s="76">
        <f>IF('(Other Computations)'!G206=0,0,Inputs!I268*Inputs!I161*Inputs!H84*Inputs!D27*'GM Alloc Factors'!G47/('(Other Computations)'!G193+'(Other Computations)'!G206))</f>
        <v>0</v>
      </c>
      <c r="H7010" s="76">
        <f>IF('(Other Computations)'!H206=0,0,Inputs!J268*Inputs!J161*Inputs!H84*Inputs!D27*'GM Alloc Factors'!H47/('(Other Computations)'!H193+'(Other Computations)'!H206))</f>
        <v>0</v>
      </c>
      <c r="I7010" s="76">
        <f>IF('(Other Computations)'!I206=0,0,Inputs!K268*Inputs!K161*Inputs!H84*Inputs!D27*'GM Alloc Factors'!I47/('(Other Computations)'!I193+'(Other Computations)'!I206))</f>
        <v>0</v>
      </c>
      <c r="J7010" s="76">
        <f>IF('(Other Computations)'!J206=0,0,Inputs!L268*Inputs!L161*Inputs!H84*Inputs!D27*'GM Alloc Factors'!J47/('(Other Computations)'!J193+'(Other Computations)'!J206))</f>
        <v>0</v>
      </c>
      <c r="K7010" s="43">
        <f t="shared" si="1481"/>
        <v>0</v>
      </c>
    </row>
    <row r="7011" spans="1:11" ht="12.75" customHeight="1">
      <c r="A7011" s="61" t="str">
        <f>"         "&amp;Labels!B77</f>
        <v xml:space="preserve">         Customer 9</v>
      </c>
      <c r="B7011" s="76">
        <f>IF('(Other Computations)'!B207=0,0,Inputs!D269*Inputs!D162*Inputs!H85*Inputs!D27*'GM Alloc Factors'!B47/('(Other Computations)'!B194+'(Other Computations)'!B207))</f>
        <v>0</v>
      </c>
      <c r="C7011" s="76">
        <f>IF('(Other Computations)'!C207=0,0,Inputs!E269*Inputs!E162*Inputs!H85*Inputs!D27*'GM Alloc Factors'!C47/('(Other Computations)'!C194+'(Other Computations)'!C207))</f>
        <v>0</v>
      </c>
      <c r="D7011" s="76">
        <f>IF('(Other Computations)'!D207=0,0,Inputs!F269*Inputs!F162*Inputs!H85*Inputs!D27*'GM Alloc Factors'!D47/('(Other Computations)'!D194+'(Other Computations)'!D207))</f>
        <v>0</v>
      </c>
      <c r="E7011" s="76">
        <f>IF('(Other Computations)'!E207=0,0,Inputs!G269*Inputs!G162*Inputs!H85*Inputs!D27*'GM Alloc Factors'!E47/('(Other Computations)'!E194+'(Other Computations)'!E207))</f>
        <v>0</v>
      </c>
      <c r="F7011" s="43">
        <f t="shared" si="1480"/>
        <v>0</v>
      </c>
      <c r="G7011" s="76">
        <f>IF('(Other Computations)'!G207=0,0,Inputs!I269*Inputs!I162*Inputs!H85*Inputs!D27*'GM Alloc Factors'!G47/('(Other Computations)'!G194+'(Other Computations)'!G207))</f>
        <v>0</v>
      </c>
      <c r="H7011" s="76">
        <f>IF('(Other Computations)'!H207=0,0,Inputs!J269*Inputs!J162*Inputs!H85*Inputs!D27*'GM Alloc Factors'!H47/('(Other Computations)'!H194+'(Other Computations)'!H207))</f>
        <v>0</v>
      </c>
      <c r="I7011" s="76">
        <f>IF('(Other Computations)'!I207=0,0,Inputs!K269*Inputs!K162*Inputs!H85*Inputs!D27*'GM Alloc Factors'!I47/('(Other Computations)'!I194+'(Other Computations)'!I207))</f>
        <v>0</v>
      </c>
      <c r="J7011" s="76">
        <f>IF('(Other Computations)'!J207=0,0,Inputs!L269*Inputs!L162*Inputs!H85*Inputs!D27*'GM Alloc Factors'!J47/('(Other Computations)'!J194+'(Other Computations)'!J207))</f>
        <v>0</v>
      </c>
      <c r="K7011" s="43">
        <f t="shared" si="1481"/>
        <v>0</v>
      </c>
    </row>
    <row r="7012" spans="1:11" ht="12.75" customHeight="1">
      <c r="A7012" s="61" t="str">
        <f>"         "&amp;Labels!B78</f>
        <v xml:space="preserve">         Customer 10</v>
      </c>
      <c r="B7012" s="76">
        <f>IF('(Other Computations)'!B208=0,0,Inputs!D270*Inputs!D163*Inputs!H86*Inputs!D27*'GM Alloc Factors'!B47/('(Other Computations)'!B195+'(Other Computations)'!B208))</f>
        <v>0</v>
      </c>
      <c r="C7012" s="76">
        <f>IF('(Other Computations)'!C208=0,0,Inputs!E270*Inputs!E163*Inputs!H86*Inputs!D27*'GM Alloc Factors'!C47/('(Other Computations)'!C195+'(Other Computations)'!C208))</f>
        <v>0</v>
      </c>
      <c r="D7012" s="76">
        <f>IF('(Other Computations)'!D208=0,0,Inputs!F270*Inputs!F163*Inputs!H86*Inputs!D27*'GM Alloc Factors'!D47/('(Other Computations)'!D195+'(Other Computations)'!D208))</f>
        <v>0</v>
      </c>
      <c r="E7012" s="76">
        <f>IF('(Other Computations)'!E208=0,0,Inputs!G270*Inputs!G163*Inputs!H86*Inputs!D27*'GM Alloc Factors'!E47/('(Other Computations)'!E195+'(Other Computations)'!E208))</f>
        <v>0</v>
      </c>
      <c r="F7012" s="43">
        <f t="shared" si="1480"/>
        <v>0</v>
      </c>
      <c r="G7012" s="76">
        <f>IF('(Other Computations)'!G208=0,0,Inputs!I270*Inputs!I163*Inputs!H86*Inputs!D27*'GM Alloc Factors'!G47/('(Other Computations)'!G195+'(Other Computations)'!G208))</f>
        <v>0</v>
      </c>
      <c r="H7012" s="76">
        <f>IF('(Other Computations)'!H208=0,0,Inputs!J270*Inputs!J163*Inputs!H86*Inputs!D27*'GM Alloc Factors'!H47/('(Other Computations)'!H195+'(Other Computations)'!H208))</f>
        <v>0</v>
      </c>
      <c r="I7012" s="76">
        <f>IF('(Other Computations)'!I208=0,0,Inputs!K270*Inputs!K163*Inputs!H86*Inputs!D27*'GM Alloc Factors'!I47/('(Other Computations)'!I195+'(Other Computations)'!I208))</f>
        <v>0</v>
      </c>
      <c r="J7012" s="76">
        <f>IF('(Other Computations)'!J208=0,0,Inputs!L270*Inputs!L163*Inputs!H86*Inputs!D27*'GM Alloc Factors'!J47/('(Other Computations)'!J195+'(Other Computations)'!J208))</f>
        <v>0</v>
      </c>
      <c r="K7012" s="43">
        <f t="shared" si="1481"/>
        <v>0</v>
      </c>
    </row>
    <row r="7013" spans="1:11" ht="12.75" customHeight="1">
      <c r="A7013" s="61" t="str">
        <f>"         "&amp;Labels!C68</f>
        <v xml:space="preserve">         Total</v>
      </c>
      <c r="B7013" s="84">
        <f>SUM(B7003:B7012)</f>
        <v>0</v>
      </c>
      <c r="C7013" s="84">
        <f>SUM(C7003:C7012)</f>
        <v>0</v>
      </c>
      <c r="D7013" s="84">
        <f>SUM(D7003:D7012)</f>
        <v>0</v>
      </c>
      <c r="E7013" s="84">
        <f>SUM(E7003:E7012)</f>
        <v>0</v>
      </c>
      <c r="F7013" s="43">
        <f t="shared" si="1480"/>
        <v>0</v>
      </c>
      <c r="G7013" s="84">
        <f>SUM(G7003:G7012)</f>
        <v>0</v>
      </c>
      <c r="H7013" s="84">
        <f>SUM(H7003:H7012)</f>
        <v>0</v>
      </c>
      <c r="I7013" s="84">
        <f>SUM(I7003:I7012)</f>
        <v>0</v>
      </c>
      <c r="J7013" s="84">
        <f>SUM(J7003:J7012)</f>
        <v>0</v>
      </c>
      <c r="K7013" s="43">
        <f t="shared" si="1481"/>
        <v>0</v>
      </c>
    </row>
    <row r="7014" spans="1:11" ht="12.75" customHeight="1">
      <c r="A7014" s="61" t="str">
        <f>"      "&amp;Labels!B90</f>
        <v xml:space="preserve">      Q 6</v>
      </c>
      <c r="B7014" s="84"/>
      <c r="C7014" s="84"/>
      <c r="D7014" s="84"/>
      <c r="E7014" s="84"/>
      <c r="F7014" s="43"/>
      <c r="G7014" s="84"/>
      <c r="H7014" s="84"/>
      <c r="I7014" s="84"/>
      <c r="J7014" s="84"/>
      <c r="K7014" s="43"/>
    </row>
    <row r="7015" spans="1:11" ht="12.75" customHeight="1">
      <c r="A7015" s="61" t="str">
        <f>"         "&amp;Labels!B69</f>
        <v xml:space="preserve">         Customer 1</v>
      </c>
      <c r="B7015" s="76">
        <f>IF('(Other Computations)'!B199=0,0,Inputs!D261*Inputs!D154*Inputs!I77*Inputs!D27*'GM Alloc Factors'!B50/('(Other Computations)'!B186+'(Other Computations)'!B199))</f>
        <v>0</v>
      </c>
      <c r="C7015" s="76">
        <f>IF('(Other Computations)'!C199=0,0,Inputs!E261*Inputs!E154*Inputs!I77*Inputs!D27*'GM Alloc Factors'!C50/('(Other Computations)'!C186+'(Other Computations)'!C199))</f>
        <v>0</v>
      </c>
      <c r="D7015" s="76">
        <f>IF('(Other Computations)'!D199=0,0,Inputs!F261*Inputs!F154*Inputs!I77*Inputs!D27*'GM Alloc Factors'!D50/('(Other Computations)'!D186+'(Other Computations)'!D199))</f>
        <v>0</v>
      </c>
      <c r="E7015" s="76">
        <f>IF('(Other Computations)'!E199=0,0,Inputs!G261*Inputs!G154*Inputs!I77*Inputs!D27*'GM Alloc Factors'!E50/('(Other Computations)'!E186+'(Other Computations)'!E199))</f>
        <v>0</v>
      </c>
      <c r="F7015" s="43">
        <f t="shared" ref="F7015:F7025" si="1482">SUM(B7015:E7015)</f>
        <v>0</v>
      </c>
      <c r="G7015" s="76">
        <f>IF('(Other Computations)'!G199=0,0,Inputs!I261*Inputs!I154*Inputs!I77*Inputs!D27*'GM Alloc Factors'!G50/('(Other Computations)'!G186+'(Other Computations)'!G199))</f>
        <v>0</v>
      </c>
      <c r="H7015" s="76">
        <f>IF('(Other Computations)'!H199=0,0,Inputs!J261*Inputs!J154*Inputs!I77*Inputs!D27*'GM Alloc Factors'!H50/('(Other Computations)'!H186+'(Other Computations)'!H199))</f>
        <v>0</v>
      </c>
      <c r="I7015" s="76">
        <f>IF('(Other Computations)'!I199=0,0,Inputs!K261*Inputs!K154*Inputs!I77*Inputs!D27*'GM Alloc Factors'!I50/('(Other Computations)'!I186+'(Other Computations)'!I199))</f>
        <v>0</v>
      </c>
      <c r="J7015" s="76">
        <f>IF('(Other Computations)'!J199=0,0,Inputs!L261*Inputs!L154*Inputs!I77*Inputs!D27*'GM Alloc Factors'!J50/('(Other Computations)'!J186+'(Other Computations)'!J199))</f>
        <v>0</v>
      </c>
      <c r="K7015" s="43">
        <f t="shared" ref="K7015:K7025" si="1483">SUM(G7015:J7015)</f>
        <v>0</v>
      </c>
    </row>
    <row r="7016" spans="1:11" ht="12.75" customHeight="1">
      <c r="A7016" s="61" t="str">
        <f>"         "&amp;Labels!B70</f>
        <v xml:space="preserve">         Customer 2</v>
      </c>
      <c r="B7016" s="76">
        <f>IF('(Other Computations)'!B200=0,0,Inputs!D262*Inputs!D155*Inputs!I78*Inputs!D27*'GM Alloc Factors'!B50/('(Other Computations)'!B187+'(Other Computations)'!B200))</f>
        <v>0</v>
      </c>
      <c r="C7016" s="76">
        <f>IF('(Other Computations)'!C200=0,0,Inputs!E262*Inputs!E155*Inputs!I78*Inputs!D27*'GM Alloc Factors'!C50/('(Other Computations)'!C187+'(Other Computations)'!C200))</f>
        <v>0</v>
      </c>
      <c r="D7016" s="76">
        <f>IF('(Other Computations)'!D200=0,0,Inputs!F262*Inputs!F155*Inputs!I78*Inputs!D27*'GM Alloc Factors'!D50/('(Other Computations)'!D187+'(Other Computations)'!D200))</f>
        <v>0</v>
      </c>
      <c r="E7016" s="76">
        <f>IF('(Other Computations)'!E200=0,0,Inputs!G262*Inputs!G155*Inputs!I78*Inputs!D27*'GM Alloc Factors'!E50/('(Other Computations)'!E187+'(Other Computations)'!E200))</f>
        <v>0</v>
      </c>
      <c r="F7016" s="43">
        <f t="shared" si="1482"/>
        <v>0</v>
      </c>
      <c r="G7016" s="76">
        <f>IF('(Other Computations)'!G200=0,0,Inputs!I262*Inputs!I155*Inputs!I78*Inputs!D27*'GM Alloc Factors'!G50/('(Other Computations)'!G187+'(Other Computations)'!G200))</f>
        <v>0</v>
      </c>
      <c r="H7016" s="76">
        <f>IF('(Other Computations)'!H200=0,0,Inputs!J262*Inputs!J155*Inputs!I78*Inputs!D27*'GM Alloc Factors'!H50/('(Other Computations)'!H187+'(Other Computations)'!H200))</f>
        <v>0</v>
      </c>
      <c r="I7016" s="76">
        <f>IF('(Other Computations)'!I200=0,0,Inputs!K262*Inputs!K155*Inputs!I78*Inputs!D27*'GM Alloc Factors'!I50/('(Other Computations)'!I187+'(Other Computations)'!I200))</f>
        <v>0</v>
      </c>
      <c r="J7016" s="76">
        <f>IF('(Other Computations)'!J200=0,0,Inputs!L262*Inputs!L155*Inputs!I78*Inputs!D27*'GM Alloc Factors'!J50/('(Other Computations)'!J187+'(Other Computations)'!J200))</f>
        <v>0</v>
      </c>
      <c r="K7016" s="43">
        <f t="shared" si="1483"/>
        <v>0</v>
      </c>
    </row>
    <row r="7017" spans="1:11" ht="12.75" customHeight="1">
      <c r="A7017" s="61" t="str">
        <f>"         "&amp;Labels!B71</f>
        <v xml:space="preserve">         Customer 3</v>
      </c>
      <c r="B7017" s="76">
        <f>IF('(Other Computations)'!B201=0,0,Inputs!D263*Inputs!D156*Inputs!I79*Inputs!D27*'GM Alloc Factors'!B50/('(Other Computations)'!B188+'(Other Computations)'!B201))</f>
        <v>0</v>
      </c>
      <c r="C7017" s="76">
        <f>IF('(Other Computations)'!C201=0,0,Inputs!E263*Inputs!E156*Inputs!I79*Inputs!D27*'GM Alloc Factors'!C50/('(Other Computations)'!C188+'(Other Computations)'!C201))</f>
        <v>0</v>
      </c>
      <c r="D7017" s="76">
        <f>IF('(Other Computations)'!D201=0,0,Inputs!F263*Inputs!F156*Inputs!I79*Inputs!D27*'GM Alloc Factors'!D50/('(Other Computations)'!D188+'(Other Computations)'!D201))</f>
        <v>0</v>
      </c>
      <c r="E7017" s="76">
        <f>IF('(Other Computations)'!E201=0,0,Inputs!G263*Inputs!G156*Inputs!I79*Inputs!D27*'GM Alloc Factors'!E50/('(Other Computations)'!E188+'(Other Computations)'!E201))</f>
        <v>0</v>
      </c>
      <c r="F7017" s="43">
        <f t="shared" si="1482"/>
        <v>0</v>
      </c>
      <c r="G7017" s="76">
        <f>IF('(Other Computations)'!G201=0,0,Inputs!I263*Inputs!I156*Inputs!I79*Inputs!D27*'GM Alloc Factors'!G50/('(Other Computations)'!G188+'(Other Computations)'!G201))</f>
        <v>0</v>
      </c>
      <c r="H7017" s="76">
        <f>IF('(Other Computations)'!H201=0,0,Inputs!J263*Inputs!J156*Inputs!I79*Inputs!D27*'GM Alloc Factors'!H50/('(Other Computations)'!H188+'(Other Computations)'!H201))</f>
        <v>0</v>
      </c>
      <c r="I7017" s="76">
        <f>IF('(Other Computations)'!I201=0,0,Inputs!K263*Inputs!K156*Inputs!I79*Inputs!D27*'GM Alloc Factors'!I50/('(Other Computations)'!I188+'(Other Computations)'!I201))</f>
        <v>0</v>
      </c>
      <c r="J7017" s="76">
        <f>IF('(Other Computations)'!J201=0,0,Inputs!L263*Inputs!L156*Inputs!I79*Inputs!D27*'GM Alloc Factors'!J50/('(Other Computations)'!J188+'(Other Computations)'!J201))</f>
        <v>0</v>
      </c>
      <c r="K7017" s="43">
        <f t="shared" si="1483"/>
        <v>0</v>
      </c>
    </row>
    <row r="7018" spans="1:11" ht="12.75" customHeight="1">
      <c r="A7018" s="61" t="str">
        <f>"         "&amp;Labels!B72</f>
        <v xml:space="preserve">         Customer 4</v>
      </c>
      <c r="B7018" s="76">
        <f>IF('(Other Computations)'!B202=0,0,Inputs!D264*Inputs!D157*Inputs!I80*Inputs!D27*'GM Alloc Factors'!B50/('(Other Computations)'!B189+'(Other Computations)'!B202))</f>
        <v>0</v>
      </c>
      <c r="C7018" s="76">
        <f>IF('(Other Computations)'!C202=0,0,Inputs!E264*Inputs!E157*Inputs!I80*Inputs!D27*'GM Alloc Factors'!C50/('(Other Computations)'!C189+'(Other Computations)'!C202))</f>
        <v>0</v>
      </c>
      <c r="D7018" s="76">
        <f>IF('(Other Computations)'!D202=0,0,Inputs!F264*Inputs!F157*Inputs!I80*Inputs!D27*'GM Alloc Factors'!D50/('(Other Computations)'!D189+'(Other Computations)'!D202))</f>
        <v>0</v>
      </c>
      <c r="E7018" s="76">
        <f>IF('(Other Computations)'!E202=0,0,Inputs!G264*Inputs!G157*Inputs!I80*Inputs!D27*'GM Alloc Factors'!E50/('(Other Computations)'!E189+'(Other Computations)'!E202))</f>
        <v>0</v>
      </c>
      <c r="F7018" s="43">
        <f t="shared" si="1482"/>
        <v>0</v>
      </c>
      <c r="G7018" s="76">
        <f>IF('(Other Computations)'!G202=0,0,Inputs!I264*Inputs!I157*Inputs!I80*Inputs!D27*'GM Alloc Factors'!G50/('(Other Computations)'!G189+'(Other Computations)'!G202))</f>
        <v>0</v>
      </c>
      <c r="H7018" s="76">
        <f>IF('(Other Computations)'!H202=0,0,Inputs!J264*Inputs!J157*Inputs!I80*Inputs!D27*'GM Alloc Factors'!H50/('(Other Computations)'!H189+'(Other Computations)'!H202))</f>
        <v>0</v>
      </c>
      <c r="I7018" s="76">
        <f>IF('(Other Computations)'!I202=0,0,Inputs!K264*Inputs!K157*Inputs!I80*Inputs!D27*'GM Alloc Factors'!I50/('(Other Computations)'!I189+'(Other Computations)'!I202))</f>
        <v>0</v>
      </c>
      <c r="J7018" s="76">
        <f>IF('(Other Computations)'!J202=0,0,Inputs!L264*Inputs!L157*Inputs!I80*Inputs!D27*'GM Alloc Factors'!J50/('(Other Computations)'!J189+'(Other Computations)'!J202))</f>
        <v>0</v>
      </c>
      <c r="K7018" s="43">
        <f t="shared" si="1483"/>
        <v>0</v>
      </c>
    </row>
    <row r="7019" spans="1:11" ht="12.75" customHeight="1">
      <c r="A7019" s="61" t="str">
        <f>"         "&amp;Labels!B73</f>
        <v xml:space="preserve">         Customer 5</v>
      </c>
      <c r="B7019" s="76">
        <f>IF('(Other Computations)'!B203=0,0,Inputs!D265*Inputs!D158*Inputs!I81*Inputs!D27*'GM Alloc Factors'!B50/('(Other Computations)'!B190+'(Other Computations)'!B203))</f>
        <v>0</v>
      </c>
      <c r="C7019" s="76">
        <f>IF('(Other Computations)'!C203=0,0,Inputs!E265*Inputs!E158*Inputs!I81*Inputs!D27*'GM Alloc Factors'!C50/('(Other Computations)'!C190+'(Other Computations)'!C203))</f>
        <v>0</v>
      </c>
      <c r="D7019" s="76">
        <f>IF('(Other Computations)'!D203=0,0,Inputs!F265*Inputs!F158*Inputs!I81*Inputs!D27*'GM Alloc Factors'!D50/('(Other Computations)'!D190+'(Other Computations)'!D203))</f>
        <v>0</v>
      </c>
      <c r="E7019" s="76">
        <f>IF('(Other Computations)'!E203=0,0,Inputs!G265*Inputs!G158*Inputs!I81*Inputs!D27*'GM Alloc Factors'!E50/('(Other Computations)'!E190+'(Other Computations)'!E203))</f>
        <v>0</v>
      </c>
      <c r="F7019" s="43">
        <f t="shared" si="1482"/>
        <v>0</v>
      </c>
      <c r="G7019" s="76">
        <f>IF('(Other Computations)'!G203=0,0,Inputs!I265*Inputs!I158*Inputs!I81*Inputs!D27*'GM Alloc Factors'!G50/('(Other Computations)'!G190+'(Other Computations)'!G203))</f>
        <v>0</v>
      </c>
      <c r="H7019" s="76">
        <f>IF('(Other Computations)'!H203=0,0,Inputs!J265*Inputs!J158*Inputs!I81*Inputs!D27*'GM Alloc Factors'!H50/('(Other Computations)'!H190+'(Other Computations)'!H203))</f>
        <v>0</v>
      </c>
      <c r="I7019" s="76">
        <f>IF('(Other Computations)'!I203=0,0,Inputs!K265*Inputs!K158*Inputs!I81*Inputs!D27*'GM Alloc Factors'!I50/('(Other Computations)'!I190+'(Other Computations)'!I203))</f>
        <v>0</v>
      </c>
      <c r="J7019" s="76">
        <f>IF('(Other Computations)'!J203=0,0,Inputs!L265*Inputs!L158*Inputs!I81*Inputs!D27*'GM Alloc Factors'!J50/('(Other Computations)'!J190+'(Other Computations)'!J203))</f>
        <v>0</v>
      </c>
      <c r="K7019" s="43">
        <f t="shared" si="1483"/>
        <v>0</v>
      </c>
    </row>
    <row r="7020" spans="1:11" ht="12.75" customHeight="1">
      <c r="A7020" s="61" t="str">
        <f>"         "&amp;Labels!B74</f>
        <v xml:space="preserve">         Customer 6</v>
      </c>
      <c r="B7020" s="76">
        <f>IF('(Other Computations)'!B204=0,0,Inputs!D266*Inputs!D159*Inputs!I82*Inputs!D27*'GM Alloc Factors'!B50/('(Other Computations)'!B191+'(Other Computations)'!B204))</f>
        <v>0</v>
      </c>
      <c r="C7020" s="76">
        <f>IF('(Other Computations)'!C204=0,0,Inputs!E266*Inputs!E159*Inputs!I82*Inputs!D27*'GM Alloc Factors'!C50/('(Other Computations)'!C191+'(Other Computations)'!C204))</f>
        <v>0</v>
      </c>
      <c r="D7020" s="76">
        <f>IF('(Other Computations)'!D204=0,0,Inputs!F266*Inputs!F159*Inputs!I82*Inputs!D27*'GM Alloc Factors'!D50/('(Other Computations)'!D191+'(Other Computations)'!D204))</f>
        <v>0</v>
      </c>
      <c r="E7020" s="76">
        <f>IF('(Other Computations)'!E204=0,0,Inputs!G266*Inputs!G159*Inputs!I82*Inputs!D27*'GM Alloc Factors'!E50/('(Other Computations)'!E191+'(Other Computations)'!E204))</f>
        <v>0</v>
      </c>
      <c r="F7020" s="43">
        <f t="shared" si="1482"/>
        <v>0</v>
      </c>
      <c r="G7020" s="76">
        <f>IF('(Other Computations)'!G204=0,0,Inputs!I266*Inputs!I159*Inputs!I82*Inputs!D27*'GM Alloc Factors'!G50/('(Other Computations)'!G191+'(Other Computations)'!G204))</f>
        <v>0</v>
      </c>
      <c r="H7020" s="76">
        <f>IF('(Other Computations)'!H204=0,0,Inputs!J266*Inputs!J159*Inputs!I82*Inputs!D27*'GM Alloc Factors'!H50/('(Other Computations)'!H191+'(Other Computations)'!H204))</f>
        <v>0</v>
      </c>
      <c r="I7020" s="76">
        <f>IF('(Other Computations)'!I204=0,0,Inputs!K266*Inputs!K159*Inputs!I82*Inputs!D27*'GM Alloc Factors'!I50/('(Other Computations)'!I191+'(Other Computations)'!I204))</f>
        <v>0</v>
      </c>
      <c r="J7020" s="76">
        <f>IF('(Other Computations)'!J204=0,0,Inputs!L266*Inputs!L159*Inputs!I82*Inputs!D27*'GM Alloc Factors'!J50/('(Other Computations)'!J191+'(Other Computations)'!J204))</f>
        <v>0</v>
      </c>
      <c r="K7020" s="43">
        <f t="shared" si="1483"/>
        <v>0</v>
      </c>
    </row>
    <row r="7021" spans="1:11" ht="12.75" customHeight="1">
      <c r="A7021" s="61" t="str">
        <f>"         "&amp;Labels!B75</f>
        <v xml:space="preserve">         Customer 7</v>
      </c>
      <c r="B7021" s="76">
        <f>IF('(Other Computations)'!B205=0,0,Inputs!D267*Inputs!D160*Inputs!I83*Inputs!D27*'GM Alloc Factors'!B50/('(Other Computations)'!B192+'(Other Computations)'!B205))</f>
        <v>0</v>
      </c>
      <c r="C7021" s="76">
        <f>IF('(Other Computations)'!C205=0,0,Inputs!E267*Inputs!E160*Inputs!I83*Inputs!D27*'GM Alloc Factors'!C50/('(Other Computations)'!C192+'(Other Computations)'!C205))</f>
        <v>0</v>
      </c>
      <c r="D7021" s="76">
        <f>IF('(Other Computations)'!D205=0,0,Inputs!F267*Inputs!F160*Inputs!I83*Inputs!D27*'GM Alloc Factors'!D50/('(Other Computations)'!D192+'(Other Computations)'!D205))</f>
        <v>0</v>
      </c>
      <c r="E7021" s="76">
        <f>IF('(Other Computations)'!E205=0,0,Inputs!G267*Inputs!G160*Inputs!I83*Inputs!D27*'GM Alloc Factors'!E50/('(Other Computations)'!E192+'(Other Computations)'!E205))</f>
        <v>0</v>
      </c>
      <c r="F7021" s="43">
        <f t="shared" si="1482"/>
        <v>0</v>
      </c>
      <c r="G7021" s="76">
        <f>IF('(Other Computations)'!G205=0,0,Inputs!I267*Inputs!I160*Inputs!I83*Inputs!D27*'GM Alloc Factors'!G50/('(Other Computations)'!G192+'(Other Computations)'!G205))</f>
        <v>0</v>
      </c>
      <c r="H7021" s="76">
        <f>IF('(Other Computations)'!H205=0,0,Inputs!J267*Inputs!J160*Inputs!I83*Inputs!D27*'GM Alloc Factors'!H50/('(Other Computations)'!H192+'(Other Computations)'!H205))</f>
        <v>0</v>
      </c>
      <c r="I7021" s="76">
        <f>IF('(Other Computations)'!I205=0,0,Inputs!K267*Inputs!K160*Inputs!I83*Inputs!D27*'GM Alloc Factors'!I50/('(Other Computations)'!I192+'(Other Computations)'!I205))</f>
        <v>0</v>
      </c>
      <c r="J7021" s="76">
        <f>IF('(Other Computations)'!J205=0,0,Inputs!L267*Inputs!L160*Inputs!I83*Inputs!D27*'GM Alloc Factors'!J50/('(Other Computations)'!J192+'(Other Computations)'!J205))</f>
        <v>0</v>
      </c>
      <c r="K7021" s="43">
        <f t="shared" si="1483"/>
        <v>0</v>
      </c>
    </row>
    <row r="7022" spans="1:11" ht="12.75" customHeight="1">
      <c r="A7022" s="61" t="str">
        <f>"         "&amp;Labels!B76</f>
        <v xml:space="preserve">         Customer 8</v>
      </c>
      <c r="B7022" s="76">
        <f>IF('(Other Computations)'!B206=0,0,Inputs!D268*Inputs!D161*Inputs!I84*Inputs!D27*'GM Alloc Factors'!B50/('(Other Computations)'!B193+'(Other Computations)'!B206))</f>
        <v>0</v>
      </c>
      <c r="C7022" s="76">
        <f>IF('(Other Computations)'!C206=0,0,Inputs!E268*Inputs!E161*Inputs!I84*Inputs!D27*'GM Alloc Factors'!C50/('(Other Computations)'!C193+'(Other Computations)'!C206))</f>
        <v>0</v>
      </c>
      <c r="D7022" s="76">
        <f>IF('(Other Computations)'!D206=0,0,Inputs!F268*Inputs!F161*Inputs!I84*Inputs!D27*'GM Alloc Factors'!D50/('(Other Computations)'!D193+'(Other Computations)'!D206))</f>
        <v>0</v>
      </c>
      <c r="E7022" s="76">
        <f>IF('(Other Computations)'!E206=0,0,Inputs!G268*Inputs!G161*Inputs!I84*Inputs!D27*'GM Alloc Factors'!E50/('(Other Computations)'!E193+'(Other Computations)'!E206))</f>
        <v>0</v>
      </c>
      <c r="F7022" s="43">
        <f t="shared" si="1482"/>
        <v>0</v>
      </c>
      <c r="G7022" s="76">
        <f>IF('(Other Computations)'!G206=0,0,Inputs!I268*Inputs!I161*Inputs!I84*Inputs!D27*'GM Alloc Factors'!G50/('(Other Computations)'!G193+'(Other Computations)'!G206))</f>
        <v>0</v>
      </c>
      <c r="H7022" s="76">
        <f>IF('(Other Computations)'!H206=0,0,Inputs!J268*Inputs!J161*Inputs!I84*Inputs!D27*'GM Alloc Factors'!H50/('(Other Computations)'!H193+'(Other Computations)'!H206))</f>
        <v>0</v>
      </c>
      <c r="I7022" s="76">
        <f>IF('(Other Computations)'!I206=0,0,Inputs!K268*Inputs!K161*Inputs!I84*Inputs!D27*'GM Alloc Factors'!I50/('(Other Computations)'!I193+'(Other Computations)'!I206))</f>
        <v>0</v>
      </c>
      <c r="J7022" s="76">
        <f>IF('(Other Computations)'!J206=0,0,Inputs!L268*Inputs!L161*Inputs!I84*Inputs!D27*'GM Alloc Factors'!J50/('(Other Computations)'!J193+'(Other Computations)'!J206))</f>
        <v>0</v>
      </c>
      <c r="K7022" s="43">
        <f t="shared" si="1483"/>
        <v>0</v>
      </c>
    </row>
    <row r="7023" spans="1:11" ht="12.75" customHeight="1">
      <c r="A7023" s="61" t="str">
        <f>"         "&amp;Labels!B77</f>
        <v xml:space="preserve">         Customer 9</v>
      </c>
      <c r="B7023" s="76">
        <f>IF('(Other Computations)'!B207=0,0,Inputs!D269*Inputs!D162*Inputs!I85*Inputs!D27*'GM Alloc Factors'!B50/('(Other Computations)'!B194+'(Other Computations)'!B207))</f>
        <v>0</v>
      </c>
      <c r="C7023" s="76">
        <f>IF('(Other Computations)'!C207=0,0,Inputs!E269*Inputs!E162*Inputs!I85*Inputs!D27*'GM Alloc Factors'!C50/('(Other Computations)'!C194+'(Other Computations)'!C207))</f>
        <v>0</v>
      </c>
      <c r="D7023" s="76">
        <f>IF('(Other Computations)'!D207=0,0,Inputs!F269*Inputs!F162*Inputs!I85*Inputs!D27*'GM Alloc Factors'!D50/('(Other Computations)'!D194+'(Other Computations)'!D207))</f>
        <v>0</v>
      </c>
      <c r="E7023" s="76">
        <f>IF('(Other Computations)'!E207=0,0,Inputs!G269*Inputs!G162*Inputs!I85*Inputs!D27*'GM Alloc Factors'!E50/('(Other Computations)'!E194+'(Other Computations)'!E207))</f>
        <v>0</v>
      </c>
      <c r="F7023" s="43">
        <f t="shared" si="1482"/>
        <v>0</v>
      </c>
      <c r="G7023" s="76">
        <f>IF('(Other Computations)'!G207=0,0,Inputs!I269*Inputs!I162*Inputs!I85*Inputs!D27*'GM Alloc Factors'!G50/('(Other Computations)'!G194+'(Other Computations)'!G207))</f>
        <v>0</v>
      </c>
      <c r="H7023" s="76">
        <f>IF('(Other Computations)'!H207=0,0,Inputs!J269*Inputs!J162*Inputs!I85*Inputs!D27*'GM Alloc Factors'!H50/('(Other Computations)'!H194+'(Other Computations)'!H207))</f>
        <v>0</v>
      </c>
      <c r="I7023" s="76">
        <f>IF('(Other Computations)'!I207=0,0,Inputs!K269*Inputs!K162*Inputs!I85*Inputs!D27*'GM Alloc Factors'!I50/('(Other Computations)'!I194+'(Other Computations)'!I207))</f>
        <v>0</v>
      </c>
      <c r="J7023" s="76">
        <f>IF('(Other Computations)'!J207=0,0,Inputs!L269*Inputs!L162*Inputs!I85*Inputs!D27*'GM Alloc Factors'!J50/('(Other Computations)'!J194+'(Other Computations)'!J207))</f>
        <v>0</v>
      </c>
      <c r="K7023" s="43">
        <f t="shared" si="1483"/>
        <v>0</v>
      </c>
    </row>
    <row r="7024" spans="1:11" ht="12.75" customHeight="1">
      <c r="A7024" s="61" t="str">
        <f>"         "&amp;Labels!B78</f>
        <v xml:space="preserve">         Customer 10</v>
      </c>
      <c r="B7024" s="76">
        <f>IF('(Other Computations)'!B208=0,0,Inputs!D270*Inputs!D163*Inputs!I86*Inputs!D27*'GM Alloc Factors'!B50/('(Other Computations)'!B195+'(Other Computations)'!B208))</f>
        <v>0</v>
      </c>
      <c r="C7024" s="76">
        <f>IF('(Other Computations)'!C208=0,0,Inputs!E270*Inputs!E163*Inputs!I86*Inputs!D27*'GM Alloc Factors'!C50/('(Other Computations)'!C195+'(Other Computations)'!C208))</f>
        <v>0</v>
      </c>
      <c r="D7024" s="76">
        <f>IF('(Other Computations)'!D208=0,0,Inputs!F270*Inputs!F163*Inputs!I86*Inputs!D27*'GM Alloc Factors'!D50/('(Other Computations)'!D195+'(Other Computations)'!D208))</f>
        <v>0</v>
      </c>
      <c r="E7024" s="76">
        <f>IF('(Other Computations)'!E208=0,0,Inputs!G270*Inputs!G163*Inputs!I86*Inputs!D27*'GM Alloc Factors'!E50/('(Other Computations)'!E195+'(Other Computations)'!E208))</f>
        <v>0</v>
      </c>
      <c r="F7024" s="43">
        <f t="shared" si="1482"/>
        <v>0</v>
      </c>
      <c r="G7024" s="76">
        <f>IF('(Other Computations)'!G208=0,0,Inputs!I270*Inputs!I163*Inputs!I86*Inputs!D27*'GM Alloc Factors'!G50/('(Other Computations)'!G195+'(Other Computations)'!G208))</f>
        <v>0</v>
      </c>
      <c r="H7024" s="76">
        <f>IF('(Other Computations)'!H208=0,0,Inputs!J270*Inputs!J163*Inputs!I86*Inputs!D27*'GM Alloc Factors'!H50/('(Other Computations)'!H195+'(Other Computations)'!H208))</f>
        <v>0</v>
      </c>
      <c r="I7024" s="76">
        <f>IF('(Other Computations)'!I208=0,0,Inputs!K270*Inputs!K163*Inputs!I86*Inputs!D27*'GM Alloc Factors'!I50/('(Other Computations)'!I195+'(Other Computations)'!I208))</f>
        <v>0</v>
      </c>
      <c r="J7024" s="76">
        <f>IF('(Other Computations)'!J208=0,0,Inputs!L270*Inputs!L163*Inputs!I86*Inputs!D27*'GM Alloc Factors'!J50/('(Other Computations)'!J195+'(Other Computations)'!J208))</f>
        <v>0</v>
      </c>
      <c r="K7024" s="43">
        <f t="shared" si="1483"/>
        <v>0</v>
      </c>
    </row>
    <row r="7025" spans="1:11" ht="12.75" customHeight="1">
      <c r="A7025" s="61" t="str">
        <f>"         "&amp;Labels!C68</f>
        <v xml:space="preserve">         Total</v>
      </c>
      <c r="B7025" s="84">
        <f>SUM(B7015:B7024)</f>
        <v>0</v>
      </c>
      <c r="C7025" s="84">
        <f>SUM(C7015:C7024)</f>
        <v>0</v>
      </c>
      <c r="D7025" s="84">
        <f>SUM(D7015:D7024)</f>
        <v>0</v>
      </c>
      <c r="E7025" s="84">
        <f>SUM(E7015:E7024)</f>
        <v>0</v>
      </c>
      <c r="F7025" s="43">
        <f t="shared" si="1482"/>
        <v>0</v>
      </c>
      <c r="G7025" s="84">
        <f>SUM(G7015:G7024)</f>
        <v>0</v>
      </c>
      <c r="H7025" s="84">
        <f>SUM(H7015:H7024)</f>
        <v>0</v>
      </c>
      <c r="I7025" s="84">
        <f>SUM(I7015:I7024)</f>
        <v>0</v>
      </c>
      <c r="J7025" s="84">
        <f>SUM(J7015:J7024)</f>
        <v>0</v>
      </c>
      <c r="K7025" s="43">
        <f t="shared" si="1483"/>
        <v>0</v>
      </c>
    </row>
    <row r="7026" spans="1:11" ht="12.75" customHeight="1">
      <c r="A7026" s="61" t="str">
        <f>"      "&amp;Labels!B91</f>
        <v xml:space="preserve">      Q 7</v>
      </c>
      <c r="B7026" s="84"/>
      <c r="C7026" s="84"/>
      <c r="D7026" s="84"/>
      <c r="E7026" s="84"/>
      <c r="F7026" s="43"/>
      <c r="G7026" s="84"/>
      <c r="H7026" s="84"/>
      <c r="I7026" s="84"/>
      <c r="J7026" s="84"/>
      <c r="K7026" s="43"/>
    </row>
    <row r="7027" spans="1:11" ht="12.75" customHeight="1">
      <c r="A7027" s="61" t="str">
        <f>"         "&amp;Labels!B69</f>
        <v xml:space="preserve">         Customer 1</v>
      </c>
      <c r="B7027" s="76">
        <f>IF('(Other Computations)'!B199=0,0,Inputs!D261*Inputs!D154*Inputs!J77*Inputs!D27*'GM Alloc Factors'!B53/('(Other Computations)'!B186+'(Other Computations)'!B199))</f>
        <v>0</v>
      </c>
      <c r="C7027" s="76">
        <f>IF('(Other Computations)'!C199=0,0,Inputs!E261*Inputs!E154*Inputs!J77*Inputs!D27*'GM Alloc Factors'!C53/('(Other Computations)'!C186+'(Other Computations)'!C199))</f>
        <v>0</v>
      </c>
      <c r="D7027" s="76">
        <f>IF('(Other Computations)'!D199=0,0,Inputs!F261*Inputs!F154*Inputs!J77*Inputs!D27*'GM Alloc Factors'!D53/('(Other Computations)'!D186+'(Other Computations)'!D199))</f>
        <v>0</v>
      </c>
      <c r="E7027" s="76">
        <f>IF('(Other Computations)'!E199=0,0,Inputs!G261*Inputs!G154*Inputs!J77*Inputs!D27*'GM Alloc Factors'!E53/('(Other Computations)'!E186+'(Other Computations)'!E199))</f>
        <v>0</v>
      </c>
      <c r="F7027" s="43">
        <f t="shared" ref="F7027:F7037" si="1484">SUM(B7027:E7027)</f>
        <v>0</v>
      </c>
      <c r="G7027" s="76">
        <f>IF('(Other Computations)'!G199=0,0,Inputs!I261*Inputs!I154*Inputs!J77*Inputs!D27*'GM Alloc Factors'!G53/('(Other Computations)'!G186+'(Other Computations)'!G199))</f>
        <v>0</v>
      </c>
      <c r="H7027" s="76">
        <f>IF('(Other Computations)'!H199=0,0,Inputs!J261*Inputs!J154*Inputs!J77*Inputs!D27*'GM Alloc Factors'!H53/('(Other Computations)'!H186+'(Other Computations)'!H199))</f>
        <v>0</v>
      </c>
      <c r="I7027" s="76">
        <f>IF('(Other Computations)'!I199=0,0,Inputs!K261*Inputs!K154*Inputs!J77*Inputs!D27*'GM Alloc Factors'!I53/('(Other Computations)'!I186+'(Other Computations)'!I199))</f>
        <v>0</v>
      </c>
      <c r="J7027" s="76">
        <f>IF('(Other Computations)'!J199=0,0,Inputs!L261*Inputs!L154*Inputs!J77*Inputs!D27*'GM Alloc Factors'!J53/('(Other Computations)'!J186+'(Other Computations)'!J199))</f>
        <v>0</v>
      </c>
      <c r="K7027" s="43">
        <f t="shared" ref="K7027:K7037" si="1485">SUM(G7027:J7027)</f>
        <v>0</v>
      </c>
    </row>
    <row r="7028" spans="1:11" ht="12.75" customHeight="1">
      <c r="A7028" s="61" t="str">
        <f>"         "&amp;Labels!B70</f>
        <v xml:space="preserve">         Customer 2</v>
      </c>
      <c r="B7028" s="76">
        <f>IF('(Other Computations)'!B200=0,0,Inputs!D262*Inputs!D155*Inputs!J78*Inputs!D27*'GM Alloc Factors'!B53/('(Other Computations)'!B187+'(Other Computations)'!B200))</f>
        <v>0</v>
      </c>
      <c r="C7028" s="76">
        <f>IF('(Other Computations)'!C200=0,0,Inputs!E262*Inputs!E155*Inputs!J78*Inputs!D27*'GM Alloc Factors'!C53/('(Other Computations)'!C187+'(Other Computations)'!C200))</f>
        <v>0</v>
      </c>
      <c r="D7028" s="76">
        <f>IF('(Other Computations)'!D200=0,0,Inputs!F262*Inputs!F155*Inputs!J78*Inputs!D27*'GM Alloc Factors'!D53/('(Other Computations)'!D187+'(Other Computations)'!D200))</f>
        <v>0</v>
      </c>
      <c r="E7028" s="76">
        <f>IF('(Other Computations)'!E200=0,0,Inputs!G262*Inputs!G155*Inputs!J78*Inputs!D27*'GM Alloc Factors'!E53/('(Other Computations)'!E187+'(Other Computations)'!E200))</f>
        <v>0</v>
      </c>
      <c r="F7028" s="43">
        <f t="shared" si="1484"/>
        <v>0</v>
      </c>
      <c r="G7028" s="76">
        <f>IF('(Other Computations)'!G200=0,0,Inputs!I262*Inputs!I155*Inputs!J78*Inputs!D27*'GM Alloc Factors'!G53/('(Other Computations)'!G187+'(Other Computations)'!G200))</f>
        <v>0</v>
      </c>
      <c r="H7028" s="76">
        <f>IF('(Other Computations)'!H200=0,0,Inputs!J262*Inputs!J155*Inputs!J78*Inputs!D27*'GM Alloc Factors'!H53/('(Other Computations)'!H187+'(Other Computations)'!H200))</f>
        <v>0</v>
      </c>
      <c r="I7028" s="76">
        <f>IF('(Other Computations)'!I200=0,0,Inputs!K262*Inputs!K155*Inputs!J78*Inputs!D27*'GM Alloc Factors'!I53/('(Other Computations)'!I187+'(Other Computations)'!I200))</f>
        <v>0</v>
      </c>
      <c r="J7028" s="76">
        <f>IF('(Other Computations)'!J200=0,0,Inputs!L262*Inputs!L155*Inputs!J78*Inputs!D27*'GM Alloc Factors'!J53/('(Other Computations)'!J187+'(Other Computations)'!J200))</f>
        <v>0</v>
      </c>
      <c r="K7028" s="43">
        <f t="shared" si="1485"/>
        <v>0</v>
      </c>
    </row>
    <row r="7029" spans="1:11" ht="12.75" customHeight="1">
      <c r="A7029" s="61" t="str">
        <f>"         "&amp;Labels!B71</f>
        <v xml:space="preserve">         Customer 3</v>
      </c>
      <c r="B7029" s="76">
        <f>IF('(Other Computations)'!B201=0,0,Inputs!D263*Inputs!D156*Inputs!J79*Inputs!D27*'GM Alloc Factors'!B53/('(Other Computations)'!B188+'(Other Computations)'!B201))</f>
        <v>0</v>
      </c>
      <c r="C7029" s="76">
        <f>IF('(Other Computations)'!C201=0,0,Inputs!E263*Inputs!E156*Inputs!J79*Inputs!D27*'GM Alloc Factors'!C53/('(Other Computations)'!C188+'(Other Computations)'!C201))</f>
        <v>0</v>
      </c>
      <c r="D7029" s="76">
        <f>IF('(Other Computations)'!D201=0,0,Inputs!F263*Inputs!F156*Inputs!J79*Inputs!D27*'GM Alloc Factors'!D53/('(Other Computations)'!D188+'(Other Computations)'!D201))</f>
        <v>0</v>
      </c>
      <c r="E7029" s="76">
        <f>IF('(Other Computations)'!E201=0,0,Inputs!G263*Inputs!G156*Inputs!J79*Inputs!D27*'GM Alloc Factors'!E53/('(Other Computations)'!E188+'(Other Computations)'!E201))</f>
        <v>0</v>
      </c>
      <c r="F7029" s="43">
        <f t="shared" si="1484"/>
        <v>0</v>
      </c>
      <c r="G7029" s="76">
        <f>IF('(Other Computations)'!G201=0,0,Inputs!I263*Inputs!I156*Inputs!J79*Inputs!D27*'GM Alloc Factors'!G53/('(Other Computations)'!G188+'(Other Computations)'!G201))</f>
        <v>0</v>
      </c>
      <c r="H7029" s="76">
        <f>IF('(Other Computations)'!H201=0,0,Inputs!J263*Inputs!J156*Inputs!J79*Inputs!D27*'GM Alloc Factors'!H53/('(Other Computations)'!H188+'(Other Computations)'!H201))</f>
        <v>0</v>
      </c>
      <c r="I7029" s="76">
        <f>IF('(Other Computations)'!I201=0,0,Inputs!K263*Inputs!K156*Inputs!J79*Inputs!D27*'GM Alloc Factors'!I53/('(Other Computations)'!I188+'(Other Computations)'!I201))</f>
        <v>0</v>
      </c>
      <c r="J7029" s="76">
        <f>IF('(Other Computations)'!J201=0,0,Inputs!L263*Inputs!L156*Inputs!J79*Inputs!D27*'GM Alloc Factors'!J53/('(Other Computations)'!J188+'(Other Computations)'!J201))</f>
        <v>0</v>
      </c>
      <c r="K7029" s="43">
        <f t="shared" si="1485"/>
        <v>0</v>
      </c>
    </row>
    <row r="7030" spans="1:11" ht="12.75" customHeight="1">
      <c r="A7030" s="61" t="str">
        <f>"         "&amp;Labels!B72</f>
        <v xml:space="preserve">         Customer 4</v>
      </c>
      <c r="B7030" s="76">
        <f>IF('(Other Computations)'!B202=0,0,Inputs!D264*Inputs!D157*Inputs!J80*Inputs!D27*'GM Alloc Factors'!B53/('(Other Computations)'!B189+'(Other Computations)'!B202))</f>
        <v>0</v>
      </c>
      <c r="C7030" s="76">
        <f>IF('(Other Computations)'!C202=0,0,Inputs!E264*Inputs!E157*Inputs!J80*Inputs!D27*'GM Alloc Factors'!C53/('(Other Computations)'!C189+'(Other Computations)'!C202))</f>
        <v>0</v>
      </c>
      <c r="D7030" s="76">
        <f>IF('(Other Computations)'!D202=0,0,Inputs!F264*Inputs!F157*Inputs!J80*Inputs!D27*'GM Alloc Factors'!D53/('(Other Computations)'!D189+'(Other Computations)'!D202))</f>
        <v>0</v>
      </c>
      <c r="E7030" s="76">
        <f>IF('(Other Computations)'!E202=0,0,Inputs!G264*Inputs!G157*Inputs!J80*Inputs!D27*'GM Alloc Factors'!E53/('(Other Computations)'!E189+'(Other Computations)'!E202))</f>
        <v>0</v>
      </c>
      <c r="F7030" s="43">
        <f t="shared" si="1484"/>
        <v>0</v>
      </c>
      <c r="G7030" s="76">
        <f>IF('(Other Computations)'!G202=0,0,Inputs!I264*Inputs!I157*Inputs!J80*Inputs!D27*'GM Alloc Factors'!G53/('(Other Computations)'!G189+'(Other Computations)'!G202))</f>
        <v>0</v>
      </c>
      <c r="H7030" s="76">
        <f>IF('(Other Computations)'!H202=0,0,Inputs!J264*Inputs!J157*Inputs!J80*Inputs!D27*'GM Alloc Factors'!H53/('(Other Computations)'!H189+'(Other Computations)'!H202))</f>
        <v>0</v>
      </c>
      <c r="I7030" s="76">
        <f>IF('(Other Computations)'!I202=0,0,Inputs!K264*Inputs!K157*Inputs!J80*Inputs!D27*'GM Alloc Factors'!I53/('(Other Computations)'!I189+'(Other Computations)'!I202))</f>
        <v>0</v>
      </c>
      <c r="J7030" s="76">
        <f>IF('(Other Computations)'!J202=0,0,Inputs!L264*Inputs!L157*Inputs!J80*Inputs!D27*'GM Alloc Factors'!J53/('(Other Computations)'!J189+'(Other Computations)'!J202))</f>
        <v>0</v>
      </c>
      <c r="K7030" s="43">
        <f t="shared" si="1485"/>
        <v>0</v>
      </c>
    </row>
    <row r="7031" spans="1:11" ht="12.75" customHeight="1">
      <c r="A7031" s="61" t="str">
        <f>"         "&amp;Labels!B73</f>
        <v xml:space="preserve">         Customer 5</v>
      </c>
      <c r="B7031" s="76">
        <f>IF('(Other Computations)'!B203=0,0,Inputs!D265*Inputs!D158*Inputs!J81*Inputs!D27*'GM Alloc Factors'!B53/('(Other Computations)'!B190+'(Other Computations)'!B203))</f>
        <v>0</v>
      </c>
      <c r="C7031" s="76">
        <f>IF('(Other Computations)'!C203=0,0,Inputs!E265*Inputs!E158*Inputs!J81*Inputs!D27*'GM Alloc Factors'!C53/('(Other Computations)'!C190+'(Other Computations)'!C203))</f>
        <v>0</v>
      </c>
      <c r="D7031" s="76">
        <f>IF('(Other Computations)'!D203=0,0,Inputs!F265*Inputs!F158*Inputs!J81*Inputs!D27*'GM Alloc Factors'!D53/('(Other Computations)'!D190+'(Other Computations)'!D203))</f>
        <v>0</v>
      </c>
      <c r="E7031" s="76">
        <f>IF('(Other Computations)'!E203=0,0,Inputs!G265*Inputs!G158*Inputs!J81*Inputs!D27*'GM Alloc Factors'!E53/('(Other Computations)'!E190+'(Other Computations)'!E203))</f>
        <v>0</v>
      </c>
      <c r="F7031" s="43">
        <f t="shared" si="1484"/>
        <v>0</v>
      </c>
      <c r="G7031" s="76">
        <f>IF('(Other Computations)'!G203=0,0,Inputs!I265*Inputs!I158*Inputs!J81*Inputs!D27*'GM Alloc Factors'!G53/('(Other Computations)'!G190+'(Other Computations)'!G203))</f>
        <v>0</v>
      </c>
      <c r="H7031" s="76">
        <f>IF('(Other Computations)'!H203=0,0,Inputs!J265*Inputs!J158*Inputs!J81*Inputs!D27*'GM Alloc Factors'!H53/('(Other Computations)'!H190+'(Other Computations)'!H203))</f>
        <v>0</v>
      </c>
      <c r="I7031" s="76">
        <f>IF('(Other Computations)'!I203=0,0,Inputs!K265*Inputs!K158*Inputs!J81*Inputs!D27*'GM Alloc Factors'!I53/('(Other Computations)'!I190+'(Other Computations)'!I203))</f>
        <v>0</v>
      </c>
      <c r="J7031" s="76">
        <f>IF('(Other Computations)'!J203=0,0,Inputs!L265*Inputs!L158*Inputs!J81*Inputs!D27*'GM Alloc Factors'!J53/('(Other Computations)'!J190+'(Other Computations)'!J203))</f>
        <v>0</v>
      </c>
      <c r="K7031" s="43">
        <f t="shared" si="1485"/>
        <v>0</v>
      </c>
    </row>
    <row r="7032" spans="1:11" ht="12.75" customHeight="1">
      <c r="A7032" s="61" t="str">
        <f>"         "&amp;Labels!B74</f>
        <v xml:space="preserve">         Customer 6</v>
      </c>
      <c r="B7032" s="76">
        <f>IF('(Other Computations)'!B204=0,0,Inputs!D266*Inputs!D159*Inputs!J82*Inputs!D27*'GM Alloc Factors'!B53/('(Other Computations)'!B191+'(Other Computations)'!B204))</f>
        <v>0</v>
      </c>
      <c r="C7032" s="76">
        <f>IF('(Other Computations)'!C204=0,0,Inputs!E266*Inputs!E159*Inputs!J82*Inputs!D27*'GM Alloc Factors'!C53/('(Other Computations)'!C191+'(Other Computations)'!C204))</f>
        <v>0</v>
      </c>
      <c r="D7032" s="76">
        <f>IF('(Other Computations)'!D204=0,0,Inputs!F266*Inputs!F159*Inputs!J82*Inputs!D27*'GM Alloc Factors'!D53/('(Other Computations)'!D191+'(Other Computations)'!D204))</f>
        <v>0</v>
      </c>
      <c r="E7032" s="76">
        <f>IF('(Other Computations)'!E204=0,0,Inputs!G266*Inputs!G159*Inputs!J82*Inputs!D27*'GM Alloc Factors'!E53/('(Other Computations)'!E191+'(Other Computations)'!E204))</f>
        <v>0</v>
      </c>
      <c r="F7032" s="43">
        <f t="shared" si="1484"/>
        <v>0</v>
      </c>
      <c r="G7032" s="76">
        <f>IF('(Other Computations)'!G204=0,0,Inputs!I266*Inputs!I159*Inputs!J82*Inputs!D27*'GM Alloc Factors'!G53/('(Other Computations)'!G191+'(Other Computations)'!G204))</f>
        <v>0</v>
      </c>
      <c r="H7032" s="76">
        <f>IF('(Other Computations)'!H204=0,0,Inputs!J266*Inputs!J159*Inputs!J82*Inputs!D27*'GM Alloc Factors'!H53/('(Other Computations)'!H191+'(Other Computations)'!H204))</f>
        <v>0</v>
      </c>
      <c r="I7032" s="76">
        <f>IF('(Other Computations)'!I204=0,0,Inputs!K266*Inputs!K159*Inputs!J82*Inputs!D27*'GM Alloc Factors'!I53/('(Other Computations)'!I191+'(Other Computations)'!I204))</f>
        <v>0</v>
      </c>
      <c r="J7032" s="76">
        <f>IF('(Other Computations)'!J204=0,0,Inputs!L266*Inputs!L159*Inputs!J82*Inputs!D27*'GM Alloc Factors'!J53/('(Other Computations)'!J191+'(Other Computations)'!J204))</f>
        <v>0</v>
      </c>
      <c r="K7032" s="43">
        <f t="shared" si="1485"/>
        <v>0</v>
      </c>
    </row>
    <row r="7033" spans="1:11" ht="12.75" customHeight="1">
      <c r="A7033" s="61" t="str">
        <f>"         "&amp;Labels!B75</f>
        <v xml:space="preserve">         Customer 7</v>
      </c>
      <c r="B7033" s="76">
        <f>IF('(Other Computations)'!B205=0,0,Inputs!D267*Inputs!D160*Inputs!J83*Inputs!D27*'GM Alloc Factors'!B53/('(Other Computations)'!B192+'(Other Computations)'!B205))</f>
        <v>0</v>
      </c>
      <c r="C7033" s="76">
        <f>IF('(Other Computations)'!C205=0,0,Inputs!E267*Inputs!E160*Inputs!J83*Inputs!D27*'GM Alloc Factors'!C53/('(Other Computations)'!C192+'(Other Computations)'!C205))</f>
        <v>0</v>
      </c>
      <c r="D7033" s="76">
        <f>IF('(Other Computations)'!D205=0,0,Inputs!F267*Inputs!F160*Inputs!J83*Inputs!D27*'GM Alloc Factors'!D53/('(Other Computations)'!D192+'(Other Computations)'!D205))</f>
        <v>0</v>
      </c>
      <c r="E7033" s="76">
        <f>IF('(Other Computations)'!E205=0,0,Inputs!G267*Inputs!G160*Inputs!J83*Inputs!D27*'GM Alloc Factors'!E53/('(Other Computations)'!E192+'(Other Computations)'!E205))</f>
        <v>0</v>
      </c>
      <c r="F7033" s="43">
        <f t="shared" si="1484"/>
        <v>0</v>
      </c>
      <c r="G7033" s="76">
        <f>IF('(Other Computations)'!G205=0,0,Inputs!I267*Inputs!I160*Inputs!J83*Inputs!D27*'GM Alloc Factors'!G53/('(Other Computations)'!G192+'(Other Computations)'!G205))</f>
        <v>0</v>
      </c>
      <c r="H7033" s="76">
        <f>IF('(Other Computations)'!H205=0,0,Inputs!J267*Inputs!J160*Inputs!J83*Inputs!D27*'GM Alloc Factors'!H53/('(Other Computations)'!H192+'(Other Computations)'!H205))</f>
        <v>0</v>
      </c>
      <c r="I7033" s="76">
        <f>IF('(Other Computations)'!I205=0,0,Inputs!K267*Inputs!K160*Inputs!J83*Inputs!D27*'GM Alloc Factors'!I53/('(Other Computations)'!I192+'(Other Computations)'!I205))</f>
        <v>0</v>
      </c>
      <c r="J7033" s="76">
        <f>IF('(Other Computations)'!J205=0,0,Inputs!L267*Inputs!L160*Inputs!J83*Inputs!D27*'GM Alloc Factors'!J53/('(Other Computations)'!J192+'(Other Computations)'!J205))</f>
        <v>0</v>
      </c>
      <c r="K7033" s="43">
        <f t="shared" si="1485"/>
        <v>0</v>
      </c>
    </row>
    <row r="7034" spans="1:11" ht="12.75" customHeight="1">
      <c r="A7034" s="61" t="str">
        <f>"         "&amp;Labels!B76</f>
        <v xml:space="preserve">         Customer 8</v>
      </c>
      <c r="B7034" s="76">
        <f>IF('(Other Computations)'!B206=0,0,Inputs!D268*Inputs!D161*Inputs!J84*Inputs!D27*'GM Alloc Factors'!B53/('(Other Computations)'!B193+'(Other Computations)'!B206))</f>
        <v>0</v>
      </c>
      <c r="C7034" s="76">
        <f>IF('(Other Computations)'!C206=0,0,Inputs!E268*Inputs!E161*Inputs!J84*Inputs!D27*'GM Alloc Factors'!C53/('(Other Computations)'!C193+'(Other Computations)'!C206))</f>
        <v>0</v>
      </c>
      <c r="D7034" s="76">
        <f>IF('(Other Computations)'!D206=0,0,Inputs!F268*Inputs!F161*Inputs!J84*Inputs!D27*'GM Alloc Factors'!D53/('(Other Computations)'!D193+'(Other Computations)'!D206))</f>
        <v>0</v>
      </c>
      <c r="E7034" s="76">
        <f>IF('(Other Computations)'!E206=0,0,Inputs!G268*Inputs!G161*Inputs!J84*Inputs!D27*'GM Alloc Factors'!E53/('(Other Computations)'!E193+'(Other Computations)'!E206))</f>
        <v>0</v>
      </c>
      <c r="F7034" s="43">
        <f t="shared" si="1484"/>
        <v>0</v>
      </c>
      <c r="G7034" s="76">
        <f>IF('(Other Computations)'!G206=0,0,Inputs!I268*Inputs!I161*Inputs!J84*Inputs!D27*'GM Alloc Factors'!G53/('(Other Computations)'!G193+'(Other Computations)'!G206))</f>
        <v>0</v>
      </c>
      <c r="H7034" s="76">
        <f>IF('(Other Computations)'!H206=0,0,Inputs!J268*Inputs!J161*Inputs!J84*Inputs!D27*'GM Alloc Factors'!H53/('(Other Computations)'!H193+'(Other Computations)'!H206))</f>
        <v>0</v>
      </c>
      <c r="I7034" s="76">
        <f>IF('(Other Computations)'!I206=0,0,Inputs!K268*Inputs!K161*Inputs!J84*Inputs!D27*'GM Alloc Factors'!I53/('(Other Computations)'!I193+'(Other Computations)'!I206))</f>
        <v>0</v>
      </c>
      <c r="J7034" s="76">
        <f>IF('(Other Computations)'!J206=0,0,Inputs!L268*Inputs!L161*Inputs!J84*Inputs!D27*'GM Alloc Factors'!J53/('(Other Computations)'!J193+'(Other Computations)'!J206))</f>
        <v>0</v>
      </c>
      <c r="K7034" s="43">
        <f t="shared" si="1485"/>
        <v>0</v>
      </c>
    </row>
    <row r="7035" spans="1:11" ht="12.75" customHeight="1">
      <c r="A7035" s="61" t="str">
        <f>"         "&amp;Labels!B77</f>
        <v xml:space="preserve">         Customer 9</v>
      </c>
      <c r="B7035" s="76">
        <f>IF('(Other Computations)'!B207=0,0,Inputs!D269*Inputs!D162*Inputs!J85*Inputs!D27*'GM Alloc Factors'!B53/('(Other Computations)'!B194+'(Other Computations)'!B207))</f>
        <v>0</v>
      </c>
      <c r="C7035" s="76">
        <f>IF('(Other Computations)'!C207=0,0,Inputs!E269*Inputs!E162*Inputs!J85*Inputs!D27*'GM Alloc Factors'!C53/('(Other Computations)'!C194+'(Other Computations)'!C207))</f>
        <v>0</v>
      </c>
      <c r="D7035" s="76">
        <f>IF('(Other Computations)'!D207=0,0,Inputs!F269*Inputs!F162*Inputs!J85*Inputs!D27*'GM Alloc Factors'!D53/('(Other Computations)'!D194+'(Other Computations)'!D207))</f>
        <v>0</v>
      </c>
      <c r="E7035" s="76">
        <f>IF('(Other Computations)'!E207=0,0,Inputs!G269*Inputs!G162*Inputs!J85*Inputs!D27*'GM Alloc Factors'!E53/('(Other Computations)'!E194+'(Other Computations)'!E207))</f>
        <v>0</v>
      </c>
      <c r="F7035" s="43">
        <f t="shared" si="1484"/>
        <v>0</v>
      </c>
      <c r="G7035" s="76">
        <f>IF('(Other Computations)'!G207=0,0,Inputs!I269*Inputs!I162*Inputs!J85*Inputs!D27*'GM Alloc Factors'!G53/('(Other Computations)'!G194+'(Other Computations)'!G207))</f>
        <v>0</v>
      </c>
      <c r="H7035" s="76">
        <f>IF('(Other Computations)'!H207=0,0,Inputs!J269*Inputs!J162*Inputs!J85*Inputs!D27*'GM Alloc Factors'!H53/('(Other Computations)'!H194+'(Other Computations)'!H207))</f>
        <v>0</v>
      </c>
      <c r="I7035" s="76">
        <f>IF('(Other Computations)'!I207=0,0,Inputs!K269*Inputs!K162*Inputs!J85*Inputs!D27*'GM Alloc Factors'!I53/('(Other Computations)'!I194+'(Other Computations)'!I207))</f>
        <v>0</v>
      </c>
      <c r="J7035" s="76">
        <f>IF('(Other Computations)'!J207=0,0,Inputs!L269*Inputs!L162*Inputs!J85*Inputs!D27*'GM Alloc Factors'!J53/('(Other Computations)'!J194+'(Other Computations)'!J207))</f>
        <v>0</v>
      </c>
      <c r="K7035" s="43">
        <f t="shared" si="1485"/>
        <v>0</v>
      </c>
    </row>
    <row r="7036" spans="1:11" ht="12.75" customHeight="1">
      <c r="A7036" s="61" t="str">
        <f>"         "&amp;Labels!B78</f>
        <v xml:space="preserve">         Customer 10</v>
      </c>
      <c r="B7036" s="76">
        <f>IF('(Other Computations)'!B208=0,0,Inputs!D270*Inputs!D163*Inputs!J86*Inputs!D27*'GM Alloc Factors'!B53/('(Other Computations)'!B195+'(Other Computations)'!B208))</f>
        <v>0</v>
      </c>
      <c r="C7036" s="76">
        <f>IF('(Other Computations)'!C208=0,0,Inputs!E270*Inputs!E163*Inputs!J86*Inputs!D27*'GM Alloc Factors'!C53/('(Other Computations)'!C195+'(Other Computations)'!C208))</f>
        <v>0</v>
      </c>
      <c r="D7036" s="76">
        <f>IF('(Other Computations)'!D208=0,0,Inputs!F270*Inputs!F163*Inputs!J86*Inputs!D27*'GM Alloc Factors'!D53/('(Other Computations)'!D195+'(Other Computations)'!D208))</f>
        <v>0</v>
      </c>
      <c r="E7036" s="76">
        <f>IF('(Other Computations)'!E208=0,0,Inputs!G270*Inputs!G163*Inputs!J86*Inputs!D27*'GM Alloc Factors'!E53/('(Other Computations)'!E195+'(Other Computations)'!E208))</f>
        <v>0</v>
      </c>
      <c r="F7036" s="43">
        <f t="shared" si="1484"/>
        <v>0</v>
      </c>
      <c r="G7036" s="76">
        <f>IF('(Other Computations)'!G208=0,0,Inputs!I270*Inputs!I163*Inputs!J86*Inputs!D27*'GM Alloc Factors'!G53/('(Other Computations)'!G195+'(Other Computations)'!G208))</f>
        <v>0</v>
      </c>
      <c r="H7036" s="76">
        <f>IF('(Other Computations)'!H208=0,0,Inputs!J270*Inputs!J163*Inputs!J86*Inputs!D27*'GM Alloc Factors'!H53/('(Other Computations)'!H195+'(Other Computations)'!H208))</f>
        <v>0</v>
      </c>
      <c r="I7036" s="76">
        <f>IF('(Other Computations)'!I208=0,0,Inputs!K270*Inputs!K163*Inputs!J86*Inputs!D27*'GM Alloc Factors'!I53/('(Other Computations)'!I195+'(Other Computations)'!I208))</f>
        <v>0</v>
      </c>
      <c r="J7036" s="76">
        <f>IF('(Other Computations)'!J208=0,0,Inputs!L270*Inputs!L163*Inputs!J86*Inputs!D27*'GM Alloc Factors'!J53/('(Other Computations)'!J195+'(Other Computations)'!J208))</f>
        <v>0</v>
      </c>
      <c r="K7036" s="43">
        <f t="shared" si="1485"/>
        <v>0</v>
      </c>
    </row>
    <row r="7037" spans="1:11" ht="12.75" customHeight="1">
      <c r="A7037" s="61" t="str">
        <f>"         "&amp;Labels!C68</f>
        <v xml:space="preserve">         Total</v>
      </c>
      <c r="B7037" s="84">
        <f>SUM(B7027:B7036)</f>
        <v>0</v>
      </c>
      <c r="C7037" s="84">
        <f>SUM(C7027:C7036)</f>
        <v>0</v>
      </c>
      <c r="D7037" s="84">
        <f>SUM(D7027:D7036)</f>
        <v>0</v>
      </c>
      <c r="E7037" s="84">
        <f>SUM(E7027:E7036)</f>
        <v>0</v>
      </c>
      <c r="F7037" s="43">
        <f t="shared" si="1484"/>
        <v>0</v>
      </c>
      <c r="G7037" s="84">
        <f>SUM(G7027:G7036)</f>
        <v>0</v>
      </c>
      <c r="H7037" s="84">
        <f>SUM(H7027:H7036)</f>
        <v>0</v>
      </c>
      <c r="I7037" s="84">
        <f>SUM(I7027:I7036)</f>
        <v>0</v>
      </c>
      <c r="J7037" s="84">
        <f>SUM(J7027:J7036)</f>
        <v>0</v>
      </c>
      <c r="K7037" s="43">
        <f t="shared" si="1485"/>
        <v>0</v>
      </c>
    </row>
    <row r="7038" spans="1:11" ht="12.75" customHeight="1">
      <c r="A7038" s="61" t="str">
        <f>"      "&amp;Labels!B92</f>
        <v xml:space="preserve">      Q 8</v>
      </c>
      <c r="B7038" s="84"/>
      <c r="C7038" s="84"/>
      <c r="D7038" s="84"/>
      <c r="E7038" s="84"/>
      <c r="F7038" s="43"/>
      <c r="G7038" s="84"/>
      <c r="H7038" s="84"/>
      <c r="I7038" s="84"/>
      <c r="J7038" s="84"/>
      <c r="K7038" s="43"/>
    </row>
    <row r="7039" spans="1:11" ht="12.75" customHeight="1">
      <c r="A7039" s="61" t="str">
        <f>"         "&amp;Labels!B69</f>
        <v xml:space="preserve">         Customer 1</v>
      </c>
      <c r="B7039" s="76">
        <f>IF('(Other Computations)'!B199=0,0,Inputs!D261*Inputs!D154*Inputs!K77*Inputs!D27*'GM Alloc Factors'!B56/('(Other Computations)'!B186+'(Other Computations)'!B199))</f>
        <v>0</v>
      </c>
      <c r="C7039" s="76">
        <f>IF('(Other Computations)'!C199=0,0,Inputs!E261*Inputs!E154*Inputs!K77*Inputs!D27*'GM Alloc Factors'!C56/('(Other Computations)'!C186+'(Other Computations)'!C199))</f>
        <v>0</v>
      </c>
      <c r="D7039" s="76">
        <f>IF('(Other Computations)'!D199=0,0,Inputs!F261*Inputs!F154*Inputs!K77*Inputs!D27*'GM Alloc Factors'!D56/('(Other Computations)'!D186+'(Other Computations)'!D199))</f>
        <v>0</v>
      </c>
      <c r="E7039" s="76">
        <f>IF('(Other Computations)'!E199=0,0,Inputs!G261*Inputs!G154*Inputs!K77*Inputs!D27*'GM Alloc Factors'!E56/('(Other Computations)'!E186+'(Other Computations)'!E199))</f>
        <v>0</v>
      </c>
      <c r="F7039" s="43">
        <f t="shared" ref="F7039:F7060" si="1486">SUM(B7039:E7039)</f>
        <v>0</v>
      </c>
      <c r="G7039" s="76">
        <f>IF('(Other Computations)'!G199=0,0,Inputs!I261*Inputs!I154*Inputs!K77*Inputs!D27*'GM Alloc Factors'!G56/('(Other Computations)'!G186+'(Other Computations)'!G199))</f>
        <v>0</v>
      </c>
      <c r="H7039" s="76">
        <f>IF('(Other Computations)'!H199=0,0,Inputs!J261*Inputs!J154*Inputs!K77*Inputs!D27*'GM Alloc Factors'!H56/('(Other Computations)'!H186+'(Other Computations)'!H199))</f>
        <v>0</v>
      </c>
      <c r="I7039" s="76">
        <f>IF('(Other Computations)'!I199=0,0,Inputs!K261*Inputs!K154*Inputs!K77*Inputs!D27*'GM Alloc Factors'!I56/('(Other Computations)'!I186+'(Other Computations)'!I199))</f>
        <v>0</v>
      </c>
      <c r="J7039" s="76">
        <f>IF('(Other Computations)'!J199=0,0,Inputs!L261*Inputs!L154*Inputs!K77*Inputs!D27*'GM Alloc Factors'!J56/('(Other Computations)'!J186+'(Other Computations)'!J199))</f>
        <v>0</v>
      </c>
      <c r="K7039" s="43">
        <f t="shared" ref="K7039:K7060" si="1487">SUM(G7039:J7039)</f>
        <v>0</v>
      </c>
    </row>
    <row r="7040" spans="1:11" ht="12.75" customHeight="1">
      <c r="A7040" s="61" t="str">
        <f>"         "&amp;Labels!B70</f>
        <v xml:space="preserve">         Customer 2</v>
      </c>
      <c r="B7040" s="76">
        <f>IF('(Other Computations)'!B200=0,0,Inputs!D262*Inputs!D155*Inputs!K78*Inputs!D27*'GM Alloc Factors'!B56/('(Other Computations)'!B187+'(Other Computations)'!B200))</f>
        <v>0</v>
      </c>
      <c r="C7040" s="76">
        <f>IF('(Other Computations)'!C200=0,0,Inputs!E262*Inputs!E155*Inputs!K78*Inputs!D27*'GM Alloc Factors'!C56/('(Other Computations)'!C187+'(Other Computations)'!C200))</f>
        <v>0</v>
      </c>
      <c r="D7040" s="76">
        <f>IF('(Other Computations)'!D200=0,0,Inputs!F262*Inputs!F155*Inputs!K78*Inputs!D27*'GM Alloc Factors'!D56/('(Other Computations)'!D187+'(Other Computations)'!D200))</f>
        <v>0</v>
      </c>
      <c r="E7040" s="76">
        <f>IF('(Other Computations)'!E200=0,0,Inputs!G262*Inputs!G155*Inputs!K78*Inputs!D27*'GM Alloc Factors'!E56/('(Other Computations)'!E187+'(Other Computations)'!E200))</f>
        <v>0</v>
      </c>
      <c r="F7040" s="43">
        <f t="shared" si="1486"/>
        <v>0</v>
      </c>
      <c r="G7040" s="76">
        <f>IF('(Other Computations)'!G200=0,0,Inputs!I262*Inputs!I155*Inputs!K78*Inputs!D27*'GM Alloc Factors'!G56/('(Other Computations)'!G187+'(Other Computations)'!G200))</f>
        <v>0</v>
      </c>
      <c r="H7040" s="76">
        <f>IF('(Other Computations)'!H200=0,0,Inputs!J262*Inputs!J155*Inputs!K78*Inputs!D27*'GM Alloc Factors'!H56/('(Other Computations)'!H187+'(Other Computations)'!H200))</f>
        <v>0</v>
      </c>
      <c r="I7040" s="76">
        <f>IF('(Other Computations)'!I200=0,0,Inputs!K262*Inputs!K155*Inputs!K78*Inputs!D27*'GM Alloc Factors'!I56/('(Other Computations)'!I187+'(Other Computations)'!I200))</f>
        <v>0</v>
      </c>
      <c r="J7040" s="76">
        <f>IF('(Other Computations)'!J200=0,0,Inputs!L262*Inputs!L155*Inputs!K78*Inputs!D27*'GM Alloc Factors'!J56/('(Other Computations)'!J187+'(Other Computations)'!J200))</f>
        <v>0</v>
      </c>
      <c r="K7040" s="43">
        <f t="shared" si="1487"/>
        <v>0</v>
      </c>
    </row>
    <row r="7041" spans="1:11" ht="12.75" customHeight="1">
      <c r="A7041" s="61" t="str">
        <f>"         "&amp;Labels!B71</f>
        <v xml:space="preserve">         Customer 3</v>
      </c>
      <c r="B7041" s="76">
        <f>IF('(Other Computations)'!B201=0,0,Inputs!D263*Inputs!D156*Inputs!K79*Inputs!D27*'GM Alloc Factors'!B56/('(Other Computations)'!B188+'(Other Computations)'!B201))</f>
        <v>0</v>
      </c>
      <c r="C7041" s="76">
        <f>IF('(Other Computations)'!C201=0,0,Inputs!E263*Inputs!E156*Inputs!K79*Inputs!D27*'GM Alloc Factors'!C56/('(Other Computations)'!C188+'(Other Computations)'!C201))</f>
        <v>0</v>
      </c>
      <c r="D7041" s="76">
        <f>IF('(Other Computations)'!D201=0,0,Inputs!F263*Inputs!F156*Inputs!K79*Inputs!D27*'GM Alloc Factors'!D56/('(Other Computations)'!D188+'(Other Computations)'!D201))</f>
        <v>0</v>
      </c>
      <c r="E7041" s="76">
        <f>IF('(Other Computations)'!E201=0,0,Inputs!G263*Inputs!G156*Inputs!K79*Inputs!D27*'GM Alloc Factors'!E56/('(Other Computations)'!E188+'(Other Computations)'!E201))</f>
        <v>0</v>
      </c>
      <c r="F7041" s="43">
        <f t="shared" si="1486"/>
        <v>0</v>
      </c>
      <c r="G7041" s="76">
        <f>IF('(Other Computations)'!G201=0,0,Inputs!I263*Inputs!I156*Inputs!K79*Inputs!D27*'GM Alloc Factors'!G56/('(Other Computations)'!G188+'(Other Computations)'!G201))</f>
        <v>0</v>
      </c>
      <c r="H7041" s="76">
        <f>IF('(Other Computations)'!H201=0,0,Inputs!J263*Inputs!J156*Inputs!K79*Inputs!D27*'GM Alloc Factors'!H56/('(Other Computations)'!H188+'(Other Computations)'!H201))</f>
        <v>0</v>
      </c>
      <c r="I7041" s="76">
        <f>IF('(Other Computations)'!I201=0,0,Inputs!K263*Inputs!K156*Inputs!K79*Inputs!D27*'GM Alloc Factors'!I56/('(Other Computations)'!I188+'(Other Computations)'!I201))</f>
        <v>0</v>
      </c>
      <c r="J7041" s="76">
        <f>IF('(Other Computations)'!J201=0,0,Inputs!L263*Inputs!L156*Inputs!K79*Inputs!D27*'GM Alloc Factors'!J56/('(Other Computations)'!J188+'(Other Computations)'!J201))</f>
        <v>0</v>
      </c>
      <c r="K7041" s="43">
        <f t="shared" si="1487"/>
        <v>0</v>
      </c>
    </row>
    <row r="7042" spans="1:11" ht="12.75" customHeight="1">
      <c r="A7042" s="61" t="str">
        <f>"         "&amp;Labels!B72</f>
        <v xml:space="preserve">         Customer 4</v>
      </c>
      <c r="B7042" s="76">
        <f>IF('(Other Computations)'!B202=0,0,Inputs!D264*Inputs!D157*Inputs!K80*Inputs!D27*'GM Alloc Factors'!B56/('(Other Computations)'!B189+'(Other Computations)'!B202))</f>
        <v>0</v>
      </c>
      <c r="C7042" s="76">
        <f>IF('(Other Computations)'!C202=0,0,Inputs!E264*Inputs!E157*Inputs!K80*Inputs!D27*'GM Alloc Factors'!C56/('(Other Computations)'!C189+'(Other Computations)'!C202))</f>
        <v>0</v>
      </c>
      <c r="D7042" s="76">
        <f>IF('(Other Computations)'!D202=0,0,Inputs!F264*Inputs!F157*Inputs!K80*Inputs!D27*'GM Alloc Factors'!D56/('(Other Computations)'!D189+'(Other Computations)'!D202))</f>
        <v>0</v>
      </c>
      <c r="E7042" s="76">
        <f>IF('(Other Computations)'!E202=0,0,Inputs!G264*Inputs!G157*Inputs!K80*Inputs!D27*'GM Alloc Factors'!E56/('(Other Computations)'!E189+'(Other Computations)'!E202))</f>
        <v>0</v>
      </c>
      <c r="F7042" s="43">
        <f t="shared" si="1486"/>
        <v>0</v>
      </c>
      <c r="G7042" s="76">
        <f>IF('(Other Computations)'!G202=0,0,Inputs!I264*Inputs!I157*Inputs!K80*Inputs!D27*'GM Alloc Factors'!G56/('(Other Computations)'!G189+'(Other Computations)'!G202))</f>
        <v>0</v>
      </c>
      <c r="H7042" s="76">
        <f>IF('(Other Computations)'!H202=0,0,Inputs!J264*Inputs!J157*Inputs!K80*Inputs!D27*'GM Alloc Factors'!H56/('(Other Computations)'!H189+'(Other Computations)'!H202))</f>
        <v>0</v>
      </c>
      <c r="I7042" s="76">
        <f>IF('(Other Computations)'!I202=0,0,Inputs!K264*Inputs!K157*Inputs!K80*Inputs!D27*'GM Alloc Factors'!I56/('(Other Computations)'!I189+'(Other Computations)'!I202))</f>
        <v>0</v>
      </c>
      <c r="J7042" s="76">
        <f>IF('(Other Computations)'!J202=0,0,Inputs!L264*Inputs!L157*Inputs!K80*Inputs!D27*'GM Alloc Factors'!J56/('(Other Computations)'!J189+'(Other Computations)'!J202))</f>
        <v>0</v>
      </c>
      <c r="K7042" s="43">
        <f t="shared" si="1487"/>
        <v>0</v>
      </c>
    </row>
    <row r="7043" spans="1:11" ht="12.75" customHeight="1">
      <c r="A7043" s="61" t="str">
        <f>"         "&amp;Labels!B73</f>
        <v xml:space="preserve">         Customer 5</v>
      </c>
      <c r="B7043" s="76">
        <f>IF('(Other Computations)'!B203=0,0,Inputs!D265*Inputs!D158*Inputs!K81*Inputs!D27*'GM Alloc Factors'!B56/('(Other Computations)'!B190+'(Other Computations)'!B203))</f>
        <v>0</v>
      </c>
      <c r="C7043" s="76">
        <f>IF('(Other Computations)'!C203=0,0,Inputs!E265*Inputs!E158*Inputs!K81*Inputs!D27*'GM Alloc Factors'!C56/('(Other Computations)'!C190+'(Other Computations)'!C203))</f>
        <v>0</v>
      </c>
      <c r="D7043" s="76">
        <f>IF('(Other Computations)'!D203=0,0,Inputs!F265*Inputs!F158*Inputs!K81*Inputs!D27*'GM Alloc Factors'!D56/('(Other Computations)'!D190+'(Other Computations)'!D203))</f>
        <v>0</v>
      </c>
      <c r="E7043" s="76">
        <f>IF('(Other Computations)'!E203=0,0,Inputs!G265*Inputs!G158*Inputs!K81*Inputs!D27*'GM Alloc Factors'!E56/('(Other Computations)'!E190+'(Other Computations)'!E203))</f>
        <v>0</v>
      </c>
      <c r="F7043" s="43">
        <f t="shared" si="1486"/>
        <v>0</v>
      </c>
      <c r="G7043" s="76">
        <f>IF('(Other Computations)'!G203=0,0,Inputs!I265*Inputs!I158*Inputs!K81*Inputs!D27*'GM Alloc Factors'!G56/('(Other Computations)'!G190+'(Other Computations)'!G203))</f>
        <v>0</v>
      </c>
      <c r="H7043" s="76">
        <f>IF('(Other Computations)'!H203=0,0,Inputs!J265*Inputs!J158*Inputs!K81*Inputs!D27*'GM Alloc Factors'!H56/('(Other Computations)'!H190+'(Other Computations)'!H203))</f>
        <v>0</v>
      </c>
      <c r="I7043" s="76">
        <f>IF('(Other Computations)'!I203=0,0,Inputs!K265*Inputs!K158*Inputs!K81*Inputs!D27*'GM Alloc Factors'!I56/('(Other Computations)'!I190+'(Other Computations)'!I203))</f>
        <v>0</v>
      </c>
      <c r="J7043" s="76">
        <f>IF('(Other Computations)'!J203=0,0,Inputs!L265*Inputs!L158*Inputs!K81*Inputs!D27*'GM Alloc Factors'!J56/('(Other Computations)'!J190+'(Other Computations)'!J203))</f>
        <v>0</v>
      </c>
      <c r="K7043" s="43">
        <f t="shared" si="1487"/>
        <v>0</v>
      </c>
    </row>
    <row r="7044" spans="1:11" ht="12.75" customHeight="1">
      <c r="A7044" s="61" t="str">
        <f>"         "&amp;Labels!B74</f>
        <v xml:space="preserve">         Customer 6</v>
      </c>
      <c r="B7044" s="76">
        <f>IF('(Other Computations)'!B204=0,0,Inputs!D266*Inputs!D159*Inputs!K82*Inputs!D27*'GM Alloc Factors'!B56/('(Other Computations)'!B191+'(Other Computations)'!B204))</f>
        <v>0</v>
      </c>
      <c r="C7044" s="76">
        <f>IF('(Other Computations)'!C204=0,0,Inputs!E266*Inputs!E159*Inputs!K82*Inputs!D27*'GM Alloc Factors'!C56/('(Other Computations)'!C191+'(Other Computations)'!C204))</f>
        <v>0</v>
      </c>
      <c r="D7044" s="76">
        <f>IF('(Other Computations)'!D204=0,0,Inputs!F266*Inputs!F159*Inputs!K82*Inputs!D27*'GM Alloc Factors'!D56/('(Other Computations)'!D191+'(Other Computations)'!D204))</f>
        <v>0</v>
      </c>
      <c r="E7044" s="76">
        <f>IF('(Other Computations)'!E204=0,0,Inputs!G266*Inputs!G159*Inputs!K82*Inputs!D27*'GM Alloc Factors'!E56/('(Other Computations)'!E191+'(Other Computations)'!E204))</f>
        <v>0</v>
      </c>
      <c r="F7044" s="43">
        <f t="shared" si="1486"/>
        <v>0</v>
      </c>
      <c r="G7044" s="76">
        <f>IF('(Other Computations)'!G204=0,0,Inputs!I266*Inputs!I159*Inputs!K82*Inputs!D27*'GM Alloc Factors'!G56/('(Other Computations)'!G191+'(Other Computations)'!G204))</f>
        <v>0</v>
      </c>
      <c r="H7044" s="76">
        <f>IF('(Other Computations)'!H204=0,0,Inputs!J266*Inputs!J159*Inputs!K82*Inputs!D27*'GM Alloc Factors'!H56/('(Other Computations)'!H191+'(Other Computations)'!H204))</f>
        <v>0</v>
      </c>
      <c r="I7044" s="76">
        <f>IF('(Other Computations)'!I204=0,0,Inputs!K266*Inputs!K159*Inputs!K82*Inputs!D27*'GM Alloc Factors'!I56/('(Other Computations)'!I191+'(Other Computations)'!I204))</f>
        <v>0</v>
      </c>
      <c r="J7044" s="76">
        <f>IF('(Other Computations)'!J204=0,0,Inputs!L266*Inputs!L159*Inputs!K82*Inputs!D27*'GM Alloc Factors'!J56/('(Other Computations)'!J191+'(Other Computations)'!J204))</f>
        <v>0</v>
      </c>
      <c r="K7044" s="43">
        <f t="shared" si="1487"/>
        <v>0</v>
      </c>
    </row>
    <row r="7045" spans="1:11" ht="12.75" customHeight="1">
      <c r="A7045" s="61" t="str">
        <f>"         "&amp;Labels!B75</f>
        <v xml:space="preserve">         Customer 7</v>
      </c>
      <c r="B7045" s="76">
        <f>IF('(Other Computations)'!B205=0,0,Inputs!D267*Inputs!D160*Inputs!K83*Inputs!D27*'GM Alloc Factors'!B56/('(Other Computations)'!B192+'(Other Computations)'!B205))</f>
        <v>0</v>
      </c>
      <c r="C7045" s="76">
        <f>IF('(Other Computations)'!C205=0,0,Inputs!E267*Inputs!E160*Inputs!K83*Inputs!D27*'GM Alloc Factors'!C56/('(Other Computations)'!C192+'(Other Computations)'!C205))</f>
        <v>0</v>
      </c>
      <c r="D7045" s="76">
        <f>IF('(Other Computations)'!D205=0,0,Inputs!F267*Inputs!F160*Inputs!K83*Inputs!D27*'GM Alloc Factors'!D56/('(Other Computations)'!D192+'(Other Computations)'!D205))</f>
        <v>0</v>
      </c>
      <c r="E7045" s="76">
        <f>IF('(Other Computations)'!E205=0,0,Inputs!G267*Inputs!G160*Inputs!K83*Inputs!D27*'GM Alloc Factors'!E56/('(Other Computations)'!E192+'(Other Computations)'!E205))</f>
        <v>0</v>
      </c>
      <c r="F7045" s="43">
        <f t="shared" si="1486"/>
        <v>0</v>
      </c>
      <c r="G7045" s="76">
        <f>IF('(Other Computations)'!G205=0,0,Inputs!I267*Inputs!I160*Inputs!K83*Inputs!D27*'GM Alloc Factors'!G56/('(Other Computations)'!G192+'(Other Computations)'!G205))</f>
        <v>0</v>
      </c>
      <c r="H7045" s="76">
        <f>IF('(Other Computations)'!H205=0,0,Inputs!J267*Inputs!J160*Inputs!K83*Inputs!D27*'GM Alloc Factors'!H56/('(Other Computations)'!H192+'(Other Computations)'!H205))</f>
        <v>0</v>
      </c>
      <c r="I7045" s="76">
        <f>IF('(Other Computations)'!I205=0,0,Inputs!K267*Inputs!K160*Inputs!K83*Inputs!D27*'GM Alloc Factors'!I56/('(Other Computations)'!I192+'(Other Computations)'!I205))</f>
        <v>0</v>
      </c>
      <c r="J7045" s="76">
        <f>IF('(Other Computations)'!J205=0,0,Inputs!L267*Inputs!L160*Inputs!K83*Inputs!D27*'GM Alloc Factors'!J56/('(Other Computations)'!J192+'(Other Computations)'!J205))</f>
        <v>0</v>
      </c>
      <c r="K7045" s="43">
        <f t="shared" si="1487"/>
        <v>0</v>
      </c>
    </row>
    <row r="7046" spans="1:11" ht="12.75" customHeight="1">
      <c r="A7046" s="61" t="str">
        <f>"         "&amp;Labels!B76</f>
        <v xml:space="preserve">         Customer 8</v>
      </c>
      <c r="B7046" s="76">
        <f>IF('(Other Computations)'!B206=0,0,Inputs!D268*Inputs!D161*Inputs!K84*Inputs!D27*'GM Alloc Factors'!B56/('(Other Computations)'!B193+'(Other Computations)'!B206))</f>
        <v>0</v>
      </c>
      <c r="C7046" s="76">
        <f>IF('(Other Computations)'!C206=0,0,Inputs!E268*Inputs!E161*Inputs!K84*Inputs!D27*'GM Alloc Factors'!C56/('(Other Computations)'!C193+'(Other Computations)'!C206))</f>
        <v>0</v>
      </c>
      <c r="D7046" s="76">
        <f>IF('(Other Computations)'!D206=0,0,Inputs!F268*Inputs!F161*Inputs!K84*Inputs!D27*'GM Alloc Factors'!D56/('(Other Computations)'!D193+'(Other Computations)'!D206))</f>
        <v>0</v>
      </c>
      <c r="E7046" s="76">
        <f>IF('(Other Computations)'!E206=0,0,Inputs!G268*Inputs!G161*Inputs!K84*Inputs!D27*'GM Alloc Factors'!E56/('(Other Computations)'!E193+'(Other Computations)'!E206))</f>
        <v>0</v>
      </c>
      <c r="F7046" s="43">
        <f t="shared" si="1486"/>
        <v>0</v>
      </c>
      <c r="G7046" s="76">
        <f>IF('(Other Computations)'!G206=0,0,Inputs!I268*Inputs!I161*Inputs!K84*Inputs!D27*'GM Alloc Factors'!G56/('(Other Computations)'!G193+'(Other Computations)'!G206))</f>
        <v>0</v>
      </c>
      <c r="H7046" s="76">
        <f>IF('(Other Computations)'!H206=0,0,Inputs!J268*Inputs!J161*Inputs!K84*Inputs!D27*'GM Alloc Factors'!H56/('(Other Computations)'!H193+'(Other Computations)'!H206))</f>
        <v>0</v>
      </c>
      <c r="I7046" s="76">
        <f>IF('(Other Computations)'!I206=0,0,Inputs!K268*Inputs!K161*Inputs!K84*Inputs!D27*'GM Alloc Factors'!I56/('(Other Computations)'!I193+'(Other Computations)'!I206))</f>
        <v>0</v>
      </c>
      <c r="J7046" s="76">
        <f>IF('(Other Computations)'!J206=0,0,Inputs!L268*Inputs!L161*Inputs!K84*Inputs!D27*'GM Alloc Factors'!J56/('(Other Computations)'!J193+'(Other Computations)'!J206))</f>
        <v>0</v>
      </c>
      <c r="K7046" s="43">
        <f t="shared" si="1487"/>
        <v>0</v>
      </c>
    </row>
    <row r="7047" spans="1:11" ht="12.75" customHeight="1">
      <c r="A7047" s="61" t="str">
        <f>"         "&amp;Labels!B77</f>
        <v xml:space="preserve">         Customer 9</v>
      </c>
      <c r="B7047" s="76">
        <f>IF('(Other Computations)'!B207=0,0,Inputs!D269*Inputs!D162*Inputs!K85*Inputs!D27*'GM Alloc Factors'!B56/('(Other Computations)'!B194+'(Other Computations)'!B207))</f>
        <v>0</v>
      </c>
      <c r="C7047" s="76">
        <f>IF('(Other Computations)'!C207=0,0,Inputs!E269*Inputs!E162*Inputs!K85*Inputs!D27*'GM Alloc Factors'!C56/('(Other Computations)'!C194+'(Other Computations)'!C207))</f>
        <v>0</v>
      </c>
      <c r="D7047" s="76">
        <f>IF('(Other Computations)'!D207=0,0,Inputs!F269*Inputs!F162*Inputs!K85*Inputs!D27*'GM Alloc Factors'!D56/('(Other Computations)'!D194+'(Other Computations)'!D207))</f>
        <v>0</v>
      </c>
      <c r="E7047" s="76">
        <f>IF('(Other Computations)'!E207=0,0,Inputs!G269*Inputs!G162*Inputs!K85*Inputs!D27*'GM Alloc Factors'!E56/('(Other Computations)'!E194+'(Other Computations)'!E207))</f>
        <v>0</v>
      </c>
      <c r="F7047" s="43">
        <f t="shared" si="1486"/>
        <v>0</v>
      </c>
      <c r="G7047" s="76">
        <f>IF('(Other Computations)'!G207=0,0,Inputs!I269*Inputs!I162*Inputs!K85*Inputs!D27*'GM Alloc Factors'!G56/('(Other Computations)'!G194+'(Other Computations)'!G207))</f>
        <v>0</v>
      </c>
      <c r="H7047" s="76">
        <f>IF('(Other Computations)'!H207=0,0,Inputs!J269*Inputs!J162*Inputs!K85*Inputs!D27*'GM Alloc Factors'!H56/('(Other Computations)'!H194+'(Other Computations)'!H207))</f>
        <v>0</v>
      </c>
      <c r="I7047" s="76">
        <f>IF('(Other Computations)'!I207=0,0,Inputs!K269*Inputs!K162*Inputs!K85*Inputs!D27*'GM Alloc Factors'!I56/('(Other Computations)'!I194+'(Other Computations)'!I207))</f>
        <v>0</v>
      </c>
      <c r="J7047" s="76">
        <f>IF('(Other Computations)'!J207=0,0,Inputs!L269*Inputs!L162*Inputs!K85*Inputs!D27*'GM Alloc Factors'!J56/('(Other Computations)'!J194+'(Other Computations)'!J207))</f>
        <v>0</v>
      </c>
      <c r="K7047" s="43">
        <f t="shared" si="1487"/>
        <v>0</v>
      </c>
    </row>
    <row r="7048" spans="1:11" ht="12.75" customHeight="1">
      <c r="A7048" s="61" t="str">
        <f>"         "&amp;Labels!B78</f>
        <v xml:space="preserve">         Customer 10</v>
      </c>
      <c r="B7048" s="76">
        <f>IF('(Other Computations)'!B208=0,0,Inputs!D270*Inputs!D163*Inputs!K86*Inputs!D27*'GM Alloc Factors'!B56/('(Other Computations)'!B195+'(Other Computations)'!B208))</f>
        <v>0</v>
      </c>
      <c r="C7048" s="76">
        <f>IF('(Other Computations)'!C208=0,0,Inputs!E270*Inputs!E163*Inputs!K86*Inputs!D27*'GM Alloc Factors'!C56/('(Other Computations)'!C195+'(Other Computations)'!C208))</f>
        <v>0</v>
      </c>
      <c r="D7048" s="76">
        <f>IF('(Other Computations)'!D208=0,0,Inputs!F270*Inputs!F163*Inputs!K86*Inputs!D27*'GM Alloc Factors'!D56/('(Other Computations)'!D195+'(Other Computations)'!D208))</f>
        <v>0</v>
      </c>
      <c r="E7048" s="76">
        <f>IF('(Other Computations)'!E208=0,0,Inputs!G270*Inputs!G163*Inputs!K86*Inputs!D27*'GM Alloc Factors'!E56/('(Other Computations)'!E195+'(Other Computations)'!E208))</f>
        <v>0</v>
      </c>
      <c r="F7048" s="43">
        <f t="shared" si="1486"/>
        <v>0</v>
      </c>
      <c r="G7048" s="76">
        <f>IF('(Other Computations)'!G208=0,0,Inputs!I270*Inputs!I163*Inputs!K86*Inputs!D27*'GM Alloc Factors'!G56/('(Other Computations)'!G195+'(Other Computations)'!G208))</f>
        <v>0</v>
      </c>
      <c r="H7048" s="76">
        <f>IF('(Other Computations)'!H208=0,0,Inputs!J270*Inputs!J163*Inputs!K86*Inputs!D27*'GM Alloc Factors'!H56/('(Other Computations)'!H195+'(Other Computations)'!H208))</f>
        <v>0</v>
      </c>
      <c r="I7048" s="76">
        <f>IF('(Other Computations)'!I208=0,0,Inputs!K270*Inputs!K163*Inputs!K86*Inputs!D27*'GM Alloc Factors'!I56/('(Other Computations)'!I195+'(Other Computations)'!I208))</f>
        <v>0</v>
      </c>
      <c r="J7048" s="76">
        <f>IF('(Other Computations)'!J208=0,0,Inputs!L270*Inputs!L163*Inputs!K86*Inputs!D27*'GM Alloc Factors'!J56/('(Other Computations)'!J195+'(Other Computations)'!J208))</f>
        <v>0</v>
      </c>
      <c r="K7048" s="43">
        <f t="shared" si="1487"/>
        <v>0</v>
      </c>
    </row>
    <row r="7049" spans="1:11" ht="12.75" customHeight="1">
      <c r="A7049" s="61" t="str">
        <f>"         "&amp;Labels!C68</f>
        <v xml:space="preserve">         Total</v>
      </c>
      <c r="B7049" s="84">
        <f>SUM(B7039:B7048)</f>
        <v>0</v>
      </c>
      <c r="C7049" s="84">
        <f>SUM(C7039:C7048)</f>
        <v>0</v>
      </c>
      <c r="D7049" s="84">
        <f>SUM(D7039:D7048)</f>
        <v>0</v>
      </c>
      <c r="E7049" s="84">
        <f>SUM(E7039:E7048)</f>
        <v>0</v>
      </c>
      <c r="F7049" s="43">
        <f t="shared" si="1486"/>
        <v>0</v>
      </c>
      <c r="G7049" s="84">
        <f>SUM(G7039:G7048)</f>
        <v>0</v>
      </c>
      <c r="H7049" s="84">
        <f>SUM(H7039:H7048)</f>
        <v>0</v>
      </c>
      <c r="I7049" s="84">
        <f>SUM(I7039:I7048)</f>
        <v>0</v>
      </c>
      <c r="J7049" s="84">
        <f>SUM(J7039:J7048)</f>
        <v>0</v>
      </c>
      <c r="K7049" s="43">
        <f t="shared" si="1487"/>
        <v>0</v>
      </c>
    </row>
    <row r="7050" spans="1:11" ht="12.75" customHeight="1">
      <c r="A7050" s="55" t="str">
        <f>"      "&amp;Labels!C84</f>
        <v xml:space="preserve">      Total</v>
      </c>
      <c r="B7050" s="74">
        <f>SUM(B6965,B6977,B6989,B7001,B7013,B7025,B7037,B7049)</f>
        <v>0</v>
      </c>
      <c r="C7050" s="74">
        <f>SUM(C6965,C6977,C6989,C7001,C7013,C7025,C7037,C7049)</f>
        <v>0</v>
      </c>
      <c r="D7050" s="74">
        <f>SUM(D6965,D6977,D6989,D7001,D7013,D7025,D7037,D7049)</f>
        <v>0</v>
      </c>
      <c r="E7050" s="74">
        <f>SUM(E6965,E6977,E6989,E7001,E7013,E7025,E7037,E7049)</f>
        <v>0</v>
      </c>
      <c r="F7050" s="43">
        <f t="shared" si="1486"/>
        <v>0</v>
      </c>
      <c r="G7050" s="74">
        <f>SUM(G6965,G6977,G6989,G7001,G7013,G7025,G7037,G7049)</f>
        <v>0</v>
      </c>
      <c r="H7050" s="74">
        <f>SUM(H6965,H6977,H6989,H7001,H7013,H7025,H7037,H7049)</f>
        <v>0</v>
      </c>
      <c r="I7050" s="74">
        <f>SUM(I6965,I6977,I6989,I7001,I7013,I7025,I7037,I7049)</f>
        <v>0</v>
      </c>
      <c r="J7050" s="74">
        <f>SUM(J6965,J6977,J6989,J7001,J7013,J7025,J7037,J7049)</f>
        <v>0</v>
      </c>
      <c r="K7050" s="43">
        <f t="shared" si="1487"/>
        <v>0</v>
      </c>
    </row>
    <row r="7051" spans="1:11" ht="12.75" customHeight="1">
      <c r="A7051" s="61" t="str">
        <f>"         "&amp;Labels!B69</f>
        <v xml:space="preserve">         Customer 1</v>
      </c>
      <c r="B7051" s="76">
        <f t="shared" ref="B7051:E7060" si="1488">SUM(B6955,B6967,B6979,B6991,B7003,B7015,B7027,B7039)</f>
        <v>0</v>
      </c>
      <c r="C7051" s="76">
        <f t="shared" si="1488"/>
        <v>0</v>
      </c>
      <c r="D7051" s="76">
        <f t="shared" si="1488"/>
        <v>0</v>
      </c>
      <c r="E7051" s="76">
        <f t="shared" si="1488"/>
        <v>0</v>
      </c>
      <c r="F7051" s="43">
        <f t="shared" si="1486"/>
        <v>0</v>
      </c>
      <c r="G7051" s="76">
        <f t="shared" ref="G7051:J7060" si="1489">SUM(G6955,G6967,G6979,G6991,G7003,G7015,G7027,G7039)</f>
        <v>0</v>
      </c>
      <c r="H7051" s="76">
        <f t="shared" si="1489"/>
        <v>0</v>
      </c>
      <c r="I7051" s="76">
        <f t="shared" si="1489"/>
        <v>0</v>
      </c>
      <c r="J7051" s="76">
        <f t="shared" si="1489"/>
        <v>0</v>
      </c>
      <c r="K7051" s="43">
        <f t="shared" si="1487"/>
        <v>0</v>
      </c>
    </row>
    <row r="7052" spans="1:11" ht="12.75" customHeight="1">
      <c r="A7052" s="61" t="str">
        <f>"         "&amp;Labels!B70</f>
        <v xml:space="preserve">         Customer 2</v>
      </c>
      <c r="B7052" s="76">
        <f t="shared" si="1488"/>
        <v>0</v>
      </c>
      <c r="C7052" s="76">
        <f t="shared" si="1488"/>
        <v>0</v>
      </c>
      <c r="D7052" s="76">
        <f t="shared" si="1488"/>
        <v>0</v>
      </c>
      <c r="E7052" s="76">
        <f t="shared" si="1488"/>
        <v>0</v>
      </c>
      <c r="F7052" s="43">
        <f t="shared" si="1486"/>
        <v>0</v>
      </c>
      <c r="G7052" s="76">
        <f t="shared" si="1489"/>
        <v>0</v>
      </c>
      <c r="H7052" s="76">
        <f t="shared" si="1489"/>
        <v>0</v>
      </c>
      <c r="I7052" s="76">
        <f t="shared" si="1489"/>
        <v>0</v>
      </c>
      <c r="J7052" s="76">
        <f t="shared" si="1489"/>
        <v>0</v>
      </c>
      <c r="K7052" s="43">
        <f t="shared" si="1487"/>
        <v>0</v>
      </c>
    </row>
    <row r="7053" spans="1:11" ht="12.75" customHeight="1">
      <c r="A7053" s="61" t="str">
        <f>"         "&amp;Labels!B71</f>
        <v xml:space="preserve">         Customer 3</v>
      </c>
      <c r="B7053" s="76">
        <f t="shared" si="1488"/>
        <v>0</v>
      </c>
      <c r="C7053" s="76">
        <f t="shared" si="1488"/>
        <v>0</v>
      </c>
      <c r="D7053" s="76">
        <f t="shared" si="1488"/>
        <v>0</v>
      </c>
      <c r="E7053" s="76">
        <f t="shared" si="1488"/>
        <v>0</v>
      </c>
      <c r="F7053" s="43">
        <f t="shared" si="1486"/>
        <v>0</v>
      </c>
      <c r="G7053" s="76">
        <f t="shared" si="1489"/>
        <v>0</v>
      </c>
      <c r="H7053" s="76">
        <f t="shared" si="1489"/>
        <v>0</v>
      </c>
      <c r="I7053" s="76">
        <f t="shared" si="1489"/>
        <v>0</v>
      </c>
      <c r="J7053" s="76">
        <f t="shared" si="1489"/>
        <v>0</v>
      </c>
      <c r="K7053" s="43">
        <f t="shared" si="1487"/>
        <v>0</v>
      </c>
    </row>
    <row r="7054" spans="1:11" ht="12.75" customHeight="1">
      <c r="A7054" s="61" t="str">
        <f>"         "&amp;Labels!B72</f>
        <v xml:space="preserve">         Customer 4</v>
      </c>
      <c r="B7054" s="76">
        <f t="shared" si="1488"/>
        <v>0</v>
      </c>
      <c r="C7054" s="76">
        <f t="shared" si="1488"/>
        <v>0</v>
      </c>
      <c r="D7054" s="76">
        <f t="shared" si="1488"/>
        <v>0</v>
      </c>
      <c r="E7054" s="76">
        <f t="shared" si="1488"/>
        <v>0</v>
      </c>
      <c r="F7054" s="43">
        <f t="shared" si="1486"/>
        <v>0</v>
      </c>
      <c r="G7054" s="76">
        <f t="shared" si="1489"/>
        <v>0</v>
      </c>
      <c r="H7054" s="76">
        <f t="shared" si="1489"/>
        <v>0</v>
      </c>
      <c r="I7054" s="76">
        <f t="shared" si="1489"/>
        <v>0</v>
      </c>
      <c r="J7054" s="76">
        <f t="shared" si="1489"/>
        <v>0</v>
      </c>
      <c r="K7054" s="43">
        <f t="shared" si="1487"/>
        <v>0</v>
      </c>
    </row>
    <row r="7055" spans="1:11" ht="12.75" customHeight="1">
      <c r="A7055" s="61" t="str">
        <f>"         "&amp;Labels!B73</f>
        <v xml:space="preserve">         Customer 5</v>
      </c>
      <c r="B7055" s="76">
        <f t="shared" si="1488"/>
        <v>0</v>
      </c>
      <c r="C7055" s="76">
        <f t="shared" si="1488"/>
        <v>0</v>
      </c>
      <c r="D7055" s="76">
        <f t="shared" si="1488"/>
        <v>0</v>
      </c>
      <c r="E7055" s="76">
        <f t="shared" si="1488"/>
        <v>0</v>
      </c>
      <c r="F7055" s="43">
        <f t="shared" si="1486"/>
        <v>0</v>
      </c>
      <c r="G7055" s="76">
        <f t="shared" si="1489"/>
        <v>0</v>
      </c>
      <c r="H7055" s="76">
        <f t="shared" si="1489"/>
        <v>0</v>
      </c>
      <c r="I7055" s="76">
        <f t="shared" si="1489"/>
        <v>0</v>
      </c>
      <c r="J7055" s="76">
        <f t="shared" si="1489"/>
        <v>0</v>
      </c>
      <c r="K7055" s="43">
        <f t="shared" si="1487"/>
        <v>0</v>
      </c>
    </row>
    <row r="7056" spans="1:11" ht="12.75" customHeight="1">
      <c r="A7056" s="61" t="str">
        <f>"         "&amp;Labels!B74</f>
        <v xml:space="preserve">         Customer 6</v>
      </c>
      <c r="B7056" s="76">
        <f t="shared" si="1488"/>
        <v>0</v>
      </c>
      <c r="C7056" s="76">
        <f t="shared" si="1488"/>
        <v>0</v>
      </c>
      <c r="D7056" s="76">
        <f t="shared" si="1488"/>
        <v>0</v>
      </c>
      <c r="E7056" s="76">
        <f t="shared" si="1488"/>
        <v>0</v>
      </c>
      <c r="F7056" s="43">
        <f t="shared" si="1486"/>
        <v>0</v>
      </c>
      <c r="G7056" s="76">
        <f t="shared" si="1489"/>
        <v>0</v>
      </c>
      <c r="H7056" s="76">
        <f t="shared" si="1489"/>
        <v>0</v>
      </c>
      <c r="I7056" s="76">
        <f t="shared" si="1489"/>
        <v>0</v>
      </c>
      <c r="J7056" s="76">
        <f t="shared" si="1489"/>
        <v>0</v>
      </c>
      <c r="K7056" s="43">
        <f t="shared" si="1487"/>
        <v>0</v>
      </c>
    </row>
    <row r="7057" spans="1:11" ht="12.75" customHeight="1">
      <c r="A7057" s="61" t="str">
        <f>"         "&amp;Labels!B75</f>
        <v xml:space="preserve">         Customer 7</v>
      </c>
      <c r="B7057" s="76">
        <f t="shared" si="1488"/>
        <v>0</v>
      </c>
      <c r="C7057" s="76">
        <f t="shared" si="1488"/>
        <v>0</v>
      </c>
      <c r="D7057" s="76">
        <f t="shared" si="1488"/>
        <v>0</v>
      </c>
      <c r="E7057" s="76">
        <f t="shared" si="1488"/>
        <v>0</v>
      </c>
      <c r="F7057" s="43">
        <f t="shared" si="1486"/>
        <v>0</v>
      </c>
      <c r="G7057" s="76">
        <f t="shared" si="1489"/>
        <v>0</v>
      </c>
      <c r="H7057" s="76">
        <f t="shared" si="1489"/>
        <v>0</v>
      </c>
      <c r="I7057" s="76">
        <f t="shared" si="1489"/>
        <v>0</v>
      </c>
      <c r="J7057" s="76">
        <f t="shared" si="1489"/>
        <v>0</v>
      </c>
      <c r="K7057" s="43">
        <f t="shared" si="1487"/>
        <v>0</v>
      </c>
    </row>
    <row r="7058" spans="1:11" ht="12.75" customHeight="1">
      <c r="A7058" s="61" t="str">
        <f>"         "&amp;Labels!B76</f>
        <v xml:space="preserve">         Customer 8</v>
      </c>
      <c r="B7058" s="76">
        <f t="shared" si="1488"/>
        <v>0</v>
      </c>
      <c r="C7058" s="76">
        <f t="shared" si="1488"/>
        <v>0</v>
      </c>
      <c r="D7058" s="76">
        <f t="shared" si="1488"/>
        <v>0</v>
      </c>
      <c r="E7058" s="76">
        <f t="shared" si="1488"/>
        <v>0</v>
      </c>
      <c r="F7058" s="43">
        <f t="shared" si="1486"/>
        <v>0</v>
      </c>
      <c r="G7058" s="76">
        <f t="shared" si="1489"/>
        <v>0</v>
      </c>
      <c r="H7058" s="76">
        <f t="shared" si="1489"/>
        <v>0</v>
      </c>
      <c r="I7058" s="76">
        <f t="shared" si="1489"/>
        <v>0</v>
      </c>
      <c r="J7058" s="76">
        <f t="shared" si="1489"/>
        <v>0</v>
      </c>
      <c r="K7058" s="43">
        <f t="shared" si="1487"/>
        <v>0</v>
      </c>
    </row>
    <row r="7059" spans="1:11" ht="12.75" customHeight="1">
      <c r="A7059" s="61" t="str">
        <f>"         "&amp;Labels!B77</f>
        <v xml:space="preserve">         Customer 9</v>
      </c>
      <c r="B7059" s="76">
        <f t="shared" si="1488"/>
        <v>0</v>
      </c>
      <c r="C7059" s="76">
        <f t="shared" si="1488"/>
        <v>0</v>
      </c>
      <c r="D7059" s="76">
        <f t="shared" si="1488"/>
        <v>0</v>
      </c>
      <c r="E7059" s="76">
        <f t="shared" si="1488"/>
        <v>0</v>
      </c>
      <c r="F7059" s="43">
        <f t="shared" si="1486"/>
        <v>0</v>
      </c>
      <c r="G7059" s="76">
        <f t="shared" si="1489"/>
        <v>0</v>
      </c>
      <c r="H7059" s="76">
        <f t="shared" si="1489"/>
        <v>0</v>
      </c>
      <c r="I7059" s="76">
        <f t="shared" si="1489"/>
        <v>0</v>
      </c>
      <c r="J7059" s="76">
        <f t="shared" si="1489"/>
        <v>0</v>
      </c>
      <c r="K7059" s="43">
        <f t="shared" si="1487"/>
        <v>0</v>
      </c>
    </row>
    <row r="7060" spans="1:11" ht="12.75" customHeight="1">
      <c r="A7060" s="61" t="str">
        <f>"         "&amp;Labels!B78</f>
        <v xml:space="preserve">         Customer 10</v>
      </c>
      <c r="B7060" s="76">
        <f t="shared" si="1488"/>
        <v>0</v>
      </c>
      <c r="C7060" s="76">
        <f t="shared" si="1488"/>
        <v>0</v>
      </c>
      <c r="D7060" s="76">
        <f t="shared" si="1488"/>
        <v>0</v>
      </c>
      <c r="E7060" s="76">
        <f t="shared" si="1488"/>
        <v>0</v>
      </c>
      <c r="F7060" s="43">
        <f t="shared" si="1486"/>
        <v>0</v>
      </c>
      <c r="G7060" s="76">
        <f t="shared" si="1489"/>
        <v>0</v>
      </c>
      <c r="H7060" s="76">
        <f t="shared" si="1489"/>
        <v>0</v>
      </c>
      <c r="I7060" s="76">
        <f t="shared" si="1489"/>
        <v>0</v>
      </c>
      <c r="J7060" s="76">
        <f t="shared" si="1489"/>
        <v>0</v>
      </c>
      <c r="K7060" s="43">
        <f t="shared" si="1487"/>
        <v>0</v>
      </c>
    </row>
    <row r="7061" spans="1:11" ht="12.75" customHeight="1">
      <c r="A7061" s="61" t="str">
        <f>"         "&amp;Labels!C68</f>
        <v xml:space="preserve">         Total</v>
      </c>
      <c r="B7061" s="84">
        <f>B7050</f>
        <v>0</v>
      </c>
      <c r="C7061" s="84">
        <f>C7050</f>
        <v>0</v>
      </c>
      <c r="D7061" s="84">
        <f>D7050</f>
        <v>0</v>
      </c>
      <c r="E7061" s="84">
        <f>E7050</f>
        <v>0</v>
      </c>
      <c r="F7061" s="43">
        <f>SUM(B7050:E7050)</f>
        <v>0</v>
      </c>
      <c r="G7061" s="84">
        <f>G7050</f>
        <v>0</v>
      </c>
      <c r="H7061" s="84">
        <f>H7050</f>
        <v>0</v>
      </c>
      <c r="I7061" s="84">
        <f>I7050</f>
        <v>0</v>
      </c>
      <c r="J7061" s="84">
        <f>J7050</f>
        <v>0</v>
      </c>
      <c r="K7061" s="43">
        <f>SUM(G7050:J7050)</f>
        <v>0</v>
      </c>
    </row>
    <row r="7062" spans="1:11" ht="12.75" customHeight="1">
      <c r="A7062" s="63" t="str">
        <f>"   "&amp;Labels!C106</f>
        <v xml:space="preserve">   Total</v>
      </c>
      <c r="B7062" s="77">
        <f>SUM(B6941,B7050)</f>
        <v>0</v>
      </c>
      <c r="C7062" s="77">
        <f>SUM(C6941,C7050)</f>
        <v>0</v>
      </c>
      <c r="D7062" s="77">
        <f>SUM(D6941,D7050)</f>
        <v>0</v>
      </c>
      <c r="E7062" s="77">
        <f>SUM(E6941,E7050)</f>
        <v>0</v>
      </c>
      <c r="F7062" s="43">
        <f>SUM(B7062:E7062)</f>
        <v>0</v>
      </c>
      <c r="G7062" s="77">
        <f>SUM(G6941,G7050)</f>
        <v>0</v>
      </c>
      <c r="H7062" s="77">
        <f>SUM(H6941,H7050)</f>
        <v>0</v>
      </c>
      <c r="I7062" s="77">
        <f>SUM(I6941,I7050)</f>
        <v>0</v>
      </c>
      <c r="J7062" s="77">
        <f>SUM(J6941,J7050)</f>
        <v>0</v>
      </c>
      <c r="K7062" s="43">
        <f>SUM(G7062:J7062)</f>
        <v>0</v>
      </c>
    </row>
    <row r="7063" spans="1:11" ht="12.75" customHeight="1">
      <c r="A7063" s="61" t="str">
        <f>"      "&amp;Labels!B85</f>
        <v xml:space="preserve">      Q 1</v>
      </c>
      <c r="B7063" s="84"/>
      <c r="C7063" s="84"/>
      <c r="D7063" s="84"/>
      <c r="E7063" s="84"/>
      <c r="F7063" s="43"/>
      <c r="G7063" s="84"/>
      <c r="H7063" s="84"/>
      <c r="I7063" s="84"/>
      <c r="J7063" s="84"/>
      <c r="K7063" s="43"/>
    </row>
    <row r="7064" spans="1:11" ht="12.75" customHeight="1">
      <c r="A7064" s="61" t="str">
        <f>"         "&amp;Labels!B69</f>
        <v xml:space="preserve">         Customer 1</v>
      </c>
      <c r="B7064" s="76">
        <f t="shared" ref="B7064:E7074" si="1490">SUM(B6846,B6955)</f>
        <v>0</v>
      </c>
      <c r="C7064" s="76">
        <f t="shared" si="1490"/>
        <v>0</v>
      </c>
      <c r="D7064" s="76">
        <f t="shared" si="1490"/>
        <v>0</v>
      </c>
      <c r="E7064" s="76">
        <f t="shared" si="1490"/>
        <v>0</v>
      </c>
      <c r="F7064" s="43">
        <f t="shared" ref="F7064:F7074" si="1491">SUM(B7064:E7064)</f>
        <v>0</v>
      </c>
      <c r="G7064" s="76">
        <f t="shared" ref="G7064:J7074" si="1492">SUM(G6846,G6955)</f>
        <v>0</v>
      </c>
      <c r="H7064" s="76">
        <f t="shared" si="1492"/>
        <v>0</v>
      </c>
      <c r="I7064" s="76">
        <f t="shared" si="1492"/>
        <v>0</v>
      </c>
      <c r="J7064" s="76">
        <f t="shared" si="1492"/>
        <v>0</v>
      </c>
      <c r="K7064" s="43">
        <f t="shared" ref="K7064:K7074" si="1493">SUM(G7064:J7064)</f>
        <v>0</v>
      </c>
    </row>
    <row r="7065" spans="1:11" ht="12.75" customHeight="1">
      <c r="A7065" s="61" t="str">
        <f>"         "&amp;Labels!B70</f>
        <v xml:space="preserve">         Customer 2</v>
      </c>
      <c r="B7065" s="76">
        <f t="shared" si="1490"/>
        <v>0</v>
      </c>
      <c r="C7065" s="76">
        <f t="shared" si="1490"/>
        <v>0</v>
      </c>
      <c r="D7065" s="76">
        <f t="shared" si="1490"/>
        <v>0</v>
      </c>
      <c r="E7065" s="76">
        <f t="shared" si="1490"/>
        <v>0</v>
      </c>
      <c r="F7065" s="43">
        <f t="shared" si="1491"/>
        <v>0</v>
      </c>
      <c r="G7065" s="76">
        <f t="shared" si="1492"/>
        <v>0</v>
      </c>
      <c r="H7065" s="76">
        <f t="shared" si="1492"/>
        <v>0</v>
      </c>
      <c r="I7065" s="76">
        <f t="shared" si="1492"/>
        <v>0</v>
      </c>
      <c r="J7065" s="76">
        <f t="shared" si="1492"/>
        <v>0</v>
      </c>
      <c r="K7065" s="43">
        <f t="shared" si="1493"/>
        <v>0</v>
      </c>
    </row>
    <row r="7066" spans="1:11" ht="12.75" customHeight="1">
      <c r="A7066" s="61" t="str">
        <f>"         "&amp;Labels!B71</f>
        <v xml:space="preserve">         Customer 3</v>
      </c>
      <c r="B7066" s="76">
        <f t="shared" si="1490"/>
        <v>0</v>
      </c>
      <c r="C7066" s="76">
        <f t="shared" si="1490"/>
        <v>0</v>
      </c>
      <c r="D7066" s="76">
        <f t="shared" si="1490"/>
        <v>0</v>
      </c>
      <c r="E7066" s="76">
        <f t="shared" si="1490"/>
        <v>0</v>
      </c>
      <c r="F7066" s="43">
        <f t="shared" si="1491"/>
        <v>0</v>
      </c>
      <c r="G7066" s="76">
        <f t="shared" si="1492"/>
        <v>0</v>
      </c>
      <c r="H7066" s="76">
        <f t="shared" si="1492"/>
        <v>0</v>
      </c>
      <c r="I7066" s="76">
        <f t="shared" si="1492"/>
        <v>0</v>
      </c>
      <c r="J7066" s="76">
        <f t="shared" si="1492"/>
        <v>0</v>
      </c>
      <c r="K7066" s="43">
        <f t="shared" si="1493"/>
        <v>0</v>
      </c>
    </row>
    <row r="7067" spans="1:11" ht="12.75" customHeight="1">
      <c r="A7067" s="61" t="str">
        <f>"         "&amp;Labels!B72</f>
        <v xml:space="preserve">         Customer 4</v>
      </c>
      <c r="B7067" s="76">
        <f t="shared" si="1490"/>
        <v>0</v>
      </c>
      <c r="C7067" s="76">
        <f t="shared" si="1490"/>
        <v>0</v>
      </c>
      <c r="D7067" s="76">
        <f t="shared" si="1490"/>
        <v>0</v>
      </c>
      <c r="E7067" s="76">
        <f t="shared" si="1490"/>
        <v>0</v>
      </c>
      <c r="F7067" s="43">
        <f t="shared" si="1491"/>
        <v>0</v>
      </c>
      <c r="G7067" s="76">
        <f t="shared" si="1492"/>
        <v>0</v>
      </c>
      <c r="H7067" s="76">
        <f t="shared" si="1492"/>
        <v>0</v>
      </c>
      <c r="I7067" s="76">
        <f t="shared" si="1492"/>
        <v>0</v>
      </c>
      <c r="J7067" s="76">
        <f t="shared" si="1492"/>
        <v>0</v>
      </c>
      <c r="K7067" s="43">
        <f t="shared" si="1493"/>
        <v>0</v>
      </c>
    </row>
    <row r="7068" spans="1:11" ht="12.75" customHeight="1">
      <c r="A7068" s="61" t="str">
        <f>"         "&amp;Labels!B73</f>
        <v xml:space="preserve">         Customer 5</v>
      </c>
      <c r="B7068" s="76">
        <f t="shared" si="1490"/>
        <v>0</v>
      </c>
      <c r="C7068" s="76">
        <f t="shared" si="1490"/>
        <v>0</v>
      </c>
      <c r="D7068" s="76">
        <f t="shared" si="1490"/>
        <v>0</v>
      </c>
      <c r="E7068" s="76">
        <f t="shared" si="1490"/>
        <v>0</v>
      </c>
      <c r="F7068" s="43">
        <f t="shared" si="1491"/>
        <v>0</v>
      </c>
      <c r="G7068" s="76">
        <f t="shared" si="1492"/>
        <v>0</v>
      </c>
      <c r="H7068" s="76">
        <f t="shared" si="1492"/>
        <v>0</v>
      </c>
      <c r="I7068" s="76">
        <f t="shared" si="1492"/>
        <v>0</v>
      </c>
      <c r="J7068" s="76">
        <f t="shared" si="1492"/>
        <v>0</v>
      </c>
      <c r="K7068" s="43">
        <f t="shared" si="1493"/>
        <v>0</v>
      </c>
    </row>
    <row r="7069" spans="1:11" ht="12.75" customHeight="1">
      <c r="A7069" s="61" t="str">
        <f>"         "&amp;Labels!B74</f>
        <v xml:space="preserve">         Customer 6</v>
      </c>
      <c r="B7069" s="76">
        <f t="shared" si="1490"/>
        <v>0</v>
      </c>
      <c r="C7069" s="76">
        <f t="shared" si="1490"/>
        <v>0</v>
      </c>
      <c r="D7069" s="76">
        <f t="shared" si="1490"/>
        <v>0</v>
      </c>
      <c r="E7069" s="76">
        <f t="shared" si="1490"/>
        <v>0</v>
      </c>
      <c r="F7069" s="43">
        <f t="shared" si="1491"/>
        <v>0</v>
      </c>
      <c r="G7069" s="76">
        <f t="shared" si="1492"/>
        <v>0</v>
      </c>
      <c r="H7069" s="76">
        <f t="shared" si="1492"/>
        <v>0</v>
      </c>
      <c r="I7069" s="76">
        <f t="shared" si="1492"/>
        <v>0</v>
      </c>
      <c r="J7069" s="76">
        <f t="shared" si="1492"/>
        <v>0</v>
      </c>
      <c r="K7069" s="43">
        <f t="shared" si="1493"/>
        <v>0</v>
      </c>
    </row>
    <row r="7070" spans="1:11" ht="12.75" customHeight="1">
      <c r="A7070" s="61" t="str">
        <f>"         "&amp;Labels!B75</f>
        <v xml:space="preserve">         Customer 7</v>
      </c>
      <c r="B7070" s="76">
        <f t="shared" si="1490"/>
        <v>0</v>
      </c>
      <c r="C7070" s="76">
        <f t="shared" si="1490"/>
        <v>0</v>
      </c>
      <c r="D7070" s="76">
        <f t="shared" si="1490"/>
        <v>0</v>
      </c>
      <c r="E7070" s="76">
        <f t="shared" si="1490"/>
        <v>0</v>
      </c>
      <c r="F7070" s="43">
        <f t="shared" si="1491"/>
        <v>0</v>
      </c>
      <c r="G7070" s="76">
        <f t="shared" si="1492"/>
        <v>0</v>
      </c>
      <c r="H7070" s="76">
        <f t="shared" si="1492"/>
        <v>0</v>
      </c>
      <c r="I7070" s="76">
        <f t="shared" si="1492"/>
        <v>0</v>
      </c>
      <c r="J7070" s="76">
        <f t="shared" si="1492"/>
        <v>0</v>
      </c>
      <c r="K7070" s="43">
        <f t="shared" si="1493"/>
        <v>0</v>
      </c>
    </row>
    <row r="7071" spans="1:11" ht="12.75" customHeight="1">
      <c r="A7071" s="61" t="str">
        <f>"         "&amp;Labels!B76</f>
        <v xml:space="preserve">         Customer 8</v>
      </c>
      <c r="B7071" s="76">
        <f t="shared" si="1490"/>
        <v>0</v>
      </c>
      <c r="C7071" s="76">
        <f t="shared" si="1490"/>
        <v>0</v>
      </c>
      <c r="D7071" s="76">
        <f t="shared" si="1490"/>
        <v>0</v>
      </c>
      <c r="E7071" s="76">
        <f t="shared" si="1490"/>
        <v>0</v>
      </c>
      <c r="F7071" s="43">
        <f t="shared" si="1491"/>
        <v>0</v>
      </c>
      <c r="G7071" s="76">
        <f t="shared" si="1492"/>
        <v>0</v>
      </c>
      <c r="H7071" s="76">
        <f t="shared" si="1492"/>
        <v>0</v>
      </c>
      <c r="I7071" s="76">
        <f t="shared" si="1492"/>
        <v>0</v>
      </c>
      <c r="J7071" s="76">
        <f t="shared" si="1492"/>
        <v>0</v>
      </c>
      <c r="K7071" s="43">
        <f t="shared" si="1493"/>
        <v>0</v>
      </c>
    </row>
    <row r="7072" spans="1:11" ht="12.75" customHeight="1">
      <c r="A7072" s="61" t="str">
        <f>"         "&amp;Labels!B77</f>
        <v xml:space="preserve">         Customer 9</v>
      </c>
      <c r="B7072" s="76">
        <f t="shared" si="1490"/>
        <v>0</v>
      </c>
      <c r="C7072" s="76">
        <f t="shared" si="1490"/>
        <v>0</v>
      </c>
      <c r="D7072" s="76">
        <f t="shared" si="1490"/>
        <v>0</v>
      </c>
      <c r="E7072" s="76">
        <f t="shared" si="1490"/>
        <v>0</v>
      </c>
      <c r="F7072" s="43">
        <f t="shared" si="1491"/>
        <v>0</v>
      </c>
      <c r="G7072" s="76">
        <f t="shared" si="1492"/>
        <v>0</v>
      </c>
      <c r="H7072" s="76">
        <f t="shared" si="1492"/>
        <v>0</v>
      </c>
      <c r="I7072" s="76">
        <f t="shared" si="1492"/>
        <v>0</v>
      </c>
      <c r="J7072" s="76">
        <f t="shared" si="1492"/>
        <v>0</v>
      </c>
      <c r="K7072" s="43">
        <f t="shared" si="1493"/>
        <v>0</v>
      </c>
    </row>
    <row r="7073" spans="1:11" ht="12.75" customHeight="1">
      <c r="A7073" s="61" t="str">
        <f>"         "&amp;Labels!B78</f>
        <v xml:space="preserve">         Customer 10</v>
      </c>
      <c r="B7073" s="76">
        <f t="shared" si="1490"/>
        <v>0</v>
      </c>
      <c r="C7073" s="76">
        <f t="shared" si="1490"/>
        <v>0</v>
      </c>
      <c r="D7073" s="76">
        <f t="shared" si="1490"/>
        <v>0</v>
      </c>
      <c r="E7073" s="76">
        <f t="shared" si="1490"/>
        <v>0</v>
      </c>
      <c r="F7073" s="43">
        <f t="shared" si="1491"/>
        <v>0</v>
      </c>
      <c r="G7073" s="76">
        <f t="shared" si="1492"/>
        <v>0</v>
      </c>
      <c r="H7073" s="76">
        <f t="shared" si="1492"/>
        <v>0</v>
      </c>
      <c r="I7073" s="76">
        <f t="shared" si="1492"/>
        <v>0</v>
      </c>
      <c r="J7073" s="76">
        <f t="shared" si="1492"/>
        <v>0</v>
      </c>
      <c r="K7073" s="43">
        <f t="shared" si="1493"/>
        <v>0</v>
      </c>
    </row>
    <row r="7074" spans="1:11" ht="12.75" customHeight="1">
      <c r="A7074" s="61" t="str">
        <f>"         "&amp;Labels!C68</f>
        <v xml:space="preserve">         Total</v>
      </c>
      <c r="B7074" s="84">
        <f t="shared" si="1490"/>
        <v>0</v>
      </c>
      <c r="C7074" s="84">
        <f t="shared" si="1490"/>
        <v>0</v>
      </c>
      <c r="D7074" s="84">
        <f t="shared" si="1490"/>
        <v>0</v>
      </c>
      <c r="E7074" s="84">
        <f t="shared" si="1490"/>
        <v>0</v>
      </c>
      <c r="F7074" s="43">
        <f t="shared" si="1491"/>
        <v>0</v>
      </c>
      <c r="G7074" s="84">
        <f t="shared" si="1492"/>
        <v>0</v>
      </c>
      <c r="H7074" s="84">
        <f t="shared" si="1492"/>
        <v>0</v>
      </c>
      <c r="I7074" s="84">
        <f t="shared" si="1492"/>
        <v>0</v>
      </c>
      <c r="J7074" s="84">
        <f t="shared" si="1492"/>
        <v>0</v>
      </c>
      <c r="K7074" s="43">
        <f t="shared" si="1493"/>
        <v>0</v>
      </c>
    </row>
    <row r="7075" spans="1:11" ht="12.75" customHeight="1">
      <c r="A7075" s="61" t="str">
        <f>"      "&amp;Labels!B86</f>
        <v xml:space="preserve">      Q 2</v>
      </c>
      <c r="B7075" s="84"/>
      <c r="C7075" s="84"/>
      <c r="D7075" s="84"/>
      <c r="E7075" s="84"/>
      <c r="F7075" s="43"/>
      <c r="G7075" s="84"/>
      <c r="H7075" s="84"/>
      <c r="I7075" s="84"/>
      <c r="J7075" s="84"/>
      <c r="K7075" s="43"/>
    </row>
    <row r="7076" spans="1:11" ht="12.75" customHeight="1">
      <c r="A7076" s="61" t="str">
        <f>"         "&amp;Labels!B69</f>
        <v xml:space="preserve">         Customer 1</v>
      </c>
      <c r="B7076" s="76">
        <f t="shared" ref="B7076:E7086" si="1494">SUM(B6858,B6967)</f>
        <v>0</v>
      </c>
      <c r="C7076" s="76">
        <f t="shared" si="1494"/>
        <v>0</v>
      </c>
      <c r="D7076" s="76">
        <f t="shared" si="1494"/>
        <v>0</v>
      </c>
      <c r="E7076" s="76">
        <f t="shared" si="1494"/>
        <v>0</v>
      </c>
      <c r="F7076" s="43">
        <f t="shared" ref="F7076:F7086" si="1495">SUM(B7076:E7076)</f>
        <v>0</v>
      </c>
      <c r="G7076" s="76">
        <f t="shared" ref="G7076:J7086" si="1496">SUM(G6858,G6967)</f>
        <v>0</v>
      </c>
      <c r="H7076" s="76">
        <f t="shared" si="1496"/>
        <v>0</v>
      </c>
      <c r="I7076" s="76">
        <f t="shared" si="1496"/>
        <v>0</v>
      </c>
      <c r="J7076" s="76">
        <f t="shared" si="1496"/>
        <v>0</v>
      </c>
      <c r="K7076" s="43">
        <f t="shared" ref="K7076:K7086" si="1497">SUM(G7076:J7076)</f>
        <v>0</v>
      </c>
    </row>
    <row r="7077" spans="1:11" ht="12.75" customHeight="1">
      <c r="A7077" s="61" t="str">
        <f>"         "&amp;Labels!B70</f>
        <v xml:space="preserve">         Customer 2</v>
      </c>
      <c r="B7077" s="76">
        <f t="shared" si="1494"/>
        <v>0</v>
      </c>
      <c r="C7077" s="76">
        <f t="shared" si="1494"/>
        <v>0</v>
      </c>
      <c r="D7077" s="76">
        <f t="shared" si="1494"/>
        <v>0</v>
      </c>
      <c r="E7077" s="76">
        <f t="shared" si="1494"/>
        <v>0</v>
      </c>
      <c r="F7077" s="43">
        <f t="shared" si="1495"/>
        <v>0</v>
      </c>
      <c r="G7077" s="76">
        <f t="shared" si="1496"/>
        <v>0</v>
      </c>
      <c r="H7077" s="76">
        <f t="shared" si="1496"/>
        <v>0</v>
      </c>
      <c r="I7077" s="76">
        <f t="shared" si="1496"/>
        <v>0</v>
      </c>
      <c r="J7077" s="76">
        <f t="shared" si="1496"/>
        <v>0</v>
      </c>
      <c r="K7077" s="43">
        <f t="shared" si="1497"/>
        <v>0</v>
      </c>
    </row>
    <row r="7078" spans="1:11" ht="12.75" customHeight="1">
      <c r="A7078" s="61" t="str">
        <f>"         "&amp;Labels!B71</f>
        <v xml:space="preserve">         Customer 3</v>
      </c>
      <c r="B7078" s="76">
        <f t="shared" si="1494"/>
        <v>0</v>
      </c>
      <c r="C7078" s="76">
        <f t="shared" si="1494"/>
        <v>0</v>
      </c>
      <c r="D7078" s="76">
        <f t="shared" si="1494"/>
        <v>0</v>
      </c>
      <c r="E7078" s="76">
        <f t="shared" si="1494"/>
        <v>0</v>
      </c>
      <c r="F7078" s="43">
        <f t="shared" si="1495"/>
        <v>0</v>
      </c>
      <c r="G7078" s="76">
        <f t="shared" si="1496"/>
        <v>0</v>
      </c>
      <c r="H7078" s="76">
        <f t="shared" si="1496"/>
        <v>0</v>
      </c>
      <c r="I7078" s="76">
        <f t="shared" si="1496"/>
        <v>0</v>
      </c>
      <c r="J7078" s="76">
        <f t="shared" si="1496"/>
        <v>0</v>
      </c>
      <c r="K7078" s="43">
        <f t="shared" si="1497"/>
        <v>0</v>
      </c>
    </row>
    <row r="7079" spans="1:11" ht="12.75" customHeight="1">
      <c r="A7079" s="61" t="str">
        <f>"         "&amp;Labels!B72</f>
        <v xml:space="preserve">         Customer 4</v>
      </c>
      <c r="B7079" s="76">
        <f t="shared" si="1494"/>
        <v>0</v>
      </c>
      <c r="C7079" s="76">
        <f t="shared" si="1494"/>
        <v>0</v>
      </c>
      <c r="D7079" s="76">
        <f t="shared" si="1494"/>
        <v>0</v>
      </c>
      <c r="E7079" s="76">
        <f t="shared" si="1494"/>
        <v>0</v>
      </c>
      <c r="F7079" s="43">
        <f t="shared" si="1495"/>
        <v>0</v>
      </c>
      <c r="G7079" s="76">
        <f t="shared" si="1496"/>
        <v>0</v>
      </c>
      <c r="H7079" s="76">
        <f t="shared" si="1496"/>
        <v>0</v>
      </c>
      <c r="I7079" s="76">
        <f t="shared" si="1496"/>
        <v>0</v>
      </c>
      <c r="J7079" s="76">
        <f t="shared" si="1496"/>
        <v>0</v>
      </c>
      <c r="K7079" s="43">
        <f t="shared" si="1497"/>
        <v>0</v>
      </c>
    </row>
    <row r="7080" spans="1:11" ht="12.75" customHeight="1">
      <c r="A7080" s="61" t="str">
        <f>"         "&amp;Labels!B73</f>
        <v xml:space="preserve">         Customer 5</v>
      </c>
      <c r="B7080" s="76">
        <f t="shared" si="1494"/>
        <v>0</v>
      </c>
      <c r="C7080" s="76">
        <f t="shared" si="1494"/>
        <v>0</v>
      </c>
      <c r="D7080" s="76">
        <f t="shared" si="1494"/>
        <v>0</v>
      </c>
      <c r="E7080" s="76">
        <f t="shared" si="1494"/>
        <v>0</v>
      </c>
      <c r="F7080" s="43">
        <f t="shared" si="1495"/>
        <v>0</v>
      </c>
      <c r="G7080" s="76">
        <f t="shared" si="1496"/>
        <v>0</v>
      </c>
      <c r="H7080" s="76">
        <f t="shared" si="1496"/>
        <v>0</v>
      </c>
      <c r="I7080" s="76">
        <f t="shared" si="1496"/>
        <v>0</v>
      </c>
      <c r="J7080" s="76">
        <f t="shared" si="1496"/>
        <v>0</v>
      </c>
      <c r="K7080" s="43">
        <f t="shared" si="1497"/>
        <v>0</v>
      </c>
    </row>
    <row r="7081" spans="1:11" ht="12.75" customHeight="1">
      <c r="A7081" s="61" t="str">
        <f>"         "&amp;Labels!B74</f>
        <v xml:space="preserve">         Customer 6</v>
      </c>
      <c r="B7081" s="76">
        <f t="shared" si="1494"/>
        <v>0</v>
      </c>
      <c r="C7081" s="76">
        <f t="shared" si="1494"/>
        <v>0</v>
      </c>
      <c r="D7081" s="76">
        <f t="shared" si="1494"/>
        <v>0</v>
      </c>
      <c r="E7081" s="76">
        <f t="shared" si="1494"/>
        <v>0</v>
      </c>
      <c r="F7081" s="43">
        <f t="shared" si="1495"/>
        <v>0</v>
      </c>
      <c r="G7081" s="76">
        <f t="shared" si="1496"/>
        <v>0</v>
      </c>
      <c r="H7081" s="76">
        <f t="shared" si="1496"/>
        <v>0</v>
      </c>
      <c r="I7081" s="76">
        <f t="shared" si="1496"/>
        <v>0</v>
      </c>
      <c r="J7081" s="76">
        <f t="shared" si="1496"/>
        <v>0</v>
      </c>
      <c r="K7081" s="43">
        <f t="shared" si="1497"/>
        <v>0</v>
      </c>
    </row>
    <row r="7082" spans="1:11" ht="12.75" customHeight="1">
      <c r="A7082" s="61" t="str">
        <f>"         "&amp;Labels!B75</f>
        <v xml:space="preserve">         Customer 7</v>
      </c>
      <c r="B7082" s="76">
        <f t="shared" si="1494"/>
        <v>0</v>
      </c>
      <c r="C7082" s="76">
        <f t="shared" si="1494"/>
        <v>0</v>
      </c>
      <c r="D7082" s="76">
        <f t="shared" si="1494"/>
        <v>0</v>
      </c>
      <c r="E7082" s="76">
        <f t="shared" si="1494"/>
        <v>0</v>
      </c>
      <c r="F7082" s="43">
        <f t="shared" si="1495"/>
        <v>0</v>
      </c>
      <c r="G7082" s="76">
        <f t="shared" si="1496"/>
        <v>0</v>
      </c>
      <c r="H7082" s="76">
        <f t="shared" si="1496"/>
        <v>0</v>
      </c>
      <c r="I7082" s="76">
        <f t="shared" si="1496"/>
        <v>0</v>
      </c>
      <c r="J7082" s="76">
        <f t="shared" si="1496"/>
        <v>0</v>
      </c>
      <c r="K7082" s="43">
        <f t="shared" si="1497"/>
        <v>0</v>
      </c>
    </row>
    <row r="7083" spans="1:11" ht="12.75" customHeight="1">
      <c r="A7083" s="61" t="str">
        <f>"         "&amp;Labels!B76</f>
        <v xml:space="preserve">         Customer 8</v>
      </c>
      <c r="B7083" s="76">
        <f t="shared" si="1494"/>
        <v>0</v>
      </c>
      <c r="C7083" s="76">
        <f t="shared" si="1494"/>
        <v>0</v>
      </c>
      <c r="D7083" s="76">
        <f t="shared" si="1494"/>
        <v>0</v>
      </c>
      <c r="E7083" s="76">
        <f t="shared" si="1494"/>
        <v>0</v>
      </c>
      <c r="F7083" s="43">
        <f t="shared" si="1495"/>
        <v>0</v>
      </c>
      <c r="G7083" s="76">
        <f t="shared" si="1496"/>
        <v>0</v>
      </c>
      <c r="H7083" s="76">
        <f t="shared" si="1496"/>
        <v>0</v>
      </c>
      <c r="I7083" s="76">
        <f t="shared" si="1496"/>
        <v>0</v>
      </c>
      <c r="J7083" s="76">
        <f t="shared" si="1496"/>
        <v>0</v>
      </c>
      <c r="K7083" s="43">
        <f t="shared" si="1497"/>
        <v>0</v>
      </c>
    </row>
    <row r="7084" spans="1:11" ht="12.75" customHeight="1">
      <c r="A7084" s="61" t="str">
        <f>"         "&amp;Labels!B77</f>
        <v xml:space="preserve">         Customer 9</v>
      </c>
      <c r="B7084" s="76">
        <f t="shared" si="1494"/>
        <v>0</v>
      </c>
      <c r="C7084" s="76">
        <f t="shared" si="1494"/>
        <v>0</v>
      </c>
      <c r="D7084" s="76">
        <f t="shared" si="1494"/>
        <v>0</v>
      </c>
      <c r="E7084" s="76">
        <f t="shared" si="1494"/>
        <v>0</v>
      </c>
      <c r="F7084" s="43">
        <f t="shared" si="1495"/>
        <v>0</v>
      </c>
      <c r="G7084" s="76">
        <f t="shared" si="1496"/>
        <v>0</v>
      </c>
      <c r="H7084" s="76">
        <f t="shared" si="1496"/>
        <v>0</v>
      </c>
      <c r="I7084" s="76">
        <f t="shared" si="1496"/>
        <v>0</v>
      </c>
      <c r="J7084" s="76">
        <f t="shared" si="1496"/>
        <v>0</v>
      </c>
      <c r="K7084" s="43">
        <f t="shared" si="1497"/>
        <v>0</v>
      </c>
    </row>
    <row r="7085" spans="1:11" ht="12.75" customHeight="1">
      <c r="A7085" s="61" t="str">
        <f>"         "&amp;Labels!B78</f>
        <v xml:space="preserve">         Customer 10</v>
      </c>
      <c r="B7085" s="76">
        <f t="shared" si="1494"/>
        <v>0</v>
      </c>
      <c r="C7085" s="76">
        <f t="shared" si="1494"/>
        <v>0</v>
      </c>
      <c r="D7085" s="76">
        <f t="shared" si="1494"/>
        <v>0</v>
      </c>
      <c r="E7085" s="76">
        <f t="shared" si="1494"/>
        <v>0</v>
      </c>
      <c r="F7085" s="43">
        <f t="shared" si="1495"/>
        <v>0</v>
      </c>
      <c r="G7085" s="76">
        <f t="shared" si="1496"/>
        <v>0</v>
      </c>
      <c r="H7085" s="76">
        <f t="shared" si="1496"/>
        <v>0</v>
      </c>
      <c r="I7085" s="76">
        <f t="shared" si="1496"/>
        <v>0</v>
      </c>
      <c r="J7085" s="76">
        <f t="shared" si="1496"/>
        <v>0</v>
      </c>
      <c r="K7085" s="43">
        <f t="shared" si="1497"/>
        <v>0</v>
      </c>
    </row>
    <row r="7086" spans="1:11" ht="12.75" customHeight="1">
      <c r="A7086" s="61" t="str">
        <f>"         "&amp;Labels!C68</f>
        <v xml:space="preserve">         Total</v>
      </c>
      <c r="B7086" s="84">
        <f t="shared" si="1494"/>
        <v>0</v>
      </c>
      <c r="C7086" s="84">
        <f t="shared" si="1494"/>
        <v>0</v>
      </c>
      <c r="D7086" s="84">
        <f t="shared" si="1494"/>
        <v>0</v>
      </c>
      <c r="E7086" s="84">
        <f t="shared" si="1494"/>
        <v>0</v>
      </c>
      <c r="F7086" s="43">
        <f t="shared" si="1495"/>
        <v>0</v>
      </c>
      <c r="G7086" s="84">
        <f t="shared" si="1496"/>
        <v>0</v>
      </c>
      <c r="H7086" s="84">
        <f t="shared" si="1496"/>
        <v>0</v>
      </c>
      <c r="I7086" s="84">
        <f t="shared" si="1496"/>
        <v>0</v>
      </c>
      <c r="J7086" s="84">
        <f t="shared" si="1496"/>
        <v>0</v>
      </c>
      <c r="K7086" s="43">
        <f t="shared" si="1497"/>
        <v>0</v>
      </c>
    </row>
    <row r="7087" spans="1:11" ht="12.75" customHeight="1">
      <c r="A7087" s="61" t="str">
        <f>"      "&amp;Labels!B87</f>
        <v xml:space="preserve">      Q 3</v>
      </c>
      <c r="B7087" s="84"/>
      <c r="C7087" s="84"/>
      <c r="D7087" s="84"/>
      <c r="E7087" s="84"/>
      <c r="F7087" s="43"/>
      <c r="G7087" s="84"/>
      <c r="H7087" s="84"/>
      <c r="I7087" s="84"/>
      <c r="J7087" s="84"/>
      <c r="K7087" s="43"/>
    </row>
    <row r="7088" spans="1:11" ht="12.75" customHeight="1">
      <c r="A7088" s="61" t="str">
        <f>"         "&amp;Labels!B69</f>
        <v xml:space="preserve">         Customer 1</v>
      </c>
      <c r="B7088" s="76">
        <f t="shared" ref="B7088:E7098" si="1498">SUM(B6870,B6979)</f>
        <v>0</v>
      </c>
      <c r="C7088" s="76">
        <f t="shared" si="1498"/>
        <v>0</v>
      </c>
      <c r="D7088" s="76">
        <f t="shared" si="1498"/>
        <v>0</v>
      </c>
      <c r="E7088" s="76">
        <f t="shared" si="1498"/>
        <v>0</v>
      </c>
      <c r="F7088" s="43">
        <f t="shared" ref="F7088:F7098" si="1499">SUM(B7088:E7088)</f>
        <v>0</v>
      </c>
      <c r="G7088" s="76">
        <f t="shared" ref="G7088:J7098" si="1500">SUM(G6870,G6979)</f>
        <v>0</v>
      </c>
      <c r="H7088" s="76">
        <f t="shared" si="1500"/>
        <v>0</v>
      </c>
      <c r="I7088" s="76">
        <f t="shared" si="1500"/>
        <v>0</v>
      </c>
      <c r="J7088" s="76">
        <f t="shared" si="1500"/>
        <v>0</v>
      </c>
      <c r="K7088" s="43">
        <f t="shared" ref="K7088:K7098" si="1501">SUM(G7088:J7088)</f>
        <v>0</v>
      </c>
    </row>
    <row r="7089" spans="1:11" ht="12.75" customHeight="1">
      <c r="A7089" s="61" t="str">
        <f>"         "&amp;Labels!B70</f>
        <v xml:space="preserve">         Customer 2</v>
      </c>
      <c r="B7089" s="76">
        <f t="shared" si="1498"/>
        <v>0</v>
      </c>
      <c r="C7089" s="76">
        <f t="shared" si="1498"/>
        <v>0</v>
      </c>
      <c r="D7089" s="76">
        <f t="shared" si="1498"/>
        <v>0</v>
      </c>
      <c r="E7089" s="76">
        <f t="shared" si="1498"/>
        <v>0</v>
      </c>
      <c r="F7089" s="43">
        <f t="shared" si="1499"/>
        <v>0</v>
      </c>
      <c r="G7089" s="76">
        <f t="shared" si="1500"/>
        <v>0</v>
      </c>
      <c r="H7089" s="76">
        <f t="shared" si="1500"/>
        <v>0</v>
      </c>
      <c r="I7089" s="76">
        <f t="shared" si="1500"/>
        <v>0</v>
      </c>
      <c r="J7089" s="76">
        <f t="shared" si="1500"/>
        <v>0</v>
      </c>
      <c r="K7089" s="43">
        <f t="shared" si="1501"/>
        <v>0</v>
      </c>
    </row>
    <row r="7090" spans="1:11" ht="12.75" customHeight="1">
      <c r="A7090" s="61" t="str">
        <f>"         "&amp;Labels!B71</f>
        <v xml:space="preserve">         Customer 3</v>
      </c>
      <c r="B7090" s="76">
        <f t="shared" si="1498"/>
        <v>0</v>
      </c>
      <c r="C7090" s="76">
        <f t="shared" si="1498"/>
        <v>0</v>
      </c>
      <c r="D7090" s="76">
        <f t="shared" si="1498"/>
        <v>0</v>
      </c>
      <c r="E7090" s="76">
        <f t="shared" si="1498"/>
        <v>0</v>
      </c>
      <c r="F7090" s="43">
        <f t="shared" si="1499"/>
        <v>0</v>
      </c>
      <c r="G7090" s="76">
        <f t="shared" si="1500"/>
        <v>0</v>
      </c>
      <c r="H7090" s="76">
        <f t="shared" si="1500"/>
        <v>0</v>
      </c>
      <c r="I7090" s="76">
        <f t="shared" si="1500"/>
        <v>0</v>
      </c>
      <c r="J7090" s="76">
        <f t="shared" si="1500"/>
        <v>0</v>
      </c>
      <c r="K7090" s="43">
        <f t="shared" si="1501"/>
        <v>0</v>
      </c>
    </row>
    <row r="7091" spans="1:11" ht="12.75" customHeight="1">
      <c r="A7091" s="61" t="str">
        <f>"         "&amp;Labels!B72</f>
        <v xml:space="preserve">         Customer 4</v>
      </c>
      <c r="B7091" s="76">
        <f t="shared" si="1498"/>
        <v>0</v>
      </c>
      <c r="C7091" s="76">
        <f t="shared" si="1498"/>
        <v>0</v>
      </c>
      <c r="D7091" s="76">
        <f t="shared" si="1498"/>
        <v>0</v>
      </c>
      <c r="E7091" s="76">
        <f t="shared" si="1498"/>
        <v>0</v>
      </c>
      <c r="F7091" s="43">
        <f t="shared" si="1499"/>
        <v>0</v>
      </c>
      <c r="G7091" s="76">
        <f t="shared" si="1500"/>
        <v>0</v>
      </c>
      <c r="H7091" s="76">
        <f t="shared" si="1500"/>
        <v>0</v>
      </c>
      <c r="I7091" s="76">
        <f t="shared" si="1500"/>
        <v>0</v>
      </c>
      <c r="J7091" s="76">
        <f t="shared" si="1500"/>
        <v>0</v>
      </c>
      <c r="K7091" s="43">
        <f t="shared" si="1501"/>
        <v>0</v>
      </c>
    </row>
    <row r="7092" spans="1:11" ht="12.75" customHeight="1">
      <c r="A7092" s="61" t="str">
        <f>"         "&amp;Labels!B73</f>
        <v xml:space="preserve">         Customer 5</v>
      </c>
      <c r="B7092" s="76">
        <f t="shared" si="1498"/>
        <v>0</v>
      </c>
      <c r="C7092" s="76">
        <f t="shared" si="1498"/>
        <v>0</v>
      </c>
      <c r="D7092" s="76">
        <f t="shared" si="1498"/>
        <v>0</v>
      </c>
      <c r="E7092" s="76">
        <f t="shared" si="1498"/>
        <v>0</v>
      </c>
      <c r="F7092" s="43">
        <f t="shared" si="1499"/>
        <v>0</v>
      </c>
      <c r="G7092" s="76">
        <f t="shared" si="1500"/>
        <v>0</v>
      </c>
      <c r="H7092" s="76">
        <f t="shared" si="1500"/>
        <v>0</v>
      </c>
      <c r="I7092" s="76">
        <f t="shared" si="1500"/>
        <v>0</v>
      </c>
      <c r="J7092" s="76">
        <f t="shared" si="1500"/>
        <v>0</v>
      </c>
      <c r="K7092" s="43">
        <f t="shared" si="1501"/>
        <v>0</v>
      </c>
    </row>
    <row r="7093" spans="1:11" ht="12.75" customHeight="1">
      <c r="A7093" s="61" t="str">
        <f>"         "&amp;Labels!B74</f>
        <v xml:space="preserve">         Customer 6</v>
      </c>
      <c r="B7093" s="76">
        <f t="shared" si="1498"/>
        <v>0</v>
      </c>
      <c r="C7093" s="76">
        <f t="shared" si="1498"/>
        <v>0</v>
      </c>
      <c r="D7093" s="76">
        <f t="shared" si="1498"/>
        <v>0</v>
      </c>
      <c r="E7093" s="76">
        <f t="shared" si="1498"/>
        <v>0</v>
      </c>
      <c r="F7093" s="43">
        <f t="shared" si="1499"/>
        <v>0</v>
      </c>
      <c r="G7093" s="76">
        <f t="shared" si="1500"/>
        <v>0</v>
      </c>
      <c r="H7093" s="76">
        <f t="shared" si="1500"/>
        <v>0</v>
      </c>
      <c r="I7093" s="76">
        <f t="shared" si="1500"/>
        <v>0</v>
      </c>
      <c r="J7093" s="76">
        <f t="shared" si="1500"/>
        <v>0</v>
      </c>
      <c r="K7093" s="43">
        <f t="shared" si="1501"/>
        <v>0</v>
      </c>
    </row>
    <row r="7094" spans="1:11" ht="12.75" customHeight="1">
      <c r="A7094" s="61" t="str">
        <f>"         "&amp;Labels!B75</f>
        <v xml:space="preserve">         Customer 7</v>
      </c>
      <c r="B7094" s="76">
        <f t="shared" si="1498"/>
        <v>0</v>
      </c>
      <c r="C7094" s="76">
        <f t="shared" si="1498"/>
        <v>0</v>
      </c>
      <c r="D7094" s="76">
        <f t="shared" si="1498"/>
        <v>0</v>
      </c>
      <c r="E7094" s="76">
        <f t="shared" si="1498"/>
        <v>0</v>
      </c>
      <c r="F7094" s="43">
        <f t="shared" si="1499"/>
        <v>0</v>
      </c>
      <c r="G7094" s="76">
        <f t="shared" si="1500"/>
        <v>0</v>
      </c>
      <c r="H7094" s="76">
        <f t="shared" si="1500"/>
        <v>0</v>
      </c>
      <c r="I7094" s="76">
        <f t="shared" si="1500"/>
        <v>0</v>
      </c>
      <c r="J7094" s="76">
        <f t="shared" si="1500"/>
        <v>0</v>
      </c>
      <c r="K7094" s="43">
        <f t="shared" si="1501"/>
        <v>0</v>
      </c>
    </row>
    <row r="7095" spans="1:11" ht="12.75" customHeight="1">
      <c r="A7095" s="61" t="str">
        <f>"         "&amp;Labels!B76</f>
        <v xml:space="preserve">         Customer 8</v>
      </c>
      <c r="B7095" s="76">
        <f t="shared" si="1498"/>
        <v>0</v>
      </c>
      <c r="C7095" s="76">
        <f t="shared" si="1498"/>
        <v>0</v>
      </c>
      <c r="D7095" s="76">
        <f t="shared" si="1498"/>
        <v>0</v>
      </c>
      <c r="E7095" s="76">
        <f t="shared" si="1498"/>
        <v>0</v>
      </c>
      <c r="F7095" s="43">
        <f t="shared" si="1499"/>
        <v>0</v>
      </c>
      <c r="G7095" s="76">
        <f t="shared" si="1500"/>
        <v>0</v>
      </c>
      <c r="H7095" s="76">
        <f t="shared" si="1500"/>
        <v>0</v>
      </c>
      <c r="I7095" s="76">
        <f t="shared" si="1500"/>
        <v>0</v>
      </c>
      <c r="J7095" s="76">
        <f t="shared" si="1500"/>
        <v>0</v>
      </c>
      <c r="K7095" s="43">
        <f t="shared" si="1501"/>
        <v>0</v>
      </c>
    </row>
    <row r="7096" spans="1:11" ht="12.75" customHeight="1">
      <c r="A7096" s="61" t="str">
        <f>"         "&amp;Labels!B77</f>
        <v xml:space="preserve">         Customer 9</v>
      </c>
      <c r="B7096" s="76">
        <f t="shared" si="1498"/>
        <v>0</v>
      </c>
      <c r="C7096" s="76">
        <f t="shared" si="1498"/>
        <v>0</v>
      </c>
      <c r="D7096" s="76">
        <f t="shared" si="1498"/>
        <v>0</v>
      </c>
      <c r="E7096" s="76">
        <f t="shared" si="1498"/>
        <v>0</v>
      </c>
      <c r="F7096" s="43">
        <f t="shared" si="1499"/>
        <v>0</v>
      </c>
      <c r="G7096" s="76">
        <f t="shared" si="1500"/>
        <v>0</v>
      </c>
      <c r="H7096" s="76">
        <f t="shared" si="1500"/>
        <v>0</v>
      </c>
      <c r="I7096" s="76">
        <f t="shared" si="1500"/>
        <v>0</v>
      </c>
      <c r="J7096" s="76">
        <f t="shared" si="1500"/>
        <v>0</v>
      </c>
      <c r="K7096" s="43">
        <f t="shared" si="1501"/>
        <v>0</v>
      </c>
    </row>
    <row r="7097" spans="1:11" ht="12.75" customHeight="1">
      <c r="A7097" s="61" t="str">
        <f>"         "&amp;Labels!B78</f>
        <v xml:space="preserve">         Customer 10</v>
      </c>
      <c r="B7097" s="76">
        <f t="shared" si="1498"/>
        <v>0</v>
      </c>
      <c r="C7097" s="76">
        <f t="shared" si="1498"/>
        <v>0</v>
      </c>
      <c r="D7097" s="76">
        <f t="shared" si="1498"/>
        <v>0</v>
      </c>
      <c r="E7097" s="76">
        <f t="shared" si="1498"/>
        <v>0</v>
      </c>
      <c r="F7097" s="43">
        <f t="shared" si="1499"/>
        <v>0</v>
      </c>
      <c r="G7097" s="76">
        <f t="shared" si="1500"/>
        <v>0</v>
      </c>
      <c r="H7097" s="76">
        <f t="shared" si="1500"/>
        <v>0</v>
      </c>
      <c r="I7097" s="76">
        <f t="shared" si="1500"/>
        <v>0</v>
      </c>
      <c r="J7097" s="76">
        <f t="shared" si="1500"/>
        <v>0</v>
      </c>
      <c r="K7097" s="43">
        <f t="shared" si="1501"/>
        <v>0</v>
      </c>
    </row>
    <row r="7098" spans="1:11" ht="12.75" customHeight="1">
      <c r="A7098" s="61" t="str">
        <f>"         "&amp;Labels!C68</f>
        <v xml:space="preserve">         Total</v>
      </c>
      <c r="B7098" s="84">
        <f t="shared" si="1498"/>
        <v>0</v>
      </c>
      <c r="C7098" s="84">
        <f t="shared" si="1498"/>
        <v>0</v>
      </c>
      <c r="D7098" s="84">
        <f t="shared" si="1498"/>
        <v>0</v>
      </c>
      <c r="E7098" s="84">
        <f t="shared" si="1498"/>
        <v>0</v>
      </c>
      <c r="F7098" s="43">
        <f t="shared" si="1499"/>
        <v>0</v>
      </c>
      <c r="G7098" s="84">
        <f t="shared" si="1500"/>
        <v>0</v>
      </c>
      <c r="H7098" s="84">
        <f t="shared" si="1500"/>
        <v>0</v>
      </c>
      <c r="I7098" s="84">
        <f t="shared" si="1500"/>
        <v>0</v>
      </c>
      <c r="J7098" s="84">
        <f t="shared" si="1500"/>
        <v>0</v>
      </c>
      <c r="K7098" s="43">
        <f t="shared" si="1501"/>
        <v>0</v>
      </c>
    </row>
    <row r="7099" spans="1:11" ht="12.75" customHeight="1">
      <c r="A7099" s="61" t="str">
        <f>"      "&amp;Labels!B88</f>
        <v xml:space="preserve">      Q 4</v>
      </c>
      <c r="B7099" s="84"/>
      <c r="C7099" s="84"/>
      <c r="D7099" s="84"/>
      <c r="E7099" s="84"/>
      <c r="F7099" s="43"/>
      <c r="G7099" s="84"/>
      <c r="H7099" s="84"/>
      <c r="I7099" s="84"/>
      <c r="J7099" s="84"/>
      <c r="K7099" s="43"/>
    </row>
    <row r="7100" spans="1:11" ht="12.75" customHeight="1">
      <c r="A7100" s="61" t="str">
        <f>"         "&amp;Labels!B69</f>
        <v xml:space="preserve">         Customer 1</v>
      </c>
      <c r="B7100" s="76">
        <f t="shared" ref="B7100:E7110" si="1502">SUM(B6882,B6991)</f>
        <v>0</v>
      </c>
      <c r="C7100" s="76">
        <f t="shared" si="1502"/>
        <v>0</v>
      </c>
      <c r="D7100" s="76">
        <f t="shared" si="1502"/>
        <v>0</v>
      </c>
      <c r="E7100" s="76">
        <f t="shared" si="1502"/>
        <v>0</v>
      </c>
      <c r="F7100" s="43">
        <f t="shared" ref="F7100:F7110" si="1503">SUM(B7100:E7100)</f>
        <v>0</v>
      </c>
      <c r="G7100" s="76">
        <f t="shared" ref="G7100:J7110" si="1504">SUM(G6882,G6991)</f>
        <v>0</v>
      </c>
      <c r="H7100" s="76">
        <f t="shared" si="1504"/>
        <v>0</v>
      </c>
      <c r="I7100" s="76">
        <f t="shared" si="1504"/>
        <v>0</v>
      </c>
      <c r="J7100" s="76">
        <f t="shared" si="1504"/>
        <v>0</v>
      </c>
      <c r="K7100" s="43">
        <f t="shared" ref="K7100:K7110" si="1505">SUM(G7100:J7100)</f>
        <v>0</v>
      </c>
    </row>
    <row r="7101" spans="1:11" ht="12.75" customHeight="1">
      <c r="A7101" s="61" t="str">
        <f>"         "&amp;Labels!B70</f>
        <v xml:space="preserve">         Customer 2</v>
      </c>
      <c r="B7101" s="76">
        <f t="shared" si="1502"/>
        <v>0</v>
      </c>
      <c r="C7101" s="76">
        <f t="shared" si="1502"/>
        <v>0</v>
      </c>
      <c r="D7101" s="76">
        <f t="shared" si="1502"/>
        <v>0</v>
      </c>
      <c r="E7101" s="76">
        <f t="shared" si="1502"/>
        <v>0</v>
      </c>
      <c r="F7101" s="43">
        <f t="shared" si="1503"/>
        <v>0</v>
      </c>
      <c r="G7101" s="76">
        <f t="shared" si="1504"/>
        <v>0</v>
      </c>
      <c r="H7101" s="76">
        <f t="shared" si="1504"/>
        <v>0</v>
      </c>
      <c r="I7101" s="76">
        <f t="shared" si="1504"/>
        <v>0</v>
      </c>
      <c r="J7101" s="76">
        <f t="shared" si="1504"/>
        <v>0</v>
      </c>
      <c r="K7101" s="43">
        <f t="shared" si="1505"/>
        <v>0</v>
      </c>
    </row>
    <row r="7102" spans="1:11" ht="12.75" customHeight="1">
      <c r="A7102" s="61" t="str">
        <f>"         "&amp;Labels!B71</f>
        <v xml:space="preserve">         Customer 3</v>
      </c>
      <c r="B7102" s="76">
        <f t="shared" si="1502"/>
        <v>0</v>
      </c>
      <c r="C7102" s="76">
        <f t="shared" si="1502"/>
        <v>0</v>
      </c>
      <c r="D7102" s="76">
        <f t="shared" si="1502"/>
        <v>0</v>
      </c>
      <c r="E7102" s="76">
        <f t="shared" si="1502"/>
        <v>0</v>
      </c>
      <c r="F7102" s="43">
        <f t="shared" si="1503"/>
        <v>0</v>
      </c>
      <c r="G7102" s="76">
        <f t="shared" si="1504"/>
        <v>0</v>
      </c>
      <c r="H7102" s="76">
        <f t="shared" si="1504"/>
        <v>0</v>
      </c>
      <c r="I7102" s="76">
        <f t="shared" si="1504"/>
        <v>0</v>
      </c>
      <c r="J7102" s="76">
        <f t="shared" si="1504"/>
        <v>0</v>
      </c>
      <c r="K7102" s="43">
        <f t="shared" si="1505"/>
        <v>0</v>
      </c>
    </row>
    <row r="7103" spans="1:11" ht="12.75" customHeight="1">
      <c r="A7103" s="61" t="str">
        <f>"         "&amp;Labels!B72</f>
        <v xml:space="preserve">         Customer 4</v>
      </c>
      <c r="B7103" s="76">
        <f t="shared" si="1502"/>
        <v>0</v>
      </c>
      <c r="C7103" s="76">
        <f t="shared" si="1502"/>
        <v>0</v>
      </c>
      <c r="D7103" s="76">
        <f t="shared" si="1502"/>
        <v>0</v>
      </c>
      <c r="E7103" s="76">
        <f t="shared" si="1502"/>
        <v>0</v>
      </c>
      <c r="F7103" s="43">
        <f t="shared" si="1503"/>
        <v>0</v>
      </c>
      <c r="G7103" s="76">
        <f t="shared" si="1504"/>
        <v>0</v>
      </c>
      <c r="H7103" s="76">
        <f t="shared" si="1504"/>
        <v>0</v>
      </c>
      <c r="I7103" s="76">
        <f t="shared" si="1504"/>
        <v>0</v>
      </c>
      <c r="J7103" s="76">
        <f t="shared" si="1504"/>
        <v>0</v>
      </c>
      <c r="K7103" s="43">
        <f t="shared" si="1505"/>
        <v>0</v>
      </c>
    </row>
    <row r="7104" spans="1:11" ht="12.75" customHeight="1">
      <c r="A7104" s="61" t="str">
        <f>"         "&amp;Labels!B73</f>
        <v xml:space="preserve">         Customer 5</v>
      </c>
      <c r="B7104" s="76">
        <f t="shared" si="1502"/>
        <v>0</v>
      </c>
      <c r="C7104" s="76">
        <f t="shared" si="1502"/>
        <v>0</v>
      </c>
      <c r="D7104" s="76">
        <f t="shared" si="1502"/>
        <v>0</v>
      </c>
      <c r="E7104" s="76">
        <f t="shared" si="1502"/>
        <v>0</v>
      </c>
      <c r="F7104" s="43">
        <f t="shared" si="1503"/>
        <v>0</v>
      </c>
      <c r="G7104" s="76">
        <f t="shared" si="1504"/>
        <v>0</v>
      </c>
      <c r="H7104" s="76">
        <f t="shared" si="1504"/>
        <v>0</v>
      </c>
      <c r="I7104" s="76">
        <f t="shared" si="1504"/>
        <v>0</v>
      </c>
      <c r="J7104" s="76">
        <f t="shared" si="1504"/>
        <v>0</v>
      </c>
      <c r="K7104" s="43">
        <f t="shared" si="1505"/>
        <v>0</v>
      </c>
    </row>
    <row r="7105" spans="1:11" ht="12.75" customHeight="1">
      <c r="A7105" s="61" t="str">
        <f>"         "&amp;Labels!B74</f>
        <v xml:space="preserve">         Customer 6</v>
      </c>
      <c r="B7105" s="76">
        <f t="shared" si="1502"/>
        <v>0</v>
      </c>
      <c r="C7105" s="76">
        <f t="shared" si="1502"/>
        <v>0</v>
      </c>
      <c r="D7105" s="76">
        <f t="shared" si="1502"/>
        <v>0</v>
      </c>
      <c r="E7105" s="76">
        <f t="shared" si="1502"/>
        <v>0</v>
      </c>
      <c r="F7105" s="43">
        <f t="shared" si="1503"/>
        <v>0</v>
      </c>
      <c r="G7105" s="76">
        <f t="shared" si="1504"/>
        <v>0</v>
      </c>
      <c r="H7105" s="76">
        <f t="shared" si="1504"/>
        <v>0</v>
      </c>
      <c r="I7105" s="76">
        <f t="shared" si="1504"/>
        <v>0</v>
      </c>
      <c r="J7105" s="76">
        <f t="shared" si="1504"/>
        <v>0</v>
      </c>
      <c r="K7105" s="43">
        <f t="shared" si="1505"/>
        <v>0</v>
      </c>
    </row>
    <row r="7106" spans="1:11" ht="12.75" customHeight="1">
      <c r="A7106" s="61" t="str">
        <f>"         "&amp;Labels!B75</f>
        <v xml:space="preserve">         Customer 7</v>
      </c>
      <c r="B7106" s="76">
        <f t="shared" si="1502"/>
        <v>0</v>
      </c>
      <c r="C7106" s="76">
        <f t="shared" si="1502"/>
        <v>0</v>
      </c>
      <c r="D7106" s="76">
        <f t="shared" si="1502"/>
        <v>0</v>
      </c>
      <c r="E7106" s="76">
        <f t="shared" si="1502"/>
        <v>0</v>
      </c>
      <c r="F7106" s="43">
        <f t="shared" si="1503"/>
        <v>0</v>
      </c>
      <c r="G7106" s="76">
        <f t="shared" si="1504"/>
        <v>0</v>
      </c>
      <c r="H7106" s="76">
        <f t="shared" si="1504"/>
        <v>0</v>
      </c>
      <c r="I7106" s="76">
        <f t="shared" si="1504"/>
        <v>0</v>
      </c>
      <c r="J7106" s="76">
        <f t="shared" si="1504"/>
        <v>0</v>
      </c>
      <c r="K7106" s="43">
        <f t="shared" si="1505"/>
        <v>0</v>
      </c>
    </row>
    <row r="7107" spans="1:11" ht="12.75" customHeight="1">
      <c r="A7107" s="61" t="str">
        <f>"         "&amp;Labels!B76</f>
        <v xml:space="preserve">         Customer 8</v>
      </c>
      <c r="B7107" s="76">
        <f t="shared" si="1502"/>
        <v>0</v>
      </c>
      <c r="C7107" s="76">
        <f t="shared" si="1502"/>
        <v>0</v>
      </c>
      <c r="D7107" s="76">
        <f t="shared" si="1502"/>
        <v>0</v>
      </c>
      <c r="E7107" s="76">
        <f t="shared" si="1502"/>
        <v>0</v>
      </c>
      <c r="F7107" s="43">
        <f t="shared" si="1503"/>
        <v>0</v>
      </c>
      <c r="G7107" s="76">
        <f t="shared" si="1504"/>
        <v>0</v>
      </c>
      <c r="H7107" s="76">
        <f t="shared" si="1504"/>
        <v>0</v>
      </c>
      <c r="I7107" s="76">
        <f t="shared" si="1504"/>
        <v>0</v>
      </c>
      <c r="J7107" s="76">
        <f t="shared" si="1504"/>
        <v>0</v>
      </c>
      <c r="K7107" s="43">
        <f t="shared" si="1505"/>
        <v>0</v>
      </c>
    </row>
    <row r="7108" spans="1:11" ht="12.75" customHeight="1">
      <c r="A7108" s="61" t="str">
        <f>"         "&amp;Labels!B77</f>
        <v xml:space="preserve">         Customer 9</v>
      </c>
      <c r="B7108" s="76">
        <f t="shared" si="1502"/>
        <v>0</v>
      </c>
      <c r="C7108" s="76">
        <f t="shared" si="1502"/>
        <v>0</v>
      </c>
      <c r="D7108" s="76">
        <f t="shared" si="1502"/>
        <v>0</v>
      </c>
      <c r="E7108" s="76">
        <f t="shared" si="1502"/>
        <v>0</v>
      </c>
      <c r="F7108" s="43">
        <f t="shared" si="1503"/>
        <v>0</v>
      </c>
      <c r="G7108" s="76">
        <f t="shared" si="1504"/>
        <v>0</v>
      </c>
      <c r="H7108" s="76">
        <f t="shared" si="1504"/>
        <v>0</v>
      </c>
      <c r="I7108" s="76">
        <f t="shared" si="1504"/>
        <v>0</v>
      </c>
      <c r="J7108" s="76">
        <f t="shared" si="1504"/>
        <v>0</v>
      </c>
      <c r="K7108" s="43">
        <f t="shared" si="1505"/>
        <v>0</v>
      </c>
    </row>
    <row r="7109" spans="1:11" ht="12.75" customHeight="1">
      <c r="A7109" s="61" t="str">
        <f>"         "&amp;Labels!B78</f>
        <v xml:space="preserve">         Customer 10</v>
      </c>
      <c r="B7109" s="76">
        <f t="shared" si="1502"/>
        <v>0</v>
      </c>
      <c r="C7109" s="76">
        <f t="shared" si="1502"/>
        <v>0</v>
      </c>
      <c r="D7109" s="76">
        <f t="shared" si="1502"/>
        <v>0</v>
      </c>
      <c r="E7109" s="76">
        <f t="shared" si="1502"/>
        <v>0</v>
      </c>
      <c r="F7109" s="43">
        <f t="shared" si="1503"/>
        <v>0</v>
      </c>
      <c r="G7109" s="76">
        <f t="shared" si="1504"/>
        <v>0</v>
      </c>
      <c r="H7109" s="76">
        <f t="shared" si="1504"/>
        <v>0</v>
      </c>
      <c r="I7109" s="76">
        <f t="shared" si="1504"/>
        <v>0</v>
      </c>
      <c r="J7109" s="76">
        <f t="shared" si="1504"/>
        <v>0</v>
      </c>
      <c r="K7109" s="43">
        <f t="shared" si="1505"/>
        <v>0</v>
      </c>
    </row>
    <row r="7110" spans="1:11" ht="12.75" customHeight="1">
      <c r="A7110" s="61" t="str">
        <f>"         "&amp;Labels!C68</f>
        <v xml:space="preserve">         Total</v>
      </c>
      <c r="B7110" s="84">
        <f t="shared" si="1502"/>
        <v>0</v>
      </c>
      <c r="C7110" s="84">
        <f t="shared" si="1502"/>
        <v>0</v>
      </c>
      <c r="D7110" s="84">
        <f t="shared" si="1502"/>
        <v>0</v>
      </c>
      <c r="E7110" s="84">
        <f t="shared" si="1502"/>
        <v>0</v>
      </c>
      <c r="F7110" s="43">
        <f t="shared" si="1503"/>
        <v>0</v>
      </c>
      <c r="G7110" s="84">
        <f t="shared" si="1504"/>
        <v>0</v>
      </c>
      <c r="H7110" s="84">
        <f t="shared" si="1504"/>
        <v>0</v>
      </c>
      <c r="I7110" s="84">
        <f t="shared" si="1504"/>
        <v>0</v>
      </c>
      <c r="J7110" s="84">
        <f t="shared" si="1504"/>
        <v>0</v>
      </c>
      <c r="K7110" s="43">
        <f t="shared" si="1505"/>
        <v>0</v>
      </c>
    </row>
    <row r="7111" spans="1:11" ht="12.75" customHeight="1">
      <c r="A7111" s="61" t="str">
        <f>"      "&amp;Labels!B89</f>
        <v xml:space="preserve">      Q 5</v>
      </c>
      <c r="B7111" s="84"/>
      <c r="C7111" s="84"/>
      <c r="D7111" s="84"/>
      <c r="E7111" s="84"/>
      <c r="F7111" s="43"/>
      <c r="G7111" s="84"/>
      <c r="H7111" s="84"/>
      <c r="I7111" s="84"/>
      <c r="J7111" s="84"/>
      <c r="K7111" s="43"/>
    </row>
    <row r="7112" spans="1:11" ht="12.75" customHeight="1">
      <c r="A7112" s="61" t="str">
        <f>"         "&amp;Labels!B69</f>
        <v xml:space="preserve">         Customer 1</v>
      </c>
      <c r="B7112" s="76">
        <f t="shared" ref="B7112:E7122" si="1506">SUM(B6894,B7003)</f>
        <v>0</v>
      </c>
      <c r="C7112" s="76">
        <f t="shared" si="1506"/>
        <v>0</v>
      </c>
      <c r="D7112" s="76">
        <f t="shared" si="1506"/>
        <v>0</v>
      </c>
      <c r="E7112" s="76">
        <f t="shared" si="1506"/>
        <v>0</v>
      </c>
      <c r="F7112" s="43">
        <f t="shared" ref="F7112:F7122" si="1507">SUM(B7112:E7112)</f>
        <v>0</v>
      </c>
      <c r="G7112" s="76">
        <f t="shared" ref="G7112:J7122" si="1508">SUM(G6894,G7003)</f>
        <v>0</v>
      </c>
      <c r="H7112" s="76">
        <f t="shared" si="1508"/>
        <v>0</v>
      </c>
      <c r="I7112" s="76">
        <f t="shared" si="1508"/>
        <v>0</v>
      </c>
      <c r="J7112" s="76">
        <f t="shared" si="1508"/>
        <v>0</v>
      </c>
      <c r="K7112" s="43">
        <f t="shared" ref="K7112:K7122" si="1509">SUM(G7112:J7112)</f>
        <v>0</v>
      </c>
    </row>
    <row r="7113" spans="1:11" ht="12.75" customHeight="1">
      <c r="A7113" s="61" t="str">
        <f>"         "&amp;Labels!B70</f>
        <v xml:space="preserve">         Customer 2</v>
      </c>
      <c r="B7113" s="76">
        <f t="shared" si="1506"/>
        <v>0</v>
      </c>
      <c r="C7113" s="76">
        <f t="shared" si="1506"/>
        <v>0</v>
      </c>
      <c r="D7113" s="76">
        <f t="shared" si="1506"/>
        <v>0</v>
      </c>
      <c r="E7113" s="76">
        <f t="shared" si="1506"/>
        <v>0</v>
      </c>
      <c r="F7113" s="43">
        <f t="shared" si="1507"/>
        <v>0</v>
      </c>
      <c r="G7113" s="76">
        <f t="shared" si="1508"/>
        <v>0</v>
      </c>
      <c r="H7113" s="76">
        <f t="shared" si="1508"/>
        <v>0</v>
      </c>
      <c r="I7113" s="76">
        <f t="shared" si="1508"/>
        <v>0</v>
      </c>
      <c r="J7113" s="76">
        <f t="shared" si="1508"/>
        <v>0</v>
      </c>
      <c r="K7113" s="43">
        <f t="shared" si="1509"/>
        <v>0</v>
      </c>
    </row>
    <row r="7114" spans="1:11" ht="12.75" customHeight="1">
      <c r="A7114" s="61" t="str">
        <f>"         "&amp;Labels!B71</f>
        <v xml:space="preserve">         Customer 3</v>
      </c>
      <c r="B7114" s="76">
        <f t="shared" si="1506"/>
        <v>0</v>
      </c>
      <c r="C7114" s="76">
        <f t="shared" si="1506"/>
        <v>0</v>
      </c>
      <c r="D7114" s="76">
        <f t="shared" si="1506"/>
        <v>0</v>
      </c>
      <c r="E7114" s="76">
        <f t="shared" si="1506"/>
        <v>0</v>
      </c>
      <c r="F7114" s="43">
        <f t="shared" si="1507"/>
        <v>0</v>
      </c>
      <c r="G7114" s="76">
        <f t="shared" si="1508"/>
        <v>0</v>
      </c>
      <c r="H7114" s="76">
        <f t="shared" si="1508"/>
        <v>0</v>
      </c>
      <c r="I7114" s="76">
        <f t="shared" si="1508"/>
        <v>0</v>
      </c>
      <c r="J7114" s="76">
        <f t="shared" si="1508"/>
        <v>0</v>
      </c>
      <c r="K7114" s="43">
        <f t="shared" si="1509"/>
        <v>0</v>
      </c>
    </row>
    <row r="7115" spans="1:11" ht="12.75" customHeight="1">
      <c r="A7115" s="61" t="str">
        <f>"         "&amp;Labels!B72</f>
        <v xml:space="preserve">         Customer 4</v>
      </c>
      <c r="B7115" s="76">
        <f t="shared" si="1506"/>
        <v>0</v>
      </c>
      <c r="C7115" s="76">
        <f t="shared" si="1506"/>
        <v>0</v>
      </c>
      <c r="D7115" s="76">
        <f t="shared" si="1506"/>
        <v>0</v>
      </c>
      <c r="E7115" s="76">
        <f t="shared" si="1506"/>
        <v>0</v>
      </c>
      <c r="F7115" s="43">
        <f t="shared" si="1507"/>
        <v>0</v>
      </c>
      <c r="G7115" s="76">
        <f t="shared" si="1508"/>
        <v>0</v>
      </c>
      <c r="H7115" s="76">
        <f t="shared" si="1508"/>
        <v>0</v>
      </c>
      <c r="I7115" s="76">
        <f t="shared" si="1508"/>
        <v>0</v>
      </c>
      <c r="J7115" s="76">
        <f t="shared" si="1508"/>
        <v>0</v>
      </c>
      <c r="K7115" s="43">
        <f t="shared" si="1509"/>
        <v>0</v>
      </c>
    </row>
    <row r="7116" spans="1:11" ht="12.75" customHeight="1">
      <c r="A7116" s="61" t="str">
        <f>"         "&amp;Labels!B73</f>
        <v xml:space="preserve">         Customer 5</v>
      </c>
      <c r="B7116" s="76">
        <f t="shared" si="1506"/>
        <v>0</v>
      </c>
      <c r="C7116" s="76">
        <f t="shared" si="1506"/>
        <v>0</v>
      </c>
      <c r="D7116" s="76">
        <f t="shared" si="1506"/>
        <v>0</v>
      </c>
      <c r="E7116" s="76">
        <f t="shared" si="1506"/>
        <v>0</v>
      </c>
      <c r="F7116" s="43">
        <f t="shared" si="1507"/>
        <v>0</v>
      </c>
      <c r="G7116" s="76">
        <f t="shared" si="1508"/>
        <v>0</v>
      </c>
      <c r="H7116" s="76">
        <f t="shared" si="1508"/>
        <v>0</v>
      </c>
      <c r="I7116" s="76">
        <f t="shared" si="1508"/>
        <v>0</v>
      </c>
      <c r="J7116" s="76">
        <f t="shared" si="1508"/>
        <v>0</v>
      </c>
      <c r="K7116" s="43">
        <f t="shared" si="1509"/>
        <v>0</v>
      </c>
    </row>
    <row r="7117" spans="1:11" ht="12.75" customHeight="1">
      <c r="A7117" s="61" t="str">
        <f>"         "&amp;Labels!B74</f>
        <v xml:space="preserve">         Customer 6</v>
      </c>
      <c r="B7117" s="76">
        <f t="shared" si="1506"/>
        <v>0</v>
      </c>
      <c r="C7117" s="76">
        <f t="shared" si="1506"/>
        <v>0</v>
      </c>
      <c r="D7117" s="76">
        <f t="shared" si="1506"/>
        <v>0</v>
      </c>
      <c r="E7117" s="76">
        <f t="shared" si="1506"/>
        <v>0</v>
      </c>
      <c r="F7117" s="43">
        <f t="shared" si="1507"/>
        <v>0</v>
      </c>
      <c r="G7117" s="76">
        <f t="shared" si="1508"/>
        <v>0</v>
      </c>
      <c r="H7117" s="76">
        <f t="shared" si="1508"/>
        <v>0</v>
      </c>
      <c r="I7117" s="76">
        <f t="shared" si="1508"/>
        <v>0</v>
      </c>
      <c r="J7117" s="76">
        <f t="shared" si="1508"/>
        <v>0</v>
      </c>
      <c r="K7117" s="43">
        <f t="shared" si="1509"/>
        <v>0</v>
      </c>
    </row>
    <row r="7118" spans="1:11" ht="12.75" customHeight="1">
      <c r="A7118" s="61" t="str">
        <f>"         "&amp;Labels!B75</f>
        <v xml:space="preserve">         Customer 7</v>
      </c>
      <c r="B7118" s="76">
        <f t="shared" si="1506"/>
        <v>0</v>
      </c>
      <c r="C7118" s="76">
        <f t="shared" si="1506"/>
        <v>0</v>
      </c>
      <c r="D7118" s="76">
        <f t="shared" si="1506"/>
        <v>0</v>
      </c>
      <c r="E7118" s="76">
        <f t="shared" si="1506"/>
        <v>0</v>
      </c>
      <c r="F7118" s="43">
        <f t="shared" si="1507"/>
        <v>0</v>
      </c>
      <c r="G7118" s="76">
        <f t="shared" si="1508"/>
        <v>0</v>
      </c>
      <c r="H7118" s="76">
        <f t="shared" si="1508"/>
        <v>0</v>
      </c>
      <c r="I7118" s="76">
        <f t="shared" si="1508"/>
        <v>0</v>
      </c>
      <c r="J7118" s="76">
        <f t="shared" si="1508"/>
        <v>0</v>
      </c>
      <c r="K7118" s="43">
        <f t="shared" si="1509"/>
        <v>0</v>
      </c>
    </row>
    <row r="7119" spans="1:11" ht="12.75" customHeight="1">
      <c r="A7119" s="61" t="str">
        <f>"         "&amp;Labels!B76</f>
        <v xml:space="preserve">         Customer 8</v>
      </c>
      <c r="B7119" s="76">
        <f t="shared" si="1506"/>
        <v>0</v>
      </c>
      <c r="C7119" s="76">
        <f t="shared" si="1506"/>
        <v>0</v>
      </c>
      <c r="D7119" s="76">
        <f t="shared" si="1506"/>
        <v>0</v>
      </c>
      <c r="E7119" s="76">
        <f t="shared" si="1506"/>
        <v>0</v>
      </c>
      <c r="F7119" s="43">
        <f t="shared" si="1507"/>
        <v>0</v>
      </c>
      <c r="G7119" s="76">
        <f t="shared" si="1508"/>
        <v>0</v>
      </c>
      <c r="H7119" s="76">
        <f t="shared" si="1508"/>
        <v>0</v>
      </c>
      <c r="I7119" s="76">
        <f t="shared" si="1508"/>
        <v>0</v>
      </c>
      <c r="J7119" s="76">
        <f t="shared" si="1508"/>
        <v>0</v>
      </c>
      <c r="K7119" s="43">
        <f t="shared" si="1509"/>
        <v>0</v>
      </c>
    </row>
    <row r="7120" spans="1:11" ht="12.75" customHeight="1">
      <c r="A7120" s="61" t="str">
        <f>"         "&amp;Labels!B77</f>
        <v xml:space="preserve">         Customer 9</v>
      </c>
      <c r="B7120" s="76">
        <f t="shared" si="1506"/>
        <v>0</v>
      </c>
      <c r="C7120" s="76">
        <f t="shared" si="1506"/>
        <v>0</v>
      </c>
      <c r="D7120" s="76">
        <f t="shared" si="1506"/>
        <v>0</v>
      </c>
      <c r="E7120" s="76">
        <f t="shared" si="1506"/>
        <v>0</v>
      </c>
      <c r="F7120" s="43">
        <f t="shared" si="1507"/>
        <v>0</v>
      </c>
      <c r="G7120" s="76">
        <f t="shared" si="1508"/>
        <v>0</v>
      </c>
      <c r="H7120" s="76">
        <f t="shared" si="1508"/>
        <v>0</v>
      </c>
      <c r="I7120" s="76">
        <f t="shared" si="1508"/>
        <v>0</v>
      </c>
      <c r="J7120" s="76">
        <f t="shared" si="1508"/>
        <v>0</v>
      </c>
      <c r="K7120" s="43">
        <f t="shared" si="1509"/>
        <v>0</v>
      </c>
    </row>
    <row r="7121" spans="1:11" ht="12.75" customHeight="1">
      <c r="A7121" s="61" t="str">
        <f>"         "&amp;Labels!B78</f>
        <v xml:space="preserve">         Customer 10</v>
      </c>
      <c r="B7121" s="76">
        <f t="shared" si="1506"/>
        <v>0</v>
      </c>
      <c r="C7121" s="76">
        <f t="shared" si="1506"/>
        <v>0</v>
      </c>
      <c r="D7121" s="76">
        <f t="shared" si="1506"/>
        <v>0</v>
      </c>
      <c r="E7121" s="76">
        <f t="shared" si="1506"/>
        <v>0</v>
      </c>
      <c r="F7121" s="43">
        <f t="shared" si="1507"/>
        <v>0</v>
      </c>
      <c r="G7121" s="76">
        <f t="shared" si="1508"/>
        <v>0</v>
      </c>
      <c r="H7121" s="76">
        <f t="shared" si="1508"/>
        <v>0</v>
      </c>
      <c r="I7121" s="76">
        <f t="shared" si="1508"/>
        <v>0</v>
      </c>
      <c r="J7121" s="76">
        <f t="shared" si="1508"/>
        <v>0</v>
      </c>
      <c r="K7121" s="43">
        <f t="shared" si="1509"/>
        <v>0</v>
      </c>
    </row>
    <row r="7122" spans="1:11" ht="12.75" customHeight="1">
      <c r="A7122" s="61" t="str">
        <f>"         "&amp;Labels!C68</f>
        <v xml:space="preserve">         Total</v>
      </c>
      <c r="B7122" s="84">
        <f t="shared" si="1506"/>
        <v>0</v>
      </c>
      <c r="C7122" s="84">
        <f t="shared" si="1506"/>
        <v>0</v>
      </c>
      <c r="D7122" s="84">
        <f t="shared" si="1506"/>
        <v>0</v>
      </c>
      <c r="E7122" s="84">
        <f t="shared" si="1506"/>
        <v>0</v>
      </c>
      <c r="F7122" s="43">
        <f t="shared" si="1507"/>
        <v>0</v>
      </c>
      <c r="G7122" s="84">
        <f t="shared" si="1508"/>
        <v>0</v>
      </c>
      <c r="H7122" s="84">
        <f t="shared" si="1508"/>
        <v>0</v>
      </c>
      <c r="I7122" s="84">
        <f t="shared" si="1508"/>
        <v>0</v>
      </c>
      <c r="J7122" s="84">
        <f t="shared" si="1508"/>
        <v>0</v>
      </c>
      <c r="K7122" s="43">
        <f t="shared" si="1509"/>
        <v>0</v>
      </c>
    </row>
    <row r="7123" spans="1:11" ht="12.75" customHeight="1">
      <c r="A7123" s="61" t="str">
        <f>"      "&amp;Labels!B90</f>
        <v xml:space="preserve">      Q 6</v>
      </c>
      <c r="B7123" s="84"/>
      <c r="C7123" s="84"/>
      <c r="D7123" s="84"/>
      <c r="E7123" s="84"/>
      <c r="F7123" s="43"/>
      <c r="G7123" s="84"/>
      <c r="H7123" s="84"/>
      <c r="I7123" s="84"/>
      <c r="J7123" s="84"/>
      <c r="K7123" s="43"/>
    </row>
    <row r="7124" spans="1:11" ht="12.75" customHeight="1">
      <c r="A7124" s="61" t="str">
        <f>"         "&amp;Labels!B69</f>
        <v xml:space="preserve">         Customer 1</v>
      </c>
      <c r="B7124" s="76">
        <f t="shared" ref="B7124:E7134" si="1510">SUM(B6906,B7015)</f>
        <v>0</v>
      </c>
      <c r="C7124" s="76">
        <f t="shared" si="1510"/>
        <v>0</v>
      </c>
      <c r="D7124" s="76">
        <f t="shared" si="1510"/>
        <v>0</v>
      </c>
      <c r="E7124" s="76">
        <f t="shared" si="1510"/>
        <v>0</v>
      </c>
      <c r="F7124" s="43">
        <f t="shared" ref="F7124:F7134" si="1511">SUM(B7124:E7124)</f>
        <v>0</v>
      </c>
      <c r="G7124" s="76">
        <f t="shared" ref="G7124:J7134" si="1512">SUM(G6906,G7015)</f>
        <v>0</v>
      </c>
      <c r="H7124" s="76">
        <f t="shared" si="1512"/>
        <v>0</v>
      </c>
      <c r="I7124" s="76">
        <f t="shared" si="1512"/>
        <v>0</v>
      </c>
      <c r="J7124" s="76">
        <f t="shared" si="1512"/>
        <v>0</v>
      </c>
      <c r="K7124" s="43">
        <f t="shared" ref="K7124:K7134" si="1513">SUM(G7124:J7124)</f>
        <v>0</v>
      </c>
    </row>
    <row r="7125" spans="1:11" ht="12.75" customHeight="1">
      <c r="A7125" s="61" t="str">
        <f>"         "&amp;Labels!B70</f>
        <v xml:space="preserve">         Customer 2</v>
      </c>
      <c r="B7125" s="76">
        <f t="shared" si="1510"/>
        <v>0</v>
      </c>
      <c r="C7125" s="76">
        <f t="shared" si="1510"/>
        <v>0</v>
      </c>
      <c r="D7125" s="76">
        <f t="shared" si="1510"/>
        <v>0</v>
      </c>
      <c r="E7125" s="76">
        <f t="shared" si="1510"/>
        <v>0</v>
      </c>
      <c r="F7125" s="43">
        <f t="shared" si="1511"/>
        <v>0</v>
      </c>
      <c r="G7125" s="76">
        <f t="shared" si="1512"/>
        <v>0</v>
      </c>
      <c r="H7125" s="76">
        <f t="shared" si="1512"/>
        <v>0</v>
      </c>
      <c r="I7125" s="76">
        <f t="shared" si="1512"/>
        <v>0</v>
      </c>
      <c r="J7125" s="76">
        <f t="shared" si="1512"/>
        <v>0</v>
      </c>
      <c r="K7125" s="43">
        <f t="shared" si="1513"/>
        <v>0</v>
      </c>
    </row>
    <row r="7126" spans="1:11" ht="12.75" customHeight="1">
      <c r="A7126" s="61" t="str">
        <f>"         "&amp;Labels!B71</f>
        <v xml:space="preserve">         Customer 3</v>
      </c>
      <c r="B7126" s="76">
        <f t="shared" si="1510"/>
        <v>0</v>
      </c>
      <c r="C7126" s="76">
        <f t="shared" si="1510"/>
        <v>0</v>
      </c>
      <c r="D7126" s="76">
        <f t="shared" si="1510"/>
        <v>0</v>
      </c>
      <c r="E7126" s="76">
        <f t="shared" si="1510"/>
        <v>0</v>
      </c>
      <c r="F7126" s="43">
        <f t="shared" si="1511"/>
        <v>0</v>
      </c>
      <c r="G7126" s="76">
        <f t="shared" si="1512"/>
        <v>0</v>
      </c>
      <c r="H7126" s="76">
        <f t="shared" si="1512"/>
        <v>0</v>
      </c>
      <c r="I7126" s="76">
        <f t="shared" si="1512"/>
        <v>0</v>
      </c>
      <c r="J7126" s="76">
        <f t="shared" si="1512"/>
        <v>0</v>
      </c>
      <c r="K7126" s="43">
        <f t="shared" si="1513"/>
        <v>0</v>
      </c>
    </row>
    <row r="7127" spans="1:11" ht="12.75" customHeight="1">
      <c r="A7127" s="61" t="str">
        <f>"         "&amp;Labels!B72</f>
        <v xml:space="preserve">         Customer 4</v>
      </c>
      <c r="B7127" s="76">
        <f t="shared" si="1510"/>
        <v>0</v>
      </c>
      <c r="C7127" s="76">
        <f t="shared" si="1510"/>
        <v>0</v>
      </c>
      <c r="D7127" s="76">
        <f t="shared" si="1510"/>
        <v>0</v>
      </c>
      <c r="E7127" s="76">
        <f t="shared" si="1510"/>
        <v>0</v>
      </c>
      <c r="F7127" s="43">
        <f t="shared" si="1511"/>
        <v>0</v>
      </c>
      <c r="G7127" s="76">
        <f t="shared" si="1512"/>
        <v>0</v>
      </c>
      <c r="H7127" s="76">
        <f t="shared" si="1512"/>
        <v>0</v>
      </c>
      <c r="I7127" s="76">
        <f t="shared" si="1512"/>
        <v>0</v>
      </c>
      <c r="J7127" s="76">
        <f t="shared" si="1512"/>
        <v>0</v>
      </c>
      <c r="K7127" s="43">
        <f t="shared" si="1513"/>
        <v>0</v>
      </c>
    </row>
    <row r="7128" spans="1:11" ht="12.75" customHeight="1">
      <c r="A7128" s="61" t="str">
        <f>"         "&amp;Labels!B73</f>
        <v xml:space="preserve">         Customer 5</v>
      </c>
      <c r="B7128" s="76">
        <f t="shared" si="1510"/>
        <v>0</v>
      </c>
      <c r="C7128" s="76">
        <f t="shared" si="1510"/>
        <v>0</v>
      </c>
      <c r="D7128" s="76">
        <f t="shared" si="1510"/>
        <v>0</v>
      </c>
      <c r="E7128" s="76">
        <f t="shared" si="1510"/>
        <v>0</v>
      </c>
      <c r="F7128" s="43">
        <f t="shared" si="1511"/>
        <v>0</v>
      </c>
      <c r="G7128" s="76">
        <f t="shared" si="1512"/>
        <v>0</v>
      </c>
      <c r="H7128" s="76">
        <f t="shared" si="1512"/>
        <v>0</v>
      </c>
      <c r="I7128" s="76">
        <f t="shared" si="1512"/>
        <v>0</v>
      </c>
      <c r="J7128" s="76">
        <f t="shared" si="1512"/>
        <v>0</v>
      </c>
      <c r="K7128" s="43">
        <f t="shared" si="1513"/>
        <v>0</v>
      </c>
    </row>
    <row r="7129" spans="1:11" ht="12.75" customHeight="1">
      <c r="A7129" s="61" t="str">
        <f>"         "&amp;Labels!B74</f>
        <v xml:space="preserve">         Customer 6</v>
      </c>
      <c r="B7129" s="76">
        <f t="shared" si="1510"/>
        <v>0</v>
      </c>
      <c r="C7129" s="76">
        <f t="shared" si="1510"/>
        <v>0</v>
      </c>
      <c r="D7129" s="76">
        <f t="shared" si="1510"/>
        <v>0</v>
      </c>
      <c r="E7129" s="76">
        <f t="shared" si="1510"/>
        <v>0</v>
      </c>
      <c r="F7129" s="43">
        <f t="shared" si="1511"/>
        <v>0</v>
      </c>
      <c r="G7129" s="76">
        <f t="shared" si="1512"/>
        <v>0</v>
      </c>
      <c r="H7129" s="76">
        <f t="shared" si="1512"/>
        <v>0</v>
      </c>
      <c r="I7129" s="76">
        <f t="shared" si="1512"/>
        <v>0</v>
      </c>
      <c r="J7129" s="76">
        <f t="shared" si="1512"/>
        <v>0</v>
      </c>
      <c r="K7129" s="43">
        <f t="shared" si="1513"/>
        <v>0</v>
      </c>
    </row>
    <row r="7130" spans="1:11" ht="12.75" customHeight="1">
      <c r="A7130" s="61" t="str">
        <f>"         "&amp;Labels!B75</f>
        <v xml:space="preserve">         Customer 7</v>
      </c>
      <c r="B7130" s="76">
        <f t="shared" si="1510"/>
        <v>0</v>
      </c>
      <c r="C7130" s="76">
        <f t="shared" si="1510"/>
        <v>0</v>
      </c>
      <c r="D7130" s="76">
        <f t="shared" si="1510"/>
        <v>0</v>
      </c>
      <c r="E7130" s="76">
        <f t="shared" si="1510"/>
        <v>0</v>
      </c>
      <c r="F7130" s="43">
        <f t="shared" si="1511"/>
        <v>0</v>
      </c>
      <c r="G7130" s="76">
        <f t="shared" si="1512"/>
        <v>0</v>
      </c>
      <c r="H7130" s="76">
        <f t="shared" si="1512"/>
        <v>0</v>
      </c>
      <c r="I7130" s="76">
        <f t="shared" si="1512"/>
        <v>0</v>
      </c>
      <c r="J7130" s="76">
        <f t="shared" si="1512"/>
        <v>0</v>
      </c>
      <c r="K7130" s="43">
        <f t="shared" si="1513"/>
        <v>0</v>
      </c>
    </row>
    <row r="7131" spans="1:11" ht="12.75" customHeight="1">
      <c r="A7131" s="61" t="str">
        <f>"         "&amp;Labels!B76</f>
        <v xml:space="preserve">         Customer 8</v>
      </c>
      <c r="B7131" s="76">
        <f t="shared" si="1510"/>
        <v>0</v>
      </c>
      <c r="C7131" s="76">
        <f t="shared" si="1510"/>
        <v>0</v>
      </c>
      <c r="D7131" s="76">
        <f t="shared" si="1510"/>
        <v>0</v>
      </c>
      <c r="E7131" s="76">
        <f t="shared" si="1510"/>
        <v>0</v>
      </c>
      <c r="F7131" s="43">
        <f t="shared" si="1511"/>
        <v>0</v>
      </c>
      <c r="G7131" s="76">
        <f t="shared" si="1512"/>
        <v>0</v>
      </c>
      <c r="H7131" s="76">
        <f t="shared" si="1512"/>
        <v>0</v>
      </c>
      <c r="I7131" s="76">
        <f t="shared" si="1512"/>
        <v>0</v>
      </c>
      <c r="J7131" s="76">
        <f t="shared" si="1512"/>
        <v>0</v>
      </c>
      <c r="K7131" s="43">
        <f t="shared" si="1513"/>
        <v>0</v>
      </c>
    </row>
    <row r="7132" spans="1:11" ht="12.75" customHeight="1">
      <c r="A7132" s="61" t="str">
        <f>"         "&amp;Labels!B77</f>
        <v xml:space="preserve">         Customer 9</v>
      </c>
      <c r="B7132" s="76">
        <f t="shared" si="1510"/>
        <v>0</v>
      </c>
      <c r="C7132" s="76">
        <f t="shared" si="1510"/>
        <v>0</v>
      </c>
      <c r="D7132" s="76">
        <f t="shared" si="1510"/>
        <v>0</v>
      </c>
      <c r="E7132" s="76">
        <f t="shared" si="1510"/>
        <v>0</v>
      </c>
      <c r="F7132" s="43">
        <f t="shared" si="1511"/>
        <v>0</v>
      </c>
      <c r="G7132" s="76">
        <f t="shared" si="1512"/>
        <v>0</v>
      </c>
      <c r="H7132" s="76">
        <f t="shared" si="1512"/>
        <v>0</v>
      </c>
      <c r="I7132" s="76">
        <f t="shared" si="1512"/>
        <v>0</v>
      </c>
      <c r="J7132" s="76">
        <f t="shared" si="1512"/>
        <v>0</v>
      </c>
      <c r="K7132" s="43">
        <f t="shared" si="1513"/>
        <v>0</v>
      </c>
    </row>
    <row r="7133" spans="1:11" ht="12.75" customHeight="1">
      <c r="A7133" s="61" t="str">
        <f>"         "&amp;Labels!B78</f>
        <v xml:space="preserve">         Customer 10</v>
      </c>
      <c r="B7133" s="76">
        <f t="shared" si="1510"/>
        <v>0</v>
      </c>
      <c r="C7133" s="76">
        <f t="shared" si="1510"/>
        <v>0</v>
      </c>
      <c r="D7133" s="76">
        <f t="shared" si="1510"/>
        <v>0</v>
      </c>
      <c r="E7133" s="76">
        <f t="shared" si="1510"/>
        <v>0</v>
      </c>
      <c r="F7133" s="43">
        <f t="shared" si="1511"/>
        <v>0</v>
      </c>
      <c r="G7133" s="76">
        <f t="shared" si="1512"/>
        <v>0</v>
      </c>
      <c r="H7133" s="76">
        <f t="shared" si="1512"/>
        <v>0</v>
      </c>
      <c r="I7133" s="76">
        <f t="shared" si="1512"/>
        <v>0</v>
      </c>
      <c r="J7133" s="76">
        <f t="shared" si="1512"/>
        <v>0</v>
      </c>
      <c r="K7133" s="43">
        <f t="shared" si="1513"/>
        <v>0</v>
      </c>
    </row>
    <row r="7134" spans="1:11" ht="12.75" customHeight="1">
      <c r="A7134" s="61" t="str">
        <f>"         "&amp;Labels!C68</f>
        <v xml:space="preserve">         Total</v>
      </c>
      <c r="B7134" s="84">
        <f t="shared" si="1510"/>
        <v>0</v>
      </c>
      <c r="C7134" s="84">
        <f t="shared" si="1510"/>
        <v>0</v>
      </c>
      <c r="D7134" s="84">
        <f t="shared" si="1510"/>
        <v>0</v>
      </c>
      <c r="E7134" s="84">
        <f t="shared" si="1510"/>
        <v>0</v>
      </c>
      <c r="F7134" s="43">
        <f t="shared" si="1511"/>
        <v>0</v>
      </c>
      <c r="G7134" s="84">
        <f t="shared" si="1512"/>
        <v>0</v>
      </c>
      <c r="H7134" s="84">
        <f t="shared" si="1512"/>
        <v>0</v>
      </c>
      <c r="I7134" s="84">
        <f t="shared" si="1512"/>
        <v>0</v>
      </c>
      <c r="J7134" s="84">
        <f t="shared" si="1512"/>
        <v>0</v>
      </c>
      <c r="K7134" s="43">
        <f t="shared" si="1513"/>
        <v>0</v>
      </c>
    </row>
    <row r="7135" spans="1:11" ht="12.75" customHeight="1">
      <c r="A7135" s="61" t="str">
        <f>"      "&amp;Labels!B91</f>
        <v xml:space="preserve">      Q 7</v>
      </c>
      <c r="B7135" s="84"/>
      <c r="C7135" s="84"/>
      <c r="D7135" s="84"/>
      <c r="E7135" s="84"/>
      <c r="F7135" s="43"/>
      <c r="G7135" s="84"/>
      <c r="H7135" s="84"/>
      <c r="I7135" s="84"/>
      <c r="J7135" s="84"/>
      <c r="K7135" s="43"/>
    </row>
    <row r="7136" spans="1:11" ht="12.75" customHeight="1">
      <c r="A7136" s="61" t="str">
        <f>"         "&amp;Labels!B69</f>
        <v xml:space="preserve">         Customer 1</v>
      </c>
      <c r="B7136" s="76">
        <f t="shared" ref="B7136:E7146" si="1514">SUM(B6918,B7027)</f>
        <v>0</v>
      </c>
      <c r="C7136" s="76">
        <f t="shared" si="1514"/>
        <v>0</v>
      </c>
      <c r="D7136" s="76">
        <f t="shared" si="1514"/>
        <v>0</v>
      </c>
      <c r="E7136" s="76">
        <f t="shared" si="1514"/>
        <v>0</v>
      </c>
      <c r="F7136" s="43">
        <f t="shared" ref="F7136:F7146" si="1515">SUM(B7136:E7136)</f>
        <v>0</v>
      </c>
      <c r="G7136" s="76">
        <f t="shared" ref="G7136:J7146" si="1516">SUM(G6918,G7027)</f>
        <v>0</v>
      </c>
      <c r="H7136" s="76">
        <f t="shared" si="1516"/>
        <v>0</v>
      </c>
      <c r="I7136" s="76">
        <f t="shared" si="1516"/>
        <v>0</v>
      </c>
      <c r="J7136" s="76">
        <f t="shared" si="1516"/>
        <v>0</v>
      </c>
      <c r="K7136" s="43">
        <f t="shared" ref="K7136:K7146" si="1517">SUM(G7136:J7136)</f>
        <v>0</v>
      </c>
    </row>
    <row r="7137" spans="1:11" ht="12.75" customHeight="1">
      <c r="A7137" s="61" t="str">
        <f>"         "&amp;Labels!B70</f>
        <v xml:space="preserve">         Customer 2</v>
      </c>
      <c r="B7137" s="76">
        <f t="shared" si="1514"/>
        <v>0</v>
      </c>
      <c r="C7137" s="76">
        <f t="shared" si="1514"/>
        <v>0</v>
      </c>
      <c r="D7137" s="76">
        <f t="shared" si="1514"/>
        <v>0</v>
      </c>
      <c r="E7137" s="76">
        <f t="shared" si="1514"/>
        <v>0</v>
      </c>
      <c r="F7137" s="43">
        <f t="shared" si="1515"/>
        <v>0</v>
      </c>
      <c r="G7137" s="76">
        <f t="shared" si="1516"/>
        <v>0</v>
      </c>
      <c r="H7137" s="76">
        <f t="shared" si="1516"/>
        <v>0</v>
      </c>
      <c r="I7137" s="76">
        <f t="shared" si="1516"/>
        <v>0</v>
      </c>
      <c r="J7137" s="76">
        <f t="shared" si="1516"/>
        <v>0</v>
      </c>
      <c r="K7137" s="43">
        <f t="shared" si="1517"/>
        <v>0</v>
      </c>
    </row>
    <row r="7138" spans="1:11" ht="12.75" customHeight="1">
      <c r="A7138" s="61" t="str">
        <f>"         "&amp;Labels!B71</f>
        <v xml:space="preserve">         Customer 3</v>
      </c>
      <c r="B7138" s="76">
        <f t="shared" si="1514"/>
        <v>0</v>
      </c>
      <c r="C7138" s="76">
        <f t="shared" si="1514"/>
        <v>0</v>
      </c>
      <c r="D7138" s="76">
        <f t="shared" si="1514"/>
        <v>0</v>
      </c>
      <c r="E7138" s="76">
        <f t="shared" si="1514"/>
        <v>0</v>
      </c>
      <c r="F7138" s="43">
        <f t="shared" si="1515"/>
        <v>0</v>
      </c>
      <c r="G7138" s="76">
        <f t="shared" si="1516"/>
        <v>0</v>
      </c>
      <c r="H7138" s="76">
        <f t="shared" si="1516"/>
        <v>0</v>
      </c>
      <c r="I7138" s="76">
        <f t="shared" si="1516"/>
        <v>0</v>
      </c>
      <c r="J7138" s="76">
        <f t="shared" si="1516"/>
        <v>0</v>
      </c>
      <c r="K7138" s="43">
        <f t="shared" si="1517"/>
        <v>0</v>
      </c>
    </row>
    <row r="7139" spans="1:11" ht="12.75" customHeight="1">
      <c r="A7139" s="61" t="str">
        <f>"         "&amp;Labels!B72</f>
        <v xml:space="preserve">         Customer 4</v>
      </c>
      <c r="B7139" s="76">
        <f t="shared" si="1514"/>
        <v>0</v>
      </c>
      <c r="C7139" s="76">
        <f t="shared" si="1514"/>
        <v>0</v>
      </c>
      <c r="D7139" s="76">
        <f t="shared" si="1514"/>
        <v>0</v>
      </c>
      <c r="E7139" s="76">
        <f t="shared" si="1514"/>
        <v>0</v>
      </c>
      <c r="F7139" s="43">
        <f t="shared" si="1515"/>
        <v>0</v>
      </c>
      <c r="G7139" s="76">
        <f t="shared" si="1516"/>
        <v>0</v>
      </c>
      <c r="H7139" s="76">
        <f t="shared" si="1516"/>
        <v>0</v>
      </c>
      <c r="I7139" s="76">
        <f t="shared" si="1516"/>
        <v>0</v>
      </c>
      <c r="J7139" s="76">
        <f t="shared" si="1516"/>
        <v>0</v>
      </c>
      <c r="K7139" s="43">
        <f t="shared" si="1517"/>
        <v>0</v>
      </c>
    </row>
    <row r="7140" spans="1:11" ht="12.75" customHeight="1">
      <c r="A7140" s="61" t="str">
        <f>"         "&amp;Labels!B73</f>
        <v xml:space="preserve">         Customer 5</v>
      </c>
      <c r="B7140" s="76">
        <f t="shared" si="1514"/>
        <v>0</v>
      </c>
      <c r="C7140" s="76">
        <f t="shared" si="1514"/>
        <v>0</v>
      </c>
      <c r="D7140" s="76">
        <f t="shared" si="1514"/>
        <v>0</v>
      </c>
      <c r="E7140" s="76">
        <f t="shared" si="1514"/>
        <v>0</v>
      </c>
      <c r="F7140" s="43">
        <f t="shared" si="1515"/>
        <v>0</v>
      </c>
      <c r="G7140" s="76">
        <f t="shared" si="1516"/>
        <v>0</v>
      </c>
      <c r="H7140" s="76">
        <f t="shared" si="1516"/>
        <v>0</v>
      </c>
      <c r="I7140" s="76">
        <f t="shared" si="1516"/>
        <v>0</v>
      </c>
      <c r="J7140" s="76">
        <f t="shared" si="1516"/>
        <v>0</v>
      </c>
      <c r="K7140" s="43">
        <f t="shared" si="1517"/>
        <v>0</v>
      </c>
    </row>
    <row r="7141" spans="1:11" ht="12.75" customHeight="1">
      <c r="A7141" s="61" t="str">
        <f>"         "&amp;Labels!B74</f>
        <v xml:space="preserve">         Customer 6</v>
      </c>
      <c r="B7141" s="76">
        <f t="shared" si="1514"/>
        <v>0</v>
      </c>
      <c r="C7141" s="76">
        <f t="shared" si="1514"/>
        <v>0</v>
      </c>
      <c r="D7141" s="76">
        <f t="shared" si="1514"/>
        <v>0</v>
      </c>
      <c r="E7141" s="76">
        <f t="shared" si="1514"/>
        <v>0</v>
      </c>
      <c r="F7141" s="43">
        <f t="shared" si="1515"/>
        <v>0</v>
      </c>
      <c r="G7141" s="76">
        <f t="shared" si="1516"/>
        <v>0</v>
      </c>
      <c r="H7141" s="76">
        <f t="shared" si="1516"/>
        <v>0</v>
      </c>
      <c r="I7141" s="76">
        <f t="shared" si="1516"/>
        <v>0</v>
      </c>
      <c r="J7141" s="76">
        <f t="shared" si="1516"/>
        <v>0</v>
      </c>
      <c r="K7141" s="43">
        <f t="shared" si="1517"/>
        <v>0</v>
      </c>
    </row>
    <row r="7142" spans="1:11" ht="12.75" customHeight="1">
      <c r="A7142" s="61" t="str">
        <f>"         "&amp;Labels!B75</f>
        <v xml:space="preserve">         Customer 7</v>
      </c>
      <c r="B7142" s="76">
        <f t="shared" si="1514"/>
        <v>0</v>
      </c>
      <c r="C7142" s="76">
        <f t="shared" si="1514"/>
        <v>0</v>
      </c>
      <c r="D7142" s="76">
        <f t="shared" si="1514"/>
        <v>0</v>
      </c>
      <c r="E7142" s="76">
        <f t="shared" si="1514"/>
        <v>0</v>
      </c>
      <c r="F7142" s="43">
        <f t="shared" si="1515"/>
        <v>0</v>
      </c>
      <c r="G7142" s="76">
        <f t="shared" si="1516"/>
        <v>0</v>
      </c>
      <c r="H7142" s="76">
        <f t="shared" si="1516"/>
        <v>0</v>
      </c>
      <c r="I7142" s="76">
        <f t="shared" si="1516"/>
        <v>0</v>
      </c>
      <c r="J7142" s="76">
        <f t="shared" si="1516"/>
        <v>0</v>
      </c>
      <c r="K7142" s="43">
        <f t="shared" si="1517"/>
        <v>0</v>
      </c>
    </row>
    <row r="7143" spans="1:11" ht="12.75" customHeight="1">
      <c r="A7143" s="61" t="str">
        <f>"         "&amp;Labels!B76</f>
        <v xml:space="preserve">         Customer 8</v>
      </c>
      <c r="B7143" s="76">
        <f t="shared" si="1514"/>
        <v>0</v>
      </c>
      <c r="C7143" s="76">
        <f t="shared" si="1514"/>
        <v>0</v>
      </c>
      <c r="D7143" s="76">
        <f t="shared" si="1514"/>
        <v>0</v>
      </c>
      <c r="E7143" s="76">
        <f t="shared" si="1514"/>
        <v>0</v>
      </c>
      <c r="F7143" s="43">
        <f t="shared" si="1515"/>
        <v>0</v>
      </c>
      <c r="G7143" s="76">
        <f t="shared" si="1516"/>
        <v>0</v>
      </c>
      <c r="H7143" s="76">
        <f t="shared" si="1516"/>
        <v>0</v>
      </c>
      <c r="I7143" s="76">
        <f t="shared" si="1516"/>
        <v>0</v>
      </c>
      <c r="J7143" s="76">
        <f t="shared" si="1516"/>
        <v>0</v>
      </c>
      <c r="K7143" s="43">
        <f t="shared" si="1517"/>
        <v>0</v>
      </c>
    </row>
    <row r="7144" spans="1:11" ht="12.75" customHeight="1">
      <c r="A7144" s="61" t="str">
        <f>"         "&amp;Labels!B77</f>
        <v xml:space="preserve">         Customer 9</v>
      </c>
      <c r="B7144" s="76">
        <f t="shared" si="1514"/>
        <v>0</v>
      </c>
      <c r="C7144" s="76">
        <f t="shared" si="1514"/>
        <v>0</v>
      </c>
      <c r="D7144" s="76">
        <f t="shared" si="1514"/>
        <v>0</v>
      </c>
      <c r="E7144" s="76">
        <f t="shared" si="1514"/>
        <v>0</v>
      </c>
      <c r="F7144" s="43">
        <f t="shared" si="1515"/>
        <v>0</v>
      </c>
      <c r="G7144" s="76">
        <f t="shared" si="1516"/>
        <v>0</v>
      </c>
      <c r="H7144" s="76">
        <f t="shared" si="1516"/>
        <v>0</v>
      </c>
      <c r="I7144" s="76">
        <f t="shared" si="1516"/>
        <v>0</v>
      </c>
      <c r="J7144" s="76">
        <f t="shared" si="1516"/>
        <v>0</v>
      </c>
      <c r="K7144" s="43">
        <f t="shared" si="1517"/>
        <v>0</v>
      </c>
    </row>
    <row r="7145" spans="1:11" ht="12.75" customHeight="1">
      <c r="A7145" s="61" t="str">
        <f>"         "&amp;Labels!B78</f>
        <v xml:space="preserve">         Customer 10</v>
      </c>
      <c r="B7145" s="76">
        <f t="shared" si="1514"/>
        <v>0</v>
      </c>
      <c r="C7145" s="76">
        <f t="shared" si="1514"/>
        <v>0</v>
      </c>
      <c r="D7145" s="76">
        <f t="shared" si="1514"/>
        <v>0</v>
      </c>
      <c r="E7145" s="76">
        <f t="shared" si="1514"/>
        <v>0</v>
      </c>
      <c r="F7145" s="43">
        <f t="shared" si="1515"/>
        <v>0</v>
      </c>
      <c r="G7145" s="76">
        <f t="shared" si="1516"/>
        <v>0</v>
      </c>
      <c r="H7145" s="76">
        <f t="shared" si="1516"/>
        <v>0</v>
      </c>
      <c r="I7145" s="76">
        <f t="shared" si="1516"/>
        <v>0</v>
      </c>
      <c r="J7145" s="76">
        <f t="shared" si="1516"/>
        <v>0</v>
      </c>
      <c r="K7145" s="43">
        <f t="shared" si="1517"/>
        <v>0</v>
      </c>
    </row>
    <row r="7146" spans="1:11" ht="12.75" customHeight="1">
      <c r="A7146" s="61" t="str">
        <f>"         "&amp;Labels!C68</f>
        <v xml:space="preserve">         Total</v>
      </c>
      <c r="B7146" s="84">
        <f t="shared" si="1514"/>
        <v>0</v>
      </c>
      <c r="C7146" s="84">
        <f t="shared" si="1514"/>
        <v>0</v>
      </c>
      <c r="D7146" s="84">
        <f t="shared" si="1514"/>
        <v>0</v>
      </c>
      <c r="E7146" s="84">
        <f t="shared" si="1514"/>
        <v>0</v>
      </c>
      <c r="F7146" s="43">
        <f t="shared" si="1515"/>
        <v>0</v>
      </c>
      <c r="G7146" s="84">
        <f t="shared" si="1516"/>
        <v>0</v>
      </c>
      <c r="H7146" s="84">
        <f t="shared" si="1516"/>
        <v>0</v>
      </c>
      <c r="I7146" s="84">
        <f t="shared" si="1516"/>
        <v>0</v>
      </c>
      <c r="J7146" s="84">
        <f t="shared" si="1516"/>
        <v>0</v>
      </c>
      <c r="K7146" s="43">
        <f t="shared" si="1517"/>
        <v>0</v>
      </c>
    </row>
    <row r="7147" spans="1:11" ht="12.75" customHeight="1">
      <c r="A7147" s="61" t="str">
        <f>"      "&amp;Labels!B92</f>
        <v xml:space="preserve">      Q 8</v>
      </c>
      <c r="B7147" s="84"/>
      <c r="C7147" s="84"/>
      <c r="D7147" s="84"/>
      <c r="E7147" s="84"/>
      <c r="F7147" s="43"/>
      <c r="G7147" s="84"/>
      <c r="H7147" s="84"/>
      <c r="I7147" s="84"/>
      <c r="J7147" s="84"/>
      <c r="K7147" s="43"/>
    </row>
    <row r="7148" spans="1:11" ht="12.75" customHeight="1">
      <c r="A7148" s="61" t="str">
        <f>"         "&amp;Labels!B69</f>
        <v xml:space="preserve">         Customer 1</v>
      </c>
      <c r="B7148" s="76">
        <f t="shared" ref="B7148:E7158" si="1518">SUM(B6930,B7039)</f>
        <v>0</v>
      </c>
      <c r="C7148" s="76">
        <f t="shared" si="1518"/>
        <v>0</v>
      </c>
      <c r="D7148" s="76">
        <f t="shared" si="1518"/>
        <v>0</v>
      </c>
      <c r="E7148" s="76">
        <f t="shared" si="1518"/>
        <v>0</v>
      </c>
      <c r="F7148" s="43">
        <f t="shared" ref="F7148:F7158" si="1519">SUM(B7148:E7148)</f>
        <v>0</v>
      </c>
      <c r="G7148" s="76">
        <f t="shared" ref="G7148:J7158" si="1520">SUM(G6930,G7039)</f>
        <v>0</v>
      </c>
      <c r="H7148" s="76">
        <f t="shared" si="1520"/>
        <v>0</v>
      </c>
      <c r="I7148" s="76">
        <f t="shared" si="1520"/>
        <v>0</v>
      </c>
      <c r="J7148" s="76">
        <f t="shared" si="1520"/>
        <v>0</v>
      </c>
      <c r="K7148" s="43">
        <f t="shared" ref="K7148:K7158" si="1521">SUM(G7148:J7148)</f>
        <v>0</v>
      </c>
    </row>
    <row r="7149" spans="1:11" ht="12.75" customHeight="1">
      <c r="A7149" s="61" t="str">
        <f>"         "&amp;Labels!B70</f>
        <v xml:space="preserve">         Customer 2</v>
      </c>
      <c r="B7149" s="76">
        <f t="shared" si="1518"/>
        <v>0</v>
      </c>
      <c r="C7149" s="76">
        <f t="shared" si="1518"/>
        <v>0</v>
      </c>
      <c r="D7149" s="76">
        <f t="shared" si="1518"/>
        <v>0</v>
      </c>
      <c r="E7149" s="76">
        <f t="shared" si="1518"/>
        <v>0</v>
      </c>
      <c r="F7149" s="43">
        <f t="shared" si="1519"/>
        <v>0</v>
      </c>
      <c r="G7149" s="76">
        <f t="shared" si="1520"/>
        <v>0</v>
      </c>
      <c r="H7149" s="76">
        <f t="shared" si="1520"/>
        <v>0</v>
      </c>
      <c r="I7149" s="76">
        <f t="shared" si="1520"/>
        <v>0</v>
      </c>
      <c r="J7149" s="76">
        <f t="shared" si="1520"/>
        <v>0</v>
      </c>
      <c r="K7149" s="43">
        <f t="shared" si="1521"/>
        <v>0</v>
      </c>
    </row>
    <row r="7150" spans="1:11" ht="12.75" customHeight="1">
      <c r="A7150" s="61" t="str">
        <f>"         "&amp;Labels!B71</f>
        <v xml:space="preserve">         Customer 3</v>
      </c>
      <c r="B7150" s="76">
        <f t="shared" si="1518"/>
        <v>0</v>
      </c>
      <c r="C7150" s="76">
        <f t="shared" si="1518"/>
        <v>0</v>
      </c>
      <c r="D7150" s="76">
        <f t="shared" si="1518"/>
        <v>0</v>
      </c>
      <c r="E7150" s="76">
        <f t="shared" si="1518"/>
        <v>0</v>
      </c>
      <c r="F7150" s="43">
        <f t="shared" si="1519"/>
        <v>0</v>
      </c>
      <c r="G7150" s="76">
        <f t="shared" si="1520"/>
        <v>0</v>
      </c>
      <c r="H7150" s="76">
        <f t="shared" si="1520"/>
        <v>0</v>
      </c>
      <c r="I7150" s="76">
        <f t="shared" si="1520"/>
        <v>0</v>
      </c>
      <c r="J7150" s="76">
        <f t="shared" si="1520"/>
        <v>0</v>
      </c>
      <c r="K7150" s="43">
        <f t="shared" si="1521"/>
        <v>0</v>
      </c>
    </row>
    <row r="7151" spans="1:11" ht="12.75" customHeight="1">
      <c r="A7151" s="61" t="str">
        <f>"         "&amp;Labels!B72</f>
        <v xml:space="preserve">         Customer 4</v>
      </c>
      <c r="B7151" s="76">
        <f t="shared" si="1518"/>
        <v>0</v>
      </c>
      <c r="C7151" s="76">
        <f t="shared" si="1518"/>
        <v>0</v>
      </c>
      <c r="D7151" s="76">
        <f t="shared" si="1518"/>
        <v>0</v>
      </c>
      <c r="E7151" s="76">
        <f t="shared" si="1518"/>
        <v>0</v>
      </c>
      <c r="F7151" s="43">
        <f t="shared" si="1519"/>
        <v>0</v>
      </c>
      <c r="G7151" s="76">
        <f t="shared" si="1520"/>
        <v>0</v>
      </c>
      <c r="H7151" s="76">
        <f t="shared" si="1520"/>
        <v>0</v>
      </c>
      <c r="I7151" s="76">
        <f t="shared" si="1520"/>
        <v>0</v>
      </c>
      <c r="J7151" s="76">
        <f t="shared" si="1520"/>
        <v>0</v>
      </c>
      <c r="K7151" s="43">
        <f t="shared" si="1521"/>
        <v>0</v>
      </c>
    </row>
    <row r="7152" spans="1:11" ht="12.75" customHeight="1">
      <c r="A7152" s="61" t="str">
        <f>"         "&amp;Labels!B73</f>
        <v xml:space="preserve">         Customer 5</v>
      </c>
      <c r="B7152" s="76">
        <f t="shared" si="1518"/>
        <v>0</v>
      </c>
      <c r="C7152" s="76">
        <f t="shared" si="1518"/>
        <v>0</v>
      </c>
      <c r="D7152" s="76">
        <f t="shared" si="1518"/>
        <v>0</v>
      </c>
      <c r="E7152" s="76">
        <f t="shared" si="1518"/>
        <v>0</v>
      </c>
      <c r="F7152" s="43">
        <f t="shared" si="1519"/>
        <v>0</v>
      </c>
      <c r="G7152" s="76">
        <f t="shared" si="1520"/>
        <v>0</v>
      </c>
      <c r="H7152" s="76">
        <f t="shared" si="1520"/>
        <v>0</v>
      </c>
      <c r="I7152" s="76">
        <f t="shared" si="1520"/>
        <v>0</v>
      </c>
      <c r="J7152" s="76">
        <f t="shared" si="1520"/>
        <v>0</v>
      </c>
      <c r="K7152" s="43">
        <f t="shared" si="1521"/>
        <v>0</v>
      </c>
    </row>
    <row r="7153" spans="1:11" ht="12.75" customHeight="1">
      <c r="A7153" s="61" t="str">
        <f>"         "&amp;Labels!B74</f>
        <v xml:space="preserve">         Customer 6</v>
      </c>
      <c r="B7153" s="76">
        <f t="shared" si="1518"/>
        <v>0</v>
      </c>
      <c r="C7153" s="76">
        <f t="shared" si="1518"/>
        <v>0</v>
      </c>
      <c r="D7153" s="76">
        <f t="shared" si="1518"/>
        <v>0</v>
      </c>
      <c r="E7153" s="76">
        <f t="shared" si="1518"/>
        <v>0</v>
      </c>
      <c r="F7153" s="43">
        <f t="shared" si="1519"/>
        <v>0</v>
      </c>
      <c r="G7153" s="76">
        <f t="shared" si="1520"/>
        <v>0</v>
      </c>
      <c r="H7153" s="76">
        <f t="shared" si="1520"/>
        <v>0</v>
      </c>
      <c r="I7153" s="76">
        <f t="shared" si="1520"/>
        <v>0</v>
      </c>
      <c r="J7153" s="76">
        <f t="shared" si="1520"/>
        <v>0</v>
      </c>
      <c r="K7153" s="43">
        <f t="shared" si="1521"/>
        <v>0</v>
      </c>
    </row>
    <row r="7154" spans="1:11" ht="12.75" customHeight="1">
      <c r="A7154" s="61" t="str">
        <f>"         "&amp;Labels!B75</f>
        <v xml:space="preserve">         Customer 7</v>
      </c>
      <c r="B7154" s="76">
        <f t="shared" si="1518"/>
        <v>0</v>
      </c>
      <c r="C7154" s="76">
        <f t="shared" si="1518"/>
        <v>0</v>
      </c>
      <c r="D7154" s="76">
        <f t="shared" si="1518"/>
        <v>0</v>
      </c>
      <c r="E7154" s="76">
        <f t="shared" si="1518"/>
        <v>0</v>
      </c>
      <c r="F7154" s="43">
        <f t="shared" si="1519"/>
        <v>0</v>
      </c>
      <c r="G7154" s="76">
        <f t="shared" si="1520"/>
        <v>0</v>
      </c>
      <c r="H7154" s="76">
        <f t="shared" si="1520"/>
        <v>0</v>
      </c>
      <c r="I7154" s="76">
        <f t="shared" si="1520"/>
        <v>0</v>
      </c>
      <c r="J7154" s="76">
        <f t="shared" si="1520"/>
        <v>0</v>
      </c>
      <c r="K7154" s="43">
        <f t="shared" si="1521"/>
        <v>0</v>
      </c>
    </row>
    <row r="7155" spans="1:11" ht="12.75" customHeight="1">
      <c r="A7155" s="61" t="str">
        <f>"         "&amp;Labels!B76</f>
        <v xml:space="preserve">         Customer 8</v>
      </c>
      <c r="B7155" s="76">
        <f t="shared" si="1518"/>
        <v>0</v>
      </c>
      <c r="C7155" s="76">
        <f t="shared" si="1518"/>
        <v>0</v>
      </c>
      <c r="D7155" s="76">
        <f t="shared" si="1518"/>
        <v>0</v>
      </c>
      <c r="E7155" s="76">
        <f t="shared" si="1518"/>
        <v>0</v>
      </c>
      <c r="F7155" s="43">
        <f t="shared" si="1519"/>
        <v>0</v>
      </c>
      <c r="G7155" s="76">
        <f t="shared" si="1520"/>
        <v>0</v>
      </c>
      <c r="H7155" s="76">
        <f t="shared" si="1520"/>
        <v>0</v>
      </c>
      <c r="I7155" s="76">
        <f t="shared" si="1520"/>
        <v>0</v>
      </c>
      <c r="J7155" s="76">
        <f t="shared" si="1520"/>
        <v>0</v>
      </c>
      <c r="K7155" s="43">
        <f t="shared" si="1521"/>
        <v>0</v>
      </c>
    </row>
    <row r="7156" spans="1:11" ht="12.75" customHeight="1">
      <c r="A7156" s="61" t="str">
        <f>"         "&amp;Labels!B77</f>
        <v xml:space="preserve">         Customer 9</v>
      </c>
      <c r="B7156" s="76">
        <f t="shared" si="1518"/>
        <v>0</v>
      </c>
      <c r="C7156" s="76">
        <f t="shared" si="1518"/>
        <v>0</v>
      </c>
      <c r="D7156" s="76">
        <f t="shared" si="1518"/>
        <v>0</v>
      </c>
      <c r="E7156" s="76">
        <f t="shared" si="1518"/>
        <v>0</v>
      </c>
      <c r="F7156" s="43">
        <f t="shared" si="1519"/>
        <v>0</v>
      </c>
      <c r="G7156" s="76">
        <f t="shared" si="1520"/>
        <v>0</v>
      </c>
      <c r="H7156" s="76">
        <f t="shared" si="1520"/>
        <v>0</v>
      </c>
      <c r="I7156" s="76">
        <f t="shared" si="1520"/>
        <v>0</v>
      </c>
      <c r="J7156" s="76">
        <f t="shared" si="1520"/>
        <v>0</v>
      </c>
      <c r="K7156" s="43">
        <f t="shared" si="1521"/>
        <v>0</v>
      </c>
    </row>
    <row r="7157" spans="1:11" ht="12.75" customHeight="1">
      <c r="A7157" s="61" t="str">
        <f>"         "&amp;Labels!B78</f>
        <v xml:space="preserve">         Customer 10</v>
      </c>
      <c r="B7157" s="76">
        <f t="shared" si="1518"/>
        <v>0</v>
      </c>
      <c r="C7157" s="76">
        <f t="shared" si="1518"/>
        <v>0</v>
      </c>
      <c r="D7157" s="76">
        <f t="shared" si="1518"/>
        <v>0</v>
      </c>
      <c r="E7157" s="76">
        <f t="shared" si="1518"/>
        <v>0</v>
      </c>
      <c r="F7157" s="43">
        <f t="shared" si="1519"/>
        <v>0</v>
      </c>
      <c r="G7157" s="76">
        <f t="shared" si="1520"/>
        <v>0</v>
      </c>
      <c r="H7157" s="76">
        <f t="shared" si="1520"/>
        <v>0</v>
      </c>
      <c r="I7157" s="76">
        <f t="shared" si="1520"/>
        <v>0</v>
      </c>
      <c r="J7157" s="76">
        <f t="shared" si="1520"/>
        <v>0</v>
      </c>
      <c r="K7157" s="43">
        <f t="shared" si="1521"/>
        <v>0</v>
      </c>
    </row>
    <row r="7158" spans="1:11" ht="12.75" customHeight="1">
      <c r="A7158" s="61" t="str">
        <f>"         "&amp;Labels!C68</f>
        <v xml:space="preserve">         Total</v>
      </c>
      <c r="B7158" s="84">
        <f t="shared" si="1518"/>
        <v>0</v>
      </c>
      <c r="C7158" s="84">
        <f t="shared" si="1518"/>
        <v>0</v>
      </c>
      <c r="D7158" s="84">
        <f t="shared" si="1518"/>
        <v>0</v>
      </c>
      <c r="E7158" s="84">
        <f t="shared" si="1518"/>
        <v>0</v>
      </c>
      <c r="F7158" s="43">
        <f t="shared" si="1519"/>
        <v>0</v>
      </c>
      <c r="G7158" s="84">
        <f t="shared" si="1520"/>
        <v>0</v>
      </c>
      <c r="H7158" s="84">
        <f t="shared" si="1520"/>
        <v>0</v>
      </c>
      <c r="I7158" s="84">
        <f t="shared" si="1520"/>
        <v>0</v>
      </c>
      <c r="J7158" s="84">
        <f t="shared" si="1520"/>
        <v>0</v>
      </c>
      <c r="K7158" s="43">
        <f t="shared" si="1521"/>
        <v>0</v>
      </c>
    </row>
    <row r="7159" spans="1:11" ht="12.75" customHeight="1">
      <c r="A7159" s="55" t="str">
        <f>"      "&amp;Labels!C84</f>
        <v xml:space="preserve">      Total</v>
      </c>
      <c r="B7159" s="74">
        <f>B7062</f>
        <v>0</v>
      </c>
      <c r="C7159" s="74">
        <f>C7062</f>
        <v>0</v>
      </c>
      <c r="D7159" s="74">
        <f>D7062</f>
        <v>0</v>
      </c>
      <c r="E7159" s="74">
        <f>E7062</f>
        <v>0</v>
      </c>
      <c r="F7159" s="43">
        <f>SUM(B7062:E7062)</f>
        <v>0</v>
      </c>
      <c r="G7159" s="74">
        <f>G7062</f>
        <v>0</v>
      </c>
      <c r="H7159" s="74">
        <f>H7062</f>
        <v>0</v>
      </c>
      <c r="I7159" s="74">
        <f>I7062</f>
        <v>0</v>
      </c>
      <c r="J7159" s="74">
        <f>J7062</f>
        <v>0</v>
      </c>
      <c r="K7159" s="43">
        <f>SUM(G7062:J7062)</f>
        <v>0</v>
      </c>
    </row>
    <row r="7160" spans="1:11" ht="12.75" customHeight="1">
      <c r="A7160" s="61" t="str">
        <f>"         "&amp;Labels!B69</f>
        <v xml:space="preserve">         Customer 1</v>
      </c>
      <c r="B7160" s="76">
        <f t="shared" ref="B7160:E7169" si="1522">SUM(B6942,B7051)</f>
        <v>0</v>
      </c>
      <c r="C7160" s="76">
        <f t="shared" si="1522"/>
        <v>0</v>
      </c>
      <c r="D7160" s="76">
        <f t="shared" si="1522"/>
        <v>0</v>
      </c>
      <c r="E7160" s="76">
        <f t="shared" si="1522"/>
        <v>0</v>
      </c>
      <c r="F7160" s="43">
        <f t="shared" ref="F7160:F7169" si="1523">SUM(B7160:E7160)</f>
        <v>0</v>
      </c>
      <c r="G7160" s="76">
        <f t="shared" ref="G7160:J7169" si="1524">SUM(G6942,G7051)</f>
        <v>0</v>
      </c>
      <c r="H7160" s="76">
        <f t="shared" si="1524"/>
        <v>0</v>
      </c>
      <c r="I7160" s="76">
        <f t="shared" si="1524"/>
        <v>0</v>
      </c>
      <c r="J7160" s="76">
        <f t="shared" si="1524"/>
        <v>0</v>
      </c>
      <c r="K7160" s="43">
        <f t="shared" ref="K7160:K7169" si="1525">SUM(G7160:J7160)</f>
        <v>0</v>
      </c>
    </row>
    <row r="7161" spans="1:11" ht="12.75" customHeight="1">
      <c r="A7161" s="61" t="str">
        <f>"         "&amp;Labels!B70</f>
        <v xml:space="preserve">         Customer 2</v>
      </c>
      <c r="B7161" s="76">
        <f t="shared" si="1522"/>
        <v>0</v>
      </c>
      <c r="C7161" s="76">
        <f t="shared" si="1522"/>
        <v>0</v>
      </c>
      <c r="D7161" s="76">
        <f t="shared" si="1522"/>
        <v>0</v>
      </c>
      <c r="E7161" s="76">
        <f t="shared" si="1522"/>
        <v>0</v>
      </c>
      <c r="F7161" s="43">
        <f t="shared" si="1523"/>
        <v>0</v>
      </c>
      <c r="G7161" s="76">
        <f t="shared" si="1524"/>
        <v>0</v>
      </c>
      <c r="H7161" s="76">
        <f t="shared" si="1524"/>
        <v>0</v>
      </c>
      <c r="I7161" s="76">
        <f t="shared" si="1524"/>
        <v>0</v>
      </c>
      <c r="J7161" s="76">
        <f t="shared" si="1524"/>
        <v>0</v>
      </c>
      <c r="K7161" s="43">
        <f t="shared" si="1525"/>
        <v>0</v>
      </c>
    </row>
    <row r="7162" spans="1:11" ht="12.75" customHeight="1">
      <c r="A7162" s="61" t="str">
        <f>"         "&amp;Labels!B71</f>
        <v xml:space="preserve">         Customer 3</v>
      </c>
      <c r="B7162" s="76">
        <f t="shared" si="1522"/>
        <v>0</v>
      </c>
      <c r="C7162" s="76">
        <f t="shared" si="1522"/>
        <v>0</v>
      </c>
      <c r="D7162" s="76">
        <f t="shared" si="1522"/>
        <v>0</v>
      </c>
      <c r="E7162" s="76">
        <f t="shared" si="1522"/>
        <v>0</v>
      </c>
      <c r="F7162" s="43">
        <f t="shared" si="1523"/>
        <v>0</v>
      </c>
      <c r="G7162" s="76">
        <f t="shared" si="1524"/>
        <v>0</v>
      </c>
      <c r="H7162" s="76">
        <f t="shared" si="1524"/>
        <v>0</v>
      </c>
      <c r="I7162" s="76">
        <f t="shared" si="1524"/>
        <v>0</v>
      </c>
      <c r="J7162" s="76">
        <f t="shared" si="1524"/>
        <v>0</v>
      </c>
      <c r="K7162" s="43">
        <f t="shared" si="1525"/>
        <v>0</v>
      </c>
    </row>
    <row r="7163" spans="1:11" ht="12.75" customHeight="1">
      <c r="A7163" s="61" t="str">
        <f>"         "&amp;Labels!B72</f>
        <v xml:space="preserve">         Customer 4</v>
      </c>
      <c r="B7163" s="76">
        <f t="shared" si="1522"/>
        <v>0</v>
      </c>
      <c r="C7163" s="76">
        <f t="shared" si="1522"/>
        <v>0</v>
      </c>
      <c r="D7163" s="76">
        <f t="shared" si="1522"/>
        <v>0</v>
      </c>
      <c r="E7163" s="76">
        <f t="shared" si="1522"/>
        <v>0</v>
      </c>
      <c r="F7163" s="43">
        <f t="shared" si="1523"/>
        <v>0</v>
      </c>
      <c r="G7163" s="76">
        <f t="shared" si="1524"/>
        <v>0</v>
      </c>
      <c r="H7163" s="76">
        <f t="shared" si="1524"/>
        <v>0</v>
      </c>
      <c r="I7163" s="76">
        <f t="shared" si="1524"/>
        <v>0</v>
      </c>
      <c r="J7163" s="76">
        <f t="shared" si="1524"/>
        <v>0</v>
      </c>
      <c r="K7163" s="43">
        <f t="shared" si="1525"/>
        <v>0</v>
      </c>
    </row>
    <row r="7164" spans="1:11" ht="12.75" customHeight="1">
      <c r="A7164" s="61" t="str">
        <f>"         "&amp;Labels!B73</f>
        <v xml:space="preserve">         Customer 5</v>
      </c>
      <c r="B7164" s="76">
        <f t="shared" si="1522"/>
        <v>0</v>
      </c>
      <c r="C7164" s="76">
        <f t="shared" si="1522"/>
        <v>0</v>
      </c>
      <c r="D7164" s="76">
        <f t="shared" si="1522"/>
        <v>0</v>
      </c>
      <c r="E7164" s="76">
        <f t="shared" si="1522"/>
        <v>0</v>
      </c>
      <c r="F7164" s="43">
        <f t="shared" si="1523"/>
        <v>0</v>
      </c>
      <c r="G7164" s="76">
        <f t="shared" si="1524"/>
        <v>0</v>
      </c>
      <c r="H7164" s="76">
        <f t="shared" si="1524"/>
        <v>0</v>
      </c>
      <c r="I7164" s="76">
        <f t="shared" si="1524"/>
        <v>0</v>
      </c>
      <c r="J7164" s="76">
        <f t="shared" si="1524"/>
        <v>0</v>
      </c>
      <c r="K7164" s="43">
        <f t="shared" si="1525"/>
        <v>0</v>
      </c>
    </row>
    <row r="7165" spans="1:11" ht="12.75" customHeight="1">
      <c r="A7165" s="61" t="str">
        <f>"         "&amp;Labels!B74</f>
        <v xml:space="preserve">         Customer 6</v>
      </c>
      <c r="B7165" s="76">
        <f t="shared" si="1522"/>
        <v>0</v>
      </c>
      <c r="C7165" s="76">
        <f t="shared" si="1522"/>
        <v>0</v>
      </c>
      <c r="D7165" s="76">
        <f t="shared" si="1522"/>
        <v>0</v>
      </c>
      <c r="E7165" s="76">
        <f t="shared" si="1522"/>
        <v>0</v>
      </c>
      <c r="F7165" s="43">
        <f t="shared" si="1523"/>
        <v>0</v>
      </c>
      <c r="G7165" s="76">
        <f t="shared" si="1524"/>
        <v>0</v>
      </c>
      <c r="H7165" s="76">
        <f t="shared" si="1524"/>
        <v>0</v>
      </c>
      <c r="I7165" s="76">
        <f t="shared" si="1524"/>
        <v>0</v>
      </c>
      <c r="J7165" s="76">
        <f t="shared" si="1524"/>
        <v>0</v>
      </c>
      <c r="K7165" s="43">
        <f t="shared" si="1525"/>
        <v>0</v>
      </c>
    </row>
    <row r="7166" spans="1:11" ht="12.75" customHeight="1">
      <c r="A7166" s="61" t="str">
        <f>"         "&amp;Labels!B75</f>
        <v xml:space="preserve">         Customer 7</v>
      </c>
      <c r="B7166" s="76">
        <f t="shared" si="1522"/>
        <v>0</v>
      </c>
      <c r="C7166" s="76">
        <f t="shared" si="1522"/>
        <v>0</v>
      </c>
      <c r="D7166" s="76">
        <f t="shared" si="1522"/>
        <v>0</v>
      </c>
      <c r="E7166" s="76">
        <f t="shared" si="1522"/>
        <v>0</v>
      </c>
      <c r="F7166" s="43">
        <f t="shared" si="1523"/>
        <v>0</v>
      </c>
      <c r="G7166" s="76">
        <f t="shared" si="1524"/>
        <v>0</v>
      </c>
      <c r="H7166" s="76">
        <f t="shared" si="1524"/>
        <v>0</v>
      </c>
      <c r="I7166" s="76">
        <f t="shared" si="1524"/>
        <v>0</v>
      </c>
      <c r="J7166" s="76">
        <f t="shared" si="1524"/>
        <v>0</v>
      </c>
      <c r="K7166" s="43">
        <f t="shared" si="1525"/>
        <v>0</v>
      </c>
    </row>
    <row r="7167" spans="1:11" ht="12.75" customHeight="1">
      <c r="A7167" s="61" t="str">
        <f>"         "&amp;Labels!B76</f>
        <v xml:space="preserve">         Customer 8</v>
      </c>
      <c r="B7167" s="76">
        <f t="shared" si="1522"/>
        <v>0</v>
      </c>
      <c r="C7167" s="76">
        <f t="shared" si="1522"/>
        <v>0</v>
      </c>
      <c r="D7167" s="76">
        <f t="shared" si="1522"/>
        <v>0</v>
      </c>
      <c r="E7167" s="76">
        <f t="shared" si="1522"/>
        <v>0</v>
      </c>
      <c r="F7167" s="43">
        <f t="shared" si="1523"/>
        <v>0</v>
      </c>
      <c r="G7167" s="76">
        <f t="shared" si="1524"/>
        <v>0</v>
      </c>
      <c r="H7167" s="76">
        <f t="shared" si="1524"/>
        <v>0</v>
      </c>
      <c r="I7167" s="76">
        <f t="shared" si="1524"/>
        <v>0</v>
      </c>
      <c r="J7167" s="76">
        <f t="shared" si="1524"/>
        <v>0</v>
      </c>
      <c r="K7167" s="43">
        <f t="shared" si="1525"/>
        <v>0</v>
      </c>
    </row>
    <row r="7168" spans="1:11" ht="12.75" customHeight="1">
      <c r="A7168" s="61" t="str">
        <f>"         "&amp;Labels!B77</f>
        <v xml:space="preserve">         Customer 9</v>
      </c>
      <c r="B7168" s="76">
        <f t="shared" si="1522"/>
        <v>0</v>
      </c>
      <c r="C7168" s="76">
        <f t="shared" si="1522"/>
        <v>0</v>
      </c>
      <c r="D7168" s="76">
        <f t="shared" si="1522"/>
        <v>0</v>
      </c>
      <c r="E7168" s="76">
        <f t="shared" si="1522"/>
        <v>0</v>
      </c>
      <c r="F7168" s="43">
        <f t="shared" si="1523"/>
        <v>0</v>
      </c>
      <c r="G7168" s="76">
        <f t="shared" si="1524"/>
        <v>0</v>
      </c>
      <c r="H7168" s="76">
        <f t="shared" si="1524"/>
        <v>0</v>
      </c>
      <c r="I7168" s="76">
        <f t="shared" si="1524"/>
        <v>0</v>
      </c>
      <c r="J7168" s="76">
        <f t="shared" si="1524"/>
        <v>0</v>
      </c>
      <c r="K7168" s="43">
        <f t="shared" si="1525"/>
        <v>0</v>
      </c>
    </row>
    <row r="7169" spans="1:11" ht="12.75" customHeight="1">
      <c r="A7169" s="61" t="str">
        <f>"         "&amp;Labels!B78</f>
        <v xml:space="preserve">         Customer 10</v>
      </c>
      <c r="B7169" s="76">
        <f t="shared" si="1522"/>
        <v>0</v>
      </c>
      <c r="C7169" s="76">
        <f t="shared" si="1522"/>
        <v>0</v>
      </c>
      <c r="D7169" s="76">
        <f t="shared" si="1522"/>
        <v>0</v>
      </c>
      <c r="E7169" s="76">
        <f t="shared" si="1522"/>
        <v>0</v>
      </c>
      <c r="F7169" s="43">
        <f t="shared" si="1523"/>
        <v>0</v>
      </c>
      <c r="G7169" s="76">
        <f t="shared" si="1524"/>
        <v>0</v>
      </c>
      <c r="H7169" s="76">
        <f t="shared" si="1524"/>
        <v>0</v>
      </c>
      <c r="I7169" s="76">
        <f t="shared" si="1524"/>
        <v>0</v>
      </c>
      <c r="J7169" s="76">
        <f t="shared" si="1524"/>
        <v>0</v>
      </c>
      <c r="K7169" s="43">
        <f t="shared" si="1525"/>
        <v>0</v>
      </c>
    </row>
    <row r="7170" spans="1:11" ht="12.75" customHeight="1">
      <c r="A7170" s="61" t="str">
        <f>"         "&amp;Labels!C68</f>
        <v xml:space="preserve">         Total</v>
      </c>
      <c r="B7170" s="84">
        <f>B7062</f>
        <v>0</v>
      </c>
      <c r="C7170" s="84">
        <f>C7062</f>
        <v>0</v>
      </c>
      <c r="D7170" s="84">
        <f>D7062</f>
        <v>0</v>
      </c>
      <c r="E7170" s="84">
        <f>E7062</f>
        <v>0</v>
      </c>
      <c r="F7170" s="43">
        <f>SUM(B7062:E7062)</f>
        <v>0</v>
      </c>
      <c r="G7170" s="84">
        <f>G7062</f>
        <v>0</v>
      </c>
      <c r="H7170" s="84">
        <f>H7062</f>
        <v>0</v>
      </c>
      <c r="I7170" s="84">
        <f>I7062</f>
        <v>0</v>
      </c>
      <c r="J7170" s="84">
        <f>J7062</f>
        <v>0</v>
      </c>
      <c r="K7170" s="43">
        <f>SUM(G7062:J7062)</f>
        <v>0</v>
      </c>
    </row>
    <row r="7171" spans="1:11" ht="12.75" customHeight="1">
      <c r="A7171" s="63" t="str">
        <f>Labels!B102</f>
        <v>Product 8</v>
      </c>
      <c r="B7171" s="77"/>
      <c r="C7171" s="77"/>
      <c r="D7171" s="77"/>
      <c r="E7171" s="77"/>
      <c r="F7171" s="43"/>
      <c r="G7171" s="77"/>
      <c r="H7171" s="77"/>
      <c r="I7171" s="77"/>
      <c r="J7171" s="77"/>
      <c r="K7171" s="43"/>
    </row>
    <row r="7172" spans="1:11" ht="12.75" customHeight="1">
      <c r="A7172" s="55" t="str">
        <f>"   "&amp;Labels!B107</f>
        <v xml:space="preserve">   Seminars</v>
      </c>
      <c r="B7172" s="74"/>
      <c r="C7172" s="74"/>
      <c r="D7172" s="74"/>
      <c r="E7172" s="74"/>
      <c r="F7172" s="43"/>
      <c r="G7172" s="74"/>
      <c r="H7172" s="74"/>
      <c r="I7172" s="74"/>
      <c r="J7172" s="74"/>
      <c r="K7172" s="43"/>
    </row>
    <row r="7173" spans="1:11" ht="12.75" customHeight="1">
      <c r="A7173" s="61" t="str">
        <f>"      "&amp;Labels!B85</f>
        <v xml:space="preserve">      Q 1</v>
      </c>
      <c r="B7173" s="84"/>
      <c r="C7173" s="84"/>
      <c r="D7173" s="84"/>
      <c r="E7173" s="84"/>
      <c r="F7173" s="43"/>
      <c r="G7173" s="84"/>
      <c r="H7173" s="84"/>
      <c r="I7173" s="84"/>
      <c r="J7173" s="84"/>
      <c r="K7173" s="43"/>
    </row>
    <row r="7174" spans="1:11" ht="12.75" customHeight="1">
      <c r="A7174" s="61" t="str">
        <f>"         "&amp;Labels!B69</f>
        <v xml:space="preserve">         Customer 1</v>
      </c>
      <c r="B7174" s="76">
        <f>IF('(Other Computations)'!B199=0,0,Inputs!D271*Inputs!D164*Inputs!D67*Inputs!D26*'GM Alloc Factors'!B34/('(Other Computations)'!B186+'(Other Computations)'!B199))</f>
        <v>0</v>
      </c>
      <c r="C7174" s="76">
        <f>IF('(Other Computations)'!C199=0,0,Inputs!E271*Inputs!E164*Inputs!D67*Inputs!D26*'GM Alloc Factors'!C34/('(Other Computations)'!C186+'(Other Computations)'!C199))</f>
        <v>0</v>
      </c>
      <c r="D7174" s="76">
        <f>IF('(Other Computations)'!D199=0,0,Inputs!F271*Inputs!F164*Inputs!D67*Inputs!D26*'GM Alloc Factors'!D34/('(Other Computations)'!D186+'(Other Computations)'!D199))</f>
        <v>0</v>
      </c>
      <c r="E7174" s="76">
        <f>IF('(Other Computations)'!E199=0,0,Inputs!G271*Inputs!G164*Inputs!D67*Inputs!D26*'GM Alloc Factors'!E34/('(Other Computations)'!E186+'(Other Computations)'!E199))</f>
        <v>0</v>
      </c>
      <c r="F7174" s="43">
        <f t="shared" ref="F7174:F7184" si="1526">SUM(B7174:E7174)</f>
        <v>0</v>
      </c>
      <c r="G7174" s="76">
        <f>IF('(Other Computations)'!G199=0,0,Inputs!I271*Inputs!I164*Inputs!D67*Inputs!D26*'GM Alloc Factors'!G34/('(Other Computations)'!G186+'(Other Computations)'!G199))</f>
        <v>0</v>
      </c>
      <c r="H7174" s="76">
        <f>IF('(Other Computations)'!H199=0,0,Inputs!J271*Inputs!J164*Inputs!D67*Inputs!D26*'GM Alloc Factors'!H34/('(Other Computations)'!H186+'(Other Computations)'!H199))</f>
        <v>0</v>
      </c>
      <c r="I7174" s="76">
        <f>IF('(Other Computations)'!I199=0,0,Inputs!K271*Inputs!K164*Inputs!D67*Inputs!D26*'GM Alloc Factors'!I34/('(Other Computations)'!I186+'(Other Computations)'!I199))</f>
        <v>0</v>
      </c>
      <c r="J7174" s="76">
        <f>IF('(Other Computations)'!J199=0,0,Inputs!L271*Inputs!L164*Inputs!D67*Inputs!D26*'GM Alloc Factors'!J34/('(Other Computations)'!J186+'(Other Computations)'!J199))</f>
        <v>0</v>
      </c>
      <c r="K7174" s="43">
        <f t="shared" ref="K7174:K7184" si="1527">SUM(G7174:J7174)</f>
        <v>0</v>
      </c>
    </row>
    <row r="7175" spans="1:11" ht="12.75" customHeight="1">
      <c r="A7175" s="61" t="str">
        <f>"         "&amp;Labels!B70</f>
        <v xml:space="preserve">         Customer 2</v>
      </c>
      <c r="B7175" s="76">
        <f>IF('(Other Computations)'!B200=0,0,Inputs!D272*Inputs!D165*Inputs!D68*Inputs!D26*'GM Alloc Factors'!B34/('(Other Computations)'!B187+'(Other Computations)'!B200))</f>
        <v>0</v>
      </c>
      <c r="C7175" s="76">
        <f>IF('(Other Computations)'!C200=0,0,Inputs!E272*Inputs!E165*Inputs!D68*Inputs!D26*'GM Alloc Factors'!C34/('(Other Computations)'!C187+'(Other Computations)'!C200))</f>
        <v>0</v>
      </c>
      <c r="D7175" s="76">
        <f>IF('(Other Computations)'!D200=0,0,Inputs!F272*Inputs!F165*Inputs!D68*Inputs!D26*'GM Alloc Factors'!D34/('(Other Computations)'!D187+'(Other Computations)'!D200))</f>
        <v>0</v>
      </c>
      <c r="E7175" s="76">
        <f>IF('(Other Computations)'!E200=0,0,Inputs!G272*Inputs!G165*Inputs!D68*Inputs!D26*'GM Alloc Factors'!E34/('(Other Computations)'!E187+'(Other Computations)'!E200))</f>
        <v>0</v>
      </c>
      <c r="F7175" s="43">
        <f t="shared" si="1526"/>
        <v>0</v>
      </c>
      <c r="G7175" s="76">
        <f>IF('(Other Computations)'!G200=0,0,Inputs!I272*Inputs!I165*Inputs!D68*Inputs!D26*'GM Alloc Factors'!G34/('(Other Computations)'!G187+'(Other Computations)'!G200))</f>
        <v>0</v>
      </c>
      <c r="H7175" s="76">
        <f>IF('(Other Computations)'!H200=0,0,Inputs!J272*Inputs!J165*Inputs!D68*Inputs!D26*'GM Alloc Factors'!H34/('(Other Computations)'!H187+'(Other Computations)'!H200))</f>
        <v>0</v>
      </c>
      <c r="I7175" s="76">
        <f>IF('(Other Computations)'!I200=0,0,Inputs!K272*Inputs!K165*Inputs!D68*Inputs!D26*'GM Alloc Factors'!I34/('(Other Computations)'!I187+'(Other Computations)'!I200))</f>
        <v>0</v>
      </c>
      <c r="J7175" s="76">
        <f>IF('(Other Computations)'!J200=0,0,Inputs!L272*Inputs!L165*Inputs!D68*Inputs!D26*'GM Alloc Factors'!J34/('(Other Computations)'!J187+'(Other Computations)'!J200))</f>
        <v>0</v>
      </c>
      <c r="K7175" s="43">
        <f t="shared" si="1527"/>
        <v>0</v>
      </c>
    </row>
    <row r="7176" spans="1:11" ht="12.75" customHeight="1">
      <c r="A7176" s="61" t="str">
        <f>"         "&amp;Labels!B71</f>
        <v xml:space="preserve">         Customer 3</v>
      </c>
      <c r="B7176" s="76">
        <f>IF('(Other Computations)'!B201=0,0,Inputs!D273*Inputs!D166*Inputs!D69*Inputs!D26*'GM Alloc Factors'!B34/('(Other Computations)'!B188+'(Other Computations)'!B201))</f>
        <v>0</v>
      </c>
      <c r="C7176" s="76">
        <f>IF('(Other Computations)'!C201=0,0,Inputs!E273*Inputs!E166*Inputs!D69*Inputs!D26*'GM Alloc Factors'!C34/('(Other Computations)'!C188+'(Other Computations)'!C201))</f>
        <v>0</v>
      </c>
      <c r="D7176" s="76">
        <f>IF('(Other Computations)'!D201=0,0,Inputs!F273*Inputs!F166*Inputs!D69*Inputs!D26*'GM Alloc Factors'!D34/('(Other Computations)'!D188+'(Other Computations)'!D201))</f>
        <v>0</v>
      </c>
      <c r="E7176" s="76">
        <f>IF('(Other Computations)'!E201=0,0,Inputs!G273*Inputs!G166*Inputs!D69*Inputs!D26*'GM Alloc Factors'!E34/('(Other Computations)'!E188+'(Other Computations)'!E201))</f>
        <v>0</v>
      </c>
      <c r="F7176" s="43">
        <f t="shared" si="1526"/>
        <v>0</v>
      </c>
      <c r="G7176" s="76">
        <f>IF('(Other Computations)'!G201=0,0,Inputs!I273*Inputs!I166*Inputs!D69*Inputs!D26*'GM Alloc Factors'!G34/('(Other Computations)'!G188+'(Other Computations)'!G201))</f>
        <v>0</v>
      </c>
      <c r="H7176" s="76">
        <f>IF('(Other Computations)'!H201=0,0,Inputs!J273*Inputs!J166*Inputs!D69*Inputs!D26*'GM Alloc Factors'!H34/('(Other Computations)'!H188+'(Other Computations)'!H201))</f>
        <v>0</v>
      </c>
      <c r="I7176" s="76">
        <f>IF('(Other Computations)'!I201=0,0,Inputs!K273*Inputs!K166*Inputs!D69*Inputs!D26*'GM Alloc Factors'!I34/('(Other Computations)'!I188+'(Other Computations)'!I201))</f>
        <v>0</v>
      </c>
      <c r="J7176" s="76">
        <f>IF('(Other Computations)'!J201=0,0,Inputs!L273*Inputs!L166*Inputs!D69*Inputs!D26*'GM Alloc Factors'!J34/('(Other Computations)'!J188+'(Other Computations)'!J201))</f>
        <v>0</v>
      </c>
      <c r="K7176" s="43">
        <f t="shared" si="1527"/>
        <v>0</v>
      </c>
    </row>
    <row r="7177" spans="1:11" ht="12.75" customHeight="1">
      <c r="A7177" s="61" t="str">
        <f>"         "&amp;Labels!B72</f>
        <v xml:space="preserve">         Customer 4</v>
      </c>
      <c r="B7177" s="76">
        <f>IF('(Other Computations)'!B202=0,0,Inputs!D274*Inputs!D167*Inputs!D70*Inputs!D26*'GM Alloc Factors'!B34/('(Other Computations)'!B189+'(Other Computations)'!B202))</f>
        <v>0</v>
      </c>
      <c r="C7177" s="76">
        <f>IF('(Other Computations)'!C202=0,0,Inputs!E274*Inputs!E167*Inputs!D70*Inputs!D26*'GM Alloc Factors'!C34/('(Other Computations)'!C189+'(Other Computations)'!C202))</f>
        <v>0</v>
      </c>
      <c r="D7177" s="76">
        <f>IF('(Other Computations)'!D202=0,0,Inputs!F274*Inputs!F167*Inputs!D70*Inputs!D26*'GM Alloc Factors'!D34/('(Other Computations)'!D189+'(Other Computations)'!D202))</f>
        <v>0</v>
      </c>
      <c r="E7177" s="76">
        <f>IF('(Other Computations)'!E202=0,0,Inputs!G274*Inputs!G167*Inputs!D70*Inputs!D26*'GM Alloc Factors'!E34/('(Other Computations)'!E189+'(Other Computations)'!E202))</f>
        <v>0</v>
      </c>
      <c r="F7177" s="43">
        <f t="shared" si="1526"/>
        <v>0</v>
      </c>
      <c r="G7177" s="76">
        <f>IF('(Other Computations)'!G202=0,0,Inputs!I274*Inputs!I167*Inputs!D70*Inputs!D26*'GM Alloc Factors'!G34/('(Other Computations)'!G189+'(Other Computations)'!G202))</f>
        <v>0</v>
      </c>
      <c r="H7177" s="76">
        <f>IF('(Other Computations)'!H202=0,0,Inputs!J274*Inputs!J167*Inputs!D70*Inputs!D26*'GM Alloc Factors'!H34/('(Other Computations)'!H189+'(Other Computations)'!H202))</f>
        <v>0</v>
      </c>
      <c r="I7177" s="76">
        <f>IF('(Other Computations)'!I202=0,0,Inputs!K274*Inputs!K167*Inputs!D70*Inputs!D26*'GM Alloc Factors'!I34/('(Other Computations)'!I189+'(Other Computations)'!I202))</f>
        <v>0</v>
      </c>
      <c r="J7177" s="76">
        <f>IF('(Other Computations)'!J202=0,0,Inputs!L274*Inputs!L167*Inputs!D70*Inputs!D26*'GM Alloc Factors'!J34/('(Other Computations)'!J189+'(Other Computations)'!J202))</f>
        <v>0</v>
      </c>
      <c r="K7177" s="43">
        <f t="shared" si="1527"/>
        <v>0</v>
      </c>
    </row>
    <row r="7178" spans="1:11" ht="12.75" customHeight="1">
      <c r="A7178" s="61" t="str">
        <f>"         "&amp;Labels!B73</f>
        <v xml:space="preserve">         Customer 5</v>
      </c>
      <c r="B7178" s="76">
        <f>IF('(Other Computations)'!B203=0,0,Inputs!D275*Inputs!D168*Inputs!D71*Inputs!D26*'GM Alloc Factors'!B34/('(Other Computations)'!B190+'(Other Computations)'!B203))</f>
        <v>0</v>
      </c>
      <c r="C7178" s="76">
        <f>IF('(Other Computations)'!C203=0,0,Inputs!E275*Inputs!E168*Inputs!D71*Inputs!D26*'GM Alloc Factors'!C34/('(Other Computations)'!C190+'(Other Computations)'!C203))</f>
        <v>0</v>
      </c>
      <c r="D7178" s="76">
        <f>IF('(Other Computations)'!D203=0,0,Inputs!F275*Inputs!F168*Inputs!D71*Inputs!D26*'GM Alloc Factors'!D34/('(Other Computations)'!D190+'(Other Computations)'!D203))</f>
        <v>0</v>
      </c>
      <c r="E7178" s="76">
        <f>IF('(Other Computations)'!E203=0,0,Inputs!G275*Inputs!G168*Inputs!D71*Inputs!D26*'GM Alloc Factors'!E34/('(Other Computations)'!E190+'(Other Computations)'!E203))</f>
        <v>0</v>
      </c>
      <c r="F7178" s="43">
        <f t="shared" si="1526"/>
        <v>0</v>
      </c>
      <c r="G7178" s="76">
        <f>IF('(Other Computations)'!G203=0,0,Inputs!I275*Inputs!I168*Inputs!D71*Inputs!D26*'GM Alloc Factors'!G34/('(Other Computations)'!G190+'(Other Computations)'!G203))</f>
        <v>0</v>
      </c>
      <c r="H7178" s="76">
        <f>IF('(Other Computations)'!H203=0,0,Inputs!J275*Inputs!J168*Inputs!D71*Inputs!D26*'GM Alloc Factors'!H34/('(Other Computations)'!H190+'(Other Computations)'!H203))</f>
        <v>0</v>
      </c>
      <c r="I7178" s="76">
        <f>IF('(Other Computations)'!I203=0,0,Inputs!K275*Inputs!K168*Inputs!D71*Inputs!D26*'GM Alloc Factors'!I34/('(Other Computations)'!I190+'(Other Computations)'!I203))</f>
        <v>0</v>
      </c>
      <c r="J7178" s="76">
        <f>IF('(Other Computations)'!J203=0,0,Inputs!L275*Inputs!L168*Inputs!D71*Inputs!D26*'GM Alloc Factors'!J34/('(Other Computations)'!J190+'(Other Computations)'!J203))</f>
        <v>0</v>
      </c>
      <c r="K7178" s="43">
        <f t="shared" si="1527"/>
        <v>0</v>
      </c>
    </row>
    <row r="7179" spans="1:11" ht="12.75" customHeight="1">
      <c r="A7179" s="61" t="str">
        <f>"         "&amp;Labels!B74</f>
        <v xml:space="preserve">         Customer 6</v>
      </c>
      <c r="B7179" s="76">
        <f>IF('(Other Computations)'!B204=0,0,Inputs!D276*Inputs!D169*Inputs!D72*Inputs!D26*'GM Alloc Factors'!B34/('(Other Computations)'!B191+'(Other Computations)'!B204))</f>
        <v>0</v>
      </c>
      <c r="C7179" s="76">
        <f>IF('(Other Computations)'!C204=0,0,Inputs!E276*Inputs!E169*Inputs!D72*Inputs!D26*'GM Alloc Factors'!C34/('(Other Computations)'!C191+'(Other Computations)'!C204))</f>
        <v>0</v>
      </c>
      <c r="D7179" s="76">
        <f>IF('(Other Computations)'!D204=0,0,Inputs!F276*Inputs!F169*Inputs!D72*Inputs!D26*'GM Alloc Factors'!D34/('(Other Computations)'!D191+'(Other Computations)'!D204))</f>
        <v>0</v>
      </c>
      <c r="E7179" s="76">
        <f>IF('(Other Computations)'!E204=0,0,Inputs!G276*Inputs!G169*Inputs!D72*Inputs!D26*'GM Alloc Factors'!E34/('(Other Computations)'!E191+'(Other Computations)'!E204))</f>
        <v>0</v>
      </c>
      <c r="F7179" s="43">
        <f t="shared" si="1526"/>
        <v>0</v>
      </c>
      <c r="G7179" s="76">
        <f>IF('(Other Computations)'!G204=0,0,Inputs!I276*Inputs!I169*Inputs!D72*Inputs!D26*'GM Alloc Factors'!G34/('(Other Computations)'!G191+'(Other Computations)'!G204))</f>
        <v>0</v>
      </c>
      <c r="H7179" s="76">
        <f>IF('(Other Computations)'!H204=0,0,Inputs!J276*Inputs!J169*Inputs!D72*Inputs!D26*'GM Alloc Factors'!H34/('(Other Computations)'!H191+'(Other Computations)'!H204))</f>
        <v>0</v>
      </c>
      <c r="I7179" s="76">
        <f>IF('(Other Computations)'!I204=0,0,Inputs!K276*Inputs!K169*Inputs!D72*Inputs!D26*'GM Alloc Factors'!I34/('(Other Computations)'!I191+'(Other Computations)'!I204))</f>
        <v>0</v>
      </c>
      <c r="J7179" s="76">
        <f>IF('(Other Computations)'!J204=0,0,Inputs!L276*Inputs!L169*Inputs!D72*Inputs!D26*'GM Alloc Factors'!J34/('(Other Computations)'!J191+'(Other Computations)'!J204))</f>
        <v>0</v>
      </c>
      <c r="K7179" s="43">
        <f t="shared" si="1527"/>
        <v>0</v>
      </c>
    </row>
    <row r="7180" spans="1:11" ht="12.75" customHeight="1">
      <c r="A7180" s="61" t="str">
        <f>"         "&amp;Labels!B75</f>
        <v xml:space="preserve">         Customer 7</v>
      </c>
      <c r="B7180" s="76">
        <f>IF('(Other Computations)'!B205=0,0,Inputs!D277*Inputs!D170*Inputs!D73*Inputs!D26*'GM Alloc Factors'!B34/('(Other Computations)'!B192+'(Other Computations)'!B205))</f>
        <v>0</v>
      </c>
      <c r="C7180" s="76">
        <f>IF('(Other Computations)'!C205=0,0,Inputs!E277*Inputs!E170*Inputs!D73*Inputs!D26*'GM Alloc Factors'!C34/('(Other Computations)'!C192+'(Other Computations)'!C205))</f>
        <v>0</v>
      </c>
      <c r="D7180" s="76">
        <f>IF('(Other Computations)'!D205=0,0,Inputs!F277*Inputs!F170*Inputs!D73*Inputs!D26*'GM Alloc Factors'!D34/('(Other Computations)'!D192+'(Other Computations)'!D205))</f>
        <v>0</v>
      </c>
      <c r="E7180" s="76">
        <f>IF('(Other Computations)'!E205=0,0,Inputs!G277*Inputs!G170*Inputs!D73*Inputs!D26*'GM Alloc Factors'!E34/('(Other Computations)'!E192+'(Other Computations)'!E205))</f>
        <v>0</v>
      </c>
      <c r="F7180" s="43">
        <f t="shared" si="1526"/>
        <v>0</v>
      </c>
      <c r="G7180" s="76">
        <f>IF('(Other Computations)'!G205=0,0,Inputs!I277*Inputs!I170*Inputs!D73*Inputs!D26*'GM Alloc Factors'!G34/('(Other Computations)'!G192+'(Other Computations)'!G205))</f>
        <v>0</v>
      </c>
      <c r="H7180" s="76">
        <f>IF('(Other Computations)'!H205=0,0,Inputs!J277*Inputs!J170*Inputs!D73*Inputs!D26*'GM Alloc Factors'!H34/('(Other Computations)'!H192+'(Other Computations)'!H205))</f>
        <v>0</v>
      </c>
      <c r="I7180" s="76">
        <f>IF('(Other Computations)'!I205=0,0,Inputs!K277*Inputs!K170*Inputs!D73*Inputs!D26*'GM Alloc Factors'!I34/('(Other Computations)'!I192+'(Other Computations)'!I205))</f>
        <v>0</v>
      </c>
      <c r="J7180" s="76">
        <f>IF('(Other Computations)'!J205=0,0,Inputs!L277*Inputs!L170*Inputs!D73*Inputs!D26*'GM Alloc Factors'!J34/('(Other Computations)'!J192+'(Other Computations)'!J205))</f>
        <v>0</v>
      </c>
      <c r="K7180" s="43">
        <f t="shared" si="1527"/>
        <v>0</v>
      </c>
    </row>
    <row r="7181" spans="1:11" ht="12.75" customHeight="1">
      <c r="A7181" s="61" t="str">
        <f>"         "&amp;Labels!B76</f>
        <v xml:space="preserve">         Customer 8</v>
      </c>
      <c r="B7181" s="76">
        <f>IF('(Other Computations)'!B206=0,0,Inputs!D278*Inputs!D171*Inputs!D74*Inputs!D26*'GM Alloc Factors'!B34/('(Other Computations)'!B193+'(Other Computations)'!B206))</f>
        <v>0</v>
      </c>
      <c r="C7181" s="76">
        <f>IF('(Other Computations)'!C206=0,0,Inputs!E278*Inputs!E171*Inputs!D74*Inputs!D26*'GM Alloc Factors'!C34/('(Other Computations)'!C193+'(Other Computations)'!C206))</f>
        <v>0</v>
      </c>
      <c r="D7181" s="76">
        <f>IF('(Other Computations)'!D206=0,0,Inputs!F278*Inputs!F171*Inputs!D74*Inputs!D26*'GM Alloc Factors'!D34/('(Other Computations)'!D193+'(Other Computations)'!D206))</f>
        <v>0</v>
      </c>
      <c r="E7181" s="76">
        <f>IF('(Other Computations)'!E206=0,0,Inputs!G278*Inputs!G171*Inputs!D74*Inputs!D26*'GM Alloc Factors'!E34/('(Other Computations)'!E193+'(Other Computations)'!E206))</f>
        <v>0</v>
      </c>
      <c r="F7181" s="43">
        <f t="shared" si="1526"/>
        <v>0</v>
      </c>
      <c r="G7181" s="76">
        <f>IF('(Other Computations)'!G206=0,0,Inputs!I278*Inputs!I171*Inputs!D74*Inputs!D26*'GM Alloc Factors'!G34/('(Other Computations)'!G193+'(Other Computations)'!G206))</f>
        <v>0</v>
      </c>
      <c r="H7181" s="76">
        <f>IF('(Other Computations)'!H206=0,0,Inputs!J278*Inputs!J171*Inputs!D74*Inputs!D26*'GM Alloc Factors'!H34/('(Other Computations)'!H193+'(Other Computations)'!H206))</f>
        <v>0</v>
      </c>
      <c r="I7181" s="76">
        <f>IF('(Other Computations)'!I206=0,0,Inputs!K278*Inputs!K171*Inputs!D74*Inputs!D26*'GM Alloc Factors'!I34/('(Other Computations)'!I193+'(Other Computations)'!I206))</f>
        <v>0</v>
      </c>
      <c r="J7181" s="76">
        <f>IF('(Other Computations)'!J206=0,0,Inputs!L278*Inputs!L171*Inputs!D74*Inputs!D26*'GM Alloc Factors'!J34/('(Other Computations)'!J193+'(Other Computations)'!J206))</f>
        <v>0</v>
      </c>
      <c r="K7181" s="43">
        <f t="shared" si="1527"/>
        <v>0</v>
      </c>
    </row>
    <row r="7182" spans="1:11" ht="12.75" customHeight="1">
      <c r="A7182" s="61" t="str">
        <f>"         "&amp;Labels!B77</f>
        <v xml:space="preserve">         Customer 9</v>
      </c>
      <c r="B7182" s="76">
        <f>IF('(Other Computations)'!B207=0,0,Inputs!D279*Inputs!D172*Inputs!D75*Inputs!D26*'GM Alloc Factors'!B34/('(Other Computations)'!B194+'(Other Computations)'!B207))</f>
        <v>0</v>
      </c>
      <c r="C7182" s="76">
        <f>IF('(Other Computations)'!C207=0,0,Inputs!E279*Inputs!E172*Inputs!D75*Inputs!D26*'GM Alloc Factors'!C34/('(Other Computations)'!C194+'(Other Computations)'!C207))</f>
        <v>0</v>
      </c>
      <c r="D7182" s="76">
        <f>IF('(Other Computations)'!D207=0,0,Inputs!F279*Inputs!F172*Inputs!D75*Inputs!D26*'GM Alloc Factors'!D34/('(Other Computations)'!D194+'(Other Computations)'!D207))</f>
        <v>0</v>
      </c>
      <c r="E7182" s="76">
        <f>IF('(Other Computations)'!E207=0,0,Inputs!G279*Inputs!G172*Inputs!D75*Inputs!D26*'GM Alloc Factors'!E34/('(Other Computations)'!E194+'(Other Computations)'!E207))</f>
        <v>0</v>
      </c>
      <c r="F7182" s="43">
        <f t="shared" si="1526"/>
        <v>0</v>
      </c>
      <c r="G7182" s="76">
        <f>IF('(Other Computations)'!G207=0,0,Inputs!I279*Inputs!I172*Inputs!D75*Inputs!D26*'GM Alloc Factors'!G34/('(Other Computations)'!G194+'(Other Computations)'!G207))</f>
        <v>0</v>
      </c>
      <c r="H7182" s="76">
        <f>IF('(Other Computations)'!H207=0,0,Inputs!J279*Inputs!J172*Inputs!D75*Inputs!D26*'GM Alloc Factors'!H34/('(Other Computations)'!H194+'(Other Computations)'!H207))</f>
        <v>0</v>
      </c>
      <c r="I7182" s="76">
        <f>IF('(Other Computations)'!I207=0,0,Inputs!K279*Inputs!K172*Inputs!D75*Inputs!D26*'GM Alloc Factors'!I34/('(Other Computations)'!I194+'(Other Computations)'!I207))</f>
        <v>0</v>
      </c>
      <c r="J7182" s="76">
        <f>IF('(Other Computations)'!J207=0,0,Inputs!L279*Inputs!L172*Inputs!D75*Inputs!D26*'GM Alloc Factors'!J34/('(Other Computations)'!J194+'(Other Computations)'!J207))</f>
        <v>0</v>
      </c>
      <c r="K7182" s="43">
        <f t="shared" si="1527"/>
        <v>0</v>
      </c>
    </row>
    <row r="7183" spans="1:11" ht="12.75" customHeight="1">
      <c r="A7183" s="61" t="str">
        <f>"         "&amp;Labels!B78</f>
        <v xml:space="preserve">         Customer 10</v>
      </c>
      <c r="B7183" s="76">
        <f>IF('(Other Computations)'!B208=0,0,Inputs!D280*Inputs!D173*Inputs!D76*Inputs!D26*'GM Alloc Factors'!B34/('(Other Computations)'!B195+'(Other Computations)'!B208))</f>
        <v>0</v>
      </c>
      <c r="C7183" s="76">
        <f>IF('(Other Computations)'!C208=0,0,Inputs!E280*Inputs!E173*Inputs!D76*Inputs!D26*'GM Alloc Factors'!C34/('(Other Computations)'!C195+'(Other Computations)'!C208))</f>
        <v>0</v>
      </c>
      <c r="D7183" s="76">
        <f>IF('(Other Computations)'!D208=0,0,Inputs!F280*Inputs!F173*Inputs!D76*Inputs!D26*'GM Alloc Factors'!D34/('(Other Computations)'!D195+'(Other Computations)'!D208))</f>
        <v>0</v>
      </c>
      <c r="E7183" s="76">
        <f>IF('(Other Computations)'!E208=0,0,Inputs!G280*Inputs!G173*Inputs!D76*Inputs!D26*'GM Alloc Factors'!E34/('(Other Computations)'!E195+'(Other Computations)'!E208))</f>
        <v>0</v>
      </c>
      <c r="F7183" s="43">
        <f t="shared" si="1526"/>
        <v>0</v>
      </c>
      <c r="G7183" s="76">
        <f>IF('(Other Computations)'!G208=0,0,Inputs!I280*Inputs!I173*Inputs!D76*Inputs!D26*'GM Alloc Factors'!G34/('(Other Computations)'!G195+'(Other Computations)'!G208))</f>
        <v>0</v>
      </c>
      <c r="H7183" s="76">
        <f>IF('(Other Computations)'!H208=0,0,Inputs!J280*Inputs!J173*Inputs!D76*Inputs!D26*'GM Alloc Factors'!H34/('(Other Computations)'!H195+'(Other Computations)'!H208))</f>
        <v>0</v>
      </c>
      <c r="I7183" s="76">
        <f>IF('(Other Computations)'!I208=0,0,Inputs!K280*Inputs!K173*Inputs!D76*Inputs!D26*'GM Alloc Factors'!I34/('(Other Computations)'!I195+'(Other Computations)'!I208))</f>
        <v>0</v>
      </c>
      <c r="J7183" s="76">
        <f>IF('(Other Computations)'!J208=0,0,Inputs!L280*Inputs!L173*Inputs!D76*Inputs!D26*'GM Alloc Factors'!J34/('(Other Computations)'!J195+'(Other Computations)'!J208))</f>
        <v>0</v>
      </c>
      <c r="K7183" s="43">
        <f t="shared" si="1527"/>
        <v>0</v>
      </c>
    </row>
    <row r="7184" spans="1:11" ht="12.75" customHeight="1">
      <c r="A7184" s="61" t="str">
        <f>"         "&amp;Labels!C68</f>
        <v xml:space="preserve">         Total</v>
      </c>
      <c r="B7184" s="84">
        <f>SUM(B7174:B7183)</f>
        <v>0</v>
      </c>
      <c r="C7184" s="84">
        <f>SUM(C7174:C7183)</f>
        <v>0</v>
      </c>
      <c r="D7184" s="84">
        <f>SUM(D7174:D7183)</f>
        <v>0</v>
      </c>
      <c r="E7184" s="84">
        <f>SUM(E7174:E7183)</f>
        <v>0</v>
      </c>
      <c r="F7184" s="43">
        <f t="shared" si="1526"/>
        <v>0</v>
      </c>
      <c r="G7184" s="84">
        <f>SUM(G7174:G7183)</f>
        <v>0</v>
      </c>
      <c r="H7184" s="84">
        <f>SUM(H7174:H7183)</f>
        <v>0</v>
      </c>
      <c r="I7184" s="84">
        <f>SUM(I7174:I7183)</f>
        <v>0</v>
      </c>
      <c r="J7184" s="84">
        <f>SUM(J7174:J7183)</f>
        <v>0</v>
      </c>
      <c r="K7184" s="43">
        <f t="shared" si="1527"/>
        <v>0</v>
      </c>
    </row>
    <row r="7185" spans="1:11" ht="12.75" customHeight="1">
      <c r="A7185" s="61" t="str">
        <f>"      "&amp;Labels!B86</f>
        <v xml:space="preserve">      Q 2</v>
      </c>
      <c r="B7185" s="84"/>
      <c r="C7185" s="84"/>
      <c r="D7185" s="84"/>
      <c r="E7185" s="84"/>
      <c r="F7185" s="43"/>
      <c r="G7185" s="84"/>
      <c r="H7185" s="84"/>
      <c r="I7185" s="84"/>
      <c r="J7185" s="84"/>
      <c r="K7185" s="43"/>
    </row>
    <row r="7186" spans="1:11" ht="12.75" customHeight="1">
      <c r="A7186" s="61" t="str">
        <f>"         "&amp;Labels!B69</f>
        <v xml:space="preserve">         Customer 1</v>
      </c>
      <c r="B7186" s="76">
        <f>IF('(Other Computations)'!B199=0,0,Inputs!D271*Inputs!D164*Inputs!E67*Inputs!D26*'GM Alloc Factors'!B37/('(Other Computations)'!B186+'(Other Computations)'!B199))</f>
        <v>0</v>
      </c>
      <c r="C7186" s="76">
        <f>IF('(Other Computations)'!C199=0,0,Inputs!E271*Inputs!E164*Inputs!E67*Inputs!D26*'GM Alloc Factors'!C37/('(Other Computations)'!C186+'(Other Computations)'!C199))</f>
        <v>0</v>
      </c>
      <c r="D7186" s="76">
        <f>IF('(Other Computations)'!D199=0,0,Inputs!F271*Inputs!F164*Inputs!E67*Inputs!D26*'GM Alloc Factors'!D37/('(Other Computations)'!D186+'(Other Computations)'!D199))</f>
        <v>0</v>
      </c>
      <c r="E7186" s="76">
        <f>IF('(Other Computations)'!E199=0,0,Inputs!G271*Inputs!G164*Inputs!E67*Inputs!D26*'GM Alloc Factors'!E37/('(Other Computations)'!E186+'(Other Computations)'!E199))</f>
        <v>0</v>
      </c>
      <c r="F7186" s="43">
        <f t="shared" ref="F7186:F7196" si="1528">SUM(B7186:E7186)</f>
        <v>0</v>
      </c>
      <c r="G7186" s="76">
        <f>IF('(Other Computations)'!G199=0,0,Inputs!I271*Inputs!I164*Inputs!E67*Inputs!D26*'GM Alloc Factors'!G37/('(Other Computations)'!G186+'(Other Computations)'!G199))</f>
        <v>0</v>
      </c>
      <c r="H7186" s="76">
        <f>IF('(Other Computations)'!H199=0,0,Inputs!J271*Inputs!J164*Inputs!E67*Inputs!D26*'GM Alloc Factors'!H37/('(Other Computations)'!H186+'(Other Computations)'!H199))</f>
        <v>0</v>
      </c>
      <c r="I7186" s="76">
        <f>IF('(Other Computations)'!I199=0,0,Inputs!K271*Inputs!K164*Inputs!E67*Inputs!D26*'GM Alloc Factors'!I37/('(Other Computations)'!I186+'(Other Computations)'!I199))</f>
        <v>0</v>
      </c>
      <c r="J7186" s="76">
        <f>IF('(Other Computations)'!J199=0,0,Inputs!L271*Inputs!L164*Inputs!E67*Inputs!D26*'GM Alloc Factors'!J37/('(Other Computations)'!J186+'(Other Computations)'!J199))</f>
        <v>0</v>
      </c>
      <c r="K7186" s="43">
        <f t="shared" ref="K7186:K7196" si="1529">SUM(G7186:J7186)</f>
        <v>0</v>
      </c>
    </row>
    <row r="7187" spans="1:11" ht="12.75" customHeight="1">
      <c r="A7187" s="61" t="str">
        <f>"         "&amp;Labels!B70</f>
        <v xml:space="preserve">         Customer 2</v>
      </c>
      <c r="B7187" s="76">
        <f>IF('(Other Computations)'!B200=0,0,Inputs!D272*Inputs!D165*Inputs!E68*Inputs!D26*'GM Alloc Factors'!B37/('(Other Computations)'!B187+'(Other Computations)'!B200))</f>
        <v>0</v>
      </c>
      <c r="C7187" s="76">
        <f>IF('(Other Computations)'!C200=0,0,Inputs!E272*Inputs!E165*Inputs!E68*Inputs!D26*'GM Alloc Factors'!C37/('(Other Computations)'!C187+'(Other Computations)'!C200))</f>
        <v>0</v>
      </c>
      <c r="D7187" s="76">
        <f>IF('(Other Computations)'!D200=0,0,Inputs!F272*Inputs!F165*Inputs!E68*Inputs!D26*'GM Alloc Factors'!D37/('(Other Computations)'!D187+'(Other Computations)'!D200))</f>
        <v>0</v>
      </c>
      <c r="E7187" s="76">
        <f>IF('(Other Computations)'!E200=0,0,Inputs!G272*Inputs!G165*Inputs!E68*Inputs!D26*'GM Alloc Factors'!E37/('(Other Computations)'!E187+'(Other Computations)'!E200))</f>
        <v>0</v>
      </c>
      <c r="F7187" s="43">
        <f t="shared" si="1528"/>
        <v>0</v>
      </c>
      <c r="G7187" s="76">
        <f>IF('(Other Computations)'!G200=0,0,Inputs!I272*Inputs!I165*Inputs!E68*Inputs!D26*'GM Alloc Factors'!G37/('(Other Computations)'!G187+'(Other Computations)'!G200))</f>
        <v>0</v>
      </c>
      <c r="H7187" s="76">
        <f>IF('(Other Computations)'!H200=0,0,Inputs!J272*Inputs!J165*Inputs!E68*Inputs!D26*'GM Alloc Factors'!H37/('(Other Computations)'!H187+'(Other Computations)'!H200))</f>
        <v>0</v>
      </c>
      <c r="I7187" s="76">
        <f>IF('(Other Computations)'!I200=0,0,Inputs!K272*Inputs!K165*Inputs!E68*Inputs!D26*'GM Alloc Factors'!I37/('(Other Computations)'!I187+'(Other Computations)'!I200))</f>
        <v>0</v>
      </c>
      <c r="J7187" s="76">
        <f>IF('(Other Computations)'!J200=0,0,Inputs!L272*Inputs!L165*Inputs!E68*Inputs!D26*'GM Alloc Factors'!J37/('(Other Computations)'!J187+'(Other Computations)'!J200))</f>
        <v>0</v>
      </c>
      <c r="K7187" s="43">
        <f t="shared" si="1529"/>
        <v>0</v>
      </c>
    </row>
    <row r="7188" spans="1:11" ht="12.75" customHeight="1">
      <c r="A7188" s="61" t="str">
        <f>"         "&amp;Labels!B71</f>
        <v xml:space="preserve">         Customer 3</v>
      </c>
      <c r="B7188" s="76">
        <f>IF('(Other Computations)'!B201=0,0,Inputs!D273*Inputs!D166*Inputs!E69*Inputs!D26*'GM Alloc Factors'!B37/('(Other Computations)'!B188+'(Other Computations)'!B201))</f>
        <v>0</v>
      </c>
      <c r="C7188" s="76">
        <f>IF('(Other Computations)'!C201=0,0,Inputs!E273*Inputs!E166*Inputs!E69*Inputs!D26*'GM Alloc Factors'!C37/('(Other Computations)'!C188+'(Other Computations)'!C201))</f>
        <v>0</v>
      </c>
      <c r="D7188" s="76">
        <f>IF('(Other Computations)'!D201=0,0,Inputs!F273*Inputs!F166*Inputs!E69*Inputs!D26*'GM Alloc Factors'!D37/('(Other Computations)'!D188+'(Other Computations)'!D201))</f>
        <v>0</v>
      </c>
      <c r="E7188" s="76">
        <f>IF('(Other Computations)'!E201=0,0,Inputs!G273*Inputs!G166*Inputs!E69*Inputs!D26*'GM Alloc Factors'!E37/('(Other Computations)'!E188+'(Other Computations)'!E201))</f>
        <v>0</v>
      </c>
      <c r="F7188" s="43">
        <f t="shared" si="1528"/>
        <v>0</v>
      </c>
      <c r="G7188" s="76">
        <f>IF('(Other Computations)'!G201=0,0,Inputs!I273*Inputs!I166*Inputs!E69*Inputs!D26*'GM Alloc Factors'!G37/('(Other Computations)'!G188+'(Other Computations)'!G201))</f>
        <v>0</v>
      </c>
      <c r="H7188" s="76">
        <f>IF('(Other Computations)'!H201=0,0,Inputs!J273*Inputs!J166*Inputs!E69*Inputs!D26*'GM Alloc Factors'!H37/('(Other Computations)'!H188+'(Other Computations)'!H201))</f>
        <v>0</v>
      </c>
      <c r="I7188" s="76">
        <f>IF('(Other Computations)'!I201=0,0,Inputs!K273*Inputs!K166*Inputs!E69*Inputs!D26*'GM Alloc Factors'!I37/('(Other Computations)'!I188+'(Other Computations)'!I201))</f>
        <v>0</v>
      </c>
      <c r="J7188" s="76">
        <f>IF('(Other Computations)'!J201=0,0,Inputs!L273*Inputs!L166*Inputs!E69*Inputs!D26*'GM Alloc Factors'!J37/('(Other Computations)'!J188+'(Other Computations)'!J201))</f>
        <v>0</v>
      </c>
      <c r="K7188" s="43">
        <f t="shared" si="1529"/>
        <v>0</v>
      </c>
    </row>
    <row r="7189" spans="1:11" ht="12.75" customHeight="1">
      <c r="A7189" s="61" t="str">
        <f>"         "&amp;Labels!B72</f>
        <v xml:space="preserve">         Customer 4</v>
      </c>
      <c r="B7189" s="76">
        <f>IF('(Other Computations)'!B202=0,0,Inputs!D274*Inputs!D167*Inputs!E70*Inputs!D26*'GM Alloc Factors'!B37/('(Other Computations)'!B189+'(Other Computations)'!B202))</f>
        <v>0</v>
      </c>
      <c r="C7189" s="76">
        <f>IF('(Other Computations)'!C202=0,0,Inputs!E274*Inputs!E167*Inputs!E70*Inputs!D26*'GM Alloc Factors'!C37/('(Other Computations)'!C189+'(Other Computations)'!C202))</f>
        <v>0</v>
      </c>
      <c r="D7189" s="76">
        <f>IF('(Other Computations)'!D202=0,0,Inputs!F274*Inputs!F167*Inputs!E70*Inputs!D26*'GM Alloc Factors'!D37/('(Other Computations)'!D189+'(Other Computations)'!D202))</f>
        <v>0</v>
      </c>
      <c r="E7189" s="76">
        <f>IF('(Other Computations)'!E202=0,0,Inputs!G274*Inputs!G167*Inputs!E70*Inputs!D26*'GM Alloc Factors'!E37/('(Other Computations)'!E189+'(Other Computations)'!E202))</f>
        <v>0</v>
      </c>
      <c r="F7189" s="43">
        <f t="shared" si="1528"/>
        <v>0</v>
      </c>
      <c r="G7189" s="76">
        <f>IF('(Other Computations)'!G202=0,0,Inputs!I274*Inputs!I167*Inputs!E70*Inputs!D26*'GM Alloc Factors'!G37/('(Other Computations)'!G189+'(Other Computations)'!G202))</f>
        <v>0</v>
      </c>
      <c r="H7189" s="76">
        <f>IF('(Other Computations)'!H202=0,0,Inputs!J274*Inputs!J167*Inputs!E70*Inputs!D26*'GM Alloc Factors'!H37/('(Other Computations)'!H189+'(Other Computations)'!H202))</f>
        <v>0</v>
      </c>
      <c r="I7189" s="76">
        <f>IF('(Other Computations)'!I202=0,0,Inputs!K274*Inputs!K167*Inputs!E70*Inputs!D26*'GM Alloc Factors'!I37/('(Other Computations)'!I189+'(Other Computations)'!I202))</f>
        <v>0</v>
      </c>
      <c r="J7189" s="76">
        <f>IF('(Other Computations)'!J202=0,0,Inputs!L274*Inputs!L167*Inputs!E70*Inputs!D26*'GM Alloc Factors'!J37/('(Other Computations)'!J189+'(Other Computations)'!J202))</f>
        <v>0</v>
      </c>
      <c r="K7189" s="43">
        <f t="shared" si="1529"/>
        <v>0</v>
      </c>
    </row>
    <row r="7190" spans="1:11" ht="12.75" customHeight="1">
      <c r="A7190" s="61" t="str">
        <f>"         "&amp;Labels!B73</f>
        <v xml:space="preserve">         Customer 5</v>
      </c>
      <c r="B7190" s="76">
        <f>IF('(Other Computations)'!B203=0,0,Inputs!D275*Inputs!D168*Inputs!E71*Inputs!D26*'GM Alloc Factors'!B37/('(Other Computations)'!B190+'(Other Computations)'!B203))</f>
        <v>0</v>
      </c>
      <c r="C7190" s="76">
        <f>IF('(Other Computations)'!C203=0,0,Inputs!E275*Inputs!E168*Inputs!E71*Inputs!D26*'GM Alloc Factors'!C37/('(Other Computations)'!C190+'(Other Computations)'!C203))</f>
        <v>0</v>
      </c>
      <c r="D7190" s="76">
        <f>IF('(Other Computations)'!D203=0,0,Inputs!F275*Inputs!F168*Inputs!E71*Inputs!D26*'GM Alloc Factors'!D37/('(Other Computations)'!D190+'(Other Computations)'!D203))</f>
        <v>0</v>
      </c>
      <c r="E7190" s="76">
        <f>IF('(Other Computations)'!E203=0,0,Inputs!G275*Inputs!G168*Inputs!E71*Inputs!D26*'GM Alloc Factors'!E37/('(Other Computations)'!E190+'(Other Computations)'!E203))</f>
        <v>0</v>
      </c>
      <c r="F7190" s="43">
        <f t="shared" si="1528"/>
        <v>0</v>
      </c>
      <c r="G7190" s="76">
        <f>IF('(Other Computations)'!G203=0,0,Inputs!I275*Inputs!I168*Inputs!E71*Inputs!D26*'GM Alloc Factors'!G37/('(Other Computations)'!G190+'(Other Computations)'!G203))</f>
        <v>0</v>
      </c>
      <c r="H7190" s="76">
        <f>IF('(Other Computations)'!H203=0,0,Inputs!J275*Inputs!J168*Inputs!E71*Inputs!D26*'GM Alloc Factors'!H37/('(Other Computations)'!H190+'(Other Computations)'!H203))</f>
        <v>0</v>
      </c>
      <c r="I7190" s="76">
        <f>IF('(Other Computations)'!I203=0,0,Inputs!K275*Inputs!K168*Inputs!E71*Inputs!D26*'GM Alloc Factors'!I37/('(Other Computations)'!I190+'(Other Computations)'!I203))</f>
        <v>0</v>
      </c>
      <c r="J7190" s="76">
        <f>IF('(Other Computations)'!J203=0,0,Inputs!L275*Inputs!L168*Inputs!E71*Inputs!D26*'GM Alloc Factors'!J37/('(Other Computations)'!J190+'(Other Computations)'!J203))</f>
        <v>0</v>
      </c>
      <c r="K7190" s="43">
        <f t="shared" si="1529"/>
        <v>0</v>
      </c>
    </row>
    <row r="7191" spans="1:11" ht="12.75" customHeight="1">
      <c r="A7191" s="61" t="str">
        <f>"         "&amp;Labels!B74</f>
        <v xml:space="preserve">         Customer 6</v>
      </c>
      <c r="B7191" s="76">
        <f>IF('(Other Computations)'!B204=0,0,Inputs!D276*Inputs!D169*Inputs!E72*Inputs!D26*'GM Alloc Factors'!B37/('(Other Computations)'!B191+'(Other Computations)'!B204))</f>
        <v>0</v>
      </c>
      <c r="C7191" s="76">
        <f>IF('(Other Computations)'!C204=0,0,Inputs!E276*Inputs!E169*Inputs!E72*Inputs!D26*'GM Alloc Factors'!C37/('(Other Computations)'!C191+'(Other Computations)'!C204))</f>
        <v>0</v>
      </c>
      <c r="D7191" s="76">
        <f>IF('(Other Computations)'!D204=0,0,Inputs!F276*Inputs!F169*Inputs!E72*Inputs!D26*'GM Alloc Factors'!D37/('(Other Computations)'!D191+'(Other Computations)'!D204))</f>
        <v>0</v>
      </c>
      <c r="E7191" s="76">
        <f>IF('(Other Computations)'!E204=0,0,Inputs!G276*Inputs!G169*Inputs!E72*Inputs!D26*'GM Alloc Factors'!E37/('(Other Computations)'!E191+'(Other Computations)'!E204))</f>
        <v>0</v>
      </c>
      <c r="F7191" s="43">
        <f t="shared" si="1528"/>
        <v>0</v>
      </c>
      <c r="G7191" s="76">
        <f>IF('(Other Computations)'!G204=0,0,Inputs!I276*Inputs!I169*Inputs!E72*Inputs!D26*'GM Alloc Factors'!G37/('(Other Computations)'!G191+'(Other Computations)'!G204))</f>
        <v>0</v>
      </c>
      <c r="H7191" s="76">
        <f>IF('(Other Computations)'!H204=0,0,Inputs!J276*Inputs!J169*Inputs!E72*Inputs!D26*'GM Alloc Factors'!H37/('(Other Computations)'!H191+'(Other Computations)'!H204))</f>
        <v>0</v>
      </c>
      <c r="I7191" s="76">
        <f>IF('(Other Computations)'!I204=0,0,Inputs!K276*Inputs!K169*Inputs!E72*Inputs!D26*'GM Alloc Factors'!I37/('(Other Computations)'!I191+'(Other Computations)'!I204))</f>
        <v>0</v>
      </c>
      <c r="J7191" s="76">
        <f>IF('(Other Computations)'!J204=0,0,Inputs!L276*Inputs!L169*Inputs!E72*Inputs!D26*'GM Alloc Factors'!J37/('(Other Computations)'!J191+'(Other Computations)'!J204))</f>
        <v>0</v>
      </c>
      <c r="K7191" s="43">
        <f t="shared" si="1529"/>
        <v>0</v>
      </c>
    </row>
    <row r="7192" spans="1:11" ht="12.75" customHeight="1">
      <c r="A7192" s="61" t="str">
        <f>"         "&amp;Labels!B75</f>
        <v xml:space="preserve">         Customer 7</v>
      </c>
      <c r="B7192" s="76">
        <f>IF('(Other Computations)'!B205=0,0,Inputs!D277*Inputs!D170*Inputs!E73*Inputs!D26*'GM Alloc Factors'!B37/('(Other Computations)'!B192+'(Other Computations)'!B205))</f>
        <v>0</v>
      </c>
      <c r="C7192" s="76">
        <f>IF('(Other Computations)'!C205=0,0,Inputs!E277*Inputs!E170*Inputs!E73*Inputs!D26*'GM Alloc Factors'!C37/('(Other Computations)'!C192+'(Other Computations)'!C205))</f>
        <v>0</v>
      </c>
      <c r="D7192" s="76">
        <f>IF('(Other Computations)'!D205=0,0,Inputs!F277*Inputs!F170*Inputs!E73*Inputs!D26*'GM Alloc Factors'!D37/('(Other Computations)'!D192+'(Other Computations)'!D205))</f>
        <v>0</v>
      </c>
      <c r="E7192" s="76">
        <f>IF('(Other Computations)'!E205=0,0,Inputs!G277*Inputs!G170*Inputs!E73*Inputs!D26*'GM Alloc Factors'!E37/('(Other Computations)'!E192+'(Other Computations)'!E205))</f>
        <v>0</v>
      </c>
      <c r="F7192" s="43">
        <f t="shared" si="1528"/>
        <v>0</v>
      </c>
      <c r="G7192" s="76">
        <f>IF('(Other Computations)'!G205=0,0,Inputs!I277*Inputs!I170*Inputs!E73*Inputs!D26*'GM Alloc Factors'!G37/('(Other Computations)'!G192+'(Other Computations)'!G205))</f>
        <v>0</v>
      </c>
      <c r="H7192" s="76">
        <f>IF('(Other Computations)'!H205=0,0,Inputs!J277*Inputs!J170*Inputs!E73*Inputs!D26*'GM Alloc Factors'!H37/('(Other Computations)'!H192+'(Other Computations)'!H205))</f>
        <v>0</v>
      </c>
      <c r="I7192" s="76">
        <f>IF('(Other Computations)'!I205=0,0,Inputs!K277*Inputs!K170*Inputs!E73*Inputs!D26*'GM Alloc Factors'!I37/('(Other Computations)'!I192+'(Other Computations)'!I205))</f>
        <v>0</v>
      </c>
      <c r="J7192" s="76">
        <f>IF('(Other Computations)'!J205=0,0,Inputs!L277*Inputs!L170*Inputs!E73*Inputs!D26*'GM Alloc Factors'!J37/('(Other Computations)'!J192+'(Other Computations)'!J205))</f>
        <v>0</v>
      </c>
      <c r="K7192" s="43">
        <f t="shared" si="1529"/>
        <v>0</v>
      </c>
    </row>
    <row r="7193" spans="1:11" ht="12.75" customHeight="1">
      <c r="A7193" s="61" t="str">
        <f>"         "&amp;Labels!B76</f>
        <v xml:space="preserve">         Customer 8</v>
      </c>
      <c r="B7193" s="76">
        <f>IF('(Other Computations)'!B206=0,0,Inputs!D278*Inputs!D171*Inputs!E74*Inputs!D26*'GM Alloc Factors'!B37/('(Other Computations)'!B193+'(Other Computations)'!B206))</f>
        <v>0</v>
      </c>
      <c r="C7193" s="76">
        <f>IF('(Other Computations)'!C206=0,0,Inputs!E278*Inputs!E171*Inputs!E74*Inputs!D26*'GM Alloc Factors'!C37/('(Other Computations)'!C193+'(Other Computations)'!C206))</f>
        <v>0</v>
      </c>
      <c r="D7193" s="76">
        <f>IF('(Other Computations)'!D206=0,0,Inputs!F278*Inputs!F171*Inputs!E74*Inputs!D26*'GM Alloc Factors'!D37/('(Other Computations)'!D193+'(Other Computations)'!D206))</f>
        <v>0</v>
      </c>
      <c r="E7193" s="76">
        <f>IF('(Other Computations)'!E206=0,0,Inputs!G278*Inputs!G171*Inputs!E74*Inputs!D26*'GM Alloc Factors'!E37/('(Other Computations)'!E193+'(Other Computations)'!E206))</f>
        <v>0</v>
      </c>
      <c r="F7193" s="43">
        <f t="shared" si="1528"/>
        <v>0</v>
      </c>
      <c r="G7193" s="76">
        <f>IF('(Other Computations)'!G206=0,0,Inputs!I278*Inputs!I171*Inputs!E74*Inputs!D26*'GM Alloc Factors'!G37/('(Other Computations)'!G193+'(Other Computations)'!G206))</f>
        <v>0</v>
      </c>
      <c r="H7193" s="76">
        <f>IF('(Other Computations)'!H206=0,0,Inputs!J278*Inputs!J171*Inputs!E74*Inputs!D26*'GM Alloc Factors'!H37/('(Other Computations)'!H193+'(Other Computations)'!H206))</f>
        <v>0</v>
      </c>
      <c r="I7193" s="76">
        <f>IF('(Other Computations)'!I206=0,0,Inputs!K278*Inputs!K171*Inputs!E74*Inputs!D26*'GM Alloc Factors'!I37/('(Other Computations)'!I193+'(Other Computations)'!I206))</f>
        <v>0</v>
      </c>
      <c r="J7193" s="76">
        <f>IF('(Other Computations)'!J206=0,0,Inputs!L278*Inputs!L171*Inputs!E74*Inputs!D26*'GM Alloc Factors'!J37/('(Other Computations)'!J193+'(Other Computations)'!J206))</f>
        <v>0</v>
      </c>
      <c r="K7193" s="43">
        <f t="shared" si="1529"/>
        <v>0</v>
      </c>
    </row>
    <row r="7194" spans="1:11" ht="12.75" customHeight="1">
      <c r="A7194" s="61" t="str">
        <f>"         "&amp;Labels!B77</f>
        <v xml:space="preserve">         Customer 9</v>
      </c>
      <c r="B7194" s="76">
        <f>IF('(Other Computations)'!B207=0,0,Inputs!D279*Inputs!D172*Inputs!E75*Inputs!D26*'GM Alloc Factors'!B37/('(Other Computations)'!B194+'(Other Computations)'!B207))</f>
        <v>0</v>
      </c>
      <c r="C7194" s="76">
        <f>IF('(Other Computations)'!C207=0,0,Inputs!E279*Inputs!E172*Inputs!E75*Inputs!D26*'GM Alloc Factors'!C37/('(Other Computations)'!C194+'(Other Computations)'!C207))</f>
        <v>0</v>
      </c>
      <c r="D7194" s="76">
        <f>IF('(Other Computations)'!D207=0,0,Inputs!F279*Inputs!F172*Inputs!E75*Inputs!D26*'GM Alloc Factors'!D37/('(Other Computations)'!D194+'(Other Computations)'!D207))</f>
        <v>0</v>
      </c>
      <c r="E7194" s="76">
        <f>IF('(Other Computations)'!E207=0,0,Inputs!G279*Inputs!G172*Inputs!E75*Inputs!D26*'GM Alloc Factors'!E37/('(Other Computations)'!E194+'(Other Computations)'!E207))</f>
        <v>0</v>
      </c>
      <c r="F7194" s="43">
        <f t="shared" si="1528"/>
        <v>0</v>
      </c>
      <c r="G7194" s="76">
        <f>IF('(Other Computations)'!G207=0,0,Inputs!I279*Inputs!I172*Inputs!E75*Inputs!D26*'GM Alloc Factors'!G37/('(Other Computations)'!G194+'(Other Computations)'!G207))</f>
        <v>0</v>
      </c>
      <c r="H7194" s="76">
        <f>IF('(Other Computations)'!H207=0,0,Inputs!J279*Inputs!J172*Inputs!E75*Inputs!D26*'GM Alloc Factors'!H37/('(Other Computations)'!H194+'(Other Computations)'!H207))</f>
        <v>0</v>
      </c>
      <c r="I7194" s="76">
        <f>IF('(Other Computations)'!I207=0,0,Inputs!K279*Inputs!K172*Inputs!E75*Inputs!D26*'GM Alloc Factors'!I37/('(Other Computations)'!I194+'(Other Computations)'!I207))</f>
        <v>0</v>
      </c>
      <c r="J7194" s="76">
        <f>IF('(Other Computations)'!J207=0,0,Inputs!L279*Inputs!L172*Inputs!E75*Inputs!D26*'GM Alloc Factors'!J37/('(Other Computations)'!J194+'(Other Computations)'!J207))</f>
        <v>0</v>
      </c>
      <c r="K7194" s="43">
        <f t="shared" si="1529"/>
        <v>0</v>
      </c>
    </row>
    <row r="7195" spans="1:11" ht="12.75" customHeight="1">
      <c r="A7195" s="61" t="str">
        <f>"         "&amp;Labels!B78</f>
        <v xml:space="preserve">         Customer 10</v>
      </c>
      <c r="B7195" s="76">
        <f>IF('(Other Computations)'!B208=0,0,Inputs!D280*Inputs!D173*Inputs!E76*Inputs!D26*'GM Alloc Factors'!B37/('(Other Computations)'!B195+'(Other Computations)'!B208))</f>
        <v>0</v>
      </c>
      <c r="C7195" s="76">
        <f>IF('(Other Computations)'!C208=0,0,Inputs!E280*Inputs!E173*Inputs!E76*Inputs!D26*'GM Alloc Factors'!C37/('(Other Computations)'!C195+'(Other Computations)'!C208))</f>
        <v>0</v>
      </c>
      <c r="D7195" s="76">
        <f>IF('(Other Computations)'!D208=0,0,Inputs!F280*Inputs!F173*Inputs!E76*Inputs!D26*'GM Alloc Factors'!D37/('(Other Computations)'!D195+'(Other Computations)'!D208))</f>
        <v>0</v>
      </c>
      <c r="E7195" s="76">
        <f>IF('(Other Computations)'!E208=0,0,Inputs!G280*Inputs!G173*Inputs!E76*Inputs!D26*'GM Alloc Factors'!E37/('(Other Computations)'!E195+'(Other Computations)'!E208))</f>
        <v>0</v>
      </c>
      <c r="F7195" s="43">
        <f t="shared" si="1528"/>
        <v>0</v>
      </c>
      <c r="G7195" s="76">
        <f>IF('(Other Computations)'!G208=0,0,Inputs!I280*Inputs!I173*Inputs!E76*Inputs!D26*'GM Alloc Factors'!G37/('(Other Computations)'!G195+'(Other Computations)'!G208))</f>
        <v>0</v>
      </c>
      <c r="H7195" s="76">
        <f>IF('(Other Computations)'!H208=0,0,Inputs!J280*Inputs!J173*Inputs!E76*Inputs!D26*'GM Alloc Factors'!H37/('(Other Computations)'!H195+'(Other Computations)'!H208))</f>
        <v>0</v>
      </c>
      <c r="I7195" s="76">
        <f>IF('(Other Computations)'!I208=0,0,Inputs!K280*Inputs!K173*Inputs!E76*Inputs!D26*'GM Alloc Factors'!I37/('(Other Computations)'!I195+'(Other Computations)'!I208))</f>
        <v>0</v>
      </c>
      <c r="J7195" s="76">
        <f>IF('(Other Computations)'!J208=0,0,Inputs!L280*Inputs!L173*Inputs!E76*Inputs!D26*'GM Alloc Factors'!J37/('(Other Computations)'!J195+'(Other Computations)'!J208))</f>
        <v>0</v>
      </c>
      <c r="K7195" s="43">
        <f t="shared" si="1529"/>
        <v>0</v>
      </c>
    </row>
    <row r="7196" spans="1:11" ht="12.75" customHeight="1">
      <c r="A7196" s="61" t="str">
        <f>"         "&amp;Labels!C68</f>
        <v xml:space="preserve">         Total</v>
      </c>
      <c r="B7196" s="84">
        <f>SUM(B7186:B7195)</f>
        <v>0</v>
      </c>
      <c r="C7196" s="84">
        <f>SUM(C7186:C7195)</f>
        <v>0</v>
      </c>
      <c r="D7196" s="84">
        <f>SUM(D7186:D7195)</f>
        <v>0</v>
      </c>
      <c r="E7196" s="84">
        <f>SUM(E7186:E7195)</f>
        <v>0</v>
      </c>
      <c r="F7196" s="43">
        <f t="shared" si="1528"/>
        <v>0</v>
      </c>
      <c r="G7196" s="84">
        <f>SUM(G7186:G7195)</f>
        <v>0</v>
      </c>
      <c r="H7196" s="84">
        <f>SUM(H7186:H7195)</f>
        <v>0</v>
      </c>
      <c r="I7196" s="84">
        <f>SUM(I7186:I7195)</f>
        <v>0</v>
      </c>
      <c r="J7196" s="84">
        <f>SUM(J7186:J7195)</f>
        <v>0</v>
      </c>
      <c r="K7196" s="43">
        <f t="shared" si="1529"/>
        <v>0</v>
      </c>
    </row>
    <row r="7197" spans="1:11" ht="12.75" customHeight="1">
      <c r="A7197" s="61" t="str">
        <f>"      "&amp;Labels!B87</f>
        <v xml:space="preserve">      Q 3</v>
      </c>
      <c r="B7197" s="84"/>
      <c r="C7197" s="84"/>
      <c r="D7197" s="84"/>
      <c r="E7197" s="84"/>
      <c r="F7197" s="43"/>
      <c r="G7197" s="84"/>
      <c r="H7197" s="84"/>
      <c r="I7197" s="84"/>
      <c r="J7197" s="84"/>
      <c r="K7197" s="43"/>
    </row>
    <row r="7198" spans="1:11" ht="12.75" customHeight="1">
      <c r="A7198" s="61" t="str">
        <f>"         "&amp;Labels!B69</f>
        <v xml:space="preserve">         Customer 1</v>
      </c>
      <c r="B7198" s="76">
        <f>IF('(Other Computations)'!B199=0,0,Inputs!D271*Inputs!D164*Inputs!F67*Inputs!D26*'GM Alloc Factors'!B40/('(Other Computations)'!B186+'(Other Computations)'!B199))</f>
        <v>0</v>
      </c>
      <c r="C7198" s="76">
        <f>IF('(Other Computations)'!C199=0,0,Inputs!E271*Inputs!E164*Inputs!F67*Inputs!D26*'GM Alloc Factors'!C40/('(Other Computations)'!C186+'(Other Computations)'!C199))</f>
        <v>0</v>
      </c>
      <c r="D7198" s="76">
        <f>IF('(Other Computations)'!D199=0,0,Inputs!F271*Inputs!F164*Inputs!F67*Inputs!D26*'GM Alloc Factors'!D40/('(Other Computations)'!D186+'(Other Computations)'!D199))</f>
        <v>0</v>
      </c>
      <c r="E7198" s="76">
        <f>IF('(Other Computations)'!E199=0,0,Inputs!G271*Inputs!G164*Inputs!F67*Inputs!D26*'GM Alloc Factors'!E40/('(Other Computations)'!E186+'(Other Computations)'!E199))</f>
        <v>0</v>
      </c>
      <c r="F7198" s="43">
        <f t="shared" ref="F7198:F7208" si="1530">SUM(B7198:E7198)</f>
        <v>0</v>
      </c>
      <c r="G7198" s="76">
        <f>IF('(Other Computations)'!G199=0,0,Inputs!I271*Inputs!I164*Inputs!F67*Inputs!D26*'GM Alloc Factors'!G40/('(Other Computations)'!G186+'(Other Computations)'!G199))</f>
        <v>0</v>
      </c>
      <c r="H7198" s="76">
        <f>IF('(Other Computations)'!H199=0,0,Inputs!J271*Inputs!J164*Inputs!F67*Inputs!D26*'GM Alloc Factors'!H40/('(Other Computations)'!H186+'(Other Computations)'!H199))</f>
        <v>0</v>
      </c>
      <c r="I7198" s="76">
        <f>IF('(Other Computations)'!I199=0,0,Inputs!K271*Inputs!K164*Inputs!F67*Inputs!D26*'GM Alloc Factors'!I40/('(Other Computations)'!I186+'(Other Computations)'!I199))</f>
        <v>0</v>
      </c>
      <c r="J7198" s="76">
        <f>IF('(Other Computations)'!J199=0,0,Inputs!L271*Inputs!L164*Inputs!F67*Inputs!D26*'GM Alloc Factors'!J40/('(Other Computations)'!J186+'(Other Computations)'!J199))</f>
        <v>0</v>
      </c>
      <c r="K7198" s="43">
        <f t="shared" ref="K7198:K7208" si="1531">SUM(G7198:J7198)</f>
        <v>0</v>
      </c>
    </row>
    <row r="7199" spans="1:11" ht="12.75" customHeight="1">
      <c r="A7199" s="61" t="str">
        <f>"         "&amp;Labels!B70</f>
        <v xml:space="preserve">         Customer 2</v>
      </c>
      <c r="B7199" s="76">
        <f>IF('(Other Computations)'!B200=0,0,Inputs!D272*Inputs!D165*Inputs!F68*Inputs!D26*'GM Alloc Factors'!B40/('(Other Computations)'!B187+'(Other Computations)'!B200))</f>
        <v>0</v>
      </c>
      <c r="C7199" s="76">
        <f>IF('(Other Computations)'!C200=0,0,Inputs!E272*Inputs!E165*Inputs!F68*Inputs!D26*'GM Alloc Factors'!C40/('(Other Computations)'!C187+'(Other Computations)'!C200))</f>
        <v>0</v>
      </c>
      <c r="D7199" s="76">
        <f>IF('(Other Computations)'!D200=0,0,Inputs!F272*Inputs!F165*Inputs!F68*Inputs!D26*'GM Alloc Factors'!D40/('(Other Computations)'!D187+'(Other Computations)'!D200))</f>
        <v>0</v>
      </c>
      <c r="E7199" s="76">
        <f>IF('(Other Computations)'!E200=0,0,Inputs!G272*Inputs!G165*Inputs!F68*Inputs!D26*'GM Alloc Factors'!E40/('(Other Computations)'!E187+'(Other Computations)'!E200))</f>
        <v>0</v>
      </c>
      <c r="F7199" s="43">
        <f t="shared" si="1530"/>
        <v>0</v>
      </c>
      <c r="G7199" s="76">
        <f>IF('(Other Computations)'!G200=0,0,Inputs!I272*Inputs!I165*Inputs!F68*Inputs!D26*'GM Alloc Factors'!G40/('(Other Computations)'!G187+'(Other Computations)'!G200))</f>
        <v>0</v>
      </c>
      <c r="H7199" s="76">
        <f>IF('(Other Computations)'!H200=0,0,Inputs!J272*Inputs!J165*Inputs!F68*Inputs!D26*'GM Alloc Factors'!H40/('(Other Computations)'!H187+'(Other Computations)'!H200))</f>
        <v>0</v>
      </c>
      <c r="I7199" s="76">
        <f>IF('(Other Computations)'!I200=0,0,Inputs!K272*Inputs!K165*Inputs!F68*Inputs!D26*'GM Alloc Factors'!I40/('(Other Computations)'!I187+'(Other Computations)'!I200))</f>
        <v>0</v>
      </c>
      <c r="J7199" s="76">
        <f>IF('(Other Computations)'!J200=0,0,Inputs!L272*Inputs!L165*Inputs!F68*Inputs!D26*'GM Alloc Factors'!J40/('(Other Computations)'!J187+'(Other Computations)'!J200))</f>
        <v>0</v>
      </c>
      <c r="K7199" s="43">
        <f t="shared" si="1531"/>
        <v>0</v>
      </c>
    </row>
    <row r="7200" spans="1:11" ht="12.75" customHeight="1">
      <c r="A7200" s="61" t="str">
        <f>"         "&amp;Labels!B71</f>
        <v xml:space="preserve">         Customer 3</v>
      </c>
      <c r="B7200" s="76">
        <f>IF('(Other Computations)'!B201=0,0,Inputs!D273*Inputs!D166*Inputs!F69*Inputs!D26*'GM Alloc Factors'!B40/('(Other Computations)'!B188+'(Other Computations)'!B201))</f>
        <v>0</v>
      </c>
      <c r="C7200" s="76">
        <f>IF('(Other Computations)'!C201=0,0,Inputs!E273*Inputs!E166*Inputs!F69*Inputs!D26*'GM Alloc Factors'!C40/('(Other Computations)'!C188+'(Other Computations)'!C201))</f>
        <v>0</v>
      </c>
      <c r="D7200" s="76">
        <f>IF('(Other Computations)'!D201=0,0,Inputs!F273*Inputs!F166*Inputs!F69*Inputs!D26*'GM Alloc Factors'!D40/('(Other Computations)'!D188+'(Other Computations)'!D201))</f>
        <v>0</v>
      </c>
      <c r="E7200" s="76">
        <f>IF('(Other Computations)'!E201=0,0,Inputs!G273*Inputs!G166*Inputs!F69*Inputs!D26*'GM Alloc Factors'!E40/('(Other Computations)'!E188+'(Other Computations)'!E201))</f>
        <v>0</v>
      </c>
      <c r="F7200" s="43">
        <f t="shared" si="1530"/>
        <v>0</v>
      </c>
      <c r="G7200" s="76">
        <f>IF('(Other Computations)'!G201=0,0,Inputs!I273*Inputs!I166*Inputs!F69*Inputs!D26*'GM Alloc Factors'!G40/('(Other Computations)'!G188+'(Other Computations)'!G201))</f>
        <v>0</v>
      </c>
      <c r="H7200" s="76">
        <f>IF('(Other Computations)'!H201=0,0,Inputs!J273*Inputs!J166*Inputs!F69*Inputs!D26*'GM Alloc Factors'!H40/('(Other Computations)'!H188+'(Other Computations)'!H201))</f>
        <v>0</v>
      </c>
      <c r="I7200" s="76">
        <f>IF('(Other Computations)'!I201=0,0,Inputs!K273*Inputs!K166*Inputs!F69*Inputs!D26*'GM Alloc Factors'!I40/('(Other Computations)'!I188+'(Other Computations)'!I201))</f>
        <v>0</v>
      </c>
      <c r="J7200" s="76">
        <f>IF('(Other Computations)'!J201=0,0,Inputs!L273*Inputs!L166*Inputs!F69*Inputs!D26*'GM Alloc Factors'!J40/('(Other Computations)'!J188+'(Other Computations)'!J201))</f>
        <v>0</v>
      </c>
      <c r="K7200" s="43">
        <f t="shared" si="1531"/>
        <v>0</v>
      </c>
    </row>
    <row r="7201" spans="1:11" ht="12.75" customHeight="1">
      <c r="A7201" s="61" t="str">
        <f>"         "&amp;Labels!B72</f>
        <v xml:space="preserve">         Customer 4</v>
      </c>
      <c r="B7201" s="76">
        <f>IF('(Other Computations)'!B202=0,0,Inputs!D274*Inputs!D167*Inputs!F70*Inputs!D26*'GM Alloc Factors'!B40/('(Other Computations)'!B189+'(Other Computations)'!B202))</f>
        <v>0</v>
      </c>
      <c r="C7201" s="76">
        <f>IF('(Other Computations)'!C202=0,0,Inputs!E274*Inputs!E167*Inputs!F70*Inputs!D26*'GM Alloc Factors'!C40/('(Other Computations)'!C189+'(Other Computations)'!C202))</f>
        <v>0</v>
      </c>
      <c r="D7201" s="76">
        <f>IF('(Other Computations)'!D202=0,0,Inputs!F274*Inputs!F167*Inputs!F70*Inputs!D26*'GM Alloc Factors'!D40/('(Other Computations)'!D189+'(Other Computations)'!D202))</f>
        <v>0</v>
      </c>
      <c r="E7201" s="76">
        <f>IF('(Other Computations)'!E202=0,0,Inputs!G274*Inputs!G167*Inputs!F70*Inputs!D26*'GM Alloc Factors'!E40/('(Other Computations)'!E189+'(Other Computations)'!E202))</f>
        <v>0</v>
      </c>
      <c r="F7201" s="43">
        <f t="shared" si="1530"/>
        <v>0</v>
      </c>
      <c r="G7201" s="76">
        <f>IF('(Other Computations)'!G202=0,0,Inputs!I274*Inputs!I167*Inputs!F70*Inputs!D26*'GM Alloc Factors'!G40/('(Other Computations)'!G189+'(Other Computations)'!G202))</f>
        <v>0</v>
      </c>
      <c r="H7201" s="76">
        <f>IF('(Other Computations)'!H202=0,0,Inputs!J274*Inputs!J167*Inputs!F70*Inputs!D26*'GM Alloc Factors'!H40/('(Other Computations)'!H189+'(Other Computations)'!H202))</f>
        <v>0</v>
      </c>
      <c r="I7201" s="76">
        <f>IF('(Other Computations)'!I202=0,0,Inputs!K274*Inputs!K167*Inputs!F70*Inputs!D26*'GM Alloc Factors'!I40/('(Other Computations)'!I189+'(Other Computations)'!I202))</f>
        <v>0</v>
      </c>
      <c r="J7201" s="76">
        <f>IF('(Other Computations)'!J202=0,0,Inputs!L274*Inputs!L167*Inputs!F70*Inputs!D26*'GM Alloc Factors'!J40/('(Other Computations)'!J189+'(Other Computations)'!J202))</f>
        <v>0</v>
      </c>
      <c r="K7201" s="43">
        <f t="shared" si="1531"/>
        <v>0</v>
      </c>
    </row>
    <row r="7202" spans="1:11" ht="12.75" customHeight="1">
      <c r="A7202" s="61" t="str">
        <f>"         "&amp;Labels!B73</f>
        <v xml:space="preserve">         Customer 5</v>
      </c>
      <c r="B7202" s="76">
        <f>IF('(Other Computations)'!B203=0,0,Inputs!D275*Inputs!D168*Inputs!F71*Inputs!D26*'GM Alloc Factors'!B40/('(Other Computations)'!B190+'(Other Computations)'!B203))</f>
        <v>0</v>
      </c>
      <c r="C7202" s="76">
        <f>IF('(Other Computations)'!C203=0,0,Inputs!E275*Inputs!E168*Inputs!F71*Inputs!D26*'GM Alloc Factors'!C40/('(Other Computations)'!C190+'(Other Computations)'!C203))</f>
        <v>0</v>
      </c>
      <c r="D7202" s="76">
        <f>IF('(Other Computations)'!D203=0,0,Inputs!F275*Inputs!F168*Inputs!F71*Inputs!D26*'GM Alloc Factors'!D40/('(Other Computations)'!D190+'(Other Computations)'!D203))</f>
        <v>0</v>
      </c>
      <c r="E7202" s="76">
        <f>IF('(Other Computations)'!E203=0,0,Inputs!G275*Inputs!G168*Inputs!F71*Inputs!D26*'GM Alloc Factors'!E40/('(Other Computations)'!E190+'(Other Computations)'!E203))</f>
        <v>0</v>
      </c>
      <c r="F7202" s="43">
        <f t="shared" si="1530"/>
        <v>0</v>
      </c>
      <c r="G7202" s="76">
        <f>IF('(Other Computations)'!G203=0,0,Inputs!I275*Inputs!I168*Inputs!F71*Inputs!D26*'GM Alloc Factors'!G40/('(Other Computations)'!G190+'(Other Computations)'!G203))</f>
        <v>0</v>
      </c>
      <c r="H7202" s="76">
        <f>IF('(Other Computations)'!H203=0,0,Inputs!J275*Inputs!J168*Inputs!F71*Inputs!D26*'GM Alloc Factors'!H40/('(Other Computations)'!H190+'(Other Computations)'!H203))</f>
        <v>0</v>
      </c>
      <c r="I7202" s="76">
        <f>IF('(Other Computations)'!I203=0,0,Inputs!K275*Inputs!K168*Inputs!F71*Inputs!D26*'GM Alloc Factors'!I40/('(Other Computations)'!I190+'(Other Computations)'!I203))</f>
        <v>0</v>
      </c>
      <c r="J7202" s="76">
        <f>IF('(Other Computations)'!J203=0,0,Inputs!L275*Inputs!L168*Inputs!F71*Inputs!D26*'GM Alloc Factors'!J40/('(Other Computations)'!J190+'(Other Computations)'!J203))</f>
        <v>0</v>
      </c>
      <c r="K7202" s="43">
        <f t="shared" si="1531"/>
        <v>0</v>
      </c>
    </row>
    <row r="7203" spans="1:11" ht="12.75" customHeight="1">
      <c r="A7203" s="61" t="str">
        <f>"         "&amp;Labels!B74</f>
        <v xml:space="preserve">         Customer 6</v>
      </c>
      <c r="B7203" s="76">
        <f>IF('(Other Computations)'!B204=0,0,Inputs!D276*Inputs!D169*Inputs!F72*Inputs!D26*'GM Alloc Factors'!B40/('(Other Computations)'!B191+'(Other Computations)'!B204))</f>
        <v>0</v>
      </c>
      <c r="C7203" s="76">
        <f>IF('(Other Computations)'!C204=0,0,Inputs!E276*Inputs!E169*Inputs!F72*Inputs!D26*'GM Alloc Factors'!C40/('(Other Computations)'!C191+'(Other Computations)'!C204))</f>
        <v>0</v>
      </c>
      <c r="D7203" s="76">
        <f>IF('(Other Computations)'!D204=0,0,Inputs!F276*Inputs!F169*Inputs!F72*Inputs!D26*'GM Alloc Factors'!D40/('(Other Computations)'!D191+'(Other Computations)'!D204))</f>
        <v>0</v>
      </c>
      <c r="E7203" s="76">
        <f>IF('(Other Computations)'!E204=0,0,Inputs!G276*Inputs!G169*Inputs!F72*Inputs!D26*'GM Alloc Factors'!E40/('(Other Computations)'!E191+'(Other Computations)'!E204))</f>
        <v>0</v>
      </c>
      <c r="F7203" s="43">
        <f t="shared" si="1530"/>
        <v>0</v>
      </c>
      <c r="G7203" s="76">
        <f>IF('(Other Computations)'!G204=0,0,Inputs!I276*Inputs!I169*Inputs!F72*Inputs!D26*'GM Alloc Factors'!G40/('(Other Computations)'!G191+'(Other Computations)'!G204))</f>
        <v>0</v>
      </c>
      <c r="H7203" s="76">
        <f>IF('(Other Computations)'!H204=0,0,Inputs!J276*Inputs!J169*Inputs!F72*Inputs!D26*'GM Alloc Factors'!H40/('(Other Computations)'!H191+'(Other Computations)'!H204))</f>
        <v>0</v>
      </c>
      <c r="I7203" s="76">
        <f>IF('(Other Computations)'!I204=0,0,Inputs!K276*Inputs!K169*Inputs!F72*Inputs!D26*'GM Alloc Factors'!I40/('(Other Computations)'!I191+'(Other Computations)'!I204))</f>
        <v>0</v>
      </c>
      <c r="J7203" s="76">
        <f>IF('(Other Computations)'!J204=0,0,Inputs!L276*Inputs!L169*Inputs!F72*Inputs!D26*'GM Alloc Factors'!J40/('(Other Computations)'!J191+'(Other Computations)'!J204))</f>
        <v>0</v>
      </c>
      <c r="K7203" s="43">
        <f t="shared" si="1531"/>
        <v>0</v>
      </c>
    </row>
    <row r="7204" spans="1:11" ht="12.75" customHeight="1">
      <c r="A7204" s="61" t="str">
        <f>"         "&amp;Labels!B75</f>
        <v xml:space="preserve">         Customer 7</v>
      </c>
      <c r="B7204" s="76">
        <f>IF('(Other Computations)'!B205=0,0,Inputs!D277*Inputs!D170*Inputs!F73*Inputs!D26*'GM Alloc Factors'!B40/('(Other Computations)'!B192+'(Other Computations)'!B205))</f>
        <v>0</v>
      </c>
      <c r="C7204" s="76">
        <f>IF('(Other Computations)'!C205=0,0,Inputs!E277*Inputs!E170*Inputs!F73*Inputs!D26*'GM Alloc Factors'!C40/('(Other Computations)'!C192+'(Other Computations)'!C205))</f>
        <v>0</v>
      </c>
      <c r="D7204" s="76">
        <f>IF('(Other Computations)'!D205=0,0,Inputs!F277*Inputs!F170*Inputs!F73*Inputs!D26*'GM Alloc Factors'!D40/('(Other Computations)'!D192+'(Other Computations)'!D205))</f>
        <v>0</v>
      </c>
      <c r="E7204" s="76">
        <f>IF('(Other Computations)'!E205=0,0,Inputs!G277*Inputs!G170*Inputs!F73*Inputs!D26*'GM Alloc Factors'!E40/('(Other Computations)'!E192+'(Other Computations)'!E205))</f>
        <v>0</v>
      </c>
      <c r="F7204" s="43">
        <f t="shared" si="1530"/>
        <v>0</v>
      </c>
      <c r="G7204" s="76">
        <f>IF('(Other Computations)'!G205=0,0,Inputs!I277*Inputs!I170*Inputs!F73*Inputs!D26*'GM Alloc Factors'!G40/('(Other Computations)'!G192+'(Other Computations)'!G205))</f>
        <v>0</v>
      </c>
      <c r="H7204" s="76">
        <f>IF('(Other Computations)'!H205=0,0,Inputs!J277*Inputs!J170*Inputs!F73*Inputs!D26*'GM Alloc Factors'!H40/('(Other Computations)'!H192+'(Other Computations)'!H205))</f>
        <v>0</v>
      </c>
      <c r="I7204" s="76">
        <f>IF('(Other Computations)'!I205=0,0,Inputs!K277*Inputs!K170*Inputs!F73*Inputs!D26*'GM Alloc Factors'!I40/('(Other Computations)'!I192+'(Other Computations)'!I205))</f>
        <v>0</v>
      </c>
      <c r="J7204" s="76">
        <f>IF('(Other Computations)'!J205=0,0,Inputs!L277*Inputs!L170*Inputs!F73*Inputs!D26*'GM Alloc Factors'!J40/('(Other Computations)'!J192+'(Other Computations)'!J205))</f>
        <v>0</v>
      </c>
      <c r="K7204" s="43">
        <f t="shared" si="1531"/>
        <v>0</v>
      </c>
    </row>
    <row r="7205" spans="1:11" ht="12.75" customHeight="1">
      <c r="A7205" s="61" t="str">
        <f>"         "&amp;Labels!B76</f>
        <v xml:space="preserve">         Customer 8</v>
      </c>
      <c r="B7205" s="76">
        <f>IF('(Other Computations)'!B206=0,0,Inputs!D278*Inputs!D171*Inputs!F74*Inputs!D26*'GM Alloc Factors'!B40/('(Other Computations)'!B193+'(Other Computations)'!B206))</f>
        <v>0</v>
      </c>
      <c r="C7205" s="76">
        <f>IF('(Other Computations)'!C206=0,0,Inputs!E278*Inputs!E171*Inputs!F74*Inputs!D26*'GM Alloc Factors'!C40/('(Other Computations)'!C193+'(Other Computations)'!C206))</f>
        <v>0</v>
      </c>
      <c r="D7205" s="76">
        <f>IF('(Other Computations)'!D206=0,0,Inputs!F278*Inputs!F171*Inputs!F74*Inputs!D26*'GM Alloc Factors'!D40/('(Other Computations)'!D193+'(Other Computations)'!D206))</f>
        <v>0</v>
      </c>
      <c r="E7205" s="76">
        <f>IF('(Other Computations)'!E206=0,0,Inputs!G278*Inputs!G171*Inputs!F74*Inputs!D26*'GM Alloc Factors'!E40/('(Other Computations)'!E193+'(Other Computations)'!E206))</f>
        <v>0</v>
      </c>
      <c r="F7205" s="43">
        <f t="shared" si="1530"/>
        <v>0</v>
      </c>
      <c r="G7205" s="76">
        <f>IF('(Other Computations)'!G206=0,0,Inputs!I278*Inputs!I171*Inputs!F74*Inputs!D26*'GM Alloc Factors'!G40/('(Other Computations)'!G193+'(Other Computations)'!G206))</f>
        <v>0</v>
      </c>
      <c r="H7205" s="76">
        <f>IF('(Other Computations)'!H206=0,0,Inputs!J278*Inputs!J171*Inputs!F74*Inputs!D26*'GM Alloc Factors'!H40/('(Other Computations)'!H193+'(Other Computations)'!H206))</f>
        <v>0</v>
      </c>
      <c r="I7205" s="76">
        <f>IF('(Other Computations)'!I206=0,0,Inputs!K278*Inputs!K171*Inputs!F74*Inputs!D26*'GM Alloc Factors'!I40/('(Other Computations)'!I193+'(Other Computations)'!I206))</f>
        <v>0</v>
      </c>
      <c r="J7205" s="76">
        <f>IF('(Other Computations)'!J206=0,0,Inputs!L278*Inputs!L171*Inputs!F74*Inputs!D26*'GM Alloc Factors'!J40/('(Other Computations)'!J193+'(Other Computations)'!J206))</f>
        <v>0</v>
      </c>
      <c r="K7205" s="43">
        <f t="shared" si="1531"/>
        <v>0</v>
      </c>
    </row>
    <row r="7206" spans="1:11" ht="12.75" customHeight="1">
      <c r="A7206" s="61" t="str">
        <f>"         "&amp;Labels!B77</f>
        <v xml:space="preserve">         Customer 9</v>
      </c>
      <c r="B7206" s="76">
        <f>IF('(Other Computations)'!B207=0,0,Inputs!D279*Inputs!D172*Inputs!F75*Inputs!D26*'GM Alloc Factors'!B40/('(Other Computations)'!B194+'(Other Computations)'!B207))</f>
        <v>0</v>
      </c>
      <c r="C7206" s="76">
        <f>IF('(Other Computations)'!C207=0,0,Inputs!E279*Inputs!E172*Inputs!F75*Inputs!D26*'GM Alloc Factors'!C40/('(Other Computations)'!C194+'(Other Computations)'!C207))</f>
        <v>0</v>
      </c>
      <c r="D7206" s="76">
        <f>IF('(Other Computations)'!D207=0,0,Inputs!F279*Inputs!F172*Inputs!F75*Inputs!D26*'GM Alloc Factors'!D40/('(Other Computations)'!D194+'(Other Computations)'!D207))</f>
        <v>0</v>
      </c>
      <c r="E7206" s="76">
        <f>IF('(Other Computations)'!E207=0,0,Inputs!G279*Inputs!G172*Inputs!F75*Inputs!D26*'GM Alloc Factors'!E40/('(Other Computations)'!E194+'(Other Computations)'!E207))</f>
        <v>0</v>
      </c>
      <c r="F7206" s="43">
        <f t="shared" si="1530"/>
        <v>0</v>
      </c>
      <c r="G7206" s="76">
        <f>IF('(Other Computations)'!G207=0,0,Inputs!I279*Inputs!I172*Inputs!F75*Inputs!D26*'GM Alloc Factors'!G40/('(Other Computations)'!G194+'(Other Computations)'!G207))</f>
        <v>0</v>
      </c>
      <c r="H7206" s="76">
        <f>IF('(Other Computations)'!H207=0,0,Inputs!J279*Inputs!J172*Inputs!F75*Inputs!D26*'GM Alloc Factors'!H40/('(Other Computations)'!H194+'(Other Computations)'!H207))</f>
        <v>0</v>
      </c>
      <c r="I7206" s="76">
        <f>IF('(Other Computations)'!I207=0,0,Inputs!K279*Inputs!K172*Inputs!F75*Inputs!D26*'GM Alloc Factors'!I40/('(Other Computations)'!I194+'(Other Computations)'!I207))</f>
        <v>0</v>
      </c>
      <c r="J7206" s="76">
        <f>IF('(Other Computations)'!J207=0,0,Inputs!L279*Inputs!L172*Inputs!F75*Inputs!D26*'GM Alloc Factors'!J40/('(Other Computations)'!J194+'(Other Computations)'!J207))</f>
        <v>0</v>
      </c>
      <c r="K7206" s="43">
        <f t="shared" si="1531"/>
        <v>0</v>
      </c>
    </row>
    <row r="7207" spans="1:11" ht="12.75" customHeight="1">
      <c r="A7207" s="61" t="str">
        <f>"         "&amp;Labels!B78</f>
        <v xml:space="preserve">         Customer 10</v>
      </c>
      <c r="B7207" s="76">
        <f>IF('(Other Computations)'!B208=0,0,Inputs!D280*Inputs!D173*Inputs!F76*Inputs!D26*'GM Alloc Factors'!B40/('(Other Computations)'!B195+'(Other Computations)'!B208))</f>
        <v>0</v>
      </c>
      <c r="C7207" s="76">
        <f>IF('(Other Computations)'!C208=0,0,Inputs!E280*Inputs!E173*Inputs!F76*Inputs!D26*'GM Alloc Factors'!C40/('(Other Computations)'!C195+'(Other Computations)'!C208))</f>
        <v>0</v>
      </c>
      <c r="D7207" s="76">
        <f>IF('(Other Computations)'!D208=0,0,Inputs!F280*Inputs!F173*Inputs!F76*Inputs!D26*'GM Alloc Factors'!D40/('(Other Computations)'!D195+'(Other Computations)'!D208))</f>
        <v>0</v>
      </c>
      <c r="E7207" s="76">
        <f>IF('(Other Computations)'!E208=0,0,Inputs!G280*Inputs!G173*Inputs!F76*Inputs!D26*'GM Alloc Factors'!E40/('(Other Computations)'!E195+'(Other Computations)'!E208))</f>
        <v>0</v>
      </c>
      <c r="F7207" s="43">
        <f t="shared" si="1530"/>
        <v>0</v>
      </c>
      <c r="G7207" s="76">
        <f>IF('(Other Computations)'!G208=0,0,Inputs!I280*Inputs!I173*Inputs!F76*Inputs!D26*'GM Alloc Factors'!G40/('(Other Computations)'!G195+'(Other Computations)'!G208))</f>
        <v>0</v>
      </c>
      <c r="H7207" s="76">
        <f>IF('(Other Computations)'!H208=0,0,Inputs!J280*Inputs!J173*Inputs!F76*Inputs!D26*'GM Alloc Factors'!H40/('(Other Computations)'!H195+'(Other Computations)'!H208))</f>
        <v>0</v>
      </c>
      <c r="I7207" s="76">
        <f>IF('(Other Computations)'!I208=0,0,Inputs!K280*Inputs!K173*Inputs!F76*Inputs!D26*'GM Alloc Factors'!I40/('(Other Computations)'!I195+'(Other Computations)'!I208))</f>
        <v>0</v>
      </c>
      <c r="J7207" s="76">
        <f>IF('(Other Computations)'!J208=0,0,Inputs!L280*Inputs!L173*Inputs!F76*Inputs!D26*'GM Alloc Factors'!J40/('(Other Computations)'!J195+'(Other Computations)'!J208))</f>
        <v>0</v>
      </c>
      <c r="K7207" s="43">
        <f t="shared" si="1531"/>
        <v>0</v>
      </c>
    </row>
    <row r="7208" spans="1:11" ht="12.75" customHeight="1">
      <c r="A7208" s="61" t="str">
        <f>"         "&amp;Labels!C68</f>
        <v xml:space="preserve">         Total</v>
      </c>
      <c r="B7208" s="84">
        <f>SUM(B7198:B7207)</f>
        <v>0</v>
      </c>
      <c r="C7208" s="84">
        <f>SUM(C7198:C7207)</f>
        <v>0</v>
      </c>
      <c r="D7208" s="84">
        <f>SUM(D7198:D7207)</f>
        <v>0</v>
      </c>
      <c r="E7208" s="84">
        <f>SUM(E7198:E7207)</f>
        <v>0</v>
      </c>
      <c r="F7208" s="43">
        <f t="shared" si="1530"/>
        <v>0</v>
      </c>
      <c r="G7208" s="84">
        <f>SUM(G7198:G7207)</f>
        <v>0</v>
      </c>
      <c r="H7208" s="84">
        <f>SUM(H7198:H7207)</f>
        <v>0</v>
      </c>
      <c r="I7208" s="84">
        <f>SUM(I7198:I7207)</f>
        <v>0</v>
      </c>
      <c r="J7208" s="84">
        <f>SUM(J7198:J7207)</f>
        <v>0</v>
      </c>
      <c r="K7208" s="43">
        <f t="shared" si="1531"/>
        <v>0</v>
      </c>
    </row>
    <row r="7209" spans="1:11" ht="12.75" customHeight="1">
      <c r="A7209" s="61" t="str">
        <f>"      "&amp;Labels!B88</f>
        <v xml:space="preserve">      Q 4</v>
      </c>
      <c r="B7209" s="84"/>
      <c r="C7209" s="84"/>
      <c r="D7209" s="84"/>
      <c r="E7209" s="84"/>
      <c r="F7209" s="43"/>
      <c r="G7209" s="84"/>
      <c r="H7209" s="84"/>
      <c r="I7209" s="84"/>
      <c r="J7209" s="84"/>
      <c r="K7209" s="43"/>
    </row>
    <row r="7210" spans="1:11" ht="12.75" customHeight="1">
      <c r="A7210" s="61" t="str">
        <f>"         "&amp;Labels!B69</f>
        <v xml:space="preserve">         Customer 1</v>
      </c>
      <c r="B7210" s="76">
        <f>IF('(Other Computations)'!B199=0,0,Inputs!D271*Inputs!D164*Inputs!G67*Inputs!D26*'GM Alloc Factors'!B43/('(Other Computations)'!B186+'(Other Computations)'!B199))</f>
        <v>0</v>
      </c>
      <c r="C7210" s="76">
        <f>IF('(Other Computations)'!C199=0,0,Inputs!E271*Inputs!E164*Inputs!G67*Inputs!D26*'GM Alloc Factors'!C43/('(Other Computations)'!C186+'(Other Computations)'!C199))</f>
        <v>0</v>
      </c>
      <c r="D7210" s="76">
        <f>IF('(Other Computations)'!D199=0,0,Inputs!F271*Inputs!F164*Inputs!G67*Inputs!D26*'GM Alloc Factors'!D43/('(Other Computations)'!D186+'(Other Computations)'!D199))</f>
        <v>0</v>
      </c>
      <c r="E7210" s="76">
        <f>IF('(Other Computations)'!E199=0,0,Inputs!G271*Inputs!G164*Inputs!G67*Inputs!D26*'GM Alloc Factors'!E43/('(Other Computations)'!E186+'(Other Computations)'!E199))</f>
        <v>0</v>
      </c>
      <c r="F7210" s="43">
        <f t="shared" ref="F7210:F7220" si="1532">SUM(B7210:E7210)</f>
        <v>0</v>
      </c>
      <c r="G7210" s="76">
        <f>IF('(Other Computations)'!G199=0,0,Inputs!I271*Inputs!I164*Inputs!G67*Inputs!D26*'GM Alloc Factors'!G43/('(Other Computations)'!G186+'(Other Computations)'!G199))</f>
        <v>0</v>
      </c>
      <c r="H7210" s="76">
        <f>IF('(Other Computations)'!H199=0,0,Inputs!J271*Inputs!J164*Inputs!G67*Inputs!D26*'GM Alloc Factors'!H43/('(Other Computations)'!H186+'(Other Computations)'!H199))</f>
        <v>0</v>
      </c>
      <c r="I7210" s="76">
        <f>IF('(Other Computations)'!I199=0,0,Inputs!K271*Inputs!K164*Inputs!G67*Inputs!D26*'GM Alloc Factors'!I43/('(Other Computations)'!I186+'(Other Computations)'!I199))</f>
        <v>0</v>
      </c>
      <c r="J7210" s="76">
        <f>IF('(Other Computations)'!J199=0,0,Inputs!L271*Inputs!L164*Inputs!G67*Inputs!D26*'GM Alloc Factors'!J43/('(Other Computations)'!J186+'(Other Computations)'!J199))</f>
        <v>0</v>
      </c>
      <c r="K7210" s="43">
        <f t="shared" ref="K7210:K7220" si="1533">SUM(G7210:J7210)</f>
        <v>0</v>
      </c>
    </row>
    <row r="7211" spans="1:11" ht="12.75" customHeight="1">
      <c r="A7211" s="61" t="str">
        <f>"         "&amp;Labels!B70</f>
        <v xml:space="preserve">         Customer 2</v>
      </c>
      <c r="B7211" s="76">
        <f>IF('(Other Computations)'!B200=0,0,Inputs!D272*Inputs!D165*Inputs!G68*Inputs!D26*'GM Alloc Factors'!B43/('(Other Computations)'!B187+'(Other Computations)'!B200))</f>
        <v>0</v>
      </c>
      <c r="C7211" s="76">
        <f>IF('(Other Computations)'!C200=0,0,Inputs!E272*Inputs!E165*Inputs!G68*Inputs!D26*'GM Alloc Factors'!C43/('(Other Computations)'!C187+'(Other Computations)'!C200))</f>
        <v>0</v>
      </c>
      <c r="D7211" s="76">
        <f>IF('(Other Computations)'!D200=0,0,Inputs!F272*Inputs!F165*Inputs!G68*Inputs!D26*'GM Alloc Factors'!D43/('(Other Computations)'!D187+'(Other Computations)'!D200))</f>
        <v>0</v>
      </c>
      <c r="E7211" s="76">
        <f>IF('(Other Computations)'!E200=0,0,Inputs!G272*Inputs!G165*Inputs!G68*Inputs!D26*'GM Alloc Factors'!E43/('(Other Computations)'!E187+'(Other Computations)'!E200))</f>
        <v>0</v>
      </c>
      <c r="F7211" s="43">
        <f t="shared" si="1532"/>
        <v>0</v>
      </c>
      <c r="G7211" s="76">
        <f>IF('(Other Computations)'!G200=0,0,Inputs!I272*Inputs!I165*Inputs!G68*Inputs!D26*'GM Alloc Factors'!G43/('(Other Computations)'!G187+'(Other Computations)'!G200))</f>
        <v>0</v>
      </c>
      <c r="H7211" s="76">
        <f>IF('(Other Computations)'!H200=0,0,Inputs!J272*Inputs!J165*Inputs!G68*Inputs!D26*'GM Alloc Factors'!H43/('(Other Computations)'!H187+'(Other Computations)'!H200))</f>
        <v>0</v>
      </c>
      <c r="I7211" s="76">
        <f>IF('(Other Computations)'!I200=0,0,Inputs!K272*Inputs!K165*Inputs!G68*Inputs!D26*'GM Alloc Factors'!I43/('(Other Computations)'!I187+'(Other Computations)'!I200))</f>
        <v>0</v>
      </c>
      <c r="J7211" s="76">
        <f>IF('(Other Computations)'!J200=0,0,Inputs!L272*Inputs!L165*Inputs!G68*Inputs!D26*'GM Alloc Factors'!J43/('(Other Computations)'!J187+'(Other Computations)'!J200))</f>
        <v>0</v>
      </c>
      <c r="K7211" s="43">
        <f t="shared" si="1533"/>
        <v>0</v>
      </c>
    </row>
    <row r="7212" spans="1:11" ht="12.75" customHeight="1">
      <c r="A7212" s="61" t="str">
        <f>"         "&amp;Labels!B71</f>
        <v xml:space="preserve">         Customer 3</v>
      </c>
      <c r="B7212" s="76">
        <f>IF('(Other Computations)'!B201=0,0,Inputs!D273*Inputs!D166*Inputs!G69*Inputs!D26*'GM Alloc Factors'!B43/('(Other Computations)'!B188+'(Other Computations)'!B201))</f>
        <v>0</v>
      </c>
      <c r="C7212" s="76">
        <f>IF('(Other Computations)'!C201=0,0,Inputs!E273*Inputs!E166*Inputs!G69*Inputs!D26*'GM Alloc Factors'!C43/('(Other Computations)'!C188+'(Other Computations)'!C201))</f>
        <v>0</v>
      </c>
      <c r="D7212" s="76">
        <f>IF('(Other Computations)'!D201=0,0,Inputs!F273*Inputs!F166*Inputs!G69*Inputs!D26*'GM Alloc Factors'!D43/('(Other Computations)'!D188+'(Other Computations)'!D201))</f>
        <v>0</v>
      </c>
      <c r="E7212" s="76">
        <f>IF('(Other Computations)'!E201=0,0,Inputs!G273*Inputs!G166*Inputs!G69*Inputs!D26*'GM Alloc Factors'!E43/('(Other Computations)'!E188+'(Other Computations)'!E201))</f>
        <v>0</v>
      </c>
      <c r="F7212" s="43">
        <f t="shared" si="1532"/>
        <v>0</v>
      </c>
      <c r="G7212" s="76">
        <f>IF('(Other Computations)'!G201=0,0,Inputs!I273*Inputs!I166*Inputs!G69*Inputs!D26*'GM Alloc Factors'!G43/('(Other Computations)'!G188+'(Other Computations)'!G201))</f>
        <v>0</v>
      </c>
      <c r="H7212" s="76">
        <f>IF('(Other Computations)'!H201=0,0,Inputs!J273*Inputs!J166*Inputs!G69*Inputs!D26*'GM Alloc Factors'!H43/('(Other Computations)'!H188+'(Other Computations)'!H201))</f>
        <v>0</v>
      </c>
      <c r="I7212" s="76">
        <f>IF('(Other Computations)'!I201=0,0,Inputs!K273*Inputs!K166*Inputs!G69*Inputs!D26*'GM Alloc Factors'!I43/('(Other Computations)'!I188+'(Other Computations)'!I201))</f>
        <v>0</v>
      </c>
      <c r="J7212" s="76">
        <f>IF('(Other Computations)'!J201=0,0,Inputs!L273*Inputs!L166*Inputs!G69*Inputs!D26*'GM Alloc Factors'!J43/('(Other Computations)'!J188+'(Other Computations)'!J201))</f>
        <v>0</v>
      </c>
      <c r="K7212" s="43">
        <f t="shared" si="1533"/>
        <v>0</v>
      </c>
    </row>
    <row r="7213" spans="1:11" ht="12.75" customHeight="1">
      <c r="A7213" s="61" t="str">
        <f>"         "&amp;Labels!B72</f>
        <v xml:space="preserve">         Customer 4</v>
      </c>
      <c r="B7213" s="76">
        <f>IF('(Other Computations)'!B202=0,0,Inputs!D274*Inputs!D167*Inputs!G70*Inputs!D26*'GM Alloc Factors'!B43/('(Other Computations)'!B189+'(Other Computations)'!B202))</f>
        <v>0</v>
      </c>
      <c r="C7213" s="76">
        <f>IF('(Other Computations)'!C202=0,0,Inputs!E274*Inputs!E167*Inputs!G70*Inputs!D26*'GM Alloc Factors'!C43/('(Other Computations)'!C189+'(Other Computations)'!C202))</f>
        <v>0</v>
      </c>
      <c r="D7213" s="76">
        <f>IF('(Other Computations)'!D202=0,0,Inputs!F274*Inputs!F167*Inputs!G70*Inputs!D26*'GM Alloc Factors'!D43/('(Other Computations)'!D189+'(Other Computations)'!D202))</f>
        <v>0</v>
      </c>
      <c r="E7213" s="76">
        <f>IF('(Other Computations)'!E202=0,0,Inputs!G274*Inputs!G167*Inputs!G70*Inputs!D26*'GM Alloc Factors'!E43/('(Other Computations)'!E189+'(Other Computations)'!E202))</f>
        <v>0</v>
      </c>
      <c r="F7213" s="43">
        <f t="shared" si="1532"/>
        <v>0</v>
      </c>
      <c r="G7213" s="76">
        <f>IF('(Other Computations)'!G202=0,0,Inputs!I274*Inputs!I167*Inputs!G70*Inputs!D26*'GM Alloc Factors'!G43/('(Other Computations)'!G189+'(Other Computations)'!G202))</f>
        <v>0</v>
      </c>
      <c r="H7213" s="76">
        <f>IF('(Other Computations)'!H202=0,0,Inputs!J274*Inputs!J167*Inputs!G70*Inputs!D26*'GM Alloc Factors'!H43/('(Other Computations)'!H189+'(Other Computations)'!H202))</f>
        <v>0</v>
      </c>
      <c r="I7213" s="76">
        <f>IF('(Other Computations)'!I202=0,0,Inputs!K274*Inputs!K167*Inputs!G70*Inputs!D26*'GM Alloc Factors'!I43/('(Other Computations)'!I189+'(Other Computations)'!I202))</f>
        <v>0</v>
      </c>
      <c r="J7213" s="76">
        <f>IF('(Other Computations)'!J202=0,0,Inputs!L274*Inputs!L167*Inputs!G70*Inputs!D26*'GM Alloc Factors'!J43/('(Other Computations)'!J189+'(Other Computations)'!J202))</f>
        <v>0</v>
      </c>
      <c r="K7213" s="43">
        <f t="shared" si="1533"/>
        <v>0</v>
      </c>
    </row>
    <row r="7214" spans="1:11" ht="12.75" customHeight="1">
      <c r="A7214" s="61" t="str">
        <f>"         "&amp;Labels!B73</f>
        <v xml:space="preserve">         Customer 5</v>
      </c>
      <c r="B7214" s="76">
        <f>IF('(Other Computations)'!B203=0,0,Inputs!D275*Inputs!D168*Inputs!G71*Inputs!D26*'GM Alloc Factors'!B43/('(Other Computations)'!B190+'(Other Computations)'!B203))</f>
        <v>0</v>
      </c>
      <c r="C7214" s="76">
        <f>IF('(Other Computations)'!C203=0,0,Inputs!E275*Inputs!E168*Inputs!G71*Inputs!D26*'GM Alloc Factors'!C43/('(Other Computations)'!C190+'(Other Computations)'!C203))</f>
        <v>0</v>
      </c>
      <c r="D7214" s="76">
        <f>IF('(Other Computations)'!D203=0,0,Inputs!F275*Inputs!F168*Inputs!G71*Inputs!D26*'GM Alloc Factors'!D43/('(Other Computations)'!D190+'(Other Computations)'!D203))</f>
        <v>0</v>
      </c>
      <c r="E7214" s="76">
        <f>IF('(Other Computations)'!E203=0,0,Inputs!G275*Inputs!G168*Inputs!G71*Inputs!D26*'GM Alloc Factors'!E43/('(Other Computations)'!E190+'(Other Computations)'!E203))</f>
        <v>0</v>
      </c>
      <c r="F7214" s="43">
        <f t="shared" si="1532"/>
        <v>0</v>
      </c>
      <c r="G7214" s="76">
        <f>IF('(Other Computations)'!G203=0,0,Inputs!I275*Inputs!I168*Inputs!G71*Inputs!D26*'GM Alloc Factors'!G43/('(Other Computations)'!G190+'(Other Computations)'!G203))</f>
        <v>0</v>
      </c>
      <c r="H7214" s="76">
        <f>IF('(Other Computations)'!H203=0,0,Inputs!J275*Inputs!J168*Inputs!G71*Inputs!D26*'GM Alloc Factors'!H43/('(Other Computations)'!H190+'(Other Computations)'!H203))</f>
        <v>0</v>
      </c>
      <c r="I7214" s="76">
        <f>IF('(Other Computations)'!I203=0,0,Inputs!K275*Inputs!K168*Inputs!G71*Inputs!D26*'GM Alloc Factors'!I43/('(Other Computations)'!I190+'(Other Computations)'!I203))</f>
        <v>0</v>
      </c>
      <c r="J7214" s="76">
        <f>IF('(Other Computations)'!J203=0,0,Inputs!L275*Inputs!L168*Inputs!G71*Inputs!D26*'GM Alloc Factors'!J43/('(Other Computations)'!J190+'(Other Computations)'!J203))</f>
        <v>0</v>
      </c>
      <c r="K7214" s="43">
        <f t="shared" si="1533"/>
        <v>0</v>
      </c>
    </row>
    <row r="7215" spans="1:11" ht="12.75" customHeight="1">
      <c r="A7215" s="61" t="str">
        <f>"         "&amp;Labels!B74</f>
        <v xml:space="preserve">         Customer 6</v>
      </c>
      <c r="B7215" s="76">
        <f>IF('(Other Computations)'!B204=0,0,Inputs!D276*Inputs!D169*Inputs!G72*Inputs!D26*'GM Alloc Factors'!B43/('(Other Computations)'!B191+'(Other Computations)'!B204))</f>
        <v>0</v>
      </c>
      <c r="C7215" s="76">
        <f>IF('(Other Computations)'!C204=0,0,Inputs!E276*Inputs!E169*Inputs!G72*Inputs!D26*'GM Alloc Factors'!C43/('(Other Computations)'!C191+'(Other Computations)'!C204))</f>
        <v>0</v>
      </c>
      <c r="D7215" s="76">
        <f>IF('(Other Computations)'!D204=0,0,Inputs!F276*Inputs!F169*Inputs!G72*Inputs!D26*'GM Alloc Factors'!D43/('(Other Computations)'!D191+'(Other Computations)'!D204))</f>
        <v>0</v>
      </c>
      <c r="E7215" s="76">
        <f>IF('(Other Computations)'!E204=0,0,Inputs!G276*Inputs!G169*Inputs!G72*Inputs!D26*'GM Alloc Factors'!E43/('(Other Computations)'!E191+'(Other Computations)'!E204))</f>
        <v>0</v>
      </c>
      <c r="F7215" s="43">
        <f t="shared" si="1532"/>
        <v>0</v>
      </c>
      <c r="G7215" s="76">
        <f>IF('(Other Computations)'!G204=0,0,Inputs!I276*Inputs!I169*Inputs!G72*Inputs!D26*'GM Alloc Factors'!G43/('(Other Computations)'!G191+'(Other Computations)'!G204))</f>
        <v>0</v>
      </c>
      <c r="H7215" s="76">
        <f>IF('(Other Computations)'!H204=0,0,Inputs!J276*Inputs!J169*Inputs!G72*Inputs!D26*'GM Alloc Factors'!H43/('(Other Computations)'!H191+'(Other Computations)'!H204))</f>
        <v>0</v>
      </c>
      <c r="I7215" s="76">
        <f>IF('(Other Computations)'!I204=0,0,Inputs!K276*Inputs!K169*Inputs!G72*Inputs!D26*'GM Alloc Factors'!I43/('(Other Computations)'!I191+'(Other Computations)'!I204))</f>
        <v>0</v>
      </c>
      <c r="J7215" s="76">
        <f>IF('(Other Computations)'!J204=0,0,Inputs!L276*Inputs!L169*Inputs!G72*Inputs!D26*'GM Alloc Factors'!J43/('(Other Computations)'!J191+'(Other Computations)'!J204))</f>
        <v>0</v>
      </c>
      <c r="K7215" s="43">
        <f t="shared" si="1533"/>
        <v>0</v>
      </c>
    </row>
    <row r="7216" spans="1:11" ht="12.75" customHeight="1">
      <c r="A7216" s="61" t="str">
        <f>"         "&amp;Labels!B75</f>
        <v xml:space="preserve">         Customer 7</v>
      </c>
      <c r="B7216" s="76">
        <f>IF('(Other Computations)'!B205=0,0,Inputs!D277*Inputs!D170*Inputs!G73*Inputs!D26*'GM Alloc Factors'!B43/('(Other Computations)'!B192+'(Other Computations)'!B205))</f>
        <v>0</v>
      </c>
      <c r="C7216" s="76">
        <f>IF('(Other Computations)'!C205=0,0,Inputs!E277*Inputs!E170*Inputs!G73*Inputs!D26*'GM Alloc Factors'!C43/('(Other Computations)'!C192+'(Other Computations)'!C205))</f>
        <v>0</v>
      </c>
      <c r="D7216" s="76">
        <f>IF('(Other Computations)'!D205=0,0,Inputs!F277*Inputs!F170*Inputs!G73*Inputs!D26*'GM Alloc Factors'!D43/('(Other Computations)'!D192+'(Other Computations)'!D205))</f>
        <v>0</v>
      </c>
      <c r="E7216" s="76">
        <f>IF('(Other Computations)'!E205=0,0,Inputs!G277*Inputs!G170*Inputs!G73*Inputs!D26*'GM Alloc Factors'!E43/('(Other Computations)'!E192+'(Other Computations)'!E205))</f>
        <v>0</v>
      </c>
      <c r="F7216" s="43">
        <f t="shared" si="1532"/>
        <v>0</v>
      </c>
      <c r="G7216" s="76">
        <f>IF('(Other Computations)'!G205=0,0,Inputs!I277*Inputs!I170*Inputs!G73*Inputs!D26*'GM Alloc Factors'!G43/('(Other Computations)'!G192+'(Other Computations)'!G205))</f>
        <v>0</v>
      </c>
      <c r="H7216" s="76">
        <f>IF('(Other Computations)'!H205=0,0,Inputs!J277*Inputs!J170*Inputs!G73*Inputs!D26*'GM Alloc Factors'!H43/('(Other Computations)'!H192+'(Other Computations)'!H205))</f>
        <v>0</v>
      </c>
      <c r="I7216" s="76">
        <f>IF('(Other Computations)'!I205=0,0,Inputs!K277*Inputs!K170*Inputs!G73*Inputs!D26*'GM Alloc Factors'!I43/('(Other Computations)'!I192+'(Other Computations)'!I205))</f>
        <v>0</v>
      </c>
      <c r="J7216" s="76">
        <f>IF('(Other Computations)'!J205=0,0,Inputs!L277*Inputs!L170*Inputs!G73*Inputs!D26*'GM Alloc Factors'!J43/('(Other Computations)'!J192+'(Other Computations)'!J205))</f>
        <v>0</v>
      </c>
      <c r="K7216" s="43">
        <f t="shared" si="1533"/>
        <v>0</v>
      </c>
    </row>
    <row r="7217" spans="1:11" ht="12.75" customHeight="1">
      <c r="A7217" s="61" t="str">
        <f>"         "&amp;Labels!B76</f>
        <v xml:space="preserve">         Customer 8</v>
      </c>
      <c r="B7217" s="76">
        <f>IF('(Other Computations)'!B206=0,0,Inputs!D278*Inputs!D171*Inputs!G74*Inputs!D26*'GM Alloc Factors'!B43/('(Other Computations)'!B193+'(Other Computations)'!B206))</f>
        <v>0</v>
      </c>
      <c r="C7217" s="76">
        <f>IF('(Other Computations)'!C206=0,0,Inputs!E278*Inputs!E171*Inputs!G74*Inputs!D26*'GM Alloc Factors'!C43/('(Other Computations)'!C193+'(Other Computations)'!C206))</f>
        <v>0</v>
      </c>
      <c r="D7217" s="76">
        <f>IF('(Other Computations)'!D206=0,0,Inputs!F278*Inputs!F171*Inputs!G74*Inputs!D26*'GM Alloc Factors'!D43/('(Other Computations)'!D193+'(Other Computations)'!D206))</f>
        <v>0</v>
      </c>
      <c r="E7217" s="76">
        <f>IF('(Other Computations)'!E206=0,0,Inputs!G278*Inputs!G171*Inputs!G74*Inputs!D26*'GM Alloc Factors'!E43/('(Other Computations)'!E193+'(Other Computations)'!E206))</f>
        <v>0</v>
      </c>
      <c r="F7217" s="43">
        <f t="shared" si="1532"/>
        <v>0</v>
      </c>
      <c r="G7217" s="76">
        <f>IF('(Other Computations)'!G206=0,0,Inputs!I278*Inputs!I171*Inputs!G74*Inputs!D26*'GM Alloc Factors'!G43/('(Other Computations)'!G193+'(Other Computations)'!G206))</f>
        <v>0</v>
      </c>
      <c r="H7217" s="76">
        <f>IF('(Other Computations)'!H206=0,0,Inputs!J278*Inputs!J171*Inputs!G74*Inputs!D26*'GM Alloc Factors'!H43/('(Other Computations)'!H193+'(Other Computations)'!H206))</f>
        <v>0</v>
      </c>
      <c r="I7217" s="76">
        <f>IF('(Other Computations)'!I206=0,0,Inputs!K278*Inputs!K171*Inputs!G74*Inputs!D26*'GM Alloc Factors'!I43/('(Other Computations)'!I193+'(Other Computations)'!I206))</f>
        <v>0</v>
      </c>
      <c r="J7217" s="76">
        <f>IF('(Other Computations)'!J206=0,0,Inputs!L278*Inputs!L171*Inputs!G74*Inputs!D26*'GM Alloc Factors'!J43/('(Other Computations)'!J193+'(Other Computations)'!J206))</f>
        <v>0</v>
      </c>
      <c r="K7217" s="43">
        <f t="shared" si="1533"/>
        <v>0</v>
      </c>
    </row>
    <row r="7218" spans="1:11" ht="12.75" customHeight="1">
      <c r="A7218" s="61" t="str">
        <f>"         "&amp;Labels!B77</f>
        <v xml:space="preserve">         Customer 9</v>
      </c>
      <c r="B7218" s="76">
        <f>IF('(Other Computations)'!B207=0,0,Inputs!D279*Inputs!D172*Inputs!G75*Inputs!D26*'GM Alloc Factors'!B43/('(Other Computations)'!B194+'(Other Computations)'!B207))</f>
        <v>0</v>
      </c>
      <c r="C7218" s="76">
        <f>IF('(Other Computations)'!C207=0,0,Inputs!E279*Inputs!E172*Inputs!G75*Inputs!D26*'GM Alloc Factors'!C43/('(Other Computations)'!C194+'(Other Computations)'!C207))</f>
        <v>0</v>
      </c>
      <c r="D7218" s="76">
        <f>IF('(Other Computations)'!D207=0,0,Inputs!F279*Inputs!F172*Inputs!G75*Inputs!D26*'GM Alloc Factors'!D43/('(Other Computations)'!D194+'(Other Computations)'!D207))</f>
        <v>0</v>
      </c>
      <c r="E7218" s="76">
        <f>IF('(Other Computations)'!E207=0,0,Inputs!G279*Inputs!G172*Inputs!G75*Inputs!D26*'GM Alloc Factors'!E43/('(Other Computations)'!E194+'(Other Computations)'!E207))</f>
        <v>0</v>
      </c>
      <c r="F7218" s="43">
        <f t="shared" si="1532"/>
        <v>0</v>
      </c>
      <c r="G7218" s="76">
        <f>IF('(Other Computations)'!G207=0,0,Inputs!I279*Inputs!I172*Inputs!G75*Inputs!D26*'GM Alloc Factors'!G43/('(Other Computations)'!G194+'(Other Computations)'!G207))</f>
        <v>0</v>
      </c>
      <c r="H7218" s="76">
        <f>IF('(Other Computations)'!H207=0,0,Inputs!J279*Inputs!J172*Inputs!G75*Inputs!D26*'GM Alloc Factors'!H43/('(Other Computations)'!H194+'(Other Computations)'!H207))</f>
        <v>0</v>
      </c>
      <c r="I7218" s="76">
        <f>IF('(Other Computations)'!I207=0,0,Inputs!K279*Inputs!K172*Inputs!G75*Inputs!D26*'GM Alloc Factors'!I43/('(Other Computations)'!I194+'(Other Computations)'!I207))</f>
        <v>0</v>
      </c>
      <c r="J7218" s="76">
        <f>IF('(Other Computations)'!J207=0,0,Inputs!L279*Inputs!L172*Inputs!G75*Inputs!D26*'GM Alloc Factors'!J43/('(Other Computations)'!J194+'(Other Computations)'!J207))</f>
        <v>0</v>
      </c>
      <c r="K7218" s="43">
        <f t="shared" si="1533"/>
        <v>0</v>
      </c>
    </row>
    <row r="7219" spans="1:11" ht="12.75" customHeight="1">
      <c r="A7219" s="61" t="str">
        <f>"         "&amp;Labels!B78</f>
        <v xml:space="preserve">         Customer 10</v>
      </c>
      <c r="B7219" s="76">
        <f>IF('(Other Computations)'!B208=0,0,Inputs!D280*Inputs!D173*Inputs!G76*Inputs!D26*'GM Alloc Factors'!B43/('(Other Computations)'!B195+'(Other Computations)'!B208))</f>
        <v>0</v>
      </c>
      <c r="C7219" s="76">
        <f>IF('(Other Computations)'!C208=0,0,Inputs!E280*Inputs!E173*Inputs!G76*Inputs!D26*'GM Alloc Factors'!C43/('(Other Computations)'!C195+'(Other Computations)'!C208))</f>
        <v>0</v>
      </c>
      <c r="D7219" s="76">
        <f>IF('(Other Computations)'!D208=0,0,Inputs!F280*Inputs!F173*Inputs!G76*Inputs!D26*'GM Alloc Factors'!D43/('(Other Computations)'!D195+'(Other Computations)'!D208))</f>
        <v>0</v>
      </c>
      <c r="E7219" s="76">
        <f>IF('(Other Computations)'!E208=0,0,Inputs!G280*Inputs!G173*Inputs!G76*Inputs!D26*'GM Alloc Factors'!E43/('(Other Computations)'!E195+'(Other Computations)'!E208))</f>
        <v>0</v>
      </c>
      <c r="F7219" s="43">
        <f t="shared" si="1532"/>
        <v>0</v>
      </c>
      <c r="G7219" s="76">
        <f>IF('(Other Computations)'!G208=0,0,Inputs!I280*Inputs!I173*Inputs!G76*Inputs!D26*'GM Alloc Factors'!G43/('(Other Computations)'!G195+'(Other Computations)'!G208))</f>
        <v>0</v>
      </c>
      <c r="H7219" s="76">
        <f>IF('(Other Computations)'!H208=0,0,Inputs!J280*Inputs!J173*Inputs!G76*Inputs!D26*'GM Alloc Factors'!H43/('(Other Computations)'!H195+'(Other Computations)'!H208))</f>
        <v>0</v>
      </c>
      <c r="I7219" s="76">
        <f>IF('(Other Computations)'!I208=0,0,Inputs!K280*Inputs!K173*Inputs!G76*Inputs!D26*'GM Alloc Factors'!I43/('(Other Computations)'!I195+'(Other Computations)'!I208))</f>
        <v>0</v>
      </c>
      <c r="J7219" s="76">
        <f>IF('(Other Computations)'!J208=0,0,Inputs!L280*Inputs!L173*Inputs!G76*Inputs!D26*'GM Alloc Factors'!J43/('(Other Computations)'!J195+'(Other Computations)'!J208))</f>
        <v>0</v>
      </c>
      <c r="K7219" s="43">
        <f t="shared" si="1533"/>
        <v>0</v>
      </c>
    </row>
    <row r="7220" spans="1:11" ht="12.75" customHeight="1">
      <c r="A7220" s="61" t="str">
        <f>"         "&amp;Labels!C68</f>
        <v xml:space="preserve">         Total</v>
      </c>
      <c r="B7220" s="84">
        <f>SUM(B7210:B7219)</f>
        <v>0</v>
      </c>
      <c r="C7220" s="84">
        <f>SUM(C7210:C7219)</f>
        <v>0</v>
      </c>
      <c r="D7220" s="84">
        <f>SUM(D7210:D7219)</f>
        <v>0</v>
      </c>
      <c r="E7220" s="84">
        <f>SUM(E7210:E7219)</f>
        <v>0</v>
      </c>
      <c r="F7220" s="43">
        <f t="shared" si="1532"/>
        <v>0</v>
      </c>
      <c r="G7220" s="84">
        <f>SUM(G7210:G7219)</f>
        <v>0</v>
      </c>
      <c r="H7220" s="84">
        <f>SUM(H7210:H7219)</f>
        <v>0</v>
      </c>
      <c r="I7220" s="84">
        <f>SUM(I7210:I7219)</f>
        <v>0</v>
      </c>
      <c r="J7220" s="84">
        <f>SUM(J7210:J7219)</f>
        <v>0</v>
      </c>
      <c r="K7220" s="43">
        <f t="shared" si="1533"/>
        <v>0</v>
      </c>
    </row>
    <row r="7221" spans="1:11" ht="12.75" customHeight="1">
      <c r="A7221" s="61" t="str">
        <f>"      "&amp;Labels!B89</f>
        <v xml:space="preserve">      Q 5</v>
      </c>
      <c r="B7221" s="84"/>
      <c r="C7221" s="84"/>
      <c r="D7221" s="84"/>
      <c r="E7221" s="84"/>
      <c r="F7221" s="43"/>
      <c r="G7221" s="84"/>
      <c r="H7221" s="84"/>
      <c r="I7221" s="84"/>
      <c r="J7221" s="84"/>
      <c r="K7221" s="43"/>
    </row>
    <row r="7222" spans="1:11" ht="12.75" customHeight="1">
      <c r="A7222" s="61" t="str">
        <f>"         "&amp;Labels!B69</f>
        <v xml:space="preserve">         Customer 1</v>
      </c>
      <c r="B7222" s="76">
        <f>IF('(Other Computations)'!B199=0,0,Inputs!D271*Inputs!D164*Inputs!H67*Inputs!D26*'GM Alloc Factors'!B46/('(Other Computations)'!B186+'(Other Computations)'!B199))</f>
        <v>0</v>
      </c>
      <c r="C7222" s="76">
        <f>IF('(Other Computations)'!C199=0,0,Inputs!E271*Inputs!E164*Inputs!H67*Inputs!D26*'GM Alloc Factors'!C46/('(Other Computations)'!C186+'(Other Computations)'!C199))</f>
        <v>0</v>
      </c>
      <c r="D7222" s="76">
        <f>IF('(Other Computations)'!D199=0,0,Inputs!F271*Inputs!F164*Inputs!H67*Inputs!D26*'GM Alloc Factors'!D46/('(Other Computations)'!D186+'(Other Computations)'!D199))</f>
        <v>0</v>
      </c>
      <c r="E7222" s="76">
        <f>IF('(Other Computations)'!E199=0,0,Inputs!G271*Inputs!G164*Inputs!H67*Inputs!D26*'GM Alloc Factors'!E46/('(Other Computations)'!E186+'(Other Computations)'!E199))</f>
        <v>0</v>
      </c>
      <c r="F7222" s="43">
        <f t="shared" ref="F7222:F7232" si="1534">SUM(B7222:E7222)</f>
        <v>0</v>
      </c>
      <c r="G7222" s="76">
        <f>IF('(Other Computations)'!G199=0,0,Inputs!I271*Inputs!I164*Inputs!H67*Inputs!D26*'GM Alloc Factors'!G46/('(Other Computations)'!G186+'(Other Computations)'!G199))</f>
        <v>0</v>
      </c>
      <c r="H7222" s="76">
        <f>IF('(Other Computations)'!H199=0,0,Inputs!J271*Inputs!J164*Inputs!H67*Inputs!D26*'GM Alloc Factors'!H46/('(Other Computations)'!H186+'(Other Computations)'!H199))</f>
        <v>0</v>
      </c>
      <c r="I7222" s="76">
        <f>IF('(Other Computations)'!I199=0,0,Inputs!K271*Inputs!K164*Inputs!H67*Inputs!D26*'GM Alloc Factors'!I46/('(Other Computations)'!I186+'(Other Computations)'!I199))</f>
        <v>0</v>
      </c>
      <c r="J7222" s="76">
        <f>IF('(Other Computations)'!J199=0,0,Inputs!L271*Inputs!L164*Inputs!H67*Inputs!D26*'GM Alloc Factors'!J46/('(Other Computations)'!J186+'(Other Computations)'!J199))</f>
        <v>0</v>
      </c>
      <c r="K7222" s="43">
        <f t="shared" ref="K7222:K7232" si="1535">SUM(G7222:J7222)</f>
        <v>0</v>
      </c>
    </row>
    <row r="7223" spans="1:11" ht="12.75" customHeight="1">
      <c r="A7223" s="61" t="str">
        <f>"         "&amp;Labels!B70</f>
        <v xml:space="preserve">         Customer 2</v>
      </c>
      <c r="B7223" s="76">
        <f>IF('(Other Computations)'!B200=0,0,Inputs!D272*Inputs!D165*Inputs!H68*Inputs!D26*'GM Alloc Factors'!B46/('(Other Computations)'!B187+'(Other Computations)'!B200))</f>
        <v>0</v>
      </c>
      <c r="C7223" s="76">
        <f>IF('(Other Computations)'!C200=0,0,Inputs!E272*Inputs!E165*Inputs!H68*Inputs!D26*'GM Alloc Factors'!C46/('(Other Computations)'!C187+'(Other Computations)'!C200))</f>
        <v>0</v>
      </c>
      <c r="D7223" s="76">
        <f>IF('(Other Computations)'!D200=0,0,Inputs!F272*Inputs!F165*Inputs!H68*Inputs!D26*'GM Alloc Factors'!D46/('(Other Computations)'!D187+'(Other Computations)'!D200))</f>
        <v>0</v>
      </c>
      <c r="E7223" s="76">
        <f>IF('(Other Computations)'!E200=0,0,Inputs!G272*Inputs!G165*Inputs!H68*Inputs!D26*'GM Alloc Factors'!E46/('(Other Computations)'!E187+'(Other Computations)'!E200))</f>
        <v>0</v>
      </c>
      <c r="F7223" s="43">
        <f t="shared" si="1534"/>
        <v>0</v>
      </c>
      <c r="G7223" s="76">
        <f>IF('(Other Computations)'!G200=0,0,Inputs!I272*Inputs!I165*Inputs!H68*Inputs!D26*'GM Alloc Factors'!G46/('(Other Computations)'!G187+'(Other Computations)'!G200))</f>
        <v>0</v>
      </c>
      <c r="H7223" s="76">
        <f>IF('(Other Computations)'!H200=0,0,Inputs!J272*Inputs!J165*Inputs!H68*Inputs!D26*'GM Alloc Factors'!H46/('(Other Computations)'!H187+'(Other Computations)'!H200))</f>
        <v>0</v>
      </c>
      <c r="I7223" s="76">
        <f>IF('(Other Computations)'!I200=0,0,Inputs!K272*Inputs!K165*Inputs!H68*Inputs!D26*'GM Alloc Factors'!I46/('(Other Computations)'!I187+'(Other Computations)'!I200))</f>
        <v>0</v>
      </c>
      <c r="J7223" s="76">
        <f>IF('(Other Computations)'!J200=0,0,Inputs!L272*Inputs!L165*Inputs!H68*Inputs!D26*'GM Alloc Factors'!J46/('(Other Computations)'!J187+'(Other Computations)'!J200))</f>
        <v>0</v>
      </c>
      <c r="K7223" s="43">
        <f t="shared" si="1535"/>
        <v>0</v>
      </c>
    </row>
    <row r="7224" spans="1:11" ht="12.75" customHeight="1">
      <c r="A7224" s="61" t="str">
        <f>"         "&amp;Labels!B71</f>
        <v xml:space="preserve">         Customer 3</v>
      </c>
      <c r="B7224" s="76">
        <f>IF('(Other Computations)'!B201=0,0,Inputs!D273*Inputs!D166*Inputs!H69*Inputs!D26*'GM Alloc Factors'!B46/('(Other Computations)'!B188+'(Other Computations)'!B201))</f>
        <v>0</v>
      </c>
      <c r="C7224" s="76">
        <f>IF('(Other Computations)'!C201=0,0,Inputs!E273*Inputs!E166*Inputs!H69*Inputs!D26*'GM Alloc Factors'!C46/('(Other Computations)'!C188+'(Other Computations)'!C201))</f>
        <v>0</v>
      </c>
      <c r="D7224" s="76">
        <f>IF('(Other Computations)'!D201=0,0,Inputs!F273*Inputs!F166*Inputs!H69*Inputs!D26*'GM Alloc Factors'!D46/('(Other Computations)'!D188+'(Other Computations)'!D201))</f>
        <v>0</v>
      </c>
      <c r="E7224" s="76">
        <f>IF('(Other Computations)'!E201=0,0,Inputs!G273*Inputs!G166*Inputs!H69*Inputs!D26*'GM Alloc Factors'!E46/('(Other Computations)'!E188+'(Other Computations)'!E201))</f>
        <v>0</v>
      </c>
      <c r="F7224" s="43">
        <f t="shared" si="1534"/>
        <v>0</v>
      </c>
      <c r="G7224" s="76">
        <f>IF('(Other Computations)'!G201=0,0,Inputs!I273*Inputs!I166*Inputs!H69*Inputs!D26*'GM Alloc Factors'!G46/('(Other Computations)'!G188+'(Other Computations)'!G201))</f>
        <v>0</v>
      </c>
      <c r="H7224" s="76">
        <f>IF('(Other Computations)'!H201=0,0,Inputs!J273*Inputs!J166*Inputs!H69*Inputs!D26*'GM Alloc Factors'!H46/('(Other Computations)'!H188+'(Other Computations)'!H201))</f>
        <v>0</v>
      </c>
      <c r="I7224" s="76">
        <f>IF('(Other Computations)'!I201=0,0,Inputs!K273*Inputs!K166*Inputs!H69*Inputs!D26*'GM Alloc Factors'!I46/('(Other Computations)'!I188+'(Other Computations)'!I201))</f>
        <v>0</v>
      </c>
      <c r="J7224" s="76">
        <f>IF('(Other Computations)'!J201=0,0,Inputs!L273*Inputs!L166*Inputs!H69*Inputs!D26*'GM Alloc Factors'!J46/('(Other Computations)'!J188+'(Other Computations)'!J201))</f>
        <v>0</v>
      </c>
      <c r="K7224" s="43">
        <f t="shared" si="1535"/>
        <v>0</v>
      </c>
    </row>
    <row r="7225" spans="1:11" ht="12.75" customHeight="1">
      <c r="A7225" s="61" t="str">
        <f>"         "&amp;Labels!B72</f>
        <v xml:space="preserve">         Customer 4</v>
      </c>
      <c r="B7225" s="76">
        <f>IF('(Other Computations)'!B202=0,0,Inputs!D274*Inputs!D167*Inputs!H70*Inputs!D26*'GM Alloc Factors'!B46/('(Other Computations)'!B189+'(Other Computations)'!B202))</f>
        <v>0</v>
      </c>
      <c r="C7225" s="76">
        <f>IF('(Other Computations)'!C202=0,0,Inputs!E274*Inputs!E167*Inputs!H70*Inputs!D26*'GM Alloc Factors'!C46/('(Other Computations)'!C189+'(Other Computations)'!C202))</f>
        <v>0</v>
      </c>
      <c r="D7225" s="76">
        <f>IF('(Other Computations)'!D202=0,0,Inputs!F274*Inputs!F167*Inputs!H70*Inputs!D26*'GM Alloc Factors'!D46/('(Other Computations)'!D189+'(Other Computations)'!D202))</f>
        <v>0</v>
      </c>
      <c r="E7225" s="76">
        <f>IF('(Other Computations)'!E202=0,0,Inputs!G274*Inputs!G167*Inputs!H70*Inputs!D26*'GM Alloc Factors'!E46/('(Other Computations)'!E189+'(Other Computations)'!E202))</f>
        <v>0</v>
      </c>
      <c r="F7225" s="43">
        <f t="shared" si="1534"/>
        <v>0</v>
      </c>
      <c r="G7225" s="76">
        <f>IF('(Other Computations)'!G202=0,0,Inputs!I274*Inputs!I167*Inputs!H70*Inputs!D26*'GM Alloc Factors'!G46/('(Other Computations)'!G189+'(Other Computations)'!G202))</f>
        <v>0</v>
      </c>
      <c r="H7225" s="76">
        <f>IF('(Other Computations)'!H202=0,0,Inputs!J274*Inputs!J167*Inputs!H70*Inputs!D26*'GM Alloc Factors'!H46/('(Other Computations)'!H189+'(Other Computations)'!H202))</f>
        <v>0</v>
      </c>
      <c r="I7225" s="76">
        <f>IF('(Other Computations)'!I202=0,0,Inputs!K274*Inputs!K167*Inputs!H70*Inputs!D26*'GM Alloc Factors'!I46/('(Other Computations)'!I189+'(Other Computations)'!I202))</f>
        <v>0</v>
      </c>
      <c r="J7225" s="76">
        <f>IF('(Other Computations)'!J202=0,0,Inputs!L274*Inputs!L167*Inputs!H70*Inputs!D26*'GM Alloc Factors'!J46/('(Other Computations)'!J189+'(Other Computations)'!J202))</f>
        <v>0</v>
      </c>
      <c r="K7225" s="43">
        <f t="shared" si="1535"/>
        <v>0</v>
      </c>
    </row>
    <row r="7226" spans="1:11" ht="12.75" customHeight="1">
      <c r="A7226" s="61" t="str">
        <f>"         "&amp;Labels!B73</f>
        <v xml:space="preserve">         Customer 5</v>
      </c>
      <c r="B7226" s="76">
        <f>IF('(Other Computations)'!B203=0,0,Inputs!D275*Inputs!D168*Inputs!H71*Inputs!D26*'GM Alloc Factors'!B46/('(Other Computations)'!B190+'(Other Computations)'!B203))</f>
        <v>0</v>
      </c>
      <c r="C7226" s="76">
        <f>IF('(Other Computations)'!C203=0,0,Inputs!E275*Inputs!E168*Inputs!H71*Inputs!D26*'GM Alloc Factors'!C46/('(Other Computations)'!C190+'(Other Computations)'!C203))</f>
        <v>0</v>
      </c>
      <c r="D7226" s="76">
        <f>IF('(Other Computations)'!D203=0,0,Inputs!F275*Inputs!F168*Inputs!H71*Inputs!D26*'GM Alloc Factors'!D46/('(Other Computations)'!D190+'(Other Computations)'!D203))</f>
        <v>0</v>
      </c>
      <c r="E7226" s="76">
        <f>IF('(Other Computations)'!E203=0,0,Inputs!G275*Inputs!G168*Inputs!H71*Inputs!D26*'GM Alloc Factors'!E46/('(Other Computations)'!E190+'(Other Computations)'!E203))</f>
        <v>0</v>
      </c>
      <c r="F7226" s="43">
        <f t="shared" si="1534"/>
        <v>0</v>
      </c>
      <c r="G7226" s="76">
        <f>IF('(Other Computations)'!G203=0,0,Inputs!I275*Inputs!I168*Inputs!H71*Inputs!D26*'GM Alloc Factors'!G46/('(Other Computations)'!G190+'(Other Computations)'!G203))</f>
        <v>0</v>
      </c>
      <c r="H7226" s="76">
        <f>IF('(Other Computations)'!H203=0,0,Inputs!J275*Inputs!J168*Inputs!H71*Inputs!D26*'GM Alloc Factors'!H46/('(Other Computations)'!H190+'(Other Computations)'!H203))</f>
        <v>0</v>
      </c>
      <c r="I7226" s="76">
        <f>IF('(Other Computations)'!I203=0,0,Inputs!K275*Inputs!K168*Inputs!H71*Inputs!D26*'GM Alloc Factors'!I46/('(Other Computations)'!I190+'(Other Computations)'!I203))</f>
        <v>0</v>
      </c>
      <c r="J7226" s="76">
        <f>IF('(Other Computations)'!J203=0,0,Inputs!L275*Inputs!L168*Inputs!H71*Inputs!D26*'GM Alloc Factors'!J46/('(Other Computations)'!J190+'(Other Computations)'!J203))</f>
        <v>0</v>
      </c>
      <c r="K7226" s="43">
        <f t="shared" si="1535"/>
        <v>0</v>
      </c>
    </row>
    <row r="7227" spans="1:11" ht="12.75" customHeight="1">
      <c r="A7227" s="61" t="str">
        <f>"         "&amp;Labels!B74</f>
        <v xml:space="preserve">         Customer 6</v>
      </c>
      <c r="B7227" s="76">
        <f>IF('(Other Computations)'!B204=0,0,Inputs!D276*Inputs!D169*Inputs!H72*Inputs!D26*'GM Alloc Factors'!B46/('(Other Computations)'!B191+'(Other Computations)'!B204))</f>
        <v>0</v>
      </c>
      <c r="C7227" s="76">
        <f>IF('(Other Computations)'!C204=0,0,Inputs!E276*Inputs!E169*Inputs!H72*Inputs!D26*'GM Alloc Factors'!C46/('(Other Computations)'!C191+'(Other Computations)'!C204))</f>
        <v>0</v>
      </c>
      <c r="D7227" s="76">
        <f>IF('(Other Computations)'!D204=0,0,Inputs!F276*Inputs!F169*Inputs!H72*Inputs!D26*'GM Alloc Factors'!D46/('(Other Computations)'!D191+'(Other Computations)'!D204))</f>
        <v>0</v>
      </c>
      <c r="E7227" s="76">
        <f>IF('(Other Computations)'!E204=0,0,Inputs!G276*Inputs!G169*Inputs!H72*Inputs!D26*'GM Alloc Factors'!E46/('(Other Computations)'!E191+'(Other Computations)'!E204))</f>
        <v>0</v>
      </c>
      <c r="F7227" s="43">
        <f t="shared" si="1534"/>
        <v>0</v>
      </c>
      <c r="G7227" s="76">
        <f>IF('(Other Computations)'!G204=0,0,Inputs!I276*Inputs!I169*Inputs!H72*Inputs!D26*'GM Alloc Factors'!G46/('(Other Computations)'!G191+'(Other Computations)'!G204))</f>
        <v>0</v>
      </c>
      <c r="H7227" s="76">
        <f>IF('(Other Computations)'!H204=0,0,Inputs!J276*Inputs!J169*Inputs!H72*Inputs!D26*'GM Alloc Factors'!H46/('(Other Computations)'!H191+'(Other Computations)'!H204))</f>
        <v>0</v>
      </c>
      <c r="I7227" s="76">
        <f>IF('(Other Computations)'!I204=0,0,Inputs!K276*Inputs!K169*Inputs!H72*Inputs!D26*'GM Alloc Factors'!I46/('(Other Computations)'!I191+'(Other Computations)'!I204))</f>
        <v>0</v>
      </c>
      <c r="J7227" s="76">
        <f>IF('(Other Computations)'!J204=0,0,Inputs!L276*Inputs!L169*Inputs!H72*Inputs!D26*'GM Alloc Factors'!J46/('(Other Computations)'!J191+'(Other Computations)'!J204))</f>
        <v>0</v>
      </c>
      <c r="K7227" s="43">
        <f t="shared" si="1535"/>
        <v>0</v>
      </c>
    </row>
    <row r="7228" spans="1:11" ht="12.75" customHeight="1">
      <c r="A7228" s="61" t="str">
        <f>"         "&amp;Labels!B75</f>
        <v xml:space="preserve">         Customer 7</v>
      </c>
      <c r="B7228" s="76">
        <f>IF('(Other Computations)'!B205=0,0,Inputs!D277*Inputs!D170*Inputs!H73*Inputs!D26*'GM Alloc Factors'!B46/('(Other Computations)'!B192+'(Other Computations)'!B205))</f>
        <v>0</v>
      </c>
      <c r="C7228" s="76">
        <f>IF('(Other Computations)'!C205=0,0,Inputs!E277*Inputs!E170*Inputs!H73*Inputs!D26*'GM Alloc Factors'!C46/('(Other Computations)'!C192+'(Other Computations)'!C205))</f>
        <v>0</v>
      </c>
      <c r="D7228" s="76">
        <f>IF('(Other Computations)'!D205=0,0,Inputs!F277*Inputs!F170*Inputs!H73*Inputs!D26*'GM Alloc Factors'!D46/('(Other Computations)'!D192+'(Other Computations)'!D205))</f>
        <v>0</v>
      </c>
      <c r="E7228" s="76">
        <f>IF('(Other Computations)'!E205=0,0,Inputs!G277*Inputs!G170*Inputs!H73*Inputs!D26*'GM Alloc Factors'!E46/('(Other Computations)'!E192+'(Other Computations)'!E205))</f>
        <v>0</v>
      </c>
      <c r="F7228" s="43">
        <f t="shared" si="1534"/>
        <v>0</v>
      </c>
      <c r="G7228" s="76">
        <f>IF('(Other Computations)'!G205=0,0,Inputs!I277*Inputs!I170*Inputs!H73*Inputs!D26*'GM Alloc Factors'!G46/('(Other Computations)'!G192+'(Other Computations)'!G205))</f>
        <v>0</v>
      </c>
      <c r="H7228" s="76">
        <f>IF('(Other Computations)'!H205=0,0,Inputs!J277*Inputs!J170*Inputs!H73*Inputs!D26*'GM Alloc Factors'!H46/('(Other Computations)'!H192+'(Other Computations)'!H205))</f>
        <v>0</v>
      </c>
      <c r="I7228" s="76">
        <f>IF('(Other Computations)'!I205=0,0,Inputs!K277*Inputs!K170*Inputs!H73*Inputs!D26*'GM Alloc Factors'!I46/('(Other Computations)'!I192+'(Other Computations)'!I205))</f>
        <v>0</v>
      </c>
      <c r="J7228" s="76">
        <f>IF('(Other Computations)'!J205=0,0,Inputs!L277*Inputs!L170*Inputs!H73*Inputs!D26*'GM Alloc Factors'!J46/('(Other Computations)'!J192+'(Other Computations)'!J205))</f>
        <v>0</v>
      </c>
      <c r="K7228" s="43">
        <f t="shared" si="1535"/>
        <v>0</v>
      </c>
    </row>
    <row r="7229" spans="1:11" ht="12.75" customHeight="1">
      <c r="A7229" s="61" t="str">
        <f>"         "&amp;Labels!B76</f>
        <v xml:space="preserve">         Customer 8</v>
      </c>
      <c r="B7229" s="76">
        <f>IF('(Other Computations)'!B206=0,0,Inputs!D278*Inputs!D171*Inputs!H74*Inputs!D26*'GM Alloc Factors'!B46/('(Other Computations)'!B193+'(Other Computations)'!B206))</f>
        <v>0</v>
      </c>
      <c r="C7229" s="76">
        <f>IF('(Other Computations)'!C206=0,0,Inputs!E278*Inputs!E171*Inputs!H74*Inputs!D26*'GM Alloc Factors'!C46/('(Other Computations)'!C193+'(Other Computations)'!C206))</f>
        <v>0</v>
      </c>
      <c r="D7229" s="76">
        <f>IF('(Other Computations)'!D206=0,0,Inputs!F278*Inputs!F171*Inputs!H74*Inputs!D26*'GM Alloc Factors'!D46/('(Other Computations)'!D193+'(Other Computations)'!D206))</f>
        <v>0</v>
      </c>
      <c r="E7229" s="76">
        <f>IF('(Other Computations)'!E206=0,0,Inputs!G278*Inputs!G171*Inputs!H74*Inputs!D26*'GM Alloc Factors'!E46/('(Other Computations)'!E193+'(Other Computations)'!E206))</f>
        <v>0</v>
      </c>
      <c r="F7229" s="43">
        <f t="shared" si="1534"/>
        <v>0</v>
      </c>
      <c r="G7229" s="76">
        <f>IF('(Other Computations)'!G206=0,0,Inputs!I278*Inputs!I171*Inputs!H74*Inputs!D26*'GM Alloc Factors'!G46/('(Other Computations)'!G193+'(Other Computations)'!G206))</f>
        <v>0</v>
      </c>
      <c r="H7229" s="76">
        <f>IF('(Other Computations)'!H206=0,0,Inputs!J278*Inputs!J171*Inputs!H74*Inputs!D26*'GM Alloc Factors'!H46/('(Other Computations)'!H193+'(Other Computations)'!H206))</f>
        <v>0</v>
      </c>
      <c r="I7229" s="76">
        <f>IF('(Other Computations)'!I206=0,0,Inputs!K278*Inputs!K171*Inputs!H74*Inputs!D26*'GM Alloc Factors'!I46/('(Other Computations)'!I193+'(Other Computations)'!I206))</f>
        <v>0</v>
      </c>
      <c r="J7229" s="76">
        <f>IF('(Other Computations)'!J206=0,0,Inputs!L278*Inputs!L171*Inputs!H74*Inputs!D26*'GM Alloc Factors'!J46/('(Other Computations)'!J193+'(Other Computations)'!J206))</f>
        <v>0</v>
      </c>
      <c r="K7229" s="43">
        <f t="shared" si="1535"/>
        <v>0</v>
      </c>
    </row>
    <row r="7230" spans="1:11" ht="12.75" customHeight="1">
      <c r="A7230" s="61" t="str">
        <f>"         "&amp;Labels!B77</f>
        <v xml:space="preserve">         Customer 9</v>
      </c>
      <c r="B7230" s="76">
        <f>IF('(Other Computations)'!B207=0,0,Inputs!D279*Inputs!D172*Inputs!H75*Inputs!D26*'GM Alloc Factors'!B46/('(Other Computations)'!B194+'(Other Computations)'!B207))</f>
        <v>0</v>
      </c>
      <c r="C7230" s="76">
        <f>IF('(Other Computations)'!C207=0,0,Inputs!E279*Inputs!E172*Inputs!H75*Inputs!D26*'GM Alloc Factors'!C46/('(Other Computations)'!C194+'(Other Computations)'!C207))</f>
        <v>0</v>
      </c>
      <c r="D7230" s="76">
        <f>IF('(Other Computations)'!D207=0,0,Inputs!F279*Inputs!F172*Inputs!H75*Inputs!D26*'GM Alloc Factors'!D46/('(Other Computations)'!D194+'(Other Computations)'!D207))</f>
        <v>0</v>
      </c>
      <c r="E7230" s="76">
        <f>IF('(Other Computations)'!E207=0,0,Inputs!G279*Inputs!G172*Inputs!H75*Inputs!D26*'GM Alloc Factors'!E46/('(Other Computations)'!E194+'(Other Computations)'!E207))</f>
        <v>0</v>
      </c>
      <c r="F7230" s="43">
        <f t="shared" si="1534"/>
        <v>0</v>
      </c>
      <c r="G7230" s="76">
        <f>IF('(Other Computations)'!G207=0,0,Inputs!I279*Inputs!I172*Inputs!H75*Inputs!D26*'GM Alloc Factors'!G46/('(Other Computations)'!G194+'(Other Computations)'!G207))</f>
        <v>0</v>
      </c>
      <c r="H7230" s="76">
        <f>IF('(Other Computations)'!H207=0,0,Inputs!J279*Inputs!J172*Inputs!H75*Inputs!D26*'GM Alloc Factors'!H46/('(Other Computations)'!H194+'(Other Computations)'!H207))</f>
        <v>0</v>
      </c>
      <c r="I7230" s="76">
        <f>IF('(Other Computations)'!I207=0,0,Inputs!K279*Inputs!K172*Inputs!H75*Inputs!D26*'GM Alloc Factors'!I46/('(Other Computations)'!I194+'(Other Computations)'!I207))</f>
        <v>0</v>
      </c>
      <c r="J7230" s="76">
        <f>IF('(Other Computations)'!J207=0,0,Inputs!L279*Inputs!L172*Inputs!H75*Inputs!D26*'GM Alloc Factors'!J46/('(Other Computations)'!J194+'(Other Computations)'!J207))</f>
        <v>0</v>
      </c>
      <c r="K7230" s="43">
        <f t="shared" si="1535"/>
        <v>0</v>
      </c>
    </row>
    <row r="7231" spans="1:11" ht="12.75" customHeight="1">
      <c r="A7231" s="61" t="str">
        <f>"         "&amp;Labels!B78</f>
        <v xml:space="preserve">         Customer 10</v>
      </c>
      <c r="B7231" s="76">
        <f>IF('(Other Computations)'!B208=0,0,Inputs!D280*Inputs!D173*Inputs!H76*Inputs!D26*'GM Alloc Factors'!B46/('(Other Computations)'!B195+'(Other Computations)'!B208))</f>
        <v>0</v>
      </c>
      <c r="C7231" s="76">
        <f>IF('(Other Computations)'!C208=0,0,Inputs!E280*Inputs!E173*Inputs!H76*Inputs!D26*'GM Alloc Factors'!C46/('(Other Computations)'!C195+'(Other Computations)'!C208))</f>
        <v>0</v>
      </c>
      <c r="D7231" s="76">
        <f>IF('(Other Computations)'!D208=0,0,Inputs!F280*Inputs!F173*Inputs!H76*Inputs!D26*'GM Alloc Factors'!D46/('(Other Computations)'!D195+'(Other Computations)'!D208))</f>
        <v>0</v>
      </c>
      <c r="E7231" s="76">
        <f>IF('(Other Computations)'!E208=0,0,Inputs!G280*Inputs!G173*Inputs!H76*Inputs!D26*'GM Alloc Factors'!E46/('(Other Computations)'!E195+'(Other Computations)'!E208))</f>
        <v>0</v>
      </c>
      <c r="F7231" s="43">
        <f t="shared" si="1534"/>
        <v>0</v>
      </c>
      <c r="G7231" s="76">
        <f>IF('(Other Computations)'!G208=0,0,Inputs!I280*Inputs!I173*Inputs!H76*Inputs!D26*'GM Alloc Factors'!G46/('(Other Computations)'!G195+'(Other Computations)'!G208))</f>
        <v>0</v>
      </c>
      <c r="H7231" s="76">
        <f>IF('(Other Computations)'!H208=0,0,Inputs!J280*Inputs!J173*Inputs!H76*Inputs!D26*'GM Alloc Factors'!H46/('(Other Computations)'!H195+'(Other Computations)'!H208))</f>
        <v>0</v>
      </c>
      <c r="I7231" s="76">
        <f>IF('(Other Computations)'!I208=0,0,Inputs!K280*Inputs!K173*Inputs!H76*Inputs!D26*'GM Alloc Factors'!I46/('(Other Computations)'!I195+'(Other Computations)'!I208))</f>
        <v>0</v>
      </c>
      <c r="J7231" s="76">
        <f>IF('(Other Computations)'!J208=0,0,Inputs!L280*Inputs!L173*Inputs!H76*Inputs!D26*'GM Alloc Factors'!J46/('(Other Computations)'!J195+'(Other Computations)'!J208))</f>
        <v>0</v>
      </c>
      <c r="K7231" s="43">
        <f t="shared" si="1535"/>
        <v>0</v>
      </c>
    </row>
    <row r="7232" spans="1:11" ht="12.75" customHeight="1">
      <c r="A7232" s="61" t="str">
        <f>"         "&amp;Labels!C68</f>
        <v xml:space="preserve">         Total</v>
      </c>
      <c r="B7232" s="84">
        <f>SUM(B7222:B7231)</f>
        <v>0</v>
      </c>
      <c r="C7232" s="84">
        <f>SUM(C7222:C7231)</f>
        <v>0</v>
      </c>
      <c r="D7232" s="84">
        <f>SUM(D7222:D7231)</f>
        <v>0</v>
      </c>
      <c r="E7232" s="84">
        <f>SUM(E7222:E7231)</f>
        <v>0</v>
      </c>
      <c r="F7232" s="43">
        <f t="shared" si="1534"/>
        <v>0</v>
      </c>
      <c r="G7232" s="84">
        <f>SUM(G7222:G7231)</f>
        <v>0</v>
      </c>
      <c r="H7232" s="84">
        <f>SUM(H7222:H7231)</f>
        <v>0</v>
      </c>
      <c r="I7232" s="84">
        <f>SUM(I7222:I7231)</f>
        <v>0</v>
      </c>
      <c r="J7232" s="84">
        <f>SUM(J7222:J7231)</f>
        <v>0</v>
      </c>
      <c r="K7232" s="43">
        <f t="shared" si="1535"/>
        <v>0</v>
      </c>
    </row>
    <row r="7233" spans="1:11" ht="12.75" customHeight="1">
      <c r="A7233" s="61" t="str">
        <f>"      "&amp;Labels!B90</f>
        <v xml:space="preserve">      Q 6</v>
      </c>
      <c r="B7233" s="84"/>
      <c r="C7233" s="84"/>
      <c r="D7233" s="84"/>
      <c r="E7233" s="84"/>
      <c r="F7233" s="43"/>
      <c r="G7233" s="84"/>
      <c r="H7233" s="84"/>
      <c r="I7233" s="84"/>
      <c r="J7233" s="84"/>
      <c r="K7233" s="43"/>
    </row>
    <row r="7234" spans="1:11" ht="12.75" customHeight="1">
      <c r="A7234" s="61" t="str">
        <f>"         "&amp;Labels!B69</f>
        <v xml:space="preserve">         Customer 1</v>
      </c>
      <c r="B7234" s="76">
        <f>IF('(Other Computations)'!B199=0,0,Inputs!D271*Inputs!D164*Inputs!I67*Inputs!D26*'GM Alloc Factors'!B49/('(Other Computations)'!B186+'(Other Computations)'!B199))</f>
        <v>0</v>
      </c>
      <c r="C7234" s="76">
        <f>IF('(Other Computations)'!C199=0,0,Inputs!E271*Inputs!E164*Inputs!I67*Inputs!D26*'GM Alloc Factors'!C49/('(Other Computations)'!C186+'(Other Computations)'!C199))</f>
        <v>0</v>
      </c>
      <c r="D7234" s="76">
        <f>IF('(Other Computations)'!D199=0,0,Inputs!F271*Inputs!F164*Inputs!I67*Inputs!D26*'GM Alloc Factors'!D49/('(Other Computations)'!D186+'(Other Computations)'!D199))</f>
        <v>0</v>
      </c>
      <c r="E7234" s="76">
        <f>IF('(Other Computations)'!E199=0,0,Inputs!G271*Inputs!G164*Inputs!I67*Inputs!D26*'GM Alloc Factors'!E49/('(Other Computations)'!E186+'(Other Computations)'!E199))</f>
        <v>0</v>
      </c>
      <c r="F7234" s="43">
        <f t="shared" ref="F7234:F7244" si="1536">SUM(B7234:E7234)</f>
        <v>0</v>
      </c>
      <c r="G7234" s="76">
        <f>IF('(Other Computations)'!G199=0,0,Inputs!I271*Inputs!I164*Inputs!I67*Inputs!D26*'GM Alloc Factors'!G49/('(Other Computations)'!G186+'(Other Computations)'!G199))</f>
        <v>0</v>
      </c>
      <c r="H7234" s="76">
        <f>IF('(Other Computations)'!H199=0,0,Inputs!J271*Inputs!J164*Inputs!I67*Inputs!D26*'GM Alloc Factors'!H49/('(Other Computations)'!H186+'(Other Computations)'!H199))</f>
        <v>0</v>
      </c>
      <c r="I7234" s="76">
        <f>IF('(Other Computations)'!I199=0,0,Inputs!K271*Inputs!K164*Inputs!I67*Inputs!D26*'GM Alloc Factors'!I49/('(Other Computations)'!I186+'(Other Computations)'!I199))</f>
        <v>0</v>
      </c>
      <c r="J7234" s="76">
        <f>IF('(Other Computations)'!J199=0,0,Inputs!L271*Inputs!L164*Inputs!I67*Inputs!D26*'GM Alloc Factors'!J49/('(Other Computations)'!J186+'(Other Computations)'!J199))</f>
        <v>0</v>
      </c>
      <c r="K7234" s="43">
        <f t="shared" ref="K7234:K7244" si="1537">SUM(G7234:J7234)</f>
        <v>0</v>
      </c>
    </row>
    <row r="7235" spans="1:11" ht="12.75" customHeight="1">
      <c r="A7235" s="61" t="str">
        <f>"         "&amp;Labels!B70</f>
        <v xml:space="preserve">         Customer 2</v>
      </c>
      <c r="B7235" s="76">
        <f>IF('(Other Computations)'!B200=0,0,Inputs!D272*Inputs!D165*Inputs!I68*Inputs!D26*'GM Alloc Factors'!B49/('(Other Computations)'!B187+'(Other Computations)'!B200))</f>
        <v>0</v>
      </c>
      <c r="C7235" s="76">
        <f>IF('(Other Computations)'!C200=0,0,Inputs!E272*Inputs!E165*Inputs!I68*Inputs!D26*'GM Alloc Factors'!C49/('(Other Computations)'!C187+'(Other Computations)'!C200))</f>
        <v>0</v>
      </c>
      <c r="D7235" s="76">
        <f>IF('(Other Computations)'!D200=0,0,Inputs!F272*Inputs!F165*Inputs!I68*Inputs!D26*'GM Alloc Factors'!D49/('(Other Computations)'!D187+'(Other Computations)'!D200))</f>
        <v>0</v>
      </c>
      <c r="E7235" s="76">
        <f>IF('(Other Computations)'!E200=0,0,Inputs!G272*Inputs!G165*Inputs!I68*Inputs!D26*'GM Alloc Factors'!E49/('(Other Computations)'!E187+'(Other Computations)'!E200))</f>
        <v>0</v>
      </c>
      <c r="F7235" s="43">
        <f t="shared" si="1536"/>
        <v>0</v>
      </c>
      <c r="G7235" s="76">
        <f>IF('(Other Computations)'!G200=0,0,Inputs!I272*Inputs!I165*Inputs!I68*Inputs!D26*'GM Alloc Factors'!G49/('(Other Computations)'!G187+'(Other Computations)'!G200))</f>
        <v>0</v>
      </c>
      <c r="H7235" s="76">
        <f>IF('(Other Computations)'!H200=0,0,Inputs!J272*Inputs!J165*Inputs!I68*Inputs!D26*'GM Alloc Factors'!H49/('(Other Computations)'!H187+'(Other Computations)'!H200))</f>
        <v>0</v>
      </c>
      <c r="I7235" s="76">
        <f>IF('(Other Computations)'!I200=0,0,Inputs!K272*Inputs!K165*Inputs!I68*Inputs!D26*'GM Alloc Factors'!I49/('(Other Computations)'!I187+'(Other Computations)'!I200))</f>
        <v>0</v>
      </c>
      <c r="J7235" s="76">
        <f>IF('(Other Computations)'!J200=0,0,Inputs!L272*Inputs!L165*Inputs!I68*Inputs!D26*'GM Alloc Factors'!J49/('(Other Computations)'!J187+'(Other Computations)'!J200))</f>
        <v>0</v>
      </c>
      <c r="K7235" s="43">
        <f t="shared" si="1537"/>
        <v>0</v>
      </c>
    </row>
    <row r="7236" spans="1:11" ht="12.75" customHeight="1">
      <c r="A7236" s="61" t="str">
        <f>"         "&amp;Labels!B71</f>
        <v xml:space="preserve">         Customer 3</v>
      </c>
      <c r="B7236" s="76">
        <f>IF('(Other Computations)'!B201=0,0,Inputs!D273*Inputs!D166*Inputs!I69*Inputs!D26*'GM Alloc Factors'!B49/('(Other Computations)'!B188+'(Other Computations)'!B201))</f>
        <v>0</v>
      </c>
      <c r="C7236" s="76">
        <f>IF('(Other Computations)'!C201=0,0,Inputs!E273*Inputs!E166*Inputs!I69*Inputs!D26*'GM Alloc Factors'!C49/('(Other Computations)'!C188+'(Other Computations)'!C201))</f>
        <v>0</v>
      </c>
      <c r="D7236" s="76">
        <f>IF('(Other Computations)'!D201=0,0,Inputs!F273*Inputs!F166*Inputs!I69*Inputs!D26*'GM Alloc Factors'!D49/('(Other Computations)'!D188+'(Other Computations)'!D201))</f>
        <v>0</v>
      </c>
      <c r="E7236" s="76">
        <f>IF('(Other Computations)'!E201=0,0,Inputs!G273*Inputs!G166*Inputs!I69*Inputs!D26*'GM Alloc Factors'!E49/('(Other Computations)'!E188+'(Other Computations)'!E201))</f>
        <v>0</v>
      </c>
      <c r="F7236" s="43">
        <f t="shared" si="1536"/>
        <v>0</v>
      </c>
      <c r="G7236" s="76">
        <f>IF('(Other Computations)'!G201=0,0,Inputs!I273*Inputs!I166*Inputs!I69*Inputs!D26*'GM Alloc Factors'!G49/('(Other Computations)'!G188+'(Other Computations)'!G201))</f>
        <v>0</v>
      </c>
      <c r="H7236" s="76">
        <f>IF('(Other Computations)'!H201=0,0,Inputs!J273*Inputs!J166*Inputs!I69*Inputs!D26*'GM Alloc Factors'!H49/('(Other Computations)'!H188+'(Other Computations)'!H201))</f>
        <v>0</v>
      </c>
      <c r="I7236" s="76">
        <f>IF('(Other Computations)'!I201=0,0,Inputs!K273*Inputs!K166*Inputs!I69*Inputs!D26*'GM Alloc Factors'!I49/('(Other Computations)'!I188+'(Other Computations)'!I201))</f>
        <v>0</v>
      </c>
      <c r="J7236" s="76">
        <f>IF('(Other Computations)'!J201=0,0,Inputs!L273*Inputs!L166*Inputs!I69*Inputs!D26*'GM Alloc Factors'!J49/('(Other Computations)'!J188+'(Other Computations)'!J201))</f>
        <v>0</v>
      </c>
      <c r="K7236" s="43">
        <f t="shared" si="1537"/>
        <v>0</v>
      </c>
    </row>
    <row r="7237" spans="1:11" ht="12.75" customHeight="1">
      <c r="A7237" s="61" t="str">
        <f>"         "&amp;Labels!B72</f>
        <v xml:space="preserve">         Customer 4</v>
      </c>
      <c r="B7237" s="76">
        <f>IF('(Other Computations)'!B202=0,0,Inputs!D274*Inputs!D167*Inputs!I70*Inputs!D26*'GM Alloc Factors'!B49/('(Other Computations)'!B189+'(Other Computations)'!B202))</f>
        <v>0</v>
      </c>
      <c r="C7237" s="76">
        <f>IF('(Other Computations)'!C202=0,0,Inputs!E274*Inputs!E167*Inputs!I70*Inputs!D26*'GM Alloc Factors'!C49/('(Other Computations)'!C189+'(Other Computations)'!C202))</f>
        <v>0</v>
      </c>
      <c r="D7237" s="76">
        <f>IF('(Other Computations)'!D202=0,0,Inputs!F274*Inputs!F167*Inputs!I70*Inputs!D26*'GM Alloc Factors'!D49/('(Other Computations)'!D189+'(Other Computations)'!D202))</f>
        <v>0</v>
      </c>
      <c r="E7237" s="76">
        <f>IF('(Other Computations)'!E202=0,0,Inputs!G274*Inputs!G167*Inputs!I70*Inputs!D26*'GM Alloc Factors'!E49/('(Other Computations)'!E189+'(Other Computations)'!E202))</f>
        <v>0</v>
      </c>
      <c r="F7237" s="43">
        <f t="shared" si="1536"/>
        <v>0</v>
      </c>
      <c r="G7237" s="76">
        <f>IF('(Other Computations)'!G202=0,0,Inputs!I274*Inputs!I167*Inputs!I70*Inputs!D26*'GM Alloc Factors'!G49/('(Other Computations)'!G189+'(Other Computations)'!G202))</f>
        <v>0</v>
      </c>
      <c r="H7237" s="76">
        <f>IF('(Other Computations)'!H202=0,0,Inputs!J274*Inputs!J167*Inputs!I70*Inputs!D26*'GM Alloc Factors'!H49/('(Other Computations)'!H189+'(Other Computations)'!H202))</f>
        <v>0</v>
      </c>
      <c r="I7237" s="76">
        <f>IF('(Other Computations)'!I202=0,0,Inputs!K274*Inputs!K167*Inputs!I70*Inputs!D26*'GM Alloc Factors'!I49/('(Other Computations)'!I189+'(Other Computations)'!I202))</f>
        <v>0</v>
      </c>
      <c r="J7237" s="76">
        <f>IF('(Other Computations)'!J202=0,0,Inputs!L274*Inputs!L167*Inputs!I70*Inputs!D26*'GM Alloc Factors'!J49/('(Other Computations)'!J189+'(Other Computations)'!J202))</f>
        <v>0</v>
      </c>
      <c r="K7237" s="43">
        <f t="shared" si="1537"/>
        <v>0</v>
      </c>
    </row>
    <row r="7238" spans="1:11" ht="12.75" customHeight="1">
      <c r="A7238" s="61" t="str">
        <f>"         "&amp;Labels!B73</f>
        <v xml:space="preserve">         Customer 5</v>
      </c>
      <c r="B7238" s="76">
        <f>IF('(Other Computations)'!B203=0,0,Inputs!D275*Inputs!D168*Inputs!I71*Inputs!D26*'GM Alloc Factors'!B49/('(Other Computations)'!B190+'(Other Computations)'!B203))</f>
        <v>0</v>
      </c>
      <c r="C7238" s="76">
        <f>IF('(Other Computations)'!C203=0,0,Inputs!E275*Inputs!E168*Inputs!I71*Inputs!D26*'GM Alloc Factors'!C49/('(Other Computations)'!C190+'(Other Computations)'!C203))</f>
        <v>0</v>
      </c>
      <c r="D7238" s="76">
        <f>IF('(Other Computations)'!D203=0,0,Inputs!F275*Inputs!F168*Inputs!I71*Inputs!D26*'GM Alloc Factors'!D49/('(Other Computations)'!D190+'(Other Computations)'!D203))</f>
        <v>0</v>
      </c>
      <c r="E7238" s="76">
        <f>IF('(Other Computations)'!E203=0,0,Inputs!G275*Inputs!G168*Inputs!I71*Inputs!D26*'GM Alloc Factors'!E49/('(Other Computations)'!E190+'(Other Computations)'!E203))</f>
        <v>0</v>
      </c>
      <c r="F7238" s="43">
        <f t="shared" si="1536"/>
        <v>0</v>
      </c>
      <c r="G7238" s="76">
        <f>IF('(Other Computations)'!G203=0,0,Inputs!I275*Inputs!I168*Inputs!I71*Inputs!D26*'GM Alloc Factors'!G49/('(Other Computations)'!G190+'(Other Computations)'!G203))</f>
        <v>0</v>
      </c>
      <c r="H7238" s="76">
        <f>IF('(Other Computations)'!H203=0,0,Inputs!J275*Inputs!J168*Inputs!I71*Inputs!D26*'GM Alloc Factors'!H49/('(Other Computations)'!H190+'(Other Computations)'!H203))</f>
        <v>0</v>
      </c>
      <c r="I7238" s="76">
        <f>IF('(Other Computations)'!I203=0,0,Inputs!K275*Inputs!K168*Inputs!I71*Inputs!D26*'GM Alloc Factors'!I49/('(Other Computations)'!I190+'(Other Computations)'!I203))</f>
        <v>0</v>
      </c>
      <c r="J7238" s="76">
        <f>IF('(Other Computations)'!J203=0,0,Inputs!L275*Inputs!L168*Inputs!I71*Inputs!D26*'GM Alloc Factors'!J49/('(Other Computations)'!J190+'(Other Computations)'!J203))</f>
        <v>0</v>
      </c>
      <c r="K7238" s="43">
        <f t="shared" si="1537"/>
        <v>0</v>
      </c>
    </row>
    <row r="7239" spans="1:11" ht="12.75" customHeight="1">
      <c r="A7239" s="61" t="str">
        <f>"         "&amp;Labels!B74</f>
        <v xml:space="preserve">         Customer 6</v>
      </c>
      <c r="B7239" s="76">
        <f>IF('(Other Computations)'!B204=0,0,Inputs!D276*Inputs!D169*Inputs!I72*Inputs!D26*'GM Alloc Factors'!B49/('(Other Computations)'!B191+'(Other Computations)'!B204))</f>
        <v>0</v>
      </c>
      <c r="C7239" s="76">
        <f>IF('(Other Computations)'!C204=0,0,Inputs!E276*Inputs!E169*Inputs!I72*Inputs!D26*'GM Alloc Factors'!C49/('(Other Computations)'!C191+'(Other Computations)'!C204))</f>
        <v>0</v>
      </c>
      <c r="D7239" s="76">
        <f>IF('(Other Computations)'!D204=0,0,Inputs!F276*Inputs!F169*Inputs!I72*Inputs!D26*'GM Alloc Factors'!D49/('(Other Computations)'!D191+'(Other Computations)'!D204))</f>
        <v>0</v>
      </c>
      <c r="E7239" s="76">
        <f>IF('(Other Computations)'!E204=0,0,Inputs!G276*Inputs!G169*Inputs!I72*Inputs!D26*'GM Alloc Factors'!E49/('(Other Computations)'!E191+'(Other Computations)'!E204))</f>
        <v>0</v>
      </c>
      <c r="F7239" s="43">
        <f t="shared" si="1536"/>
        <v>0</v>
      </c>
      <c r="G7239" s="76">
        <f>IF('(Other Computations)'!G204=0,0,Inputs!I276*Inputs!I169*Inputs!I72*Inputs!D26*'GM Alloc Factors'!G49/('(Other Computations)'!G191+'(Other Computations)'!G204))</f>
        <v>0</v>
      </c>
      <c r="H7239" s="76">
        <f>IF('(Other Computations)'!H204=0,0,Inputs!J276*Inputs!J169*Inputs!I72*Inputs!D26*'GM Alloc Factors'!H49/('(Other Computations)'!H191+'(Other Computations)'!H204))</f>
        <v>0</v>
      </c>
      <c r="I7239" s="76">
        <f>IF('(Other Computations)'!I204=0,0,Inputs!K276*Inputs!K169*Inputs!I72*Inputs!D26*'GM Alloc Factors'!I49/('(Other Computations)'!I191+'(Other Computations)'!I204))</f>
        <v>0</v>
      </c>
      <c r="J7239" s="76">
        <f>IF('(Other Computations)'!J204=0,0,Inputs!L276*Inputs!L169*Inputs!I72*Inputs!D26*'GM Alloc Factors'!J49/('(Other Computations)'!J191+'(Other Computations)'!J204))</f>
        <v>0</v>
      </c>
      <c r="K7239" s="43">
        <f t="shared" si="1537"/>
        <v>0</v>
      </c>
    </row>
    <row r="7240" spans="1:11" ht="12.75" customHeight="1">
      <c r="A7240" s="61" t="str">
        <f>"         "&amp;Labels!B75</f>
        <v xml:space="preserve">         Customer 7</v>
      </c>
      <c r="B7240" s="76">
        <f>IF('(Other Computations)'!B205=0,0,Inputs!D277*Inputs!D170*Inputs!I73*Inputs!D26*'GM Alloc Factors'!B49/('(Other Computations)'!B192+'(Other Computations)'!B205))</f>
        <v>0</v>
      </c>
      <c r="C7240" s="76">
        <f>IF('(Other Computations)'!C205=0,0,Inputs!E277*Inputs!E170*Inputs!I73*Inputs!D26*'GM Alloc Factors'!C49/('(Other Computations)'!C192+'(Other Computations)'!C205))</f>
        <v>0</v>
      </c>
      <c r="D7240" s="76">
        <f>IF('(Other Computations)'!D205=0,0,Inputs!F277*Inputs!F170*Inputs!I73*Inputs!D26*'GM Alloc Factors'!D49/('(Other Computations)'!D192+'(Other Computations)'!D205))</f>
        <v>0</v>
      </c>
      <c r="E7240" s="76">
        <f>IF('(Other Computations)'!E205=0,0,Inputs!G277*Inputs!G170*Inputs!I73*Inputs!D26*'GM Alloc Factors'!E49/('(Other Computations)'!E192+'(Other Computations)'!E205))</f>
        <v>0</v>
      </c>
      <c r="F7240" s="43">
        <f t="shared" si="1536"/>
        <v>0</v>
      </c>
      <c r="G7240" s="76">
        <f>IF('(Other Computations)'!G205=0,0,Inputs!I277*Inputs!I170*Inputs!I73*Inputs!D26*'GM Alloc Factors'!G49/('(Other Computations)'!G192+'(Other Computations)'!G205))</f>
        <v>0</v>
      </c>
      <c r="H7240" s="76">
        <f>IF('(Other Computations)'!H205=0,0,Inputs!J277*Inputs!J170*Inputs!I73*Inputs!D26*'GM Alloc Factors'!H49/('(Other Computations)'!H192+'(Other Computations)'!H205))</f>
        <v>0</v>
      </c>
      <c r="I7240" s="76">
        <f>IF('(Other Computations)'!I205=0,0,Inputs!K277*Inputs!K170*Inputs!I73*Inputs!D26*'GM Alloc Factors'!I49/('(Other Computations)'!I192+'(Other Computations)'!I205))</f>
        <v>0</v>
      </c>
      <c r="J7240" s="76">
        <f>IF('(Other Computations)'!J205=0,0,Inputs!L277*Inputs!L170*Inputs!I73*Inputs!D26*'GM Alloc Factors'!J49/('(Other Computations)'!J192+'(Other Computations)'!J205))</f>
        <v>0</v>
      </c>
      <c r="K7240" s="43">
        <f t="shared" si="1537"/>
        <v>0</v>
      </c>
    </row>
    <row r="7241" spans="1:11" ht="12.75" customHeight="1">
      <c r="A7241" s="61" t="str">
        <f>"         "&amp;Labels!B76</f>
        <v xml:space="preserve">         Customer 8</v>
      </c>
      <c r="B7241" s="76">
        <f>IF('(Other Computations)'!B206=0,0,Inputs!D278*Inputs!D171*Inputs!I74*Inputs!D26*'GM Alloc Factors'!B49/('(Other Computations)'!B193+'(Other Computations)'!B206))</f>
        <v>0</v>
      </c>
      <c r="C7241" s="76">
        <f>IF('(Other Computations)'!C206=0,0,Inputs!E278*Inputs!E171*Inputs!I74*Inputs!D26*'GM Alloc Factors'!C49/('(Other Computations)'!C193+'(Other Computations)'!C206))</f>
        <v>0</v>
      </c>
      <c r="D7241" s="76">
        <f>IF('(Other Computations)'!D206=0,0,Inputs!F278*Inputs!F171*Inputs!I74*Inputs!D26*'GM Alloc Factors'!D49/('(Other Computations)'!D193+'(Other Computations)'!D206))</f>
        <v>0</v>
      </c>
      <c r="E7241" s="76">
        <f>IF('(Other Computations)'!E206=0,0,Inputs!G278*Inputs!G171*Inputs!I74*Inputs!D26*'GM Alloc Factors'!E49/('(Other Computations)'!E193+'(Other Computations)'!E206))</f>
        <v>0</v>
      </c>
      <c r="F7241" s="43">
        <f t="shared" si="1536"/>
        <v>0</v>
      </c>
      <c r="G7241" s="76">
        <f>IF('(Other Computations)'!G206=0,0,Inputs!I278*Inputs!I171*Inputs!I74*Inputs!D26*'GM Alloc Factors'!G49/('(Other Computations)'!G193+'(Other Computations)'!G206))</f>
        <v>0</v>
      </c>
      <c r="H7241" s="76">
        <f>IF('(Other Computations)'!H206=0,0,Inputs!J278*Inputs!J171*Inputs!I74*Inputs!D26*'GM Alloc Factors'!H49/('(Other Computations)'!H193+'(Other Computations)'!H206))</f>
        <v>0</v>
      </c>
      <c r="I7241" s="76">
        <f>IF('(Other Computations)'!I206=0,0,Inputs!K278*Inputs!K171*Inputs!I74*Inputs!D26*'GM Alloc Factors'!I49/('(Other Computations)'!I193+'(Other Computations)'!I206))</f>
        <v>0</v>
      </c>
      <c r="J7241" s="76">
        <f>IF('(Other Computations)'!J206=0,0,Inputs!L278*Inputs!L171*Inputs!I74*Inputs!D26*'GM Alloc Factors'!J49/('(Other Computations)'!J193+'(Other Computations)'!J206))</f>
        <v>0</v>
      </c>
      <c r="K7241" s="43">
        <f t="shared" si="1537"/>
        <v>0</v>
      </c>
    </row>
    <row r="7242" spans="1:11" ht="12.75" customHeight="1">
      <c r="A7242" s="61" t="str">
        <f>"         "&amp;Labels!B77</f>
        <v xml:space="preserve">         Customer 9</v>
      </c>
      <c r="B7242" s="76">
        <f>IF('(Other Computations)'!B207=0,0,Inputs!D279*Inputs!D172*Inputs!I75*Inputs!D26*'GM Alloc Factors'!B49/('(Other Computations)'!B194+'(Other Computations)'!B207))</f>
        <v>0</v>
      </c>
      <c r="C7242" s="76">
        <f>IF('(Other Computations)'!C207=0,0,Inputs!E279*Inputs!E172*Inputs!I75*Inputs!D26*'GM Alloc Factors'!C49/('(Other Computations)'!C194+'(Other Computations)'!C207))</f>
        <v>0</v>
      </c>
      <c r="D7242" s="76">
        <f>IF('(Other Computations)'!D207=0,0,Inputs!F279*Inputs!F172*Inputs!I75*Inputs!D26*'GM Alloc Factors'!D49/('(Other Computations)'!D194+'(Other Computations)'!D207))</f>
        <v>0</v>
      </c>
      <c r="E7242" s="76">
        <f>IF('(Other Computations)'!E207=0,0,Inputs!G279*Inputs!G172*Inputs!I75*Inputs!D26*'GM Alloc Factors'!E49/('(Other Computations)'!E194+'(Other Computations)'!E207))</f>
        <v>0</v>
      </c>
      <c r="F7242" s="43">
        <f t="shared" si="1536"/>
        <v>0</v>
      </c>
      <c r="G7242" s="76">
        <f>IF('(Other Computations)'!G207=0,0,Inputs!I279*Inputs!I172*Inputs!I75*Inputs!D26*'GM Alloc Factors'!G49/('(Other Computations)'!G194+'(Other Computations)'!G207))</f>
        <v>0</v>
      </c>
      <c r="H7242" s="76">
        <f>IF('(Other Computations)'!H207=0,0,Inputs!J279*Inputs!J172*Inputs!I75*Inputs!D26*'GM Alloc Factors'!H49/('(Other Computations)'!H194+'(Other Computations)'!H207))</f>
        <v>0</v>
      </c>
      <c r="I7242" s="76">
        <f>IF('(Other Computations)'!I207=0,0,Inputs!K279*Inputs!K172*Inputs!I75*Inputs!D26*'GM Alloc Factors'!I49/('(Other Computations)'!I194+'(Other Computations)'!I207))</f>
        <v>0</v>
      </c>
      <c r="J7242" s="76">
        <f>IF('(Other Computations)'!J207=0,0,Inputs!L279*Inputs!L172*Inputs!I75*Inputs!D26*'GM Alloc Factors'!J49/('(Other Computations)'!J194+'(Other Computations)'!J207))</f>
        <v>0</v>
      </c>
      <c r="K7242" s="43">
        <f t="shared" si="1537"/>
        <v>0</v>
      </c>
    </row>
    <row r="7243" spans="1:11" ht="12.75" customHeight="1">
      <c r="A7243" s="61" t="str">
        <f>"         "&amp;Labels!B78</f>
        <v xml:space="preserve">         Customer 10</v>
      </c>
      <c r="B7243" s="76">
        <f>IF('(Other Computations)'!B208=0,0,Inputs!D280*Inputs!D173*Inputs!I76*Inputs!D26*'GM Alloc Factors'!B49/('(Other Computations)'!B195+'(Other Computations)'!B208))</f>
        <v>0</v>
      </c>
      <c r="C7243" s="76">
        <f>IF('(Other Computations)'!C208=0,0,Inputs!E280*Inputs!E173*Inputs!I76*Inputs!D26*'GM Alloc Factors'!C49/('(Other Computations)'!C195+'(Other Computations)'!C208))</f>
        <v>0</v>
      </c>
      <c r="D7243" s="76">
        <f>IF('(Other Computations)'!D208=0,0,Inputs!F280*Inputs!F173*Inputs!I76*Inputs!D26*'GM Alloc Factors'!D49/('(Other Computations)'!D195+'(Other Computations)'!D208))</f>
        <v>0</v>
      </c>
      <c r="E7243" s="76">
        <f>IF('(Other Computations)'!E208=0,0,Inputs!G280*Inputs!G173*Inputs!I76*Inputs!D26*'GM Alloc Factors'!E49/('(Other Computations)'!E195+'(Other Computations)'!E208))</f>
        <v>0</v>
      </c>
      <c r="F7243" s="43">
        <f t="shared" si="1536"/>
        <v>0</v>
      </c>
      <c r="G7243" s="76">
        <f>IF('(Other Computations)'!G208=0,0,Inputs!I280*Inputs!I173*Inputs!I76*Inputs!D26*'GM Alloc Factors'!G49/('(Other Computations)'!G195+'(Other Computations)'!G208))</f>
        <v>0</v>
      </c>
      <c r="H7243" s="76">
        <f>IF('(Other Computations)'!H208=0,0,Inputs!J280*Inputs!J173*Inputs!I76*Inputs!D26*'GM Alloc Factors'!H49/('(Other Computations)'!H195+'(Other Computations)'!H208))</f>
        <v>0</v>
      </c>
      <c r="I7243" s="76">
        <f>IF('(Other Computations)'!I208=0,0,Inputs!K280*Inputs!K173*Inputs!I76*Inputs!D26*'GM Alloc Factors'!I49/('(Other Computations)'!I195+'(Other Computations)'!I208))</f>
        <v>0</v>
      </c>
      <c r="J7243" s="76">
        <f>IF('(Other Computations)'!J208=0,0,Inputs!L280*Inputs!L173*Inputs!I76*Inputs!D26*'GM Alloc Factors'!J49/('(Other Computations)'!J195+'(Other Computations)'!J208))</f>
        <v>0</v>
      </c>
      <c r="K7243" s="43">
        <f t="shared" si="1537"/>
        <v>0</v>
      </c>
    </row>
    <row r="7244" spans="1:11" ht="12.75" customHeight="1">
      <c r="A7244" s="61" t="str">
        <f>"         "&amp;Labels!C68</f>
        <v xml:space="preserve">         Total</v>
      </c>
      <c r="B7244" s="84">
        <f>SUM(B7234:B7243)</f>
        <v>0</v>
      </c>
      <c r="C7244" s="84">
        <f>SUM(C7234:C7243)</f>
        <v>0</v>
      </c>
      <c r="D7244" s="84">
        <f>SUM(D7234:D7243)</f>
        <v>0</v>
      </c>
      <c r="E7244" s="84">
        <f>SUM(E7234:E7243)</f>
        <v>0</v>
      </c>
      <c r="F7244" s="43">
        <f t="shared" si="1536"/>
        <v>0</v>
      </c>
      <c r="G7244" s="84">
        <f>SUM(G7234:G7243)</f>
        <v>0</v>
      </c>
      <c r="H7244" s="84">
        <f>SUM(H7234:H7243)</f>
        <v>0</v>
      </c>
      <c r="I7244" s="84">
        <f>SUM(I7234:I7243)</f>
        <v>0</v>
      </c>
      <c r="J7244" s="84">
        <f>SUM(J7234:J7243)</f>
        <v>0</v>
      </c>
      <c r="K7244" s="43">
        <f t="shared" si="1537"/>
        <v>0</v>
      </c>
    </row>
    <row r="7245" spans="1:11" ht="12.75" customHeight="1">
      <c r="A7245" s="61" t="str">
        <f>"      "&amp;Labels!B91</f>
        <v xml:space="preserve">      Q 7</v>
      </c>
      <c r="B7245" s="84"/>
      <c r="C7245" s="84"/>
      <c r="D7245" s="84"/>
      <c r="E7245" s="84"/>
      <c r="F7245" s="43"/>
      <c r="G7245" s="84"/>
      <c r="H7245" s="84"/>
      <c r="I7245" s="84"/>
      <c r="J7245" s="84"/>
      <c r="K7245" s="43"/>
    </row>
    <row r="7246" spans="1:11" ht="12.75" customHeight="1">
      <c r="A7246" s="61" t="str">
        <f>"         "&amp;Labels!B69</f>
        <v xml:space="preserve">         Customer 1</v>
      </c>
      <c r="B7246" s="76">
        <f>IF('(Other Computations)'!B199=0,0,Inputs!D271*Inputs!D164*Inputs!J67*Inputs!D26*'GM Alloc Factors'!B52/('(Other Computations)'!B186+'(Other Computations)'!B199))</f>
        <v>0</v>
      </c>
      <c r="C7246" s="76">
        <f>IF('(Other Computations)'!C199=0,0,Inputs!E271*Inputs!E164*Inputs!J67*Inputs!D26*'GM Alloc Factors'!C52/('(Other Computations)'!C186+'(Other Computations)'!C199))</f>
        <v>0</v>
      </c>
      <c r="D7246" s="76">
        <f>IF('(Other Computations)'!D199=0,0,Inputs!F271*Inputs!F164*Inputs!J67*Inputs!D26*'GM Alloc Factors'!D52/('(Other Computations)'!D186+'(Other Computations)'!D199))</f>
        <v>0</v>
      </c>
      <c r="E7246" s="76">
        <f>IF('(Other Computations)'!E199=0,0,Inputs!G271*Inputs!G164*Inputs!J67*Inputs!D26*'GM Alloc Factors'!E52/('(Other Computations)'!E186+'(Other Computations)'!E199))</f>
        <v>0</v>
      </c>
      <c r="F7246" s="43">
        <f t="shared" ref="F7246:F7256" si="1538">SUM(B7246:E7246)</f>
        <v>0</v>
      </c>
      <c r="G7246" s="76">
        <f>IF('(Other Computations)'!G199=0,0,Inputs!I271*Inputs!I164*Inputs!J67*Inputs!D26*'GM Alloc Factors'!G52/('(Other Computations)'!G186+'(Other Computations)'!G199))</f>
        <v>0</v>
      </c>
      <c r="H7246" s="76">
        <f>IF('(Other Computations)'!H199=0,0,Inputs!J271*Inputs!J164*Inputs!J67*Inputs!D26*'GM Alloc Factors'!H52/('(Other Computations)'!H186+'(Other Computations)'!H199))</f>
        <v>0</v>
      </c>
      <c r="I7246" s="76">
        <f>IF('(Other Computations)'!I199=0,0,Inputs!K271*Inputs!K164*Inputs!J67*Inputs!D26*'GM Alloc Factors'!I52/('(Other Computations)'!I186+'(Other Computations)'!I199))</f>
        <v>0</v>
      </c>
      <c r="J7246" s="76">
        <f>IF('(Other Computations)'!J199=0,0,Inputs!L271*Inputs!L164*Inputs!J67*Inputs!D26*'GM Alloc Factors'!J52/('(Other Computations)'!J186+'(Other Computations)'!J199))</f>
        <v>0</v>
      </c>
      <c r="K7246" s="43">
        <f t="shared" ref="K7246:K7256" si="1539">SUM(G7246:J7246)</f>
        <v>0</v>
      </c>
    </row>
    <row r="7247" spans="1:11" ht="12.75" customHeight="1">
      <c r="A7247" s="61" t="str">
        <f>"         "&amp;Labels!B70</f>
        <v xml:space="preserve">         Customer 2</v>
      </c>
      <c r="B7247" s="76">
        <f>IF('(Other Computations)'!B200=0,0,Inputs!D272*Inputs!D165*Inputs!J68*Inputs!D26*'GM Alloc Factors'!B52/('(Other Computations)'!B187+'(Other Computations)'!B200))</f>
        <v>0</v>
      </c>
      <c r="C7247" s="76">
        <f>IF('(Other Computations)'!C200=0,0,Inputs!E272*Inputs!E165*Inputs!J68*Inputs!D26*'GM Alloc Factors'!C52/('(Other Computations)'!C187+'(Other Computations)'!C200))</f>
        <v>0</v>
      </c>
      <c r="D7247" s="76">
        <f>IF('(Other Computations)'!D200=0,0,Inputs!F272*Inputs!F165*Inputs!J68*Inputs!D26*'GM Alloc Factors'!D52/('(Other Computations)'!D187+'(Other Computations)'!D200))</f>
        <v>0</v>
      </c>
      <c r="E7247" s="76">
        <f>IF('(Other Computations)'!E200=0,0,Inputs!G272*Inputs!G165*Inputs!J68*Inputs!D26*'GM Alloc Factors'!E52/('(Other Computations)'!E187+'(Other Computations)'!E200))</f>
        <v>0</v>
      </c>
      <c r="F7247" s="43">
        <f t="shared" si="1538"/>
        <v>0</v>
      </c>
      <c r="G7247" s="76">
        <f>IF('(Other Computations)'!G200=0,0,Inputs!I272*Inputs!I165*Inputs!J68*Inputs!D26*'GM Alloc Factors'!G52/('(Other Computations)'!G187+'(Other Computations)'!G200))</f>
        <v>0</v>
      </c>
      <c r="H7247" s="76">
        <f>IF('(Other Computations)'!H200=0,0,Inputs!J272*Inputs!J165*Inputs!J68*Inputs!D26*'GM Alloc Factors'!H52/('(Other Computations)'!H187+'(Other Computations)'!H200))</f>
        <v>0</v>
      </c>
      <c r="I7247" s="76">
        <f>IF('(Other Computations)'!I200=0,0,Inputs!K272*Inputs!K165*Inputs!J68*Inputs!D26*'GM Alloc Factors'!I52/('(Other Computations)'!I187+'(Other Computations)'!I200))</f>
        <v>0</v>
      </c>
      <c r="J7247" s="76">
        <f>IF('(Other Computations)'!J200=0,0,Inputs!L272*Inputs!L165*Inputs!J68*Inputs!D26*'GM Alloc Factors'!J52/('(Other Computations)'!J187+'(Other Computations)'!J200))</f>
        <v>0</v>
      </c>
      <c r="K7247" s="43">
        <f t="shared" si="1539"/>
        <v>0</v>
      </c>
    </row>
    <row r="7248" spans="1:11" ht="12.75" customHeight="1">
      <c r="A7248" s="61" t="str">
        <f>"         "&amp;Labels!B71</f>
        <v xml:space="preserve">         Customer 3</v>
      </c>
      <c r="B7248" s="76">
        <f>IF('(Other Computations)'!B201=0,0,Inputs!D273*Inputs!D166*Inputs!J69*Inputs!D26*'GM Alloc Factors'!B52/('(Other Computations)'!B188+'(Other Computations)'!B201))</f>
        <v>0</v>
      </c>
      <c r="C7248" s="76">
        <f>IF('(Other Computations)'!C201=0,0,Inputs!E273*Inputs!E166*Inputs!J69*Inputs!D26*'GM Alloc Factors'!C52/('(Other Computations)'!C188+'(Other Computations)'!C201))</f>
        <v>0</v>
      </c>
      <c r="D7248" s="76">
        <f>IF('(Other Computations)'!D201=0,0,Inputs!F273*Inputs!F166*Inputs!J69*Inputs!D26*'GM Alloc Factors'!D52/('(Other Computations)'!D188+'(Other Computations)'!D201))</f>
        <v>0</v>
      </c>
      <c r="E7248" s="76">
        <f>IF('(Other Computations)'!E201=0,0,Inputs!G273*Inputs!G166*Inputs!J69*Inputs!D26*'GM Alloc Factors'!E52/('(Other Computations)'!E188+'(Other Computations)'!E201))</f>
        <v>0</v>
      </c>
      <c r="F7248" s="43">
        <f t="shared" si="1538"/>
        <v>0</v>
      </c>
      <c r="G7248" s="76">
        <f>IF('(Other Computations)'!G201=0,0,Inputs!I273*Inputs!I166*Inputs!J69*Inputs!D26*'GM Alloc Factors'!G52/('(Other Computations)'!G188+'(Other Computations)'!G201))</f>
        <v>0</v>
      </c>
      <c r="H7248" s="76">
        <f>IF('(Other Computations)'!H201=0,0,Inputs!J273*Inputs!J166*Inputs!J69*Inputs!D26*'GM Alloc Factors'!H52/('(Other Computations)'!H188+'(Other Computations)'!H201))</f>
        <v>0</v>
      </c>
      <c r="I7248" s="76">
        <f>IF('(Other Computations)'!I201=0,0,Inputs!K273*Inputs!K166*Inputs!J69*Inputs!D26*'GM Alloc Factors'!I52/('(Other Computations)'!I188+'(Other Computations)'!I201))</f>
        <v>0</v>
      </c>
      <c r="J7248" s="76">
        <f>IF('(Other Computations)'!J201=0,0,Inputs!L273*Inputs!L166*Inputs!J69*Inputs!D26*'GM Alloc Factors'!J52/('(Other Computations)'!J188+'(Other Computations)'!J201))</f>
        <v>0</v>
      </c>
      <c r="K7248" s="43">
        <f t="shared" si="1539"/>
        <v>0</v>
      </c>
    </row>
    <row r="7249" spans="1:11" ht="12.75" customHeight="1">
      <c r="A7249" s="61" t="str">
        <f>"         "&amp;Labels!B72</f>
        <v xml:space="preserve">         Customer 4</v>
      </c>
      <c r="B7249" s="76">
        <f>IF('(Other Computations)'!B202=0,0,Inputs!D274*Inputs!D167*Inputs!J70*Inputs!D26*'GM Alloc Factors'!B52/('(Other Computations)'!B189+'(Other Computations)'!B202))</f>
        <v>0</v>
      </c>
      <c r="C7249" s="76">
        <f>IF('(Other Computations)'!C202=0,0,Inputs!E274*Inputs!E167*Inputs!J70*Inputs!D26*'GM Alloc Factors'!C52/('(Other Computations)'!C189+'(Other Computations)'!C202))</f>
        <v>0</v>
      </c>
      <c r="D7249" s="76">
        <f>IF('(Other Computations)'!D202=0,0,Inputs!F274*Inputs!F167*Inputs!J70*Inputs!D26*'GM Alloc Factors'!D52/('(Other Computations)'!D189+'(Other Computations)'!D202))</f>
        <v>0</v>
      </c>
      <c r="E7249" s="76">
        <f>IF('(Other Computations)'!E202=0,0,Inputs!G274*Inputs!G167*Inputs!J70*Inputs!D26*'GM Alloc Factors'!E52/('(Other Computations)'!E189+'(Other Computations)'!E202))</f>
        <v>0</v>
      </c>
      <c r="F7249" s="43">
        <f t="shared" si="1538"/>
        <v>0</v>
      </c>
      <c r="G7249" s="76">
        <f>IF('(Other Computations)'!G202=0,0,Inputs!I274*Inputs!I167*Inputs!J70*Inputs!D26*'GM Alloc Factors'!G52/('(Other Computations)'!G189+'(Other Computations)'!G202))</f>
        <v>0</v>
      </c>
      <c r="H7249" s="76">
        <f>IF('(Other Computations)'!H202=0,0,Inputs!J274*Inputs!J167*Inputs!J70*Inputs!D26*'GM Alloc Factors'!H52/('(Other Computations)'!H189+'(Other Computations)'!H202))</f>
        <v>0</v>
      </c>
      <c r="I7249" s="76">
        <f>IF('(Other Computations)'!I202=0,0,Inputs!K274*Inputs!K167*Inputs!J70*Inputs!D26*'GM Alloc Factors'!I52/('(Other Computations)'!I189+'(Other Computations)'!I202))</f>
        <v>0</v>
      </c>
      <c r="J7249" s="76">
        <f>IF('(Other Computations)'!J202=0,0,Inputs!L274*Inputs!L167*Inputs!J70*Inputs!D26*'GM Alloc Factors'!J52/('(Other Computations)'!J189+'(Other Computations)'!J202))</f>
        <v>0</v>
      </c>
      <c r="K7249" s="43">
        <f t="shared" si="1539"/>
        <v>0</v>
      </c>
    </row>
    <row r="7250" spans="1:11" ht="12.75" customHeight="1">
      <c r="A7250" s="61" t="str">
        <f>"         "&amp;Labels!B73</f>
        <v xml:space="preserve">         Customer 5</v>
      </c>
      <c r="B7250" s="76">
        <f>IF('(Other Computations)'!B203=0,0,Inputs!D275*Inputs!D168*Inputs!J71*Inputs!D26*'GM Alloc Factors'!B52/('(Other Computations)'!B190+'(Other Computations)'!B203))</f>
        <v>0</v>
      </c>
      <c r="C7250" s="76">
        <f>IF('(Other Computations)'!C203=0,0,Inputs!E275*Inputs!E168*Inputs!J71*Inputs!D26*'GM Alloc Factors'!C52/('(Other Computations)'!C190+'(Other Computations)'!C203))</f>
        <v>0</v>
      </c>
      <c r="D7250" s="76">
        <f>IF('(Other Computations)'!D203=0,0,Inputs!F275*Inputs!F168*Inputs!J71*Inputs!D26*'GM Alloc Factors'!D52/('(Other Computations)'!D190+'(Other Computations)'!D203))</f>
        <v>0</v>
      </c>
      <c r="E7250" s="76">
        <f>IF('(Other Computations)'!E203=0,0,Inputs!G275*Inputs!G168*Inputs!J71*Inputs!D26*'GM Alloc Factors'!E52/('(Other Computations)'!E190+'(Other Computations)'!E203))</f>
        <v>0</v>
      </c>
      <c r="F7250" s="43">
        <f t="shared" si="1538"/>
        <v>0</v>
      </c>
      <c r="G7250" s="76">
        <f>IF('(Other Computations)'!G203=0,0,Inputs!I275*Inputs!I168*Inputs!J71*Inputs!D26*'GM Alloc Factors'!G52/('(Other Computations)'!G190+'(Other Computations)'!G203))</f>
        <v>0</v>
      </c>
      <c r="H7250" s="76">
        <f>IF('(Other Computations)'!H203=0,0,Inputs!J275*Inputs!J168*Inputs!J71*Inputs!D26*'GM Alloc Factors'!H52/('(Other Computations)'!H190+'(Other Computations)'!H203))</f>
        <v>0</v>
      </c>
      <c r="I7250" s="76">
        <f>IF('(Other Computations)'!I203=0,0,Inputs!K275*Inputs!K168*Inputs!J71*Inputs!D26*'GM Alloc Factors'!I52/('(Other Computations)'!I190+'(Other Computations)'!I203))</f>
        <v>0</v>
      </c>
      <c r="J7250" s="76">
        <f>IF('(Other Computations)'!J203=0,0,Inputs!L275*Inputs!L168*Inputs!J71*Inputs!D26*'GM Alloc Factors'!J52/('(Other Computations)'!J190+'(Other Computations)'!J203))</f>
        <v>0</v>
      </c>
      <c r="K7250" s="43">
        <f t="shared" si="1539"/>
        <v>0</v>
      </c>
    </row>
    <row r="7251" spans="1:11" ht="12.75" customHeight="1">
      <c r="A7251" s="61" t="str">
        <f>"         "&amp;Labels!B74</f>
        <v xml:space="preserve">         Customer 6</v>
      </c>
      <c r="B7251" s="76">
        <f>IF('(Other Computations)'!B204=0,0,Inputs!D276*Inputs!D169*Inputs!J72*Inputs!D26*'GM Alloc Factors'!B52/('(Other Computations)'!B191+'(Other Computations)'!B204))</f>
        <v>0</v>
      </c>
      <c r="C7251" s="76">
        <f>IF('(Other Computations)'!C204=0,0,Inputs!E276*Inputs!E169*Inputs!J72*Inputs!D26*'GM Alloc Factors'!C52/('(Other Computations)'!C191+'(Other Computations)'!C204))</f>
        <v>0</v>
      </c>
      <c r="D7251" s="76">
        <f>IF('(Other Computations)'!D204=0,0,Inputs!F276*Inputs!F169*Inputs!J72*Inputs!D26*'GM Alloc Factors'!D52/('(Other Computations)'!D191+'(Other Computations)'!D204))</f>
        <v>0</v>
      </c>
      <c r="E7251" s="76">
        <f>IF('(Other Computations)'!E204=0,0,Inputs!G276*Inputs!G169*Inputs!J72*Inputs!D26*'GM Alloc Factors'!E52/('(Other Computations)'!E191+'(Other Computations)'!E204))</f>
        <v>0</v>
      </c>
      <c r="F7251" s="43">
        <f t="shared" si="1538"/>
        <v>0</v>
      </c>
      <c r="G7251" s="76">
        <f>IF('(Other Computations)'!G204=0,0,Inputs!I276*Inputs!I169*Inputs!J72*Inputs!D26*'GM Alloc Factors'!G52/('(Other Computations)'!G191+'(Other Computations)'!G204))</f>
        <v>0</v>
      </c>
      <c r="H7251" s="76">
        <f>IF('(Other Computations)'!H204=0,0,Inputs!J276*Inputs!J169*Inputs!J72*Inputs!D26*'GM Alloc Factors'!H52/('(Other Computations)'!H191+'(Other Computations)'!H204))</f>
        <v>0</v>
      </c>
      <c r="I7251" s="76">
        <f>IF('(Other Computations)'!I204=0,0,Inputs!K276*Inputs!K169*Inputs!J72*Inputs!D26*'GM Alloc Factors'!I52/('(Other Computations)'!I191+'(Other Computations)'!I204))</f>
        <v>0</v>
      </c>
      <c r="J7251" s="76">
        <f>IF('(Other Computations)'!J204=0,0,Inputs!L276*Inputs!L169*Inputs!J72*Inputs!D26*'GM Alloc Factors'!J52/('(Other Computations)'!J191+'(Other Computations)'!J204))</f>
        <v>0</v>
      </c>
      <c r="K7251" s="43">
        <f t="shared" si="1539"/>
        <v>0</v>
      </c>
    </row>
    <row r="7252" spans="1:11" ht="12.75" customHeight="1">
      <c r="A7252" s="61" t="str">
        <f>"         "&amp;Labels!B75</f>
        <v xml:space="preserve">         Customer 7</v>
      </c>
      <c r="B7252" s="76">
        <f>IF('(Other Computations)'!B205=0,0,Inputs!D277*Inputs!D170*Inputs!J73*Inputs!D26*'GM Alloc Factors'!B52/('(Other Computations)'!B192+'(Other Computations)'!B205))</f>
        <v>0</v>
      </c>
      <c r="C7252" s="76">
        <f>IF('(Other Computations)'!C205=0,0,Inputs!E277*Inputs!E170*Inputs!J73*Inputs!D26*'GM Alloc Factors'!C52/('(Other Computations)'!C192+'(Other Computations)'!C205))</f>
        <v>0</v>
      </c>
      <c r="D7252" s="76">
        <f>IF('(Other Computations)'!D205=0,0,Inputs!F277*Inputs!F170*Inputs!J73*Inputs!D26*'GM Alloc Factors'!D52/('(Other Computations)'!D192+'(Other Computations)'!D205))</f>
        <v>0</v>
      </c>
      <c r="E7252" s="76">
        <f>IF('(Other Computations)'!E205=0,0,Inputs!G277*Inputs!G170*Inputs!J73*Inputs!D26*'GM Alloc Factors'!E52/('(Other Computations)'!E192+'(Other Computations)'!E205))</f>
        <v>0</v>
      </c>
      <c r="F7252" s="43">
        <f t="shared" si="1538"/>
        <v>0</v>
      </c>
      <c r="G7252" s="76">
        <f>IF('(Other Computations)'!G205=0,0,Inputs!I277*Inputs!I170*Inputs!J73*Inputs!D26*'GM Alloc Factors'!G52/('(Other Computations)'!G192+'(Other Computations)'!G205))</f>
        <v>0</v>
      </c>
      <c r="H7252" s="76">
        <f>IF('(Other Computations)'!H205=0,0,Inputs!J277*Inputs!J170*Inputs!J73*Inputs!D26*'GM Alloc Factors'!H52/('(Other Computations)'!H192+'(Other Computations)'!H205))</f>
        <v>0</v>
      </c>
      <c r="I7252" s="76">
        <f>IF('(Other Computations)'!I205=0,0,Inputs!K277*Inputs!K170*Inputs!J73*Inputs!D26*'GM Alloc Factors'!I52/('(Other Computations)'!I192+'(Other Computations)'!I205))</f>
        <v>0</v>
      </c>
      <c r="J7252" s="76">
        <f>IF('(Other Computations)'!J205=0,0,Inputs!L277*Inputs!L170*Inputs!J73*Inputs!D26*'GM Alloc Factors'!J52/('(Other Computations)'!J192+'(Other Computations)'!J205))</f>
        <v>0</v>
      </c>
      <c r="K7252" s="43">
        <f t="shared" si="1539"/>
        <v>0</v>
      </c>
    </row>
    <row r="7253" spans="1:11" ht="12.75" customHeight="1">
      <c r="A7253" s="61" t="str">
        <f>"         "&amp;Labels!B76</f>
        <v xml:space="preserve">         Customer 8</v>
      </c>
      <c r="B7253" s="76">
        <f>IF('(Other Computations)'!B206=0,0,Inputs!D278*Inputs!D171*Inputs!J74*Inputs!D26*'GM Alloc Factors'!B52/('(Other Computations)'!B193+'(Other Computations)'!B206))</f>
        <v>0</v>
      </c>
      <c r="C7253" s="76">
        <f>IF('(Other Computations)'!C206=0,0,Inputs!E278*Inputs!E171*Inputs!J74*Inputs!D26*'GM Alloc Factors'!C52/('(Other Computations)'!C193+'(Other Computations)'!C206))</f>
        <v>0</v>
      </c>
      <c r="D7253" s="76">
        <f>IF('(Other Computations)'!D206=0,0,Inputs!F278*Inputs!F171*Inputs!J74*Inputs!D26*'GM Alloc Factors'!D52/('(Other Computations)'!D193+'(Other Computations)'!D206))</f>
        <v>0</v>
      </c>
      <c r="E7253" s="76">
        <f>IF('(Other Computations)'!E206=0,0,Inputs!G278*Inputs!G171*Inputs!J74*Inputs!D26*'GM Alloc Factors'!E52/('(Other Computations)'!E193+'(Other Computations)'!E206))</f>
        <v>0</v>
      </c>
      <c r="F7253" s="43">
        <f t="shared" si="1538"/>
        <v>0</v>
      </c>
      <c r="G7253" s="76">
        <f>IF('(Other Computations)'!G206=0,0,Inputs!I278*Inputs!I171*Inputs!J74*Inputs!D26*'GM Alloc Factors'!G52/('(Other Computations)'!G193+'(Other Computations)'!G206))</f>
        <v>0</v>
      </c>
      <c r="H7253" s="76">
        <f>IF('(Other Computations)'!H206=0,0,Inputs!J278*Inputs!J171*Inputs!J74*Inputs!D26*'GM Alloc Factors'!H52/('(Other Computations)'!H193+'(Other Computations)'!H206))</f>
        <v>0</v>
      </c>
      <c r="I7253" s="76">
        <f>IF('(Other Computations)'!I206=0,0,Inputs!K278*Inputs!K171*Inputs!J74*Inputs!D26*'GM Alloc Factors'!I52/('(Other Computations)'!I193+'(Other Computations)'!I206))</f>
        <v>0</v>
      </c>
      <c r="J7253" s="76">
        <f>IF('(Other Computations)'!J206=0,0,Inputs!L278*Inputs!L171*Inputs!J74*Inputs!D26*'GM Alloc Factors'!J52/('(Other Computations)'!J193+'(Other Computations)'!J206))</f>
        <v>0</v>
      </c>
      <c r="K7253" s="43">
        <f t="shared" si="1539"/>
        <v>0</v>
      </c>
    </row>
    <row r="7254" spans="1:11" ht="12.75" customHeight="1">
      <c r="A7254" s="61" t="str">
        <f>"         "&amp;Labels!B77</f>
        <v xml:space="preserve">         Customer 9</v>
      </c>
      <c r="B7254" s="76">
        <f>IF('(Other Computations)'!B207=0,0,Inputs!D279*Inputs!D172*Inputs!J75*Inputs!D26*'GM Alloc Factors'!B52/('(Other Computations)'!B194+'(Other Computations)'!B207))</f>
        <v>0</v>
      </c>
      <c r="C7254" s="76">
        <f>IF('(Other Computations)'!C207=0,0,Inputs!E279*Inputs!E172*Inputs!J75*Inputs!D26*'GM Alloc Factors'!C52/('(Other Computations)'!C194+'(Other Computations)'!C207))</f>
        <v>0</v>
      </c>
      <c r="D7254" s="76">
        <f>IF('(Other Computations)'!D207=0,0,Inputs!F279*Inputs!F172*Inputs!J75*Inputs!D26*'GM Alloc Factors'!D52/('(Other Computations)'!D194+'(Other Computations)'!D207))</f>
        <v>0</v>
      </c>
      <c r="E7254" s="76">
        <f>IF('(Other Computations)'!E207=0,0,Inputs!G279*Inputs!G172*Inputs!J75*Inputs!D26*'GM Alloc Factors'!E52/('(Other Computations)'!E194+'(Other Computations)'!E207))</f>
        <v>0</v>
      </c>
      <c r="F7254" s="43">
        <f t="shared" si="1538"/>
        <v>0</v>
      </c>
      <c r="G7254" s="76">
        <f>IF('(Other Computations)'!G207=0,0,Inputs!I279*Inputs!I172*Inputs!J75*Inputs!D26*'GM Alloc Factors'!G52/('(Other Computations)'!G194+'(Other Computations)'!G207))</f>
        <v>0</v>
      </c>
      <c r="H7254" s="76">
        <f>IF('(Other Computations)'!H207=0,0,Inputs!J279*Inputs!J172*Inputs!J75*Inputs!D26*'GM Alloc Factors'!H52/('(Other Computations)'!H194+'(Other Computations)'!H207))</f>
        <v>0</v>
      </c>
      <c r="I7254" s="76">
        <f>IF('(Other Computations)'!I207=0,0,Inputs!K279*Inputs!K172*Inputs!J75*Inputs!D26*'GM Alloc Factors'!I52/('(Other Computations)'!I194+'(Other Computations)'!I207))</f>
        <v>0</v>
      </c>
      <c r="J7254" s="76">
        <f>IF('(Other Computations)'!J207=0,0,Inputs!L279*Inputs!L172*Inputs!J75*Inputs!D26*'GM Alloc Factors'!J52/('(Other Computations)'!J194+'(Other Computations)'!J207))</f>
        <v>0</v>
      </c>
      <c r="K7254" s="43">
        <f t="shared" si="1539"/>
        <v>0</v>
      </c>
    </row>
    <row r="7255" spans="1:11" ht="12.75" customHeight="1">
      <c r="A7255" s="61" t="str">
        <f>"         "&amp;Labels!B78</f>
        <v xml:space="preserve">         Customer 10</v>
      </c>
      <c r="B7255" s="76">
        <f>IF('(Other Computations)'!B208=0,0,Inputs!D280*Inputs!D173*Inputs!J76*Inputs!D26*'GM Alloc Factors'!B52/('(Other Computations)'!B195+'(Other Computations)'!B208))</f>
        <v>0</v>
      </c>
      <c r="C7255" s="76">
        <f>IF('(Other Computations)'!C208=0,0,Inputs!E280*Inputs!E173*Inputs!J76*Inputs!D26*'GM Alloc Factors'!C52/('(Other Computations)'!C195+'(Other Computations)'!C208))</f>
        <v>0</v>
      </c>
      <c r="D7255" s="76">
        <f>IF('(Other Computations)'!D208=0,0,Inputs!F280*Inputs!F173*Inputs!J76*Inputs!D26*'GM Alloc Factors'!D52/('(Other Computations)'!D195+'(Other Computations)'!D208))</f>
        <v>0</v>
      </c>
      <c r="E7255" s="76">
        <f>IF('(Other Computations)'!E208=0,0,Inputs!G280*Inputs!G173*Inputs!J76*Inputs!D26*'GM Alloc Factors'!E52/('(Other Computations)'!E195+'(Other Computations)'!E208))</f>
        <v>0</v>
      </c>
      <c r="F7255" s="43">
        <f t="shared" si="1538"/>
        <v>0</v>
      </c>
      <c r="G7255" s="76">
        <f>IF('(Other Computations)'!G208=0,0,Inputs!I280*Inputs!I173*Inputs!J76*Inputs!D26*'GM Alloc Factors'!G52/('(Other Computations)'!G195+'(Other Computations)'!G208))</f>
        <v>0</v>
      </c>
      <c r="H7255" s="76">
        <f>IF('(Other Computations)'!H208=0,0,Inputs!J280*Inputs!J173*Inputs!J76*Inputs!D26*'GM Alloc Factors'!H52/('(Other Computations)'!H195+'(Other Computations)'!H208))</f>
        <v>0</v>
      </c>
      <c r="I7255" s="76">
        <f>IF('(Other Computations)'!I208=0,0,Inputs!K280*Inputs!K173*Inputs!J76*Inputs!D26*'GM Alloc Factors'!I52/('(Other Computations)'!I195+'(Other Computations)'!I208))</f>
        <v>0</v>
      </c>
      <c r="J7255" s="76">
        <f>IF('(Other Computations)'!J208=0,0,Inputs!L280*Inputs!L173*Inputs!J76*Inputs!D26*'GM Alloc Factors'!J52/('(Other Computations)'!J195+'(Other Computations)'!J208))</f>
        <v>0</v>
      </c>
      <c r="K7255" s="43">
        <f t="shared" si="1539"/>
        <v>0</v>
      </c>
    </row>
    <row r="7256" spans="1:11" ht="12.75" customHeight="1">
      <c r="A7256" s="61" t="str">
        <f>"         "&amp;Labels!C68</f>
        <v xml:space="preserve">         Total</v>
      </c>
      <c r="B7256" s="84">
        <f>SUM(B7246:B7255)</f>
        <v>0</v>
      </c>
      <c r="C7256" s="84">
        <f>SUM(C7246:C7255)</f>
        <v>0</v>
      </c>
      <c r="D7256" s="84">
        <f>SUM(D7246:D7255)</f>
        <v>0</v>
      </c>
      <c r="E7256" s="84">
        <f>SUM(E7246:E7255)</f>
        <v>0</v>
      </c>
      <c r="F7256" s="43">
        <f t="shared" si="1538"/>
        <v>0</v>
      </c>
      <c r="G7256" s="84">
        <f>SUM(G7246:G7255)</f>
        <v>0</v>
      </c>
      <c r="H7256" s="84">
        <f>SUM(H7246:H7255)</f>
        <v>0</v>
      </c>
      <c r="I7256" s="84">
        <f>SUM(I7246:I7255)</f>
        <v>0</v>
      </c>
      <c r="J7256" s="84">
        <f>SUM(J7246:J7255)</f>
        <v>0</v>
      </c>
      <c r="K7256" s="43">
        <f t="shared" si="1539"/>
        <v>0</v>
      </c>
    </row>
    <row r="7257" spans="1:11" ht="12.75" customHeight="1">
      <c r="A7257" s="61" t="str">
        <f>"      "&amp;Labels!B92</f>
        <v xml:space="preserve">      Q 8</v>
      </c>
      <c r="B7257" s="84"/>
      <c r="C7257" s="84"/>
      <c r="D7257" s="84"/>
      <c r="E7257" s="84"/>
      <c r="F7257" s="43"/>
      <c r="G7257" s="84"/>
      <c r="H7257" s="84"/>
      <c r="I7257" s="84"/>
      <c r="J7257" s="84"/>
      <c r="K7257" s="43"/>
    </row>
    <row r="7258" spans="1:11" ht="12.75" customHeight="1">
      <c r="A7258" s="61" t="str">
        <f>"         "&amp;Labels!B69</f>
        <v xml:space="preserve">         Customer 1</v>
      </c>
      <c r="B7258" s="76">
        <f>IF('(Other Computations)'!B199=0,0,Inputs!D271*Inputs!D164*Inputs!K67*Inputs!D26*'GM Alloc Factors'!B55/('(Other Computations)'!B186+'(Other Computations)'!B199))</f>
        <v>0</v>
      </c>
      <c r="C7258" s="76">
        <f>IF('(Other Computations)'!C199=0,0,Inputs!E271*Inputs!E164*Inputs!K67*Inputs!D26*'GM Alloc Factors'!C55/('(Other Computations)'!C186+'(Other Computations)'!C199))</f>
        <v>0</v>
      </c>
      <c r="D7258" s="76">
        <f>IF('(Other Computations)'!D199=0,0,Inputs!F271*Inputs!F164*Inputs!K67*Inputs!D26*'GM Alloc Factors'!D55/('(Other Computations)'!D186+'(Other Computations)'!D199))</f>
        <v>0</v>
      </c>
      <c r="E7258" s="76">
        <f>IF('(Other Computations)'!E199=0,0,Inputs!G271*Inputs!G164*Inputs!K67*Inputs!D26*'GM Alloc Factors'!E55/('(Other Computations)'!E186+'(Other Computations)'!E199))</f>
        <v>0</v>
      </c>
      <c r="F7258" s="43">
        <f t="shared" ref="F7258:F7279" si="1540">SUM(B7258:E7258)</f>
        <v>0</v>
      </c>
      <c r="G7258" s="76">
        <f>IF('(Other Computations)'!G199=0,0,Inputs!I271*Inputs!I164*Inputs!K67*Inputs!D26*'GM Alloc Factors'!G55/('(Other Computations)'!G186+'(Other Computations)'!G199))</f>
        <v>0</v>
      </c>
      <c r="H7258" s="76">
        <f>IF('(Other Computations)'!H199=0,0,Inputs!J271*Inputs!J164*Inputs!K67*Inputs!D26*'GM Alloc Factors'!H55/('(Other Computations)'!H186+'(Other Computations)'!H199))</f>
        <v>0</v>
      </c>
      <c r="I7258" s="76">
        <f>IF('(Other Computations)'!I199=0,0,Inputs!K271*Inputs!K164*Inputs!K67*Inputs!D26*'GM Alloc Factors'!I55/('(Other Computations)'!I186+'(Other Computations)'!I199))</f>
        <v>0</v>
      </c>
      <c r="J7258" s="76">
        <f>IF('(Other Computations)'!J199=0,0,Inputs!L271*Inputs!L164*Inputs!K67*Inputs!D26*'GM Alloc Factors'!J55/('(Other Computations)'!J186+'(Other Computations)'!J199))</f>
        <v>0</v>
      </c>
      <c r="K7258" s="43">
        <f t="shared" ref="K7258:K7279" si="1541">SUM(G7258:J7258)</f>
        <v>0</v>
      </c>
    </row>
    <row r="7259" spans="1:11" ht="12.75" customHeight="1">
      <c r="A7259" s="61" t="str">
        <f>"         "&amp;Labels!B70</f>
        <v xml:space="preserve">         Customer 2</v>
      </c>
      <c r="B7259" s="76">
        <f>IF('(Other Computations)'!B200=0,0,Inputs!D272*Inputs!D165*Inputs!K68*Inputs!D26*'GM Alloc Factors'!B55/('(Other Computations)'!B187+'(Other Computations)'!B200))</f>
        <v>0</v>
      </c>
      <c r="C7259" s="76">
        <f>IF('(Other Computations)'!C200=0,0,Inputs!E272*Inputs!E165*Inputs!K68*Inputs!D26*'GM Alloc Factors'!C55/('(Other Computations)'!C187+'(Other Computations)'!C200))</f>
        <v>0</v>
      </c>
      <c r="D7259" s="76">
        <f>IF('(Other Computations)'!D200=0,0,Inputs!F272*Inputs!F165*Inputs!K68*Inputs!D26*'GM Alloc Factors'!D55/('(Other Computations)'!D187+'(Other Computations)'!D200))</f>
        <v>0</v>
      </c>
      <c r="E7259" s="76">
        <f>IF('(Other Computations)'!E200=0,0,Inputs!G272*Inputs!G165*Inputs!K68*Inputs!D26*'GM Alloc Factors'!E55/('(Other Computations)'!E187+'(Other Computations)'!E200))</f>
        <v>0</v>
      </c>
      <c r="F7259" s="43">
        <f t="shared" si="1540"/>
        <v>0</v>
      </c>
      <c r="G7259" s="76">
        <f>IF('(Other Computations)'!G200=0,0,Inputs!I272*Inputs!I165*Inputs!K68*Inputs!D26*'GM Alloc Factors'!G55/('(Other Computations)'!G187+'(Other Computations)'!G200))</f>
        <v>0</v>
      </c>
      <c r="H7259" s="76">
        <f>IF('(Other Computations)'!H200=0,0,Inputs!J272*Inputs!J165*Inputs!K68*Inputs!D26*'GM Alloc Factors'!H55/('(Other Computations)'!H187+'(Other Computations)'!H200))</f>
        <v>0</v>
      </c>
      <c r="I7259" s="76">
        <f>IF('(Other Computations)'!I200=0,0,Inputs!K272*Inputs!K165*Inputs!K68*Inputs!D26*'GM Alloc Factors'!I55/('(Other Computations)'!I187+'(Other Computations)'!I200))</f>
        <v>0</v>
      </c>
      <c r="J7259" s="76">
        <f>IF('(Other Computations)'!J200=0,0,Inputs!L272*Inputs!L165*Inputs!K68*Inputs!D26*'GM Alloc Factors'!J55/('(Other Computations)'!J187+'(Other Computations)'!J200))</f>
        <v>0</v>
      </c>
      <c r="K7259" s="43">
        <f t="shared" si="1541"/>
        <v>0</v>
      </c>
    </row>
    <row r="7260" spans="1:11" ht="12.75" customHeight="1">
      <c r="A7260" s="61" t="str">
        <f>"         "&amp;Labels!B71</f>
        <v xml:space="preserve">         Customer 3</v>
      </c>
      <c r="B7260" s="76">
        <f>IF('(Other Computations)'!B201=0,0,Inputs!D273*Inputs!D166*Inputs!K69*Inputs!D26*'GM Alloc Factors'!B55/('(Other Computations)'!B188+'(Other Computations)'!B201))</f>
        <v>0</v>
      </c>
      <c r="C7260" s="76">
        <f>IF('(Other Computations)'!C201=0,0,Inputs!E273*Inputs!E166*Inputs!K69*Inputs!D26*'GM Alloc Factors'!C55/('(Other Computations)'!C188+'(Other Computations)'!C201))</f>
        <v>0</v>
      </c>
      <c r="D7260" s="76">
        <f>IF('(Other Computations)'!D201=0,0,Inputs!F273*Inputs!F166*Inputs!K69*Inputs!D26*'GM Alloc Factors'!D55/('(Other Computations)'!D188+'(Other Computations)'!D201))</f>
        <v>0</v>
      </c>
      <c r="E7260" s="76">
        <f>IF('(Other Computations)'!E201=0,0,Inputs!G273*Inputs!G166*Inputs!K69*Inputs!D26*'GM Alloc Factors'!E55/('(Other Computations)'!E188+'(Other Computations)'!E201))</f>
        <v>0</v>
      </c>
      <c r="F7260" s="43">
        <f t="shared" si="1540"/>
        <v>0</v>
      </c>
      <c r="G7260" s="76">
        <f>IF('(Other Computations)'!G201=0,0,Inputs!I273*Inputs!I166*Inputs!K69*Inputs!D26*'GM Alloc Factors'!G55/('(Other Computations)'!G188+'(Other Computations)'!G201))</f>
        <v>0</v>
      </c>
      <c r="H7260" s="76">
        <f>IF('(Other Computations)'!H201=0,0,Inputs!J273*Inputs!J166*Inputs!K69*Inputs!D26*'GM Alloc Factors'!H55/('(Other Computations)'!H188+'(Other Computations)'!H201))</f>
        <v>0</v>
      </c>
      <c r="I7260" s="76">
        <f>IF('(Other Computations)'!I201=0,0,Inputs!K273*Inputs!K166*Inputs!K69*Inputs!D26*'GM Alloc Factors'!I55/('(Other Computations)'!I188+'(Other Computations)'!I201))</f>
        <v>0</v>
      </c>
      <c r="J7260" s="76">
        <f>IF('(Other Computations)'!J201=0,0,Inputs!L273*Inputs!L166*Inputs!K69*Inputs!D26*'GM Alloc Factors'!J55/('(Other Computations)'!J188+'(Other Computations)'!J201))</f>
        <v>0</v>
      </c>
      <c r="K7260" s="43">
        <f t="shared" si="1541"/>
        <v>0</v>
      </c>
    </row>
    <row r="7261" spans="1:11" ht="12.75" customHeight="1">
      <c r="A7261" s="61" t="str">
        <f>"         "&amp;Labels!B72</f>
        <v xml:space="preserve">         Customer 4</v>
      </c>
      <c r="B7261" s="76">
        <f>IF('(Other Computations)'!B202=0,0,Inputs!D274*Inputs!D167*Inputs!K70*Inputs!D26*'GM Alloc Factors'!B55/('(Other Computations)'!B189+'(Other Computations)'!B202))</f>
        <v>0</v>
      </c>
      <c r="C7261" s="76">
        <f>IF('(Other Computations)'!C202=0,0,Inputs!E274*Inputs!E167*Inputs!K70*Inputs!D26*'GM Alloc Factors'!C55/('(Other Computations)'!C189+'(Other Computations)'!C202))</f>
        <v>0</v>
      </c>
      <c r="D7261" s="76">
        <f>IF('(Other Computations)'!D202=0,0,Inputs!F274*Inputs!F167*Inputs!K70*Inputs!D26*'GM Alloc Factors'!D55/('(Other Computations)'!D189+'(Other Computations)'!D202))</f>
        <v>0</v>
      </c>
      <c r="E7261" s="76">
        <f>IF('(Other Computations)'!E202=0,0,Inputs!G274*Inputs!G167*Inputs!K70*Inputs!D26*'GM Alloc Factors'!E55/('(Other Computations)'!E189+'(Other Computations)'!E202))</f>
        <v>0</v>
      </c>
      <c r="F7261" s="43">
        <f t="shared" si="1540"/>
        <v>0</v>
      </c>
      <c r="G7261" s="76">
        <f>IF('(Other Computations)'!G202=0,0,Inputs!I274*Inputs!I167*Inputs!K70*Inputs!D26*'GM Alloc Factors'!G55/('(Other Computations)'!G189+'(Other Computations)'!G202))</f>
        <v>0</v>
      </c>
      <c r="H7261" s="76">
        <f>IF('(Other Computations)'!H202=0,0,Inputs!J274*Inputs!J167*Inputs!K70*Inputs!D26*'GM Alloc Factors'!H55/('(Other Computations)'!H189+'(Other Computations)'!H202))</f>
        <v>0</v>
      </c>
      <c r="I7261" s="76">
        <f>IF('(Other Computations)'!I202=0,0,Inputs!K274*Inputs!K167*Inputs!K70*Inputs!D26*'GM Alloc Factors'!I55/('(Other Computations)'!I189+'(Other Computations)'!I202))</f>
        <v>0</v>
      </c>
      <c r="J7261" s="76">
        <f>IF('(Other Computations)'!J202=0,0,Inputs!L274*Inputs!L167*Inputs!K70*Inputs!D26*'GM Alloc Factors'!J55/('(Other Computations)'!J189+'(Other Computations)'!J202))</f>
        <v>0</v>
      </c>
      <c r="K7261" s="43">
        <f t="shared" si="1541"/>
        <v>0</v>
      </c>
    </row>
    <row r="7262" spans="1:11" ht="12.75" customHeight="1">
      <c r="A7262" s="61" t="str">
        <f>"         "&amp;Labels!B73</f>
        <v xml:space="preserve">         Customer 5</v>
      </c>
      <c r="B7262" s="76">
        <f>IF('(Other Computations)'!B203=0,0,Inputs!D275*Inputs!D168*Inputs!K71*Inputs!D26*'GM Alloc Factors'!B55/('(Other Computations)'!B190+'(Other Computations)'!B203))</f>
        <v>0</v>
      </c>
      <c r="C7262" s="76">
        <f>IF('(Other Computations)'!C203=0,0,Inputs!E275*Inputs!E168*Inputs!K71*Inputs!D26*'GM Alloc Factors'!C55/('(Other Computations)'!C190+'(Other Computations)'!C203))</f>
        <v>0</v>
      </c>
      <c r="D7262" s="76">
        <f>IF('(Other Computations)'!D203=0,0,Inputs!F275*Inputs!F168*Inputs!K71*Inputs!D26*'GM Alloc Factors'!D55/('(Other Computations)'!D190+'(Other Computations)'!D203))</f>
        <v>0</v>
      </c>
      <c r="E7262" s="76">
        <f>IF('(Other Computations)'!E203=0,0,Inputs!G275*Inputs!G168*Inputs!K71*Inputs!D26*'GM Alloc Factors'!E55/('(Other Computations)'!E190+'(Other Computations)'!E203))</f>
        <v>0</v>
      </c>
      <c r="F7262" s="43">
        <f t="shared" si="1540"/>
        <v>0</v>
      </c>
      <c r="G7262" s="76">
        <f>IF('(Other Computations)'!G203=0,0,Inputs!I275*Inputs!I168*Inputs!K71*Inputs!D26*'GM Alloc Factors'!G55/('(Other Computations)'!G190+'(Other Computations)'!G203))</f>
        <v>0</v>
      </c>
      <c r="H7262" s="76">
        <f>IF('(Other Computations)'!H203=0,0,Inputs!J275*Inputs!J168*Inputs!K71*Inputs!D26*'GM Alloc Factors'!H55/('(Other Computations)'!H190+'(Other Computations)'!H203))</f>
        <v>0</v>
      </c>
      <c r="I7262" s="76">
        <f>IF('(Other Computations)'!I203=0,0,Inputs!K275*Inputs!K168*Inputs!K71*Inputs!D26*'GM Alloc Factors'!I55/('(Other Computations)'!I190+'(Other Computations)'!I203))</f>
        <v>0</v>
      </c>
      <c r="J7262" s="76">
        <f>IF('(Other Computations)'!J203=0,0,Inputs!L275*Inputs!L168*Inputs!K71*Inputs!D26*'GM Alloc Factors'!J55/('(Other Computations)'!J190+'(Other Computations)'!J203))</f>
        <v>0</v>
      </c>
      <c r="K7262" s="43">
        <f t="shared" si="1541"/>
        <v>0</v>
      </c>
    </row>
    <row r="7263" spans="1:11" ht="12.75" customHeight="1">
      <c r="A7263" s="61" t="str">
        <f>"         "&amp;Labels!B74</f>
        <v xml:space="preserve">         Customer 6</v>
      </c>
      <c r="B7263" s="76">
        <f>IF('(Other Computations)'!B204=0,0,Inputs!D276*Inputs!D169*Inputs!K72*Inputs!D26*'GM Alloc Factors'!B55/('(Other Computations)'!B191+'(Other Computations)'!B204))</f>
        <v>0</v>
      </c>
      <c r="C7263" s="76">
        <f>IF('(Other Computations)'!C204=0,0,Inputs!E276*Inputs!E169*Inputs!K72*Inputs!D26*'GM Alloc Factors'!C55/('(Other Computations)'!C191+'(Other Computations)'!C204))</f>
        <v>0</v>
      </c>
      <c r="D7263" s="76">
        <f>IF('(Other Computations)'!D204=0,0,Inputs!F276*Inputs!F169*Inputs!K72*Inputs!D26*'GM Alloc Factors'!D55/('(Other Computations)'!D191+'(Other Computations)'!D204))</f>
        <v>0</v>
      </c>
      <c r="E7263" s="76">
        <f>IF('(Other Computations)'!E204=0,0,Inputs!G276*Inputs!G169*Inputs!K72*Inputs!D26*'GM Alloc Factors'!E55/('(Other Computations)'!E191+'(Other Computations)'!E204))</f>
        <v>0</v>
      </c>
      <c r="F7263" s="43">
        <f t="shared" si="1540"/>
        <v>0</v>
      </c>
      <c r="G7263" s="76">
        <f>IF('(Other Computations)'!G204=0,0,Inputs!I276*Inputs!I169*Inputs!K72*Inputs!D26*'GM Alloc Factors'!G55/('(Other Computations)'!G191+'(Other Computations)'!G204))</f>
        <v>0</v>
      </c>
      <c r="H7263" s="76">
        <f>IF('(Other Computations)'!H204=0,0,Inputs!J276*Inputs!J169*Inputs!K72*Inputs!D26*'GM Alloc Factors'!H55/('(Other Computations)'!H191+'(Other Computations)'!H204))</f>
        <v>0</v>
      </c>
      <c r="I7263" s="76">
        <f>IF('(Other Computations)'!I204=0,0,Inputs!K276*Inputs!K169*Inputs!K72*Inputs!D26*'GM Alloc Factors'!I55/('(Other Computations)'!I191+'(Other Computations)'!I204))</f>
        <v>0</v>
      </c>
      <c r="J7263" s="76">
        <f>IF('(Other Computations)'!J204=0,0,Inputs!L276*Inputs!L169*Inputs!K72*Inputs!D26*'GM Alloc Factors'!J55/('(Other Computations)'!J191+'(Other Computations)'!J204))</f>
        <v>0</v>
      </c>
      <c r="K7263" s="43">
        <f t="shared" si="1541"/>
        <v>0</v>
      </c>
    </row>
    <row r="7264" spans="1:11" ht="12.75" customHeight="1">
      <c r="A7264" s="61" t="str">
        <f>"         "&amp;Labels!B75</f>
        <v xml:space="preserve">         Customer 7</v>
      </c>
      <c r="B7264" s="76">
        <f>IF('(Other Computations)'!B205=0,0,Inputs!D277*Inputs!D170*Inputs!K73*Inputs!D26*'GM Alloc Factors'!B55/('(Other Computations)'!B192+'(Other Computations)'!B205))</f>
        <v>0</v>
      </c>
      <c r="C7264" s="76">
        <f>IF('(Other Computations)'!C205=0,0,Inputs!E277*Inputs!E170*Inputs!K73*Inputs!D26*'GM Alloc Factors'!C55/('(Other Computations)'!C192+'(Other Computations)'!C205))</f>
        <v>0</v>
      </c>
      <c r="D7264" s="76">
        <f>IF('(Other Computations)'!D205=0,0,Inputs!F277*Inputs!F170*Inputs!K73*Inputs!D26*'GM Alloc Factors'!D55/('(Other Computations)'!D192+'(Other Computations)'!D205))</f>
        <v>0</v>
      </c>
      <c r="E7264" s="76">
        <f>IF('(Other Computations)'!E205=0,0,Inputs!G277*Inputs!G170*Inputs!K73*Inputs!D26*'GM Alloc Factors'!E55/('(Other Computations)'!E192+'(Other Computations)'!E205))</f>
        <v>0</v>
      </c>
      <c r="F7264" s="43">
        <f t="shared" si="1540"/>
        <v>0</v>
      </c>
      <c r="G7264" s="76">
        <f>IF('(Other Computations)'!G205=0,0,Inputs!I277*Inputs!I170*Inputs!K73*Inputs!D26*'GM Alloc Factors'!G55/('(Other Computations)'!G192+'(Other Computations)'!G205))</f>
        <v>0</v>
      </c>
      <c r="H7264" s="76">
        <f>IF('(Other Computations)'!H205=0,0,Inputs!J277*Inputs!J170*Inputs!K73*Inputs!D26*'GM Alloc Factors'!H55/('(Other Computations)'!H192+'(Other Computations)'!H205))</f>
        <v>0</v>
      </c>
      <c r="I7264" s="76">
        <f>IF('(Other Computations)'!I205=0,0,Inputs!K277*Inputs!K170*Inputs!K73*Inputs!D26*'GM Alloc Factors'!I55/('(Other Computations)'!I192+'(Other Computations)'!I205))</f>
        <v>0</v>
      </c>
      <c r="J7264" s="76">
        <f>IF('(Other Computations)'!J205=0,0,Inputs!L277*Inputs!L170*Inputs!K73*Inputs!D26*'GM Alloc Factors'!J55/('(Other Computations)'!J192+'(Other Computations)'!J205))</f>
        <v>0</v>
      </c>
      <c r="K7264" s="43">
        <f t="shared" si="1541"/>
        <v>0</v>
      </c>
    </row>
    <row r="7265" spans="1:11" ht="12.75" customHeight="1">
      <c r="A7265" s="61" t="str">
        <f>"         "&amp;Labels!B76</f>
        <v xml:space="preserve">         Customer 8</v>
      </c>
      <c r="B7265" s="76">
        <f>IF('(Other Computations)'!B206=0,0,Inputs!D278*Inputs!D171*Inputs!K74*Inputs!D26*'GM Alloc Factors'!B55/('(Other Computations)'!B193+'(Other Computations)'!B206))</f>
        <v>0</v>
      </c>
      <c r="C7265" s="76">
        <f>IF('(Other Computations)'!C206=0,0,Inputs!E278*Inputs!E171*Inputs!K74*Inputs!D26*'GM Alloc Factors'!C55/('(Other Computations)'!C193+'(Other Computations)'!C206))</f>
        <v>0</v>
      </c>
      <c r="D7265" s="76">
        <f>IF('(Other Computations)'!D206=0,0,Inputs!F278*Inputs!F171*Inputs!K74*Inputs!D26*'GM Alloc Factors'!D55/('(Other Computations)'!D193+'(Other Computations)'!D206))</f>
        <v>0</v>
      </c>
      <c r="E7265" s="76">
        <f>IF('(Other Computations)'!E206=0,0,Inputs!G278*Inputs!G171*Inputs!K74*Inputs!D26*'GM Alloc Factors'!E55/('(Other Computations)'!E193+'(Other Computations)'!E206))</f>
        <v>0</v>
      </c>
      <c r="F7265" s="43">
        <f t="shared" si="1540"/>
        <v>0</v>
      </c>
      <c r="G7265" s="76">
        <f>IF('(Other Computations)'!G206=0,0,Inputs!I278*Inputs!I171*Inputs!K74*Inputs!D26*'GM Alloc Factors'!G55/('(Other Computations)'!G193+'(Other Computations)'!G206))</f>
        <v>0</v>
      </c>
      <c r="H7265" s="76">
        <f>IF('(Other Computations)'!H206=0,0,Inputs!J278*Inputs!J171*Inputs!K74*Inputs!D26*'GM Alloc Factors'!H55/('(Other Computations)'!H193+'(Other Computations)'!H206))</f>
        <v>0</v>
      </c>
      <c r="I7265" s="76">
        <f>IF('(Other Computations)'!I206=0,0,Inputs!K278*Inputs!K171*Inputs!K74*Inputs!D26*'GM Alloc Factors'!I55/('(Other Computations)'!I193+'(Other Computations)'!I206))</f>
        <v>0</v>
      </c>
      <c r="J7265" s="76">
        <f>IF('(Other Computations)'!J206=0,0,Inputs!L278*Inputs!L171*Inputs!K74*Inputs!D26*'GM Alloc Factors'!J55/('(Other Computations)'!J193+'(Other Computations)'!J206))</f>
        <v>0</v>
      </c>
      <c r="K7265" s="43">
        <f t="shared" si="1541"/>
        <v>0</v>
      </c>
    </row>
    <row r="7266" spans="1:11" ht="12.75" customHeight="1">
      <c r="A7266" s="61" t="str">
        <f>"         "&amp;Labels!B77</f>
        <v xml:space="preserve">         Customer 9</v>
      </c>
      <c r="B7266" s="76">
        <f>IF('(Other Computations)'!B207=0,0,Inputs!D279*Inputs!D172*Inputs!K75*Inputs!D26*'GM Alloc Factors'!B55/('(Other Computations)'!B194+'(Other Computations)'!B207))</f>
        <v>0</v>
      </c>
      <c r="C7266" s="76">
        <f>IF('(Other Computations)'!C207=0,0,Inputs!E279*Inputs!E172*Inputs!K75*Inputs!D26*'GM Alloc Factors'!C55/('(Other Computations)'!C194+'(Other Computations)'!C207))</f>
        <v>0</v>
      </c>
      <c r="D7266" s="76">
        <f>IF('(Other Computations)'!D207=0,0,Inputs!F279*Inputs!F172*Inputs!K75*Inputs!D26*'GM Alloc Factors'!D55/('(Other Computations)'!D194+'(Other Computations)'!D207))</f>
        <v>0</v>
      </c>
      <c r="E7266" s="76">
        <f>IF('(Other Computations)'!E207=0,0,Inputs!G279*Inputs!G172*Inputs!K75*Inputs!D26*'GM Alloc Factors'!E55/('(Other Computations)'!E194+'(Other Computations)'!E207))</f>
        <v>0</v>
      </c>
      <c r="F7266" s="43">
        <f t="shared" si="1540"/>
        <v>0</v>
      </c>
      <c r="G7266" s="76">
        <f>IF('(Other Computations)'!G207=0,0,Inputs!I279*Inputs!I172*Inputs!K75*Inputs!D26*'GM Alloc Factors'!G55/('(Other Computations)'!G194+'(Other Computations)'!G207))</f>
        <v>0</v>
      </c>
      <c r="H7266" s="76">
        <f>IF('(Other Computations)'!H207=0,0,Inputs!J279*Inputs!J172*Inputs!K75*Inputs!D26*'GM Alloc Factors'!H55/('(Other Computations)'!H194+'(Other Computations)'!H207))</f>
        <v>0</v>
      </c>
      <c r="I7266" s="76">
        <f>IF('(Other Computations)'!I207=0,0,Inputs!K279*Inputs!K172*Inputs!K75*Inputs!D26*'GM Alloc Factors'!I55/('(Other Computations)'!I194+'(Other Computations)'!I207))</f>
        <v>0</v>
      </c>
      <c r="J7266" s="76">
        <f>IF('(Other Computations)'!J207=0,0,Inputs!L279*Inputs!L172*Inputs!K75*Inputs!D26*'GM Alloc Factors'!J55/('(Other Computations)'!J194+'(Other Computations)'!J207))</f>
        <v>0</v>
      </c>
      <c r="K7266" s="43">
        <f t="shared" si="1541"/>
        <v>0</v>
      </c>
    </row>
    <row r="7267" spans="1:11" ht="12.75" customHeight="1">
      <c r="A7267" s="61" t="str">
        <f>"         "&amp;Labels!B78</f>
        <v xml:space="preserve">         Customer 10</v>
      </c>
      <c r="B7267" s="76">
        <f>IF('(Other Computations)'!B208=0,0,Inputs!D280*Inputs!D173*Inputs!K76*Inputs!D26*'GM Alloc Factors'!B55/('(Other Computations)'!B195+'(Other Computations)'!B208))</f>
        <v>0</v>
      </c>
      <c r="C7267" s="76">
        <f>IF('(Other Computations)'!C208=0,0,Inputs!E280*Inputs!E173*Inputs!K76*Inputs!D26*'GM Alloc Factors'!C55/('(Other Computations)'!C195+'(Other Computations)'!C208))</f>
        <v>0</v>
      </c>
      <c r="D7267" s="76">
        <f>IF('(Other Computations)'!D208=0,0,Inputs!F280*Inputs!F173*Inputs!K76*Inputs!D26*'GM Alloc Factors'!D55/('(Other Computations)'!D195+'(Other Computations)'!D208))</f>
        <v>0</v>
      </c>
      <c r="E7267" s="76">
        <f>IF('(Other Computations)'!E208=0,0,Inputs!G280*Inputs!G173*Inputs!K76*Inputs!D26*'GM Alloc Factors'!E55/('(Other Computations)'!E195+'(Other Computations)'!E208))</f>
        <v>0</v>
      </c>
      <c r="F7267" s="43">
        <f t="shared" si="1540"/>
        <v>0</v>
      </c>
      <c r="G7267" s="76">
        <f>IF('(Other Computations)'!G208=0,0,Inputs!I280*Inputs!I173*Inputs!K76*Inputs!D26*'GM Alloc Factors'!G55/('(Other Computations)'!G195+'(Other Computations)'!G208))</f>
        <v>0</v>
      </c>
      <c r="H7267" s="76">
        <f>IF('(Other Computations)'!H208=0,0,Inputs!J280*Inputs!J173*Inputs!K76*Inputs!D26*'GM Alloc Factors'!H55/('(Other Computations)'!H195+'(Other Computations)'!H208))</f>
        <v>0</v>
      </c>
      <c r="I7267" s="76">
        <f>IF('(Other Computations)'!I208=0,0,Inputs!K280*Inputs!K173*Inputs!K76*Inputs!D26*'GM Alloc Factors'!I55/('(Other Computations)'!I195+'(Other Computations)'!I208))</f>
        <v>0</v>
      </c>
      <c r="J7267" s="76">
        <f>IF('(Other Computations)'!J208=0,0,Inputs!L280*Inputs!L173*Inputs!K76*Inputs!D26*'GM Alloc Factors'!J55/('(Other Computations)'!J195+'(Other Computations)'!J208))</f>
        <v>0</v>
      </c>
      <c r="K7267" s="43">
        <f t="shared" si="1541"/>
        <v>0</v>
      </c>
    </row>
    <row r="7268" spans="1:11" ht="12.75" customHeight="1">
      <c r="A7268" s="61" t="str">
        <f>"         "&amp;Labels!C68</f>
        <v xml:space="preserve">         Total</v>
      </c>
      <c r="B7268" s="84">
        <f>SUM(B7258:B7267)</f>
        <v>0</v>
      </c>
      <c r="C7268" s="84">
        <f>SUM(C7258:C7267)</f>
        <v>0</v>
      </c>
      <c r="D7268" s="84">
        <f>SUM(D7258:D7267)</f>
        <v>0</v>
      </c>
      <c r="E7268" s="84">
        <f>SUM(E7258:E7267)</f>
        <v>0</v>
      </c>
      <c r="F7268" s="43">
        <f t="shared" si="1540"/>
        <v>0</v>
      </c>
      <c r="G7268" s="84">
        <f>SUM(G7258:G7267)</f>
        <v>0</v>
      </c>
      <c r="H7268" s="84">
        <f>SUM(H7258:H7267)</f>
        <v>0</v>
      </c>
      <c r="I7268" s="84">
        <f>SUM(I7258:I7267)</f>
        <v>0</v>
      </c>
      <c r="J7268" s="84">
        <f>SUM(J7258:J7267)</f>
        <v>0</v>
      </c>
      <c r="K7268" s="43">
        <f t="shared" si="1541"/>
        <v>0</v>
      </c>
    </row>
    <row r="7269" spans="1:11" ht="12.75" customHeight="1">
      <c r="A7269" s="55" t="str">
        <f>"      "&amp;Labels!C84</f>
        <v xml:space="preserve">      Total</v>
      </c>
      <c r="B7269" s="74">
        <f>SUM(B7184,B7196,B7208,B7220,B7232,B7244,B7256,B7268)</f>
        <v>0</v>
      </c>
      <c r="C7269" s="74">
        <f>SUM(C7184,C7196,C7208,C7220,C7232,C7244,C7256,C7268)</f>
        <v>0</v>
      </c>
      <c r="D7269" s="74">
        <f>SUM(D7184,D7196,D7208,D7220,D7232,D7244,D7256,D7268)</f>
        <v>0</v>
      </c>
      <c r="E7269" s="74">
        <f>SUM(E7184,E7196,E7208,E7220,E7232,E7244,E7256,E7268)</f>
        <v>0</v>
      </c>
      <c r="F7269" s="43">
        <f t="shared" si="1540"/>
        <v>0</v>
      </c>
      <c r="G7269" s="74">
        <f>SUM(G7184,G7196,G7208,G7220,G7232,G7244,G7256,G7268)</f>
        <v>0</v>
      </c>
      <c r="H7269" s="74">
        <f>SUM(H7184,H7196,H7208,H7220,H7232,H7244,H7256,H7268)</f>
        <v>0</v>
      </c>
      <c r="I7269" s="74">
        <f>SUM(I7184,I7196,I7208,I7220,I7232,I7244,I7256,I7268)</f>
        <v>0</v>
      </c>
      <c r="J7269" s="74">
        <f>SUM(J7184,J7196,J7208,J7220,J7232,J7244,J7256,J7268)</f>
        <v>0</v>
      </c>
      <c r="K7269" s="43">
        <f t="shared" si="1541"/>
        <v>0</v>
      </c>
    </row>
    <row r="7270" spans="1:11" ht="12.75" customHeight="1">
      <c r="A7270" s="61" t="str">
        <f>"         "&amp;Labels!B69</f>
        <v xml:space="preserve">         Customer 1</v>
      </c>
      <c r="B7270" s="76">
        <f t="shared" ref="B7270:E7279" si="1542">SUM(B7174,B7186,B7198,B7210,B7222,B7234,B7246,B7258)</f>
        <v>0</v>
      </c>
      <c r="C7270" s="76">
        <f t="shared" si="1542"/>
        <v>0</v>
      </c>
      <c r="D7270" s="76">
        <f t="shared" si="1542"/>
        <v>0</v>
      </c>
      <c r="E7270" s="76">
        <f t="shared" si="1542"/>
        <v>0</v>
      </c>
      <c r="F7270" s="43">
        <f t="shared" si="1540"/>
        <v>0</v>
      </c>
      <c r="G7270" s="76">
        <f t="shared" ref="G7270:J7279" si="1543">SUM(G7174,G7186,G7198,G7210,G7222,G7234,G7246,G7258)</f>
        <v>0</v>
      </c>
      <c r="H7270" s="76">
        <f t="shared" si="1543"/>
        <v>0</v>
      </c>
      <c r="I7270" s="76">
        <f t="shared" si="1543"/>
        <v>0</v>
      </c>
      <c r="J7270" s="76">
        <f t="shared" si="1543"/>
        <v>0</v>
      </c>
      <c r="K7270" s="43">
        <f t="shared" si="1541"/>
        <v>0</v>
      </c>
    </row>
    <row r="7271" spans="1:11" ht="12.75" customHeight="1">
      <c r="A7271" s="61" t="str">
        <f>"         "&amp;Labels!B70</f>
        <v xml:space="preserve">         Customer 2</v>
      </c>
      <c r="B7271" s="76">
        <f t="shared" si="1542"/>
        <v>0</v>
      </c>
      <c r="C7271" s="76">
        <f t="shared" si="1542"/>
        <v>0</v>
      </c>
      <c r="D7271" s="76">
        <f t="shared" si="1542"/>
        <v>0</v>
      </c>
      <c r="E7271" s="76">
        <f t="shared" si="1542"/>
        <v>0</v>
      </c>
      <c r="F7271" s="43">
        <f t="shared" si="1540"/>
        <v>0</v>
      </c>
      <c r="G7271" s="76">
        <f t="shared" si="1543"/>
        <v>0</v>
      </c>
      <c r="H7271" s="76">
        <f t="shared" si="1543"/>
        <v>0</v>
      </c>
      <c r="I7271" s="76">
        <f t="shared" si="1543"/>
        <v>0</v>
      </c>
      <c r="J7271" s="76">
        <f t="shared" si="1543"/>
        <v>0</v>
      </c>
      <c r="K7271" s="43">
        <f t="shared" si="1541"/>
        <v>0</v>
      </c>
    </row>
    <row r="7272" spans="1:11" ht="12.75" customHeight="1">
      <c r="A7272" s="61" t="str">
        <f>"         "&amp;Labels!B71</f>
        <v xml:space="preserve">         Customer 3</v>
      </c>
      <c r="B7272" s="76">
        <f t="shared" si="1542"/>
        <v>0</v>
      </c>
      <c r="C7272" s="76">
        <f t="shared" si="1542"/>
        <v>0</v>
      </c>
      <c r="D7272" s="76">
        <f t="shared" si="1542"/>
        <v>0</v>
      </c>
      <c r="E7272" s="76">
        <f t="shared" si="1542"/>
        <v>0</v>
      </c>
      <c r="F7272" s="43">
        <f t="shared" si="1540"/>
        <v>0</v>
      </c>
      <c r="G7272" s="76">
        <f t="shared" si="1543"/>
        <v>0</v>
      </c>
      <c r="H7272" s="76">
        <f t="shared" si="1543"/>
        <v>0</v>
      </c>
      <c r="I7272" s="76">
        <f t="shared" si="1543"/>
        <v>0</v>
      </c>
      <c r="J7272" s="76">
        <f t="shared" si="1543"/>
        <v>0</v>
      </c>
      <c r="K7272" s="43">
        <f t="shared" si="1541"/>
        <v>0</v>
      </c>
    </row>
    <row r="7273" spans="1:11" ht="12.75" customHeight="1">
      <c r="A7273" s="61" t="str">
        <f>"         "&amp;Labels!B72</f>
        <v xml:space="preserve">         Customer 4</v>
      </c>
      <c r="B7273" s="76">
        <f t="shared" si="1542"/>
        <v>0</v>
      </c>
      <c r="C7273" s="76">
        <f t="shared" si="1542"/>
        <v>0</v>
      </c>
      <c r="D7273" s="76">
        <f t="shared" si="1542"/>
        <v>0</v>
      </c>
      <c r="E7273" s="76">
        <f t="shared" si="1542"/>
        <v>0</v>
      </c>
      <c r="F7273" s="43">
        <f t="shared" si="1540"/>
        <v>0</v>
      </c>
      <c r="G7273" s="76">
        <f t="shared" si="1543"/>
        <v>0</v>
      </c>
      <c r="H7273" s="76">
        <f t="shared" si="1543"/>
        <v>0</v>
      </c>
      <c r="I7273" s="76">
        <f t="shared" si="1543"/>
        <v>0</v>
      </c>
      <c r="J7273" s="76">
        <f t="shared" si="1543"/>
        <v>0</v>
      </c>
      <c r="K7273" s="43">
        <f t="shared" si="1541"/>
        <v>0</v>
      </c>
    </row>
    <row r="7274" spans="1:11" ht="12.75" customHeight="1">
      <c r="A7274" s="61" t="str">
        <f>"         "&amp;Labels!B73</f>
        <v xml:space="preserve">         Customer 5</v>
      </c>
      <c r="B7274" s="76">
        <f t="shared" si="1542"/>
        <v>0</v>
      </c>
      <c r="C7274" s="76">
        <f t="shared" si="1542"/>
        <v>0</v>
      </c>
      <c r="D7274" s="76">
        <f t="shared" si="1542"/>
        <v>0</v>
      </c>
      <c r="E7274" s="76">
        <f t="shared" si="1542"/>
        <v>0</v>
      </c>
      <c r="F7274" s="43">
        <f t="shared" si="1540"/>
        <v>0</v>
      </c>
      <c r="G7274" s="76">
        <f t="shared" si="1543"/>
        <v>0</v>
      </c>
      <c r="H7274" s="76">
        <f t="shared" si="1543"/>
        <v>0</v>
      </c>
      <c r="I7274" s="76">
        <f t="shared" si="1543"/>
        <v>0</v>
      </c>
      <c r="J7274" s="76">
        <f t="shared" si="1543"/>
        <v>0</v>
      </c>
      <c r="K7274" s="43">
        <f t="shared" si="1541"/>
        <v>0</v>
      </c>
    </row>
    <row r="7275" spans="1:11" ht="12.75" customHeight="1">
      <c r="A7275" s="61" t="str">
        <f>"         "&amp;Labels!B74</f>
        <v xml:space="preserve">         Customer 6</v>
      </c>
      <c r="B7275" s="76">
        <f t="shared" si="1542"/>
        <v>0</v>
      </c>
      <c r="C7275" s="76">
        <f t="shared" si="1542"/>
        <v>0</v>
      </c>
      <c r="D7275" s="76">
        <f t="shared" si="1542"/>
        <v>0</v>
      </c>
      <c r="E7275" s="76">
        <f t="shared" si="1542"/>
        <v>0</v>
      </c>
      <c r="F7275" s="43">
        <f t="shared" si="1540"/>
        <v>0</v>
      </c>
      <c r="G7275" s="76">
        <f t="shared" si="1543"/>
        <v>0</v>
      </c>
      <c r="H7275" s="76">
        <f t="shared" si="1543"/>
        <v>0</v>
      </c>
      <c r="I7275" s="76">
        <f t="shared" si="1543"/>
        <v>0</v>
      </c>
      <c r="J7275" s="76">
        <f t="shared" si="1543"/>
        <v>0</v>
      </c>
      <c r="K7275" s="43">
        <f t="shared" si="1541"/>
        <v>0</v>
      </c>
    </row>
    <row r="7276" spans="1:11" ht="12.75" customHeight="1">
      <c r="A7276" s="61" t="str">
        <f>"         "&amp;Labels!B75</f>
        <v xml:space="preserve">         Customer 7</v>
      </c>
      <c r="B7276" s="76">
        <f t="shared" si="1542"/>
        <v>0</v>
      </c>
      <c r="C7276" s="76">
        <f t="shared" si="1542"/>
        <v>0</v>
      </c>
      <c r="D7276" s="76">
        <f t="shared" si="1542"/>
        <v>0</v>
      </c>
      <c r="E7276" s="76">
        <f t="shared" si="1542"/>
        <v>0</v>
      </c>
      <c r="F7276" s="43">
        <f t="shared" si="1540"/>
        <v>0</v>
      </c>
      <c r="G7276" s="76">
        <f t="shared" si="1543"/>
        <v>0</v>
      </c>
      <c r="H7276" s="76">
        <f t="shared" si="1543"/>
        <v>0</v>
      </c>
      <c r="I7276" s="76">
        <f t="shared" si="1543"/>
        <v>0</v>
      </c>
      <c r="J7276" s="76">
        <f t="shared" si="1543"/>
        <v>0</v>
      </c>
      <c r="K7276" s="43">
        <f t="shared" si="1541"/>
        <v>0</v>
      </c>
    </row>
    <row r="7277" spans="1:11" ht="12.75" customHeight="1">
      <c r="A7277" s="61" t="str">
        <f>"         "&amp;Labels!B76</f>
        <v xml:space="preserve">         Customer 8</v>
      </c>
      <c r="B7277" s="76">
        <f t="shared" si="1542"/>
        <v>0</v>
      </c>
      <c r="C7277" s="76">
        <f t="shared" si="1542"/>
        <v>0</v>
      </c>
      <c r="D7277" s="76">
        <f t="shared" si="1542"/>
        <v>0</v>
      </c>
      <c r="E7277" s="76">
        <f t="shared" si="1542"/>
        <v>0</v>
      </c>
      <c r="F7277" s="43">
        <f t="shared" si="1540"/>
        <v>0</v>
      </c>
      <c r="G7277" s="76">
        <f t="shared" si="1543"/>
        <v>0</v>
      </c>
      <c r="H7277" s="76">
        <f t="shared" si="1543"/>
        <v>0</v>
      </c>
      <c r="I7277" s="76">
        <f t="shared" si="1543"/>
        <v>0</v>
      </c>
      <c r="J7277" s="76">
        <f t="shared" si="1543"/>
        <v>0</v>
      </c>
      <c r="K7277" s="43">
        <f t="shared" si="1541"/>
        <v>0</v>
      </c>
    </row>
    <row r="7278" spans="1:11" ht="12.75" customHeight="1">
      <c r="A7278" s="61" t="str">
        <f>"         "&amp;Labels!B77</f>
        <v xml:space="preserve">         Customer 9</v>
      </c>
      <c r="B7278" s="76">
        <f t="shared" si="1542"/>
        <v>0</v>
      </c>
      <c r="C7278" s="76">
        <f t="shared" si="1542"/>
        <v>0</v>
      </c>
      <c r="D7278" s="76">
        <f t="shared" si="1542"/>
        <v>0</v>
      </c>
      <c r="E7278" s="76">
        <f t="shared" si="1542"/>
        <v>0</v>
      </c>
      <c r="F7278" s="43">
        <f t="shared" si="1540"/>
        <v>0</v>
      </c>
      <c r="G7278" s="76">
        <f t="shared" si="1543"/>
        <v>0</v>
      </c>
      <c r="H7278" s="76">
        <f t="shared" si="1543"/>
        <v>0</v>
      </c>
      <c r="I7278" s="76">
        <f t="shared" si="1543"/>
        <v>0</v>
      </c>
      <c r="J7278" s="76">
        <f t="shared" si="1543"/>
        <v>0</v>
      </c>
      <c r="K7278" s="43">
        <f t="shared" si="1541"/>
        <v>0</v>
      </c>
    </row>
    <row r="7279" spans="1:11" ht="12.75" customHeight="1">
      <c r="A7279" s="61" t="str">
        <f>"         "&amp;Labels!B78</f>
        <v xml:space="preserve">         Customer 10</v>
      </c>
      <c r="B7279" s="76">
        <f t="shared" si="1542"/>
        <v>0</v>
      </c>
      <c r="C7279" s="76">
        <f t="shared" si="1542"/>
        <v>0</v>
      </c>
      <c r="D7279" s="76">
        <f t="shared" si="1542"/>
        <v>0</v>
      </c>
      <c r="E7279" s="76">
        <f t="shared" si="1542"/>
        <v>0</v>
      </c>
      <c r="F7279" s="43">
        <f t="shared" si="1540"/>
        <v>0</v>
      </c>
      <c r="G7279" s="76">
        <f t="shared" si="1543"/>
        <v>0</v>
      </c>
      <c r="H7279" s="76">
        <f t="shared" si="1543"/>
        <v>0</v>
      </c>
      <c r="I7279" s="76">
        <f t="shared" si="1543"/>
        <v>0</v>
      </c>
      <c r="J7279" s="76">
        <f t="shared" si="1543"/>
        <v>0</v>
      </c>
      <c r="K7279" s="43">
        <f t="shared" si="1541"/>
        <v>0</v>
      </c>
    </row>
    <row r="7280" spans="1:11" ht="12.75" customHeight="1">
      <c r="A7280" s="61" t="str">
        <f>"         "&amp;Labels!C68</f>
        <v xml:space="preserve">         Total</v>
      </c>
      <c r="B7280" s="84">
        <f>B7269</f>
        <v>0</v>
      </c>
      <c r="C7280" s="84">
        <f>C7269</f>
        <v>0</v>
      </c>
      <c r="D7280" s="84">
        <f>D7269</f>
        <v>0</v>
      </c>
      <c r="E7280" s="84">
        <f>E7269</f>
        <v>0</v>
      </c>
      <c r="F7280" s="43">
        <f>SUM(B7269:E7269)</f>
        <v>0</v>
      </c>
      <c r="G7280" s="84">
        <f>G7269</f>
        <v>0</v>
      </c>
      <c r="H7280" s="84">
        <f>H7269</f>
        <v>0</v>
      </c>
      <c r="I7280" s="84">
        <f>I7269</f>
        <v>0</v>
      </c>
      <c r="J7280" s="84">
        <f>J7269</f>
        <v>0</v>
      </c>
      <c r="K7280" s="43">
        <f>SUM(G7269:J7269)</f>
        <v>0</v>
      </c>
    </row>
    <row r="7281" spans="1:11" ht="12.75" customHeight="1">
      <c r="A7281" s="55" t="str">
        <f>"   "&amp;Labels!B108</f>
        <v xml:space="preserve">   Sales visits</v>
      </c>
      <c r="B7281" s="74"/>
      <c r="C7281" s="74"/>
      <c r="D7281" s="74"/>
      <c r="E7281" s="74"/>
      <c r="F7281" s="43"/>
      <c r="G7281" s="74"/>
      <c r="H7281" s="74"/>
      <c r="I7281" s="74"/>
      <c r="J7281" s="74"/>
      <c r="K7281" s="43"/>
    </row>
    <row r="7282" spans="1:11" ht="12.75" customHeight="1">
      <c r="A7282" s="61" t="str">
        <f>"      "&amp;Labels!B85</f>
        <v xml:space="preserve">      Q 1</v>
      </c>
      <c r="B7282" s="84"/>
      <c r="C7282" s="84"/>
      <c r="D7282" s="84"/>
      <c r="E7282" s="84"/>
      <c r="F7282" s="43"/>
      <c r="G7282" s="84"/>
      <c r="H7282" s="84"/>
      <c r="I7282" s="84"/>
      <c r="J7282" s="84"/>
      <c r="K7282" s="43"/>
    </row>
    <row r="7283" spans="1:11" ht="12.75" customHeight="1">
      <c r="A7283" s="61" t="str">
        <f>"         "&amp;Labels!B69</f>
        <v xml:space="preserve">         Customer 1</v>
      </c>
      <c r="B7283" s="76">
        <f>IF('(Other Computations)'!B199=0,0,Inputs!D271*Inputs!D164*Inputs!D77*Inputs!D27*'GM Alloc Factors'!B35/('(Other Computations)'!B186+'(Other Computations)'!B199))</f>
        <v>0</v>
      </c>
      <c r="C7283" s="76">
        <f>IF('(Other Computations)'!C199=0,0,Inputs!E271*Inputs!E164*Inputs!D77*Inputs!D27*'GM Alloc Factors'!C35/('(Other Computations)'!C186+'(Other Computations)'!C199))</f>
        <v>0</v>
      </c>
      <c r="D7283" s="76">
        <f>IF('(Other Computations)'!D199=0,0,Inputs!F271*Inputs!F164*Inputs!D77*Inputs!D27*'GM Alloc Factors'!D35/('(Other Computations)'!D186+'(Other Computations)'!D199))</f>
        <v>0</v>
      </c>
      <c r="E7283" s="76">
        <f>IF('(Other Computations)'!E199=0,0,Inputs!G271*Inputs!G164*Inputs!D77*Inputs!D27*'GM Alloc Factors'!E35/('(Other Computations)'!E186+'(Other Computations)'!E199))</f>
        <v>0</v>
      </c>
      <c r="F7283" s="43">
        <f t="shared" ref="F7283:F7293" si="1544">SUM(B7283:E7283)</f>
        <v>0</v>
      </c>
      <c r="G7283" s="76">
        <f>IF('(Other Computations)'!G199=0,0,Inputs!I271*Inputs!I164*Inputs!D77*Inputs!D27*'GM Alloc Factors'!G35/('(Other Computations)'!G186+'(Other Computations)'!G199))</f>
        <v>0</v>
      </c>
      <c r="H7283" s="76">
        <f>IF('(Other Computations)'!H199=0,0,Inputs!J271*Inputs!J164*Inputs!D77*Inputs!D27*'GM Alloc Factors'!H35/('(Other Computations)'!H186+'(Other Computations)'!H199))</f>
        <v>0</v>
      </c>
      <c r="I7283" s="76">
        <f>IF('(Other Computations)'!I199=0,0,Inputs!K271*Inputs!K164*Inputs!D77*Inputs!D27*'GM Alloc Factors'!I35/('(Other Computations)'!I186+'(Other Computations)'!I199))</f>
        <v>0</v>
      </c>
      <c r="J7283" s="76">
        <f>IF('(Other Computations)'!J199=0,0,Inputs!L271*Inputs!L164*Inputs!D77*Inputs!D27*'GM Alloc Factors'!J35/('(Other Computations)'!J186+'(Other Computations)'!J199))</f>
        <v>0</v>
      </c>
      <c r="K7283" s="43">
        <f t="shared" ref="K7283:K7293" si="1545">SUM(G7283:J7283)</f>
        <v>0</v>
      </c>
    </row>
    <row r="7284" spans="1:11" ht="12.75" customHeight="1">
      <c r="A7284" s="61" t="str">
        <f>"         "&amp;Labels!B70</f>
        <v xml:space="preserve">         Customer 2</v>
      </c>
      <c r="B7284" s="76">
        <f>IF('(Other Computations)'!B200=0,0,Inputs!D272*Inputs!D165*Inputs!D78*Inputs!D27*'GM Alloc Factors'!B35/('(Other Computations)'!B187+'(Other Computations)'!B200))</f>
        <v>0</v>
      </c>
      <c r="C7284" s="76">
        <f>IF('(Other Computations)'!C200=0,0,Inputs!E272*Inputs!E165*Inputs!D78*Inputs!D27*'GM Alloc Factors'!C35/('(Other Computations)'!C187+'(Other Computations)'!C200))</f>
        <v>0</v>
      </c>
      <c r="D7284" s="76">
        <f>IF('(Other Computations)'!D200=0,0,Inputs!F272*Inputs!F165*Inputs!D78*Inputs!D27*'GM Alloc Factors'!D35/('(Other Computations)'!D187+'(Other Computations)'!D200))</f>
        <v>0</v>
      </c>
      <c r="E7284" s="76">
        <f>IF('(Other Computations)'!E200=0,0,Inputs!G272*Inputs!G165*Inputs!D78*Inputs!D27*'GM Alloc Factors'!E35/('(Other Computations)'!E187+'(Other Computations)'!E200))</f>
        <v>0</v>
      </c>
      <c r="F7284" s="43">
        <f t="shared" si="1544"/>
        <v>0</v>
      </c>
      <c r="G7284" s="76">
        <f>IF('(Other Computations)'!G200=0,0,Inputs!I272*Inputs!I165*Inputs!D78*Inputs!D27*'GM Alloc Factors'!G35/('(Other Computations)'!G187+'(Other Computations)'!G200))</f>
        <v>0</v>
      </c>
      <c r="H7284" s="76">
        <f>IF('(Other Computations)'!H200=0,0,Inputs!J272*Inputs!J165*Inputs!D78*Inputs!D27*'GM Alloc Factors'!H35/('(Other Computations)'!H187+'(Other Computations)'!H200))</f>
        <v>0</v>
      </c>
      <c r="I7284" s="76">
        <f>IF('(Other Computations)'!I200=0,0,Inputs!K272*Inputs!K165*Inputs!D78*Inputs!D27*'GM Alloc Factors'!I35/('(Other Computations)'!I187+'(Other Computations)'!I200))</f>
        <v>0</v>
      </c>
      <c r="J7284" s="76">
        <f>IF('(Other Computations)'!J200=0,0,Inputs!L272*Inputs!L165*Inputs!D78*Inputs!D27*'GM Alloc Factors'!J35/('(Other Computations)'!J187+'(Other Computations)'!J200))</f>
        <v>0</v>
      </c>
      <c r="K7284" s="43">
        <f t="shared" si="1545"/>
        <v>0</v>
      </c>
    </row>
    <row r="7285" spans="1:11" ht="12.75" customHeight="1">
      <c r="A7285" s="61" t="str">
        <f>"         "&amp;Labels!B71</f>
        <v xml:space="preserve">         Customer 3</v>
      </c>
      <c r="B7285" s="76">
        <f>IF('(Other Computations)'!B201=0,0,Inputs!D273*Inputs!D166*Inputs!D79*Inputs!D27*'GM Alloc Factors'!B35/('(Other Computations)'!B188+'(Other Computations)'!B201))</f>
        <v>0</v>
      </c>
      <c r="C7285" s="76">
        <f>IF('(Other Computations)'!C201=0,0,Inputs!E273*Inputs!E166*Inputs!D79*Inputs!D27*'GM Alloc Factors'!C35/('(Other Computations)'!C188+'(Other Computations)'!C201))</f>
        <v>0</v>
      </c>
      <c r="D7285" s="76">
        <f>IF('(Other Computations)'!D201=0,0,Inputs!F273*Inputs!F166*Inputs!D79*Inputs!D27*'GM Alloc Factors'!D35/('(Other Computations)'!D188+'(Other Computations)'!D201))</f>
        <v>0</v>
      </c>
      <c r="E7285" s="76">
        <f>IF('(Other Computations)'!E201=0,0,Inputs!G273*Inputs!G166*Inputs!D79*Inputs!D27*'GM Alloc Factors'!E35/('(Other Computations)'!E188+'(Other Computations)'!E201))</f>
        <v>0</v>
      </c>
      <c r="F7285" s="43">
        <f t="shared" si="1544"/>
        <v>0</v>
      </c>
      <c r="G7285" s="76">
        <f>IF('(Other Computations)'!G201=0,0,Inputs!I273*Inputs!I166*Inputs!D79*Inputs!D27*'GM Alloc Factors'!G35/('(Other Computations)'!G188+'(Other Computations)'!G201))</f>
        <v>0</v>
      </c>
      <c r="H7285" s="76">
        <f>IF('(Other Computations)'!H201=0,0,Inputs!J273*Inputs!J166*Inputs!D79*Inputs!D27*'GM Alloc Factors'!H35/('(Other Computations)'!H188+'(Other Computations)'!H201))</f>
        <v>0</v>
      </c>
      <c r="I7285" s="76">
        <f>IF('(Other Computations)'!I201=0,0,Inputs!K273*Inputs!K166*Inputs!D79*Inputs!D27*'GM Alloc Factors'!I35/('(Other Computations)'!I188+'(Other Computations)'!I201))</f>
        <v>0</v>
      </c>
      <c r="J7285" s="76">
        <f>IF('(Other Computations)'!J201=0,0,Inputs!L273*Inputs!L166*Inputs!D79*Inputs!D27*'GM Alloc Factors'!J35/('(Other Computations)'!J188+'(Other Computations)'!J201))</f>
        <v>0</v>
      </c>
      <c r="K7285" s="43">
        <f t="shared" si="1545"/>
        <v>0</v>
      </c>
    </row>
    <row r="7286" spans="1:11" ht="12.75" customHeight="1">
      <c r="A7286" s="61" t="str">
        <f>"         "&amp;Labels!B72</f>
        <v xml:space="preserve">         Customer 4</v>
      </c>
      <c r="B7286" s="76">
        <f>IF('(Other Computations)'!B202=0,0,Inputs!D274*Inputs!D167*Inputs!D80*Inputs!D27*'GM Alloc Factors'!B35/('(Other Computations)'!B189+'(Other Computations)'!B202))</f>
        <v>0</v>
      </c>
      <c r="C7286" s="76">
        <f>IF('(Other Computations)'!C202=0,0,Inputs!E274*Inputs!E167*Inputs!D80*Inputs!D27*'GM Alloc Factors'!C35/('(Other Computations)'!C189+'(Other Computations)'!C202))</f>
        <v>0</v>
      </c>
      <c r="D7286" s="76">
        <f>IF('(Other Computations)'!D202=0,0,Inputs!F274*Inputs!F167*Inputs!D80*Inputs!D27*'GM Alloc Factors'!D35/('(Other Computations)'!D189+'(Other Computations)'!D202))</f>
        <v>0</v>
      </c>
      <c r="E7286" s="76">
        <f>IF('(Other Computations)'!E202=0,0,Inputs!G274*Inputs!G167*Inputs!D80*Inputs!D27*'GM Alloc Factors'!E35/('(Other Computations)'!E189+'(Other Computations)'!E202))</f>
        <v>0</v>
      </c>
      <c r="F7286" s="43">
        <f t="shared" si="1544"/>
        <v>0</v>
      </c>
      <c r="G7286" s="76">
        <f>IF('(Other Computations)'!G202=0,0,Inputs!I274*Inputs!I167*Inputs!D80*Inputs!D27*'GM Alloc Factors'!G35/('(Other Computations)'!G189+'(Other Computations)'!G202))</f>
        <v>0</v>
      </c>
      <c r="H7286" s="76">
        <f>IF('(Other Computations)'!H202=0,0,Inputs!J274*Inputs!J167*Inputs!D80*Inputs!D27*'GM Alloc Factors'!H35/('(Other Computations)'!H189+'(Other Computations)'!H202))</f>
        <v>0</v>
      </c>
      <c r="I7286" s="76">
        <f>IF('(Other Computations)'!I202=0,0,Inputs!K274*Inputs!K167*Inputs!D80*Inputs!D27*'GM Alloc Factors'!I35/('(Other Computations)'!I189+'(Other Computations)'!I202))</f>
        <v>0</v>
      </c>
      <c r="J7286" s="76">
        <f>IF('(Other Computations)'!J202=0,0,Inputs!L274*Inputs!L167*Inputs!D80*Inputs!D27*'GM Alloc Factors'!J35/('(Other Computations)'!J189+'(Other Computations)'!J202))</f>
        <v>0</v>
      </c>
      <c r="K7286" s="43">
        <f t="shared" si="1545"/>
        <v>0</v>
      </c>
    </row>
    <row r="7287" spans="1:11" ht="12.75" customHeight="1">
      <c r="A7287" s="61" t="str">
        <f>"         "&amp;Labels!B73</f>
        <v xml:space="preserve">         Customer 5</v>
      </c>
      <c r="B7287" s="76">
        <f>IF('(Other Computations)'!B203=0,0,Inputs!D275*Inputs!D168*Inputs!D81*Inputs!D27*'GM Alloc Factors'!B35/('(Other Computations)'!B190+'(Other Computations)'!B203))</f>
        <v>0</v>
      </c>
      <c r="C7287" s="76">
        <f>IF('(Other Computations)'!C203=0,0,Inputs!E275*Inputs!E168*Inputs!D81*Inputs!D27*'GM Alloc Factors'!C35/('(Other Computations)'!C190+'(Other Computations)'!C203))</f>
        <v>0</v>
      </c>
      <c r="D7287" s="76">
        <f>IF('(Other Computations)'!D203=0,0,Inputs!F275*Inputs!F168*Inputs!D81*Inputs!D27*'GM Alloc Factors'!D35/('(Other Computations)'!D190+'(Other Computations)'!D203))</f>
        <v>0</v>
      </c>
      <c r="E7287" s="76">
        <f>IF('(Other Computations)'!E203=0,0,Inputs!G275*Inputs!G168*Inputs!D81*Inputs!D27*'GM Alloc Factors'!E35/('(Other Computations)'!E190+'(Other Computations)'!E203))</f>
        <v>0</v>
      </c>
      <c r="F7287" s="43">
        <f t="shared" si="1544"/>
        <v>0</v>
      </c>
      <c r="G7287" s="76">
        <f>IF('(Other Computations)'!G203=0,0,Inputs!I275*Inputs!I168*Inputs!D81*Inputs!D27*'GM Alloc Factors'!G35/('(Other Computations)'!G190+'(Other Computations)'!G203))</f>
        <v>0</v>
      </c>
      <c r="H7287" s="76">
        <f>IF('(Other Computations)'!H203=0,0,Inputs!J275*Inputs!J168*Inputs!D81*Inputs!D27*'GM Alloc Factors'!H35/('(Other Computations)'!H190+'(Other Computations)'!H203))</f>
        <v>0</v>
      </c>
      <c r="I7287" s="76">
        <f>IF('(Other Computations)'!I203=0,0,Inputs!K275*Inputs!K168*Inputs!D81*Inputs!D27*'GM Alloc Factors'!I35/('(Other Computations)'!I190+'(Other Computations)'!I203))</f>
        <v>0</v>
      </c>
      <c r="J7287" s="76">
        <f>IF('(Other Computations)'!J203=0,0,Inputs!L275*Inputs!L168*Inputs!D81*Inputs!D27*'GM Alloc Factors'!J35/('(Other Computations)'!J190+'(Other Computations)'!J203))</f>
        <v>0</v>
      </c>
      <c r="K7287" s="43">
        <f t="shared" si="1545"/>
        <v>0</v>
      </c>
    </row>
    <row r="7288" spans="1:11" ht="12.75" customHeight="1">
      <c r="A7288" s="61" t="str">
        <f>"         "&amp;Labels!B74</f>
        <v xml:space="preserve">         Customer 6</v>
      </c>
      <c r="B7288" s="76">
        <f>IF('(Other Computations)'!B204=0,0,Inputs!D276*Inputs!D169*Inputs!D82*Inputs!D27*'GM Alloc Factors'!B35/('(Other Computations)'!B191+'(Other Computations)'!B204))</f>
        <v>0</v>
      </c>
      <c r="C7288" s="76">
        <f>IF('(Other Computations)'!C204=0,0,Inputs!E276*Inputs!E169*Inputs!D82*Inputs!D27*'GM Alloc Factors'!C35/('(Other Computations)'!C191+'(Other Computations)'!C204))</f>
        <v>0</v>
      </c>
      <c r="D7288" s="76">
        <f>IF('(Other Computations)'!D204=0,0,Inputs!F276*Inputs!F169*Inputs!D82*Inputs!D27*'GM Alloc Factors'!D35/('(Other Computations)'!D191+'(Other Computations)'!D204))</f>
        <v>0</v>
      </c>
      <c r="E7288" s="76">
        <f>IF('(Other Computations)'!E204=0,0,Inputs!G276*Inputs!G169*Inputs!D82*Inputs!D27*'GM Alloc Factors'!E35/('(Other Computations)'!E191+'(Other Computations)'!E204))</f>
        <v>0</v>
      </c>
      <c r="F7288" s="43">
        <f t="shared" si="1544"/>
        <v>0</v>
      </c>
      <c r="G7288" s="76">
        <f>IF('(Other Computations)'!G204=0,0,Inputs!I276*Inputs!I169*Inputs!D82*Inputs!D27*'GM Alloc Factors'!G35/('(Other Computations)'!G191+'(Other Computations)'!G204))</f>
        <v>0</v>
      </c>
      <c r="H7288" s="76">
        <f>IF('(Other Computations)'!H204=0,0,Inputs!J276*Inputs!J169*Inputs!D82*Inputs!D27*'GM Alloc Factors'!H35/('(Other Computations)'!H191+'(Other Computations)'!H204))</f>
        <v>0</v>
      </c>
      <c r="I7288" s="76">
        <f>IF('(Other Computations)'!I204=0,0,Inputs!K276*Inputs!K169*Inputs!D82*Inputs!D27*'GM Alloc Factors'!I35/('(Other Computations)'!I191+'(Other Computations)'!I204))</f>
        <v>0</v>
      </c>
      <c r="J7288" s="76">
        <f>IF('(Other Computations)'!J204=0,0,Inputs!L276*Inputs!L169*Inputs!D82*Inputs!D27*'GM Alloc Factors'!J35/('(Other Computations)'!J191+'(Other Computations)'!J204))</f>
        <v>0</v>
      </c>
      <c r="K7288" s="43">
        <f t="shared" si="1545"/>
        <v>0</v>
      </c>
    </row>
    <row r="7289" spans="1:11" ht="12.75" customHeight="1">
      <c r="A7289" s="61" t="str">
        <f>"         "&amp;Labels!B75</f>
        <v xml:space="preserve">         Customer 7</v>
      </c>
      <c r="B7289" s="76">
        <f>IF('(Other Computations)'!B205=0,0,Inputs!D277*Inputs!D170*Inputs!D83*Inputs!D27*'GM Alloc Factors'!B35/('(Other Computations)'!B192+'(Other Computations)'!B205))</f>
        <v>0</v>
      </c>
      <c r="C7289" s="76">
        <f>IF('(Other Computations)'!C205=0,0,Inputs!E277*Inputs!E170*Inputs!D83*Inputs!D27*'GM Alloc Factors'!C35/('(Other Computations)'!C192+'(Other Computations)'!C205))</f>
        <v>0</v>
      </c>
      <c r="D7289" s="76">
        <f>IF('(Other Computations)'!D205=0,0,Inputs!F277*Inputs!F170*Inputs!D83*Inputs!D27*'GM Alloc Factors'!D35/('(Other Computations)'!D192+'(Other Computations)'!D205))</f>
        <v>0</v>
      </c>
      <c r="E7289" s="76">
        <f>IF('(Other Computations)'!E205=0,0,Inputs!G277*Inputs!G170*Inputs!D83*Inputs!D27*'GM Alloc Factors'!E35/('(Other Computations)'!E192+'(Other Computations)'!E205))</f>
        <v>0</v>
      </c>
      <c r="F7289" s="43">
        <f t="shared" si="1544"/>
        <v>0</v>
      </c>
      <c r="G7289" s="76">
        <f>IF('(Other Computations)'!G205=0,0,Inputs!I277*Inputs!I170*Inputs!D83*Inputs!D27*'GM Alloc Factors'!G35/('(Other Computations)'!G192+'(Other Computations)'!G205))</f>
        <v>0</v>
      </c>
      <c r="H7289" s="76">
        <f>IF('(Other Computations)'!H205=0,0,Inputs!J277*Inputs!J170*Inputs!D83*Inputs!D27*'GM Alloc Factors'!H35/('(Other Computations)'!H192+'(Other Computations)'!H205))</f>
        <v>0</v>
      </c>
      <c r="I7289" s="76">
        <f>IF('(Other Computations)'!I205=0,0,Inputs!K277*Inputs!K170*Inputs!D83*Inputs!D27*'GM Alloc Factors'!I35/('(Other Computations)'!I192+'(Other Computations)'!I205))</f>
        <v>0</v>
      </c>
      <c r="J7289" s="76">
        <f>IF('(Other Computations)'!J205=0,0,Inputs!L277*Inputs!L170*Inputs!D83*Inputs!D27*'GM Alloc Factors'!J35/('(Other Computations)'!J192+'(Other Computations)'!J205))</f>
        <v>0</v>
      </c>
      <c r="K7289" s="43">
        <f t="shared" si="1545"/>
        <v>0</v>
      </c>
    </row>
    <row r="7290" spans="1:11" ht="12.75" customHeight="1">
      <c r="A7290" s="61" t="str">
        <f>"         "&amp;Labels!B76</f>
        <v xml:space="preserve">         Customer 8</v>
      </c>
      <c r="B7290" s="76">
        <f>IF('(Other Computations)'!B206=0,0,Inputs!D278*Inputs!D171*Inputs!D84*Inputs!D27*'GM Alloc Factors'!B35/('(Other Computations)'!B193+'(Other Computations)'!B206))</f>
        <v>0</v>
      </c>
      <c r="C7290" s="76">
        <f>IF('(Other Computations)'!C206=0,0,Inputs!E278*Inputs!E171*Inputs!D84*Inputs!D27*'GM Alloc Factors'!C35/('(Other Computations)'!C193+'(Other Computations)'!C206))</f>
        <v>0</v>
      </c>
      <c r="D7290" s="76">
        <f>IF('(Other Computations)'!D206=0,0,Inputs!F278*Inputs!F171*Inputs!D84*Inputs!D27*'GM Alloc Factors'!D35/('(Other Computations)'!D193+'(Other Computations)'!D206))</f>
        <v>0</v>
      </c>
      <c r="E7290" s="76">
        <f>IF('(Other Computations)'!E206=0,0,Inputs!G278*Inputs!G171*Inputs!D84*Inputs!D27*'GM Alloc Factors'!E35/('(Other Computations)'!E193+'(Other Computations)'!E206))</f>
        <v>0</v>
      </c>
      <c r="F7290" s="43">
        <f t="shared" si="1544"/>
        <v>0</v>
      </c>
      <c r="G7290" s="76">
        <f>IF('(Other Computations)'!G206=0,0,Inputs!I278*Inputs!I171*Inputs!D84*Inputs!D27*'GM Alloc Factors'!G35/('(Other Computations)'!G193+'(Other Computations)'!G206))</f>
        <v>0</v>
      </c>
      <c r="H7290" s="76">
        <f>IF('(Other Computations)'!H206=0,0,Inputs!J278*Inputs!J171*Inputs!D84*Inputs!D27*'GM Alloc Factors'!H35/('(Other Computations)'!H193+'(Other Computations)'!H206))</f>
        <v>0</v>
      </c>
      <c r="I7290" s="76">
        <f>IF('(Other Computations)'!I206=0,0,Inputs!K278*Inputs!K171*Inputs!D84*Inputs!D27*'GM Alloc Factors'!I35/('(Other Computations)'!I193+'(Other Computations)'!I206))</f>
        <v>0</v>
      </c>
      <c r="J7290" s="76">
        <f>IF('(Other Computations)'!J206=0,0,Inputs!L278*Inputs!L171*Inputs!D84*Inputs!D27*'GM Alloc Factors'!J35/('(Other Computations)'!J193+'(Other Computations)'!J206))</f>
        <v>0</v>
      </c>
      <c r="K7290" s="43">
        <f t="shared" si="1545"/>
        <v>0</v>
      </c>
    </row>
    <row r="7291" spans="1:11" ht="12.75" customHeight="1">
      <c r="A7291" s="61" t="str">
        <f>"         "&amp;Labels!B77</f>
        <v xml:space="preserve">         Customer 9</v>
      </c>
      <c r="B7291" s="76">
        <f>IF('(Other Computations)'!B207=0,0,Inputs!D279*Inputs!D172*Inputs!D85*Inputs!D27*'GM Alloc Factors'!B35/('(Other Computations)'!B194+'(Other Computations)'!B207))</f>
        <v>0</v>
      </c>
      <c r="C7291" s="76">
        <f>IF('(Other Computations)'!C207=0,0,Inputs!E279*Inputs!E172*Inputs!D85*Inputs!D27*'GM Alloc Factors'!C35/('(Other Computations)'!C194+'(Other Computations)'!C207))</f>
        <v>0</v>
      </c>
      <c r="D7291" s="76">
        <f>IF('(Other Computations)'!D207=0,0,Inputs!F279*Inputs!F172*Inputs!D85*Inputs!D27*'GM Alloc Factors'!D35/('(Other Computations)'!D194+'(Other Computations)'!D207))</f>
        <v>0</v>
      </c>
      <c r="E7291" s="76">
        <f>IF('(Other Computations)'!E207=0,0,Inputs!G279*Inputs!G172*Inputs!D85*Inputs!D27*'GM Alloc Factors'!E35/('(Other Computations)'!E194+'(Other Computations)'!E207))</f>
        <v>0</v>
      </c>
      <c r="F7291" s="43">
        <f t="shared" si="1544"/>
        <v>0</v>
      </c>
      <c r="G7291" s="76">
        <f>IF('(Other Computations)'!G207=0,0,Inputs!I279*Inputs!I172*Inputs!D85*Inputs!D27*'GM Alloc Factors'!G35/('(Other Computations)'!G194+'(Other Computations)'!G207))</f>
        <v>0</v>
      </c>
      <c r="H7291" s="76">
        <f>IF('(Other Computations)'!H207=0,0,Inputs!J279*Inputs!J172*Inputs!D85*Inputs!D27*'GM Alloc Factors'!H35/('(Other Computations)'!H194+'(Other Computations)'!H207))</f>
        <v>0</v>
      </c>
      <c r="I7291" s="76">
        <f>IF('(Other Computations)'!I207=0,0,Inputs!K279*Inputs!K172*Inputs!D85*Inputs!D27*'GM Alloc Factors'!I35/('(Other Computations)'!I194+'(Other Computations)'!I207))</f>
        <v>0</v>
      </c>
      <c r="J7291" s="76">
        <f>IF('(Other Computations)'!J207=0,0,Inputs!L279*Inputs!L172*Inputs!D85*Inputs!D27*'GM Alloc Factors'!J35/('(Other Computations)'!J194+'(Other Computations)'!J207))</f>
        <v>0</v>
      </c>
      <c r="K7291" s="43">
        <f t="shared" si="1545"/>
        <v>0</v>
      </c>
    </row>
    <row r="7292" spans="1:11" ht="12.75" customHeight="1">
      <c r="A7292" s="61" t="str">
        <f>"         "&amp;Labels!B78</f>
        <v xml:space="preserve">         Customer 10</v>
      </c>
      <c r="B7292" s="76">
        <f>IF('(Other Computations)'!B208=0,0,Inputs!D280*Inputs!D173*Inputs!D86*Inputs!D27*'GM Alloc Factors'!B35/('(Other Computations)'!B195+'(Other Computations)'!B208))</f>
        <v>0</v>
      </c>
      <c r="C7292" s="76">
        <f>IF('(Other Computations)'!C208=0,0,Inputs!E280*Inputs!E173*Inputs!D86*Inputs!D27*'GM Alloc Factors'!C35/('(Other Computations)'!C195+'(Other Computations)'!C208))</f>
        <v>0</v>
      </c>
      <c r="D7292" s="76">
        <f>IF('(Other Computations)'!D208=0,0,Inputs!F280*Inputs!F173*Inputs!D86*Inputs!D27*'GM Alloc Factors'!D35/('(Other Computations)'!D195+'(Other Computations)'!D208))</f>
        <v>0</v>
      </c>
      <c r="E7292" s="76">
        <f>IF('(Other Computations)'!E208=0,0,Inputs!G280*Inputs!G173*Inputs!D86*Inputs!D27*'GM Alloc Factors'!E35/('(Other Computations)'!E195+'(Other Computations)'!E208))</f>
        <v>0</v>
      </c>
      <c r="F7292" s="43">
        <f t="shared" si="1544"/>
        <v>0</v>
      </c>
      <c r="G7292" s="76">
        <f>IF('(Other Computations)'!G208=0,0,Inputs!I280*Inputs!I173*Inputs!D86*Inputs!D27*'GM Alloc Factors'!G35/('(Other Computations)'!G195+'(Other Computations)'!G208))</f>
        <v>0</v>
      </c>
      <c r="H7292" s="76">
        <f>IF('(Other Computations)'!H208=0,0,Inputs!J280*Inputs!J173*Inputs!D86*Inputs!D27*'GM Alloc Factors'!H35/('(Other Computations)'!H195+'(Other Computations)'!H208))</f>
        <v>0</v>
      </c>
      <c r="I7292" s="76">
        <f>IF('(Other Computations)'!I208=0,0,Inputs!K280*Inputs!K173*Inputs!D86*Inputs!D27*'GM Alloc Factors'!I35/('(Other Computations)'!I195+'(Other Computations)'!I208))</f>
        <v>0</v>
      </c>
      <c r="J7292" s="76">
        <f>IF('(Other Computations)'!J208=0,0,Inputs!L280*Inputs!L173*Inputs!D86*Inputs!D27*'GM Alloc Factors'!J35/('(Other Computations)'!J195+'(Other Computations)'!J208))</f>
        <v>0</v>
      </c>
      <c r="K7292" s="43">
        <f t="shared" si="1545"/>
        <v>0</v>
      </c>
    </row>
    <row r="7293" spans="1:11" ht="12.75" customHeight="1">
      <c r="A7293" s="61" t="str">
        <f>"         "&amp;Labels!C68</f>
        <v xml:space="preserve">         Total</v>
      </c>
      <c r="B7293" s="84">
        <f>SUM(B7283:B7292)</f>
        <v>0</v>
      </c>
      <c r="C7293" s="84">
        <f>SUM(C7283:C7292)</f>
        <v>0</v>
      </c>
      <c r="D7293" s="84">
        <f>SUM(D7283:D7292)</f>
        <v>0</v>
      </c>
      <c r="E7293" s="84">
        <f>SUM(E7283:E7292)</f>
        <v>0</v>
      </c>
      <c r="F7293" s="43">
        <f t="shared" si="1544"/>
        <v>0</v>
      </c>
      <c r="G7293" s="84">
        <f>SUM(G7283:G7292)</f>
        <v>0</v>
      </c>
      <c r="H7293" s="84">
        <f>SUM(H7283:H7292)</f>
        <v>0</v>
      </c>
      <c r="I7293" s="84">
        <f>SUM(I7283:I7292)</f>
        <v>0</v>
      </c>
      <c r="J7293" s="84">
        <f>SUM(J7283:J7292)</f>
        <v>0</v>
      </c>
      <c r="K7293" s="43">
        <f t="shared" si="1545"/>
        <v>0</v>
      </c>
    </row>
    <row r="7294" spans="1:11" ht="12.75" customHeight="1">
      <c r="A7294" s="61" t="str">
        <f>"      "&amp;Labels!B86</f>
        <v xml:space="preserve">      Q 2</v>
      </c>
      <c r="B7294" s="84"/>
      <c r="C7294" s="84"/>
      <c r="D7294" s="84"/>
      <c r="E7294" s="84"/>
      <c r="F7294" s="43"/>
      <c r="G7294" s="84"/>
      <c r="H7294" s="84"/>
      <c r="I7294" s="84"/>
      <c r="J7294" s="84"/>
      <c r="K7294" s="43"/>
    </row>
    <row r="7295" spans="1:11" ht="12.75" customHeight="1">
      <c r="A7295" s="61" t="str">
        <f>"         "&amp;Labels!B69</f>
        <v xml:space="preserve">         Customer 1</v>
      </c>
      <c r="B7295" s="76">
        <f>IF('(Other Computations)'!B199=0,0,Inputs!D271*Inputs!D164*Inputs!E77*Inputs!D27*'GM Alloc Factors'!B38/('(Other Computations)'!B186+'(Other Computations)'!B199))</f>
        <v>0</v>
      </c>
      <c r="C7295" s="76">
        <f>IF('(Other Computations)'!C199=0,0,Inputs!E271*Inputs!E164*Inputs!E77*Inputs!D27*'GM Alloc Factors'!C38/('(Other Computations)'!C186+'(Other Computations)'!C199))</f>
        <v>0</v>
      </c>
      <c r="D7295" s="76">
        <f>IF('(Other Computations)'!D199=0,0,Inputs!F271*Inputs!F164*Inputs!E77*Inputs!D27*'GM Alloc Factors'!D38/('(Other Computations)'!D186+'(Other Computations)'!D199))</f>
        <v>0</v>
      </c>
      <c r="E7295" s="76">
        <f>IF('(Other Computations)'!E199=0,0,Inputs!G271*Inputs!G164*Inputs!E77*Inputs!D27*'GM Alloc Factors'!E38/('(Other Computations)'!E186+'(Other Computations)'!E199))</f>
        <v>0</v>
      </c>
      <c r="F7295" s="43">
        <f t="shared" ref="F7295:F7305" si="1546">SUM(B7295:E7295)</f>
        <v>0</v>
      </c>
      <c r="G7295" s="76">
        <f>IF('(Other Computations)'!G199=0,0,Inputs!I271*Inputs!I164*Inputs!E77*Inputs!D27*'GM Alloc Factors'!G38/('(Other Computations)'!G186+'(Other Computations)'!G199))</f>
        <v>0</v>
      </c>
      <c r="H7295" s="76">
        <f>IF('(Other Computations)'!H199=0,0,Inputs!J271*Inputs!J164*Inputs!E77*Inputs!D27*'GM Alloc Factors'!H38/('(Other Computations)'!H186+'(Other Computations)'!H199))</f>
        <v>0</v>
      </c>
      <c r="I7295" s="76">
        <f>IF('(Other Computations)'!I199=0,0,Inputs!K271*Inputs!K164*Inputs!E77*Inputs!D27*'GM Alloc Factors'!I38/('(Other Computations)'!I186+'(Other Computations)'!I199))</f>
        <v>0</v>
      </c>
      <c r="J7295" s="76">
        <f>IF('(Other Computations)'!J199=0,0,Inputs!L271*Inputs!L164*Inputs!E77*Inputs!D27*'GM Alloc Factors'!J38/('(Other Computations)'!J186+'(Other Computations)'!J199))</f>
        <v>0</v>
      </c>
      <c r="K7295" s="43">
        <f t="shared" ref="K7295:K7305" si="1547">SUM(G7295:J7295)</f>
        <v>0</v>
      </c>
    </row>
    <row r="7296" spans="1:11" ht="12.75" customHeight="1">
      <c r="A7296" s="61" t="str">
        <f>"         "&amp;Labels!B70</f>
        <v xml:space="preserve">         Customer 2</v>
      </c>
      <c r="B7296" s="76">
        <f>IF('(Other Computations)'!B200=0,0,Inputs!D272*Inputs!D165*Inputs!E78*Inputs!D27*'GM Alloc Factors'!B38/('(Other Computations)'!B187+'(Other Computations)'!B200))</f>
        <v>0</v>
      </c>
      <c r="C7296" s="76">
        <f>IF('(Other Computations)'!C200=0,0,Inputs!E272*Inputs!E165*Inputs!E78*Inputs!D27*'GM Alloc Factors'!C38/('(Other Computations)'!C187+'(Other Computations)'!C200))</f>
        <v>0</v>
      </c>
      <c r="D7296" s="76">
        <f>IF('(Other Computations)'!D200=0,0,Inputs!F272*Inputs!F165*Inputs!E78*Inputs!D27*'GM Alloc Factors'!D38/('(Other Computations)'!D187+'(Other Computations)'!D200))</f>
        <v>0</v>
      </c>
      <c r="E7296" s="76">
        <f>IF('(Other Computations)'!E200=0,0,Inputs!G272*Inputs!G165*Inputs!E78*Inputs!D27*'GM Alloc Factors'!E38/('(Other Computations)'!E187+'(Other Computations)'!E200))</f>
        <v>0</v>
      </c>
      <c r="F7296" s="43">
        <f t="shared" si="1546"/>
        <v>0</v>
      </c>
      <c r="G7296" s="76">
        <f>IF('(Other Computations)'!G200=0,0,Inputs!I272*Inputs!I165*Inputs!E78*Inputs!D27*'GM Alloc Factors'!G38/('(Other Computations)'!G187+'(Other Computations)'!G200))</f>
        <v>0</v>
      </c>
      <c r="H7296" s="76">
        <f>IF('(Other Computations)'!H200=0,0,Inputs!J272*Inputs!J165*Inputs!E78*Inputs!D27*'GM Alloc Factors'!H38/('(Other Computations)'!H187+'(Other Computations)'!H200))</f>
        <v>0</v>
      </c>
      <c r="I7296" s="76">
        <f>IF('(Other Computations)'!I200=0,0,Inputs!K272*Inputs!K165*Inputs!E78*Inputs!D27*'GM Alloc Factors'!I38/('(Other Computations)'!I187+'(Other Computations)'!I200))</f>
        <v>0</v>
      </c>
      <c r="J7296" s="76">
        <f>IF('(Other Computations)'!J200=0,0,Inputs!L272*Inputs!L165*Inputs!E78*Inputs!D27*'GM Alloc Factors'!J38/('(Other Computations)'!J187+'(Other Computations)'!J200))</f>
        <v>0</v>
      </c>
      <c r="K7296" s="43">
        <f t="shared" si="1547"/>
        <v>0</v>
      </c>
    </row>
    <row r="7297" spans="1:11" ht="12.75" customHeight="1">
      <c r="A7297" s="61" t="str">
        <f>"         "&amp;Labels!B71</f>
        <v xml:space="preserve">         Customer 3</v>
      </c>
      <c r="B7297" s="76">
        <f>IF('(Other Computations)'!B201=0,0,Inputs!D273*Inputs!D166*Inputs!E79*Inputs!D27*'GM Alloc Factors'!B38/('(Other Computations)'!B188+'(Other Computations)'!B201))</f>
        <v>0</v>
      </c>
      <c r="C7297" s="76">
        <f>IF('(Other Computations)'!C201=0,0,Inputs!E273*Inputs!E166*Inputs!E79*Inputs!D27*'GM Alloc Factors'!C38/('(Other Computations)'!C188+'(Other Computations)'!C201))</f>
        <v>0</v>
      </c>
      <c r="D7297" s="76">
        <f>IF('(Other Computations)'!D201=0,0,Inputs!F273*Inputs!F166*Inputs!E79*Inputs!D27*'GM Alloc Factors'!D38/('(Other Computations)'!D188+'(Other Computations)'!D201))</f>
        <v>0</v>
      </c>
      <c r="E7297" s="76">
        <f>IF('(Other Computations)'!E201=0,0,Inputs!G273*Inputs!G166*Inputs!E79*Inputs!D27*'GM Alloc Factors'!E38/('(Other Computations)'!E188+'(Other Computations)'!E201))</f>
        <v>0</v>
      </c>
      <c r="F7297" s="43">
        <f t="shared" si="1546"/>
        <v>0</v>
      </c>
      <c r="G7297" s="76">
        <f>IF('(Other Computations)'!G201=0,0,Inputs!I273*Inputs!I166*Inputs!E79*Inputs!D27*'GM Alloc Factors'!G38/('(Other Computations)'!G188+'(Other Computations)'!G201))</f>
        <v>0</v>
      </c>
      <c r="H7297" s="76">
        <f>IF('(Other Computations)'!H201=0,0,Inputs!J273*Inputs!J166*Inputs!E79*Inputs!D27*'GM Alloc Factors'!H38/('(Other Computations)'!H188+'(Other Computations)'!H201))</f>
        <v>0</v>
      </c>
      <c r="I7297" s="76">
        <f>IF('(Other Computations)'!I201=0,0,Inputs!K273*Inputs!K166*Inputs!E79*Inputs!D27*'GM Alloc Factors'!I38/('(Other Computations)'!I188+'(Other Computations)'!I201))</f>
        <v>0</v>
      </c>
      <c r="J7297" s="76">
        <f>IF('(Other Computations)'!J201=0,0,Inputs!L273*Inputs!L166*Inputs!E79*Inputs!D27*'GM Alloc Factors'!J38/('(Other Computations)'!J188+'(Other Computations)'!J201))</f>
        <v>0</v>
      </c>
      <c r="K7297" s="43">
        <f t="shared" si="1547"/>
        <v>0</v>
      </c>
    </row>
    <row r="7298" spans="1:11" ht="12.75" customHeight="1">
      <c r="A7298" s="61" t="str">
        <f>"         "&amp;Labels!B72</f>
        <v xml:space="preserve">         Customer 4</v>
      </c>
      <c r="B7298" s="76">
        <f>IF('(Other Computations)'!B202=0,0,Inputs!D274*Inputs!D167*Inputs!E80*Inputs!D27*'GM Alloc Factors'!B38/('(Other Computations)'!B189+'(Other Computations)'!B202))</f>
        <v>0</v>
      </c>
      <c r="C7298" s="76">
        <f>IF('(Other Computations)'!C202=0,0,Inputs!E274*Inputs!E167*Inputs!E80*Inputs!D27*'GM Alloc Factors'!C38/('(Other Computations)'!C189+'(Other Computations)'!C202))</f>
        <v>0</v>
      </c>
      <c r="D7298" s="76">
        <f>IF('(Other Computations)'!D202=0,0,Inputs!F274*Inputs!F167*Inputs!E80*Inputs!D27*'GM Alloc Factors'!D38/('(Other Computations)'!D189+'(Other Computations)'!D202))</f>
        <v>0</v>
      </c>
      <c r="E7298" s="76">
        <f>IF('(Other Computations)'!E202=0,0,Inputs!G274*Inputs!G167*Inputs!E80*Inputs!D27*'GM Alloc Factors'!E38/('(Other Computations)'!E189+'(Other Computations)'!E202))</f>
        <v>0</v>
      </c>
      <c r="F7298" s="43">
        <f t="shared" si="1546"/>
        <v>0</v>
      </c>
      <c r="G7298" s="76">
        <f>IF('(Other Computations)'!G202=0,0,Inputs!I274*Inputs!I167*Inputs!E80*Inputs!D27*'GM Alloc Factors'!G38/('(Other Computations)'!G189+'(Other Computations)'!G202))</f>
        <v>0</v>
      </c>
      <c r="H7298" s="76">
        <f>IF('(Other Computations)'!H202=0,0,Inputs!J274*Inputs!J167*Inputs!E80*Inputs!D27*'GM Alloc Factors'!H38/('(Other Computations)'!H189+'(Other Computations)'!H202))</f>
        <v>0</v>
      </c>
      <c r="I7298" s="76">
        <f>IF('(Other Computations)'!I202=0,0,Inputs!K274*Inputs!K167*Inputs!E80*Inputs!D27*'GM Alloc Factors'!I38/('(Other Computations)'!I189+'(Other Computations)'!I202))</f>
        <v>0</v>
      </c>
      <c r="J7298" s="76">
        <f>IF('(Other Computations)'!J202=0,0,Inputs!L274*Inputs!L167*Inputs!E80*Inputs!D27*'GM Alloc Factors'!J38/('(Other Computations)'!J189+'(Other Computations)'!J202))</f>
        <v>0</v>
      </c>
      <c r="K7298" s="43">
        <f t="shared" si="1547"/>
        <v>0</v>
      </c>
    </row>
    <row r="7299" spans="1:11" ht="12.75" customHeight="1">
      <c r="A7299" s="61" t="str">
        <f>"         "&amp;Labels!B73</f>
        <v xml:space="preserve">         Customer 5</v>
      </c>
      <c r="B7299" s="76">
        <f>IF('(Other Computations)'!B203=0,0,Inputs!D275*Inputs!D168*Inputs!E81*Inputs!D27*'GM Alloc Factors'!B38/('(Other Computations)'!B190+'(Other Computations)'!B203))</f>
        <v>0</v>
      </c>
      <c r="C7299" s="76">
        <f>IF('(Other Computations)'!C203=0,0,Inputs!E275*Inputs!E168*Inputs!E81*Inputs!D27*'GM Alloc Factors'!C38/('(Other Computations)'!C190+'(Other Computations)'!C203))</f>
        <v>0</v>
      </c>
      <c r="D7299" s="76">
        <f>IF('(Other Computations)'!D203=0,0,Inputs!F275*Inputs!F168*Inputs!E81*Inputs!D27*'GM Alloc Factors'!D38/('(Other Computations)'!D190+'(Other Computations)'!D203))</f>
        <v>0</v>
      </c>
      <c r="E7299" s="76">
        <f>IF('(Other Computations)'!E203=0,0,Inputs!G275*Inputs!G168*Inputs!E81*Inputs!D27*'GM Alloc Factors'!E38/('(Other Computations)'!E190+'(Other Computations)'!E203))</f>
        <v>0</v>
      </c>
      <c r="F7299" s="43">
        <f t="shared" si="1546"/>
        <v>0</v>
      </c>
      <c r="G7299" s="76">
        <f>IF('(Other Computations)'!G203=0,0,Inputs!I275*Inputs!I168*Inputs!E81*Inputs!D27*'GM Alloc Factors'!G38/('(Other Computations)'!G190+'(Other Computations)'!G203))</f>
        <v>0</v>
      </c>
      <c r="H7299" s="76">
        <f>IF('(Other Computations)'!H203=0,0,Inputs!J275*Inputs!J168*Inputs!E81*Inputs!D27*'GM Alloc Factors'!H38/('(Other Computations)'!H190+'(Other Computations)'!H203))</f>
        <v>0</v>
      </c>
      <c r="I7299" s="76">
        <f>IF('(Other Computations)'!I203=0,0,Inputs!K275*Inputs!K168*Inputs!E81*Inputs!D27*'GM Alloc Factors'!I38/('(Other Computations)'!I190+'(Other Computations)'!I203))</f>
        <v>0</v>
      </c>
      <c r="J7299" s="76">
        <f>IF('(Other Computations)'!J203=0,0,Inputs!L275*Inputs!L168*Inputs!E81*Inputs!D27*'GM Alloc Factors'!J38/('(Other Computations)'!J190+'(Other Computations)'!J203))</f>
        <v>0</v>
      </c>
      <c r="K7299" s="43">
        <f t="shared" si="1547"/>
        <v>0</v>
      </c>
    </row>
    <row r="7300" spans="1:11" ht="12.75" customHeight="1">
      <c r="A7300" s="61" t="str">
        <f>"         "&amp;Labels!B74</f>
        <v xml:space="preserve">         Customer 6</v>
      </c>
      <c r="B7300" s="76">
        <f>IF('(Other Computations)'!B204=0,0,Inputs!D276*Inputs!D169*Inputs!E82*Inputs!D27*'GM Alloc Factors'!B38/('(Other Computations)'!B191+'(Other Computations)'!B204))</f>
        <v>0</v>
      </c>
      <c r="C7300" s="76">
        <f>IF('(Other Computations)'!C204=0,0,Inputs!E276*Inputs!E169*Inputs!E82*Inputs!D27*'GM Alloc Factors'!C38/('(Other Computations)'!C191+'(Other Computations)'!C204))</f>
        <v>0</v>
      </c>
      <c r="D7300" s="76">
        <f>IF('(Other Computations)'!D204=0,0,Inputs!F276*Inputs!F169*Inputs!E82*Inputs!D27*'GM Alloc Factors'!D38/('(Other Computations)'!D191+'(Other Computations)'!D204))</f>
        <v>0</v>
      </c>
      <c r="E7300" s="76">
        <f>IF('(Other Computations)'!E204=0,0,Inputs!G276*Inputs!G169*Inputs!E82*Inputs!D27*'GM Alloc Factors'!E38/('(Other Computations)'!E191+'(Other Computations)'!E204))</f>
        <v>0</v>
      </c>
      <c r="F7300" s="43">
        <f t="shared" si="1546"/>
        <v>0</v>
      </c>
      <c r="G7300" s="76">
        <f>IF('(Other Computations)'!G204=0,0,Inputs!I276*Inputs!I169*Inputs!E82*Inputs!D27*'GM Alloc Factors'!G38/('(Other Computations)'!G191+'(Other Computations)'!G204))</f>
        <v>0</v>
      </c>
      <c r="H7300" s="76">
        <f>IF('(Other Computations)'!H204=0,0,Inputs!J276*Inputs!J169*Inputs!E82*Inputs!D27*'GM Alloc Factors'!H38/('(Other Computations)'!H191+'(Other Computations)'!H204))</f>
        <v>0</v>
      </c>
      <c r="I7300" s="76">
        <f>IF('(Other Computations)'!I204=0,0,Inputs!K276*Inputs!K169*Inputs!E82*Inputs!D27*'GM Alloc Factors'!I38/('(Other Computations)'!I191+'(Other Computations)'!I204))</f>
        <v>0</v>
      </c>
      <c r="J7300" s="76">
        <f>IF('(Other Computations)'!J204=0,0,Inputs!L276*Inputs!L169*Inputs!E82*Inputs!D27*'GM Alloc Factors'!J38/('(Other Computations)'!J191+'(Other Computations)'!J204))</f>
        <v>0</v>
      </c>
      <c r="K7300" s="43">
        <f t="shared" si="1547"/>
        <v>0</v>
      </c>
    </row>
    <row r="7301" spans="1:11" ht="12.75" customHeight="1">
      <c r="A7301" s="61" t="str">
        <f>"         "&amp;Labels!B75</f>
        <v xml:space="preserve">         Customer 7</v>
      </c>
      <c r="B7301" s="76">
        <f>IF('(Other Computations)'!B205=0,0,Inputs!D277*Inputs!D170*Inputs!E83*Inputs!D27*'GM Alloc Factors'!B38/('(Other Computations)'!B192+'(Other Computations)'!B205))</f>
        <v>0</v>
      </c>
      <c r="C7301" s="76">
        <f>IF('(Other Computations)'!C205=0,0,Inputs!E277*Inputs!E170*Inputs!E83*Inputs!D27*'GM Alloc Factors'!C38/('(Other Computations)'!C192+'(Other Computations)'!C205))</f>
        <v>0</v>
      </c>
      <c r="D7301" s="76">
        <f>IF('(Other Computations)'!D205=0,0,Inputs!F277*Inputs!F170*Inputs!E83*Inputs!D27*'GM Alloc Factors'!D38/('(Other Computations)'!D192+'(Other Computations)'!D205))</f>
        <v>0</v>
      </c>
      <c r="E7301" s="76">
        <f>IF('(Other Computations)'!E205=0,0,Inputs!G277*Inputs!G170*Inputs!E83*Inputs!D27*'GM Alloc Factors'!E38/('(Other Computations)'!E192+'(Other Computations)'!E205))</f>
        <v>0</v>
      </c>
      <c r="F7301" s="43">
        <f t="shared" si="1546"/>
        <v>0</v>
      </c>
      <c r="G7301" s="76">
        <f>IF('(Other Computations)'!G205=0,0,Inputs!I277*Inputs!I170*Inputs!E83*Inputs!D27*'GM Alloc Factors'!G38/('(Other Computations)'!G192+'(Other Computations)'!G205))</f>
        <v>0</v>
      </c>
      <c r="H7301" s="76">
        <f>IF('(Other Computations)'!H205=0,0,Inputs!J277*Inputs!J170*Inputs!E83*Inputs!D27*'GM Alloc Factors'!H38/('(Other Computations)'!H192+'(Other Computations)'!H205))</f>
        <v>0</v>
      </c>
      <c r="I7301" s="76">
        <f>IF('(Other Computations)'!I205=0,0,Inputs!K277*Inputs!K170*Inputs!E83*Inputs!D27*'GM Alloc Factors'!I38/('(Other Computations)'!I192+'(Other Computations)'!I205))</f>
        <v>0</v>
      </c>
      <c r="J7301" s="76">
        <f>IF('(Other Computations)'!J205=0,0,Inputs!L277*Inputs!L170*Inputs!E83*Inputs!D27*'GM Alloc Factors'!J38/('(Other Computations)'!J192+'(Other Computations)'!J205))</f>
        <v>0</v>
      </c>
      <c r="K7301" s="43">
        <f t="shared" si="1547"/>
        <v>0</v>
      </c>
    </row>
    <row r="7302" spans="1:11" ht="12.75" customHeight="1">
      <c r="A7302" s="61" t="str">
        <f>"         "&amp;Labels!B76</f>
        <v xml:space="preserve">         Customer 8</v>
      </c>
      <c r="B7302" s="76">
        <f>IF('(Other Computations)'!B206=0,0,Inputs!D278*Inputs!D171*Inputs!E84*Inputs!D27*'GM Alloc Factors'!B38/('(Other Computations)'!B193+'(Other Computations)'!B206))</f>
        <v>0</v>
      </c>
      <c r="C7302" s="76">
        <f>IF('(Other Computations)'!C206=0,0,Inputs!E278*Inputs!E171*Inputs!E84*Inputs!D27*'GM Alloc Factors'!C38/('(Other Computations)'!C193+'(Other Computations)'!C206))</f>
        <v>0</v>
      </c>
      <c r="D7302" s="76">
        <f>IF('(Other Computations)'!D206=0,0,Inputs!F278*Inputs!F171*Inputs!E84*Inputs!D27*'GM Alloc Factors'!D38/('(Other Computations)'!D193+'(Other Computations)'!D206))</f>
        <v>0</v>
      </c>
      <c r="E7302" s="76">
        <f>IF('(Other Computations)'!E206=0,0,Inputs!G278*Inputs!G171*Inputs!E84*Inputs!D27*'GM Alloc Factors'!E38/('(Other Computations)'!E193+'(Other Computations)'!E206))</f>
        <v>0</v>
      </c>
      <c r="F7302" s="43">
        <f t="shared" si="1546"/>
        <v>0</v>
      </c>
      <c r="G7302" s="76">
        <f>IF('(Other Computations)'!G206=0,0,Inputs!I278*Inputs!I171*Inputs!E84*Inputs!D27*'GM Alloc Factors'!G38/('(Other Computations)'!G193+'(Other Computations)'!G206))</f>
        <v>0</v>
      </c>
      <c r="H7302" s="76">
        <f>IF('(Other Computations)'!H206=0,0,Inputs!J278*Inputs!J171*Inputs!E84*Inputs!D27*'GM Alloc Factors'!H38/('(Other Computations)'!H193+'(Other Computations)'!H206))</f>
        <v>0</v>
      </c>
      <c r="I7302" s="76">
        <f>IF('(Other Computations)'!I206=0,0,Inputs!K278*Inputs!K171*Inputs!E84*Inputs!D27*'GM Alloc Factors'!I38/('(Other Computations)'!I193+'(Other Computations)'!I206))</f>
        <v>0</v>
      </c>
      <c r="J7302" s="76">
        <f>IF('(Other Computations)'!J206=0,0,Inputs!L278*Inputs!L171*Inputs!E84*Inputs!D27*'GM Alloc Factors'!J38/('(Other Computations)'!J193+'(Other Computations)'!J206))</f>
        <v>0</v>
      </c>
      <c r="K7302" s="43">
        <f t="shared" si="1547"/>
        <v>0</v>
      </c>
    </row>
    <row r="7303" spans="1:11" ht="12.75" customHeight="1">
      <c r="A7303" s="61" t="str">
        <f>"         "&amp;Labels!B77</f>
        <v xml:space="preserve">         Customer 9</v>
      </c>
      <c r="B7303" s="76">
        <f>IF('(Other Computations)'!B207=0,0,Inputs!D279*Inputs!D172*Inputs!E85*Inputs!D27*'GM Alloc Factors'!B38/('(Other Computations)'!B194+'(Other Computations)'!B207))</f>
        <v>0</v>
      </c>
      <c r="C7303" s="76">
        <f>IF('(Other Computations)'!C207=0,0,Inputs!E279*Inputs!E172*Inputs!E85*Inputs!D27*'GM Alloc Factors'!C38/('(Other Computations)'!C194+'(Other Computations)'!C207))</f>
        <v>0</v>
      </c>
      <c r="D7303" s="76">
        <f>IF('(Other Computations)'!D207=0,0,Inputs!F279*Inputs!F172*Inputs!E85*Inputs!D27*'GM Alloc Factors'!D38/('(Other Computations)'!D194+'(Other Computations)'!D207))</f>
        <v>0</v>
      </c>
      <c r="E7303" s="76">
        <f>IF('(Other Computations)'!E207=0,0,Inputs!G279*Inputs!G172*Inputs!E85*Inputs!D27*'GM Alloc Factors'!E38/('(Other Computations)'!E194+'(Other Computations)'!E207))</f>
        <v>0</v>
      </c>
      <c r="F7303" s="43">
        <f t="shared" si="1546"/>
        <v>0</v>
      </c>
      <c r="G7303" s="76">
        <f>IF('(Other Computations)'!G207=0,0,Inputs!I279*Inputs!I172*Inputs!E85*Inputs!D27*'GM Alloc Factors'!G38/('(Other Computations)'!G194+'(Other Computations)'!G207))</f>
        <v>0</v>
      </c>
      <c r="H7303" s="76">
        <f>IF('(Other Computations)'!H207=0,0,Inputs!J279*Inputs!J172*Inputs!E85*Inputs!D27*'GM Alloc Factors'!H38/('(Other Computations)'!H194+'(Other Computations)'!H207))</f>
        <v>0</v>
      </c>
      <c r="I7303" s="76">
        <f>IF('(Other Computations)'!I207=0,0,Inputs!K279*Inputs!K172*Inputs!E85*Inputs!D27*'GM Alloc Factors'!I38/('(Other Computations)'!I194+'(Other Computations)'!I207))</f>
        <v>0</v>
      </c>
      <c r="J7303" s="76">
        <f>IF('(Other Computations)'!J207=0,0,Inputs!L279*Inputs!L172*Inputs!E85*Inputs!D27*'GM Alloc Factors'!J38/('(Other Computations)'!J194+'(Other Computations)'!J207))</f>
        <v>0</v>
      </c>
      <c r="K7303" s="43">
        <f t="shared" si="1547"/>
        <v>0</v>
      </c>
    </row>
    <row r="7304" spans="1:11" ht="12.75" customHeight="1">
      <c r="A7304" s="61" t="str">
        <f>"         "&amp;Labels!B78</f>
        <v xml:space="preserve">         Customer 10</v>
      </c>
      <c r="B7304" s="76">
        <f>IF('(Other Computations)'!B208=0,0,Inputs!D280*Inputs!D173*Inputs!E86*Inputs!D27*'GM Alloc Factors'!B38/('(Other Computations)'!B195+'(Other Computations)'!B208))</f>
        <v>0</v>
      </c>
      <c r="C7304" s="76">
        <f>IF('(Other Computations)'!C208=0,0,Inputs!E280*Inputs!E173*Inputs!E86*Inputs!D27*'GM Alloc Factors'!C38/('(Other Computations)'!C195+'(Other Computations)'!C208))</f>
        <v>0</v>
      </c>
      <c r="D7304" s="76">
        <f>IF('(Other Computations)'!D208=0,0,Inputs!F280*Inputs!F173*Inputs!E86*Inputs!D27*'GM Alloc Factors'!D38/('(Other Computations)'!D195+'(Other Computations)'!D208))</f>
        <v>0</v>
      </c>
      <c r="E7304" s="76">
        <f>IF('(Other Computations)'!E208=0,0,Inputs!G280*Inputs!G173*Inputs!E86*Inputs!D27*'GM Alloc Factors'!E38/('(Other Computations)'!E195+'(Other Computations)'!E208))</f>
        <v>0</v>
      </c>
      <c r="F7304" s="43">
        <f t="shared" si="1546"/>
        <v>0</v>
      </c>
      <c r="G7304" s="76">
        <f>IF('(Other Computations)'!G208=0,0,Inputs!I280*Inputs!I173*Inputs!E86*Inputs!D27*'GM Alloc Factors'!G38/('(Other Computations)'!G195+'(Other Computations)'!G208))</f>
        <v>0</v>
      </c>
      <c r="H7304" s="76">
        <f>IF('(Other Computations)'!H208=0,0,Inputs!J280*Inputs!J173*Inputs!E86*Inputs!D27*'GM Alloc Factors'!H38/('(Other Computations)'!H195+'(Other Computations)'!H208))</f>
        <v>0</v>
      </c>
      <c r="I7304" s="76">
        <f>IF('(Other Computations)'!I208=0,0,Inputs!K280*Inputs!K173*Inputs!E86*Inputs!D27*'GM Alloc Factors'!I38/('(Other Computations)'!I195+'(Other Computations)'!I208))</f>
        <v>0</v>
      </c>
      <c r="J7304" s="76">
        <f>IF('(Other Computations)'!J208=0,0,Inputs!L280*Inputs!L173*Inputs!E86*Inputs!D27*'GM Alloc Factors'!J38/('(Other Computations)'!J195+'(Other Computations)'!J208))</f>
        <v>0</v>
      </c>
      <c r="K7304" s="43">
        <f t="shared" si="1547"/>
        <v>0</v>
      </c>
    </row>
    <row r="7305" spans="1:11" ht="12.75" customHeight="1">
      <c r="A7305" s="61" t="str">
        <f>"         "&amp;Labels!C68</f>
        <v xml:space="preserve">         Total</v>
      </c>
      <c r="B7305" s="84">
        <f>SUM(B7295:B7304)</f>
        <v>0</v>
      </c>
      <c r="C7305" s="84">
        <f>SUM(C7295:C7304)</f>
        <v>0</v>
      </c>
      <c r="D7305" s="84">
        <f>SUM(D7295:D7304)</f>
        <v>0</v>
      </c>
      <c r="E7305" s="84">
        <f>SUM(E7295:E7304)</f>
        <v>0</v>
      </c>
      <c r="F7305" s="43">
        <f t="shared" si="1546"/>
        <v>0</v>
      </c>
      <c r="G7305" s="84">
        <f>SUM(G7295:G7304)</f>
        <v>0</v>
      </c>
      <c r="H7305" s="84">
        <f>SUM(H7295:H7304)</f>
        <v>0</v>
      </c>
      <c r="I7305" s="84">
        <f>SUM(I7295:I7304)</f>
        <v>0</v>
      </c>
      <c r="J7305" s="84">
        <f>SUM(J7295:J7304)</f>
        <v>0</v>
      </c>
      <c r="K7305" s="43">
        <f t="shared" si="1547"/>
        <v>0</v>
      </c>
    </row>
    <row r="7306" spans="1:11" ht="12.75" customHeight="1">
      <c r="A7306" s="61" t="str">
        <f>"      "&amp;Labels!B87</f>
        <v xml:space="preserve">      Q 3</v>
      </c>
      <c r="B7306" s="84"/>
      <c r="C7306" s="84"/>
      <c r="D7306" s="84"/>
      <c r="E7306" s="84"/>
      <c r="F7306" s="43"/>
      <c r="G7306" s="84"/>
      <c r="H7306" s="84"/>
      <c r="I7306" s="84"/>
      <c r="J7306" s="84"/>
      <c r="K7306" s="43"/>
    </row>
    <row r="7307" spans="1:11" ht="12.75" customHeight="1">
      <c r="A7307" s="61" t="str">
        <f>"         "&amp;Labels!B69</f>
        <v xml:space="preserve">         Customer 1</v>
      </c>
      <c r="B7307" s="76">
        <f>IF('(Other Computations)'!B199=0,0,Inputs!D271*Inputs!D164*Inputs!F77*Inputs!D27*'GM Alloc Factors'!B41/('(Other Computations)'!B186+'(Other Computations)'!B199))</f>
        <v>0</v>
      </c>
      <c r="C7307" s="76">
        <f>IF('(Other Computations)'!C199=0,0,Inputs!E271*Inputs!E164*Inputs!F77*Inputs!D27*'GM Alloc Factors'!C41/('(Other Computations)'!C186+'(Other Computations)'!C199))</f>
        <v>0</v>
      </c>
      <c r="D7307" s="76">
        <f>IF('(Other Computations)'!D199=0,0,Inputs!F271*Inputs!F164*Inputs!F77*Inputs!D27*'GM Alloc Factors'!D41/('(Other Computations)'!D186+'(Other Computations)'!D199))</f>
        <v>0</v>
      </c>
      <c r="E7307" s="76">
        <f>IF('(Other Computations)'!E199=0,0,Inputs!G271*Inputs!G164*Inputs!F77*Inputs!D27*'GM Alloc Factors'!E41/('(Other Computations)'!E186+'(Other Computations)'!E199))</f>
        <v>0</v>
      </c>
      <c r="F7307" s="43">
        <f t="shared" ref="F7307:F7317" si="1548">SUM(B7307:E7307)</f>
        <v>0</v>
      </c>
      <c r="G7307" s="76">
        <f>IF('(Other Computations)'!G199=0,0,Inputs!I271*Inputs!I164*Inputs!F77*Inputs!D27*'GM Alloc Factors'!G41/('(Other Computations)'!G186+'(Other Computations)'!G199))</f>
        <v>0</v>
      </c>
      <c r="H7307" s="76">
        <f>IF('(Other Computations)'!H199=0,0,Inputs!J271*Inputs!J164*Inputs!F77*Inputs!D27*'GM Alloc Factors'!H41/('(Other Computations)'!H186+'(Other Computations)'!H199))</f>
        <v>0</v>
      </c>
      <c r="I7307" s="76">
        <f>IF('(Other Computations)'!I199=0,0,Inputs!K271*Inputs!K164*Inputs!F77*Inputs!D27*'GM Alloc Factors'!I41/('(Other Computations)'!I186+'(Other Computations)'!I199))</f>
        <v>0</v>
      </c>
      <c r="J7307" s="76">
        <f>IF('(Other Computations)'!J199=0,0,Inputs!L271*Inputs!L164*Inputs!F77*Inputs!D27*'GM Alloc Factors'!J41/('(Other Computations)'!J186+'(Other Computations)'!J199))</f>
        <v>0</v>
      </c>
      <c r="K7307" s="43">
        <f t="shared" ref="K7307:K7317" si="1549">SUM(G7307:J7307)</f>
        <v>0</v>
      </c>
    </row>
    <row r="7308" spans="1:11" ht="12.75" customHeight="1">
      <c r="A7308" s="61" t="str">
        <f>"         "&amp;Labels!B70</f>
        <v xml:space="preserve">         Customer 2</v>
      </c>
      <c r="B7308" s="76">
        <f>IF('(Other Computations)'!B200=0,0,Inputs!D272*Inputs!D165*Inputs!F78*Inputs!D27*'GM Alloc Factors'!B41/('(Other Computations)'!B187+'(Other Computations)'!B200))</f>
        <v>0</v>
      </c>
      <c r="C7308" s="76">
        <f>IF('(Other Computations)'!C200=0,0,Inputs!E272*Inputs!E165*Inputs!F78*Inputs!D27*'GM Alloc Factors'!C41/('(Other Computations)'!C187+'(Other Computations)'!C200))</f>
        <v>0</v>
      </c>
      <c r="D7308" s="76">
        <f>IF('(Other Computations)'!D200=0,0,Inputs!F272*Inputs!F165*Inputs!F78*Inputs!D27*'GM Alloc Factors'!D41/('(Other Computations)'!D187+'(Other Computations)'!D200))</f>
        <v>0</v>
      </c>
      <c r="E7308" s="76">
        <f>IF('(Other Computations)'!E200=0,0,Inputs!G272*Inputs!G165*Inputs!F78*Inputs!D27*'GM Alloc Factors'!E41/('(Other Computations)'!E187+'(Other Computations)'!E200))</f>
        <v>0</v>
      </c>
      <c r="F7308" s="43">
        <f t="shared" si="1548"/>
        <v>0</v>
      </c>
      <c r="G7308" s="76">
        <f>IF('(Other Computations)'!G200=0,0,Inputs!I272*Inputs!I165*Inputs!F78*Inputs!D27*'GM Alloc Factors'!G41/('(Other Computations)'!G187+'(Other Computations)'!G200))</f>
        <v>0</v>
      </c>
      <c r="H7308" s="76">
        <f>IF('(Other Computations)'!H200=0,0,Inputs!J272*Inputs!J165*Inputs!F78*Inputs!D27*'GM Alloc Factors'!H41/('(Other Computations)'!H187+'(Other Computations)'!H200))</f>
        <v>0</v>
      </c>
      <c r="I7308" s="76">
        <f>IF('(Other Computations)'!I200=0,0,Inputs!K272*Inputs!K165*Inputs!F78*Inputs!D27*'GM Alloc Factors'!I41/('(Other Computations)'!I187+'(Other Computations)'!I200))</f>
        <v>0</v>
      </c>
      <c r="J7308" s="76">
        <f>IF('(Other Computations)'!J200=0,0,Inputs!L272*Inputs!L165*Inputs!F78*Inputs!D27*'GM Alloc Factors'!J41/('(Other Computations)'!J187+'(Other Computations)'!J200))</f>
        <v>0</v>
      </c>
      <c r="K7308" s="43">
        <f t="shared" si="1549"/>
        <v>0</v>
      </c>
    </row>
    <row r="7309" spans="1:11" ht="12.75" customHeight="1">
      <c r="A7309" s="61" t="str">
        <f>"         "&amp;Labels!B71</f>
        <v xml:space="preserve">         Customer 3</v>
      </c>
      <c r="B7309" s="76">
        <f>IF('(Other Computations)'!B201=0,0,Inputs!D273*Inputs!D166*Inputs!F79*Inputs!D27*'GM Alloc Factors'!B41/('(Other Computations)'!B188+'(Other Computations)'!B201))</f>
        <v>0</v>
      </c>
      <c r="C7309" s="76">
        <f>IF('(Other Computations)'!C201=0,0,Inputs!E273*Inputs!E166*Inputs!F79*Inputs!D27*'GM Alloc Factors'!C41/('(Other Computations)'!C188+'(Other Computations)'!C201))</f>
        <v>0</v>
      </c>
      <c r="D7309" s="76">
        <f>IF('(Other Computations)'!D201=0,0,Inputs!F273*Inputs!F166*Inputs!F79*Inputs!D27*'GM Alloc Factors'!D41/('(Other Computations)'!D188+'(Other Computations)'!D201))</f>
        <v>0</v>
      </c>
      <c r="E7309" s="76">
        <f>IF('(Other Computations)'!E201=0,0,Inputs!G273*Inputs!G166*Inputs!F79*Inputs!D27*'GM Alloc Factors'!E41/('(Other Computations)'!E188+'(Other Computations)'!E201))</f>
        <v>0</v>
      </c>
      <c r="F7309" s="43">
        <f t="shared" si="1548"/>
        <v>0</v>
      </c>
      <c r="G7309" s="76">
        <f>IF('(Other Computations)'!G201=0,0,Inputs!I273*Inputs!I166*Inputs!F79*Inputs!D27*'GM Alloc Factors'!G41/('(Other Computations)'!G188+'(Other Computations)'!G201))</f>
        <v>0</v>
      </c>
      <c r="H7309" s="76">
        <f>IF('(Other Computations)'!H201=0,0,Inputs!J273*Inputs!J166*Inputs!F79*Inputs!D27*'GM Alloc Factors'!H41/('(Other Computations)'!H188+'(Other Computations)'!H201))</f>
        <v>0</v>
      </c>
      <c r="I7309" s="76">
        <f>IF('(Other Computations)'!I201=0,0,Inputs!K273*Inputs!K166*Inputs!F79*Inputs!D27*'GM Alloc Factors'!I41/('(Other Computations)'!I188+'(Other Computations)'!I201))</f>
        <v>0</v>
      </c>
      <c r="J7309" s="76">
        <f>IF('(Other Computations)'!J201=0,0,Inputs!L273*Inputs!L166*Inputs!F79*Inputs!D27*'GM Alloc Factors'!J41/('(Other Computations)'!J188+'(Other Computations)'!J201))</f>
        <v>0</v>
      </c>
      <c r="K7309" s="43">
        <f t="shared" si="1549"/>
        <v>0</v>
      </c>
    </row>
    <row r="7310" spans="1:11" ht="12.75" customHeight="1">
      <c r="A7310" s="61" t="str">
        <f>"         "&amp;Labels!B72</f>
        <v xml:space="preserve">         Customer 4</v>
      </c>
      <c r="B7310" s="76">
        <f>IF('(Other Computations)'!B202=0,0,Inputs!D274*Inputs!D167*Inputs!F80*Inputs!D27*'GM Alloc Factors'!B41/('(Other Computations)'!B189+'(Other Computations)'!B202))</f>
        <v>0</v>
      </c>
      <c r="C7310" s="76">
        <f>IF('(Other Computations)'!C202=0,0,Inputs!E274*Inputs!E167*Inputs!F80*Inputs!D27*'GM Alloc Factors'!C41/('(Other Computations)'!C189+'(Other Computations)'!C202))</f>
        <v>0</v>
      </c>
      <c r="D7310" s="76">
        <f>IF('(Other Computations)'!D202=0,0,Inputs!F274*Inputs!F167*Inputs!F80*Inputs!D27*'GM Alloc Factors'!D41/('(Other Computations)'!D189+'(Other Computations)'!D202))</f>
        <v>0</v>
      </c>
      <c r="E7310" s="76">
        <f>IF('(Other Computations)'!E202=0,0,Inputs!G274*Inputs!G167*Inputs!F80*Inputs!D27*'GM Alloc Factors'!E41/('(Other Computations)'!E189+'(Other Computations)'!E202))</f>
        <v>0</v>
      </c>
      <c r="F7310" s="43">
        <f t="shared" si="1548"/>
        <v>0</v>
      </c>
      <c r="G7310" s="76">
        <f>IF('(Other Computations)'!G202=0,0,Inputs!I274*Inputs!I167*Inputs!F80*Inputs!D27*'GM Alloc Factors'!G41/('(Other Computations)'!G189+'(Other Computations)'!G202))</f>
        <v>0</v>
      </c>
      <c r="H7310" s="76">
        <f>IF('(Other Computations)'!H202=0,0,Inputs!J274*Inputs!J167*Inputs!F80*Inputs!D27*'GM Alloc Factors'!H41/('(Other Computations)'!H189+'(Other Computations)'!H202))</f>
        <v>0</v>
      </c>
      <c r="I7310" s="76">
        <f>IF('(Other Computations)'!I202=0,0,Inputs!K274*Inputs!K167*Inputs!F80*Inputs!D27*'GM Alloc Factors'!I41/('(Other Computations)'!I189+'(Other Computations)'!I202))</f>
        <v>0</v>
      </c>
      <c r="J7310" s="76">
        <f>IF('(Other Computations)'!J202=0,0,Inputs!L274*Inputs!L167*Inputs!F80*Inputs!D27*'GM Alloc Factors'!J41/('(Other Computations)'!J189+'(Other Computations)'!J202))</f>
        <v>0</v>
      </c>
      <c r="K7310" s="43">
        <f t="shared" si="1549"/>
        <v>0</v>
      </c>
    </row>
    <row r="7311" spans="1:11" ht="12.75" customHeight="1">
      <c r="A7311" s="61" t="str">
        <f>"         "&amp;Labels!B73</f>
        <v xml:space="preserve">         Customer 5</v>
      </c>
      <c r="B7311" s="76">
        <f>IF('(Other Computations)'!B203=0,0,Inputs!D275*Inputs!D168*Inputs!F81*Inputs!D27*'GM Alloc Factors'!B41/('(Other Computations)'!B190+'(Other Computations)'!B203))</f>
        <v>0</v>
      </c>
      <c r="C7311" s="76">
        <f>IF('(Other Computations)'!C203=0,0,Inputs!E275*Inputs!E168*Inputs!F81*Inputs!D27*'GM Alloc Factors'!C41/('(Other Computations)'!C190+'(Other Computations)'!C203))</f>
        <v>0</v>
      </c>
      <c r="D7311" s="76">
        <f>IF('(Other Computations)'!D203=0,0,Inputs!F275*Inputs!F168*Inputs!F81*Inputs!D27*'GM Alloc Factors'!D41/('(Other Computations)'!D190+'(Other Computations)'!D203))</f>
        <v>0</v>
      </c>
      <c r="E7311" s="76">
        <f>IF('(Other Computations)'!E203=0,0,Inputs!G275*Inputs!G168*Inputs!F81*Inputs!D27*'GM Alloc Factors'!E41/('(Other Computations)'!E190+'(Other Computations)'!E203))</f>
        <v>0</v>
      </c>
      <c r="F7311" s="43">
        <f t="shared" si="1548"/>
        <v>0</v>
      </c>
      <c r="G7311" s="76">
        <f>IF('(Other Computations)'!G203=0,0,Inputs!I275*Inputs!I168*Inputs!F81*Inputs!D27*'GM Alloc Factors'!G41/('(Other Computations)'!G190+'(Other Computations)'!G203))</f>
        <v>0</v>
      </c>
      <c r="H7311" s="76">
        <f>IF('(Other Computations)'!H203=0,0,Inputs!J275*Inputs!J168*Inputs!F81*Inputs!D27*'GM Alloc Factors'!H41/('(Other Computations)'!H190+'(Other Computations)'!H203))</f>
        <v>0</v>
      </c>
      <c r="I7311" s="76">
        <f>IF('(Other Computations)'!I203=0,0,Inputs!K275*Inputs!K168*Inputs!F81*Inputs!D27*'GM Alloc Factors'!I41/('(Other Computations)'!I190+'(Other Computations)'!I203))</f>
        <v>0</v>
      </c>
      <c r="J7311" s="76">
        <f>IF('(Other Computations)'!J203=0,0,Inputs!L275*Inputs!L168*Inputs!F81*Inputs!D27*'GM Alloc Factors'!J41/('(Other Computations)'!J190+'(Other Computations)'!J203))</f>
        <v>0</v>
      </c>
      <c r="K7311" s="43">
        <f t="shared" si="1549"/>
        <v>0</v>
      </c>
    </row>
    <row r="7312" spans="1:11" ht="12.75" customHeight="1">
      <c r="A7312" s="61" t="str">
        <f>"         "&amp;Labels!B74</f>
        <v xml:space="preserve">         Customer 6</v>
      </c>
      <c r="B7312" s="76">
        <f>IF('(Other Computations)'!B204=0,0,Inputs!D276*Inputs!D169*Inputs!F82*Inputs!D27*'GM Alloc Factors'!B41/('(Other Computations)'!B191+'(Other Computations)'!B204))</f>
        <v>0</v>
      </c>
      <c r="C7312" s="76">
        <f>IF('(Other Computations)'!C204=0,0,Inputs!E276*Inputs!E169*Inputs!F82*Inputs!D27*'GM Alloc Factors'!C41/('(Other Computations)'!C191+'(Other Computations)'!C204))</f>
        <v>0</v>
      </c>
      <c r="D7312" s="76">
        <f>IF('(Other Computations)'!D204=0,0,Inputs!F276*Inputs!F169*Inputs!F82*Inputs!D27*'GM Alloc Factors'!D41/('(Other Computations)'!D191+'(Other Computations)'!D204))</f>
        <v>0</v>
      </c>
      <c r="E7312" s="76">
        <f>IF('(Other Computations)'!E204=0,0,Inputs!G276*Inputs!G169*Inputs!F82*Inputs!D27*'GM Alloc Factors'!E41/('(Other Computations)'!E191+'(Other Computations)'!E204))</f>
        <v>0</v>
      </c>
      <c r="F7312" s="43">
        <f t="shared" si="1548"/>
        <v>0</v>
      </c>
      <c r="G7312" s="76">
        <f>IF('(Other Computations)'!G204=0,0,Inputs!I276*Inputs!I169*Inputs!F82*Inputs!D27*'GM Alloc Factors'!G41/('(Other Computations)'!G191+'(Other Computations)'!G204))</f>
        <v>0</v>
      </c>
      <c r="H7312" s="76">
        <f>IF('(Other Computations)'!H204=0,0,Inputs!J276*Inputs!J169*Inputs!F82*Inputs!D27*'GM Alloc Factors'!H41/('(Other Computations)'!H191+'(Other Computations)'!H204))</f>
        <v>0</v>
      </c>
      <c r="I7312" s="76">
        <f>IF('(Other Computations)'!I204=0,0,Inputs!K276*Inputs!K169*Inputs!F82*Inputs!D27*'GM Alloc Factors'!I41/('(Other Computations)'!I191+'(Other Computations)'!I204))</f>
        <v>0</v>
      </c>
      <c r="J7312" s="76">
        <f>IF('(Other Computations)'!J204=0,0,Inputs!L276*Inputs!L169*Inputs!F82*Inputs!D27*'GM Alloc Factors'!J41/('(Other Computations)'!J191+'(Other Computations)'!J204))</f>
        <v>0</v>
      </c>
      <c r="K7312" s="43">
        <f t="shared" si="1549"/>
        <v>0</v>
      </c>
    </row>
    <row r="7313" spans="1:11" ht="12.75" customHeight="1">
      <c r="A7313" s="61" t="str">
        <f>"         "&amp;Labels!B75</f>
        <v xml:space="preserve">         Customer 7</v>
      </c>
      <c r="B7313" s="76">
        <f>IF('(Other Computations)'!B205=0,0,Inputs!D277*Inputs!D170*Inputs!F83*Inputs!D27*'GM Alloc Factors'!B41/('(Other Computations)'!B192+'(Other Computations)'!B205))</f>
        <v>0</v>
      </c>
      <c r="C7313" s="76">
        <f>IF('(Other Computations)'!C205=0,0,Inputs!E277*Inputs!E170*Inputs!F83*Inputs!D27*'GM Alloc Factors'!C41/('(Other Computations)'!C192+'(Other Computations)'!C205))</f>
        <v>0</v>
      </c>
      <c r="D7313" s="76">
        <f>IF('(Other Computations)'!D205=0,0,Inputs!F277*Inputs!F170*Inputs!F83*Inputs!D27*'GM Alloc Factors'!D41/('(Other Computations)'!D192+'(Other Computations)'!D205))</f>
        <v>0</v>
      </c>
      <c r="E7313" s="76">
        <f>IF('(Other Computations)'!E205=0,0,Inputs!G277*Inputs!G170*Inputs!F83*Inputs!D27*'GM Alloc Factors'!E41/('(Other Computations)'!E192+'(Other Computations)'!E205))</f>
        <v>0</v>
      </c>
      <c r="F7313" s="43">
        <f t="shared" si="1548"/>
        <v>0</v>
      </c>
      <c r="G7313" s="76">
        <f>IF('(Other Computations)'!G205=0,0,Inputs!I277*Inputs!I170*Inputs!F83*Inputs!D27*'GM Alloc Factors'!G41/('(Other Computations)'!G192+'(Other Computations)'!G205))</f>
        <v>0</v>
      </c>
      <c r="H7313" s="76">
        <f>IF('(Other Computations)'!H205=0,0,Inputs!J277*Inputs!J170*Inputs!F83*Inputs!D27*'GM Alloc Factors'!H41/('(Other Computations)'!H192+'(Other Computations)'!H205))</f>
        <v>0</v>
      </c>
      <c r="I7313" s="76">
        <f>IF('(Other Computations)'!I205=0,0,Inputs!K277*Inputs!K170*Inputs!F83*Inputs!D27*'GM Alloc Factors'!I41/('(Other Computations)'!I192+'(Other Computations)'!I205))</f>
        <v>0</v>
      </c>
      <c r="J7313" s="76">
        <f>IF('(Other Computations)'!J205=0,0,Inputs!L277*Inputs!L170*Inputs!F83*Inputs!D27*'GM Alloc Factors'!J41/('(Other Computations)'!J192+'(Other Computations)'!J205))</f>
        <v>0</v>
      </c>
      <c r="K7313" s="43">
        <f t="shared" si="1549"/>
        <v>0</v>
      </c>
    </row>
    <row r="7314" spans="1:11" ht="12.75" customHeight="1">
      <c r="A7314" s="61" t="str">
        <f>"         "&amp;Labels!B76</f>
        <v xml:space="preserve">         Customer 8</v>
      </c>
      <c r="B7314" s="76">
        <f>IF('(Other Computations)'!B206=0,0,Inputs!D278*Inputs!D171*Inputs!F84*Inputs!D27*'GM Alloc Factors'!B41/('(Other Computations)'!B193+'(Other Computations)'!B206))</f>
        <v>0</v>
      </c>
      <c r="C7314" s="76">
        <f>IF('(Other Computations)'!C206=0,0,Inputs!E278*Inputs!E171*Inputs!F84*Inputs!D27*'GM Alloc Factors'!C41/('(Other Computations)'!C193+'(Other Computations)'!C206))</f>
        <v>0</v>
      </c>
      <c r="D7314" s="76">
        <f>IF('(Other Computations)'!D206=0,0,Inputs!F278*Inputs!F171*Inputs!F84*Inputs!D27*'GM Alloc Factors'!D41/('(Other Computations)'!D193+'(Other Computations)'!D206))</f>
        <v>0</v>
      </c>
      <c r="E7314" s="76">
        <f>IF('(Other Computations)'!E206=0,0,Inputs!G278*Inputs!G171*Inputs!F84*Inputs!D27*'GM Alloc Factors'!E41/('(Other Computations)'!E193+'(Other Computations)'!E206))</f>
        <v>0</v>
      </c>
      <c r="F7314" s="43">
        <f t="shared" si="1548"/>
        <v>0</v>
      </c>
      <c r="G7314" s="76">
        <f>IF('(Other Computations)'!G206=0,0,Inputs!I278*Inputs!I171*Inputs!F84*Inputs!D27*'GM Alloc Factors'!G41/('(Other Computations)'!G193+'(Other Computations)'!G206))</f>
        <v>0</v>
      </c>
      <c r="H7314" s="76">
        <f>IF('(Other Computations)'!H206=0,0,Inputs!J278*Inputs!J171*Inputs!F84*Inputs!D27*'GM Alloc Factors'!H41/('(Other Computations)'!H193+'(Other Computations)'!H206))</f>
        <v>0</v>
      </c>
      <c r="I7314" s="76">
        <f>IF('(Other Computations)'!I206=0,0,Inputs!K278*Inputs!K171*Inputs!F84*Inputs!D27*'GM Alloc Factors'!I41/('(Other Computations)'!I193+'(Other Computations)'!I206))</f>
        <v>0</v>
      </c>
      <c r="J7314" s="76">
        <f>IF('(Other Computations)'!J206=0,0,Inputs!L278*Inputs!L171*Inputs!F84*Inputs!D27*'GM Alloc Factors'!J41/('(Other Computations)'!J193+'(Other Computations)'!J206))</f>
        <v>0</v>
      </c>
      <c r="K7314" s="43">
        <f t="shared" si="1549"/>
        <v>0</v>
      </c>
    </row>
    <row r="7315" spans="1:11" ht="12.75" customHeight="1">
      <c r="A7315" s="61" t="str">
        <f>"         "&amp;Labels!B77</f>
        <v xml:space="preserve">         Customer 9</v>
      </c>
      <c r="B7315" s="76">
        <f>IF('(Other Computations)'!B207=0,0,Inputs!D279*Inputs!D172*Inputs!F85*Inputs!D27*'GM Alloc Factors'!B41/('(Other Computations)'!B194+'(Other Computations)'!B207))</f>
        <v>0</v>
      </c>
      <c r="C7315" s="76">
        <f>IF('(Other Computations)'!C207=0,0,Inputs!E279*Inputs!E172*Inputs!F85*Inputs!D27*'GM Alloc Factors'!C41/('(Other Computations)'!C194+'(Other Computations)'!C207))</f>
        <v>0</v>
      </c>
      <c r="D7315" s="76">
        <f>IF('(Other Computations)'!D207=0,0,Inputs!F279*Inputs!F172*Inputs!F85*Inputs!D27*'GM Alloc Factors'!D41/('(Other Computations)'!D194+'(Other Computations)'!D207))</f>
        <v>0</v>
      </c>
      <c r="E7315" s="76">
        <f>IF('(Other Computations)'!E207=0,0,Inputs!G279*Inputs!G172*Inputs!F85*Inputs!D27*'GM Alloc Factors'!E41/('(Other Computations)'!E194+'(Other Computations)'!E207))</f>
        <v>0</v>
      </c>
      <c r="F7315" s="43">
        <f t="shared" si="1548"/>
        <v>0</v>
      </c>
      <c r="G7315" s="76">
        <f>IF('(Other Computations)'!G207=0,0,Inputs!I279*Inputs!I172*Inputs!F85*Inputs!D27*'GM Alloc Factors'!G41/('(Other Computations)'!G194+'(Other Computations)'!G207))</f>
        <v>0</v>
      </c>
      <c r="H7315" s="76">
        <f>IF('(Other Computations)'!H207=0,0,Inputs!J279*Inputs!J172*Inputs!F85*Inputs!D27*'GM Alloc Factors'!H41/('(Other Computations)'!H194+'(Other Computations)'!H207))</f>
        <v>0</v>
      </c>
      <c r="I7315" s="76">
        <f>IF('(Other Computations)'!I207=0,0,Inputs!K279*Inputs!K172*Inputs!F85*Inputs!D27*'GM Alloc Factors'!I41/('(Other Computations)'!I194+'(Other Computations)'!I207))</f>
        <v>0</v>
      </c>
      <c r="J7315" s="76">
        <f>IF('(Other Computations)'!J207=0,0,Inputs!L279*Inputs!L172*Inputs!F85*Inputs!D27*'GM Alloc Factors'!J41/('(Other Computations)'!J194+'(Other Computations)'!J207))</f>
        <v>0</v>
      </c>
      <c r="K7315" s="43">
        <f t="shared" si="1549"/>
        <v>0</v>
      </c>
    </row>
    <row r="7316" spans="1:11" ht="12.75" customHeight="1">
      <c r="A7316" s="61" t="str">
        <f>"         "&amp;Labels!B78</f>
        <v xml:space="preserve">         Customer 10</v>
      </c>
      <c r="B7316" s="76">
        <f>IF('(Other Computations)'!B208=0,0,Inputs!D280*Inputs!D173*Inputs!F86*Inputs!D27*'GM Alloc Factors'!B41/('(Other Computations)'!B195+'(Other Computations)'!B208))</f>
        <v>0</v>
      </c>
      <c r="C7316" s="76">
        <f>IF('(Other Computations)'!C208=0,0,Inputs!E280*Inputs!E173*Inputs!F86*Inputs!D27*'GM Alloc Factors'!C41/('(Other Computations)'!C195+'(Other Computations)'!C208))</f>
        <v>0</v>
      </c>
      <c r="D7316" s="76">
        <f>IF('(Other Computations)'!D208=0,0,Inputs!F280*Inputs!F173*Inputs!F86*Inputs!D27*'GM Alloc Factors'!D41/('(Other Computations)'!D195+'(Other Computations)'!D208))</f>
        <v>0</v>
      </c>
      <c r="E7316" s="76">
        <f>IF('(Other Computations)'!E208=0,0,Inputs!G280*Inputs!G173*Inputs!F86*Inputs!D27*'GM Alloc Factors'!E41/('(Other Computations)'!E195+'(Other Computations)'!E208))</f>
        <v>0</v>
      </c>
      <c r="F7316" s="43">
        <f t="shared" si="1548"/>
        <v>0</v>
      </c>
      <c r="G7316" s="76">
        <f>IF('(Other Computations)'!G208=0,0,Inputs!I280*Inputs!I173*Inputs!F86*Inputs!D27*'GM Alloc Factors'!G41/('(Other Computations)'!G195+'(Other Computations)'!G208))</f>
        <v>0</v>
      </c>
      <c r="H7316" s="76">
        <f>IF('(Other Computations)'!H208=0,0,Inputs!J280*Inputs!J173*Inputs!F86*Inputs!D27*'GM Alloc Factors'!H41/('(Other Computations)'!H195+'(Other Computations)'!H208))</f>
        <v>0</v>
      </c>
      <c r="I7316" s="76">
        <f>IF('(Other Computations)'!I208=0,0,Inputs!K280*Inputs!K173*Inputs!F86*Inputs!D27*'GM Alloc Factors'!I41/('(Other Computations)'!I195+'(Other Computations)'!I208))</f>
        <v>0</v>
      </c>
      <c r="J7316" s="76">
        <f>IF('(Other Computations)'!J208=0,0,Inputs!L280*Inputs!L173*Inputs!F86*Inputs!D27*'GM Alloc Factors'!J41/('(Other Computations)'!J195+'(Other Computations)'!J208))</f>
        <v>0</v>
      </c>
      <c r="K7316" s="43">
        <f t="shared" si="1549"/>
        <v>0</v>
      </c>
    </row>
    <row r="7317" spans="1:11" ht="12.75" customHeight="1">
      <c r="A7317" s="61" t="str">
        <f>"         "&amp;Labels!C68</f>
        <v xml:space="preserve">         Total</v>
      </c>
      <c r="B7317" s="84">
        <f>SUM(B7307:B7316)</f>
        <v>0</v>
      </c>
      <c r="C7317" s="84">
        <f>SUM(C7307:C7316)</f>
        <v>0</v>
      </c>
      <c r="D7317" s="84">
        <f>SUM(D7307:D7316)</f>
        <v>0</v>
      </c>
      <c r="E7317" s="84">
        <f>SUM(E7307:E7316)</f>
        <v>0</v>
      </c>
      <c r="F7317" s="43">
        <f t="shared" si="1548"/>
        <v>0</v>
      </c>
      <c r="G7317" s="84">
        <f>SUM(G7307:G7316)</f>
        <v>0</v>
      </c>
      <c r="H7317" s="84">
        <f>SUM(H7307:H7316)</f>
        <v>0</v>
      </c>
      <c r="I7317" s="84">
        <f>SUM(I7307:I7316)</f>
        <v>0</v>
      </c>
      <c r="J7317" s="84">
        <f>SUM(J7307:J7316)</f>
        <v>0</v>
      </c>
      <c r="K7317" s="43">
        <f t="shared" si="1549"/>
        <v>0</v>
      </c>
    </row>
    <row r="7318" spans="1:11" ht="12.75" customHeight="1">
      <c r="A7318" s="61" t="str">
        <f>"      "&amp;Labels!B88</f>
        <v xml:space="preserve">      Q 4</v>
      </c>
      <c r="B7318" s="84"/>
      <c r="C7318" s="84"/>
      <c r="D7318" s="84"/>
      <c r="E7318" s="84"/>
      <c r="F7318" s="43"/>
      <c r="G7318" s="84"/>
      <c r="H7318" s="84"/>
      <c r="I7318" s="84"/>
      <c r="J7318" s="84"/>
      <c r="K7318" s="43"/>
    </row>
    <row r="7319" spans="1:11" ht="12.75" customHeight="1">
      <c r="A7319" s="61" t="str">
        <f>"         "&amp;Labels!B69</f>
        <v xml:space="preserve">         Customer 1</v>
      </c>
      <c r="B7319" s="76">
        <f>IF('(Other Computations)'!B199=0,0,Inputs!D271*Inputs!D164*Inputs!G77*Inputs!D27*'GM Alloc Factors'!B44/('(Other Computations)'!B186+'(Other Computations)'!B199))</f>
        <v>0</v>
      </c>
      <c r="C7319" s="76">
        <f>IF('(Other Computations)'!C199=0,0,Inputs!E271*Inputs!E164*Inputs!G77*Inputs!D27*'GM Alloc Factors'!C44/('(Other Computations)'!C186+'(Other Computations)'!C199))</f>
        <v>0</v>
      </c>
      <c r="D7319" s="76">
        <f>IF('(Other Computations)'!D199=0,0,Inputs!F271*Inputs!F164*Inputs!G77*Inputs!D27*'GM Alloc Factors'!D44/('(Other Computations)'!D186+'(Other Computations)'!D199))</f>
        <v>0</v>
      </c>
      <c r="E7319" s="76">
        <f>IF('(Other Computations)'!E199=0,0,Inputs!G271*Inputs!G164*Inputs!G77*Inputs!D27*'GM Alloc Factors'!E44/('(Other Computations)'!E186+'(Other Computations)'!E199))</f>
        <v>0</v>
      </c>
      <c r="F7319" s="43">
        <f t="shared" ref="F7319:F7329" si="1550">SUM(B7319:E7319)</f>
        <v>0</v>
      </c>
      <c r="G7319" s="76">
        <f>IF('(Other Computations)'!G199=0,0,Inputs!I271*Inputs!I164*Inputs!G77*Inputs!D27*'GM Alloc Factors'!G44/('(Other Computations)'!G186+'(Other Computations)'!G199))</f>
        <v>0</v>
      </c>
      <c r="H7319" s="76">
        <f>IF('(Other Computations)'!H199=0,0,Inputs!J271*Inputs!J164*Inputs!G77*Inputs!D27*'GM Alloc Factors'!H44/('(Other Computations)'!H186+'(Other Computations)'!H199))</f>
        <v>0</v>
      </c>
      <c r="I7319" s="76">
        <f>IF('(Other Computations)'!I199=0,0,Inputs!K271*Inputs!K164*Inputs!G77*Inputs!D27*'GM Alloc Factors'!I44/('(Other Computations)'!I186+'(Other Computations)'!I199))</f>
        <v>0</v>
      </c>
      <c r="J7319" s="76">
        <f>IF('(Other Computations)'!J199=0,0,Inputs!L271*Inputs!L164*Inputs!G77*Inputs!D27*'GM Alloc Factors'!J44/('(Other Computations)'!J186+'(Other Computations)'!J199))</f>
        <v>0</v>
      </c>
      <c r="K7319" s="43">
        <f t="shared" ref="K7319:K7329" si="1551">SUM(G7319:J7319)</f>
        <v>0</v>
      </c>
    </row>
    <row r="7320" spans="1:11" ht="12.75" customHeight="1">
      <c r="A7320" s="61" t="str">
        <f>"         "&amp;Labels!B70</f>
        <v xml:space="preserve">         Customer 2</v>
      </c>
      <c r="B7320" s="76">
        <f>IF('(Other Computations)'!B200=0,0,Inputs!D272*Inputs!D165*Inputs!G78*Inputs!D27*'GM Alloc Factors'!B44/('(Other Computations)'!B187+'(Other Computations)'!B200))</f>
        <v>0</v>
      </c>
      <c r="C7320" s="76">
        <f>IF('(Other Computations)'!C200=0,0,Inputs!E272*Inputs!E165*Inputs!G78*Inputs!D27*'GM Alloc Factors'!C44/('(Other Computations)'!C187+'(Other Computations)'!C200))</f>
        <v>0</v>
      </c>
      <c r="D7320" s="76">
        <f>IF('(Other Computations)'!D200=0,0,Inputs!F272*Inputs!F165*Inputs!G78*Inputs!D27*'GM Alloc Factors'!D44/('(Other Computations)'!D187+'(Other Computations)'!D200))</f>
        <v>0</v>
      </c>
      <c r="E7320" s="76">
        <f>IF('(Other Computations)'!E200=0,0,Inputs!G272*Inputs!G165*Inputs!G78*Inputs!D27*'GM Alloc Factors'!E44/('(Other Computations)'!E187+'(Other Computations)'!E200))</f>
        <v>0</v>
      </c>
      <c r="F7320" s="43">
        <f t="shared" si="1550"/>
        <v>0</v>
      </c>
      <c r="G7320" s="76">
        <f>IF('(Other Computations)'!G200=0,0,Inputs!I272*Inputs!I165*Inputs!G78*Inputs!D27*'GM Alloc Factors'!G44/('(Other Computations)'!G187+'(Other Computations)'!G200))</f>
        <v>0</v>
      </c>
      <c r="H7320" s="76">
        <f>IF('(Other Computations)'!H200=0,0,Inputs!J272*Inputs!J165*Inputs!G78*Inputs!D27*'GM Alloc Factors'!H44/('(Other Computations)'!H187+'(Other Computations)'!H200))</f>
        <v>0</v>
      </c>
      <c r="I7320" s="76">
        <f>IF('(Other Computations)'!I200=0,0,Inputs!K272*Inputs!K165*Inputs!G78*Inputs!D27*'GM Alloc Factors'!I44/('(Other Computations)'!I187+'(Other Computations)'!I200))</f>
        <v>0</v>
      </c>
      <c r="J7320" s="76">
        <f>IF('(Other Computations)'!J200=0,0,Inputs!L272*Inputs!L165*Inputs!G78*Inputs!D27*'GM Alloc Factors'!J44/('(Other Computations)'!J187+'(Other Computations)'!J200))</f>
        <v>0</v>
      </c>
      <c r="K7320" s="43">
        <f t="shared" si="1551"/>
        <v>0</v>
      </c>
    </row>
    <row r="7321" spans="1:11" ht="12.75" customHeight="1">
      <c r="A7321" s="61" t="str">
        <f>"         "&amp;Labels!B71</f>
        <v xml:space="preserve">         Customer 3</v>
      </c>
      <c r="B7321" s="76">
        <f>IF('(Other Computations)'!B201=0,0,Inputs!D273*Inputs!D166*Inputs!G79*Inputs!D27*'GM Alloc Factors'!B44/('(Other Computations)'!B188+'(Other Computations)'!B201))</f>
        <v>0</v>
      </c>
      <c r="C7321" s="76">
        <f>IF('(Other Computations)'!C201=0,0,Inputs!E273*Inputs!E166*Inputs!G79*Inputs!D27*'GM Alloc Factors'!C44/('(Other Computations)'!C188+'(Other Computations)'!C201))</f>
        <v>0</v>
      </c>
      <c r="D7321" s="76">
        <f>IF('(Other Computations)'!D201=0,0,Inputs!F273*Inputs!F166*Inputs!G79*Inputs!D27*'GM Alloc Factors'!D44/('(Other Computations)'!D188+'(Other Computations)'!D201))</f>
        <v>0</v>
      </c>
      <c r="E7321" s="76">
        <f>IF('(Other Computations)'!E201=0,0,Inputs!G273*Inputs!G166*Inputs!G79*Inputs!D27*'GM Alloc Factors'!E44/('(Other Computations)'!E188+'(Other Computations)'!E201))</f>
        <v>0</v>
      </c>
      <c r="F7321" s="43">
        <f t="shared" si="1550"/>
        <v>0</v>
      </c>
      <c r="G7321" s="76">
        <f>IF('(Other Computations)'!G201=0,0,Inputs!I273*Inputs!I166*Inputs!G79*Inputs!D27*'GM Alloc Factors'!G44/('(Other Computations)'!G188+'(Other Computations)'!G201))</f>
        <v>0</v>
      </c>
      <c r="H7321" s="76">
        <f>IF('(Other Computations)'!H201=0,0,Inputs!J273*Inputs!J166*Inputs!G79*Inputs!D27*'GM Alloc Factors'!H44/('(Other Computations)'!H188+'(Other Computations)'!H201))</f>
        <v>0</v>
      </c>
      <c r="I7321" s="76">
        <f>IF('(Other Computations)'!I201=0,0,Inputs!K273*Inputs!K166*Inputs!G79*Inputs!D27*'GM Alloc Factors'!I44/('(Other Computations)'!I188+'(Other Computations)'!I201))</f>
        <v>0</v>
      </c>
      <c r="J7321" s="76">
        <f>IF('(Other Computations)'!J201=0,0,Inputs!L273*Inputs!L166*Inputs!G79*Inputs!D27*'GM Alloc Factors'!J44/('(Other Computations)'!J188+'(Other Computations)'!J201))</f>
        <v>0</v>
      </c>
      <c r="K7321" s="43">
        <f t="shared" si="1551"/>
        <v>0</v>
      </c>
    </row>
    <row r="7322" spans="1:11" ht="12.75" customHeight="1">
      <c r="A7322" s="61" t="str">
        <f>"         "&amp;Labels!B72</f>
        <v xml:space="preserve">         Customer 4</v>
      </c>
      <c r="B7322" s="76">
        <f>IF('(Other Computations)'!B202=0,0,Inputs!D274*Inputs!D167*Inputs!G80*Inputs!D27*'GM Alloc Factors'!B44/('(Other Computations)'!B189+'(Other Computations)'!B202))</f>
        <v>0</v>
      </c>
      <c r="C7322" s="76">
        <f>IF('(Other Computations)'!C202=0,0,Inputs!E274*Inputs!E167*Inputs!G80*Inputs!D27*'GM Alloc Factors'!C44/('(Other Computations)'!C189+'(Other Computations)'!C202))</f>
        <v>0</v>
      </c>
      <c r="D7322" s="76">
        <f>IF('(Other Computations)'!D202=0,0,Inputs!F274*Inputs!F167*Inputs!G80*Inputs!D27*'GM Alloc Factors'!D44/('(Other Computations)'!D189+'(Other Computations)'!D202))</f>
        <v>0</v>
      </c>
      <c r="E7322" s="76">
        <f>IF('(Other Computations)'!E202=0,0,Inputs!G274*Inputs!G167*Inputs!G80*Inputs!D27*'GM Alloc Factors'!E44/('(Other Computations)'!E189+'(Other Computations)'!E202))</f>
        <v>0</v>
      </c>
      <c r="F7322" s="43">
        <f t="shared" si="1550"/>
        <v>0</v>
      </c>
      <c r="G7322" s="76">
        <f>IF('(Other Computations)'!G202=0,0,Inputs!I274*Inputs!I167*Inputs!G80*Inputs!D27*'GM Alloc Factors'!G44/('(Other Computations)'!G189+'(Other Computations)'!G202))</f>
        <v>0</v>
      </c>
      <c r="H7322" s="76">
        <f>IF('(Other Computations)'!H202=0,0,Inputs!J274*Inputs!J167*Inputs!G80*Inputs!D27*'GM Alloc Factors'!H44/('(Other Computations)'!H189+'(Other Computations)'!H202))</f>
        <v>0</v>
      </c>
      <c r="I7322" s="76">
        <f>IF('(Other Computations)'!I202=0,0,Inputs!K274*Inputs!K167*Inputs!G80*Inputs!D27*'GM Alloc Factors'!I44/('(Other Computations)'!I189+'(Other Computations)'!I202))</f>
        <v>0</v>
      </c>
      <c r="J7322" s="76">
        <f>IF('(Other Computations)'!J202=0,0,Inputs!L274*Inputs!L167*Inputs!G80*Inputs!D27*'GM Alloc Factors'!J44/('(Other Computations)'!J189+'(Other Computations)'!J202))</f>
        <v>0</v>
      </c>
      <c r="K7322" s="43">
        <f t="shared" si="1551"/>
        <v>0</v>
      </c>
    </row>
    <row r="7323" spans="1:11" ht="12.75" customHeight="1">
      <c r="A7323" s="61" t="str">
        <f>"         "&amp;Labels!B73</f>
        <v xml:space="preserve">         Customer 5</v>
      </c>
      <c r="B7323" s="76">
        <f>IF('(Other Computations)'!B203=0,0,Inputs!D275*Inputs!D168*Inputs!G81*Inputs!D27*'GM Alloc Factors'!B44/('(Other Computations)'!B190+'(Other Computations)'!B203))</f>
        <v>0</v>
      </c>
      <c r="C7323" s="76">
        <f>IF('(Other Computations)'!C203=0,0,Inputs!E275*Inputs!E168*Inputs!G81*Inputs!D27*'GM Alloc Factors'!C44/('(Other Computations)'!C190+'(Other Computations)'!C203))</f>
        <v>0</v>
      </c>
      <c r="D7323" s="76">
        <f>IF('(Other Computations)'!D203=0,0,Inputs!F275*Inputs!F168*Inputs!G81*Inputs!D27*'GM Alloc Factors'!D44/('(Other Computations)'!D190+'(Other Computations)'!D203))</f>
        <v>0</v>
      </c>
      <c r="E7323" s="76">
        <f>IF('(Other Computations)'!E203=0,0,Inputs!G275*Inputs!G168*Inputs!G81*Inputs!D27*'GM Alloc Factors'!E44/('(Other Computations)'!E190+'(Other Computations)'!E203))</f>
        <v>0</v>
      </c>
      <c r="F7323" s="43">
        <f t="shared" si="1550"/>
        <v>0</v>
      </c>
      <c r="G7323" s="76">
        <f>IF('(Other Computations)'!G203=0,0,Inputs!I275*Inputs!I168*Inputs!G81*Inputs!D27*'GM Alloc Factors'!G44/('(Other Computations)'!G190+'(Other Computations)'!G203))</f>
        <v>0</v>
      </c>
      <c r="H7323" s="76">
        <f>IF('(Other Computations)'!H203=0,0,Inputs!J275*Inputs!J168*Inputs!G81*Inputs!D27*'GM Alloc Factors'!H44/('(Other Computations)'!H190+'(Other Computations)'!H203))</f>
        <v>0</v>
      </c>
      <c r="I7323" s="76">
        <f>IF('(Other Computations)'!I203=0,0,Inputs!K275*Inputs!K168*Inputs!G81*Inputs!D27*'GM Alloc Factors'!I44/('(Other Computations)'!I190+'(Other Computations)'!I203))</f>
        <v>0</v>
      </c>
      <c r="J7323" s="76">
        <f>IF('(Other Computations)'!J203=0,0,Inputs!L275*Inputs!L168*Inputs!G81*Inputs!D27*'GM Alloc Factors'!J44/('(Other Computations)'!J190+'(Other Computations)'!J203))</f>
        <v>0</v>
      </c>
      <c r="K7323" s="43">
        <f t="shared" si="1551"/>
        <v>0</v>
      </c>
    </row>
    <row r="7324" spans="1:11" ht="12.75" customHeight="1">
      <c r="A7324" s="61" t="str">
        <f>"         "&amp;Labels!B74</f>
        <v xml:space="preserve">         Customer 6</v>
      </c>
      <c r="B7324" s="76">
        <f>IF('(Other Computations)'!B204=0,0,Inputs!D276*Inputs!D169*Inputs!G82*Inputs!D27*'GM Alloc Factors'!B44/('(Other Computations)'!B191+'(Other Computations)'!B204))</f>
        <v>0</v>
      </c>
      <c r="C7324" s="76">
        <f>IF('(Other Computations)'!C204=0,0,Inputs!E276*Inputs!E169*Inputs!G82*Inputs!D27*'GM Alloc Factors'!C44/('(Other Computations)'!C191+'(Other Computations)'!C204))</f>
        <v>0</v>
      </c>
      <c r="D7324" s="76">
        <f>IF('(Other Computations)'!D204=0,0,Inputs!F276*Inputs!F169*Inputs!G82*Inputs!D27*'GM Alloc Factors'!D44/('(Other Computations)'!D191+'(Other Computations)'!D204))</f>
        <v>0</v>
      </c>
      <c r="E7324" s="76">
        <f>IF('(Other Computations)'!E204=0,0,Inputs!G276*Inputs!G169*Inputs!G82*Inputs!D27*'GM Alloc Factors'!E44/('(Other Computations)'!E191+'(Other Computations)'!E204))</f>
        <v>0</v>
      </c>
      <c r="F7324" s="43">
        <f t="shared" si="1550"/>
        <v>0</v>
      </c>
      <c r="G7324" s="76">
        <f>IF('(Other Computations)'!G204=0,0,Inputs!I276*Inputs!I169*Inputs!G82*Inputs!D27*'GM Alloc Factors'!G44/('(Other Computations)'!G191+'(Other Computations)'!G204))</f>
        <v>0</v>
      </c>
      <c r="H7324" s="76">
        <f>IF('(Other Computations)'!H204=0,0,Inputs!J276*Inputs!J169*Inputs!G82*Inputs!D27*'GM Alloc Factors'!H44/('(Other Computations)'!H191+'(Other Computations)'!H204))</f>
        <v>0</v>
      </c>
      <c r="I7324" s="76">
        <f>IF('(Other Computations)'!I204=0,0,Inputs!K276*Inputs!K169*Inputs!G82*Inputs!D27*'GM Alloc Factors'!I44/('(Other Computations)'!I191+'(Other Computations)'!I204))</f>
        <v>0</v>
      </c>
      <c r="J7324" s="76">
        <f>IF('(Other Computations)'!J204=0,0,Inputs!L276*Inputs!L169*Inputs!G82*Inputs!D27*'GM Alloc Factors'!J44/('(Other Computations)'!J191+'(Other Computations)'!J204))</f>
        <v>0</v>
      </c>
      <c r="K7324" s="43">
        <f t="shared" si="1551"/>
        <v>0</v>
      </c>
    </row>
    <row r="7325" spans="1:11" ht="12.75" customHeight="1">
      <c r="A7325" s="61" t="str">
        <f>"         "&amp;Labels!B75</f>
        <v xml:space="preserve">         Customer 7</v>
      </c>
      <c r="B7325" s="76">
        <f>IF('(Other Computations)'!B205=0,0,Inputs!D277*Inputs!D170*Inputs!G83*Inputs!D27*'GM Alloc Factors'!B44/('(Other Computations)'!B192+'(Other Computations)'!B205))</f>
        <v>0</v>
      </c>
      <c r="C7325" s="76">
        <f>IF('(Other Computations)'!C205=0,0,Inputs!E277*Inputs!E170*Inputs!G83*Inputs!D27*'GM Alloc Factors'!C44/('(Other Computations)'!C192+'(Other Computations)'!C205))</f>
        <v>0</v>
      </c>
      <c r="D7325" s="76">
        <f>IF('(Other Computations)'!D205=0,0,Inputs!F277*Inputs!F170*Inputs!G83*Inputs!D27*'GM Alloc Factors'!D44/('(Other Computations)'!D192+'(Other Computations)'!D205))</f>
        <v>0</v>
      </c>
      <c r="E7325" s="76">
        <f>IF('(Other Computations)'!E205=0,0,Inputs!G277*Inputs!G170*Inputs!G83*Inputs!D27*'GM Alloc Factors'!E44/('(Other Computations)'!E192+'(Other Computations)'!E205))</f>
        <v>0</v>
      </c>
      <c r="F7325" s="43">
        <f t="shared" si="1550"/>
        <v>0</v>
      </c>
      <c r="G7325" s="76">
        <f>IF('(Other Computations)'!G205=0,0,Inputs!I277*Inputs!I170*Inputs!G83*Inputs!D27*'GM Alloc Factors'!G44/('(Other Computations)'!G192+'(Other Computations)'!G205))</f>
        <v>0</v>
      </c>
      <c r="H7325" s="76">
        <f>IF('(Other Computations)'!H205=0,0,Inputs!J277*Inputs!J170*Inputs!G83*Inputs!D27*'GM Alloc Factors'!H44/('(Other Computations)'!H192+'(Other Computations)'!H205))</f>
        <v>0</v>
      </c>
      <c r="I7325" s="76">
        <f>IF('(Other Computations)'!I205=0,0,Inputs!K277*Inputs!K170*Inputs!G83*Inputs!D27*'GM Alloc Factors'!I44/('(Other Computations)'!I192+'(Other Computations)'!I205))</f>
        <v>0</v>
      </c>
      <c r="J7325" s="76">
        <f>IF('(Other Computations)'!J205=0,0,Inputs!L277*Inputs!L170*Inputs!G83*Inputs!D27*'GM Alloc Factors'!J44/('(Other Computations)'!J192+'(Other Computations)'!J205))</f>
        <v>0</v>
      </c>
      <c r="K7325" s="43">
        <f t="shared" si="1551"/>
        <v>0</v>
      </c>
    </row>
    <row r="7326" spans="1:11" ht="12.75" customHeight="1">
      <c r="A7326" s="61" t="str">
        <f>"         "&amp;Labels!B76</f>
        <v xml:space="preserve">         Customer 8</v>
      </c>
      <c r="B7326" s="76">
        <f>IF('(Other Computations)'!B206=0,0,Inputs!D278*Inputs!D171*Inputs!G84*Inputs!D27*'GM Alloc Factors'!B44/('(Other Computations)'!B193+'(Other Computations)'!B206))</f>
        <v>0</v>
      </c>
      <c r="C7326" s="76">
        <f>IF('(Other Computations)'!C206=0,0,Inputs!E278*Inputs!E171*Inputs!G84*Inputs!D27*'GM Alloc Factors'!C44/('(Other Computations)'!C193+'(Other Computations)'!C206))</f>
        <v>0</v>
      </c>
      <c r="D7326" s="76">
        <f>IF('(Other Computations)'!D206=0,0,Inputs!F278*Inputs!F171*Inputs!G84*Inputs!D27*'GM Alloc Factors'!D44/('(Other Computations)'!D193+'(Other Computations)'!D206))</f>
        <v>0</v>
      </c>
      <c r="E7326" s="76">
        <f>IF('(Other Computations)'!E206=0,0,Inputs!G278*Inputs!G171*Inputs!G84*Inputs!D27*'GM Alloc Factors'!E44/('(Other Computations)'!E193+'(Other Computations)'!E206))</f>
        <v>0</v>
      </c>
      <c r="F7326" s="43">
        <f t="shared" si="1550"/>
        <v>0</v>
      </c>
      <c r="G7326" s="76">
        <f>IF('(Other Computations)'!G206=0,0,Inputs!I278*Inputs!I171*Inputs!G84*Inputs!D27*'GM Alloc Factors'!G44/('(Other Computations)'!G193+'(Other Computations)'!G206))</f>
        <v>0</v>
      </c>
      <c r="H7326" s="76">
        <f>IF('(Other Computations)'!H206=0,0,Inputs!J278*Inputs!J171*Inputs!G84*Inputs!D27*'GM Alloc Factors'!H44/('(Other Computations)'!H193+'(Other Computations)'!H206))</f>
        <v>0</v>
      </c>
      <c r="I7326" s="76">
        <f>IF('(Other Computations)'!I206=0,0,Inputs!K278*Inputs!K171*Inputs!G84*Inputs!D27*'GM Alloc Factors'!I44/('(Other Computations)'!I193+'(Other Computations)'!I206))</f>
        <v>0</v>
      </c>
      <c r="J7326" s="76">
        <f>IF('(Other Computations)'!J206=0,0,Inputs!L278*Inputs!L171*Inputs!G84*Inputs!D27*'GM Alloc Factors'!J44/('(Other Computations)'!J193+'(Other Computations)'!J206))</f>
        <v>0</v>
      </c>
      <c r="K7326" s="43">
        <f t="shared" si="1551"/>
        <v>0</v>
      </c>
    </row>
    <row r="7327" spans="1:11" ht="12.75" customHeight="1">
      <c r="A7327" s="61" t="str">
        <f>"         "&amp;Labels!B77</f>
        <v xml:space="preserve">         Customer 9</v>
      </c>
      <c r="B7327" s="76">
        <f>IF('(Other Computations)'!B207=0,0,Inputs!D279*Inputs!D172*Inputs!G85*Inputs!D27*'GM Alloc Factors'!B44/('(Other Computations)'!B194+'(Other Computations)'!B207))</f>
        <v>0</v>
      </c>
      <c r="C7327" s="76">
        <f>IF('(Other Computations)'!C207=0,0,Inputs!E279*Inputs!E172*Inputs!G85*Inputs!D27*'GM Alloc Factors'!C44/('(Other Computations)'!C194+'(Other Computations)'!C207))</f>
        <v>0</v>
      </c>
      <c r="D7327" s="76">
        <f>IF('(Other Computations)'!D207=0,0,Inputs!F279*Inputs!F172*Inputs!G85*Inputs!D27*'GM Alloc Factors'!D44/('(Other Computations)'!D194+'(Other Computations)'!D207))</f>
        <v>0</v>
      </c>
      <c r="E7327" s="76">
        <f>IF('(Other Computations)'!E207=0,0,Inputs!G279*Inputs!G172*Inputs!G85*Inputs!D27*'GM Alloc Factors'!E44/('(Other Computations)'!E194+'(Other Computations)'!E207))</f>
        <v>0</v>
      </c>
      <c r="F7327" s="43">
        <f t="shared" si="1550"/>
        <v>0</v>
      </c>
      <c r="G7327" s="76">
        <f>IF('(Other Computations)'!G207=0,0,Inputs!I279*Inputs!I172*Inputs!G85*Inputs!D27*'GM Alloc Factors'!G44/('(Other Computations)'!G194+'(Other Computations)'!G207))</f>
        <v>0</v>
      </c>
      <c r="H7327" s="76">
        <f>IF('(Other Computations)'!H207=0,0,Inputs!J279*Inputs!J172*Inputs!G85*Inputs!D27*'GM Alloc Factors'!H44/('(Other Computations)'!H194+'(Other Computations)'!H207))</f>
        <v>0</v>
      </c>
      <c r="I7327" s="76">
        <f>IF('(Other Computations)'!I207=0,0,Inputs!K279*Inputs!K172*Inputs!G85*Inputs!D27*'GM Alloc Factors'!I44/('(Other Computations)'!I194+'(Other Computations)'!I207))</f>
        <v>0</v>
      </c>
      <c r="J7327" s="76">
        <f>IF('(Other Computations)'!J207=0,0,Inputs!L279*Inputs!L172*Inputs!G85*Inputs!D27*'GM Alloc Factors'!J44/('(Other Computations)'!J194+'(Other Computations)'!J207))</f>
        <v>0</v>
      </c>
      <c r="K7327" s="43">
        <f t="shared" si="1551"/>
        <v>0</v>
      </c>
    </row>
    <row r="7328" spans="1:11" ht="12.75" customHeight="1">
      <c r="A7328" s="61" t="str">
        <f>"         "&amp;Labels!B78</f>
        <v xml:space="preserve">         Customer 10</v>
      </c>
      <c r="B7328" s="76">
        <f>IF('(Other Computations)'!B208=0,0,Inputs!D280*Inputs!D173*Inputs!G86*Inputs!D27*'GM Alloc Factors'!B44/('(Other Computations)'!B195+'(Other Computations)'!B208))</f>
        <v>0</v>
      </c>
      <c r="C7328" s="76">
        <f>IF('(Other Computations)'!C208=0,0,Inputs!E280*Inputs!E173*Inputs!G86*Inputs!D27*'GM Alloc Factors'!C44/('(Other Computations)'!C195+'(Other Computations)'!C208))</f>
        <v>0</v>
      </c>
      <c r="D7328" s="76">
        <f>IF('(Other Computations)'!D208=0,0,Inputs!F280*Inputs!F173*Inputs!G86*Inputs!D27*'GM Alloc Factors'!D44/('(Other Computations)'!D195+'(Other Computations)'!D208))</f>
        <v>0</v>
      </c>
      <c r="E7328" s="76">
        <f>IF('(Other Computations)'!E208=0,0,Inputs!G280*Inputs!G173*Inputs!G86*Inputs!D27*'GM Alloc Factors'!E44/('(Other Computations)'!E195+'(Other Computations)'!E208))</f>
        <v>0</v>
      </c>
      <c r="F7328" s="43">
        <f t="shared" si="1550"/>
        <v>0</v>
      </c>
      <c r="G7328" s="76">
        <f>IF('(Other Computations)'!G208=0,0,Inputs!I280*Inputs!I173*Inputs!G86*Inputs!D27*'GM Alloc Factors'!G44/('(Other Computations)'!G195+'(Other Computations)'!G208))</f>
        <v>0</v>
      </c>
      <c r="H7328" s="76">
        <f>IF('(Other Computations)'!H208=0,0,Inputs!J280*Inputs!J173*Inputs!G86*Inputs!D27*'GM Alloc Factors'!H44/('(Other Computations)'!H195+'(Other Computations)'!H208))</f>
        <v>0</v>
      </c>
      <c r="I7328" s="76">
        <f>IF('(Other Computations)'!I208=0,0,Inputs!K280*Inputs!K173*Inputs!G86*Inputs!D27*'GM Alloc Factors'!I44/('(Other Computations)'!I195+'(Other Computations)'!I208))</f>
        <v>0</v>
      </c>
      <c r="J7328" s="76">
        <f>IF('(Other Computations)'!J208=0,0,Inputs!L280*Inputs!L173*Inputs!G86*Inputs!D27*'GM Alloc Factors'!J44/('(Other Computations)'!J195+'(Other Computations)'!J208))</f>
        <v>0</v>
      </c>
      <c r="K7328" s="43">
        <f t="shared" si="1551"/>
        <v>0</v>
      </c>
    </row>
    <row r="7329" spans="1:11" ht="12.75" customHeight="1">
      <c r="A7329" s="61" t="str">
        <f>"         "&amp;Labels!C68</f>
        <v xml:space="preserve">         Total</v>
      </c>
      <c r="B7329" s="84">
        <f>SUM(B7319:B7328)</f>
        <v>0</v>
      </c>
      <c r="C7329" s="84">
        <f>SUM(C7319:C7328)</f>
        <v>0</v>
      </c>
      <c r="D7329" s="84">
        <f>SUM(D7319:D7328)</f>
        <v>0</v>
      </c>
      <c r="E7329" s="84">
        <f>SUM(E7319:E7328)</f>
        <v>0</v>
      </c>
      <c r="F7329" s="43">
        <f t="shared" si="1550"/>
        <v>0</v>
      </c>
      <c r="G7329" s="84">
        <f>SUM(G7319:G7328)</f>
        <v>0</v>
      </c>
      <c r="H7329" s="84">
        <f>SUM(H7319:H7328)</f>
        <v>0</v>
      </c>
      <c r="I7329" s="84">
        <f>SUM(I7319:I7328)</f>
        <v>0</v>
      </c>
      <c r="J7329" s="84">
        <f>SUM(J7319:J7328)</f>
        <v>0</v>
      </c>
      <c r="K7329" s="43">
        <f t="shared" si="1551"/>
        <v>0</v>
      </c>
    </row>
    <row r="7330" spans="1:11" ht="12.75" customHeight="1">
      <c r="A7330" s="61" t="str">
        <f>"      "&amp;Labels!B89</f>
        <v xml:space="preserve">      Q 5</v>
      </c>
      <c r="B7330" s="84"/>
      <c r="C7330" s="84"/>
      <c r="D7330" s="84"/>
      <c r="E7330" s="84"/>
      <c r="F7330" s="43"/>
      <c r="G7330" s="84"/>
      <c r="H7330" s="84"/>
      <c r="I7330" s="84"/>
      <c r="J7330" s="84"/>
      <c r="K7330" s="43"/>
    </row>
    <row r="7331" spans="1:11" ht="12.75" customHeight="1">
      <c r="A7331" s="61" t="str">
        <f>"         "&amp;Labels!B69</f>
        <v xml:space="preserve">         Customer 1</v>
      </c>
      <c r="B7331" s="76">
        <f>IF('(Other Computations)'!B199=0,0,Inputs!D271*Inputs!D164*Inputs!H77*Inputs!D27*'GM Alloc Factors'!B47/('(Other Computations)'!B186+'(Other Computations)'!B199))</f>
        <v>0</v>
      </c>
      <c r="C7331" s="76">
        <f>IF('(Other Computations)'!C199=0,0,Inputs!E271*Inputs!E164*Inputs!H77*Inputs!D27*'GM Alloc Factors'!C47/('(Other Computations)'!C186+'(Other Computations)'!C199))</f>
        <v>0</v>
      </c>
      <c r="D7331" s="76">
        <f>IF('(Other Computations)'!D199=0,0,Inputs!F271*Inputs!F164*Inputs!H77*Inputs!D27*'GM Alloc Factors'!D47/('(Other Computations)'!D186+'(Other Computations)'!D199))</f>
        <v>0</v>
      </c>
      <c r="E7331" s="76">
        <f>IF('(Other Computations)'!E199=0,0,Inputs!G271*Inputs!G164*Inputs!H77*Inputs!D27*'GM Alloc Factors'!E47/('(Other Computations)'!E186+'(Other Computations)'!E199))</f>
        <v>0</v>
      </c>
      <c r="F7331" s="43">
        <f t="shared" ref="F7331:F7341" si="1552">SUM(B7331:E7331)</f>
        <v>0</v>
      </c>
      <c r="G7331" s="76">
        <f>IF('(Other Computations)'!G199=0,0,Inputs!I271*Inputs!I164*Inputs!H77*Inputs!D27*'GM Alloc Factors'!G47/('(Other Computations)'!G186+'(Other Computations)'!G199))</f>
        <v>0</v>
      </c>
      <c r="H7331" s="76">
        <f>IF('(Other Computations)'!H199=0,0,Inputs!J271*Inputs!J164*Inputs!H77*Inputs!D27*'GM Alloc Factors'!H47/('(Other Computations)'!H186+'(Other Computations)'!H199))</f>
        <v>0</v>
      </c>
      <c r="I7331" s="76">
        <f>IF('(Other Computations)'!I199=0,0,Inputs!K271*Inputs!K164*Inputs!H77*Inputs!D27*'GM Alloc Factors'!I47/('(Other Computations)'!I186+'(Other Computations)'!I199))</f>
        <v>0</v>
      </c>
      <c r="J7331" s="76">
        <f>IF('(Other Computations)'!J199=0,0,Inputs!L271*Inputs!L164*Inputs!H77*Inputs!D27*'GM Alloc Factors'!J47/('(Other Computations)'!J186+'(Other Computations)'!J199))</f>
        <v>0</v>
      </c>
      <c r="K7331" s="43">
        <f t="shared" ref="K7331:K7341" si="1553">SUM(G7331:J7331)</f>
        <v>0</v>
      </c>
    </row>
    <row r="7332" spans="1:11" ht="12.75" customHeight="1">
      <c r="A7332" s="61" t="str">
        <f>"         "&amp;Labels!B70</f>
        <v xml:space="preserve">         Customer 2</v>
      </c>
      <c r="B7332" s="76">
        <f>IF('(Other Computations)'!B200=0,0,Inputs!D272*Inputs!D165*Inputs!H78*Inputs!D27*'GM Alloc Factors'!B47/('(Other Computations)'!B187+'(Other Computations)'!B200))</f>
        <v>0</v>
      </c>
      <c r="C7332" s="76">
        <f>IF('(Other Computations)'!C200=0,0,Inputs!E272*Inputs!E165*Inputs!H78*Inputs!D27*'GM Alloc Factors'!C47/('(Other Computations)'!C187+'(Other Computations)'!C200))</f>
        <v>0</v>
      </c>
      <c r="D7332" s="76">
        <f>IF('(Other Computations)'!D200=0,0,Inputs!F272*Inputs!F165*Inputs!H78*Inputs!D27*'GM Alloc Factors'!D47/('(Other Computations)'!D187+'(Other Computations)'!D200))</f>
        <v>0</v>
      </c>
      <c r="E7332" s="76">
        <f>IF('(Other Computations)'!E200=0,0,Inputs!G272*Inputs!G165*Inputs!H78*Inputs!D27*'GM Alloc Factors'!E47/('(Other Computations)'!E187+'(Other Computations)'!E200))</f>
        <v>0</v>
      </c>
      <c r="F7332" s="43">
        <f t="shared" si="1552"/>
        <v>0</v>
      </c>
      <c r="G7332" s="76">
        <f>IF('(Other Computations)'!G200=0,0,Inputs!I272*Inputs!I165*Inputs!H78*Inputs!D27*'GM Alloc Factors'!G47/('(Other Computations)'!G187+'(Other Computations)'!G200))</f>
        <v>0</v>
      </c>
      <c r="H7332" s="76">
        <f>IF('(Other Computations)'!H200=0,0,Inputs!J272*Inputs!J165*Inputs!H78*Inputs!D27*'GM Alloc Factors'!H47/('(Other Computations)'!H187+'(Other Computations)'!H200))</f>
        <v>0</v>
      </c>
      <c r="I7332" s="76">
        <f>IF('(Other Computations)'!I200=0,0,Inputs!K272*Inputs!K165*Inputs!H78*Inputs!D27*'GM Alloc Factors'!I47/('(Other Computations)'!I187+'(Other Computations)'!I200))</f>
        <v>0</v>
      </c>
      <c r="J7332" s="76">
        <f>IF('(Other Computations)'!J200=0,0,Inputs!L272*Inputs!L165*Inputs!H78*Inputs!D27*'GM Alloc Factors'!J47/('(Other Computations)'!J187+'(Other Computations)'!J200))</f>
        <v>0</v>
      </c>
      <c r="K7332" s="43">
        <f t="shared" si="1553"/>
        <v>0</v>
      </c>
    </row>
    <row r="7333" spans="1:11" ht="12.75" customHeight="1">
      <c r="A7333" s="61" t="str">
        <f>"         "&amp;Labels!B71</f>
        <v xml:space="preserve">         Customer 3</v>
      </c>
      <c r="B7333" s="76">
        <f>IF('(Other Computations)'!B201=0,0,Inputs!D273*Inputs!D166*Inputs!H79*Inputs!D27*'GM Alloc Factors'!B47/('(Other Computations)'!B188+'(Other Computations)'!B201))</f>
        <v>0</v>
      </c>
      <c r="C7333" s="76">
        <f>IF('(Other Computations)'!C201=0,0,Inputs!E273*Inputs!E166*Inputs!H79*Inputs!D27*'GM Alloc Factors'!C47/('(Other Computations)'!C188+'(Other Computations)'!C201))</f>
        <v>0</v>
      </c>
      <c r="D7333" s="76">
        <f>IF('(Other Computations)'!D201=0,0,Inputs!F273*Inputs!F166*Inputs!H79*Inputs!D27*'GM Alloc Factors'!D47/('(Other Computations)'!D188+'(Other Computations)'!D201))</f>
        <v>0</v>
      </c>
      <c r="E7333" s="76">
        <f>IF('(Other Computations)'!E201=0,0,Inputs!G273*Inputs!G166*Inputs!H79*Inputs!D27*'GM Alloc Factors'!E47/('(Other Computations)'!E188+'(Other Computations)'!E201))</f>
        <v>0</v>
      </c>
      <c r="F7333" s="43">
        <f t="shared" si="1552"/>
        <v>0</v>
      </c>
      <c r="G7333" s="76">
        <f>IF('(Other Computations)'!G201=0,0,Inputs!I273*Inputs!I166*Inputs!H79*Inputs!D27*'GM Alloc Factors'!G47/('(Other Computations)'!G188+'(Other Computations)'!G201))</f>
        <v>0</v>
      </c>
      <c r="H7333" s="76">
        <f>IF('(Other Computations)'!H201=0,0,Inputs!J273*Inputs!J166*Inputs!H79*Inputs!D27*'GM Alloc Factors'!H47/('(Other Computations)'!H188+'(Other Computations)'!H201))</f>
        <v>0</v>
      </c>
      <c r="I7333" s="76">
        <f>IF('(Other Computations)'!I201=0,0,Inputs!K273*Inputs!K166*Inputs!H79*Inputs!D27*'GM Alloc Factors'!I47/('(Other Computations)'!I188+'(Other Computations)'!I201))</f>
        <v>0</v>
      </c>
      <c r="J7333" s="76">
        <f>IF('(Other Computations)'!J201=0,0,Inputs!L273*Inputs!L166*Inputs!H79*Inputs!D27*'GM Alloc Factors'!J47/('(Other Computations)'!J188+'(Other Computations)'!J201))</f>
        <v>0</v>
      </c>
      <c r="K7333" s="43">
        <f t="shared" si="1553"/>
        <v>0</v>
      </c>
    </row>
    <row r="7334" spans="1:11" ht="12.75" customHeight="1">
      <c r="A7334" s="61" t="str">
        <f>"         "&amp;Labels!B72</f>
        <v xml:space="preserve">         Customer 4</v>
      </c>
      <c r="B7334" s="76">
        <f>IF('(Other Computations)'!B202=0,0,Inputs!D274*Inputs!D167*Inputs!H80*Inputs!D27*'GM Alloc Factors'!B47/('(Other Computations)'!B189+'(Other Computations)'!B202))</f>
        <v>0</v>
      </c>
      <c r="C7334" s="76">
        <f>IF('(Other Computations)'!C202=0,0,Inputs!E274*Inputs!E167*Inputs!H80*Inputs!D27*'GM Alloc Factors'!C47/('(Other Computations)'!C189+'(Other Computations)'!C202))</f>
        <v>0</v>
      </c>
      <c r="D7334" s="76">
        <f>IF('(Other Computations)'!D202=0,0,Inputs!F274*Inputs!F167*Inputs!H80*Inputs!D27*'GM Alloc Factors'!D47/('(Other Computations)'!D189+'(Other Computations)'!D202))</f>
        <v>0</v>
      </c>
      <c r="E7334" s="76">
        <f>IF('(Other Computations)'!E202=0,0,Inputs!G274*Inputs!G167*Inputs!H80*Inputs!D27*'GM Alloc Factors'!E47/('(Other Computations)'!E189+'(Other Computations)'!E202))</f>
        <v>0</v>
      </c>
      <c r="F7334" s="43">
        <f t="shared" si="1552"/>
        <v>0</v>
      </c>
      <c r="G7334" s="76">
        <f>IF('(Other Computations)'!G202=0,0,Inputs!I274*Inputs!I167*Inputs!H80*Inputs!D27*'GM Alloc Factors'!G47/('(Other Computations)'!G189+'(Other Computations)'!G202))</f>
        <v>0</v>
      </c>
      <c r="H7334" s="76">
        <f>IF('(Other Computations)'!H202=0,0,Inputs!J274*Inputs!J167*Inputs!H80*Inputs!D27*'GM Alloc Factors'!H47/('(Other Computations)'!H189+'(Other Computations)'!H202))</f>
        <v>0</v>
      </c>
      <c r="I7334" s="76">
        <f>IF('(Other Computations)'!I202=0,0,Inputs!K274*Inputs!K167*Inputs!H80*Inputs!D27*'GM Alloc Factors'!I47/('(Other Computations)'!I189+'(Other Computations)'!I202))</f>
        <v>0</v>
      </c>
      <c r="J7334" s="76">
        <f>IF('(Other Computations)'!J202=0,0,Inputs!L274*Inputs!L167*Inputs!H80*Inputs!D27*'GM Alloc Factors'!J47/('(Other Computations)'!J189+'(Other Computations)'!J202))</f>
        <v>0</v>
      </c>
      <c r="K7334" s="43">
        <f t="shared" si="1553"/>
        <v>0</v>
      </c>
    </row>
    <row r="7335" spans="1:11" ht="12.75" customHeight="1">
      <c r="A7335" s="61" t="str">
        <f>"         "&amp;Labels!B73</f>
        <v xml:space="preserve">         Customer 5</v>
      </c>
      <c r="B7335" s="76">
        <f>IF('(Other Computations)'!B203=0,0,Inputs!D275*Inputs!D168*Inputs!H81*Inputs!D27*'GM Alloc Factors'!B47/('(Other Computations)'!B190+'(Other Computations)'!B203))</f>
        <v>0</v>
      </c>
      <c r="C7335" s="76">
        <f>IF('(Other Computations)'!C203=0,0,Inputs!E275*Inputs!E168*Inputs!H81*Inputs!D27*'GM Alloc Factors'!C47/('(Other Computations)'!C190+'(Other Computations)'!C203))</f>
        <v>0</v>
      </c>
      <c r="D7335" s="76">
        <f>IF('(Other Computations)'!D203=0,0,Inputs!F275*Inputs!F168*Inputs!H81*Inputs!D27*'GM Alloc Factors'!D47/('(Other Computations)'!D190+'(Other Computations)'!D203))</f>
        <v>0</v>
      </c>
      <c r="E7335" s="76">
        <f>IF('(Other Computations)'!E203=0,0,Inputs!G275*Inputs!G168*Inputs!H81*Inputs!D27*'GM Alloc Factors'!E47/('(Other Computations)'!E190+'(Other Computations)'!E203))</f>
        <v>0</v>
      </c>
      <c r="F7335" s="43">
        <f t="shared" si="1552"/>
        <v>0</v>
      </c>
      <c r="G7335" s="76">
        <f>IF('(Other Computations)'!G203=0,0,Inputs!I275*Inputs!I168*Inputs!H81*Inputs!D27*'GM Alloc Factors'!G47/('(Other Computations)'!G190+'(Other Computations)'!G203))</f>
        <v>0</v>
      </c>
      <c r="H7335" s="76">
        <f>IF('(Other Computations)'!H203=0,0,Inputs!J275*Inputs!J168*Inputs!H81*Inputs!D27*'GM Alloc Factors'!H47/('(Other Computations)'!H190+'(Other Computations)'!H203))</f>
        <v>0</v>
      </c>
      <c r="I7335" s="76">
        <f>IF('(Other Computations)'!I203=0,0,Inputs!K275*Inputs!K168*Inputs!H81*Inputs!D27*'GM Alloc Factors'!I47/('(Other Computations)'!I190+'(Other Computations)'!I203))</f>
        <v>0</v>
      </c>
      <c r="J7335" s="76">
        <f>IF('(Other Computations)'!J203=0,0,Inputs!L275*Inputs!L168*Inputs!H81*Inputs!D27*'GM Alloc Factors'!J47/('(Other Computations)'!J190+'(Other Computations)'!J203))</f>
        <v>0</v>
      </c>
      <c r="K7335" s="43">
        <f t="shared" si="1553"/>
        <v>0</v>
      </c>
    </row>
    <row r="7336" spans="1:11" ht="12.75" customHeight="1">
      <c r="A7336" s="61" t="str">
        <f>"         "&amp;Labels!B74</f>
        <v xml:space="preserve">         Customer 6</v>
      </c>
      <c r="B7336" s="76">
        <f>IF('(Other Computations)'!B204=0,0,Inputs!D276*Inputs!D169*Inputs!H82*Inputs!D27*'GM Alloc Factors'!B47/('(Other Computations)'!B191+'(Other Computations)'!B204))</f>
        <v>0</v>
      </c>
      <c r="C7336" s="76">
        <f>IF('(Other Computations)'!C204=0,0,Inputs!E276*Inputs!E169*Inputs!H82*Inputs!D27*'GM Alloc Factors'!C47/('(Other Computations)'!C191+'(Other Computations)'!C204))</f>
        <v>0</v>
      </c>
      <c r="D7336" s="76">
        <f>IF('(Other Computations)'!D204=0,0,Inputs!F276*Inputs!F169*Inputs!H82*Inputs!D27*'GM Alloc Factors'!D47/('(Other Computations)'!D191+'(Other Computations)'!D204))</f>
        <v>0</v>
      </c>
      <c r="E7336" s="76">
        <f>IF('(Other Computations)'!E204=0,0,Inputs!G276*Inputs!G169*Inputs!H82*Inputs!D27*'GM Alloc Factors'!E47/('(Other Computations)'!E191+'(Other Computations)'!E204))</f>
        <v>0</v>
      </c>
      <c r="F7336" s="43">
        <f t="shared" si="1552"/>
        <v>0</v>
      </c>
      <c r="G7336" s="76">
        <f>IF('(Other Computations)'!G204=0,0,Inputs!I276*Inputs!I169*Inputs!H82*Inputs!D27*'GM Alloc Factors'!G47/('(Other Computations)'!G191+'(Other Computations)'!G204))</f>
        <v>0</v>
      </c>
      <c r="H7336" s="76">
        <f>IF('(Other Computations)'!H204=0,0,Inputs!J276*Inputs!J169*Inputs!H82*Inputs!D27*'GM Alloc Factors'!H47/('(Other Computations)'!H191+'(Other Computations)'!H204))</f>
        <v>0</v>
      </c>
      <c r="I7336" s="76">
        <f>IF('(Other Computations)'!I204=0,0,Inputs!K276*Inputs!K169*Inputs!H82*Inputs!D27*'GM Alloc Factors'!I47/('(Other Computations)'!I191+'(Other Computations)'!I204))</f>
        <v>0</v>
      </c>
      <c r="J7336" s="76">
        <f>IF('(Other Computations)'!J204=0,0,Inputs!L276*Inputs!L169*Inputs!H82*Inputs!D27*'GM Alloc Factors'!J47/('(Other Computations)'!J191+'(Other Computations)'!J204))</f>
        <v>0</v>
      </c>
      <c r="K7336" s="43">
        <f t="shared" si="1553"/>
        <v>0</v>
      </c>
    </row>
    <row r="7337" spans="1:11" ht="12.75" customHeight="1">
      <c r="A7337" s="61" t="str">
        <f>"         "&amp;Labels!B75</f>
        <v xml:space="preserve">         Customer 7</v>
      </c>
      <c r="B7337" s="76">
        <f>IF('(Other Computations)'!B205=0,0,Inputs!D277*Inputs!D170*Inputs!H83*Inputs!D27*'GM Alloc Factors'!B47/('(Other Computations)'!B192+'(Other Computations)'!B205))</f>
        <v>0</v>
      </c>
      <c r="C7337" s="76">
        <f>IF('(Other Computations)'!C205=0,0,Inputs!E277*Inputs!E170*Inputs!H83*Inputs!D27*'GM Alloc Factors'!C47/('(Other Computations)'!C192+'(Other Computations)'!C205))</f>
        <v>0</v>
      </c>
      <c r="D7337" s="76">
        <f>IF('(Other Computations)'!D205=0,0,Inputs!F277*Inputs!F170*Inputs!H83*Inputs!D27*'GM Alloc Factors'!D47/('(Other Computations)'!D192+'(Other Computations)'!D205))</f>
        <v>0</v>
      </c>
      <c r="E7337" s="76">
        <f>IF('(Other Computations)'!E205=0,0,Inputs!G277*Inputs!G170*Inputs!H83*Inputs!D27*'GM Alloc Factors'!E47/('(Other Computations)'!E192+'(Other Computations)'!E205))</f>
        <v>0</v>
      </c>
      <c r="F7337" s="43">
        <f t="shared" si="1552"/>
        <v>0</v>
      </c>
      <c r="G7337" s="76">
        <f>IF('(Other Computations)'!G205=0,0,Inputs!I277*Inputs!I170*Inputs!H83*Inputs!D27*'GM Alloc Factors'!G47/('(Other Computations)'!G192+'(Other Computations)'!G205))</f>
        <v>0</v>
      </c>
      <c r="H7337" s="76">
        <f>IF('(Other Computations)'!H205=0,0,Inputs!J277*Inputs!J170*Inputs!H83*Inputs!D27*'GM Alloc Factors'!H47/('(Other Computations)'!H192+'(Other Computations)'!H205))</f>
        <v>0</v>
      </c>
      <c r="I7337" s="76">
        <f>IF('(Other Computations)'!I205=0,0,Inputs!K277*Inputs!K170*Inputs!H83*Inputs!D27*'GM Alloc Factors'!I47/('(Other Computations)'!I192+'(Other Computations)'!I205))</f>
        <v>0</v>
      </c>
      <c r="J7337" s="76">
        <f>IF('(Other Computations)'!J205=0,0,Inputs!L277*Inputs!L170*Inputs!H83*Inputs!D27*'GM Alloc Factors'!J47/('(Other Computations)'!J192+'(Other Computations)'!J205))</f>
        <v>0</v>
      </c>
      <c r="K7337" s="43">
        <f t="shared" si="1553"/>
        <v>0</v>
      </c>
    </row>
    <row r="7338" spans="1:11" ht="12.75" customHeight="1">
      <c r="A7338" s="61" t="str">
        <f>"         "&amp;Labels!B76</f>
        <v xml:space="preserve">         Customer 8</v>
      </c>
      <c r="B7338" s="76">
        <f>IF('(Other Computations)'!B206=0,0,Inputs!D278*Inputs!D171*Inputs!H84*Inputs!D27*'GM Alloc Factors'!B47/('(Other Computations)'!B193+'(Other Computations)'!B206))</f>
        <v>0</v>
      </c>
      <c r="C7338" s="76">
        <f>IF('(Other Computations)'!C206=0,0,Inputs!E278*Inputs!E171*Inputs!H84*Inputs!D27*'GM Alloc Factors'!C47/('(Other Computations)'!C193+'(Other Computations)'!C206))</f>
        <v>0</v>
      </c>
      <c r="D7338" s="76">
        <f>IF('(Other Computations)'!D206=0,0,Inputs!F278*Inputs!F171*Inputs!H84*Inputs!D27*'GM Alloc Factors'!D47/('(Other Computations)'!D193+'(Other Computations)'!D206))</f>
        <v>0</v>
      </c>
      <c r="E7338" s="76">
        <f>IF('(Other Computations)'!E206=0,0,Inputs!G278*Inputs!G171*Inputs!H84*Inputs!D27*'GM Alloc Factors'!E47/('(Other Computations)'!E193+'(Other Computations)'!E206))</f>
        <v>0</v>
      </c>
      <c r="F7338" s="43">
        <f t="shared" si="1552"/>
        <v>0</v>
      </c>
      <c r="G7338" s="76">
        <f>IF('(Other Computations)'!G206=0,0,Inputs!I278*Inputs!I171*Inputs!H84*Inputs!D27*'GM Alloc Factors'!G47/('(Other Computations)'!G193+'(Other Computations)'!G206))</f>
        <v>0</v>
      </c>
      <c r="H7338" s="76">
        <f>IF('(Other Computations)'!H206=0,0,Inputs!J278*Inputs!J171*Inputs!H84*Inputs!D27*'GM Alloc Factors'!H47/('(Other Computations)'!H193+'(Other Computations)'!H206))</f>
        <v>0</v>
      </c>
      <c r="I7338" s="76">
        <f>IF('(Other Computations)'!I206=0,0,Inputs!K278*Inputs!K171*Inputs!H84*Inputs!D27*'GM Alloc Factors'!I47/('(Other Computations)'!I193+'(Other Computations)'!I206))</f>
        <v>0</v>
      </c>
      <c r="J7338" s="76">
        <f>IF('(Other Computations)'!J206=0,0,Inputs!L278*Inputs!L171*Inputs!H84*Inputs!D27*'GM Alloc Factors'!J47/('(Other Computations)'!J193+'(Other Computations)'!J206))</f>
        <v>0</v>
      </c>
      <c r="K7338" s="43">
        <f t="shared" si="1553"/>
        <v>0</v>
      </c>
    </row>
    <row r="7339" spans="1:11" ht="12.75" customHeight="1">
      <c r="A7339" s="61" t="str">
        <f>"         "&amp;Labels!B77</f>
        <v xml:space="preserve">         Customer 9</v>
      </c>
      <c r="B7339" s="76">
        <f>IF('(Other Computations)'!B207=0,0,Inputs!D279*Inputs!D172*Inputs!H85*Inputs!D27*'GM Alloc Factors'!B47/('(Other Computations)'!B194+'(Other Computations)'!B207))</f>
        <v>0</v>
      </c>
      <c r="C7339" s="76">
        <f>IF('(Other Computations)'!C207=0,0,Inputs!E279*Inputs!E172*Inputs!H85*Inputs!D27*'GM Alloc Factors'!C47/('(Other Computations)'!C194+'(Other Computations)'!C207))</f>
        <v>0</v>
      </c>
      <c r="D7339" s="76">
        <f>IF('(Other Computations)'!D207=0,0,Inputs!F279*Inputs!F172*Inputs!H85*Inputs!D27*'GM Alloc Factors'!D47/('(Other Computations)'!D194+'(Other Computations)'!D207))</f>
        <v>0</v>
      </c>
      <c r="E7339" s="76">
        <f>IF('(Other Computations)'!E207=0,0,Inputs!G279*Inputs!G172*Inputs!H85*Inputs!D27*'GM Alloc Factors'!E47/('(Other Computations)'!E194+'(Other Computations)'!E207))</f>
        <v>0</v>
      </c>
      <c r="F7339" s="43">
        <f t="shared" si="1552"/>
        <v>0</v>
      </c>
      <c r="G7339" s="76">
        <f>IF('(Other Computations)'!G207=0,0,Inputs!I279*Inputs!I172*Inputs!H85*Inputs!D27*'GM Alloc Factors'!G47/('(Other Computations)'!G194+'(Other Computations)'!G207))</f>
        <v>0</v>
      </c>
      <c r="H7339" s="76">
        <f>IF('(Other Computations)'!H207=0,0,Inputs!J279*Inputs!J172*Inputs!H85*Inputs!D27*'GM Alloc Factors'!H47/('(Other Computations)'!H194+'(Other Computations)'!H207))</f>
        <v>0</v>
      </c>
      <c r="I7339" s="76">
        <f>IF('(Other Computations)'!I207=0,0,Inputs!K279*Inputs!K172*Inputs!H85*Inputs!D27*'GM Alloc Factors'!I47/('(Other Computations)'!I194+'(Other Computations)'!I207))</f>
        <v>0</v>
      </c>
      <c r="J7339" s="76">
        <f>IF('(Other Computations)'!J207=0,0,Inputs!L279*Inputs!L172*Inputs!H85*Inputs!D27*'GM Alloc Factors'!J47/('(Other Computations)'!J194+'(Other Computations)'!J207))</f>
        <v>0</v>
      </c>
      <c r="K7339" s="43">
        <f t="shared" si="1553"/>
        <v>0</v>
      </c>
    </row>
    <row r="7340" spans="1:11" ht="12.75" customHeight="1">
      <c r="A7340" s="61" t="str">
        <f>"         "&amp;Labels!B78</f>
        <v xml:space="preserve">         Customer 10</v>
      </c>
      <c r="B7340" s="76">
        <f>IF('(Other Computations)'!B208=0,0,Inputs!D280*Inputs!D173*Inputs!H86*Inputs!D27*'GM Alloc Factors'!B47/('(Other Computations)'!B195+'(Other Computations)'!B208))</f>
        <v>0</v>
      </c>
      <c r="C7340" s="76">
        <f>IF('(Other Computations)'!C208=0,0,Inputs!E280*Inputs!E173*Inputs!H86*Inputs!D27*'GM Alloc Factors'!C47/('(Other Computations)'!C195+'(Other Computations)'!C208))</f>
        <v>0</v>
      </c>
      <c r="D7340" s="76">
        <f>IF('(Other Computations)'!D208=0,0,Inputs!F280*Inputs!F173*Inputs!H86*Inputs!D27*'GM Alloc Factors'!D47/('(Other Computations)'!D195+'(Other Computations)'!D208))</f>
        <v>0</v>
      </c>
      <c r="E7340" s="76">
        <f>IF('(Other Computations)'!E208=0,0,Inputs!G280*Inputs!G173*Inputs!H86*Inputs!D27*'GM Alloc Factors'!E47/('(Other Computations)'!E195+'(Other Computations)'!E208))</f>
        <v>0</v>
      </c>
      <c r="F7340" s="43">
        <f t="shared" si="1552"/>
        <v>0</v>
      </c>
      <c r="G7340" s="76">
        <f>IF('(Other Computations)'!G208=0,0,Inputs!I280*Inputs!I173*Inputs!H86*Inputs!D27*'GM Alloc Factors'!G47/('(Other Computations)'!G195+'(Other Computations)'!G208))</f>
        <v>0</v>
      </c>
      <c r="H7340" s="76">
        <f>IF('(Other Computations)'!H208=0,0,Inputs!J280*Inputs!J173*Inputs!H86*Inputs!D27*'GM Alloc Factors'!H47/('(Other Computations)'!H195+'(Other Computations)'!H208))</f>
        <v>0</v>
      </c>
      <c r="I7340" s="76">
        <f>IF('(Other Computations)'!I208=0,0,Inputs!K280*Inputs!K173*Inputs!H86*Inputs!D27*'GM Alloc Factors'!I47/('(Other Computations)'!I195+'(Other Computations)'!I208))</f>
        <v>0</v>
      </c>
      <c r="J7340" s="76">
        <f>IF('(Other Computations)'!J208=0,0,Inputs!L280*Inputs!L173*Inputs!H86*Inputs!D27*'GM Alloc Factors'!J47/('(Other Computations)'!J195+'(Other Computations)'!J208))</f>
        <v>0</v>
      </c>
      <c r="K7340" s="43">
        <f t="shared" si="1553"/>
        <v>0</v>
      </c>
    </row>
    <row r="7341" spans="1:11" ht="12.75" customHeight="1">
      <c r="A7341" s="61" t="str">
        <f>"         "&amp;Labels!C68</f>
        <v xml:space="preserve">         Total</v>
      </c>
      <c r="B7341" s="84">
        <f>SUM(B7331:B7340)</f>
        <v>0</v>
      </c>
      <c r="C7341" s="84">
        <f>SUM(C7331:C7340)</f>
        <v>0</v>
      </c>
      <c r="D7341" s="84">
        <f>SUM(D7331:D7340)</f>
        <v>0</v>
      </c>
      <c r="E7341" s="84">
        <f>SUM(E7331:E7340)</f>
        <v>0</v>
      </c>
      <c r="F7341" s="43">
        <f t="shared" si="1552"/>
        <v>0</v>
      </c>
      <c r="G7341" s="84">
        <f>SUM(G7331:G7340)</f>
        <v>0</v>
      </c>
      <c r="H7341" s="84">
        <f>SUM(H7331:H7340)</f>
        <v>0</v>
      </c>
      <c r="I7341" s="84">
        <f>SUM(I7331:I7340)</f>
        <v>0</v>
      </c>
      <c r="J7341" s="84">
        <f>SUM(J7331:J7340)</f>
        <v>0</v>
      </c>
      <c r="K7341" s="43">
        <f t="shared" si="1553"/>
        <v>0</v>
      </c>
    </row>
    <row r="7342" spans="1:11" ht="12.75" customHeight="1">
      <c r="A7342" s="61" t="str">
        <f>"      "&amp;Labels!B90</f>
        <v xml:space="preserve">      Q 6</v>
      </c>
      <c r="B7342" s="84"/>
      <c r="C7342" s="84"/>
      <c r="D7342" s="84"/>
      <c r="E7342" s="84"/>
      <c r="F7342" s="43"/>
      <c r="G7342" s="84"/>
      <c r="H7342" s="84"/>
      <c r="I7342" s="84"/>
      <c r="J7342" s="84"/>
      <c r="K7342" s="43"/>
    </row>
    <row r="7343" spans="1:11" ht="12.75" customHeight="1">
      <c r="A7343" s="61" t="str">
        <f>"         "&amp;Labels!B69</f>
        <v xml:space="preserve">         Customer 1</v>
      </c>
      <c r="B7343" s="76">
        <f>IF('(Other Computations)'!B199=0,0,Inputs!D271*Inputs!D164*Inputs!I77*Inputs!D27*'GM Alloc Factors'!B50/('(Other Computations)'!B186+'(Other Computations)'!B199))</f>
        <v>0</v>
      </c>
      <c r="C7343" s="76">
        <f>IF('(Other Computations)'!C199=0,0,Inputs!E271*Inputs!E164*Inputs!I77*Inputs!D27*'GM Alloc Factors'!C50/('(Other Computations)'!C186+'(Other Computations)'!C199))</f>
        <v>0</v>
      </c>
      <c r="D7343" s="76">
        <f>IF('(Other Computations)'!D199=0,0,Inputs!F271*Inputs!F164*Inputs!I77*Inputs!D27*'GM Alloc Factors'!D50/('(Other Computations)'!D186+'(Other Computations)'!D199))</f>
        <v>0</v>
      </c>
      <c r="E7343" s="76">
        <f>IF('(Other Computations)'!E199=0,0,Inputs!G271*Inputs!G164*Inputs!I77*Inputs!D27*'GM Alloc Factors'!E50/('(Other Computations)'!E186+'(Other Computations)'!E199))</f>
        <v>0</v>
      </c>
      <c r="F7343" s="43">
        <f t="shared" ref="F7343:F7353" si="1554">SUM(B7343:E7343)</f>
        <v>0</v>
      </c>
      <c r="G7343" s="76">
        <f>IF('(Other Computations)'!G199=0,0,Inputs!I271*Inputs!I164*Inputs!I77*Inputs!D27*'GM Alloc Factors'!G50/('(Other Computations)'!G186+'(Other Computations)'!G199))</f>
        <v>0</v>
      </c>
      <c r="H7343" s="76">
        <f>IF('(Other Computations)'!H199=0,0,Inputs!J271*Inputs!J164*Inputs!I77*Inputs!D27*'GM Alloc Factors'!H50/('(Other Computations)'!H186+'(Other Computations)'!H199))</f>
        <v>0</v>
      </c>
      <c r="I7343" s="76">
        <f>IF('(Other Computations)'!I199=0,0,Inputs!K271*Inputs!K164*Inputs!I77*Inputs!D27*'GM Alloc Factors'!I50/('(Other Computations)'!I186+'(Other Computations)'!I199))</f>
        <v>0</v>
      </c>
      <c r="J7343" s="76">
        <f>IF('(Other Computations)'!J199=0,0,Inputs!L271*Inputs!L164*Inputs!I77*Inputs!D27*'GM Alloc Factors'!J50/('(Other Computations)'!J186+'(Other Computations)'!J199))</f>
        <v>0</v>
      </c>
      <c r="K7343" s="43">
        <f t="shared" ref="K7343:K7353" si="1555">SUM(G7343:J7343)</f>
        <v>0</v>
      </c>
    </row>
    <row r="7344" spans="1:11" ht="12.75" customHeight="1">
      <c r="A7344" s="61" t="str">
        <f>"         "&amp;Labels!B70</f>
        <v xml:space="preserve">         Customer 2</v>
      </c>
      <c r="B7344" s="76">
        <f>IF('(Other Computations)'!B200=0,0,Inputs!D272*Inputs!D165*Inputs!I78*Inputs!D27*'GM Alloc Factors'!B50/('(Other Computations)'!B187+'(Other Computations)'!B200))</f>
        <v>0</v>
      </c>
      <c r="C7344" s="76">
        <f>IF('(Other Computations)'!C200=0,0,Inputs!E272*Inputs!E165*Inputs!I78*Inputs!D27*'GM Alloc Factors'!C50/('(Other Computations)'!C187+'(Other Computations)'!C200))</f>
        <v>0</v>
      </c>
      <c r="D7344" s="76">
        <f>IF('(Other Computations)'!D200=0,0,Inputs!F272*Inputs!F165*Inputs!I78*Inputs!D27*'GM Alloc Factors'!D50/('(Other Computations)'!D187+'(Other Computations)'!D200))</f>
        <v>0</v>
      </c>
      <c r="E7344" s="76">
        <f>IF('(Other Computations)'!E200=0,0,Inputs!G272*Inputs!G165*Inputs!I78*Inputs!D27*'GM Alloc Factors'!E50/('(Other Computations)'!E187+'(Other Computations)'!E200))</f>
        <v>0</v>
      </c>
      <c r="F7344" s="43">
        <f t="shared" si="1554"/>
        <v>0</v>
      </c>
      <c r="G7344" s="76">
        <f>IF('(Other Computations)'!G200=0,0,Inputs!I272*Inputs!I165*Inputs!I78*Inputs!D27*'GM Alloc Factors'!G50/('(Other Computations)'!G187+'(Other Computations)'!G200))</f>
        <v>0</v>
      </c>
      <c r="H7344" s="76">
        <f>IF('(Other Computations)'!H200=0,0,Inputs!J272*Inputs!J165*Inputs!I78*Inputs!D27*'GM Alloc Factors'!H50/('(Other Computations)'!H187+'(Other Computations)'!H200))</f>
        <v>0</v>
      </c>
      <c r="I7344" s="76">
        <f>IF('(Other Computations)'!I200=0,0,Inputs!K272*Inputs!K165*Inputs!I78*Inputs!D27*'GM Alloc Factors'!I50/('(Other Computations)'!I187+'(Other Computations)'!I200))</f>
        <v>0</v>
      </c>
      <c r="J7344" s="76">
        <f>IF('(Other Computations)'!J200=0,0,Inputs!L272*Inputs!L165*Inputs!I78*Inputs!D27*'GM Alloc Factors'!J50/('(Other Computations)'!J187+'(Other Computations)'!J200))</f>
        <v>0</v>
      </c>
      <c r="K7344" s="43">
        <f t="shared" si="1555"/>
        <v>0</v>
      </c>
    </row>
    <row r="7345" spans="1:11" ht="12.75" customHeight="1">
      <c r="A7345" s="61" t="str">
        <f>"         "&amp;Labels!B71</f>
        <v xml:space="preserve">         Customer 3</v>
      </c>
      <c r="B7345" s="76">
        <f>IF('(Other Computations)'!B201=0,0,Inputs!D273*Inputs!D166*Inputs!I79*Inputs!D27*'GM Alloc Factors'!B50/('(Other Computations)'!B188+'(Other Computations)'!B201))</f>
        <v>0</v>
      </c>
      <c r="C7345" s="76">
        <f>IF('(Other Computations)'!C201=0,0,Inputs!E273*Inputs!E166*Inputs!I79*Inputs!D27*'GM Alloc Factors'!C50/('(Other Computations)'!C188+'(Other Computations)'!C201))</f>
        <v>0</v>
      </c>
      <c r="D7345" s="76">
        <f>IF('(Other Computations)'!D201=0,0,Inputs!F273*Inputs!F166*Inputs!I79*Inputs!D27*'GM Alloc Factors'!D50/('(Other Computations)'!D188+'(Other Computations)'!D201))</f>
        <v>0</v>
      </c>
      <c r="E7345" s="76">
        <f>IF('(Other Computations)'!E201=0,0,Inputs!G273*Inputs!G166*Inputs!I79*Inputs!D27*'GM Alloc Factors'!E50/('(Other Computations)'!E188+'(Other Computations)'!E201))</f>
        <v>0</v>
      </c>
      <c r="F7345" s="43">
        <f t="shared" si="1554"/>
        <v>0</v>
      </c>
      <c r="G7345" s="76">
        <f>IF('(Other Computations)'!G201=0,0,Inputs!I273*Inputs!I166*Inputs!I79*Inputs!D27*'GM Alloc Factors'!G50/('(Other Computations)'!G188+'(Other Computations)'!G201))</f>
        <v>0</v>
      </c>
      <c r="H7345" s="76">
        <f>IF('(Other Computations)'!H201=0,0,Inputs!J273*Inputs!J166*Inputs!I79*Inputs!D27*'GM Alloc Factors'!H50/('(Other Computations)'!H188+'(Other Computations)'!H201))</f>
        <v>0</v>
      </c>
      <c r="I7345" s="76">
        <f>IF('(Other Computations)'!I201=0,0,Inputs!K273*Inputs!K166*Inputs!I79*Inputs!D27*'GM Alloc Factors'!I50/('(Other Computations)'!I188+'(Other Computations)'!I201))</f>
        <v>0</v>
      </c>
      <c r="J7345" s="76">
        <f>IF('(Other Computations)'!J201=0,0,Inputs!L273*Inputs!L166*Inputs!I79*Inputs!D27*'GM Alloc Factors'!J50/('(Other Computations)'!J188+'(Other Computations)'!J201))</f>
        <v>0</v>
      </c>
      <c r="K7345" s="43">
        <f t="shared" si="1555"/>
        <v>0</v>
      </c>
    </row>
    <row r="7346" spans="1:11" ht="12.75" customHeight="1">
      <c r="A7346" s="61" t="str">
        <f>"         "&amp;Labels!B72</f>
        <v xml:space="preserve">         Customer 4</v>
      </c>
      <c r="B7346" s="76">
        <f>IF('(Other Computations)'!B202=0,0,Inputs!D274*Inputs!D167*Inputs!I80*Inputs!D27*'GM Alloc Factors'!B50/('(Other Computations)'!B189+'(Other Computations)'!B202))</f>
        <v>0</v>
      </c>
      <c r="C7346" s="76">
        <f>IF('(Other Computations)'!C202=0,0,Inputs!E274*Inputs!E167*Inputs!I80*Inputs!D27*'GM Alloc Factors'!C50/('(Other Computations)'!C189+'(Other Computations)'!C202))</f>
        <v>0</v>
      </c>
      <c r="D7346" s="76">
        <f>IF('(Other Computations)'!D202=0,0,Inputs!F274*Inputs!F167*Inputs!I80*Inputs!D27*'GM Alloc Factors'!D50/('(Other Computations)'!D189+'(Other Computations)'!D202))</f>
        <v>0</v>
      </c>
      <c r="E7346" s="76">
        <f>IF('(Other Computations)'!E202=0,0,Inputs!G274*Inputs!G167*Inputs!I80*Inputs!D27*'GM Alloc Factors'!E50/('(Other Computations)'!E189+'(Other Computations)'!E202))</f>
        <v>0</v>
      </c>
      <c r="F7346" s="43">
        <f t="shared" si="1554"/>
        <v>0</v>
      </c>
      <c r="G7346" s="76">
        <f>IF('(Other Computations)'!G202=0,0,Inputs!I274*Inputs!I167*Inputs!I80*Inputs!D27*'GM Alloc Factors'!G50/('(Other Computations)'!G189+'(Other Computations)'!G202))</f>
        <v>0</v>
      </c>
      <c r="H7346" s="76">
        <f>IF('(Other Computations)'!H202=0,0,Inputs!J274*Inputs!J167*Inputs!I80*Inputs!D27*'GM Alloc Factors'!H50/('(Other Computations)'!H189+'(Other Computations)'!H202))</f>
        <v>0</v>
      </c>
      <c r="I7346" s="76">
        <f>IF('(Other Computations)'!I202=0,0,Inputs!K274*Inputs!K167*Inputs!I80*Inputs!D27*'GM Alloc Factors'!I50/('(Other Computations)'!I189+'(Other Computations)'!I202))</f>
        <v>0</v>
      </c>
      <c r="J7346" s="76">
        <f>IF('(Other Computations)'!J202=0,0,Inputs!L274*Inputs!L167*Inputs!I80*Inputs!D27*'GM Alloc Factors'!J50/('(Other Computations)'!J189+'(Other Computations)'!J202))</f>
        <v>0</v>
      </c>
      <c r="K7346" s="43">
        <f t="shared" si="1555"/>
        <v>0</v>
      </c>
    </row>
    <row r="7347" spans="1:11" ht="12.75" customHeight="1">
      <c r="A7347" s="61" t="str">
        <f>"         "&amp;Labels!B73</f>
        <v xml:space="preserve">         Customer 5</v>
      </c>
      <c r="B7347" s="76">
        <f>IF('(Other Computations)'!B203=0,0,Inputs!D275*Inputs!D168*Inputs!I81*Inputs!D27*'GM Alloc Factors'!B50/('(Other Computations)'!B190+'(Other Computations)'!B203))</f>
        <v>0</v>
      </c>
      <c r="C7347" s="76">
        <f>IF('(Other Computations)'!C203=0,0,Inputs!E275*Inputs!E168*Inputs!I81*Inputs!D27*'GM Alloc Factors'!C50/('(Other Computations)'!C190+'(Other Computations)'!C203))</f>
        <v>0</v>
      </c>
      <c r="D7347" s="76">
        <f>IF('(Other Computations)'!D203=0,0,Inputs!F275*Inputs!F168*Inputs!I81*Inputs!D27*'GM Alloc Factors'!D50/('(Other Computations)'!D190+'(Other Computations)'!D203))</f>
        <v>0</v>
      </c>
      <c r="E7347" s="76">
        <f>IF('(Other Computations)'!E203=0,0,Inputs!G275*Inputs!G168*Inputs!I81*Inputs!D27*'GM Alloc Factors'!E50/('(Other Computations)'!E190+'(Other Computations)'!E203))</f>
        <v>0</v>
      </c>
      <c r="F7347" s="43">
        <f t="shared" si="1554"/>
        <v>0</v>
      </c>
      <c r="G7347" s="76">
        <f>IF('(Other Computations)'!G203=0,0,Inputs!I275*Inputs!I168*Inputs!I81*Inputs!D27*'GM Alloc Factors'!G50/('(Other Computations)'!G190+'(Other Computations)'!G203))</f>
        <v>0</v>
      </c>
      <c r="H7347" s="76">
        <f>IF('(Other Computations)'!H203=0,0,Inputs!J275*Inputs!J168*Inputs!I81*Inputs!D27*'GM Alloc Factors'!H50/('(Other Computations)'!H190+'(Other Computations)'!H203))</f>
        <v>0</v>
      </c>
      <c r="I7347" s="76">
        <f>IF('(Other Computations)'!I203=0,0,Inputs!K275*Inputs!K168*Inputs!I81*Inputs!D27*'GM Alloc Factors'!I50/('(Other Computations)'!I190+'(Other Computations)'!I203))</f>
        <v>0</v>
      </c>
      <c r="J7347" s="76">
        <f>IF('(Other Computations)'!J203=0,0,Inputs!L275*Inputs!L168*Inputs!I81*Inputs!D27*'GM Alloc Factors'!J50/('(Other Computations)'!J190+'(Other Computations)'!J203))</f>
        <v>0</v>
      </c>
      <c r="K7347" s="43">
        <f t="shared" si="1555"/>
        <v>0</v>
      </c>
    </row>
    <row r="7348" spans="1:11" ht="12.75" customHeight="1">
      <c r="A7348" s="61" t="str">
        <f>"         "&amp;Labels!B74</f>
        <v xml:space="preserve">         Customer 6</v>
      </c>
      <c r="B7348" s="76">
        <f>IF('(Other Computations)'!B204=0,0,Inputs!D276*Inputs!D169*Inputs!I82*Inputs!D27*'GM Alloc Factors'!B50/('(Other Computations)'!B191+'(Other Computations)'!B204))</f>
        <v>0</v>
      </c>
      <c r="C7348" s="76">
        <f>IF('(Other Computations)'!C204=0,0,Inputs!E276*Inputs!E169*Inputs!I82*Inputs!D27*'GM Alloc Factors'!C50/('(Other Computations)'!C191+'(Other Computations)'!C204))</f>
        <v>0</v>
      </c>
      <c r="D7348" s="76">
        <f>IF('(Other Computations)'!D204=0,0,Inputs!F276*Inputs!F169*Inputs!I82*Inputs!D27*'GM Alloc Factors'!D50/('(Other Computations)'!D191+'(Other Computations)'!D204))</f>
        <v>0</v>
      </c>
      <c r="E7348" s="76">
        <f>IF('(Other Computations)'!E204=0,0,Inputs!G276*Inputs!G169*Inputs!I82*Inputs!D27*'GM Alloc Factors'!E50/('(Other Computations)'!E191+'(Other Computations)'!E204))</f>
        <v>0</v>
      </c>
      <c r="F7348" s="43">
        <f t="shared" si="1554"/>
        <v>0</v>
      </c>
      <c r="G7348" s="76">
        <f>IF('(Other Computations)'!G204=0,0,Inputs!I276*Inputs!I169*Inputs!I82*Inputs!D27*'GM Alloc Factors'!G50/('(Other Computations)'!G191+'(Other Computations)'!G204))</f>
        <v>0</v>
      </c>
      <c r="H7348" s="76">
        <f>IF('(Other Computations)'!H204=0,0,Inputs!J276*Inputs!J169*Inputs!I82*Inputs!D27*'GM Alloc Factors'!H50/('(Other Computations)'!H191+'(Other Computations)'!H204))</f>
        <v>0</v>
      </c>
      <c r="I7348" s="76">
        <f>IF('(Other Computations)'!I204=0,0,Inputs!K276*Inputs!K169*Inputs!I82*Inputs!D27*'GM Alloc Factors'!I50/('(Other Computations)'!I191+'(Other Computations)'!I204))</f>
        <v>0</v>
      </c>
      <c r="J7348" s="76">
        <f>IF('(Other Computations)'!J204=0,0,Inputs!L276*Inputs!L169*Inputs!I82*Inputs!D27*'GM Alloc Factors'!J50/('(Other Computations)'!J191+'(Other Computations)'!J204))</f>
        <v>0</v>
      </c>
      <c r="K7348" s="43">
        <f t="shared" si="1555"/>
        <v>0</v>
      </c>
    </row>
    <row r="7349" spans="1:11" ht="12.75" customHeight="1">
      <c r="A7349" s="61" t="str">
        <f>"         "&amp;Labels!B75</f>
        <v xml:space="preserve">         Customer 7</v>
      </c>
      <c r="B7349" s="76">
        <f>IF('(Other Computations)'!B205=0,0,Inputs!D277*Inputs!D170*Inputs!I83*Inputs!D27*'GM Alloc Factors'!B50/('(Other Computations)'!B192+'(Other Computations)'!B205))</f>
        <v>0</v>
      </c>
      <c r="C7349" s="76">
        <f>IF('(Other Computations)'!C205=0,0,Inputs!E277*Inputs!E170*Inputs!I83*Inputs!D27*'GM Alloc Factors'!C50/('(Other Computations)'!C192+'(Other Computations)'!C205))</f>
        <v>0</v>
      </c>
      <c r="D7349" s="76">
        <f>IF('(Other Computations)'!D205=0,0,Inputs!F277*Inputs!F170*Inputs!I83*Inputs!D27*'GM Alloc Factors'!D50/('(Other Computations)'!D192+'(Other Computations)'!D205))</f>
        <v>0</v>
      </c>
      <c r="E7349" s="76">
        <f>IF('(Other Computations)'!E205=0,0,Inputs!G277*Inputs!G170*Inputs!I83*Inputs!D27*'GM Alloc Factors'!E50/('(Other Computations)'!E192+'(Other Computations)'!E205))</f>
        <v>0</v>
      </c>
      <c r="F7349" s="43">
        <f t="shared" si="1554"/>
        <v>0</v>
      </c>
      <c r="G7349" s="76">
        <f>IF('(Other Computations)'!G205=0,0,Inputs!I277*Inputs!I170*Inputs!I83*Inputs!D27*'GM Alloc Factors'!G50/('(Other Computations)'!G192+'(Other Computations)'!G205))</f>
        <v>0</v>
      </c>
      <c r="H7349" s="76">
        <f>IF('(Other Computations)'!H205=0,0,Inputs!J277*Inputs!J170*Inputs!I83*Inputs!D27*'GM Alloc Factors'!H50/('(Other Computations)'!H192+'(Other Computations)'!H205))</f>
        <v>0</v>
      </c>
      <c r="I7349" s="76">
        <f>IF('(Other Computations)'!I205=0,0,Inputs!K277*Inputs!K170*Inputs!I83*Inputs!D27*'GM Alloc Factors'!I50/('(Other Computations)'!I192+'(Other Computations)'!I205))</f>
        <v>0</v>
      </c>
      <c r="J7349" s="76">
        <f>IF('(Other Computations)'!J205=0,0,Inputs!L277*Inputs!L170*Inputs!I83*Inputs!D27*'GM Alloc Factors'!J50/('(Other Computations)'!J192+'(Other Computations)'!J205))</f>
        <v>0</v>
      </c>
      <c r="K7349" s="43">
        <f t="shared" si="1555"/>
        <v>0</v>
      </c>
    </row>
    <row r="7350" spans="1:11" ht="12.75" customHeight="1">
      <c r="A7350" s="61" t="str">
        <f>"         "&amp;Labels!B76</f>
        <v xml:space="preserve">         Customer 8</v>
      </c>
      <c r="B7350" s="76">
        <f>IF('(Other Computations)'!B206=0,0,Inputs!D278*Inputs!D171*Inputs!I84*Inputs!D27*'GM Alloc Factors'!B50/('(Other Computations)'!B193+'(Other Computations)'!B206))</f>
        <v>0</v>
      </c>
      <c r="C7350" s="76">
        <f>IF('(Other Computations)'!C206=0,0,Inputs!E278*Inputs!E171*Inputs!I84*Inputs!D27*'GM Alloc Factors'!C50/('(Other Computations)'!C193+'(Other Computations)'!C206))</f>
        <v>0</v>
      </c>
      <c r="D7350" s="76">
        <f>IF('(Other Computations)'!D206=0,0,Inputs!F278*Inputs!F171*Inputs!I84*Inputs!D27*'GM Alloc Factors'!D50/('(Other Computations)'!D193+'(Other Computations)'!D206))</f>
        <v>0</v>
      </c>
      <c r="E7350" s="76">
        <f>IF('(Other Computations)'!E206=0,0,Inputs!G278*Inputs!G171*Inputs!I84*Inputs!D27*'GM Alloc Factors'!E50/('(Other Computations)'!E193+'(Other Computations)'!E206))</f>
        <v>0</v>
      </c>
      <c r="F7350" s="43">
        <f t="shared" si="1554"/>
        <v>0</v>
      </c>
      <c r="G7350" s="76">
        <f>IF('(Other Computations)'!G206=0,0,Inputs!I278*Inputs!I171*Inputs!I84*Inputs!D27*'GM Alloc Factors'!G50/('(Other Computations)'!G193+'(Other Computations)'!G206))</f>
        <v>0</v>
      </c>
      <c r="H7350" s="76">
        <f>IF('(Other Computations)'!H206=0,0,Inputs!J278*Inputs!J171*Inputs!I84*Inputs!D27*'GM Alloc Factors'!H50/('(Other Computations)'!H193+'(Other Computations)'!H206))</f>
        <v>0</v>
      </c>
      <c r="I7350" s="76">
        <f>IF('(Other Computations)'!I206=0,0,Inputs!K278*Inputs!K171*Inputs!I84*Inputs!D27*'GM Alloc Factors'!I50/('(Other Computations)'!I193+'(Other Computations)'!I206))</f>
        <v>0</v>
      </c>
      <c r="J7350" s="76">
        <f>IF('(Other Computations)'!J206=0,0,Inputs!L278*Inputs!L171*Inputs!I84*Inputs!D27*'GM Alloc Factors'!J50/('(Other Computations)'!J193+'(Other Computations)'!J206))</f>
        <v>0</v>
      </c>
      <c r="K7350" s="43">
        <f t="shared" si="1555"/>
        <v>0</v>
      </c>
    </row>
    <row r="7351" spans="1:11" ht="12.75" customHeight="1">
      <c r="A7351" s="61" t="str">
        <f>"         "&amp;Labels!B77</f>
        <v xml:space="preserve">         Customer 9</v>
      </c>
      <c r="B7351" s="76">
        <f>IF('(Other Computations)'!B207=0,0,Inputs!D279*Inputs!D172*Inputs!I85*Inputs!D27*'GM Alloc Factors'!B50/('(Other Computations)'!B194+'(Other Computations)'!B207))</f>
        <v>0</v>
      </c>
      <c r="C7351" s="76">
        <f>IF('(Other Computations)'!C207=0,0,Inputs!E279*Inputs!E172*Inputs!I85*Inputs!D27*'GM Alloc Factors'!C50/('(Other Computations)'!C194+'(Other Computations)'!C207))</f>
        <v>0</v>
      </c>
      <c r="D7351" s="76">
        <f>IF('(Other Computations)'!D207=0,0,Inputs!F279*Inputs!F172*Inputs!I85*Inputs!D27*'GM Alloc Factors'!D50/('(Other Computations)'!D194+'(Other Computations)'!D207))</f>
        <v>0</v>
      </c>
      <c r="E7351" s="76">
        <f>IF('(Other Computations)'!E207=0,0,Inputs!G279*Inputs!G172*Inputs!I85*Inputs!D27*'GM Alloc Factors'!E50/('(Other Computations)'!E194+'(Other Computations)'!E207))</f>
        <v>0</v>
      </c>
      <c r="F7351" s="43">
        <f t="shared" si="1554"/>
        <v>0</v>
      </c>
      <c r="G7351" s="76">
        <f>IF('(Other Computations)'!G207=0,0,Inputs!I279*Inputs!I172*Inputs!I85*Inputs!D27*'GM Alloc Factors'!G50/('(Other Computations)'!G194+'(Other Computations)'!G207))</f>
        <v>0</v>
      </c>
      <c r="H7351" s="76">
        <f>IF('(Other Computations)'!H207=0,0,Inputs!J279*Inputs!J172*Inputs!I85*Inputs!D27*'GM Alloc Factors'!H50/('(Other Computations)'!H194+'(Other Computations)'!H207))</f>
        <v>0</v>
      </c>
      <c r="I7351" s="76">
        <f>IF('(Other Computations)'!I207=0,0,Inputs!K279*Inputs!K172*Inputs!I85*Inputs!D27*'GM Alloc Factors'!I50/('(Other Computations)'!I194+'(Other Computations)'!I207))</f>
        <v>0</v>
      </c>
      <c r="J7351" s="76">
        <f>IF('(Other Computations)'!J207=0,0,Inputs!L279*Inputs!L172*Inputs!I85*Inputs!D27*'GM Alloc Factors'!J50/('(Other Computations)'!J194+'(Other Computations)'!J207))</f>
        <v>0</v>
      </c>
      <c r="K7351" s="43">
        <f t="shared" si="1555"/>
        <v>0</v>
      </c>
    </row>
    <row r="7352" spans="1:11" ht="12.75" customHeight="1">
      <c r="A7352" s="61" t="str">
        <f>"         "&amp;Labels!B78</f>
        <v xml:space="preserve">         Customer 10</v>
      </c>
      <c r="B7352" s="76">
        <f>IF('(Other Computations)'!B208=0,0,Inputs!D280*Inputs!D173*Inputs!I86*Inputs!D27*'GM Alloc Factors'!B50/('(Other Computations)'!B195+'(Other Computations)'!B208))</f>
        <v>0</v>
      </c>
      <c r="C7352" s="76">
        <f>IF('(Other Computations)'!C208=0,0,Inputs!E280*Inputs!E173*Inputs!I86*Inputs!D27*'GM Alloc Factors'!C50/('(Other Computations)'!C195+'(Other Computations)'!C208))</f>
        <v>0</v>
      </c>
      <c r="D7352" s="76">
        <f>IF('(Other Computations)'!D208=0,0,Inputs!F280*Inputs!F173*Inputs!I86*Inputs!D27*'GM Alloc Factors'!D50/('(Other Computations)'!D195+'(Other Computations)'!D208))</f>
        <v>0</v>
      </c>
      <c r="E7352" s="76">
        <f>IF('(Other Computations)'!E208=0,0,Inputs!G280*Inputs!G173*Inputs!I86*Inputs!D27*'GM Alloc Factors'!E50/('(Other Computations)'!E195+'(Other Computations)'!E208))</f>
        <v>0</v>
      </c>
      <c r="F7352" s="43">
        <f t="shared" si="1554"/>
        <v>0</v>
      </c>
      <c r="G7352" s="76">
        <f>IF('(Other Computations)'!G208=0,0,Inputs!I280*Inputs!I173*Inputs!I86*Inputs!D27*'GM Alloc Factors'!G50/('(Other Computations)'!G195+'(Other Computations)'!G208))</f>
        <v>0</v>
      </c>
      <c r="H7352" s="76">
        <f>IF('(Other Computations)'!H208=0,0,Inputs!J280*Inputs!J173*Inputs!I86*Inputs!D27*'GM Alloc Factors'!H50/('(Other Computations)'!H195+'(Other Computations)'!H208))</f>
        <v>0</v>
      </c>
      <c r="I7352" s="76">
        <f>IF('(Other Computations)'!I208=0,0,Inputs!K280*Inputs!K173*Inputs!I86*Inputs!D27*'GM Alloc Factors'!I50/('(Other Computations)'!I195+'(Other Computations)'!I208))</f>
        <v>0</v>
      </c>
      <c r="J7352" s="76">
        <f>IF('(Other Computations)'!J208=0,0,Inputs!L280*Inputs!L173*Inputs!I86*Inputs!D27*'GM Alloc Factors'!J50/('(Other Computations)'!J195+'(Other Computations)'!J208))</f>
        <v>0</v>
      </c>
      <c r="K7352" s="43">
        <f t="shared" si="1555"/>
        <v>0</v>
      </c>
    </row>
    <row r="7353" spans="1:11" ht="12.75" customHeight="1">
      <c r="A7353" s="61" t="str">
        <f>"         "&amp;Labels!C68</f>
        <v xml:space="preserve">         Total</v>
      </c>
      <c r="B7353" s="84">
        <f>SUM(B7343:B7352)</f>
        <v>0</v>
      </c>
      <c r="C7353" s="84">
        <f>SUM(C7343:C7352)</f>
        <v>0</v>
      </c>
      <c r="D7353" s="84">
        <f>SUM(D7343:D7352)</f>
        <v>0</v>
      </c>
      <c r="E7353" s="84">
        <f>SUM(E7343:E7352)</f>
        <v>0</v>
      </c>
      <c r="F7353" s="43">
        <f t="shared" si="1554"/>
        <v>0</v>
      </c>
      <c r="G7353" s="84">
        <f>SUM(G7343:G7352)</f>
        <v>0</v>
      </c>
      <c r="H7353" s="84">
        <f>SUM(H7343:H7352)</f>
        <v>0</v>
      </c>
      <c r="I7353" s="84">
        <f>SUM(I7343:I7352)</f>
        <v>0</v>
      </c>
      <c r="J7353" s="84">
        <f>SUM(J7343:J7352)</f>
        <v>0</v>
      </c>
      <c r="K7353" s="43">
        <f t="shared" si="1555"/>
        <v>0</v>
      </c>
    </row>
    <row r="7354" spans="1:11" ht="12.75" customHeight="1">
      <c r="A7354" s="61" t="str">
        <f>"      "&amp;Labels!B91</f>
        <v xml:space="preserve">      Q 7</v>
      </c>
      <c r="B7354" s="84"/>
      <c r="C7354" s="84"/>
      <c r="D7354" s="84"/>
      <c r="E7354" s="84"/>
      <c r="F7354" s="43"/>
      <c r="G7354" s="84"/>
      <c r="H7354" s="84"/>
      <c r="I7354" s="84"/>
      <c r="J7354" s="84"/>
      <c r="K7354" s="43"/>
    </row>
    <row r="7355" spans="1:11" ht="12.75" customHeight="1">
      <c r="A7355" s="61" t="str">
        <f>"         "&amp;Labels!B69</f>
        <v xml:space="preserve">         Customer 1</v>
      </c>
      <c r="B7355" s="76">
        <f>IF('(Other Computations)'!B199=0,0,Inputs!D271*Inputs!D164*Inputs!J77*Inputs!D27*'GM Alloc Factors'!B53/('(Other Computations)'!B186+'(Other Computations)'!B199))</f>
        <v>0</v>
      </c>
      <c r="C7355" s="76">
        <f>IF('(Other Computations)'!C199=0,0,Inputs!E271*Inputs!E164*Inputs!J77*Inputs!D27*'GM Alloc Factors'!C53/('(Other Computations)'!C186+'(Other Computations)'!C199))</f>
        <v>0</v>
      </c>
      <c r="D7355" s="76">
        <f>IF('(Other Computations)'!D199=0,0,Inputs!F271*Inputs!F164*Inputs!J77*Inputs!D27*'GM Alloc Factors'!D53/('(Other Computations)'!D186+'(Other Computations)'!D199))</f>
        <v>0</v>
      </c>
      <c r="E7355" s="76">
        <f>IF('(Other Computations)'!E199=0,0,Inputs!G271*Inputs!G164*Inputs!J77*Inputs!D27*'GM Alloc Factors'!E53/('(Other Computations)'!E186+'(Other Computations)'!E199))</f>
        <v>0</v>
      </c>
      <c r="F7355" s="43">
        <f t="shared" ref="F7355:F7365" si="1556">SUM(B7355:E7355)</f>
        <v>0</v>
      </c>
      <c r="G7355" s="76">
        <f>IF('(Other Computations)'!G199=0,0,Inputs!I271*Inputs!I164*Inputs!J77*Inputs!D27*'GM Alloc Factors'!G53/('(Other Computations)'!G186+'(Other Computations)'!G199))</f>
        <v>0</v>
      </c>
      <c r="H7355" s="76">
        <f>IF('(Other Computations)'!H199=0,0,Inputs!J271*Inputs!J164*Inputs!J77*Inputs!D27*'GM Alloc Factors'!H53/('(Other Computations)'!H186+'(Other Computations)'!H199))</f>
        <v>0</v>
      </c>
      <c r="I7355" s="76">
        <f>IF('(Other Computations)'!I199=0,0,Inputs!K271*Inputs!K164*Inputs!J77*Inputs!D27*'GM Alloc Factors'!I53/('(Other Computations)'!I186+'(Other Computations)'!I199))</f>
        <v>0</v>
      </c>
      <c r="J7355" s="76">
        <f>IF('(Other Computations)'!J199=0,0,Inputs!L271*Inputs!L164*Inputs!J77*Inputs!D27*'GM Alloc Factors'!J53/('(Other Computations)'!J186+'(Other Computations)'!J199))</f>
        <v>0</v>
      </c>
      <c r="K7355" s="43">
        <f t="shared" ref="K7355:K7365" si="1557">SUM(G7355:J7355)</f>
        <v>0</v>
      </c>
    </row>
    <row r="7356" spans="1:11" ht="12.75" customHeight="1">
      <c r="A7356" s="61" t="str">
        <f>"         "&amp;Labels!B70</f>
        <v xml:space="preserve">         Customer 2</v>
      </c>
      <c r="B7356" s="76">
        <f>IF('(Other Computations)'!B200=0,0,Inputs!D272*Inputs!D165*Inputs!J78*Inputs!D27*'GM Alloc Factors'!B53/('(Other Computations)'!B187+'(Other Computations)'!B200))</f>
        <v>0</v>
      </c>
      <c r="C7356" s="76">
        <f>IF('(Other Computations)'!C200=0,0,Inputs!E272*Inputs!E165*Inputs!J78*Inputs!D27*'GM Alloc Factors'!C53/('(Other Computations)'!C187+'(Other Computations)'!C200))</f>
        <v>0</v>
      </c>
      <c r="D7356" s="76">
        <f>IF('(Other Computations)'!D200=0,0,Inputs!F272*Inputs!F165*Inputs!J78*Inputs!D27*'GM Alloc Factors'!D53/('(Other Computations)'!D187+'(Other Computations)'!D200))</f>
        <v>0</v>
      </c>
      <c r="E7356" s="76">
        <f>IF('(Other Computations)'!E200=0,0,Inputs!G272*Inputs!G165*Inputs!J78*Inputs!D27*'GM Alloc Factors'!E53/('(Other Computations)'!E187+'(Other Computations)'!E200))</f>
        <v>0</v>
      </c>
      <c r="F7356" s="43">
        <f t="shared" si="1556"/>
        <v>0</v>
      </c>
      <c r="G7356" s="76">
        <f>IF('(Other Computations)'!G200=0,0,Inputs!I272*Inputs!I165*Inputs!J78*Inputs!D27*'GM Alloc Factors'!G53/('(Other Computations)'!G187+'(Other Computations)'!G200))</f>
        <v>0</v>
      </c>
      <c r="H7356" s="76">
        <f>IF('(Other Computations)'!H200=0,0,Inputs!J272*Inputs!J165*Inputs!J78*Inputs!D27*'GM Alloc Factors'!H53/('(Other Computations)'!H187+'(Other Computations)'!H200))</f>
        <v>0</v>
      </c>
      <c r="I7356" s="76">
        <f>IF('(Other Computations)'!I200=0,0,Inputs!K272*Inputs!K165*Inputs!J78*Inputs!D27*'GM Alloc Factors'!I53/('(Other Computations)'!I187+'(Other Computations)'!I200))</f>
        <v>0</v>
      </c>
      <c r="J7356" s="76">
        <f>IF('(Other Computations)'!J200=0,0,Inputs!L272*Inputs!L165*Inputs!J78*Inputs!D27*'GM Alloc Factors'!J53/('(Other Computations)'!J187+'(Other Computations)'!J200))</f>
        <v>0</v>
      </c>
      <c r="K7356" s="43">
        <f t="shared" si="1557"/>
        <v>0</v>
      </c>
    </row>
    <row r="7357" spans="1:11" ht="12.75" customHeight="1">
      <c r="A7357" s="61" t="str">
        <f>"         "&amp;Labels!B71</f>
        <v xml:space="preserve">         Customer 3</v>
      </c>
      <c r="B7357" s="76">
        <f>IF('(Other Computations)'!B201=0,0,Inputs!D273*Inputs!D166*Inputs!J79*Inputs!D27*'GM Alloc Factors'!B53/('(Other Computations)'!B188+'(Other Computations)'!B201))</f>
        <v>0</v>
      </c>
      <c r="C7357" s="76">
        <f>IF('(Other Computations)'!C201=0,0,Inputs!E273*Inputs!E166*Inputs!J79*Inputs!D27*'GM Alloc Factors'!C53/('(Other Computations)'!C188+'(Other Computations)'!C201))</f>
        <v>0</v>
      </c>
      <c r="D7357" s="76">
        <f>IF('(Other Computations)'!D201=0,0,Inputs!F273*Inputs!F166*Inputs!J79*Inputs!D27*'GM Alloc Factors'!D53/('(Other Computations)'!D188+'(Other Computations)'!D201))</f>
        <v>0</v>
      </c>
      <c r="E7357" s="76">
        <f>IF('(Other Computations)'!E201=0,0,Inputs!G273*Inputs!G166*Inputs!J79*Inputs!D27*'GM Alloc Factors'!E53/('(Other Computations)'!E188+'(Other Computations)'!E201))</f>
        <v>0</v>
      </c>
      <c r="F7357" s="43">
        <f t="shared" si="1556"/>
        <v>0</v>
      </c>
      <c r="G7357" s="76">
        <f>IF('(Other Computations)'!G201=0,0,Inputs!I273*Inputs!I166*Inputs!J79*Inputs!D27*'GM Alloc Factors'!G53/('(Other Computations)'!G188+'(Other Computations)'!G201))</f>
        <v>0</v>
      </c>
      <c r="H7357" s="76">
        <f>IF('(Other Computations)'!H201=0,0,Inputs!J273*Inputs!J166*Inputs!J79*Inputs!D27*'GM Alloc Factors'!H53/('(Other Computations)'!H188+'(Other Computations)'!H201))</f>
        <v>0</v>
      </c>
      <c r="I7357" s="76">
        <f>IF('(Other Computations)'!I201=0,0,Inputs!K273*Inputs!K166*Inputs!J79*Inputs!D27*'GM Alloc Factors'!I53/('(Other Computations)'!I188+'(Other Computations)'!I201))</f>
        <v>0</v>
      </c>
      <c r="J7357" s="76">
        <f>IF('(Other Computations)'!J201=0,0,Inputs!L273*Inputs!L166*Inputs!J79*Inputs!D27*'GM Alloc Factors'!J53/('(Other Computations)'!J188+'(Other Computations)'!J201))</f>
        <v>0</v>
      </c>
      <c r="K7357" s="43">
        <f t="shared" si="1557"/>
        <v>0</v>
      </c>
    </row>
    <row r="7358" spans="1:11" ht="12.75" customHeight="1">
      <c r="A7358" s="61" t="str">
        <f>"         "&amp;Labels!B72</f>
        <v xml:space="preserve">         Customer 4</v>
      </c>
      <c r="B7358" s="76">
        <f>IF('(Other Computations)'!B202=0,0,Inputs!D274*Inputs!D167*Inputs!J80*Inputs!D27*'GM Alloc Factors'!B53/('(Other Computations)'!B189+'(Other Computations)'!B202))</f>
        <v>0</v>
      </c>
      <c r="C7358" s="76">
        <f>IF('(Other Computations)'!C202=0,0,Inputs!E274*Inputs!E167*Inputs!J80*Inputs!D27*'GM Alloc Factors'!C53/('(Other Computations)'!C189+'(Other Computations)'!C202))</f>
        <v>0</v>
      </c>
      <c r="D7358" s="76">
        <f>IF('(Other Computations)'!D202=0,0,Inputs!F274*Inputs!F167*Inputs!J80*Inputs!D27*'GM Alloc Factors'!D53/('(Other Computations)'!D189+'(Other Computations)'!D202))</f>
        <v>0</v>
      </c>
      <c r="E7358" s="76">
        <f>IF('(Other Computations)'!E202=0,0,Inputs!G274*Inputs!G167*Inputs!J80*Inputs!D27*'GM Alloc Factors'!E53/('(Other Computations)'!E189+'(Other Computations)'!E202))</f>
        <v>0</v>
      </c>
      <c r="F7358" s="43">
        <f t="shared" si="1556"/>
        <v>0</v>
      </c>
      <c r="G7358" s="76">
        <f>IF('(Other Computations)'!G202=0,0,Inputs!I274*Inputs!I167*Inputs!J80*Inputs!D27*'GM Alloc Factors'!G53/('(Other Computations)'!G189+'(Other Computations)'!G202))</f>
        <v>0</v>
      </c>
      <c r="H7358" s="76">
        <f>IF('(Other Computations)'!H202=0,0,Inputs!J274*Inputs!J167*Inputs!J80*Inputs!D27*'GM Alloc Factors'!H53/('(Other Computations)'!H189+'(Other Computations)'!H202))</f>
        <v>0</v>
      </c>
      <c r="I7358" s="76">
        <f>IF('(Other Computations)'!I202=0,0,Inputs!K274*Inputs!K167*Inputs!J80*Inputs!D27*'GM Alloc Factors'!I53/('(Other Computations)'!I189+'(Other Computations)'!I202))</f>
        <v>0</v>
      </c>
      <c r="J7358" s="76">
        <f>IF('(Other Computations)'!J202=0,0,Inputs!L274*Inputs!L167*Inputs!J80*Inputs!D27*'GM Alloc Factors'!J53/('(Other Computations)'!J189+'(Other Computations)'!J202))</f>
        <v>0</v>
      </c>
      <c r="K7358" s="43">
        <f t="shared" si="1557"/>
        <v>0</v>
      </c>
    </row>
    <row r="7359" spans="1:11" ht="12.75" customHeight="1">
      <c r="A7359" s="61" t="str">
        <f>"         "&amp;Labels!B73</f>
        <v xml:space="preserve">         Customer 5</v>
      </c>
      <c r="B7359" s="76">
        <f>IF('(Other Computations)'!B203=0,0,Inputs!D275*Inputs!D168*Inputs!J81*Inputs!D27*'GM Alloc Factors'!B53/('(Other Computations)'!B190+'(Other Computations)'!B203))</f>
        <v>0</v>
      </c>
      <c r="C7359" s="76">
        <f>IF('(Other Computations)'!C203=0,0,Inputs!E275*Inputs!E168*Inputs!J81*Inputs!D27*'GM Alloc Factors'!C53/('(Other Computations)'!C190+'(Other Computations)'!C203))</f>
        <v>0</v>
      </c>
      <c r="D7359" s="76">
        <f>IF('(Other Computations)'!D203=0,0,Inputs!F275*Inputs!F168*Inputs!J81*Inputs!D27*'GM Alloc Factors'!D53/('(Other Computations)'!D190+'(Other Computations)'!D203))</f>
        <v>0</v>
      </c>
      <c r="E7359" s="76">
        <f>IF('(Other Computations)'!E203=0,0,Inputs!G275*Inputs!G168*Inputs!J81*Inputs!D27*'GM Alloc Factors'!E53/('(Other Computations)'!E190+'(Other Computations)'!E203))</f>
        <v>0</v>
      </c>
      <c r="F7359" s="43">
        <f t="shared" si="1556"/>
        <v>0</v>
      </c>
      <c r="G7359" s="76">
        <f>IF('(Other Computations)'!G203=0,0,Inputs!I275*Inputs!I168*Inputs!J81*Inputs!D27*'GM Alloc Factors'!G53/('(Other Computations)'!G190+'(Other Computations)'!G203))</f>
        <v>0</v>
      </c>
      <c r="H7359" s="76">
        <f>IF('(Other Computations)'!H203=0,0,Inputs!J275*Inputs!J168*Inputs!J81*Inputs!D27*'GM Alloc Factors'!H53/('(Other Computations)'!H190+'(Other Computations)'!H203))</f>
        <v>0</v>
      </c>
      <c r="I7359" s="76">
        <f>IF('(Other Computations)'!I203=0,0,Inputs!K275*Inputs!K168*Inputs!J81*Inputs!D27*'GM Alloc Factors'!I53/('(Other Computations)'!I190+'(Other Computations)'!I203))</f>
        <v>0</v>
      </c>
      <c r="J7359" s="76">
        <f>IF('(Other Computations)'!J203=0,0,Inputs!L275*Inputs!L168*Inputs!J81*Inputs!D27*'GM Alloc Factors'!J53/('(Other Computations)'!J190+'(Other Computations)'!J203))</f>
        <v>0</v>
      </c>
      <c r="K7359" s="43">
        <f t="shared" si="1557"/>
        <v>0</v>
      </c>
    </row>
    <row r="7360" spans="1:11" ht="12.75" customHeight="1">
      <c r="A7360" s="61" t="str">
        <f>"         "&amp;Labels!B74</f>
        <v xml:space="preserve">         Customer 6</v>
      </c>
      <c r="B7360" s="76">
        <f>IF('(Other Computations)'!B204=0,0,Inputs!D276*Inputs!D169*Inputs!J82*Inputs!D27*'GM Alloc Factors'!B53/('(Other Computations)'!B191+'(Other Computations)'!B204))</f>
        <v>0</v>
      </c>
      <c r="C7360" s="76">
        <f>IF('(Other Computations)'!C204=0,0,Inputs!E276*Inputs!E169*Inputs!J82*Inputs!D27*'GM Alloc Factors'!C53/('(Other Computations)'!C191+'(Other Computations)'!C204))</f>
        <v>0</v>
      </c>
      <c r="D7360" s="76">
        <f>IF('(Other Computations)'!D204=0,0,Inputs!F276*Inputs!F169*Inputs!J82*Inputs!D27*'GM Alloc Factors'!D53/('(Other Computations)'!D191+'(Other Computations)'!D204))</f>
        <v>0</v>
      </c>
      <c r="E7360" s="76">
        <f>IF('(Other Computations)'!E204=0,0,Inputs!G276*Inputs!G169*Inputs!J82*Inputs!D27*'GM Alloc Factors'!E53/('(Other Computations)'!E191+'(Other Computations)'!E204))</f>
        <v>0</v>
      </c>
      <c r="F7360" s="43">
        <f t="shared" si="1556"/>
        <v>0</v>
      </c>
      <c r="G7360" s="76">
        <f>IF('(Other Computations)'!G204=0,0,Inputs!I276*Inputs!I169*Inputs!J82*Inputs!D27*'GM Alloc Factors'!G53/('(Other Computations)'!G191+'(Other Computations)'!G204))</f>
        <v>0</v>
      </c>
      <c r="H7360" s="76">
        <f>IF('(Other Computations)'!H204=0,0,Inputs!J276*Inputs!J169*Inputs!J82*Inputs!D27*'GM Alloc Factors'!H53/('(Other Computations)'!H191+'(Other Computations)'!H204))</f>
        <v>0</v>
      </c>
      <c r="I7360" s="76">
        <f>IF('(Other Computations)'!I204=0,0,Inputs!K276*Inputs!K169*Inputs!J82*Inputs!D27*'GM Alloc Factors'!I53/('(Other Computations)'!I191+'(Other Computations)'!I204))</f>
        <v>0</v>
      </c>
      <c r="J7360" s="76">
        <f>IF('(Other Computations)'!J204=0,0,Inputs!L276*Inputs!L169*Inputs!J82*Inputs!D27*'GM Alloc Factors'!J53/('(Other Computations)'!J191+'(Other Computations)'!J204))</f>
        <v>0</v>
      </c>
      <c r="K7360" s="43">
        <f t="shared" si="1557"/>
        <v>0</v>
      </c>
    </row>
    <row r="7361" spans="1:11" ht="12.75" customHeight="1">
      <c r="A7361" s="61" t="str">
        <f>"         "&amp;Labels!B75</f>
        <v xml:space="preserve">         Customer 7</v>
      </c>
      <c r="B7361" s="76">
        <f>IF('(Other Computations)'!B205=0,0,Inputs!D277*Inputs!D170*Inputs!J83*Inputs!D27*'GM Alloc Factors'!B53/('(Other Computations)'!B192+'(Other Computations)'!B205))</f>
        <v>0</v>
      </c>
      <c r="C7361" s="76">
        <f>IF('(Other Computations)'!C205=0,0,Inputs!E277*Inputs!E170*Inputs!J83*Inputs!D27*'GM Alloc Factors'!C53/('(Other Computations)'!C192+'(Other Computations)'!C205))</f>
        <v>0</v>
      </c>
      <c r="D7361" s="76">
        <f>IF('(Other Computations)'!D205=0,0,Inputs!F277*Inputs!F170*Inputs!J83*Inputs!D27*'GM Alloc Factors'!D53/('(Other Computations)'!D192+'(Other Computations)'!D205))</f>
        <v>0</v>
      </c>
      <c r="E7361" s="76">
        <f>IF('(Other Computations)'!E205=0,0,Inputs!G277*Inputs!G170*Inputs!J83*Inputs!D27*'GM Alloc Factors'!E53/('(Other Computations)'!E192+'(Other Computations)'!E205))</f>
        <v>0</v>
      </c>
      <c r="F7361" s="43">
        <f t="shared" si="1556"/>
        <v>0</v>
      </c>
      <c r="G7361" s="76">
        <f>IF('(Other Computations)'!G205=0,0,Inputs!I277*Inputs!I170*Inputs!J83*Inputs!D27*'GM Alloc Factors'!G53/('(Other Computations)'!G192+'(Other Computations)'!G205))</f>
        <v>0</v>
      </c>
      <c r="H7361" s="76">
        <f>IF('(Other Computations)'!H205=0,0,Inputs!J277*Inputs!J170*Inputs!J83*Inputs!D27*'GM Alloc Factors'!H53/('(Other Computations)'!H192+'(Other Computations)'!H205))</f>
        <v>0</v>
      </c>
      <c r="I7361" s="76">
        <f>IF('(Other Computations)'!I205=0,0,Inputs!K277*Inputs!K170*Inputs!J83*Inputs!D27*'GM Alloc Factors'!I53/('(Other Computations)'!I192+'(Other Computations)'!I205))</f>
        <v>0</v>
      </c>
      <c r="J7361" s="76">
        <f>IF('(Other Computations)'!J205=0,0,Inputs!L277*Inputs!L170*Inputs!J83*Inputs!D27*'GM Alloc Factors'!J53/('(Other Computations)'!J192+'(Other Computations)'!J205))</f>
        <v>0</v>
      </c>
      <c r="K7361" s="43">
        <f t="shared" si="1557"/>
        <v>0</v>
      </c>
    </row>
    <row r="7362" spans="1:11" ht="12.75" customHeight="1">
      <c r="A7362" s="61" t="str">
        <f>"         "&amp;Labels!B76</f>
        <v xml:space="preserve">         Customer 8</v>
      </c>
      <c r="B7362" s="76">
        <f>IF('(Other Computations)'!B206=0,0,Inputs!D278*Inputs!D171*Inputs!J84*Inputs!D27*'GM Alloc Factors'!B53/('(Other Computations)'!B193+'(Other Computations)'!B206))</f>
        <v>0</v>
      </c>
      <c r="C7362" s="76">
        <f>IF('(Other Computations)'!C206=0,0,Inputs!E278*Inputs!E171*Inputs!J84*Inputs!D27*'GM Alloc Factors'!C53/('(Other Computations)'!C193+'(Other Computations)'!C206))</f>
        <v>0</v>
      </c>
      <c r="D7362" s="76">
        <f>IF('(Other Computations)'!D206=0,0,Inputs!F278*Inputs!F171*Inputs!J84*Inputs!D27*'GM Alloc Factors'!D53/('(Other Computations)'!D193+'(Other Computations)'!D206))</f>
        <v>0</v>
      </c>
      <c r="E7362" s="76">
        <f>IF('(Other Computations)'!E206=0,0,Inputs!G278*Inputs!G171*Inputs!J84*Inputs!D27*'GM Alloc Factors'!E53/('(Other Computations)'!E193+'(Other Computations)'!E206))</f>
        <v>0</v>
      </c>
      <c r="F7362" s="43">
        <f t="shared" si="1556"/>
        <v>0</v>
      </c>
      <c r="G7362" s="76">
        <f>IF('(Other Computations)'!G206=0,0,Inputs!I278*Inputs!I171*Inputs!J84*Inputs!D27*'GM Alloc Factors'!G53/('(Other Computations)'!G193+'(Other Computations)'!G206))</f>
        <v>0</v>
      </c>
      <c r="H7362" s="76">
        <f>IF('(Other Computations)'!H206=0,0,Inputs!J278*Inputs!J171*Inputs!J84*Inputs!D27*'GM Alloc Factors'!H53/('(Other Computations)'!H193+'(Other Computations)'!H206))</f>
        <v>0</v>
      </c>
      <c r="I7362" s="76">
        <f>IF('(Other Computations)'!I206=0,0,Inputs!K278*Inputs!K171*Inputs!J84*Inputs!D27*'GM Alloc Factors'!I53/('(Other Computations)'!I193+'(Other Computations)'!I206))</f>
        <v>0</v>
      </c>
      <c r="J7362" s="76">
        <f>IF('(Other Computations)'!J206=0,0,Inputs!L278*Inputs!L171*Inputs!J84*Inputs!D27*'GM Alloc Factors'!J53/('(Other Computations)'!J193+'(Other Computations)'!J206))</f>
        <v>0</v>
      </c>
      <c r="K7362" s="43">
        <f t="shared" si="1557"/>
        <v>0</v>
      </c>
    </row>
    <row r="7363" spans="1:11" ht="12.75" customHeight="1">
      <c r="A7363" s="61" t="str">
        <f>"         "&amp;Labels!B77</f>
        <v xml:space="preserve">         Customer 9</v>
      </c>
      <c r="B7363" s="76">
        <f>IF('(Other Computations)'!B207=0,0,Inputs!D279*Inputs!D172*Inputs!J85*Inputs!D27*'GM Alloc Factors'!B53/('(Other Computations)'!B194+'(Other Computations)'!B207))</f>
        <v>0</v>
      </c>
      <c r="C7363" s="76">
        <f>IF('(Other Computations)'!C207=0,0,Inputs!E279*Inputs!E172*Inputs!J85*Inputs!D27*'GM Alloc Factors'!C53/('(Other Computations)'!C194+'(Other Computations)'!C207))</f>
        <v>0</v>
      </c>
      <c r="D7363" s="76">
        <f>IF('(Other Computations)'!D207=0,0,Inputs!F279*Inputs!F172*Inputs!J85*Inputs!D27*'GM Alloc Factors'!D53/('(Other Computations)'!D194+'(Other Computations)'!D207))</f>
        <v>0</v>
      </c>
      <c r="E7363" s="76">
        <f>IF('(Other Computations)'!E207=0,0,Inputs!G279*Inputs!G172*Inputs!J85*Inputs!D27*'GM Alloc Factors'!E53/('(Other Computations)'!E194+'(Other Computations)'!E207))</f>
        <v>0</v>
      </c>
      <c r="F7363" s="43">
        <f t="shared" si="1556"/>
        <v>0</v>
      </c>
      <c r="G7363" s="76">
        <f>IF('(Other Computations)'!G207=0,0,Inputs!I279*Inputs!I172*Inputs!J85*Inputs!D27*'GM Alloc Factors'!G53/('(Other Computations)'!G194+'(Other Computations)'!G207))</f>
        <v>0</v>
      </c>
      <c r="H7363" s="76">
        <f>IF('(Other Computations)'!H207=0,0,Inputs!J279*Inputs!J172*Inputs!J85*Inputs!D27*'GM Alloc Factors'!H53/('(Other Computations)'!H194+'(Other Computations)'!H207))</f>
        <v>0</v>
      </c>
      <c r="I7363" s="76">
        <f>IF('(Other Computations)'!I207=0,0,Inputs!K279*Inputs!K172*Inputs!J85*Inputs!D27*'GM Alloc Factors'!I53/('(Other Computations)'!I194+'(Other Computations)'!I207))</f>
        <v>0</v>
      </c>
      <c r="J7363" s="76">
        <f>IF('(Other Computations)'!J207=0,0,Inputs!L279*Inputs!L172*Inputs!J85*Inputs!D27*'GM Alloc Factors'!J53/('(Other Computations)'!J194+'(Other Computations)'!J207))</f>
        <v>0</v>
      </c>
      <c r="K7363" s="43">
        <f t="shared" si="1557"/>
        <v>0</v>
      </c>
    </row>
    <row r="7364" spans="1:11" ht="12.75" customHeight="1">
      <c r="A7364" s="61" t="str">
        <f>"         "&amp;Labels!B78</f>
        <v xml:space="preserve">         Customer 10</v>
      </c>
      <c r="B7364" s="76">
        <f>IF('(Other Computations)'!B208=0,0,Inputs!D280*Inputs!D173*Inputs!J86*Inputs!D27*'GM Alloc Factors'!B53/('(Other Computations)'!B195+'(Other Computations)'!B208))</f>
        <v>0</v>
      </c>
      <c r="C7364" s="76">
        <f>IF('(Other Computations)'!C208=0,0,Inputs!E280*Inputs!E173*Inputs!J86*Inputs!D27*'GM Alloc Factors'!C53/('(Other Computations)'!C195+'(Other Computations)'!C208))</f>
        <v>0</v>
      </c>
      <c r="D7364" s="76">
        <f>IF('(Other Computations)'!D208=0,0,Inputs!F280*Inputs!F173*Inputs!J86*Inputs!D27*'GM Alloc Factors'!D53/('(Other Computations)'!D195+'(Other Computations)'!D208))</f>
        <v>0</v>
      </c>
      <c r="E7364" s="76">
        <f>IF('(Other Computations)'!E208=0,0,Inputs!G280*Inputs!G173*Inputs!J86*Inputs!D27*'GM Alloc Factors'!E53/('(Other Computations)'!E195+'(Other Computations)'!E208))</f>
        <v>0</v>
      </c>
      <c r="F7364" s="43">
        <f t="shared" si="1556"/>
        <v>0</v>
      </c>
      <c r="G7364" s="76">
        <f>IF('(Other Computations)'!G208=0,0,Inputs!I280*Inputs!I173*Inputs!J86*Inputs!D27*'GM Alloc Factors'!G53/('(Other Computations)'!G195+'(Other Computations)'!G208))</f>
        <v>0</v>
      </c>
      <c r="H7364" s="76">
        <f>IF('(Other Computations)'!H208=0,0,Inputs!J280*Inputs!J173*Inputs!J86*Inputs!D27*'GM Alloc Factors'!H53/('(Other Computations)'!H195+'(Other Computations)'!H208))</f>
        <v>0</v>
      </c>
      <c r="I7364" s="76">
        <f>IF('(Other Computations)'!I208=0,0,Inputs!K280*Inputs!K173*Inputs!J86*Inputs!D27*'GM Alloc Factors'!I53/('(Other Computations)'!I195+'(Other Computations)'!I208))</f>
        <v>0</v>
      </c>
      <c r="J7364" s="76">
        <f>IF('(Other Computations)'!J208=0,0,Inputs!L280*Inputs!L173*Inputs!J86*Inputs!D27*'GM Alloc Factors'!J53/('(Other Computations)'!J195+'(Other Computations)'!J208))</f>
        <v>0</v>
      </c>
      <c r="K7364" s="43">
        <f t="shared" si="1557"/>
        <v>0</v>
      </c>
    </row>
    <row r="7365" spans="1:11" ht="12.75" customHeight="1">
      <c r="A7365" s="61" t="str">
        <f>"         "&amp;Labels!C68</f>
        <v xml:space="preserve">         Total</v>
      </c>
      <c r="B7365" s="84">
        <f>SUM(B7355:B7364)</f>
        <v>0</v>
      </c>
      <c r="C7365" s="84">
        <f>SUM(C7355:C7364)</f>
        <v>0</v>
      </c>
      <c r="D7365" s="84">
        <f>SUM(D7355:D7364)</f>
        <v>0</v>
      </c>
      <c r="E7365" s="84">
        <f>SUM(E7355:E7364)</f>
        <v>0</v>
      </c>
      <c r="F7365" s="43">
        <f t="shared" si="1556"/>
        <v>0</v>
      </c>
      <c r="G7365" s="84">
        <f>SUM(G7355:G7364)</f>
        <v>0</v>
      </c>
      <c r="H7365" s="84">
        <f>SUM(H7355:H7364)</f>
        <v>0</v>
      </c>
      <c r="I7365" s="84">
        <f>SUM(I7355:I7364)</f>
        <v>0</v>
      </c>
      <c r="J7365" s="84">
        <f>SUM(J7355:J7364)</f>
        <v>0</v>
      </c>
      <c r="K7365" s="43">
        <f t="shared" si="1557"/>
        <v>0</v>
      </c>
    </row>
    <row r="7366" spans="1:11" ht="12.75" customHeight="1">
      <c r="A7366" s="61" t="str">
        <f>"      "&amp;Labels!B92</f>
        <v xml:space="preserve">      Q 8</v>
      </c>
      <c r="B7366" s="84"/>
      <c r="C7366" s="84"/>
      <c r="D7366" s="84"/>
      <c r="E7366" s="84"/>
      <c r="F7366" s="43"/>
      <c r="G7366" s="84"/>
      <c r="H7366" s="84"/>
      <c r="I7366" s="84"/>
      <c r="J7366" s="84"/>
      <c r="K7366" s="43"/>
    </row>
    <row r="7367" spans="1:11" ht="12.75" customHeight="1">
      <c r="A7367" s="61" t="str">
        <f>"         "&amp;Labels!B69</f>
        <v xml:space="preserve">         Customer 1</v>
      </c>
      <c r="B7367" s="76">
        <f>IF('(Other Computations)'!B199=0,0,Inputs!D271*Inputs!D164*Inputs!K77*Inputs!D27*'GM Alloc Factors'!B56/('(Other Computations)'!B186+'(Other Computations)'!B199))</f>
        <v>0</v>
      </c>
      <c r="C7367" s="76">
        <f>IF('(Other Computations)'!C199=0,0,Inputs!E271*Inputs!E164*Inputs!K77*Inputs!D27*'GM Alloc Factors'!C56/('(Other Computations)'!C186+'(Other Computations)'!C199))</f>
        <v>0</v>
      </c>
      <c r="D7367" s="76">
        <f>IF('(Other Computations)'!D199=0,0,Inputs!F271*Inputs!F164*Inputs!K77*Inputs!D27*'GM Alloc Factors'!D56/('(Other Computations)'!D186+'(Other Computations)'!D199))</f>
        <v>0</v>
      </c>
      <c r="E7367" s="76">
        <f>IF('(Other Computations)'!E199=0,0,Inputs!G271*Inputs!G164*Inputs!K77*Inputs!D27*'GM Alloc Factors'!E56/('(Other Computations)'!E186+'(Other Computations)'!E199))</f>
        <v>0</v>
      </c>
      <c r="F7367" s="43">
        <f t="shared" ref="F7367:F7388" si="1558">SUM(B7367:E7367)</f>
        <v>0</v>
      </c>
      <c r="G7367" s="76">
        <f>IF('(Other Computations)'!G199=0,0,Inputs!I271*Inputs!I164*Inputs!K77*Inputs!D27*'GM Alloc Factors'!G56/('(Other Computations)'!G186+'(Other Computations)'!G199))</f>
        <v>0</v>
      </c>
      <c r="H7367" s="76">
        <f>IF('(Other Computations)'!H199=0,0,Inputs!J271*Inputs!J164*Inputs!K77*Inputs!D27*'GM Alloc Factors'!H56/('(Other Computations)'!H186+'(Other Computations)'!H199))</f>
        <v>0</v>
      </c>
      <c r="I7367" s="76">
        <f>IF('(Other Computations)'!I199=0,0,Inputs!K271*Inputs!K164*Inputs!K77*Inputs!D27*'GM Alloc Factors'!I56/('(Other Computations)'!I186+'(Other Computations)'!I199))</f>
        <v>0</v>
      </c>
      <c r="J7367" s="76">
        <f>IF('(Other Computations)'!J199=0,0,Inputs!L271*Inputs!L164*Inputs!K77*Inputs!D27*'GM Alloc Factors'!J56/('(Other Computations)'!J186+'(Other Computations)'!J199))</f>
        <v>0</v>
      </c>
      <c r="K7367" s="43">
        <f t="shared" ref="K7367:K7388" si="1559">SUM(G7367:J7367)</f>
        <v>0</v>
      </c>
    </row>
    <row r="7368" spans="1:11" ht="12.75" customHeight="1">
      <c r="A7368" s="61" t="str">
        <f>"         "&amp;Labels!B70</f>
        <v xml:space="preserve">         Customer 2</v>
      </c>
      <c r="B7368" s="76">
        <f>IF('(Other Computations)'!B200=0,0,Inputs!D272*Inputs!D165*Inputs!K78*Inputs!D27*'GM Alloc Factors'!B56/('(Other Computations)'!B187+'(Other Computations)'!B200))</f>
        <v>0</v>
      </c>
      <c r="C7368" s="76">
        <f>IF('(Other Computations)'!C200=0,0,Inputs!E272*Inputs!E165*Inputs!K78*Inputs!D27*'GM Alloc Factors'!C56/('(Other Computations)'!C187+'(Other Computations)'!C200))</f>
        <v>0</v>
      </c>
      <c r="D7368" s="76">
        <f>IF('(Other Computations)'!D200=0,0,Inputs!F272*Inputs!F165*Inputs!K78*Inputs!D27*'GM Alloc Factors'!D56/('(Other Computations)'!D187+'(Other Computations)'!D200))</f>
        <v>0</v>
      </c>
      <c r="E7368" s="76">
        <f>IF('(Other Computations)'!E200=0,0,Inputs!G272*Inputs!G165*Inputs!K78*Inputs!D27*'GM Alloc Factors'!E56/('(Other Computations)'!E187+'(Other Computations)'!E200))</f>
        <v>0</v>
      </c>
      <c r="F7368" s="43">
        <f t="shared" si="1558"/>
        <v>0</v>
      </c>
      <c r="G7368" s="76">
        <f>IF('(Other Computations)'!G200=0,0,Inputs!I272*Inputs!I165*Inputs!K78*Inputs!D27*'GM Alloc Factors'!G56/('(Other Computations)'!G187+'(Other Computations)'!G200))</f>
        <v>0</v>
      </c>
      <c r="H7368" s="76">
        <f>IF('(Other Computations)'!H200=0,0,Inputs!J272*Inputs!J165*Inputs!K78*Inputs!D27*'GM Alloc Factors'!H56/('(Other Computations)'!H187+'(Other Computations)'!H200))</f>
        <v>0</v>
      </c>
      <c r="I7368" s="76">
        <f>IF('(Other Computations)'!I200=0,0,Inputs!K272*Inputs!K165*Inputs!K78*Inputs!D27*'GM Alloc Factors'!I56/('(Other Computations)'!I187+'(Other Computations)'!I200))</f>
        <v>0</v>
      </c>
      <c r="J7368" s="76">
        <f>IF('(Other Computations)'!J200=0,0,Inputs!L272*Inputs!L165*Inputs!K78*Inputs!D27*'GM Alloc Factors'!J56/('(Other Computations)'!J187+'(Other Computations)'!J200))</f>
        <v>0</v>
      </c>
      <c r="K7368" s="43">
        <f t="shared" si="1559"/>
        <v>0</v>
      </c>
    </row>
    <row r="7369" spans="1:11" ht="12.75" customHeight="1">
      <c r="A7369" s="61" t="str">
        <f>"         "&amp;Labels!B71</f>
        <v xml:space="preserve">         Customer 3</v>
      </c>
      <c r="B7369" s="76">
        <f>IF('(Other Computations)'!B201=0,0,Inputs!D273*Inputs!D166*Inputs!K79*Inputs!D27*'GM Alloc Factors'!B56/('(Other Computations)'!B188+'(Other Computations)'!B201))</f>
        <v>0</v>
      </c>
      <c r="C7369" s="76">
        <f>IF('(Other Computations)'!C201=0,0,Inputs!E273*Inputs!E166*Inputs!K79*Inputs!D27*'GM Alloc Factors'!C56/('(Other Computations)'!C188+'(Other Computations)'!C201))</f>
        <v>0</v>
      </c>
      <c r="D7369" s="76">
        <f>IF('(Other Computations)'!D201=0,0,Inputs!F273*Inputs!F166*Inputs!K79*Inputs!D27*'GM Alloc Factors'!D56/('(Other Computations)'!D188+'(Other Computations)'!D201))</f>
        <v>0</v>
      </c>
      <c r="E7369" s="76">
        <f>IF('(Other Computations)'!E201=0,0,Inputs!G273*Inputs!G166*Inputs!K79*Inputs!D27*'GM Alloc Factors'!E56/('(Other Computations)'!E188+'(Other Computations)'!E201))</f>
        <v>0</v>
      </c>
      <c r="F7369" s="43">
        <f t="shared" si="1558"/>
        <v>0</v>
      </c>
      <c r="G7369" s="76">
        <f>IF('(Other Computations)'!G201=0,0,Inputs!I273*Inputs!I166*Inputs!K79*Inputs!D27*'GM Alloc Factors'!G56/('(Other Computations)'!G188+'(Other Computations)'!G201))</f>
        <v>0</v>
      </c>
      <c r="H7369" s="76">
        <f>IF('(Other Computations)'!H201=0,0,Inputs!J273*Inputs!J166*Inputs!K79*Inputs!D27*'GM Alloc Factors'!H56/('(Other Computations)'!H188+'(Other Computations)'!H201))</f>
        <v>0</v>
      </c>
      <c r="I7369" s="76">
        <f>IF('(Other Computations)'!I201=0,0,Inputs!K273*Inputs!K166*Inputs!K79*Inputs!D27*'GM Alloc Factors'!I56/('(Other Computations)'!I188+'(Other Computations)'!I201))</f>
        <v>0</v>
      </c>
      <c r="J7369" s="76">
        <f>IF('(Other Computations)'!J201=0,0,Inputs!L273*Inputs!L166*Inputs!K79*Inputs!D27*'GM Alloc Factors'!J56/('(Other Computations)'!J188+'(Other Computations)'!J201))</f>
        <v>0</v>
      </c>
      <c r="K7369" s="43">
        <f t="shared" si="1559"/>
        <v>0</v>
      </c>
    </row>
    <row r="7370" spans="1:11" ht="12.75" customHeight="1">
      <c r="A7370" s="61" t="str">
        <f>"         "&amp;Labels!B72</f>
        <v xml:space="preserve">         Customer 4</v>
      </c>
      <c r="B7370" s="76">
        <f>IF('(Other Computations)'!B202=0,0,Inputs!D274*Inputs!D167*Inputs!K80*Inputs!D27*'GM Alloc Factors'!B56/('(Other Computations)'!B189+'(Other Computations)'!B202))</f>
        <v>0</v>
      </c>
      <c r="C7370" s="76">
        <f>IF('(Other Computations)'!C202=0,0,Inputs!E274*Inputs!E167*Inputs!K80*Inputs!D27*'GM Alloc Factors'!C56/('(Other Computations)'!C189+'(Other Computations)'!C202))</f>
        <v>0</v>
      </c>
      <c r="D7370" s="76">
        <f>IF('(Other Computations)'!D202=0,0,Inputs!F274*Inputs!F167*Inputs!K80*Inputs!D27*'GM Alloc Factors'!D56/('(Other Computations)'!D189+'(Other Computations)'!D202))</f>
        <v>0</v>
      </c>
      <c r="E7370" s="76">
        <f>IF('(Other Computations)'!E202=0,0,Inputs!G274*Inputs!G167*Inputs!K80*Inputs!D27*'GM Alloc Factors'!E56/('(Other Computations)'!E189+'(Other Computations)'!E202))</f>
        <v>0</v>
      </c>
      <c r="F7370" s="43">
        <f t="shared" si="1558"/>
        <v>0</v>
      </c>
      <c r="G7370" s="76">
        <f>IF('(Other Computations)'!G202=0,0,Inputs!I274*Inputs!I167*Inputs!K80*Inputs!D27*'GM Alloc Factors'!G56/('(Other Computations)'!G189+'(Other Computations)'!G202))</f>
        <v>0</v>
      </c>
      <c r="H7370" s="76">
        <f>IF('(Other Computations)'!H202=0,0,Inputs!J274*Inputs!J167*Inputs!K80*Inputs!D27*'GM Alloc Factors'!H56/('(Other Computations)'!H189+'(Other Computations)'!H202))</f>
        <v>0</v>
      </c>
      <c r="I7370" s="76">
        <f>IF('(Other Computations)'!I202=0,0,Inputs!K274*Inputs!K167*Inputs!K80*Inputs!D27*'GM Alloc Factors'!I56/('(Other Computations)'!I189+'(Other Computations)'!I202))</f>
        <v>0</v>
      </c>
      <c r="J7370" s="76">
        <f>IF('(Other Computations)'!J202=0,0,Inputs!L274*Inputs!L167*Inputs!K80*Inputs!D27*'GM Alloc Factors'!J56/('(Other Computations)'!J189+'(Other Computations)'!J202))</f>
        <v>0</v>
      </c>
      <c r="K7370" s="43">
        <f t="shared" si="1559"/>
        <v>0</v>
      </c>
    </row>
    <row r="7371" spans="1:11" ht="12.75" customHeight="1">
      <c r="A7371" s="61" t="str">
        <f>"         "&amp;Labels!B73</f>
        <v xml:space="preserve">         Customer 5</v>
      </c>
      <c r="B7371" s="76">
        <f>IF('(Other Computations)'!B203=0,0,Inputs!D275*Inputs!D168*Inputs!K81*Inputs!D27*'GM Alloc Factors'!B56/('(Other Computations)'!B190+'(Other Computations)'!B203))</f>
        <v>0</v>
      </c>
      <c r="C7371" s="76">
        <f>IF('(Other Computations)'!C203=0,0,Inputs!E275*Inputs!E168*Inputs!K81*Inputs!D27*'GM Alloc Factors'!C56/('(Other Computations)'!C190+'(Other Computations)'!C203))</f>
        <v>0</v>
      </c>
      <c r="D7371" s="76">
        <f>IF('(Other Computations)'!D203=0,0,Inputs!F275*Inputs!F168*Inputs!K81*Inputs!D27*'GM Alloc Factors'!D56/('(Other Computations)'!D190+'(Other Computations)'!D203))</f>
        <v>0</v>
      </c>
      <c r="E7371" s="76">
        <f>IF('(Other Computations)'!E203=0,0,Inputs!G275*Inputs!G168*Inputs!K81*Inputs!D27*'GM Alloc Factors'!E56/('(Other Computations)'!E190+'(Other Computations)'!E203))</f>
        <v>0</v>
      </c>
      <c r="F7371" s="43">
        <f t="shared" si="1558"/>
        <v>0</v>
      </c>
      <c r="G7371" s="76">
        <f>IF('(Other Computations)'!G203=0,0,Inputs!I275*Inputs!I168*Inputs!K81*Inputs!D27*'GM Alloc Factors'!G56/('(Other Computations)'!G190+'(Other Computations)'!G203))</f>
        <v>0</v>
      </c>
      <c r="H7371" s="76">
        <f>IF('(Other Computations)'!H203=0,0,Inputs!J275*Inputs!J168*Inputs!K81*Inputs!D27*'GM Alloc Factors'!H56/('(Other Computations)'!H190+'(Other Computations)'!H203))</f>
        <v>0</v>
      </c>
      <c r="I7371" s="76">
        <f>IF('(Other Computations)'!I203=0,0,Inputs!K275*Inputs!K168*Inputs!K81*Inputs!D27*'GM Alloc Factors'!I56/('(Other Computations)'!I190+'(Other Computations)'!I203))</f>
        <v>0</v>
      </c>
      <c r="J7371" s="76">
        <f>IF('(Other Computations)'!J203=0,0,Inputs!L275*Inputs!L168*Inputs!K81*Inputs!D27*'GM Alloc Factors'!J56/('(Other Computations)'!J190+'(Other Computations)'!J203))</f>
        <v>0</v>
      </c>
      <c r="K7371" s="43">
        <f t="shared" si="1559"/>
        <v>0</v>
      </c>
    </row>
    <row r="7372" spans="1:11" ht="12.75" customHeight="1">
      <c r="A7372" s="61" t="str">
        <f>"         "&amp;Labels!B74</f>
        <v xml:space="preserve">         Customer 6</v>
      </c>
      <c r="B7372" s="76">
        <f>IF('(Other Computations)'!B204=0,0,Inputs!D276*Inputs!D169*Inputs!K82*Inputs!D27*'GM Alloc Factors'!B56/('(Other Computations)'!B191+'(Other Computations)'!B204))</f>
        <v>0</v>
      </c>
      <c r="C7372" s="76">
        <f>IF('(Other Computations)'!C204=0,0,Inputs!E276*Inputs!E169*Inputs!K82*Inputs!D27*'GM Alloc Factors'!C56/('(Other Computations)'!C191+'(Other Computations)'!C204))</f>
        <v>0</v>
      </c>
      <c r="D7372" s="76">
        <f>IF('(Other Computations)'!D204=0,0,Inputs!F276*Inputs!F169*Inputs!K82*Inputs!D27*'GM Alloc Factors'!D56/('(Other Computations)'!D191+'(Other Computations)'!D204))</f>
        <v>0</v>
      </c>
      <c r="E7372" s="76">
        <f>IF('(Other Computations)'!E204=0,0,Inputs!G276*Inputs!G169*Inputs!K82*Inputs!D27*'GM Alloc Factors'!E56/('(Other Computations)'!E191+'(Other Computations)'!E204))</f>
        <v>0</v>
      </c>
      <c r="F7372" s="43">
        <f t="shared" si="1558"/>
        <v>0</v>
      </c>
      <c r="G7372" s="76">
        <f>IF('(Other Computations)'!G204=0,0,Inputs!I276*Inputs!I169*Inputs!K82*Inputs!D27*'GM Alloc Factors'!G56/('(Other Computations)'!G191+'(Other Computations)'!G204))</f>
        <v>0</v>
      </c>
      <c r="H7372" s="76">
        <f>IF('(Other Computations)'!H204=0,0,Inputs!J276*Inputs!J169*Inputs!K82*Inputs!D27*'GM Alloc Factors'!H56/('(Other Computations)'!H191+'(Other Computations)'!H204))</f>
        <v>0</v>
      </c>
      <c r="I7372" s="76">
        <f>IF('(Other Computations)'!I204=0,0,Inputs!K276*Inputs!K169*Inputs!K82*Inputs!D27*'GM Alloc Factors'!I56/('(Other Computations)'!I191+'(Other Computations)'!I204))</f>
        <v>0</v>
      </c>
      <c r="J7372" s="76">
        <f>IF('(Other Computations)'!J204=0,0,Inputs!L276*Inputs!L169*Inputs!K82*Inputs!D27*'GM Alloc Factors'!J56/('(Other Computations)'!J191+'(Other Computations)'!J204))</f>
        <v>0</v>
      </c>
      <c r="K7372" s="43">
        <f t="shared" si="1559"/>
        <v>0</v>
      </c>
    </row>
    <row r="7373" spans="1:11" ht="12.75" customHeight="1">
      <c r="A7373" s="61" t="str">
        <f>"         "&amp;Labels!B75</f>
        <v xml:space="preserve">         Customer 7</v>
      </c>
      <c r="B7373" s="76">
        <f>IF('(Other Computations)'!B205=0,0,Inputs!D277*Inputs!D170*Inputs!K83*Inputs!D27*'GM Alloc Factors'!B56/('(Other Computations)'!B192+'(Other Computations)'!B205))</f>
        <v>0</v>
      </c>
      <c r="C7373" s="76">
        <f>IF('(Other Computations)'!C205=0,0,Inputs!E277*Inputs!E170*Inputs!K83*Inputs!D27*'GM Alloc Factors'!C56/('(Other Computations)'!C192+'(Other Computations)'!C205))</f>
        <v>0</v>
      </c>
      <c r="D7373" s="76">
        <f>IF('(Other Computations)'!D205=0,0,Inputs!F277*Inputs!F170*Inputs!K83*Inputs!D27*'GM Alloc Factors'!D56/('(Other Computations)'!D192+'(Other Computations)'!D205))</f>
        <v>0</v>
      </c>
      <c r="E7373" s="76">
        <f>IF('(Other Computations)'!E205=0,0,Inputs!G277*Inputs!G170*Inputs!K83*Inputs!D27*'GM Alloc Factors'!E56/('(Other Computations)'!E192+'(Other Computations)'!E205))</f>
        <v>0</v>
      </c>
      <c r="F7373" s="43">
        <f t="shared" si="1558"/>
        <v>0</v>
      </c>
      <c r="G7373" s="76">
        <f>IF('(Other Computations)'!G205=0,0,Inputs!I277*Inputs!I170*Inputs!K83*Inputs!D27*'GM Alloc Factors'!G56/('(Other Computations)'!G192+'(Other Computations)'!G205))</f>
        <v>0</v>
      </c>
      <c r="H7373" s="76">
        <f>IF('(Other Computations)'!H205=0,0,Inputs!J277*Inputs!J170*Inputs!K83*Inputs!D27*'GM Alloc Factors'!H56/('(Other Computations)'!H192+'(Other Computations)'!H205))</f>
        <v>0</v>
      </c>
      <c r="I7373" s="76">
        <f>IF('(Other Computations)'!I205=0,0,Inputs!K277*Inputs!K170*Inputs!K83*Inputs!D27*'GM Alloc Factors'!I56/('(Other Computations)'!I192+'(Other Computations)'!I205))</f>
        <v>0</v>
      </c>
      <c r="J7373" s="76">
        <f>IF('(Other Computations)'!J205=0,0,Inputs!L277*Inputs!L170*Inputs!K83*Inputs!D27*'GM Alloc Factors'!J56/('(Other Computations)'!J192+'(Other Computations)'!J205))</f>
        <v>0</v>
      </c>
      <c r="K7373" s="43">
        <f t="shared" si="1559"/>
        <v>0</v>
      </c>
    </row>
    <row r="7374" spans="1:11" ht="12.75" customHeight="1">
      <c r="A7374" s="61" t="str">
        <f>"         "&amp;Labels!B76</f>
        <v xml:space="preserve">         Customer 8</v>
      </c>
      <c r="B7374" s="76">
        <f>IF('(Other Computations)'!B206=0,0,Inputs!D278*Inputs!D171*Inputs!K84*Inputs!D27*'GM Alloc Factors'!B56/('(Other Computations)'!B193+'(Other Computations)'!B206))</f>
        <v>0</v>
      </c>
      <c r="C7374" s="76">
        <f>IF('(Other Computations)'!C206=0,0,Inputs!E278*Inputs!E171*Inputs!K84*Inputs!D27*'GM Alloc Factors'!C56/('(Other Computations)'!C193+'(Other Computations)'!C206))</f>
        <v>0</v>
      </c>
      <c r="D7374" s="76">
        <f>IF('(Other Computations)'!D206=0,0,Inputs!F278*Inputs!F171*Inputs!K84*Inputs!D27*'GM Alloc Factors'!D56/('(Other Computations)'!D193+'(Other Computations)'!D206))</f>
        <v>0</v>
      </c>
      <c r="E7374" s="76">
        <f>IF('(Other Computations)'!E206=0,0,Inputs!G278*Inputs!G171*Inputs!K84*Inputs!D27*'GM Alloc Factors'!E56/('(Other Computations)'!E193+'(Other Computations)'!E206))</f>
        <v>0</v>
      </c>
      <c r="F7374" s="43">
        <f t="shared" si="1558"/>
        <v>0</v>
      </c>
      <c r="G7374" s="76">
        <f>IF('(Other Computations)'!G206=0,0,Inputs!I278*Inputs!I171*Inputs!K84*Inputs!D27*'GM Alloc Factors'!G56/('(Other Computations)'!G193+'(Other Computations)'!G206))</f>
        <v>0</v>
      </c>
      <c r="H7374" s="76">
        <f>IF('(Other Computations)'!H206=0,0,Inputs!J278*Inputs!J171*Inputs!K84*Inputs!D27*'GM Alloc Factors'!H56/('(Other Computations)'!H193+'(Other Computations)'!H206))</f>
        <v>0</v>
      </c>
      <c r="I7374" s="76">
        <f>IF('(Other Computations)'!I206=0,0,Inputs!K278*Inputs!K171*Inputs!K84*Inputs!D27*'GM Alloc Factors'!I56/('(Other Computations)'!I193+'(Other Computations)'!I206))</f>
        <v>0</v>
      </c>
      <c r="J7374" s="76">
        <f>IF('(Other Computations)'!J206=0,0,Inputs!L278*Inputs!L171*Inputs!K84*Inputs!D27*'GM Alloc Factors'!J56/('(Other Computations)'!J193+'(Other Computations)'!J206))</f>
        <v>0</v>
      </c>
      <c r="K7374" s="43">
        <f t="shared" si="1559"/>
        <v>0</v>
      </c>
    </row>
    <row r="7375" spans="1:11" ht="12.75" customHeight="1">
      <c r="A7375" s="61" t="str">
        <f>"         "&amp;Labels!B77</f>
        <v xml:space="preserve">         Customer 9</v>
      </c>
      <c r="B7375" s="76">
        <f>IF('(Other Computations)'!B207=0,0,Inputs!D279*Inputs!D172*Inputs!K85*Inputs!D27*'GM Alloc Factors'!B56/('(Other Computations)'!B194+'(Other Computations)'!B207))</f>
        <v>0</v>
      </c>
      <c r="C7375" s="76">
        <f>IF('(Other Computations)'!C207=0,0,Inputs!E279*Inputs!E172*Inputs!K85*Inputs!D27*'GM Alloc Factors'!C56/('(Other Computations)'!C194+'(Other Computations)'!C207))</f>
        <v>0</v>
      </c>
      <c r="D7375" s="76">
        <f>IF('(Other Computations)'!D207=0,0,Inputs!F279*Inputs!F172*Inputs!K85*Inputs!D27*'GM Alloc Factors'!D56/('(Other Computations)'!D194+'(Other Computations)'!D207))</f>
        <v>0</v>
      </c>
      <c r="E7375" s="76">
        <f>IF('(Other Computations)'!E207=0,0,Inputs!G279*Inputs!G172*Inputs!K85*Inputs!D27*'GM Alloc Factors'!E56/('(Other Computations)'!E194+'(Other Computations)'!E207))</f>
        <v>0</v>
      </c>
      <c r="F7375" s="43">
        <f t="shared" si="1558"/>
        <v>0</v>
      </c>
      <c r="G7375" s="76">
        <f>IF('(Other Computations)'!G207=0,0,Inputs!I279*Inputs!I172*Inputs!K85*Inputs!D27*'GM Alloc Factors'!G56/('(Other Computations)'!G194+'(Other Computations)'!G207))</f>
        <v>0</v>
      </c>
      <c r="H7375" s="76">
        <f>IF('(Other Computations)'!H207=0,0,Inputs!J279*Inputs!J172*Inputs!K85*Inputs!D27*'GM Alloc Factors'!H56/('(Other Computations)'!H194+'(Other Computations)'!H207))</f>
        <v>0</v>
      </c>
      <c r="I7375" s="76">
        <f>IF('(Other Computations)'!I207=0,0,Inputs!K279*Inputs!K172*Inputs!K85*Inputs!D27*'GM Alloc Factors'!I56/('(Other Computations)'!I194+'(Other Computations)'!I207))</f>
        <v>0</v>
      </c>
      <c r="J7375" s="76">
        <f>IF('(Other Computations)'!J207=0,0,Inputs!L279*Inputs!L172*Inputs!K85*Inputs!D27*'GM Alloc Factors'!J56/('(Other Computations)'!J194+'(Other Computations)'!J207))</f>
        <v>0</v>
      </c>
      <c r="K7375" s="43">
        <f t="shared" si="1559"/>
        <v>0</v>
      </c>
    </row>
    <row r="7376" spans="1:11" ht="12.75" customHeight="1">
      <c r="A7376" s="61" t="str">
        <f>"         "&amp;Labels!B78</f>
        <v xml:space="preserve">         Customer 10</v>
      </c>
      <c r="B7376" s="76">
        <f>IF('(Other Computations)'!B208=0,0,Inputs!D280*Inputs!D173*Inputs!K86*Inputs!D27*'GM Alloc Factors'!B56/('(Other Computations)'!B195+'(Other Computations)'!B208))</f>
        <v>0</v>
      </c>
      <c r="C7376" s="76">
        <f>IF('(Other Computations)'!C208=0,0,Inputs!E280*Inputs!E173*Inputs!K86*Inputs!D27*'GM Alloc Factors'!C56/('(Other Computations)'!C195+'(Other Computations)'!C208))</f>
        <v>0</v>
      </c>
      <c r="D7376" s="76">
        <f>IF('(Other Computations)'!D208=0,0,Inputs!F280*Inputs!F173*Inputs!K86*Inputs!D27*'GM Alloc Factors'!D56/('(Other Computations)'!D195+'(Other Computations)'!D208))</f>
        <v>0</v>
      </c>
      <c r="E7376" s="76">
        <f>IF('(Other Computations)'!E208=0,0,Inputs!G280*Inputs!G173*Inputs!K86*Inputs!D27*'GM Alloc Factors'!E56/('(Other Computations)'!E195+'(Other Computations)'!E208))</f>
        <v>0</v>
      </c>
      <c r="F7376" s="43">
        <f t="shared" si="1558"/>
        <v>0</v>
      </c>
      <c r="G7376" s="76">
        <f>IF('(Other Computations)'!G208=0,0,Inputs!I280*Inputs!I173*Inputs!K86*Inputs!D27*'GM Alloc Factors'!G56/('(Other Computations)'!G195+'(Other Computations)'!G208))</f>
        <v>0</v>
      </c>
      <c r="H7376" s="76">
        <f>IF('(Other Computations)'!H208=0,0,Inputs!J280*Inputs!J173*Inputs!K86*Inputs!D27*'GM Alloc Factors'!H56/('(Other Computations)'!H195+'(Other Computations)'!H208))</f>
        <v>0</v>
      </c>
      <c r="I7376" s="76">
        <f>IF('(Other Computations)'!I208=0,0,Inputs!K280*Inputs!K173*Inputs!K86*Inputs!D27*'GM Alloc Factors'!I56/('(Other Computations)'!I195+'(Other Computations)'!I208))</f>
        <v>0</v>
      </c>
      <c r="J7376" s="76">
        <f>IF('(Other Computations)'!J208=0,0,Inputs!L280*Inputs!L173*Inputs!K86*Inputs!D27*'GM Alloc Factors'!J56/('(Other Computations)'!J195+'(Other Computations)'!J208))</f>
        <v>0</v>
      </c>
      <c r="K7376" s="43">
        <f t="shared" si="1559"/>
        <v>0</v>
      </c>
    </row>
    <row r="7377" spans="1:11" ht="12.75" customHeight="1">
      <c r="A7377" s="61" t="str">
        <f>"         "&amp;Labels!C68</f>
        <v xml:space="preserve">         Total</v>
      </c>
      <c r="B7377" s="84">
        <f>SUM(B7367:B7376)</f>
        <v>0</v>
      </c>
      <c r="C7377" s="84">
        <f>SUM(C7367:C7376)</f>
        <v>0</v>
      </c>
      <c r="D7377" s="84">
        <f>SUM(D7367:D7376)</f>
        <v>0</v>
      </c>
      <c r="E7377" s="84">
        <f>SUM(E7367:E7376)</f>
        <v>0</v>
      </c>
      <c r="F7377" s="43">
        <f t="shared" si="1558"/>
        <v>0</v>
      </c>
      <c r="G7377" s="84">
        <f>SUM(G7367:G7376)</f>
        <v>0</v>
      </c>
      <c r="H7377" s="84">
        <f>SUM(H7367:H7376)</f>
        <v>0</v>
      </c>
      <c r="I7377" s="84">
        <f>SUM(I7367:I7376)</f>
        <v>0</v>
      </c>
      <c r="J7377" s="84">
        <f>SUM(J7367:J7376)</f>
        <v>0</v>
      </c>
      <c r="K7377" s="43">
        <f t="shared" si="1559"/>
        <v>0</v>
      </c>
    </row>
    <row r="7378" spans="1:11" ht="12.75" customHeight="1">
      <c r="A7378" s="55" t="str">
        <f>"      "&amp;Labels!C84</f>
        <v xml:space="preserve">      Total</v>
      </c>
      <c r="B7378" s="74">
        <f>SUM(B7293,B7305,B7317,B7329,B7341,B7353,B7365,B7377)</f>
        <v>0</v>
      </c>
      <c r="C7378" s="74">
        <f>SUM(C7293,C7305,C7317,C7329,C7341,C7353,C7365,C7377)</f>
        <v>0</v>
      </c>
      <c r="D7378" s="74">
        <f>SUM(D7293,D7305,D7317,D7329,D7341,D7353,D7365,D7377)</f>
        <v>0</v>
      </c>
      <c r="E7378" s="74">
        <f>SUM(E7293,E7305,E7317,E7329,E7341,E7353,E7365,E7377)</f>
        <v>0</v>
      </c>
      <c r="F7378" s="43">
        <f t="shared" si="1558"/>
        <v>0</v>
      </c>
      <c r="G7378" s="74">
        <f>SUM(G7293,G7305,G7317,G7329,G7341,G7353,G7365,G7377)</f>
        <v>0</v>
      </c>
      <c r="H7378" s="74">
        <f>SUM(H7293,H7305,H7317,H7329,H7341,H7353,H7365,H7377)</f>
        <v>0</v>
      </c>
      <c r="I7378" s="74">
        <f>SUM(I7293,I7305,I7317,I7329,I7341,I7353,I7365,I7377)</f>
        <v>0</v>
      </c>
      <c r="J7378" s="74">
        <f>SUM(J7293,J7305,J7317,J7329,J7341,J7353,J7365,J7377)</f>
        <v>0</v>
      </c>
      <c r="K7378" s="43">
        <f t="shared" si="1559"/>
        <v>0</v>
      </c>
    </row>
    <row r="7379" spans="1:11" ht="12.75" customHeight="1">
      <c r="A7379" s="61" t="str">
        <f>"         "&amp;Labels!B69</f>
        <v xml:space="preserve">         Customer 1</v>
      </c>
      <c r="B7379" s="76">
        <f t="shared" ref="B7379:E7388" si="1560">SUM(B7283,B7295,B7307,B7319,B7331,B7343,B7355,B7367)</f>
        <v>0</v>
      </c>
      <c r="C7379" s="76">
        <f t="shared" si="1560"/>
        <v>0</v>
      </c>
      <c r="D7379" s="76">
        <f t="shared" si="1560"/>
        <v>0</v>
      </c>
      <c r="E7379" s="76">
        <f t="shared" si="1560"/>
        <v>0</v>
      </c>
      <c r="F7379" s="43">
        <f t="shared" si="1558"/>
        <v>0</v>
      </c>
      <c r="G7379" s="76">
        <f t="shared" ref="G7379:J7388" si="1561">SUM(G7283,G7295,G7307,G7319,G7331,G7343,G7355,G7367)</f>
        <v>0</v>
      </c>
      <c r="H7379" s="76">
        <f t="shared" si="1561"/>
        <v>0</v>
      </c>
      <c r="I7379" s="76">
        <f t="shared" si="1561"/>
        <v>0</v>
      </c>
      <c r="J7379" s="76">
        <f t="shared" si="1561"/>
        <v>0</v>
      </c>
      <c r="K7379" s="43">
        <f t="shared" si="1559"/>
        <v>0</v>
      </c>
    </row>
    <row r="7380" spans="1:11" ht="12.75" customHeight="1">
      <c r="A7380" s="61" t="str">
        <f>"         "&amp;Labels!B70</f>
        <v xml:space="preserve">         Customer 2</v>
      </c>
      <c r="B7380" s="76">
        <f t="shared" si="1560"/>
        <v>0</v>
      </c>
      <c r="C7380" s="76">
        <f t="shared" si="1560"/>
        <v>0</v>
      </c>
      <c r="D7380" s="76">
        <f t="shared" si="1560"/>
        <v>0</v>
      </c>
      <c r="E7380" s="76">
        <f t="shared" si="1560"/>
        <v>0</v>
      </c>
      <c r="F7380" s="43">
        <f t="shared" si="1558"/>
        <v>0</v>
      </c>
      <c r="G7380" s="76">
        <f t="shared" si="1561"/>
        <v>0</v>
      </c>
      <c r="H7380" s="76">
        <f t="shared" si="1561"/>
        <v>0</v>
      </c>
      <c r="I7380" s="76">
        <f t="shared" si="1561"/>
        <v>0</v>
      </c>
      <c r="J7380" s="76">
        <f t="shared" si="1561"/>
        <v>0</v>
      </c>
      <c r="K7380" s="43">
        <f t="shared" si="1559"/>
        <v>0</v>
      </c>
    </row>
    <row r="7381" spans="1:11" ht="12.75" customHeight="1">
      <c r="A7381" s="61" t="str">
        <f>"         "&amp;Labels!B71</f>
        <v xml:space="preserve">         Customer 3</v>
      </c>
      <c r="B7381" s="76">
        <f t="shared" si="1560"/>
        <v>0</v>
      </c>
      <c r="C7381" s="76">
        <f t="shared" si="1560"/>
        <v>0</v>
      </c>
      <c r="D7381" s="76">
        <f t="shared" si="1560"/>
        <v>0</v>
      </c>
      <c r="E7381" s="76">
        <f t="shared" si="1560"/>
        <v>0</v>
      </c>
      <c r="F7381" s="43">
        <f t="shared" si="1558"/>
        <v>0</v>
      </c>
      <c r="G7381" s="76">
        <f t="shared" si="1561"/>
        <v>0</v>
      </c>
      <c r="H7381" s="76">
        <f t="shared" si="1561"/>
        <v>0</v>
      </c>
      <c r="I7381" s="76">
        <f t="shared" si="1561"/>
        <v>0</v>
      </c>
      <c r="J7381" s="76">
        <f t="shared" si="1561"/>
        <v>0</v>
      </c>
      <c r="K7381" s="43">
        <f t="shared" si="1559"/>
        <v>0</v>
      </c>
    </row>
    <row r="7382" spans="1:11" ht="12.75" customHeight="1">
      <c r="A7382" s="61" t="str">
        <f>"         "&amp;Labels!B72</f>
        <v xml:space="preserve">         Customer 4</v>
      </c>
      <c r="B7382" s="76">
        <f t="shared" si="1560"/>
        <v>0</v>
      </c>
      <c r="C7382" s="76">
        <f t="shared" si="1560"/>
        <v>0</v>
      </c>
      <c r="D7382" s="76">
        <f t="shared" si="1560"/>
        <v>0</v>
      </c>
      <c r="E7382" s="76">
        <f t="shared" si="1560"/>
        <v>0</v>
      </c>
      <c r="F7382" s="43">
        <f t="shared" si="1558"/>
        <v>0</v>
      </c>
      <c r="G7382" s="76">
        <f t="shared" si="1561"/>
        <v>0</v>
      </c>
      <c r="H7382" s="76">
        <f t="shared" si="1561"/>
        <v>0</v>
      </c>
      <c r="I7382" s="76">
        <f t="shared" si="1561"/>
        <v>0</v>
      </c>
      <c r="J7382" s="76">
        <f t="shared" si="1561"/>
        <v>0</v>
      </c>
      <c r="K7382" s="43">
        <f t="shared" si="1559"/>
        <v>0</v>
      </c>
    </row>
    <row r="7383" spans="1:11" ht="12.75" customHeight="1">
      <c r="A7383" s="61" t="str">
        <f>"         "&amp;Labels!B73</f>
        <v xml:space="preserve">         Customer 5</v>
      </c>
      <c r="B7383" s="76">
        <f t="shared" si="1560"/>
        <v>0</v>
      </c>
      <c r="C7383" s="76">
        <f t="shared" si="1560"/>
        <v>0</v>
      </c>
      <c r="D7383" s="76">
        <f t="shared" si="1560"/>
        <v>0</v>
      </c>
      <c r="E7383" s="76">
        <f t="shared" si="1560"/>
        <v>0</v>
      </c>
      <c r="F7383" s="43">
        <f t="shared" si="1558"/>
        <v>0</v>
      </c>
      <c r="G7383" s="76">
        <f t="shared" si="1561"/>
        <v>0</v>
      </c>
      <c r="H7383" s="76">
        <f t="shared" si="1561"/>
        <v>0</v>
      </c>
      <c r="I7383" s="76">
        <f t="shared" si="1561"/>
        <v>0</v>
      </c>
      <c r="J7383" s="76">
        <f t="shared" si="1561"/>
        <v>0</v>
      </c>
      <c r="K7383" s="43">
        <f t="shared" si="1559"/>
        <v>0</v>
      </c>
    </row>
    <row r="7384" spans="1:11" ht="12.75" customHeight="1">
      <c r="A7384" s="61" t="str">
        <f>"         "&amp;Labels!B74</f>
        <v xml:space="preserve">         Customer 6</v>
      </c>
      <c r="B7384" s="76">
        <f t="shared" si="1560"/>
        <v>0</v>
      </c>
      <c r="C7384" s="76">
        <f t="shared" si="1560"/>
        <v>0</v>
      </c>
      <c r="D7384" s="76">
        <f t="shared" si="1560"/>
        <v>0</v>
      </c>
      <c r="E7384" s="76">
        <f t="shared" si="1560"/>
        <v>0</v>
      </c>
      <c r="F7384" s="43">
        <f t="shared" si="1558"/>
        <v>0</v>
      </c>
      <c r="G7384" s="76">
        <f t="shared" si="1561"/>
        <v>0</v>
      </c>
      <c r="H7384" s="76">
        <f t="shared" si="1561"/>
        <v>0</v>
      </c>
      <c r="I7384" s="76">
        <f t="shared" si="1561"/>
        <v>0</v>
      </c>
      <c r="J7384" s="76">
        <f t="shared" si="1561"/>
        <v>0</v>
      </c>
      <c r="K7384" s="43">
        <f t="shared" si="1559"/>
        <v>0</v>
      </c>
    </row>
    <row r="7385" spans="1:11" ht="12.75" customHeight="1">
      <c r="A7385" s="61" t="str">
        <f>"         "&amp;Labels!B75</f>
        <v xml:space="preserve">         Customer 7</v>
      </c>
      <c r="B7385" s="76">
        <f t="shared" si="1560"/>
        <v>0</v>
      </c>
      <c r="C7385" s="76">
        <f t="shared" si="1560"/>
        <v>0</v>
      </c>
      <c r="D7385" s="76">
        <f t="shared" si="1560"/>
        <v>0</v>
      </c>
      <c r="E7385" s="76">
        <f t="shared" si="1560"/>
        <v>0</v>
      </c>
      <c r="F7385" s="43">
        <f t="shared" si="1558"/>
        <v>0</v>
      </c>
      <c r="G7385" s="76">
        <f t="shared" si="1561"/>
        <v>0</v>
      </c>
      <c r="H7385" s="76">
        <f t="shared" si="1561"/>
        <v>0</v>
      </c>
      <c r="I7385" s="76">
        <f t="shared" si="1561"/>
        <v>0</v>
      </c>
      <c r="J7385" s="76">
        <f t="shared" si="1561"/>
        <v>0</v>
      </c>
      <c r="K7385" s="43">
        <f t="shared" si="1559"/>
        <v>0</v>
      </c>
    </row>
    <row r="7386" spans="1:11" ht="12.75" customHeight="1">
      <c r="A7386" s="61" t="str">
        <f>"         "&amp;Labels!B76</f>
        <v xml:space="preserve">         Customer 8</v>
      </c>
      <c r="B7386" s="76">
        <f t="shared" si="1560"/>
        <v>0</v>
      </c>
      <c r="C7386" s="76">
        <f t="shared" si="1560"/>
        <v>0</v>
      </c>
      <c r="D7386" s="76">
        <f t="shared" si="1560"/>
        <v>0</v>
      </c>
      <c r="E7386" s="76">
        <f t="shared" si="1560"/>
        <v>0</v>
      </c>
      <c r="F7386" s="43">
        <f t="shared" si="1558"/>
        <v>0</v>
      </c>
      <c r="G7386" s="76">
        <f t="shared" si="1561"/>
        <v>0</v>
      </c>
      <c r="H7386" s="76">
        <f t="shared" si="1561"/>
        <v>0</v>
      </c>
      <c r="I7386" s="76">
        <f t="shared" si="1561"/>
        <v>0</v>
      </c>
      <c r="J7386" s="76">
        <f t="shared" si="1561"/>
        <v>0</v>
      </c>
      <c r="K7386" s="43">
        <f t="shared" si="1559"/>
        <v>0</v>
      </c>
    </row>
    <row r="7387" spans="1:11" ht="12.75" customHeight="1">
      <c r="A7387" s="61" t="str">
        <f>"         "&amp;Labels!B77</f>
        <v xml:space="preserve">         Customer 9</v>
      </c>
      <c r="B7387" s="76">
        <f t="shared" si="1560"/>
        <v>0</v>
      </c>
      <c r="C7387" s="76">
        <f t="shared" si="1560"/>
        <v>0</v>
      </c>
      <c r="D7387" s="76">
        <f t="shared" si="1560"/>
        <v>0</v>
      </c>
      <c r="E7387" s="76">
        <f t="shared" si="1560"/>
        <v>0</v>
      </c>
      <c r="F7387" s="43">
        <f t="shared" si="1558"/>
        <v>0</v>
      </c>
      <c r="G7387" s="76">
        <f t="shared" si="1561"/>
        <v>0</v>
      </c>
      <c r="H7387" s="76">
        <f t="shared" si="1561"/>
        <v>0</v>
      </c>
      <c r="I7387" s="76">
        <f t="shared" si="1561"/>
        <v>0</v>
      </c>
      <c r="J7387" s="76">
        <f t="shared" si="1561"/>
        <v>0</v>
      </c>
      <c r="K7387" s="43">
        <f t="shared" si="1559"/>
        <v>0</v>
      </c>
    </row>
    <row r="7388" spans="1:11" ht="12.75" customHeight="1">
      <c r="A7388" s="61" t="str">
        <f>"         "&amp;Labels!B78</f>
        <v xml:space="preserve">         Customer 10</v>
      </c>
      <c r="B7388" s="76">
        <f t="shared" si="1560"/>
        <v>0</v>
      </c>
      <c r="C7388" s="76">
        <f t="shared" si="1560"/>
        <v>0</v>
      </c>
      <c r="D7388" s="76">
        <f t="shared" si="1560"/>
        <v>0</v>
      </c>
      <c r="E7388" s="76">
        <f t="shared" si="1560"/>
        <v>0</v>
      </c>
      <c r="F7388" s="43">
        <f t="shared" si="1558"/>
        <v>0</v>
      </c>
      <c r="G7388" s="76">
        <f t="shared" si="1561"/>
        <v>0</v>
      </c>
      <c r="H7388" s="76">
        <f t="shared" si="1561"/>
        <v>0</v>
      </c>
      <c r="I7388" s="76">
        <f t="shared" si="1561"/>
        <v>0</v>
      </c>
      <c r="J7388" s="76">
        <f t="shared" si="1561"/>
        <v>0</v>
      </c>
      <c r="K7388" s="43">
        <f t="shared" si="1559"/>
        <v>0</v>
      </c>
    </row>
    <row r="7389" spans="1:11" ht="12.75" customHeight="1">
      <c r="A7389" s="61" t="str">
        <f>"         "&amp;Labels!C68</f>
        <v xml:space="preserve">         Total</v>
      </c>
      <c r="B7389" s="84">
        <f>B7378</f>
        <v>0</v>
      </c>
      <c r="C7389" s="84">
        <f>C7378</f>
        <v>0</v>
      </c>
      <c r="D7389" s="84">
        <f>D7378</f>
        <v>0</v>
      </c>
      <c r="E7389" s="84">
        <f>E7378</f>
        <v>0</v>
      </c>
      <c r="F7389" s="43">
        <f>SUM(B7378:E7378)</f>
        <v>0</v>
      </c>
      <c r="G7389" s="84">
        <f>G7378</f>
        <v>0</v>
      </c>
      <c r="H7389" s="84">
        <f>H7378</f>
        <v>0</v>
      </c>
      <c r="I7389" s="84">
        <f>I7378</f>
        <v>0</v>
      </c>
      <c r="J7389" s="84">
        <f>J7378</f>
        <v>0</v>
      </c>
      <c r="K7389" s="43">
        <f>SUM(G7378:J7378)</f>
        <v>0</v>
      </c>
    </row>
    <row r="7390" spans="1:11" ht="12.75" customHeight="1">
      <c r="A7390" s="63" t="str">
        <f>"   "&amp;Labels!C106</f>
        <v xml:space="preserve">   Total</v>
      </c>
      <c r="B7390" s="77">
        <f>SUM(B7269,B7378)</f>
        <v>0</v>
      </c>
      <c r="C7390" s="77">
        <f>SUM(C7269,C7378)</f>
        <v>0</v>
      </c>
      <c r="D7390" s="77">
        <f>SUM(D7269,D7378)</f>
        <v>0</v>
      </c>
      <c r="E7390" s="77">
        <f>SUM(E7269,E7378)</f>
        <v>0</v>
      </c>
      <c r="F7390" s="43">
        <f>SUM(B7390:E7390)</f>
        <v>0</v>
      </c>
      <c r="G7390" s="77">
        <f>SUM(G7269,G7378)</f>
        <v>0</v>
      </c>
      <c r="H7390" s="77">
        <f>SUM(H7269,H7378)</f>
        <v>0</v>
      </c>
      <c r="I7390" s="77">
        <f>SUM(I7269,I7378)</f>
        <v>0</v>
      </c>
      <c r="J7390" s="77">
        <f>SUM(J7269,J7378)</f>
        <v>0</v>
      </c>
      <c r="K7390" s="43">
        <f>SUM(G7390:J7390)</f>
        <v>0</v>
      </c>
    </row>
    <row r="7391" spans="1:11" ht="12.75" customHeight="1">
      <c r="A7391" s="61" t="str">
        <f>"      "&amp;Labels!B85</f>
        <v xml:space="preserve">      Q 1</v>
      </c>
      <c r="B7391" s="84"/>
      <c r="C7391" s="84"/>
      <c r="D7391" s="84"/>
      <c r="E7391" s="84"/>
      <c r="F7391" s="43"/>
      <c r="G7391" s="84"/>
      <c r="H7391" s="84"/>
      <c r="I7391" s="84"/>
      <c r="J7391" s="84"/>
      <c r="K7391" s="43"/>
    </row>
    <row r="7392" spans="1:11" ht="12.75" customHeight="1">
      <c r="A7392" s="61" t="str">
        <f>"         "&amp;Labels!B69</f>
        <v xml:space="preserve">         Customer 1</v>
      </c>
      <c r="B7392" s="76">
        <f t="shared" ref="B7392:E7402" si="1562">SUM(B7174,B7283)</f>
        <v>0</v>
      </c>
      <c r="C7392" s="76">
        <f t="shared" si="1562"/>
        <v>0</v>
      </c>
      <c r="D7392" s="76">
        <f t="shared" si="1562"/>
        <v>0</v>
      </c>
      <c r="E7392" s="76">
        <f t="shared" si="1562"/>
        <v>0</v>
      </c>
      <c r="F7392" s="43">
        <f t="shared" ref="F7392:F7402" si="1563">SUM(B7392:E7392)</f>
        <v>0</v>
      </c>
      <c r="G7392" s="76">
        <f t="shared" ref="G7392:J7402" si="1564">SUM(G7174,G7283)</f>
        <v>0</v>
      </c>
      <c r="H7392" s="76">
        <f t="shared" si="1564"/>
        <v>0</v>
      </c>
      <c r="I7392" s="76">
        <f t="shared" si="1564"/>
        <v>0</v>
      </c>
      <c r="J7392" s="76">
        <f t="shared" si="1564"/>
        <v>0</v>
      </c>
      <c r="K7392" s="43">
        <f t="shared" ref="K7392:K7402" si="1565">SUM(G7392:J7392)</f>
        <v>0</v>
      </c>
    </row>
    <row r="7393" spans="1:11" ht="12.75" customHeight="1">
      <c r="A7393" s="61" t="str">
        <f>"         "&amp;Labels!B70</f>
        <v xml:space="preserve">         Customer 2</v>
      </c>
      <c r="B7393" s="76">
        <f t="shared" si="1562"/>
        <v>0</v>
      </c>
      <c r="C7393" s="76">
        <f t="shared" si="1562"/>
        <v>0</v>
      </c>
      <c r="D7393" s="76">
        <f t="shared" si="1562"/>
        <v>0</v>
      </c>
      <c r="E7393" s="76">
        <f t="shared" si="1562"/>
        <v>0</v>
      </c>
      <c r="F7393" s="43">
        <f t="shared" si="1563"/>
        <v>0</v>
      </c>
      <c r="G7393" s="76">
        <f t="shared" si="1564"/>
        <v>0</v>
      </c>
      <c r="H7393" s="76">
        <f t="shared" si="1564"/>
        <v>0</v>
      </c>
      <c r="I7393" s="76">
        <f t="shared" si="1564"/>
        <v>0</v>
      </c>
      <c r="J7393" s="76">
        <f t="shared" si="1564"/>
        <v>0</v>
      </c>
      <c r="K7393" s="43">
        <f t="shared" si="1565"/>
        <v>0</v>
      </c>
    </row>
    <row r="7394" spans="1:11" ht="12.75" customHeight="1">
      <c r="A7394" s="61" t="str">
        <f>"         "&amp;Labels!B71</f>
        <v xml:space="preserve">         Customer 3</v>
      </c>
      <c r="B7394" s="76">
        <f t="shared" si="1562"/>
        <v>0</v>
      </c>
      <c r="C7394" s="76">
        <f t="shared" si="1562"/>
        <v>0</v>
      </c>
      <c r="D7394" s="76">
        <f t="shared" si="1562"/>
        <v>0</v>
      </c>
      <c r="E7394" s="76">
        <f t="shared" si="1562"/>
        <v>0</v>
      </c>
      <c r="F7394" s="43">
        <f t="shared" si="1563"/>
        <v>0</v>
      </c>
      <c r="G7394" s="76">
        <f t="shared" si="1564"/>
        <v>0</v>
      </c>
      <c r="H7394" s="76">
        <f t="shared" si="1564"/>
        <v>0</v>
      </c>
      <c r="I7394" s="76">
        <f t="shared" si="1564"/>
        <v>0</v>
      </c>
      <c r="J7394" s="76">
        <f t="shared" si="1564"/>
        <v>0</v>
      </c>
      <c r="K7394" s="43">
        <f t="shared" si="1565"/>
        <v>0</v>
      </c>
    </row>
    <row r="7395" spans="1:11" ht="12.75" customHeight="1">
      <c r="A7395" s="61" t="str">
        <f>"         "&amp;Labels!B72</f>
        <v xml:space="preserve">         Customer 4</v>
      </c>
      <c r="B7395" s="76">
        <f t="shared" si="1562"/>
        <v>0</v>
      </c>
      <c r="C7395" s="76">
        <f t="shared" si="1562"/>
        <v>0</v>
      </c>
      <c r="D7395" s="76">
        <f t="shared" si="1562"/>
        <v>0</v>
      </c>
      <c r="E7395" s="76">
        <f t="shared" si="1562"/>
        <v>0</v>
      </c>
      <c r="F7395" s="43">
        <f t="shared" si="1563"/>
        <v>0</v>
      </c>
      <c r="G7395" s="76">
        <f t="shared" si="1564"/>
        <v>0</v>
      </c>
      <c r="H7395" s="76">
        <f t="shared" si="1564"/>
        <v>0</v>
      </c>
      <c r="I7395" s="76">
        <f t="shared" si="1564"/>
        <v>0</v>
      </c>
      <c r="J7395" s="76">
        <f t="shared" si="1564"/>
        <v>0</v>
      </c>
      <c r="K7395" s="43">
        <f t="shared" si="1565"/>
        <v>0</v>
      </c>
    </row>
    <row r="7396" spans="1:11" ht="12.75" customHeight="1">
      <c r="A7396" s="61" t="str">
        <f>"         "&amp;Labels!B73</f>
        <v xml:space="preserve">         Customer 5</v>
      </c>
      <c r="B7396" s="76">
        <f t="shared" si="1562"/>
        <v>0</v>
      </c>
      <c r="C7396" s="76">
        <f t="shared" si="1562"/>
        <v>0</v>
      </c>
      <c r="D7396" s="76">
        <f t="shared" si="1562"/>
        <v>0</v>
      </c>
      <c r="E7396" s="76">
        <f t="shared" si="1562"/>
        <v>0</v>
      </c>
      <c r="F7396" s="43">
        <f t="shared" si="1563"/>
        <v>0</v>
      </c>
      <c r="G7396" s="76">
        <f t="shared" si="1564"/>
        <v>0</v>
      </c>
      <c r="H7396" s="76">
        <f t="shared" si="1564"/>
        <v>0</v>
      </c>
      <c r="I7396" s="76">
        <f t="shared" si="1564"/>
        <v>0</v>
      </c>
      <c r="J7396" s="76">
        <f t="shared" si="1564"/>
        <v>0</v>
      </c>
      <c r="K7396" s="43">
        <f t="shared" si="1565"/>
        <v>0</v>
      </c>
    </row>
    <row r="7397" spans="1:11" ht="12.75" customHeight="1">
      <c r="A7397" s="61" t="str">
        <f>"         "&amp;Labels!B74</f>
        <v xml:space="preserve">         Customer 6</v>
      </c>
      <c r="B7397" s="76">
        <f t="shared" si="1562"/>
        <v>0</v>
      </c>
      <c r="C7397" s="76">
        <f t="shared" si="1562"/>
        <v>0</v>
      </c>
      <c r="D7397" s="76">
        <f t="shared" si="1562"/>
        <v>0</v>
      </c>
      <c r="E7397" s="76">
        <f t="shared" si="1562"/>
        <v>0</v>
      </c>
      <c r="F7397" s="43">
        <f t="shared" si="1563"/>
        <v>0</v>
      </c>
      <c r="G7397" s="76">
        <f t="shared" si="1564"/>
        <v>0</v>
      </c>
      <c r="H7397" s="76">
        <f t="shared" si="1564"/>
        <v>0</v>
      </c>
      <c r="I7397" s="76">
        <f t="shared" si="1564"/>
        <v>0</v>
      </c>
      <c r="J7397" s="76">
        <f t="shared" si="1564"/>
        <v>0</v>
      </c>
      <c r="K7397" s="43">
        <f t="shared" si="1565"/>
        <v>0</v>
      </c>
    </row>
    <row r="7398" spans="1:11" ht="12.75" customHeight="1">
      <c r="A7398" s="61" t="str">
        <f>"         "&amp;Labels!B75</f>
        <v xml:space="preserve">         Customer 7</v>
      </c>
      <c r="B7398" s="76">
        <f t="shared" si="1562"/>
        <v>0</v>
      </c>
      <c r="C7398" s="76">
        <f t="shared" si="1562"/>
        <v>0</v>
      </c>
      <c r="D7398" s="76">
        <f t="shared" si="1562"/>
        <v>0</v>
      </c>
      <c r="E7398" s="76">
        <f t="shared" si="1562"/>
        <v>0</v>
      </c>
      <c r="F7398" s="43">
        <f t="shared" si="1563"/>
        <v>0</v>
      </c>
      <c r="G7398" s="76">
        <f t="shared" si="1564"/>
        <v>0</v>
      </c>
      <c r="H7398" s="76">
        <f t="shared" si="1564"/>
        <v>0</v>
      </c>
      <c r="I7398" s="76">
        <f t="shared" si="1564"/>
        <v>0</v>
      </c>
      <c r="J7398" s="76">
        <f t="shared" si="1564"/>
        <v>0</v>
      </c>
      <c r="K7398" s="43">
        <f t="shared" si="1565"/>
        <v>0</v>
      </c>
    </row>
    <row r="7399" spans="1:11" ht="12.75" customHeight="1">
      <c r="A7399" s="61" t="str">
        <f>"         "&amp;Labels!B76</f>
        <v xml:space="preserve">         Customer 8</v>
      </c>
      <c r="B7399" s="76">
        <f t="shared" si="1562"/>
        <v>0</v>
      </c>
      <c r="C7399" s="76">
        <f t="shared" si="1562"/>
        <v>0</v>
      </c>
      <c r="D7399" s="76">
        <f t="shared" si="1562"/>
        <v>0</v>
      </c>
      <c r="E7399" s="76">
        <f t="shared" si="1562"/>
        <v>0</v>
      </c>
      <c r="F7399" s="43">
        <f t="shared" si="1563"/>
        <v>0</v>
      </c>
      <c r="G7399" s="76">
        <f t="shared" si="1564"/>
        <v>0</v>
      </c>
      <c r="H7399" s="76">
        <f t="shared" si="1564"/>
        <v>0</v>
      </c>
      <c r="I7399" s="76">
        <f t="shared" si="1564"/>
        <v>0</v>
      </c>
      <c r="J7399" s="76">
        <f t="shared" si="1564"/>
        <v>0</v>
      </c>
      <c r="K7399" s="43">
        <f t="shared" si="1565"/>
        <v>0</v>
      </c>
    </row>
    <row r="7400" spans="1:11" ht="12.75" customHeight="1">
      <c r="A7400" s="61" t="str">
        <f>"         "&amp;Labels!B77</f>
        <v xml:space="preserve">         Customer 9</v>
      </c>
      <c r="B7400" s="76">
        <f t="shared" si="1562"/>
        <v>0</v>
      </c>
      <c r="C7400" s="76">
        <f t="shared" si="1562"/>
        <v>0</v>
      </c>
      <c r="D7400" s="76">
        <f t="shared" si="1562"/>
        <v>0</v>
      </c>
      <c r="E7400" s="76">
        <f t="shared" si="1562"/>
        <v>0</v>
      </c>
      <c r="F7400" s="43">
        <f t="shared" si="1563"/>
        <v>0</v>
      </c>
      <c r="G7400" s="76">
        <f t="shared" si="1564"/>
        <v>0</v>
      </c>
      <c r="H7400" s="76">
        <f t="shared" si="1564"/>
        <v>0</v>
      </c>
      <c r="I7400" s="76">
        <f t="shared" si="1564"/>
        <v>0</v>
      </c>
      <c r="J7400" s="76">
        <f t="shared" si="1564"/>
        <v>0</v>
      </c>
      <c r="K7400" s="43">
        <f t="shared" si="1565"/>
        <v>0</v>
      </c>
    </row>
    <row r="7401" spans="1:11" ht="12.75" customHeight="1">
      <c r="A7401" s="61" t="str">
        <f>"         "&amp;Labels!B78</f>
        <v xml:space="preserve">         Customer 10</v>
      </c>
      <c r="B7401" s="76">
        <f t="shared" si="1562"/>
        <v>0</v>
      </c>
      <c r="C7401" s="76">
        <f t="shared" si="1562"/>
        <v>0</v>
      </c>
      <c r="D7401" s="76">
        <f t="shared" si="1562"/>
        <v>0</v>
      </c>
      <c r="E7401" s="76">
        <f t="shared" si="1562"/>
        <v>0</v>
      </c>
      <c r="F7401" s="43">
        <f t="shared" si="1563"/>
        <v>0</v>
      </c>
      <c r="G7401" s="76">
        <f t="shared" si="1564"/>
        <v>0</v>
      </c>
      <c r="H7401" s="76">
        <f t="shared" si="1564"/>
        <v>0</v>
      </c>
      <c r="I7401" s="76">
        <f t="shared" si="1564"/>
        <v>0</v>
      </c>
      <c r="J7401" s="76">
        <f t="shared" si="1564"/>
        <v>0</v>
      </c>
      <c r="K7401" s="43">
        <f t="shared" si="1565"/>
        <v>0</v>
      </c>
    </row>
    <row r="7402" spans="1:11" ht="12.75" customHeight="1">
      <c r="A7402" s="61" t="str">
        <f>"         "&amp;Labels!C68</f>
        <v xml:space="preserve">         Total</v>
      </c>
      <c r="B7402" s="84">
        <f t="shared" si="1562"/>
        <v>0</v>
      </c>
      <c r="C7402" s="84">
        <f t="shared" si="1562"/>
        <v>0</v>
      </c>
      <c r="D7402" s="84">
        <f t="shared" si="1562"/>
        <v>0</v>
      </c>
      <c r="E7402" s="84">
        <f t="shared" si="1562"/>
        <v>0</v>
      </c>
      <c r="F7402" s="43">
        <f t="shared" si="1563"/>
        <v>0</v>
      </c>
      <c r="G7402" s="84">
        <f t="shared" si="1564"/>
        <v>0</v>
      </c>
      <c r="H7402" s="84">
        <f t="shared" si="1564"/>
        <v>0</v>
      </c>
      <c r="I7402" s="84">
        <f t="shared" si="1564"/>
        <v>0</v>
      </c>
      <c r="J7402" s="84">
        <f t="shared" si="1564"/>
        <v>0</v>
      </c>
      <c r="K7402" s="43">
        <f t="shared" si="1565"/>
        <v>0</v>
      </c>
    </row>
    <row r="7403" spans="1:11" ht="12.75" customHeight="1">
      <c r="A7403" s="61" t="str">
        <f>"      "&amp;Labels!B86</f>
        <v xml:space="preserve">      Q 2</v>
      </c>
      <c r="B7403" s="84"/>
      <c r="C7403" s="84"/>
      <c r="D7403" s="84"/>
      <c r="E7403" s="84"/>
      <c r="F7403" s="43"/>
      <c r="G7403" s="84"/>
      <c r="H7403" s="84"/>
      <c r="I7403" s="84"/>
      <c r="J7403" s="84"/>
      <c r="K7403" s="43"/>
    </row>
    <row r="7404" spans="1:11" ht="12.75" customHeight="1">
      <c r="A7404" s="61" t="str">
        <f>"         "&amp;Labels!B69</f>
        <v xml:space="preserve">         Customer 1</v>
      </c>
      <c r="B7404" s="76">
        <f t="shared" ref="B7404:E7414" si="1566">SUM(B7186,B7295)</f>
        <v>0</v>
      </c>
      <c r="C7404" s="76">
        <f t="shared" si="1566"/>
        <v>0</v>
      </c>
      <c r="D7404" s="76">
        <f t="shared" si="1566"/>
        <v>0</v>
      </c>
      <c r="E7404" s="76">
        <f t="shared" si="1566"/>
        <v>0</v>
      </c>
      <c r="F7404" s="43">
        <f t="shared" ref="F7404:F7414" si="1567">SUM(B7404:E7404)</f>
        <v>0</v>
      </c>
      <c r="G7404" s="76">
        <f t="shared" ref="G7404:J7414" si="1568">SUM(G7186,G7295)</f>
        <v>0</v>
      </c>
      <c r="H7404" s="76">
        <f t="shared" si="1568"/>
        <v>0</v>
      </c>
      <c r="I7404" s="76">
        <f t="shared" si="1568"/>
        <v>0</v>
      </c>
      <c r="J7404" s="76">
        <f t="shared" si="1568"/>
        <v>0</v>
      </c>
      <c r="K7404" s="43">
        <f t="shared" ref="K7404:K7414" si="1569">SUM(G7404:J7404)</f>
        <v>0</v>
      </c>
    </row>
    <row r="7405" spans="1:11" ht="12.75" customHeight="1">
      <c r="A7405" s="61" t="str">
        <f>"         "&amp;Labels!B70</f>
        <v xml:space="preserve">         Customer 2</v>
      </c>
      <c r="B7405" s="76">
        <f t="shared" si="1566"/>
        <v>0</v>
      </c>
      <c r="C7405" s="76">
        <f t="shared" si="1566"/>
        <v>0</v>
      </c>
      <c r="D7405" s="76">
        <f t="shared" si="1566"/>
        <v>0</v>
      </c>
      <c r="E7405" s="76">
        <f t="shared" si="1566"/>
        <v>0</v>
      </c>
      <c r="F7405" s="43">
        <f t="shared" si="1567"/>
        <v>0</v>
      </c>
      <c r="G7405" s="76">
        <f t="shared" si="1568"/>
        <v>0</v>
      </c>
      <c r="H7405" s="76">
        <f t="shared" si="1568"/>
        <v>0</v>
      </c>
      <c r="I7405" s="76">
        <f t="shared" si="1568"/>
        <v>0</v>
      </c>
      <c r="J7405" s="76">
        <f t="shared" si="1568"/>
        <v>0</v>
      </c>
      <c r="K7405" s="43">
        <f t="shared" si="1569"/>
        <v>0</v>
      </c>
    </row>
    <row r="7406" spans="1:11" ht="12.75" customHeight="1">
      <c r="A7406" s="61" t="str">
        <f>"         "&amp;Labels!B71</f>
        <v xml:space="preserve">         Customer 3</v>
      </c>
      <c r="B7406" s="76">
        <f t="shared" si="1566"/>
        <v>0</v>
      </c>
      <c r="C7406" s="76">
        <f t="shared" si="1566"/>
        <v>0</v>
      </c>
      <c r="D7406" s="76">
        <f t="shared" si="1566"/>
        <v>0</v>
      </c>
      <c r="E7406" s="76">
        <f t="shared" si="1566"/>
        <v>0</v>
      </c>
      <c r="F7406" s="43">
        <f t="shared" si="1567"/>
        <v>0</v>
      </c>
      <c r="G7406" s="76">
        <f t="shared" si="1568"/>
        <v>0</v>
      </c>
      <c r="H7406" s="76">
        <f t="shared" si="1568"/>
        <v>0</v>
      </c>
      <c r="I7406" s="76">
        <f t="shared" si="1568"/>
        <v>0</v>
      </c>
      <c r="J7406" s="76">
        <f t="shared" si="1568"/>
        <v>0</v>
      </c>
      <c r="K7406" s="43">
        <f t="shared" si="1569"/>
        <v>0</v>
      </c>
    </row>
    <row r="7407" spans="1:11" ht="12.75" customHeight="1">
      <c r="A7407" s="61" t="str">
        <f>"         "&amp;Labels!B72</f>
        <v xml:space="preserve">         Customer 4</v>
      </c>
      <c r="B7407" s="76">
        <f t="shared" si="1566"/>
        <v>0</v>
      </c>
      <c r="C7407" s="76">
        <f t="shared" si="1566"/>
        <v>0</v>
      </c>
      <c r="D7407" s="76">
        <f t="shared" si="1566"/>
        <v>0</v>
      </c>
      <c r="E7407" s="76">
        <f t="shared" si="1566"/>
        <v>0</v>
      </c>
      <c r="F7407" s="43">
        <f t="shared" si="1567"/>
        <v>0</v>
      </c>
      <c r="G7407" s="76">
        <f t="shared" si="1568"/>
        <v>0</v>
      </c>
      <c r="H7407" s="76">
        <f t="shared" si="1568"/>
        <v>0</v>
      </c>
      <c r="I7407" s="76">
        <f t="shared" si="1568"/>
        <v>0</v>
      </c>
      <c r="J7407" s="76">
        <f t="shared" si="1568"/>
        <v>0</v>
      </c>
      <c r="K7407" s="43">
        <f t="shared" si="1569"/>
        <v>0</v>
      </c>
    </row>
    <row r="7408" spans="1:11" ht="12.75" customHeight="1">
      <c r="A7408" s="61" t="str">
        <f>"         "&amp;Labels!B73</f>
        <v xml:space="preserve">         Customer 5</v>
      </c>
      <c r="B7408" s="76">
        <f t="shared" si="1566"/>
        <v>0</v>
      </c>
      <c r="C7408" s="76">
        <f t="shared" si="1566"/>
        <v>0</v>
      </c>
      <c r="D7408" s="76">
        <f t="shared" si="1566"/>
        <v>0</v>
      </c>
      <c r="E7408" s="76">
        <f t="shared" si="1566"/>
        <v>0</v>
      </c>
      <c r="F7408" s="43">
        <f t="shared" si="1567"/>
        <v>0</v>
      </c>
      <c r="G7408" s="76">
        <f t="shared" si="1568"/>
        <v>0</v>
      </c>
      <c r="H7408" s="76">
        <f t="shared" si="1568"/>
        <v>0</v>
      </c>
      <c r="I7408" s="76">
        <f t="shared" si="1568"/>
        <v>0</v>
      </c>
      <c r="J7408" s="76">
        <f t="shared" si="1568"/>
        <v>0</v>
      </c>
      <c r="K7408" s="43">
        <f t="shared" si="1569"/>
        <v>0</v>
      </c>
    </row>
    <row r="7409" spans="1:11" ht="12.75" customHeight="1">
      <c r="A7409" s="61" t="str">
        <f>"         "&amp;Labels!B74</f>
        <v xml:space="preserve">         Customer 6</v>
      </c>
      <c r="B7409" s="76">
        <f t="shared" si="1566"/>
        <v>0</v>
      </c>
      <c r="C7409" s="76">
        <f t="shared" si="1566"/>
        <v>0</v>
      </c>
      <c r="D7409" s="76">
        <f t="shared" si="1566"/>
        <v>0</v>
      </c>
      <c r="E7409" s="76">
        <f t="shared" si="1566"/>
        <v>0</v>
      </c>
      <c r="F7409" s="43">
        <f t="shared" si="1567"/>
        <v>0</v>
      </c>
      <c r="G7409" s="76">
        <f t="shared" si="1568"/>
        <v>0</v>
      </c>
      <c r="H7409" s="76">
        <f t="shared" si="1568"/>
        <v>0</v>
      </c>
      <c r="I7409" s="76">
        <f t="shared" si="1568"/>
        <v>0</v>
      </c>
      <c r="J7409" s="76">
        <f t="shared" si="1568"/>
        <v>0</v>
      </c>
      <c r="K7409" s="43">
        <f t="shared" si="1569"/>
        <v>0</v>
      </c>
    </row>
    <row r="7410" spans="1:11" ht="12.75" customHeight="1">
      <c r="A7410" s="61" t="str">
        <f>"         "&amp;Labels!B75</f>
        <v xml:space="preserve">         Customer 7</v>
      </c>
      <c r="B7410" s="76">
        <f t="shared" si="1566"/>
        <v>0</v>
      </c>
      <c r="C7410" s="76">
        <f t="shared" si="1566"/>
        <v>0</v>
      </c>
      <c r="D7410" s="76">
        <f t="shared" si="1566"/>
        <v>0</v>
      </c>
      <c r="E7410" s="76">
        <f t="shared" si="1566"/>
        <v>0</v>
      </c>
      <c r="F7410" s="43">
        <f t="shared" si="1567"/>
        <v>0</v>
      </c>
      <c r="G7410" s="76">
        <f t="shared" si="1568"/>
        <v>0</v>
      </c>
      <c r="H7410" s="76">
        <f t="shared" si="1568"/>
        <v>0</v>
      </c>
      <c r="I7410" s="76">
        <f t="shared" si="1568"/>
        <v>0</v>
      </c>
      <c r="J7410" s="76">
        <f t="shared" si="1568"/>
        <v>0</v>
      </c>
      <c r="K7410" s="43">
        <f t="shared" si="1569"/>
        <v>0</v>
      </c>
    </row>
    <row r="7411" spans="1:11" ht="12.75" customHeight="1">
      <c r="A7411" s="61" t="str">
        <f>"         "&amp;Labels!B76</f>
        <v xml:space="preserve">         Customer 8</v>
      </c>
      <c r="B7411" s="76">
        <f t="shared" si="1566"/>
        <v>0</v>
      </c>
      <c r="C7411" s="76">
        <f t="shared" si="1566"/>
        <v>0</v>
      </c>
      <c r="D7411" s="76">
        <f t="shared" si="1566"/>
        <v>0</v>
      </c>
      <c r="E7411" s="76">
        <f t="shared" si="1566"/>
        <v>0</v>
      </c>
      <c r="F7411" s="43">
        <f t="shared" si="1567"/>
        <v>0</v>
      </c>
      <c r="G7411" s="76">
        <f t="shared" si="1568"/>
        <v>0</v>
      </c>
      <c r="H7411" s="76">
        <f t="shared" si="1568"/>
        <v>0</v>
      </c>
      <c r="I7411" s="76">
        <f t="shared" si="1568"/>
        <v>0</v>
      </c>
      <c r="J7411" s="76">
        <f t="shared" si="1568"/>
        <v>0</v>
      </c>
      <c r="K7411" s="43">
        <f t="shared" si="1569"/>
        <v>0</v>
      </c>
    </row>
    <row r="7412" spans="1:11" ht="12.75" customHeight="1">
      <c r="A7412" s="61" t="str">
        <f>"         "&amp;Labels!B77</f>
        <v xml:space="preserve">         Customer 9</v>
      </c>
      <c r="B7412" s="76">
        <f t="shared" si="1566"/>
        <v>0</v>
      </c>
      <c r="C7412" s="76">
        <f t="shared" si="1566"/>
        <v>0</v>
      </c>
      <c r="D7412" s="76">
        <f t="shared" si="1566"/>
        <v>0</v>
      </c>
      <c r="E7412" s="76">
        <f t="shared" si="1566"/>
        <v>0</v>
      </c>
      <c r="F7412" s="43">
        <f t="shared" si="1567"/>
        <v>0</v>
      </c>
      <c r="G7412" s="76">
        <f t="shared" si="1568"/>
        <v>0</v>
      </c>
      <c r="H7412" s="76">
        <f t="shared" si="1568"/>
        <v>0</v>
      </c>
      <c r="I7412" s="76">
        <f t="shared" si="1568"/>
        <v>0</v>
      </c>
      <c r="J7412" s="76">
        <f t="shared" si="1568"/>
        <v>0</v>
      </c>
      <c r="K7412" s="43">
        <f t="shared" si="1569"/>
        <v>0</v>
      </c>
    </row>
    <row r="7413" spans="1:11" ht="12.75" customHeight="1">
      <c r="A7413" s="61" t="str">
        <f>"         "&amp;Labels!B78</f>
        <v xml:space="preserve">         Customer 10</v>
      </c>
      <c r="B7413" s="76">
        <f t="shared" si="1566"/>
        <v>0</v>
      </c>
      <c r="C7413" s="76">
        <f t="shared" si="1566"/>
        <v>0</v>
      </c>
      <c r="D7413" s="76">
        <f t="shared" si="1566"/>
        <v>0</v>
      </c>
      <c r="E7413" s="76">
        <f t="shared" si="1566"/>
        <v>0</v>
      </c>
      <c r="F7413" s="43">
        <f t="shared" si="1567"/>
        <v>0</v>
      </c>
      <c r="G7413" s="76">
        <f t="shared" si="1568"/>
        <v>0</v>
      </c>
      <c r="H7413" s="76">
        <f t="shared" si="1568"/>
        <v>0</v>
      </c>
      <c r="I7413" s="76">
        <f t="shared" si="1568"/>
        <v>0</v>
      </c>
      <c r="J7413" s="76">
        <f t="shared" si="1568"/>
        <v>0</v>
      </c>
      <c r="K7413" s="43">
        <f t="shared" si="1569"/>
        <v>0</v>
      </c>
    </row>
    <row r="7414" spans="1:11" ht="12.75" customHeight="1">
      <c r="A7414" s="61" t="str">
        <f>"         "&amp;Labels!C68</f>
        <v xml:space="preserve">         Total</v>
      </c>
      <c r="B7414" s="84">
        <f t="shared" si="1566"/>
        <v>0</v>
      </c>
      <c r="C7414" s="84">
        <f t="shared" si="1566"/>
        <v>0</v>
      </c>
      <c r="D7414" s="84">
        <f t="shared" si="1566"/>
        <v>0</v>
      </c>
      <c r="E7414" s="84">
        <f t="shared" si="1566"/>
        <v>0</v>
      </c>
      <c r="F7414" s="43">
        <f t="shared" si="1567"/>
        <v>0</v>
      </c>
      <c r="G7414" s="84">
        <f t="shared" si="1568"/>
        <v>0</v>
      </c>
      <c r="H7414" s="84">
        <f t="shared" si="1568"/>
        <v>0</v>
      </c>
      <c r="I7414" s="84">
        <f t="shared" si="1568"/>
        <v>0</v>
      </c>
      <c r="J7414" s="84">
        <f t="shared" si="1568"/>
        <v>0</v>
      </c>
      <c r="K7414" s="43">
        <f t="shared" si="1569"/>
        <v>0</v>
      </c>
    </row>
    <row r="7415" spans="1:11" ht="12.75" customHeight="1">
      <c r="A7415" s="61" t="str">
        <f>"      "&amp;Labels!B87</f>
        <v xml:space="preserve">      Q 3</v>
      </c>
      <c r="B7415" s="84"/>
      <c r="C7415" s="84"/>
      <c r="D7415" s="84"/>
      <c r="E7415" s="84"/>
      <c r="F7415" s="43"/>
      <c r="G7415" s="84"/>
      <c r="H7415" s="84"/>
      <c r="I7415" s="84"/>
      <c r="J7415" s="84"/>
      <c r="K7415" s="43"/>
    </row>
    <row r="7416" spans="1:11" ht="12.75" customHeight="1">
      <c r="A7416" s="61" t="str">
        <f>"         "&amp;Labels!B69</f>
        <v xml:space="preserve">         Customer 1</v>
      </c>
      <c r="B7416" s="76">
        <f t="shared" ref="B7416:E7426" si="1570">SUM(B7198,B7307)</f>
        <v>0</v>
      </c>
      <c r="C7416" s="76">
        <f t="shared" si="1570"/>
        <v>0</v>
      </c>
      <c r="D7416" s="76">
        <f t="shared" si="1570"/>
        <v>0</v>
      </c>
      <c r="E7416" s="76">
        <f t="shared" si="1570"/>
        <v>0</v>
      </c>
      <c r="F7416" s="43">
        <f t="shared" ref="F7416:F7426" si="1571">SUM(B7416:E7416)</f>
        <v>0</v>
      </c>
      <c r="G7416" s="76">
        <f t="shared" ref="G7416:J7426" si="1572">SUM(G7198,G7307)</f>
        <v>0</v>
      </c>
      <c r="H7416" s="76">
        <f t="shared" si="1572"/>
        <v>0</v>
      </c>
      <c r="I7416" s="76">
        <f t="shared" si="1572"/>
        <v>0</v>
      </c>
      <c r="J7416" s="76">
        <f t="shared" si="1572"/>
        <v>0</v>
      </c>
      <c r="K7416" s="43">
        <f t="shared" ref="K7416:K7426" si="1573">SUM(G7416:J7416)</f>
        <v>0</v>
      </c>
    </row>
    <row r="7417" spans="1:11" ht="12.75" customHeight="1">
      <c r="A7417" s="61" t="str">
        <f>"         "&amp;Labels!B70</f>
        <v xml:space="preserve">         Customer 2</v>
      </c>
      <c r="B7417" s="76">
        <f t="shared" si="1570"/>
        <v>0</v>
      </c>
      <c r="C7417" s="76">
        <f t="shared" si="1570"/>
        <v>0</v>
      </c>
      <c r="D7417" s="76">
        <f t="shared" si="1570"/>
        <v>0</v>
      </c>
      <c r="E7417" s="76">
        <f t="shared" si="1570"/>
        <v>0</v>
      </c>
      <c r="F7417" s="43">
        <f t="shared" si="1571"/>
        <v>0</v>
      </c>
      <c r="G7417" s="76">
        <f t="shared" si="1572"/>
        <v>0</v>
      </c>
      <c r="H7417" s="76">
        <f t="shared" si="1572"/>
        <v>0</v>
      </c>
      <c r="I7417" s="76">
        <f t="shared" si="1572"/>
        <v>0</v>
      </c>
      <c r="J7417" s="76">
        <f t="shared" si="1572"/>
        <v>0</v>
      </c>
      <c r="K7417" s="43">
        <f t="shared" si="1573"/>
        <v>0</v>
      </c>
    </row>
    <row r="7418" spans="1:11" ht="12.75" customHeight="1">
      <c r="A7418" s="61" t="str">
        <f>"         "&amp;Labels!B71</f>
        <v xml:space="preserve">         Customer 3</v>
      </c>
      <c r="B7418" s="76">
        <f t="shared" si="1570"/>
        <v>0</v>
      </c>
      <c r="C7418" s="76">
        <f t="shared" si="1570"/>
        <v>0</v>
      </c>
      <c r="D7418" s="76">
        <f t="shared" si="1570"/>
        <v>0</v>
      </c>
      <c r="E7418" s="76">
        <f t="shared" si="1570"/>
        <v>0</v>
      </c>
      <c r="F7418" s="43">
        <f t="shared" si="1571"/>
        <v>0</v>
      </c>
      <c r="G7418" s="76">
        <f t="shared" si="1572"/>
        <v>0</v>
      </c>
      <c r="H7418" s="76">
        <f t="shared" si="1572"/>
        <v>0</v>
      </c>
      <c r="I7418" s="76">
        <f t="shared" si="1572"/>
        <v>0</v>
      </c>
      <c r="J7418" s="76">
        <f t="shared" si="1572"/>
        <v>0</v>
      </c>
      <c r="K7418" s="43">
        <f t="shared" si="1573"/>
        <v>0</v>
      </c>
    </row>
    <row r="7419" spans="1:11" ht="12.75" customHeight="1">
      <c r="A7419" s="61" t="str">
        <f>"         "&amp;Labels!B72</f>
        <v xml:space="preserve">         Customer 4</v>
      </c>
      <c r="B7419" s="76">
        <f t="shared" si="1570"/>
        <v>0</v>
      </c>
      <c r="C7419" s="76">
        <f t="shared" si="1570"/>
        <v>0</v>
      </c>
      <c r="D7419" s="76">
        <f t="shared" si="1570"/>
        <v>0</v>
      </c>
      <c r="E7419" s="76">
        <f t="shared" si="1570"/>
        <v>0</v>
      </c>
      <c r="F7419" s="43">
        <f t="shared" si="1571"/>
        <v>0</v>
      </c>
      <c r="G7419" s="76">
        <f t="shared" si="1572"/>
        <v>0</v>
      </c>
      <c r="H7419" s="76">
        <f t="shared" si="1572"/>
        <v>0</v>
      </c>
      <c r="I7419" s="76">
        <f t="shared" si="1572"/>
        <v>0</v>
      </c>
      <c r="J7419" s="76">
        <f t="shared" si="1572"/>
        <v>0</v>
      </c>
      <c r="K7419" s="43">
        <f t="shared" si="1573"/>
        <v>0</v>
      </c>
    </row>
    <row r="7420" spans="1:11" ht="12.75" customHeight="1">
      <c r="A7420" s="61" t="str">
        <f>"         "&amp;Labels!B73</f>
        <v xml:space="preserve">         Customer 5</v>
      </c>
      <c r="B7420" s="76">
        <f t="shared" si="1570"/>
        <v>0</v>
      </c>
      <c r="C7420" s="76">
        <f t="shared" si="1570"/>
        <v>0</v>
      </c>
      <c r="D7420" s="76">
        <f t="shared" si="1570"/>
        <v>0</v>
      </c>
      <c r="E7420" s="76">
        <f t="shared" si="1570"/>
        <v>0</v>
      </c>
      <c r="F7420" s="43">
        <f t="shared" si="1571"/>
        <v>0</v>
      </c>
      <c r="G7420" s="76">
        <f t="shared" si="1572"/>
        <v>0</v>
      </c>
      <c r="H7420" s="76">
        <f t="shared" si="1572"/>
        <v>0</v>
      </c>
      <c r="I7420" s="76">
        <f t="shared" si="1572"/>
        <v>0</v>
      </c>
      <c r="J7420" s="76">
        <f t="shared" si="1572"/>
        <v>0</v>
      </c>
      <c r="K7420" s="43">
        <f t="shared" si="1573"/>
        <v>0</v>
      </c>
    </row>
    <row r="7421" spans="1:11" ht="12.75" customHeight="1">
      <c r="A7421" s="61" t="str">
        <f>"         "&amp;Labels!B74</f>
        <v xml:space="preserve">         Customer 6</v>
      </c>
      <c r="B7421" s="76">
        <f t="shared" si="1570"/>
        <v>0</v>
      </c>
      <c r="C7421" s="76">
        <f t="shared" si="1570"/>
        <v>0</v>
      </c>
      <c r="D7421" s="76">
        <f t="shared" si="1570"/>
        <v>0</v>
      </c>
      <c r="E7421" s="76">
        <f t="shared" si="1570"/>
        <v>0</v>
      </c>
      <c r="F7421" s="43">
        <f t="shared" si="1571"/>
        <v>0</v>
      </c>
      <c r="G7421" s="76">
        <f t="shared" si="1572"/>
        <v>0</v>
      </c>
      <c r="H7421" s="76">
        <f t="shared" si="1572"/>
        <v>0</v>
      </c>
      <c r="I7421" s="76">
        <f t="shared" si="1572"/>
        <v>0</v>
      </c>
      <c r="J7421" s="76">
        <f t="shared" si="1572"/>
        <v>0</v>
      </c>
      <c r="K7421" s="43">
        <f t="shared" si="1573"/>
        <v>0</v>
      </c>
    </row>
    <row r="7422" spans="1:11" ht="12.75" customHeight="1">
      <c r="A7422" s="61" t="str">
        <f>"         "&amp;Labels!B75</f>
        <v xml:space="preserve">         Customer 7</v>
      </c>
      <c r="B7422" s="76">
        <f t="shared" si="1570"/>
        <v>0</v>
      </c>
      <c r="C7422" s="76">
        <f t="shared" si="1570"/>
        <v>0</v>
      </c>
      <c r="D7422" s="76">
        <f t="shared" si="1570"/>
        <v>0</v>
      </c>
      <c r="E7422" s="76">
        <f t="shared" si="1570"/>
        <v>0</v>
      </c>
      <c r="F7422" s="43">
        <f t="shared" si="1571"/>
        <v>0</v>
      </c>
      <c r="G7422" s="76">
        <f t="shared" si="1572"/>
        <v>0</v>
      </c>
      <c r="H7422" s="76">
        <f t="shared" si="1572"/>
        <v>0</v>
      </c>
      <c r="I7422" s="76">
        <f t="shared" si="1572"/>
        <v>0</v>
      </c>
      <c r="J7422" s="76">
        <f t="shared" si="1572"/>
        <v>0</v>
      </c>
      <c r="K7422" s="43">
        <f t="shared" si="1573"/>
        <v>0</v>
      </c>
    </row>
    <row r="7423" spans="1:11" ht="12.75" customHeight="1">
      <c r="A7423" s="61" t="str">
        <f>"         "&amp;Labels!B76</f>
        <v xml:space="preserve">         Customer 8</v>
      </c>
      <c r="B7423" s="76">
        <f t="shared" si="1570"/>
        <v>0</v>
      </c>
      <c r="C7423" s="76">
        <f t="shared" si="1570"/>
        <v>0</v>
      </c>
      <c r="D7423" s="76">
        <f t="shared" si="1570"/>
        <v>0</v>
      </c>
      <c r="E7423" s="76">
        <f t="shared" si="1570"/>
        <v>0</v>
      </c>
      <c r="F7423" s="43">
        <f t="shared" si="1571"/>
        <v>0</v>
      </c>
      <c r="G7423" s="76">
        <f t="shared" si="1572"/>
        <v>0</v>
      </c>
      <c r="H7423" s="76">
        <f t="shared" si="1572"/>
        <v>0</v>
      </c>
      <c r="I7423" s="76">
        <f t="shared" si="1572"/>
        <v>0</v>
      </c>
      <c r="J7423" s="76">
        <f t="shared" si="1572"/>
        <v>0</v>
      </c>
      <c r="K7423" s="43">
        <f t="shared" si="1573"/>
        <v>0</v>
      </c>
    </row>
    <row r="7424" spans="1:11" ht="12.75" customHeight="1">
      <c r="A7424" s="61" t="str">
        <f>"         "&amp;Labels!B77</f>
        <v xml:space="preserve">         Customer 9</v>
      </c>
      <c r="B7424" s="76">
        <f t="shared" si="1570"/>
        <v>0</v>
      </c>
      <c r="C7424" s="76">
        <f t="shared" si="1570"/>
        <v>0</v>
      </c>
      <c r="D7424" s="76">
        <f t="shared" si="1570"/>
        <v>0</v>
      </c>
      <c r="E7424" s="76">
        <f t="shared" si="1570"/>
        <v>0</v>
      </c>
      <c r="F7424" s="43">
        <f t="shared" si="1571"/>
        <v>0</v>
      </c>
      <c r="G7424" s="76">
        <f t="shared" si="1572"/>
        <v>0</v>
      </c>
      <c r="H7424" s="76">
        <f t="shared" si="1572"/>
        <v>0</v>
      </c>
      <c r="I7424" s="76">
        <f t="shared" si="1572"/>
        <v>0</v>
      </c>
      <c r="J7424" s="76">
        <f t="shared" si="1572"/>
        <v>0</v>
      </c>
      <c r="K7424" s="43">
        <f t="shared" si="1573"/>
        <v>0</v>
      </c>
    </row>
    <row r="7425" spans="1:11" ht="12.75" customHeight="1">
      <c r="A7425" s="61" t="str">
        <f>"         "&amp;Labels!B78</f>
        <v xml:space="preserve">         Customer 10</v>
      </c>
      <c r="B7425" s="76">
        <f t="shared" si="1570"/>
        <v>0</v>
      </c>
      <c r="C7425" s="76">
        <f t="shared" si="1570"/>
        <v>0</v>
      </c>
      <c r="D7425" s="76">
        <f t="shared" si="1570"/>
        <v>0</v>
      </c>
      <c r="E7425" s="76">
        <f t="shared" si="1570"/>
        <v>0</v>
      </c>
      <c r="F7425" s="43">
        <f t="shared" si="1571"/>
        <v>0</v>
      </c>
      <c r="G7425" s="76">
        <f t="shared" si="1572"/>
        <v>0</v>
      </c>
      <c r="H7425" s="76">
        <f t="shared" si="1572"/>
        <v>0</v>
      </c>
      <c r="I7425" s="76">
        <f t="shared" si="1572"/>
        <v>0</v>
      </c>
      <c r="J7425" s="76">
        <f t="shared" si="1572"/>
        <v>0</v>
      </c>
      <c r="K7425" s="43">
        <f t="shared" si="1573"/>
        <v>0</v>
      </c>
    </row>
    <row r="7426" spans="1:11" ht="12.75" customHeight="1">
      <c r="A7426" s="61" t="str">
        <f>"         "&amp;Labels!C68</f>
        <v xml:space="preserve">         Total</v>
      </c>
      <c r="B7426" s="84">
        <f t="shared" si="1570"/>
        <v>0</v>
      </c>
      <c r="C7426" s="84">
        <f t="shared" si="1570"/>
        <v>0</v>
      </c>
      <c r="D7426" s="84">
        <f t="shared" si="1570"/>
        <v>0</v>
      </c>
      <c r="E7426" s="84">
        <f t="shared" si="1570"/>
        <v>0</v>
      </c>
      <c r="F7426" s="43">
        <f t="shared" si="1571"/>
        <v>0</v>
      </c>
      <c r="G7426" s="84">
        <f t="shared" si="1572"/>
        <v>0</v>
      </c>
      <c r="H7426" s="84">
        <f t="shared" si="1572"/>
        <v>0</v>
      </c>
      <c r="I7426" s="84">
        <f t="shared" si="1572"/>
        <v>0</v>
      </c>
      <c r="J7426" s="84">
        <f t="shared" si="1572"/>
        <v>0</v>
      </c>
      <c r="K7426" s="43">
        <f t="shared" si="1573"/>
        <v>0</v>
      </c>
    </row>
    <row r="7427" spans="1:11" ht="12.75" customHeight="1">
      <c r="A7427" s="61" t="str">
        <f>"      "&amp;Labels!B88</f>
        <v xml:space="preserve">      Q 4</v>
      </c>
      <c r="B7427" s="84"/>
      <c r="C7427" s="84"/>
      <c r="D7427" s="84"/>
      <c r="E7427" s="84"/>
      <c r="F7427" s="43"/>
      <c r="G7427" s="84"/>
      <c r="H7427" s="84"/>
      <c r="I7427" s="84"/>
      <c r="J7427" s="84"/>
      <c r="K7427" s="43"/>
    </row>
    <row r="7428" spans="1:11" ht="12.75" customHeight="1">
      <c r="A7428" s="61" t="str">
        <f>"         "&amp;Labels!B69</f>
        <v xml:space="preserve">         Customer 1</v>
      </c>
      <c r="B7428" s="76">
        <f t="shared" ref="B7428:E7438" si="1574">SUM(B7210,B7319)</f>
        <v>0</v>
      </c>
      <c r="C7428" s="76">
        <f t="shared" si="1574"/>
        <v>0</v>
      </c>
      <c r="D7428" s="76">
        <f t="shared" si="1574"/>
        <v>0</v>
      </c>
      <c r="E7428" s="76">
        <f t="shared" si="1574"/>
        <v>0</v>
      </c>
      <c r="F7428" s="43">
        <f t="shared" ref="F7428:F7438" si="1575">SUM(B7428:E7428)</f>
        <v>0</v>
      </c>
      <c r="G7428" s="76">
        <f t="shared" ref="G7428:J7438" si="1576">SUM(G7210,G7319)</f>
        <v>0</v>
      </c>
      <c r="H7428" s="76">
        <f t="shared" si="1576"/>
        <v>0</v>
      </c>
      <c r="I7428" s="76">
        <f t="shared" si="1576"/>
        <v>0</v>
      </c>
      <c r="J7428" s="76">
        <f t="shared" si="1576"/>
        <v>0</v>
      </c>
      <c r="K7428" s="43">
        <f t="shared" ref="K7428:K7438" si="1577">SUM(G7428:J7428)</f>
        <v>0</v>
      </c>
    </row>
    <row r="7429" spans="1:11" ht="12.75" customHeight="1">
      <c r="A7429" s="61" t="str">
        <f>"         "&amp;Labels!B70</f>
        <v xml:space="preserve">         Customer 2</v>
      </c>
      <c r="B7429" s="76">
        <f t="shared" si="1574"/>
        <v>0</v>
      </c>
      <c r="C7429" s="76">
        <f t="shared" si="1574"/>
        <v>0</v>
      </c>
      <c r="D7429" s="76">
        <f t="shared" si="1574"/>
        <v>0</v>
      </c>
      <c r="E7429" s="76">
        <f t="shared" si="1574"/>
        <v>0</v>
      </c>
      <c r="F7429" s="43">
        <f t="shared" si="1575"/>
        <v>0</v>
      </c>
      <c r="G7429" s="76">
        <f t="shared" si="1576"/>
        <v>0</v>
      </c>
      <c r="H7429" s="76">
        <f t="shared" si="1576"/>
        <v>0</v>
      </c>
      <c r="I7429" s="76">
        <f t="shared" si="1576"/>
        <v>0</v>
      </c>
      <c r="J7429" s="76">
        <f t="shared" si="1576"/>
        <v>0</v>
      </c>
      <c r="K7429" s="43">
        <f t="shared" si="1577"/>
        <v>0</v>
      </c>
    </row>
    <row r="7430" spans="1:11" ht="12.75" customHeight="1">
      <c r="A7430" s="61" t="str">
        <f>"         "&amp;Labels!B71</f>
        <v xml:space="preserve">         Customer 3</v>
      </c>
      <c r="B7430" s="76">
        <f t="shared" si="1574"/>
        <v>0</v>
      </c>
      <c r="C7430" s="76">
        <f t="shared" si="1574"/>
        <v>0</v>
      </c>
      <c r="D7430" s="76">
        <f t="shared" si="1574"/>
        <v>0</v>
      </c>
      <c r="E7430" s="76">
        <f t="shared" si="1574"/>
        <v>0</v>
      </c>
      <c r="F7430" s="43">
        <f t="shared" si="1575"/>
        <v>0</v>
      </c>
      <c r="G7430" s="76">
        <f t="shared" si="1576"/>
        <v>0</v>
      </c>
      <c r="H7430" s="76">
        <f t="shared" si="1576"/>
        <v>0</v>
      </c>
      <c r="I7430" s="76">
        <f t="shared" si="1576"/>
        <v>0</v>
      </c>
      <c r="J7430" s="76">
        <f t="shared" si="1576"/>
        <v>0</v>
      </c>
      <c r="K7430" s="43">
        <f t="shared" si="1577"/>
        <v>0</v>
      </c>
    </row>
    <row r="7431" spans="1:11" ht="12.75" customHeight="1">
      <c r="A7431" s="61" t="str">
        <f>"         "&amp;Labels!B72</f>
        <v xml:space="preserve">         Customer 4</v>
      </c>
      <c r="B7431" s="76">
        <f t="shared" si="1574"/>
        <v>0</v>
      </c>
      <c r="C7431" s="76">
        <f t="shared" si="1574"/>
        <v>0</v>
      </c>
      <c r="D7431" s="76">
        <f t="shared" si="1574"/>
        <v>0</v>
      </c>
      <c r="E7431" s="76">
        <f t="shared" si="1574"/>
        <v>0</v>
      </c>
      <c r="F7431" s="43">
        <f t="shared" si="1575"/>
        <v>0</v>
      </c>
      <c r="G7431" s="76">
        <f t="shared" si="1576"/>
        <v>0</v>
      </c>
      <c r="H7431" s="76">
        <f t="shared" si="1576"/>
        <v>0</v>
      </c>
      <c r="I7431" s="76">
        <f t="shared" si="1576"/>
        <v>0</v>
      </c>
      <c r="J7431" s="76">
        <f t="shared" si="1576"/>
        <v>0</v>
      </c>
      <c r="K7431" s="43">
        <f t="shared" si="1577"/>
        <v>0</v>
      </c>
    </row>
    <row r="7432" spans="1:11" ht="12.75" customHeight="1">
      <c r="A7432" s="61" t="str">
        <f>"         "&amp;Labels!B73</f>
        <v xml:space="preserve">         Customer 5</v>
      </c>
      <c r="B7432" s="76">
        <f t="shared" si="1574"/>
        <v>0</v>
      </c>
      <c r="C7432" s="76">
        <f t="shared" si="1574"/>
        <v>0</v>
      </c>
      <c r="D7432" s="76">
        <f t="shared" si="1574"/>
        <v>0</v>
      </c>
      <c r="E7432" s="76">
        <f t="shared" si="1574"/>
        <v>0</v>
      </c>
      <c r="F7432" s="43">
        <f t="shared" si="1575"/>
        <v>0</v>
      </c>
      <c r="G7432" s="76">
        <f t="shared" si="1576"/>
        <v>0</v>
      </c>
      <c r="H7432" s="76">
        <f t="shared" si="1576"/>
        <v>0</v>
      </c>
      <c r="I7432" s="76">
        <f t="shared" si="1576"/>
        <v>0</v>
      </c>
      <c r="J7432" s="76">
        <f t="shared" si="1576"/>
        <v>0</v>
      </c>
      <c r="K7432" s="43">
        <f t="shared" si="1577"/>
        <v>0</v>
      </c>
    </row>
    <row r="7433" spans="1:11" ht="12.75" customHeight="1">
      <c r="A7433" s="61" t="str">
        <f>"         "&amp;Labels!B74</f>
        <v xml:space="preserve">         Customer 6</v>
      </c>
      <c r="B7433" s="76">
        <f t="shared" si="1574"/>
        <v>0</v>
      </c>
      <c r="C7433" s="76">
        <f t="shared" si="1574"/>
        <v>0</v>
      </c>
      <c r="D7433" s="76">
        <f t="shared" si="1574"/>
        <v>0</v>
      </c>
      <c r="E7433" s="76">
        <f t="shared" si="1574"/>
        <v>0</v>
      </c>
      <c r="F7433" s="43">
        <f t="shared" si="1575"/>
        <v>0</v>
      </c>
      <c r="G7433" s="76">
        <f t="shared" si="1576"/>
        <v>0</v>
      </c>
      <c r="H7433" s="76">
        <f t="shared" si="1576"/>
        <v>0</v>
      </c>
      <c r="I7433" s="76">
        <f t="shared" si="1576"/>
        <v>0</v>
      </c>
      <c r="J7433" s="76">
        <f t="shared" si="1576"/>
        <v>0</v>
      </c>
      <c r="K7433" s="43">
        <f t="shared" si="1577"/>
        <v>0</v>
      </c>
    </row>
    <row r="7434" spans="1:11" ht="12.75" customHeight="1">
      <c r="A7434" s="61" t="str">
        <f>"         "&amp;Labels!B75</f>
        <v xml:space="preserve">         Customer 7</v>
      </c>
      <c r="B7434" s="76">
        <f t="shared" si="1574"/>
        <v>0</v>
      </c>
      <c r="C7434" s="76">
        <f t="shared" si="1574"/>
        <v>0</v>
      </c>
      <c r="D7434" s="76">
        <f t="shared" si="1574"/>
        <v>0</v>
      </c>
      <c r="E7434" s="76">
        <f t="shared" si="1574"/>
        <v>0</v>
      </c>
      <c r="F7434" s="43">
        <f t="shared" si="1575"/>
        <v>0</v>
      </c>
      <c r="G7434" s="76">
        <f t="shared" si="1576"/>
        <v>0</v>
      </c>
      <c r="H7434" s="76">
        <f t="shared" si="1576"/>
        <v>0</v>
      </c>
      <c r="I7434" s="76">
        <f t="shared" si="1576"/>
        <v>0</v>
      </c>
      <c r="J7434" s="76">
        <f t="shared" si="1576"/>
        <v>0</v>
      </c>
      <c r="K7434" s="43">
        <f t="shared" si="1577"/>
        <v>0</v>
      </c>
    </row>
    <row r="7435" spans="1:11" ht="12.75" customHeight="1">
      <c r="A7435" s="61" t="str">
        <f>"         "&amp;Labels!B76</f>
        <v xml:space="preserve">         Customer 8</v>
      </c>
      <c r="B7435" s="76">
        <f t="shared" si="1574"/>
        <v>0</v>
      </c>
      <c r="C7435" s="76">
        <f t="shared" si="1574"/>
        <v>0</v>
      </c>
      <c r="D7435" s="76">
        <f t="shared" si="1574"/>
        <v>0</v>
      </c>
      <c r="E7435" s="76">
        <f t="shared" si="1574"/>
        <v>0</v>
      </c>
      <c r="F7435" s="43">
        <f t="shared" si="1575"/>
        <v>0</v>
      </c>
      <c r="G7435" s="76">
        <f t="shared" si="1576"/>
        <v>0</v>
      </c>
      <c r="H7435" s="76">
        <f t="shared" si="1576"/>
        <v>0</v>
      </c>
      <c r="I7435" s="76">
        <f t="shared" si="1576"/>
        <v>0</v>
      </c>
      <c r="J7435" s="76">
        <f t="shared" si="1576"/>
        <v>0</v>
      </c>
      <c r="K7435" s="43">
        <f t="shared" si="1577"/>
        <v>0</v>
      </c>
    </row>
    <row r="7436" spans="1:11" ht="12.75" customHeight="1">
      <c r="A7436" s="61" t="str">
        <f>"         "&amp;Labels!B77</f>
        <v xml:space="preserve">         Customer 9</v>
      </c>
      <c r="B7436" s="76">
        <f t="shared" si="1574"/>
        <v>0</v>
      </c>
      <c r="C7436" s="76">
        <f t="shared" si="1574"/>
        <v>0</v>
      </c>
      <c r="D7436" s="76">
        <f t="shared" si="1574"/>
        <v>0</v>
      </c>
      <c r="E7436" s="76">
        <f t="shared" si="1574"/>
        <v>0</v>
      </c>
      <c r="F7436" s="43">
        <f t="shared" si="1575"/>
        <v>0</v>
      </c>
      <c r="G7436" s="76">
        <f t="shared" si="1576"/>
        <v>0</v>
      </c>
      <c r="H7436" s="76">
        <f t="shared" si="1576"/>
        <v>0</v>
      </c>
      <c r="I7436" s="76">
        <f t="shared" si="1576"/>
        <v>0</v>
      </c>
      <c r="J7436" s="76">
        <f t="shared" si="1576"/>
        <v>0</v>
      </c>
      <c r="K7436" s="43">
        <f t="shared" si="1577"/>
        <v>0</v>
      </c>
    </row>
    <row r="7437" spans="1:11" ht="12.75" customHeight="1">
      <c r="A7437" s="61" t="str">
        <f>"         "&amp;Labels!B78</f>
        <v xml:space="preserve">         Customer 10</v>
      </c>
      <c r="B7437" s="76">
        <f t="shared" si="1574"/>
        <v>0</v>
      </c>
      <c r="C7437" s="76">
        <f t="shared" si="1574"/>
        <v>0</v>
      </c>
      <c r="D7437" s="76">
        <f t="shared" si="1574"/>
        <v>0</v>
      </c>
      <c r="E7437" s="76">
        <f t="shared" si="1574"/>
        <v>0</v>
      </c>
      <c r="F7437" s="43">
        <f t="shared" si="1575"/>
        <v>0</v>
      </c>
      <c r="G7437" s="76">
        <f t="shared" si="1576"/>
        <v>0</v>
      </c>
      <c r="H7437" s="76">
        <f t="shared" si="1576"/>
        <v>0</v>
      </c>
      <c r="I7437" s="76">
        <f t="shared" si="1576"/>
        <v>0</v>
      </c>
      <c r="J7437" s="76">
        <f t="shared" si="1576"/>
        <v>0</v>
      </c>
      <c r="K7437" s="43">
        <f t="shared" si="1577"/>
        <v>0</v>
      </c>
    </row>
    <row r="7438" spans="1:11" ht="12.75" customHeight="1">
      <c r="A7438" s="61" t="str">
        <f>"         "&amp;Labels!C68</f>
        <v xml:space="preserve">         Total</v>
      </c>
      <c r="B7438" s="84">
        <f t="shared" si="1574"/>
        <v>0</v>
      </c>
      <c r="C7438" s="84">
        <f t="shared" si="1574"/>
        <v>0</v>
      </c>
      <c r="D7438" s="84">
        <f t="shared" si="1574"/>
        <v>0</v>
      </c>
      <c r="E7438" s="84">
        <f t="shared" si="1574"/>
        <v>0</v>
      </c>
      <c r="F7438" s="43">
        <f t="shared" si="1575"/>
        <v>0</v>
      </c>
      <c r="G7438" s="84">
        <f t="shared" si="1576"/>
        <v>0</v>
      </c>
      <c r="H7438" s="84">
        <f t="shared" si="1576"/>
        <v>0</v>
      </c>
      <c r="I7438" s="84">
        <f t="shared" si="1576"/>
        <v>0</v>
      </c>
      <c r="J7438" s="84">
        <f t="shared" si="1576"/>
        <v>0</v>
      </c>
      <c r="K7438" s="43">
        <f t="shared" si="1577"/>
        <v>0</v>
      </c>
    </row>
    <row r="7439" spans="1:11" ht="12.75" customHeight="1">
      <c r="A7439" s="61" t="str">
        <f>"      "&amp;Labels!B89</f>
        <v xml:space="preserve">      Q 5</v>
      </c>
      <c r="B7439" s="84"/>
      <c r="C7439" s="84"/>
      <c r="D7439" s="84"/>
      <c r="E7439" s="84"/>
      <c r="F7439" s="43"/>
      <c r="G7439" s="84"/>
      <c r="H7439" s="84"/>
      <c r="I7439" s="84"/>
      <c r="J7439" s="84"/>
      <c r="K7439" s="43"/>
    </row>
    <row r="7440" spans="1:11" ht="12.75" customHeight="1">
      <c r="A7440" s="61" t="str">
        <f>"         "&amp;Labels!B69</f>
        <v xml:space="preserve">         Customer 1</v>
      </c>
      <c r="B7440" s="76">
        <f t="shared" ref="B7440:E7450" si="1578">SUM(B7222,B7331)</f>
        <v>0</v>
      </c>
      <c r="C7440" s="76">
        <f t="shared" si="1578"/>
        <v>0</v>
      </c>
      <c r="D7440" s="76">
        <f t="shared" si="1578"/>
        <v>0</v>
      </c>
      <c r="E7440" s="76">
        <f t="shared" si="1578"/>
        <v>0</v>
      </c>
      <c r="F7440" s="43">
        <f t="shared" ref="F7440:F7450" si="1579">SUM(B7440:E7440)</f>
        <v>0</v>
      </c>
      <c r="G7440" s="76">
        <f t="shared" ref="G7440:J7450" si="1580">SUM(G7222,G7331)</f>
        <v>0</v>
      </c>
      <c r="H7440" s="76">
        <f t="shared" si="1580"/>
        <v>0</v>
      </c>
      <c r="I7440" s="76">
        <f t="shared" si="1580"/>
        <v>0</v>
      </c>
      <c r="J7440" s="76">
        <f t="shared" si="1580"/>
        <v>0</v>
      </c>
      <c r="K7440" s="43">
        <f t="shared" ref="K7440:K7450" si="1581">SUM(G7440:J7440)</f>
        <v>0</v>
      </c>
    </row>
    <row r="7441" spans="1:11" ht="12.75" customHeight="1">
      <c r="A7441" s="61" t="str">
        <f>"         "&amp;Labels!B70</f>
        <v xml:space="preserve">         Customer 2</v>
      </c>
      <c r="B7441" s="76">
        <f t="shared" si="1578"/>
        <v>0</v>
      </c>
      <c r="C7441" s="76">
        <f t="shared" si="1578"/>
        <v>0</v>
      </c>
      <c r="D7441" s="76">
        <f t="shared" si="1578"/>
        <v>0</v>
      </c>
      <c r="E7441" s="76">
        <f t="shared" si="1578"/>
        <v>0</v>
      </c>
      <c r="F7441" s="43">
        <f t="shared" si="1579"/>
        <v>0</v>
      </c>
      <c r="G7441" s="76">
        <f t="shared" si="1580"/>
        <v>0</v>
      </c>
      <c r="H7441" s="76">
        <f t="shared" si="1580"/>
        <v>0</v>
      </c>
      <c r="I7441" s="76">
        <f t="shared" si="1580"/>
        <v>0</v>
      </c>
      <c r="J7441" s="76">
        <f t="shared" si="1580"/>
        <v>0</v>
      </c>
      <c r="K7441" s="43">
        <f t="shared" si="1581"/>
        <v>0</v>
      </c>
    </row>
    <row r="7442" spans="1:11" ht="12.75" customHeight="1">
      <c r="A7442" s="61" t="str">
        <f>"         "&amp;Labels!B71</f>
        <v xml:space="preserve">         Customer 3</v>
      </c>
      <c r="B7442" s="76">
        <f t="shared" si="1578"/>
        <v>0</v>
      </c>
      <c r="C7442" s="76">
        <f t="shared" si="1578"/>
        <v>0</v>
      </c>
      <c r="D7442" s="76">
        <f t="shared" si="1578"/>
        <v>0</v>
      </c>
      <c r="E7442" s="76">
        <f t="shared" si="1578"/>
        <v>0</v>
      </c>
      <c r="F7442" s="43">
        <f t="shared" si="1579"/>
        <v>0</v>
      </c>
      <c r="G7442" s="76">
        <f t="shared" si="1580"/>
        <v>0</v>
      </c>
      <c r="H7442" s="76">
        <f t="shared" si="1580"/>
        <v>0</v>
      </c>
      <c r="I7442" s="76">
        <f t="shared" si="1580"/>
        <v>0</v>
      </c>
      <c r="J7442" s="76">
        <f t="shared" si="1580"/>
        <v>0</v>
      </c>
      <c r="K7442" s="43">
        <f t="shared" si="1581"/>
        <v>0</v>
      </c>
    </row>
    <row r="7443" spans="1:11" ht="12.75" customHeight="1">
      <c r="A7443" s="61" t="str">
        <f>"         "&amp;Labels!B72</f>
        <v xml:space="preserve">         Customer 4</v>
      </c>
      <c r="B7443" s="76">
        <f t="shared" si="1578"/>
        <v>0</v>
      </c>
      <c r="C7443" s="76">
        <f t="shared" si="1578"/>
        <v>0</v>
      </c>
      <c r="D7443" s="76">
        <f t="shared" si="1578"/>
        <v>0</v>
      </c>
      <c r="E7443" s="76">
        <f t="shared" si="1578"/>
        <v>0</v>
      </c>
      <c r="F7443" s="43">
        <f t="shared" si="1579"/>
        <v>0</v>
      </c>
      <c r="G7443" s="76">
        <f t="shared" si="1580"/>
        <v>0</v>
      </c>
      <c r="H7443" s="76">
        <f t="shared" si="1580"/>
        <v>0</v>
      </c>
      <c r="I7443" s="76">
        <f t="shared" si="1580"/>
        <v>0</v>
      </c>
      <c r="J7443" s="76">
        <f t="shared" si="1580"/>
        <v>0</v>
      </c>
      <c r="K7443" s="43">
        <f t="shared" si="1581"/>
        <v>0</v>
      </c>
    </row>
    <row r="7444" spans="1:11" ht="12.75" customHeight="1">
      <c r="A7444" s="61" t="str">
        <f>"         "&amp;Labels!B73</f>
        <v xml:space="preserve">         Customer 5</v>
      </c>
      <c r="B7444" s="76">
        <f t="shared" si="1578"/>
        <v>0</v>
      </c>
      <c r="C7444" s="76">
        <f t="shared" si="1578"/>
        <v>0</v>
      </c>
      <c r="D7444" s="76">
        <f t="shared" si="1578"/>
        <v>0</v>
      </c>
      <c r="E7444" s="76">
        <f t="shared" si="1578"/>
        <v>0</v>
      </c>
      <c r="F7444" s="43">
        <f t="shared" si="1579"/>
        <v>0</v>
      </c>
      <c r="G7444" s="76">
        <f t="shared" si="1580"/>
        <v>0</v>
      </c>
      <c r="H7444" s="76">
        <f t="shared" si="1580"/>
        <v>0</v>
      </c>
      <c r="I7444" s="76">
        <f t="shared" si="1580"/>
        <v>0</v>
      </c>
      <c r="J7444" s="76">
        <f t="shared" si="1580"/>
        <v>0</v>
      </c>
      <c r="K7444" s="43">
        <f t="shared" si="1581"/>
        <v>0</v>
      </c>
    </row>
    <row r="7445" spans="1:11" ht="12.75" customHeight="1">
      <c r="A7445" s="61" t="str">
        <f>"         "&amp;Labels!B74</f>
        <v xml:space="preserve">         Customer 6</v>
      </c>
      <c r="B7445" s="76">
        <f t="shared" si="1578"/>
        <v>0</v>
      </c>
      <c r="C7445" s="76">
        <f t="shared" si="1578"/>
        <v>0</v>
      </c>
      <c r="D7445" s="76">
        <f t="shared" si="1578"/>
        <v>0</v>
      </c>
      <c r="E7445" s="76">
        <f t="shared" si="1578"/>
        <v>0</v>
      </c>
      <c r="F7445" s="43">
        <f t="shared" si="1579"/>
        <v>0</v>
      </c>
      <c r="G7445" s="76">
        <f t="shared" si="1580"/>
        <v>0</v>
      </c>
      <c r="H7445" s="76">
        <f t="shared" si="1580"/>
        <v>0</v>
      </c>
      <c r="I7445" s="76">
        <f t="shared" si="1580"/>
        <v>0</v>
      </c>
      <c r="J7445" s="76">
        <f t="shared" si="1580"/>
        <v>0</v>
      </c>
      <c r="K7445" s="43">
        <f t="shared" si="1581"/>
        <v>0</v>
      </c>
    </row>
    <row r="7446" spans="1:11" ht="12.75" customHeight="1">
      <c r="A7446" s="61" t="str">
        <f>"         "&amp;Labels!B75</f>
        <v xml:space="preserve">         Customer 7</v>
      </c>
      <c r="B7446" s="76">
        <f t="shared" si="1578"/>
        <v>0</v>
      </c>
      <c r="C7446" s="76">
        <f t="shared" si="1578"/>
        <v>0</v>
      </c>
      <c r="D7446" s="76">
        <f t="shared" si="1578"/>
        <v>0</v>
      </c>
      <c r="E7446" s="76">
        <f t="shared" si="1578"/>
        <v>0</v>
      </c>
      <c r="F7446" s="43">
        <f t="shared" si="1579"/>
        <v>0</v>
      </c>
      <c r="G7446" s="76">
        <f t="shared" si="1580"/>
        <v>0</v>
      </c>
      <c r="H7446" s="76">
        <f t="shared" si="1580"/>
        <v>0</v>
      </c>
      <c r="I7446" s="76">
        <f t="shared" si="1580"/>
        <v>0</v>
      </c>
      <c r="J7446" s="76">
        <f t="shared" si="1580"/>
        <v>0</v>
      </c>
      <c r="K7446" s="43">
        <f t="shared" si="1581"/>
        <v>0</v>
      </c>
    </row>
    <row r="7447" spans="1:11" ht="12.75" customHeight="1">
      <c r="A7447" s="61" t="str">
        <f>"         "&amp;Labels!B76</f>
        <v xml:space="preserve">         Customer 8</v>
      </c>
      <c r="B7447" s="76">
        <f t="shared" si="1578"/>
        <v>0</v>
      </c>
      <c r="C7447" s="76">
        <f t="shared" si="1578"/>
        <v>0</v>
      </c>
      <c r="D7447" s="76">
        <f t="shared" si="1578"/>
        <v>0</v>
      </c>
      <c r="E7447" s="76">
        <f t="shared" si="1578"/>
        <v>0</v>
      </c>
      <c r="F7447" s="43">
        <f t="shared" si="1579"/>
        <v>0</v>
      </c>
      <c r="G7447" s="76">
        <f t="shared" si="1580"/>
        <v>0</v>
      </c>
      <c r="H7447" s="76">
        <f t="shared" si="1580"/>
        <v>0</v>
      </c>
      <c r="I7447" s="76">
        <f t="shared" si="1580"/>
        <v>0</v>
      </c>
      <c r="J7447" s="76">
        <f t="shared" si="1580"/>
        <v>0</v>
      </c>
      <c r="K7447" s="43">
        <f t="shared" si="1581"/>
        <v>0</v>
      </c>
    </row>
    <row r="7448" spans="1:11" ht="12.75" customHeight="1">
      <c r="A7448" s="61" t="str">
        <f>"         "&amp;Labels!B77</f>
        <v xml:space="preserve">         Customer 9</v>
      </c>
      <c r="B7448" s="76">
        <f t="shared" si="1578"/>
        <v>0</v>
      </c>
      <c r="C7448" s="76">
        <f t="shared" si="1578"/>
        <v>0</v>
      </c>
      <c r="D7448" s="76">
        <f t="shared" si="1578"/>
        <v>0</v>
      </c>
      <c r="E7448" s="76">
        <f t="shared" si="1578"/>
        <v>0</v>
      </c>
      <c r="F7448" s="43">
        <f t="shared" si="1579"/>
        <v>0</v>
      </c>
      <c r="G7448" s="76">
        <f t="shared" si="1580"/>
        <v>0</v>
      </c>
      <c r="H7448" s="76">
        <f t="shared" si="1580"/>
        <v>0</v>
      </c>
      <c r="I7448" s="76">
        <f t="shared" si="1580"/>
        <v>0</v>
      </c>
      <c r="J7448" s="76">
        <f t="shared" si="1580"/>
        <v>0</v>
      </c>
      <c r="K7448" s="43">
        <f t="shared" si="1581"/>
        <v>0</v>
      </c>
    </row>
    <row r="7449" spans="1:11" ht="12.75" customHeight="1">
      <c r="A7449" s="61" t="str">
        <f>"         "&amp;Labels!B78</f>
        <v xml:space="preserve">         Customer 10</v>
      </c>
      <c r="B7449" s="76">
        <f t="shared" si="1578"/>
        <v>0</v>
      </c>
      <c r="C7449" s="76">
        <f t="shared" si="1578"/>
        <v>0</v>
      </c>
      <c r="D7449" s="76">
        <f t="shared" si="1578"/>
        <v>0</v>
      </c>
      <c r="E7449" s="76">
        <f t="shared" si="1578"/>
        <v>0</v>
      </c>
      <c r="F7449" s="43">
        <f t="shared" si="1579"/>
        <v>0</v>
      </c>
      <c r="G7449" s="76">
        <f t="shared" si="1580"/>
        <v>0</v>
      </c>
      <c r="H7449" s="76">
        <f t="shared" si="1580"/>
        <v>0</v>
      </c>
      <c r="I7449" s="76">
        <f t="shared" si="1580"/>
        <v>0</v>
      </c>
      <c r="J7449" s="76">
        <f t="shared" si="1580"/>
        <v>0</v>
      </c>
      <c r="K7449" s="43">
        <f t="shared" si="1581"/>
        <v>0</v>
      </c>
    </row>
    <row r="7450" spans="1:11" ht="12.75" customHeight="1">
      <c r="A7450" s="61" t="str">
        <f>"         "&amp;Labels!C68</f>
        <v xml:space="preserve">         Total</v>
      </c>
      <c r="B7450" s="84">
        <f t="shared" si="1578"/>
        <v>0</v>
      </c>
      <c r="C7450" s="84">
        <f t="shared" si="1578"/>
        <v>0</v>
      </c>
      <c r="D7450" s="84">
        <f t="shared" si="1578"/>
        <v>0</v>
      </c>
      <c r="E7450" s="84">
        <f t="shared" si="1578"/>
        <v>0</v>
      </c>
      <c r="F7450" s="43">
        <f t="shared" si="1579"/>
        <v>0</v>
      </c>
      <c r="G7450" s="84">
        <f t="shared" si="1580"/>
        <v>0</v>
      </c>
      <c r="H7450" s="84">
        <f t="shared" si="1580"/>
        <v>0</v>
      </c>
      <c r="I7450" s="84">
        <f t="shared" si="1580"/>
        <v>0</v>
      </c>
      <c r="J7450" s="84">
        <f t="shared" si="1580"/>
        <v>0</v>
      </c>
      <c r="K7450" s="43">
        <f t="shared" si="1581"/>
        <v>0</v>
      </c>
    </row>
    <row r="7451" spans="1:11" ht="12.75" customHeight="1">
      <c r="A7451" s="61" t="str">
        <f>"      "&amp;Labels!B90</f>
        <v xml:space="preserve">      Q 6</v>
      </c>
      <c r="B7451" s="84"/>
      <c r="C7451" s="84"/>
      <c r="D7451" s="84"/>
      <c r="E7451" s="84"/>
      <c r="F7451" s="43"/>
      <c r="G7451" s="84"/>
      <c r="H7451" s="84"/>
      <c r="I7451" s="84"/>
      <c r="J7451" s="84"/>
      <c r="K7451" s="43"/>
    </row>
    <row r="7452" spans="1:11" ht="12.75" customHeight="1">
      <c r="A7452" s="61" t="str">
        <f>"         "&amp;Labels!B69</f>
        <v xml:space="preserve">         Customer 1</v>
      </c>
      <c r="B7452" s="76">
        <f t="shared" ref="B7452:E7462" si="1582">SUM(B7234,B7343)</f>
        <v>0</v>
      </c>
      <c r="C7452" s="76">
        <f t="shared" si="1582"/>
        <v>0</v>
      </c>
      <c r="D7452" s="76">
        <f t="shared" si="1582"/>
        <v>0</v>
      </c>
      <c r="E7452" s="76">
        <f t="shared" si="1582"/>
        <v>0</v>
      </c>
      <c r="F7452" s="43">
        <f t="shared" ref="F7452:F7462" si="1583">SUM(B7452:E7452)</f>
        <v>0</v>
      </c>
      <c r="G7452" s="76">
        <f t="shared" ref="G7452:J7462" si="1584">SUM(G7234,G7343)</f>
        <v>0</v>
      </c>
      <c r="H7452" s="76">
        <f t="shared" si="1584"/>
        <v>0</v>
      </c>
      <c r="I7452" s="76">
        <f t="shared" si="1584"/>
        <v>0</v>
      </c>
      <c r="J7452" s="76">
        <f t="shared" si="1584"/>
        <v>0</v>
      </c>
      <c r="K7452" s="43">
        <f t="shared" ref="K7452:K7462" si="1585">SUM(G7452:J7452)</f>
        <v>0</v>
      </c>
    </row>
    <row r="7453" spans="1:11" ht="12.75" customHeight="1">
      <c r="A7453" s="61" t="str">
        <f>"         "&amp;Labels!B70</f>
        <v xml:space="preserve">         Customer 2</v>
      </c>
      <c r="B7453" s="76">
        <f t="shared" si="1582"/>
        <v>0</v>
      </c>
      <c r="C7453" s="76">
        <f t="shared" si="1582"/>
        <v>0</v>
      </c>
      <c r="D7453" s="76">
        <f t="shared" si="1582"/>
        <v>0</v>
      </c>
      <c r="E7453" s="76">
        <f t="shared" si="1582"/>
        <v>0</v>
      </c>
      <c r="F7453" s="43">
        <f t="shared" si="1583"/>
        <v>0</v>
      </c>
      <c r="G7453" s="76">
        <f t="shared" si="1584"/>
        <v>0</v>
      </c>
      <c r="H7453" s="76">
        <f t="shared" si="1584"/>
        <v>0</v>
      </c>
      <c r="I7453" s="76">
        <f t="shared" si="1584"/>
        <v>0</v>
      </c>
      <c r="J7453" s="76">
        <f t="shared" si="1584"/>
        <v>0</v>
      </c>
      <c r="K7453" s="43">
        <f t="shared" si="1585"/>
        <v>0</v>
      </c>
    </row>
    <row r="7454" spans="1:11" ht="12.75" customHeight="1">
      <c r="A7454" s="61" t="str">
        <f>"         "&amp;Labels!B71</f>
        <v xml:space="preserve">         Customer 3</v>
      </c>
      <c r="B7454" s="76">
        <f t="shared" si="1582"/>
        <v>0</v>
      </c>
      <c r="C7454" s="76">
        <f t="shared" si="1582"/>
        <v>0</v>
      </c>
      <c r="D7454" s="76">
        <f t="shared" si="1582"/>
        <v>0</v>
      </c>
      <c r="E7454" s="76">
        <f t="shared" si="1582"/>
        <v>0</v>
      </c>
      <c r="F7454" s="43">
        <f t="shared" si="1583"/>
        <v>0</v>
      </c>
      <c r="G7454" s="76">
        <f t="shared" si="1584"/>
        <v>0</v>
      </c>
      <c r="H7454" s="76">
        <f t="shared" si="1584"/>
        <v>0</v>
      </c>
      <c r="I7454" s="76">
        <f t="shared" si="1584"/>
        <v>0</v>
      </c>
      <c r="J7454" s="76">
        <f t="shared" si="1584"/>
        <v>0</v>
      </c>
      <c r="K7454" s="43">
        <f t="shared" si="1585"/>
        <v>0</v>
      </c>
    </row>
    <row r="7455" spans="1:11" ht="12.75" customHeight="1">
      <c r="A7455" s="61" t="str">
        <f>"         "&amp;Labels!B72</f>
        <v xml:space="preserve">         Customer 4</v>
      </c>
      <c r="B7455" s="76">
        <f t="shared" si="1582"/>
        <v>0</v>
      </c>
      <c r="C7455" s="76">
        <f t="shared" si="1582"/>
        <v>0</v>
      </c>
      <c r="D7455" s="76">
        <f t="shared" si="1582"/>
        <v>0</v>
      </c>
      <c r="E7455" s="76">
        <f t="shared" si="1582"/>
        <v>0</v>
      </c>
      <c r="F7455" s="43">
        <f t="shared" si="1583"/>
        <v>0</v>
      </c>
      <c r="G7455" s="76">
        <f t="shared" si="1584"/>
        <v>0</v>
      </c>
      <c r="H7455" s="76">
        <f t="shared" si="1584"/>
        <v>0</v>
      </c>
      <c r="I7455" s="76">
        <f t="shared" si="1584"/>
        <v>0</v>
      </c>
      <c r="J7455" s="76">
        <f t="shared" si="1584"/>
        <v>0</v>
      </c>
      <c r="K7455" s="43">
        <f t="shared" si="1585"/>
        <v>0</v>
      </c>
    </row>
    <row r="7456" spans="1:11" ht="12.75" customHeight="1">
      <c r="A7456" s="61" t="str">
        <f>"         "&amp;Labels!B73</f>
        <v xml:space="preserve">         Customer 5</v>
      </c>
      <c r="B7456" s="76">
        <f t="shared" si="1582"/>
        <v>0</v>
      </c>
      <c r="C7456" s="76">
        <f t="shared" si="1582"/>
        <v>0</v>
      </c>
      <c r="D7456" s="76">
        <f t="shared" si="1582"/>
        <v>0</v>
      </c>
      <c r="E7456" s="76">
        <f t="shared" si="1582"/>
        <v>0</v>
      </c>
      <c r="F7456" s="43">
        <f t="shared" si="1583"/>
        <v>0</v>
      </c>
      <c r="G7456" s="76">
        <f t="shared" si="1584"/>
        <v>0</v>
      </c>
      <c r="H7456" s="76">
        <f t="shared" si="1584"/>
        <v>0</v>
      </c>
      <c r="I7456" s="76">
        <f t="shared" si="1584"/>
        <v>0</v>
      </c>
      <c r="J7456" s="76">
        <f t="shared" si="1584"/>
        <v>0</v>
      </c>
      <c r="K7456" s="43">
        <f t="shared" si="1585"/>
        <v>0</v>
      </c>
    </row>
    <row r="7457" spans="1:11" ht="12.75" customHeight="1">
      <c r="A7457" s="61" t="str">
        <f>"         "&amp;Labels!B74</f>
        <v xml:space="preserve">         Customer 6</v>
      </c>
      <c r="B7457" s="76">
        <f t="shared" si="1582"/>
        <v>0</v>
      </c>
      <c r="C7457" s="76">
        <f t="shared" si="1582"/>
        <v>0</v>
      </c>
      <c r="D7457" s="76">
        <f t="shared" si="1582"/>
        <v>0</v>
      </c>
      <c r="E7457" s="76">
        <f t="shared" si="1582"/>
        <v>0</v>
      </c>
      <c r="F7457" s="43">
        <f t="shared" si="1583"/>
        <v>0</v>
      </c>
      <c r="G7457" s="76">
        <f t="shared" si="1584"/>
        <v>0</v>
      </c>
      <c r="H7457" s="76">
        <f t="shared" si="1584"/>
        <v>0</v>
      </c>
      <c r="I7457" s="76">
        <f t="shared" si="1584"/>
        <v>0</v>
      </c>
      <c r="J7457" s="76">
        <f t="shared" si="1584"/>
        <v>0</v>
      </c>
      <c r="K7457" s="43">
        <f t="shared" si="1585"/>
        <v>0</v>
      </c>
    </row>
    <row r="7458" spans="1:11" ht="12.75" customHeight="1">
      <c r="A7458" s="61" t="str">
        <f>"         "&amp;Labels!B75</f>
        <v xml:space="preserve">         Customer 7</v>
      </c>
      <c r="B7458" s="76">
        <f t="shared" si="1582"/>
        <v>0</v>
      </c>
      <c r="C7458" s="76">
        <f t="shared" si="1582"/>
        <v>0</v>
      </c>
      <c r="D7458" s="76">
        <f t="shared" si="1582"/>
        <v>0</v>
      </c>
      <c r="E7458" s="76">
        <f t="shared" si="1582"/>
        <v>0</v>
      </c>
      <c r="F7458" s="43">
        <f t="shared" si="1583"/>
        <v>0</v>
      </c>
      <c r="G7458" s="76">
        <f t="shared" si="1584"/>
        <v>0</v>
      </c>
      <c r="H7458" s="76">
        <f t="shared" si="1584"/>
        <v>0</v>
      </c>
      <c r="I7458" s="76">
        <f t="shared" si="1584"/>
        <v>0</v>
      </c>
      <c r="J7458" s="76">
        <f t="shared" si="1584"/>
        <v>0</v>
      </c>
      <c r="K7458" s="43">
        <f t="shared" si="1585"/>
        <v>0</v>
      </c>
    </row>
    <row r="7459" spans="1:11" ht="12.75" customHeight="1">
      <c r="A7459" s="61" t="str">
        <f>"         "&amp;Labels!B76</f>
        <v xml:space="preserve">         Customer 8</v>
      </c>
      <c r="B7459" s="76">
        <f t="shared" si="1582"/>
        <v>0</v>
      </c>
      <c r="C7459" s="76">
        <f t="shared" si="1582"/>
        <v>0</v>
      </c>
      <c r="D7459" s="76">
        <f t="shared" si="1582"/>
        <v>0</v>
      </c>
      <c r="E7459" s="76">
        <f t="shared" si="1582"/>
        <v>0</v>
      </c>
      <c r="F7459" s="43">
        <f t="shared" si="1583"/>
        <v>0</v>
      </c>
      <c r="G7459" s="76">
        <f t="shared" si="1584"/>
        <v>0</v>
      </c>
      <c r="H7459" s="76">
        <f t="shared" si="1584"/>
        <v>0</v>
      </c>
      <c r="I7459" s="76">
        <f t="shared" si="1584"/>
        <v>0</v>
      </c>
      <c r="J7459" s="76">
        <f t="shared" si="1584"/>
        <v>0</v>
      </c>
      <c r="K7459" s="43">
        <f t="shared" si="1585"/>
        <v>0</v>
      </c>
    </row>
    <row r="7460" spans="1:11" ht="12.75" customHeight="1">
      <c r="A7460" s="61" t="str">
        <f>"         "&amp;Labels!B77</f>
        <v xml:space="preserve">         Customer 9</v>
      </c>
      <c r="B7460" s="76">
        <f t="shared" si="1582"/>
        <v>0</v>
      </c>
      <c r="C7460" s="76">
        <f t="shared" si="1582"/>
        <v>0</v>
      </c>
      <c r="D7460" s="76">
        <f t="shared" si="1582"/>
        <v>0</v>
      </c>
      <c r="E7460" s="76">
        <f t="shared" si="1582"/>
        <v>0</v>
      </c>
      <c r="F7460" s="43">
        <f t="shared" si="1583"/>
        <v>0</v>
      </c>
      <c r="G7460" s="76">
        <f t="shared" si="1584"/>
        <v>0</v>
      </c>
      <c r="H7460" s="76">
        <f t="shared" si="1584"/>
        <v>0</v>
      </c>
      <c r="I7460" s="76">
        <f t="shared" si="1584"/>
        <v>0</v>
      </c>
      <c r="J7460" s="76">
        <f t="shared" si="1584"/>
        <v>0</v>
      </c>
      <c r="K7460" s="43">
        <f t="shared" si="1585"/>
        <v>0</v>
      </c>
    </row>
    <row r="7461" spans="1:11" ht="12.75" customHeight="1">
      <c r="A7461" s="61" t="str">
        <f>"         "&amp;Labels!B78</f>
        <v xml:space="preserve">         Customer 10</v>
      </c>
      <c r="B7461" s="76">
        <f t="shared" si="1582"/>
        <v>0</v>
      </c>
      <c r="C7461" s="76">
        <f t="shared" si="1582"/>
        <v>0</v>
      </c>
      <c r="D7461" s="76">
        <f t="shared" si="1582"/>
        <v>0</v>
      </c>
      <c r="E7461" s="76">
        <f t="shared" si="1582"/>
        <v>0</v>
      </c>
      <c r="F7461" s="43">
        <f t="shared" si="1583"/>
        <v>0</v>
      </c>
      <c r="G7461" s="76">
        <f t="shared" si="1584"/>
        <v>0</v>
      </c>
      <c r="H7461" s="76">
        <f t="shared" si="1584"/>
        <v>0</v>
      </c>
      <c r="I7461" s="76">
        <f t="shared" si="1584"/>
        <v>0</v>
      </c>
      <c r="J7461" s="76">
        <f t="shared" si="1584"/>
        <v>0</v>
      </c>
      <c r="K7461" s="43">
        <f t="shared" si="1585"/>
        <v>0</v>
      </c>
    </row>
    <row r="7462" spans="1:11" ht="12.75" customHeight="1">
      <c r="A7462" s="61" t="str">
        <f>"         "&amp;Labels!C68</f>
        <v xml:space="preserve">         Total</v>
      </c>
      <c r="B7462" s="84">
        <f t="shared" si="1582"/>
        <v>0</v>
      </c>
      <c r="C7462" s="84">
        <f t="shared" si="1582"/>
        <v>0</v>
      </c>
      <c r="D7462" s="84">
        <f t="shared" si="1582"/>
        <v>0</v>
      </c>
      <c r="E7462" s="84">
        <f t="shared" si="1582"/>
        <v>0</v>
      </c>
      <c r="F7462" s="43">
        <f t="shared" si="1583"/>
        <v>0</v>
      </c>
      <c r="G7462" s="84">
        <f t="shared" si="1584"/>
        <v>0</v>
      </c>
      <c r="H7462" s="84">
        <f t="shared" si="1584"/>
        <v>0</v>
      </c>
      <c r="I7462" s="84">
        <f t="shared" si="1584"/>
        <v>0</v>
      </c>
      <c r="J7462" s="84">
        <f t="shared" si="1584"/>
        <v>0</v>
      </c>
      <c r="K7462" s="43">
        <f t="shared" si="1585"/>
        <v>0</v>
      </c>
    </row>
    <row r="7463" spans="1:11" ht="12.75" customHeight="1">
      <c r="A7463" s="61" t="str">
        <f>"      "&amp;Labels!B91</f>
        <v xml:space="preserve">      Q 7</v>
      </c>
      <c r="B7463" s="84"/>
      <c r="C7463" s="84"/>
      <c r="D7463" s="84"/>
      <c r="E7463" s="84"/>
      <c r="F7463" s="43"/>
      <c r="G7463" s="84"/>
      <c r="H7463" s="84"/>
      <c r="I7463" s="84"/>
      <c r="J7463" s="84"/>
      <c r="K7463" s="43"/>
    </row>
    <row r="7464" spans="1:11" ht="12.75" customHeight="1">
      <c r="A7464" s="61" t="str">
        <f>"         "&amp;Labels!B69</f>
        <v xml:space="preserve">         Customer 1</v>
      </c>
      <c r="B7464" s="76">
        <f t="shared" ref="B7464:E7474" si="1586">SUM(B7246,B7355)</f>
        <v>0</v>
      </c>
      <c r="C7464" s="76">
        <f t="shared" si="1586"/>
        <v>0</v>
      </c>
      <c r="D7464" s="76">
        <f t="shared" si="1586"/>
        <v>0</v>
      </c>
      <c r="E7464" s="76">
        <f t="shared" si="1586"/>
        <v>0</v>
      </c>
      <c r="F7464" s="43">
        <f t="shared" ref="F7464:F7474" si="1587">SUM(B7464:E7464)</f>
        <v>0</v>
      </c>
      <c r="G7464" s="76">
        <f t="shared" ref="G7464:J7474" si="1588">SUM(G7246,G7355)</f>
        <v>0</v>
      </c>
      <c r="H7464" s="76">
        <f t="shared" si="1588"/>
        <v>0</v>
      </c>
      <c r="I7464" s="76">
        <f t="shared" si="1588"/>
        <v>0</v>
      </c>
      <c r="J7464" s="76">
        <f t="shared" si="1588"/>
        <v>0</v>
      </c>
      <c r="K7464" s="43">
        <f t="shared" ref="K7464:K7474" si="1589">SUM(G7464:J7464)</f>
        <v>0</v>
      </c>
    </row>
    <row r="7465" spans="1:11" ht="12.75" customHeight="1">
      <c r="A7465" s="61" t="str">
        <f>"         "&amp;Labels!B70</f>
        <v xml:space="preserve">         Customer 2</v>
      </c>
      <c r="B7465" s="76">
        <f t="shared" si="1586"/>
        <v>0</v>
      </c>
      <c r="C7465" s="76">
        <f t="shared" si="1586"/>
        <v>0</v>
      </c>
      <c r="D7465" s="76">
        <f t="shared" si="1586"/>
        <v>0</v>
      </c>
      <c r="E7465" s="76">
        <f t="shared" si="1586"/>
        <v>0</v>
      </c>
      <c r="F7465" s="43">
        <f t="shared" si="1587"/>
        <v>0</v>
      </c>
      <c r="G7465" s="76">
        <f t="shared" si="1588"/>
        <v>0</v>
      </c>
      <c r="H7465" s="76">
        <f t="shared" si="1588"/>
        <v>0</v>
      </c>
      <c r="I7465" s="76">
        <f t="shared" si="1588"/>
        <v>0</v>
      </c>
      <c r="J7465" s="76">
        <f t="shared" si="1588"/>
        <v>0</v>
      </c>
      <c r="K7465" s="43">
        <f t="shared" si="1589"/>
        <v>0</v>
      </c>
    </row>
    <row r="7466" spans="1:11" ht="12.75" customHeight="1">
      <c r="A7466" s="61" t="str">
        <f>"         "&amp;Labels!B71</f>
        <v xml:space="preserve">         Customer 3</v>
      </c>
      <c r="B7466" s="76">
        <f t="shared" si="1586"/>
        <v>0</v>
      </c>
      <c r="C7466" s="76">
        <f t="shared" si="1586"/>
        <v>0</v>
      </c>
      <c r="D7466" s="76">
        <f t="shared" si="1586"/>
        <v>0</v>
      </c>
      <c r="E7466" s="76">
        <f t="shared" si="1586"/>
        <v>0</v>
      </c>
      <c r="F7466" s="43">
        <f t="shared" si="1587"/>
        <v>0</v>
      </c>
      <c r="G7466" s="76">
        <f t="shared" si="1588"/>
        <v>0</v>
      </c>
      <c r="H7466" s="76">
        <f t="shared" si="1588"/>
        <v>0</v>
      </c>
      <c r="I7466" s="76">
        <f t="shared" si="1588"/>
        <v>0</v>
      </c>
      <c r="J7466" s="76">
        <f t="shared" si="1588"/>
        <v>0</v>
      </c>
      <c r="K7466" s="43">
        <f t="shared" si="1589"/>
        <v>0</v>
      </c>
    </row>
    <row r="7467" spans="1:11" ht="12.75" customHeight="1">
      <c r="A7467" s="61" t="str">
        <f>"         "&amp;Labels!B72</f>
        <v xml:space="preserve">         Customer 4</v>
      </c>
      <c r="B7467" s="76">
        <f t="shared" si="1586"/>
        <v>0</v>
      </c>
      <c r="C7467" s="76">
        <f t="shared" si="1586"/>
        <v>0</v>
      </c>
      <c r="D7467" s="76">
        <f t="shared" si="1586"/>
        <v>0</v>
      </c>
      <c r="E7467" s="76">
        <f t="shared" si="1586"/>
        <v>0</v>
      </c>
      <c r="F7467" s="43">
        <f t="shared" si="1587"/>
        <v>0</v>
      </c>
      <c r="G7467" s="76">
        <f t="shared" si="1588"/>
        <v>0</v>
      </c>
      <c r="H7467" s="76">
        <f t="shared" si="1588"/>
        <v>0</v>
      </c>
      <c r="I7467" s="76">
        <f t="shared" si="1588"/>
        <v>0</v>
      </c>
      <c r="J7467" s="76">
        <f t="shared" si="1588"/>
        <v>0</v>
      </c>
      <c r="K7467" s="43">
        <f t="shared" si="1589"/>
        <v>0</v>
      </c>
    </row>
    <row r="7468" spans="1:11" ht="12.75" customHeight="1">
      <c r="A7468" s="61" t="str">
        <f>"         "&amp;Labels!B73</f>
        <v xml:space="preserve">         Customer 5</v>
      </c>
      <c r="B7468" s="76">
        <f t="shared" si="1586"/>
        <v>0</v>
      </c>
      <c r="C7468" s="76">
        <f t="shared" si="1586"/>
        <v>0</v>
      </c>
      <c r="D7468" s="76">
        <f t="shared" si="1586"/>
        <v>0</v>
      </c>
      <c r="E7468" s="76">
        <f t="shared" si="1586"/>
        <v>0</v>
      </c>
      <c r="F7468" s="43">
        <f t="shared" si="1587"/>
        <v>0</v>
      </c>
      <c r="G7468" s="76">
        <f t="shared" si="1588"/>
        <v>0</v>
      </c>
      <c r="H7468" s="76">
        <f t="shared" si="1588"/>
        <v>0</v>
      </c>
      <c r="I7468" s="76">
        <f t="shared" si="1588"/>
        <v>0</v>
      </c>
      <c r="J7468" s="76">
        <f t="shared" si="1588"/>
        <v>0</v>
      </c>
      <c r="K7468" s="43">
        <f t="shared" si="1589"/>
        <v>0</v>
      </c>
    </row>
    <row r="7469" spans="1:11" ht="12.75" customHeight="1">
      <c r="A7469" s="61" t="str">
        <f>"         "&amp;Labels!B74</f>
        <v xml:space="preserve">         Customer 6</v>
      </c>
      <c r="B7469" s="76">
        <f t="shared" si="1586"/>
        <v>0</v>
      </c>
      <c r="C7469" s="76">
        <f t="shared" si="1586"/>
        <v>0</v>
      </c>
      <c r="D7469" s="76">
        <f t="shared" si="1586"/>
        <v>0</v>
      </c>
      <c r="E7469" s="76">
        <f t="shared" si="1586"/>
        <v>0</v>
      </c>
      <c r="F7469" s="43">
        <f t="shared" si="1587"/>
        <v>0</v>
      </c>
      <c r="G7469" s="76">
        <f t="shared" si="1588"/>
        <v>0</v>
      </c>
      <c r="H7469" s="76">
        <f t="shared" si="1588"/>
        <v>0</v>
      </c>
      <c r="I7469" s="76">
        <f t="shared" si="1588"/>
        <v>0</v>
      </c>
      <c r="J7469" s="76">
        <f t="shared" si="1588"/>
        <v>0</v>
      </c>
      <c r="K7469" s="43">
        <f t="shared" si="1589"/>
        <v>0</v>
      </c>
    </row>
    <row r="7470" spans="1:11" ht="12.75" customHeight="1">
      <c r="A7470" s="61" t="str">
        <f>"         "&amp;Labels!B75</f>
        <v xml:space="preserve">         Customer 7</v>
      </c>
      <c r="B7470" s="76">
        <f t="shared" si="1586"/>
        <v>0</v>
      </c>
      <c r="C7470" s="76">
        <f t="shared" si="1586"/>
        <v>0</v>
      </c>
      <c r="D7470" s="76">
        <f t="shared" si="1586"/>
        <v>0</v>
      </c>
      <c r="E7470" s="76">
        <f t="shared" si="1586"/>
        <v>0</v>
      </c>
      <c r="F7470" s="43">
        <f t="shared" si="1587"/>
        <v>0</v>
      </c>
      <c r="G7470" s="76">
        <f t="shared" si="1588"/>
        <v>0</v>
      </c>
      <c r="H7470" s="76">
        <f t="shared" si="1588"/>
        <v>0</v>
      </c>
      <c r="I7470" s="76">
        <f t="shared" si="1588"/>
        <v>0</v>
      </c>
      <c r="J7470" s="76">
        <f t="shared" si="1588"/>
        <v>0</v>
      </c>
      <c r="K7470" s="43">
        <f t="shared" si="1589"/>
        <v>0</v>
      </c>
    </row>
    <row r="7471" spans="1:11" ht="12.75" customHeight="1">
      <c r="A7471" s="61" t="str">
        <f>"         "&amp;Labels!B76</f>
        <v xml:space="preserve">         Customer 8</v>
      </c>
      <c r="B7471" s="76">
        <f t="shared" si="1586"/>
        <v>0</v>
      </c>
      <c r="C7471" s="76">
        <f t="shared" si="1586"/>
        <v>0</v>
      </c>
      <c r="D7471" s="76">
        <f t="shared" si="1586"/>
        <v>0</v>
      </c>
      <c r="E7471" s="76">
        <f t="shared" si="1586"/>
        <v>0</v>
      </c>
      <c r="F7471" s="43">
        <f t="shared" si="1587"/>
        <v>0</v>
      </c>
      <c r="G7471" s="76">
        <f t="shared" si="1588"/>
        <v>0</v>
      </c>
      <c r="H7471" s="76">
        <f t="shared" si="1588"/>
        <v>0</v>
      </c>
      <c r="I7471" s="76">
        <f t="shared" si="1588"/>
        <v>0</v>
      </c>
      <c r="J7471" s="76">
        <f t="shared" si="1588"/>
        <v>0</v>
      </c>
      <c r="K7471" s="43">
        <f t="shared" si="1589"/>
        <v>0</v>
      </c>
    </row>
    <row r="7472" spans="1:11" ht="12.75" customHeight="1">
      <c r="A7472" s="61" t="str">
        <f>"         "&amp;Labels!B77</f>
        <v xml:space="preserve">         Customer 9</v>
      </c>
      <c r="B7472" s="76">
        <f t="shared" si="1586"/>
        <v>0</v>
      </c>
      <c r="C7472" s="76">
        <f t="shared" si="1586"/>
        <v>0</v>
      </c>
      <c r="D7472" s="76">
        <f t="shared" si="1586"/>
        <v>0</v>
      </c>
      <c r="E7472" s="76">
        <f t="shared" si="1586"/>
        <v>0</v>
      </c>
      <c r="F7472" s="43">
        <f t="shared" si="1587"/>
        <v>0</v>
      </c>
      <c r="G7472" s="76">
        <f t="shared" si="1588"/>
        <v>0</v>
      </c>
      <c r="H7472" s="76">
        <f t="shared" si="1588"/>
        <v>0</v>
      </c>
      <c r="I7472" s="76">
        <f t="shared" si="1588"/>
        <v>0</v>
      </c>
      <c r="J7472" s="76">
        <f t="shared" si="1588"/>
        <v>0</v>
      </c>
      <c r="K7472" s="43">
        <f t="shared" si="1589"/>
        <v>0</v>
      </c>
    </row>
    <row r="7473" spans="1:11" ht="12.75" customHeight="1">
      <c r="A7473" s="61" t="str">
        <f>"         "&amp;Labels!B78</f>
        <v xml:space="preserve">         Customer 10</v>
      </c>
      <c r="B7473" s="76">
        <f t="shared" si="1586"/>
        <v>0</v>
      </c>
      <c r="C7473" s="76">
        <f t="shared" si="1586"/>
        <v>0</v>
      </c>
      <c r="D7473" s="76">
        <f t="shared" si="1586"/>
        <v>0</v>
      </c>
      <c r="E7473" s="76">
        <f t="shared" si="1586"/>
        <v>0</v>
      </c>
      <c r="F7473" s="43">
        <f t="shared" si="1587"/>
        <v>0</v>
      </c>
      <c r="G7473" s="76">
        <f t="shared" si="1588"/>
        <v>0</v>
      </c>
      <c r="H7473" s="76">
        <f t="shared" si="1588"/>
        <v>0</v>
      </c>
      <c r="I7473" s="76">
        <f t="shared" si="1588"/>
        <v>0</v>
      </c>
      <c r="J7473" s="76">
        <f t="shared" si="1588"/>
        <v>0</v>
      </c>
      <c r="K7473" s="43">
        <f t="shared" si="1589"/>
        <v>0</v>
      </c>
    </row>
    <row r="7474" spans="1:11" ht="12.75" customHeight="1">
      <c r="A7474" s="61" t="str">
        <f>"         "&amp;Labels!C68</f>
        <v xml:space="preserve">         Total</v>
      </c>
      <c r="B7474" s="84">
        <f t="shared" si="1586"/>
        <v>0</v>
      </c>
      <c r="C7474" s="84">
        <f t="shared" si="1586"/>
        <v>0</v>
      </c>
      <c r="D7474" s="84">
        <f t="shared" si="1586"/>
        <v>0</v>
      </c>
      <c r="E7474" s="84">
        <f t="shared" si="1586"/>
        <v>0</v>
      </c>
      <c r="F7474" s="43">
        <f t="shared" si="1587"/>
        <v>0</v>
      </c>
      <c r="G7474" s="84">
        <f t="shared" si="1588"/>
        <v>0</v>
      </c>
      <c r="H7474" s="84">
        <f t="shared" si="1588"/>
        <v>0</v>
      </c>
      <c r="I7474" s="84">
        <f t="shared" si="1588"/>
        <v>0</v>
      </c>
      <c r="J7474" s="84">
        <f t="shared" si="1588"/>
        <v>0</v>
      </c>
      <c r="K7474" s="43">
        <f t="shared" si="1589"/>
        <v>0</v>
      </c>
    </row>
    <row r="7475" spans="1:11" ht="12.75" customHeight="1">
      <c r="A7475" s="61" t="str">
        <f>"      "&amp;Labels!B92</f>
        <v xml:space="preserve">      Q 8</v>
      </c>
      <c r="B7475" s="84"/>
      <c r="C7475" s="84"/>
      <c r="D7475" s="84"/>
      <c r="E7475" s="84"/>
      <c r="F7475" s="43"/>
      <c r="G7475" s="84"/>
      <c r="H7475" s="84"/>
      <c r="I7475" s="84"/>
      <c r="J7475" s="84"/>
      <c r="K7475" s="43"/>
    </row>
    <row r="7476" spans="1:11" ht="12.75" customHeight="1">
      <c r="A7476" s="61" t="str">
        <f>"         "&amp;Labels!B69</f>
        <v xml:space="preserve">         Customer 1</v>
      </c>
      <c r="B7476" s="76">
        <f t="shared" ref="B7476:E7486" si="1590">SUM(B7258,B7367)</f>
        <v>0</v>
      </c>
      <c r="C7476" s="76">
        <f t="shared" si="1590"/>
        <v>0</v>
      </c>
      <c r="D7476" s="76">
        <f t="shared" si="1590"/>
        <v>0</v>
      </c>
      <c r="E7476" s="76">
        <f t="shared" si="1590"/>
        <v>0</v>
      </c>
      <c r="F7476" s="43">
        <f t="shared" ref="F7476:F7486" si="1591">SUM(B7476:E7476)</f>
        <v>0</v>
      </c>
      <c r="G7476" s="76">
        <f t="shared" ref="G7476:J7486" si="1592">SUM(G7258,G7367)</f>
        <v>0</v>
      </c>
      <c r="H7476" s="76">
        <f t="shared" si="1592"/>
        <v>0</v>
      </c>
      <c r="I7476" s="76">
        <f t="shared" si="1592"/>
        <v>0</v>
      </c>
      <c r="J7476" s="76">
        <f t="shared" si="1592"/>
        <v>0</v>
      </c>
      <c r="K7476" s="43">
        <f t="shared" ref="K7476:K7486" si="1593">SUM(G7476:J7476)</f>
        <v>0</v>
      </c>
    </row>
    <row r="7477" spans="1:11" ht="12.75" customHeight="1">
      <c r="A7477" s="61" t="str">
        <f>"         "&amp;Labels!B70</f>
        <v xml:space="preserve">         Customer 2</v>
      </c>
      <c r="B7477" s="76">
        <f t="shared" si="1590"/>
        <v>0</v>
      </c>
      <c r="C7477" s="76">
        <f t="shared" si="1590"/>
        <v>0</v>
      </c>
      <c r="D7477" s="76">
        <f t="shared" si="1590"/>
        <v>0</v>
      </c>
      <c r="E7477" s="76">
        <f t="shared" si="1590"/>
        <v>0</v>
      </c>
      <c r="F7477" s="43">
        <f t="shared" si="1591"/>
        <v>0</v>
      </c>
      <c r="G7477" s="76">
        <f t="shared" si="1592"/>
        <v>0</v>
      </c>
      <c r="H7477" s="76">
        <f t="shared" si="1592"/>
        <v>0</v>
      </c>
      <c r="I7477" s="76">
        <f t="shared" si="1592"/>
        <v>0</v>
      </c>
      <c r="J7477" s="76">
        <f t="shared" si="1592"/>
        <v>0</v>
      </c>
      <c r="K7477" s="43">
        <f t="shared" si="1593"/>
        <v>0</v>
      </c>
    </row>
    <row r="7478" spans="1:11" ht="12.75" customHeight="1">
      <c r="A7478" s="61" t="str">
        <f>"         "&amp;Labels!B71</f>
        <v xml:space="preserve">         Customer 3</v>
      </c>
      <c r="B7478" s="76">
        <f t="shared" si="1590"/>
        <v>0</v>
      </c>
      <c r="C7478" s="76">
        <f t="shared" si="1590"/>
        <v>0</v>
      </c>
      <c r="D7478" s="76">
        <f t="shared" si="1590"/>
        <v>0</v>
      </c>
      <c r="E7478" s="76">
        <f t="shared" si="1590"/>
        <v>0</v>
      </c>
      <c r="F7478" s="43">
        <f t="shared" si="1591"/>
        <v>0</v>
      </c>
      <c r="G7478" s="76">
        <f t="shared" si="1592"/>
        <v>0</v>
      </c>
      <c r="H7478" s="76">
        <f t="shared" si="1592"/>
        <v>0</v>
      </c>
      <c r="I7478" s="76">
        <f t="shared" si="1592"/>
        <v>0</v>
      </c>
      <c r="J7478" s="76">
        <f t="shared" si="1592"/>
        <v>0</v>
      </c>
      <c r="K7478" s="43">
        <f t="shared" si="1593"/>
        <v>0</v>
      </c>
    </row>
    <row r="7479" spans="1:11" ht="12.75" customHeight="1">
      <c r="A7479" s="61" t="str">
        <f>"         "&amp;Labels!B72</f>
        <v xml:space="preserve">         Customer 4</v>
      </c>
      <c r="B7479" s="76">
        <f t="shared" si="1590"/>
        <v>0</v>
      </c>
      <c r="C7479" s="76">
        <f t="shared" si="1590"/>
        <v>0</v>
      </c>
      <c r="D7479" s="76">
        <f t="shared" si="1590"/>
        <v>0</v>
      </c>
      <c r="E7479" s="76">
        <f t="shared" si="1590"/>
        <v>0</v>
      </c>
      <c r="F7479" s="43">
        <f t="shared" si="1591"/>
        <v>0</v>
      </c>
      <c r="G7479" s="76">
        <f t="shared" si="1592"/>
        <v>0</v>
      </c>
      <c r="H7479" s="76">
        <f t="shared" si="1592"/>
        <v>0</v>
      </c>
      <c r="I7479" s="76">
        <f t="shared" si="1592"/>
        <v>0</v>
      </c>
      <c r="J7479" s="76">
        <f t="shared" si="1592"/>
        <v>0</v>
      </c>
      <c r="K7479" s="43">
        <f t="shared" si="1593"/>
        <v>0</v>
      </c>
    </row>
    <row r="7480" spans="1:11" ht="12.75" customHeight="1">
      <c r="A7480" s="61" t="str">
        <f>"         "&amp;Labels!B73</f>
        <v xml:space="preserve">         Customer 5</v>
      </c>
      <c r="B7480" s="76">
        <f t="shared" si="1590"/>
        <v>0</v>
      </c>
      <c r="C7480" s="76">
        <f t="shared" si="1590"/>
        <v>0</v>
      </c>
      <c r="D7480" s="76">
        <f t="shared" si="1590"/>
        <v>0</v>
      </c>
      <c r="E7480" s="76">
        <f t="shared" si="1590"/>
        <v>0</v>
      </c>
      <c r="F7480" s="43">
        <f t="shared" si="1591"/>
        <v>0</v>
      </c>
      <c r="G7480" s="76">
        <f t="shared" si="1592"/>
        <v>0</v>
      </c>
      <c r="H7480" s="76">
        <f t="shared" si="1592"/>
        <v>0</v>
      </c>
      <c r="I7480" s="76">
        <f t="shared" si="1592"/>
        <v>0</v>
      </c>
      <c r="J7480" s="76">
        <f t="shared" si="1592"/>
        <v>0</v>
      </c>
      <c r="K7480" s="43">
        <f t="shared" si="1593"/>
        <v>0</v>
      </c>
    </row>
    <row r="7481" spans="1:11" ht="12.75" customHeight="1">
      <c r="A7481" s="61" t="str">
        <f>"         "&amp;Labels!B74</f>
        <v xml:space="preserve">         Customer 6</v>
      </c>
      <c r="B7481" s="76">
        <f t="shared" si="1590"/>
        <v>0</v>
      </c>
      <c r="C7481" s="76">
        <f t="shared" si="1590"/>
        <v>0</v>
      </c>
      <c r="D7481" s="76">
        <f t="shared" si="1590"/>
        <v>0</v>
      </c>
      <c r="E7481" s="76">
        <f t="shared" si="1590"/>
        <v>0</v>
      </c>
      <c r="F7481" s="43">
        <f t="shared" si="1591"/>
        <v>0</v>
      </c>
      <c r="G7481" s="76">
        <f t="shared" si="1592"/>
        <v>0</v>
      </c>
      <c r="H7481" s="76">
        <f t="shared" si="1592"/>
        <v>0</v>
      </c>
      <c r="I7481" s="76">
        <f t="shared" si="1592"/>
        <v>0</v>
      </c>
      <c r="J7481" s="76">
        <f t="shared" si="1592"/>
        <v>0</v>
      </c>
      <c r="K7481" s="43">
        <f t="shared" si="1593"/>
        <v>0</v>
      </c>
    </row>
    <row r="7482" spans="1:11" ht="12.75" customHeight="1">
      <c r="A7482" s="61" t="str">
        <f>"         "&amp;Labels!B75</f>
        <v xml:space="preserve">         Customer 7</v>
      </c>
      <c r="B7482" s="76">
        <f t="shared" si="1590"/>
        <v>0</v>
      </c>
      <c r="C7482" s="76">
        <f t="shared" si="1590"/>
        <v>0</v>
      </c>
      <c r="D7482" s="76">
        <f t="shared" si="1590"/>
        <v>0</v>
      </c>
      <c r="E7482" s="76">
        <f t="shared" si="1590"/>
        <v>0</v>
      </c>
      <c r="F7482" s="43">
        <f t="shared" si="1591"/>
        <v>0</v>
      </c>
      <c r="G7482" s="76">
        <f t="shared" si="1592"/>
        <v>0</v>
      </c>
      <c r="H7482" s="76">
        <f t="shared" si="1592"/>
        <v>0</v>
      </c>
      <c r="I7482" s="76">
        <f t="shared" si="1592"/>
        <v>0</v>
      </c>
      <c r="J7482" s="76">
        <f t="shared" si="1592"/>
        <v>0</v>
      </c>
      <c r="K7482" s="43">
        <f t="shared" si="1593"/>
        <v>0</v>
      </c>
    </row>
    <row r="7483" spans="1:11" ht="12.75" customHeight="1">
      <c r="A7483" s="61" t="str">
        <f>"         "&amp;Labels!B76</f>
        <v xml:space="preserve">         Customer 8</v>
      </c>
      <c r="B7483" s="76">
        <f t="shared" si="1590"/>
        <v>0</v>
      </c>
      <c r="C7483" s="76">
        <f t="shared" si="1590"/>
        <v>0</v>
      </c>
      <c r="D7483" s="76">
        <f t="shared" si="1590"/>
        <v>0</v>
      </c>
      <c r="E7483" s="76">
        <f t="shared" si="1590"/>
        <v>0</v>
      </c>
      <c r="F7483" s="43">
        <f t="shared" si="1591"/>
        <v>0</v>
      </c>
      <c r="G7483" s="76">
        <f t="shared" si="1592"/>
        <v>0</v>
      </c>
      <c r="H7483" s="76">
        <f t="shared" si="1592"/>
        <v>0</v>
      </c>
      <c r="I7483" s="76">
        <f t="shared" si="1592"/>
        <v>0</v>
      </c>
      <c r="J7483" s="76">
        <f t="shared" si="1592"/>
        <v>0</v>
      </c>
      <c r="K7483" s="43">
        <f t="shared" si="1593"/>
        <v>0</v>
      </c>
    </row>
    <row r="7484" spans="1:11" ht="12.75" customHeight="1">
      <c r="A7484" s="61" t="str">
        <f>"         "&amp;Labels!B77</f>
        <v xml:space="preserve">         Customer 9</v>
      </c>
      <c r="B7484" s="76">
        <f t="shared" si="1590"/>
        <v>0</v>
      </c>
      <c r="C7484" s="76">
        <f t="shared" si="1590"/>
        <v>0</v>
      </c>
      <c r="D7484" s="76">
        <f t="shared" si="1590"/>
        <v>0</v>
      </c>
      <c r="E7484" s="76">
        <f t="shared" si="1590"/>
        <v>0</v>
      </c>
      <c r="F7484" s="43">
        <f t="shared" si="1591"/>
        <v>0</v>
      </c>
      <c r="G7484" s="76">
        <f t="shared" si="1592"/>
        <v>0</v>
      </c>
      <c r="H7484" s="76">
        <f t="shared" si="1592"/>
        <v>0</v>
      </c>
      <c r="I7484" s="76">
        <f t="shared" si="1592"/>
        <v>0</v>
      </c>
      <c r="J7484" s="76">
        <f t="shared" si="1592"/>
        <v>0</v>
      </c>
      <c r="K7484" s="43">
        <f t="shared" si="1593"/>
        <v>0</v>
      </c>
    </row>
    <row r="7485" spans="1:11" ht="12.75" customHeight="1">
      <c r="A7485" s="61" t="str">
        <f>"         "&amp;Labels!B78</f>
        <v xml:space="preserve">         Customer 10</v>
      </c>
      <c r="B7485" s="76">
        <f t="shared" si="1590"/>
        <v>0</v>
      </c>
      <c r="C7485" s="76">
        <f t="shared" si="1590"/>
        <v>0</v>
      </c>
      <c r="D7485" s="76">
        <f t="shared" si="1590"/>
        <v>0</v>
      </c>
      <c r="E7485" s="76">
        <f t="shared" si="1590"/>
        <v>0</v>
      </c>
      <c r="F7485" s="43">
        <f t="shared" si="1591"/>
        <v>0</v>
      </c>
      <c r="G7485" s="76">
        <f t="shared" si="1592"/>
        <v>0</v>
      </c>
      <c r="H7485" s="76">
        <f t="shared" si="1592"/>
        <v>0</v>
      </c>
      <c r="I7485" s="76">
        <f t="shared" si="1592"/>
        <v>0</v>
      </c>
      <c r="J7485" s="76">
        <f t="shared" si="1592"/>
        <v>0</v>
      </c>
      <c r="K7485" s="43">
        <f t="shared" si="1593"/>
        <v>0</v>
      </c>
    </row>
    <row r="7486" spans="1:11" ht="12.75" customHeight="1">
      <c r="A7486" s="61" t="str">
        <f>"         "&amp;Labels!C68</f>
        <v xml:space="preserve">         Total</v>
      </c>
      <c r="B7486" s="84">
        <f t="shared" si="1590"/>
        <v>0</v>
      </c>
      <c r="C7486" s="84">
        <f t="shared" si="1590"/>
        <v>0</v>
      </c>
      <c r="D7486" s="84">
        <f t="shared" si="1590"/>
        <v>0</v>
      </c>
      <c r="E7486" s="84">
        <f t="shared" si="1590"/>
        <v>0</v>
      </c>
      <c r="F7486" s="43">
        <f t="shared" si="1591"/>
        <v>0</v>
      </c>
      <c r="G7486" s="84">
        <f t="shared" si="1592"/>
        <v>0</v>
      </c>
      <c r="H7486" s="84">
        <f t="shared" si="1592"/>
        <v>0</v>
      </c>
      <c r="I7486" s="84">
        <f t="shared" si="1592"/>
        <v>0</v>
      </c>
      <c r="J7486" s="84">
        <f t="shared" si="1592"/>
        <v>0</v>
      </c>
      <c r="K7486" s="43">
        <f t="shared" si="1593"/>
        <v>0</v>
      </c>
    </row>
    <row r="7487" spans="1:11" ht="12.75" customHeight="1">
      <c r="A7487" s="55" t="str">
        <f>"      "&amp;Labels!C84</f>
        <v xml:space="preserve">      Total</v>
      </c>
      <c r="B7487" s="74">
        <f>B7390</f>
        <v>0</v>
      </c>
      <c r="C7487" s="74">
        <f>C7390</f>
        <v>0</v>
      </c>
      <c r="D7487" s="74">
        <f>D7390</f>
        <v>0</v>
      </c>
      <c r="E7487" s="74">
        <f>E7390</f>
        <v>0</v>
      </c>
      <c r="F7487" s="43">
        <f>SUM(B7390:E7390)</f>
        <v>0</v>
      </c>
      <c r="G7487" s="74">
        <f>G7390</f>
        <v>0</v>
      </c>
      <c r="H7487" s="74">
        <f>H7390</f>
        <v>0</v>
      </c>
      <c r="I7487" s="74">
        <f>I7390</f>
        <v>0</v>
      </c>
      <c r="J7487" s="74">
        <f>J7390</f>
        <v>0</v>
      </c>
      <c r="K7487" s="43">
        <f>SUM(G7390:J7390)</f>
        <v>0</v>
      </c>
    </row>
    <row r="7488" spans="1:11" ht="12.75" customHeight="1">
      <c r="A7488" s="61" t="str">
        <f>"         "&amp;Labels!B69</f>
        <v xml:space="preserve">         Customer 1</v>
      </c>
      <c r="B7488" s="76">
        <f t="shared" ref="B7488:E7497" si="1594">SUM(B7270,B7379)</f>
        <v>0</v>
      </c>
      <c r="C7488" s="76">
        <f t="shared" si="1594"/>
        <v>0</v>
      </c>
      <c r="D7488" s="76">
        <f t="shared" si="1594"/>
        <v>0</v>
      </c>
      <c r="E7488" s="76">
        <f t="shared" si="1594"/>
        <v>0</v>
      </c>
      <c r="F7488" s="43">
        <f t="shared" ref="F7488:F7497" si="1595">SUM(B7488:E7488)</f>
        <v>0</v>
      </c>
      <c r="G7488" s="76">
        <f t="shared" ref="G7488:J7497" si="1596">SUM(G7270,G7379)</f>
        <v>0</v>
      </c>
      <c r="H7488" s="76">
        <f t="shared" si="1596"/>
        <v>0</v>
      </c>
      <c r="I7488" s="76">
        <f t="shared" si="1596"/>
        <v>0</v>
      </c>
      <c r="J7488" s="76">
        <f t="shared" si="1596"/>
        <v>0</v>
      </c>
      <c r="K7488" s="43">
        <f t="shared" ref="K7488:K7497" si="1597">SUM(G7488:J7488)</f>
        <v>0</v>
      </c>
    </row>
    <row r="7489" spans="1:11" ht="12.75" customHeight="1">
      <c r="A7489" s="61" t="str">
        <f>"         "&amp;Labels!B70</f>
        <v xml:space="preserve">         Customer 2</v>
      </c>
      <c r="B7489" s="76">
        <f t="shared" si="1594"/>
        <v>0</v>
      </c>
      <c r="C7489" s="76">
        <f t="shared" si="1594"/>
        <v>0</v>
      </c>
      <c r="D7489" s="76">
        <f t="shared" si="1594"/>
        <v>0</v>
      </c>
      <c r="E7489" s="76">
        <f t="shared" si="1594"/>
        <v>0</v>
      </c>
      <c r="F7489" s="43">
        <f t="shared" si="1595"/>
        <v>0</v>
      </c>
      <c r="G7489" s="76">
        <f t="shared" si="1596"/>
        <v>0</v>
      </c>
      <c r="H7489" s="76">
        <f t="shared" si="1596"/>
        <v>0</v>
      </c>
      <c r="I7489" s="76">
        <f t="shared" si="1596"/>
        <v>0</v>
      </c>
      <c r="J7489" s="76">
        <f t="shared" si="1596"/>
        <v>0</v>
      </c>
      <c r="K7489" s="43">
        <f t="shared" si="1597"/>
        <v>0</v>
      </c>
    </row>
    <row r="7490" spans="1:11" ht="12.75" customHeight="1">
      <c r="A7490" s="61" t="str">
        <f>"         "&amp;Labels!B71</f>
        <v xml:space="preserve">         Customer 3</v>
      </c>
      <c r="B7490" s="76">
        <f t="shared" si="1594"/>
        <v>0</v>
      </c>
      <c r="C7490" s="76">
        <f t="shared" si="1594"/>
        <v>0</v>
      </c>
      <c r="D7490" s="76">
        <f t="shared" si="1594"/>
        <v>0</v>
      </c>
      <c r="E7490" s="76">
        <f t="shared" si="1594"/>
        <v>0</v>
      </c>
      <c r="F7490" s="43">
        <f t="shared" si="1595"/>
        <v>0</v>
      </c>
      <c r="G7490" s="76">
        <f t="shared" si="1596"/>
        <v>0</v>
      </c>
      <c r="H7490" s="76">
        <f t="shared" si="1596"/>
        <v>0</v>
      </c>
      <c r="I7490" s="76">
        <f t="shared" si="1596"/>
        <v>0</v>
      </c>
      <c r="J7490" s="76">
        <f t="shared" si="1596"/>
        <v>0</v>
      </c>
      <c r="K7490" s="43">
        <f t="shared" si="1597"/>
        <v>0</v>
      </c>
    </row>
    <row r="7491" spans="1:11" ht="12.75" customHeight="1">
      <c r="A7491" s="61" t="str">
        <f>"         "&amp;Labels!B72</f>
        <v xml:space="preserve">         Customer 4</v>
      </c>
      <c r="B7491" s="76">
        <f t="shared" si="1594"/>
        <v>0</v>
      </c>
      <c r="C7491" s="76">
        <f t="shared" si="1594"/>
        <v>0</v>
      </c>
      <c r="D7491" s="76">
        <f t="shared" si="1594"/>
        <v>0</v>
      </c>
      <c r="E7491" s="76">
        <f t="shared" si="1594"/>
        <v>0</v>
      </c>
      <c r="F7491" s="43">
        <f t="shared" si="1595"/>
        <v>0</v>
      </c>
      <c r="G7491" s="76">
        <f t="shared" si="1596"/>
        <v>0</v>
      </c>
      <c r="H7491" s="76">
        <f t="shared" si="1596"/>
        <v>0</v>
      </c>
      <c r="I7491" s="76">
        <f t="shared" si="1596"/>
        <v>0</v>
      </c>
      <c r="J7491" s="76">
        <f t="shared" si="1596"/>
        <v>0</v>
      </c>
      <c r="K7491" s="43">
        <f t="shared" si="1597"/>
        <v>0</v>
      </c>
    </row>
    <row r="7492" spans="1:11" ht="12.75" customHeight="1">
      <c r="A7492" s="61" t="str">
        <f>"         "&amp;Labels!B73</f>
        <v xml:space="preserve">         Customer 5</v>
      </c>
      <c r="B7492" s="76">
        <f t="shared" si="1594"/>
        <v>0</v>
      </c>
      <c r="C7492" s="76">
        <f t="shared" si="1594"/>
        <v>0</v>
      </c>
      <c r="D7492" s="76">
        <f t="shared" si="1594"/>
        <v>0</v>
      </c>
      <c r="E7492" s="76">
        <f t="shared" si="1594"/>
        <v>0</v>
      </c>
      <c r="F7492" s="43">
        <f t="shared" si="1595"/>
        <v>0</v>
      </c>
      <c r="G7492" s="76">
        <f t="shared" si="1596"/>
        <v>0</v>
      </c>
      <c r="H7492" s="76">
        <f t="shared" si="1596"/>
        <v>0</v>
      </c>
      <c r="I7492" s="76">
        <f t="shared" si="1596"/>
        <v>0</v>
      </c>
      <c r="J7492" s="76">
        <f t="shared" si="1596"/>
        <v>0</v>
      </c>
      <c r="K7492" s="43">
        <f t="shared" si="1597"/>
        <v>0</v>
      </c>
    </row>
    <row r="7493" spans="1:11" ht="12.75" customHeight="1">
      <c r="A7493" s="61" t="str">
        <f>"         "&amp;Labels!B74</f>
        <v xml:space="preserve">         Customer 6</v>
      </c>
      <c r="B7493" s="76">
        <f t="shared" si="1594"/>
        <v>0</v>
      </c>
      <c r="C7493" s="76">
        <f t="shared" si="1594"/>
        <v>0</v>
      </c>
      <c r="D7493" s="76">
        <f t="shared" si="1594"/>
        <v>0</v>
      </c>
      <c r="E7493" s="76">
        <f t="shared" si="1594"/>
        <v>0</v>
      </c>
      <c r="F7493" s="43">
        <f t="shared" si="1595"/>
        <v>0</v>
      </c>
      <c r="G7493" s="76">
        <f t="shared" si="1596"/>
        <v>0</v>
      </c>
      <c r="H7493" s="76">
        <f t="shared" si="1596"/>
        <v>0</v>
      </c>
      <c r="I7493" s="76">
        <f t="shared" si="1596"/>
        <v>0</v>
      </c>
      <c r="J7493" s="76">
        <f t="shared" si="1596"/>
        <v>0</v>
      </c>
      <c r="K7493" s="43">
        <f t="shared" si="1597"/>
        <v>0</v>
      </c>
    </row>
    <row r="7494" spans="1:11" ht="12.75" customHeight="1">
      <c r="A7494" s="61" t="str">
        <f>"         "&amp;Labels!B75</f>
        <v xml:space="preserve">         Customer 7</v>
      </c>
      <c r="B7494" s="76">
        <f t="shared" si="1594"/>
        <v>0</v>
      </c>
      <c r="C7494" s="76">
        <f t="shared" si="1594"/>
        <v>0</v>
      </c>
      <c r="D7494" s="76">
        <f t="shared" si="1594"/>
        <v>0</v>
      </c>
      <c r="E7494" s="76">
        <f t="shared" si="1594"/>
        <v>0</v>
      </c>
      <c r="F7494" s="43">
        <f t="shared" si="1595"/>
        <v>0</v>
      </c>
      <c r="G7494" s="76">
        <f t="shared" si="1596"/>
        <v>0</v>
      </c>
      <c r="H7494" s="76">
        <f t="shared" si="1596"/>
        <v>0</v>
      </c>
      <c r="I7494" s="76">
        <f t="shared" si="1596"/>
        <v>0</v>
      </c>
      <c r="J7494" s="76">
        <f t="shared" si="1596"/>
        <v>0</v>
      </c>
      <c r="K7494" s="43">
        <f t="shared" si="1597"/>
        <v>0</v>
      </c>
    </row>
    <row r="7495" spans="1:11" ht="12.75" customHeight="1">
      <c r="A7495" s="61" t="str">
        <f>"         "&amp;Labels!B76</f>
        <v xml:space="preserve">         Customer 8</v>
      </c>
      <c r="B7495" s="76">
        <f t="shared" si="1594"/>
        <v>0</v>
      </c>
      <c r="C7495" s="76">
        <f t="shared" si="1594"/>
        <v>0</v>
      </c>
      <c r="D7495" s="76">
        <f t="shared" si="1594"/>
        <v>0</v>
      </c>
      <c r="E7495" s="76">
        <f t="shared" si="1594"/>
        <v>0</v>
      </c>
      <c r="F7495" s="43">
        <f t="shared" si="1595"/>
        <v>0</v>
      </c>
      <c r="G7495" s="76">
        <f t="shared" si="1596"/>
        <v>0</v>
      </c>
      <c r="H7495" s="76">
        <f t="shared" si="1596"/>
        <v>0</v>
      </c>
      <c r="I7495" s="76">
        <f t="shared" si="1596"/>
        <v>0</v>
      </c>
      <c r="J7495" s="76">
        <f t="shared" si="1596"/>
        <v>0</v>
      </c>
      <c r="K7495" s="43">
        <f t="shared" si="1597"/>
        <v>0</v>
      </c>
    </row>
    <row r="7496" spans="1:11" ht="12.75" customHeight="1">
      <c r="A7496" s="61" t="str">
        <f>"         "&amp;Labels!B77</f>
        <v xml:space="preserve">         Customer 9</v>
      </c>
      <c r="B7496" s="76">
        <f t="shared" si="1594"/>
        <v>0</v>
      </c>
      <c r="C7496" s="76">
        <f t="shared" si="1594"/>
        <v>0</v>
      </c>
      <c r="D7496" s="76">
        <f t="shared" si="1594"/>
        <v>0</v>
      </c>
      <c r="E7496" s="76">
        <f t="shared" si="1594"/>
        <v>0</v>
      </c>
      <c r="F7496" s="43">
        <f t="shared" si="1595"/>
        <v>0</v>
      </c>
      <c r="G7496" s="76">
        <f t="shared" si="1596"/>
        <v>0</v>
      </c>
      <c r="H7496" s="76">
        <f t="shared" si="1596"/>
        <v>0</v>
      </c>
      <c r="I7496" s="76">
        <f t="shared" si="1596"/>
        <v>0</v>
      </c>
      <c r="J7496" s="76">
        <f t="shared" si="1596"/>
        <v>0</v>
      </c>
      <c r="K7496" s="43">
        <f t="shared" si="1597"/>
        <v>0</v>
      </c>
    </row>
    <row r="7497" spans="1:11" ht="12.75" customHeight="1">
      <c r="A7497" s="61" t="str">
        <f>"         "&amp;Labels!B78</f>
        <v xml:space="preserve">         Customer 10</v>
      </c>
      <c r="B7497" s="76">
        <f t="shared" si="1594"/>
        <v>0</v>
      </c>
      <c r="C7497" s="76">
        <f t="shared" si="1594"/>
        <v>0</v>
      </c>
      <c r="D7497" s="76">
        <f t="shared" si="1594"/>
        <v>0</v>
      </c>
      <c r="E7497" s="76">
        <f t="shared" si="1594"/>
        <v>0</v>
      </c>
      <c r="F7497" s="43">
        <f t="shared" si="1595"/>
        <v>0</v>
      </c>
      <c r="G7497" s="76">
        <f t="shared" si="1596"/>
        <v>0</v>
      </c>
      <c r="H7497" s="76">
        <f t="shared" si="1596"/>
        <v>0</v>
      </c>
      <c r="I7497" s="76">
        <f t="shared" si="1596"/>
        <v>0</v>
      </c>
      <c r="J7497" s="76">
        <f t="shared" si="1596"/>
        <v>0</v>
      </c>
      <c r="K7497" s="43">
        <f t="shared" si="1597"/>
        <v>0</v>
      </c>
    </row>
    <row r="7498" spans="1:11" ht="12.75" customHeight="1">
      <c r="A7498" s="61" t="str">
        <f>"         "&amp;Labels!C68</f>
        <v xml:space="preserve">         Total</v>
      </c>
      <c r="B7498" s="84">
        <f>B7390</f>
        <v>0</v>
      </c>
      <c r="C7498" s="84">
        <f>C7390</f>
        <v>0</v>
      </c>
      <c r="D7498" s="84">
        <f>D7390</f>
        <v>0</v>
      </c>
      <c r="E7498" s="84">
        <f>E7390</f>
        <v>0</v>
      </c>
      <c r="F7498" s="43">
        <f>SUM(B7390:E7390)</f>
        <v>0</v>
      </c>
      <c r="G7498" s="84">
        <f>G7390</f>
        <v>0</v>
      </c>
      <c r="H7498" s="84">
        <f>H7390</f>
        <v>0</v>
      </c>
      <c r="I7498" s="84">
        <f>I7390</f>
        <v>0</v>
      </c>
      <c r="J7498" s="84">
        <f>J7390</f>
        <v>0</v>
      </c>
      <c r="K7498" s="43">
        <f>SUM(G7390:J7390)</f>
        <v>0</v>
      </c>
    </row>
    <row r="7499" spans="1:11" ht="12.75" customHeight="1">
      <c r="A7499" s="63" t="str">
        <f>Labels!B103</f>
        <v>Product 9</v>
      </c>
      <c r="B7499" s="77"/>
      <c r="C7499" s="77"/>
      <c r="D7499" s="77"/>
      <c r="E7499" s="77"/>
      <c r="F7499" s="43"/>
      <c r="G7499" s="77"/>
      <c r="H7499" s="77"/>
      <c r="I7499" s="77"/>
      <c r="J7499" s="77"/>
      <c r="K7499" s="43"/>
    </row>
    <row r="7500" spans="1:11" ht="12.75" customHeight="1">
      <c r="A7500" s="55" t="str">
        <f>"   "&amp;Labels!B107</f>
        <v xml:space="preserve">   Seminars</v>
      </c>
      <c r="B7500" s="74"/>
      <c r="C7500" s="74"/>
      <c r="D7500" s="74"/>
      <c r="E7500" s="74"/>
      <c r="F7500" s="43"/>
      <c r="G7500" s="74"/>
      <c r="H7500" s="74"/>
      <c r="I7500" s="74"/>
      <c r="J7500" s="74"/>
      <c r="K7500" s="43"/>
    </row>
    <row r="7501" spans="1:11" ht="12.75" customHeight="1">
      <c r="A7501" s="61" t="str">
        <f>"      "&amp;Labels!B85</f>
        <v xml:space="preserve">      Q 1</v>
      </c>
      <c r="B7501" s="84"/>
      <c r="C7501" s="84"/>
      <c r="D7501" s="84"/>
      <c r="E7501" s="84"/>
      <c r="F7501" s="43"/>
      <c r="G7501" s="84"/>
      <c r="H7501" s="84"/>
      <c r="I7501" s="84"/>
      <c r="J7501" s="84"/>
      <c r="K7501" s="43"/>
    </row>
    <row r="7502" spans="1:11" ht="12.75" customHeight="1">
      <c r="A7502" s="61" t="str">
        <f>"         "&amp;Labels!B69</f>
        <v xml:space="preserve">         Customer 1</v>
      </c>
      <c r="B7502" s="76">
        <f>IF('(Other Computations)'!B199=0,0,Inputs!D281*Inputs!D174*Inputs!D67*Inputs!D26*'GM Alloc Factors'!B34/('(Other Computations)'!B186+'(Other Computations)'!B199))</f>
        <v>0</v>
      </c>
      <c r="C7502" s="76">
        <f>IF('(Other Computations)'!C199=0,0,Inputs!E281*Inputs!E174*Inputs!D67*Inputs!D26*'GM Alloc Factors'!C34/('(Other Computations)'!C186+'(Other Computations)'!C199))</f>
        <v>0</v>
      </c>
      <c r="D7502" s="76">
        <f>IF('(Other Computations)'!D199=0,0,Inputs!F281*Inputs!F174*Inputs!D67*Inputs!D26*'GM Alloc Factors'!D34/('(Other Computations)'!D186+'(Other Computations)'!D199))</f>
        <v>0</v>
      </c>
      <c r="E7502" s="76">
        <f>IF('(Other Computations)'!E199=0,0,Inputs!G281*Inputs!G174*Inputs!D67*Inputs!D26*'GM Alloc Factors'!E34/('(Other Computations)'!E186+'(Other Computations)'!E199))</f>
        <v>0</v>
      </c>
      <c r="F7502" s="43">
        <f t="shared" ref="F7502:F7512" si="1598">SUM(B7502:E7502)</f>
        <v>0</v>
      </c>
      <c r="G7502" s="76">
        <f>IF('(Other Computations)'!G199=0,0,Inputs!I281*Inputs!I174*Inputs!D67*Inputs!D26*'GM Alloc Factors'!G34/('(Other Computations)'!G186+'(Other Computations)'!G199))</f>
        <v>0</v>
      </c>
      <c r="H7502" s="76">
        <f>IF('(Other Computations)'!H199=0,0,Inputs!J281*Inputs!J174*Inputs!D67*Inputs!D26*'GM Alloc Factors'!H34/('(Other Computations)'!H186+'(Other Computations)'!H199))</f>
        <v>0</v>
      </c>
      <c r="I7502" s="76">
        <f>IF('(Other Computations)'!I199=0,0,Inputs!K281*Inputs!K174*Inputs!D67*Inputs!D26*'GM Alloc Factors'!I34/('(Other Computations)'!I186+'(Other Computations)'!I199))</f>
        <v>0</v>
      </c>
      <c r="J7502" s="76">
        <f>IF('(Other Computations)'!J199=0,0,Inputs!L281*Inputs!L174*Inputs!D67*Inputs!D26*'GM Alloc Factors'!J34/('(Other Computations)'!J186+'(Other Computations)'!J199))</f>
        <v>0</v>
      </c>
      <c r="K7502" s="43">
        <f t="shared" ref="K7502:K7512" si="1599">SUM(G7502:J7502)</f>
        <v>0</v>
      </c>
    </row>
    <row r="7503" spans="1:11" ht="12.75" customHeight="1">
      <c r="A7503" s="61" t="str">
        <f>"         "&amp;Labels!B70</f>
        <v xml:space="preserve">         Customer 2</v>
      </c>
      <c r="B7503" s="76">
        <f>IF('(Other Computations)'!B200=0,0,Inputs!D282*Inputs!D175*Inputs!D68*Inputs!D26*'GM Alloc Factors'!B34/('(Other Computations)'!B187+'(Other Computations)'!B200))</f>
        <v>0</v>
      </c>
      <c r="C7503" s="76">
        <f>IF('(Other Computations)'!C200=0,0,Inputs!E282*Inputs!E175*Inputs!D68*Inputs!D26*'GM Alloc Factors'!C34/('(Other Computations)'!C187+'(Other Computations)'!C200))</f>
        <v>0</v>
      </c>
      <c r="D7503" s="76">
        <f>IF('(Other Computations)'!D200=0,0,Inputs!F282*Inputs!F175*Inputs!D68*Inputs!D26*'GM Alloc Factors'!D34/('(Other Computations)'!D187+'(Other Computations)'!D200))</f>
        <v>0</v>
      </c>
      <c r="E7503" s="76">
        <f>IF('(Other Computations)'!E200=0,0,Inputs!G282*Inputs!G175*Inputs!D68*Inputs!D26*'GM Alloc Factors'!E34/('(Other Computations)'!E187+'(Other Computations)'!E200))</f>
        <v>0</v>
      </c>
      <c r="F7503" s="43">
        <f t="shared" si="1598"/>
        <v>0</v>
      </c>
      <c r="G7503" s="76">
        <f>IF('(Other Computations)'!G200=0,0,Inputs!I282*Inputs!I175*Inputs!D68*Inputs!D26*'GM Alloc Factors'!G34/('(Other Computations)'!G187+'(Other Computations)'!G200))</f>
        <v>0</v>
      </c>
      <c r="H7503" s="76">
        <f>IF('(Other Computations)'!H200=0,0,Inputs!J282*Inputs!J175*Inputs!D68*Inputs!D26*'GM Alloc Factors'!H34/('(Other Computations)'!H187+'(Other Computations)'!H200))</f>
        <v>0</v>
      </c>
      <c r="I7503" s="76">
        <f>IF('(Other Computations)'!I200=0,0,Inputs!K282*Inputs!K175*Inputs!D68*Inputs!D26*'GM Alloc Factors'!I34/('(Other Computations)'!I187+'(Other Computations)'!I200))</f>
        <v>0</v>
      </c>
      <c r="J7503" s="76">
        <f>IF('(Other Computations)'!J200=0,0,Inputs!L282*Inputs!L175*Inputs!D68*Inputs!D26*'GM Alloc Factors'!J34/('(Other Computations)'!J187+'(Other Computations)'!J200))</f>
        <v>0</v>
      </c>
      <c r="K7503" s="43">
        <f t="shared" si="1599"/>
        <v>0</v>
      </c>
    </row>
    <row r="7504" spans="1:11" ht="12.75" customHeight="1">
      <c r="A7504" s="61" t="str">
        <f>"         "&amp;Labels!B71</f>
        <v xml:space="preserve">         Customer 3</v>
      </c>
      <c r="B7504" s="76">
        <f>IF('(Other Computations)'!B201=0,0,Inputs!D283*Inputs!D176*Inputs!D69*Inputs!D26*'GM Alloc Factors'!B34/('(Other Computations)'!B188+'(Other Computations)'!B201))</f>
        <v>0</v>
      </c>
      <c r="C7504" s="76">
        <f>IF('(Other Computations)'!C201=0,0,Inputs!E283*Inputs!E176*Inputs!D69*Inputs!D26*'GM Alloc Factors'!C34/('(Other Computations)'!C188+'(Other Computations)'!C201))</f>
        <v>0</v>
      </c>
      <c r="D7504" s="76">
        <f>IF('(Other Computations)'!D201=0,0,Inputs!F283*Inputs!F176*Inputs!D69*Inputs!D26*'GM Alloc Factors'!D34/('(Other Computations)'!D188+'(Other Computations)'!D201))</f>
        <v>0</v>
      </c>
      <c r="E7504" s="76">
        <f>IF('(Other Computations)'!E201=0,0,Inputs!G283*Inputs!G176*Inputs!D69*Inputs!D26*'GM Alloc Factors'!E34/('(Other Computations)'!E188+'(Other Computations)'!E201))</f>
        <v>0</v>
      </c>
      <c r="F7504" s="43">
        <f t="shared" si="1598"/>
        <v>0</v>
      </c>
      <c r="G7504" s="76">
        <f>IF('(Other Computations)'!G201=0,0,Inputs!I283*Inputs!I176*Inputs!D69*Inputs!D26*'GM Alloc Factors'!G34/('(Other Computations)'!G188+'(Other Computations)'!G201))</f>
        <v>0</v>
      </c>
      <c r="H7504" s="76">
        <f>IF('(Other Computations)'!H201=0,0,Inputs!J283*Inputs!J176*Inputs!D69*Inputs!D26*'GM Alloc Factors'!H34/('(Other Computations)'!H188+'(Other Computations)'!H201))</f>
        <v>0</v>
      </c>
      <c r="I7504" s="76">
        <f>IF('(Other Computations)'!I201=0,0,Inputs!K283*Inputs!K176*Inputs!D69*Inputs!D26*'GM Alloc Factors'!I34/('(Other Computations)'!I188+'(Other Computations)'!I201))</f>
        <v>0</v>
      </c>
      <c r="J7504" s="76">
        <f>IF('(Other Computations)'!J201=0,0,Inputs!L283*Inputs!L176*Inputs!D69*Inputs!D26*'GM Alloc Factors'!J34/('(Other Computations)'!J188+'(Other Computations)'!J201))</f>
        <v>0</v>
      </c>
      <c r="K7504" s="43">
        <f t="shared" si="1599"/>
        <v>0</v>
      </c>
    </row>
    <row r="7505" spans="1:11" ht="12.75" customHeight="1">
      <c r="A7505" s="61" t="str">
        <f>"         "&amp;Labels!B72</f>
        <v xml:space="preserve">         Customer 4</v>
      </c>
      <c r="B7505" s="76">
        <f>IF('(Other Computations)'!B202=0,0,Inputs!D284*Inputs!D177*Inputs!D70*Inputs!D26*'GM Alloc Factors'!B34/('(Other Computations)'!B189+'(Other Computations)'!B202))</f>
        <v>0</v>
      </c>
      <c r="C7505" s="76">
        <f>IF('(Other Computations)'!C202=0,0,Inputs!E284*Inputs!E177*Inputs!D70*Inputs!D26*'GM Alloc Factors'!C34/('(Other Computations)'!C189+'(Other Computations)'!C202))</f>
        <v>0</v>
      </c>
      <c r="D7505" s="76">
        <f>IF('(Other Computations)'!D202=0,0,Inputs!F284*Inputs!F177*Inputs!D70*Inputs!D26*'GM Alloc Factors'!D34/('(Other Computations)'!D189+'(Other Computations)'!D202))</f>
        <v>0</v>
      </c>
      <c r="E7505" s="76">
        <f>IF('(Other Computations)'!E202=0,0,Inputs!G284*Inputs!G177*Inputs!D70*Inputs!D26*'GM Alloc Factors'!E34/('(Other Computations)'!E189+'(Other Computations)'!E202))</f>
        <v>0</v>
      </c>
      <c r="F7505" s="43">
        <f t="shared" si="1598"/>
        <v>0</v>
      </c>
      <c r="G7505" s="76">
        <f>IF('(Other Computations)'!G202=0,0,Inputs!I284*Inputs!I177*Inputs!D70*Inputs!D26*'GM Alloc Factors'!G34/('(Other Computations)'!G189+'(Other Computations)'!G202))</f>
        <v>0</v>
      </c>
      <c r="H7505" s="76">
        <f>IF('(Other Computations)'!H202=0,0,Inputs!J284*Inputs!J177*Inputs!D70*Inputs!D26*'GM Alloc Factors'!H34/('(Other Computations)'!H189+'(Other Computations)'!H202))</f>
        <v>0</v>
      </c>
      <c r="I7505" s="76">
        <f>IF('(Other Computations)'!I202=0,0,Inputs!K284*Inputs!K177*Inputs!D70*Inputs!D26*'GM Alloc Factors'!I34/('(Other Computations)'!I189+'(Other Computations)'!I202))</f>
        <v>0</v>
      </c>
      <c r="J7505" s="76">
        <f>IF('(Other Computations)'!J202=0,0,Inputs!L284*Inputs!L177*Inputs!D70*Inputs!D26*'GM Alloc Factors'!J34/('(Other Computations)'!J189+'(Other Computations)'!J202))</f>
        <v>0</v>
      </c>
      <c r="K7505" s="43">
        <f t="shared" si="1599"/>
        <v>0</v>
      </c>
    </row>
    <row r="7506" spans="1:11" ht="12.75" customHeight="1">
      <c r="A7506" s="61" t="str">
        <f>"         "&amp;Labels!B73</f>
        <v xml:space="preserve">         Customer 5</v>
      </c>
      <c r="B7506" s="76">
        <f>IF('(Other Computations)'!B203=0,0,Inputs!D285*Inputs!D178*Inputs!D71*Inputs!D26*'GM Alloc Factors'!B34/('(Other Computations)'!B190+'(Other Computations)'!B203))</f>
        <v>0</v>
      </c>
      <c r="C7506" s="76">
        <f>IF('(Other Computations)'!C203=0,0,Inputs!E285*Inputs!E178*Inputs!D71*Inputs!D26*'GM Alloc Factors'!C34/('(Other Computations)'!C190+'(Other Computations)'!C203))</f>
        <v>0</v>
      </c>
      <c r="D7506" s="76">
        <f>IF('(Other Computations)'!D203=0,0,Inputs!F285*Inputs!F178*Inputs!D71*Inputs!D26*'GM Alloc Factors'!D34/('(Other Computations)'!D190+'(Other Computations)'!D203))</f>
        <v>0</v>
      </c>
      <c r="E7506" s="76">
        <f>IF('(Other Computations)'!E203=0,0,Inputs!G285*Inputs!G178*Inputs!D71*Inputs!D26*'GM Alloc Factors'!E34/('(Other Computations)'!E190+'(Other Computations)'!E203))</f>
        <v>0</v>
      </c>
      <c r="F7506" s="43">
        <f t="shared" si="1598"/>
        <v>0</v>
      </c>
      <c r="G7506" s="76">
        <f>IF('(Other Computations)'!G203=0,0,Inputs!I285*Inputs!I178*Inputs!D71*Inputs!D26*'GM Alloc Factors'!G34/('(Other Computations)'!G190+'(Other Computations)'!G203))</f>
        <v>0</v>
      </c>
      <c r="H7506" s="76">
        <f>IF('(Other Computations)'!H203=0,0,Inputs!J285*Inputs!J178*Inputs!D71*Inputs!D26*'GM Alloc Factors'!H34/('(Other Computations)'!H190+'(Other Computations)'!H203))</f>
        <v>0</v>
      </c>
      <c r="I7506" s="76">
        <f>IF('(Other Computations)'!I203=0,0,Inputs!K285*Inputs!K178*Inputs!D71*Inputs!D26*'GM Alloc Factors'!I34/('(Other Computations)'!I190+'(Other Computations)'!I203))</f>
        <v>0</v>
      </c>
      <c r="J7506" s="76">
        <f>IF('(Other Computations)'!J203=0,0,Inputs!L285*Inputs!L178*Inputs!D71*Inputs!D26*'GM Alloc Factors'!J34/('(Other Computations)'!J190+'(Other Computations)'!J203))</f>
        <v>0</v>
      </c>
      <c r="K7506" s="43">
        <f t="shared" si="1599"/>
        <v>0</v>
      </c>
    </row>
    <row r="7507" spans="1:11" ht="12.75" customHeight="1">
      <c r="A7507" s="61" t="str">
        <f>"         "&amp;Labels!B74</f>
        <v xml:space="preserve">         Customer 6</v>
      </c>
      <c r="B7507" s="76">
        <f>IF('(Other Computations)'!B204=0,0,Inputs!D286*Inputs!D179*Inputs!D72*Inputs!D26*'GM Alloc Factors'!B34/('(Other Computations)'!B191+'(Other Computations)'!B204))</f>
        <v>0</v>
      </c>
      <c r="C7507" s="76">
        <f>IF('(Other Computations)'!C204=0,0,Inputs!E286*Inputs!E179*Inputs!D72*Inputs!D26*'GM Alloc Factors'!C34/('(Other Computations)'!C191+'(Other Computations)'!C204))</f>
        <v>0</v>
      </c>
      <c r="D7507" s="76">
        <f>IF('(Other Computations)'!D204=0,0,Inputs!F286*Inputs!F179*Inputs!D72*Inputs!D26*'GM Alloc Factors'!D34/('(Other Computations)'!D191+'(Other Computations)'!D204))</f>
        <v>0</v>
      </c>
      <c r="E7507" s="76">
        <f>IF('(Other Computations)'!E204=0,0,Inputs!G286*Inputs!G179*Inputs!D72*Inputs!D26*'GM Alloc Factors'!E34/('(Other Computations)'!E191+'(Other Computations)'!E204))</f>
        <v>0</v>
      </c>
      <c r="F7507" s="43">
        <f t="shared" si="1598"/>
        <v>0</v>
      </c>
      <c r="G7507" s="76">
        <f>IF('(Other Computations)'!G204=0,0,Inputs!I286*Inputs!I179*Inputs!D72*Inputs!D26*'GM Alloc Factors'!G34/('(Other Computations)'!G191+'(Other Computations)'!G204))</f>
        <v>0</v>
      </c>
      <c r="H7507" s="76">
        <f>IF('(Other Computations)'!H204=0,0,Inputs!J286*Inputs!J179*Inputs!D72*Inputs!D26*'GM Alloc Factors'!H34/('(Other Computations)'!H191+'(Other Computations)'!H204))</f>
        <v>0</v>
      </c>
      <c r="I7507" s="76">
        <f>IF('(Other Computations)'!I204=0,0,Inputs!K286*Inputs!K179*Inputs!D72*Inputs!D26*'GM Alloc Factors'!I34/('(Other Computations)'!I191+'(Other Computations)'!I204))</f>
        <v>0</v>
      </c>
      <c r="J7507" s="76">
        <f>IF('(Other Computations)'!J204=0,0,Inputs!L286*Inputs!L179*Inputs!D72*Inputs!D26*'GM Alloc Factors'!J34/('(Other Computations)'!J191+'(Other Computations)'!J204))</f>
        <v>0</v>
      </c>
      <c r="K7507" s="43">
        <f t="shared" si="1599"/>
        <v>0</v>
      </c>
    </row>
    <row r="7508" spans="1:11" ht="12.75" customHeight="1">
      <c r="A7508" s="61" t="str">
        <f>"         "&amp;Labels!B75</f>
        <v xml:space="preserve">         Customer 7</v>
      </c>
      <c r="B7508" s="76">
        <f>IF('(Other Computations)'!B205=0,0,Inputs!D287*Inputs!D180*Inputs!D73*Inputs!D26*'GM Alloc Factors'!B34/('(Other Computations)'!B192+'(Other Computations)'!B205))</f>
        <v>0</v>
      </c>
      <c r="C7508" s="76">
        <f>IF('(Other Computations)'!C205=0,0,Inputs!E287*Inputs!E180*Inputs!D73*Inputs!D26*'GM Alloc Factors'!C34/('(Other Computations)'!C192+'(Other Computations)'!C205))</f>
        <v>0</v>
      </c>
      <c r="D7508" s="76">
        <f>IF('(Other Computations)'!D205=0,0,Inputs!F287*Inputs!F180*Inputs!D73*Inputs!D26*'GM Alloc Factors'!D34/('(Other Computations)'!D192+'(Other Computations)'!D205))</f>
        <v>0</v>
      </c>
      <c r="E7508" s="76">
        <f>IF('(Other Computations)'!E205=0,0,Inputs!G287*Inputs!G180*Inputs!D73*Inputs!D26*'GM Alloc Factors'!E34/('(Other Computations)'!E192+'(Other Computations)'!E205))</f>
        <v>0</v>
      </c>
      <c r="F7508" s="43">
        <f t="shared" si="1598"/>
        <v>0</v>
      </c>
      <c r="G7508" s="76">
        <f>IF('(Other Computations)'!G205=0,0,Inputs!I287*Inputs!I180*Inputs!D73*Inputs!D26*'GM Alloc Factors'!G34/('(Other Computations)'!G192+'(Other Computations)'!G205))</f>
        <v>0</v>
      </c>
      <c r="H7508" s="76">
        <f>IF('(Other Computations)'!H205=0,0,Inputs!J287*Inputs!J180*Inputs!D73*Inputs!D26*'GM Alloc Factors'!H34/('(Other Computations)'!H192+'(Other Computations)'!H205))</f>
        <v>0</v>
      </c>
      <c r="I7508" s="76">
        <f>IF('(Other Computations)'!I205=0,0,Inputs!K287*Inputs!K180*Inputs!D73*Inputs!D26*'GM Alloc Factors'!I34/('(Other Computations)'!I192+'(Other Computations)'!I205))</f>
        <v>0</v>
      </c>
      <c r="J7508" s="76">
        <f>IF('(Other Computations)'!J205=0,0,Inputs!L287*Inputs!L180*Inputs!D73*Inputs!D26*'GM Alloc Factors'!J34/('(Other Computations)'!J192+'(Other Computations)'!J205))</f>
        <v>0</v>
      </c>
      <c r="K7508" s="43">
        <f t="shared" si="1599"/>
        <v>0</v>
      </c>
    </row>
    <row r="7509" spans="1:11" ht="12.75" customHeight="1">
      <c r="A7509" s="61" t="str">
        <f>"         "&amp;Labels!B76</f>
        <v xml:space="preserve">         Customer 8</v>
      </c>
      <c r="B7509" s="76">
        <f>IF('(Other Computations)'!B206=0,0,Inputs!D288*Inputs!D181*Inputs!D74*Inputs!D26*'GM Alloc Factors'!B34/('(Other Computations)'!B193+'(Other Computations)'!B206))</f>
        <v>0</v>
      </c>
      <c r="C7509" s="76">
        <f>IF('(Other Computations)'!C206=0,0,Inputs!E288*Inputs!E181*Inputs!D74*Inputs!D26*'GM Alloc Factors'!C34/('(Other Computations)'!C193+'(Other Computations)'!C206))</f>
        <v>0</v>
      </c>
      <c r="D7509" s="76">
        <f>IF('(Other Computations)'!D206=0,0,Inputs!F288*Inputs!F181*Inputs!D74*Inputs!D26*'GM Alloc Factors'!D34/('(Other Computations)'!D193+'(Other Computations)'!D206))</f>
        <v>0</v>
      </c>
      <c r="E7509" s="76">
        <f>IF('(Other Computations)'!E206=0,0,Inputs!G288*Inputs!G181*Inputs!D74*Inputs!D26*'GM Alloc Factors'!E34/('(Other Computations)'!E193+'(Other Computations)'!E206))</f>
        <v>0</v>
      </c>
      <c r="F7509" s="43">
        <f t="shared" si="1598"/>
        <v>0</v>
      </c>
      <c r="G7509" s="76">
        <f>IF('(Other Computations)'!G206=0,0,Inputs!I288*Inputs!I181*Inputs!D74*Inputs!D26*'GM Alloc Factors'!G34/('(Other Computations)'!G193+'(Other Computations)'!G206))</f>
        <v>0</v>
      </c>
      <c r="H7509" s="76">
        <f>IF('(Other Computations)'!H206=0,0,Inputs!J288*Inputs!J181*Inputs!D74*Inputs!D26*'GM Alloc Factors'!H34/('(Other Computations)'!H193+'(Other Computations)'!H206))</f>
        <v>0</v>
      </c>
      <c r="I7509" s="76">
        <f>IF('(Other Computations)'!I206=0,0,Inputs!K288*Inputs!K181*Inputs!D74*Inputs!D26*'GM Alloc Factors'!I34/('(Other Computations)'!I193+'(Other Computations)'!I206))</f>
        <v>0</v>
      </c>
      <c r="J7509" s="76">
        <f>IF('(Other Computations)'!J206=0,0,Inputs!L288*Inputs!L181*Inputs!D74*Inputs!D26*'GM Alloc Factors'!J34/('(Other Computations)'!J193+'(Other Computations)'!J206))</f>
        <v>0</v>
      </c>
      <c r="K7509" s="43">
        <f t="shared" si="1599"/>
        <v>0</v>
      </c>
    </row>
    <row r="7510" spans="1:11" ht="12.75" customHeight="1">
      <c r="A7510" s="61" t="str">
        <f>"         "&amp;Labels!B77</f>
        <v xml:space="preserve">         Customer 9</v>
      </c>
      <c r="B7510" s="76">
        <f>IF('(Other Computations)'!B207=0,0,Inputs!D289*Inputs!D182*Inputs!D75*Inputs!D26*'GM Alloc Factors'!B34/('(Other Computations)'!B194+'(Other Computations)'!B207))</f>
        <v>0</v>
      </c>
      <c r="C7510" s="76">
        <f>IF('(Other Computations)'!C207=0,0,Inputs!E289*Inputs!E182*Inputs!D75*Inputs!D26*'GM Alloc Factors'!C34/('(Other Computations)'!C194+'(Other Computations)'!C207))</f>
        <v>0</v>
      </c>
      <c r="D7510" s="76">
        <f>IF('(Other Computations)'!D207=0,0,Inputs!F289*Inputs!F182*Inputs!D75*Inputs!D26*'GM Alloc Factors'!D34/('(Other Computations)'!D194+'(Other Computations)'!D207))</f>
        <v>0</v>
      </c>
      <c r="E7510" s="76">
        <f>IF('(Other Computations)'!E207=0,0,Inputs!G289*Inputs!G182*Inputs!D75*Inputs!D26*'GM Alloc Factors'!E34/('(Other Computations)'!E194+'(Other Computations)'!E207))</f>
        <v>0</v>
      </c>
      <c r="F7510" s="43">
        <f t="shared" si="1598"/>
        <v>0</v>
      </c>
      <c r="G7510" s="76">
        <f>IF('(Other Computations)'!G207=0,0,Inputs!I289*Inputs!I182*Inputs!D75*Inputs!D26*'GM Alloc Factors'!G34/('(Other Computations)'!G194+'(Other Computations)'!G207))</f>
        <v>0</v>
      </c>
      <c r="H7510" s="76">
        <f>IF('(Other Computations)'!H207=0,0,Inputs!J289*Inputs!J182*Inputs!D75*Inputs!D26*'GM Alloc Factors'!H34/('(Other Computations)'!H194+'(Other Computations)'!H207))</f>
        <v>0</v>
      </c>
      <c r="I7510" s="76">
        <f>IF('(Other Computations)'!I207=0,0,Inputs!K289*Inputs!K182*Inputs!D75*Inputs!D26*'GM Alloc Factors'!I34/('(Other Computations)'!I194+'(Other Computations)'!I207))</f>
        <v>0</v>
      </c>
      <c r="J7510" s="76">
        <f>IF('(Other Computations)'!J207=0,0,Inputs!L289*Inputs!L182*Inputs!D75*Inputs!D26*'GM Alloc Factors'!J34/('(Other Computations)'!J194+'(Other Computations)'!J207))</f>
        <v>0</v>
      </c>
      <c r="K7510" s="43">
        <f t="shared" si="1599"/>
        <v>0</v>
      </c>
    </row>
    <row r="7511" spans="1:11" ht="12.75" customHeight="1">
      <c r="A7511" s="61" t="str">
        <f>"         "&amp;Labels!B78</f>
        <v xml:space="preserve">         Customer 10</v>
      </c>
      <c r="B7511" s="76">
        <f>IF('(Other Computations)'!B208=0,0,Inputs!D290*Inputs!D183*Inputs!D76*Inputs!D26*'GM Alloc Factors'!B34/('(Other Computations)'!B195+'(Other Computations)'!B208))</f>
        <v>0</v>
      </c>
      <c r="C7511" s="76">
        <f>IF('(Other Computations)'!C208=0,0,Inputs!E290*Inputs!E183*Inputs!D76*Inputs!D26*'GM Alloc Factors'!C34/('(Other Computations)'!C195+'(Other Computations)'!C208))</f>
        <v>0</v>
      </c>
      <c r="D7511" s="76">
        <f>IF('(Other Computations)'!D208=0,0,Inputs!F290*Inputs!F183*Inputs!D76*Inputs!D26*'GM Alloc Factors'!D34/('(Other Computations)'!D195+'(Other Computations)'!D208))</f>
        <v>0</v>
      </c>
      <c r="E7511" s="76">
        <f>IF('(Other Computations)'!E208=0,0,Inputs!G290*Inputs!G183*Inputs!D76*Inputs!D26*'GM Alloc Factors'!E34/('(Other Computations)'!E195+'(Other Computations)'!E208))</f>
        <v>0</v>
      </c>
      <c r="F7511" s="43">
        <f t="shared" si="1598"/>
        <v>0</v>
      </c>
      <c r="G7511" s="76">
        <f>IF('(Other Computations)'!G208=0,0,Inputs!I290*Inputs!I183*Inputs!D76*Inputs!D26*'GM Alloc Factors'!G34/('(Other Computations)'!G195+'(Other Computations)'!G208))</f>
        <v>0</v>
      </c>
      <c r="H7511" s="76">
        <f>IF('(Other Computations)'!H208=0,0,Inputs!J290*Inputs!J183*Inputs!D76*Inputs!D26*'GM Alloc Factors'!H34/('(Other Computations)'!H195+'(Other Computations)'!H208))</f>
        <v>0</v>
      </c>
      <c r="I7511" s="76">
        <f>IF('(Other Computations)'!I208=0,0,Inputs!K290*Inputs!K183*Inputs!D76*Inputs!D26*'GM Alloc Factors'!I34/('(Other Computations)'!I195+'(Other Computations)'!I208))</f>
        <v>0</v>
      </c>
      <c r="J7511" s="76">
        <f>IF('(Other Computations)'!J208=0,0,Inputs!L290*Inputs!L183*Inputs!D76*Inputs!D26*'GM Alloc Factors'!J34/('(Other Computations)'!J195+'(Other Computations)'!J208))</f>
        <v>0</v>
      </c>
      <c r="K7511" s="43">
        <f t="shared" si="1599"/>
        <v>0</v>
      </c>
    </row>
    <row r="7512" spans="1:11" ht="12.75" customHeight="1">
      <c r="A7512" s="61" t="str">
        <f>"         "&amp;Labels!C68</f>
        <v xml:space="preserve">         Total</v>
      </c>
      <c r="B7512" s="84">
        <f>SUM(B7502:B7511)</f>
        <v>0</v>
      </c>
      <c r="C7512" s="84">
        <f>SUM(C7502:C7511)</f>
        <v>0</v>
      </c>
      <c r="D7512" s="84">
        <f>SUM(D7502:D7511)</f>
        <v>0</v>
      </c>
      <c r="E7512" s="84">
        <f>SUM(E7502:E7511)</f>
        <v>0</v>
      </c>
      <c r="F7512" s="43">
        <f t="shared" si="1598"/>
        <v>0</v>
      </c>
      <c r="G7512" s="84">
        <f>SUM(G7502:G7511)</f>
        <v>0</v>
      </c>
      <c r="H7512" s="84">
        <f>SUM(H7502:H7511)</f>
        <v>0</v>
      </c>
      <c r="I7512" s="84">
        <f>SUM(I7502:I7511)</f>
        <v>0</v>
      </c>
      <c r="J7512" s="84">
        <f>SUM(J7502:J7511)</f>
        <v>0</v>
      </c>
      <c r="K7512" s="43">
        <f t="shared" si="1599"/>
        <v>0</v>
      </c>
    </row>
    <row r="7513" spans="1:11" ht="12.75" customHeight="1">
      <c r="A7513" s="61" t="str">
        <f>"      "&amp;Labels!B86</f>
        <v xml:space="preserve">      Q 2</v>
      </c>
      <c r="B7513" s="84"/>
      <c r="C7513" s="84"/>
      <c r="D7513" s="84"/>
      <c r="E7513" s="84"/>
      <c r="F7513" s="43"/>
      <c r="G7513" s="84"/>
      <c r="H7513" s="84"/>
      <c r="I7513" s="84"/>
      <c r="J7513" s="84"/>
      <c r="K7513" s="43"/>
    </row>
    <row r="7514" spans="1:11" ht="12.75" customHeight="1">
      <c r="A7514" s="61" t="str">
        <f>"         "&amp;Labels!B69</f>
        <v xml:space="preserve">         Customer 1</v>
      </c>
      <c r="B7514" s="76">
        <f>IF('(Other Computations)'!B199=0,0,Inputs!D281*Inputs!D174*Inputs!E67*Inputs!D26*'GM Alloc Factors'!B37/('(Other Computations)'!B186+'(Other Computations)'!B199))</f>
        <v>0</v>
      </c>
      <c r="C7514" s="76">
        <f>IF('(Other Computations)'!C199=0,0,Inputs!E281*Inputs!E174*Inputs!E67*Inputs!D26*'GM Alloc Factors'!C37/('(Other Computations)'!C186+'(Other Computations)'!C199))</f>
        <v>0</v>
      </c>
      <c r="D7514" s="76">
        <f>IF('(Other Computations)'!D199=0,0,Inputs!F281*Inputs!F174*Inputs!E67*Inputs!D26*'GM Alloc Factors'!D37/('(Other Computations)'!D186+'(Other Computations)'!D199))</f>
        <v>0</v>
      </c>
      <c r="E7514" s="76">
        <f>IF('(Other Computations)'!E199=0,0,Inputs!G281*Inputs!G174*Inputs!E67*Inputs!D26*'GM Alloc Factors'!E37/('(Other Computations)'!E186+'(Other Computations)'!E199))</f>
        <v>0</v>
      </c>
      <c r="F7514" s="43">
        <f t="shared" ref="F7514:F7524" si="1600">SUM(B7514:E7514)</f>
        <v>0</v>
      </c>
      <c r="G7514" s="76">
        <f>IF('(Other Computations)'!G199=0,0,Inputs!I281*Inputs!I174*Inputs!E67*Inputs!D26*'GM Alloc Factors'!G37/('(Other Computations)'!G186+'(Other Computations)'!G199))</f>
        <v>0</v>
      </c>
      <c r="H7514" s="76">
        <f>IF('(Other Computations)'!H199=0,0,Inputs!J281*Inputs!J174*Inputs!E67*Inputs!D26*'GM Alloc Factors'!H37/('(Other Computations)'!H186+'(Other Computations)'!H199))</f>
        <v>0</v>
      </c>
      <c r="I7514" s="76">
        <f>IF('(Other Computations)'!I199=0,0,Inputs!K281*Inputs!K174*Inputs!E67*Inputs!D26*'GM Alloc Factors'!I37/('(Other Computations)'!I186+'(Other Computations)'!I199))</f>
        <v>0</v>
      </c>
      <c r="J7514" s="76">
        <f>IF('(Other Computations)'!J199=0,0,Inputs!L281*Inputs!L174*Inputs!E67*Inputs!D26*'GM Alloc Factors'!J37/('(Other Computations)'!J186+'(Other Computations)'!J199))</f>
        <v>0</v>
      </c>
      <c r="K7514" s="43">
        <f t="shared" ref="K7514:K7524" si="1601">SUM(G7514:J7514)</f>
        <v>0</v>
      </c>
    </row>
    <row r="7515" spans="1:11" ht="12.75" customHeight="1">
      <c r="A7515" s="61" t="str">
        <f>"         "&amp;Labels!B70</f>
        <v xml:space="preserve">         Customer 2</v>
      </c>
      <c r="B7515" s="76">
        <f>IF('(Other Computations)'!B200=0,0,Inputs!D282*Inputs!D175*Inputs!E68*Inputs!D26*'GM Alloc Factors'!B37/('(Other Computations)'!B187+'(Other Computations)'!B200))</f>
        <v>0</v>
      </c>
      <c r="C7515" s="76">
        <f>IF('(Other Computations)'!C200=0,0,Inputs!E282*Inputs!E175*Inputs!E68*Inputs!D26*'GM Alloc Factors'!C37/('(Other Computations)'!C187+'(Other Computations)'!C200))</f>
        <v>0</v>
      </c>
      <c r="D7515" s="76">
        <f>IF('(Other Computations)'!D200=0,0,Inputs!F282*Inputs!F175*Inputs!E68*Inputs!D26*'GM Alloc Factors'!D37/('(Other Computations)'!D187+'(Other Computations)'!D200))</f>
        <v>0</v>
      </c>
      <c r="E7515" s="76">
        <f>IF('(Other Computations)'!E200=0,0,Inputs!G282*Inputs!G175*Inputs!E68*Inputs!D26*'GM Alloc Factors'!E37/('(Other Computations)'!E187+'(Other Computations)'!E200))</f>
        <v>0</v>
      </c>
      <c r="F7515" s="43">
        <f t="shared" si="1600"/>
        <v>0</v>
      </c>
      <c r="G7515" s="76">
        <f>IF('(Other Computations)'!G200=0,0,Inputs!I282*Inputs!I175*Inputs!E68*Inputs!D26*'GM Alloc Factors'!G37/('(Other Computations)'!G187+'(Other Computations)'!G200))</f>
        <v>0</v>
      </c>
      <c r="H7515" s="76">
        <f>IF('(Other Computations)'!H200=0,0,Inputs!J282*Inputs!J175*Inputs!E68*Inputs!D26*'GM Alloc Factors'!H37/('(Other Computations)'!H187+'(Other Computations)'!H200))</f>
        <v>0</v>
      </c>
      <c r="I7515" s="76">
        <f>IF('(Other Computations)'!I200=0,0,Inputs!K282*Inputs!K175*Inputs!E68*Inputs!D26*'GM Alloc Factors'!I37/('(Other Computations)'!I187+'(Other Computations)'!I200))</f>
        <v>0</v>
      </c>
      <c r="J7515" s="76">
        <f>IF('(Other Computations)'!J200=0,0,Inputs!L282*Inputs!L175*Inputs!E68*Inputs!D26*'GM Alloc Factors'!J37/('(Other Computations)'!J187+'(Other Computations)'!J200))</f>
        <v>0</v>
      </c>
      <c r="K7515" s="43">
        <f t="shared" si="1601"/>
        <v>0</v>
      </c>
    </row>
    <row r="7516" spans="1:11" ht="12.75" customHeight="1">
      <c r="A7516" s="61" t="str">
        <f>"         "&amp;Labels!B71</f>
        <v xml:space="preserve">         Customer 3</v>
      </c>
      <c r="B7516" s="76">
        <f>IF('(Other Computations)'!B201=0,0,Inputs!D283*Inputs!D176*Inputs!E69*Inputs!D26*'GM Alloc Factors'!B37/('(Other Computations)'!B188+'(Other Computations)'!B201))</f>
        <v>0</v>
      </c>
      <c r="C7516" s="76">
        <f>IF('(Other Computations)'!C201=0,0,Inputs!E283*Inputs!E176*Inputs!E69*Inputs!D26*'GM Alloc Factors'!C37/('(Other Computations)'!C188+'(Other Computations)'!C201))</f>
        <v>0</v>
      </c>
      <c r="D7516" s="76">
        <f>IF('(Other Computations)'!D201=0,0,Inputs!F283*Inputs!F176*Inputs!E69*Inputs!D26*'GM Alloc Factors'!D37/('(Other Computations)'!D188+'(Other Computations)'!D201))</f>
        <v>0</v>
      </c>
      <c r="E7516" s="76">
        <f>IF('(Other Computations)'!E201=0,0,Inputs!G283*Inputs!G176*Inputs!E69*Inputs!D26*'GM Alloc Factors'!E37/('(Other Computations)'!E188+'(Other Computations)'!E201))</f>
        <v>0</v>
      </c>
      <c r="F7516" s="43">
        <f t="shared" si="1600"/>
        <v>0</v>
      </c>
      <c r="G7516" s="76">
        <f>IF('(Other Computations)'!G201=0,0,Inputs!I283*Inputs!I176*Inputs!E69*Inputs!D26*'GM Alloc Factors'!G37/('(Other Computations)'!G188+'(Other Computations)'!G201))</f>
        <v>0</v>
      </c>
      <c r="H7516" s="76">
        <f>IF('(Other Computations)'!H201=0,0,Inputs!J283*Inputs!J176*Inputs!E69*Inputs!D26*'GM Alloc Factors'!H37/('(Other Computations)'!H188+'(Other Computations)'!H201))</f>
        <v>0</v>
      </c>
      <c r="I7516" s="76">
        <f>IF('(Other Computations)'!I201=0,0,Inputs!K283*Inputs!K176*Inputs!E69*Inputs!D26*'GM Alloc Factors'!I37/('(Other Computations)'!I188+'(Other Computations)'!I201))</f>
        <v>0</v>
      </c>
      <c r="J7516" s="76">
        <f>IF('(Other Computations)'!J201=0,0,Inputs!L283*Inputs!L176*Inputs!E69*Inputs!D26*'GM Alloc Factors'!J37/('(Other Computations)'!J188+'(Other Computations)'!J201))</f>
        <v>0</v>
      </c>
      <c r="K7516" s="43">
        <f t="shared" si="1601"/>
        <v>0</v>
      </c>
    </row>
    <row r="7517" spans="1:11" ht="12.75" customHeight="1">
      <c r="A7517" s="61" t="str">
        <f>"         "&amp;Labels!B72</f>
        <v xml:space="preserve">         Customer 4</v>
      </c>
      <c r="B7517" s="76">
        <f>IF('(Other Computations)'!B202=0,0,Inputs!D284*Inputs!D177*Inputs!E70*Inputs!D26*'GM Alloc Factors'!B37/('(Other Computations)'!B189+'(Other Computations)'!B202))</f>
        <v>0</v>
      </c>
      <c r="C7517" s="76">
        <f>IF('(Other Computations)'!C202=0,0,Inputs!E284*Inputs!E177*Inputs!E70*Inputs!D26*'GM Alloc Factors'!C37/('(Other Computations)'!C189+'(Other Computations)'!C202))</f>
        <v>0</v>
      </c>
      <c r="D7517" s="76">
        <f>IF('(Other Computations)'!D202=0,0,Inputs!F284*Inputs!F177*Inputs!E70*Inputs!D26*'GM Alloc Factors'!D37/('(Other Computations)'!D189+'(Other Computations)'!D202))</f>
        <v>0</v>
      </c>
      <c r="E7517" s="76">
        <f>IF('(Other Computations)'!E202=0,0,Inputs!G284*Inputs!G177*Inputs!E70*Inputs!D26*'GM Alloc Factors'!E37/('(Other Computations)'!E189+'(Other Computations)'!E202))</f>
        <v>0</v>
      </c>
      <c r="F7517" s="43">
        <f t="shared" si="1600"/>
        <v>0</v>
      </c>
      <c r="G7517" s="76">
        <f>IF('(Other Computations)'!G202=0,0,Inputs!I284*Inputs!I177*Inputs!E70*Inputs!D26*'GM Alloc Factors'!G37/('(Other Computations)'!G189+'(Other Computations)'!G202))</f>
        <v>0</v>
      </c>
      <c r="H7517" s="76">
        <f>IF('(Other Computations)'!H202=0,0,Inputs!J284*Inputs!J177*Inputs!E70*Inputs!D26*'GM Alloc Factors'!H37/('(Other Computations)'!H189+'(Other Computations)'!H202))</f>
        <v>0</v>
      </c>
      <c r="I7517" s="76">
        <f>IF('(Other Computations)'!I202=0,0,Inputs!K284*Inputs!K177*Inputs!E70*Inputs!D26*'GM Alloc Factors'!I37/('(Other Computations)'!I189+'(Other Computations)'!I202))</f>
        <v>0</v>
      </c>
      <c r="J7517" s="76">
        <f>IF('(Other Computations)'!J202=0,0,Inputs!L284*Inputs!L177*Inputs!E70*Inputs!D26*'GM Alloc Factors'!J37/('(Other Computations)'!J189+'(Other Computations)'!J202))</f>
        <v>0</v>
      </c>
      <c r="K7517" s="43">
        <f t="shared" si="1601"/>
        <v>0</v>
      </c>
    </row>
    <row r="7518" spans="1:11" ht="12.75" customHeight="1">
      <c r="A7518" s="61" t="str">
        <f>"         "&amp;Labels!B73</f>
        <v xml:space="preserve">         Customer 5</v>
      </c>
      <c r="B7518" s="76">
        <f>IF('(Other Computations)'!B203=0,0,Inputs!D285*Inputs!D178*Inputs!E71*Inputs!D26*'GM Alloc Factors'!B37/('(Other Computations)'!B190+'(Other Computations)'!B203))</f>
        <v>0</v>
      </c>
      <c r="C7518" s="76">
        <f>IF('(Other Computations)'!C203=0,0,Inputs!E285*Inputs!E178*Inputs!E71*Inputs!D26*'GM Alloc Factors'!C37/('(Other Computations)'!C190+'(Other Computations)'!C203))</f>
        <v>0</v>
      </c>
      <c r="D7518" s="76">
        <f>IF('(Other Computations)'!D203=0,0,Inputs!F285*Inputs!F178*Inputs!E71*Inputs!D26*'GM Alloc Factors'!D37/('(Other Computations)'!D190+'(Other Computations)'!D203))</f>
        <v>0</v>
      </c>
      <c r="E7518" s="76">
        <f>IF('(Other Computations)'!E203=0,0,Inputs!G285*Inputs!G178*Inputs!E71*Inputs!D26*'GM Alloc Factors'!E37/('(Other Computations)'!E190+'(Other Computations)'!E203))</f>
        <v>0</v>
      </c>
      <c r="F7518" s="43">
        <f t="shared" si="1600"/>
        <v>0</v>
      </c>
      <c r="G7518" s="76">
        <f>IF('(Other Computations)'!G203=0,0,Inputs!I285*Inputs!I178*Inputs!E71*Inputs!D26*'GM Alloc Factors'!G37/('(Other Computations)'!G190+'(Other Computations)'!G203))</f>
        <v>0</v>
      </c>
      <c r="H7518" s="76">
        <f>IF('(Other Computations)'!H203=0,0,Inputs!J285*Inputs!J178*Inputs!E71*Inputs!D26*'GM Alloc Factors'!H37/('(Other Computations)'!H190+'(Other Computations)'!H203))</f>
        <v>0</v>
      </c>
      <c r="I7518" s="76">
        <f>IF('(Other Computations)'!I203=0,0,Inputs!K285*Inputs!K178*Inputs!E71*Inputs!D26*'GM Alloc Factors'!I37/('(Other Computations)'!I190+'(Other Computations)'!I203))</f>
        <v>0</v>
      </c>
      <c r="J7518" s="76">
        <f>IF('(Other Computations)'!J203=0,0,Inputs!L285*Inputs!L178*Inputs!E71*Inputs!D26*'GM Alloc Factors'!J37/('(Other Computations)'!J190+'(Other Computations)'!J203))</f>
        <v>0</v>
      </c>
      <c r="K7518" s="43">
        <f t="shared" si="1601"/>
        <v>0</v>
      </c>
    </row>
    <row r="7519" spans="1:11" ht="12.75" customHeight="1">
      <c r="A7519" s="61" t="str">
        <f>"         "&amp;Labels!B74</f>
        <v xml:space="preserve">         Customer 6</v>
      </c>
      <c r="B7519" s="76">
        <f>IF('(Other Computations)'!B204=0,0,Inputs!D286*Inputs!D179*Inputs!E72*Inputs!D26*'GM Alloc Factors'!B37/('(Other Computations)'!B191+'(Other Computations)'!B204))</f>
        <v>0</v>
      </c>
      <c r="C7519" s="76">
        <f>IF('(Other Computations)'!C204=0,0,Inputs!E286*Inputs!E179*Inputs!E72*Inputs!D26*'GM Alloc Factors'!C37/('(Other Computations)'!C191+'(Other Computations)'!C204))</f>
        <v>0</v>
      </c>
      <c r="D7519" s="76">
        <f>IF('(Other Computations)'!D204=0,0,Inputs!F286*Inputs!F179*Inputs!E72*Inputs!D26*'GM Alloc Factors'!D37/('(Other Computations)'!D191+'(Other Computations)'!D204))</f>
        <v>0</v>
      </c>
      <c r="E7519" s="76">
        <f>IF('(Other Computations)'!E204=0,0,Inputs!G286*Inputs!G179*Inputs!E72*Inputs!D26*'GM Alloc Factors'!E37/('(Other Computations)'!E191+'(Other Computations)'!E204))</f>
        <v>0</v>
      </c>
      <c r="F7519" s="43">
        <f t="shared" si="1600"/>
        <v>0</v>
      </c>
      <c r="G7519" s="76">
        <f>IF('(Other Computations)'!G204=0,0,Inputs!I286*Inputs!I179*Inputs!E72*Inputs!D26*'GM Alloc Factors'!G37/('(Other Computations)'!G191+'(Other Computations)'!G204))</f>
        <v>0</v>
      </c>
      <c r="H7519" s="76">
        <f>IF('(Other Computations)'!H204=0,0,Inputs!J286*Inputs!J179*Inputs!E72*Inputs!D26*'GM Alloc Factors'!H37/('(Other Computations)'!H191+'(Other Computations)'!H204))</f>
        <v>0</v>
      </c>
      <c r="I7519" s="76">
        <f>IF('(Other Computations)'!I204=0,0,Inputs!K286*Inputs!K179*Inputs!E72*Inputs!D26*'GM Alloc Factors'!I37/('(Other Computations)'!I191+'(Other Computations)'!I204))</f>
        <v>0</v>
      </c>
      <c r="J7519" s="76">
        <f>IF('(Other Computations)'!J204=0,0,Inputs!L286*Inputs!L179*Inputs!E72*Inputs!D26*'GM Alloc Factors'!J37/('(Other Computations)'!J191+'(Other Computations)'!J204))</f>
        <v>0</v>
      </c>
      <c r="K7519" s="43">
        <f t="shared" si="1601"/>
        <v>0</v>
      </c>
    </row>
    <row r="7520" spans="1:11" ht="12.75" customHeight="1">
      <c r="A7520" s="61" t="str">
        <f>"         "&amp;Labels!B75</f>
        <v xml:space="preserve">         Customer 7</v>
      </c>
      <c r="B7520" s="76">
        <f>IF('(Other Computations)'!B205=0,0,Inputs!D287*Inputs!D180*Inputs!E73*Inputs!D26*'GM Alloc Factors'!B37/('(Other Computations)'!B192+'(Other Computations)'!B205))</f>
        <v>0</v>
      </c>
      <c r="C7520" s="76">
        <f>IF('(Other Computations)'!C205=0,0,Inputs!E287*Inputs!E180*Inputs!E73*Inputs!D26*'GM Alloc Factors'!C37/('(Other Computations)'!C192+'(Other Computations)'!C205))</f>
        <v>0</v>
      </c>
      <c r="D7520" s="76">
        <f>IF('(Other Computations)'!D205=0,0,Inputs!F287*Inputs!F180*Inputs!E73*Inputs!D26*'GM Alloc Factors'!D37/('(Other Computations)'!D192+'(Other Computations)'!D205))</f>
        <v>0</v>
      </c>
      <c r="E7520" s="76">
        <f>IF('(Other Computations)'!E205=0,0,Inputs!G287*Inputs!G180*Inputs!E73*Inputs!D26*'GM Alloc Factors'!E37/('(Other Computations)'!E192+'(Other Computations)'!E205))</f>
        <v>0</v>
      </c>
      <c r="F7520" s="43">
        <f t="shared" si="1600"/>
        <v>0</v>
      </c>
      <c r="G7520" s="76">
        <f>IF('(Other Computations)'!G205=0,0,Inputs!I287*Inputs!I180*Inputs!E73*Inputs!D26*'GM Alloc Factors'!G37/('(Other Computations)'!G192+'(Other Computations)'!G205))</f>
        <v>0</v>
      </c>
      <c r="H7520" s="76">
        <f>IF('(Other Computations)'!H205=0,0,Inputs!J287*Inputs!J180*Inputs!E73*Inputs!D26*'GM Alloc Factors'!H37/('(Other Computations)'!H192+'(Other Computations)'!H205))</f>
        <v>0</v>
      </c>
      <c r="I7520" s="76">
        <f>IF('(Other Computations)'!I205=0,0,Inputs!K287*Inputs!K180*Inputs!E73*Inputs!D26*'GM Alloc Factors'!I37/('(Other Computations)'!I192+'(Other Computations)'!I205))</f>
        <v>0</v>
      </c>
      <c r="J7520" s="76">
        <f>IF('(Other Computations)'!J205=0,0,Inputs!L287*Inputs!L180*Inputs!E73*Inputs!D26*'GM Alloc Factors'!J37/('(Other Computations)'!J192+'(Other Computations)'!J205))</f>
        <v>0</v>
      </c>
      <c r="K7520" s="43">
        <f t="shared" si="1601"/>
        <v>0</v>
      </c>
    </row>
    <row r="7521" spans="1:11" ht="12.75" customHeight="1">
      <c r="A7521" s="61" t="str">
        <f>"         "&amp;Labels!B76</f>
        <v xml:space="preserve">         Customer 8</v>
      </c>
      <c r="B7521" s="76">
        <f>IF('(Other Computations)'!B206=0,0,Inputs!D288*Inputs!D181*Inputs!E74*Inputs!D26*'GM Alloc Factors'!B37/('(Other Computations)'!B193+'(Other Computations)'!B206))</f>
        <v>0</v>
      </c>
      <c r="C7521" s="76">
        <f>IF('(Other Computations)'!C206=0,0,Inputs!E288*Inputs!E181*Inputs!E74*Inputs!D26*'GM Alloc Factors'!C37/('(Other Computations)'!C193+'(Other Computations)'!C206))</f>
        <v>0</v>
      </c>
      <c r="D7521" s="76">
        <f>IF('(Other Computations)'!D206=0,0,Inputs!F288*Inputs!F181*Inputs!E74*Inputs!D26*'GM Alloc Factors'!D37/('(Other Computations)'!D193+'(Other Computations)'!D206))</f>
        <v>0</v>
      </c>
      <c r="E7521" s="76">
        <f>IF('(Other Computations)'!E206=0,0,Inputs!G288*Inputs!G181*Inputs!E74*Inputs!D26*'GM Alloc Factors'!E37/('(Other Computations)'!E193+'(Other Computations)'!E206))</f>
        <v>0</v>
      </c>
      <c r="F7521" s="43">
        <f t="shared" si="1600"/>
        <v>0</v>
      </c>
      <c r="G7521" s="76">
        <f>IF('(Other Computations)'!G206=0,0,Inputs!I288*Inputs!I181*Inputs!E74*Inputs!D26*'GM Alloc Factors'!G37/('(Other Computations)'!G193+'(Other Computations)'!G206))</f>
        <v>0</v>
      </c>
      <c r="H7521" s="76">
        <f>IF('(Other Computations)'!H206=0,0,Inputs!J288*Inputs!J181*Inputs!E74*Inputs!D26*'GM Alloc Factors'!H37/('(Other Computations)'!H193+'(Other Computations)'!H206))</f>
        <v>0</v>
      </c>
      <c r="I7521" s="76">
        <f>IF('(Other Computations)'!I206=0,0,Inputs!K288*Inputs!K181*Inputs!E74*Inputs!D26*'GM Alloc Factors'!I37/('(Other Computations)'!I193+'(Other Computations)'!I206))</f>
        <v>0</v>
      </c>
      <c r="J7521" s="76">
        <f>IF('(Other Computations)'!J206=0,0,Inputs!L288*Inputs!L181*Inputs!E74*Inputs!D26*'GM Alloc Factors'!J37/('(Other Computations)'!J193+'(Other Computations)'!J206))</f>
        <v>0</v>
      </c>
      <c r="K7521" s="43">
        <f t="shared" si="1601"/>
        <v>0</v>
      </c>
    </row>
    <row r="7522" spans="1:11" ht="12.75" customHeight="1">
      <c r="A7522" s="61" t="str">
        <f>"         "&amp;Labels!B77</f>
        <v xml:space="preserve">         Customer 9</v>
      </c>
      <c r="B7522" s="76">
        <f>IF('(Other Computations)'!B207=0,0,Inputs!D289*Inputs!D182*Inputs!E75*Inputs!D26*'GM Alloc Factors'!B37/('(Other Computations)'!B194+'(Other Computations)'!B207))</f>
        <v>0</v>
      </c>
      <c r="C7522" s="76">
        <f>IF('(Other Computations)'!C207=0,0,Inputs!E289*Inputs!E182*Inputs!E75*Inputs!D26*'GM Alloc Factors'!C37/('(Other Computations)'!C194+'(Other Computations)'!C207))</f>
        <v>0</v>
      </c>
      <c r="D7522" s="76">
        <f>IF('(Other Computations)'!D207=0,0,Inputs!F289*Inputs!F182*Inputs!E75*Inputs!D26*'GM Alloc Factors'!D37/('(Other Computations)'!D194+'(Other Computations)'!D207))</f>
        <v>0</v>
      </c>
      <c r="E7522" s="76">
        <f>IF('(Other Computations)'!E207=0,0,Inputs!G289*Inputs!G182*Inputs!E75*Inputs!D26*'GM Alloc Factors'!E37/('(Other Computations)'!E194+'(Other Computations)'!E207))</f>
        <v>0</v>
      </c>
      <c r="F7522" s="43">
        <f t="shared" si="1600"/>
        <v>0</v>
      </c>
      <c r="G7522" s="76">
        <f>IF('(Other Computations)'!G207=0,0,Inputs!I289*Inputs!I182*Inputs!E75*Inputs!D26*'GM Alloc Factors'!G37/('(Other Computations)'!G194+'(Other Computations)'!G207))</f>
        <v>0</v>
      </c>
      <c r="H7522" s="76">
        <f>IF('(Other Computations)'!H207=0,0,Inputs!J289*Inputs!J182*Inputs!E75*Inputs!D26*'GM Alloc Factors'!H37/('(Other Computations)'!H194+'(Other Computations)'!H207))</f>
        <v>0</v>
      </c>
      <c r="I7522" s="76">
        <f>IF('(Other Computations)'!I207=0,0,Inputs!K289*Inputs!K182*Inputs!E75*Inputs!D26*'GM Alloc Factors'!I37/('(Other Computations)'!I194+'(Other Computations)'!I207))</f>
        <v>0</v>
      </c>
      <c r="J7522" s="76">
        <f>IF('(Other Computations)'!J207=0,0,Inputs!L289*Inputs!L182*Inputs!E75*Inputs!D26*'GM Alloc Factors'!J37/('(Other Computations)'!J194+'(Other Computations)'!J207))</f>
        <v>0</v>
      </c>
      <c r="K7522" s="43">
        <f t="shared" si="1601"/>
        <v>0</v>
      </c>
    </row>
    <row r="7523" spans="1:11" ht="12.75" customHeight="1">
      <c r="A7523" s="61" t="str">
        <f>"         "&amp;Labels!B78</f>
        <v xml:space="preserve">         Customer 10</v>
      </c>
      <c r="B7523" s="76">
        <f>IF('(Other Computations)'!B208=0,0,Inputs!D290*Inputs!D183*Inputs!E76*Inputs!D26*'GM Alloc Factors'!B37/('(Other Computations)'!B195+'(Other Computations)'!B208))</f>
        <v>0</v>
      </c>
      <c r="C7523" s="76">
        <f>IF('(Other Computations)'!C208=0,0,Inputs!E290*Inputs!E183*Inputs!E76*Inputs!D26*'GM Alloc Factors'!C37/('(Other Computations)'!C195+'(Other Computations)'!C208))</f>
        <v>0</v>
      </c>
      <c r="D7523" s="76">
        <f>IF('(Other Computations)'!D208=0,0,Inputs!F290*Inputs!F183*Inputs!E76*Inputs!D26*'GM Alloc Factors'!D37/('(Other Computations)'!D195+'(Other Computations)'!D208))</f>
        <v>0</v>
      </c>
      <c r="E7523" s="76">
        <f>IF('(Other Computations)'!E208=0,0,Inputs!G290*Inputs!G183*Inputs!E76*Inputs!D26*'GM Alloc Factors'!E37/('(Other Computations)'!E195+'(Other Computations)'!E208))</f>
        <v>0</v>
      </c>
      <c r="F7523" s="43">
        <f t="shared" si="1600"/>
        <v>0</v>
      </c>
      <c r="G7523" s="76">
        <f>IF('(Other Computations)'!G208=0,0,Inputs!I290*Inputs!I183*Inputs!E76*Inputs!D26*'GM Alloc Factors'!G37/('(Other Computations)'!G195+'(Other Computations)'!G208))</f>
        <v>0</v>
      </c>
      <c r="H7523" s="76">
        <f>IF('(Other Computations)'!H208=0,0,Inputs!J290*Inputs!J183*Inputs!E76*Inputs!D26*'GM Alloc Factors'!H37/('(Other Computations)'!H195+'(Other Computations)'!H208))</f>
        <v>0</v>
      </c>
      <c r="I7523" s="76">
        <f>IF('(Other Computations)'!I208=0,0,Inputs!K290*Inputs!K183*Inputs!E76*Inputs!D26*'GM Alloc Factors'!I37/('(Other Computations)'!I195+'(Other Computations)'!I208))</f>
        <v>0</v>
      </c>
      <c r="J7523" s="76">
        <f>IF('(Other Computations)'!J208=0,0,Inputs!L290*Inputs!L183*Inputs!E76*Inputs!D26*'GM Alloc Factors'!J37/('(Other Computations)'!J195+'(Other Computations)'!J208))</f>
        <v>0</v>
      </c>
      <c r="K7523" s="43">
        <f t="shared" si="1601"/>
        <v>0</v>
      </c>
    </row>
    <row r="7524" spans="1:11" ht="12.75" customHeight="1">
      <c r="A7524" s="61" t="str">
        <f>"         "&amp;Labels!C68</f>
        <v xml:space="preserve">         Total</v>
      </c>
      <c r="B7524" s="84">
        <f>SUM(B7514:B7523)</f>
        <v>0</v>
      </c>
      <c r="C7524" s="84">
        <f>SUM(C7514:C7523)</f>
        <v>0</v>
      </c>
      <c r="D7524" s="84">
        <f>SUM(D7514:D7523)</f>
        <v>0</v>
      </c>
      <c r="E7524" s="84">
        <f>SUM(E7514:E7523)</f>
        <v>0</v>
      </c>
      <c r="F7524" s="43">
        <f t="shared" si="1600"/>
        <v>0</v>
      </c>
      <c r="G7524" s="84">
        <f>SUM(G7514:G7523)</f>
        <v>0</v>
      </c>
      <c r="H7524" s="84">
        <f>SUM(H7514:H7523)</f>
        <v>0</v>
      </c>
      <c r="I7524" s="84">
        <f>SUM(I7514:I7523)</f>
        <v>0</v>
      </c>
      <c r="J7524" s="84">
        <f>SUM(J7514:J7523)</f>
        <v>0</v>
      </c>
      <c r="K7524" s="43">
        <f t="shared" si="1601"/>
        <v>0</v>
      </c>
    </row>
    <row r="7525" spans="1:11" ht="12.75" customHeight="1">
      <c r="A7525" s="61" t="str">
        <f>"      "&amp;Labels!B87</f>
        <v xml:space="preserve">      Q 3</v>
      </c>
      <c r="B7525" s="84"/>
      <c r="C7525" s="84"/>
      <c r="D7525" s="84"/>
      <c r="E7525" s="84"/>
      <c r="F7525" s="43"/>
      <c r="G7525" s="84"/>
      <c r="H7525" s="84"/>
      <c r="I7525" s="84"/>
      <c r="J7525" s="84"/>
      <c r="K7525" s="43"/>
    </row>
    <row r="7526" spans="1:11" ht="12.75" customHeight="1">
      <c r="A7526" s="61" t="str">
        <f>"         "&amp;Labels!B69</f>
        <v xml:space="preserve">         Customer 1</v>
      </c>
      <c r="B7526" s="76">
        <f>IF('(Other Computations)'!B199=0,0,Inputs!D281*Inputs!D174*Inputs!F67*Inputs!D26*'GM Alloc Factors'!B40/('(Other Computations)'!B186+'(Other Computations)'!B199))</f>
        <v>0</v>
      </c>
      <c r="C7526" s="76">
        <f>IF('(Other Computations)'!C199=0,0,Inputs!E281*Inputs!E174*Inputs!F67*Inputs!D26*'GM Alloc Factors'!C40/('(Other Computations)'!C186+'(Other Computations)'!C199))</f>
        <v>0</v>
      </c>
      <c r="D7526" s="76">
        <f>IF('(Other Computations)'!D199=0,0,Inputs!F281*Inputs!F174*Inputs!F67*Inputs!D26*'GM Alloc Factors'!D40/('(Other Computations)'!D186+'(Other Computations)'!D199))</f>
        <v>0</v>
      </c>
      <c r="E7526" s="76">
        <f>IF('(Other Computations)'!E199=0,0,Inputs!G281*Inputs!G174*Inputs!F67*Inputs!D26*'GM Alloc Factors'!E40/('(Other Computations)'!E186+'(Other Computations)'!E199))</f>
        <v>0</v>
      </c>
      <c r="F7526" s="43">
        <f t="shared" ref="F7526:F7536" si="1602">SUM(B7526:E7526)</f>
        <v>0</v>
      </c>
      <c r="G7526" s="76">
        <f>IF('(Other Computations)'!G199=0,0,Inputs!I281*Inputs!I174*Inputs!F67*Inputs!D26*'GM Alloc Factors'!G40/('(Other Computations)'!G186+'(Other Computations)'!G199))</f>
        <v>0</v>
      </c>
      <c r="H7526" s="76">
        <f>IF('(Other Computations)'!H199=0,0,Inputs!J281*Inputs!J174*Inputs!F67*Inputs!D26*'GM Alloc Factors'!H40/('(Other Computations)'!H186+'(Other Computations)'!H199))</f>
        <v>0</v>
      </c>
      <c r="I7526" s="76">
        <f>IF('(Other Computations)'!I199=0,0,Inputs!K281*Inputs!K174*Inputs!F67*Inputs!D26*'GM Alloc Factors'!I40/('(Other Computations)'!I186+'(Other Computations)'!I199))</f>
        <v>0</v>
      </c>
      <c r="J7526" s="76">
        <f>IF('(Other Computations)'!J199=0,0,Inputs!L281*Inputs!L174*Inputs!F67*Inputs!D26*'GM Alloc Factors'!J40/('(Other Computations)'!J186+'(Other Computations)'!J199))</f>
        <v>0</v>
      </c>
      <c r="K7526" s="43">
        <f t="shared" ref="K7526:K7536" si="1603">SUM(G7526:J7526)</f>
        <v>0</v>
      </c>
    </row>
    <row r="7527" spans="1:11" ht="12.75" customHeight="1">
      <c r="A7527" s="61" t="str">
        <f>"         "&amp;Labels!B70</f>
        <v xml:space="preserve">         Customer 2</v>
      </c>
      <c r="B7527" s="76">
        <f>IF('(Other Computations)'!B200=0,0,Inputs!D282*Inputs!D175*Inputs!F68*Inputs!D26*'GM Alloc Factors'!B40/('(Other Computations)'!B187+'(Other Computations)'!B200))</f>
        <v>0</v>
      </c>
      <c r="C7527" s="76">
        <f>IF('(Other Computations)'!C200=0,0,Inputs!E282*Inputs!E175*Inputs!F68*Inputs!D26*'GM Alloc Factors'!C40/('(Other Computations)'!C187+'(Other Computations)'!C200))</f>
        <v>0</v>
      </c>
      <c r="D7527" s="76">
        <f>IF('(Other Computations)'!D200=0,0,Inputs!F282*Inputs!F175*Inputs!F68*Inputs!D26*'GM Alloc Factors'!D40/('(Other Computations)'!D187+'(Other Computations)'!D200))</f>
        <v>0</v>
      </c>
      <c r="E7527" s="76">
        <f>IF('(Other Computations)'!E200=0,0,Inputs!G282*Inputs!G175*Inputs!F68*Inputs!D26*'GM Alloc Factors'!E40/('(Other Computations)'!E187+'(Other Computations)'!E200))</f>
        <v>0</v>
      </c>
      <c r="F7527" s="43">
        <f t="shared" si="1602"/>
        <v>0</v>
      </c>
      <c r="G7527" s="76">
        <f>IF('(Other Computations)'!G200=0,0,Inputs!I282*Inputs!I175*Inputs!F68*Inputs!D26*'GM Alloc Factors'!G40/('(Other Computations)'!G187+'(Other Computations)'!G200))</f>
        <v>0</v>
      </c>
      <c r="H7527" s="76">
        <f>IF('(Other Computations)'!H200=0,0,Inputs!J282*Inputs!J175*Inputs!F68*Inputs!D26*'GM Alloc Factors'!H40/('(Other Computations)'!H187+'(Other Computations)'!H200))</f>
        <v>0</v>
      </c>
      <c r="I7527" s="76">
        <f>IF('(Other Computations)'!I200=0,0,Inputs!K282*Inputs!K175*Inputs!F68*Inputs!D26*'GM Alloc Factors'!I40/('(Other Computations)'!I187+'(Other Computations)'!I200))</f>
        <v>0</v>
      </c>
      <c r="J7527" s="76">
        <f>IF('(Other Computations)'!J200=0,0,Inputs!L282*Inputs!L175*Inputs!F68*Inputs!D26*'GM Alloc Factors'!J40/('(Other Computations)'!J187+'(Other Computations)'!J200))</f>
        <v>0</v>
      </c>
      <c r="K7527" s="43">
        <f t="shared" si="1603"/>
        <v>0</v>
      </c>
    </row>
    <row r="7528" spans="1:11" ht="12.75" customHeight="1">
      <c r="A7528" s="61" t="str">
        <f>"         "&amp;Labels!B71</f>
        <v xml:space="preserve">         Customer 3</v>
      </c>
      <c r="B7528" s="76">
        <f>IF('(Other Computations)'!B201=0,0,Inputs!D283*Inputs!D176*Inputs!F69*Inputs!D26*'GM Alloc Factors'!B40/('(Other Computations)'!B188+'(Other Computations)'!B201))</f>
        <v>0</v>
      </c>
      <c r="C7528" s="76">
        <f>IF('(Other Computations)'!C201=0,0,Inputs!E283*Inputs!E176*Inputs!F69*Inputs!D26*'GM Alloc Factors'!C40/('(Other Computations)'!C188+'(Other Computations)'!C201))</f>
        <v>0</v>
      </c>
      <c r="D7528" s="76">
        <f>IF('(Other Computations)'!D201=0,0,Inputs!F283*Inputs!F176*Inputs!F69*Inputs!D26*'GM Alloc Factors'!D40/('(Other Computations)'!D188+'(Other Computations)'!D201))</f>
        <v>0</v>
      </c>
      <c r="E7528" s="76">
        <f>IF('(Other Computations)'!E201=0,0,Inputs!G283*Inputs!G176*Inputs!F69*Inputs!D26*'GM Alloc Factors'!E40/('(Other Computations)'!E188+'(Other Computations)'!E201))</f>
        <v>0</v>
      </c>
      <c r="F7528" s="43">
        <f t="shared" si="1602"/>
        <v>0</v>
      </c>
      <c r="G7528" s="76">
        <f>IF('(Other Computations)'!G201=0,0,Inputs!I283*Inputs!I176*Inputs!F69*Inputs!D26*'GM Alloc Factors'!G40/('(Other Computations)'!G188+'(Other Computations)'!G201))</f>
        <v>0</v>
      </c>
      <c r="H7528" s="76">
        <f>IF('(Other Computations)'!H201=0,0,Inputs!J283*Inputs!J176*Inputs!F69*Inputs!D26*'GM Alloc Factors'!H40/('(Other Computations)'!H188+'(Other Computations)'!H201))</f>
        <v>0</v>
      </c>
      <c r="I7528" s="76">
        <f>IF('(Other Computations)'!I201=0,0,Inputs!K283*Inputs!K176*Inputs!F69*Inputs!D26*'GM Alloc Factors'!I40/('(Other Computations)'!I188+'(Other Computations)'!I201))</f>
        <v>0</v>
      </c>
      <c r="J7528" s="76">
        <f>IF('(Other Computations)'!J201=0,0,Inputs!L283*Inputs!L176*Inputs!F69*Inputs!D26*'GM Alloc Factors'!J40/('(Other Computations)'!J188+'(Other Computations)'!J201))</f>
        <v>0</v>
      </c>
      <c r="K7528" s="43">
        <f t="shared" si="1603"/>
        <v>0</v>
      </c>
    </row>
    <row r="7529" spans="1:11" ht="12.75" customHeight="1">
      <c r="A7529" s="61" t="str">
        <f>"         "&amp;Labels!B72</f>
        <v xml:space="preserve">         Customer 4</v>
      </c>
      <c r="B7529" s="76">
        <f>IF('(Other Computations)'!B202=0,0,Inputs!D284*Inputs!D177*Inputs!F70*Inputs!D26*'GM Alloc Factors'!B40/('(Other Computations)'!B189+'(Other Computations)'!B202))</f>
        <v>0</v>
      </c>
      <c r="C7529" s="76">
        <f>IF('(Other Computations)'!C202=0,0,Inputs!E284*Inputs!E177*Inputs!F70*Inputs!D26*'GM Alloc Factors'!C40/('(Other Computations)'!C189+'(Other Computations)'!C202))</f>
        <v>0</v>
      </c>
      <c r="D7529" s="76">
        <f>IF('(Other Computations)'!D202=0,0,Inputs!F284*Inputs!F177*Inputs!F70*Inputs!D26*'GM Alloc Factors'!D40/('(Other Computations)'!D189+'(Other Computations)'!D202))</f>
        <v>0</v>
      </c>
      <c r="E7529" s="76">
        <f>IF('(Other Computations)'!E202=0,0,Inputs!G284*Inputs!G177*Inputs!F70*Inputs!D26*'GM Alloc Factors'!E40/('(Other Computations)'!E189+'(Other Computations)'!E202))</f>
        <v>0</v>
      </c>
      <c r="F7529" s="43">
        <f t="shared" si="1602"/>
        <v>0</v>
      </c>
      <c r="G7529" s="76">
        <f>IF('(Other Computations)'!G202=0,0,Inputs!I284*Inputs!I177*Inputs!F70*Inputs!D26*'GM Alloc Factors'!G40/('(Other Computations)'!G189+'(Other Computations)'!G202))</f>
        <v>0</v>
      </c>
      <c r="H7529" s="76">
        <f>IF('(Other Computations)'!H202=0,0,Inputs!J284*Inputs!J177*Inputs!F70*Inputs!D26*'GM Alloc Factors'!H40/('(Other Computations)'!H189+'(Other Computations)'!H202))</f>
        <v>0</v>
      </c>
      <c r="I7529" s="76">
        <f>IF('(Other Computations)'!I202=0,0,Inputs!K284*Inputs!K177*Inputs!F70*Inputs!D26*'GM Alloc Factors'!I40/('(Other Computations)'!I189+'(Other Computations)'!I202))</f>
        <v>0</v>
      </c>
      <c r="J7529" s="76">
        <f>IF('(Other Computations)'!J202=0,0,Inputs!L284*Inputs!L177*Inputs!F70*Inputs!D26*'GM Alloc Factors'!J40/('(Other Computations)'!J189+'(Other Computations)'!J202))</f>
        <v>0</v>
      </c>
      <c r="K7529" s="43">
        <f t="shared" si="1603"/>
        <v>0</v>
      </c>
    </row>
    <row r="7530" spans="1:11" ht="12.75" customHeight="1">
      <c r="A7530" s="61" t="str">
        <f>"         "&amp;Labels!B73</f>
        <v xml:space="preserve">         Customer 5</v>
      </c>
      <c r="B7530" s="76">
        <f>IF('(Other Computations)'!B203=0,0,Inputs!D285*Inputs!D178*Inputs!F71*Inputs!D26*'GM Alloc Factors'!B40/('(Other Computations)'!B190+'(Other Computations)'!B203))</f>
        <v>0</v>
      </c>
      <c r="C7530" s="76">
        <f>IF('(Other Computations)'!C203=0,0,Inputs!E285*Inputs!E178*Inputs!F71*Inputs!D26*'GM Alloc Factors'!C40/('(Other Computations)'!C190+'(Other Computations)'!C203))</f>
        <v>0</v>
      </c>
      <c r="D7530" s="76">
        <f>IF('(Other Computations)'!D203=0,0,Inputs!F285*Inputs!F178*Inputs!F71*Inputs!D26*'GM Alloc Factors'!D40/('(Other Computations)'!D190+'(Other Computations)'!D203))</f>
        <v>0</v>
      </c>
      <c r="E7530" s="76">
        <f>IF('(Other Computations)'!E203=0,0,Inputs!G285*Inputs!G178*Inputs!F71*Inputs!D26*'GM Alloc Factors'!E40/('(Other Computations)'!E190+'(Other Computations)'!E203))</f>
        <v>0</v>
      </c>
      <c r="F7530" s="43">
        <f t="shared" si="1602"/>
        <v>0</v>
      </c>
      <c r="G7530" s="76">
        <f>IF('(Other Computations)'!G203=0,0,Inputs!I285*Inputs!I178*Inputs!F71*Inputs!D26*'GM Alloc Factors'!G40/('(Other Computations)'!G190+'(Other Computations)'!G203))</f>
        <v>0</v>
      </c>
      <c r="H7530" s="76">
        <f>IF('(Other Computations)'!H203=0,0,Inputs!J285*Inputs!J178*Inputs!F71*Inputs!D26*'GM Alloc Factors'!H40/('(Other Computations)'!H190+'(Other Computations)'!H203))</f>
        <v>0</v>
      </c>
      <c r="I7530" s="76">
        <f>IF('(Other Computations)'!I203=0,0,Inputs!K285*Inputs!K178*Inputs!F71*Inputs!D26*'GM Alloc Factors'!I40/('(Other Computations)'!I190+'(Other Computations)'!I203))</f>
        <v>0</v>
      </c>
      <c r="J7530" s="76">
        <f>IF('(Other Computations)'!J203=0,0,Inputs!L285*Inputs!L178*Inputs!F71*Inputs!D26*'GM Alloc Factors'!J40/('(Other Computations)'!J190+'(Other Computations)'!J203))</f>
        <v>0</v>
      </c>
      <c r="K7530" s="43">
        <f t="shared" si="1603"/>
        <v>0</v>
      </c>
    </row>
    <row r="7531" spans="1:11" ht="12.75" customHeight="1">
      <c r="A7531" s="61" t="str">
        <f>"         "&amp;Labels!B74</f>
        <v xml:space="preserve">         Customer 6</v>
      </c>
      <c r="B7531" s="76">
        <f>IF('(Other Computations)'!B204=0,0,Inputs!D286*Inputs!D179*Inputs!F72*Inputs!D26*'GM Alloc Factors'!B40/('(Other Computations)'!B191+'(Other Computations)'!B204))</f>
        <v>0</v>
      </c>
      <c r="C7531" s="76">
        <f>IF('(Other Computations)'!C204=0,0,Inputs!E286*Inputs!E179*Inputs!F72*Inputs!D26*'GM Alloc Factors'!C40/('(Other Computations)'!C191+'(Other Computations)'!C204))</f>
        <v>0</v>
      </c>
      <c r="D7531" s="76">
        <f>IF('(Other Computations)'!D204=0,0,Inputs!F286*Inputs!F179*Inputs!F72*Inputs!D26*'GM Alloc Factors'!D40/('(Other Computations)'!D191+'(Other Computations)'!D204))</f>
        <v>0</v>
      </c>
      <c r="E7531" s="76">
        <f>IF('(Other Computations)'!E204=0,0,Inputs!G286*Inputs!G179*Inputs!F72*Inputs!D26*'GM Alloc Factors'!E40/('(Other Computations)'!E191+'(Other Computations)'!E204))</f>
        <v>0</v>
      </c>
      <c r="F7531" s="43">
        <f t="shared" si="1602"/>
        <v>0</v>
      </c>
      <c r="G7531" s="76">
        <f>IF('(Other Computations)'!G204=0,0,Inputs!I286*Inputs!I179*Inputs!F72*Inputs!D26*'GM Alloc Factors'!G40/('(Other Computations)'!G191+'(Other Computations)'!G204))</f>
        <v>0</v>
      </c>
      <c r="H7531" s="76">
        <f>IF('(Other Computations)'!H204=0,0,Inputs!J286*Inputs!J179*Inputs!F72*Inputs!D26*'GM Alloc Factors'!H40/('(Other Computations)'!H191+'(Other Computations)'!H204))</f>
        <v>0</v>
      </c>
      <c r="I7531" s="76">
        <f>IF('(Other Computations)'!I204=0,0,Inputs!K286*Inputs!K179*Inputs!F72*Inputs!D26*'GM Alloc Factors'!I40/('(Other Computations)'!I191+'(Other Computations)'!I204))</f>
        <v>0</v>
      </c>
      <c r="J7531" s="76">
        <f>IF('(Other Computations)'!J204=0,0,Inputs!L286*Inputs!L179*Inputs!F72*Inputs!D26*'GM Alloc Factors'!J40/('(Other Computations)'!J191+'(Other Computations)'!J204))</f>
        <v>0</v>
      </c>
      <c r="K7531" s="43">
        <f t="shared" si="1603"/>
        <v>0</v>
      </c>
    </row>
    <row r="7532" spans="1:11" ht="12.75" customHeight="1">
      <c r="A7532" s="61" t="str">
        <f>"         "&amp;Labels!B75</f>
        <v xml:space="preserve">         Customer 7</v>
      </c>
      <c r="B7532" s="76">
        <f>IF('(Other Computations)'!B205=0,0,Inputs!D287*Inputs!D180*Inputs!F73*Inputs!D26*'GM Alloc Factors'!B40/('(Other Computations)'!B192+'(Other Computations)'!B205))</f>
        <v>0</v>
      </c>
      <c r="C7532" s="76">
        <f>IF('(Other Computations)'!C205=0,0,Inputs!E287*Inputs!E180*Inputs!F73*Inputs!D26*'GM Alloc Factors'!C40/('(Other Computations)'!C192+'(Other Computations)'!C205))</f>
        <v>0</v>
      </c>
      <c r="D7532" s="76">
        <f>IF('(Other Computations)'!D205=0,0,Inputs!F287*Inputs!F180*Inputs!F73*Inputs!D26*'GM Alloc Factors'!D40/('(Other Computations)'!D192+'(Other Computations)'!D205))</f>
        <v>0</v>
      </c>
      <c r="E7532" s="76">
        <f>IF('(Other Computations)'!E205=0,0,Inputs!G287*Inputs!G180*Inputs!F73*Inputs!D26*'GM Alloc Factors'!E40/('(Other Computations)'!E192+'(Other Computations)'!E205))</f>
        <v>0</v>
      </c>
      <c r="F7532" s="43">
        <f t="shared" si="1602"/>
        <v>0</v>
      </c>
      <c r="G7532" s="76">
        <f>IF('(Other Computations)'!G205=0,0,Inputs!I287*Inputs!I180*Inputs!F73*Inputs!D26*'GM Alloc Factors'!G40/('(Other Computations)'!G192+'(Other Computations)'!G205))</f>
        <v>0</v>
      </c>
      <c r="H7532" s="76">
        <f>IF('(Other Computations)'!H205=0,0,Inputs!J287*Inputs!J180*Inputs!F73*Inputs!D26*'GM Alloc Factors'!H40/('(Other Computations)'!H192+'(Other Computations)'!H205))</f>
        <v>0</v>
      </c>
      <c r="I7532" s="76">
        <f>IF('(Other Computations)'!I205=0,0,Inputs!K287*Inputs!K180*Inputs!F73*Inputs!D26*'GM Alloc Factors'!I40/('(Other Computations)'!I192+'(Other Computations)'!I205))</f>
        <v>0</v>
      </c>
      <c r="J7532" s="76">
        <f>IF('(Other Computations)'!J205=0,0,Inputs!L287*Inputs!L180*Inputs!F73*Inputs!D26*'GM Alloc Factors'!J40/('(Other Computations)'!J192+'(Other Computations)'!J205))</f>
        <v>0</v>
      </c>
      <c r="K7532" s="43">
        <f t="shared" si="1603"/>
        <v>0</v>
      </c>
    </row>
    <row r="7533" spans="1:11" ht="12.75" customHeight="1">
      <c r="A7533" s="61" t="str">
        <f>"         "&amp;Labels!B76</f>
        <v xml:space="preserve">         Customer 8</v>
      </c>
      <c r="B7533" s="76">
        <f>IF('(Other Computations)'!B206=0,0,Inputs!D288*Inputs!D181*Inputs!F74*Inputs!D26*'GM Alloc Factors'!B40/('(Other Computations)'!B193+'(Other Computations)'!B206))</f>
        <v>0</v>
      </c>
      <c r="C7533" s="76">
        <f>IF('(Other Computations)'!C206=0,0,Inputs!E288*Inputs!E181*Inputs!F74*Inputs!D26*'GM Alloc Factors'!C40/('(Other Computations)'!C193+'(Other Computations)'!C206))</f>
        <v>0</v>
      </c>
      <c r="D7533" s="76">
        <f>IF('(Other Computations)'!D206=0,0,Inputs!F288*Inputs!F181*Inputs!F74*Inputs!D26*'GM Alloc Factors'!D40/('(Other Computations)'!D193+'(Other Computations)'!D206))</f>
        <v>0</v>
      </c>
      <c r="E7533" s="76">
        <f>IF('(Other Computations)'!E206=0,0,Inputs!G288*Inputs!G181*Inputs!F74*Inputs!D26*'GM Alloc Factors'!E40/('(Other Computations)'!E193+'(Other Computations)'!E206))</f>
        <v>0</v>
      </c>
      <c r="F7533" s="43">
        <f t="shared" si="1602"/>
        <v>0</v>
      </c>
      <c r="G7533" s="76">
        <f>IF('(Other Computations)'!G206=0,0,Inputs!I288*Inputs!I181*Inputs!F74*Inputs!D26*'GM Alloc Factors'!G40/('(Other Computations)'!G193+'(Other Computations)'!G206))</f>
        <v>0</v>
      </c>
      <c r="H7533" s="76">
        <f>IF('(Other Computations)'!H206=0,0,Inputs!J288*Inputs!J181*Inputs!F74*Inputs!D26*'GM Alloc Factors'!H40/('(Other Computations)'!H193+'(Other Computations)'!H206))</f>
        <v>0</v>
      </c>
      <c r="I7533" s="76">
        <f>IF('(Other Computations)'!I206=0,0,Inputs!K288*Inputs!K181*Inputs!F74*Inputs!D26*'GM Alloc Factors'!I40/('(Other Computations)'!I193+'(Other Computations)'!I206))</f>
        <v>0</v>
      </c>
      <c r="J7533" s="76">
        <f>IF('(Other Computations)'!J206=0,0,Inputs!L288*Inputs!L181*Inputs!F74*Inputs!D26*'GM Alloc Factors'!J40/('(Other Computations)'!J193+'(Other Computations)'!J206))</f>
        <v>0</v>
      </c>
      <c r="K7533" s="43">
        <f t="shared" si="1603"/>
        <v>0</v>
      </c>
    </row>
    <row r="7534" spans="1:11" ht="12.75" customHeight="1">
      <c r="A7534" s="61" t="str">
        <f>"         "&amp;Labels!B77</f>
        <v xml:space="preserve">         Customer 9</v>
      </c>
      <c r="B7534" s="76">
        <f>IF('(Other Computations)'!B207=0,0,Inputs!D289*Inputs!D182*Inputs!F75*Inputs!D26*'GM Alloc Factors'!B40/('(Other Computations)'!B194+'(Other Computations)'!B207))</f>
        <v>0</v>
      </c>
      <c r="C7534" s="76">
        <f>IF('(Other Computations)'!C207=0,0,Inputs!E289*Inputs!E182*Inputs!F75*Inputs!D26*'GM Alloc Factors'!C40/('(Other Computations)'!C194+'(Other Computations)'!C207))</f>
        <v>0</v>
      </c>
      <c r="D7534" s="76">
        <f>IF('(Other Computations)'!D207=0,0,Inputs!F289*Inputs!F182*Inputs!F75*Inputs!D26*'GM Alloc Factors'!D40/('(Other Computations)'!D194+'(Other Computations)'!D207))</f>
        <v>0</v>
      </c>
      <c r="E7534" s="76">
        <f>IF('(Other Computations)'!E207=0,0,Inputs!G289*Inputs!G182*Inputs!F75*Inputs!D26*'GM Alloc Factors'!E40/('(Other Computations)'!E194+'(Other Computations)'!E207))</f>
        <v>0</v>
      </c>
      <c r="F7534" s="43">
        <f t="shared" si="1602"/>
        <v>0</v>
      </c>
      <c r="G7534" s="76">
        <f>IF('(Other Computations)'!G207=0,0,Inputs!I289*Inputs!I182*Inputs!F75*Inputs!D26*'GM Alloc Factors'!G40/('(Other Computations)'!G194+'(Other Computations)'!G207))</f>
        <v>0</v>
      </c>
      <c r="H7534" s="76">
        <f>IF('(Other Computations)'!H207=0,0,Inputs!J289*Inputs!J182*Inputs!F75*Inputs!D26*'GM Alloc Factors'!H40/('(Other Computations)'!H194+'(Other Computations)'!H207))</f>
        <v>0</v>
      </c>
      <c r="I7534" s="76">
        <f>IF('(Other Computations)'!I207=0,0,Inputs!K289*Inputs!K182*Inputs!F75*Inputs!D26*'GM Alloc Factors'!I40/('(Other Computations)'!I194+'(Other Computations)'!I207))</f>
        <v>0</v>
      </c>
      <c r="J7534" s="76">
        <f>IF('(Other Computations)'!J207=0,0,Inputs!L289*Inputs!L182*Inputs!F75*Inputs!D26*'GM Alloc Factors'!J40/('(Other Computations)'!J194+'(Other Computations)'!J207))</f>
        <v>0</v>
      </c>
      <c r="K7534" s="43">
        <f t="shared" si="1603"/>
        <v>0</v>
      </c>
    </row>
    <row r="7535" spans="1:11" ht="12.75" customHeight="1">
      <c r="A7535" s="61" t="str">
        <f>"         "&amp;Labels!B78</f>
        <v xml:space="preserve">         Customer 10</v>
      </c>
      <c r="B7535" s="76">
        <f>IF('(Other Computations)'!B208=0,0,Inputs!D290*Inputs!D183*Inputs!F76*Inputs!D26*'GM Alloc Factors'!B40/('(Other Computations)'!B195+'(Other Computations)'!B208))</f>
        <v>0</v>
      </c>
      <c r="C7535" s="76">
        <f>IF('(Other Computations)'!C208=0,0,Inputs!E290*Inputs!E183*Inputs!F76*Inputs!D26*'GM Alloc Factors'!C40/('(Other Computations)'!C195+'(Other Computations)'!C208))</f>
        <v>0</v>
      </c>
      <c r="D7535" s="76">
        <f>IF('(Other Computations)'!D208=0,0,Inputs!F290*Inputs!F183*Inputs!F76*Inputs!D26*'GM Alloc Factors'!D40/('(Other Computations)'!D195+'(Other Computations)'!D208))</f>
        <v>0</v>
      </c>
      <c r="E7535" s="76">
        <f>IF('(Other Computations)'!E208=0,0,Inputs!G290*Inputs!G183*Inputs!F76*Inputs!D26*'GM Alloc Factors'!E40/('(Other Computations)'!E195+'(Other Computations)'!E208))</f>
        <v>0</v>
      </c>
      <c r="F7535" s="43">
        <f t="shared" si="1602"/>
        <v>0</v>
      </c>
      <c r="G7535" s="76">
        <f>IF('(Other Computations)'!G208=0,0,Inputs!I290*Inputs!I183*Inputs!F76*Inputs!D26*'GM Alloc Factors'!G40/('(Other Computations)'!G195+'(Other Computations)'!G208))</f>
        <v>0</v>
      </c>
      <c r="H7535" s="76">
        <f>IF('(Other Computations)'!H208=0,0,Inputs!J290*Inputs!J183*Inputs!F76*Inputs!D26*'GM Alloc Factors'!H40/('(Other Computations)'!H195+'(Other Computations)'!H208))</f>
        <v>0</v>
      </c>
      <c r="I7535" s="76">
        <f>IF('(Other Computations)'!I208=0,0,Inputs!K290*Inputs!K183*Inputs!F76*Inputs!D26*'GM Alloc Factors'!I40/('(Other Computations)'!I195+'(Other Computations)'!I208))</f>
        <v>0</v>
      </c>
      <c r="J7535" s="76">
        <f>IF('(Other Computations)'!J208=0,0,Inputs!L290*Inputs!L183*Inputs!F76*Inputs!D26*'GM Alloc Factors'!J40/('(Other Computations)'!J195+'(Other Computations)'!J208))</f>
        <v>0</v>
      </c>
      <c r="K7535" s="43">
        <f t="shared" si="1603"/>
        <v>0</v>
      </c>
    </row>
    <row r="7536" spans="1:11" ht="12.75" customHeight="1">
      <c r="A7536" s="61" t="str">
        <f>"         "&amp;Labels!C68</f>
        <v xml:space="preserve">         Total</v>
      </c>
      <c r="B7536" s="84">
        <f>SUM(B7526:B7535)</f>
        <v>0</v>
      </c>
      <c r="C7536" s="84">
        <f>SUM(C7526:C7535)</f>
        <v>0</v>
      </c>
      <c r="D7536" s="84">
        <f>SUM(D7526:D7535)</f>
        <v>0</v>
      </c>
      <c r="E7536" s="84">
        <f>SUM(E7526:E7535)</f>
        <v>0</v>
      </c>
      <c r="F7536" s="43">
        <f t="shared" si="1602"/>
        <v>0</v>
      </c>
      <c r="G7536" s="84">
        <f>SUM(G7526:G7535)</f>
        <v>0</v>
      </c>
      <c r="H7536" s="84">
        <f>SUM(H7526:H7535)</f>
        <v>0</v>
      </c>
      <c r="I7536" s="84">
        <f>SUM(I7526:I7535)</f>
        <v>0</v>
      </c>
      <c r="J7536" s="84">
        <f>SUM(J7526:J7535)</f>
        <v>0</v>
      </c>
      <c r="K7536" s="43">
        <f t="shared" si="1603"/>
        <v>0</v>
      </c>
    </row>
    <row r="7537" spans="1:11" ht="12.75" customHeight="1">
      <c r="A7537" s="61" t="str">
        <f>"      "&amp;Labels!B88</f>
        <v xml:space="preserve">      Q 4</v>
      </c>
      <c r="B7537" s="84"/>
      <c r="C7537" s="84"/>
      <c r="D7537" s="84"/>
      <c r="E7537" s="84"/>
      <c r="F7537" s="43"/>
      <c r="G7537" s="84"/>
      <c r="H7537" s="84"/>
      <c r="I7537" s="84"/>
      <c r="J7537" s="84"/>
      <c r="K7537" s="43"/>
    </row>
    <row r="7538" spans="1:11" ht="12.75" customHeight="1">
      <c r="A7538" s="61" t="str">
        <f>"         "&amp;Labels!B69</f>
        <v xml:space="preserve">         Customer 1</v>
      </c>
      <c r="B7538" s="76">
        <f>IF('(Other Computations)'!B199=0,0,Inputs!D281*Inputs!D174*Inputs!G67*Inputs!D26*'GM Alloc Factors'!B43/('(Other Computations)'!B186+'(Other Computations)'!B199))</f>
        <v>0</v>
      </c>
      <c r="C7538" s="76">
        <f>IF('(Other Computations)'!C199=0,0,Inputs!E281*Inputs!E174*Inputs!G67*Inputs!D26*'GM Alloc Factors'!C43/('(Other Computations)'!C186+'(Other Computations)'!C199))</f>
        <v>0</v>
      </c>
      <c r="D7538" s="76">
        <f>IF('(Other Computations)'!D199=0,0,Inputs!F281*Inputs!F174*Inputs!G67*Inputs!D26*'GM Alloc Factors'!D43/('(Other Computations)'!D186+'(Other Computations)'!D199))</f>
        <v>0</v>
      </c>
      <c r="E7538" s="76">
        <f>IF('(Other Computations)'!E199=0,0,Inputs!G281*Inputs!G174*Inputs!G67*Inputs!D26*'GM Alloc Factors'!E43/('(Other Computations)'!E186+'(Other Computations)'!E199))</f>
        <v>0</v>
      </c>
      <c r="F7538" s="43">
        <f t="shared" ref="F7538:F7548" si="1604">SUM(B7538:E7538)</f>
        <v>0</v>
      </c>
      <c r="G7538" s="76">
        <f>IF('(Other Computations)'!G199=0,0,Inputs!I281*Inputs!I174*Inputs!G67*Inputs!D26*'GM Alloc Factors'!G43/('(Other Computations)'!G186+'(Other Computations)'!G199))</f>
        <v>0</v>
      </c>
      <c r="H7538" s="76">
        <f>IF('(Other Computations)'!H199=0,0,Inputs!J281*Inputs!J174*Inputs!G67*Inputs!D26*'GM Alloc Factors'!H43/('(Other Computations)'!H186+'(Other Computations)'!H199))</f>
        <v>0</v>
      </c>
      <c r="I7538" s="76">
        <f>IF('(Other Computations)'!I199=0,0,Inputs!K281*Inputs!K174*Inputs!G67*Inputs!D26*'GM Alloc Factors'!I43/('(Other Computations)'!I186+'(Other Computations)'!I199))</f>
        <v>0</v>
      </c>
      <c r="J7538" s="76">
        <f>IF('(Other Computations)'!J199=0,0,Inputs!L281*Inputs!L174*Inputs!G67*Inputs!D26*'GM Alloc Factors'!J43/('(Other Computations)'!J186+'(Other Computations)'!J199))</f>
        <v>0</v>
      </c>
      <c r="K7538" s="43">
        <f t="shared" ref="K7538:K7548" si="1605">SUM(G7538:J7538)</f>
        <v>0</v>
      </c>
    </row>
    <row r="7539" spans="1:11" ht="12.75" customHeight="1">
      <c r="A7539" s="61" t="str">
        <f>"         "&amp;Labels!B70</f>
        <v xml:space="preserve">         Customer 2</v>
      </c>
      <c r="B7539" s="76">
        <f>IF('(Other Computations)'!B200=0,0,Inputs!D282*Inputs!D175*Inputs!G68*Inputs!D26*'GM Alloc Factors'!B43/('(Other Computations)'!B187+'(Other Computations)'!B200))</f>
        <v>0</v>
      </c>
      <c r="C7539" s="76">
        <f>IF('(Other Computations)'!C200=0,0,Inputs!E282*Inputs!E175*Inputs!G68*Inputs!D26*'GM Alloc Factors'!C43/('(Other Computations)'!C187+'(Other Computations)'!C200))</f>
        <v>0</v>
      </c>
      <c r="D7539" s="76">
        <f>IF('(Other Computations)'!D200=0,0,Inputs!F282*Inputs!F175*Inputs!G68*Inputs!D26*'GM Alloc Factors'!D43/('(Other Computations)'!D187+'(Other Computations)'!D200))</f>
        <v>0</v>
      </c>
      <c r="E7539" s="76">
        <f>IF('(Other Computations)'!E200=0,0,Inputs!G282*Inputs!G175*Inputs!G68*Inputs!D26*'GM Alloc Factors'!E43/('(Other Computations)'!E187+'(Other Computations)'!E200))</f>
        <v>0</v>
      </c>
      <c r="F7539" s="43">
        <f t="shared" si="1604"/>
        <v>0</v>
      </c>
      <c r="G7539" s="76">
        <f>IF('(Other Computations)'!G200=0,0,Inputs!I282*Inputs!I175*Inputs!G68*Inputs!D26*'GM Alloc Factors'!G43/('(Other Computations)'!G187+'(Other Computations)'!G200))</f>
        <v>0</v>
      </c>
      <c r="H7539" s="76">
        <f>IF('(Other Computations)'!H200=0,0,Inputs!J282*Inputs!J175*Inputs!G68*Inputs!D26*'GM Alloc Factors'!H43/('(Other Computations)'!H187+'(Other Computations)'!H200))</f>
        <v>0</v>
      </c>
      <c r="I7539" s="76">
        <f>IF('(Other Computations)'!I200=0,0,Inputs!K282*Inputs!K175*Inputs!G68*Inputs!D26*'GM Alloc Factors'!I43/('(Other Computations)'!I187+'(Other Computations)'!I200))</f>
        <v>0</v>
      </c>
      <c r="J7539" s="76">
        <f>IF('(Other Computations)'!J200=0,0,Inputs!L282*Inputs!L175*Inputs!G68*Inputs!D26*'GM Alloc Factors'!J43/('(Other Computations)'!J187+'(Other Computations)'!J200))</f>
        <v>0</v>
      </c>
      <c r="K7539" s="43">
        <f t="shared" si="1605"/>
        <v>0</v>
      </c>
    </row>
    <row r="7540" spans="1:11" ht="12.75" customHeight="1">
      <c r="A7540" s="61" t="str">
        <f>"         "&amp;Labels!B71</f>
        <v xml:space="preserve">         Customer 3</v>
      </c>
      <c r="B7540" s="76">
        <f>IF('(Other Computations)'!B201=0,0,Inputs!D283*Inputs!D176*Inputs!G69*Inputs!D26*'GM Alloc Factors'!B43/('(Other Computations)'!B188+'(Other Computations)'!B201))</f>
        <v>0</v>
      </c>
      <c r="C7540" s="76">
        <f>IF('(Other Computations)'!C201=0,0,Inputs!E283*Inputs!E176*Inputs!G69*Inputs!D26*'GM Alloc Factors'!C43/('(Other Computations)'!C188+'(Other Computations)'!C201))</f>
        <v>0</v>
      </c>
      <c r="D7540" s="76">
        <f>IF('(Other Computations)'!D201=0,0,Inputs!F283*Inputs!F176*Inputs!G69*Inputs!D26*'GM Alloc Factors'!D43/('(Other Computations)'!D188+'(Other Computations)'!D201))</f>
        <v>0</v>
      </c>
      <c r="E7540" s="76">
        <f>IF('(Other Computations)'!E201=0,0,Inputs!G283*Inputs!G176*Inputs!G69*Inputs!D26*'GM Alloc Factors'!E43/('(Other Computations)'!E188+'(Other Computations)'!E201))</f>
        <v>0</v>
      </c>
      <c r="F7540" s="43">
        <f t="shared" si="1604"/>
        <v>0</v>
      </c>
      <c r="G7540" s="76">
        <f>IF('(Other Computations)'!G201=0,0,Inputs!I283*Inputs!I176*Inputs!G69*Inputs!D26*'GM Alloc Factors'!G43/('(Other Computations)'!G188+'(Other Computations)'!G201))</f>
        <v>0</v>
      </c>
      <c r="H7540" s="76">
        <f>IF('(Other Computations)'!H201=0,0,Inputs!J283*Inputs!J176*Inputs!G69*Inputs!D26*'GM Alloc Factors'!H43/('(Other Computations)'!H188+'(Other Computations)'!H201))</f>
        <v>0</v>
      </c>
      <c r="I7540" s="76">
        <f>IF('(Other Computations)'!I201=0,0,Inputs!K283*Inputs!K176*Inputs!G69*Inputs!D26*'GM Alloc Factors'!I43/('(Other Computations)'!I188+'(Other Computations)'!I201))</f>
        <v>0</v>
      </c>
      <c r="J7540" s="76">
        <f>IF('(Other Computations)'!J201=0,0,Inputs!L283*Inputs!L176*Inputs!G69*Inputs!D26*'GM Alloc Factors'!J43/('(Other Computations)'!J188+'(Other Computations)'!J201))</f>
        <v>0</v>
      </c>
      <c r="K7540" s="43">
        <f t="shared" si="1605"/>
        <v>0</v>
      </c>
    </row>
    <row r="7541" spans="1:11" ht="12.75" customHeight="1">
      <c r="A7541" s="61" t="str">
        <f>"         "&amp;Labels!B72</f>
        <v xml:space="preserve">         Customer 4</v>
      </c>
      <c r="B7541" s="76">
        <f>IF('(Other Computations)'!B202=0,0,Inputs!D284*Inputs!D177*Inputs!G70*Inputs!D26*'GM Alloc Factors'!B43/('(Other Computations)'!B189+'(Other Computations)'!B202))</f>
        <v>0</v>
      </c>
      <c r="C7541" s="76">
        <f>IF('(Other Computations)'!C202=0,0,Inputs!E284*Inputs!E177*Inputs!G70*Inputs!D26*'GM Alloc Factors'!C43/('(Other Computations)'!C189+'(Other Computations)'!C202))</f>
        <v>0</v>
      </c>
      <c r="D7541" s="76">
        <f>IF('(Other Computations)'!D202=0,0,Inputs!F284*Inputs!F177*Inputs!G70*Inputs!D26*'GM Alloc Factors'!D43/('(Other Computations)'!D189+'(Other Computations)'!D202))</f>
        <v>0</v>
      </c>
      <c r="E7541" s="76">
        <f>IF('(Other Computations)'!E202=0,0,Inputs!G284*Inputs!G177*Inputs!G70*Inputs!D26*'GM Alloc Factors'!E43/('(Other Computations)'!E189+'(Other Computations)'!E202))</f>
        <v>0</v>
      </c>
      <c r="F7541" s="43">
        <f t="shared" si="1604"/>
        <v>0</v>
      </c>
      <c r="G7541" s="76">
        <f>IF('(Other Computations)'!G202=0,0,Inputs!I284*Inputs!I177*Inputs!G70*Inputs!D26*'GM Alloc Factors'!G43/('(Other Computations)'!G189+'(Other Computations)'!G202))</f>
        <v>0</v>
      </c>
      <c r="H7541" s="76">
        <f>IF('(Other Computations)'!H202=0,0,Inputs!J284*Inputs!J177*Inputs!G70*Inputs!D26*'GM Alloc Factors'!H43/('(Other Computations)'!H189+'(Other Computations)'!H202))</f>
        <v>0</v>
      </c>
      <c r="I7541" s="76">
        <f>IF('(Other Computations)'!I202=0,0,Inputs!K284*Inputs!K177*Inputs!G70*Inputs!D26*'GM Alloc Factors'!I43/('(Other Computations)'!I189+'(Other Computations)'!I202))</f>
        <v>0</v>
      </c>
      <c r="J7541" s="76">
        <f>IF('(Other Computations)'!J202=0,0,Inputs!L284*Inputs!L177*Inputs!G70*Inputs!D26*'GM Alloc Factors'!J43/('(Other Computations)'!J189+'(Other Computations)'!J202))</f>
        <v>0</v>
      </c>
      <c r="K7541" s="43">
        <f t="shared" si="1605"/>
        <v>0</v>
      </c>
    </row>
    <row r="7542" spans="1:11" ht="12.75" customHeight="1">
      <c r="A7542" s="61" t="str">
        <f>"         "&amp;Labels!B73</f>
        <v xml:space="preserve">         Customer 5</v>
      </c>
      <c r="B7542" s="76">
        <f>IF('(Other Computations)'!B203=0,0,Inputs!D285*Inputs!D178*Inputs!G71*Inputs!D26*'GM Alloc Factors'!B43/('(Other Computations)'!B190+'(Other Computations)'!B203))</f>
        <v>0</v>
      </c>
      <c r="C7542" s="76">
        <f>IF('(Other Computations)'!C203=0,0,Inputs!E285*Inputs!E178*Inputs!G71*Inputs!D26*'GM Alloc Factors'!C43/('(Other Computations)'!C190+'(Other Computations)'!C203))</f>
        <v>0</v>
      </c>
      <c r="D7542" s="76">
        <f>IF('(Other Computations)'!D203=0,0,Inputs!F285*Inputs!F178*Inputs!G71*Inputs!D26*'GM Alloc Factors'!D43/('(Other Computations)'!D190+'(Other Computations)'!D203))</f>
        <v>0</v>
      </c>
      <c r="E7542" s="76">
        <f>IF('(Other Computations)'!E203=0,0,Inputs!G285*Inputs!G178*Inputs!G71*Inputs!D26*'GM Alloc Factors'!E43/('(Other Computations)'!E190+'(Other Computations)'!E203))</f>
        <v>0</v>
      </c>
      <c r="F7542" s="43">
        <f t="shared" si="1604"/>
        <v>0</v>
      </c>
      <c r="G7542" s="76">
        <f>IF('(Other Computations)'!G203=0,0,Inputs!I285*Inputs!I178*Inputs!G71*Inputs!D26*'GM Alloc Factors'!G43/('(Other Computations)'!G190+'(Other Computations)'!G203))</f>
        <v>0</v>
      </c>
      <c r="H7542" s="76">
        <f>IF('(Other Computations)'!H203=0,0,Inputs!J285*Inputs!J178*Inputs!G71*Inputs!D26*'GM Alloc Factors'!H43/('(Other Computations)'!H190+'(Other Computations)'!H203))</f>
        <v>0</v>
      </c>
      <c r="I7542" s="76">
        <f>IF('(Other Computations)'!I203=0,0,Inputs!K285*Inputs!K178*Inputs!G71*Inputs!D26*'GM Alloc Factors'!I43/('(Other Computations)'!I190+'(Other Computations)'!I203))</f>
        <v>0</v>
      </c>
      <c r="J7542" s="76">
        <f>IF('(Other Computations)'!J203=0,0,Inputs!L285*Inputs!L178*Inputs!G71*Inputs!D26*'GM Alloc Factors'!J43/('(Other Computations)'!J190+'(Other Computations)'!J203))</f>
        <v>0</v>
      </c>
      <c r="K7542" s="43">
        <f t="shared" si="1605"/>
        <v>0</v>
      </c>
    </row>
    <row r="7543" spans="1:11" ht="12.75" customHeight="1">
      <c r="A7543" s="61" t="str">
        <f>"         "&amp;Labels!B74</f>
        <v xml:space="preserve">         Customer 6</v>
      </c>
      <c r="B7543" s="76">
        <f>IF('(Other Computations)'!B204=0,0,Inputs!D286*Inputs!D179*Inputs!G72*Inputs!D26*'GM Alloc Factors'!B43/('(Other Computations)'!B191+'(Other Computations)'!B204))</f>
        <v>0</v>
      </c>
      <c r="C7543" s="76">
        <f>IF('(Other Computations)'!C204=0,0,Inputs!E286*Inputs!E179*Inputs!G72*Inputs!D26*'GM Alloc Factors'!C43/('(Other Computations)'!C191+'(Other Computations)'!C204))</f>
        <v>0</v>
      </c>
      <c r="D7543" s="76">
        <f>IF('(Other Computations)'!D204=0,0,Inputs!F286*Inputs!F179*Inputs!G72*Inputs!D26*'GM Alloc Factors'!D43/('(Other Computations)'!D191+'(Other Computations)'!D204))</f>
        <v>0</v>
      </c>
      <c r="E7543" s="76">
        <f>IF('(Other Computations)'!E204=0,0,Inputs!G286*Inputs!G179*Inputs!G72*Inputs!D26*'GM Alloc Factors'!E43/('(Other Computations)'!E191+'(Other Computations)'!E204))</f>
        <v>0</v>
      </c>
      <c r="F7543" s="43">
        <f t="shared" si="1604"/>
        <v>0</v>
      </c>
      <c r="G7543" s="76">
        <f>IF('(Other Computations)'!G204=0,0,Inputs!I286*Inputs!I179*Inputs!G72*Inputs!D26*'GM Alloc Factors'!G43/('(Other Computations)'!G191+'(Other Computations)'!G204))</f>
        <v>0</v>
      </c>
      <c r="H7543" s="76">
        <f>IF('(Other Computations)'!H204=0,0,Inputs!J286*Inputs!J179*Inputs!G72*Inputs!D26*'GM Alloc Factors'!H43/('(Other Computations)'!H191+'(Other Computations)'!H204))</f>
        <v>0</v>
      </c>
      <c r="I7543" s="76">
        <f>IF('(Other Computations)'!I204=0,0,Inputs!K286*Inputs!K179*Inputs!G72*Inputs!D26*'GM Alloc Factors'!I43/('(Other Computations)'!I191+'(Other Computations)'!I204))</f>
        <v>0</v>
      </c>
      <c r="J7543" s="76">
        <f>IF('(Other Computations)'!J204=0,0,Inputs!L286*Inputs!L179*Inputs!G72*Inputs!D26*'GM Alloc Factors'!J43/('(Other Computations)'!J191+'(Other Computations)'!J204))</f>
        <v>0</v>
      </c>
      <c r="K7543" s="43">
        <f t="shared" si="1605"/>
        <v>0</v>
      </c>
    </row>
    <row r="7544" spans="1:11" ht="12.75" customHeight="1">
      <c r="A7544" s="61" t="str">
        <f>"         "&amp;Labels!B75</f>
        <v xml:space="preserve">         Customer 7</v>
      </c>
      <c r="B7544" s="76">
        <f>IF('(Other Computations)'!B205=0,0,Inputs!D287*Inputs!D180*Inputs!G73*Inputs!D26*'GM Alloc Factors'!B43/('(Other Computations)'!B192+'(Other Computations)'!B205))</f>
        <v>0</v>
      </c>
      <c r="C7544" s="76">
        <f>IF('(Other Computations)'!C205=0,0,Inputs!E287*Inputs!E180*Inputs!G73*Inputs!D26*'GM Alloc Factors'!C43/('(Other Computations)'!C192+'(Other Computations)'!C205))</f>
        <v>0</v>
      </c>
      <c r="D7544" s="76">
        <f>IF('(Other Computations)'!D205=0,0,Inputs!F287*Inputs!F180*Inputs!G73*Inputs!D26*'GM Alloc Factors'!D43/('(Other Computations)'!D192+'(Other Computations)'!D205))</f>
        <v>0</v>
      </c>
      <c r="E7544" s="76">
        <f>IF('(Other Computations)'!E205=0,0,Inputs!G287*Inputs!G180*Inputs!G73*Inputs!D26*'GM Alloc Factors'!E43/('(Other Computations)'!E192+'(Other Computations)'!E205))</f>
        <v>0</v>
      </c>
      <c r="F7544" s="43">
        <f t="shared" si="1604"/>
        <v>0</v>
      </c>
      <c r="G7544" s="76">
        <f>IF('(Other Computations)'!G205=0,0,Inputs!I287*Inputs!I180*Inputs!G73*Inputs!D26*'GM Alloc Factors'!G43/('(Other Computations)'!G192+'(Other Computations)'!G205))</f>
        <v>0</v>
      </c>
      <c r="H7544" s="76">
        <f>IF('(Other Computations)'!H205=0,0,Inputs!J287*Inputs!J180*Inputs!G73*Inputs!D26*'GM Alloc Factors'!H43/('(Other Computations)'!H192+'(Other Computations)'!H205))</f>
        <v>0</v>
      </c>
      <c r="I7544" s="76">
        <f>IF('(Other Computations)'!I205=0,0,Inputs!K287*Inputs!K180*Inputs!G73*Inputs!D26*'GM Alloc Factors'!I43/('(Other Computations)'!I192+'(Other Computations)'!I205))</f>
        <v>0</v>
      </c>
      <c r="J7544" s="76">
        <f>IF('(Other Computations)'!J205=0,0,Inputs!L287*Inputs!L180*Inputs!G73*Inputs!D26*'GM Alloc Factors'!J43/('(Other Computations)'!J192+'(Other Computations)'!J205))</f>
        <v>0</v>
      </c>
      <c r="K7544" s="43">
        <f t="shared" si="1605"/>
        <v>0</v>
      </c>
    </row>
    <row r="7545" spans="1:11" ht="12.75" customHeight="1">
      <c r="A7545" s="61" t="str">
        <f>"         "&amp;Labels!B76</f>
        <v xml:space="preserve">         Customer 8</v>
      </c>
      <c r="B7545" s="76">
        <f>IF('(Other Computations)'!B206=0,0,Inputs!D288*Inputs!D181*Inputs!G74*Inputs!D26*'GM Alloc Factors'!B43/('(Other Computations)'!B193+'(Other Computations)'!B206))</f>
        <v>0</v>
      </c>
      <c r="C7545" s="76">
        <f>IF('(Other Computations)'!C206=0,0,Inputs!E288*Inputs!E181*Inputs!G74*Inputs!D26*'GM Alloc Factors'!C43/('(Other Computations)'!C193+'(Other Computations)'!C206))</f>
        <v>0</v>
      </c>
      <c r="D7545" s="76">
        <f>IF('(Other Computations)'!D206=0,0,Inputs!F288*Inputs!F181*Inputs!G74*Inputs!D26*'GM Alloc Factors'!D43/('(Other Computations)'!D193+'(Other Computations)'!D206))</f>
        <v>0</v>
      </c>
      <c r="E7545" s="76">
        <f>IF('(Other Computations)'!E206=0,0,Inputs!G288*Inputs!G181*Inputs!G74*Inputs!D26*'GM Alloc Factors'!E43/('(Other Computations)'!E193+'(Other Computations)'!E206))</f>
        <v>0</v>
      </c>
      <c r="F7545" s="43">
        <f t="shared" si="1604"/>
        <v>0</v>
      </c>
      <c r="G7545" s="76">
        <f>IF('(Other Computations)'!G206=0,0,Inputs!I288*Inputs!I181*Inputs!G74*Inputs!D26*'GM Alloc Factors'!G43/('(Other Computations)'!G193+'(Other Computations)'!G206))</f>
        <v>0</v>
      </c>
      <c r="H7545" s="76">
        <f>IF('(Other Computations)'!H206=0,0,Inputs!J288*Inputs!J181*Inputs!G74*Inputs!D26*'GM Alloc Factors'!H43/('(Other Computations)'!H193+'(Other Computations)'!H206))</f>
        <v>0</v>
      </c>
      <c r="I7545" s="76">
        <f>IF('(Other Computations)'!I206=0,0,Inputs!K288*Inputs!K181*Inputs!G74*Inputs!D26*'GM Alloc Factors'!I43/('(Other Computations)'!I193+'(Other Computations)'!I206))</f>
        <v>0</v>
      </c>
      <c r="J7545" s="76">
        <f>IF('(Other Computations)'!J206=0,0,Inputs!L288*Inputs!L181*Inputs!G74*Inputs!D26*'GM Alloc Factors'!J43/('(Other Computations)'!J193+'(Other Computations)'!J206))</f>
        <v>0</v>
      </c>
      <c r="K7545" s="43">
        <f t="shared" si="1605"/>
        <v>0</v>
      </c>
    </row>
    <row r="7546" spans="1:11" ht="12.75" customHeight="1">
      <c r="A7546" s="61" t="str">
        <f>"         "&amp;Labels!B77</f>
        <v xml:space="preserve">         Customer 9</v>
      </c>
      <c r="B7546" s="76">
        <f>IF('(Other Computations)'!B207=0,0,Inputs!D289*Inputs!D182*Inputs!G75*Inputs!D26*'GM Alloc Factors'!B43/('(Other Computations)'!B194+'(Other Computations)'!B207))</f>
        <v>0</v>
      </c>
      <c r="C7546" s="76">
        <f>IF('(Other Computations)'!C207=0,0,Inputs!E289*Inputs!E182*Inputs!G75*Inputs!D26*'GM Alloc Factors'!C43/('(Other Computations)'!C194+'(Other Computations)'!C207))</f>
        <v>0</v>
      </c>
      <c r="D7546" s="76">
        <f>IF('(Other Computations)'!D207=0,0,Inputs!F289*Inputs!F182*Inputs!G75*Inputs!D26*'GM Alloc Factors'!D43/('(Other Computations)'!D194+'(Other Computations)'!D207))</f>
        <v>0</v>
      </c>
      <c r="E7546" s="76">
        <f>IF('(Other Computations)'!E207=0,0,Inputs!G289*Inputs!G182*Inputs!G75*Inputs!D26*'GM Alloc Factors'!E43/('(Other Computations)'!E194+'(Other Computations)'!E207))</f>
        <v>0</v>
      </c>
      <c r="F7546" s="43">
        <f t="shared" si="1604"/>
        <v>0</v>
      </c>
      <c r="G7546" s="76">
        <f>IF('(Other Computations)'!G207=0,0,Inputs!I289*Inputs!I182*Inputs!G75*Inputs!D26*'GM Alloc Factors'!G43/('(Other Computations)'!G194+'(Other Computations)'!G207))</f>
        <v>0</v>
      </c>
      <c r="H7546" s="76">
        <f>IF('(Other Computations)'!H207=0,0,Inputs!J289*Inputs!J182*Inputs!G75*Inputs!D26*'GM Alloc Factors'!H43/('(Other Computations)'!H194+'(Other Computations)'!H207))</f>
        <v>0</v>
      </c>
      <c r="I7546" s="76">
        <f>IF('(Other Computations)'!I207=0,0,Inputs!K289*Inputs!K182*Inputs!G75*Inputs!D26*'GM Alloc Factors'!I43/('(Other Computations)'!I194+'(Other Computations)'!I207))</f>
        <v>0</v>
      </c>
      <c r="J7546" s="76">
        <f>IF('(Other Computations)'!J207=0,0,Inputs!L289*Inputs!L182*Inputs!G75*Inputs!D26*'GM Alloc Factors'!J43/('(Other Computations)'!J194+'(Other Computations)'!J207))</f>
        <v>0</v>
      </c>
      <c r="K7546" s="43">
        <f t="shared" si="1605"/>
        <v>0</v>
      </c>
    </row>
    <row r="7547" spans="1:11" ht="12.75" customHeight="1">
      <c r="A7547" s="61" t="str">
        <f>"         "&amp;Labels!B78</f>
        <v xml:space="preserve">         Customer 10</v>
      </c>
      <c r="B7547" s="76">
        <f>IF('(Other Computations)'!B208=0,0,Inputs!D290*Inputs!D183*Inputs!G76*Inputs!D26*'GM Alloc Factors'!B43/('(Other Computations)'!B195+'(Other Computations)'!B208))</f>
        <v>0</v>
      </c>
      <c r="C7547" s="76">
        <f>IF('(Other Computations)'!C208=0,0,Inputs!E290*Inputs!E183*Inputs!G76*Inputs!D26*'GM Alloc Factors'!C43/('(Other Computations)'!C195+'(Other Computations)'!C208))</f>
        <v>0</v>
      </c>
      <c r="D7547" s="76">
        <f>IF('(Other Computations)'!D208=0,0,Inputs!F290*Inputs!F183*Inputs!G76*Inputs!D26*'GM Alloc Factors'!D43/('(Other Computations)'!D195+'(Other Computations)'!D208))</f>
        <v>0</v>
      </c>
      <c r="E7547" s="76">
        <f>IF('(Other Computations)'!E208=0,0,Inputs!G290*Inputs!G183*Inputs!G76*Inputs!D26*'GM Alloc Factors'!E43/('(Other Computations)'!E195+'(Other Computations)'!E208))</f>
        <v>0</v>
      </c>
      <c r="F7547" s="43">
        <f t="shared" si="1604"/>
        <v>0</v>
      </c>
      <c r="G7547" s="76">
        <f>IF('(Other Computations)'!G208=0,0,Inputs!I290*Inputs!I183*Inputs!G76*Inputs!D26*'GM Alloc Factors'!G43/('(Other Computations)'!G195+'(Other Computations)'!G208))</f>
        <v>0</v>
      </c>
      <c r="H7547" s="76">
        <f>IF('(Other Computations)'!H208=0,0,Inputs!J290*Inputs!J183*Inputs!G76*Inputs!D26*'GM Alloc Factors'!H43/('(Other Computations)'!H195+'(Other Computations)'!H208))</f>
        <v>0</v>
      </c>
      <c r="I7547" s="76">
        <f>IF('(Other Computations)'!I208=0,0,Inputs!K290*Inputs!K183*Inputs!G76*Inputs!D26*'GM Alloc Factors'!I43/('(Other Computations)'!I195+'(Other Computations)'!I208))</f>
        <v>0</v>
      </c>
      <c r="J7547" s="76">
        <f>IF('(Other Computations)'!J208=0,0,Inputs!L290*Inputs!L183*Inputs!G76*Inputs!D26*'GM Alloc Factors'!J43/('(Other Computations)'!J195+'(Other Computations)'!J208))</f>
        <v>0</v>
      </c>
      <c r="K7547" s="43">
        <f t="shared" si="1605"/>
        <v>0</v>
      </c>
    </row>
    <row r="7548" spans="1:11" ht="12.75" customHeight="1">
      <c r="A7548" s="61" t="str">
        <f>"         "&amp;Labels!C68</f>
        <v xml:space="preserve">         Total</v>
      </c>
      <c r="B7548" s="84">
        <f>SUM(B7538:B7547)</f>
        <v>0</v>
      </c>
      <c r="C7548" s="84">
        <f>SUM(C7538:C7547)</f>
        <v>0</v>
      </c>
      <c r="D7548" s="84">
        <f>SUM(D7538:D7547)</f>
        <v>0</v>
      </c>
      <c r="E7548" s="84">
        <f>SUM(E7538:E7547)</f>
        <v>0</v>
      </c>
      <c r="F7548" s="43">
        <f t="shared" si="1604"/>
        <v>0</v>
      </c>
      <c r="G7548" s="84">
        <f>SUM(G7538:G7547)</f>
        <v>0</v>
      </c>
      <c r="H7548" s="84">
        <f>SUM(H7538:H7547)</f>
        <v>0</v>
      </c>
      <c r="I7548" s="84">
        <f>SUM(I7538:I7547)</f>
        <v>0</v>
      </c>
      <c r="J7548" s="84">
        <f>SUM(J7538:J7547)</f>
        <v>0</v>
      </c>
      <c r="K7548" s="43">
        <f t="shared" si="1605"/>
        <v>0</v>
      </c>
    </row>
    <row r="7549" spans="1:11" ht="12.75" customHeight="1">
      <c r="A7549" s="61" t="str">
        <f>"      "&amp;Labels!B89</f>
        <v xml:space="preserve">      Q 5</v>
      </c>
      <c r="B7549" s="84"/>
      <c r="C7549" s="84"/>
      <c r="D7549" s="84"/>
      <c r="E7549" s="84"/>
      <c r="F7549" s="43"/>
      <c r="G7549" s="84"/>
      <c r="H7549" s="84"/>
      <c r="I7549" s="84"/>
      <c r="J7549" s="84"/>
      <c r="K7549" s="43"/>
    </row>
    <row r="7550" spans="1:11" ht="12.75" customHeight="1">
      <c r="A7550" s="61" t="str">
        <f>"         "&amp;Labels!B69</f>
        <v xml:space="preserve">         Customer 1</v>
      </c>
      <c r="B7550" s="76">
        <f>IF('(Other Computations)'!B199=0,0,Inputs!D281*Inputs!D174*Inputs!H67*Inputs!D26*'GM Alloc Factors'!B46/('(Other Computations)'!B186+'(Other Computations)'!B199))</f>
        <v>0</v>
      </c>
      <c r="C7550" s="76">
        <f>IF('(Other Computations)'!C199=0,0,Inputs!E281*Inputs!E174*Inputs!H67*Inputs!D26*'GM Alloc Factors'!C46/('(Other Computations)'!C186+'(Other Computations)'!C199))</f>
        <v>0</v>
      </c>
      <c r="D7550" s="76">
        <f>IF('(Other Computations)'!D199=0,0,Inputs!F281*Inputs!F174*Inputs!H67*Inputs!D26*'GM Alloc Factors'!D46/('(Other Computations)'!D186+'(Other Computations)'!D199))</f>
        <v>0</v>
      </c>
      <c r="E7550" s="76">
        <f>IF('(Other Computations)'!E199=0,0,Inputs!G281*Inputs!G174*Inputs!H67*Inputs!D26*'GM Alloc Factors'!E46/('(Other Computations)'!E186+'(Other Computations)'!E199))</f>
        <v>0</v>
      </c>
      <c r="F7550" s="43">
        <f t="shared" ref="F7550:F7560" si="1606">SUM(B7550:E7550)</f>
        <v>0</v>
      </c>
      <c r="G7550" s="76">
        <f>IF('(Other Computations)'!G199=0,0,Inputs!I281*Inputs!I174*Inputs!H67*Inputs!D26*'GM Alloc Factors'!G46/('(Other Computations)'!G186+'(Other Computations)'!G199))</f>
        <v>0</v>
      </c>
      <c r="H7550" s="76">
        <f>IF('(Other Computations)'!H199=0,0,Inputs!J281*Inputs!J174*Inputs!H67*Inputs!D26*'GM Alloc Factors'!H46/('(Other Computations)'!H186+'(Other Computations)'!H199))</f>
        <v>0</v>
      </c>
      <c r="I7550" s="76">
        <f>IF('(Other Computations)'!I199=0,0,Inputs!K281*Inputs!K174*Inputs!H67*Inputs!D26*'GM Alloc Factors'!I46/('(Other Computations)'!I186+'(Other Computations)'!I199))</f>
        <v>0</v>
      </c>
      <c r="J7550" s="76">
        <f>IF('(Other Computations)'!J199=0,0,Inputs!L281*Inputs!L174*Inputs!H67*Inputs!D26*'GM Alloc Factors'!J46/('(Other Computations)'!J186+'(Other Computations)'!J199))</f>
        <v>0</v>
      </c>
      <c r="K7550" s="43">
        <f t="shared" ref="K7550:K7560" si="1607">SUM(G7550:J7550)</f>
        <v>0</v>
      </c>
    </row>
    <row r="7551" spans="1:11" ht="12.75" customHeight="1">
      <c r="A7551" s="61" t="str">
        <f>"         "&amp;Labels!B70</f>
        <v xml:space="preserve">         Customer 2</v>
      </c>
      <c r="B7551" s="76">
        <f>IF('(Other Computations)'!B200=0,0,Inputs!D282*Inputs!D175*Inputs!H68*Inputs!D26*'GM Alloc Factors'!B46/('(Other Computations)'!B187+'(Other Computations)'!B200))</f>
        <v>0</v>
      </c>
      <c r="C7551" s="76">
        <f>IF('(Other Computations)'!C200=0,0,Inputs!E282*Inputs!E175*Inputs!H68*Inputs!D26*'GM Alloc Factors'!C46/('(Other Computations)'!C187+'(Other Computations)'!C200))</f>
        <v>0</v>
      </c>
      <c r="D7551" s="76">
        <f>IF('(Other Computations)'!D200=0,0,Inputs!F282*Inputs!F175*Inputs!H68*Inputs!D26*'GM Alloc Factors'!D46/('(Other Computations)'!D187+'(Other Computations)'!D200))</f>
        <v>0</v>
      </c>
      <c r="E7551" s="76">
        <f>IF('(Other Computations)'!E200=0,0,Inputs!G282*Inputs!G175*Inputs!H68*Inputs!D26*'GM Alloc Factors'!E46/('(Other Computations)'!E187+'(Other Computations)'!E200))</f>
        <v>0</v>
      </c>
      <c r="F7551" s="43">
        <f t="shared" si="1606"/>
        <v>0</v>
      </c>
      <c r="G7551" s="76">
        <f>IF('(Other Computations)'!G200=0,0,Inputs!I282*Inputs!I175*Inputs!H68*Inputs!D26*'GM Alloc Factors'!G46/('(Other Computations)'!G187+'(Other Computations)'!G200))</f>
        <v>0</v>
      </c>
      <c r="H7551" s="76">
        <f>IF('(Other Computations)'!H200=0,0,Inputs!J282*Inputs!J175*Inputs!H68*Inputs!D26*'GM Alloc Factors'!H46/('(Other Computations)'!H187+'(Other Computations)'!H200))</f>
        <v>0</v>
      </c>
      <c r="I7551" s="76">
        <f>IF('(Other Computations)'!I200=0,0,Inputs!K282*Inputs!K175*Inputs!H68*Inputs!D26*'GM Alloc Factors'!I46/('(Other Computations)'!I187+'(Other Computations)'!I200))</f>
        <v>0</v>
      </c>
      <c r="J7551" s="76">
        <f>IF('(Other Computations)'!J200=0,0,Inputs!L282*Inputs!L175*Inputs!H68*Inputs!D26*'GM Alloc Factors'!J46/('(Other Computations)'!J187+'(Other Computations)'!J200))</f>
        <v>0</v>
      </c>
      <c r="K7551" s="43">
        <f t="shared" si="1607"/>
        <v>0</v>
      </c>
    </row>
    <row r="7552" spans="1:11" ht="12.75" customHeight="1">
      <c r="A7552" s="61" t="str">
        <f>"         "&amp;Labels!B71</f>
        <v xml:space="preserve">         Customer 3</v>
      </c>
      <c r="B7552" s="76">
        <f>IF('(Other Computations)'!B201=0,0,Inputs!D283*Inputs!D176*Inputs!H69*Inputs!D26*'GM Alloc Factors'!B46/('(Other Computations)'!B188+'(Other Computations)'!B201))</f>
        <v>0</v>
      </c>
      <c r="C7552" s="76">
        <f>IF('(Other Computations)'!C201=0,0,Inputs!E283*Inputs!E176*Inputs!H69*Inputs!D26*'GM Alloc Factors'!C46/('(Other Computations)'!C188+'(Other Computations)'!C201))</f>
        <v>0</v>
      </c>
      <c r="D7552" s="76">
        <f>IF('(Other Computations)'!D201=0,0,Inputs!F283*Inputs!F176*Inputs!H69*Inputs!D26*'GM Alloc Factors'!D46/('(Other Computations)'!D188+'(Other Computations)'!D201))</f>
        <v>0</v>
      </c>
      <c r="E7552" s="76">
        <f>IF('(Other Computations)'!E201=0,0,Inputs!G283*Inputs!G176*Inputs!H69*Inputs!D26*'GM Alloc Factors'!E46/('(Other Computations)'!E188+'(Other Computations)'!E201))</f>
        <v>0</v>
      </c>
      <c r="F7552" s="43">
        <f t="shared" si="1606"/>
        <v>0</v>
      </c>
      <c r="G7552" s="76">
        <f>IF('(Other Computations)'!G201=0,0,Inputs!I283*Inputs!I176*Inputs!H69*Inputs!D26*'GM Alloc Factors'!G46/('(Other Computations)'!G188+'(Other Computations)'!G201))</f>
        <v>0</v>
      </c>
      <c r="H7552" s="76">
        <f>IF('(Other Computations)'!H201=0,0,Inputs!J283*Inputs!J176*Inputs!H69*Inputs!D26*'GM Alloc Factors'!H46/('(Other Computations)'!H188+'(Other Computations)'!H201))</f>
        <v>0</v>
      </c>
      <c r="I7552" s="76">
        <f>IF('(Other Computations)'!I201=0,0,Inputs!K283*Inputs!K176*Inputs!H69*Inputs!D26*'GM Alloc Factors'!I46/('(Other Computations)'!I188+'(Other Computations)'!I201))</f>
        <v>0</v>
      </c>
      <c r="J7552" s="76">
        <f>IF('(Other Computations)'!J201=0,0,Inputs!L283*Inputs!L176*Inputs!H69*Inputs!D26*'GM Alloc Factors'!J46/('(Other Computations)'!J188+'(Other Computations)'!J201))</f>
        <v>0</v>
      </c>
      <c r="K7552" s="43">
        <f t="shared" si="1607"/>
        <v>0</v>
      </c>
    </row>
    <row r="7553" spans="1:11" ht="12.75" customHeight="1">
      <c r="A7553" s="61" t="str">
        <f>"         "&amp;Labels!B72</f>
        <v xml:space="preserve">         Customer 4</v>
      </c>
      <c r="B7553" s="76">
        <f>IF('(Other Computations)'!B202=0,0,Inputs!D284*Inputs!D177*Inputs!H70*Inputs!D26*'GM Alloc Factors'!B46/('(Other Computations)'!B189+'(Other Computations)'!B202))</f>
        <v>0</v>
      </c>
      <c r="C7553" s="76">
        <f>IF('(Other Computations)'!C202=0,0,Inputs!E284*Inputs!E177*Inputs!H70*Inputs!D26*'GM Alloc Factors'!C46/('(Other Computations)'!C189+'(Other Computations)'!C202))</f>
        <v>0</v>
      </c>
      <c r="D7553" s="76">
        <f>IF('(Other Computations)'!D202=0,0,Inputs!F284*Inputs!F177*Inputs!H70*Inputs!D26*'GM Alloc Factors'!D46/('(Other Computations)'!D189+'(Other Computations)'!D202))</f>
        <v>0</v>
      </c>
      <c r="E7553" s="76">
        <f>IF('(Other Computations)'!E202=0,0,Inputs!G284*Inputs!G177*Inputs!H70*Inputs!D26*'GM Alloc Factors'!E46/('(Other Computations)'!E189+'(Other Computations)'!E202))</f>
        <v>0</v>
      </c>
      <c r="F7553" s="43">
        <f t="shared" si="1606"/>
        <v>0</v>
      </c>
      <c r="G7553" s="76">
        <f>IF('(Other Computations)'!G202=0,0,Inputs!I284*Inputs!I177*Inputs!H70*Inputs!D26*'GM Alloc Factors'!G46/('(Other Computations)'!G189+'(Other Computations)'!G202))</f>
        <v>0</v>
      </c>
      <c r="H7553" s="76">
        <f>IF('(Other Computations)'!H202=0,0,Inputs!J284*Inputs!J177*Inputs!H70*Inputs!D26*'GM Alloc Factors'!H46/('(Other Computations)'!H189+'(Other Computations)'!H202))</f>
        <v>0</v>
      </c>
      <c r="I7553" s="76">
        <f>IF('(Other Computations)'!I202=0,0,Inputs!K284*Inputs!K177*Inputs!H70*Inputs!D26*'GM Alloc Factors'!I46/('(Other Computations)'!I189+'(Other Computations)'!I202))</f>
        <v>0</v>
      </c>
      <c r="J7553" s="76">
        <f>IF('(Other Computations)'!J202=0,0,Inputs!L284*Inputs!L177*Inputs!H70*Inputs!D26*'GM Alloc Factors'!J46/('(Other Computations)'!J189+'(Other Computations)'!J202))</f>
        <v>0</v>
      </c>
      <c r="K7553" s="43">
        <f t="shared" si="1607"/>
        <v>0</v>
      </c>
    </row>
    <row r="7554" spans="1:11" ht="12.75" customHeight="1">
      <c r="A7554" s="61" t="str">
        <f>"         "&amp;Labels!B73</f>
        <v xml:space="preserve">         Customer 5</v>
      </c>
      <c r="B7554" s="76">
        <f>IF('(Other Computations)'!B203=0,0,Inputs!D285*Inputs!D178*Inputs!H71*Inputs!D26*'GM Alloc Factors'!B46/('(Other Computations)'!B190+'(Other Computations)'!B203))</f>
        <v>0</v>
      </c>
      <c r="C7554" s="76">
        <f>IF('(Other Computations)'!C203=0,0,Inputs!E285*Inputs!E178*Inputs!H71*Inputs!D26*'GM Alloc Factors'!C46/('(Other Computations)'!C190+'(Other Computations)'!C203))</f>
        <v>0</v>
      </c>
      <c r="D7554" s="76">
        <f>IF('(Other Computations)'!D203=0,0,Inputs!F285*Inputs!F178*Inputs!H71*Inputs!D26*'GM Alloc Factors'!D46/('(Other Computations)'!D190+'(Other Computations)'!D203))</f>
        <v>0</v>
      </c>
      <c r="E7554" s="76">
        <f>IF('(Other Computations)'!E203=0,0,Inputs!G285*Inputs!G178*Inputs!H71*Inputs!D26*'GM Alloc Factors'!E46/('(Other Computations)'!E190+'(Other Computations)'!E203))</f>
        <v>0</v>
      </c>
      <c r="F7554" s="43">
        <f t="shared" si="1606"/>
        <v>0</v>
      </c>
      <c r="G7554" s="76">
        <f>IF('(Other Computations)'!G203=0,0,Inputs!I285*Inputs!I178*Inputs!H71*Inputs!D26*'GM Alloc Factors'!G46/('(Other Computations)'!G190+'(Other Computations)'!G203))</f>
        <v>0</v>
      </c>
      <c r="H7554" s="76">
        <f>IF('(Other Computations)'!H203=0,0,Inputs!J285*Inputs!J178*Inputs!H71*Inputs!D26*'GM Alloc Factors'!H46/('(Other Computations)'!H190+'(Other Computations)'!H203))</f>
        <v>0</v>
      </c>
      <c r="I7554" s="76">
        <f>IF('(Other Computations)'!I203=0,0,Inputs!K285*Inputs!K178*Inputs!H71*Inputs!D26*'GM Alloc Factors'!I46/('(Other Computations)'!I190+'(Other Computations)'!I203))</f>
        <v>0</v>
      </c>
      <c r="J7554" s="76">
        <f>IF('(Other Computations)'!J203=0,0,Inputs!L285*Inputs!L178*Inputs!H71*Inputs!D26*'GM Alloc Factors'!J46/('(Other Computations)'!J190+'(Other Computations)'!J203))</f>
        <v>0</v>
      </c>
      <c r="K7554" s="43">
        <f t="shared" si="1607"/>
        <v>0</v>
      </c>
    </row>
    <row r="7555" spans="1:11" ht="12.75" customHeight="1">
      <c r="A7555" s="61" t="str">
        <f>"         "&amp;Labels!B74</f>
        <v xml:space="preserve">         Customer 6</v>
      </c>
      <c r="B7555" s="76">
        <f>IF('(Other Computations)'!B204=0,0,Inputs!D286*Inputs!D179*Inputs!H72*Inputs!D26*'GM Alloc Factors'!B46/('(Other Computations)'!B191+'(Other Computations)'!B204))</f>
        <v>0</v>
      </c>
      <c r="C7555" s="76">
        <f>IF('(Other Computations)'!C204=0,0,Inputs!E286*Inputs!E179*Inputs!H72*Inputs!D26*'GM Alloc Factors'!C46/('(Other Computations)'!C191+'(Other Computations)'!C204))</f>
        <v>0</v>
      </c>
      <c r="D7555" s="76">
        <f>IF('(Other Computations)'!D204=0,0,Inputs!F286*Inputs!F179*Inputs!H72*Inputs!D26*'GM Alloc Factors'!D46/('(Other Computations)'!D191+'(Other Computations)'!D204))</f>
        <v>0</v>
      </c>
      <c r="E7555" s="76">
        <f>IF('(Other Computations)'!E204=0,0,Inputs!G286*Inputs!G179*Inputs!H72*Inputs!D26*'GM Alloc Factors'!E46/('(Other Computations)'!E191+'(Other Computations)'!E204))</f>
        <v>0</v>
      </c>
      <c r="F7555" s="43">
        <f t="shared" si="1606"/>
        <v>0</v>
      </c>
      <c r="G7555" s="76">
        <f>IF('(Other Computations)'!G204=0,0,Inputs!I286*Inputs!I179*Inputs!H72*Inputs!D26*'GM Alloc Factors'!G46/('(Other Computations)'!G191+'(Other Computations)'!G204))</f>
        <v>0</v>
      </c>
      <c r="H7555" s="76">
        <f>IF('(Other Computations)'!H204=0,0,Inputs!J286*Inputs!J179*Inputs!H72*Inputs!D26*'GM Alloc Factors'!H46/('(Other Computations)'!H191+'(Other Computations)'!H204))</f>
        <v>0</v>
      </c>
      <c r="I7555" s="76">
        <f>IF('(Other Computations)'!I204=0,0,Inputs!K286*Inputs!K179*Inputs!H72*Inputs!D26*'GM Alloc Factors'!I46/('(Other Computations)'!I191+'(Other Computations)'!I204))</f>
        <v>0</v>
      </c>
      <c r="J7555" s="76">
        <f>IF('(Other Computations)'!J204=0,0,Inputs!L286*Inputs!L179*Inputs!H72*Inputs!D26*'GM Alloc Factors'!J46/('(Other Computations)'!J191+'(Other Computations)'!J204))</f>
        <v>0</v>
      </c>
      <c r="K7555" s="43">
        <f t="shared" si="1607"/>
        <v>0</v>
      </c>
    </row>
    <row r="7556" spans="1:11" ht="12.75" customHeight="1">
      <c r="A7556" s="61" t="str">
        <f>"         "&amp;Labels!B75</f>
        <v xml:space="preserve">         Customer 7</v>
      </c>
      <c r="B7556" s="76">
        <f>IF('(Other Computations)'!B205=0,0,Inputs!D287*Inputs!D180*Inputs!H73*Inputs!D26*'GM Alloc Factors'!B46/('(Other Computations)'!B192+'(Other Computations)'!B205))</f>
        <v>0</v>
      </c>
      <c r="C7556" s="76">
        <f>IF('(Other Computations)'!C205=0,0,Inputs!E287*Inputs!E180*Inputs!H73*Inputs!D26*'GM Alloc Factors'!C46/('(Other Computations)'!C192+'(Other Computations)'!C205))</f>
        <v>0</v>
      </c>
      <c r="D7556" s="76">
        <f>IF('(Other Computations)'!D205=0,0,Inputs!F287*Inputs!F180*Inputs!H73*Inputs!D26*'GM Alloc Factors'!D46/('(Other Computations)'!D192+'(Other Computations)'!D205))</f>
        <v>0</v>
      </c>
      <c r="E7556" s="76">
        <f>IF('(Other Computations)'!E205=0,0,Inputs!G287*Inputs!G180*Inputs!H73*Inputs!D26*'GM Alloc Factors'!E46/('(Other Computations)'!E192+'(Other Computations)'!E205))</f>
        <v>0</v>
      </c>
      <c r="F7556" s="43">
        <f t="shared" si="1606"/>
        <v>0</v>
      </c>
      <c r="G7556" s="76">
        <f>IF('(Other Computations)'!G205=0,0,Inputs!I287*Inputs!I180*Inputs!H73*Inputs!D26*'GM Alloc Factors'!G46/('(Other Computations)'!G192+'(Other Computations)'!G205))</f>
        <v>0</v>
      </c>
      <c r="H7556" s="76">
        <f>IF('(Other Computations)'!H205=0,0,Inputs!J287*Inputs!J180*Inputs!H73*Inputs!D26*'GM Alloc Factors'!H46/('(Other Computations)'!H192+'(Other Computations)'!H205))</f>
        <v>0</v>
      </c>
      <c r="I7556" s="76">
        <f>IF('(Other Computations)'!I205=0,0,Inputs!K287*Inputs!K180*Inputs!H73*Inputs!D26*'GM Alloc Factors'!I46/('(Other Computations)'!I192+'(Other Computations)'!I205))</f>
        <v>0</v>
      </c>
      <c r="J7556" s="76">
        <f>IF('(Other Computations)'!J205=0,0,Inputs!L287*Inputs!L180*Inputs!H73*Inputs!D26*'GM Alloc Factors'!J46/('(Other Computations)'!J192+'(Other Computations)'!J205))</f>
        <v>0</v>
      </c>
      <c r="K7556" s="43">
        <f t="shared" si="1607"/>
        <v>0</v>
      </c>
    </row>
    <row r="7557" spans="1:11" ht="12.75" customHeight="1">
      <c r="A7557" s="61" t="str">
        <f>"         "&amp;Labels!B76</f>
        <v xml:space="preserve">         Customer 8</v>
      </c>
      <c r="B7557" s="76">
        <f>IF('(Other Computations)'!B206=0,0,Inputs!D288*Inputs!D181*Inputs!H74*Inputs!D26*'GM Alloc Factors'!B46/('(Other Computations)'!B193+'(Other Computations)'!B206))</f>
        <v>0</v>
      </c>
      <c r="C7557" s="76">
        <f>IF('(Other Computations)'!C206=0,0,Inputs!E288*Inputs!E181*Inputs!H74*Inputs!D26*'GM Alloc Factors'!C46/('(Other Computations)'!C193+'(Other Computations)'!C206))</f>
        <v>0</v>
      </c>
      <c r="D7557" s="76">
        <f>IF('(Other Computations)'!D206=0,0,Inputs!F288*Inputs!F181*Inputs!H74*Inputs!D26*'GM Alloc Factors'!D46/('(Other Computations)'!D193+'(Other Computations)'!D206))</f>
        <v>0</v>
      </c>
      <c r="E7557" s="76">
        <f>IF('(Other Computations)'!E206=0,0,Inputs!G288*Inputs!G181*Inputs!H74*Inputs!D26*'GM Alloc Factors'!E46/('(Other Computations)'!E193+'(Other Computations)'!E206))</f>
        <v>0</v>
      </c>
      <c r="F7557" s="43">
        <f t="shared" si="1606"/>
        <v>0</v>
      </c>
      <c r="G7557" s="76">
        <f>IF('(Other Computations)'!G206=0,0,Inputs!I288*Inputs!I181*Inputs!H74*Inputs!D26*'GM Alloc Factors'!G46/('(Other Computations)'!G193+'(Other Computations)'!G206))</f>
        <v>0</v>
      </c>
      <c r="H7557" s="76">
        <f>IF('(Other Computations)'!H206=0,0,Inputs!J288*Inputs!J181*Inputs!H74*Inputs!D26*'GM Alloc Factors'!H46/('(Other Computations)'!H193+'(Other Computations)'!H206))</f>
        <v>0</v>
      </c>
      <c r="I7557" s="76">
        <f>IF('(Other Computations)'!I206=0,0,Inputs!K288*Inputs!K181*Inputs!H74*Inputs!D26*'GM Alloc Factors'!I46/('(Other Computations)'!I193+'(Other Computations)'!I206))</f>
        <v>0</v>
      </c>
      <c r="J7557" s="76">
        <f>IF('(Other Computations)'!J206=0,0,Inputs!L288*Inputs!L181*Inputs!H74*Inputs!D26*'GM Alloc Factors'!J46/('(Other Computations)'!J193+'(Other Computations)'!J206))</f>
        <v>0</v>
      </c>
      <c r="K7557" s="43">
        <f t="shared" si="1607"/>
        <v>0</v>
      </c>
    </row>
    <row r="7558" spans="1:11" ht="12.75" customHeight="1">
      <c r="A7558" s="61" t="str">
        <f>"         "&amp;Labels!B77</f>
        <v xml:space="preserve">         Customer 9</v>
      </c>
      <c r="B7558" s="76">
        <f>IF('(Other Computations)'!B207=0,0,Inputs!D289*Inputs!D182*Inputs!H75*Inputs!D26*'GM Alloc Factors'!B46/('(Other Computations)'!B194+'(Other Computations)'!B207))</f>
        <v>0</v>
      </c>
      <c r="C7558" s="76">
        <f>IF('(Other Computations)'!C207=0,0,Inputs!E289*Inputs!E182*Inputs!H75*Inputs!D26*'GM Alloc Factors'!C46/('(Other Computations)'!C194+'(Other Computations)'!C207))</f>
        <v>0</v>
      </c>
      <c r="D7558" s="76">
        <f>IF('(Other Computations)'!D207=0,0,Inputs!F289*Inputs!F182*Inputs!H75*Inputs!D26*'GM Alloc Factors'!D46/('(Other Computations)'!D194+'(Other Computations)'!D207))</f>
        <v>0</v>
      </c>
      <c r="E7558" s="76">
        <f>IF('(Other Computations)'!E207=0,0,Inputs!G289*Inputs!G182*Inputs!H75*Inputs!D26*'GM Alloc Factors'!E46/('(Other Computations)'!E194+'(Other Computations)'!E207))</f>
        <v>0</v>
      </c>
      <c r="F7558" s="43">
        <f t="shared" si="1606"/>
        <v>0</v>
      </c>
      <c r="G7558" s="76">
        <f>IF('(Other Computations)'!G207=0,0,Inputs!I289*Inputs!I182*Inputs!H75*Inputs!D26*'GM Alloc Factors'!G46/('(Other Computations)'!G194+'(Other Computations)'!G207))</f>
        <v>0</v>
      </c>
      <c r="H7558" s="76">
        <f>IF('(Other Computations)'!H207=0,0,Inputs!J289*Inputs!J182*Inputs!H75*Inputs!D26*'GM Alloc Factors'!H46/('(Other Computations)'!H194+'(Other Computations)'!H207))</f>
        <v>0</v>
      </c>
      <c r="I7558" s="76">
        <f>IF('(Other Computations)'!I207=0,0,Inputs!K289*Inputs!K182*Inputs!H75*Inputs!D26*'GM Alloc Factors'!I46/('(Other Computations)'!I194+'(Other Computations)'!I207))</f>
        <v>0</v>
      </c>
      <c r="J7558" s="76">
        <f>IF('(Other Computations)'!J207=0,0,Inputs!L289*Inputs!L182*Inputs!H75*Inputs!D26*'GM Alloc Factors'!J46/('(Other Computations)'!J194+'(Other Computations)'!J207))</f>
        <v>0</v>
      </c>
      <c r="K7558" s="43">
        <f t="shared" si="1607"/>
        <v>0</v>
      </c>
    </row>
    <row r="7559" spans="1:11" ht="12.75" customHeight="1">
      <c r="A7559" s="61" t="str">
        <f>"         "&amp;Labels!B78</f>
        <v xml:space="preserve">         Customer 10</v>
      </c>
      <c r="B7559" s="76">
        <f>IF('(Other Computations)'!B208=0,0,Inputs!D290*Inputs!D183*Inputs!H76*Inputs!D26*'GM Alloc Factors'!B46/('(Other Computations)'!B195+'(Other Computations)'!B208))</f>
        <v>0</v>
      </c>
      <c r="C7559" s="76">
        <f>IF('(Other Computations)'!C208=0,0,Inputs!E290*Inputs!E183*Inputs!H76*Inputs!D26*'GM Alloc Factors'!C46/('(Other Computations)'!C195+'(Other Computations)'!C208))</f>
        <v>0</v>
      </c>
      <c r="D7559" s="76">
        <f>IF('(Other Computations)'!D208=0,0,Inputs!F290*Inputs!F183*Inputs!H76*Inputs!D26*'GM Alloc Factors'!D46/('(Other Computations)'!D195+'(Other Computations)'!D208))</f>
        <v>0</v>
      </c>
      <c r="E7559" s="76">
        <f>IF('(Other Computations)'!E208=0,0,Inputs!G290*Inputs!G183*Inputs!H76*Inputs!D26*'GM Alloc Factors'!E46/('(Other Computations)'!E195+'(Other Computations)'!E208))</f>
        <v>0</v>
      </c>
      <c r="F7559" s="43">
        <f t="shared" si="1606"/>
        <v>0</v>
      </c>
      <c r="G7559" s="76">
        <f>IF('(Other Computations)'!G208=0,0,Inputs!I290*Inputs!I183*Inputs!H76*Inputs!D26*'GM Alloc Factors'!G46/('(Other Computations)'!G195+'(Other Computations)'!G208))</f>
        <v>0</v>
      </c>
      <c r="H7559" s="76">
        <f>IF('(Other Computations)'!H208=0,0,Inputs!J290*Inputs!J183*Inputs!H76*Inputs!D26*'GM Alloc Factors'!H46/('(Other Computations)'!H195+'(Other Computations)'!H208))</f>
        <v>0</v>
      </c>
      <c r="I7559" s="76">
        <f>IF('(Other Computations)'!I208=0,0,Inputs!K290*Inputs!K183*Inputs!H76*Inputs!D26*'GM Alloc Factors'!I46/('(Other Computations)'!I195+'(Other Computations)'!I208))</f>
        <v>0</v>
      </c>
      <c r="J7559" s="76">
        <f>IF('(Other Computations)'!J208=0,0,Inputs!L290*Inputs!L183*Inputs!H76*Inputs!D26*'GM Alloc Factors'!J46/('(Other Computations)'!J195+'(Other Computations)'!J208))</f>
        <v>0</v>
      </c>
      <c r="K7559" s="43">
        <f t="shared" si="1607"/>
        <v>0</v>
      </c>
    </row>
    <row r="7560" spans="1:11" ht="12.75" customHeight="1">
      <c r="A7560" s="61" t="str">
        <f>"         "&amp;Labels!C68</f>
        <v xml:space="preserve">         Total</v>
      </c>
      <c r="B7560" s="84">
        <f>SUM(B7550:B7559)</f>
        <v>0</v>
      </c>
      <c r="C7560" s="84">
        <f>SUM(C7550:C7559)</f>
        <v>0</v>
      </c>
      <c r="D7560" s="84">
        <f>SUM(D7550:D7559)</f>
        <v>0</v>
      </c>
      <c r="E7560" s="84">
        <f>SUM(E7550:E7559)</f>
        <v>0</v>
      </c>
      <c r="F7560" s="43">
        <f t="shared" si="1606"/>
        <v>0</v>
      </c>
      <c r="G7560" s="84">
        <f>SUM(G7550:G7559)</f>
        <v>0</v>
      </c>
      <c r="H7560" s="84">
        <f>SUM(H7550:H7559)</f>
        <v>0</v>
      </c>
      <c r="I7560" s="84">
        <f>SUM(I7550:I7559)</f>
        <v>0</v>
      </c>
      <c r="J7560" s="84">
        <f>SUM(J7550:J7559)</f>
        <v>0</v>
      </c>
      <c r="K7560" s="43">
        <f t="shared" si="1607"/>
        <v>0</v>
      </c>
    </row>
    <row r="7561" spans="1:11" ht="12.75" customHeight="1">
      <c r="A7561" s="61" t="str">
        <f>"      "&amp;Labels!B90</f>
        <v xml:space="preserve">      Q 6</v>
      </c>
      <c r="B7561" s="84"/>
      <c r="C7561" s="84"/>
      <c r="D7561" s="84"/>
      <c r="E7561" s="84"/>
      <c r="F7561" s="43"/>
      <c r="G7561" s="84"/>
      <c r="H7561" s="84"/>
      <c r="I7561" s="84"/>
      <c r="J7561" s="84"/>
      <c r="K7561" s="43"/>
    </row>
    <row r="7562" spans="1:11" ht="12.75" customHeight="1">
      <c r="A7562" s="61" t="str">
        <f>"         "&amp;Labels!B69</f>
        <v xml:space="preserve">         Customer 1</v>
      </c>
      <c r="B7562" s="76">
        <f>IF('(Other Computations)'!B199=0,0,Inputs!D281*Inputs!D174*Inputs!I67*Inputs!D26*'GM Alloc Factors'!B49/('(Other Computations)'!B186+'(Other Computations)'!B199))</f>
        <v>0</v>
      </c>
      <c r="C7562" s="76">
        <f>IF('(Other Computations)'!C199=0,0,Inputs!E281*Inputs!E174*Inputs!I67*Inputs!D26*'GM Alloc Factors'!C49/('(Other Computations)'!C186+'(Other Computations)'!C199))</f>
        <v>0</v>
      </c>
      <c r="D7562" s="76">
        <f>IF('(Other Computations)'!D199=0,0,Inputs!F281*Inputs!F174*Inputs!I67*Inputs!D26*'GM Alloc Factors'!D49/('(Other Computations)'!D186+'(Other Computations)'!D199))</f>
        <v>0</v>
      </c>
      <c r="E7562" s="76">
        <f>IF('(Other Computations)'!E199=0,0,Inputs!G281*Inputs!G174*Inputs!I67*Inputs!D26*'GM Alloc Factors'!E49/('(Other Computations)'!E186+'(Other Computations)'!E199))</f>
        <v>0</v>
      </c>
      <c r="F7562" s="43">
        <f t="shared" ref="F7562:F7572" si="1608">SUM(B7562:E7562)</f>
        <v>0</v>
      </c>
      <c r="G7562" s="76">
        <f>IF('(Other Computations)'!G199=0,0,Inputs!I281*Inputs!I174*Inputs!I67*Inputs!D26*'GM Alloc Factors'!G49/('(Other Computations)'!G186+'(Other Computations)'!G199))</f>
        <v>0</v>
      </c>
      <c r="H7562" s="76">
        <f>IF('(Other Computations)'!H199=0,0,Inputs!J281*Inputs!J174*Inputs!I67*Inputs!D26*'GM Alloc Factors'!H49/('(Other Computations)'!H186+'(Other Computations)'!H199))</f>
        <v>0</v>
      </c>
      <c r="I7562" s="76">
        <f>IF('(Other Computations)'!I199=0,0,Inputs!K281*Inputs!K174*Inputs!I67*Inputs!D26*'GM Alloc Factors'!I49/('(Other Computations)'!I186+'(Other Computations)'!I199))</f>
        <v>0</v>
      </c>
      <c r="J7562" s="76">
        <f>IF('(Other Computations)'!J199=0,0,Inputs!L281*Inputs!L174*Inputs!I67*Inputs!D26*'GM Alloc Factors'!J49/('(Other Computations)'!J186+'(Other Computations)'!J199))</f>
        <v>0</v>
      </c>
      <c r="K7562" s="43">
        <f t="shared" ref="K7562:K7572" si="1609">SUM(G7562:J7562)</f>
        <v>0</v>
      </c>
    </row>
    <row r="7563" spans="1:11" ht="12.75" customHeight="1">
      <c r="A7563" s="61" t="str">
        <f>"         "&amp;Labels!B70</f>
        <v xml:space="preserve">         Customer 2</v>
      </c>
      <c r="B7563" s="76">
        <f>IF('(Other Computations)'!B200=0,0,Inputs!D282*Inputs!D175*Inputs!I68*Inputs!D26*'GM Alloc Factors'!B49/('(Other Computations)'!B187+'(Other Computations)'!B200))</f>
        <v>0</v>
      </c>
      <c r="C7563" s="76">
        <f>IF('(Other Computations)'!C200=0,0,Inputs!E282*Inputs!E175*Inputs!I68*Inputs!D26*'GM Alloc Factors'!C49/('(Other Computations)'!C187+'(Other Computations)'!C200))</f>
        <v>0</v>
      </c>
      <c r="D7563" s="76">
        <f>IF('(Other Computations)'!D200=0,0,Inputs!F282*Inputs!F175*Inputs!I68*Inputs!D26*'GM Alloc Factors'!D49/('(Other Computations)'!D187+'(Other Computations)'!D200))</f>
        <v>0</v>
      </c>
      <c r="E7563" s="76">
        <f>IF('(Other Computations)'!E200=0,0,Inputs!G282*Inputs!G175*Inputs!I68*Inputs!D26*'GM Alloc Factors'!E49/('(Other Computations)'!E187+'(Other Computations)'!E200))</f>
        <v>0</v>
      </c>
      <c r="F7563" s="43">
        <f t="shared" si="1608"/>
        <v>0</v>
      </c>
      <c r="G7563" s="76">
        <f>IF('(Other Computations)'!G200=0,0,Inputs!I282*Inputs!I175*Inputs!I68*Inputs!D26*'GM Alloc Factors'!G49/('(Other Computations)'!G187+'(Other Computations)'!G200))</f>
        <v>0</v>
      </c>
      <c r="H7563" s="76">
        <f>IF('(Other Computations)'!H200=0,0,Inputs!J282*Inputs!J175*Inputs!I68*Inputs!D26*'GM Alloc Factors'!H49/('(Other Computations)'!H187+'(Other Computations)'!H200))</f>
        <v>0</v>
      </c>
      <c r="I7563" s="76">
        <f>IF('(Other Computations)'!I200=0,0,Inputs!K282*Inputs!K175*Inputs!I68*Inputs!D26*'GM Alloc Factors'!I49/('(Other Computations)'!I187+'(Other Computations)'!I200))</f>
        <v>0</v>
      </c>
      <c r="J7563" s="76">
        <f>IF('(Other Computations)'!J200=0,0,Inputs!L282*Inputs!L175*Inputs!I68*Inputs!D26*'GM Alloc Factors'!J49/('(Other Computations)'!J187+'(Other Computations)'!J200))</f>
        <v>0</v>
      </c>
      <c r="K7563" s="43">
        <f t="shared" si="1609"/>
        <v>0</v>
      </c>
    </row>
    <row r="7564" spans="1:11" ht="12.75" customHeight="1">
      <c r="A7564" s="61" t="str">
        <f>"         "&amp;Labels!B71</f>
        <v xml:space="preserve">         Customer 3</v>
      </c>
      <c r="B7564" s="76">
        <f>IF('(Other Computations)'!B201=0,0,Inputs!D283*Inputs!D176*Inputs!I69*Inputs!D26*'GM Alloc Factors'!B49/('(Other Computations)'!B188+'(Other Computations)'!B201))</f>
        <v>0</v>
      </c>
      <c r="C7564" s="76">
        <f>IF('(Other Computations)'!C201=0,0,Inputs!E283*Inputs!E176*Inputs!I69*Inputs!D26*'GM Alloc Factors'!C49/('(Other Computations)'!C188+'(Other Computations)'!C201))</f>
        <v>0</v>
      </c>
      <c r="D7564" s="76">
        <f>IF('(Other Computations)'!D201=0,0,Inputs!F283*Inputs!F176*Inputs!I69*Inputs!D26*'GM Alloc Factors'!D49/('(Other Computations)'!D188+'(Other Computations)'!D201))</f>
        <v>0</v>
      </c>
      <c r="E7564" s="76">
        <f>IF('(Other Computations)'!E201=0,0,Inputs!G283*Inputs!G176*Inputs!I69*Inputs!D26*'GM Alloc Factors'!E49/('(Other Computations)'!E188+'(Other Computations)'!E201))</f>
        <v>0</v>
      </c>
      <c r="F7564" s="43">
        <f t="shared" si="1608"/>
        <v>0</v>
      </c>
      <c r="G7564" s="76">
        <f>IF('(Other Computations)'!G201=0,0,Inputs!I283*Inputs!I176*Inputs!I69*Inputs!D26*'GM Alloc Factors'!G49/('(Other Computations)'!G188+'(Other Computations)'!G201))</f>
        <v>0</v>
      </c>
      <c r="H7564" s="76">
        <f>IF('(Other Computations)'!H201=0,0,Inputs!J283*Inputs!J176*Inputs!I69*Inputs!D26*'GM Alloc Factors'!H49/('(Other Computations)'!H188+'(Other Computations)'!H201))</f>
        <v>0</v>
      </c>
      <c r="I7564" s="76">
        <f>IF('(Other Computations)'!I201=0,0,Inputs!K283*Inputs!K176*Inputs!I69*Inputs!D26*'GM Alloc Factors'!I49/('(Other Computations)'!I188+'(Other Computations)'!I201))</f>
        <v>0</v>
      </c>
      <c r="J7564" s="76">
        <f>IF('(Other Computations)'!J201=0,0,Inputs!L283*Inputs!L176*Inputs!I69*Inputs!D26*'GM Alloc Factors'!J49/('(Other Computations)'!J188+'(Other Computations)'!J201))</f>
        <v>0</v>
      </c>
      <c r="K7564" s="43">
        <f t="shared" si="1609"/>
        <v>0</v>
      </c>
    </row>
    <row r="7565" spans="1:11" ht="12.75" customHeight="1">
      <c r="A7565" s="61" t="str">
        <f>"         "&amp;Labels!B72</f>
        <v xml:space="preserve">         Customer 4</v>
      </c>
      <c r="B7565" s="76">
        <f>IF('(Other Computations)'!B202=0,0,Inputs!D284*Inputs!D177*Inputs!I70*Inputs!D26*'GM Alloc Factors'!B49/('(Other Computations)'!B189+'(Other Computations)'!B202))</f>
        <v>0</v>
      </c>
      <c r="C7565" s="76">
        <f>IF('(Other Computations)'!C202=0,0,Inputs!E284*Inputs!E177*Inputs!I70*Inputs!D26*'GM Alloc Factors'!C49/('(Other Computations)'!C189+'(Other Computations)'!C202))</f>
        <v>0</v>
      </c>
      <c r="D7565" s="76">
        <f>IF('(Other Computations)'!D202=0,0,Inputs!F284*Inputs!F177*Inputs!I70*Inputs!D26*'GM Alloc Factors'!D49/('(Other Computations)'!D189+'(Other Computations)'!D202))</f>
        <v>0</v>
      </c>
      <c r="E7565" s="76">
        <f>IF('(Other Computations)'!E202=0,0,Inputs!G284*Inputs!G177*Inputs!I70*Inputs!D26*'GM Alloc Factors'!E49/('(Other Computations)'!E189+'(Other Computations)'!E202))</f>
        <v>0</v>
      </c>
      <c r="F7565" s="43">
        <f t="shared" si="1608"/>
        <v>0</v>
      </c>
      <c r="G7565" s="76">
        <f>IF('(Other Computations)'!G202=0,0,Inputs!I284*Inputs!I177*Inputs!I70*Inputs!D26*'GM Alloc Factors'!G49/('(Other Computations)'!G189+'(Other Computations)'!G202))</f>
        <v>0</v>
      </c>
      <c r="H7565" s="76">
        <f>IF('(Other Computations)'!H202=0,0,Inputs!J284*Inputs!J177*Inputs!I70*Inputs!D26*'GM Alloc Factors'!H49/('(Other Computations)'!H189+'(Other Computations)'!H202))</f>
        <v>0</v>
      </c>
      <c r="I7565" s="76">
        <f>IF('(Other Computations)'!I202=0,0,Inputs!K284*Inputs!K177*Inputs!I70*Inputs!D26*'GM Alloc Factors'!I49/('(Other Computations)'!I189+'(Other Computations)'!I202))</f>
        <v>0</v>
      </c>
      <c r="J7565" s="76">
        <f>IF('(Other Computations)'!J202=0,0,Inputs!L284*Inputs!L177*Inputs!I70*Inputs!D26*'GM Alloc Factors'!J49/('(Other Computations)'!J189+'(Other Computations)'!J202))</f>
        <v>0</v>
      </c>
      <c r="K7565" s="43">
        <f t="shared" si="1609"/>
        <v>0</v>
      </c>
    </row>
    <row r="7566" spans="1:11" ht="12.75" customHeight="1">
      <c r="A7566" s="61" t="str">
        <f>"         "&amp;Labels!B73</f>
        <v xml:space="preserve">         Customer 5</v>
      </c>
      <c r="B7566" s="76">
        <f>IF('(Other Computations)'!B203=0,0,Inputs!D285*Inputs!D178*Inputs!I71*Inputs!D26*'GM Alloc Factors'!B49/('(Other Computations)'!B190+'(Other Computations)'!B203))</f>
        <v>0</v>
      </c>
      <c r="C7566" s="76">
        <f>IF('(Other Computations)'!C203=0,0,Inputs!E285*Inputs!E178*Inputs!I71*Inputs!D26*'GM Alloc Factors'!C49/('(Other Computations)'!C190+'(Other Computations)'!C203))</f>
        <v>0</v>
      </c>
      <c r="D7566" s="76">
        <f>IF('(Other Computations)'!D203=0,0,Inputs!F285*Inputs!F178*Inputs!I71*Inputs!D26*'GM Alloc Factors'!D49/('(Other Computations)'!D190+'(Other Computations)'!D203))</f>
        <v>0</v>
      </c>
      <c r="E7566" s="76">
        <f>IF('(Other Computations)'!E203=0,0,Inputs!G285*Inputs!G178*Inputs!I71*Inputs!D26*'GM Alloc Factors'!E49/('(Other Computations)'!E190+'(Other Computations)'!E203))</f>
        <v>0</v>
      </c>
      <c r="F7566" s="43">
        <f t="shared" si="1608"/>
        <v>0</v>
      </c>
      <c r="G7566" s="76">
        <f>IF('(Other Computations)'!G203=0,0,Inputs!I285*Inputs!I178*Inputs!I71*Inputs!D26*'GM Alloc Factors'!G49/('(Other Computations)'!G190+'(Other Computations)'!G203))</f>
        <v>0</v>
      </c>
      <c r="H7566" s="76">
        <f>IF('(Other Computations)'!H203=0,0,Inputs!J285*Inputs!J178*Inputs!I71*Inputs!D26*'GM Alloc Factors'!H49/('(Other Computations)'!H190+'(Other Computations)'!H203))</f>
        <v>0</v>
      </c>
      <c r="I7566" s="76">
        <f>IF('(Other Computations)'!I203=0,0,Inputs!K285*Inputs!K178*Inputs!I71*Inputs!D26*'GM Alloc Factors'!I49/('(Other Computations)'!I190+'(Other Computations)'!I203))</f>
        <v>0</v>
      </c>
      <c r="J7566" s="76">
        <f>IF('(Other Computations)'!J203=0,0,Inputs!L285*Inputs!L178*Inputs!I71*Inputs!D26*'GM Alloc Factors'!J49/('(Other Computations)'!J190+'(Other Computations)'!J203))</f>
        <v>0</v>
      </c>
      <c r="K7566" s="43">
        <f t="shared" si="1609"/>
        <v>0</v>
      </c>
    </row>
    <row r="7567" spans="1:11" ht="12.75" customHeight="1">
      <c r="A7567" s="61" t="str">
        <f>"         "&amp;Labels!B74</f>
        <v xml:space="preserve">         Customer 6</v>
      </c>
      <c r="B7567" s="76">
        <f>IF('(Other Computations)'!B204=0,0,Inputs!D286*Inputs!D179*Inputs!I72*Inputs!D26*'GM Alloc Factors'!B49/('(Other Computations)'!B191+'(Other Computations)'!B204))</f>
        <v>0</v>
      </c>
      <c r="C7567" s="76">
        <f>IF('(Other Computations)'!C204=0,0,Inputs!E286*Inputs!E179*Inputs!I72*Inputs!D26*'GM Alloc Factors'!C49/('(Other Computations)'!C191+'(Other Computations)'!C204))</f>
        <v>0</v>
      </c>
      <c r="D7567" s="76">
        <f>IF('(Other Computations)'!D204=0,0,Inputs!F286*Inputs!F179*Inputs!I72*Inputs!D26*'GM Alloc Factors'!D49/('(Other Computations)'!D191+'(Other Computations)'!D204))</f>
        <v>0</v>
      </c>
      <c r="E7567" s="76">
        <f>IF('(Other Computations)'!E204=0,0,Inputs!G286*Inputs!G179*Inputs!I72*Inputs!D26*'GM Alloc Factors'!E49/('(Other Computations)'!E191+'(Other Computations)'!E204))</f>
        <v>0</v>
      </c>
      <c r="F7567" s="43">
        <f t="shared" si="1608"/>
        <v>0</v>
      </c>
      <c r="G7567" s="76">
        <f>IF('(Other Computations)'!G204=0,0,Inputs!I286*Inputs!I179*Inputs!I72*Inputs!D26*'GM Alloc Factors'!G49/('(Other Computations)'!G191+'(Other Computations)'!G204))</f>
        <v>0</v>
      </c>
      <c r="H7567" s="76">
        <f>IF('(Other Computations)'!H204=0,0,Inputs!J286*Inputs!J179*Inputs!I72*Inputs!D26*'GM Alloc Factors'!H49/('(Other Computations)'!H191+'(Other Computations)'!H204))</f>
        <v>0</v>
      </c>
      <c r="I7567" s="76">
        <f>IF('(Other Computations)'!I204=0,0,Inputs!K286*Inputs!K179*Inputs!I72*Inputs!D26*'GM Alloc Factors'!I49/('(Other Computations)'!I191+'(Other Computations)'!I204))</f>
        <v>0</v>
      </c>
      <c r="J7567" s="76">
        <f>IF('(Other Computations)'!J204=0,0,Inputs!L286*Inputs!L179*Inputs!I72*Inputs!D26*'GM Alloc Factors'!J49/('(Other Computations)'!J191+'(Other Computations)'!J204))</f>
        <v>0</v>
      </c>
      <c r="K7567" s="43">
        <f t="shared" si="1609"/>
        <v>0</v>
      </c>
    </row>
    <row r="7568" spans="1:11" ht="12.75" customHeight="1">
      <c r="A7568" s="61" t="str">
        <f>"         "&amp;Labels!B75</f>
        <v xml:space="preserve">         Customer 7</v>
      </c>
      <c r="B7568" s="76">
        <f>IF('(Other Computations)'!B205=0,0,Inputs!D287*Inputs!D180*Inputs!I73*Inputs!D26*'GM Alloc Factors'!B49/('(Other Computations)'!B192+'(Other Computations)'!B205))</f>
        <v>0</v>
      </c>
      <c r="C7568" s="76">
        <f>IF('(Other Computations)'!C205=0,0,Inputs!E287*Inputs!E180*Inputs!I73*Inputs!D26*'GM Alloc Factors'!C49/('(Other Computations)'!C192+'(Other Computations)'!C205))</f>
        <v>0</v>
      </c>
      <c r="D7568" s="76">
        <f>IF('(Other Computations)'!D205=0,0,Inputs!F287*Inputs!F180*Inputs!I73*Inputs!D26*'GM Alloc Factors'!D49/('(Other Computations)'!D192+'(Other Computations)'!D205))</f>
        <v>0</v>
      </c>
      <c r="E7568" s="76">
        <f>IF('(Other Computations)'!E205=0,0,Inputs!G287*Inputs!G180*Inputs!I73*Inputs!D26*'GM Alloc Factors'!E49/('(Other Computations)'!E192+'(Other Computations)'!E205))</f>
        <v>0</v>
      </c>
      <c r="F7568" s="43">
        <f t="shared" si="1608"/>
        <v>0</v>
      </c>
      <c r="G7568" s="76">
        <f>IF('(Other Computations)'!G205=0,0,Inputs!I287*Inputs!I180*Inputs!I73*Inputs!D26*'GM Alloc Factors'!G49/('(Other Computations)'!G192+'(Other Computations)'!G205))</f>
        <v>0</v>
      </c>
      <c r="H7568" s="76">
        <f>IF('(Other Computations)'!H205=0,0,Inputs!J287*Inputs!J180*Inputs!I73*Inputs!D26*'GM Alloc Factors'!H49/('(Other Computations)'!H192+'(Other Computations)'!H205))</f>
        <v>0</v>
      </c>
      <c r="I7568" s="76">
        <f>IF('(Other Computations)'!I205=0,0,Inputs!K287*Inputs!K180*Inputs!I73*Inputs!D26*'GM Alloc Factors'!I49/('(Other Computations)'!I192+'(Other Computations)'!I205))</f>
        <v>0</v>
      </c>
      <c r="J7568" s="76">
        <f>IF('(Other Computations)'!J205=0,0,Inputs!L287*Inputs!L180*Inputs!I73*Inputs!D26*'GM Alloc Factors'!J49/('(Other Computations)'!J192+'(Other Computations)'!J205))</f>
        <v>0</v>
      </c>
      <c r="K7568" s="43">
        <f t="shared" si="1609"/>
        <v>0</v>
      </c>
    </row>
    <row r="7569" spans="1:11" ht="12.75" customHeight="1">
      <c r="A7569" s="61" t="str">
        <f>"         "&amp;Labels!B76</f>
        <v xml:space="preserve">         Customer 8</v>
      </c>
      <c r="B7569" s="76">
        <f>IF('(Other Computations)'!B206=0,0,Inputs!D288*Inputs!D181*Inputs!I74*Inputs!D26*'GM Alloc Factors'!B49/('(Other Computations)'!B193+'(Other Computations)'!B206))</f>
        <v>0</v>
      </c>
      <c r="C7569" s="76">
        <f>IF('(Other Computations)'!C206=0,0,Inputs!E288*Inputs!E181*Inputs!I74*Inputs!D26*'GM Alloc Factors'!C49/('(Other Computations)'!C193+'(Other Computations)'!C206))</f>
        <v>0</v>
      </c>
      <c r="D7569" s="76">
        <f>IF('(Other Computations)'!D206=0,0,Inputs!F288*Inputs!F181*Inputs!I74*Inputs!D26*'GM Alloc Factors'!D49/('(Other Computations)'!D193+'(Other Computations)'!D206))</f>
        <v>0</v>
      </c>
      <c r="E7569" s="76">
        <f>IF('(Other Computations)'!E206=0,0,Inputs!G288*Inputs!G181*Inputs!I74*Inputs!D26*'GM Alloc Factors'!E49/('(Other Computations)'!E193+'(Other Computations)'!E206))</f>
        <v>0</v>
      </c>
      <c r="F7569" s="43">
        <f t="shared" si="1608"/>
        <v>0</v>
      </c>
      <c r="G7569" s="76">
        <f>IF('(Other Computations)'!G206=0,0,Inputs!I288*Inputs!I181*Inputs!I74*Inputs!D26*'GM Alloc Factors'!G49/('(Other Computations)'!G193+'(Other Computations)'!G206))</f>
        <v>0</v>
      </c>
      <c r="H7569" s="76">
        <f>IF('(Other Computations)'!H206=0,0,Inputs!J288*Inputs!J181*Inputs!I74*Inputs!D26*'GM Alloc Factors'!H49/('(Other Computations)'!H193+'(Other Computations)'!H206))</f>
        <v>0</v>
      </c>
      <c r="I7569" s="76">
        <f>IF('(Other Computations)'!I206=0,0,Inputs!K288*Inputs!K181*Inputs!I74*Inputs!D26*'GM Alloc Factors'!I49/('(Other Computations)'!I193+'(Other Computations)'!I206))</f>
        <v>0</v>
      </c>
      <c r="J7569" s="76">
        <f>IF('(Other Computations)'!J206=0,0,Inputs!L288*Inputs!L181*Inputs!I74*Inputs!D26*'GM Alloc Factors'!J49/('(Other Computations)'!J193+'(Other Computations)'!J206))</f>
        <v>0</v>
      </c>
      <c r="K7569" s="43">
        <f t="shared" si="1609"/>
        <v>0</v>
      </c>
    </row>
    <row r="7570" spans="1:11" ht="12.75" customHeight="1">
      <c r="A7570" s="61" t="str">
        <f>"         "&amp;Labels!B77</f>
        <v xml:space="preserve">         Customer 9</v>
      </c>
      <c r="B7570" s="76">
        <f>IF('(Other Computations)'!B207=0,0,Inputs!D289*Inputs!D182*Inputs!I75*Inputs!D26*'GM Alloc Factors'!B49/('(Other Computations)'!B194+'(Other Computations)'!B207))</f>
        <v>0</v>
      </c>
      <c r="C7570" s="76">
        <f>IF('(Other Computations)'!C207=0,0,Inputs!E289*Inputs!E182*Inputs!I75*Inputs!D26*'GM Alloc Factors'!C49/('(Other Computations)'!C194+'(Other Computations)'!C207))</f>
        <v>0</v>
      </c>
      <c r="D7570" s="76">
        <f>IF('(Other Computations)'!D207=0,0,Inputs!F289*Inputs!F182*Inputs!I75*Inputs!D26*'GM Alloc Factors'!D49/('(Other Computations)'!D194+'(Other Computations)'!D207))</f>
        <v>0</v>
      </c>
      <c r="E7570" s="76">
        <f>IF('(Other Computations)'!E207=0,0,Inputs!G289*Inputs!G182*Inputs!I75*Inputs!D26*'GM Alloc Factors'!E49/('(Other Computations)'!E194+'(Other Computations)'!E207))</f>
        <v>0</v>
      </c>
      <c r="F7570" s="43">
        <f t="shared" si="1608"/>
        <v>0</v>
      </c>
      <c r="G7570" s="76">
        <f>IF('(Other Computations)'!G207=0,0,Inputs!I289*Inputs!I182*Inputs!I75*Inputs!D26*'GM Alloc Factors'!G49/('(Other Computations)'!G194+'(Other Computations)'!G207))</f>
        <v>0</v>
      </c>
      <c r="H7570" s="76">
        <f>IF('(Other Computations)'!H207=0,0,Inputs!J289*Inputs!J182*Inputs!I75*Inputs!D26*'GM Alloc Factors'!H49/('(Other Computations)'!H194+'(Other Computations)'!H207))</f>
        <v>0</v>
      </c>
      <c r="I7570" s="76">
        <f>IF('(Other Computations)'!I207=0,0,Inputs!K289*Inputs!K182*Inputs!I75*Inputs!D26*'GM Alloc Factors'!I49/('(Other Computations)'!I194+'(Other Computations)'!I207))</f>
        <v>0</v>
      </c>
      <c r="J7570" s="76">
        <f>IF('(Other Computations)'!J207=0,0,Inputs!L289*Inputs!L182*Inputs!I75*Inputs!D26*'GM Alloc Factors'!J49/('(Other Computations)'!J194+'(Other Computations)'!J207))</f>
        <v>0</v>
      </c>
      <c r="K7570" s="43">
        <f t="shared" si="1609"/>
        <v>0</v>
      </c>
    </row>
    <row r="7571" spans="1:11" ht="12.75" customHeight="1">
      <c r="A7571" s="61" t="str">
        <f>"         "&amp;Labels!B78</f>
        <v xml:space="preserve">         Customer 10</v>
      </c>
      <c r="B7571" s="76">
        <f>IF('(Other Computations)'!B208=0,0,Inputs!D290*Inputs!D183*Inputs!I76*Inputs!D26*'GM Alloc Factors'!B49/('(Other Computations)'!B195+'(Other Computations)'!B208))</f>
        <v>0</v>
      </c>
      <c r="C7571" s="76">
        <f>IF('(Other Computations)'!C208=0,0,Inputs!E290*Inputs!E183*Inputs!I76*Inputs!D26*'GM Alloc Factors'!C49/('(Other Computations)'!C195+'(Other Computations)'!C208))</f>
        <v>0</v>
      </c>
      <c r="D7571" s="76">
        <f>IF('(Other Computations)'!D208=0,0,Inputs!F290*Inputs!F183*Inputs!I76*Inputs!D26*'GM Alloc Factors'!D49/('(Other Computations)'!D195+'(Other Computations)'!D208))</f>
        <v>0</v>
      </c>
      <c r="E7571" s="76">
        <f>IF('(Other Computations)'!E208=0,0,Inputs!G290*Inputs!G183*Inputs!I76*Inputs!D26*'GM Alloc Factors'!E49/('(Other Computations)'!E195+'(Other Computations)'!E208))</f>
        <v>0</v>
      </c>
      <c r="F7571" s="43">
        <f t="shared" si="1608"/>
        <v>0</v>
      </c>
      <c r="G7571" s="76">
        <f>IF('(Other Computations)'!G208=0,0,Inputs!I290*Inputs!I183*Inputs!I76*Inputs!D26*'GM Alloc Factors'!G49/('(Other Computations)'!G195+'(Other Computations)'!G208))</f>
        <v>0</v>
      </c>
      <c r="H7571" s="76">
        <f>IF('(Other Computations)'!H208=0,0,Inputs!J290*Inputs!J183*Inputs!I76*Inputs!D26*'GM Alloc Factors'!H49/('(Other Computations)'!H195+'(Other Computations)'!H208))</f>
        <v>0</v>
      </c>
      <c r="I7571" s="76">
        <f>IF('(Other Computations)'!I208=0,0,Inputs!K290*Inputs!K183*Inputs!I76*Inputs!D26*'GM Alloc Factors'!I49/('(Other Computations)'!I195+'(Other Computations)'!I208))</f>
        <v>0</v>
      </c>
      <c r="J7571" s="76">
        <f>IF('(Other Computations)'!J208=0,0,Inputs!L290*Inputs!L183*Inputs!I76*Inputs!D26*'GM Alloc Factors'!J49/('(Other Computations)'!J195+'(Other Computations)'!J208))</f>
        <v>0</v>
      </c>
      <c r="K7571" s="43">
        <f t="shared" si="1609"/>
        <v>0</v>
      </c>
    </row>
    <row r="7572" spans="1:11" ht="12.75" customHeight="1">
      <c r="A7572" s="61" t="str">
        <f>"         "&amp;Labels!C68</f>
        <v xml:space="preserve">         Total</v>
      </c>
      <c r="B7572" s="84">
        <f>SUM(B7562:B7571)</f>
        <v>0</v>
      </c>
      <c r="C7572" s="84">
        <f>SUM(C7562:C7571)</f>
        <v>0</v>
      </c>
      <c r="D7572" s="84">
        <f>SUM(D7562:D7571)</f>
        <v>0</v>
      </c>
      <c r="E7572" s="84">
        <f>SUM(E7562:E7571)</f>
        <v>0</v>
      </c>
      <c r="F7572" s="43">
        <f t="shared" si="1608"/>
        <v>0</v>
      </c>
      <c r="G7572" s="84">
        <f>SUM(G7562:G7571)</f>
        <v>0</v>
      </c>
      <c r="H7572" s="84">
        <f>SUM(H7562:H7571)</f>
        <v>0</v>
      </c>
      <c r="I7572" s="84">
        <f>SUM(I7562:I7571)</f>
        <v>0</v>
      </c>
      <c r="J7572" s="84">
        <f>SUM(J7562:J7571)</f>
        <v>0</v>
      </c>
      <c r="K7572" s="43">
        <f t="shared" si="1609"/>
        <v>0</v>
      </c>
    </row>
    <row r="7573" spans="1:11" ht="12.75" customHeight="1">
      <c r="A7573" s="61" t="str">
        <f>"      "&amp;Labels!B91</f>
        <v xml:space="preserve">      Q 7</v>
      </c>
      <c r="B7573" s="84"/>
      <c r="C7573" s="84"/>
      <c r="D7573" s="84"/>
      <c r="E7573" s="84"/>
      <c r="F7573" s="43"/>
      <c r="G7573" s="84"/>
      <c r="H7573" s="84"/>
      <c r="I7573" s="84"/>
      <c r="J7573" s="84"/>
      <c r="K7573" s="43"/>
    </row>
    <row r="7574" spans="1:11" ht="12.75" customHeight="1">
      <c r="A7574" s="61" t="str">
        <f>"         "&amp;Labels!B69</f>
        <v xml:space="preserve">         Customer 1</v>
      </c>
      <c r="B7574" s="76">
        <f>IF('(Other Computations)'!B199=0,0,Inputs!D281*Inputs!D174*Inputs!J67*Inputs!D26*'GM Alloc Factors'!B52/('(Other Computations)'!B186+'(Other Computations)'!B199))</f>
        <v>0</v>
      </c>
      <c r="C7574" s="76">
        <f>IF('(Other Computations)'!C199=0,0,Inputs!E281*Inputs!E174*Inputs!J67*Inputs!D26*'GM Alloc Factors'!C52/('(Other Computations)'!C186+'(Other Computations)'!C199))</f>
        <v>0</v>
      </c>
      <c r="D7574" s="76">
        <f>IF('(Other Computations)'!D199=0,0,Inputs!F281*Inputs!F174*Inputs!J67*Inputs!D26*'GM Alloc Factors'!D52/('(Other Computations)'!D186+'(Other Computations)'!D199))</f>
        <v>0</v>
      </c>
      <c r="E7574" s="76">
        <f>IF('(Other Computations)'!E199=0,0,Inputs!G281*Inputs!G174*Inputs!J67*Inputs!D26*'GM Alloc Factors'!E52/('(Other Computations)'!E186+'(Other Computations)'!E199))</f>
        <v>0</v>
      </c>
      <c r="F7574" s="43">
        <f t="shared" ref="F7574:F7584" si="1610">SUM(B7574:E7574)</f>
        <v>0</v>
      </c>
      <c r="G7574" s="76">
        <f>IF('(Other Computations)'!G199=0,0,Inputs!I281*Inputs!I174*Inputs!J67*Inputs!D26*'GM Alloc Factors'!G52/('(Other Computations)'!G186+'(Other Computations)'!G199))</f>
        <v>0</v>
      </c>
      <c r="H7574" s="76">
        <f>IF('(Other Computations)'!H199=0,0,Inputs!J281*Inputs!J174*Inputs!J67*Inputs!D26*'GM Alloc Factors'!H52/('(Other Computations)'!H186+'(Other Computations)'!H199))</f>
        <v>0</v>
      </c>
      <c r="I7574" s="76">
        <f>IF('(Other Computations)'!I199=0,0,Inputs!K281*Inputs!K174*Inputs!J67*Inputs!D26*'GM Alloc Factors'!I52/('(Other Computations)'!I186+'(Other Computations)'!I199))</f>
        <v>0</v>
      </c>
      <c r="J7574" s="76">
        <f>IF('(Other Computations)'!J199=0,0,Inputs!L281*Inputs!L174*Inputs!J67*Inputs!D26*'GM Alloc Factors'!J52/('(Other Computations)'!J186+'(Other Computations)'!J199))</f>
        <v>0</v>
      </c>
      <c r="K7574" s="43">
        <f t="shared" ref="K7574:K7584" si="1611">SUM(G7574:J7574)</f>
        <v>0</v>
      </c>
    </row>
    <row r="7575" spans="1:11" ht="12.75" customHeight="1">
      <c r="A7575" s="61" t="str">
        <f>"         "&amp;Labels!B70</f>
        <v xml:space="preserve">         Customer 2</v>
      </c>
      <c r="B7575" s="76">
        <f>IF('(Other Computations)'!B200=0,0,Inputs!D282*Inputs!D175*Inputs!J68*Inputs!D26*'GM Alloc Factors'!B52/('(Other Computations)'!B187+'(Other Computations)'!B200))</f>
        <v>0</v>
      </c>
      <c r="C7575" s="76">
        <f>IF('(Other Computations)'!C200=0,0,Inputs!E282*Inputs!E175*Inputs!J68*Inputs!D26*'GM Alloc Factors'!C52/('(Other Computations)'!C187+'(Other Computations)'!C200))</f>
        <v>0</v>
      </c>
      <c r="D7575" s="76">
        <f>IF('(Other Computations)'!D200=0,0,Inputs!F282*Inputs!F175*Inputs!J68*Inputs!D26*'GM Alloc Factors'!D52/('(Other Computations)'!D187+'(Other Computations)'!D200))</f>
        <v>0</v>
      </c>
      <c r="E7575" s="76">
        <f>IF('(Other Computations)'!E200=0,0,Inputs!G282*Inputs!G175*Inputs!J68*Inputs!D26*'GM Alloc Factors'!E52/('(Other Computations)'!E187+'(Other Computations)'!E200))</f>
        <v>0</v>
      </c>
      <c r="F7575" s="43">
        <f t="shared" si="1610"/>
        <v>0</v>
      </c>
      <c r="G7575" s="76">
        <f>IF('(Other Computations)'!G200=0,0,Inputs!I282*Inputs!I175*Inputs!J68*Inputs!D26*'GM Alloc Factors'!G52/('(Other Computations)'!G187+'(Other Computations)'!G200))</f>
        <v>0</v>
      </c>
      <c r="H7575" s="76">
        <f>IF('(Other Computations)'!H200=0,0,Inputs!J282*Inputs!J175*Inputs!J68*Inputs!D26*'GM Alloc Factors'!H52/('(Other Computations)'!H187+'(Other Computations)'!H200))</f>
        <v>0</v>
      </c>
      <c r="I7575" s="76">
        <f>IF('(Other Computations)'!I200=0,0,Inputs!K282*Inputs!K175*Inputs!J68*Inputs!D26*'GM Alloc Factors'!I52/('(Other Computations)'!I187+'(Other Computations)'!I200))</f>
        <v>0</v>
      </c>
      <c r="J7575" s="76">
        <f>IF('(Other Computations)'!J200=0,0,Inputs!L282*Inputs!L175*Inputs!J68*Inputs!D26*'GM Alloc Factors'!J52/('(Other Computations)'!J187+'(Other Computations)'!J200))</f>
        <v>0</v>
      </c>
      <c r="K7575" s="43">
        <f t="shared" si="1611"/>
        <v>0</v>
      </c>
    </row>
    <row r="7576" spans="1:11" ht="12.75" customHeight="1">
      <c r="A7576" s="61" t="str">
        <f>"         "&amp;Labels!B71</f>
        <v xml:space="preserve">         Customer 3</v>
      </c>
      <c r="B7576" s="76">
        <f>IF('(Other Computations)'!B201=0,0,Inputs!D283*Inputs!D176*Inputs!J69*Inputs!D26*'GM Alloc Factors'!B52/('(Other Computations)'!B188+'(Other Computations)'!B201))</f>
        <v>0</v>
      </c>
      <c r="C7576" s="76">
        <f>IF('(Other Computations)'!C201=0,0,Inputs!E283*Inputs!E176*Inputs!J69*Inputs!D26*'GM Alloc Factors'!C52/('(Other Computations)'!C188+'(Other Computations)'!C201))</f>
        <v>0</v>
      </c>
      <c r="D7576" s="76">
        <f>IF('(Other Computations)'!D201=0,0,Inputs!F283*Inputs!F176*Inputs!J69*Inputs!D26*'GM Alloc Factors'!D52/('(Other Computations)'!D188+'(Other Computations)'!D201))</f>
        <v>0</v>
      </c>
      <c r="E7576" s="76">
        <f>IF('(Other Computations)'!E201=0,0,Inputs!G283*Inputs!G176*Inputs!J69*Inputs!D26*'GM Alloc Factors'!E52/('(Other Computations)'!E188+'(Other Computations)'!E201))</f>
        <v>0</v>
      </c>
      <c r="F7576" s="43">
        <f t="shared" si="1610"/>
        <v>0</v>
      </c>
      <c r="G7576" s="76">
        <f>IF('(Other Computations)'!G201=0,0,Inputs!I283*Inputs!I176*Inputs!J69*Inputs!D26*'GM Alloc Factors'!G52/('(Other Computations)'!G188+'(Other Computations)'!G201))</f>
        <v>0</v>
      </c>
      <c r="H7576" s="76">
        <f>IF('(Other Computations)'!H201=0,0,Inputs!J283*Inputs!J176*Inputs!J69*Inputs!D26*'GM Alloc Factors'!H52/('(Other Computations)'!H188+'(Other Computations)'!H201))</f>
        <v>0</v>
      </c>
      <c r="I7576" s="76">
        <f>IF('(Other Computations)'!I201=0,0,Inputs!K283*Inputs!K176*Inputs!J69*Inputs!D26*'GM Alloc Factors'!I52/('(Other Computations)'!I188+'(Other Computations)'!I201))</f>
        <v>0</v>
      </c>
      <c r="J7576" s="76">
        <f>IF('(Other Computations)'!J201=0,0,Inputs!L283*Inputs!L176*Inputs!J69*Inputs!D26*'GM Alloc Factors'!J52/('(Other Computations)'!J188+'(Other Computations)'!J201))</f>
        <v>0</v>
      </c>
      <c r="K7576" s="43">
        <f t="shared" si="1611"/>
        <v>0</v>
      </c>
    </row>
    <row r="7577" spans="1:11" ht="12.75" customHeight="1">
      <c r="A7577" s="61" t="str">
        <f>"         "&amp;Labels!B72</f>
        <v xml:space="preserve">         Customer 4</v>
      </c>
      <c r="B7577" s="76">
        <f>IF('(Other Computations)'!B202=0,0,Inputs!D284*Inputs!D177*Inputs!J70*Inputs!D26*'GM Alloc Factors'!B52/('(Other Computations)'!B189+'(Other Computations)'!B202))</f>
        <v>0</v>
      </c>
      <c r="C7577" s="76">
        <f>IF('(Other Computations)'!C202=0,0,Inputs!E284*Inputs!E177*Inputs!J70*Inputs!D26*'GM Alloc Factors'!C52/('(Other Computations)'!C189+'(Other Computations)'!C202))</f>
        <v>0</v>
      </c>
      <c r="D7577" s="76">
        <f>IF('(Other Computations)'!D202=0,0,Inputs!F284*Inputs!F177*Inputs!J70*Inputs!D26*'GM Alloc Factors'!D52/('(Other Computations)'!D189+'(Other Computations)'!D202))</f>
        <v>0</v>
      </c>
      <c r="E7577" s="76">
        <f>IF('(Other Computations)'!E202=0,0,Inputs!G284*Inputs!G177*Inputs!J70*Inputs!D26*'GM Alloc Factors'!E52/('(Other Computations)'!E189+'(Other Computations)'!E202))</f>
        <v>0</v>
      </c>
      <c r="F7577" s="43">
        <f t="shared" si="1610"/>
        <v>0</v>
      </c>
      <c r="G7577" s="76">
        <f>IF('(Other Computations)'!G202=0,0,Inputs!I284*Inputs!I177*Inputs!J70*Inputs!D26*'GM Alloc Factors'!G52/('(Other Computations)'!G189+'(Other Computations)'!G202))</f>
        <v>0</v>
      </c>
      <c r="H7577" s="76">
        <f>IF('(Other Computations)'!H202=0,0,Inputs!J284*Inputs!J177*Inputs!J70*Inputs!D26*'GM Alloc Factors'!H52/('(Other Computations)'!H189+'(Other Computations)'!H202))</f>
        <v>0</v>
      </c>
      <c r="I7577" s="76">
        <f>IF('(Other Computations)'!I202=0,0,Inputs!K284*Inputs!K177*Inputs!J70*Inputs!D26*'GM Alloc Factors'!I52/('(Other Computations)'!I189+'(Other Computations)'!I202))</f>
        <v>0</v>
      </c>
      <c r="J7577" s="76">
        <f>IF('(Other Computations)'!J202=0,0,Inputs!L284*Inputs!L177*Inputs!J70*Inputs!D26*'GM Alloc Factors'!J52/('(Other Computations)'!J189+'(Other Computations)'!J202))</f>
        <v>0</v>
      </c>
      <c r="K7577" s="43">
        <f t="shared" si="1611"/>
        <v>0</v>
      </c>
    </row>
    <row r="7578" spans="1:11" ht="12.75" customHeight="1">
      <c r="A7578" s="61" t="str">
        <f>"         "&amp;Labels!B73</f>
        <v xml:space="preserve">         Customer 5</v>
      </c>
      <c r="B7578" s="76">
        <f>IF('(Other Computations)'!B203=0,0,Inputs!D285*Inputs!D178*Inputs!J71*Inputs!D26*'GM Alloc Factors'!B52/('(Other Computations)'!B190+'(Other Computations)'!B203))</f>
        <v>0</v>
      </c>
      <c r="C7578" s="76">
        <f>IF('(Other Computations)'!C203=0,0,Inputs!E285*Inputs!E178*Inputs!J71*Inputs!D26*'GM Alloc Factors'!C52/('(Other Computations)'!C190+'(Other Computations)'!C203))</f>
        <v>0</v>
      </c>
      <c r="D7578" s="76">
        <f>IF('(Other Computations)'!D203=0,0,Inputs!F285*Inputs!F178*Inputs!J71*Inputs!D26*'GM Alloc Factors'!D52/('(Other Computations)'!D190+'(Other Computations)'!D203))</f>
        <v>0</v>
      </c>
      <c r="E7578" s="76">
        <f>IF('(Other Computations)'!E203=0,0,Inputs!G285*Inputs!G178*Inputs!J71*Inputs!D26*'GM Alloc Factors'!E52/('(Other Computations)'!E190+'(Other Computations)'!E203))</f>
        <v>0</v>
      </c>
      <c r="F7578" s="43">
        <f t="shared" si="1610"/>
        <v>0</v>
      </c>
      <c r="G7578" s="76">
        <f>IF('(Other Computations)'!G203=0,0,Inputs!I285*Inputs!I178*Inputs!J71*Inputs!D26*'GM Alloc Factors'!G52/('(Other Computations)'!G190+'(Other Computations)'!G203))</f>
        <v>0</v>
      </c>
      <c r="H7578" s="76">
        <f>IF('(Other Computations)'!H203=0,0,Inputs!J285*Inputs!J178*Inputs!J71*Inputs!D26*'GM Alloc Factors'!H52/('(Other Computations)'!H190+'(Other Computations)'!H203))</f>
        <v>0</v>
      </c>
      <c r="I7578" s="76">
        <f>IF('(Other Computations)'!I203=0,0,Inputs!K285*Inputs!K178*Inputs!J71*Inputs!D26*'GM Alloc Factors'!I52/('(Other Computations)'!I190+'(Other Computations)'!I203))</f>
        <v>0</v>
      </c>
      <c r="J7578" s="76">
        <f>IF('(Other Computations)'!J203=0,0,Inputs!L285*Inputs!L178*Inputs!J71*Inputs!D26*'GM Alloc Factors'!J52/('(Other Computations)'!J190+'(Other Computations)'!J203))</f>
        <v>0</v>
      </c>
      <c r="K7578" s="43">
        <f t="shared" si="1611"/>
        <v>0</v>
      </c>
    </row>
    <row r="7579" spans="1:11" ht="12.75" customHeight="1">
      <c r="A7579" s="61" t="str">
        <f>"         "&amp;Labels!B74</f>
        <v xml:space="preserve">         Customer 6</v>
      </c>
      <c r="B7579" s="76">
        <f>IF('(Other Computations)'!B204=0,0,Inputs!D286*Inputs!D179*Inputs!J72*Inputs!D26*'GM Alloc Factors'!B52/('(Other Computations)'!B191+'(Other Computations)'!B204))</f>
        <v>0</v>
      </c>
      <c r="C7579" s="76">
        <f>IF('(Other Computations)'!C204=0,0,Inputs!E286*Inputs!E179*Inputs!J72*Inputs!D26*'GM Alloc Factors'!C52/('(Other Computations)'!C191+'(Other Computations)'!C204))</f>
        <v>0</v>
      </c>
      <c r="D7579" s="76">
        <f>IF('(Other Computations)'!D204=0,0,Inputs!F286*Inputs!F179*Inputs!J72*Inputs!D26*'GM Alloc Factors'!D52/('(Other Computations)'!D191+'(Other Computations)'!D204))</f>
        <v>0</v>
      </c>
      <c r="E7579" s="76">
        <f>IF('(Other Computations)'!E204=0,0,Inputs!G286*Inputs!G179*Inputs!J72*Inputs!D26*'GM Alloc Factors'!E52/('(Other Computations)'!E191+'(Other Computations)'!E204))</f>
        <v>0</v>
      </c>
      <c r="F7579" s="43">
        <f t="shared" si="1610"/>
        <v>0</v>
      </c>
      <c r="G7579" s="76">
        <f>IF('(Other Computations)'!G204=0,0,Inputs!I286*Inputs!I179*Inputs!J72*Inputs!D26*'GM Alloc Factors'!G52/('(Other Computations)'!G191+'(Other Computations)'!G204))</f>
        <v>0</v>
      </c>
      <c r="H7579" s="76">
        <f>IF('(Other Computations)'!H204=0,0,Inputs!J286*Inputs!J179*Inputs!J72*Inputs!D26*'GM Alloc Factors'!H52/('(Other Computations)'!H191+'(Other Computations)'!H204))</f>
        <v>0</v>
      </c>
      <c r="I7579" s="76">
        <f>IF('(Other Computations)'!I204=0,0,Inputs!K286*Inputs!K179*Inputs!J72*Inputs!D26*'GM Alloc Factors'!I52/('(Other Computations)'!I191+'(Other Computations)'!I204))</f>
        <v>0</v>
      </c>
      <c r="J7579" s="76">
        <f>IF('(Other Computations)'!J204=0,0,Inputs!L286*Inputs!L179*Inputs!J72*Inputs!D26*'GM Alloc Factors'!J52/('(Other Computations)'!J191+'(Other Computations)'!J204))</f>
        <v>0</v>
      </c>
      <c r="K7579" s="43">
        <f t="shared" si="1611"/>
        <v>0</v>
      </c>
    </row>
    <row r="7580" spans="1:11" ht="12.75" customHeight="1">
      <c r="A7580" s="61" t="str">
        <f>"         "&amp;Labels!B75</f>
        <v xml:space="preserve">         Customer 7</v>
      </c>
      <c r="B7580" s="76">
        <f>IF('(Other Computations)'!B205=0,0,Inputs!D287*Inputs!D180*Inputs!J73*Inputs!D26*'GM Alloc Factors'!B52/('(Other Computations)'!B192+'(Other Computations)'!B205))</f>
        <v>0</v>
      </c>
      <c r="C7580" s="76">
        <f>IF('(Other Computations)'!C205=0,0,Inputs!E287*Inputs!E180*Inputs!J73*Inputs!D26*'GM Alloc Factors'!C52/('(Other Computations)'!C192+'(Other Computations)'!C205))</f>
        <v>0</v>
      </c>
      <c r="D7580" s="76">
        <f>IF('(Other Computations)'!D205=0,0,Inputs!F287*Inputs!F180*Inputs!J73*Inputs!D26*'GM Alloc Factors'!D52/('(Other Computations)'!D192+'(Other Computations)'!D205))</f>
        <v>0</v>
      </c>
      <c r="E7580" s="76">
        <f>IF('(Other Computations)'!E205=0,0,Inputs!G287*Inputs!G180*Inputs!J73*Inputs!D26*'GM Alloc Factors'!E52/('(Other Computations)'!E192+'(Other Computations)'!E205))</f>
        <v>0</v>
      </c>
      <c r="F7580" s="43">
        <f t="shared" si="1610"/>
        <v>0</v>
      </c>
      <c r="G7580" s="76">
        <f>IF('(Other Computations)'!G205=0,0,Inputs!I287*Inputs!I180*Inputs!J73*Inputs!D26*'GM Alloc Factors'!G52/('(Other Computations)'!G192+'(Other Computations)'!G205))</f>
        <v>0</v>
      </c>
      <c r="H7580" s="76">
        <f>IF('(Other Computations)'!H205=0,0,Inputs!J287*Inputs!J180*Inputs!J73*Inputs!D26*'GM Alloc Factors'!H52/('(Other Computations)'!H192+'(Other Computations)'!H205))</f>
        <v>0</v>
      </c>
      <c r="I7580" s="76">
        <f>IF('(Other Computations)'!I205=0,0,Inputs!K287*Inputs!K180*Inputs!J73*Inputs!D26*'GM Alloc Factors'!I52/('(Other Computations)'!I192+'(Other Computations)'!I205))</f>
        <v>0</v>
      </c>
      <c r="J7580" s="76">
        <f>IF('(Other Computations)'!J205=0,0,Inputs!L287*Inputs!L180*Inputs!J73*Inputs!D26*'GM Alloc Factors'!J52/('(Other Computations)'!J192+'(Other Computations)'!J205))</f>
        <v>0</v>
      </c>
      <c r="K7580" s="43">
        <f t="shared" si="1611"/>
        <v>0</v>
      </c>
    </row>
    <row r="7581" spans="1:11" ht="12.75" customHeight="1">
      <c r="A7581" s="61" t="str">
        <f>"         "&amp;Labels!B76</f>
        <v xml:space="preserve">         Customer 8</v>
      </c>
      <c r="B7581" s="76">
        <f>IF('(Other Computations)'!B206=0,0,Inputs!D288*Inputs!D181*Inputs!J74*Inputs!D26*'GM Alloc Factors'!B52/('(Other Computations)'!B193+'(Other Computations)'!B206))</f>
        <v>0</v>
      </c>
      <c r="C7581" s="76">
        <f>IF('(Other Computations)'!C206=0,0,Inputs!E288*Inputs!E181*Inputs!J74*Inputs!D26*'GM Alloc Factors'!C52/('(Other Computations)'!C193+'(Other Computations)'!C206))</f>
        <v>0</v>
      </c>
      <c r="D7581" s="76">
        <f>IF('(Other Computations)'!D206=0,0,Inputs!F288*Inputs!F181*Inputs!J74*Inputs!D26*'GM Alloc Factors'!D52/('(Other Computations)'!D193+'(Other Computations)'!D206))</f>
        <v>0</v>
      </c>
      <c r="E7581" s="76">
        <f>IF('(Other Computations)'!E206=0,0,Inputs!G288*Inputs!G181*Inputs!J74*Inputs!D26*'GM Alloc Factors'!E52/('(Other Computations)'!E193+'(Other Computations)'!E206))</f>
        <v>0</v>
      </c>
      <c r="F7581" s="43">
        <f t="shared" si="1610"/>
        <v>0</v>
      </c>
      <c r="G7581" s="76">
        <f>IF('(Other Computations)'!G206=0,0,Inputs!I288*Inputs!I181*Inputs!J74*Inputs!D26*'GM Alloc Factors'!G52/('(Other Computations)'!G193+'(Other Computations)'!G206))</f>
        <v>0</v>
      </c>
      <c r="H7581" s="76">
        <f>IF('(Other Computations)'!H206=0,0,Inputs!J288*Inputs!J181*Inputs!J74*Inputs!D26*'GM Alloc Factors'!H52/('(Other Computations)'!H193+'(Other Computations)'!H206))</f>
        <v>0</v>
      </c>
      <c r="I7581" s="76">
        <f>IF('(Other Computations)'!I206=0,0,Inputs!K288*Inputs!K181*Inputs!J74*Inputs!D26*'GM Alloc Factors'!I52/('(Other Computations)'!I193+'(Other Computations)'!I206))</f>
        <v>0</v>
      </c>
      <c r="J7581" s="76">
        <f>IF('(Other Computations)'!J206=0,0,Inputs!L288*Inputs!L181*Inputs!J74*Inputs!D26*'GM Alloc Factors'!J52/('(Other Computations)'!J193+'(Other Computations)'!J206))</f>
        <v>0</v>
      </c>
      <c r="K7581" s="43">
        <f t="shared" si="1611"/>
        <v>0</v>
      </c>
    </row>
    <row r="7582" spans="1:11" ht="12.75" customHeight="1">
      <c r="A7582" s="61" t="str">
        <f>"         "&amp;Labels!B77</f>
        <v xml:space="preserve">         Customer 9</v>
      </c>
      <c r="B7582" s="76">
        <f>IF('(Other Computations)'!B207=0,0,Inputs!D289*Inputs!D182*Inputs!J75*Inputs!D26*'GM Alloc Factors'!B52/('(Other Computations)'!B194+'(Other Computations)'!B207))</f>
        <v>0</v>
      </c>
      <c r="C7582" s="76">
        <f>IF('(Other Computations)'!C207=0,0,Inputs!E289*Inputs!E182*Inputs!J75*Inputs!D26*'GM Alloc Factors'!C52/('(Other Computations)'!C194+'(Other Computations)'!C207))</f>
        <v>0</v>
      </c>
      <c r="D7582" s="76">
        <f>IF('(Other Computations)'!D207=0,0,Inputs!F289*Inputs!F182*Inputs!J75*Inputs!D26*'GM Alloc Factors'!D52/('(Other Computations)'!D194+'(Other Computations)'!D207))</f>
        <v>0</v>
      </c>
      <c r="E7582" s="76">
        <f>IF('(Other Computations)'!E207=0,0,Inputs!G289*Inputs!G182*Inputs!J75*Inputs!D26*'GM Alloc Factors'!E52/('(Other Computations)'!E194+'(Other Computations)'!E207))</f>
        <v>0</v>
      </c>
      <c r="F7582" s="43">
        <f t="shared" si="1610"/>
        <v>0</v>
      </c>
      <c r="G7582" s="76">
        <f>IF('(Other Computations)'!G207=0,0,Inputs!I289*Inputs!I182*Inputs!J75*Inputs!D26*'GM Alloc Factors'!G52/('(Other Computations)'!G194+'(Other Computations)'!G207))</f>
        <v>0</v>
      </c>
      <c r="H7582" s="76">
        <f>IF('(Other Computations)'!H207=0,0,Inputs!J289*Inputs!J182*Inputs!J75*Inputs!D26*'GM Alloc Factors'!H52/('(Other Computations)'!H194+'(Other Computations)'!H207))</f>
        <v>0</v>
      </c>
      <c r="I7582" s="76">
        <f>IF('(Other Computations)'!I207=0,0,Inputs!K289*Inputs!K182*Inputs!J75*Inputs!D26*'GM Alloc Factors'!I52/('(Other Computations)'!I194+'(Other Computations)'!I207))</f>
        <v>0</v>
      </c>
      <c r="J7582" s="76">
        <f>IF('(Other Computations)'!J207=0,0,Inputs!L289*Inputs!L182*Inputs!J75*Inputs!D26*'GM Alloc Factors'!J52/('(Other Computations)'!J194+'(Other Computations)'!J207))</f>
        <v>0</v>
      </c>
      <c r="K7582" s="43">
        <f t="shared" si="1611"/>
        <v>0</v>
      </c>
    </row>
    <row r="7583" spans="1:11" ht="12.75" customHeight="1">
      <c r="A7583" s="61" t="str">
        <f>"         "&amp;Labels!B78</f>
        <v xml:space="preserve">         Customer 10</v>
      </c>
      <c r="B7583" s="76">
        <f>IF('(Other Computations)'!B208=0,0,Inputs!D290*Inputs!D183*Inputs!J76*Inputs!D26*'GM Alloc Factors'!B52/('(Other Computations)'!B195+'(Other Computations)'!B208))</f>
        <v>0</v>
      </c>
      <c r="C7583" s="76">
        <f>IF('(Other Computations)'!C208=0,0,Inputs!E290*Inputs!E183*Inputs!J76*Inputs!D26*'GM Alloc Factors'!C52/('(Other Computations)'!C195+'(Other Computations)'!C208))</f>
        <v>0</v>
      </c>
      <c r="D7583" s="76">
        <f>IF('(Other Computations)'!D208=0,0,Inputs!F290*Inputs!F183*Inputs!J76*Inputs!D26*'GM Alloc Factors'!D52/('(Other Computations)'!D195+'(Other Computations)'!D208))</f>
        <v>0</v>
      </c>
      <c r="E7583" s="76">
        <f>IF('(Other Computations)'!E208=0,0,Inputs!G290*Inputs!G183*Inputs!J76*Inputs!D26*'GM Alloc Factors'!E52/('(Other Computations)'!E195+'(Other Computations)'!E208))</f>
        <v>0</v>
      </c>
      <c r="F7583" s="43">
        <f t="shared" si="1610"/>
        <v>0</v>
      </c>
      <c r="G7583" s="76">
        <f>IF('(Other Computations)'!G208=0,0,Inputs!I290*Inputs!I183*Inputs!J76*Inputs!D26*'GM Alloc Factors'!G52/('(Other Computations)'!G195+'(Other Computations)'!G208))</f>
        <v>0</v>
      </c>
      <c r="H7583" s="76">
        <f>IF('(Other Computations)'!H208=0,0,Inputs!J290*Inputs!J183*Inputs!J76*Inputs!D26*'GM Alloc Factors'!H52/('(Other Computations)'!H195+'(Other Computations)'!H208))</f>
        <v>0</v>
      </c>
      <c r="I7583" s="76">
        <f>IF('(Other Computations)'!I208=0,0,Inputs!K290*Inputs!K183*Inputs!J76*Inputs!D26*'GM Alloc Factors'!I52/('(Other Computations)'!I195+'(Other Computations)'!I208))</f>
        <v>0</v>
      </c>
      <c r="J7583" s="76">
        <f>IF('(Other Computations)'!J208=0,0,Inputs!L290*Inputs!L183*Inputs!J76*Inputs!D26*'GM Alloc Factors'!J52/('(Other Computations)'!J195+'(Other Computations)'!J208))</f>
        <v>0</v>
      </c>
      <c r="K7583" s="43">
        <f t="shared" si="1611"/>
        <v>0</v>
      </c>
    </row>
    <row r="7584" spans="1:11" ht="12.75" customHeight="1">
      <c r="A7584" s="61" t="str">
        <f>"         "&amp;Labels!C68</f>
        <v xml:space="preserve">         Total</v>
      </c>
      <c r="B7584" s="84">
        <f>SUM(B7574:B7583)</f>
        <v>0</v>
      </c>
      <c r="C7584" s="84">
        <f>SUM(C7574:C7583)</f>
        <v>0</v>
      </c>
      <c r="D7584" s="84">
        <f>SUM(D7574:D7583)</f>
        <v>0</v>
      </c>
      <c r="E7584" s="84">
        <f>SUM(E7574:E7583)</f>
        <v>0</v>
      </c>
      <c r="F7584" s="43">
        <f t="shared" si="1610"/>
        <v>0</v>
      </c>
      <c r="G7584" s="84">
        <f>SUM(G7574:G7583)</f>
        <v>0</v>
      </c>
      <c r="H7584" s="84">
        <f>SUM(H7574:H7583)</f>
        <v>0</v>
      </c>
      <c r="I7584" s="84">
        <f>SUM(I7574:I7583)</f>
        <v>0</v>
      </c>
      <c r="J7584" s="84">
        <f>SUM(J7574:J7583)</f>
        <v>0</v>
      </c>
      <c r="K7584" s="43">
        <f t="shared" si="1611"/>
        <v>0</v>
      </c>
    </row>
    <row r="7585" spans="1:11" ht="12.75" customHeight="1">
      <c r="A7585" s="61" t="str">
        <f>"      "&amp;Labels!B92</f>
        <v xml:space="preserve">      Q 8</v>
      </c>
      <c r="B7585" s="84"/>
      <c r="C7585" s="84"/>
      <c r="D7585" s="84"/>
      <c r="E7585" s="84"/>
      <c r="F7585" s="43"/>
      <c r="G7585" s="84"/>
      <c r="H7585" s="84"/>
      <c r="I7585" s="84"/>
      <c r="J7585" s="84"/>
      <c r="K7585" s="43"/>
    </row>
    <row r="7586" spans="1:11" ht="12.75" customHeight="1">
      <c r="A7586" s="61" t="str">
        <f>"         "&amp;Labels!B69</f>
        <v xml:space="preserve">         Customer 1</v>
      </c>
      <c r="B7586" s="76">
        <f>IF('(Other Computations)'!B199=0,0,Inputs!D281*Inputs!D174*Inputs!K67*Inputs!D26*'GM Alloc Factors'!B55/('(Other Computations)'!B186+'(Other Computations)'!B199))</f>
        <v>0</v>
      </c>
      <c r="C7586" s="76">
        <f>IF('(Other Computations)'!C199=0,0,Inputs!E281*Inputs!E174*Inputs!K67*Inputs!D26*'GM Alloc Factors'!C55/('(Other Computations)'!C186+'(Other Computations)'!C199))</f>
        <v>0</v>
      </c>
      <c r="D7586" s="76">
        <f>IF('(Other Computations)'!D199=0,0,Inputs!F281*Inputs!F174*Inputs!K67*Inputs!D26*'GM Alloc Factors'!D55/('(Other Computations)'!D186+'(Other Computations)'!D199))</f>
        <v>0</v>
      </c>
      <c r="E7586" s="76">
        <f>IF('(Other Computations)'!E199=0,0,Inputs!G281*Inputs!G174*Inputs!K67*Inputs!D26*'GM Alloc Factors'!E55/('(Other Computations)'!E186+'(Other Computations)'!E199))</f>
        <v>0</v>
      </c>
      <c r="F7586" s="43">
        <f t="shared" ref="F7586:F7607" si="1612">SUM(B7586:E7586)</f>
        <v>0</v>
      </c>
      <c r="G7586" s="76">
        <f>IF('(Other Computations)'!G199=0,0,Inputs!I281*Inputs!I174*Inputs!K67*Inputs!D26*'GM Alloc Factors'!G55/('(Other Computations)'!G186+'(Other Computations)'!G199))</f>
        <v>0</v>
      </c>
      <c r="H7586" s="76">
        <f>IF('(Other Computations)'!H199=0,0,Inputs!J281*Inputs!J174*Inputs!K67*Inputs!D26*'GM Alloc Factors'!H55/('(Other Computations)'!H186+'(Other Computations)'!H199))</f>
        <v>0</v>
      </c>
      <c r="I7586" s="76">
        <f>IF('(Other Computations)'!I199=0,0,Inputs!K281*Inputs!K174*Inputs!K67*Inputs!D26*'GM Alloc Factors'!I55/('(Other Computations)'!I186+'(Other Computations)'!I199))</f>
        <v>0</v>
      </c>
      <c r="J7586" s="76">
        <f>IF('(Other Computations)'!J199=0,0,Inputs!L281*Inputs!L174*Inputs!K67*Inputs!D26*'GM Alloc Factors'!J55/('(Other Computations)'!J186+'(Other Computations)'!J199))</f>
        <v>0</v>
      </c>
      <c r="K7586" s="43">
        <f t="shared" ref="K7586:K7607" si="1613">SUM(G7586:J7586)</f>
        <v>0</v>
      </c>
    </row>
    <row r="7587" spans="1:11" ht="12.75" customHeight="1">
      <c r="A7587" s="61" t="str">
        <f>"         "&amp;Labels!B70</f>
        <v xml:space="preserve">         Customer 2</v>
      </c>
      <c r="B7587" s="76">
        <f>IF('(Other Computations)'!B200=0,0,Inputs!D282*Inputs!D175*Inputs!K68*Inputs!D26*'GM Alloc Factors'!B55/('(Other Computations)'!B187+'(Other Computations)'!B200))</f>
        <v>0</v>
      </c>
      <c r="C7587" s="76">
        <f>IF('(Other Computations)'!C200=0,0,Inputs!E282*Inputs!E175*Inputs!K68*Inputs!D26*'GM Alloc Factors'!C55/('(Other Computations)'!C187+'(Other Computations)'!C200))</f>
        <v>0</v>
      </c>
      <c r="D7587" s="76">
        <f>IF('(Other Computations)'!D200=0,0,Inputs!F282*Inputs!F175*Inputs!K68*Inputs!D26*'GM Alloc Factors'!D55/('(Other Computations)'!D187+'(Other Computations)'!D200))</f>
        <v>0</v>
      </c>
      <c r="E7587" s="76">
        <f>IF('(Other Computations)'!E200=0,0,Inputs!G282*Inputs!G175*Inputs!K68*Inputs!D26*'GM Alloc Factors'!E55/('(Other Computations)'!E187+'(Other Computations)'!E200))</f>
        <v>0</v>
      </c>
      <c r="F7587" s="43">
        <f t="shared" si="1612"/>
        <v>0</v>
      </c>
      <c r="G7587" s="76">
        <f>IF('(Other Computations)'!G200=0,0,Inputs!I282*Inputs!I175*Inputs!K68*Inputs!D26*'GM Alloc Factors'!G55/('(Other Computations)'!G187+'(Other Computations)'!G200))</f>
        <v>0</v>
      </c>
      <c r="H7587" s="76">
        <f>IF('(Other Computations)'!H200=0,0,Inputs!J282*Inputs!J175*Inputs!K68*Inputs!D26*'GM Alloc Factors'!H55/('(Other Computations)'!H187+'(Other Computations)'!H200))</f>
        <v>0</v>
      </c>
      <c r="I7587" s="76">
        <f>IF('(Other Computations)'!I200=0,0,Inputs!K282*Inputs!K175*Inputs!K68*Inputs!D26*'GM Alloc Factors'!I55/('(Other Computations)'!I187+'(Other Computations)'!I200))</f>
        <v>0</v>
      </c>
      <c r="J7587" s="76">
        <f>IF('(Other Computations)'!J200=0,0,Inputs!L282*Inputs!L175*Inputs!K68*Inputs!D26*'GM Alloc Factors'!J55/('(Other Computations)'!J187+'(Other Computations)'!J200))</f>
        <v>0</v>
      </c>
      <c r="K7587" s="43">
        <f t="shared" si="1613"/>
        <v>0</v>
      </c>
    </row>
    <row r="7588" spans="1:11" ht="12.75" customHeight="1">
      <c r="A7588" s="61" t="str">
        <f>"         "&amp;Labels!B71</f>
        <v xml:space="preserve">         Customer 3</v>
      </c>
      <c r="B7588" s="76">
        <f>IF('(Other Computations)'!B201=0,0,Inputs!D283*Inputs!D176*Inputs!K69*Inputs!D26*'GM Alloc Factors'!B55/('(Other Computations)'!B188+'(Other Computations)'!B201))</f>
        <v>0</v>
      </c>
      <c r="C7588" s="76">
        <f>IF('(Other Computations)'!C201=0,0,Inputs!E283*Inputs!E176*Inputs!K69*Inputs!D26*'GM Alloc Factors'!C55/('(Other Computations)'!C188+'(Other Computations)'!C201))</f>
        <v>0</v>
      </c>
      <c r="D7588" s="76">
        <f>IF('(Other Computations)'!D201=0,0,Inputs!F283*Inputs!F176*Inputs!K69*Inputs!D26*'GM Alloc Factors'!D55/('(Other Computations)'!D188+'(Other Computations)'!D201))</f>
        <v>0</v>
      </c>
      <c r="E7588" s="76">
        <f>IF('(Other Computations)'!E201=0,0,Inputs!G283*Inputs!G176*Inputs!K69*Inputs!D26*'GM Alloc Factors'!E55/('(Other Computations)'!E188+'(Other Computations)'!E201))</f>
        <v>0</v>
      </c>
      <c r="F7588" s="43">
        <f t="shared" si="1612"/>
        <v>0</v>
      </c>
      <c r="G7588" s="76">
        <f>IF('(Other Computations)'!G201=0,0,Inputs!I283*Inputs!I176*Inputs!K69*Inputs!D26*'GM Alloc Factors'!G55/('(Other Computations)'!G188+'(Other Computations)'!G201))</f>
        <v>0</v>
      </c>
      <c r="H7588" s="76">
        <f>IF('(Other Computations)'!H201=0,0,Inputs!J283*Inputs!J176*Inputs!K69*Inputs!D26*'GM Alloc Factors'!H55/('(Other Computations)'!H188+'(Other Computations)'!H201))</f>
        <v>0</v>
      </c>
      <c r="I7588" s="76">
        <f>IF('(Other Computations)'!I201=0,0,Inputs!K283*Inputs!K176*Inputs!K69*Inputs!D26*'GM Alloc Factors'!I55/('(Other Computations)'!I188+'(Other Computations)'!I201))</f>
        <v>0</v>
      </c>
      <c r="J7588" s="76">
        <f>IF('(Other Computations)'!J201=0,0,Inputs!L283*Inputs!L176*Inputs!K69*Inputs!D26*'GM Alloc Factors'!J55/('(Other Computations)'!J188+'(Other Computations)'!J201))</f>
        <v>0</v>
      </c>
      <c r="K7588" s="43">
        <f t="shared" si="1613"/>
        <v>0</v>
      </c>
    </row>
    <row r="7589" spans="1:11" ht="12.75" customHeight="1">
      <c r="A7589" s="61" t="str">
        <f>"         "&amp;Labels!B72</f>
        <v xml:space="preserve">         Customer 4</v>
      </c>
      <c r="B7589" s="76">
        <f>IF('(Other Computations)'!B202=0,0,Inputs!D284*Inputs!D177*Inputs!K70*Inputs!D26*'GM Alloc Factors'!B55/('(Other Computations)'!B189+'(Other Computations)'!B202))</f>
        <v>0</v>
      </c>
      <c r="C7589" s="76">
        <f>IF('(Other Computations)'!C202=0,0,Inputs!E284*Inputs!E177*Inputs!K70*Inputs!D26*'GM Alloc Factors'!C55/('(Other Computations)'!C189+'(Other Computations)'!C202))</f>
        <v>0</v>
      </c>
      <c r="D7589" s="76">
        <f>IF('(Other Computations)'!D202=0,0,Inputs!F284*Inputs!F177*Inputs!K70*Inputs!D26*'GM Alloc Factors'!D55/('(Other Computations)'!D189+'(Other Computations)'!D202))</f>
        <v>0</v>
      </c>
      <c r="E7589" s="76">
        <f>IF('(Other Computations)'!E202=0,0,Inputs!G284*Inputs!G177*Inputs!K70*Inputs!D26*'GM Alloc Factors'!E55/('(Other Computations)'!E189+'(Other Computations)'!E202))</f>
        <v>0</v>
      </c>
      <c r="F7589" s="43">
        <f t="shared" si="1612"/>
        <v>0</v>
      </c>
      <c r="G7589" s="76">
        <f>IF('(Other Computations)'!G202=0,0,Inputs!I284*Inputs!I177*Inputs!K70*Inputs!D26*'GM Alloc Factors'!G55/('(Other Computations)'!G189+'(Other Computations)'!G202))</f>
        <v>0</v>
      </c>
      <c r="H7589" s="76">
        <f>IF('(Other Computations)'!H202=0,0,Inputs!J284*Inputs!J177*Inputs!K70*Inputs!D26*'GM Alloc Factors'!H55/('(Other Computations)'!H189+'(Other Computations)'!H202))</f>
        <v>0</v>
      </c>
      <c r="I7589" s="76">
        <f>IF('(Other Computations)'!I202=0,0,Inputs!K284*Inputs!K177*Inputs!K70*Inputs!D26*'GM Alloc Factors'!I55/('(Other Computations)'!I189+'(Other Computations)'!I202))</f>
        <v>0</v>
      </c>
      <c r="J7589" s="76">
        <f>IF('(Other Computations)'!J202=0,0,Inputs!L284*Inputs!L177*Inputs!K70*Inputs!D26*'GM Alloc Factors'!J55/('(Other Computations)'!J189+'(Other Computations)'!J202))</f>
        <v>0</v>
      </c>
      <c r="K7589" s="43">
        <f t="shared" si="1613"/>
        <v>0</v>
      </c>
    </row>
    <row r="7590" spans="1:11" ht="12.75" customHeight="1">
      <c r="A7590" s="61" t="str">
        <f>"         "&amp;Labels!B73</f>
        <v xml:space="preserve">         Customer 5</v>
      </c>
      <c r="B7590" s="76">
        <f>IF('(Other Computations)'!B203=0,0,Inputs!D285*Inputs!D178*Inputs!K71*Inputs!D26*'GM Alloc Factors'!B55/('(Other Computations)'!B190+'(Other Computations)'!B203))</f>
        <v>0</v>
      </c>
      <c r="C7590" s="76">
        <f>IF('(Other Computations)'!C203=0,0,Inputs!E285*Inputs!E178*Inputs!K71*Inputs!D26*'GM Alloc Factors'!C55/('(Other Computations)'!C190+'(Other Computations)'!C203))</f>
        <v>0</v>
      </c>
      <c r="D7590" s="76">
        <f>IF('(Other Computations)'!D203=0,0,Inputs!F285*Inputs!F178*Inputs!K71*Inputs!D26*'GM Alloc Factors'!D55/('(Other Computations)'!D190+'(Other Computations)'!D203))</f>
        <v>0</v>
      </c>
      <c r="E7590" s="76">
        <f>IF('(Other Computations)'!E203=0,0,Inputs!G285*Inputs!G178*Inputs!K71*Inputs!D26*'GM Alloc Factors'!E55/('(Other Computations)'!E190+'(Other Computations)'!E203))</f>
        <v>0</v>
      </c>
      <c r="F7590" s="43">
        <f t="shared" si="1612"/>
        <v>0</v>
      </c>
      <c r="G7590" s="76">
        <f>IF('(Other Computations)'!G203=0,0,Inputs!I285*Inputs!I178*Inputs!K71*Inputs!D26*'GM Alloc Factors'!G55/('(Other Computations)'!G190+'(Other Computations)'!G203))</f>
        <v>0</v>
      </c>
      <c r="H7590" s="76">
        <f>IF('(Other Computations)'!H203=0,0,Inputs!J285*Inputs!J178*Inputs!K71*Inputs!D26*'GM Alloc Factors'!H55/('(Other Computations)'!H190+'(Other Computations)'!H203))</f>
        <v>0</v>
      </c>
      <c r="I7590" s="76">
        <f>IF('(Other Computations)'!I203=0,0,Inputs!K285*Inputs!K178*Inputs!K71*Inputs!D26*'GM Alloc Factors'!I55/('(Other Computations)'!I190+'(Other Computations)'!I203))</f>
        <v>0</v>
      </c>
      <c r="J7590" s="76">
        <f>IF('(Other Computations)'!J203=0,0,Inputs!L285*Inputs!L178*Inputs!K71*Inputs!D26*'GM Alloc Factors'!J55/('(Other Computations)'!J190+'(Other Computations)'!J203))</f>
        <v>0</v>
      </c>
      <c r="K7590" s="43">
        <f t="shared" si="1613"/>
        <v>0</v>
      </c>
    </row>
    <row r="7591" spans="1:11" ht="12.75" customHeight="1">
      <c r="A7591" s="61" t="str">
        <f>"         "&amp;Labels!B74</f>
        <v xml:space="preserve">         Customer 6</v>
      </c>
      <c r="B7591" s="76">
        <f>IF('(Other Computations)'!B204=0,0,Inputs!D286*Inputs!D179*Inputs!K72*Inputs!D26*'GM Alloc Factors'!B55/('(Other Computations)'!B191+'(Other Computations)'!B204))</f>
        <v>0</v>
      </c>
      <c r="C7591" s="76">
        <f>IF('(Other Computations)'!C204=0,0,Inputs!E286*Inputs!E179*Inputs!K72*Inputs!D26*'GM Alloc Factors'!C55/('(Other Computations)'!C191+'(Other Computations)'!C204))</f>
        <v>0</v>
      </c>
      <c r="D7591" s="76">
        <f>IF('(Other Computations)'!D204=0,0,Inputs!F286*Inputs!F179*Inputs!K72*Inputs!D26*'GM Alloc Factors'!D55/('(Other Computations)'!D191+'(Other Computations)'!D204))</f>
        <v>0</v>
      </c>
      <c r="E7591" s="76">
        <f>IF('(Other Computations)'!E204=0,0,Inputs!G286*Inputs!G179*Inputs!K72*Inputs!D26*'GM Alloc Factors'!E55/('(Other Computations)'!E191+'(Other Computations)'!E204))</f>
        <v>0</v>
      </c>
      <c r="F7591" s="43">
        <f t="shared" si="1612"/>
        <v>0</v>
      </c>
      <c r="G7591" s="76">
        <f>IF('(Other Computations)'!G204=0,0,Inputs!I286*Inputs!I179*Inputs!K72*Inputs!D26*'GM Alloc Factors'!G55/('(Other Computations)'!G191+'(Other Computations)'!G204))</f>
        <v>0</v>
      </c>
      <c r="H7591" s="76">
        <f>IF('(Other Computations)'!H204=0,0,Inputs!J286*Inputs!J179*Inputs!K72*Inputs!D26*'GM Alloc Factors'!H55/('(Other Computations)'!H191+'(Other Computations)'!H204))</f>
        <v>0</v>
      </c>
      <c r="I7591" s="76">
        <f>IF('(Other Computations)'!I204=0,0,Inputs!K286*Inputs!K179*Inputs!K72*Inputs!D26*'GM Alloc Factors'!I55/('(Other Computations)'!I191+'(Other Computations)'!I204))</f>
        <v>0</v>
      </c>
      <c r="J7591" s="76">
        <f>IF('(Other Computations)'!J204=0,0,Inputs!L286*Inputs!L179*Inputs!K72*Inputs!D26*'GM Alloc Factors'!J55/('(Other Computations)'!J191+'(Other Computations)'!J204))</f>
        <v>0</v>
      </c>
      <c r="K7591" s="43">
        <f t="shared" si="1613"/>
        <v>0</v>
      </c>
    </row>
    <row r="7592" spans="1:11" ht="12.75" customHeight="1">
      <c r="A7592" s="61" t="str">
        <f>"         "&amp;Labels!B75</f>
        <v xml:space="preserve">         Customer 7</v>
      </c>
      <c r="B7592" s="76">
        <f>IF('(Other Computations)'!B205=0,0,Inputs!D287*Inputs!D180*Inputs!K73*Inputs!D26*'GM Alloc Factors'!B55/('(Other Computations)'!B192+'(Other Computations)'!B205))</f>
        <v>0</v>
      </c>
      <c r="C7592" s="76">
        <f>IF('(Other Computations)'!C205=0,0,Inputs!E287*Inputs!E180*Inputs!K73*Inputs!D26*'GM Alloc Factors'!C55/('(Other Computations)'!C192+'(Other Computations)'!C205))</f>
        <v>0</v>
      </c>
      <c r="D7592" s="76">
        <f>IF('(Other Computations)'!D205=0,0,Inputs!F287*Inputs!F180*Inputs!K73*Inputs!D26*'GM Alloc Factors'!D55/('(Other Computations)'!D192+'(Other Computations)'!D205))</f>
        <v>0</v>
      </c>
      <c r="E7592" s="76">
        <f>IF('(Other Computations)'!E205=0,0,Inputs!G287*Inputs!G180*Inputs!K73*Inputs!D26*'GM Alloc Factors'!E55/('(Other Computations)'!E192+'(Other Computations)'!E205))</f>
        <v>0</v>
      </c>
      <c r="F7592" s="43">
        <f t="shared" si="1612"/>
        <v>0</v>
      </c>
      <c r="G7592" s="76">
        <f>IF('(Other Computations)'!G205=0,0,Inputs!I287*Inputs!I180*Inputs!K73*Inputs!D26*'GM Alloc Factors'!G55/('(Other Computations)'!G192+'(Other Computations)'!G205))</f>
        <v>0</v>
      </c>
      <c r="H7592" s="76">
        <f>IF('(Other Computations)'!H205=0,0,Inputs!J287*Inputs!J180*Inputs!K73*Inputs!D26*'GM Alloc Factors'!H55/('(Other Computations)'!H192+'(Other Computations)'!H205))</f>
        <v>0</v>
      </c>
      <c r="I7592" s="76">
        <f>IF('(Other Computations)'!I205=0,0,Inputs!K287*Inputs!K180*Inputs!K73*Inputs!D26*'GM Alloc Factors'!I55/('(Other Computations)'!I192+'(Other Computations)'!I205))</f>
        <v>0</v>
      </c>
      <c r="J7592" s="76">
        <f>IF('(Other Computations)'!J205=0,0,Inputs!L287*Inputs!L180*Inputs!K73*Inputs!D26*'GM Alloc Factors'!J55/('(Other Computations)'!J192+'(Other Computations)'!J205))</f>
        <v>0</v>
      </c>
      <c r="K7592" s="43">
        <f t="shared" si="1613"/>
        <v>0</v>
      </c>
    </row>
    <row r="7593" spans="1:11" ht="12.75" customHeight="1">
      <c r="A7593" s="61" t="str">
        <f>"         "&amp;Labels!B76</f>
        <v xml:space="preserve">         Customer 8</v>
      </c>
      <c r="B7593" s="76">
        <f>IF('(Other Computations)'!B206=0,0,Inputs!D288*Inputs!D181*Inputs!K74*Inputs!D26*'GM Alloc Factors'!B55/('(Other Computations)'!B193+'(Other Computations)'!B206))</f>
        <v>0</v>
      </c>
      <c r="C7593" s="76">
        <f>IF('(Other Computations)'!C206=0,0,Inputs!E288*Inputs!E181*Inputs!K74*Inputs!D26*'GM Alloc Factors'!C55/('(Other Computations)'!C193+'(Other Computations)'!C206))</f>
        <v>0</v>
      </c>
      <c r="D7593" s="76">
        <f>IF('(Other Computations)'!D206=0,0,Inputs!F288*Inputs!F181*Inputs!K74*Inputs!D26*'GM Alloc Factors'!D55/('(Other Computations)'!D193+'(Other Computations)'!D206))</f>
        <v>0</v>
      </c>
      <c r="E7593" s="76">
        <f>IF('(Other Computations)'!E206=0,0,Inputs!G288*Inputs!G181*Inputs!K74*Inputs!D26*'GM Alloc Factors'!E55/('(Other Computations)'!E193+'(Other Computations)'!E206))</f>
        <v>0</v>
      </c>
      <c r="F7593" s="43">
        <f t="shared" si="1612"/>
        <v>0</v>
      </c>
      <c r="G7593" s="76">
        <f>IF('(Other Computations)'!G206=0,0,Inputs!I288*Inputs!I181*Inputs!K74*Inputs!D26*'GM Alloc Factors'!G55/('(Other Computations)'!G193+'(Other Computations)'!G206))</f>
        <v>0</v>
      </c>
      <c r="H7593" s="76">
        <f>IF('(Other Computations)'!H206=0,0,Inputs!J288*Inputs!J181*Inputs!K74*Inputs!D26*'GM Alloc Factors'!H55/('(Other Computations)'!H193+'(Other Computations)'!H206))</f>
        <v>0</v>
      </c>
      <c r="I7593" s="76">
        <f>IF('(Other Computations)'!I206=0,0,Inputs!K288*Inputs!K181*Inputs!K74*Inputs!D26*'GM Alloc Factors'!I55/('(Other Computations)'!I193+'(Other Computations)'!I206))</f>
        <v>0</v>
      </c>
      <c r="J7593" s="76">
        <f>IF('(Other Computations)'!J206=0,0,Inputs!L288*Inputs!L181*Inputs!K74*Inputs!D26*'GM Alloc Factors'!J55/('(Other Computations)'!J193+'(Other Computations)'!J206))</f>
        <v>0</v>
      </c>
      <c r="K7593" s="43">
        <f t="shared" si="1613"/>
        <v>0</v>
      </c>
    </row>
    <row r="7594" spans="1:11" ht="12.75" customHeight="1">
      <c r="A7594" s="61" t="str">
        <f>"         "&amp;Labels!B77</f>
        <v xml:space="preserve">         Customer 9</v>
      </c>
      <c r="B7594" s="76">
        <f>IF('(Other Computations)'!B207=0,0,Inputs!D289*Inputs!D182*Inputs!K75*Inputs!D26*'GM Alloc Factors'!B55/('(Other Computations)'!B194+'(Other Computations)'!B207))</f>
        <v>0</v>
      </c>
      <c r="C7594" s="76">
        <f>IF('(Other Computations)'!C207=0,0,Inputs!E289*Inputs!E182*Inputs!K75*Inputs!D26*'GM Alloc Factors'!C55/('(Other Computations)'!C194+'(Other Computations)'!C207))</f>
        <v>0</v>
      </c>
      <c r="D7594" s="76">
        <f>IF('(Other Computations)'!D207=0,0,Inputs!F289*Inputs!F182*Inputs!K75*Inputs!D26*'GM Alloc Factors'!D55/('(Other Computations)'!D194+'(Other Computations)'!D207))</f>
        <v>0</v>
      </c>
      <c r="E7594" s="76">
        <f>IF('(Other Computations)'!E207=0,0,Inputs!G289*Inputs!G182*Inputs!K75*Inputs!D26*'GM Alloc Factors'!E55/('(Other Computations)'!E194+'(Other Computations)'!E207))</f>
        <v>0</v>
      </c>
      <c r="F7594" s="43">
        <f t="shared" si="1612"/>
        <v>0</v>
      </c>
      <c r="G7594" s="76">
        <f>IF('(Other Computations)'!G207=0,0,Inputs!I289*Inputs!I182*Inputs!K75*Inputs!D26*'GM Alloc Factors'!G55/('(Other Computations)'!G194+'(Other Computations)'!G207))</f>
        <v>0</v>
      </c>
      <c r="H7594" s="76">
        <f>IF('(Other Computations)'!H207=0,0,Inputs!J289*Inputs!J182*Inputs!K75*Inputs!D26*'GM Alloc Factors'!H55/('(Other Computations)'!H194+'(Other Computations)'!H207))</f>
        <v>0</v>
      </c>
      <c r="I7594" s="76">
        <f>IF('(Other Computations)'!I207=0,0,Inputs!K289*Inputs!K182*Inputs!K75*Inputs!D26*'GM Alloc Factors'!I55/('(Other Computations)'!I194+'(Other Computations)'!I207))</f>
        <v>0</v>
      </c>
      <c r="J7594" s="76">
        <f>IF('(Other Computations)'!J207=0,0,Inputs!L289*Inputs!L182*Inputs!K75*Inputs!D26*'GM Alloc Factors'!J55/('(Other Computations)'!J194+'(Other Computations)'!J207))</f>
        <v>0</v>
      </c>
      <c r="K7594" s="43">
        <f t="shared" si="1613"/>
        <v>0</v>
      </c>
    </row>
    <row r="7595" spans="1:11" ht="12.75" customHeight="1">
      <c r="A7595" s="61" t="str">
        <f>"         "&amp;Labels!B78</f>
        <v xml:space="preserve">         Customer 10</v>
      </c>
      <c r="B7595" s="76">
        <f>IF('(Other Computations)'!B208=0,0,Inputs!D290*Inputs!D183*Inputs!K76*Inputs!D26*'GM Alloc Factors'!B55/('(Other Computations)'!B195+'(Other Computations)'!B208))</f>
        <v>0</v>
      </c>
      <c r="C7595" s="76">
        <f>IF('(Other Computations)'!C208=0,0,Inputs!E290*Inputs!E183*Inputs!K76*Inputs!D26*'GM Alloc Factors'!C55/('(Other Computations)'!C195+'(Other Computations)'!C208))</f>
        <v>0</v>
      </c>
      <c r="D7595" s="76">
        <f>IF('(Other Computations)'!D208=0,0,Inputs!F290*Inputs!F183*Inputs!K76*Inputs!D26*'GM Alloc Factors'!D55/('(Other Computations)'!D195+'(Other Computations)'!D208))</f>
        <v>0</v>
      </c>
      <c r="E7595" s="76">
        <f>IF('(Other Computations)'!E208=0,0,Inputs!G290*Inputs!G183*Inputs!K76*Inputs!D26*'GM Alloc Factors'!E55/('(Other Computations)'!E195+'(Other Computations)'!E208))</f>
        <v>0</v>
      </c>
      <c r="F7595" s="43">
        <f t="shared" si="1612"/>
        <v>0</v>
      </c>
      <c r="G7595" s="76">
        <f>IF('(Other Computations)'!G208=0,0,Inputs!I290*Inputs!I183*Inputs!K76*Inputs!D26*'GM Alloc Factors'!G55/('(Other Computations)'!G195+'(Other Computations)'!G208))</f>
        <v>0</v>
      </c>
      <c r="H7595" s="76">
        <f>IF('(Other Computations)'!H208=0,0,Inputs!J290*Inputs!J183*Inputs!K76*Inputs!D26*'GM Alloc Factors'!H55/('(Other Computations)'!H195+'(Other Computations)'!H208))</f>
        <v>0</v>
      </c>
      <c r="I7595" s="76">
        <f>IF('(Other Computations)'!I208=0,0,Inputs!K290*Inputs!K183*Inputs!K76*Inputs!D26*'GM Alloc Factors'!I55/('(Other Computations)'!I195+'(Other Computations)'!I208))</f>
        <v>0</v>
      </c>
      <c r="J7595" s="76">
        <f>IF('(Other Computations)'!J208=0,0,Inputs!L290*Inputs!L183*Inputs!K76*Inputs!D26*'GM Alloc Factors'!J55/('(Other Computations)'!J195+'(Other Computations)'!J208))</f>
        <v>0</v>
      </c>
      <c r="K7595" s="43">
        <f t="shared" si="1613"/>
        <v>0</v>
      </c>
    </row>
    <row r="7596" spans="1:11" ht="12.75" customHeight="1">
      <c r="A7596" s="61" t="str">
        <f>"         "&amp;Labels!C68</f>
        <v xml:space="preserve">         Total</v>
      </c>
      <c r="B7596" s="84">
        <f>SUM(B7586:B7595)</f>
        <v>0</v>
      </c>
      <c r="C7596" s="84">
        <f>SUM(C7586:C7595)</f>
        <v>0</v>
      </c>
      <c r="D7596" s="84">
        <f>SUM(D7586:D7595)</f>
        <v>0</v>
      </c>
      <c r="E7596" s="84">
        <f>SUM(E7586:E7595)</f>
        <v>0</v>
      </c>
      <c r="F7596" s="43">
        <f t="shared" si="1612"/>
        <v>0</v>
      </c>
      <c r="G7596" s="84">
        <f>SUM(G7586:G7595)</f>
        <v>0</v>
      </c>
      <c r="H7596" s="84">
        <f>SUM(H7586:H7595)</f>
        <v>0</v>
      </c>
      <c r="I7596" s="84">
        <f>SUM(I7586:I7595)</f>
        <v>0</v>
      </c>
      <c r="J7596" s="84">
        <f>SUM(J7586:J7595)</f>
        <v>0</v>
      </c>
      <c r="K7596" s="43">
        <f t="shared" si="1613"/>
        <v>0</v>
      </c>
    </row>
    <row r="7597" spans="1:11" ht="12.75" customHeight="1">
      <c r="A7597" s="55" t="str">
        <f>"      "&amp;Labels!C84</f>
        <v xml:space="preserve">      Total</v>
      </c>
      <c r="B7597" s="74">
        <f>SUM(B7512,B7524,B7536,B7548,B7560,B7572,B7584,B7596)</f>
        <v>0</v>
      </c>
      <c r="C7597" s="74">
        <f>SUM(C7512,C7524,C7536,C7548,C7560,C7572,C7584,C7596)</f>
        <v>0</v>
      </c>
      <c r="D7597" s="74">
        <f>SUM(D7512,D7524,D7536,D7548,D7560,D7572,D7584,D7596)</f>
        <v>0</v>
      </c>
      <c r="E7597" s="74">
        <f>SUM(E7512,E7524,E7536,E7548,E7560,E7572,E7584,E7596)</f>
        <v>0</v>
      </c>
      <c r="F7597" s="43">
        <f t="shared" si="1612"/>
        <v>0</v>
      </c>
      <c r="G7597" s="74">
        <f>SUM(G7512,G7524,G7536,G7548,G7560,G7572,G7584,G7596)</f>
        <v>0</v>
      </c>
      <c r="H7597" s="74">
        <f>SUM(H7512,H7524,H7536,H7548,H7560,H7572,H7584,H7596)</f>
        <v>0</v>
      </c>
      <c r="I7597" s="74">
        <f>SUM(I7512,I7524,I7536,I7548,I7560,I7572,I7584,I7596)</f>
        <v>0</v>
      </c>
      <c r="J7597" s="74">
        <f>SUM(J7512,J7524,J7536,J7548,J7560,J7572,J7584,J7596)</f>
        <v>0</v>
      </c>
      <c r="K7597" s="43">
        <f t="shared" si="1613"/>
        <v>0</v>
      </c>
    </row>
    <row r="7598" spans="1:11" ht="12.75" customHeight="1">
      <c r="A7598" s="61" t="str">
        <f>"         "&amp;Labels!B69</f>
        <v xml:space="preserve">         Customer 1</v>
      </c>
      <c r="B7598" s="76">
        <f t="shared" ref="B7598:E7607" si="1614">SUM(B7502,B7514,B7526,B7538,B7550,B7562,B7574,B7586)</f>
        <v>0</v>
      </c>
      <c r="C7598" s="76">
        <f t="shared" si="1614"/>
        <v>0</v>
      </c>
      <c r="D7598" s="76">
        <f t="shared" si="1614"/>
        <v>0</v>
      </c>
      <c r="E7598" s="76">
        <f t="shared" si="1614"/>
        <v>0</v>
      </c>
      <c r="F7598" s="43">
        <f t="shared" si="1612"/>
        <v>0</v>
      </c>
      <c r="G7598" s="76">
        <f t="shared" ref="G7598:J7607" si="1615">SUM(G7502,G7514,G7526,G7538,G7550,G7562,G7574,G7586)</f>
        <v>0</v>
      </c>
      <c r="H7598" s="76">
        <f t="shared" si="1615"/>
        <v>0</v>
      </c>
      <c r="I7598" s="76">
        <f t="shared" si="1615"/>
        <v>0</v>
      </c>
      <c r="J7598" s="76">
        <f t="shared" si="1615"/>
        <v>0</v>
      </c>
      <c r="K7598" s="43">
        <f t="shared" si="1613"/>
        <v>0</v>
      </c>
    </row>
    <row r="7599" spans="1:11" ht="12.75" customHeight="1">
      <c r="A7599" s="61" t="str">
        <f>"         "&amp;Labels!B70</f>
        <v xml:space="preserve">         Customer 2</v>
      </c>
      <c r="B7599" s="76">
        <f t="shared" si="1614"/>
        <v>0</v>
      </c>
      <c r="C7599" s="76">
        <f t="shared" si="1614"/>
        <v>0</v>
      </c>
      <c r="D7599" s="76">
        <f t="shared" si="1614"/>
        <v>0</v>
      </c>
      <c r="E7599" s="76">
        <f t="shared" si="1614"/>
        <v>0</v>
      </c>
      <c r="F7599" s="43">
        <f t="shared" si="1612"/>
        <v>0</v>
      </c>
      <c r="G7599" s="76">
        <f t="shared" si="1615"/>
        <v>0</v>
      </c>
      <c r="H7599" s="76">
        <f t="shared" si="1615"/>
        <v>0</v>
      </c>
      <c r="I7599" s="76">
        <f t="shared" si="1615"/>
        <v>0</v>
      </c>
      <c r="J7599" s="76">
        <f t="shared" si="1615"/>
        <v>0</v>
      </c>
      <c r="K7599" s="43">
        <f t="shared" si="1613"/>
        <v>0</v>
      </c>
    </row>
    <row r="7600" spans="1:11" ht="12.75" customHeight="1">
      <c r="A7600" s="61" t="str">
        <f>"         "&amp;Labels!B71</f>
        <v xml:space="preserve">         Customer 3</v>
      </c>
      <c r="B7600" s="76">
        <f t="shared" si="1614"/>
        <v>0</v>
      </c>
      <c r="C7600" s="76">
        <f t="shared" si="1614"/>
        <v>0</v>
      </c>
      <c r="D7600" s="76">
        <f t="shared" si="1614"/>
        <v>0</v>
      </c>
      <c r="E7600" s="76">
        <f t="shared" si="1614"/>
        <v>0</v>
      </c>
      <c r="F7600" s="43">
        <f t="shared" si="1612"/>
        <v>0</v>
      </c>
      <c r="G7600" s="76">
        <f t="shared" si="1615"/>
        <v>0</v>
      </c>
      <c r="H7600" s="76">
        <f t="shared" si="1615"/>
        <v>0</v>
      </c>
      <c r="I7600" s="76">
        <f t="shared" si="1615"/>
        <v>0</v>
      </c>
      <c r="J7600" s="76">
        <f t="shared" si="1615"/>
        <v>0</v>
      </c>
      <c r="K7600" s="43">
        <f t="shared" si="1613"/>
        <v>0</v>
      </c>
    </row>
    <row r="7601" spans="1:11" ht="12.75" customHeight="1">
      <c r="A7601" s="61" t="str">
        <f>"         "&amp;Labels!B72</f>
        <v xml:space="preserve">         Customer 4</v>
      </c>
      <c r="B7601" s="76">
        <f t="shared" si="1614"/>
        <v>0</v>
      </c>
      <c r="C7601" s="76">
        <f t="shared" si="1614"/>
        <v>0</v>
      </c>
      <c r="D7601" s="76">
        <f t="shared" si="1614"/>
        <v>0</v>
      </c>
      <c r="E7601" s="76">
        <f t="shared" si="1614"/>
        <v>0</v>
      </c>
      <c r="F7601" s="43">
        <f t="shared" si="1612"/>
        <v>0</v>
      </c>
      <c r="G7601" s="76">
        <f t="shared" si="1615"/>
        <v>0</v>
      </c>
      <c r="H7601" s="76">
        <f t="shared" si="1615"/>
        <v>0</v>
      </c>
      <c r="I7601" s="76">
        <f t="shared" si="1615"/>
        <v>0</v>
      </c>
      <c r="J7601" s="76">
        <f t="shared" si="1615"/>
        <v>0</v>
      </c>
      <c r="K7601" s="43">
        <f t="shared" si="1613"/>
        <v>0</v>
      </c>
    </row>
    <row r="7602" spans="1:11" ht="12.75" customHeight="1">
      <c r="A7602" s="61" t="str">
        <f>"         "&amp;Labels!B73</f>
        <v xml:space="preserve">         Customer 5</v>
      </c>
      <c r="B7602" s="76">
        <f t="shared" si="1614"/>
        <v>0</v>
      </c>
      <c r="C7602" s="76">
        <f t="shared" si="1614"/>
        <v>0</v>
      </c>
      <c r="D7602" s="76">
        <f t="shared" si="1614"/>
        <v>0</v>
      </c>
      <c r="E7602" s="76">
        <f t="shared" si="1614"/>
        <v>0</v>
      </c>
      <c r="F7602" s="43">
        <f t="shared" si="1612"/>
        <v>0</v>
      </c>
      <c r="G7602" s="76">
        <f t="shared" si="1615"/>
        <v>0</v>
      </c>
      <c r="H7602" s="76">
        <f t="shared" si="1615"/>
        <v>0</v>
      </c>
      <c r="I7602" s="76">
        <f t="shared" si="1615"/>
        <v>0</v>
      </c>
      <c r="J7602" s="76">
        <f t="shared" si="1615"/>
        <v>0</v>
      </c>
      <c r="K7602" s="43">
        <f t="shared" si="1613"/>
        <v>0</v>
      </c>
    </row>
    <row r="7603" spans="1:11" ht="12.75" customHeight="1">
      <c r="A7603" s="61" t="str">
        <f>"         "&amp;Labels!B74</f>
        <v xml:space="preserve">         Customer 6</v>
      </c>
      <c r="B7603" s="76">
        <f t="shared" si="1614"/>
        <v>0</v>
      </c>
      <c r="C7603" s="76">
        <f t="shared" si="1614"/>
        <v>0</v>
      </c>
      <c r="D7603" s="76">
        <f t="shared" si="1614"/>
        <v>0</v>
      </c>
      <c r="E7603" s="76">
        <f t="shared" si="1614"/>
        <v>0</v>
      </c>
      <c r="F7603" s="43">
        <f t="shared" si="1612"/>
        <v>0</v>
      </c>
      <c r="G7603" s="76">
        <f t="shared" si="1615"/>
        <v>0</v>
      </c>
      <c r="H7603" s="76">
        <f t="shared" si="1615"/>
        <v>0</v>
      </c>
      <c r="I7603" s="76">
        <f t="shared" si="1615"/>
        <v>0</v>
      </c>
      <c r="J7603" s="76">
        <f t="shared" si="1615"/>
        <v>0</v>
      </c>
      <c r="K7603" s="43">
        <f t="shared" si="1613"/>
        <v>0</v>
      </c>
    </row>
    <row r="7604" spans="1:11" ht="12.75" customHeight="1">
      <c r="A7604" s="61" t="str">
        <f>"         "&amp;Labels!B75</f>
        <v xml:space="preserve">         Customer 7</v>
      </c>
      <c r="B7604" s="76">
        <f t="shared" si="1614"/>
        <v>0</v>
      </c>
      <c r="C7604" s="76">
        <f t="shared" si="1614"/>
        <v>0</v>
      </c>
      <c r="D7604" s="76">
        <f t="shared" si="1614"/>
        <v>0</v>
      </c>
      <c r="E7604" s="76">
        <f t="shared" si="1614"/>
        <v>0</v>
      </c>
      <c r="F7604" s="43">
        <f t="shared" si="1612"/>
        <v>0</v>
      </c>
      <c r="G7604" s="76">
        <f t="shared" si="1615"/>
        <v>0</v>
      </c>
      <c r="H7604" s="76">
        <f t="shared" si="1615"/>
        <v>0</v>
      </c>
      <c r="I7604" s="76">
        <f t="shared" si="1615"/>
        <v>0</v>
      </c>
      <c r="J7604" s="76">
        <f t="shared" si="1615"/>
        <v>0</v>
      </c>
      <c r="K7604" s="43">
        <f t="shared" si="1613"/>
        <v>0</v>
      </c>
    </row>
    <row r="7605" spans="1:11" ht="12.75" customHeight="1">
      <c r="A7605" s="61" t="str">
        <f>"         "&amp;Labels!B76</f>
        <v xml:space="preserve">         Customer 8</v>
      </c>
      <c r="B7605" s="76">
        <f t="shared" si="1614"/>
        <v>0</v>
      </c>
      <c r="C7605" s="76">
        <f t="shared" si="1614"/>
        <v>0</v>
      </c>
      <c r="D7605" s="76">
        <f t="shared" si="1614"/>
        <v>0</v>
      </c>
      <c r="E7605" s="76">
        <f t="shared" si="1614"/>
        <v>0</v>
      </c>
      <c r="F7605" s="43">
        <f t="shared" si="1612"/>
        <v>0</v>
      </c>
      <c r="G7605" s="76">
        <f t="shared" si="1615"/>
        <v>0</v>
      </c>
      <c r="H7605" s="76">
        <f t="shared" si="1615"/>
        <v>0</v>
      </c>
      <c r="I7605" s="76">
        <f t="shared" si="1615"/>
        <v>0</v>
      </c>
      <c r="J7605" s="76">
        <f t="shared" si="1615"/>
        <v>0</v>
      </c>
      <c r="K7605" s="43">
        <f t="shared" si="1613"/>
        <v>0</v>
      </c>
    </row>
    <row r="7606" spans="1:11" ht="12.75" customHeight="1">
      <c r="A7606" s="61" t="str">
        <f>"         "&amp;Labels!B77</f>
        <v xml:space="preserve">         Customer 9</v>
      </c>
      <c r="B7606" s="76">
        <f t="shared" si="1614"/>
        <v>0</v>
      </c>
      <c r="C7606" s="76">
        <f t="shared" si="1614"/>
        <v>0</v>
      </c>
      <c r="D7606" s="76">
        <f t="shared" si="1614"/>
        <v>0</v>
      </c>
      <c r="E7606" s="76">
        <f t="shared" si="1614"/>
        <v>0</v>
      </c>
      <c r="F7606" s="43">
        <f t="shared" si="1612"/>
        <v>0</v>
      </c>
      <c r="G7606" s="76">
        <f t="shared" si="1615"/>
        <v>0</v>
      </c>
      <c r="H7606" s="76">
        <f t="shared" si="1615"/>
        <v>0</v>
      </c>
      <c r="I7606" s="76">
        <f t="shared" si="1615"/>
        <v>0</v>
      </c>
      <c r="J7606" s="76">
        <f t="shared" si="1615"/>
        <v>0</v>
      </c>
      <c r="K7606" s="43">
        <f t="shared" si="1613"/>
        <v>0</v>
      </c>
    </row>
    <row r="7607" spans="1:11" ht="12.75" customHeight="1">
      <c r="A7607" s="61" t="str">
        <f>"         "&amp;Labels!B78</f>
        <v xml:space="preserve">         Customer 10</v>
      </c>
      <c r="B7607" s="76">
        <f t="shared" si="1614"/>
        <v>0</v>
      </c>
      <c r="C7607" s="76">
        <f t="shared" si="1614"/>
        <v>0</v>
      </c>
      <c r="D7607" s="76">
        <f t="shared" si="1614"/>
        <v>0</v>
      </c>
      <c r="E7607" s="76">
        <f t="shared" si="1614"/>
        <v>0</v>
      </c>
      <c r="F7607" s="43">
        <f t="shared" si="1612"/>
        <v>0</v>
      </c>
      <c r="G7607" s="76">
        <f t="shared" si="1615"/>
        <v>0</v>
      </c>
      <c r="H7607" s="76">
        <f t="shared" si="1615"/>
        <v>0</v>
      </c>
      <c r="I7607" s="76">
        <f t="shared" si="1615"/>
        <v>0</v>
      </c>
      <c r="J7607" s="76">
        <f t="shared" si="1615"/>
        <v>0</v>
      </c>
      <c r="K7607" s="43">
        <f t="shared" si="1613"/>
        <v>0</v>
      </c>
    </row>
    <row r="7608" spans="1:11" ht="12.75" customHeight="1">
      <c r="A7608" s="61" t="str">
        <f>"         "&amp;Labels!C68</f>
        <v xml:space="preserve">         Total</v>
      </c>
      <c r="B7608" s="84">
        <f>B7597</f>
        <v>0</v>
      </c>
      <c r="C7608" s="84">
        <f>C7597</f>
        <v>0</v>
      </c>
      <c r="D7608" s="84">
        <f>D7597</f>
        <v>0</v>
      </c>
      <c r="E7608" s="84">
        <f>E7597</f>
        <v>0</v>
      </c>
      <c r="F7608" s="43">
        <f>SUM(B7597:E7597)</f>
        <v>0</v>
      </c>
      <c r="G7608" s="84">
        <f>G7597</f>
        <v>0</v>
      </c>
      <c r="H7608" s="84">
        <f>H7597</f>
        <v>0</v>
      </c>
      <c r="I7608" s="84">
        <f>I7597</f>
        <v>0</v>
      </c>
      <c r="J7608" s="84">
        <f>J7597</f>
        <v>0</v>
      </c>
      <c r="K7608" s="43">
        <f>SUM(G7597:J7597)</f>
        <v>0</v>
      </c>
    </row>
    <row r="7609" spans="1:11" ht="12.75" customHeight="1">
      <c r="A7609" s="55" t="str">
        <f>"   "&amp;Labels!B108</f>
        <v xml:space="preserve">   Sales visits</v>
      </c>
      <c r="B7609" s="74"/>
      <c r="C7609" s="74"/>
      <c r="D7609" s="74"/>
      <c r="E7609" s="74"/>
      <c r="F7609" s="43"/>
      <c r="G7609" s="74"/>
      <c r="H7609" s="74"/>
      <c r="I7609" s="74"/>
      <c r="J7609" s="74"/>
      <c r="K7609" s="43"/>
    </row>
    <row r="7610" spans="1:11" ht="12.75" customHeight="1">
      <c r="A7610" s="61" t="str">
        <f>"      "&amp;Labels!B85</f>
        <v xml:space="preserve">      Q 1</v>
      </c>
      <c r="B7610" s="84"/>
      <c r="C7610" s="84"/>
      <c r="D7610" s="84"/>
      <c r="E7610" s="84"/>
      <c r="F7610" s="43"/>
      <c r="G7610" s="84"/>
      <c r="H7610" s="84"/>
      <c r="I7610" s="84"/>
      <c r="J7610" s="84"/>
      <c r="K7610" s="43"/>
    </row>
    <row r="7611" spans="1:11" ht="12.75" customHeight="1">
      <c r="A7611" s="61" t="str">
        <f>"         "&amp;Labels!B69</f>
        <v xml:space="preserve">         Customer 1</v>
      </c>
      <c r="B7611" s="76">
        <f>IF('(Other Computations)'!B199=0,0,Inputs!D281*Inputs!D174*Inputs!D77*Inputs!D27*'GM Alloc Factors'!B35/('(Other Computations)'!B186+'(Other Computations)'!B199))</f>
        <v>0</v>
      </c>
      <c r="C7611" s="76">
        <f>IF('(Other Computations)'!C199=0,0,Inputs!E281*Inputs!E174*Inputs!D77*Inputs!D27*'GM Alloc Factors'!C35/('(Other Computations)'!C186+'(Other Computations)'!C199))</f>
        <v>0</v>
      </c>
      <c r="D7611" s="76">
        <f>IF('(Other Computations)'!D199=0,0,Inputs!F281*Inputs!F174*Inputs!D77*Inputs!D27*'GM Alloc Factors'!D35/('(Other Computations)'!D186+'(Other Computations)'!D199))</f>
        <v>0</v>
      </c>
      <c r="E7611" s="76">
        <f>IF('(Other Computations)'!E199=0,0,Inputs!G281*Inputs!G174*Inputs!D77*Inputs!D27*'GM Alloc Factors'!E35/('(Other Computations)'!E186+'(Other Computations)'!E199))</f>
        <v>0</v>
      </c>
      <c r="F7611" s="43">
        <f t="shared" ref="F7611:F7621" si="1616">SUM(B7611:E7611)</f>
        <v>0</v>
      </c>
      <c r="G7611" s="76">
        <f>IF('(Other Computations)'!G199=0,0,Inputs!I281*Inputs!I174*Inputs!D77*Inputs!D27*'GM Alloc Factors'!G35/('(Other Computations)'!G186+'(Other Computations)'!G199))</f>
        <v>0</v>
      </c>
      <c r="H7611" s="76">
        <f>IF('(Other Computations)'!H199=0,0,Inputs!J281*Inputs!J174*Inputs!D77*Inputs!D27*'GM Alloc Factors'!H35/('(Other Computations)'!H186+'(Other Computations)'!H199))</f>
        <v>0</v>
      </c>
      <c r="I7611" s="76">
        <f>IF('(Other Computations)'!I199=0,0,Inputs!K281*Inputs!K174*Inputs!D77*Inputs!D27*'GM Alloc Factors'!I35/('(Other Computations)'!I186+'(Other Computations)'!I199))</f>
        <v>0</v>
      </c>
      <c r="J7611" s="76">
        <f>IF('(Other Computations)'!J199=0,0,Inputs!L281*Inputs!L174*Inputs!D77*Inputs!D27*'GM Alloc Factors'!J35/('(Other Computations)'!J186+'(Other Computations)'!J199))</f>
        <v>0</v>
      </c>
      <c r="K7611" s="43">
        <f t="shared" ref="K7611:K7621" si="1617">SUM(G7611:J7611)</f>
        <v>0</v>
      </c>
    </row>
    <row r="7612" spans="1:11" ht="12.75" customHeight="1">
      <c r="A7612" s="61" t="str">
        <f>"         "&amp;Labels!B70</f>
        <v xml:space="preserve">         Customer 2</v>
      </c>
      <c r="B7612" s="76">
        <f>IF('(Other Computations)'!B200=0,0,Inputs!D282*Inputs!D175*Inputs!D78*Inputs!D27*'GM Alloc Factors'!B35/('(Other Computations)'!B187+'(Other Computations)'!B200))</f>
        <v>0</v>
      </c>
      <c r="C7612" s="76">
        <f>IF('(Other Computations)'!C200=0,0,Inputs!E282*Inputs!E175*Inputs!D78*Inputs!D27*'GM Alloc Factors'!C35/('(Other Computations)'!C187+'(Other Computations)'!C200))</f>
        <v>0</v>
      </c>
      <c r="D7612" s="76">
        <f>IF('(Other Computations)'!D200=0,0,Inputs!F282*Inputs!F175*Inputs!D78*Inputs!D27*'GM Alloc Factors'!D35/('(Other Computations)'!D187+'(Other Computations)'!D200))</f>
        <v>0</v>
      </c>
      <c r="E7612" s="76">
        <f>IF('(Other Computations)'!E200=0,0,Inputs!G282*Inputs!G175*Inputs!D78*Inputs!D27*'GM Alloc Factors'!E35/('(Other Computations)'!E187+'(Other Computations)'!E200))</f>
        <v>0</v>
      </c>
      <c r="F7612" s="43">
        <f t="shared" si="1616"/>
        <v>0</v>
      </c>
      <c r="G7612" s="76">
        <f>IF('(Other Computations)'!G200=0,0,Inputs!I282*Inputs!I175*Inputs!D78*Inputs!D27*'GM Alloc Factors'!G35/('(Other Computations)'!G187+'(Other Computations)'!G200))</f>
        <v>0</v>
      </c>
      <c r="H7612" s="76">
        <f>IF('(Other Computations)'!H200=0,0,Inputs!J282*Inputs!J175*Inputs!D78*Inputs!D27*'GM Alloc Factors'!H35/('(Other Computations)'!H187+'(Other Computations)'!H200))</f>
        <v>0</v>
      </c>
      <c r="I7612" s="76">
        <f>IF('(Other Computations)'!I200=0,0,Inputs!K282*Inputs!K175*Inputs!D78*Inputs!D27*'GM Alloc Factors'!I35/('(Other Computations)'!I187+'(Other Computations)'!I200))</f>
        <v>0</v>
      </c>
      <c r="J7612" s="76">
        <f>IF('(Other Computations)'!J200=0,0,Inputs!L282*Inputs!L175*Inputs!D78*Inputs!D27*'GM Alloc Factors'!J35/('(Other Computations)'!J187+'(Other Computations)'!J200))</f>
        <v>0</v>
      </c>
      <c r="K7612" s="43">
        <f t="shared" si="1617"/>
        <v>0</v>
      </c>
    </row>
    <row r="7613" spans="1:11" ht="12.75" customHeight="1">
      <c r="A7613" s="61" t="str">
        <f>"         "&amp;Labels!B71</f>
        <v xml:space="preserve">         Customer 3</v>
      </c>
      <c r="B7613" s="76">
        <f>IF('(Other Computations)'!B201=0,0,Inputs!D283*Inputs!D176*Inputs!D79*Inputs!D27*'GM Alloc Factors'!B35/('(Other Computations)'!B188+'(Other Computations)'!B201))</f>
        <v>0</v>
      </c>
      <c r="C7613" s="76">
        <f>IF('(Other Computations)'!C201=0,0,Inputs!E283*Inputs!E176*Inputs!D79*Inputs!D27*'GM Alloc Factors'!C35/('(Other Computations)'!C188+'(Other Computations)'!C201))</f>
        <v>0</v>
      </c>
      <c r="D7613" s="76">
        <f>IF('(Other Computations)'!D201=0,0,Inputs!F283*Inputs!F176*Inputs!D79*Inputs!D27*'GM Alloc Factors'!D35/('(Other Computations)'!D188+'(Other Computations)'!D201))</f>
        <v>0</v>
      </c>
      <c r="E7613" s="76">
        <f>IF('(Other Computations)'!E201=0,0,Inputs!G283*Inputs!G176*Inputs!D79*Inputs!D27*'GM Alloc Factors'!E35/('(Other Computations)'!E188+'(Other Computations)'!E201))</f>
        <v>0</v>
      </c>
      <c r="F7613" s="43">
        <f t="shared" si="1616"/>
        <v>0</v>
      </c>
      <c r="G7613" s="76">
        <f>IF('(Other Computations)'!G201=0,0,Inputs!I283*Inputs!I176*Inputs!D79*Inputs!D27*'GM Alloc Factors'!G35/('(Other Computations)'!G188+'(Other Computations)'!G201))</f>
        <v>0</v>
      </c>
      <c r="H7613" s="76">
        <f>IF('(Other Computations)'!H201=0,0,Inputs!J283*Inputs!J176*Inputs!D79*Inputs!D27*'GM Alloc Factors'!H35/('(Other Computations)'!H188+'(Other Computations)'!H201))</f>
        <v>0</v>
      </c>
      <c r="I7613" s="76">
        <f>IF('(Other Computations)'!I201=0,0,Inputs!K283*Inputs!K176*Inputs!D79*Inputs!D27*'GM Alloc Factors'!I35/('(Other Computations)'!I188+'(Other Computations)'!I201))</f>
        <v>0</v>
      </c>
      <c r="J7613" s="76">
        <f>IF('(Other Computations)'!J201=0,0,Inputs!L283*Inputs!L176*Inputs!D79*Inputs!D27*'GM Alloc Factors'!J35/('(Other Computations)'!J188+'(Other Computations)'!J201))</f>
        <v>0</v>
      </c>
      <c r="K7613" s="43">
        <f t="shared" si="1617"/>
        <v>0</v>
      </c>
    </row>
    <row r="7614" spans="1:11" ht="12.75" customHeight="1">
      <c r="A7614" s="61" t="str">
        <f>"         "&amp;Labels!B72</f>
        <v xml:space="preserve">         Customer 4</v>
      </c>
      <c r="B7614" s="76">
        <f>IF('(Other Computations)'!B202=0,0,Inputs!D284*Inputs!D177*Inputs!D80*Inputs!D27*'GM Alloc Factors'!B35/('(Other Computations)'!B189+'(Other Computations)'!B202))</f>
        <v>0</v>
      </c>
      <c r="C7614" s="76">
        <f>IF('(Other Computations)'!C202=0,0,Inputs!E284*Inputs!E177*Inputs!D80*Inputs!D27*'GM Alloc Factors'!C35/('(Other Computations)'!C189+'(Other Computations)'!C202))</f>
        <v>0</v>
      </c>
      <c r="D7614" s="76">
        <f>IF('(Other Computations)'!D202=0,0,Inputs!F284*Inputs!F177*Inputs!D80*Inputs!D27*'GM Alloc Factors'!D35/('(Other Computations)'!D189+'(Other Computations)'!D202))</f>
        <v>0</v>
      </c>
      <c r="E7614" s="76">
        <f>IF('(Other Computations)'!E202=0,0,Inputs!G284*Inputs!G177*Inputs!D80*Inputs!D27*'GM Alloc Factors'!E35/('(Other Computations)'!E189+'(Other Computations)'!E202))</f>
        <v>0</v>
      </c>
      <c r="F7614" s="43">
        <f t="shared" si="1616"/>
        <v>0</v>
      </c>
      <c r="G7614" s="76">
        <f>IF('(Other Computations)'!G202=0,0,Inputs!I284*Inputs!I177*Inputs!D80*Inputs!D27*'GM Alloc Factors'!G35/('(Other Computations)'!G189+'(Other Computations)'!G202))</f>
        <v>0</v>
      </c>
      <c r="H7614" s="76">
        <f>IF('(Other Computations)'!H202=0,0,Inputs!J284*Inputs!J177*Inputs!D80*Inputs!D27*'GM Alloc Factors'!H35/('(Other Computations)'!H189+'(Other Computations)'!H202))</f>
        <v>0</v>
      </c>
      <c r="I7614" s="76">
        <f>IF('(Other Computations)'!I202=0,0,Inputs!K284*Inputs!K177*Inputs!D80*Inputs!D27*'GM Alloc Factors'!I35/('(Other Computations)'!I189+'(Other Computations)'!I202))</f>
        <v>0</v>
      </c>
      <c r="J7614" s="76">
        <f>IF('(Other Computations)'!J202=0,0,Inputs!L284*Inputs!L177*Inputs!D80*Inputs!D27*'GM Alloc Factors'!J35/('(Other Computations)'!J189+'(Other Computations)'!J202))</f>
        <v>0</v>
      </c>
      <c r="K7614" s="43">
        <f t="shared" si="1617"/>
        <v>0</v>
      </c>
    </row>
    <row r="7615" spans="1:11" ht="12.75" customHeight="1">
      <c r="A7615" s="61" t="str">
        <f>"         "&amp;Labels!B73</f>
        <v xml:space="preserve">         Customer 5</v>
      </c>
      <c r="B7615" s="76">
        <f>IF('(Other Computations)'!B203=0,0,Inputs!D285*Inputs!D178*Inputs!D81*Inputs!D27*'GM Alloc Factors'!B35/('(Other Computations)'!B190+'(Other Computations)'!B203))</f>
        <v>0</v>
      </c>
      <c r="C7615" s="76">
        <f>IF('(Other Computations)'!C203=0,0,Inputs!E285*Inputs!E178*Inputs!D81*Inputs!D27*'GM Alloc Factors'!C35/('(Other Computations)'!C190+'(Other Computations)'!C203))</f>
        <v>0</v>
      </c>
      <c r="D7615" s="76">
        <f>IF('(Other Computations)'!D203=0,0,Inputs!F285*Inputs!F178*Inputs!D81*Inputs!D27*'GM Alloc Factors'!D35/('(Other Computations)'!D190+'(Other Computations)'!D203))</f>
        <v>0</v>
      </c>
      <c r="E7615" s="76">
        <f>IF('(Other Computations)'!E203=0,0,Inputs!G285*Inputs!G178*Inputs!D81*Inputs!D27*'GM Alloc Factors'!E35/('(Other Computations)'!E190+'(Other Computations)'!E203))</f>
        <v>0</v>
      </c>
      <c r="F7615" s="43">
        <f t="shared" si="1616"/>
        <v>0</v>
      </c>
      <c r="G7615" s="76">
        <f>IF('(Other Computations)'!G203=0,0,Inputs!I285*Inputs!I178*Inputs!D81*Inputs!D27*'GM Alloc Factors'!G35/('(Other Computations)'!G190+'(Other Computations)'!G203))</f>
        <v>0</v>
      </c>
      <c r="H7615" s="76">
        <f>IF('(Other Computations)'!H203=0,0,Inputs!J285*Inputs!J178*Inputs!D81*Inputs!D27*'GM Alloc Factors'!H35/('(Other Computations)'!H190+'(Other Computations)'!H203))</f>
        <v>0</v>
      </c>
      <c r="I7615" s="76">
        <f>IF('(Other Computations)'!I203=0,0,Inputs!K285*Inputs!K178*Inputs!D81*Inputs!D27*'GM Alloc Factors'!I35/('(Other Computations)'!I190+'(Other Computations)'!I203))</f>
        <v>0</v>
      </c>
      <c r="J7615" s="76">
        <f>IF('(Other Computations)'!J203=0,0,Inputs!L285*Inputs!L178*Inputs!D81*Inputs!D27*'GM Alloc Factors'!J35/('(Other Computations)'!J190+'(Other Computations)'!J203))</f>
        <v>0</v>
      </c>
      <c r="K7615" s="43">
        <f t="shared" si="1617"/>
        <v>0</v>
      </c>
    </row>
    <row r="7616" spans="1:11" ht="12.75" customHeight="1">
      <c r="A7616" s="61" t="str">
        <f>"         "&amp;Labels!B74</f>
        <v xml:space="preserve">         Customer 6</v>
      </c>
      <c r="B7616" s="76">
        <f>IF('(Other Computations)'!B204=0,0,Inputs!D286*Inputs!D179*Inputs!D82*Inputs!D27*'GM Alloc Factors'!B35/('(Other Computations)'!B191+'(Other Computations)'!B204))</f>
        <v>0</v>
      </c>
      <c r="C7616" s="76">
        <f>IF('(Other Computations)'!C204=0,0,Inputs!E286*Inputs!E179*Inputs!D82*Inputs!D27*'GM Alloc Factors'!C35/('(Other Computations)'!C191+'(Other Computations)'!C204))</f>
        <v>0</v>
      </c>
      <c r="D7616" s="76">
        <f>IF('(Other Computations)'!D204=0,0,Inputs!F286*Inputs!F179*Inputs!D82*Inputs!D27*'GM Alloc Factors'!D35/('(Other Computations)'!D191+'(Other Computations)'!D204))</f>
        <v>0</v>
      </c>
      <c r="E7616" s="76">
        <f>IF('(Other Computations)'!E204=0,0,Inputs!G286*Inputs!G179*Inputs!D82*Inputs!D27*'GM Alloc Factors'!E35/('(Other Computations)'!E191+'(Other Computations)'!E204))</f>
        <v>0</v>
      </c>
      <c r="F7616" s="43">
        <f t="shared" si="1616"/>
        <v>0</v>
      </c>
      <c r="G7616" s="76">
        <f>IF('(Other Computations)'!G204=0,0,Inputs!I286*Inputs!I179*Inputs!D82*Inputs!D27*'GM Alloc Factors'!G35/('(Other Computations)'!G191+'(Other Computations)'!G204))</f>
        <v>0</v>
      </c>
      <c r="H7616" s="76">
        <f>IF('(Other Computations)'!H204=0,0,Inputs!J286*Inputs!J179*Inputs!D82*Inputs!D27*'GM Alloc Factors'!H35/('(Other Computations)'!H191+'(Other Computations)'!H204))</f>
        <v>0</v>
      </c>
      <c r="I7616" s="76">
        <f>IF('(Other Computations)'!I204=0,0,Inputs!K286*Inputs!K179*Inputs!D82*Inputs!D27*'GM Alloc Factors'!I35/('(Other Computations)'!I191+'(Other Computations)'!I204))</f>
        <v>0</v>
      </c>
      <c r="J7616" s="76">
        <f>IF('(Other Computations)'!J204=0,0,Inputs!L286*Inputs!L179*Inputs!D82*Inputs!D27*'GM Alloc Factors'!J35/('(Other Computations)'!J191+'(Other Computations)'!J204))</f>
        <v>0</v>
      </c>
      <c r="K7616" s="43">
        <f t="shared" si="1617"/>
        <v>0</v>
      </c>
    </row>
    <row r="7617" spans="1:11" ht="12.75" customHeight="1">
      <c r="A7617" s="61" t="str">
        <f>"         "&amp;Labels!B75</f>
        <v xml:space="preserve">         Customer 7</v>
      </c>
      <c r="B7617" s="76">
        <f>IF('(Other Computations)'!B205=0,0,Inputs!D287*Inputs!D180*Inputs!D83*Inputs!D27*'GM Alloc Factors'!B35/('(Other Computations)'!B192+'(Other Computations)'!B205))</f>
        <v>0</v>
      </c>
      <c r="C7617" s="76">
        <f>IF('(Other Computations)'!C205=0,0,Inputs!E287*Inputs!E180*Inputs!D83*Inputs!D27*'GM Alloc Factors'!C35/('(Other Computations)'!C192+'(Other Computations)'!C205))</f>
        <v>0</v>
      </c>
      <c r="D7617" s="76">
        <f>IF('(Other Computations)'!D205=0,0,Inputs!F287*Inputs!F180*Inputs!D83*Inputs!D27*'GM Alloc Factors'!D35/('(Other Computations)'!D192+'(Other Computations)'!D205))</f>
        <v>0</v>
      </c>
      <c r="E7617" s="76">
        <f>IF('(Other Computations)'!E205=0,0,Inputs!G287*Inputs!G180*Inputs!D83*Inputs!D27*'GM Alloc Factors'!E35/('(Other Computations)'!E192+'(Other Computations)'!E205))</f>
        <v>0</v>
      </c>
      <c r="F7617" s="43">
        <f t="shared" si="1616"/>
        <v>0</v>
      </c>
      <c r="G7617" s="76">
        <f>IF('(Other Computations)'!G205=0,0,Inputs!I287*Inputs!I180*Inputs!D83*Inputs!D27*'GM Alloc Factors'!G35/('(Other Computations)'!G192+'(Other Computations)'!G205))</f>
        <v>0</v>
      </c>
      <c r="H7617" s="76">
        <f>IF('(Other Computations)'!H205=0,0,Inputs!J287*Inputs!J180*Inputs!D83*Inputs!D27*'GM Alloc Factors'!H35/('(Other Computations)'!H192+'(Other Computations)'!H205))</f>
        <v>0</v>
      </c>
      <c r="I7617" s="76">
        <f>IF('(Other Computations)'!I205=0,0,Inputs!K287*Inputs!K180*Inputs!D83*Inputs!D27*'GM Alloc Factors'!I35/('(Other Computations)'!I192+'(Other Computations)'!I205))</f>
        <v>0</v>
      </c>
      <c r="J7617" s="76">
        <f>IF('(Other Computations)'!J205=0,0,Inputs!L287*Inputs!L180*Inputs!D83*Inputs!D27*'GM Alloc Factors'!J35/('(Other Computations)'!J192+'(Other Computations)'!J205))</f>
        <v>0</v>
      </c>
      <c r="K7617" s="43">
        <f t="shared" si="1617"/>
        <v>0</v>
      </c>
    </row>
    <row r="7618" spans="1:11" ht="12.75" customHeight="1">
      <c r="A7618" s="61" t="str">
        <f>"         "&amp;Labels!B76</f>
        <v xml:space="preserve">         Customer 8</v>
      </c>
      <c r="B7618" s="76">
        <f>IF('(Other Computations)'!B206=0,0,Inputs!D288*Inputs!D181*Inputs!D84*Inputs!D27*'GM Alloc Factors'!B35/('(Other Computations)'!B193+'(Other Computations)'!B206))</f>
        <v>0</v>
      </c>
      <c r="C7618" s="76">
        <f>IF('(Other Computations)'!C206=0,0,Inputs!E288*Inputs!E181*Inputs!D84*Inputs!D27*'GM Alloc Factors'!C35/('(Other Computations)'!C193+'(Other Computations)'!C206))</f>
        <v>0</v>
      </c>
      <c r="D7618" s="76">
        <f>IF('(Other Computations)'!D206=0,0,Inputs!F288*Inputs!F181*Inputs!D84*Inputs!D27*'GM Alloc Factors'!D35/('(Other Computations)'!D193+'(Other Computations)'!D206))</f>
        <v>0</v>
      </c>
      <c r="E7618" s="76">
        <f>IF('(Other Computations)'!E206=0,0,Inputs!G288*Inputs!G181*Inputs!D84*Inputs!D27*'GM Alloc Factors'!E35/('(Other Computations)'!E193+'(Other Computations)'!E206))</f>
        <v>0</v>
      </c>
      <c r="F7618" s="43">
        <f t="shared" si="1616"/>
        <v>0</v>
      </c>
      <c r="G7618" s="76">
        <f>IF('(Other Computations)'!G206=0,0,Inputs!I288*Inputs!I181*Inputs!D84*Inputs!D27*'GM Alloc Factors'!G35/('(Other Computations)'!G193+'(Other Computations)'!G206))</f>
        <v>0</v>
      </c>
      <c r="H7618" s="76">
        <f>IF('(Other Computations)'!H206=0,0,Inputs!J288*Inputs!J181*Inputs!D84*Inputs!D27*'GM Alloc Factors'!H35/('(Other Computations)'!H193+'(Other Computations)'!H206))</f>
        <v>0</v>
      </c>
      <c r="I7618" s="76">
        <f>IF('(Other Computations)'!I206=0,0,Inputs!K288*Inputs!K181*Inputs!D84*Inputs!D27*'GM Alloc Factors'!I35/('(Other Computations)'!I193+'(Other Computations)'!I206))</f>
        <v>0</v>
      </c>
      <c r="J7618" s="76">
        <f>IF('(Other Computations)'!J206=0,0,Inputs!L288*Inputs!L181*Inputs!D84*Inputs!D27*'GM Alloc Factors'!J35/('(Other Computations)'!J193+'(Other Computations)'!J206))</f>
        <v>0</v>
      </c>
      <c r="K7618" s="43">
        <f t="shared" si="1617"/>
        <v>0</v>
      </c>
    </row>
    <row r="7619" spans="1:11" ht="12.75" customHeight="1">
      <c r="A7619" s="61" t="str">
        <f>"         "&amp;Labels!B77</f>
        <v xml:space="preserve">         Customer 9</v>
      </c>
      <c r="B7619" s="76">
        <f>IF('(Other Computations)'!B207=0,0,Inputs!D289*Inputs!D182*Inputs!D85*Inputs!D27*'GM Alloc Factors'!B35/('(Other Computations)'!B194+'(Other Computations)'!B207))</f>
        <v>0</v>
      </c>
      <c r="C7619" s="76">
        <f>IF('(Other Computations)'!C207=0,0,Inputs!E289*Inputs!E182*Inputs!D85*Inputs!D27*'GM Alloc Factors'!C35/('(Other Computations)'!C194+'(Other Computations)'!C207))</f>
        <v>0</v>
      </c>
      <c r="D7619" s="76">
        <f>IF('(Other Computations)'!D207=0,0,Inputs!F289*Inputs!F182*Inputs!D85*Inputs!D27*'GM Alloc Factors'!D35/('(Other Computations)'!D194+'(Other Computations)'!D207))</f>
        <v>0</v>
      </c>
      <c r="E7619" s="76">
        <f>IF('(Other Computations)'!E207=0,0,Inputs!G289*Inputs!G182*Inputs!D85*Inputs!D27*'GM Alloc Factors'!E35/('(Other Computations)'!E194+'(Other Computations)'!E207))</f>
        <v>0</v>
      </c>
      <c r="F7619" s="43">
        <f t="shared" si="1616"/>
        <v>0</v>
      </c>
      <c r="G7619" s="76">
        <f>IF('(Other Computations)'!G207=0,0,Inputs!I289*Inputs!I182*Inputs!D85*Inputs!D27*'GM Alloc Factors'!G35/('(Other Computations)'!G194+'(Other Computations)'!G207))</f>
        <v>0</v>
      </c>
      <c r="H7619" s="76">
        <f>IF('(Other Computations)'!H207=0,0,Inputs!J289*Inputs!J182*Inputs!D85*Inputs!D27*'GM Alloc Factors'!H35/('(Other Computations)'!H194+'(Other Computations)'!H207))</f>
        <v>0</v>
      </c>
      <c r="I7619" s="76">
        <f>IF('(Other Computations)'!I207=0,0,Inputs!K289*Inputs!K182*Inputs!D85*Inputs!D27*'GM Alloc Factors'!I35/('(Other Computations)'!I194+'(Other Computations)'!I207))</f>
        <v>0</v>
      </c>
      <c r="J7619" s="76">
        <f>IF('(Other Computations)'!J207=0,0,Inputs!L289*Inputs!L182*Inputs!D85*Inputs!D27*'GM Alloc Factors'!J35/('(Other Computations)'!J194+'(Other Computations)'!J207))</f>
        <v>0</v>
      </c>
      <c r="K7619" s="43">
        <f t="shared" si="1617"/>
        <v>0</v>
      </c>
    </row>
    <row r="7620" spans="1:11" ht="12.75" customHeight="1">
      <c r="A7620" s="61" t="str">
        <f>"         "&amp;Labels!B78</f>
        <v xml:space="preserve">         Customer 10</v>
      </c>
      <c r="B7620" s="76">
        <f>IF('(Other Computations)'!B208=0,0,Inputs!D290*Inputs!D183*Inputs!D86*Inputs!D27*'GM Alloc Factors'!B35/('(Other Computations)'!B195+'(Other Computations)'!B208))</f>
        <v>0</v>
      </c>
      <c r="C7620" s="76">
        <f>IF('(Other Computations)'!C208=0,0,Inputs!E290*Inputs!E183*Inputs!D86*Inputs!D27*'GM Alloc Factors'!C35/('(Other Computations)'!C195+'(Other Computations)'!C208))</f>
        <v>0</v>
      </c>
      <c r="D7620" s="76">
        <f>IF('(Other Computations)'!D208=0,0,Inputs!F290*Inputs!F183*Inputs!D86*Inputs!D27*'GM Alloc Factors'!D35/('(Other Computations)'!D195+'(Other Computations)'!D208))</f>
        <v>0</v>
      </c>
      <c r="E7620" s="76">
        <f>IF('(Other Computations)'!E208=0,0,Inputs!G290*Inputs!G183*Inputs!D86*Inputs!D27*'GM Alloc Factors'!E35/('(Other Computations)'!E195+'(Other Computations)'!E208))</f>
        <v>0</v>
      </c>
      <c r="F7620" s="43">
        <f t="shared" si="1616"/>
        <v>0</v>
      </c>
      <c r="G7620" s="76">
        <f>IF('(Other Computations)'!G208=0,0,Inputs!I290*Inputs!I183*Inputs!D86*Inputs!D27*'GM Alloc Factors'!G35/('(Other Computations)'!G195+'(Other Computations)'!G208))</f>
        <v>0</v>
      </c>
      <c r="H7620" s="76">
        <f>IF('(Other Computations)'!H208=0,0,Inputs!J290*Inputs!J183*Inputs!D86*Inputs!D27*'GM Alloc Factors'!H35/('(Other Computations)'!H195+'(Other Computations)'!H208))</f>
        <v>0</v>
      </c>
      <c r="I7620" s="76">
        <f>IF('(Other Computations)'!I208=0,0,Inputs!K290*Inputs!K183*Inputs!D86*Inputs!D27*'GM Alloc Factors'!I35/('(Other Computations)'!I195+'(Other Computations)'!I208))</f>
        <v>0</v>
      </c>
      <c r="J7620" s="76">
        <f>IF('(Other Computations)'!J208=0,0,Inputs!L290*Inputs!L183*Inputs!D86*Inputs!D27*'GM Alloc Factors'!J35/('(Other Computations)'!J195+'(Other Computations)'!J208))</f>
        <v>0</v>
      </c>
      <c r="K7620" s="43">
        <f t="shared" si="1617"/>
        <v>0</v>
      </c>
    </row>
    <row r="7621" spans="1:11" ht="12.75" customHeight="1">
      <c r="A7621" s="61" t="str">
        <f>"         "&amp;Labels!C68</f>
        <v xml:space="preserve">         Total</v>
      </c>
      <c r="B7621" s="84">
        <f>SUM(B7611:B7620)</f>
        <v>0</v>
      </c>
      <c r="C7621" s="84">
        <f>SUM(C7611:C7620)</f>
        <v>0</v>
      </c>
      <c r="D7621" s="84">
        <f>SUM(D7611:D7620)</f>
        <v>0</v>
      </c>
      <c r="E7621" s="84">
        <f>SUM(E7611:E7620)</f>
        <v>0</v>
      </c>
      <c r="F7621" s="43">
        <f t="shared" si="1616"/>
        <v>0</v>
      </c>
      <c r="G7621" s="84">
        <f>SUM(G7611:G7620)</f>
        <v>0</v>
      </c>
      <c r="H7621" s="84">
        <f>SUM(H7611:H7620)</f>
        <v>0</v>
      </c>
      <c r="I7621" s="84">
        <f>SUM(I7611:I7620)</f>
        <v>0</v>
      </c>
      <c r="J7621" s="84">
        <f>SUM(J7611:J7620)</f>
        <v>0</v>
      </c>
      <c r="K7621" s="43">
        <f t="shared" si="1617"/>
        <v>0</v>
      </c>
    </row>
    <row r="7622" spans="1:11" ht="12.75" customHeight="1">
      <c r="A7622" s="61" t="str">
        <f>"      "&amp;Labels!B86</f>
        <v xml:space="preserve">      Q 2</v>
      </c>
      <c r="B7622" s="84"/>
      <c r="C7622" s="84"/>
      <c r="D7622" s="84"/>
      <c r="E7622" s="84"/>
      <c r="F7622" s="43"/>
      <c r="G7622" s="84"/>
      <c r="H7622" s="84"/>
      <c r="I7622" s="84"/>
      <c r="J7622" s="84"/>
      <c r="K7622" s="43"/>
    </row>
    <row r="7623" spans="1:11" ht="12.75" customHeight="1">
      <c r="A7623" s="61" t="str">
        <f>"         "&amp;Labels!B69</f>
        <v xml:space="preserve">         Customer 1</v>
      </c>
      <c r="B7623" s="76">
        <f>IF('(Other Computations)'!B199=0,0,Inputs!D281*Inputs!D174*Inputs!E77*Inputs!D27*'GM Alloc Factors'!B38/('(Other Computations)'!B186+'(Other Computations)'!B199))</f>
        <v>0</v>
      </c>
      <c r="C7623" s="76">
        <f>IF('(Other Computations)'!C199=0,0,Inputs!E281*Inputs!E174*Inputs!E77*Inputs!D27*'GM Alloc Factors'!C38/('(Other Computations)'!C186+'(Other Computations)'!C199))</f>
        <v>0</v>
      </c>
      <c r="D7623" s="76">
        <f>IF('(Other Computations)'!D199=0,0,Inputs!F281*Inputs!F174*Inputs!E77*Inputs!D27*'GM Alloc Factors'!D38/('(Other Computations)'!D186+'(Other Computations)'!D199))</f>
        <v>0</v>
      </c>
      <c r="E7623" s="76">
        <f>IF('(Other Computations)'!E199=0,0,Inputs!G281*Inputs!G174*Inputs!E77*Inputs!D27*'GM Alloc Factors'!E38/('(Other Computations)'!E186+'(Other Computations)'!E199))</f>
        <v>0</v>
      </c>
      <c r="F7623" s="43">
        <f t="shared" ref="F7623:F7633" si="1618">SUM(B7623:E7623)</f>
        <v>0</v>
      </c>
      <c r="G7623" s="76">
        <f>IF('(Other Computations)'!G199=0,0,Inputs!I281*Inputs!I174*Inputs!E77*Inputs!D27*'GM Alloc Factors'!G38/('(Other Computations)'!G186+'(Other Computations)'!G199))</f>
        <v>0</v>
      </c>
      <c r="H7623" s="76">
        <f>IF('(Other Computations)'!H199=0,0,Inputs!J281*Inputs!J174*Inputs!E77*Inputs!D27*'GM Alloc Factors'!H38/('(Other Computations)'!H186+'(Other Computations)'!H199))</f>
        <v>0</v>
      </c>
      <c r="I7623" s="76">
        <f>IF('(Other Computations)'!I199=0,0,Inputs!K281*Inputs!K174*Inputs!E77*Inputs!D27*'GM Alloc Factors'!I38/('(Other Computations)'!I186+'(Other Computations)'!I199))</f>
        <v>0</v>
      </c>
      <c r="J7623" s="76">
        <f>IF('(Other Computations)'!J199=0,0,Inputs!L281*Inputs!L174*Inputs!E77*Inputs!D27*'GM Alloc Factors'!J38/('(Other Computations)'!J186+'(Other Computations)'!J199))</f>
        <v>0</v>
      </c>
      <c r="K7623" s="43">
        <f t="shared" ref="K7623:K7633" si="1619">SUM(G7623:J7623)</f>
        <v>0</v>
      </c>
    </row>
    <row r="7624" spans="1:11" ht="12.75" customHeight="1">
      <c r="A7624" s="61" t="str">
        <f>"         "&amp;Labels!B70</f>
        <v xml:space="preserve">         Customer 2</v>
      </c>
      <c r="B7624" s="76">
        <f>IF('(Other Computations)'!B200=0,0,Inputs!D282*Inputs!D175*Inputs!E78*Inputs!D27*'GM Alloc Factors'!B38/('(Other Computations)'!B187+'(Other Computations)'!B200))</f>
        <v>0</v>
      </c>
      <c r="C7624" s="76">
        <f>IF('(Other Computations)'!C200=0,0,Inputs!E282*Inputs!E175*Inputs!E78*Inputs!D27*'GM Alloc Factors'!C38/('(Other Computations)'!C187+'(Other Computations)'!C200))</f>
        <v>0</v>
      </c>
      <c r="D7624" s="76">
        <f>IF('(Other Computations)'!D200=0,0,Inputs!F282*Inputs!F175*Inputs!E78*Inputs!D27*'GM Alloc Factors'!D38/('(Other Computations)'!D187+'(Other Computations)'!D200))</f>
        <v>0</v>
      </c>
      <c r="E7624" s="76">
        <f>IF('(Other Computations)'!E200=0,0,Inputs!G282*Inputs!G175*Inputs!E78*Inputs!D27*'GM Alloc Factors'!E38/('(Other Computations)'!E187+'(Other Computations)'!E200))</f>
        <v>0</v>
      </c>
      <c r="F7624" s="43">
        <f t="shared" si="1618"/>
        <v>0</v>
      </c>
      <c r="G7624" s="76">
        <f>IF('(Other Computations)'!G200=0,0,Inputs!I282*Inputs!I175*Inputs!E78*Inputs!D27*'GM Alloc Factors'!G38/('(Other Computations)'!G187+'(Other Computations)'!G200))</f>
        <v>0</v>
      </c>
      <c r="H7624" s="76">
        <f>IF('(Other Computations)'!H200=0,0,Inputs!J282*Inputs!J175*Inputs!E78*Inputs!D27*'GM Alloc Factors'!H38/('(Other Computations)'!H187+'(Other Computations)'!H200))</f>
        <v>0</v>
      </c>
      <c r="I7624" s="76">
        <f>IF('(Other Computations)'!I200=0,0,Inputs!K282*Inputs!K175*Inputs!E78*Inputs!D27*'GM Alloc Factors'!I38/('(Other Computations)'!I187+'(Other Computations)'!I200))</f>
        <v>0</v>
      </c>
      <c r="J7624" s="76">
        <f>IF('(Other Computations)'!J200=0,0,Inputs!L282*Inputs!L175*Inputs!E78*Inputs!D27*'GM Alloc Factors'!J38/('(Other Computations)'!J187+'(Other Computations)'!J200))</f>
        <v>0</v>
      </c>
      <c r="K7624" s="43">
        <f t="shared" si="1619"/>
        <v>0</v>
      </c>
    </row>
    <row r="7625" spans="1:11" ht="12.75" customHeight="1">
      <c r="A7625" s="61" t="str">
        <f>"         "&amp;Labels!B71</f>
        <v xml:space="preserve">         Customer 3</v>
      </c>
      <c r="B7625" s="76">
        <f>IF('(Other Computations)'!B201=0,0,Inputs!D283*Inputs!D176*Inputs!E79*Inputs!D27*'GM Alloc Factors'!B38/('(Other Computations)'!B188+'(Other Computations)'!B201))</f>
        <v>0</v>
      </c>
      <c r="C7625" s="76">
        <f>IF('(Other Computations)'!C201=0,0,Inputs!E283*Inputs!E176*Inputs!E79*Inputs!D27*'GM Alloc Factors'!C38/('(Other Computations)'!C188+'(Other Computations)'!C201))</f>
        <v>0</v>
      </c>
      <c r="D7625" s="76">
        <f>IF('(Other Computations)'!D201=0,0,Inputs!F283*Inputs!F176*Inputs!E79*Inputs!D27*'GM Alloc Factors'!D38/('(Other Computations)'!D188+'(Other Computations)'!D201))</f>
        <v>0</v>
      </c>
      <c r="E7625" s="76">
        <f>IF('(Other Computations)'!E201=0,0,Inputs!G283*Inputs!G176*Inputs!E79*Inputs!D27*'GM Alloc Factors'!E38/('(Other Computations)'!E188+'(Other Computations)'!E201))</f>
        <v>0</v>
      </c>
      <c r="F7625" s="43">
        <f t="shared" si="1618"/>
        <v>0</v>
      </c>
      <c r="G7625" s="76">
        <f>IF('(Other Computations)'!G201=0,0,Inputs!I283*Inputs!I176*Inputs!E79*Inputs!D27*'GM Alloc Factors'!G38/('(Other Computations)'!G188+'(Other Computations)'!G201))</f>
        <v>0</v>
      </c>
      <c r="H7625" s="76">
        <f>IF('(Other Computations)'!H201=0,0,Inputs!J283*Inputs!J176*Inputs!E79*Inputs!D27*'GM Alloc Factors'!H38/('(Other Computations)'!H188+'(Other Computations)'!H201))</f>
        <v>0</v>
      </c>
      <c r="I7625" s="76">
        <f>IF('(Other Computations)'!I201=0,0,Inputs!K283*Inputs!K176*Inputs!E79*Inputs!D27*'GM Alloc Factors'!I38/('(Other Computations)'!I188+'(Other Computations)'!I201))</f>
        <v>0</v>
      </c>
      <c r="J7625" s="76">
        <f>IF('(Other Computations)'!J201=0,0,Inputs!L283*Inputs!L176*Inputs!E79*Inputs!D27*'GM Alloc Factors'!J38/('(Other Computations)'!J188+'(Other Computations)'!J201))</f>
        <v>0</v>
      </c>
      <c r="K7625" s="43">
        <f t="shared" si="1619"/>
        <v>0</v>
      </c>
    </row>
    <row r="7626" spans="1:11" ht="12.75" customHeight="1">
      <c r="A7626" s="61" t="str">
        <f>"         "&amp;Labels!B72</f>
        <v xml:space="preserve">         Customer 4</v>
      </c>
      <c r="B7626" s="76">
        <f>IF('(Other Computations)'!B202=0,0,Inputs!D284*Inputs!D177*Inputs!E80*Inputs!D27*'GM Alloc Factors'!B38/('(Other Computations)'!B189+'(Other Computations)'!B202))</f>
        <v>0</v>
      </c>
      <c r="C7626" s="76">
        <f>IF('(Other Computations)'!C202=0,0,Inputs!E284*Inputs!E177*Inputs!E80*Inputs!D27*'GM Alloc Factors'!C38/('(Other Computations)'!C189+'(Other Computations)'!C202))</f>
        <v>0</v>
      </c>
      <c r="D7626" s="76">
        <f>IF('(Other Computations)'!D202=0,0,Inputs!F284*Inputs!F177*Inputs!E80*Inputs!D27*'GM Alloc Factors'!D38/('(Other Computations)'!D189+'(Other Computations)'!D202))</f>
        <v>0</v>
      </c>
      <c r="E7626" s="76">
        <f>IF('(Other Computations)'!E202=0,0,Inputs!G284*Inputs!G177*Inputs!E80*Inputs!D27*'GM Alloc Factors'!E38/('(Other Computations)'!E189+'(Other Computations)'!E202))</f>
        <v>0</v>
      </c>
      <c r="F7626" s="43">
        <f t="shared" si="1618"/>
        <v>0</v>
      </c>
      <c r="G7626" s="76">
        <f>IF('(Other Computations)'!G202=0,0,Inputs!I284*Inputs!I177*Inputs!E80*Inputs!D27*'GM Alloc Factors'!G38/('(Other Computations)'!G189+'(Other Computations)'!G202))</f>
        <v>0</v>
      </c>
      <c r="H7626" s="76">
        <f>IF('(Other Computations)'!H202=0,0,Inputs!J284*Inputs!J177*Inputs!E80*Inputs!D27*'GM Alloc Factors'!H38/('(Other Computations)'!H189+'(Other Computations)'!H202))</f>
        <v>0</v>
      </c>
      <c r="I7626" s="76">
        <f>IF('(Other Computations)'!I202=0,0,Inputs!K284*Inputs!K177*Inputs!E80*Inputs!D27*'GM Alloc Factors'!I38/('(Other Computations)'!I189+'(Other Computations)'!I202))</f>
        <v>0</v>
      </c>
      <c r="J7626" s="76">
        <f>IF('(Other Computations)'!J202=0,0,Inputs!L284*Inputs!L177*Inputs!E80*Inputs!D27*'GM Alloc Factors'!J38/('(Other Computations)'!J189+'(Other Computations)'!J202))</f>
        <v>0</v>
      </c>
      <c r="K7626" s="43">
        <f t="shared" si="1619"/>
        <v>0</v>
      </c>
    </row>
    <row r="7627" spans="1:11" ht="12.75" customHeight="1">
      <c r="A7627" s="61" t="str">
        <f>"         "&amp;Labels!B73</f>
        <v xml:space="preserve">         Customer 5</v>
      </c>
      <c r="B7627" s="76">
        <f>IF('(Other Computations)'!B203=0,0,Inputs!D285*Inputs!D178*Inputs!E81*Inputs!D27*'GM Alloc Factors'!B38/('(Other Computations)'!B190+'(Other Computations)'!B203))</f>
        <v>0</v>
      </c>
      <c r="C7627" s="76">
        <f>IF('(Other Computations)'!C203=0,0,Inputs!E285*Inputs!E178*Inputs!E81*Inputs!D27*'GM Alloc Factors'!C38/('(Other Computations)'!C190+'(Other Computations)'!C203))</f>
        <v>0</v>
      </c>
      <c r="D7627" s="76">
        <f>IF('(Other Computations)'!D203=0,0,Inputs!F285*Inputs!F178*Inputs!E81*Inputs!D27*'GM Alloc Factors'!D38/('(Other Computations)'!D190+'(Other Computations)'!D203))</f>
        <v>0</v>
      </c>
      <c r="E7627" s="76">
        <f>IF('(Other Computations)'!E203=0,0,Inputs!G285*Inputs!G178*Inputs!E81*Inputs!D27*'GM Alloc Factors'!E38/('(Other Computations)'!E190+'(Other Computations)'!E203))</f>
        <v>0</v>
      </c>
      <c r="F7627" s="43">
        <f t="shared" si="1618"/>
        <v>0</v>
      </c>
      <c r="G7627" s="76">
        <f>IF('(Other Computations)'!G203=0,0,Inputs!I285*Inputs!I178*Inputs!E81*Inputs!D27*'GM Alloc Factors'!G38/('(Other Computations)'!G190+'(Other Computations)'!G203))</f>
        <v>0</v>
      </c>
      <c r="H7627" s="76">
        <f>IF('(Other Computations)'!H203=0,0,Inputs!J285*Inputs!J178*Inputs!E81*Inputs!D27*'GM Alloc Factors'!H38/('(Other Computations)'!H190+'(Other Computations)'!H203))</f>
        <v>0</v>
      </c>
      <c r="I7627" s="76">
        <f>IF('(Other Computations)'!I203=0,0,Inputs!K285*Inputs!K178*Inputs!E81*Inputs!D27*'GM Alloc Factors'!I38/('(Other Computations)'!I190+'(Other Computations)'!I203))</f>
        <v>0</v>
      </c>
      <c r="J7627" s="76">
        <f>IF('(Other Computations)'!J203=0,0,Inputs!L285*Inputs!L178*Inputs!E81*Inputs!D27*'GM Alloc Factors'!J38/('(Other Computations)'!J190+'(Other Computations)'!J203))</f>
        <v>0</v>
      </c>
      <c r="K7627" s="43">
        <f t="shared" si="1619"/>
        <v>0</v>
      </c>
    </row>
    <row r="7628" spans="1:11" ht="12.75" customHeight="1">
      <c r="A7628" s="61" t="str">
        <f>"         "&amp;Labels!B74</f>
        <v xml:space="preserve">         Customer 6</v>
      </c>
      <c r="B7628" s="76">
        <f>IF('(Other Computations)'!B204=0,0,Inputs!D286*Inputs!D179*Inputs!E82*Inputs!D27*'GM Alloc Factors'!B38/('(Other Computations)'!B191+'(Other Computations)'!B204))</f>
        <v>0</v>
      </c>
      <c r="C7628" s="76">
        <f>IF('(Other Computations)'!C204=0,0,Inputs!E286*Inputs!E179*Inputs!E82*Inputs!D27*'GM Alloc Factors'!C38/('(Other Computations)'!C191+'(Other Computations)'!C204))</f>
        <v>0</v>
      </c>
      <c r="D7628" s="76">
        <f>IF('(Other Computations)'!D204=0,0,Inputs!F286*Inputs!F179*Inputs!E82*Inputs!D27*'GM Alloc Factors'!D38/('(Other Computations)'!D191+'(Other Computations)'!D204))</f>
        <v>0</v>
      </c>
      <c r="E7628" s="76">
        <f>IF('(Other Computations)'!E204=0,0,Inputs!G286*Inputs!G179*Inputs!E82*Inputs!D27*'GM Alloc Factors'!E38/('(Other Computations)'!E191+'(Other Computations)'!E204))</f>
        <v>0</v>
      </c>
      <c r="F7628" s="43">
        <f t="shared" si="1618"/>
        <v>0</v>
      </c>
      <c r="G7628" s="76">
        <f>IF('(Other Computations)'!G204=0,0,Inputs!I286*Inputs!I179*Inputs!E82*Inputs!D27*'GM Alloc Factors'!G38/('(Other Computations)'!G191+'(Other Computations)'!G204))</f>
        <v>0</v>
      </c>
      <c r="H7628" s="76">
        <f>IF('(Other Computations)'!H204=0,0,Inputs!J286*Inputs!J179*Inputs!E82*Inputs!D27*'GM Alloc Factors'!H38/('(Other Computations)'!H191+'(Other Computations)'!H204))</f>
        <v>0</v>
      </c>
      <c r="I7628" s="76">
        <f>IF('(Other Computations)'!I204=0,0,Inputs!K286*Inputs!K179*Inputs!E82*Inputs!D27*'GM Alloc Factors'!I38/('(Other Computations)'!I191+'(Other Computations)'!I204))</f>
        <v>0</v>
      </c>
      <c r="J7628" s="76">
        <f>IF('(Other Computations)'!J204=0,0,Inputs!L286*Inputs!L179*Inputs!E82*Inputs!D27*'GM Alloc Factors'!J38/('(Other Computations)'!J191+'(Other Computations)'!J204))</f>
        <v>0</v>
      </c>
      <c r="K7628" s="43">
        <f t="shared" si="1619"/>
        <v>0</v>
      </c>
    </row>
    <row r="7629" spans="1:11" ht="12.75" customHeight="1">
      <c r="A7629" s="61" t="str">
        <f>"         "&amp;Labels!B75</f>
        <v xml:space="preserve">         Customer 7</v>
      </c>
      <c r="B7629" s="76">
        <f>IF('(Other Computations)'!B205=0,0,Inputs!D287*Inputs!D180*Inputs!E83*Inputs!D27*'GM Alloc Factors'!B38/('(Other Computations)'!B192+'(Other Computations)'!B205))</f>
        <v>0</v>
      </c>
      <c r="C7629" s="76">
        <f>IF('(Other Computations)'!C205=0,0,Inputs!E287*Inputs!E180*Inputs!E83*Inputs!D27*'GM Alloc Factors'!C38/('(Other Computations)'!C192+'(Other Computations)'!C205))</f>
        <v>0</v>
      </c>
      <c r="D7629" s="76">
        <f>IF('(Other Computations)'!D205=0,0,Inputs!F287*Inputs!F180*Inputs!E83*Inputs!D27*'GM Alloc Factors'!D38/('(Other Computations)'!D192+'(Other Computations)'!D205))</f>
        <v>0</v>
      </c>
      <c r="E7629" s="76">
        <f>IF('(Other Computations)'!E205=0,0,Inputs!G287*Inputs!G180*Inputs!E83*Inputs!D27*'GM Alloc Factors'!E38/('(Other Computations)'!E192+'(Other Computations)'!E205))</f>
        <v>0</v>
      </c>
      <c r="F7629" s="43">
        <f t="shared" si="1618"/>
        <v>0</v>
      </c>
      <c r="G7629" s="76">
        <f>IF('(Other Computations)'!G205=0,0,Inputs!I287*Inputs!I180*Inputs!E83*Inputs!D27*'GM Alloc Factors'!G38/('(Other Computations)'!G192+'(Other Computations)'!G205))</f>
        <v>0</v>
      </c>
      <c r="H7629" s="76">
        <f>IF('(Other Computations)'!H205=0,0,Inputs!J287*Inputs!J180*Inputs!E83*Inputs!D27*'GM Alloc Factors'!H38/('(Other Computations)'!H192+'(Other Computations)'!H205))</f>
        <v>0</v>
      </c>
      <c r="I7629" s="76">
        <f>IF('(Other Computations)'!I205=0,0,Inputs!K287*Inputs!K180*Inputs!E83*Inputs!D27*'GM Alloc Factors'!I38/('(Other Computations)'!I192+'(Other Computations)'!I205))</f>
        <v>0</v>
      </c>
      <c r="J7629" s="76">
        <f>IF('(Other Computations)'!J205=0,0,Inputs!L287*Inputs!L180*Inputs!E83*Inputs!D27*'GM Alloc Factors'!J38/('(Other Computations)'!J192+'(Other Computations)'!J205))</f>
        <v>0</v>
      </c>
      <c r="K7629" s="43">
        <f t="shared" si="1619"/>
        <v>0</v>
      </c>
    </row>
    <row r="7630" spans="1:11" ht="12.75" customHeight="1">
      <c r="A7630" s="61" t="str">
        <f>"         "&amp;Labels!B76</f>
        <v xml:space="preserve">         Customer 8</v>
      </c>
      <c r="B7630" s="76">
        <f>IF('(Other Computations)'!B206=0,0,Inputs!D288*Inputs!D181*Inputs!E84*Inputs!D27*'GM Alloc Factors'!B38/('(Other Computations)'!B193+'(Other Computations)'!B206))</f>
        <v>0</v>
      </c>
      <c r="C7630" s="76">
        <f>IF('(Other Computations)'!C206=0,0,Inputs!E288*Inputs!E181*Inputs!E84*Inputs!D27*'GM Alloc Factors'!C38/('(Other Computations)'!C193+'(Other Computations)'!C206))</f>
        <v>0</v>
      </c>
      <c r="D7630" s="76">
        <f>IF('(Other Computations)'!D206=0,0,Inputs!F288*Inputs!F181*Inputs!E84*Inputs!D27*'GM Alloc Factors'!D38/('(Other Computations)'!D193+'(Other Computations)'!D206))</f>
        <v>0</v>
      </c>
      <c r="E7630" s="76">
        <f>IF('(Other Computations)'!E206=0,0,Inputs!G288*Inputs!G181*Inputs!E84*Inputs!D27*'GM Alloc Factors'!E38/('(Other Computations)'!E193+'(Other Computations)'!E206))</f>
        <v>0</v>
      </c>
      <c r="F7630" s="43">
        <f t="shared" si="1618"/>
        <v>0</v>
      </c>
      <c r="G7630" s="76">
        <f>IF('(Other Computations)'!G206=0,0,Inputs!I288*Inputs!I181*Inputs!E84*Inputs!D27*'GM Alloc Factors'!G38/('(Other Computations)'!G193+'(Other Computations)'!G206))</f>
        <v>0</v>
      </c>
      <c r="H7630" s="76">
        <f>IF('(Other Computations)'!H206=0,0,Inputs!J288*Inputs!J181*Inputs!E84*Inputs!D27*'GM Alloc Factors'!H38/('(Other Computations)'!H193+'(Other Computations)'!H206))</f>
        <v>0</v>
      </c>
      <c r="I7630" s="76">
        <f>IF('(Other Computations)'!I206=0,0,Inputs!K288*Inputs!K181*Inputs!E84*Inputs!D27*'GM Alloc Factors'!I38/('(Other Computations)'!I193+'(Other Computations)'!I206))</f>
        <v>0</v>
      </c>
      <c r="J7630" s="76">
        <f>IF('(Other Computations)'!J206=0,0,Inputs!L288*Inputs!L181*Inputs!E84*Inputs!D27*'GM Alloc Factors'!J38/('(Other Computations)'!J193+'(Other Computations)'!J206))</f>
        <v>0</v>
      </c>
      <c r="K7630" s="43">
        <f t="shared" si="1619"/>
        <v>0</v>
      </c>
    </row>
    <row r="7631" spans="1:11" ht="12.75" customHeight="1">
      <c r="A7631" s="61" t="str">
        <f>"         "&amp;Labels!B77</f>
        <v xml:space="preserve">         Customer 9</v>
      </c>
      <c r="B7631" s="76">
        <f>IF('(Other Computations)'!B207=0,0,Inputs!D289*Inputs!D182*Inputs!E85*Inputs!D27*'GM Alloc Factors'!B38/('(Other Computations)'!B194+'(Other Computations)'!B207))</f>
        <v>0</v>
      </c>
      <c r="C7631" s="76">
        <f>IF('(Other Computations)'!C207=0,0,Inputs!E289*Inputs!E182*Inputs!E85*Inputs!D27*'GM Alloc Factors'!C38/('(Other Computations)'!C194+'(Other Computations)'!C207))</f>
        <v>0</v>
      </c>
      <c r="D7631" s="76">
        <f>IF('(Other Computations)'!D207=0,0,Inputs!F289*Inputs!F182*Inputs!E85*Inputs!D27*'GM Alloc Factors'!D38/('(Other Computations)'!D194+'(Other Computations)'!D207))</f>
        <v>0</v>
      </c>
      <c r="E7631" s="76">
        <f>IF('(Other Computations)'!E207=0,0,Inputs!G289*Inputs!G182*Inputs!E85*Inputs!D27*'GM Alloc Factors'!E38/('(Other Computations)'!E194+'(Other Computations)'!E207))</f>
        <v>0</v>
      </c>
      <c r="F7631" s="43">
        <f t="shared" si="1618"/>
        <v>0</v>
      </c>
      <c r="G7631" s="76">
        <f>IF('(Other Computations)'!G207=0,0,Inputs!I289*Inputs!I182*Inputs!E85*Inputs!D27*'GM Alloc Factors'!G38/('(Other Computations)'!G194+'(Other Computations)'!G207))</f>
        <v>0</v>
      </c>
      <c r="H7631" s="76">
        <f>IF('(Other Computations)'!H207=0,0,Inputs!J289*Inputs!J182*Inputs!E85*Inputs!D27*'GM Alloc Factors'!H38/('(Other Computations)'!H194+'(Other Computations)'!H207))</f>
        <v>0</v>
      </c>
      <c r="I7631" s="76">
        <f>IF('(Other Computations)'!I207=0,0,Inputs!K289*Inputs!K182*Inputs!E85*Inputs!D27*'GM Alloc Factors'!I38/('(Other Computations)'!I194+'(Other Computations)'!I207))</f>
        <v>0</v>
      </c>
      <c r="J7631" s="76">
        <f>IF('(Other Computations)'!J207=0,0,Inputs!L289*Inputs!L182*Inputs!E85*Inputs!D27*'GM Alloc Factors'!J38/('(Other Computations)'!J194+'(Other Computations)'!J207))</f>
        <v>0</v>
      </c>
      <c r="K7631" s="43">
        <f t="shared" si="1619"/>
        <v>0</v>
      </c>
    </row>
    <row r="7632" spans="1:11" ht="12.75" customHeight="1">
      <c r="A7632" s="61" t="str">
        <f>"         "&amp;Labels!B78</f>
        <v xml:space="preserve">         Customer 10</v>
      </c>
      <c r="B7632" s="76">
        <f>IF('(Other Computations)'!B208=0,0,Inputs!D290*Inputs!D183*Inputs!E86*Inputs!D27*'GM Alloc Factors'!B38/('(Other Computations)'!B195+'(Other Computations)'!B208))</f>
        <v>0</v>
      </c>
      <c r="C7632" s="76">
        <f>IF('(Other Computations)'!C208=0,0,Inputs!E290*Inputs!E183*Inputs!E86*Inputs!D27*'GM Alloc Factors'!C38/('(Other Computations)'!C195+'(Other Computations)'!C208))</f>
        <v>0</v>
      </c>
      <c r="D7632" s="76">
        <f>IF('(Other Computations)'!D208=0,0,Inputs!F290*Inputs!F183*Inputs!E86*Inputs!D27*'GM Alloc Factors'!D38/('(Other Computations)'!D195+'(Other Computations)'!D208))</f>
        <v>0</v>
      </c>
      <c r="E7632" s="76">
        <f>IF('(Other Computations)'!E208=0,0,Inputs!G290*Inputs!G183*Inputs!E86*Inputs!D27*'GM Alloc Factors'!E38/('(Other Computations)'!E195+'(Other Computations)'!E208))</f>
        <v>0</v>
      </c>
      <c r="F7632" s="43">
        <f t="shared" si="1618"/>
        <v>0</v>
      </c>
      <c r="G7632" s="76">
        <f>IF('(Other Computations)'!G208=0,0,Inputs!I290*Inputs!I183*Inputs!E86*Inputs!D27*'GM Alloc Factors'!G38/('(Other Computations)'!G195+'(Other Computations)'!G208))</f>
        <v>0</v>
      </c>
      <c r="H7632" s="76">
        <f>IF('(Other Computations)'!H208=0,0,Inputs!J290*Inputs!J183*Inputs!E86*Inputs!D27*'GM Alloc Factors'!H38/('(Other Computations)'!H195+'(Other Computations)'!H208))</f>
        <v>0</v>
      </c>
      <c r="I7632" s="76">
        <f>IF('(Other Computations)'!I208=0,0,Inputs!K290*Inputs!K183*Inputs!E86*Inputs!D27*'GM Alloc Factors'!I38/('(Other Computations)'!I195+'(Other Computations)'!I208))</f>
        <v>0</v>
      </c>
      <c r="J7632" s="76">
        <f>IF('(Other Computations)'!J208=0,0,Inputs!L290*Inputs!L183*Inputs!E86*Inputs!D27*'GM Alloc Factors'!J38/('(Other Computations)'!J195+'(Other Computations)'!J208))</f>
        <v>0</v>
      </c>
      <c r="K7632" s="43">
        <f t="shared" si="1619"/>
        <v>0</v>
      </c>
    </row>
    <row r="7633" spans="1:11" ht="12.75" customHeight="1">
      <c r="A7633" s="61" t="str">
        <f>"         "&amp;Labels!C68</f>
        <v xml:space="preserve">         Total</v>
      </c>
      <c r="B7633" s="84">
        <f>SUM(B7623:B7632)</f>
        <v>0</v>
      </c>
      <c r="C7633" s="84">
        <f>SUM(C7623:C7632)</f>
        <v>0</v>
      </c>
      <c r="D7633" s="84">
        <f>SUM(D7623:D7632)</f>
        <v>0</v>
      </c>
      <c r="E7633" s="84">
        <f>SUM(E7623:E7632)</f>
        <v>0</v>
      </c>
      <c r="F7633" s="43">
        <f t="shared" si="1618"/>
        <v>0</v>
      </c>
      <c r="G7633" s="84">
        <f>SUM(G7623:G7632)</f>
        <v>0</v>
      </c>
      <c r="H7633" s="84">
        <f>SUM(H7623:H7632)</f>
        <v>0</v>
      </c>
      <c r="I7633" s="84">
        <f>SUM(I7623:I7632)</f>
        <v>0</v>
      </c>
      <c r="J7633" s="84">
        <f>SUM(J7623:J7632)</f>
        <v>0</v>
      </c>
      <c r="K7633" s="43">
        <f t="shared" si="1619"/>
        <v>0</v>
      </c>
    </row>
    <row r="7634" spans="1:11" ht="12.75" customHeight="1">
      <c r="A7634" s="61" t="str">
        <f>"      "&amp;Labels!B87</f>
        <v xml:space="preserve">      Q 3</v>
      </c>
      <c r="B7634" s="84"/>
      <c r="C7634" s="84"/>
      <c r="D7634" s="84"/>
      <c r="E7634" s="84"/>
      <c r="F7634" s="43"/>
      <c r="G7634" s="84"/>
      <c r="H7634" s="84"/>
      <c r="I7634" s="84"/>
      <c r="J7634" s="84"/>
      <c r="K7634" s="43"/>
    </row>
    <row r="7635" spans="1:11" ht="12.75" customHeight="1">
      <c r="A7635" s="61" t="str">
        <f>"         "&amp;Labels!B69</f>
        <v xml:space="preserve">         Customer 1</v>
      </c>
      <c r="B7635" s="76">
        <f>IF('(Other Computations)'!B199=0,0,Inputs!D281*Inputs!D174*Inputs!F77*Inputs!D27*'GM Alloc Factors'!B41/('(Other Computations)'!B186+'(Other Computations)'!B199))</f>
        <v>0</v>
      </c>
      <c r="C7635" s="76">
        <f>IF('(Other Computations)'!C199=0,0,Inputs!E281*Inputs!E174*Inputs!F77*Inputs!D27*'GM Alloc Factors'!C41/('(Other Computations)'!C186+'(Other Computations)'!C199))</f>
        <v>0</v>
      </c>
      <c r="D7635" s="76">
        <f>IF('(Other Computations)'!D199=0,0,Inputs!F281*Inputs!F174*Inputs!F77*Inputs!D27*'GM Alloc Factors'!D41/('(Other Computations)'!D186+'(Other Computations)'!D199))</f>
        <v>0</v>
      </c>
      <c r="E7635" s="76">
        <f>IF('(Other Computations)'!E199=0,0,Inputs!G281*Inputs!G174*Inputs!F77*Inputs!D27*'GM Alloc Factors'!E41/('(Other Computations)'!E186+'(Other Computations)'!E199))</f>
        <v>0</v>
      </c>
      <c r="F7635" s="43">
        <f t="shared" ref="F7635:F7645" si="1620">SUM(B7635:E7635)</f>
        <v>0</v>
      </c>
      <c r="G7635" s="76">
        <f>IF('(Other Computations)'!G199=0,0,Inputs!I281*Inputs!I174*Inputs!F77*Inputs!D27*'GM Alloc Factors'!G41/('(Other Computations)'!G186+'(Other Computations)'!G199))</f>
        <v>0</v>
      </c>
      <c r="H7635" s="76">
        <f>IF('(Other Computations)'!H199=0,0,Inputs!J281*Inputs!J174*Inputs!F77*Inputs!D27*'GM Alloc Factors'!H41/('(Other Computations)'!H186+'(Other Computations)'!H199))</f>
        <v>0</v>
      </c>
      <c r="I7635" s="76">
        <f>IF('(Other Computations)'!I199=0,0,Inputs!K281*Inputs!K174*Inputs!F77*Inputs!D27*'GM Alloc Factors'!I41/('(Other Computations)'!I186+'(Other Computations)'!I199))</f>
        <v>0</v>
      </c>
      <c r="J7635" s="76">
        <f>IF('(Other Computations)'!J199=0,0,Inputs!L281*Inputs!L174*Inputs!F77*Inputs!D27*'GM Alloc Factors'!J41/('(Other Computations)'!J186+'(Other Computations)'!J199))</f>
        <v>0</v>
      </c>
      <c r="K7635" s="43">
        <f t="shared" ref="K7635:K7645" si="1621">SUM(G7635:J7635)</f>
        <v>0</v>
      </c>
    </row>
    <row r="7636" spans="1:11" ht="12.75" customHeight="1">
      <c r="A7636" s="61" t="str">
        <f>"         "&amp;Labels!B70</f>
        <v xml:space="preserve">         Customer 2</v>
      </c>
      <c r="B7636" s="76">
        <f>IF('(Other Computations)'!B200=0,0,Inputs!D282*Inputs!D175*Inputs!F78*Inputs!D27*'GM Alloc Factors'!B41/('(Other Computations)'!B187+'(Other Computations)'!B200))</f>
        <v>0</v>
      </c>
      <c r="C7636" s="76">
        <f>IF('(Other Computations)'!C200=0,0,Inputs!E282*Inputs!E175*Inputs!F78*Inputs!D27*'GM Alloc Factors'!C41/('(Other Computations)'!C187+'(Other Computations)'!C200))</f>
        <v>0</v>
      </c>
      <c r="D7636" s="76">
        <f>IF('(Other Computations)'!D200=0,0,Inputs!F282*Inputs!F175*Inputs!F78*Inputs!D27*'GM Alloc Factors'!D41/('(Other Computations)'!D187+'(Other Computations)'!D200))</f>
        <v>0</v>
      </c>
      <c r="E7636" s="76">
        <f>IF('(Other Computations)'!E200=0,0,Inputs!G282*Inputs!G175*Inputs!F78*Inputs!D27*'GM Alloc Factors'!E41/('(Other Computations)'!E187+'(Other Computations)'!E200))</f>
        <v>0</v>
      </c>
      <c r="F7636" s="43">
        <f t="shared" si="1620"/>
        <v>0</v>
      </c>
      <c r="G7636" s="76">
        <f>IF('(Other Computations)'!G200=0,0,Inputs!I282*Inputs!I175*Inputs!F78*Inputs!D27*'GM Alloc Factors'!G41/('(Other Computations)'!G187+'(Other Computations)'!G200))</f>
        <v>0</v>
      </c>
      <c r="H7636" s="76">
        <f>IF('(Other Computations)'!H200=0,0,Inputs!J282*Inputs!J175*Inputs!F78*Inputs!D27*'GM Alloc Factors'!H41/('(Other Computations)'!H187+'(Other Computations)'!H200))</f>
        <v>0</v>
      </c>
      <c r="I7636" s="76">
        <f>IF('(Other Computations)'!I200=0,0,Inputs!K282*Inputs!K175*Inputs!F78*Inputs!D27*'GM Alloc Factors'!I41/('(Other Computations)'!I187+'(Other Computations)'!I200))</f>
        <v>0</v>
      </c>
      <c r="J7636" s="76">
        <f>IF('(Other Computations)'!J200=0,0,Inputs!L282*Inputs!L175*Inputs!F78*Inputs!D27*'GM Alloc Factors'!J41/('(Other Computations)'!J187+'(Other Computations)'!J200))</f>
        <v>0</v>
      </c>
      <c r="K7636" s="43">
        <f t="shared" si="1621"/>
        <v>0</v>
      </c>
    </row>
    <row r="7637" spans="1:11" ht="12.75" customHeight="1">
      <c r="A7637" s="61" t="str">
        <f>"         "&amp;Labels!B71</f>
        <v xml:space="preserve">         Customer 3</v>
      </c>
      <c r="B7637" s="76">
        <f>IF('(Other Computations)'!B201=0,0,Inputs!D283*Inputs!D176*Inputs!F79*Inputs!D27*'GM Alloc Factors'!B41/('(Other Computations)'!B188+'(Other Computations)'!B201))</f>
        <v>0</v>
      </c>
      <c r="C7637" s="76">
        <f>IF('(Other Computations)'!C201=0,0,Inputs!E283*Inputs!E176*Inputs!F79*Inputs!D27*'GM Alloc Factors'!C41/('(Other Computations)'!C188+'(Other Computations)'!C201))</f>
        <v>0</v>
      </c>
      <c r="D7637" s="76">
        <f>IF('(Other Computations)'!D201=0,0,Inputs!F283*Inputs!F176*Inputs!F79*Inputs!D27*'GM Alloc Factors'!D41/('(Other Computations)'!D188+'(Other Computations)'!D201))</f>
        <v>0</v>
      </c>
      <c r="E7637" s="76">
        <f>IF('(Other Computations)'!E201=0,0,Inputs!G283*Inputs!G176*Inputs!F79*Inputs!D27*'GM Alloc Factors'!E41/('(Other Computations)'!E188+'(Other Computations)'!E201))</f>
        <v>0</v>
      </c>
      <c r="F7637" s="43">
        <f t="shared" si="1620"/>
        <v>0</v>
      </c>
      <c r="G7637" s="76">
        <f>IF('(Other Computations)'!G201=0,0,Inputs!I283*Inputs!I176*Inputs!F79*Inputs!D27*'GM Alloc Factors'!G41/('(Other Computations)'!G188+'(Other Computations)'!G201))</f>
        <v>0</v>
      </c>
      <c r="H7637" s="76">
        <f>IF('(Other Computations)'!H201=0,0,Inputs!J283*Inputs!J176*Inputs!F79*Inputs!D27*'GM Alloc Factors'!H41/('(Other Computations)'!H188+'(Other Computations)'!H201))</f>
        <v>0</v>
      </c>
      <c r="I7637" s="76">
        <f>IF('(Other Computations)'!I201=0,0,Inputs!K283*Inputs!K176*Inputs!F79*Inputs!D27*'GM Alloc Factors'!I41/('(Other Computations)'!I188+'(Other Computations)'!I201))</f>
        <v>0</v>
      </c>
      <c r="J7637" s="76">
        <f>IF('(Other Computations)'!J201=0,0,Inputs!L283*Inputs!L176*Inputs!F79*Inputs!D27*'GM Alloc Factors'!J41/('(Other Computations)'!J188+'(Other Computations)'!J201))</f>
        <v>0</v>
      </c>
      <c r="K7637" s="43">
        <f t="shared" si="1621"/>
        <v>0</v>
      </c>
    </row>
    <row r="7638" spans="1:11" ht="12.75" customHeight="1">
      <c r="A7638" s="61" t="str">
        <f>"         "&amp;Labels!B72</f>
        <v xml:space="preserve">         Customer 4</v>
      </c>
      <c r="B7638" s="76">
        <f>IF('(Other Computations)'!B202=0,0,Inputs!D284*Inputs!D177*Inputs!F80*Inputs!D27*'GM Alloc Factors'!B41/('(Other Computations)'!B189+'(Other Computations)'!B202))</f>
        <v>0</v>
      </c>
      <c r="C7638" s="76">
        <f>IF('(Other Computations)'!C202=0,0,Inputs!E284*Inputs!E177*Inputs!F80*Inputs!D27*'GM Alloc Factors'!C41/('(Other Computations)'!C189+'(Other Computations)'!C202))</f>
        <v>0</v>
      </c>
      <c r="D7638" s="76">
        <f>IF('(Other Computations)'!D202=0,0,Inputs!F284*Inputs!F177*Inputs!F80*Inputs!D27*'GM Alloc Factors'!D41/('(Other Computations)'!D189+'(Other Computations)'!D202))</f>
        <v>0</v>
      </c>
      <c r="E7638" s="76">
        <f>IF('(Other Computations)'!E202=0,0,Inputs!G284*Inputs!G177*Inputs!F80*Inputs!D27*'GM Alloc Factors'!E41/('(Other Computations)'!E189+'(Other Computations)'!E202))</f>
        <v>0</v>
      </c>
      <c r="F7638" s="43">
        <f t="shared" si="1620"/>
        <v>0</v>
      </c>
      <c r="G7638" s="76">
        <f>IF('(Other Computations)'!G202=0,0,Inputs!I284*Inputs!I177*Inputs!F80*Inputs!D27*'GM Alloc Factors'!G41/('(Other Computations)'!G189+'(Other Computations)'!G202))</f>
        <v>0</v>
      </c>
      <c r="H7638" s="76">
        <f>IF('(Other Computations)'!H202=0,0,Inputs!J284*Inputs!J177*Inputs!F80*Inputs!D27*'GM Alloc Factors'!H41/('(Other Computations)'!H189+'(Other Computations)'!H202))</f>
        <v>0</v>
      </c>
      <c r="I7638" s="76">
        <f>IF('(Other Computations)'!I202=0,0,Inputs!K284*Inputs!K177*Inputs!F80*Inputs!D27*'GM Alloc Factors'!I41/('(Other Computations)'!I189+'(Other Computations)'!I202))</f>
        <v>0</v>
      </c>
      <c r="J7638" s="76">
        <f>IF('(Other Computations)'!J202=0,0,Inputs!L284*Inputs!L177*Inputs!F80*Inputs!D27*'GM Alloc Factors'!J41/('(Other Computations)'!J189+'(Other Computations)'!J202))</f>
        <v>0</v>
      </c>
      <c r="K7638" s="43">
        <f t="shared" si="1621"/>
        <v>0</v>
      </c>
    </row>
    <row r="7639" spans="1:11" ht="12.75" customHeight="1">
      <c r="A7639" s="61" t="str">
        <f>"         "&amp;Labels!B73</f>
        <v xml:space="preserve">         Customer 5</v>
      </c>
      <c r="B7639" s="76">
        <f>IF('(Other Computations)'!B203=0,0,Inputs!D285*Inputs!D178*Inputs!F81*Inputs!D27*'GM Alloc Factors'!B41/('(Other Computations)'!B190+'(Other Computations)'!B203))</f>
        <v>0</v>
      </c>
      <c r="C7639" s="76">
        <f>IF('(Other Computations)'!C203=0,0,Inputs!E285*Inputs!E178*Inputs!F81*Inputs!D27*'GM Alloc Factors'!C41/('(Other Computations)'!C190+'(Other Computations)'!C203))</f>
        <v>0</v>
      </c>
      <c r="D7639" s="76">
        <f>IF('(Other Computations)'!D203=0,0,Inputs!F285*Inputs!F178*Inputs!F81*Inputs!D27*'GM Alloc Factors'!D41/('(Other Computations)'!D190+'(Other Computations)'!D203))</f>
        <v>0</v>
      </c>
      <c r="E7639" s="76">
        <f>IF('(Other Computations)'!E203=0,0,Inputs!G285*Inputs!G178*Inputs!F81*Inputs!D27*'GM Alloc Factors'!E41/('(Other Computations)'!E190+'(Other Computations)'!E203))</f>
        <v>0</v>
      </c>
      <c r="F7639" s="43">
        <f t="shared" si="1620"/>
        <v>0</v>
      </c>
      <c r="G7639" s="76">
        <f>IF('(Other Computations)'!G203=0,0,Inputs!I285*Inputs!I178*Inputs!F81*Inputs!D27*'GM Alloc Factors'!G41/('(Other Computations)'!G190+'(Other Computations)'!G203))</f>
        <v>0</v>
      </c>
      <c r="H7639" s="76">
        <f>IF('(Other Computations)'!H203=0,0,Inputs!J285*Inputs!J178*Inputs!F81*Inputs!D27*'GM Alloc Factors'!H41/('(Other Computations)'!H190+'(Other Computations)'!H203))</f>
        <v>0</v>
      </c>
      <c r="I7639" s="76">
        <f>IF('(Other Computations)'!I203=0,0,Inputs!K285*Inputs!K178*Inputs!F81*Inputs!D27*'GM Alloc Factors'!I41/('(Other Computations)'!I190+'(Other Computations)'!I203))</f>
        <v>0</v>
      </c>
      <c r="J7639" s="76">
        <f>IF('(Other Computations)'!J203=0,0,Inputs!L285*Inputs!L178*Inputs!F81*Inputs!D27*'GM Alloc Factors'!J41/('(Other Computations)'!J190+'(Other Computations)'!J203))</f>
        <v>0</v>
      </c>
      <c r="K7639" s="43">
        <f t="shared" si="1621"/>
        <v>0</v>
      </c>
    </row>
    <row r="7640" spans="1:11" ht="12.75" customHeight="1">
      <c r="A7640" s="61" t="str">
        <f>"         "&amp;Labels!B74</f>
        <v xml:space="preserve">         Customer 6</v>
      </c>
      <c r="B7640" s="76">
        <f>IF('(Other Computations)'!B204=0,0,Inputs!D286*Inputs!D179*Inputs!F82*Inputs!D27*'GM Alloc Factors'!B41/('(Other Computations)'!B191+'(Other Computations)'!B204))</f>
        <v>0</v>
      </c>
      <c r="C7640" s="76">
        <f>IF('(Other Computations)'!C204=0,0,Inputs!E286*Inputs!E179*Inputs!F82*Inputs!D27*'GM Alloc Factors'!C41/('(Other Computations)'!C191+'(Other Computations)'!C204))</f>
        <v>0</v>
      </c>
      <c r="D7640" s="76">
        <f>IF('(Other Computations)'!D204=0,0,Inputs!F286*Inputs!F179*Inputs!F82*Inputs!D27*'GM Alloc Factors'!D41/('(Other Computations)'!D191+'(Other Computations)'!D204))</f>
        <v>0</v>
      </c>
      <c r="E7640" s="76">
        <f>IF('(Other Computations)'!E204=0,0,Inputs!G286*Inputs!G179*Inputs!F82*Inputs!D27*'GM Alloc Factors'!E41/('(Other Computations)'!E191+'(Other Computations)'!E204))</f>
        <v>0</v>
      </c>
      <c r="F7640" s="43">
        <f t="shared" si="1620"/>
        <v>0</v>
      </c>
      <c r="G7640" s="76">
        <f>IF('(Other Computations)'!G204=0,0,Inputs!I286*Inputs!I179*Inputs!F82*Inputs!D27*'GM Alloc Factors'!G41/('(Other Computations)'!G191+'(Other Computations)'!G204))</f>
        <v>0</v>
      </c>
      <c r="H7640" s="76">
        <f>IF('(Other Computations)'!H204=0,0,Inputs!J286*Inputs!J179*Inputs!F82*Inputs!D27*'GM Alloc Factors'!H41/('(Other Computations)'!H191+'(Other Computations)'!H204))</f>
        <v>0</v>
      </c>
      <c r="I7640" s="76">
        <f>IF('(Other Computations)'!I204=0,0,Inputs!K286*Inputs!K179*Inputs!F82*Inputs!D27*'GM Alloc Factors'!I41/('(Other Computations)'!I191+'(Other Computations)'!I204))</f>
        <v>0</v>
      </c>
      <c r="J7640" s="76">
        <f>IF('(Other Computations)'!J204=0,0,Inputs!L286*Inputs!L179*Inputs!F82*Inputs!D27*'GM Alloc Factors'!J41/('(Other Computations)'!J191+'(Other Computations)'!J204))</f>
        <v>0</v>
      </c>
      <c r="K7640" s="43">
        <f t="shared" si="1621"/>
        <v>0</v>
      </c>
    </row>
    <row r="7641" spans="1:11" ht="12.75" customHeight="1">
      <c r="A7641" s="61" t="str">
        <f>"         "&amp;Labels!B75</f>
        <v xml:space="preserve">         Customer 7</v>
      </c>
      <c r="B7641" s="76">
        <f>IF('(Other Computations)'!B205=0,0,Inputs!D287*Inputs!D180*Inputs!F83*Inputs!D27*'GM Alloc Factors'!B41/('(Other Computations)'!B192+'(Other Computations)'!B205))</f>
        <v>0</v>
      </c>
      <c r="C7641" s="76">
        <f>IF('(Other Computations)'!C205=0,0,Inputs!E287*Inputs!E180*Inputs!F83*Inputs!D27*'GM Alloc Factors'!C41/('(Other Computations)'!C192+'(Other Computations)'!C205))</f>
        <v>0</v>
      </c>
      <c r="D7641" s="76">
        <f>IF('(Other Computations)'!D205=0,0,Inputs!F287*Inputs!F180*Inputs!F83*Inputs!D27*'GM Alloc Factors'!D41/('(Other Computations)'!D192+'(Other Computations)'!D205))</f>
        <v>0</v>
      </c>
      <c r="E7641" s="76">
        <f>IF('(Other Computations)'!E205=0,0,Inputs!G287*Inputs!G180*Inputs!F83*Inputs!D27*'GM Alloc Factors'!E41/('(Other Computations)'!E192+'(Other Computations)'!E205))</f>
        <v>0</v>
      </c>
      <c r="F7641" s="43">
        <f t="shared" si="1620"/>
        <v>0</v>
      </c>
      <c r="G7641" s="76">
        <f>IF('(Other Computations)'!G205=0,0,Inputs!I287*Inputs!I180*Inputs!F83*Inputs!D27*'GM Alloc Factors'!G41/('(Other Computations)'!G192+'(Other Computations)'!G205))</f>
        <v>0</v>
      </c>
      <c r="H7641" s="76">
        <f>IF('(Other Computations)'!H205=0,0,Inputs!J287*Inputs!J180*Inputs!F83*Inputs!D27*'GM Alloc Factors'!H41/('(Other Computations)'!H192+'(Other Computations)'!H205))</f>
        <v>0</v>
      </c>
      <c r="I7641" s="76">
        <f>IF('(Other Computations)'!I205=0,0,Inputs!K287*Inputs!K180*Inputs!F83*Inputs!D27*'GM Alloc Factors'!I41/('(Other Computations)'!I192+'(Other Computations)'!I205))</f>
        <v>0</v>
      </c>
      <c r="J7641" s="76">
        <f>IF('(Other Computations)'!J205=0,0,Inputs!L287*Inputs!L180*Inputs!F83*Inputs!D27*'GM Alloc Factors'!J41/('(Other Computations)'!J192+'(Other Computations)'!J205))</f>
        <v>0</v>
      </c>
      <c r="K7641" s="43">
        <f t="shared" si="1621"/>
        <v>0</v>
      </c>
    </row>
    <row r="7642" spans="1:11" ht="12.75" customHeight="1">
      <c r="A7642" s="61" t="str">
        <f>"         "&amp;Labels!B76</f>
        <v xml:space="preserve">         Customer 8</v>
      </c>
      <c r="B7642" s="76">
        <f>IF('(Other Computations)'!B206=0,0,Inputs!D288*Inputs!D181*Inputs!F84*Inputs!D27*'GM Alloc Factors'!B41/('(Other Computations)'!B193+'(Other Computations)'!B206))</f>
        <v>0</v>
      </c>
      <c r="C7642" s="76">
        <f>IF('(Other Computations)'!C206=0,0,Inputs!E288*Inputs!E181*Inputs!F84*Inputs!D27*'GM Alloc Factors'!C41/('(Other Computations)'!C193+'(Other Computations)'!C206))</f>
        <v>0</v>
      </c>
      <c r="D7642" s="76">
        <f>IF('(Other Computations)'!D206=0,0,Inputs!F288*Inputs!F181*Inputs!F84*Inputs!D27*'GM Alloc Factors'!D41/('(Other Computations)'!D193+'(Other Computations)'!D206))</f>
        <v>0</v>
      </c>
      <c r="E7642" s="76">
        <f>IF('(Other Computations)'!E206=0,0,Inputs!G288*Inputs!G181*Inputs!F84*Inputs!D27*'GM Alloc Factors'!E41/('(Other Computations)'!E193+'(Other Computations)'!E206))</f>
        <v>0</v>
      </c>
      <c r="F7642" s="43">
        <f t="shared" si="1620"/>
        <v>0</v>
      </c>
      <c r="G7642" s="76">
        <f>IF('(Other Computations)'!G206=0,0,Inputs!I288*Inputs!I181*Inputs!F84*Inputs!D27*'GM Alloc Factors'!G41/('(Other Computations)'!G193+'(Other Computations)'!G206))</f>
        <v>0</v>
      </c>
      <c r="H7642" s="76">
        <f>IF('(Other Computations)'!H206=0,0,Inputs!J288*Inputs!J181*Inputs!F84*Inputs!D27*'GM Alloc Factors'!H41/('(Other Computations)'!H193+'(Other Computations)'!H206))</f>
        <v>0</v>
      </c>
      <c r="I7642" s="76">
        <f>IF('(Other Computations)'!I206=0,0,Inputs!K288*Inputs!K181*Inputs!F84*Inputs!D27*'GM Alloc Factors'!I41/('(Other Computations)'!I193+'(Other Computations)'!I206))</f>
        <v>0</v>
      </c>
      <c r="J7642" s="76">
        <f>IF('(Other Computations)'!J206=0,0,Inputs!L288*Inputs!L181*Inputs!F84*Inputs!D27*'GM Alloc Factors'!J41/('(Other Computations)'!J193+'(Other Computations)'!J206))</f>
        <v>0</v>
      </c>
      <c r="K7642" s="43">
        <f t="shared" si="1621"/>
        <v>0</v>
      </c>
    </row>
    <row r="7643" spans="1:11" ht="12.75" customHeight="1">
      <c r="A7643" s="61" t="str">
        <f>"         "&amp;Labels!B77</f>
        <v xml:space="preserve">         Customer 9</v>
      </c>
      <c r="B7643" s="76">
        <f>IF('(Other Computations)'!B207=0,0,Inputs!D289*Inputs!D182*Inputs!F85*Inputs!D27*'GM Alloc Factors'!B41/('(Other Computations)'!B194+'(Other Computations)'!B207))</f>
        <v>0</v>
      </c>
      <c r="C7643" s="76">
        <f>IF('(Other Computations)'!C207=0,0,Inputs!E289*Inputs!E182*Inputs!F85*Inputs!D27*'GM Alloc Factors'!C41/('(Other Computations)'!C194+'(Other Computations)'!C207))</f>
        <v>0</v>
      </c>
      <c r="D7643" s="76">
        <f>IF('(Other Computations)'!D207=0,0,Inputs!F289*Inputs!F182*Inputs!F85*Inputs!D27*'GM Alloc Factors'!D41/('(Other Computations)'!D194+'(Other Computations)'!D207))</f>
        <v>0</v>
      </c>
      <c r="E7643" s="76">
        <f>IF('(Other Computations)'!E207=0,0,Inputs!G289*Inputs!G182*Inputs!F85*Inputs!D27*'GM Alloc Factors'!E41/('(Other Computations)'!E194+'(Other Computations)'!E207))</f>
        <v>0</v>
      </c>
      <c r="F7643" s="43">
        <f t="shared" si="1620"/>
        <v>0</v>
      </c>
      <c r="G7643" s="76">
        <f>IF('(Other Computations)'!G207=0,0,Inputs!I289*Inputs!I182*Inputs!F85*Inputs!D27*'GM Alloc Factors'!G41/('(Other Computations)'!G194+'(Other Computations)'!G207))</f>
        <v>0</v>
      </c>
      <c r="H7643" s="76">
        <f>IF('(Other Computations)'!H207=0,0,Inputs!J289*Inputs!J182*Inputs!F85*Inputs!D27*'GM Alloc Factors'!H41/('(Other Computations)'!H194+'(Other Computations)'!H207))</f>
        <v>0</v>
      </c>
      <c r="I7643" s="76">
        <f>IF('(Other Computations)'!I207=0,0,Inputs!K289*Inputs!K182*Inputs!F85*Inputs!D27*'GM Alloc Factors'!I41/('(Other Computations)'!I194+'(Other Computations)'!I207))</f>
        <v>0</v>
      </c>
      <c r="J7643" s="76">
        <f>IF('(Other Computations)'!J207=0,0,Inputs!L289*Inputs!L182*Inputs!F85*Inputs!D27*'GM Alloc Factors'!J41/('(Other Computations)'!J194+'(Other Computations)'!J207))</f>
        <v>0</v>
      </c>
      <c r="K7643" s="43">
        <f t="shared" si="1621"/>
        <v>0</v>
      </c>
    </row>
    <row r="7644" spans="1:11" ht="12.75" customHeight="1">
      <c r="A7644" s="61" t="str">
        <f>"         "&amp;Labels!B78</f>
        <v xml:space="preserve">         Customer 10</v>
      </c>
      <c r="B7644" s="76">
        <f>IF('(Other Computations)'!B208=0,0,Inputs!D290*Inputs!D183*Inputs!F86*Inputs!D27*'GM Alloc Factors'!B41/('(Other Computations)'!B195+'(Other Computations)'!B208))</f>
        <v>0</v>
      </c>
      <c r="C7644" s="76">
        <f>IF('(Other Computations)'!C208=0,0,Inputs!E290*Inputs!E183*Inputs!F86*Inputs!D27*'GM Alloc Factors'!C41/('(Other Computations)'!C195+'(Other Computations)'!C208))</f>
        <v>0</v>
      </c>
      <c r="D7644" s="76">
        <f>IF('(Other Computations)'!D208=0,0,Inputs!F290*Inputs!F183*Inputs!F86*Inputs!D27*'GM Alloc Factors'!D41/('(Other Computations)'!D195+'(Other Computations)'!D208))</f>
        <v>0</v>
      </c>
      <c r="E7644" s="76">
        <f>IF('(Other Computations)'!E208=0,0,Inputs!G290*Inputs!G183*Inputs!F86*Inputs!D27*'GM Alloc Factors'!E41/('(Other Computations)'!E195+'(Other Computations)'!E208))</f>
        <v>0</v>
      </c>
      <c r="F7644" s="43">
        <f t="shared" si="1620"/>
        <v>0</v>
      </c>
      <c r="G7644" s="76">
        <f>IF('(Other Computations)'!G208=0,0,Inputs!I290*Inputs!I183*Inputs!F86*Inputs!D27*'GM Alloc Factors'!G41/('(Other Computations)'!G195+'(Other Computations)'!G208))</f>
        <v>0</v>
      </c>
      <c r="H7644" s="76">
        <f>IF('(Other Computations)'!H208=0,0,Inputs!J290*Inputs!J183*Inputs!F86*Inputs!D27*'GM Alloc Factors'!H41/('(Other Computations)'!H195+'(Other Computations)'!H208))</f>
        <v>0</v>
      </c>
      <c r="I7644" s="76">
        <f>IF('(Other Computations)'!I208=0,0,Inputs!K290*Inputs!K183*Inputs!F86*Inputs!D27*'GM Alloc Factors'!I41/('(Other Computations)'!I195+'(Other Computations)'!I208))</f>
        <v>0</v>
      </c>
      <c r="J7644" s="76">
        <f>IF('(Other Computations)'!J208=0,0,Inputs!L290*Inputs!L183*Inputs!F86*Inputs!D27*'GM Alloc Factors'!J41/('(Other Computations)'!J195+'(Other Computations)'!J208))</f>
        <v>0</v>
      </c>
      <c r="K7644" s="43">
        <f t="shared" si="1621"/>
        <v>0</v>
      </c>
    </row>
    <row r="7645" spans="1:11" ht="12.75" customHeight="1">
      <c r="A7645" s="61" t="str">
        <f>"         "&amp;Labels!C68</f>
        <v xml:space="preserve">         Total</v>
      </c>
      <c r="B7645" s="84">
        <f>SUM(B7635:B7644)</f>
        <v>0</v>
      </c>
      <c r="C7645" s="84">
        <f>SUM(C7635:C7644)</f>
        <v>0</v>
      </c>
      <c r="D7645" s="84">
        <f>SUM(D7635:D7644)</f>
        <v>0</v>
      </c>
      <c r="E7645" s="84">
        <f>SUM(E7635:E7644)</f>
        <v>0</v>
      </c>
      <c r="F7645" s="43">
        <f t="shared" si="1620"/>
        <v>0</v>
      </c>
      <c r="G7645" s="84">
        <f>SUM(G7635:G7644)</f>
        <v>0</v>
      </c>
      <c r="H7645" s="84">
        <f>SUM(H7635:H7644)</f>
        <v>0</v>
      </c>
      <c r="I7645" s="84">
        <f>SUM(I7635:I7644)</f>
        <v>0</v>
      </c>
      <c r="J7645" s="84">
        <f>SUM(J7635:J7644)</f>
        <v>0</v>
      </c>
      <c r="K7645" s="43">
        <f t="shared" si="1621"/>
        <v>0</v>
      </c>
    </row>
    <row r="7646" spans="1:11" ht="12.75" customHeight="1">
      <c r="A7646" s="61" t="str">
        <f>"      "&amp;Labels!B88</f>
        <v xml:space="preserve">      Q 4</v>
      </c>
      <c r="B7646" s="84"/>
      <c r="C7646" s="84"/>
      <c r="D7646" s="84"/>
      <c r="E7646" s="84"/>
      <c r="F7646" s="43"/>
      <c r="G7646" s="84"/>
      <c r="H7646" s="84"/>
      <c r="I7646" s="84"/>
      <c r="J7646" s="84"/>
      <c r="K7646" s="43"/>
    </row>
    <row r="7647" spans="1:11" ht="12.75" customHeight="1">
      <c r="A7647" s="61" t="str">
        <f>"         "&amp;Labels!B69</f>
        <v xml:space="preserve">         Customer 1</v>
      </c>
      <c r="B7647" s="76">
        <f>IF('(Other Computations)'!B199=0,0,Inputs!D281*Inputs!D174*Inputs!G77*Inputs!D27*'GM Alloc Factors'!B44/('(Other Computations)'!B186+'(Other Computations)'!B199))</f>
        <v>0</v>
      </c>
      <c r="C7647" s="76">
        <f>IF('(Other Computations)'!C199=0,0,Inputs!E281*Inputs!E174*Inputs!G77*Inputs!D27*'GM Alloc Factors'!C44/('(Other Computations)'!C186+'(Other Computations)'!C199))</f>
        <v>0</v>
      </c>
      <c r="D7647" s="76">
        <f>IF('(Other Computations)'!D199=0,0,Inputs!F281*Inputs!F174*Inputs!G77*Inputs!D27*'GM Alloc Factors'!D44/('(Other Computations)'!D186+'(Other Computations)'!D199))</f>
        <v>0</v>
      </c>
      <c r="E7647" s="76">
        <f>IF('(Other Computations)'!E199=0,0,Inputs!G281*Inputs!G174*Inputs!G77*Inputs!D27*'GM Alloc Factors'!E44/('(Other Computations)'!E186+'(Other Computations)'!E199))</f>
        <v>0</v>
      </c>
      <c r="F7647" s="43">
        <f t="shared" ref="F7647:F7657" si="1622">SUM(B7647:E7647)</f>
        <v>0</v>
      </c>
      <c r="G7647" s="76">
        <f>IF('(Other Computations)'!G199=0,0,Inputs!I281*Inputs!I174*Inputs!G77*Inputs!D27*'GM Alloc Factors'!G44/('(Other Computations)'!G186+'(Other Computations)'!G199))</f>
        <v>0</v>
      </c>
      <c r="H7647" s="76">
        <f>IF('(Other Computations)'!H199=0,0,Inputs!J281*Inputs!J174*Inputs!G77*Inputs!D27*'GM Alloc Factors'!H44/('(Other Computations)'!H186+'(Other Computations)'!H199))</f>
        <v>0</v>
      </c>
      <c r="I7647" s="76">
        <f>IF('(Other Computations)'!I199=0,0,Inputs!K281*Inputs!K174*Inputs!G77*Inputs!D27*'GM Alloc Factors'!I44/('(Other Computations)'!I186+'(Other Computations)'!I199))</f>
        <v>0</v>
      </c>
      <c r="J7647" s="76">
        <f>IF('(Other Computations)'!J199=0,0,Inputs!L281*Inputs!L174*Inputs!G77*Inputs!D27*'GM Alloc Factors'!J44/('(Other Computations)'!J186+'(Other Computations)'!J199))</f>
        <v>0</v>
      </c>
      <c r="K7647" s="43">
        <f t="shared" ref="K7647:K7657" si="1623">SUM(G7647:J7647)</f>
        <v>0</v>
      </c>
    </row>
    <row r="7648" spans="1:11" ht="12.75" customHeight="1">
      <c r="A7648" s="61" t="str">
        <f>"         "&amp;Labels!B70</f>
        <v xml:space="preserve">         Customer 2</v>
      </c>
      <c r="B7648" s="76">
        <f>IF('(Other Computations)'!B200=0,0,Inputs!D282*Inputs!D175*Inputs!G78*Inputs!D27*'GM Alloc Factors'!B44/('(Other Computations)'!B187+'(Other Computations)'!B200))</f>
        <v>0</v>
      </c>
      <c r="C7648" s="76">
        <f>IF('(Other Computations)'!C200=0,0,Inputs!E282*Inputs!E175*Inputs!G78*Inputs!D27*'GM Alloc Factors'!C44/('(Other Computations)'!C187+'(Other Computations)'!C200))</f>
        <v>0</v>
      </c>
      <c r="D7648" s="76">
        <f>IF('(Other Computations)'!D200=0,0,Inputs!F282*Inputs!F175*Inputs!G78*Inputs!D27*'GM Alloc Factors'!D44/('(Other Computations)'!D187+'(Other Computations)'!D200))</f>
        <v>0</v>
      </c>
      <c r="E7648" s="76">
        <f>IF('(Other Computations)'!E200=0,0,Inputs!G282*Inputs!G175*Inputs!G78*Inputs!D27*'GM Alloc Factors'!E44/('(Other Computations)'!E187+'(Other Computations)'!E200))</f>
        <v>0</v>
      </c>
      <c r="F7648" s="43">
        <f t="shared" si="1622"/>
        <v>0</v>
      </c>
      <c r="G7648" s="76">
        <f>IF('(Other Computations)'!G200=0,0,Inputs!I282*Inputs!I175*Inputs!G78*Inputs!D27*'GM Alloc Factors'!G44/('(Other Computations)'!G187+'(Other Computations)'!G200))</f>
        <v>0</v>
      </c>
      <c r="H7648" s="76">
        <f>IF('(Other Computations)'!H200=0,0,Inputs!J282*Inputs!J175*Inputs!G78*Inputs!D27*'GM Alloc Factors'!H44/('(Other Computations)'!H187+'(Other Computations)'!H200))</f>
        <v>0</v>
      </c>
      <c r="I7648" s="76">
        <f>IF('(Other Computations)'!I200=0,0,Inputs!K282*Inputs!K175*Inputs!G78*Inputs!D27*'GM Alloc Factors'!I44/('(Other Computations)'!I187+'(Other Computations)'!I200))</f>
        <v>0</v>
      </c>
      <c r="J7648" s="76">
        <f>IF('(Other Computations)'!J200=0,0,Inputs!L282*Inputs!L175*Inputs!G78*Inputs!D27*'GM Alloc Factors'!J44/('(Other Computations)'!J187+'(Other Computations)'!J200))</f>
        <v>0</v>
      </c>
      <c r="K7648" s="43">
        <f t="shared" si="1623"/>
        <v>0</v>
      </c>
    </row>
    <row r="7649" spans="1:11" ht="12.75" customHeight="1">
      <c r="A7649" s="61" t="str">
        <f>"         "&amp;Labels!B71</f>
        <v xml:space="preserve">         Customer 3</v>
      </c>
      <c r="B7649" s="76">
        <f>IF('(Other Computations)'!B201=0,0,Inputs!D283*Inputs!D176*Inputs!G79*Inputs!D27*'GM Alloc Factors'!B44/('(Other Computations)'!B188+'(Other Computations)'!B201))</f>
        <v>0</v>
      </c>
      <c r="C7649" s="76">
        <f>IF('(Other Computations)'!C201=0,0,Inputs!E283*Inputs!E176*Inputs!G79*Inputs!D27*'GM Alloc Factors'!C44/('(Other Computations)'!C188+'(Other Computations)'!C201))</f>
        <v>0</v>
      </c>
      <c r="D7649" s="76">
        <f>IF('(Other Computations)'!D201=0,0,Inputs!F283*Inputs!F176*Inputs!G79*Inputs!D27*'GM Alloc Factors'!D44/('(Other Computations)'!D188+'(Other Computations)'!D201))</f>
        <v>0</v>
      </c>
      <c r="E7649" s="76">
        <f>IF('(Other Computations)'!E201=0,0,Inputs!G283*Inputs!G176*Inputs!G79*Inputs!D27*'GM Alloc Factors'!E44/('(Other Computations)'!E188+'(Other Computations)'!E201))</f>
        <v>0</v>
      </c>
      <c r="F7649" s="43">
        <f t="shared" si="1622"/>
        <v>0</v>
      </c>
      <c r="G7649" s="76">
        <f>IF('(Other Computations)'!G201=0,0,Inputs!I283*Inputs!I176*Inputs!G79*Inputs!D27*'GM Alloc Factors'!G44/('(Other Computations)'!G188+'(Other Computations)'!G201))</f>
        <v>0</v>
      </c>
      <c r="H7649" s="76">
        <f>IF('(Other Computations)'!H201=0,0,Inputs!J283*Inputs!J176*Inputs!G79*Inputs!D27*'GM Alloc Factors'!H44/('(Other Computations)'!H188+'(Other Computations)'!H201))</f>
        <v>0</v>
      </c>
      <c r="I7649" s="76">
        <f>IF('(Other Computations)'!I201=0,0,Inputs!K283*Inputs!K176*Inputs!G79*Inputs!D27*'GM Alloc Factors'!I44/('(Other Computations)'!I188+'(Other Computations)'!I201))</f>
        <v>0</v>
      </c>
      <c r="J7649" s="76">
        <f>IF('(Other Computations)'!J201=0,0,Inputs!L283*Inputs!L176*Inputs!G79*Inputs!D27*'GM Alloc Factors'!J44/('(Other Computations)'!J188+'(Other Computations)'!J201))</f>
        <v>0</v>
      </c>
      <c r="K7649" s="43">
        <f t="shared" si="1623"/>
        <v>0</v>
      </c>
    </row>
    <row r="7650" spans="1:11" ht="12.75" customHeight="1">
      <c r="A7650" s="61" t="str">
        <f>"         "&amp;Labels!B72</f>
        <v xml:space="preserve">         Customer 4</v>
      </c>
      <c r="B7650" s="76">
        <f>IF('(Other Computations)'!B202=0,0,Inputs!D284*Inputs!D177*Inputs!G80*Inputs!D27*'GM Alloc Factors'!B44/('(Other Computations)'!B189+'(Other Computations)'!B202))</f>
        <v>0</v>
      </c>
      <c r="C7650" s="76">
        <f>IF('(Other Computations)'!C202=0,0,Inputs!E284*Inputs!E177*Inputs!G80*Inputs!D27*'GM Alloc Factors'!C44/('(Other Computations)'!C189+'(Other Computations)'!C202))</f>
        <v>0</v>
      </c>
      <c r="D7650" s="76">
        <f>IF('(Other Computations)'!D202=0,0,Inputs!F284*Inputs!F177*Inputs!G80*Inputs!D27*'GM Alloc Factors'!D44/('(Other Computations)'!D189+'(Other Computations)'!D202))</f>
        <v>0</v>
      </c>
      <c r="E7650" s="76">
        <f>IF('(Other Computations)'!E202=0,0,Inputs!G284*Inputs!G177*Inputs!G80*Inputs!D27*'GM Alloc Factors'!E44/('(Other Computations)'!E189+'(Other Computations)'!E202))</f>
        <v>0</v>
      </c>
      <c r="F7650" s="43">
        <f t="shared" si="1622"/>
        <v>0</v>
      </c>
      <c r="G7650" s="76">
        <f>IF('(Other Computations)'!G202=0,0,Inputs!I284*Inputs!I177*Inputs!G80*Inputs!D27*'GM Alloc Factors'!G44/('(Other Computations)'!G189+'(Other Computations)'!G202))</f>
        <v>0</v>
      </c>
      <c r="H7650" s="76">
        <f>IF('(Other Computations)'!H202=0,0,Inputs!J284*Inputs!J177*Inputs!G80*Inputs!D27*'GM Alloc Factors'!H44/('(Other Computations)'!H189+'(Other Computations)'!H202))</f>
        <v>0</v>
      </c>
      <c r="I7650" s="76">
        <f>IF('(Other Computations)'!I202=0,0,Inputs!K284*Inputs!K177*Inputs!G80*Inputs!D27*'GM Alloc Factors'!I44/('(Other Computations)'!I189+'(Other Computations)'!I202))</f>
        <v>0</v>
      </c>
      <c r="J7650" s="76">
        <f>IF('(Other Computations)'!J202=0,0,Inputs!L284*Inputs!L177*Inputs!G80*Inputs!D27*'GM Alloc Factors'!J44/('(Other Computations)'!J189+'(Other Computations)'!J202))</f>
        <v>0</v>
      </c>
      <c r="K7650" s="43">
        <f t="shared" si="1623"/>
        <v>0</v>
      </c>
    </row>
    <row r="7651" spans="1:11" ht="12.75" customHeight="1">
      <c r="A7651" s="61" t="str">
        <f>"         "&amp;Labels!B73</f>
        <v xml:space="preserve">         Customer 5</v>
      </c>
      <c r="B7651" s="76">
        <f>IF('(Other Computations)'!B203=0,0,Inputs!D285*Inputs!D178*Inputs!G81*Inputs!D27*'GM Alloc Factors'!B44/('(Other Computations)'!B190+'(Other Computations)'!B203))</f>
        <v>0</v>
      </c>
      <c r="C7651" s="76">
        <f>IF('(Other Computations)'!C203=0,0,Inputs!E285*Inputs!E178*Inputs!G81*Inputs!D27*'GM Alloc Factors'!C44/('(Other Computations)'!C190+'(Other Computations)'!C203))</f>
        <v>0</v>
      </c>
      <c r="D7651" s="76">
        <f>IF('(Other Computations)'!D203=0,0,Inputs!F285*Inputs!F178*Inputs!G81*Inputs!D27*'GM Alloc Factors'!D44/('(Other Computations)'!D190+'(Other Computations)'!D203))</f>
        <v>0</v>
      </c>
      <c r="E7651" s="76">
        <f>IF('(Other Computations)'!E203=0,0,Inputs!G285*Inputs!G178*Inputs!G81*Inputs!D27*'GM Alloc Factors'!E44/('(Other Computations)'!E190+'(Other Computations)'!E203))</f>
        <v>0</v>
      </c>
      <c r="F7651" s="43">
        <f t="shared" si="1622"/>
        <v>0</v>
      </c>
      <c r="G7651" s="76">
        <f>IF('(Other Computations)'!G203=0,0,Inputs!I285*Inputs!I178*Inputs!G81*Inputs!D27*'GM Alloc Factors'!G44/('(Other Computations)'!G190+'(Other Computations)'!G203))</f>
        <v>0</v>
      </c>
      <c r="H7651" s="76">
        <f>IF('(Other Computations)'!H203=0,0,Inputs!J285*Inputs!J178*Inputs!G81*Inputs!D27*'GM Alloc Factors'!H44/('(Other Computations)'!H190+'(Other Computations)'!H203))</f>
        <v>0</v>
      </c>
      <c r="I7651" s="76">
        <f>IF('(Other Computations)'!I203=0,0,Inputs!K285*Inputs!K178*Inputs!G81*Inputs!D27*'GM Alloc Factors'!I44/('(Other Computations)'!I190+'(Other Computations)'!I203))</f>
        <v>0</v>
      </c>
      <c r="J7651" s="76">
        <f>IF('(Other Computations)'!J203=0,0,Inputs!L285*Inputs!L178*Inputs!G81*Inputs!D27*'GM Alloc Factors'!J44/('(Other Computations)'!J190+'(Other Computations)'!J203))</f>
        <v>0</v>
      </c>
      <c r="K7651" s="43">
        <f t="shared" si="1623"/>
        <v>0</v>
      </c>
    </row>
    <row r="7652" spans="1:11" ht="12.75" customHeight="1">
      <c r="A7652" s="61" t="str">
        <f>"         "&amp;Labels!B74</f>
        <v xml:space="preserve">         Customer 6</v>
      </c>
      <c r="B7652" s="76">
        <f>IF('(Other Computations)'!B204=0,0,Inputs!D286*Inputs!D179*Inputs!G82*Inputs!D27*'GM Alloc Factors'!B44/('(Other Computations)'!B191+'(Other Computations)'!B204))</f>
        <v>0</v>
      </c>
      <c r="C7652" s="76">
        <f>IF('(Other Computations)'!C204=0,0,Inputs!E286*Inputs!E179*Inputs!G82*Inputs!D27*'GM Alloc Factors'!C44/('(Other Computations)'!C191+'(Other Computations)'!C204))</f>
        <v>0</v>
      </c>
      <c r="D7652" s="76">
        <f>IF('(Other Computations)'!D204=0,0,Inputs!F286*Inputs!F179*Inputs!G82*Inputs!D27*'GM Alloc Factors'!D44/('(Other Computations)'!D191+'(Other Computations)'!D204))</f>
        <v>0</v>
      </c>
      <c r="E7652" s="76">
        <f>IF('(Other Computations)'!E204=0,0,Inputs!G286*Inputs!G179*Inputs!G82*Inputs!D27*'GM Alloc Factors'!E44/('(Other Computations)'!E191+'(Other Computations)'!E204))</f>
        <v>0</v>
      </c>
      <c r="F7652" s="43">
        <f t="shared" si="1622"/>
        <v>0</v>
      </c>
      <c r="G7652" s="76">
        <f>IF('(Other Computations)'!G204=0,0,Inputs!I286*Inputs!I179*Inputs!G82*Inputs!D27*'GM Alloc Factors'!G44/('(Other Computations)'!G191+'(Other Computations)'!G204))</f>
        <v>0</v>
      </c>
      <c r="H7652" s="76">
        <f>IF('(Other Computations)'!H204=0,0,Inputs!J286*Inputs!J179*Inputs!G82*Inputs!D27*'GM Alloc Factors'!H44/('(Other Computations)'!H191+'(Other Computations)'!H204))</f>
        <v>0</v>
      </c>
      <c r="I7652" s="76">
        <f>IF('(Other Computations)'!I204=0,0,Inputs!K286*Inputs!K179*Inputs!G82*Inputs!D27*'GM Alloc Factors'!I44/('(Other Computations)'!I191+'(Other Computations)'!I204))</f>
        <v>0</v>
      </c>
      <c r="J7652" s="76">
        <f>IF('(Other Computations)'!J204=0,0,Inputs!L286*Inputs!L179*Inputs!G82*Inputs!D27*'GM Alloc Factors'!J44/('(Other Computations)'!J191+'(Other Computations)'!J204))</f>
        <v>0</v>
      </c>
      <c r="K7652" s="43">
        <f t="shared" si="1623"/>
        <v>0</v>
      </c>
    </row>
    <row r="7653" spans="1:11" ht="12.75" customHeight="1">
      <c r="A7653" s="61" t="str">
        <f>"         "&amp;Labels!B75</f>
        <v xml:space="preserve">         Customer 7</v>
      </c>
      <c r="B7653" s="76">
        <f>IF('(Other Computations)'!B205=0,0,Inputs!D287*Inputs!D180*Inputs!G83*Inputs!D27*'GM Alloc Factors'!B44/('(Other Computations)'!B192+'(Other Computations)'!B205))</f>
        <v>0</v>
      </c>
      <c r="C7653" s="76">
        <f>IF('(Other Computations)'!C205=0,0,Inputs!E287*Inputs!E180*Inputs!G83*Inputs!D27*'GM Alloc Factors'!C44/('(Other Computations)'!C192+'(Other Computations)'!C205))</f>
        <v>0</v>
      </c>
      <c r="D7653" s="76">
        <f>IF('(Other Computations)'!D205=0,0,Inputs!F287*Inputs!F180*Inputs!G83*Inputs!D27*'GM Alloc Factors'!D44/('(Other Computations)'!D192+'(Other Computations)'!D205))</f>
        <v>0</v>
      </c>
      <c r="E7653" s="76">
        <f>IF('(Other Computations)'!E205=0,0,Inputs!G287*Inputs!G180*Inputs!G83*Inputs!D27*'GM Alloc Factors'!E44/('(Other Computations)'!E192+'(Other Computations)'!E205))</f>
        <v>0</v>
      </c>
      <c r="F7653" s="43">
        <f t="shared" si="1622"/>
        <v>0</v>
      </c>
      <c r="G7653" s="76">
        <f>IF('(Other Computations)'!G205=0,0,Inputs!I287*Inputs!I180*Inputs!G83*Inputs!D27*'GM Alloc Factors'!G44/('(Other Computations)'!G192+'(Other Computations)'!G205))</f>
        <v>0</v>
      </c>
      <c r="H7653" s="76">
        <f>IF('(Other Computations)'!H205=0,0,Inputs!J287*Inputs!J180*Inputs!G83*Inputs!D27*'GM Alloc Factors'!H44/('(Other Computations)'!H192+'(Other Computations)'!H205))</f>
        <v>0</v>
      </c>
      <c r="I7653" s="76">
        <f>IF('(Other Computations)'!I205=0,0,Inputs!K287*Inputs!K180*Inputs!G83*Inputs!D27*'GM Alloc Factors'!I44/('(Other Computations)'!I192+'(Other Computations)'!I205))</f>
        <v>0</v>
      </c>
      <c r="J7653" s="76">
        <f>IF('(Other Computations)'!J205=0,0,Inputs!L287*Inputs!L180*Inputs!G83*Inputs!D27*'GM Alloc Factors'!J44/('(Other Computations)'!J192+'(Other Computations)'!J205))</f>
        <v>0</v>
      </c>
      <c r="K7653" s="43">
        <f t="shared" si="1623"/>
        <v>0</v>
      </c>
    </row>
    <row r="7654" spans="1:11" ht="12.75" customHeight="1">
      <c r="A7654" s="61" t="str">
        <f>"         "&amp;Labels!B76</f>
        <v xml:space="preserve">         Customer 8</v>
      </c>
      <c r="B7654" s="76">
        <f>IF('(Other Computations)'!B206=0,0,Inputs!D288*Inputs!D181*Inputs!G84*Inputs!D27*'GM Alloc Factors'!B44/('(Other Computations)'!B193+'(Other Computations)'!B206))</f>
        <v>0</v>
      </c>
      <c r="C7654" s="76">
        <f>IF('(Other Computations)'!C206=0,0,Inputs!E288*Inputs!E181*Inputs!G84*Inputs!D27*'GM Alloc Factors'!C44/('(Other Computations)'!C193+'(Other Computations)'!C206))</f>
        <v>0</v>
      </c>
      <c r="D7654" s="76">
        <f>IF('(Other Computations)'!D206=0,0,Inputs!F288*Inputs!F181*Inputs!G84*Inputs!D27*'GM Alloc Factors'!D44/('(Other Computations)'!D193+'(Other Computations)'!D206))</f>
        <v>0</v>
      </c>
      <c r="E7654" s="76">
        <f>IF('(Other Computations)'!E206=0,0,Inputs!G288*Inputs!G181*Inputs!G84*Inputs!D27*'GM Alloc Factors'!E44/('(Other Computations)'!E193+'(Other Computations)'!E206))</f>
        <v>0</v>
      </c>
      <c r="F7654" s="43">
        <f t="shared" si="1622"/>
        <v>0</v>
      </c>
      <c r="G7654" s="76">
        <f>IF('(Other Computations)'!G206=0,0,Inputs!I288*Inputs!I181*Inputs!G84*Inputs!D27*'GM Alloc Factors'!G44/('(Other Computations)'!G193+'(Other Computations)'!G206))</f>
        <v>0</v>
      </c>
      <c r="H7654" s="76">
        <f>IF('(Other Computations)'!H206=0,0,Inputs!J288*Inputs!J181*Inputs!G84*Inputs!D27*'GM Alloc Factors'!H44/('(Other Computations)'!H193+'(Other Computations)'!H206))</f>
        <v>0</v>
      </c>
      <c r="I7654" s="76">
        <f>IF('(Other Computations)'!I206=0,0,Inputs!K288*Inputs!K181*Inputs!G84*Inputs!D27*'GM Alloc Factors'!I44/('(Other Computations)'!I193+'(Other Computations)'!I206))</f>
        <v>0</v>
      </c>
      <c r="J7654" s="76">
        <f>IF('(Other Computations)'!J206=0,0,Inputs!L288*Inputs!L181*Inputs!G84*Inputs!D27*'GM Alloc Factors'!J44/('(Other Computations)'!J193+'(Other Computations)'!J206))</f>
        <v>0</v>
      </c>
      <c r="K7654" s="43">
        <f t="shared" si="1623"/>
        <v>0</v>
      </c>
    </row>
    <row r="7655" spans="1:11" ht="12.75" customHeight="1">
      <c r="A7655" s="61" t="str">
        <f>"         "&amp;Labels!B77</f>
        <v xml:space="preserve">         Customer 9</v>
      </c>
      <c r="B7655" s="76">
        <f>IF('(Other Computations)'!B207=0,0,Inputs!D289*Inputs!D182*Inputs!G85*Inputs!D27*'GM Alloc Factors'!B44/('(Other Computations)'!B194+'(Other Computations)'!B207))</f>
        <v>0</v>
      </c>
      <c r="C7655" s="76">
        <f>IF('(Other Computations)'!C207=0,0,Inputs!E289*Inputs!E182*Inputs!G85*Inputs!D27*'GM Alloc Factors'!C44/('(Other Computations)'!C194+'(Other Computations)'!C207))</f>
        <v>0</v>
      </c>
      <c r="D7655" s="76">
        <f>IF('(Other Computations)'!D207=0,0,Inputs!F289*Inputs!F182*Inputs!G85*Inputs!D27*'GM Alloc Factors'!D44/('(Other Computations)'!D194+'(Other Computations)'!D207))</f>
        <v>0</v>
      </c>
      <c r="E7655" s="76">
        <f>IF('(Other Computations)'!E207=0,0,Inputs!G289*Inputs!G182*Inputs!G85*Inputs!D27*'GM Alloc Factors'!E44/('(Other Computations)'!E194+'(Other Computations)'!E207))</f>
        <v>0</v>
      </c>
      <c r="F7655" s="43">
        <f t="shared" si="1622"/>
        <v>0</v>
      </c>
      <c r="G7655" s="76">
        <f>IF('(Other Computations)'!G207=0,0,Inputs!I289*Inputs!I182*Inputs!G85*Inputs!D27*'GM Alloc Factors'!G44/('(Other Computations)'!G194+'(Other Computations)'!G207))</f>
        <v>0</v>
      </c>
      <c r="H7655" s="76">
        <f>IF('(Other Computations)'!H207=0,0,Inputs!J289*Inputs!J182*Inputs!G85*Inputs!D27*'GM Alloc Factors'!H44/('(Other Computations)'!H194+'(Other Computations)'!H207))</f>
        <v>0</v>
      </c>
      <c r="I7655" s="76">
        <f>IF('(Other Computations)'!I207=0,0,Inputs!K289*Inputs!K182*Inputs!G85*Inputs!D27*'GM Alloc Factors'!I44/('(Other Computations)'!I194+'(Other Computations)'!I207))</f>
        <v>0</v>
      </c>
      <c r="J7655" s="76">
        <f>IF('(Other Computations)'!J207=0,0,Inputs!L289*Inputs!L182*Inputs!G85*Inputs!D27*'GM Alloc Factors'!J44/('(Other Computations)'!J194+'(Other Computations)'!J207))</f>
        <v>0</v>
      </c>
      <c r="K7655" s="43">
        <f t="shared" si="1623"/>
        <v>0</v>
      </c>
    </row>
    <row r="7656" spans="1:11" ht="12.75" customHeight="1">
      <c r="A7656" s="61" t="str">
        <f>"         "&amp;Labels!B78</f>
        <v xml:space="preserve">         Customer 10</v>
      </c>
      <c r="B7656" s="76">
        <f>IF('(Other Computations)'!B208=0,0,Inputs!D290*Inputs!D183*Inputs!G86*Inputs!D27*'GM Alloc Factors'!B44/('(Other Computations)'!B195+'(Other Computations)'!B208))</f>
        <v>0</v>
      </c>
      <c r="C7656" s="76">
        <f>IF('(Other Computations)'!C208=0,0,Inputs!E290*Inputs!E183*Inputs!G86*Inputs!D27*'GM Alloc Factors'!C44/('(Other Computations)'!C195+'(Other Computations)'!C208))</f>
        <v>0</v>
      </c>
      <c r="D7656" s="76">
        <f>IF('(Other Computations)'!D208=0,0,Inputs!F290*Inputs!F183*Inputs!G86*Inputs!D27*'GM Alloc Factors'!D44/('(Other Computations)'!D195+'(Other Computations)'!D208))</f>
        <v>0</v>
      </c>
      <c r="E7656" s="76">
        <f>IF('(Other Computations)'!E208=0,0,Inputs!G290*Inputs!G183*Inputs!G86*Inputs!D27*'GM Alloc Factors'!E44/('(Other Computations)'!E195+'(Other Computations)'!E208))</f>
        <v>0</v>
      </c>
      <c r="F7656" s="43">
        <f t="shared" si="1622"/>
        <v>0</v>
      </c>
      <c r="G7656" s="76">
        <f>IF('(Other Computations)'!G208=0,0,Inputs!I290*Inputs!I183*Inputs!G86*Inputs!D27*'GM Alloc Factors'!G44/('(Other Computations)'!G195+'(Other Computations)'!G208))</f>
        <v>0</v>
      </c>
      <c r="H7656" s="76">
        <f>IF('(Other Computations)'!H208=0,0,Inputs!J290*Inputs!J183*Inputs!G86*Inputs!D27*'GM Alloc Factors'!H44/('(Other Computations)'!H195+'(Other Computations)'!H208))</f>
        <v>0</v>
      </c>
      <c r="I7656" s="76">
        <f>IF('(Other Computations)'!I208=0,0,Inputs!K290*Inputs!K183*Inputs!G86*Inputs!D27*'GM Alloc Factors'!I44/('(Other Computations)'!I195+'(Other Computations)'!I208))</f>
        <v>0</v>
      </c>
      <c r="J7656" s="76">
        <f>IF('(Other Computations)'!J208=0,0,Inputs!L290*Inputs!L183*Inputs!G86*Inputs!D27*'GM Alloc Factors'!J44/('(Other Computations)'!J195+'(Other Computations)'!J208))</f>
        <v>0</v>
      </c>
      <c r="K7656" s="43">
        <f t="shared" si="1623"/>
        <v>0</v>
      </c>
    </row>
    <row r="7657" spans="1:11" ht="12.75" customHeight="1">
      <c r="A7657" s="61" t="str">
        <f>"         "&amp;Labels!C68</f>
        <v xml:space="preserve">         Total</v>
      </c>
      <c r="B7657" s="84">
        <f>SUM(B7647:B7656)</f>
        <v>0</v>
      </c>
      <c r="C7657" s="84">
        <f>SUM(C7647:C7656)</f>
        <v>0</v>
      </c>
      <c r="D7657" s="84">
        <f>SUM(D7647:D7656)</f>
        <v>0</v>
      </c>
      <c r="E7657" s="84">
        <f>SUM(E7647:E7656)</f>
        <v>0</v>
      </c>
      <c r="F7657" s="43">
        <f t="shared" si="1622"/>
        <v>0</v>
      </c>
      <c r="G7657" s="84">
        <f>SUM(G7647:G7656)</f>
        <v>0</v>
      </c>
      <c r="H7657" s="84">
        <f>SUM(H7647:H7656)</f>
        <v>0</v>
      </c>
      <c r="I7657" s="84">
        <f>SUM(I7647:I7656)</f>
        <v>0</v>
      </c>
      <c r="J7657" s="84">
        <f>SUM(J7647:J7656)</f>
        <v>0</v>
      </c>
      <c r="K7657" s="43">
        <f t="shared" si="1623"/>
        <v>0</v>
      </c>
    </row>
    <row r="7658" spans="1:11" ht="12.75" customHeight="1">
      <c r="A7658" s="61" t="str">
        <f>"      "&amp;Labels!B89</f>
        <v xml:space="preserve">      Q 5</v>
      </c>
      <c r="B7658" s="84"/>
      <c r="C7658" s="84"/>
      <c r="D7658" s="84"/>
      <c r="E7658" s="84"/>
      <c r="F7658" s="43"/>
      <c r="G7658" s="84"/>
      <c r="H7658" s="84"/>
      <c r="I7658" s="84"/>
      <c r="J7658" s="84"/>
      <c r="K7658" s="43"/>
    </row>
    <row r="7659" spans="1:11" ht="12.75" customHeight="1">
      <c r="A7659" s="61" t="str">
        <f>"         "&amp;Labels!B69</f>
        <v xml:space="preserve">         Customer 1</v>
      </c>
      <c r="B7659" s="76">
        <f>IF('(Other Computations)'!B199=0,0,Inputs!D281*Inputs!D174*Inputs!H77*Inputs!D27*'GM Alloc Factors'!B47/('(Other Computations)'!B186+'(Other Computations)'!B199))</f>
        <v>0</v>
      </c>
      <c r="C7659" s="76">
        <f>IF('(Other Computations)'!C199=0,0,Inputs!E281*Inputs!E174*Inputs!H77*Inputs!D27*'GM Alloc Factors'!C47/('(Other Computations)'!C186+'(Other Computations)'!C199))</f>
        <v>0</v>
      </c>
      <c r="D7659" s="76">
        <f>IF('(Other Computations)'!D199=0,0,Inputs!F281*Inputs!F174*Inputs!H77*Inputs!D27*'GM Alloc Factors'!D47/('(Other Computations)'!D186+'(Other Computations)'!D199))</f>
        <v>0</v>
      </c>
      <c r="E7659" s="76">
        <f>IF('(Other Computations)'!E199=0,0,Inputs!G281*Inputs!G174*Inputs!H77*Inputs!D27*'GM Alloc Factors'!E47/('(Other Computations)'!E186+'(Other Computations)'!E199))</f>
        <v>0</v>
      </c>
      <c r="F7659" s="43">
        <f t="shared" ref="F7659:F7669" si="1624">SUM(B7659:E7659)</f>
        <v>0</v>
      </c>
      <c r="G7659" s="76">
        <f>IF('(Other Computations)'!G199=0,0,Inputs!I281*Inputs!I174*Inputs!H77*Inputs!D27*'GM Alloc Factors'!G47/('(Other Computations)'!G186+'(Other Computations)'!G199))</f>
        <v>0</v>
      </c>
      <c r="H7659" s="76">
        <f>IF('(Other Computations)'!H199=0,0,Inputs!J281*Inputs!J174*Inputs!H77*Inputs!D27*'GM Alloc Factors'!H47/('(Other Computations)'!H186+'(Other Computations)'!H199))</f>
        <v>0</v>
      </c>
      <c r="I7659" s="76">
        <f>IF('(Other Computations)'!I199=0,0,Inputs!K281*Inputs!K174*Inputs!H77*Inputs!D27*'GM Alloc Factors'!I47/('(Other Computations)'!I186+'(Other Computations)'!I199))</f>
        <v>0</v>
      </c>
      <c r="J7659" s="76">
        <f>IF('(Other Computations)'!J199=0,0,Inputs!L281*Inputs!L174*Inputs!H77*Inputs!D27*'GM Alloc Factors'!J47/('(Other Computations)'!J186+'(Other Computations)'!J199))</f>
        <v>0</v>
      </c>
      <c r="K7659" s="43">
        <f t="shared" ref="K7659:K7669" si="1625">SUM(G7659:J7659)</f>
        <v>0</v>
      </c>
    </row>
    <row r="7660" spans="1:11" ht="12.75" customHeight="1">
      <c r="A7660" s="61" t="str">
        <f>"         "&amp;Labels!B70</f>
        <v xml:space="preserve">         Customer 2</v>
      </c>
      <c r="B7660" s="76">
        <f>IF('(Other Computations)'!B200=0,0,Inputs!D282*Inputs!D175*Inputs!H78*Inputs!D27*'GM Alloc Factors'!B47/('(Other Computations)'!B187+'(Other Computations)'!B200))</f>
        <v>0</v>
      </c>
      <c r="C7660" s="76">
        <f>IF('(Other Computations)'!C200=0,0,Inputs!E282*Inputs!E175*Inputs!H78*Inputs!D27*'GM Alloc Factors'!C47/('(Other Computations)'!C187+'(Other Computations)'!C200))</f>
        <v>0</v>
      </c>
      <c r="D7660" s="76">
        <f>IF('(Other Computations)'!D200=0,0,Inputs!F282*Inputs!F175*Inputs!H78*Inputs!D27*'GM Alloc Factors'!D47/('(Other Computations)'!D187+'(Other Computations)'!D200))</f>
        <v>0</v>
      </c>
      <c r="E7660" s="76">
        <f>IF('(Other Computations)'!E200=0,0,Inputs!G282*Inputs!G175*Inputs!H78*Inputs!D27*'GM Alloc Factors'!E47/('(Other Computations)'!E187+'(Other Computations)'!E200))</f>
        <v>0</v>
      </c>
      <c r="F7660" s="43">
        <f t="shared" si="1624"/>
        <v>0</v>
      </c>
      <c r="G7660" s="76">
        <f>IF('(Other Computations)'!G200=0,0,Inputs!I282*Inputs!I175*Inputs!H78*Inputs!D27*'GM Alloc Factors'!G47/('(Other Computations)'!G187+'(Other Computations)'!G200))</f>
        <v>0</v>
      </c>
      <c r="H7660" s="76">
        <f>IF('(Other Computations)'!H200=0,0,Inputs!J282*Inputs!J175*Inputs!H78*Inputs!D27*'GM Alloc Factors'!H47/('(Other Computations)'!H187+'(Other Computations)'!H200))</f>
        <v>0</v>
      </c>
      <c r="I7660" s="76">
        <f>IF('(Other Computations)'!I200=0,0,Inputs!K282*Inputs!K175*Inputs!H78*Inputs!D27*'GM Alloc Factors'!I47/('(Other Computations)'!I187+'(Other Computations)'!I200))</f>
        <v>0</v>
      </c>
      <c r="J7660" s="76">
        <f>IF('(Other Computations)'!J200=0,0,Inputs!L282*Inputs!L175*Inputs!H78*Inputs!D27*'GM Alloc Factors'!J47/('(Other Computations)'!J187+'(Other Computations)'!J200))</f>
        <v>0</v>
      </c>
      <c r="K7660" s="43">
        <f t="shared" si="1625"/>
        <v>0</v>
      </c>
    </row>
    <row r="7661" spans="1:11" ht="12.75" customHeight="1">
      <c r="A7661" s="61" t="str">
        <f>"         "&amp;Labels!B71</f>
        <v xml:space="preserve">         Customer 3</v>
      </c>
      <c r="B7661" s="76">
        <f>IF('(Other Computations)'!B201=0,0,Inputs!D283*Inputs!D176*Inputs!H79*Inputs!D27*'GM Alloc Factors'!B47/('(Other Computations)'!B188+'(Other Computations)'!B201))</f>
        <v>0</v>
      </c>
      <c r="C7661" s="76">
        <f>IF('(Other Computations)'!C201=0,0,Inputs!E283*Inputs!E176*Inputs!H79*Inputs!D27*'GM Alloc Factors'!C47/('(Other Computations)'!C188+'(Other Computations)'!C201))</f>
        <v>0</v>
      </c>
      <c r="D7661" s="76">
        <f>IF('(Other Computations)'!D201=0,0,Inputs!F283*Inputs!F176*Inputs!H79*Inputs!D27*'GM Alloc Factors'!D47/('(Other Computations)'!D188+'(Other Computations)'!D201))</f>
        <v>0</v>
      </c>
      <c r="E7661" s="76">
        <f>IF('(Other Computations)'!E201=0,0,Inputs!G283*Inputs!G176*Inputs!H79*Inputs!D27*'GM Alloc Factors'!E47/('(Other Computations)'!E188+'(Other Computations)'!E201))</f>
        <v>0</v>
      </c>
      <c r="F7661" s="43">
        <f t="shared" si="1624"/>
        <v>0</v>
      </c>
      <c r="G7661" s="76">
        <f>IF('(Other Computations)'!G201=0,0,Inputs!I283*Inputs!I176*Inputs!H79*Inputs!D27*'GM Alloc Factors'!G47/('(Other Computations)'!G188+'(Other Computations)'!G201))</f>
        <v>0</v>
      </c>
      <c r="H7661" s="76">
        <f>IF('(Other Computations)'!H201=0,0,Inputs!J283*Inputs!J176*Inputs!H79*Inputs!D27*'GM Alloc Factors'!H47/('(Other Computations)'!H188+'(Other Computations)'!H201))</f>
        <v>0</v>
      </c>
      <c r="I7661" s="76">
        <f>IF('(Other Computations)'!I201=0,0,Inputs!K283*Inputs!K176*Inputs!H79*Inputs!D27*'GM Alloc Factors'!I47/('(Other Computations)'!I188+'(Other Computations)'!I201))</f>
        <v>0</v>
      </c>
      <c r="J7661" s="76">
        <f>IF('(Other Computations)'!J201=0,0,Inputs!L283*Inputs!L176*Inputs!H79*Inputs!D27*'GM Alloc Factors'!J47/('(Other Computations)'!J188+'(Other Computations)'!J201))</f>
        <v>0</v>
      </c>
      <c r="K7661" s="43">
        <f t="shared" si="1625"/>
        <v>0</v>
      </c>
    </row>
    <row r="7662" spans="1:11" ht="12.75" customHeight="1">
      <c r="A7662" s="61" t="str">
        <f>"         "&amp;Labels!B72</f>
        <v xml:space="preserve">         Customer 4</v>
      </c>
      <c r="B7662" s="76">
        <f>IF('(Other Computations)'!B202=0,0,Inputs!D284*Inputs!D177*Inputs!H80*Inputs!D27*'GM Alloc Factors'!B47/('(Other Computations)'!B189+'(Other Computations)'!B202))</f>
        <v>0</v>
      </c>
      <c r="C7662" s="76">
        <f>IF('(Other Computations)'!C202=0,0,Inputs!E284*Inputs!E177*Inputs!H80*Inputs!D27*'GM Alloc Factors'!C47/('(Other Computations)'!C189+'(Other Computations)'!C202))</f>
        <v>0</v>
      </c>
      <c r="D7662" s="76">
        <f>IF('(Other Computations)'!D202=0,0,Inputs!F284*Inputs!F177*Inputs!H80*Inputs!D27*'GM Alloc Factors'!D47/('(Other Computations)'!D189+'(Other Computations)'!D202))</f>
        <v>0</v>
      </c>
      <c r="E7662" s="76">
        <f>IF('(Other Computations)'!E202=0,0,Inputs!G284*Inputs!G177*Inputs!H80*Inputs!D27*'GM Alloc Factors'!E47/('(Other Computations)'!E189+'(Other Computations)'!E202))</f>
        <v>0</v>
      </c>
      <c r="F7662" s="43">
        <f t="shared" si="1624"/>
        <v>0</v>
      </c>
      <c r="G7662" s="76">
        <f>IF('(Other Computations)'!G202=0,0,Inputs!I284*Inputs!I177*Inputs!H80*Inputs!D27*'GM Alloc Factors'!G47/('(Other Computations)'!G189+'(Other Computations)'!G202))</f>
        <v>0</v>
      </c>
      <c r="H7662" s="76">
        <f>IF('(Other Computations)'!H202=0,0,Inputs!J284*Inputs!J177*Inputs!H80*Inputs!D27*'GM Alloc Factors'!H47/('(Other Computations)'!H189+'(Other Computations)'!H202))</f>
        <v>0</v>
      </c>
      <c r="I7662" s="76">
        <f>IF('(Other Computations)'!I202=0,0,Inputs!K284*Inputs!K177*Inputs!H80*Inputs!D27*'GM Alloc Factors'!I47/('(Other Computations)'!I189+'(Other Computations)'!I202))</f>
        <v>0</v>
      </c>
      <c r="J7662" s="76">
        <f>IF('(Other Computations)'!J202=0,0,Inputs!L284*Inputs!L177*Inputs!H80*Inputs!D27*'GM Alloc Factors'!J47/('(Other Computations)'!J189+'(Other Computations)'!J202))</f>
        <v>0</v>
      </c>
      <c r="K7662" s="43">
        <f t="shared" si="1625"/>
        <v>0</v>
      </c>
    </row>
    <row r="7663" spans="1:11" ht="12.75" customHeight="1">
      <c r="A7663" s="61" t="str">
        <f>"         "&amp;Labels!B73</f>
        <v xml:space="preserve">         Customer 5</v>
      </c>
      <c r="B7663" s="76">
        <f>IF('(Other Computations)'!B203=0,0,Inputs!D285*Inputs!D178*Inputs!H81*Inputs!D27*'GM Alloc Factors'!B47/('(Other Computations)'!B190+'(Other Computations)'!B203))</f>
        <v>0</v>
      </c>
      <c r="C7663" s="76">
        <f>IF('(Other Computations)'!C203=0,0,Inputs!E285*Inputs!E178*Inputs!H81*Inputs!D27*'GM Alloc Factors'!C47/('(Other Computations)'!C190+'(Other Computations)'!C203))</f>
        <v>0</v>
      </c>
      <c r="D7663" s="76">
        <f>IF('(Other Computations)'!D203=0,0,Inputs!F285*Inputs!F178*Inputs!H81*Inputs!D27*'GM Alloc Factors'!D47/('(Other Computations)'!D190+'(Other Computations)'!D203))</f>
        <v>0</v>
      </c>
      <c r="E7663" s="76">
        <f>IF('(Other Computations)'!E203=0,0,Inputs!G285*Inputs!G178*Inputs!H81*Inputs!D27*'GM Alloc Factors'!E47/('(Other Computations)'!E190+'(Other Computations)'!E203))</f>
        <v>0</v>
      </c>
      <c r="F7663" s="43">
        <f t="shared" si="1624"/>
        <v>0</v>
      </c>
      <c r="G7663" s="76">
        <f>IF('(Other Computations)'!G203=0,0,Inputs!I285*Inputs!I178*Inputs!H81*Inputs!D27*'GM Alloc Factors'!G47/('(Other Computations)'!G190+'(Other Computations)'!G203))</f>
        <v>0</v>
      </c>
      <c r="H7663" s="76">
        <f>IF('(Other Computations)'!H203=0,0,Inputs!J285*Inputs!J178*Inputs!H81*Inputs!D27*'GM Alloc Factors'!H47/('(Other Computations)'!H190+'(Other Computations)'!H203))</f>
        <v>0</v>
      </c>
      <c r="I7663" s="76">
        <f>IF('(Other Computations)'!I203=0,0,Inputs!K285*Inputs!K178*Inputs!H81*Inputs!D27*'GM Alloc Factors'!I47/('(Other Computations)'!I190+'(Other Computations)'!I203))</f>
        <v>0</v>
      </c>
      <c r="J7663" s="76">
        <f>IF('(Other Computations)'!J203=0,0,Inputs!L285*Inputs!L178*Inputs!H81*Inputs!D27*'GM Alloc Factors'!J47/('(Other Computations)'!J190+'(Other Computations)'!J203))</f>
        <v>0</v>
      </c>
      <c r="K7663" s="43">
        <f t="shared" si="1625"/>
        <v>0</v>
      </c>
    </row>
    <row r="7664" spans="1:11" ht="12.75" customHeight="1">
      <c r="A7664" s="61" t="str">
        <f>"         "&amp;Labels!B74</f>
        <v xml:space="preserve">         Customer 6</v>
      </c>
      <c r="B7664" s="76">
        <f>IF('(Other Computations)'!B204=0,0,Inputs!D286*Inputs!D179*Inputs!H82*Inputs!D27*'GM Alloc Factors'!B47/('(Other Computations)'!B191+'(Other Computations)'!B204))</f>
        <v>0</v>
      </c>
      <c r="C7664" s="76">
        <f>IF('(Other Computations)'!C204=0,0,Inputs!E286*Inputs!E179*Inputs!H82*Inputs!D27*'GM Alloc Factors'!C47/('(Other Computations)'!C191+'(Other Computations)'!C204))</f>
        <v>0</v>
      </c>
      <c r="D7664" s="76">
        <f>IF('(Other Computations)'!D204=0,0,Inputs!F286*Inputs!F179*Inputs!H82*Inputs!D27*'GM Alloc Factors'!D47/('(Other Computations)'!D191+'(Other Computations)'!D204))</f>
        <v>0</v>
      </c>
      <c r="E7664" s="76">
        <f>IF('(Other Computations)'!E204=0,0,Inputs!G286*Inputs!G179*Inputs!H82*Inputs!D27*'GM Alloc Factors'!E47/('(Other Computations)'!E191+'(Other Computations)'!E204))</f>
        <v>0</v>
      </c>
      <c r="F7664" s="43">
        <f t="shared" si="1624"/>
        <v>0</v>
      </c>
      <c r="G7664" s="76">
        <f>IF('(Other Computations)'!G204=0,0,Inputs!I286*Inputs!I179*Inputs!H82*Inputs!D27*'GM Alloc Factors'!G47/('(Other Computations)'!G191+'(Other Computations)'!G204))</f>
        <v>0</v>
      </c>
      <c r="H7664" s="76">
        <f>IF('(Other Computations)'!H204=0,0,Inputs!J286*Inputs!J179*Inputs!H82*Inputs!D27*'GM Alloc Factors'!H47/('(Other Computations)'!H191+'(Other Computations)'!H204))</f>
        <v>0</v>
      </c>
      <c r="I7664" s="76">
        <f>IF('(Other Computations)'!I204=0,0,Inputs!K286*Inputs!K179*Inputs!H82*Inputs!D27*'GM Alloc Factors'!I47/('(Other Computations)'!I191+'(Other Computations)'!I204))</f>
        <v>0</v>
      </c>
      <c r="J7664" s="76">
        <f>IF('(Other Computations)'!J204=0,0,Inputs!L286*Inputs!L179*Inputs!H82*Inputs!D27*'GM Alloc Factors'!J47/('(Other Computations)'!J191+'(Other Computations)'!J204))</f>
        <v>0</v>
      </c>
      <c r="K7664" s="43">
        <f t="shared" si="1625"/>
        <v>0</v>
      </c>
    </row>
    <row r="7665" spans="1:11" ht="12.75" customHeight="1">
      <c r="A7665" s="61" t="str">
        <f>"         "&amp;Labels!B75</f>
        <v xml:space="preserve">         Customer 7</v>
      </c>
      <c r="B7665" s="76">
        <f>IF('(Other Computations)'!B205=0,0,Inputs!D287*Inputs!D180*Inputs!H83*Inputs!D27*'GM Alloc Factors'!B47/('(Other Computations)'!B192+'(Other Computations)'!B205))</f>
        <v>0</v>
      </c>
      <c r="C7665" s="76">
        <f>IF('(Other Computations)'!C205=0,0,Inputs!E287*Inputs!E180*Inputs!H83*Inputs!D27*'GM Alloc Factors'!C47/('(Other Computations)'!C192+'(Other Computations)'!C205))</f>
        <v>0</v>
      </c>
      <c r="D7665" s="76">
        <f>IF('(Other Computations)'!D205=0,0,Inputs!F287*Inputs!F180*Inputs!H83*Inputs!D27*'GM Alloc Factors'!D47/('(Other Computations)'!D192+'(Other Computations)'!D205))</f>
        <v>0</v>
      </c>
      <c r="E7665" s="76">
        <f>IF('(Other Computations)'!E205=0,0,Inputs!G287*Inputs!G180*Inputs!H83*Inputs!D27*'GM Alloc Factors'!E47/('(Other Computations)'!E192+'(Other Computations)'!E205))</f>
        <v>0</v>
      </c>
      <c r="F7665" s="43">
        <f t="shared" si="1624"/>
        <v>0</v>
      </c>
      <c r="G7665" s="76">
        <f>IF('(Other Computations)'!G205=0,0,Inputs!I287*Inputs!I180*Inputs!H83*Inputs!D27*'GM Alloc Factors'!G47/('(Other Computations)'!G192+'(Other Computations)'!G205))</f>
        <v>0</v>
      </c>
      <c r="H7665" s="76">
        <f>IF('(Other Computations)'!H205=0,0,Inputs!J287*Inputs!J180*Inputs!H83*Inputs!D27*'GM Alloc Factors'!H47/('(Other Computations)'!H192+'(Other Computations)'!H205))</f>
        <v>0</v>
      </c>
      <c r="I7665" s="76">
        <f>IF('(Other Computations)'!I205=0,0,Inputs!K287*Inputs!K180*Inputs!H83*Inputs!D27*'GM Alloc Factors'!I47/('(Other Computations)'!I192+'(Other Computations)'!I205))</f>
        <v>0</v>
      </c>
      <c r="J7665" s="76">
        <f>IF('(Other Computations)'!J205=0,0,Inputs!L287*Inputs!L180*Inputs!H83*Inputs!D27*'GM Alloc Factors'!J47/('(Other Computations)'!J192+'(Other Computations)'!J205))</f>
        <v>0</v>
      </c>
      <c r="K7665" s="43">
        <f t="shared" si="1625"/>
        <v>0</v>
      </c>
    </row>
    <row r="7666" spans="1:11" ht="12.75" customHeight="1">
      <c r="A7666" s="61" t="str">
        <f>"         "&amp;Labels!B76</f>
        <v xml:space="preserve">         Customer 8</v>
      </c>
      <c r="B7666" s="76">
        <f>IF('(Other Computations)'!B206=0,0,Inputs!D288*Inputs!D181*Inputs!H84*Inputs!D27*'GM Alloc Factors'!B47/('(Other Computations)'!B193+'(Other Computations)'!B206))</f>
        <v>0</v>
      </c>
      <c r="C7666" s="76">
        <f>IF('(Other Computations)'!C206=0,0,Inputs!E288*Inputs!E181*Inputs!H84*Inputs!D27*'GM Alloc Factors'!C47/('(Other Computations)'!C193+'(Other Computations)'!C206))</f>
        <v>0</v>
      </c>
      <c r="D7666" s="76">
        <f>IF('(Other Computations)'!D206=0,0,Inputs!F288*Inputs!F181*Inputs!H84*Inputs!D27*'GM Alloc Factors'!D47/('(Other Computations)'!D193+'(Other Computations)'!D206))</f>
        <v>0</v>
      </c>
      <c r="E7666" s="76">
        <f>IF('(Other Computations)'!E206=0,0,Inputs!G288*Inputs!G181*Inputs!H84*Inputs!D27*'GM Alloc Factors'!E47/('(Other Computations)'!E193+'(Other Computations)'!E206))</f>
        <v>0</v>
      </c>
      <c r="F7666" s="43">
        <f t="shared" si="1624"/>
        <v>0</v>
      </c>
      <c r="G7666" s="76">
        <f>IF('(Other Computations)'!G206=0,0,Inputs!I288*Inputs!I181*Inputs!H84*Inputs!D27*'GM Alloc Factors'!G47/('(Other Computations)'!G193+'(Other Computations)'!G206))</f>
        <v>0</v>
      </c>
      <c r="H7666" s="76">
        <f>IF('(Other Computations)'!H206=0,0,Inputs!J288*Inputs!J181*Inputs!H84*Inputs!D27*'GM Alloc Factors'!H47/('(Other Computations)'!H193+'(Other Computations)'!H206))</f>
        <v>0</v>
      </c>
      <c r="I7666" s="76">
        <f>IF('(Other Computations)'!I206=0,0,Inputs!K288*Inputs!K181*Inputs!H84*Inputs!D27*'GM Alloc Factors'!I47/('(Other Computations)'!I193+'(Other Computations)'!I206))</f>
        <v>0</v>
      </c>
      <c r="J7666" s="76">
        <f>IF('(Other Computations)'!J206=0,0,Inputs!L288*Inputs!L181*Inputs!H84*Inputs!D27*'GM Alloc Factors'!J47/('(Other Computations)'!J193+'(Other Computations)'!J206))</f>
        <v>0</v>
      </c>
      <c r="K7666" s="43">
        <f t="shared" si="1625"/>
        <v>0</v>
      </c>
    </row>
    <row r="7667" spans="1:11" ht="12.75" customHeight="1">
      <c r="A7667" s="61" t="str">
        <f>"         "&amp;Labels!B77</f>
        <v xml:space="preserve">         Customer 9</v>
      </c>
      <c r="B7667" s="76">
        <f>IF('(Other Computations)'!B207=0,0,Inputs!D289*Inputs!D182*Inputs!H85*Inputs!D27*'GM Alloc Factors'!B47/('(Other Computations)'!B194+'(Other Computations)'!B207))</f>
        <v>0</v>
      </c>
      <c r="C7667" s="76">
        <f>IF('(Other Computations)'!C207=0,0,Inputs!E289*Inputs!E182*Inputs!H85*Inputs!D27*'GM Alloc Factors'!C47/('(Other Computations)'!C194+'(Other Computations)'!C207))</f>
        <v>0</v>
      </c>
      <c r="D7667" s="76">
        <f>IF('(Other Computations)'!D207=0,0,Inputs!F289*Inputs!F182*Inputs!H85*Inputs!D27*'GM Alloc Factors'!D47/('(Other Computations)'!D194+'(Other Computations)'!D207))</f>
        <v>0</v>
      </c>
      <c r="E7667" s="76">
        <f>IF('(Other Computations)'!E207=0,0,Inputs!G289*Inputs!G182*Inputs!H85*Inputs!D27*'GM Alloc Factors'!E47/('(Other Computations)'!E194+'(Other Computations)'!E207))</f>
        <v>0</v>
      </c>
      <c r="F7667" s="43">
        <f t="shared" si="1624"/>
        <v>0</v>
      </c>
      <c r="G7667" s="76">
        <f>IF('(Other Computations)'!G207=0,0,Inputs!I289*Inputs!I182*Inputs!H85*Inputs!D27*'GM Alloc Factors'!G47/('(Other Computations)'!G194+'(Other Computations)'!G207))</f>
        <v>0</v>
      </c>
      <c r="H7667" s="76">
        <f>IF('(Other Computations)'!H207=0,0,Inputs!J289*Inputs!J182*Inputs!H85*Inputs!D27*'GM Alloc Factors'!H47/('(Other Computations)'!H194+'(Other Computations)'!H207))</f>
        <v>0</v>
      </c>
      <c r="I7667" s="76">
        <f>IF('(Other Computations)'!I207=0,0,Inputs!K289*Inputs!K182*Inputs!H85*Inputs!D27*'GM Alloc Factors'!I47/('(Other Computations)'!I194+'(Other Computations)'!I207))</f>
        <v>0</v>
      </c>
      <c r="J7667" s="76">
        <f>IF('(Other Computations)'!J207=0,0,Inputs!L289*Inputs!L182*Inputs!H85*Inputs!D27*'GM Alloc Factors'!J47/('(Other Computations)'!J194+'(Other Computations)'!J207))</f>
        <v>0</v>
      </c>
      <c r="K7667" s="43">
        <f t="shared" si="1625"/>
        <v>0</v>
      </c>
    </row>
    <row r="7668" spans="1:11" ht="12.75" customHeight="1">
      <c r="A7668" s="61" t="str">
        <f>"         "&amp;Labels!B78</f>
        <v xml:space="preserve">         Customer 10</v>
      </c>
      <c r="B7668" s="76">
        <f>IF('(Other Computations)'!B208=0,0,Inputs!D290*Inputs!D183*Inputs!H86*Inputs!D27*'GM Alloc Factors'!B47/('(Other Computations)'!B195+'(Other Computations)'!B208))</f>
        <v>0</v>
      </c>
      <c r="C7668" s="76">
        <f>IF('(Other Computations)'!C208=0,0,Inputs!E290*Inputs!E183*Inputs!H86*Inputs!D27*'GM Alloc Factors'!C47/('(Other Computations)'!C195+'(Other Computations)'!C208))</f>
        <v>0</v>
      </c>
      <c r="D7668" s="76">
        <f>IF('(Other Computations)'!D208=0,0,Inputs!F290*Inputs!F183*Inputs!H86*Inputs!D27*'GM Alloc Factors'!D47/('(Other Computations)'!D195+'(Other Computations)'!D208))</f>
        <v>0</v>
      </c>
      <c r="E7668" s="76">
        <f>IF('(Other Computations)'!E208=0,0,Inputs!G290*Inputs!G183*Inputs!H86*Inputs!D27*'GM Alloc Factors'!E47/('(Other Computations)'!E195+'(Other Computations)'!E208))</f>
        <v>0</v>
      </c>
      <c r="F7668" s="43">
        <f t="shared" si="1624"/>
        <v>0</v>
      </c>
      <c r="G7668" s="76">
        <f>IF('(Other Computations)'!G208=0,0,Inputs!I290*Inputs!I183*Inputs!H86*Inputs!D27*'GM Alloc Factors'!G47/('(Other Computations)'!G195+'(Other Computations)'!G208))</f>
        <v>0</v>
      </c>
      <c r="H7668" s="76">
        <f>IF('(Other Computations)'!H208=0,0,Inputs!J290*Inputs!J183*Inputs!H86*Inputs!D27*'GM Alloc Factors'!H47/('(Other Computations)'!H195+'(Other Computations)'!H208))</f>
        <v>0</v>
      </c>
      <c r="I7668" s="76">
        <f>IF('(Other Computations)'!I208=0,0,Inputs!K290*Inputs!K183*Inputs!H86*Inputs!D27*'GM Alloc Factors'!I47/('(Other Computations)'!I195+'(Other Computations)'!I208))</f>
        <v>0</v>
      </c>
      <c r="J7668" s="76">
        <f>IF('(Other Computations)'!J208=0,0,Inputs!L290*Inputs!L183*Inputs!H86*Inputs!D27*'GM Alloc Factors'!J47/('(Other Computations)'!J195+'(Other Computations)'!J208))</f>
        <v>0</v>
      </c>
      <c r="K7668" s="43">
        <f t="shared" si="1625"/>
        <v>0</v>
      </c>
    </row>
    <row r="7669" spans="1:11" ht="12.75" customHeight="1">
      <c r="A7669" s="61" t="str">
        <f>"         "&amp;Labels!C68</f>
        <v xml:space="preserve">         Total</v>
      </c>
      <c r="B7669" s="84">
        <f>SUM(B7659:B7668)</f>
        <v>0</v>
      </c>
      <c r="C7669" s="84">
        <f>SUM(C7659:C7668)</f>
        <v>0</v>
      </c>
      <c r="D7669" s="84">
        <f>SUM(D7659:D7668)</f>
        <v>0</v>
      </c>
      <c r="E7669" s="84">
        <f>SUM(E7659:E7668)</f>
        <v>0</v>
      </c>
      <c r="F7669" s="43">
        <f t="shared" si="1624"/>
        <v>0</v>
      </c>
      <c r="G7669" s="84">
        <f>SUM(G7659:G7668)</f>
        <v>0</v>
      </c>
      <c r="H7669" s="84">
        <f>SUM(H7659:H7668)</f>
        <v>0</v>
      </c>
      <c r="I7669" s="84">
        <f>SUM(I7659:I7668)</f>
        <v>0</v>
      </c>
      <c r="J7669" s="84">
        <f>SUM(J7659:J7668)</f>
        <v>0</v>
      </c>
      <c r="K7669" s="43">
        <f t="shared" si="1625"/>
        <v>0</v>
      </c>
    </row>
    <row r="7670" spans="1:11" ht="12.75" customHeight="1">
      <c r="A7670" s="61" t="str">
        <f>"      "&amp;Labels!B90</f>
        <v xml:space="preserve">      Q 6</v>
      </c>
      <c r="B7670" s="84"/>
      <c r="C7670" s="84"/>
      <c r="D7670" s="84"/>
      <c r="E7670" s="84"/>
      <c r="F7670" s="43"/>
      <c r="G7670" s="84"/>
      <c r="H7670" s="84"/>
      <c r="I7670" s="84"/>
      <c r="J7670" s="84"/>
      <c r="K7670" s="43"/>
    </row>
    <row r="7671" spans="1:11" ht="12.75" customHeight="1">
      <c r="A7671" s="61" t="str">
        <f>"         "&amp;Labels!B69</f>
        <v xml:space="preserve">         Customer 1</v>
      </c>
      <c r="B7671" s="76">
        <f>IF('(Other Computations)'!B199=0,0,Inputs!D281*Inputs!D174*Inputs!I77*Inputs!D27*'GM Alloc Factors'!B50/('(Other Computations)'!B186+'(Other Computations)'!B199))</f>
        <v>0</v>
      </c>
      <c r="C7671" s="76">
        <f>IF('(Other Computations)'!C199=0,0,Inputs!E281*Inputs!E174*Inputs!I77*Inputs!D27*'GM Alloc Factors'!C50/('(Other Computations)'!C186+'(Other Computations)'!C199))</f>
        <v>0</v>
      </c>
      <c r="D7671" s="76">
        <f>IF('(Other Computations)'!D199=0,0,Inputs!F281*Inputs!F174*Inputs!I77*Inputs!D27*'GM Alloc Factors'!D50/('(Other Computations)'!D186+'(Other Computations)'!D199))</f>
        <v>0</v>
      </c>
      <c r="E7671" s="76">
        <f>IF('(Other Computations)'!E199=0,0,Inputs!G281*Inputs!G174*Inputs!I77*Inputs!D27*'GM Alloc Factors'!E50/('(Other Computations)'!E186+'(Other Computations)'!E199))</f>
        <v>0</v>
      </c>
      <c r="F7671" s="43">
        <f t="shared" ref="F7671:F7681" si="1626">SUM(B7671:E7671)</f>
        <v>0</v>
      </c>
      <c r="G7671" s="76">
        <f>IF('(Other Computations)'!G199=0,0,Inputs!I281*Inputs!I174*Inputs!I77*Inputs!D27*'GM Alloc Factors'!G50/('(Other Computations)'!G186+'(Other Computations)'!G199))</f>
        <v>0</v>
      </c>
      <c r="H7671" s="76">
        <f>IF('(Other Computations)'!H199=0,0,Inputs!J281*Inputs!J174*Inputs!I77*Inputs!D27*'GM Alloc Factors'!H50/('(Other Computations)'!H186+'(Other Computations)'!H199))</f>
        <v>0</v>
      </c>
      <c r="I7671" s="76">
        <f>IF('(Other Computations)'!I199=0,0,Inputs!K281*Inputs!K174*Inputs!I77*Inputs!D27*'GM Alloc Factors'!I50/('(Other Computations)'!I186+'(Other Computations)'!I199))</f>
        <v>0</v>
      </c>
      <c r="J7671" s="76">
        <f>IF('(Other Computations)'!J199=0,0,Inputs!L281*Inputs!L174*Inputs!I77*Inputs!D27*'GM Alloc Factors'!J50/('(Other Computations)'!J186+'(Other Computations)'!J199))</f>
        <v>0</v>
      </c>
      <c r="K7671" s="43">
        <f t="shared" ref="K7671:K7681" si="1627">SUM(G7671:J7671)</f>
        <v>0</v>
      </c>
    </row>
    <row r="7672" spans="1:11" ht="12.75" customHeight="1">
      <c r="A7672" s="61" t="str">
        <f>"         "&amp;Labels!B70</f>
        <v xml:space="preserve">         Customer 2</v>
      </c>
      <c r="B7672" s="76">
        <f>IF('(Other Computations)'!B200=0,0,Inputs!D282*Inputs!D175*Inputs!I78*Inputs!D27*'GM Alloc Factors'!B50/('(Other Computations)'!B187+'(Other Computations)'!B200))</f>
        <v>0</v>
      </c>
      <c r="C7672" s="76">
        <f>IF('(Other Computations)'!C200=0,0,Inputs!E282*Inputs!E175*Inputs!I78*Inputs!D27*'GM Alloc Factors'!C50/('(Other Computations)'!C187+'(Other Computations)'!C200))</f>
        <v>0</v>
      </c>
      <c r="D7672" s="76">
        <f>IF('(Other Computations)'!D200=0,0,Inputs!F282*Inputs!F175*Inputs!I78*Inputs!D27*'GM Alloc Factors'!D50/('(Other Computations)'!D187+'(Other Computations)'!D200))</f>
        <v>0</v>
      </c>
      <c r="E7672" s="76">
        <f>IF('(Other Computations)'!E200=0,0,Inputs!G282*Inputs!G175*Inputs!I78*Inputs!D27*'GM Alloc Factors'!E50/('(Other Computations)'!E187+'(Other Computations)'!E200))</f>
        <v>0</v>
      </c>
      <c r="F7672" s="43">
        <f t="shared" si="1626"/>
        <v>0</v>
      </c>
      <c r="G7672" s="76">
        <f>IF('(Other Computations)'!G200=0,0,Inputs!I282*Inputs!I175*Inputs!I78*Inputs!D27*'GM Alloc Factors'!G50/('(Other Computations)'!G187+'(Other Computations)'!G200))</f>
        <v>0</v>
      </c>
      <c r="H7672" s="76">
        <f>IF('(Other Computations)'!H200=0,0,Inputs!J282*Inputs!J175*Inputs!I78*Inputs!D27*'GM Alloc Factors'!H50/('(Other Computations)'!H187+'(Other Computations)'!H200))</f>
        <v>0</v>
      </c>
      <c r="I7672" s="76">
        <f>IF('(Other Computations)'!I200=0,0,Inputs!K282*Inputs!K175*Inputs!I78*Inputs!D27*'GM Alloc Factors'!I50/('(Other Computations)'!I187+'(Other Computations)'!I200))</f>
        <v>0</v>
      </c>
      <c r="J7672" s="76">
        <f>IF('(Other Computations)'!J200=0,0,Inputs!L282*Inputs!L175*Inputs!I78*Inputs!D27*'GM Alloc Factors'!J50/('(Other Computations)'!J187+'(Other Computations)'!J200))</f>
        <v>0</v>
      </c>
      <c r="K7672" s="43">
        <f t="shared" si="1627"/>
        <v>0</v>
      </c>
    </row>
    <row r="7673" spans="1:11" ht="12.75" customHeight="1">
      <c r="A7673" s="61" t="str">
        <f>"         "&amp;Labels!B71</f>
        <v xml:space="preserve">         Customer 3</v>
      </c>
      <c r="B7673" s="76">
        <f>IF('(Other Computations)'!B201=0,0,Inputs!D283*Inputs!D176*Inputs!I79*Inputs!D27*'GM Alloc Factors'!B50/('(Other Computations)'!B188+'(Other Computations)'!B201))</f>
        <v>0</v>
      </c>
      <c r="C7673" s="76">
        <f>IF('(Other Computations)'!C201=0,0,Inputs!E283*Inputs!E176*Inputs!I79*Inputs!D27*'GM Alloc Factors'!C50/('(Other Computations)'!C188+'(Other Computations)'!C201))</f>
        <v>0</v>
      </c>
      <c r="D7673" s="76">
        <f>IF('(Other Computations)'!D201=0,0,Inputs!F283*Inputs!F176*Inputs!I79*Inputs!D27*'GM Alloc Factors'!D50/('(Other Computations)'!D188+'(Other Computations)'!D201))</f>
        <v>0</v>
      </c>
      <c r="E7673" s="76">
        <f>IF('(Other Computations)'!E201=0,0,Inputs!G283*Inputs!G176*Inputs!I79*Inputs!D27*'GM Alloc Factors'!E50/('(Other Computations)'!E188+'(Other Computations)'!E201))</f>
        <v>0</v>
      </c>
      <c r="F7673" s="43">
        <f t="shared" si="1626"/>
        <v>0</v>
      </c>
      <c r="G7673" s="76">
        <f>IF('(Other Computations)'!G201=0,0,Inputs!I283*Inputs!I176*Inputs!I79*Inputs!D27*'GM Alloc Factors'!G50/('(Other Computations)'!G188+'(Other Computations)'!G201))</f>
        <v>0</v>
      </c>
      <c r="H7673" s="76">
        <f>IF('(Other Computations)'!H201=0,0,Inputs!J283*Inputs!J176*Inputs!I79*Inputs!D27*'GM Alloc Factors'!H50/('(Other Computations)'!H188+'(Other Computations)'!H201))</f>
        <v>0</v>
      </c>
      <c r="I7673" s="76">
        <f>IF('(Other Computations)'!I201=0,0,Inputs!K283*Inputs!K176*Inputs!I79*Inputs!D27*'GM Alloc Factors'!I50/('(Other Computations)'!I188+'(Other Computations)'!I201))</f>
        <v>0</v>
      </c>
      <c r="J7673" s="76">
        <f>IF('(Other Computations)'!J201=0,0,Inputs!L283*Inputs!L176*Inputs!I79*Inputs!D27*'GM Alloc Factors'!J50/('(Other Computations)'!J188+'(Other Computations)'!J201))</f>
        <v>0</v>
      </c>
      <c r="K7673" s="43">
        <f t="shared" si="1627"/>
        <v>0</v>
      </c>
    </row>
    <row r="7674" spans="1:11" ht="12.75" customHeight="1">
      <c r="A7674" s="61" t="str">
        <f>"         "&amp;Labels!B72</f>
        <v xml:space="preserve">         Customer 4</v>
      </c>
      <c r="B7674" s="76">
        <f>IF('(Other Computations)'!B202=0,0,Inputs!D284*Inputs!D177*Inputs!I80*Inputs!D27*'GM Alloc Factors'!B50/('(Other Computations)'!B189+'(Other Computations)'!B202))</f>
        <v>0</v>
      </c>
      <c r="C7674" s="76">
        <f>IF('(Other Computations)'!C202=0,0,Inputs!E284*Inputs!E177*Inputs!I80*Inputs!D27*'GM Alloc Factors'!C50/('(Other Computations)'!C189+'(Other Computations)'!C202))</f>
        <v>0</v>
      </c>
      <c r="D7674" s="76">
        <f>IF('(Other Computations)'!D202=0,0,Inputs!F284*Inputs!F177*Inputs!I80*Inputs!D27*'GM Alloc Factors'!D50/('(Other Computations)'!D189+'(Other Computations)'!D202))</f>
        <v>0</v>
      </c>
      <c r="E7674" s="76">
        <f>IF('(Other Computations)'!E202=0,0,Inputs!G284*Inputs!G177*Inputs!I80*Inputs!D27*'GM Alloc Factors'!E50/('(Other Computations)'!E189+'(Other Computations)'!E202))</f>
        <v>0</v>
      </c>
      <c r="F7674" s="43">
        <f t="shared" si="1626"/>
        <v>0</v>
      </c>
      <c r="G7674" s="76">
        <f>IF('(Other Computations)'!G202=0,0,Inputs!I284*Inputs!I177*Inputs!I80*Inputs!D27*'GM Alloc Factors'!G50/('(Other Computations)'!G189+'(Other Computations)'!G202))</f>
        <v>0</v>
      </c>
      <c r="H7674" s="76">
        <f>IF('(Other Computations)'!H202=0,0,Inputs!J284*Inputs!J177*Inputs!I80*Inputs!D27*'GM Alloc Factors'!H50/('(Other Computations)'!H189+'(Other Computations)'!H202))</f>
        <v>0</v>
      </c>
      <c r="I7674" s="76">
        <f>IF('(Other Computations)'!I202=0,0,Inputs!K284*Inputs!K177*Inputs!I80*Inputs!D27*'GM Alloc Factors'!I50/('(Other Computations)'!I189+'(Other Computations)'!I202))</f>
        <v>0</v>
      </c>
      <c r="J7674" s="76">
        <f>IF('(Other Computations)'!J202=0,0,Inputs!L284*Inputs!L177*Inputs!I80*Inputs!D27*'GM Alloc Factors'!J50/('(Other Computations)'!J189+'(Other Computations)'!J202))</f>
        <v>0</v>
      </c>
      <c r="K7674" s="43">
        <f t="shared" si="1627"/>
        <v>0</v>
      </c>
    </row>
    <row r="7675" spans="1:11" ht="12.75" customHeight="1">
      <c r="A7675" s="61" t="str">
        <f>"         "&amp;Labels!B73</f>
        <v xml:space="preserve">         Customer 5</v>
      </c>
      <c r="B7675" s="76">
        <f>IF('(Other Computations)'!B203=0,0,Inputs!D285*Inputs!D178*Inputs!I81*Inputs!D27*'GM Alloc Factors'!B50/('(Other Computations)'!B190+'(Other Computations)'!B203))</f>
        <v>0</v>
      </c>
      <c r="C7675" s="76">
        <f>IF('(Other Computations)'!C203=0,0,Inputs!E285*Inputs!E178*Inputs!I81*Inputs!D27*'GM Alloc Factors'!C50/('(Other Computations)'!C190+'(Other Computations)'!C203))</f>
        <v>0</v>
      </c>
      <c r="D7675" s="76">
        <f>IF('(Other Computations)'!D203=0,0,Inputs!F285*Inputs!F178*Inputs!I81*Inputs!D27*'GM Alloc Factors'!D50/('(Other Computations)'!D190+'(Other Computations)'!D203))</f>
        <v>0</v>
      </c>
      <c r="E7675" s="76">
        <f>IF('(Other Computations)'!E203=0,0,Inputs!G285*Inputs!G178*Inputs!I81*Inputs!D27*'GM Alloc Factors'!E50/('(Other Computations)'!E190+'(Other Computations)'!E203))</f>
        <v>0</v>
      </c>
      <c r="F7675" s="43">
        <f t="shared" si="1626"/>
        <v>0</v>
      </c>
      <c r="G7675" s="76">
        <f>IF('(Other Computations)'!G203=0,0,Inputs!I285*Inputs!I178*Inputs!I81*Inputs!D27*'GM Alloc Factors'!G50/('(Other Computations)'!G190+'(Other Computations)'!G203))</f>
        <v>0</v>
      </c>
      <c r="H7675" s="76">
        <f>IF('(Other Computations)'!H203=0,0,Inputs!J285*Inputs!J178*Inputs!I81*Inputs!D27*'GM Alloc Factors'!H50/('(Other Computations)'!H190+'(Other Computations)'!H203))</f>
        <v>0</v>
      </c>
      <c r="I7675" s="76">
        <f>IF('(Other Computations)'!I203=0,0,Inputs!K285*Inputs!K178*Inputs!I81*Inputs!D27*'GM Alloc Factors'!I50/('(Other Computations)'!I190+'(Other Computations)'!I203))</f>
        <v>0</v>
      </c>
      <c r="J7675" s="76">
        <f>IF('(Other Computations)'!J203=0,0,Inputs!L285*Inputs!L178*Inputs!I81*Inputs!D27*'GM Alloc Factors'!J50/('(Other Computations)'!J190+'(Other Computations)'!J203))</f>
        <v>0</v>
      </c>
      <c r="K7675" s="43">
        <f t="shared" si="1627"/>
        <v>0</v>
      </c>
    </row>
    <row r="7676" spans="1:11" ht="12.75" customHeight="1">
      <c r="A7676" s="61" t="str">
        <f>"         "&amp;Labels!B74</f>
        <v xml:space="preserve">         Customer 6</v>
      </c>
      <c r="B7676" s="76">
        <f>IF('(Other Computations)'!B204=0,0,Inputs!D286*Inputs!D179*Inputs!I82*Inputs!D27*'GM Alloc Factors'!B50/('(Other Computations)'!B191+'(Other Computations)'!B204))</f>
        <v>0</v>
      </c>
      <c r="C7676" s="76">
        <f>IF('(Other Computations)'!C204=0,0,Inputs!E286*Inputs!E179*Inputs!I82*Inputs!D27*'GM Alloc Factors'!C50/('(Other Computations)'!C191+'(Other Computations)'!C204))</f>
        <v>0</v>
      </c>
      <c r="D7676" s="76">
        <f>IF('(Other Computations)'!D204=0,0,Inputs!F286*Inputs!F179*Inputs!I82*Inputs!D27*'GM Alloc Factors'!D50/('(Other Computations)'!D191+'(Other Computations)'!D204))</f>
        <v>0</v>
      </c>
      <c r="E7676" s="76">
        <f>IF('(Other Computations)'!E204=0,0,Inputs!G286*Inputs!G179*Inputs!I82*Inputs!D27*'GM Alloc Factors'!E50/('(Other Computations)'!E191+'(Other Computations)'!E204))</f>
        <v>0</v>
      </c>
      <c r="F7676" s="43">
        <f t="shared" si="1626"/>
        <v>0</v>
      </c>
      <c r="G7676" s="76">
        <f>IF('(Other Computations)'!G204=0,0,Inputs!I286*Inputs!I179*Inputs!I82*Inputs!D27*'GM Alloc Factors'!G50/('(Other Computations)'!G191+'(Other Computations)'!G204))</f>
        <v>0</v>
      </c>
      <c r="H7676" s="76">
        <f>IF('(Other Computations)'!H204=0,0,Inputs!J286*Inputs!J179*Inputs!I82*Inputs!D27*'GM Alloc Factors'!H50/('(Other Computations)'!H191+'(Other Computations)'!H204))</f>
        <v>0</v>
      </c>
      <c r="I7676" s="76">
        <f>IF('(Other Computations)'!I204=0,0,Inputs!K286*Inputs!K179*Inputs!I82*Inputs!D27*'GM Alloc Factors'!I50/('(Other Computations)'!I191+'(Other Computations)'!I204))</f>
        <v>0</v>
      </c>
      <c r="J7676" s="76">
        <f>IF('(Other Computations)'!J204=0,0,Inputs!L286*Inputs!L179*Inputs!I82*Inputs!D27*'GM Alloc Factors'!J50/('(Other Computations)'!J191+'(Other Computations)'!J204))</f>
        <v>0</v>
      </c>
      <c r="K7676" s="43">
        <f t="shared" si="1627"/>
        <v>0</v>
      </c>
    </row>
    <row r="7677" spans="1:11" ht="12.75" customHeight="1">
      <c r="A7677" s="61" t="str">
        <f>"         "&amp;Labels!B75</f>
        <v xml:space="preserve">         Customer 7</v>
      </c>
      <c r="B7677" s="76">
        <f>IF('(Other Computations)'!B205=0,0,Inputs!D287*Inputs!D180*Inputs!I83*Inputs!D27*'GM Alloc Factors'!B50/('(Other Computations)'!B192+'(Other Computations)'!B205))</f>
        <v>0</v>
      </c>
      <c r="C7677" s="76">
        <f>IF('(Other Computations)'!C205=0,0,Inputs!E287*Inputs!E180*Inputs!I83*Inputs!D27*'GM Alloc Factors'!C50/('(Other Computations)'!C192+'(Other Computations)'!C205))</f>
        <v>0</v>
      </c>
      <c r="D7677" s="76">
        <f>IF('(Other Computations)'!D205=0,0,Inputs!F287*Inputs!F180*Inputs!I83*Inputs!D27*'GM Alloc Factors'!D50/('(Other Computations)'!D192+'(Other Computations)'!D205))</f>
        <v>0</v>
      </c>
      <c r="E7677" s="76">
        <f>IF('(Other Computations)'!E205=0,0,Inputs!G287*Inputs!G180*Inputs!I83*Inputs!D27*'GM Alloc Factors'!E50/('(Other Computations)'!E192+'(Other Computations)'!E205))</f>
        <v>0</v>
      </c>
      <c r="F7677" s="43">
        <f t="shared" si="1626"/>
        <v>0</v>
      </c>
      <c r="G7677" s="76">
        <f>IF('(Other Computations)'!G205=0,0,Inputs!I287*Inputs!I180*Inputs!I83*Inputs!D27*'GM Alloc Factors'!G50/('(Other Computations)'!G192+'(Other Computations)'!G205))</f>
        <v>0</v>
      </c>
      <c r="H7677" s="76">
        <f>IF('(Other Computations)'!H205=0,0,Inputs!J287*Inputs!J180*Inputs!I83*Inputs!D27*'GM Alloc Factors'!H50/('(Other Computations)'!H192+'(Other Computations)'!H205))</f>
        <v>0</v>
      </c>
      <c r="I7677" s="76">
        <f>IF('(Other Computations)'!I205=0,0,Inputs!K287*Inputs!K180*Inputs!I83*Inputs!D27*'GM Alloc Factors'!I50/('(Other Computations)'!I192+'(Other Computations)'!I205))</f>
        <v>0</v>
      </c>
      <c r="J7677" s="76">
        <f>IF('(Other Computations)'!J205=0,0,Inputs!L287*Inputs!L180*Inputs!I83*Inputs!D27*'GM Alloc Factors'!J50/('(Other Computations)'!J192+'(Other Computations)'!J205))</f>
        <v>0</v>
      </c>
      <c r="K7677" s="43">
        <f t="shared" si="1627"/>
        <v>0</v>
      </c>
    </row>
    <row r="7678" spans="1:11" ht="12.75" customHeight="1">
      <c r="A7678" s="61" t="str">
        <f>"         "&amp;Labels!B76</f>
        <v xml:space="preserve">         Customer 8</v>
      </c>
      <c r="B7678" s="76">
        <f>IF('(Other Computations)'!B206=0,0,Inputs!D288*Inputs!D181*Inputs!I84*Inputs!D27*'GM Alloc Factors'!B50/('(Other Computations)'!B193+'(Other Computations)'!B206))</f>
        <v>0</v>
      </c>
      <c r="C7678" s="76">
        <f>IF('(Other Computations)'!C206=0,0,Inputs!E288*Inputs!E181*Inputs!I84*Inputs!D27*'GM Alloc Factors'!C50/('(Other Computations)'!C193+'(Other Computations)'!C206))</f>
        <v>0</v>
      </c>
      <c r="D7678" s="76">
        <f>IF('(Other Computations)'!D206=0,0,Inputs!F288*Inputs!F181*Inputs!I84*Inputs!D27*'GM Alloc Factors'!D50/('(Other Computations)'!D193+'(Other Computations)'!D206))</f>
        <v>0</v>
      </c>
      <c r="E7678" s="76">
        <f>IF('(Other Computations)'!E206=0,0,Inputs!G288*Inputs!G181*Inputs!I84*Inputs!D27*'GM Alloc Factors'!E50/('(Other Computations)'!E193+'(Other Computations)'!E206))</f>
        <v>0</v>
      </c>
      <c r="F7678" s="43">
        <f t="shared" si="1626"/>
        <v>0</v>
      </c>
      <c r="G7678" s="76">
        <f>IF('(Other Computations)'!G206=0,0,Inputs!I288*Inputs!I181*Inputs!I84*Inputs!D27*'GM Alloc Factors'!G50/('(Other Computations)'!G193+'(Other Computations)'!G206))</f>
        <v>0</v>
      </c>
      <c r="H7678" s="76">
        <f>IF('(Other Computations)'!H206=0,0,Inputs!J288*Inputs!J181*Inputs!I84*Inputs!D27*'GM Alloc Factors'!H50/('(Other Computations)'!H193+'(Other Computations)'!H206))</f>
        <v>0</v>
      </c>
      <c r="I7678" s="76">
        <f>IF('(Other Computations)'!I206=0,0,Inputs!K288*Inputs!K181*Inputs!I84*Inputs!D27*'GM Alloc Factors'!I50/('(Other Computations)'!I193+'(Other Computations)'!I206))</f>
        <v>0</v>
      </c>
      <c r="J7678" s="76">
        <f>IF('(Other Computations)'!J206=0,0,Inputs!L288*Inputs!L181*Inputs!I84*Inputs!D27*'GM Alloc Factors'!J50/('(Other Computations)'!J193+'(Other Computations)'!J206))</f>
        <v>0</v>
      </c>
      <c r="K7678" s="43">
        <f t="shared" si="1627"/>
        <v>0</v>
      </c>
    </row>
    <row r="7679" spans="1:11" ht="12.75" customHeight="1">
      <c r="A7679" s="61" t="str">
        <f>"         "&amp;Labels!B77</f>
        <v xml:space="preserve">         Customer 9</v>
      </c>
      <c r="B7679" s="76">
        <f>IF('(Other Computations)'!B207=0,0,Inputs!D289*Inputs!D182*Inputs!I85*Inputs!D27*'GM Alloc Factors'!B50/('(Other Computations)'!B194+'(Other Computations)'!B207))</f>
        <v>0</v>
      </c>
      <c r="C7679" s="76">
        <f>IF('(Other Computations)'!C207=0,0,Inputs!E289*Inputs!E182*Inputs!I85*Inputs!D27*'GM Alloc Factors'!C50/('(Other Computations)'!C194+'(Other Computations)'!C207))</f>
        <v>0</v>
      </c>
      <c r="D7679" s="76">
        <f>IF('(Other Computations)'!D207=0,0,Inputs!F289*Inputs!F182*Inputs!I85*Inputs!D27*'GM Alloc Factors'!D50/('(Other Computations)'!D194+'(Other Computations)'!D207))</f>
        <v>0</v>
      </c>
      <c r="E7679" s="76">
        <f>IF('(Other Computations)'!E207=0,0,Inputs!G289*Inputs!G182*Inputs!I85*Inputs!D27*'GM Alloc Factors'!E50/('(Other Computations)'!E194+'(Other Computations)'!E207))</f>
        <v>0</v>
      </c>
      <c r="F7679" s="43">
        <f t="shared" si="1626"/>
        <v>0</v>
      </c>
      <c r="G7679" s="76">
        <f>IF('(Other Computations)'!G207=0,0,Inputs!I289*Inputs!I182*Inputs!I85*Inputs!D27*'GM Alloc Factors'!G50/('(Other Computations)'!G194+'(Other Computations)'!G207))</f>
        <v>0</v>
      </c>
      <c r="H7679" s="76">
        <f>IF('(Other Computations)'!H207=0,0,Inputs!J289*Inputs!J182*Inputs!I85*Inputs!D27*'GM Alloc Factors'!H50/('(Other Computations)'!H194+'(Other Computations)'!H207))</f>
        <v>0</v>
      </c>
      <c r="I7679" s="76">
        <f>IF('(Other Computations)'!I207=0,0,Inputs!K289*Inputs!K182*Inputs!I85*Inputs!D27*'GM Alloc Factors'!I50/('(Other Computations)'!I194+'(Other Computations)'!I207))</f>
        <v>0</v>
      </c>
      <c r="J7679" s="76">
        <f>IF('(Other Computations)'!J207=0,0,Inputs!L289*Inputs!L182*Inputs!I85*Inputs!D27*'GM Alloc Factors'!J50/('(Other Computations)'!J194+'(Other Computations)'!J207))</f>
        <v>0</v>
      </c>
      <c r="K7679" s="43">
        <f t="shared" si="1627"/>
        <v>0</v>
      </c>
    </row>
    <row r="7680" spans="1:11" ht="12.75" customHeight="1">
      <c r="A7680" s="61" t="str">
        <f>"         "&amp;Labels!B78</f>
        <v xml:space="preserve">         Customer 10</v>
      </c>
      <c r="B7680" s="76">
        <f>IF('(Other Computations)'!B208=0,0,Inputs!D290*Inputs!D183*Inputs!I86*Inputs!D27*'GM Alloc Factors'!B50/('(Other Computations)'!B195+'(Other Computations)'!B208))</f>
        <v>0</v>
      </c>
      <c r="C7680" s="76">
        <f>IF('(Other Computations)'!C208=0,0,Inputs!E290*Inputs!E183*Inputs!I86*Inputs!D27*'GM Alloc Factors'!C50/('(Other Computations)'!C195+'(Other Computations)'!C208))</f>
        <v>0</v>
      </c>
      <c r="D7680" s="76">
        <f>IF('(Other Computations)'!D208=0,0,Inputs!F290*Inputs!F183*Inputs!I86*Inputs!D27*'GM Alloc Factors'!D50/('(Other Computations)'!D195+'(Other Computations)'!D208))</f>
        <v>0</v>
      </c>
      <c r="E7680" s="76">
        <f>IF('(Other Computations)'!E208=0,0,Inputs!G290*Inputs!G183*Inputs!I86*Inputs!D27*'GM Alloc Factors'!E50/('(Other Computations)'!E195+'(Other Computations)'!E208))</f>
        <v>0</v>
      </c>
      <c r="F7680" s="43">
        <f t="shared" si="1626"/>
        <v>0</v>
      </c>
      <c r="G7680" s="76">
        <f>IF('(Other Computations)'!G208=0,0,Inputs!I290*Inputs!I183*Inputs!I86*Inputs!D27*'GM Alloc Factors'!G50/('(Other Computations)'!G195+'(Other Computations)'!G208))</f>
        <v>0</v>
      </c>
      <c r="H7680" s="76">
        <f>IF('(Other Computations)'!H208=0,0,Inputs!J290*Inputs!J183*Inputs!I86*Inputs!D27*'GM Alloc Factors'!H50/('(Other Computations)'!H195+'(Other Computations)'!H208))</f>
        <v>0</v>
      </c>
      <c r="I7680" s="76">
        <f>IF('(Other Computations)'!I208=0,0,Inputs!K290*Inputs!K183*Inputs!I86*Inputs!D27*'GM Alloc Factors'!I50/('(Other Computations)'!I195+'(Other Computations)'!I208))</f>
        <v>0</v>
      </c>
      <c r="J7680" s="76">
        <f>IF('(Other Computations)'!J208=0,0,Inputs!L290*Inputs!L183*Inputs!I86*Inputs!D27*'GM Alloc Factors'!J50/('(Other Computations)'!J195+'(Other Computations)'!J208))</f>
        <v>0</v>
      </c>
      <c r="K7680" s="43">
        <f t="shared" si="1627"/>
        <v>0</v>
      </c>
    </row>
    <row r="7681" spans="1:11" ht="12.75" customHeight="1">
      <c r="A7681" s="61" t="str">
        <f>"         "&amp;Labels!C68</f>
        <v xml:space="preserve">         Total</v>
      </c>
      <c r="B7681" s="84">
        <f>SUM(B7671:B7680)</f>
        <v>0</v>
      </c>
      <c r="C7681" s="84">
        <f>SUM(C7671:C7680)</f>
        <v>0</v>
      </c>
      <c r="D7681" s="84">
        <f>SUM(D7671:D7680)</f>
        <v>0</v>
      </c>
      <c r="E7681" s="84">
        <f>SUM(E7671:E7680)</f>
        <v>0</v>
      </c>
      <c r="F7681" s="43">
        <f t="shared" si="1626"/>
        <v>0</v>
      </c>
      <c r="G7681" s="84">
        <f>SUM(G7671:G7680)</f>
        <v>0</v>
      </c>
      <c r="H7681" s="84">
        <f>SUM(H7671:H7680)</f>
        <v>0</v>
      </c>
      <c r="I7681" s="84">
        <f>SUM(I7671:I7680)</f>
        <v>0</v>
      </c>
      <c r="J7681" s="84">
        <f>SUM(J7671:J7680)</f>
        <v>0</v>
      </c>
      <c r="K7681" s="43">
        <f t="shared" si="1627"/>
        <v>0</v>
      </c>
    </row>
    <row r="7682" spans="1:11" ht="12.75" customHeight="1">
      <c r="A7682" s="61" t="str">
        <f>"      "&amp;Labels!B91</f>
        <v xml:space="preserve">      Q 7</v>
      </c>
      <c r="B7682" s="84"/>
      <c r="C7682" s="84"/>
      <c r="D7682" s="84"/>
      <c r="E7682" s="84"/>
      <c r="F7682" s="43"/>
      <c r="G7682" s="84"/>
      <c r="H7682" s="84"/>
      <c r="I7682" s="84"/>
      <c r="J7682" s="84"/>
      <c r="K7682" s="43"/>
    </row>
    <row r="7683" spans="1:11" ht="12.75" customHeight="1">
      <c r="A7683" s="61" t="str">
        <f>"         "&amp;Labels!B69</f>
        <v xml:space="preserve">         Customer 1</v>
      </c>
      <c r="B7683" s="76">
        <f>IF('(Other Computations)'!B199=0,0,Inputs!D281*Inputs!D174*Inputs!J77*Inputs!D27*'GM Alloc Factors'!B53/('(Other Computations)'!B186+'(Other Computations)'!B199))</f>
        <v>0</v>
      </c>
      <c r="C7683" s="76">
        <f>IF('(Other Computations)'!C199=0,0,Inputs!E281*Inputs!E174*Inputs!J77*Inputs!D27*'GM Alloc Factors'!C53/('(Other Computations)'!C186+'(Other Computations)'!C199))</f>
        <v>0</v>
      </c>
      <c r="D7683" s="76">
        <f>IF('(Other Computations)'!D199=0,0,Inputs!F281*Inputs!F174*Inputs!J77*Inputs!D27*'GM Alloc Factors'!D53/('(Other Computations)'!D186+'(Other Computations)'!D199))</f>
        <v>0</v>
      </c>
      <c r="E7683" s="76">
        <f>IF('(Other Computations)'!E199=0,0,Inputs!G281*Inputs!G174*Inputs!J77*Inputs!D27*'GM Alloc Factors'!E53/('(Other Computations)'!E186+'(Other Computations)'!E199))</f>
        <v>0</v>
      </c>
      <c r="F7683" s="43">
        <f t="shared" ref="F7683:F7693" si="1628">SUM(B7683:E7683)</f>
        <v>0</v>
      </c>
      <c r="G7683" s="76">
        <f>IF('(Other Computations)'!G199=0,0,Inputs!I281*Inputs!I174*Inputs!J77*Inputs!D27*'GM Alloc Factors'!G53/('(Other Computations)'!G186+'(Other Computations)'!G199))</f>
        <v>0</v>
      </c>
      <c r="H7683" s="76">
        <f>IF('(Other Computations)'!H199=0,0,Inputs!J281*Inputs!J174*Inputs!J77*Inputs!D27*'GM Alloc Factors'!H53/('(Other Computations)'!H186+'(Other Computations)'!H199))</f>
        <v>0</v>
      </c>
      <c r="I7683" s="76">
        <f>IF('(Other Computations)'!I199=0,0,Inputs!K281*Inputs!K174*Inputs!J77*Inputs!D27*'GM Alloc Factors'!I53/('(Other Computations)'!I186+'(Other Computations)'!I199))</f>
        <v>0</v>
      </c>
      <c r="J7683" s="76">
        <f>IF('(Other Computations)'!J199=0,0,Inputs!L281*Inputs!L174*Inputs!J77*Inputs!D27*'GM Alloc Factors'!J53/('(Other Computations)'!J186+'(Other Computations)'!J199))</f>
        <v>0</v>
      </c>
      <c r="K7683" s="43">
        <f t="shared" ref="K7683:K7693" si="1629">SUM(G7683:J7683)</f>
        <v>0</v>
      </c>
    </row>
    <row r="7684" spans="1:11" ht="12.75" customHeight="1">
      <c r="A7684" s="61" t="str">
        <f>"         "&amp;Labels!B70</f>
        <v xml:space="preserve">         Customer 2</v>
      </c>
      <c r="B7684" s="76">
        <f>IF('(Other Computations)'!B200=0,0,Inputs!D282*Inputs!D175*Inputs!J78*Inputs!D27*'GM Alloc Factors'!B53/('(Other Computations)'!B187+'(Other Computations)'!B200))</f>
        <v>0</v>
      </c>
      <c r="C7684" s="76">
        <f>IF('(Other Computations)'!C200=0,0,Inputs!E282*Inputs!E175*Inputs!J78*Inputs!D27*'GM Alloc Factors'!C53/('(Other Computations)'!C187+'(Other Computations)'!C200))</f>
        <v>0</v>
      </c>
      <c r="D7684" s="76">
        <f>IF('(Other Computations)'!D200=0,0,Inputs!F282*Inputs!F175*Inputs!J78*Inputs!D27*'GM Alloc Factors'!D53/('(Other Computations)'!D187+'(Other Computations)'!D200))</f>
        <v>0</v>
      </c>
      <c r="E7684" s="76">
        <f>IF('(Other Computations)'!E200=0,0,Inputs!G282*Inputs!G175*Inputs!J78*Inputs!D27*'GM Alloc Factors'!E53/('(Other Computations)'!E187+'(Other Computations)'!E200))</f>
        <v>0</v>
      </c>
      <c r="F7684" s="43">
        <f t="shared" si="1628"/>
        <v>0</v>
      </c>
      <c r="G7684" s="76">
        <f>IF('(Other Computations)'!G200=0,0,Inputs!I282*Inputs!I175*Inputs!J78*Inputs!D27*'GM Alloc Factors'!G53/('(Other Computations)'!G187+'(Other Computations)'!G200))</f>
        <v>0</v>
      </c>
      <c r="H7684" s="76">
        <f>IF('(Other Computations)'!H200=0,0,Inputs!J282*Inputs!J175*Inputs!J78*Inputs!D27*'GM Alloc Factors'!H53/('(Other Computations)'!H187+'(Other Computations)'!H200))</f>
        <v>0</v>
      </c>
      <c r="I7684" s="76">
        <f>IF('(Other Computations)'!I200=0,0,Inputs!K282*Inputs!K175*Inputs!J78*Inputs!D27*'GM Alloc Factors'!I53/('(Other Computations)'!I187+'(Other Computations)'!I200))</f>
        <v>0</v>
      </c>
      <c r="J7684" s="76">
        <f>IF('(Other Computations)'!J200=0,0,Inputs!L282*Inputs!L175*Inputs!J78*Inputs!D27*'GM Alloc Factors'!J53/('(Other Computations)'!J187+'(Other Computations)'!J200))</f>
        <v>0</v>
      </c>
      <c r="K7684" s="43">
        <f t="shared" si="1629"/>
        <v>0</v>
      </c>
    </row>
    <row r="7685" spans="1:11" ht="12.75" customHeight="1">
      <c r="A7685" s="61" t="str">
        <f>"         "&amp;Labels!B71</f>
        <v xml:space="preserve">         Customer 3</v>
      </c>
      <c r="B7685" s="76">
        <f>IF('(Other Computations)'!B201=0,0,Inputs!D283*Inputs!D176*Inputs!J79*Inputs!D27*'GM Alloc Factors'!B53/('(Other Computations)'!B188+'(Other Computations)'!B201))</f>
        <v>0</v>
      </c>
      <c r="C7685" s="76">
        <f>IF('(Other Computations)'!C201=0,0,Inputs!E283*Inputs!E176*Inputs!J79*Inputs!D27*'GM Alloc Factors'!C53/('(Other Computations)'!C188+'(Other Computations)'!C201))</f>
        <v>0</v>
      </c>
      <c r="D7685" s="76">
        <f>IF('(Other Computations)'!D201=0,0,Inputs!F283*Inputs!F176*Inputs!J79*Inputs!D27*'GM Alloc Factors'!D53/('(Other Computations)'!D188+'(Other Computations)'!D201))</f>
        <v>0</v>
      </c>
      <c r="E7685" s="76">
        <f>IF('(Other Computations)'!E201=0,0,Inputs!G283*Inputs!G176*Inputs!J79*Inputs!D27*'GM Alloc Factors'!E53/('(Other Computations)'!E188+'(Other Computations)'!E201))</f>
        <v>0</v>
      </c>
      <c r="F7685" s="43">
        <f t="shared" si="1628"/>
        <v>0</v>
      </c>
      <c r="G7685" s="76">
        <f>IF('(Other Computations)'!G201=0,0,Inputs!I283*Inputs!I176*Inputs!J79*Inputs!D27*'GM Alloc Factors'!G53/('(Other Computations)'!G188+'(Other Computations)'!G201))</f>
        <v>0</v>
      </c>
      <c r="H7685" s="76">
        <f>IF('(Other Computations)'!H201=0,0,Inputs!J283*Inputs!J176*Inputs!J79*Inputs!D27*'GM Alloc Factors'!H53/('(Other Computations)'!H188+'(Other Computations)'!H201))</f>
        <v>0</v>
      </c>
      <c r="I7685" s="76">
        <f>IF('(Other Computations)'!I201=0,0,Inputs!K283*Inputs!K176*Inputs!J79*Inputs!D27*'GM Alloc Factors'!I53/('(Other Computations)'!I188+'(Other Computations)'!I201))</f>
        <v>0</v>
      </c>
      <c r="J7685" s="76">
        <f>IF('(Other Computations)'!J201=0,0,Inputs!L283*Inputs!L176*Inputs!J79*Inputs!D27*'GM Alloc Factors'!J53/('(Other Computations)'!J188+'(Other Computations)'!J201))</f>
        <v>0</v>
      </c>
      <c r="K7685" s="43">
        <f t="shared" si="1629"/>
        <v>0</v>
      </c>
    </row>
    <row r="7686" spans="1:11" ht="12.75" customHeight="1">
      <c r="A7686" s="61" t="str">
        <f>"         "&amp;Labels!B72</f>
        <v xml:space="preserve">         Customer 4</v>
      </c>
      <c r="B7686" s="76">
        <f>IF('(Other Computations)'!B202=0,0,Inputs!D284*Inputs!D177*Inputs!J80*Inputs!D27*'GM Alloc Factors'!B53/('(Other Computations)'!B189+'(Other Computations)'!B202))</f>
        <v>0</v>
      </c>
      <c r="C7686" s="76">
        <f>IF('(Other Computations)'!C202=0,0,Inputs!E284*Inputs!E177*Inputs!J80*Inputs!D27*'GM Alloc Factors'!C53/('(Other Computations)'!C189+'(Other Computations)'!C202))</f>
        <v>0</v>
      </c>
      <c r="D7686" s="76">
        <f>IF('(Other Computations)'!D202=0,0,Inputs!F284*Inputs!F177*Inputs!J80*Inputs!D27*'GM Alloc Factors'!D53/('(Other Computations)'!D189+'(Other Computations)'!D202))</f>
        <v>0</v>
      </c>
      <c r="E7686" s="76">
        <f>IF('(Other Computations)'!E202=0,0,Inputs!G284*Inputs!G177*Inputs!J80*Inputs!D27*'GM Alloc Factors'!E53/('(Other Computations)'!E189+'(Other Computations)'!E202))</f>
        <v>0</v>
      </c>
      <c r="F7686" s="43">
        <f t="shared" si="1628"/>
        <v>0</v>
      </c>
      <c r="G7686" s="76">
        <f>IF('(Other Computations)'!G202=0,0,Inputs!I284*Inputs!I177*Inputs!J80*Inputs!D27*'GM Alloc Factors'!G53/('(Other Computations)'!G189+'(Other Computations)'!G202))</f>
        <v>0</v>
      </c>
      <c r="H7686" s="76">
        <f>IF('(Other Computations)'!H202=0,0,Inputs!J284*Inputs!J177*Inputs!J80*Inputs!D27*'GM Alloc Factors'!H53/('(Other Computations)'!H189+'(Other Computations)'!H202))</f>
        <v>0</v>
      </c>
      <c r="I7686" s="76">
        <f>IF('(Other Computations)'!I202=0,0,Inputs!K284*Inputs!K177*Inputs!J80*Inputs!D27*'GM Alloc Factors'!I53/('(Other Computations)'!I189+'(Other Computations)'!I202))</f>
        <v>0</v>
      </c>
      <c r="J7686" s="76">
        <f>IF('(Other Computations)'!J202=0,0,Inputs!L284*Inputs!L177*Inputs!J80*Inputs!D27*'GM Alloc Factors'!J53/('(Other Computations)'!J189+'(Other Computations)'!J202))</f>
        <v>0</v>
      </c>
      <c r="K7686" s="43">
        <f t="shared" si="1629"/>
        <v>0</v>
      </c>
    </row>
    <row r="7687" spans="1:11" ht="12.75" customHeight="1">
      <c r="A7687" s="61" t="str">
        <f>"         "&amp;Labels!B73</f>
        <v xml:space="preserve">         Customer 5</v>
      </c>
      <c r="B7687" s="76">
        <f>IF('(Other Computations)'!B203=0,0,Inputs!D285*Inputs!D178*Inputs!J81*Inputs!D27*'GM Alloc Factors'!B53/('(Other Computations)'!B190+'(Other Computations)'!B203))</f>
        <v>0</v>
      </c>
      <c r="C7687" s="76">
        <f>IF('(Other Computations)'!C203=0,0,Inputs!E285*Inputs!E178*Inputs!J81*Inputs!D27*'GM Alloc Factors'!C53/('(Other Computations)'!C190+'(Other Computations)'!C203))</f>
        <v>0</v>
      </c>
      <c r="D7687" s="76">
        <f>IF('(Other Computations)'!D203=0,0,Inputs!F285*Inputs!F178*Inputs!J81*Inputs!D27*'GM Alloc Factors'!D53/('(Other Computations)'!D190+'(Other Computations)'!D203))</f>
        <v>0</v>
      </c>
      <c r="E7687" s="76">
        <f>IF('(Other Computations)'!E203=0,0,Inputs!G285*Inputs!G178*Inputs!J81*Inputs!D27*'GM Alloc Factors'!E53/('(Other Computations)'!E190+'(Other Computations)'!E203))</f>
        <v>0</v>
      </c>
      <c r="F7687" s="43">
        <f t="shared" si="1628"/>
        <v>0</v>
      </c>
      <c r="G7687" s="76">
        <f>IF('(Other Computations)'!G203=0,0,Inputs!I285*Inputs!I178*Inputs!J81*Inputs!D27*'GM Alloc Factors'!G53/('(Other Computations)'!G190+'(Other Computations)'!G203))</f>
        <v>0</v>
      </c>
      <c r="H7687" s="76">
        <f>IF('(Other Computations)'!H203=0,0,Inputs!J285*Inputs!J178*Inputs!J81*Inputs!D27*'GM Alloc Factors'!H53/('(Other Computations)'!H190+'(Other Computations)'!H203))</f>
        <v>0</v>
      </c>
      <c r="I7687" s="76">
        <f>IF('(Other Computations)'!I203=0,0,Inputs!K285*Inputs!K178*Inputs!J81*Inputs!D27*'GM Alloc Factors'!I53/('(Other Computations)'!I190+'(Other Computations)'!I203))</f>
        <v>0</v>
      </c>
      <c r="J7687" s="76">
        <f>IF('(Other Computations)'!J203=0,0,Inputs!L285*Inputs!L178*Inputs!J81*Inputs!D27*'GM Alloc Factors'!J53/('(Other Computations)'!J190+'(Other Computations)'!J203))</f>
        <v>0</v>
      </c>
      <c r="K7687" s="43">
        <f t="shared" si="1629"/>
        <v>0</v>
      </c>
    </row>
    <row r="7688" spans="1:11" ht="12.75" customHeight="1">
      <c r="A7688" s="61" t="str">
        <f>"         "&amp;Labels!B74</f>
        <v xml:space="preserve">         Customer 6</v>
      </c>
      <c r="B7688" s="76">
        <f>IF('(Other Computations)'!B204=0,0,Inputs!D286*Inputs!D179*Inputs!J82*Inputs!D27*'GM Alloc Factors'!B53/('(Other Computations)'!B191+'(Other Computations)'!B204))</f>
        <v>0</v>
      </c>
      <c r="C7688" s="76">
        <f>IF('(Other Computations)'!C204=0,0,Inputs!E286*Inputs!E179*Inputs!J82*Inputs!D27*'GM Alloc Factors'!C53/('(Other Computations)'!C191+'(Other Computations)'!C204))</f>
        <v>0</v>
      </c>
      <c r="D7688" s="76">
        <f>IF('(Other Computations)'!D204=0,0,Inputs!F286*Inputs!F179*Inputs!J82*Inputs!D27*'GM Alloc Factors'!D53/('(Other Computations)'!D191+'(Other Computations)'!D204))</f>
        <v>0</v>
      </c>
      <c r="E7688" s="76">
        <f>IF('(Other Computations)'!E204=0,0,Inputs!G286*Inputs!G179*Inputs!J82*Inputs!D27*'GM Alloc Factors'!E53/('(Other Computations)'!E191+'(Other Computations)'!E204))</f>
        <v>0</v>
      </c>
      <c r="F7688" s="43">
        <f t="shared" si="1628"/>
        <v>0</v>
      </c>
      <c r="G7688" s="76">
        <f>IF('(Other Computations)'!G204=0,0,Inputs!I286*Inputs!I179*Inputs!J82*Inputs!D27*'GM Alloc Factors'!G53/('(Other Computations)'!G191+'(Other Computations)'!G204))</f>
        <v>0</v>
      </c>
      <c r="H7688" s="76">
        <f>IF('(Other Computations)'!H204=0,0,Inputs!J286*Inputs!J179*Inputs!J82*Inputs!D27*'GM Alloc Factors'!H53/('(Other Computations)'!H191+'(Other Computations)'!H204))</f>
        <v>0</v>
      </c>
      <c r="I7688" s="76">
        <f>IF('(Other Computations)'!I204=0,0,Inputs!K286*Inputs!K179*Inputs!J82*Inputs!D27*'GM Alloc Factors'!I53/('(Other Computations)'!I191+'(Other Computations)'!I204))</f>
        <v>0</v>
      </c>
      <c r="J7688" s="76">
        <f>IF('(Other Computations)'!J204=0,0,Inputs!L286*Inputs!L179*Inputs!J82*Inputs!D27*'GM Alloc Factors'!J53/('(Other Computations)'!J191+'(Other Computations)'!J204))</f>
        <v>0</v>
      </c>
      <c r="K7688" s="43">
        <f t="shared" si="1629"/>
        <v>0</v>
      </c>
    </row>
    <row r="7689" spans="1:11" ht="12.75" customHeight="1">
      <c r="A7689" s="61" t="str">
        <f>"         "&amp;Labels!B75</f>
        <v xml:space="preserve">         Customer 7</v>
      </c>
      <c r="B7689" s="76">
        <f>IF('(Other Computations)'!B205=0,0,Inputs!D287*Inputs!D180*Inputs!J83*Inputs!D27*'GM Alloc Factors'!B53/('(Other Computations)'!B192+'(Other Computations)'!B205))</f>
        <v>0</v>
      </c>
      <c r="C7689" s="76">
        <f>IF('(Other Computations)'!C205=0,0,Inputs!E287*Inputs!E180*Inputs!J83*Inputs!D27*'GM Alloc Factors'!C53/('(Other Computations)'!C192+'(Other Computations)'!C205))</f>
        <v>0</v>
      </c>
      <c r="D7689" s="76">
        <f>IF('(Other Computations)'!D205=0,0,Inputs!F287*Inputs!F180*Inputs!J83*Inputs!D27*'GM Alloc Factors'!D53/('(Other Computations)'!D192+'(Other Computations)'!D205))</f>
        <v>0</v>
      </c>
      <c r="E7689" s="76">
        <f>IF('(Other Computations)'!E205=0,0,Inputs!G287*Inputs!G180*Inputs!J83*Inputs!D27*'GM Alloc Factors'!E53/('(Other Computations)'!E192+'(Other Computations)'!E205))</f>
        <v>0</v>
      </c>
      <c r="F7689" s="43">
        <f t="shared" si="1628"/>
        <v>0</v>
      </c>
      <c r="G7689" s="76">
        <f>IF('(Other Computations)'!G205=0,0,Inputs!I287*Inputs!I180*Inputs!J83*Inputs!D27*'GM Alloc Factors'!G53/('(Other Computations)'!G192+'(Other Computations)'!G205))</f>
        <v>0</v>
      </c>
      <c r="H7689" s="76">
        <f>IF('(Other Computations)'!H205=0,0,Inputs!J287*Inputs!J180*Inputs!J83*Inputs!D27*'GM Alloc Factors'!H53/('(Other Computations)'!H192+'(Other Computations)'!H205))</f>
        <v>0</v>
      </c>
      <c r="I7689" s="76">
        <f>IF('(Other Computations)'!I205=0,0,Inputs!K287*Inputs!K180*Inputs!J83*Inputs!D27*'GM Alloc Factors'!I53/('(Other Computations)'!I192+'(Other Computations)'!I205))</f>
        <v>0</v>
      </c>
      <c r="J7689" s="76">
        <f>IF('(Other Computations)'!J205=0,0,Inputs!L287*Inputs!L180*Inputs!J83*Inputs!D27*'GM Alloc Factors'!J53/('(Other Computations)'!J192+'(Other Computations)'!J205))</f>
        <v>0</v>
      </c>
      <c r="K7689" s="43">
        <f t="shared" si="1629"/>
        <v>0</v>
      </c>
    </row>
    <row r="7690" spans="1:11" ht="12.75" customHeight="1">
      <c r="A7690" s="61" t="str">
        <f>"         "&amp;Labels!B76</f>
        <v xml:space="preserve">         Customer 8</v>
      </c>
      <c r="B7690" s="76">
        <f>IF('(Other Computations)'!B206=0,0,Inputs!D288*Inputs!D181*Inputs!J84*Inputs!D27*'GM Alloc Factors'!B53/('(Other Computations)'!B193+'(Other Computations)'!B206))</f>
        <v>0</v>
      </c>
      <c r="C7690" s="76">
        <f>IF('(Other Computations)'!C206=0,0,Inputs!E288*Inputs!E181*Inputs!J84*Inputs!D27*'GM Alloc Factors'!C53/('(Other Computations)'!C193+'(Other Computations)'!C206))</f>
        <v>0</v>
      </c>
      <c r="D7690" s="76">
        <f>IF('(Other Computations)'!D206=0,0,Inputs!F288*Inputs!F181*Inputs!J84*Inputs!D27*'GM Alloc Factors'!D53/('(Other Computations)'!D193+'(Other Computations)'!D206))</f>
        <v>0</v>
      </c>
      <c r="E7690" s="76">
        <f>IF('(Other Computations)'!E206=0,0,Inputs!G288*Inputs!G181*Inputs!J84*Inputs!D27*'GM Alloc Factors'!E53/('(Other Computations)'!E193+'(Other Computations)'!E206))</f>
        <v>0</v>
      </c>
      <c r="F7690" s="43">
        <f t="shared" si="1628"/>
        <v>0</v>
      </c>
      <c r="G7690" s="76">
        <f>IF('(Other Computations)'!G206=0,0,Inputs!I288*Inputs!I181*Inputs!J84*Inputs!D27*'GM Alloc Factors'!G53/('(Other Computations)'!G193+'(Other Computations)'!G206))</f>
        <v>0</v>
      </c>
      <c r="H7690" s="76">
        <f>IF('(Other Computations)'!H206=0,0,Inputs!J288*Inputs!J181*Inputs!J84*Inputs!D27*'GM Alloc Factors'!H53/('(Other Computations)'!H193+'(Other Computations)'!H206))</f>
        <v>0</v>
      </c>
      <c r="I7690" s="76">
        <f>IF('(Other Computations)'!I206=0,0,Inputs!K288*Inputs!K181*Inputs!J84*Inputs!D27*'GM Alloc Factors'!I53/('(Other Computations)'!I193+'(Other Computations)'!I206))</f>
        <v>0</v>
      </c>
      <c r="J7690" s="76">
        <f>IF('(Other Computations)'!J206=0,0,Inputs!L288*Inputs!L181*Inputs!J84*Inputs!D27*'GM Alloc Factors'!J53/('(Other Computations)'!J193+'(Other Computations)'!J206))</f>
        <v>0</v>
      </c>
      <c r="K7690" s="43">
        <f t="shared" si="1629"/>
        <v>0</v>
      </c>
    </row>
    <row r="7691" spans="1:11" ht="12.75" customHeight="1">
      <c r="A7691" s="61" t="str">
        <f>"         "&amp;Labels!B77</f>
        <v xml:space="preserve">         Customer 9</v>
      </c>
      <c r="B7691" s="76">
        <f>IF('(Other Computations)'!B207=0,0,Inputs!D289*Inputs!D182*Inputs!J85*Inputs!D27*'GM Alloc Factors'!B53/('(Other Computations)'!B194+'(Other Computations)'!B207))</f>
        <v>0</v>
      </c>
      <c r="C7691" s="76">
        <f>IF('(Other Computations)'!C207=0,0,Inputs!E289*Inputs!E182*Inputs!J85*Inputs!D27*'GM Alloc Factors'!C53/('(Other Computations)'!C194+'(Other Computations)'!C207))</f>
        <v>0</v>
      </c>
      <c r="D7691" s="76">
        <f>IF('(Other Computations)'!D207=0,0,Inputs!F289*Inputs!F182*Inputs!J85*Inputs!D27*'GM Alloc Factors'!D53/('(Other Computations)'!D194+'(Other Computations)'!D207))</f>
        <v>0</v>
      </c>
      <c r="E7691" s="76">
        <f>IF('(Other Computations)'!E207=0,0,Inputs!G289*Inputs!G182*Inputs!J85*Inputs!D27*'GM Alloc Factors'!E53/('(Other Computations)'!E194+'(Other Computations)'!E207))</f>
        <v>0</v>
      </c>
      <c r="F7691" s="43">
        <f t="shared" si="1628"/>
        <v>0</v>
      </c>
      <c r="G7691" s="76">
        <f>IF('(Other Computations)'!G207=0,0,Inputs!I289*Inputs!I182*Inputs!J85*Inputs!D27*'GM Alloc Factors'!G53/('(Other Computations)'!G194+'(Other Computations)'!G207))</f>
        <v>0</v>
      </c>
      <c r="H7691" s="76">
        <f>IF('(Other Computations)'!H207=0,0,Inputs!J289*Inputs!J182*Inputs!J85*Inputs!D27*'GM Alloc Factors'!H53/('(Other Computations)'!H194+'(Other Computations)'!H207))</f>
        <v>0</v>
      </c>
      <c r="I7691" s="76">
        <f>IF('(Other Computations)'!I207=0,0,Inputs!K289*Inputs!K182*Inputs!J85*Inputs!D27*'GM Alloc Factors'!I53/('(Other Computations)'!I194+'(Other Computations)'!I207))</f>
        <v>0</v>
      </c>
      <c r="J7691" s="76">
        <f>IF('(Other Computations)'!J207=0,0,Inputs!L289*Inputs!L182*Inputs!J85*Inputs!D27*'GM Alloc Factors'!J53/('(Other Computations)'!J194+'(Other Computations)'!J207))</f>
        <v>0</v>
      </c>
      <c r="K7691" s="43">
        <f t="shared" si="1629"/>
        <v>0</v>
      </c>
    </row>
    <row r="7692" spans="1:11" ht="12.75" customHeight="1">
      <c r="A7692" s="61" t="str">
        <f>"         "&amp;Labels!B78</f>
        <v xml:space="preserve">         Customer 10</v>
      </c>
      <c r="B7692" s="76">
        <f>IF('(Other Computations)'!B208=0,0,Inputs!D290*Inputs!D183*Inputs!J86*Inputs!D27*'GM Alloc Factors'!B53/('(Other Computations)'!B195+'(Other Computations)'!B208))</f>
        <v>0</v>
      </c>
      <c r="C7692" s="76">
        <f>IF('(Other Computations)'!C208=0,0,Inputs!E290*Inputs!E183*Inputs!J86*Inputs!D27*'GM Alloc Factors'!C53/('(Other Computations)'!C195+'(Other Computations)'!C208))</f>
        <v>0</v>
      </c>
      <c r="D7692" s="76">
        <f>IF('(Other Computations)'!D208=0,0,Inputs!F290*Inputs!F183*Inputs!J86*Inputs!D27*'GM Alloc Factors'!D53/('(Other Computations)'!D195+'(Other Computations)'!D208))</f>
        <v>0</v>
      </c>
      <c r="E7692" s="76">
        <f>IF('(Other Computations)'!E208=0,0,Inputs!G290*Inputs!G183*Inputs!J86*Inputs!D27*'GM Alloc Factors'!E53/('(Other Computations)'!E195+'(Other Computations)'!E208))</f>
        <v>0</v>
      </c>
      <c r="F7692" s="43">
        <f t="shared" si="1628"/>
        <v>0</v>
      </c>
      <c r="G7692" s="76">
        <f>IF('(Other Computations)'!G208=0,0,Inputs!I290*Inputs!I183*Inputs!J86*Inputs!D27*'GM Alloc Factors'!G53/('(Other Computations)'!G195+'(Other Computations)'!G208))</f>
        <v>0</v>
      </c>
      <c r="H7692" s="76">
        <f>IF('(Other Computations)'!H208=0,0,Inputs!J290*Inputs!J183*Inputs!J86*Inputs!D27*'GM Alloc Factors'!H53/('(Other Computations)'!H195+'(Other Computations)'!H208))</f>
        <v>0</v>
      </c>
      <c r="I7692" s="76">
        <f>IF('(Other Computations)'!I208=0,0,Inputs!K290*Inputs!K183*Inputs!J86*Inputs!D27*'GM Alloc Factors'!I53/('(Other Computations)'!I195+'(Other Computations)'!I208))</f>
        <v>0</v>
      </c>
      <c r="J7692" s="76">
        <f>IF('(Other Computations)'!J208=0,0,Inputs!L290*Inputs!L183*Inputs!J86*Inputs!D27*'GM Alloc Factors'!J53/('(Other Computations)'!J195+'(Other Computations)'!J208))</f>
        <v>0</v>
      </c>
      <c r="K7692" s="43">
        <f t="shared" si="1629"/>
        <v>0</v>
      </c>
    </row>
    <row r="7693" spans="1:11" ht="12.75" customHeight="1">
      <c r="A7693" s="61" t="str">
        <f>"         "&amp;Labels!C68</f>
        <v xml:space="preserve">         Total</v>
      </c>
      <c r="B7693" s="84">
        <f>SUM(B7683:B7692)</f>
        <v>0</v>
      </c>
      <c r="C7693" s="84">
        <f>SUM(C7683:C7692)</f>
        <v>0</v>
      </c>
      <c r="D7693" s="84">
        <f>SUM(D7683:D7692)</f>
        <v>0</v>
      </c>
      <c r="E7693" s="84">
        <f>SUM(E7683:E7692)</f>
        <v>0</v>
      </c>
      <c r="F7693" s="43">
        <f t="shared" si="1628"/>
        <v>0</v>
      </c>
      <c r="G7693" s="84">
        <f>SUM(G7683:G7692)</f>
        <v>0</v>
      </c>
      <c r="H7693" s="84">
        <f>SUM(H7683:H7692)</f>
        <v>0</v>
      </c>
      <c r="I7693" s="84">
        <f>SUM(I7683:I7692)</f>
        <v>0</v>
      </c>
      <c r="J7693" s="84">
        <f>SUM(J7683:J7692)</f>
        <v>0</v>
      </c>
      <c r="K7693" s="43">
        <f t="shared" si="1629"/>
        <v>0</v>
      </c>
    </row>
    <row r="7694" spans="1:11" ht="12.75" customHeight="1">
      <c r="A7694" s="61" t="str">
        <f>"      "&amp;Labels!B92</f>
        <v xml:space="preserve">      Q 8</v>
      </c>
      <c r="B7694" s="84"/>
      <c r="C7694" s="84"/>
      <c r="D7694" s="84"/>
      <c r="E7694" s="84"/>
      <c r="F7694" s="43"/>
      <c r="G7694" s="84"/>
      <c r="H7694" s="84"/>
      <c r="I7694" s="84"/>
      <c r="J7694" s="84"/>
      <c r="K7694" s="43"/>
    </row>
    <row r="7695" spans="1:11" ht="12.75" customHeight="1">
      <c r="A7695" s="61" t="str">
        <f>"         "&amp;Labels!B69</f>
        <v xml:space="preserve">         Customer 1</v>
      </c>
      <c r="B7695" s="76">
        <f>IF('(Other Computations)'!B199=0,0,Inputs!D281*Inputs!D174*Inputs!K77*Inputs!D27*'GM Alloc Factors'!B56/('(Other Computations)'!B186+'(Other Computations)'!B199))</f>
        <v>0</v>
      </c>
      <c r="C7695" s="76">
        <f>IF('(Other Computations)'!C199=0,0,Inputs!E281*Inputs!E174*Inputs!K77*Inputs!D27*'GM Alloc Factors'!C56/('(Other Computations)'!C186+'(Other Computations)'!C199))</f>
        <v>0</v>
      </c>
      <c r="D7695" s="76">
        <f>IF('(Other Computations)'!D199=0,0,Inputs!F281*Inputs!F174*Inputs!K77*Inputs!D27*'GM Alloc Factors'!D56/('(Other Computations)'!D186+'(Other Computations)'!D199))</f>
        <v>0</v>
      </c>
      <c r="E7695" s="76">
        <f>IF('(Other Computations)'!E199=0,0,Inputs!G281*Inputs!G174*Inputs!K77*Inputs!D27*'GM Alloc Factors'!E56/('(Other Computations)'!E186+'(Other Computations)'!E199))</f>
        <v>0</v>
      </c>
      <c r="F7695" s="43">
        <f t="shared" ref="F7695:F7716" si="1630">SUM(B7695:E7695)</f>
        <v>0</v>
      </c>
      <c r="G7695" s="76">
        <f>IF('(Other Computations)'!G199=0,0,Inputs!I281*Inputs!I174*Inputs!K77*Inputs!D27*'GM Alloc Factors'!G56/('(Other Computations)'!G186+'(Other Computations)'!G199))</f>
        <v>0</v>
      </c>
      <c r="H7695" s="76">
        <f>IF('(Other Computations)'!H199=0,0,Inputs!J281*Inputs!J174*Inputs!K77*Inputs!D27*'GM Alloc Factors'!H56/('(Other Computations)'!H186+'(Other Computations)'!H199))</f>
        <v>0</v>
      </c>
      <c r="I7695" s="76">
        <f>IF('(Other Computations)'!I199=0,0,Inputs!K281*Inputs!K174*Inputs!K77*Inputs!D27*'GM Alloc Factors'!I56/('(Other Computations)'!I186+'(Other Computations)'!I199))</f>
        <v>0</v>
      </c>
      <c r="J7695" s="76">
        <f>IF('(Other Computations)'!J199=0,0,Inputs!L281*Inputs!L174*Inputs!K77*Inputs!D27*'GM Alloc Factors'!J56/('(Other Computations)'!J186+'(Other Computations)'!J199))</f>
        <v>0</v>
      </c>
      <c r="K7695" s="43">
        <f t="shared" ref="K7695:K7716" si="1631">SUM(G7695:J7695)</f>
        <v>0</v>
      </c>
    </row>
    <row r="7696" spans="1:11" ht="12.75" customHeight="1">
      <c r="A7696" s="61" t="str">
        <f>"         "&amp;Labels!B70</f>
        <v xml:space="preserve">         Customer 2</v>
      </c>
      <c r="B7696" s="76">
        <f>IF('(Other Computations)'!B200=0,0,Inputs!D282*Inputs!D175*Inputs!K78*Inputs!D27*'GM Alloc Factors'!B56/('(Other Computations)'!B187+'(Other Computations)'!B200))</f>
        <v>0</v>
      </c>
      <c r="C7696" s="76">
        <f>IF('(Other Computations)'!C200=0,0,Inputs!E282*Inputs!E175*Inputs!K78*Inputs!D27*'GM Alloc Factors'!C56/('(Other Computations)'!C187+'(Other Computations)'!C200))</f>
        <v>0</v>
      </c>
      <c r="D7696" s="76">
        <f>IF('(Other Computations)'!D200=0,0,Inputs!F282*Inputs!F175*Inputs!K78*Inputs!D27*'GM Alloc Factors'!D56/('(Other Computations)'!D187+'(Other Computations)'!D200))</f>
        <v>0</v>
      </c>
      <c r="E7696" s="76">
        <f>IF('(Other Computations)'!E200=0,0,Inputs!G282*Inputs!G175*Inputs!K78*Inputs!D27*'GM Alloc Factors'!E56/('(Other Computations)'!E187+'(Other Computations)'!E200))</f>
        <v>0</v>
      </c>
      <c r="F7696" s="43">
        <f t="shared" si="1630"/>
        <v>0</v>
      </c>
      <c r="G7696" s="76">
        <f>IF('(Other Computations)'!G200=0,0,Inputs!I282*Inputs!I175*Inputs!K78*Inputs!D27*'GM Alloc Factors'!G56/('(Other Computations)'!G187+'(Other Computations)'!G200))</f>
        <v>0</v>
      </c>
      <c r="H7696" s="76">
        <f>IF('(Other Computations)'!H200=0,0,Inputs!J282*Inputs!J175*Inputs!K78*Inputs!D27*'GM Alloc Factors'!H56/('(Other Computations)'!H187+'(Other Computations)'!H200))</f>
        <v>0</v>
      </c>
      <c r="I7696" s="76">
        <f>IF('(Other Computations)'!I200=0,0,Inputs!K282*Inputs!K175*Inputs!K78*Inputs!D27*'GM Alloc Factors'!I56/('(Other Computations)'!I187+'(Other Computations)'!I200))</f>
        <v>0</v>
      </c>
      <c r="J7696" s="76">
        <f>IF('(Other Computations)'!J200=0,0,Inputs!L282*Inputs!L175*Inputs!K78*Inputs!D27*'GM Alloc Factors'!J56/('(Other Computations)'!J187+'(Other Computations)'!J200))</f>
        <v>0</v>
      </c>
      <c r="K7696" s="43">
        <f t="shared" si="1631"/>
        <v>0</v>
      </c>
    </row>
    <row r="7697" spans="1:11" ht="12.75" customHeight="1">
      <c r="A7697" s="61" t="str">
        <f>"         "&amp;Labels!B71</f>
        <v xml:space="preserve">         Customer 3</v>
      </c>
      <c r="B7697" s="76">
        <f>IF('(Other Computations)'!B201=0,0,Inputs!D283*Inputs!D176*Inputs!K79*Inputs!D27*'GM Alloc Factors'!B56/('(Other Computations)'!B188+'(Other Computations)'!B201))</f>
        <v>0</v>
      </c>
      <c r="C7697" s="76">
        <f>IF('(Other Computations)'!C201=0,0,Inputs!E283*Inputs!E176*Inputs!K79*Inputs!D27*'GM Alloc Factors'!C56/('(Other Computations)'!C188+'(Other Computations)'!C201))</f>
        <v>0</v>
      </c>
      <c r="D7697" s="76">
        <f>IF('(Other Computations)'!D201=0,0,Inputs!F283*Inputs!F176*Inputs!K79*Inputs!D27*'GM Alloc Factors'!D56/('(Other Computations)'!D188+'(Other Computations)'!D201))</f>
        <v>0</v>
      </c>
      <c r="E7697" s="76">
        <f>IF('(Other Computations)'!E201=0,0,Inputs!G283*Inputs!G176*Inputs!K79*Inputs!D27*'GM Alloc Factors'!E56/('(Other Computations)'!E188+'(Other Computations)'!E201))</f>
        <v>0</v>
      </c>
      <c r="F7697" s="43">
        <f t="shared" si="1630"/>
        <v>0</v>
      </c>
      <c r="G7697" s="76">
        <f>IF('(Other Computations)'!G201=0,0,Inputs!I283*Inputs!I176*Inputs!K79*Inputs!D27*'GM Alloc Factors'!G56/('(Other Computations)'!G188+'(Other Computations)'!G201))</f>
        <v>0</v>
      </c>
      <c r="H7697" s="76">
        <f>IF('(Other Computations)'!H201=0,0,Inputs!J283*Inputs!J176*Inputs!K79*Inputs!D27*'GM Alloc Factors'!H56/('(Other Computations)'!H188+'(Other Computations)'!H201))</f>
        <v>0</v>
      </c>
      <c r="I7697" s="76">
        <f>IF('(Other Computations)'!I201=0,0,Inputs!K283*Inputs!K176*Inputs!K79*Inputs!D27*'GM Alloc Factors'!I56/('(Other Computations)'!I188+'(Other Computations)'!I201))</f>
        <v>0</v>
      </c>
      <c r="J7697" s="76">
        <f>IF('(Other Computations)'!J201=0,0,Inputs!L283*Inputs!L176*Inputs!K79*Inputs!D27*'GM Alloc Factors'!J56/('(Other Computations)'!J188+'(Other Computations)'!J201))</f>
        <v>0</v>
      </c>
      <c r="K7697" s="43">
        <f t="shared" si="1631"/>
        <v>0</v>
      </c>
    </row>
    <row r="7698" spans="1:11" ht="12.75" customHeight="1">
      <c r="A7698" s="61" t="str">
        <f>"         "&amp;Labels!B72</f>
        <v xml:space="preserve">         Customer 4</v>
      </c>
      <c r="B7698" s="76">
        <f>IF('(Other Computations)'!B202=0,0,Inputs!D284*Inputs!D177*Inputs!K80*Inputs!D27*'GM Alloc Factors'!B56/('(Other Computations)'!B189+'(Other Computations)'!B202))</f>
        <v>0</v>
      </c>
      <c r="C7698" s="76">
        <f>IF('(Other Computations)'!C202=0,0,Inputs!E284*Inputs!E177*Inputs!K80*Inputs!D27*'GM Alloc Factors'!C56/('(Other Computations)'!C189+'(Other Computations)'!C202))</f>
        <v>0</v>
      </c>
      <c r="D7698" s="76">
        <f>IF('(Other Computations)'!D202=0,0,Inputs!F284*Inputs!F177*Inputs!K80*Inputs!D27*'GM Alloc Factors'!D56/('(Other Computations)'!D189+'(Other Computations)'!D202))</f>
        <v>0</v>
      </c>
      <c r="E7698" s="76">
        <f>IF('(Other Computations)'!E202=0,0,Inputs!G284*Inputs!G177*Inputs!K80*Inputs!D27*'GM Alloc Factors'!E56/('(Other Computations)'!E189+'(Other Computations)'!E202))</f>
        <v>0</v>
      </c>
      <c r="F7698" s="43">
        <f t="shared" si="1630"/>
        <v>0</v>
      </c>
      <c r="G7698" s="76">
        <f>IF('(Other Computations)'!G202=0,0,Inputs!I284*Inputs!I177*Inputs!K80*Inputs!D27*'GM Alloc Factors'!G56/('(Other Computations)'!G189+'(Other Computations)'!G202))</f>
        <v>0</v>
      </c>
      <c r="H7698" s="76">
        <f>IF('(Other Computations)'!H202=0,0,Inputs!J284*Inputs!J177*Inputs!K80*Inputs!D27*'GM Alloc Factors'!H56/('(Other Computations)'!H189+'(Other Computations)'!H202))</f>
        <v>0</v>
      </c>
      <c r="I7698" s="76">
        <f>IF('(Other Computations)'!I202=0,0,Inputs!K284*Inputs!K177*Inputs!K80*Inputs!D27*'GM Alloc Factors'!I56/('(Other Computations)'!I189+'(Other Computations)'!I202))</f>
        <v>0</v>
      </c>
      <c r="J7698" s="76">
        <f>IF('(Other Computations)'!J202=0,0,Inputs!L284*Inputs!L177*Inputs!K80*Inputs!D27*'GM Alloc Factors'!J56/('(Other Computations)'!J189+'(Other Computations)'!J202))</f>
        <v>0</v>
      </c>
      <c r="K7698" s="43">
        <f t="shared" si="1631"/>
        <v>0</v>
      </c>
    </row>
    <row r="7699" spans="1:11" ht="12.75" customHeight="1">
      <c r="A7699" s="61" t="str">
        <f>"         "&amp;Labels!B73</f>
        <v xml:space="preserve">         Customer 5</v>
      </c>
      <c r="B7699" s="76">
        <f>IF('(Other Computations)'!B203=0,0,Inputs!D285*Inputs!D178*Inputs!K81*Inputs!D27*'GM Alloc Factors'!B56/('(Other Computations)'!B190+'(Other Computations)'!B203))</f>
        <v>0</v>
      </c>
      <c r="C7699" s="76">
        <f>IF('(Other Computations)'!C203=0,0,Inputs!E285*Inputs!E178*Inputs!K81*Inputs!D27*'GM Alloc Factors'!C56/('(Other Computations)'!C190+'(Other Computations)'!C203))</f>
        <v>0</v>
      </c>
      <c r="D7699" s="76">
        <f>IF('(Other Computations)'!D203=0,0,Inputs!F285*Inputs!F178*Inputs!K81*Inputs!D27*'GM Alloc Factors'!D56/('(Other Computations)'!D190+'(Other Computations)'!D203))</f>
        <v>0</v>
      </c>
      <c r="E7699" s="76">
        <f>IF('(Other Computations)'!E203=0,0,Inputs!G285*Inputs!G178*Inputs!K81*Inputs!D27*'GM Alloc Factors'!E56/('(Other Computations)'!E190+'(Other Computations)'!E203))</f>
        <v>0</v>
      </c>
      <c r="F7699" s="43">
        <f t="shared" si="1630"/>
        <v>0</v>
      </c>
      <c r="G7699" s="76">
        <f>IF('(Other Computations)'!G203=0,0,Inputs!I285*Inputs!I178*Inputs!K81*Inputs!D27*'GM Alloc Factors'!G56/('(Other Computations)'!G190+'(Other Computations)'!G203))</f>
        <v>0</v>
      </c>
      <c r="H7699" s="76">
        <f>IF('(Other Computations)'!H203=0,0,Inputs!J285*Inputs!J178*Inputs!K81*Inputs!D27*'GM Alloc Factors'!H56/('(Other Computations)'!H190+'(Other Computations)'!H203))</f>
        <v>0</v>
      </c>
      <c r="I7699" s="76">
        <f>IF('(Other Computations)'!I203=0,0,Inputs!K285*Inputs!K178*Inputs!K81*Inputs!D27*'GM Alloc Factors'!I56/('(Other Computations)'!I190+'(Other Computations)'!I203))</f>
        <v>0</v>
      </c>
      <c r="J7699" s="76">
        <f>IF('(Other Computations)'!J203=0,0,Inputs!L285*Inputs!L178*Inputs!K81*Inputs!D27*'GM Alloc Factors'!J56/('(Other Computations)'!J190+'(Other Computations)'!J203))</f>
        <v>0</v>
      </c>
      <c r="K7699" s="43">
        <f t="shared" si="1631"/>
        <v>0</v>
      </c>
    </row>
    <row r="7700" spans="1:11" ht="12.75" customHeight="1">
      <c r="A7700" s="61" t="str">
        <f>"         "&amp;Labels!B74</f>
        <v xml:space="preserve">         Customer 6</v>
      </c>
      <c r="B7700" s="76">
        <f>IF('(Other Computations)'!B204=0,0,Inputs!D286*Inputs!D179*Inputs!K82*Inputs!D27*'GM Alloc Factors'!B56/('(Other Computations)'!B191+'(Other Computations)'!B204))</f>
        <v>0</v>
      </c>
      <c r="C7700" s="76">
        <f>IF('(Other Computations)'!C204=0,0,Inputs!E286*Inputs!E179*Inputs!K82*Inputs!D27*'GM Alloc Factors'!C56/('(Other Computations)'!C191+'(Other Computations)'!C204))</f>
        <v>0</v>
      </c>
      <c r="D7700" s="76">
        <f>IF('(Other Computations)'!D204=0,0,Inputs!F286*Inputs!F179*Inputs!K82*Inputs!D27*'GM Alloc Factors'!D56/('(Other Computations)'!D191+'(Other Computations)'!D204))</f>
        <v>0</v>
      </c>
      <c r="E7700" s="76">
        <f>IF('(Other Computations)'!E204=0,0,Inputs!G286*Inputs!G179*Inputs!K82*Inputs!D27*'GM Alloc Factors'!E56/('(Other Computations)'!E191+'(Other Computations)'!E204))</f>
        <v>0</v>
      </c>
      <c r="F7700" s="43">
        <f t="shared" si="1630"/>
        <v>0</v>
      </c>
      <c r="G7700" s="76">
        <f>IF('(Other Computations)'!G204=0,0,Inputs!I286*Inputs!I179*Inputs!K82*Inputs!D27*'GM Alloc Factors'!G56/('(Other Computations)'!G191+'(Other Computations)'!G204))</f>
        <v>0</v>
      </c>
      <c r="H7700" s="76">
        <f>IF('(Other Computations)'!H204=0,0,Inputs!J286*Inputs!J179*Inputs!K82*Inputs!D27*'GM Alloc Factors'!H56/('(Other Computations)'!H191+'(Other Computations)'!H204))</f>
        <v>0</v>
      </c>
      <c r="I7700" s="76">
        <f>IF('(Other Computations)'!I204=0,0,Inputs!K286*Inputs!K179*Inputs!K82*Inputs!D27*'GM Alloc Factors'!I56/('(Other Computations)'!I191+'(Other Computations)'!I204))</f>
        <v>0</v>
      </c>
      <c r="J7700" s="76">
        <f>IF('(Other Computations)'!J204=0,0,Inputs!L286*Inputs!L179*Inputs!K82*Inputs!D27*'GM Alloc Factors'!J56/('(Other Computations)'!J191+'(Other Computations)'!J204))</f>
        <v>0</v>
      </c>
      <c r="K7700" s="43">
        <f t="shared" si="1631"/>
        <v>0</v>
      </c>
    </row>
    <row r="7701" spans="1:11" ht="12.75" customHeight="1">
      <c r="A7701" s="61" t="str">
        <f>"         "&amp;Labels!B75</f>
        <v xml:space="preserve">         Customer 7</v>
      </c>
      <c r="B7701" s="76">
        <f>IF('(Other Computations)'!B205=0,0,Inputs!D287*Inputs!D180*Inputs!K83*Inputs!D27*'GM Alloc Factors'!B56/('(Other Computations)'!B192+'(Other Computations)'!B205))</f>
        <v>0</v>
      </c>
      <c r="C7701" s="76">
        <f>IF('(Other Computations)'!C205=0,0,Inputs!E287*Inputs!E180*Inputs!K83*Inputs!D27*'GM Alloc Factors'!C56/('(Other Computations)'!C192+'(Other Computations)'!C205))</f>
        <v>0</v>
      </c>
      <c r="D7701" s="76">
        <f>IF('(Other Computations)'!D205=0,0,Inputs!F287*Inputs!F180*Inputs!K83*Inputs!D27*'GM Alloc Factors'!D56/('(Other Computations)'!D192+'(Other Computations)'!D205))</f>
        <v>0</v>
      </c>
      <c r="E7701" s="76">
        <f>IF('(Other Computations)'!E205=0,0,Inputs!G287*Inputs!G180*Inputs!K83*Inputs!D27*'GM Alloc Factors'!E56/('(Other Computations)'!E192+'(Other Computations)'!E205))</f>
        <v>0</v>
      </c>
      <c r="F7701" s="43">
        <f t="shared" si="1630"/>
        <v>0</v>
      </c>
      <c r="G7701" s="76">
        <f>IF('(Other Computations)'!G205=0,0,Inputs!I287*Inputs!I180*Inputs!K83*Inputs!D27*'GM Alloc Factors'!G56/('(Other Computations)'!G192+'(Other Computations)'!G205))</f>
        <v>0</v>
      </c>
      <c r="H7701" s="76">
        <f>IF('(Other Computations)'!H205=0,0,Inputs!J287*Inputs!J180*Inputs!K83*Inputs!D27*'GM Alloc Factors'!H56/('(Other Computations)'!H192+'(Other Computations)'!H205))</f>
        <v>0</v>
      </c>
      <c r="I7701" s="76">
        <f>IF('(Other Computations)'!I205=0,0,Inputs!K287*Inputs!K180*Inputs!K83*Inputs!D27*'GM Alloc Factors'!I56/('(Other Computations)'!I192+'(Other Computations)'!I205))</f>
        <v>0</v>
      </c>
      <c r="J7701" s="76">
        <f>IF('(Other Computations)'!J205=0,0,Inputs!L287*Inputs!L180*Inputs!K83*Inputs!D27*'GM Alloc Factors'!J56/('(Other Computations)'!J192+'(Other Computations)'!J205))</f>
        <v>0</v>
      </c>
      <c r="K7701" s="43">
        <f t="shared" si="1631"/>
        <v>0</v>
      </c>
    </row>
    <row r="7702" spans="1:11" ht="12.75" customHeight="1">
      <c r="A7702" s="61" t="str">
        <f>"         "&amp;Labels!B76</f>
        <v xml:space="preserve">         Customer 8</v>
      </c>
      <c r="B7702" s="76">
        <f>IF('(Other Computations)'!B206=0,0,Inputs!D288*Inputs!D181*Inputs!K84*Inputs!D27*'GM Alloc Factors'!B56/('(Other Computations)'!B193+'(Other Computations)'!B206))</f>
        <v>0</v>
      </c>
      <c r="C7702" s="76">
        <f>IF('(Other Computations)'!C206=0,0,Inputs!E288*Inputs!E181*Inputs!K84*Inputs!D27*'GM Alloc Factors'!C56/('(Other Computations)'!C193+'(Other Computations)'!C206))</f>
        <v>0</v>
      </c>
      <c r="D7702" s="76">
        <f>IF('(Other Computations)'!D206=0,0,Inputs!F288*Inputs!F181*Inputs!K84*Inputs!D27*'GM Alloc Factors'!D56/('(Other Computations)'!D193+'(Other Computations)'!D206))</f>
        <v>0</v>
      </c>
      <c r="E7702" s="76">
        <f>IF('(Other Computations)'!E206=0,0,Inputs!G288*Inputs!G181*Inputs!K84*Inputs!D27*'GM Alloc Factors'!E56/('(Other Computations)'!E193+'(Other Computations)'!E206))</f>
        <v>0</v>
      </c>
      <c r="F7702" s="43">
        <f t="shared" si="1630"/>
        <v>0</v>
      </c>
      <c r="G7702" s="76">
        <f>IF('(Other Computations)'!G206=0,0,Inputs!I288*Inputs!I181*Inputs!K84*Inputs!D27*'GM Alloc Factors'!G56/('(Other Computations)'!G193+'(Other Computations)'!G206))</f>
        <v>0</v>
      </c>
      <c r="H7702" s="76">
        <f>IF('(Other Computations)'!H206=0,0,Inputs!J288*Inputs!J181*Inputs!K84*Inputs!D27*'GM Alloc Factors'!H56/('(Other Computations)'!H193+'(Other Computations)'!H206))</f>
        <v>0</v>
      </c>
      <c r="I7702" s="76">
        <f>IF('(Other Computations)'!I206=0,0,Inputs!K288*Inputs!K181*Inputs!K84*Inputs!D27*'GM Alloc Factors'!I56/('(Other Computations)'!I193+'(Other Computations)'!I206))</f>
        <v>0</v>
      </c>
      <c r="J7702" s="76">
        <f>IF('(Other Computations)'!J206=0,0,Inputs!L288*Inputs!L181*Inputs!K84*Inputs!D27*'GM Alloc Factors'!J56/('(Other Computations)'!J193+'(Other Computations)'!J206))</f>
        <v>0</v>
      </c>
      <c r="K7702" s="43">
        <f t="shared" si="1631"/>
        <v>0</v>
      </c>
    </row>
    <row r="7703" spans="1:11" ht="12.75" customHeight="1">
      <c r="A7703" s="61" t="str">
        <f>"         "&amp;Labels!B77</f>
        <v xml:space="preserve">         Customer 9</v>
      </c>
      <c r="B7703" s="76">
        <f>IF('(Other Computations)'!B207=0,0,Inputs!D289*Inputs!D182*Inputs!K85*Inputs!D27*'GM Alloc Factors'!B56/('(Other Computations)'!B194+'(Other Computations)'!B207))</f>
        <v>0</v>
      </c>
      <c r="C7703" s="76">
        <f>IF('(Other Computations)'!C207=0,0,Inputs!E289*Inputs!E182*Inputs!K85*Inputs!D27*'GM Alloc Factors'!C56/('(Other Computations)'!C194+'(Other Computations)'!C207))</f>
        <v>0</v>
      </c>
      <c r="D7703" s="76">
        <f>IF('(Other Computations)'!D207=0,0,Inputs!F289*Inputs!F182*Inputs!K85*Inputs!D27*'GM Alloc Factors'!D56/('(Other Computations)'!D194+'(Other Computations)'!D207))</f>
        <v>0</v>
      </c>
      <c r="E7703" s="76">
        <f>IF('(Other Computations)'!E207=0,0,Inputs!G289*Inputs!G182*Inputs!K85*Inputs!D27*'GM Alloc Factors'!E56/('(Other Computations)'!E194+'(Other Computations)'!E207))</f>
        <v>0</v>
      </c>
      <c r="F7703" s="43">
        <f t="shared" si="1630"/>
        <v>0</v>
      </c>
      <c r="G7703" s="76">
        <f>IF('(Other Computations)'!G207=0,0,Inputs!I289*Inputs!I182*Inputs!K85*Inputs!D27*'GM Alloc Factors'!G56/('(Other Computations)'!G194+'(Other Computations)'!G207))</f>
        <v>0</v>
      </c>
      <c r="H7703" s="76">
        <f>IF('(Other Computations)'!H207=0,0,Inputs!J289*Inputs!J182*Inputs!K85*Inputs!D27*'GM Alloc Factors'!H56/('(Other Computations)'!H194+'(Other Computations)'!H207))</f>
        <v>0</v>
      </c>
      <c r="I7703" s="76">
        <f>IF('(Other Computations)'!I207=0,0,Inputs!K289*Inputs!K182*Inputs!K85*Inputs!D27*'GM Alloc Factors'!I56/('(Other Computations)'!I194+'(Other Computations)'!I207))</f>
        <v>0</v>
      </c>
      <c r="J7703" s="76">
        <f>IF('(Other Computations)'!J207=0,0,Inputs!L289*Inputs!L182*Inputs!K85*Inputs!D27*'GM Alloc Factors'!J56/('(Other Computations)'!J194+'(Other Computations)'!J207))</f>
        <v>0</v>
      </c>
      <c r="K7703" s="43">
        <f t="shared" si="1631"/>
        <v>0</v>
      </c>
    </row>
    <row r="7704" spans="1:11" ht="12.75" customHeight="1">
      <c r="A7704" s="61" t="str">
        <f>"         "&amp;Labels!B78</f>
        <v xml:space="preserve">         Customer 10</v>
      </c>
      <c r="B7704" s="76">
        <f>IF('(Other Computations)'!B208=0,0,Inputs!D290*Inputs!D183*Inputs!K86*Inputs!D27*'GM Alloc Factors'!B56/('(Other Computations)'!B195+'(Other Computations)'!B208))</f>
        <v>0</v>
      </c>
      <c r="C7704" s="76">
        <f>IF('(Other Computations)'!C208=0,0,Inputs!E290*Inputs!E183*Inputs!K86*Inputs!D27*'GM Alloc Factors'!C56/('(Other Computations)'!C195+'(Other Computations)'!C208))</f>
        <v>0</v>
      </c>
      <c r="D7704" s="76">
        <f>IF('(Other Computations)'!D208=0,0,Inputs!F290*Inputs!F183*Inputs!K86*Inputs!D27*'GM Alloc Factors'!D56/('(Other Computations)'!D195+'(Other Computations)'!D208))</f>
        <v>0</v>
      </c>
      <c r="E7704" s="76">
        <f>IF('(Other Computations)'!E208=0,0,Inputs!G290*Inputs!G183*Inputs!K86*Inputs!D27*'GM Alloc Factors'!E56/('(Other Computations)'!E195+'(Other Computations)'!E208))</f>
        <v>0</v>
      </c>
      <c r="F7704" s="43">
        <f t="shared" si="1630"/>
        <v>0</v>
      </c>
      <c r="G7704" s="76">
        <f>IF('(Other Computations)'!G208=0,0,Inputs!I290*Inputs!I183*Inputs!K86*Inputs!D27*'GM Alloc Factors'!G56/('(Other Computations)'!G195+'(Other Computations)'!G208))</f>
        <v>0</v>
      </c>
      <c r="H7704" s="76">
        <f>IF('(Other Computations)'!H208=0,0,Inputs!J290*Inputs!J183*Inputs!K86*Inputs!D27*'GM Alloc Factors'!H56/('(Other Computations)'!H195+'(Other Computations)'!H208))</f>
        <v>0</v>
      </c>
      <c r="I7704" s="76">
        <f>IF('(Other Computations)'!I208=0,0,Inputs!K290*Inputs!K183*Inputs!K86*Inputs!D27*'GM Alloc Factors'!I56/('(Other Computations)'!I195+'(Other Computations)'!I208))</f>
        <v>0</v>
      </c>
      <c r="J7704" s="76">
        <f>IF('(Other Computations)'!J208=0,0,Inputs!L290*Inputs!L183*Inputs!K86*Inputs!D27*'GM Alloc Factors'!J56/('(Other Computations)'!J195+'(Other Computations)'!J208))</f>
        <v>0</v>
      </c>
      <c r="K7704" s="43">
        <f t="shared" si="1631"/>
        <v>0</v>
      </c>
    </row>
    <row r="7705" spans="1:11" ht="12.75" customHeight="1">
      <c r="A7705" s="61" t="str">
        <f>"         "&amp;Labels!C68</f>
        <v xml:space="preserve">         Total</v>
      </c>
      <c r="B7705" s="84">
        <f>SUM(B7695:B7704)</f>
        <v>0</v>
      </c>
      <c r="C7705" s="84">
        <f>SUM(C7695:C7704)</f>
        <v>0</v>
      </c>
      <c r="D7705" s="84">
        <f>SUM(D7695:D7704)</f>
        <v>0</v>
      </c>
      <c r="E7705" s="84">
        <f>SUM(E7695:E7704)</f>
        <v>0</v>
      </c>
      <c r="F7705" s="43">
        <f t="shared" si="1630"/>
        <v>0</v>
      </c>
      <c r="G7705" s="84">
        <f>SUM(G7695:G7704)</f>
        <v>0</v>
      </c>
      <c r="H7705" s="84">
        <f>SUM(H7695:H7704)</f>
        <v>0</v>
      </c>
      <c r="I7705" s="84">
        <f>SUM(I7695:I7704)</f>
        <v>0</v>
      </c>
      <c r="J7705" s="84">
        <f>SUM(J7695:J7704)</f>
        <v>0</v>
      </c>
      <c r="K7705" s="43">
        <f t="shared" si="1631"/>
        <v>0</v>
      </c>
    </row>
    <row r="7706" spans="1:11" ht="12.75" customHeight="1">
      <c r="A7706" s="55" t="str">
        <f>"      "&amp;Labels!C84</f>
        <v xml:space="preserve">      Total</v>
      </c>
      <c r="B7706" s="74">
        <f>SUM(B7621,B7633,B7645,B7657,B7669,B7681,B7693,B7705)</f>
        <v>0</v>
      </c>
      <c r="C7706" s="74">
        <f>SUM(C7621,C7633,C7645,C7657,C7669,C7681,C7693,C7705)</f>
        <v>0</v>
      </c>
      <c r="D7706" s="74">
        <f>SUM(D7621,D7633,D7645,D7657,D7669,D7681,D7693,D7705)</f>
        <v>0</v>
      </c>
      <c r="E7706" s="74">
        <f>SUM(E7621,E7633,E7645,E7657,E7669,E7681,E7693,E7705)</f>
        <v>0</v>
      </c>
      <c r="F7706" s="43">
        <f t="shared" si="1630"/>
        <v>0</v>
      </c>
      <c r="G7706" s="74">
        <f>SUM(G7621,G7633,G7645,G7657,G7669,G7681,G7693,G7705)</f>
        <v>0</v>
      </c>
      <c r="H7706" s="74">
        <f>SUM(H7621,H7633,H7645,H7657,H7669,H7681,H7693,H7705)</f>
        <v>0</v>
      </c>
      <c r="I7706" s="74">
        <f>SUM(I7621,I7633,I7645,I7657,I7669,I7681,I7693,I7705)</f>
        <v>0</v>
      </c>
      <c r="J7706" s="74">
        <f>SUM(J7621,J7633,J7645,J7657,J7669,J7681,J7693,J7705)</f>
        <v>0</v>
      </c>
      <c r="K7706" s="43">
        <f t="shared" si="1631"/>
        <v>0</v>
      </c>
    </row>
    <row r="7707" spans="1:11" ht="12.75" customHeight="1">
      <c r="A7707" s="61" t="str">
        <f>"         "&amp;Labels!B69</f>
        <v xml:space="preserve">         Customer 1</v>
      </c>
      <c r="B7707" s="76">
        <f t="shared" ref="B7707:E7716" si="1632">SUM(B7611,B7623,B7635,B7647,B7659,B7671,B7683,B7695)</f>
        <v>0</v>
      </c>
      <c r="C7707" s="76">
        <f t="shared" si="1632"/>
        <v>0</v>
      </c>
      <c r="D7707" s="76">
        <f t="shared" si="1632"/>
        <v>0</v>
      </c>
      <c r="E7707" s="76">
        <f t="shared" si="1632"/>
        <v>0</v>
      </c>
      <c r="F7707" s="43">
        <f t="shared" si="1630"/>
        <v>0</v>
      </c>
      <c r="G7707" s="76">
        <f t="shared" ref="G7707:J7716" si="1633">SUM(G7611,G7623,G7635,G7647,G7659,G7671,G7683,G7695)</f>
        <v>0</v>
      </c>
      <c r="H7707" s="76">
        <f t="shared" si="1633"/>
        <v>0</v>
      </c>
      <c r="I7707" s="76">
        <f t="shared" si="1633"/>
        <v>0</v>
      </c>
      <c r="J7707" s="76">
        <f t="shared" si="1633"/>
        <v>0</v>
      </c>
      <c r="K7707" s="43">
        <f t="shared" si="1631"/>
        <v>0</v>
      </c>
    </row>
    <row r="7708" spans="1:11" ht="12.75" customHeight="1">
      <c r="A7708" s="61" t="str">
        <f>"         "&amp;Labels!B70</f>
        <v xml:space="preserve">         Customer 2</v>
      </c>
      <c r="B7708" s="76">
        <f t="shared" si="1632"/>
        <v>0</v>
      </c>
      <c r="C7708" s="76">
        <f t="shared" si="1632"/>
        <v>0</v>
      </c>
      <c r="D7708" s="76">
        <f t="shared" si="1632"/>
        <v>0</v>
      </c>
      <c r="E7708" s="76">
        <f t="shared" si="1632"/>
        <v>0</v>
      </c>
      <c r="F7708" s="43">
        <f t="shared" si="1630"/>
        <v>0</v>
      </c>
      <c r="G7708" s="76">
        <f t="shared" si="1633"/>
        <v>0</v>
      </c>
      <c r="H7708" s="76">
        <f t="shared" si="1633"/>
        <v>0</v>
      </c>
      <c r="I7708" s="76">
        <f t="shared" si="1633"/>
        <v>0</v>
      </c>
      <c r="J7708" s="76">
        <f t="shared" si="1633"/>
        <v>0</v>
      </c>
      <c r="K7708" s="43">
        <f t="shared" si="1631"/>
        <v>0</v>
      </c>
    </row>
    <row r="7709" spans="1:11" ht="12.75" customHeight="1">
      <c r="A7709" s="61" t="str">
        <f>"         "&amp;Labels!B71</f>
        <v xml:space="preserve">         Customer 3</v>
      </c>
      <c r="B7709" s="76">
        <f t="shared" si="1632"/>
        <v>0</v>
      </c>
      <c r="C7709" s="76">
        <f t="shared" si="1632"/>
        <v>0</v>
      </c>
      <c r="D7709" s="76">
        <f t="shared" si="1632"/>
        <v>0</v>
      </c>
      <c r="E7709" s="76">
        <f t="shared" si="1632"/>
        <v>0</v>
      </c>
      <c r="F7709" s="43">
        <f t="shared" si="1630"/>
        <v>0</v>
      </c>
      <c r="G7709" s="76">
        <f t="shared" si="1633"/>
        <v>0</v>
      </c>
      <c r="H7709" s="76">
        <f t="shared" si="1633"/>
        <v>0</v>
      </c>
      <c r="I7709" s="76">
        <f t="shared" si="1633"/>
        <v>0</v>
      </c>
      <c r="J7709" s="76">
        <f t="shared" si="1633"/>
        <v>0</v>
      </c>
      <c r="K7709" s="43">
        <f t="shared" si="1631"/>
        <v>0</v>
      </c>
    </row>
    <row r="7710" spans="1:11" ht="12.75" customHeight="1">
      <c r="A7710" s="61" t="str">
        <f>"         "&amp;Labels!B72</f>
        <v xml:space="preserve">         Customer 4</v>
      </c>
      <c r="B7710" s="76">
        <f t="shared" si="1632"/>
        <v>0</v>
      </c>
      <c r="C7710" s="76">
        <f t="shared" si="1632"/>
        <v>0</v>
      </c>
      <c r="D7710" s="76">
        <f t="shared" si="1632"/>
        <v>0</v>
      </c>
      <c r="E7710" s="76">
        <f t="shared" si="1632"/>
        <v>0</v>
      </c>
      <c r="F7710" s="43">
        <f t="shared" si="1630"/>
        <v>0</v>
      </c>
      <c r="G7710" s="76">
        <f t="shared" si="1633"/>
        <v>0</v>
      </c>
      <c r="H7710" s="76">
        <f t="shared" si="1633"/>
        <v>0</v>
      </c>
      <c r="I7710" s="76">
        <f t="shared" si="1633"/>
        <v>0</v>
      </c>
      <c r="J7710" s="76">
        <f t="shared" si="1633"/>
        <v>0</v>
      </c>
      <c r="K7710" s="43">
        <f t="shared" si="1631"/>
        <v>0</v>
      </c>
    </row>
    <row r="7711" spans="1:11" ht="12.75" customHeight="1">
      <c r="A7711" s="61" t="str">
        <f>"         "&amp;Labels!B73</f>
        <v xml:space="preserve">         Customer 5</v>
      </c>
      <c r="B7711" s="76">
        <f t="shared" si="1632"/>
        <v>0</v>
      </c>
      <c r="C7711" s="76">
        <f t="shared" si="1632"/>
        <v>0</v>
      </c>
      <c r="D7711" s="76">
        <f t="shared" si="1632"/>
        <v>0</v>
      </c>
      <c r="E7711" s="76">
        <f t="shared" si="1632"/>
        <v>0</v>
      </c>
      <c r="F7711" s="43">
        <f t="shared" si="1630"/>
        <v>0</v>
      </c>
      <c r="G7711" s="76">
        <f t="shared" si="1633"/>
        <v>0</v>
      </c>
      <c r="H7711" s="76">
        <f t="shared" si="1633"/>
        <v>0</v>
      </c>
      <c r="I7711" s="76">
        <f t="shared" si="1633"/>
        <v>0</v>
      </c>
      <c r="J7711" s="76">
        <f t="shared" si="1633"/>
        <v>0</v>
      </c>
      <c r="K7711" s="43">
        <f t="shared" si="1631"/>
        <v>0</v>
      </c>
    </row>
    <row r="7712" spans="1:11" ht="12.75" customHeight="1">
      <c r="A7712" s="61" t="str">
        <f>"         "&amp;Labels!B74</f>
        <v xml:space="preserve">         Customer 6</v>
      </c>
      <c r="B7712" s="76">
        <f t="shared" si="1632"/>
        <v>0</v>
      </c>
      <c r="C7712" s="76">
        <f t="shared" si="1632"/>
        <v>0</v>
      </c>
      <c r="D7712" s="76">
        <f t="shared" si="1632"/>
        <v>0</v>
      </c>
      <c r="E7712" s="76">
        <f t="shared" si="1632"/>
        <v>0</v>
      </c>
      <c r="F7712" s="43">
        <f t="shared" si="1630"/>
        <v>0</v>
      </c>
      <c r="G7712" s="76">
        <f t="shared" si="1633"/>
        <v>0</v>
      </c>
      <c r="H7712" s="76">
        <f t="shared" si="1633"/>
        <v>0</v>
      </c>
      <c r="I7712" s="76">
        <f t="shared" si="1633"/>
        <v>0</v>
      </c>
      <c r="J7712" s="76">
        <f t="shared" si="1633"/>
        <v>0</v>
      </c>
      <c r="K7712" s="43">
        <f t="shared" si="1631"/>
        <v>0</v>
      </c>
    </row>
    <row r="7713" spans="1:11" ht="12.75" customHeight="1">
      <c r="A7713" s="61" t="str">
        <f>"         "&amp;Labels!B75</f>
        <v xml:space="preserve">         Customer 7</v>
      </c>
      <c r="B7713" s="76">
        <f t="shared" si="1632"/>
        <v>0</v>
      </c>
      <c r="C7713" s="76">
        <f t="shared" si="1632"/>
        <v>0</v>
      </c>
      <c r="D7713" s="76">
        <f t="shared" si="1632"/>
        <v>0</v>
      </c>
      <c r="E7713" s="76">
        <f t="shared" si="1632"/>
        <v>0</v>
      </c>
      <c r="F7713" s="43">
        <f t="shared" si="1630"/>
        <v>0</v>
      </c>
      <c r="G7713" s="76">
        <f t="shared" si="1633"/>
        <v>0</v>
      </c>
      <c r="H7713" s="76">
        <f t="shared" si="1633"/>
        <v>0</v>
      </c>
      <c r="I7713" s="76">
        <f t="shared" si="1633"/>
        <v>0</v>
      </c>
      <c r="J7713" s="76">
        <f t="shared" si="1633"/>
        <v>0</v>
      </c>
      <c r="K7713" s="43">
        <f t="shared" si="1631"/>
        <v>0</v>
      </c>
    </row>
    <row r="7714" spans="1:11" ht="12.75" customHeight="1">
      <c r="A7714" s="61" t="str">
        <f>"         "&amp;Labels!B76</f>
        <v xml:space="preserve">         Customer 8</v>
      </c>
      <c r="B7714" s="76">
        <f t="shared" si="1632"/>
        <v>0</v>
      </c>
      <c r="C7714" s="76">
        <f t="shared" si="1632"/>
        <v>0</v>
      </c>
      <c r="D7714" s="76">
        <f t="shared" si="1632"/>
        <v>0</v>
      </c>
      <c r="E7714" s="76">
        <f t="shared" si="1632"/>
        <v>0</v>
      </c>
      <c r="F7714" s="43">
        <f t="shared" si="1630"/>
        <v>0</v>
      </c>
      <c r="G7714" s="76">
        <f t="shared" si="1633"/>
        <v>0</v>
      </c>
      <c r="H7714" s="76">
        <f t="shared" si="1633"/>
        <v>0</v>
      </c>
      <c r="I7714" s="76">
        <f t="shared" si="1633"/>
        <v>0</v>
      </c>
      <c r="J7714" s="76">
        <f t="shared" si="1633"/>
        <v>0</v>
      </c>
      <c r="K7714" s="43">
        <f t="shared" si="1631"/>
        <v>0</v>
      </c>
    </row>
    <row r="7715" spans="1:11" ht="12.75" customHeight="1">
      <c r="A7715" s="61" t="str">
        <f>"         "&amp;Labels!B77</f>
        <v xml:space="preserve">         Customer 9</v>
      </c>
      <c r="B7715" s="76">
        <f t="shared" si="1632"/>
        <v>0</v>
      </c>
      <c r="C7715" s="76">
        <f t="shared" si="1632"/>
        <v>0</v>
      </c>
      <c r="D7715" s="76">
        <f t="shared" si="1632"/>
        <v>0</v>
      </c>
      <c r="E7715" s="76">
        <f t="shared" si="1632"/>
        <v>0</v>
      </c>
      <c r="F7715" s="43">
        <f t="shared" si="1630"/>
        <v>0</v>
      </c>
      <c r="G7715" s="76">
        <f t="shared" si="1633"/>
        <v>0</v>
      </c>
      <c r="H7715" s="76">
        <f t="shared" si="1633"/>
        <v>0</v>
      </c>
      <c r="I7715" s="76">
        <f t="shared" si="1633"/>
        <v>0</v>
      </c>
      <c r="J7715" s="76">
        <f t="shared" si="1633"/>
        <v>0</v>
      </c>
      <c r="K7715" s="43">
        <f t="shared" si="1631"/>
        <v>0</v>
      </c>
    </row>
    <row r="7716" spans="1:11" ht="12.75" customHeight="1">
      <c r="A7716" s="61" t="str">
        <f>"         "&amp;Labels!B78</f>
        <v xml:space="preserve">         Customer 10</v>
      </c>
      <c r="B7716" s="76">
        <f t="shared" si="1632"/>
        <v>0</v>
      </c>
      <c r="C7716" s="76">
        <f t="shared" si="1632"/>
        <v>0</v>
      </c>
      <c r="D7716" s="76">
        <f t="shared" si="1632"/>
        <v>0</v>
      </c>
      <c r="E7716" s="76">
        <f t="shared" si="1632"/>
        <v>0</v>
      </c>
      <c r="F7716" s="43">
        <f t="shared" si="1630"/>
        <v>0</v>
      </c>
      <c r="G7716" s="76">
        <f t="shared" si="1633"/>
        <v>0</v>
      </c>
      <c r="H7716" s="76">
        <f t="shared" si="1633"/>
        <v>0</v>
      </c>
      <c r="I7716" s="76">
        <f t="shared" si="1633"/>
        <v>0</v>
      </c>
      <c r="J7716" s="76">
        <f t="shared" si="1633"/>
        <v>0</v>
      </c>
      <c r="K7716" s="43">
        <f t="shared" si="1631"/>
        <v>0</v>
      </c>
    </row>
    <row r="7717" spans="1:11" ht="12.75" customHeight="1">
      <c r="A7717" s="61" t="str">
        <f>"         "&amp;Labels!C68</f>
        <v xml:space="preserve">         Total</v>
      </c>
      <c r="B7717" s="84">
        <f>B7706</f>
        <v>0</v>
      </c>
      <c r="C7717" s="84">
        <f>C7706</f>
        <v>0</v>
      </c>
      <c r="D7717" s="84">
        <f>D7706</f>
        <v>0</v>
      </c>
      <c r="E7717" s="84">
        <f>E7706</f>
        <v>0</v>
      </c>
      <c r="F7717" s="43">
        <f>SUM(B7706:E7706)</f>
        <v>0</v>
      </c>
      <c r="G7717" s="84">
        <f>G7706</f>
        <v>0</v>
      </c>
      <c r="H7717" s="84">
        <f>H7706</f>
        <v>0</v>
      </c>
      <c r="I7717" s="84">
        <f>I7706</f>
        <v>0</v>
      </c>
      <c r="J7717" s="84">
        <f>J7706</f>
        <v>0</v>
      </c>
      <c r="K7717" s="43">
        <f>SUM(G7706:J7706)</f>
        <v>0</v>
      </c>
    </row>
    <row r="7718" spans="1:11" ht="12.75" customHeight="1">
      <c r="A7718" s="63" t="str">
        <f>"   "&amp;Labels!C106</f>
        <v xml:space="preserve">   Total</v>
      </c>
      <c r="B7718" s="77">
        <f>SUM(B7597,B7706)</f>
        <v>0</v>
      </c>
      <c r="C7718" s="77">
        <f>SUM(C7597,C7706)</f>
        <v>0</v>
      </c>
      <c r="D7718" s="77">
        <f>SUM(D7597,D7706)</f>
        <v>0</v>
      </c>
      <c r="E7718" s="77">
        <f>SUM(E7597,E7706)</f>
        <v>0</v>
      </c>
      <c r="F7718" s="43">
        <f>SUM(B7718:E7718)</f>
        <v>0</v>
      </c>
      <c r="G7718" s="77">
        <f>SUM(G7597,G7706)</f>
        <v>0</v>
      </c>
      <c r="H7718" s="77">
        <f>SUM(H7597,H7706)</f>
        <v>0</v>
      </c>
      <c r="I7718" s="77">
        <f>SUM(I7597,I7706)</f>
        <v>0</v>
      </c>
      <c r="J7718" s="77">
        <f>SUM(J7597,J7706)</f>
        <v>0</v>
      </c>
      <c r="K7718" s="43">
        <f>SUM(G7718:J7718)</f>
        <v>0</v>
      </c>
    </row>
    <row r="7719" spans="1:11" ht="12.75" customHeight="1">
      <c r="A7719" s="61" t="str">
        <f>"      "&amp;Labels!B85</f>
        <v xml:space="preserve">      Q 1</v>
      </c>
      <c r="B7719" s="84"/>
      <c r="C7719" s="84"/>
      <c r="D7719" s="84"/>
      <c r="E7719" s="84"/>
      <c r="F7719" s="43"/>
      <c r="G7719" s="84"/>
      <c r="H7719" s="84"/>
      <c r="I7719" s="84"/>
      <c r="J7719" s="84"/>
      <c r="K7719" s="43"/>
    </row>
    <row r="7720" spans="1:11" ht="12.75" customHeight="1">
      <c r="A7720" s="61" t="str">
        <f>"         "&amp;Labels!B69</f>
        <v xml:space="preserve">         Customer 1</v>
      </c>
      <c r="B7720" s="76">
        <f t="shared" ref="B7720:E7730" si="1634">SUM(B7502,B7611)</f>
        <v>0</v>
      </c>
      <c r="C7720" s="76">
        <f t="shared" si="1634"/>
        <v>0</v>
      </c>
      <c r="D7720" s="76">
        <f t="shared" si="1634"/>
        <v>0</v>
      </c>
      <c r="E7720" s="76">
        <f t="shared" si="1634"/>
        <v>0</v>
      </c>
      <c r="F7720" s="43">
        <f t="shared" ref="F7720:F7730" si="1635">SUM(B7720:E7720)</f>
        <v>0</v>
      </c>
      <c r="G7720" s="76">
        <f t="shared" ref="G7720:J7730" si="1636">SUM(G7502,G7611)</f>
        <v>0</v>
      </c>
      <c r="H7720" s="76">
        <f t="shared" si="1636"/>
        <v>0</v>
      </c>
      <c r="I7720" s="76">
        <f t="shared" si="1636"/>
        <v>0</v>
      </c>
      <c r="J7720" s="76">
        <f t="shared" si="1636"/>
        <v>0</v>
      </c>
      <c r="K7720" s="43">
        <f t="shared" ref="K7720:K7730" si="1637">SUM(G7720:J7720)</f>
        <v>0</v>
      </c>
    </row>
    <row r="7721" spans="1:11" ht="12.75" customHeight="1">
      <c r="A7721" s="61" t="str">
        <f>"         "&amp;Labels!B70</f>
        <v xml:space="preserve">         Customer 2</v>
      </c>
      <c r="B7721" s="76">
        <f t="shared" si="1634"/>
        <v>0</v>
      </c>
      <c r="C7721" s="76">
        <f t="shared" si="1634"/>
        <v>0</v>
      </c>
      <c r="D7721" s="76">
        <f t="shared" si="1634"/>
        <v>0</v>
      </c>
      <c r="E7721" s="76">
        <f t="shared" si="1634"/>
        <v>0</v>
      </c>
      <c r="F7721" s="43">
        <f t="shared" si="1635"/>
        <v>0</v>
      </c>
      <c r="G7721" s="76">
        <f t="shared" si="1636"/>
        <v>0</v>
      </c>
      <c r="H7721" s="76">
        <f t="shared" si="1636"/>
        <v>0</v>
      </c>
      <c r="I7721" s="76">
        <f t="shared" si="1636"/>
        <v>0</v>
      </c>
      <c r="J7721" s="76">
        <f t="shared" si="1636"/>
        <v>0</v>
      </c>
      <c r="K7721" s="43">
        <f t="shared" si="1637"/>
        <v>0</v>
      </c>
    </row>
    <row r="7722" spans="1:11" ht="12.75" customHeight="1">
      <c r="A7722" s="61" t="str">
        <f>"         "&amp;Labels!B71</f>
        <v xml:space="preserve">         Customer 3</v>
      </c>
      <c r="B7722" s="76">
        <f t="shared" si="1634"/>
        <v>0</v>
      </c>
      <c r="C7722" s="76">
        <f t="shared" si="1634"/>
        <v>0</v>
      </c>
      <c r="D7722" s="76">
        <f t="shared" si="1634"/>
        <v>0</v>
      </c>
      <c r="E7722" s="76">
        <f t="shared" si="1634"/>
        <v>0</v>
      </c>
      <c r="F7722" s="43">
        <f t="shared" si="1635"/>
        <v>0</v>
      </c>
      <c r="G7722" s="76">
        <f t="shared" si="1636"/>
        <v>0</v>
      </c>
      <c r="H7722" s="76">
        <f t="shared" si="1636"/>
        <v>0</v>
      </c>
      <c r="I7722" s="76">
        <f t="shared" si="1636"/>
        <v>0</v>
      </c>
      <c r="J7722" s="76">
        <f t="shared" si="1636"/>
        <v>0</v>
      </c>
      <c r="K7722" s="43">
        <f t="shared" si="1637"/>
        <v>0</v>
      </c>
    </row>
    <row r="7723" spans="1:11" ht="12.75" customHeight="1">
      <c r="A7723" s="61" t="str">
        <f>"         "&amp;Labels!B72</f>
        <v xml:space="preserve">         Customer 4</v>
      </c>
      <c r="B7723" s="76">
        <f t="shared" si="1634"/>
        <v>0</v>
      </c>
      <c r="C7723" s="76">
        <f t="shared" si="1634"/>
        <v>0</v>
      </c>
      <c r="D7723" s="76">
        <f t="shared" si="1634"/>
        <v>0</v>
      </c>
      <c r="E7723" s="76">
        <f t="shared" si="1634"/>
        <v>0</v>
      </c>
      <c r="F7723" s="43">
        <f t="shared" si="1635"/>
        <v>0</v>
      </c>
      <c r="G7723" s="76">
        <f t="shared" si="1636"/>
        <v>0</v>
      </c>
      <c r="H7723" s="76">
        <f t="shared" si="1636"/>
        <v>0</v>
      </c>
      <c r="I7723" s="76">
        <f t="shared" si="1636"/>
        <v>0</v>
      </c>
      <c r="J7723" s="76">
        <f t="shared" si="1636"/>
        <v>0</v>
      </c>
      <c r="K7723" s="43">
        <f t="shared" si="1637"/>
        <v>0</v>
      </c>
    </row>
    <row r="7724" spans="1:11" ht="12.75" customHeight="1">
      <c r="A7724" s="61" t="str">
        <f>"         "&amp;Labels!B73</f>
        <v xml:space="preserve">         Customer 5</v>
      </c>
      <c r="B7724" s="76">
        <f t="shared" si="1634"/>
        <v>0</v>
      </c>
      <c r="C7724" s="76">
        <f t="shared" si="1634"/>
        <v>0</v>
      </c>
      <c r="D7724" s="76">
        <f t="shared" si="1634"/>
        <v>0</v>
      </c>
      <c r="E7724" s="76">
        <f t="shared" si="1634"/>
        <v>0</v>
      </c>
      <c r="F7724" s="43">
        <f t="shared" si="1635"/>
        <v>0</v>
      </c>
      <c r="G7724" s="76">
        <f t="shared" si="1636"/>
        <v>0</v>
      </c>
      <c r="H7724" s="76">
        <f t="shared" si="1636"/>
        <v>0</v>
      </c>
      <c r="I7724" s="76">
        <f t="shared" si="1636"/>
        <v>0</v>
      </c>
      <c r="J7724" s="76">
        <f t="shared" si="1636"/>
        <v>0</v>
      </c>
      <c r="K7724" s="43">
        <f t="shared" si="1637"/>
        <v>0</v>
      </c>
    </row>
    <row r="7725" spans="1:11" ht="12.75" customHeight="1">
      <c r="A7725" s="61" t="str">
        <f>"         "&amp;Labels!B74</f>
        <v xml:space="preserve">         Customer 6</v>
      </c>
      <c r="B7725" s="76">
        <f t="shared" si="1634"/>
        <v>0</v>
      </c>
      <c r="C7725" s="76">
        <f t="shared" si="1634"/>
        <v>0</v>
      </c>
      <c r="D7725" s="76">
        <f t="shared" si="1634"/>
        <v>0</v>
      </c>
      <c r="E7725" s="76">
        <f t="shared" si="1634"/>
        <v>0</v>
      </c>
      <c r="F7725" s="43">
        <f t="shared" si="1635"/>
        <v>0</v>
      </c>
      <c r="G7725" s="76">
        <f t="shared" si="1636"/>
        <v>0</v>
      </c>
      <c r="H7725" s="76">
        <f t="shared" si="1636"/>
        <v>0</v>
      </c>
      <c r="I7725" s="76">
        <f t="shared" si="1636"/>
        <v>0</v>
      </c>
      <c r="J7725" s="76">
        <f t="shared" si="1636"/>
        <v>0</v>
      </c>
      <c r="K7725" s="43">
        <f t="shared" si="1637"/>
        <v>0</v>
      </c>
    </row>
    <row r="7726" spans="1:11" ht="12.75" customHeight="1">
      <c r="A7726" s="61" t="str">
        <f>"         "&amp;Labels!B75</f>
        <v xml:space="preserve">         Customer 7</v>
      </c>
      <c r="B7726" s="76">
        <f t="shared" si="1634"/>
        <v>0</v>
      </c>
      <c r="C7726" s="76">
        <f t="shared" si="1634"/>
        <v>0</v>
      </c>
      <c r="D7726" s="76">
        <f t="shared" si="1634"/>
        <v>0</v>
      </c>
      <c r="E7726" s="76">
        <f t="shared" si="1634"/>
        <v>0</v>
      </c>
      <c r="F7726" s="43">
        <f t="shared" si="1635"/>
        <v>0</v>
      </c>
      <c r="G7726" s="76">
        <f t="shared" si="1636"/>
        <v>0</v>
      </c>
      <c r="H7726" s="76">
        <f t="shared" si="1636"/>
        <v>0</v>
      </c>
      <c r="I7726" s="76">
        <f t="shared" si="1636"/>
        <v>0</v>
      </c>
      <c r="J7726" s="76">
        <f t="shared" si="1636"/>
        <v>0</v>
      </c>
      <c r="K7726" s="43">
        <f t="shared" si="1637"/>
        <v>0</v>
      </c>
    </row>
    <row r="7727" spans="1:11" ht="12.75" customHeight="1">
      <c r="A7727" s="61" t="str">
        <f>"         "&amp;Labels!B76</f>
        <v xml:space="preserve">         Customer 8</v>
      </c>
      <c r="B7727" s="76">
        <f t="shared" si="1634"/>
        <v>0</v>
      </c>
      <c r="C7727" s="76">
        <f t="shared" si="1634"/>
        <v>0</v>
      </c>
      <c r="D7727" s="76">
        <f t="shared" si="1634"/>
        <v>0</v>
      </c>
      <c r="E7727" s="76">
        <f t="shared" si="1634"/>
        <v>0</v>
      </c>
      <c r="F7727" s="43">
        <f t="shared" si="1635"/>
        <v>0</v>
      </c>
      <c r="G7727" s="76">
        <f t="shared" si="1636"/>
        <v>0</v>
      </c>
      <c r="H7727" s="76">
        <f t="shared" si="1636"/>
        <v>0</v>
      </c>
      <c r="I7727" s="76">
        <f t="shared" si="1636"/>
        <v>0</v>
      </c>
      <c r="J7727" s="76">
        <f t="shared" si="1636"/>
        <v>0</v>
      </c>
      <c r="K7727" s="43">
        <f t="shared" si="1637"/>
        <v>0</v>
      </c>
    </row>
    <row r="7728" spans="1:11" ht="12.75" customHeight="1">
      <c r="A7728" s="61" t="str">
        <f>"         "&amp;Labels!B77</f>
        <v xml:space="preserve">         Customer 9</v>
      </c>
      <c r="B7728" s="76">
        <f t="shared" si="1634"/>
        <v>0</v>
      </c>
      <c r="C7728" s="76">
        <f t="shared" si="1634"/>
        <v>0</v>
      </c>
      <c r="D7728" s="76">
        <f t="shared" si="1634"/>
        <v>0</v>
      </c>
      <c r="E7728" s="76">
        <f t="shared" si="1634"/>
        <v>0</v>
      </c>
      <c r="F7728" s="43">
        <f t="shared" si="1635"/>
        <v>0</v>
      </c>
      <c r="G7728" s="76">
        <f t="shared" si="1636"/>
        <v>0</v>
      </c>
      <c r="H7728" s="76">
        <f t="shared" si="1636"/>
        <v>0</v>
      </c>
      <c r="I7728" s="76">
        <f t="shared" si="1636"/>
        <v>0</v>
      </c>
      <c r="J7728" s="76">
        <f t="shared" si="1636"/>
        <v>0</v>
      </c>
      <c r="K7728" s="43">
        <f t="shared" si="1637"/>
        <v>0</v>
      </c>
    </row>
    <row r="7729" spans="1:11" ht="12.75" customHeight="1">
      <c r="A7729" s="61" t="str">
        <f>"         "&amp;Labels!B78</f>
        <v xml:space="preserve">         Customer 10</v>
      </c>
      <c r="B7729" s="76">
        <f t="shared" si="1634"/>
        <v>0</v>
      </c>
      <c r="C7729" s="76">
        <f t="shared" si="1634"/>
        <v>0</v>
      </c>
      <c r="D7729" s="76">
        <f t="shared" si="1634"/>
        <v>0</v>
      </c>
      <c r="E7729" s="76">
        <f t="shared" si="1634"/>
        <v>0</v>
      </c>
      <c r="F7729" s="43">
        <f t="shared" si="1635"/>
        <v>0</v>
      </c>
      <c r="G7729" s="76">
        <f t="shared" si="1636"/>
        <v>0</v>
      </c>
      <c r="H7729" s="76">
        <f t="shared" si="1636"/>
        <v>0</v>
      </c>
      <c r="I7729" s="76">
        <f t="shared" si="1636"/>
        <v>0</v>
      </c>
      <c r="J7729" s="76">
        <f t="shared" si="1636"/>
        <v>0</v>
      </c>
      <c r="K7729" s="43">
        <f t="shared" si="1637"/>
        <v>0</v>
      </c>
    </row>
    <row r="7730" spans="1:11" ht="12.75" customHeight="1">
      <c r="A7730" s="61" t="str">
        <f>"         "&amp;Labels!C68</f>
        <v xml:space="preserve">         Total</v>
      </c>
      <c r="B7730" s="84">
        <f t="shared" si="1634"/>
        <v>0</v>
      </c>
      <c r="C7730" s="84">
        <f t="shared" si="1634"/>
        <v>0</v>
      </c>
      <c r="D7730" s="84">
        <f t="shared" si="1634"/>
        <v>0</v>
      </c>
      <c r="E7730" s="84">
        <f t="shared" si="1634"/>
        <v>0</v>
      </c>
      <c r="F7730" s="43">
        <f t="shared" si="1635"/>
        <v>0</v>
      </c>
      <c r="G7730" s="84">
        <f t="shared" si="1636"/>
        <v>0</v>
      </c>
      <c r="H7730" s="84">
        <f t="shared" si="1636"/>
        <v>0</v>
      </c>
      <c r="I7730" s="84">
        <f t="shared" si="1636"/>
        <v>0</v>
      </c>
      <c r="J7730" s="84">
        <f t="shared" si="1636"/>
        <v>0</v>
      </c>
      <c r="K7730" s="43">
        <f t="shared" si="1637"/>
        <v>0</v>
      </c>
    </row>
    <row r="7731" spans="1:11" ht="12.75" customHeight="1">
      <c r="A7731" s="61" t="str">
        <f>"      "&amp;Labels!B86</f>
        <v xml:space="preserve">      Q 2</v>
      </c>
      <c r="B7731" s="84"/>
      <c r="C7731" s="84"/>
      <c r="D7731" s="84"/>
      <c r="E7731" s="84"/>
      <c r="F7731" s="43"/>
      <c r="G7731" s="84"/>
      <c r="H7731" s="84"/>
      <c r="I7731" s="84"/>
      <c r="J7731" s="84"/>
      <c r="K7731" s="43"/>
    </row>
    <row r="7732" spans="1:11" ht="12.75" customHeight="1">
      <c r="A7732" s="61" t="str">
        <f>"         "&amp;Labels!B69</f>
        <v xml:space="preserve">         Customer 1</v>
      </c>
      <c r="B7732" s="76">
        <f t="shared" ref="B7732:E7742" si="1638">SUM(B7514,B7623)</f>
        <v>0</v>
      </c>
      <c r="C7732" s="76">
        <f t="shared" si="1638"/>
        <v>0</v>
      </c>
      <c r="D7732" s="76">
        <f t="shared" si="1638"/>
        <v>0</v>
      </c>
      <c r="E7732" s="76">
        <f t="shared" si="1638"/>
        <v>0</v>
      </c>
      <c r="F7732" s="43">
        <f t="shared" ref="F7732:F7742" si="1639">SUM(B7732:E7732)</f>
        <v>0</v>
      </c>
      <c r="G7732" s="76">
        <f t="shared" ref="G7732:J7742" si="1640">SUM(G7514,G7623)</f>
        <v>0</v>
      </c>
      <c r="H7732" s="76">
        <f t="shared" si="1640"/>
        <v>0</v>
      </c>
      <c r="I7732" s="76">
        <f t="shared" si="1640"/>
        <v>0</v>
      </c>
      <c r="J7732" s="76">
        <f t="shared" si="1640"/>
        <v>0</v>
      </c>
      <c r="K7732" s="43">
        <f t="shared" ref="K7732:K7742" si="1641">SUM(G7732:J7732)</f>
        <v>0</v>
      </c>
    </row>
    <row r="7733" spans="1:11" ht="12.75" customHeight="1">
      <c r="A7733" s="61" t="str">
        <f>"         "&amp;Labels!B70</f>
        <v xml:space="preserve">         Customer 2</v>
      </c>
      <c r="B7733" s="76">
        <f t="shared" si="1638"/>
        <v>0</v>
      </c>
      <c r="C7733" s="76">
        <f t="shared" si="1638"/>
        <v>0</v>
      </c>
      <c r="D7733" s="76">
        <f t="shared" si="1638"/>
        <v>0</v>
      </c>
      <c r="E7733" s="76">
        <f t="shared" si="1638"/>
        <v>0</v>
      </c>
      <c r="F7733" s="43">
        <f t="shared" si="1639"/>
        <v>0</v>
      </c>
      <c r="G7733" s="76">
        <f t="shared" si="1640"/>
        <v>0</v>
      </c>
      <c r="H7733" s="76">
        <f t="shared" si="1640"/>
        <v>0</v>
      </c>
      <c r="I7733" s="76">
        <f t="shared" si="1640"/>
        <v>0</v>
      </c>
      <c r="J7733" s="76">
        <f t="shared" si="1640"/>
        <v>0</v>
      </c>
      <c r="K7733" s="43">
        <f t="shared" si="1641"/>
        <v>0</v>
      </c>
    </row>
    <row r="7734" spans="1:11" ht="12.75" customHeight="1">
      <c r="A7734" s="61" t="str">
        <f>"         "&amp;Labels!B71</f>
        <v xml:space="preserve">         Customer 3</v>
      </c>
      <c r="B7734" s="76">
        <f t="shared" si="1638"/>
        <v>0</v>
      </c>
      <c r="C7734" s="76">
        <f t="shared" si="1638"/>
        <v>0</v>
      </c>
      <c r="D7734" s="76">
        <f t="shared" si="1638"/>
        <v>0</v>
      </c>
      <c r="E7734" s="76">
        <f t="shared" si="1638"/>
        <v>0</v>
      </c>
      <c r="F7734" s="43">
        <f t="shared" si="1639"/>
        <v>0</v>
      </c>
      <c r="G7734" s="76">
        <f t="shared" si="1640"/>
        <v>0</v>
      </c>
      <c r="H7734" s="76">
        <f t="shared" si="1640"/>
        <v>0</v>
      </c>
      <c r="I7734" s="76">
        <f t="shared" si="1640"/>
        <v>0</v>
      </c>
      <c r="J7734" s="76">
        <f t="shared" si="1640"/>
        <v>0</v>
      </c>
      <c r="K7734" s="43">
        <f t="shared" si="1641"/>
        <v>0</v>
      </c>
    </row>
    <row r="7735" spans="1:11" ht="12.75" customHeight="1">
      <c r="A7735" s="61" t="str">
        <f>"         "&amp;Labels!B72</f>
        <v xml:space="preserve">         Customer 4</v>
      </c>
      <c r="B7735" s="76">
        <f t="shared" si="1638"/>
        <v>0</v>
      </c>
      <c r="C7735" s="76">
        <f t="shared" si="1638"/>
        <v>0</v>
      </c>
      <c r="D7735" s="76">
        <f t="shared" si="1638"/>
        <v>0</v>
      </c>
      <c r="E7735" s="76">
        <f t="shared" si="1638"/>
        <v>0</v>
      </c>
      <c r="F7735" s="43">
        <f t="shared" si="1639"/>
        <v>0</v>
      </c>
      <c r="G7735" s="76">
        <f t="shared" si="1640"/>
        <v>0</v>
      </c>
      <c r="H7735" s="76">
        <f t="shared" si="1640"/>
        <v>0</v>
      </c>
      <c r="I7735" s="76">
        <f t="shared" si="1640"/>
        <v>0</v>
      </c>
      <c r="J7735" s="76">
        <f t="shared" si="1640"/>
        <v>0</v>
      </c>
      <c r="K7735" s="43">
        <f t="shared" si="1641"/>
        <v>0</v>
      </c>
    </row>
    <row r="7736" spans="1:11" ht="12.75" customHeight="1">
      <c r="A7736" s="61" t="str">
        <f>"         "&amp;Labels!B73</f>
        <v xml:space="preserve">         Customer 5</v>
      </c>
      <c r="B7736" s="76">
        <f t="shared" si="1638"/>
        <v>0</v>
      </c>
      <c r="C7736" s="76">
        <f t="shared" si="1638"/>
        <v>0</v>
      </c>
      <c r="D7736" s="76">
        <f t="shared" si="1638"/>
        <v>0</v>
      </c>
      <c r="E7736" s="76">
        <f t="shared" si="1638"/>
        <v>0</v>
      </c>
      <c r="F7736" s="43">
        <f t="shared" si="1639"/>
        <v>0</v>
      </c>
      <c r="G7736" s="76">
        <f t="shared" si="1640"/>
        <v>0</v>
      </c>
      <c r="H7736" s="76">
        <f t="shared" si="1640"/>
        <v>0</v>
      </c>
      <c r="I7736" s="76">
        <f t="shared" si="1640"/>
        <v>0</v>
      </c>
      <c r="J7736" s="76">
        <f t="shared" si="1640"/>
        <v>0</v>
      </c>
      <c r="K7736" s="43">
        <f t="shared" si="1641"/>
        <v>0</v>
      </c>
    </row>
    <row r="7737" spans="1:11" ht="12.75" customHeight="1">
      <c r="A7737" s="61" t="str">
        <f>"         "&amp;Labels!B74</f>
        <v xml:space="preserve">         Customer 6</v>
      </c>
      <c r="B7737" s="76">
        <f t="shared" si="1638"/>
        <v>0</v>
      </c>
      <c r="C7737" s="76">
        <f t="shared" si="1638"/>
        <v>0</v>
      </c>
      <c r="D7737" s="76">
        <f t="shared" si="1638"/>
        <v>0</v>
      </c>
      <c r="E7737" s="76">
        <f t="shared" si="1638"/>
        <v>0</v>
      </c>
      <c r="F7737" s="43">
        <f t="shared" si="1639"/>
        <v>0</v>
      </c>
      <c r="G7737" s="76">
        <f t="shared" si="1640"/>
        <v>0</v>
      </c>
      <c r="H7737" s="76">
        <f t="shared" si="1640"/>
        <v>0</v>
      </c>
      <c r="I7737" s="76">
        <f t="shared" si="1640"/>
        <v>0</v>
      </c>
      <c r="J7737" s="76">
        <f t="shared" si="1640"/>
        <v>0</v>
      </c>
      <c r="K7737" s="43">
        <f t="shared" si="1641"/>
        <v>0</v>
      </c>
    </row>
    <row r="7738" spans="1:11" ht="12.75" customHeight="1">
      <c r="A7738" s="61" t="str">
        <f>"         "&amp;Labels!B75</f>
        <v xml:space="preserve">         Customer 7</v>
      </c>
      <c r="B7738" s="76">
        <f t="shared" si="1638"/>
        <v>0</v>
      </c>
      <c r="C7738" s="76">
        <f t="shared" si="1638"/>
        <v>0</v>
      </c>
      <c r="D7738" s="76">
        <f t="shared" si="1638"/>
        <v>0</v>
      </c>
      <c r="E7738" s="76">
        <f t="shared" si="1638"/>
        <v>0</v>
      </c>
      <c r="F7738" s="43">
        <f t="shared" si="1639"/>
        <v>0</v>
      </c>
      <c r="G7738" s="76">
        <f t="shared" si="1640"/>
        <v>0</v>
      </c>
      <c r="H7738" s="76">
        <f t="shared" si="1640"/>
        <v>0</v>
      </c>
      <c r="I7738" s="76">
        <f t="shared" si="1640"/>
        <v>0</v>
      </c>
      <c r="J7738" s="76">
        <f t="shared" si="1640"/>
        <v>0</v>
      </c>
      <c r="K7738" s="43">
        <f t="shared" si="1641"/>
        <v>0</v>
      </c>
    </row>
    <row r="7739" spans="1:11" ht="12.75" customHeight="1">
      <c r="A7739" s="61" t="str">
        <f>"         "&amp;Labels!B76</f>
        <v xml:space="preserve">         Customer 8</v>
      </c>
      <c r="B7739" s="76">
        <f t="shared" si="1638"/>
        <v>0</v>
      </c>
      <c r="C7739" s="76">
        <f t="shared" si="1638"/>
        <v>0</v>
      </c>
      <c r="D7739" s="76">
        <f t="shared" si="1638"/>
        <v>0</v>
      </c>
      <c r="E7739" s="76">
        <f t="shared" si="1638"/>
        <v>0</v>
      </c>
      <c r="F7739" s="43">
        <f t="shared" si="1639"/>
        <v>0</v>
      </c>
      <c r="G7739" s="76">
        <f t="shared" si="1640"/>
        <v>0</v>
      </c>
      <c r="H7739" s="76">
        <f t="shared" si="1640"/>
        <v>0</v>
      </c>
      <c r="I7739" s="76">
        <f t="shared" si="1640"/>
        <v>0</v>
      </c>
      <c r="J7739" s="76">
        <f t="shared" si="1640"/>
        <v>0</v>
      </c>
      <c r="K7739" s="43">
        <f t="shared" si="1641"/>
        <v>0</v>
      </c>
    </row>
    <row r="7740" spans="1:11" ht="12.75" customHeight="1">
      <c r="A7740" s="61" t="str">
        <f>"         "&amp;Labels!B77</f>
        <v xml:space="preserve">         Customer 9</v>
      </c>
      <c r="B7740" s="76">
        <f t="shared" si="1638"/>
        <v>0</v>
      </c>
      <c r="C7740" s="76">
        <f t="shared" si="1638"/>
        <v>0</v>
      </c>
      <c r="D7740" s="76">
        <f t="shared" si="1638"/>
        <v>0</v>
      </c>
      <c r="E7740" s="76">
        <f t="shared" si="1638"/>
        <v>0</v>
      </c>
      <c r="F7740" s="43">
        <f t="shared" si="1639"/>
        <v>0</v>
      </c>
      <c r="G7740" s="76">
        <f t="shared" si="1640"/>
        <v>0</v>
      </c>
      <c r="H7740" s="76">
        <f t="shared" si="1640"/>
        <v>0</v>
      </c>
      <c r="I7740" s="76">
        <f t="shared" si="1640"/>
        <v>0</v>
      </c>
      <c r="J7740" s="76">
        <f t="shared" si="1640"/>
        <v>0</v>
      </c>
      <c r="K7740" s="43">
        <f t="shared" si="1641"/>
        <v>0</v>
      </c>
    </row>
    <row r="7741" spans="1:11" ht="12.75" customHeight="1">
      <c r="A7741" s="61" t="str">
        <f>"         "&amp;Labels!B78</f>
        <v xml:space="preserve">         Customer 10</v>
      </c>
      <c r="B7741" s="76">
        <f t="shared" si="1638"/>
        <v>0</v>
      </c>
      <c r="C7741" s="76">
        <f t="shared" si="1638"/>
        <v>0</v>
      </c>
      <c r="D7741" s="76">
        <f t="shared" si="1638"/>
        <v>0</v>
      </c>
      <c r="E7741" s="76">
        <f t="shared" si="1638"/>
        <v>0</v>
      </c>
      <c r="F7741" s="43">
        <f t="shared" si="1639"/>
        <v>0</v>
      </c>
      <c r="G7741" s="76">
        <f t="shared" si="1640"/>
        <v>0</v>
      </c>
      <c r="H7741" s="76">
        <f t="shared" si="1640"/>
        <v>0</v>
      </c>
      <c r="I7741" s="76">
        <f t="shared" si="1640"/>
        <v>0</v>
      </c>
      <c r="J7741" s="76">
        <f t="shared" si="1640"/>
        <v>0</v>
      </c>
      <c r="K7741" s="43">
        <f t="shared" si="1641"/>
        <v>0</v>
      </c>
    </row>
    <row r="7742" spans="1:11" ht="12.75" customHeight="1">
      <c r="A7742" s="61" t="str">
        <f>"         "&amp;Labels!C68</f>
        <v xml:space="preserve">         Total</v>
      </c>
      <c r="B7742" s="84">
        <f t="shared" si="1638"/>
        <v>0</v>
      </c>
      <c r="C7742" s="84">
        <f t="shared" si="1638"/>
        <v>0</v>
      </c>
      <c r="D7742" s="84">
        <f t="shared" si="1638"/>
        <v>0</v>
      </c>
      <c r="E7742" s="84">
        <f t="shared" si="1638"/>
        <v>0</v>
      </c>
      <c r="F7742" s="43">
        <f t="shared" si="1639"/>
        <v>0</v>
      </c>
      <c r="G7742" s="84">
        <f t="shared" si="1640"/>
        <v>0</v>
      </c>
      <c r="H7742" s="84">
        <f t="shared" si="1640"/>
        <v>0</v>
      </c>
      <c r="I7742" s="84">
        <f t="shared" si="1640"/>
        <v>0</v>
      </c>
      <c r="J7742" s="84">
        <f t="shared" si="1640"/>
        <v>0</v>
      </c>
      <c r="K7742" s="43">
        <f t="shared" si="1641"/>
        <v>0</v>
      </c>
    </row>
    <row r="7743" spans="1:11" ht="12.75" customHeight="1">
      <c r="A7743" s="61" t="str">
        <f>"      "&amp;Labels!B87</f>
        <v xml:space="preserve">      Q 3</v>
      </c>
      <c r="B7743" s="84"/>
      <c r="C7743" s="84"/>
      <c r="D7743" s="84"/>
      <c r="E7743" s="84"/>
      <c r="F7743" s="43"/>
      <c r="G7743" s="84"/>
      <c r="H7743" s="84"/>
      <c r="I7743" s="84"/>
      <c r="J7743" s="84"/>
      <c r="K7743" s="43"/>
    </row>
    <row r="7744" spans="1:11" ht="12.75" customHeight="1">
      <c r="A7744" s="61" t="str">
        <f>"         "&amp;Labels!B69</f>
        <v xml:space="preserve">         Customer 1</v>
      </c>
      <c r="B7744" s="76">
        <f t="shared" ref="B7744:E7754" si="1642">SUM(B7526,B7635)</f>
        <v>0</v>
      </c>
      <c r="C7744" s="76">
        <f t="shared" si="1642"/>
        <v>0</v>
      </c>
      <c r="D7744" s="76">
        <f t="shared" si="1642"/>
        <v>0</v>
      </c>
      <c r="E7744" s="76">
        <f t="shared" si="1642"/>
        <v>0</v>
      </c>
      <c r="F7744" s="43">
        <f t="shared" ref="F7744:F7754" si="1643">SUM(B7744:E7744)</f>
        <v>0</v>
      </c>
      <c r="G7744" s="76">
        <f t="shared" ref="G7744:J7754" si="1644">SUM(G7526,G7635)</f>
        <v>0</v>
      </c>
      <c r="H7744" s="76">
        <f t="shared" si="1644"/>
        <v>0</v>
      </c>
      <c r="I7744" s="76">
        <f t="shared" si="1644"/>
        <v>0</v>
      </c>
      <c r="J7744" s="76">
        <f t="shared" si="1644"/>
        <v>0</v>
      </c>
      <c r="K7744" s="43">
        <f t="shared" ref="K7744:K7754" si="1645">SUM(G7744:J7744)</f>
        <v>0</v>
      </c>
    </row>
    <row r="7745" spans="1:11" ht="12.75" customHeight="1">
      <c r="A7745" s="61" t="str">
        <f>"         "&amp;Labels!B70</f>
        <v xml:space="preserve">         Customer 2</v>
      </c>
      <c r="B7745" s="76">
        <f t="shared" si="1642"/>
        <v>0</v>
      </c>
      <c r="C7745" s="76">
        <f t="shared" si="1642"/>
        <v>0</v>
      </c>
      <c r="D7745" s="76">
        <f t="shared" si="1642"/>
        <v>0</v>
      </c>
      <c r="E7745" s="76">
        <f t="shared" si="1642"/>
        <v>0</v>
      </c>
      <c r="F7745" s="43">
        <f t="shared" si="1643"/>
        <v>0</v>
      </c>
      <c r="G7745" s="76">
        <f t="shared" si="1644"/>
        <v>0</v>
      </c>
      <c r="H7745" s="76">
        <f t="shared" si="1644"/>
        <v>0</v>
      </c>
      <c r="I7745" s="76">
        <f t="shared" si="1644"/>
        <v>0</v>
      </c>
      <c r="J7745" s="76">
        <f t="shared" si="1644"/>
        <v>0</v>
      </c>
      <c r="K7745" s="43">
        <f t="shared" si="1645"/>
        <v>0</v>
      </c>
    </row>
    <row r="7746" spans="1:11" ht="12.75" customHeight="1">
      <c r="A7746" s="61" t="str">
        <f>"         "&amp;Labels!B71</f>
        <v xml:space="preserve">         Customer 3</v>
      </c>
      <c r="B7746" s="76">
        <f t="shared" si="1642"/>
        <v>0</v>
      </c>
      <c r="C7746" s="76">
        <f t="shared" si="1642"/>
        <v>0</v>
      </c>
      <c r="D7746" s="76">
        <f t="shared" si="1642"/>
        <v>0</v>
      </c>
      <c r="E7746" s="76">
        <f t="shared" si="1642"/>
        <v>0</v>
      </c>
      <c r="F7746" s="43">
        <f t="shared" si="1643"/>
        <v>0</v>
      </c>
      <c r="G7746" s="76">
        <f t="shared" si="1644"/>
        <v>0</v>
      </c>
      <c r="H7746" s="76">
        <f t="shared" si="1644"/>
        <v>0</v>
      </c>
      <c r="I7746" s="76">
        <f t="shared" si="1644"/>
        <v>0</v>
      </c>
      <c r="J7746" s="76">
        <f t="shared" si="1644"/>
        <v>0</v>
      </c>
      <c r="K7746" s="43">
        <f t="shared" si="1645"/>
        <v>0</v>
      </c>
    </row>
    <row r="7747" spans="1:11" ht="12.75" customHeight="1">
      <c r="A7747" s="61" t="str">
        <f>"         "&amp;Labels!B72</f>
        <v xml:space="preserve">         Customer 4</v>
      </c>
      <c r="B7747" s="76">
        <f t="shared" si="1642"/>
        <v>0</v>
      </c>
      <c r="C7747" s="76">
        <f t="shared" si="1642"/>
        <v>0</v>
      </c>
      <c r="D7747" s="76">
        <f t="shared" si="1642"/>
        <v>0</v>
      </c>
      <c r="E7747" s="76">
        <f t="shared" si="1642"/>
        <v>0</v>
      </c>
      <c r="F7747" s="43">
        <f t="shared" si="1643"/>
        <v>0</v>
      </c>
      <c r="G7747" s="76">
        <f t="shared" si="1644"/>
        <v>0</v>
      </c>
      <c r="H7747" s="76">
        <f t="shared" si="1644"/>
        <v>0</v>
      </c>
      <c r="I7747" s="76">
        <f t="shared" si="1644"/>
        <v>0</v>
      </c>
      <c r="J7747" s="76">
        <f t="shared" si="1644"/>
        <v>0</v>
      </c>
      <c r="K7747" s="43">
        <f t="shared" si="1645"/>
        <v>0</v>
      </c>
    </row>
    <row r="7748" spans="1:11" ht="12.75" customHeight="1">
      <c r="A7748" s="61" t="str">
        <f>"         "&amp;Labels!B73</f>
        <v xml:space="preserve">         Customer 5</v>
      </c>
      <c r="B7748" s="76">
        <f t="shared" si="1642"/>
        <v>0</v>
      </c>
      <c r="C7748" s="76">
        <f t="shared" si="1642"/>
        <v>0</v>
      </c>
      <c r="D7748" s="76">
        <f t="shared" si="1642"/>
        <v>0</v>
      </c>
      <c r="E7748" s="76">
        <f t="shared" si="1642"/>
        <v>0</v>
      </c>
      <c r="F7748" s="43">
        <f t="shared" si="1643"/>
        <v>0</v>
      </c>
      <c r="G7748" s="76">
        <f t="shared" si="1644"/>
        <v>0</v>
      </c>
      <c r="H7748" s="76">
        <f t="shared" si="1644"/>
        <v>0</v>
      </c>
      <c r="I7748" s="76">
        <f t="shared" si="1644"/>
        <v>0</v>
      </c>
      <c r="J7748" s="76">
        <f t="shared" si="1644"/>
        <v>0</v>
      </c>
      <c r="K7748" s="43">
        <f t="shared" si="1645"/>
        <v>0</v>
      </c>
    </row>
    <row r="7749" spans="1:11" ht="12.75" customHeight="1">
      <c r="A7749" s="61" t="str">
        <f>"         "&amp;Labels!B74</f>
        <v xml:space="preserve">         Customer 6</v>
      </c>
      <c r="B7749" s="76">
        <f t="shared" si="1642"/>
        <v>0</v>
      </c>
      <c r="C7749" s="76">
        <f t="shared" si="1642"/>
        <v>0</v>
      </c>
      <c r="D7749" s="76">
        <f t="shared" si="1642"/>
        <v>0</v>
      </c>
      <c r="E7749" s="76">
        <f t="shared" si="1642"/>
        <v>0</v>
      </c>
      <c r="F7749" s="43">
        <f t="shared" si="1643"/>
        <v>0</v>
      </c>
      <c r="G7749" s="76">
        <f t="shared" si="1644"/>
        <v>0</v>
      </c>
      <c r="H7749" s="76">
        <f t="shared" si="1644"/>
        <v>0</v>
      </c>
      <c r="I7749" s="76">
        <f t="shared" si="1644"/>
        <v>0</v>
      </c>
      <c r="J7749" s="76">
        <f t="shared" si="1644"/>
        <v>0</v>
      </c>
      <c r="K7749" s="43">
        <f t="shared" si="1645"/>
        <v>0</v>
      </c>
    </row>
    <row r="7750" spans="1:11" ht="12.75" customHeight="1">
      <c r="A7750" s="61" t="str">
        <f>"         "&amp;Labels!B75</f>
        <v xml:space="preserve">         Customer 7</v>
      </c>
      <c r="B7750" s="76">
        <f t="shared" si="1642"/>
        <v>0</v>
      </c>
      <c r="C7750" s="76">
        <f t="shared" si="1642"/>
        <v>0</v>
      </c>
      <c r="D7750" s="76">
        <f t="shared" si="1642"/>
        <v>0</v>
      </c>
      <c r="E7750" s="76">
        <f t="shared" si="1642"/>
        <v>0</v>
      </c>
      <c r="F7750" s="43">
        <f t="shared" si="1643"/>
        <v>0</v>
      </c>
      <c r="G7750" s="76">
        <f t="shared" si="1644"/>
        <v>0</v>
      </c>
      <c r="H7750" s="76">
        <f t="shared" si="1644"/>
        <v>0</v>
      </c>
      <c r="I7750" s="76">
        <f t="shared" si="1644"/>
        <v>0</v>
      </c>
      <c r="J7750" s="76">
        <f t="shared" si="1644"/>
        <v>0</v>
      </c>
      <c r="K7750" s="43">
        <f t="shared" si="1645"/>
        <v>0</v>
      </c>
    </row>
    <row r="7751" spans="1:11" ht="12.75" customHeight="1">
      <c r="A7751" s="61" t="str">
        <f>"         "&amp;Labels!B76</f>
        <v xml:space="preserve">         Customer 8</v>
      </c>
      <c r="B7751" s="76">
        <f t="shared" si="1642"/>
        <v>0</v>
      </c>
      <c r="C7751" s="76">
        <f t="shared" si="1642"/>
        <v>0</v>
      </c>
      <c r="D7751" s="76">
        <f t="shared" si="1642"/>
        <v>0</v>
      </c>
      <c r="E7751" s="76">
        <f t="shared" si="1642"/>
        <v>0</v>
      </c>
      <c r="F7751" s="43">
        <f t="shared" si="1643"/>
        <v>0</v>
      </c>
      <c r="G7751" s="76">
        <f t="shared" si="1644"/>
        <v>0</v>
      </c>
      <c r="H7751" s="76">
        <f t="shared" si="1644"/>
        <v>0</v>
      </c>
      <c r="I7751" s="76">
        <f t="shared" si="1644"/>
        <v>0</v>
      </c>
      <c r="J7751" s="76">
        <f t="shared" si="1644"/>
        <v>0</v>
      </c>
      <c r="K7751" s="43">
        <f t="shared" si="1645"/>
        <v>0</v>
      </c>
    </row>
    <row r="7752" spans="1:11" ht="12.75" customHeight="1">
      <c r="A7752" s="61" t="str">
        <f>"         "&amp;Labels!B77</f>
        <v xml:space="preserve">         Customer 9</v>
      </c>
      <c r="B7752" s="76">
        <f t="shared" si="1642"/>
        <v>0</v>
      </c>
      <c r="C7752" s="76">
        <f t="shared" si="1642"/>
        <v>0</v>
      </c>
      <c r="D7752" s="76">
        <f t="shared" si="1642"/>
        <v>0</v>
      </c>
      <c r="E7752" s="76">
        <f t="shared" si="1642"/>
        <v>0</v>
      </c>
      <c r="F7752" s="43">
        <f t="shared" si="1643"/>
        <v>0</v>
      </c>
      <c r="G7752" s="76">
        <f t="shared" si="1644"/>
        <v>0</v>
      </c>
      <c r="H7752" s="76">
        <f t="shared" si="1644"/>
        <v>0</v>
      </c>
      <c r="I7752" s="76">
        <f t="shared" si="1644"/>
        <v>0</v>
      </c>
      <c r="J7752" s="76">
        <f t="shared" si="1644"/>
        <v>0</v>
      </c>
      <c r="K7752" s="43">
        <f t="shared" si="1645"/>
        <v>0</v>
      </c>
    </row>
    <row r="7753" spans="1:11" ht="12.75" customHeight="1">
      <c r="A7753" s="61" t="str">
        <f>"         "&amp;Labels!B78</f>
        <v xml:space="preserve">         Customer 10</v>
      </c>
      <c r="B7753" s="76">
        <f t="shared" si="1642"/>
        <v>0</v>
      </c>
      <c r="C7753" s="76">
        <f t="shared" si="1642"/>
        <v>0</v>
      </c>
      <c r="D7753" s="76">
        <f t="shared" si="1642"/>
        <v>0</v>
      </c>
      <c r="E7753" s="76">
        <f t="shared" si="1642"/>
        <v>0</v>
      </c>
      <c r="F7753" s="43">
        <f t="shared" si="1643"/>
        <v>0</v>
      </c>
      <c r="G7753" s="76">
        <f t="shared" si="1644"/>
        <v>0</v>
      </c>
      <c r="H7753" s="76">
        <f t="shared" si="1644"/>
        <v>0</v>
      </c>
      <c r="I7753" s="76">
        <f t="shared" si="1644"/>
        <v>0</v>
      </c>
      <c r="J7753" s="76">
        <f t="shared" si="1644"/>
        <v>0</v>
      </c>
      <c r="K7753" s="43">
        <f t="shared" si="1645"/>
        <v>0</v>
      </c>
    </row>
    <row r="7754" spans="1:11" ht="12.75" customHeight="1">
      <c r="A7754" s="61" t="str">
        <f>"         "&amp;Labels!C68</f>
        <v xml:space="preserve">         Total</v>
      </c>
      <c r="B7754" s="84">
        <f t="shared" si="1642"/>
        <v>0</v>
      </c>
      <c r="C7754" s="84">
        <f t="shared" si="1642"/>
        <v>0</v>
      </c>
      <c r="D7754" s="84">
        <f t="shared" si="1642"/>
        <v>0</v>
      </c>
      <c r="E7754" s="84">
        <f t="shared" si="1642"/>
        <v>0</v>
      </c>
      <c r="F7754" s="43">
        <f t="shared" si="1643"/>
        <v>0</v>
      </c>
      <c r="G7754" s="84">
        <f t="shared" si="1644"/>
        <v>0</v>
      </c>
      <c r="H7754" s="84">
        <f t="shared" si="1644"/>
        <v>0</v>
      </c>
      <c r="I7754" s="84">
        <f t="shared" si="1644"/>
        <v>0</v>
      </c>
      <c r="J7754" s="84">
        <f t="shared" si="1644"/>
        <v>0</v>
      </c>
      <c r="K7754" s="43">
        <f t="shared" si="1645"/>
        <v>0</v>
      </c>
    </row>
    <row r="7755" spans="1:11" ht="12.75" customHeight="1">
      <c r="A7755" s="61" t="str">
        <f>"      "&amp;Labels!B88</f>
        <v xml:space="preserve">      Q 4</v>
      </c>
      <c r="B7755" s="84"/>
      <c r="C7755" s="84"/>
      <c r="D7755" s="84"/>
      <c r="E7755" s="84"/>
      <c r="F7755" s="43"/>
      <c r="G7755" s="84"/>
      <c r="H7755" s="84"/>
      <c r="I7755" s="84"/>
      <c r="J7755" s="84"/>
      <c r="K7755" s="43"/>
    </row>
    <row r="7756" spans="1:11" ht="12.75" customHeight="1">
      <c r="A7756" s="61" t="str">
        <f>"         "&amp;Labels!B69</f>
        <v xml:space="preserve">         Customer 1</v>
      </c>
      <c r="B7756" s="76">
        <f t="shared" ref="B7756:E7766" si="1646">SUM(B7538,B7647)</f>
        <v>0</v>
      </c>
      <c r="C7756" s="76">
        <f t="shared" si="1646"/>
        <v>0</v>
      </c>
      <c r="D7756" s="76">
        <f t="shared" si="1646"/>
        <v>0</v>
      </c>
      <c r="E7756" s="76">
        <f t="shared" si="1646"/>
        <v>0</v>
      </c>
      <c r="F7756" s="43">
        <f t="shared" ref="F7756:F7766" si="1647">SUM(B7756:E7756)</f>
        <v>0</v>
      </c>
      <c r="G7756" s="76">
        <f t="shared" ref="G7756:J7766" si="1648">SUM(G7538,G7647)</f>
        <v>0</v>
      </c>
      <c r="H7756" s="76">
        <f t="shared" si="1648"/>
        <v>0</v>
      </c>
      <c r="I7756" s="76">
        <f t="shared" si="1648"/>
        <v>0</v>
      </c>
      <c r="J7756" s="76">
        <f t="shared" si="1648"/>
        <v>0</v>
      </c>
      <c r="K7756" s="43">
        <f t="shared" ref="K7756:K7766" si="1649">SUM(G7756:J7756)</f>
        <v>0</v>
      </c>
    </row>
    <row r="7757" spans="1:11" ht="12.75" customHeight="1">
      <c r="A7757" s="61" t="str">
        <f>"         "&amp;Labels!B70</f>
        <v xml:space="preserve">         Customer 2</v>
      </c>
      <c r="B7757" s="76">
        <f t="shared" si="1646"/>
        <v>0</v>
      </c>
      <c r="C7757" s="76">
        <f t="shared" si="1646"/>
        <v>0</v>
      </c>
      <c r="D7757" s="76">
        <f t="shared" si="1646"/>
        <v>0</v>
      </c>
      <c r="E7757" s="76">
        <f t="shared" si="1646"/>
        <v>0</v>
      </c>
      <c r="F7757" s="43">
        <f t="shared" si="1647"/>
        <v>0</v>
      </c>
      <c r="G7757" s="76">
        <f t="shared" si="1648"/>
        <v>0</v>
      </c>
      <c r="H7757" s="76">
        <f t="shared" si="1648"/>
        <v>0</v>
      </c>
      <c r="I7757" s="76">
        <f t="shared" si="1648"/>
        <v>0</v>
      </c>
      <c r="J7757" s="76">
        <f t="shared" si="1648"/>
        <v>0</v>
      </c>
      <c r="K7757" s="43">
        <f t="shared" si="1649"/>
        <v>0</v>
      </c>
    </row>
    <row r="7758" spans="1:11" ht="12.75" customHeight="1">
      <c r="A7758" s="61" t="str">
        <f>"         "&amp;Labels!B71</f>
        <v xml:space="preserve">         Customer 3</v>
      </c>
      <c r="B7758" s="76">
        <f t="shared" si="1646"/>
        <v>0</v>
      </c>
      <c r="C7758" s="76">
        <f t="shared" si="1646"/>
        <v>0</v>
      </c>
      <c r="D7758" s="76">
        <f t="shared" si="1646"/>
        <v>0</v>
      </c>
      <c r="E7758" s="76">
        <f t="shared" si="1646"/>
        <v>0</v>
      </c>
      <c r="F7758" s="43">
        <f t="shared" si="1647"/>
        <v>0</v>
      </c>
      <c r="G7758" s="76">
        <f t="shared" si="1648"/>
        <v>0</v>
      </c>
      <c r="H7758" s="76">
        <f t="shared" si="1648"/>
        <v>0</v>
      </c>
      <c r="I7758" s="76">
        <f t="shared" si="1648"/>
        <v>0</v>
      </c>
      <c r="J7758" s="76">
        <f t="shared" si="1648"/>
        <v>0</v>
      </c>
      <c r="K7758" s="43">
        <f t="shared" si="1649"/>
        <v>0</v>
      </c>
    </row>
    <row r="7759" spans="1:11" ht="12.75" customHeight="1">
      <c r="A7759" s="61" t="str">
        <f>"         "&amp;Labels!B72</f>
        <v xml:space="preserve">         Customer 4</v>
      </c>
      <c r="B7759" s="76">
        <f t="shared" si="1646"/>
        <v>0</v>
      </c>
      <c r="C7759" s="76">
        <f t="shared" si="1646"/>
        <v>0</v>
      </c>
      <c r="D7759" s="76">
        <f t="shared" si="1646"/>
        <v>0</v>
      </c>
      <c r="E7759" s="76">
        <f t="shared" si="1646"/>
        <v>0</v>
      </c>
      <c r="F7759" s="43">
        <f t="shared" si="1647"/>
        <v>0</v>
      </c>
      <c r="G7759" s="76">
        <f t="shared" si="1648"/>
        <v>0</v>
      </c>
      <c r="H7759" s="76">
        <f t="shared" si="1648"/>
        <v>0</v>
      </c>
      <c r="I7759" s="76">
        <f t="shared" si="1648"/>
        <v>0</v>
      </c>
      <c r="J7759" s="76">
        <f t="shared" si="1648"/>
        <v>0</v>
      </c>
      <c r="K7759" s="43">
        <f t="shared" si="1649"/>
        <v>0</v>
      </c>
    </row>
    <row r="7760" spans="1:11" ht="12.75" customHeight="1">
      <c r="A7760" s="61" t="str">
        <f>"         "&amp;Labels!B73</f>
        <v xml:space="preserve">         Customer 5</v>
      </c>
      <c r="B7760" s="76">
        <f t="shared" si="1646"/>
        <v>0</v>
      </c>
      <c r="C7760" s="76">
        <f t="shared" si="1646"/>
        <v>0</v>
      </c>
      <c r="D7760" s="76">
        <f t="shared" si="1646"/>
        <v>0</v>
      </c>
      <c r="E7760" s="76">
        <f t="shared" si="1646"/>
        <v>0</v>
      </c>
      <c r="F7760" s="43">
        <f t="shared" si="1647"/>
        <v>0</v>
      </c>
      <c r="G7760" s="76">
        <f t="shared" si="1648"/>
        <v>0</v>
      </c>
      <c r="H7760" s="76">
        <f t="shared" si="1648"/>
        <v>0</v>
      </c>
      <c r="I7760" s="76">
        <f t="shared" si="1648"/>
        <v>0</v>
      </c>
      <c r="J7760" s="76">
        <f t="shared" si="1648"/>
        <v>0</v>
      </c>
      <c r="K7760" s="43">
        <f t="shared" si="1649"/>
        <v>0</v>
      </c>
    </row>
    <row r="7761" spans="1:11" ht="12.75" customHeight="1">
      <c r="A7761" s="61" t="str">
        <f>"         "&amp;Labels!B74</f>
        <v xml:space="preserve">         Customer 6</v>
      </c>
      <c r="B7761" s="76">
        <f t="shared" si="1646"/>
        <v>0</v>
      </c>
      <c r="C7761" s="76">
        <f t="shared" si="1646"/>
        <v>0</v>
      </c>
      <c r="D7761" s="76">
        <f t="shared" si="1646"/>
        <v>0</v>
      </c>
      <c r="E7761" s="76">
        <f t="shared" si="1646"/>
        <v>0</v>
      </c>
      <c r="F7761" s="43">
        <f t="shared" si="1647"/>
        <v>0</v>
      </c>
      <c r="G7761" s="76">
        <f t="shared" si="1648"/>
        <v>0</v>
      </c>
      <c r="H7761" s="76">
        <f t="shared" si="1648"/>
        <v>0</v>
      </c>
      <c r="I7761" s="76">
        <f t="shared" si="1648"/>
        <v>0</v>
      </c>
      <c r="J7761" s="76">
        <f t="shared" si="1648"/>
        <v>0</v>
      </c>
      <c r="K7761" s="43">
        <f t="shared" si="1649"/>
        <v>0</v>
      </c>
    </row>
    <row r="7762" spans="1:11" ht="12.75" customHeight="1">
      <c r="A7762" s="61" t="str">
        <f>"         "&amp;Labels!B75</f>
        <v xml:space="preserve">         Customer 7</v>
      </c>
      <c r="B7762" s="76">
        <f t="shared" si="1646"/>
        <v>0</v>
      </c>
      <c r="C7762" s="76">
        <f t="shared" si="1646"/>
        <v>0</v>
      </c>
      <c r="D7762" s="76">
        <f t="shared" si="1646"/>
        <v>0</v>
      </c>
      <c r="E7762" s="76">
        <f t="shared" si="1646"/>
        <v>0</v>
      </c>
      <c r="F7762" s="43">
        <f t="shared" si="1647"/>
        <v>0</v>
      </c>
      <c r="G7762" s="76">
        <f t="shared" si="1648"/>
        <v>0</v>
      </c>
      <c r="H7762" s="76">
        <f t="shared" si="1648"/>
        <v>0</v>
      </c>
      <c r="I7762" s="76">
        <f t="shared" si="1648"/>
        <v>0</v>
      </c>
      <c r="J7762" s="76">
        <f t="shared" si="1648"/>
        <v>0</v>
      </c>
      <c r="K7762" s="43">
        <f t="shared" si="1649"/>
        <v>0</v>
      </c>
    </row>
    <row r="7763" spans="1:11" ht="12.75" customHeight="1">
      <c r="A7763" s="61" t="str">
        <f>"         "&amp;Labels!B76</f>
        <v xml:space="preserve">         Customer 8</v>
      </c>
      <c r="B7763" s="76">
        <f t="shared" si="1646"/>
        <v>0</v>
      </c>
      <c r="C7763" s="76">
        <f t="shared" si="1646"/>
        <v>0</v>
      </c>
      <c r="D7763" s="76">
        <f t="shared" si="1646"/>
        <v>0</v>
      </c>
      <c r="E7763" s="76">
        <f t="shared" si="1646"/>
        <v>0</v>
      </c>
      <c r="F7763" s="43">
        <f t="shared" si="1647"/>
        <v>0</v>
      </c>
      <c r="G7763" s="76">
        <f t="shared" si="1648"/>
        <v>0</v>
      </c>
      <c r="H7763" s="76">
        <f t="shared" si="1648"/>
        <v>0</v>
      </c>
      <c r="I7763" s="76">
        <f t="shared" si="1648"/>
        <v>0</v>
      </c>
      <c r="J7763" s="76">
        <f t="shared" si="1648"/>
        <v>0</v>
      </c>
      <c r="K7763" s="43">
        <f t="shared" si="1649"/>
        <v>0</v>
      </c>
    </row>
    <row r="7764" spans="1:11" ht="12.75" customHeight="1">
      <c r="A7764" s="61" t="str">
        <f>"         "&amp;Labels!B77</f>
        <v xml:space="preserve">         Customer 9</v>
      </c>
      <c r="B7764" s="76">
        <f t="shared" si="1646"/>
        <v>0</v>
      </c>
      <c r="C7764" s="76">
        <f t="shared" si="1646"/>
        <v>0</v>
      </c>
      <c r="D7764" s="76">
        <f t="shared" si="1646"/>
        <v>0</v>
      </c>
      <c r="E7764" s="76">
        <f t="shared" si="1646"/>
        <v>0</v>
      </c>
      <c r="F7764" s="43">
        <f t="shared" si="1647"/>
        <v>0</v>
      </c>
      <c r="G7764" s="76">
        <f t="shared" si="1648"/>
        <v>0</v>
      </c>
      <c r="H7764" s="76">
        <f t="shared" si="1648"/>
        <v>0</v>
      </c>
      <c r="I7764" s="76">
        <f t="shared" si="1648"/>
        <v>0</v>
      </c>
      <c r="J7764" s="76">
        <f t="shared" si="1648"/>
        <v>0</v>
      </c>
      <c r="K7764" s="43">
        <f t="shared" si="1649"/>
        <v>0</v>
      </c>
    </row>
    <row r="7765" spans="1:11" ht="12.75" customHeight="1">
      <c r="A7765" s="61" t="str">
        <f>"         "&amp;Labels!B78</f>
        <v xml:space="preserve">         Customer 10</v>
      </c>
      <c r="B7765" s="76">
        <f t="shared" si="1646"/>
        <v>0</v>
      </c>
      <c r="C7765" s="76">
        <f t="shared" si="1646"/>
        <v>0</v>
      </c>
      <c r="D7765" s="76">
        <f t="shared" si="1646"/>
        <v>0</v>
      </c>
      <c r="E7765" s="76">
        <f t="shared" si="1646"/>
        <v>0</v>
      </c>
      <c r="F7765" s="43">
        <f t="shared" si="1647"/>
        <v>0</v>
      </c>
      <c r="G7765" s="76">
        <f t="shared" si="1648"/>
        <v>0</v>
      </c>
      <c r="H7765" s="76">
        <f t="shared" si="1648"/>
        <v>0</v>
      </c>
      <c r="I7765" s="76">
        <f t="shared" si="1648"/>
        <v>0</v>
      </c>
      <c r="J7765" s="76">
        <f t="shared" si="1648"/>
        <v>0</v>
      </c>
      <c r="K7765" s="43">
        <f t="shared" si="1649"/>
        <v>0</v>
      </c>
    </row>
    <row r="7766" spans="1:11" ht="12.75" customHeight="1">
      <c r="A7766" s="61" t="str">
        <f>"         "&amp;Labels!C68</f>
        <v xml:space="preserve">         Total</v>
      </c>
      <c r="B7766" s="84">
        <f t="shared" si="1646"/>
        <v>0</v>
      </c>
      <c r="C7766" s="84">
        <f t="shared" si="1646"/>
        <v>0</v>
      </c>
      <c r="D7766" s="84">
        <f t="shared" si="1646"/>
        <v>0</v>
      </c>
      <c r="E7766" s="84">
        <f t="shared" si="1646"/>
        <v>0</v>
      </c>
      <c r="F7766" s="43">
        <f t="shared" si="1647"/>
        <v>0</v>
      </c>
      <c r="G7766" s="84">
        <f t="shared" si="1648"/>
        <v>0</v>
      </c>
      <c r="H7766" s="84">
        <f t="shared" si="1648"/>
        <v>0</v>
      </c>
      <c r="I7766" s="84">
        <f t="shared" si="1648"/>
        <v>0</v>
      </c>
      <c r="J7766" s="84">
        <f t="shared" si="1648"/>
        <v>0</v>
      </c>
      <c r="K7766" s="43">
        <f t="shared" si="1649"/>
        <v>0</v>
      </c>
    </row>
    <row r="7767" spans="1:11" ht="12.75" customHeight="1">
      <c r="A7767" s="61" t="str">
        <f>"      "&amp;Labels!B89</f>
        <v xml:space="preserve">      Q 5</v>
      </c>
      <c r="B7767" s="84"/>
      <c r="C7767" s="84"/>
      <c r="D7767" s="84"/>
      <c r="E7767" s="84"/>
      <c r="F7767" s="43"/>
      <c r="G7767" s="84"/>
      <c r="H7767" s="84"/>
      <c r="I7767" s="84"/>
      <c r="J7767" s="84"/>
      <c r="K7767" s="43"/>
    </row>
    <row r="7768" spans="1:11" ht="12.75" customHeight="1">
      <c r="A7768" s="61" t="str">
        <f>"         "&amp;Labels!B69</f>
        <v xml:space="preserve">         Customer 1</v>
      </c>
      <c r="B7768" s="76">
        <f t="shared" ref="B7768:E7778" si="1650">SUM(B7550,B7659)</f>
        <v>0</v>
      </c>
      <c r="C7768" s="76">
        <f t="shared" si="1650"/>
        <v>0</v>
      </c>
      <c r="D7768" s="76">
        <f t="shared" si="1650"/>
        <v>0</v>
      </c>
      <c r="E7768" s="76">
        <f t="shared" si="1650"/>
        <v>0</v>
      </c>
      <c r="F7768" s="43">
        <f t="shared" ref="F7768:F7778" si="1651">SUM(B7768:E7768)</f>
        <v>0</v>
      </c>
      <c r="G7768" s="76">
        <f t="shared" ref="G7768:J7778" si="1652">SUM(G7550,G7659)</f>
        <v>0</v>
      </c>
      <c r="H7768" s="76">
        <f t="shared" si="1652"/>
        <v>0</v>
      </c>
      <c r="I7768" s="76">
        <f t="shared" si="1652"/>
        <v>0</v>
      </c>
      <c r="J7768" s="76">
        <f t="shared" si="1652"/>
        <v>0</v>
      </c>
      <c r="K7768" s="43">
        <f t="shared" ref="K7768:K7778" si="1653">SUM(G7768:J7768)</f>
        <v>0</v>
      </c>
    </row>
    <row r="7769" spans="1:11" ht="12.75" customHeight="1">
      <c r="A7769" s="61" t="str">
        <f>"         "&amp;Labels!B70</f>
        <v xml:space="preserve">         Customer 2</v>
      </c>
      <c r="B7769" s="76">
        <f t="shared" si="1650"/>
        <v>0</v>
      </c>
      <c r="C7769" s="76">
        <f t="shared" si="1650"/>
        <v>0</v>
      </c>
      <c r="D7769" s="76">
        <f t="shared" si="1650"/>
        <v>0</v>
      </c>
      <c r="E7769" s="76">
        <f t="shared" si="1650"/>
        <v>0</v>
      </c>
      <c r="F7769" s="43">
        <f t="shared" si="1651"/>
        <v>0</v>
      </c>
      <c r="G7769" s="76">
        <f t="shared" si="1652"/>
        <v>0</v>
      </c>
      <c r="H7769" s="76">
        <f t="shared" si="1652"/>
        <v>0</v>
      </c>
      <c r="I7769" s="76">
        <f t="shared" si="1652"/>
        <v>0</v>
      </c>
      <c r="J7769" s="76">
        <f t="shared" si="1652"/>
        <v>0</v>
      </c>
      <c r="K7769" s="43">
        <f t="shared" si="1653"/>
        <v>0</v>
      </c>
    </row>
    <row r="7770" spans="1:11" ht="12.75" customHeight="1">
      <c r="A7770" s="61" t="str">
        <f>"         "&amp;Labels!B71</f>
        <v xml:space="preserve">         Customer 3</v>
      </c>
      <c r="B7770" s="76">
        <f t="shared" si="1650"/>
        <v>0</v>
      </c>
      <c r="C7770" s="76">
        <f t="shared" si="1650"/>
        <v>0</v>
      </c>
      <c r="D7770" s="76">
        <f t="shared" si="1650"/>
        <v>0</v>
      </c>
      <c r="E7770" s="76">
        <f t="shared" si="1650"/>
        <v>0</v>
      </c>
      <c r="F7770" s="43">
        <f t="shared" si="1651"/>
        <v>0</v>
      </c>
      <c r="G7770" s="76">
        <f t="shared" si="1652"/>
        <v>0</v>
      </c>
      <c r="H7770" s="76">
        <f t="shared" si="1652"/>
        <v>0</v>
      </c>
      <c r="I7770" s="76">
        <f t="shared" si="1652"/>
        <v>0</v>
      </c>
      <c r="J7770" s="76">
        <f t="shared" si="1652"/>
        <v>0</v>
      </c>
      <c r="K7770" s="43">
        <f t="shared" si="1653"/>
        <v>0</v>
      </c>
    </row>
    <row r="7771" spans="1:11" ht="12.75" customHeight="1">
      <c r="A7771" s="61" t="str">
        <f>"         "&amp;Labels!B72</f>
        <v xml:space="preserve">         Customer 4</v>
      </c>
      <c r="B7771" s="76">
        <f t="shared" si="1650"/>
        <v>0</v>
      </c>
      <c r="C7771" s="76">
        <f t="shared" si="1650"/>
        <v>0</v>
      </c>
      <c r="D7771" s="76">
        <f t="shared" si="1650"/>
        <v>0</v>
      </c>
      <c r="E7771" s="76">
        <f t="shared" si="1650"/>
        <v>0</v>
      </c>
      <c r="F7771" s="43">
        <f t="shared" si="1651"/>
        <v>0</v>
      </c>
      <c r="G7771" s="76">
        <f t="shared" si="1652"/>
        <v>0</v>
      </c>
      <c r="H7771" s="76">
        <f t="shared" si="1652"/>
        <v>0</v>
      </c>
      <c r="I7771" s="76">
        <f t="shared" si="1652"/>
        <v>0</v>
      </c>
      <c r="J7771" s="76">
        <f t="shared" si="1652"/>
        <v>0</v>
      </c>
      <c r="K7771" s="43">
        <f t="shared" si="1653"/>
        <v>0</v>
      </c>
    </row>
    <row r="7772" spans="1:11" ht="12.75" customHeight="1">
      <c r="A7772" s="61" t="str">
        <f>"         "&amp;Labels!B73</f>
        <v xml:space="preserve">         Customer 5</v>
      </c>
      <c r="B7772" s="76">
        <f t="shared" si="1650"/>
        <v>0</v>
      </c>
      <c r="C7772" s="76">
        <f t="shared" si="1650"/>
        <v>0</v>
      </c>
      <c r="D7772" s="76">
        <f t="shared" si="1650"/>
        <v>0</v>
      </c>
      <c r="E7772" s="76">
        <f t="shared" si="1650"/>
        <v>0</v>
      </c>
      <c r="F7772" s="43">
        <f t="shared" si="1651"/>
        <v>0</v>
      </c>
      <c r="G7772" s="76">
        <f t="shared" si="1652"/>
        <v>0</v>
      </c>
      <c r="H7772" s="76">
        <f t="shared" si="1652"/>
        <v>0</v>
      </c>
      <c r="I7772" s="76">
        <f t="shared" si="1652"/>
        <v>0</v>
      </c>
      <c r="J7772" s="76">
        <f t="shared" si="1652"/>
        <v>0</v>
      </c>
      <c r="K7772" s="43">
        <f t="shared" si="1653"/>
        <v>0</v>
      </c>
    </row>
    <row r="7773" spans="1:11" ht="12.75" customHeight="1">
      <c r="A7773" s="61" t="str">
        <f>"         "&amp;Labels!B74</f>
        <v xml:space="preserve">         Customer 6</v>
      </c>
      <c r="B7773" s="76">
        <f t="shared" si="1650"/>
        <v>0</v>
      </c>
      <c r="C7773" s="76">
        <f t="shared" si="1650"/>
        <v>0</v>
      </c>
      <c r="D7773" s="76">
        <f t="shared" si="1650"/>
        <v>0</v>
      </c>
      <c r="E7773" s="76">
        <f t="shared" si="1650"/>
        <v>0</v>
      </c>
      <c r="F7773" s="43">
        <f t="shared" si="1651"/>
        <v>0</v>
      </c>
      <c r="G7773" s="76">
        <f t="shared" si="1652"/>
        <v>0</v>
      </c>
      <c r="H7773" s="76">
        <f t="shared" si="1652"/>
        <v>0</v>
      </c>
      <c r="I7773" s="76">
        <f t="shared" si="1652"/>
        <v>0</v>
      </c>
      <c r="J7773" s="76">
        <f t="shared" si="1652"/>
        <v>0</v>
      </c>
      <c r="K7773" s="43">
        <f t="shared" si="1653"/>
        <v>0</v>
      </c>
    </row>
    <row r="7774" spans="1:11" ht="12.75" customHeight="1">
      <c r="A7774" s="61" t="str">
        <f>"         "&amp;Labels!B75</f>
        <v xml:space="preserve">         Customer 7</v>
      </c>
      <c r="B7774" s="76">
        <f t="shared" si="1650"/>
        <v>0</v>
      </c>
      <c r="C7774" s="76">
        <f t="shared" si="1650"/>
        <v>0</v>
      </c>
      <c r="D7774" s="76">
        <f t="shared" si="1650"/>
        <v>0</v>
      </c>
      <c r="E7774" s="76">
        <f t="shared" si="1650"/>
        <v>0</v>
      </c>
      <c r="F7774" s="43">
        <f t="shared" si="1651"/>
        <v>0</v>
      </c>
      <c r="G7774" s="76">
        <f t="shared" si="1652"/>
        <v>0</v>
      </c>
      <c r="H7774" s="76">
        <f t="shared" si="1652"/>
        <v>0</v>
      </c>
      <c r="I7774" s="76">
        <f t="shared" si="1652"/>
        <v>0</v>
      </c>
      <c r="J7774" s="76">
        <f t="shared" si="1652"/>
        <v>0</v>
      </c>
      <c r="K7774" s="43">
        <f t="shared" si="1653"/>
        <v>0</v>
      </c>
    </row>
    <row r="7775" spans="1:11" ht="12.75" customHeight="1">
      <c r="A7775" s="61" t="str">
        <f>"         "&amp;Labels!B76</f>
        <v xml:space="preserve">         Customer 8</v>
      </c>
      <c r="B7775" s="76">
        <f t="shared" si="1650"/>
        <v>0</v>
      </c>
      <c r="C7775" s="76">
        <f t="shared" si="1650"/>
        <v>0</v>
      </c>
      <c r="D7775" s="76">
        <f t="shared" si="1650"/>
        <v>0</v>
      </c>
      <c r="E7775" s="76">
        <f t="shared" si="1650"/>
        <v>0</v>
      </c>
      <c r="F7775" s="43">
        <f t="shared" si="1651"/>
        <v>0</v>
      </c>
      <c r="G7775" s="76">
        <f t="shared" si="1652"/>
        <v>0</v>
      </c>
      <c r="H7775" s="76">
        <f t="shared" si="1652"/>
        <v>0</v>
      </c>
      <c r="I7775" s="76">
        <f t="shared" si="1652"/>
        <v>0</v>
      </c>
      <c r="J7775" s="76">
        <f t="shared" si="1652"/>
        <v>0</v>
      </c>
      <c r="K7775" s="43">
        <f t="shared" si="1653"/>
        <v>0</v>
      </c>
    </row>
    <row r="7776" spans="1:11" ht="12.75" customHeight="1">
      <c r="A7776" s="61" t="str">
        <f>"         "&amp;Labels!B77</f>
        <v xml:space="preserve">         Customer 9</v>
      </c>
      <c r="B7776" s="76">
        <f t="shared" si="1650"/>
        <v>0</v>
      </c>
      <c r="C7776" s="76">
        <f t="shared" si="1650"/>
        <v>0</v>
      </c>
      <c r="D7776" s="76">
        <f t="shared" si="1650"/>
        <v>0</v>
      </c>
      <c r="E7776" s="76">
        <f t="shared" si="1650"/>
        <v>0</v>
      </c>
      <c r="F7776" s="43">
        <f t="shared" si="1651"/>
        <v>0</v>
      </c>
      <c r="G7776" s="76">
        <f t="shared" si="1652"/>
        <v>0</v>
      </c>
      <c r="H7776" s="76">
        <f t="shared" si="1652"/>
        <v>0</v>
      </c>
      <c r="I7776" s="76">
        <f t="shared" si="1652"/>
        <v>0</v>
      </c>
      <c r="J7776" s="76">
        <f t="shared" si="1652"/>
        <v>0</v>
      </c>
      <c r="K7776" s="43">
        <f t="shared" si="1653"/>
        <v>0</v>
      </c>
    </row>
    <row r="7777" spans="1:11" ht="12.75" customHeight="1">
      <c r="A7777" s="61" t="str">
        <f>"         "&amp;Labels!B78</f>
        <v xml:space="preserve">         Customer 10</v>
      </c>
      <c r="B7777" s="76">
        <f t="shared" si="1650"/>
        <v>0</v>
      </c>
      <c r="C7777" s="76">
        <f t="shared" si="1650"/>
        <v>0</v>
      </c>
      <c r="D7777" s="76">
        <f t="shared" si="1650"/>
        <v>0</v>
      </c>
      <c r="E7777" s="76">
        <f t="shared" si="1650"/>
        <v>0</v>
      </c>
      <c r="F7777" s="43">
        <f t="shared" si="1651"/>
        <v>0</v>
      </c>
      <c r="G7777" s="76">
        <f t="shared" si="1652"/>
        <v>0</v>
      </c>
      <c r="H7777" s="76">
        <f t="shared" si="1652"/>
        <v>0</v>
      </c>
      <c r="I7777" s="76">
        <f t="shared" si="1652"/>
        <v>0</v>
      </c>
      <c r="J7777" s="76">
        <f t="shared" si="1652"/>
        <v>0</v>
      </c>
      <c r="K7777" s="43">
        <f t="shared" si="1653"/>
        <v>0</v>
      </c>
    </row>
    <row r="7778" spans="1:11" ht="12.75" customHeight="1">
      <c r="A7778" s="61" t="str">
        <f>"         "&amp;Labels!C68</f>
        <v xml:space="preserve">         Total</v>
      </c>
      <c r="B7778" s="84">
        <f t="shared" si="1650"/>
        <v>0</v>
      </c>
      <c r="C7778" s="84">
        <f t="shared" si="1650"/>
        <v>0</v>
      </c>
      <c r="D7778" s="84">
        <f t="shared" si="1650"/>
        <v>0</v>
      </c>
      <c r="E7778" s="84">
        <f t="shared" si="1650"/>
        <v>0</v>
      </c>
      <c r="F7778" s="43">
        <f t="shared" si="1651"/>
        <v>0</v>
      </c>
      <c r="G7778" s="84">
        <f t="shared" si="1652"/>
        <v>0</v>
      </c>
      <c r="H7778" s="84">
        <f t="shared" si="1652"/>
        <v>0</v>
      </c>
      <c r="I7778" s="84">
        <f t="shared" si="1652"/>
        <v>0</v>
      </c>
      <c r="J7778" s="84">
        <f t="shared" si="1652"/>
        <v>0</v>
      </c>
      <c r="K7778" s="43">
        <f t="shared" si="1653"/>
        <v>0</v>
      </c>
    </row>
    <row r="7779" spans="1:11" ht="12.75" customHeight="1">
      <c r="A7779" s="61" t="str">
        <f>"      "&amp;Labels!B90</f>
        <v xml:space="preserve">      Q 6</v>
      </c>
      <c r="B7779" s="84"/>
      <c r="C7779" s="84"/>
      <c r="D7779" s="84"/>
      <c r="E7779" s="84"/>
      <c r="F7779" s="43"/>
      <c r="G7779" s="84"/>
      <c r="H7779" s="84"/>
      <c r="I7779" s="84"/>
      <c r="J7779" s="84"/>
      <c r="K7779" s="43"/>
    </row>
    <row r="7780" spans="1:11" ht="12.75" customHeight="1">
      <c r="A7780" s="61" t="str">
        <f>"         "&amp;Labels!B69</f>
        <v xml:space="preserve">         Customer 1</v>
      </c>
      <c r="B7780" s="76">
        <f t="shared" ref="B7780:E7790" si="1654">SUM(B7562,B7671)</f>
        <v>0</v>
      </c>
      <c r="C7780" s="76">
        <f t="shared" si="1654"/>
        <v>0</v>
      </c>
      <c r="D7780" s="76">
        <f t="shared" si="1654"/>
        <v>0</v>
      </c>
      <c r="E7780" s="76">
        <f t="shared" si="1654"/>
        <v>0</v>
      </c>
      <c r="F7780" s="43">
        <f t="shared" ref="F7780:F7790" si="1655">SUM(B7780:E7780)</f>
        <v>0</v>
      </c>
      <c r="G7780" s="76">
        <f t="shared" ref="G7780:J7790" si="1656">SUM(G7562,G7671)</f>
        <v>0</v>
      </c>
      <c r="H7780" s="76">
        <f t="shared" si="1656"/>
        <v>0</v>
      </c>
      <c r="I7780" s="76">
        <f t="shared" si="1656"/>
        <v>0</v>
      </c>
      <c r="J7780" s="76">
        <f t="shared" si="1656"/>
        <v>0</v>
      </c>
      <c r="K7780" s="43">
        <f t="shared" ref="K7780:K7790" si="1657">SUM(G7780:J7780)</f>
        <v>0</v>
      </c>
    </row>
    <row r="7781" spans="1:11" ht="12.75" customHeight="1">
      <c r="A7781" s="61" t="str">
        <f>"         "&amp;Labels!B70</f>
        <v xml:space="preserve">         Customer 2</v>
      </c>
      <c r="B7781" s="76">
        <f t="shared" si="1654"/>
        <v>0</v>
      </c>
      <c r="C7781" s="76">
        <f t="shared" si="1654"/>
        <v>0</v>
      </c>
      <c r="D7781" s="76">
        <f t="shared" si="1654"/>
        <v>0</v>
      </c>
      <c r="E7781" s="76">
        <f t="shared" si="1654"/>
        <v>0</v>
      </c>
      <c r="F7781" s="43">
        <f t="shared" si="1655"/>
        <v>0</v>
      </c>
      <c r="G7781" s="76">
        <f t="shared" si="1656"/>
        <v>0</v>
      </c>
      <c r="H7781" s="76">
        <f t="shared" si="1656"/>
        <v>0</v>
      </c>
      <c r="I7781" s="76">
        <f t="shared" si="1656"/>
        <v>0</v>
      </c>
      <c r="J7781" s="76">
        <f t="shared" si="1656"/>
        <v>0</v>
      </c>
      <c r="K7781" s="43">
        <f t="shared" si="1657"/>
        <v>0</v>
      </c>
    </row>
    <row r="7782" spans="1:11" ht="12.75" customHeight="1">
      <c r="A7782" s="61" t="str">
        <f>"         "&amp;Labels!B71</f>
        <v xml:space="preserve">         Customer 3</v>
      </c>
      <c r="B7782" s="76">
        <f t="shared" si="1654"/>
        <v>0</v>
      </c>
      <c r="C7782" s="76">
        <f t="shared" si="1654"/>
        <v>0</v>
      </c>
      <c r="D7782" s="76">
        <f t="shared" si="1654"/>
        <v>0</v>
      </c>
      <c r="E7782" s="76">
        <f t="shared" si="1654"/>
        <v>0</v>
      </c>
      <c r="F7782" s="43">
        <f t="shared" si="1655"/>
        <v>0</v>
      </c>
      <c r="G7782" s="76">
        <f t="shared" si="1656"/>
        <v>0</v>
      </c>
      <c r="H7782" s="76">
        <f t="shared" si="1656"/>
        <v>0</v>
      </c>
      <c r="I7782" s="76">
        <f t="shared" si="1656"/>
        <v>0</v>
      </c>
      <c r="J7782" s="76">
        <f t="shared" si="1656"/>
        <v>0</v>
      </c>
      <c r="K7782" s="43">
        <f t="shared" si="1657"/>
        <v>0</v>
      </c>
    </row>
    <row r="7783" spans="1:11" ht="12.75" customHeight="1">
      <c r="A7783" s="61" t="str">
        <f>"         "&amp;Labels!B72</f>
        <v xml:space="preserve">         Customer 4</v>
      </c>
      <c r="B7783" s="76">
        <f t="shared" si="1654"/>
        <v>0</v>
      </c>
      <c r="C7783" s="76">
        <f t="shared" si="1654"/>
        <v>0</v>
      </c>
      <c r="D7783" s="76">
        <f t="shared" si="1654"/>
        <v>0</v>
      </c>
      <c r="E7783" s="76">
        <f t="shared" si="1654"/>
        <v>0</v>
      </c>
      <c r="F7783" s="43">
        <f t="shared" si="1655"/>
        <v>0</v>
      </c>
      <c r="G7783" s="76">
        <f t="shared" si="1656"/>
        <v>0</v>
      </c>
      <c r="H7783" s="76">
        <f t="shared" si="1656"/>
        <v>0</v>
      </c>
      <c r="I7783" s="76">
        <f t="shared" si="1656"/>
        <v>0</v>
      </c>
      <c r="J7783" s="76">
        <f t="shared" si="1656"/>
        <v>0</v>
      </c>
      <c r="K7783" s="43">
        <f t="shared" si="1657"/>
        <v>0</v>
      </c>
    </row>
    <row r="7784" spans="1:11" ht="12.75" customHeight="1">
      <c r="A7784" s="61" t="str">
        <f>"         "&amp;Labels!B73</f>
        <v xml:space="preserve">         Customer 5</v>
      </c>
      <c r="B7784" s="76">
        <f t="shared" si="1654"/>
        <v>0</v>
      </c>
      <c r="C7784" s="76">
        <f t="shared" si="1654"/>
        <v>0</v>
      </c>
      <c r="D7784" s="76">
        <f t="shared" si="1654"/>
        <v>0</v>
      </c>
      <c r="E7784" s="76">
        <f t="shared" si="1654"/>
        <v>0</v>
      </c>
      <c r="F7784" s="43">
        <f t="shared" si="1655"/>
        <v>0</v>
      </c>
      <c r="G7784" s="76">
        <f t="shared" si="1656"/>
        <v>0</v>
      </c>
      <c r="H7784" s="76">
        <f t="shared" si="1656"/>
        <v>0</v>
      </c>
      <c r="I7784" s="76">
        <f t="shared" si="1656"/>
        <v>0</v>
      </c>
      <c r="J7784" s="76">
        <f t="shared" si="1656"/>
        <v>0</v>
      </c>
      <c r="K7784" s="43">
        <f t="shared" si="1657"/>
        <v>0</v>
      </c>
    </row>
    <row r="7785" spans="1:11" ht="12.75" customHeight="1">
      <c r="A7785" s="61" t="str">
        <f>"         "&amp;Labels!B74</f>
        <v xml:space="preserve">         Customer 6</v>
      </c>
      <c r="B7785" s="76">
        <f t="shared" si="1654"/>
        <v>0</v>
      </c>
      <c r="C7785" s="76">
        <f t="shared" si="1654"/>
        <v>0</v>
      </c>
      <c r="D7785" s="76">
        <f t="shared" si="1654"/>
        <v>0</v>
      </c>
      <c r="E7785" s="76">
        <f t="shared" si="1654"/>
        <v>0</v>
      </c>
      <c r="F7785" s="43">
        <f t="shared" si="1655"/>
        <v>0</v>
      </c>
      <c r="G7785" s="76">
        <f t="shared" si="1656"/>
        <v>0</v>
      </c>
      <c r="H7785" s="76">
        <f t="shared" si="1656"/>
        <v>0</v>
      </c>
      <c r="I7785" s="76">
        <f t="shared" si="1656"/>
        <v>0</v>
      </c>
      <c r="J7785" s="76">
        <f t="shared" si="1656"/>
        <v>0</v>
      </c>
      <c r="K7785" s="43">
        <f t="shared" si="1657"/>
        <v>0</v>
      </c>
    </row>
    <row r="7786" spans="1:11" ht="12.75" customHeight="1">
      <c r="A7786" s="61" t="str">
        <f>"         "&amp;Labels!B75</f>
        <v xml:space="preserve">         Customer 7</v>
      </c>
      <c r="B7786" s="76">
        <f t="shared" si="1654"/>
        <v>0</v>
      </c>
      <c r="C7786" s="76">
        <f t="shared" si="1654"/>
        <v>0</v>
      </c>
      <c r="D7786" s="76">
        <f t="shared" si="1654"/>
        <v>0</v>
      </c>
      <c r="E7786" s="76">
        <f t="shared" si="1654"/>
        <v>0</v>
      </c>
      <c r="F7786" s="43">
        <f t="shared" si="1655"/>
        <v>0</v>
      </c>
      <c r="G7786" s="76">
        <f t="shared" si="1656"/>
        <v>0</v>
      </c>
      <c r="H7786" s="76">
        <f t="shared" si="1656"/>
        <v>0</v>
      </c>
      <c r="I7786" s="76">
        <f t="shared" si="1656"/>
        <v>0</v>
      </c>
      <c r="J7786" s="76">
        <f t="shared" si="1656"/>
        <v>0</v>
      </c>
      <c r="K7786" s="43">
        <f t="shared" si="1657"/>
        <v>0</v>
      </c>
    </row>
    <row r="7787" spans="1:11" ht="12.75" customHeight="1">
      <c r="A7787" s="61" t="str">
        <f>"         "&amp;Labels!B76</f>
        <v xml:space="preserve">         Customer 8</v>
      </c>
      <c r="B7787" s="76">
        <f t="shared" si="1654"/>
        <v>0</v>
      </c>
      <c r="C7787" s="76">
        <f t="shared" si="1654"/>
        <v>0</v>
      </c>
      <c r="D7787" s="76">
        <f t="shared" si="1654"/>
        <v>0</v>
      </c>
      <c r="E7787" s="76">
        <f t="shared" si="1654"/>
        <v>0</v>
      </c>
      <c r="F7787" s="43">
        <f t="shared" si="1655"/>
        <v>0</v>
      </c>
      <c r="G7787" s="76">
        <f t="shared" si="1656"/>
        <v>0</v>
      </c>
      <c r="H7787" s="76">
        <f t="shared" si="1656"/>
        <v>0</v>
      </c>
      <c r="I7787" s="76">
        <f t="shared" si="1656"/>
        <v>0</v>
      </c>
      <c r="J7787" s="76">
        <f t="shared" si="1656"/>
        <v>0</v>
      </c>
      <c r="K7787" s="43">
        <f t="shared" si="1657"/>
        <v>0</v>
      </c>
    </row>
    <row r="7788" spans="1:11" ht="12.75" customHeight="1">
      <c r="A7788" s="61" t="str">
        <f>"         "&amp;Labels!B77</f>
        <v xml:space="preserve">         Customer 9</v>
      </c>
      <c r="B7788" s="76">
        <f t="shared" si="1654"/>
        <v>0</v>
      </c>
      <c r="C7788" s="76">
        <f t="shared" si="1654"/>
        <v>0</v>
      </c>
      <c r="D7788" s="76">
        <f t="shared" si="1654"/>
        <v>0</v>
      </c>
      <c r="E7788" s="76">
        <f t="shared" si="1654"/>
        <v>0</v>
      </c>
      <c r="F7788" s="43">
        <f t="shared" si="1655"/>
        <v>0</v>
      </c>
      <c r="G7788" s="76">
        <f t="shared" si="1656"/>
        <v>0</v>
      </c>
      <c r="H7788" s="76">
        <f t="shared" si="1656"/>
        <v>0</v>
      </c>
      <c r="I7788" s="76">
        <f t="shared" si="1656"/>
        <v>0</v>
      </c>
      <c r="J7788" s="76">
        <f t="shared" si="1656"/>
        <v>0</v>
      </c>
      <c r="K7788" s="43">
        <f t="shared" si="1657"/>
        <v>0</v>
      </c>
    </row>
    <row r="7789" spans="1:11" ht="12.75" customHeight="1">
      <c r="A7789" s="61" t="str">
        <f>"         "&amp;Labels!B78</f>
        <v xml:space="preserve">         Customer 10</v>
      </c>
      <c r="B7789" s="76">
        <f t="shared" si="1654"/>
        <v>0</v>
      </c>
      <c r="C7789" s="76">
        <f t="shared" si="1654"/>
        <v>0</v>
      </c>
      <c r="D7789" s="76">
        <f t="shared" si="1654"/>
        <v>0</v>
      </c>
      <c r="E7789" s="76">
        <f t="shared" si="1654"/>
        <v>0</v>
      </c>
      <c r="F7789" s="43">
        <f t="shared" si="1655"/>
        <v>0</v>
      </c>
      <c r="G7789" s="76">
        <f t="shared" si="1656"/>
        <v>0</v>
      </c>
      <c r="H7789" s="76">
        <f t="shared" si="1656"/>
        <v>0</v>
      </c>
      <c r="I7789" s="76">
        <f t="shared" si="1656"/>
        <v>0</v>
      </c>
      <c r="J7789" s="76">
        <f t="shared" si="1656"/>
        <v>0</v>
      </c>
      <c r="K7789" s="43">
        <f t="shared" si="1657"/>
        <v>0</v>
      </c>
    </row>
    <row r="7790" spans="1:11" ht="12.75" customHeight="1">
      <c r="A7790" s="61" t="str">
        <f>"         "&amp;Labels!C68</f>
        <v xml:space="preserve">         Total</v>
      </c>
      <c r="B7790" s="84">
        <f t="shared" si="1654"/>
        <v>0</v>
      </c>
      <c r="C7790" s="84">
        <f t="shared" si="1654"/>
        <v>0</v>
      </c>
      <c r="D7790" s="84">
        <f t="shared" si="1654"/>
        <v>0</v>
      </c>
      <c r="E7790" s="84">
        <f t="shared" si="1654"/>
        <v>0</v>
      </c>
      <c r="F7790" s="43">
        <f t="shared" si="1655"/>
        <v>0</v>
      </c>
      <c r="G7790" s="84">
        <f t="shared" si="1656"/>
        <v>0</v>
      </c>
      <c r="H7790" s="84">
        <f t="shared" si="1656"/>
        <v>0</v>
      </c>
      <c r="I7790" s="84">
        <f t="shared" si="1656"/>
        <v>0</v>
      </c>
      <c r="J7790" s="84">
        <f t="shared" si="1656"/>
        <v>0</v>
      </c>
      <c r="K7790" s="43">
        <f t="shared" si="1657"/>
        <v>0</v>
      </c>
    </row>
    <row r="7791" spans="1:11" ht="12.75" customHeight="1">
      <c r="A7791" s="61" t="str">
        <f>"      "&amp;Labels!B91</f>
        <v xml:space="preserve">      Q 7</v>
      </c>
      <c r="B7791" s="84"/>
      <c r="C7791" s="84"/>
      <c r="D7791" s="84"/>
      <c r="E7791" s="84"/>
      <c r="F7791" s="43"/>
      <c r="G7791" s="84"/>
      <c r="H7791" s="84"/>
      <c r="I7791" s="84"/>
      <c r="J7791" s="84"/>
      <c r="K7791" s="43"/>
    </row>
    <row r="7792" spans="1:11" ht="12.75" customHeight="1">
      <c r="A7792" s="61" t="str">
        <f>"         "&amp;Labels!B69</f>
        <v xml:space="preserve">         Customer 1</v>
      </c>
      <c r="B7792" s="76">
        <f t="shared" ref="B7792:E7802" si="1658">SUM(B7574,B7683)</f>
        <v>0</v>
      </c>
      <c r="C7792" s="76">
        <f t="shared" si="1658"/>
        <v>0</v>
      </c>
      <c r="D7792" s="76">
        <f t="shared" si="1658"/>
        <v>0</v>
      </c>
      <c r="E7792" s="76">
        <f t="shared" si="1658"/>
        <v>0</v>
      </c>
      <c r="F7792" s="43">
        <f t="shared" ref="F7792:F7802" si="1659">SUM(B7792:E7792)</f>
        <v>0</v>
      </c>
      <c r="G7792" s="76">
        <f t="shared" ref="G7792:J7802" si="1660">SUM(G7574,G7683)</f>
        <v>0</v>
      </c>
      <c r="H7792" s="76">
        <f t="shared" si="1660"/>
        <v>0</v>
      </c>
      <c r="I7792" s="76">
        <f t="shared" si="1660"/>
        <v>0</v>
      </c>
      <c r="J7792" s="76">
        <f t="shared" si="1660"/>
        <v>0</v>
      </c>
      <c r="K7792" s="43">
        <f t="shared" ref="K7792:K7802" si="1661">SUM(G7792:J7792)</f>
        <v>0</v>
      </c>
    </row>
    <row r="7793" spans="1:11" ht="12.75" customHeight="1">
      <c r="A7793" s="61" t="str">
        <f>"         "&amp;Labels!B70</f>
        <v xml:space="preserve">         Customer 2</v>
      </c>
      <c r="B7793" s="76">
        <f t="shared" si="1658"/>
        <v>0</v>
      </c>
      <c r="C7793" s="76">
        <f t="shared" si="1658"/>
        <v>0</v>
      </c>
      <c r="D7793" s="76">
        <f t="shared" si="1658"/>
        <v>0</v>
      </c>
      <c r="E7793" s="76">
        <f t="shared" si="1658"/>
        <v>0</v>
      </c>
      <c r="F7793" s="43">
        <f t="shared" si="1659"/>
        <v>0</v>
      </c>
      <c r="G7793" s="76">
        <f t="shared" si="1660"/>
        <v>0</v>
      </c>
      <c r="H7793" s="76">
        <f t="shared" si="1660"/>
        <v>0</v>
      </c>
      <c r="I7793" s="76">
        <f t="shared" si="1660"/>
        <v>0</v>
      </c>
      <c r="J7793" s="76">
        <f t="shared" si="1660"/>
        <v>0</v>
      </c>
      <c r="K7793" s="43">
        <f t="shared" si="1661"/>
        <v>0</v>
      </c>
    </row>
    <row r="7794" spans="1:11" ht="12.75" customHeight="1">
      <c r="A7794" s="61" t="str">
        <f>"         "&amp;Labels!B71</f>
        <v xml:space="preserve">         Customer 3</v>
      </c>
      <c r="B7794" s="76">
        <f t="shared" si="1658"/>
        <v>0</v>
      </c>
      <c r="C7794" s="76">
        <f t="shared" si="1658"/>
        <v>0</v>
      </c>
      <c r="D7794" s="76">
        <f t="shared" si="1658"/>
        <v>0</v>
      </c>
      <c r="E7794" s="76">
        <f t="shared" si="1658"/>
        <v>0</v>
      </c>
      <c r="F7794" s="43">
        <f t="shared" si="1659"/>
        <v>0</v>
      </c>
      <c r="G7794" s="76">
        <f t="shared" si="1660"/>
        <v>0</v>
      </c>
      <c r="H7794" s="76">
        <f t="shared" si="1660"/>
        <v>0</v>
      </c>
      <c r="I7794" s="76">
        <f t="shared" si="1660"/>
        <v>0</v>
      </c>
      <c r="J7794" s="76">
        <f t="shared" si="1660"/>
        <v>0</v>
      </c>
      <c r="K7794" s="43">
        <f t="shared" si="1661"/>
        <v>0</v>
      </c>
    </row>
    <row r="7795" spans="1:11" ht="12.75" customHeight="1">
      <c r="A7795" s="61" t="str">
        <f>"         "&amp;Labels!B72</f>
        <v xml:space="preserve">         Customer 4</v>
      </c>
      <c r="B7795" s="76">
        <f t="shared" si="1658"/>
        <v>0</v>
      </c>
      <c r="C7795" s="76">
        <f t="shared" si="1658"/>
        <v>0</v>
      </c>
      <c r="D7795" s="76">
        <f t="shared" si="1658"/>
        <v>0</v>
      </c>
      <c r="E7795" s="76">
        <f t="shared" si="1658"/>
        <v>0</v>
      </c>
      <c r="F7795" s="43">
        <f t="shared" si="1659"/>
        <v>0</v>
      </c>
      <c r="G7795" s="76">
        <f t="shared" si="1660"/>
        <v>0</v>
      </c>
      <c r="H7795" s="76">
        <f t="shared" si="1660"/>
        <v>0</v>
      </c>
      <c r="I7795" s="76">
        <f t="shared" si="1660"/>
        <v>0</v>
      </c>
      <c r="J7795" s="76">
        <f t="shared" si="1660"/>
        <v>0</v>
      </c>
      <c r="K7795" s="43">
        <f t="shared" si="1661"/>
        <v>0</v>
      </c>
    </row>
    <row r="7796" spans="1:11" ht="12.75" customHeight="1">
      <c r="A7796" s="61" t="str">
        <f>"         "&amp;Labels!B73</f>
        <v xml:space="preserve">         Customer 5</v>
      </c>
      <c r="B7796" s="76">
        <f t="shared" si="1658"/>
        <v>0</v>
      </c>
      <c r="C7796" s="76">
        <f t="shared" si="1658"/>
        <v>0</v>
      </c>
      <c r="D7796" s="76">
        <f t="shared" si="1658"/>
        <v>0</v>
      </c>
      <c r="E7796" s="76">
        <f t="shared" si="1658"/>
        <v>0</v>
      </c>
      <c r="F7796" s="43">
        <f t="shared" si="1659"/>
        <v>0</v>
      </c>
      <c r="G7796" s="76">
        <f t="shared" si="1660"/>
        <v>0</v>
      </c>
      <c r="H7796" s="76">
        <f t="shared" si="1660"/>
        <v>0</v>
      </c>
      <c r="I7796" s="76">
        <f t="shared" si="1660"/>
        <v>0</v>
      </c>
      <c r="J7796" s="76">
        <f t="shared" si="1660"/>
        <v>0</v>
      </c>
      <c r="K7796" s="43">
        <f t="shared" si="1661"/>
        <v>0</v>
      </c>
    </row>
    <row r="7797" spans="1:11" ht="12.75" customHeight="1">
      <c r="A7797" s="61" t="str">
        <f>"         "&amp;Labels!B74</f>
        <v xml:space="preserve">         Customer 6</v>
      </c>
      <c r="B7797" s="76">
        <f t="shared" si="1658"/>
        <v>0</v>
      </c>
      <c r="C7797" s="76">
        <f t="shared" si="1658"/>
        <v>0</v>
      </c>
      <c r="D7797" s="76">
        <f t="shared" si="1658"/>
        <v>0</v>
      </c>
      <c r="E7797" s="76">
        <f t="shared" si="1658"/>
        <v>0</v>
      </c>
      <c r="F7797" s="43">
        <f t="shared" si="1659"/>
        <v>0</v>
      </c>
      <c r="G7797" s="76">
        <f t="shared" si="1660"/>
        <v>0</v>
      </c>
      <c r="H7797" s="76">
        <f t="shared" si="1660"/>
        <v>0</v>
      </c>
      <c r="I7797" s="76">
        <f t="shared" si="1660"/>
        <v>0</v>
      </c>
      <c r="J7797" s="76">
        <f t="shared" si="1660"/>
        <v>0</v>
      </c>
      <c r="K7797" s="43">
        <f t="shared" si="1661"/>
        <v>0</v>
      </c>
    </row>
    <row r="7798" spans="1:11" ht="12.75" customHeight="1">
      <c r="A7798" s="61" t="str">
        <f>"         "&amp;Labels!B75</f>
        <v xml:space="preserve">         Customer 7</v>
      </c>
      <c r="B7798" s="76">
        <f t="shared" si="1658"/>
        <v>0</v>
      </c>
      <c r="C7798" s="76">
        <f t="shared" si="1658"/>
        <v>0</v>
      </c>
      <c r="D7798" s="76">
        <f t="shared" si="1658"/>
        <v>0</v>
      </c>
      <c r="E7798" s="76">
        <f t="shared" si="1658"/>
        <v>0</v>
      </c>
      <c r="F7798" s="43">
        <f t="shared" si="1659"/>
        <v>0</v>
      </c>
      <c r="G7798" s="76">
        <f t="shared" si="1660"/>
        <v>0</v>
      </c>
      <c r="H7798" s="76">
        <f t="shared" si="1660"/>
        <v>0</v>
      </c>
      <c r="I7798" s="76">
        <f t="shared" si="1660"/>
        <v>0</v>
      </c>
      <c r="J7798" s="76">
        <f t="shared" si="1660"/>
        <v>0</v>
      </c>
      <c r="K7798" s="43">
        <f t="shared" si="1661"/>
        <v>0</v>
      </c>
    </row>
    <row r="7799" spans="1:11" ht="12.75" customHeight="1">
      <c r="A7799" s="61" t="str">
        <f>"         "&amp;Labels!B76</f>
        <v xml:space="preserve">         Customer 8</v>
      </c>
      <c r="B7799" s="76">
        <f t="shared" si="1658"/>
        <v>0</v>
      </c>
      <c r="C7799" s="76">
        <f t="shared" si="1658"/>
        <v>0</v>
      </c>
      <c r="D7799" s="76">
        <f t="shared" si="1658"/>
        <v>0</v>
      </c>
      <c r="E7799" s="76">
        <f t="shared" si="1658"/>
        <v>0</v>
      </c>
      <c r="F7799" s="43">
        <f t="shared" si="1659"/>
        <v>0</v>
      </c>
      <c r="G7799" s="76">
        <f t="shared" si="1660"/>
        <v>0</v>
      </c>
      <c r="H7799" s="76">
        <f t="shared" si="1660"/>
        <v>0</v>
      </c>
      <c r="I7799" s="76">
        <f t="shared" si="1660"/>
        <v>0</v>
      </c>
      <c r="J7799" s="76">
        <f t="shared" si="1660"/>
        <v>0</v>
      </c>
      <c r="K7799" s="43">
        <f t="shared" si="1661"/>
        <v>0</v>
      </c>
    </row>
    <row r="7800" spans="1:11" ht="12.75" customHeight="1">
      <c r="A7800" s="61" t="str">
        <f>"         "&amp;Labels!B77</f>
        <v xml:space="preserve">         Customer 9</v>
      </c>
      <c r="B7800" s="76">
        <f t="shared" si="1658"/>
        <v>0</v>
      </c>
      <c r="C7800" s="76">
        <f t="shared" si="1658"/>
        <v>0</v>
      </c>
      <c r="D7800" s="76">
        <f t="shared" si="1658"/>
        <v>0</v>
      </c>
      <c r="E7800" s="76">
        <f t="shared" si="1658"/>
        <v>0</v>
      </c>
      <c r="F7800" s="43">
        <f t="shared" si="1659"/>
        <v>0</v>
      </c>
      <c r="G7800" s="76">
        <f t="shared" si="1660"/>
        <v>0</v>
      </c>
      <c r="H7800" s="76">
        <f t="shared" si="1660"/>
        <v>0</v>
      </c>
      <c r="I7800" s="76">
        <f t="shared" si="1660"/>
        <v>0</v>
      </c>
      <c r="J7800" s="76">
        <f t="shared" si="1660"/>
        <v>0</v>
      </c>
      <c r="K7800" s="43">
        <f t="shared" si="1661"/>
        <v>0</v>
      </c>
    </row>
    <row r="7801" spans="1:11" ht="12.75" customHeight="1">
      <c r="A7801" s="61" t="str">
        <f>"         "&amp;Labels!B78</f>
        <v xml:space="preserve">         Customer 10</v>
      </c>
      <c r="B7801" s="76">
        <f t="shared" si="1658"/>
        <v>0</v>
      </c>
      <c r="C7801" s="76">
        <f t="shared" si="1658"/>
        <v>0</v>
      </c>
      <c r="D7801" s="76">
        <f t="shared" si="1658"/>
        <v>0</v>
      </c>
      <c r="E7801" s="76">
        <f t="shared" si="1658"/>
        <v>0</v>
      </c>
      <c r="F7801" s="43">
        <f t="shared" si="1659"/>
        <v>0</v>
      </c>
      <c r="G7801" s="76">
        <f t="shared" si="1660"/>
        <v>0</v>
      </c>
      <c r="H7801" s="76">
        <f t="shared" si="1660"/>
        <v>0</v>
      </c>
      <c r="I7801" s="76">
        <f t="shared" si="1660"/>
        <v>0</v>
      </c>
      <c r="J7801" s="76">
        <f t="shared" si="1660"/>
        <v>0</v>
      </c>
      <c r="K7801" s="43">
        <f t="shared" si="1661"/>
        <v>0</v>
      </c>
    </row>
    <row r="7802" spans="1:11" ht="12.75" customHeight="1">
      <c r="A7802" s="61" t="str">
        <f>"         "&amp;Labels!C68</f>
        <v xml:space="preserve">         Total</v>
      </c>
      <c r="B7802" s="84">
        <f t="shared" si="1658"/>
        <v>0</v>
      </c>
      <c r="C7802" s="84">
        <f t="shared" si="1658"/>
        <v>0</v>
      </c>
      <c r="D7802" s="84">
        <f t="shared" si="1658"/>
        <v>0</v>
      </c>
      <c r="E7802" s="84">
        <f t="shared" si="1658"/>
        <v>0</v>
      </c>
      <c r="F7802" s="43">
        <f t="shared" si="1659"/>
        <v>0</v>
      </c>
      <c r="G7802" s="84">
        <f t="shared" si="1660"/>
        <v>0</v>
      </c>
      <c r="H7802" s="84">
        <f t="shared" si="1660"/>
        <v>0</v>
      </c>
      <c r="I7802" s="84">
        <f t="shared" si="1660"/>
        <v>0</v>
      </c>
      <c r="J7802" s="84">
        <f t="shared" si="1660"/>
        <v>0</v>
      </c>
      <c r="K7802" s="43">
        <f t="shared" si="1661"/>
        <v>0</v>
      </c>
    </row>
    <row r="7803" spans="1:11" ht="12.75" customHeight="1">
      <c r="A7803" s="61" t="str">
        <f>"      "&amp;Labels!B92</f>
        <v xml:space="preserve">      Q 8</v>
      </c>
      <c r="B7803" s="84"/>
      <c r="C7803" s="84"/>
      <c r="D7803" s="84"/>
      <c r="E7803" s="84"/>
      <c r="F7803" s="43"/>
      <c r="G7803" s="84"/>
      <c r="H7803" s="84"/>
      <c r="I7803" s="84"/>
      <c r="J7803" s="84"/>
      <c r="K7803" s="43"/>
    </row>
    <row r="7804" spans="1:11" ht="12.75" customHeight="1">
      <c r="A7804" s="61" t="str">
        <f>"         "&amp;Labels!B69</f>
        <v xml:space="preserve">         Customer 1</v>
      </c>
      <c r="B7804" s="76">
        <f t="shared" ref="B7804:E7814" si="1662">SUM(B7586,B7695)</f>
        <v>0</v>
      </c>
      <c r="C7804" s="76">
        <f t="shared" si="1662"/>
        <v>0</v>
      </c>
      <c r="D7804" s="76">
        <f t="shared" si="1662"/>
        <v>0</v>
      </c>
      <c r="E7804" s="76">
        <f t="shared" si="1662"/>
        <v>0</v>
      </c>
      <c r="F7804" s="43">
        <f t="shared" ref="F7804:F7814" si="1663">SUM(B7804:E7804)</f>
        <v>0</v>
      </c>
      <c r="G7804" s="76">
        <f t="shared" ref="G7804:J7814" si="1664">SUM(G7586,G7695)</f>
        <v>0</v>
      </c>
      <c r="H7804" s="76">
        <f t="shared" si="1664"/>
        <v>0</v>
      </c>
      <c r="I7804" s="76">
        <f t="shared" si="1664"/>
        <v>0</v>
      </c>
      <c r="J7804" s="76">
        <f t="shared" si="1664"/>
        <v>0</v>
      </c>
      <c r="K7804" s="43">
        <f t="shared" ref="K7804:K7814" si="1665">SUM(G7804:J7804)</f>
        <v>0</v>
      </c>
    </row>
    <row r="7805" spans="1:11" ht="12.75" customHeight="1">
      <c r="A7805" s="61" t="str">
        <f>"         "&amp;Labels!B70</f>
        <v xml:space="preserve">         Customer 2</v>
      </c>
      <c r="B7805" s="76">
        <f t="shared" si="1662"/>
        <v>0</v>
      </c>
      <c r="C7805" s="76">
        <f t="shared" si="1662"/>
        <v>0</v>
      </c>
      <c r="D7805" s="76">
        <f t="shared" si="1662"/>
        <v>0</v>
      </c>
      <c r="E7805" s="76">
        <f t="shared" si="1662"/>
        <v>0</v>
      </c>
      <c r="F7805" s="43">
        <f t="shared" si="1663"/>
        <v>0</v>
      </c>
      <c r="G7805" s="76">
        <f t="shared" si="1664"/>
        <v>0</v>
      </c>
      <c r="H7805" s="76">
        <f t="shared" si="1664"/>
        <v>0</v>
      </c>
      <c r="I7805" s="76">
        <f t="shared" si="1664"/>
        <v>0</v>
      </c>
      <c r="J7805" s="76">
        <f t="shared" si="1664"/>
        <v>0</v>
      </c>
      <c r="K7805" s="43">
        <f t="shared" si="1665"/>
        <v>0</v>
      </c>
    </row>
    <row r="7806" spans="1:11" ht="12.75" customHeight="1">
      <c r="A7806" s="61" t="str">
        <f>"         "&amp;Labels!B71</f>
        <v xml:space="preserve">         Customer 3</v>
      </c>
      <c r="B7806" s="76">
        <f t="shared" si="1662"/>
        <v>0</v>
      </c>
      <c r="C7806" s="76">
        <f t="shared" si="1662"/>
        <v>0</v>
      </c>
      <c r="D7806" s="76">
        <f t="shared" si="1662"/>
        <v>0</v>
      </c>
      <c r="E7806" s="76">
        <f t="shared" si="1662"/>
        <v>0</v>
      </c>
      <c r="F7806" s="43">
        <f t="shared" si="1663"/>
        <v>0</v>
      </c>
      <c r="G7806" s="76">
        <f t="shared" si="1664"/>
        <v>0</v>
      </c>
      <c r="H7806" s="76">
        <f t="shared" si="1664"/>
        <v>0</v>
      </c>
      <c r="I7806" s="76">
        <f t="shared" si="1664"/>
        <v>0</v>
      </c>
      <c r="J7806" s="76">
        <f t="shared" si="1664"/>
        <v>0</v>
      </c>
      <c r="K7806" s="43">
        <f t="shared" si="1665"/>
        <v>0</v>
      </c>
    </row>
    <row r="7807" spans="1:11" ht="12.75" customHeight="1">
      <c r="A7807" s="61" t="str">
        <f>"         "&amp;Labels!B72</f>
        <v xml:space="preserve">         Customer 4</v>
      </c>
      <c r="B7807" s="76">
        <f t="shared" si="1662"/>
        <v>0</v>
      </c>
      <c r="C7807" s="76">
        <f t="shared" si="1662"/>
        <v>0</v>
      </c>
      <c r="D7807" s="76">
        <f t="shared" si="1662"/>
        <v>0</v>
      </c>
      <c r="E7807" s="76">
        <f t="shared" si="1662"/>
        <v>0</v>
      </c>
      <c r="F7807" s="43">
        <f t="shared" si="1663"/>
        <v>0</v>
      </c>
      <c r="G7807" s="76">
        <f t="shared" si="1664"/>
        <v>0</v>
      </c>
      <c r="H7807" s="76">
        <f t="shared" si="1664"/>
        <v>0</v>
      </c>
      <c r="I7807" s="76">
        <f t="shared" si="1664"/>
        <v>0</v>
      </c>
      <c r="J7807" s="76">
        <f t="shared" si="1664"/>
        <v>0</v>
      </c>
      <c r="K7807" s="43">
        <f t="shared" si="1665"/>
        <v>0</v>
      </c>
    </row>
    <row r="7808" spans="1:11" ht="12.75" customHeight="1">
      <c r="A7808" s="61" t="str">
        <f>"         "&amp;Labels!B73</f>
        <v xml:space="preserve">         Customer 5</v>
      </c>
      <c r="B7808" s="76">
        <f t="shared" si="1662"/>
        <v>0</v>
      </c>
      <c r="C7808" s="76">
        <f t="shared" si="1662"/>
        <v>0</v>
      </c>
      <c r="D7808" s="76">
        <f t="shared" si="1662"/>
        <v>0</v>
      </c>
      <c r="E7808" s="76">
        <f t="shared" si="1662"/>
        <v>0</v>
      </c>
      <c r="F7808" s="43">
        <f t="shared" si="1663"/>
        <v>0</v>
      </c>
      <c r="G7808" s="76">
        <f t="shared" si="1664"/>
        <v>0</v>
      </c>
      <c r="H7808" s="76">
        <f t="shared" si="1664"/>
        <v>0</v>
      </c>
      <c r="I7808" s="76">
        <f t="shared" si="1664"/>
        <v>0</v>
      </c>
      <c r="J7808" s="76">
        <f t="shared" si="1664"/>
        <v>0</v>
      </c>
      <c r="K7808" s="43">
        <f t="shared" si="1665"/>
        <v>0</v>
      </c>
    </row>
    <row r="7809" spans="1:11" ht="12.75" customHeight="1">
      <c r="A7809" s="61" t="str">
        <f>"         "&amp;Labels!B74</f>
        <v xml:space="preserve">         Customer 6</v>
      </c>
      <c r="B7809" s="76">
        <f t="shared" si="1662"/>
        <v>0</v>
      </c>
      <c r="C7809" s="76">
        <f t="shared" si="1662"/>
        <v>0</v>
      </c>
      <c r="D7809" s="76">
        <f t="shared" si="1662"/>
        <v>0</v>
      </c>
      <c r="E7809" s="76">
        <f t="shared" si="1662"/>
        <v>0</v>
      </c>
      <c r="F7809" s="43">
        <f t="shared" si="1663"/>
        <v>0</v>
      </c>
      <c r="G7809" s="76">
        <f t="shared" si="1664"/>
        <v>0</v>
      </c>
      <c r="H7809" s="76">
        <f t="shared" si="1664"/>
        <v>0</v>
      </c>
      <c r="I7809" s="76">
        <f t="shared" si="1664"/>
        <v>0</v>
      </c>
      <c r="J7809" s="76">
        <f t="shared" si="1664"/>
        <v>0</v>
      </c>
      <c r="K7809" s="43">
        <f t="shared" si="1665"/>
        <v>0</v>
      </c>
    </row>
    <row r="7810" spans="1:11" ht="12.75" customHeight="1">
      <c r="A7810" s="61" t="str">
        <f>"         "&amp;Labels!B75</f>
        <v xml:space="preserve">         Customer 7</v>
      </c>
      <c r="B7810" s="76">
        <f t="shared" si="1662"/>
        <v>0</v>
      </c>
      <c r="C7810" s="76">
        <f t="shared" si="1662"/>
        <v>0</v>
      </c>
      <c r="D7810" s="76">
        <f t="shared" si="1662"/>
        <v>0</v>
      </c>
      <c r="E7810" s="76">
        <f t="shared" si="1662"/>
        <v>0</v>
      </c>
      <c r="F7810" s="43">
        <f t="shared" si="1663"/>
        <v>0</v>
      </c>
      <c r="G7810" s="76">
        <f t="shared" si="1664"/>
        <v>0</v>
      </c>
      <c r="H7810" s="76">
        <f t="shared" si="1664"/>
        <v>0</v>
      </c>
      <c r="I7810" s="76">
        <f t="shared" si="1664"/>
        <v>0</v>
      </c>
      <c r="J7810" s="76">
        <f t="shared" si="1664"/>
        <v>0</v>
      </c>
      <c r="K7810" s="43">
        <f t="shared" si="1665"/>
        <v>0</v>
      </c>
    </row>
    <row r="7811" spans="1:11" ht="12.75" customHeight="1">
      <c r="A7811" s="61" t="str">
        <f>"         "&amp;Labels!B76</f>
        <v xml:space="preserve">         Customer 8</v>
      </c>
      <c r="B7811" s="76">
        <f t="shared" si="1662"/>
        <v>0</v>
      </c>
      <c r="C7811" s="76">
        <f t="shared" si="1662"/>
        <v>0</v>
      </c>
      <c r="D7811" s="76">
        <f t="shared" si="1662"/>
        <v>0</v>
      </c>
      <c r="E7811" s="76">
        <f t="shared" si="1662"/>
        <v>0</v>
      </c>
      <c r="F7811" s="43">
        <f t="shared" si="1663"/>
        <v>0</v>
      </c>
      <c r="G7811" s="76">
        <f t="shared" si="1664"/>
        <v>0</v>
      </c>
      <c r="H7811" s="76">
        <f t="shared" si="1664"/>
        <v>0</v>
      </c>
      <c r="I7811" s="76">
        <f t="shared" si="1664"/>
        <v>0</v>
      </c>
      <c r="J7811" s="76">
        <f t="shared" si="1664"/>
        <v>0</v>
      </c>
      <c r="K7811" s="43">
        <f t="shared" si="1665"/>
        <v>0</v>
      </c>
    </row>
    <row r="7812" spans="1:11" ht="12.75" customHeight="1">
      <c r="A7812" s="61" t="str">
        <f>"         "&amp;Labels!B77</f>
        <v xml:space="preserve">         Customer 9</v>
      </c>
      <c r="B7812" s="76">
        <f t="shared" si="1662"/>
        <v>0</v>
      </c>
      <c r="C7812" s="76">
        <f t="shared" si="1662"/>
        <v>0</v>
      </c>
      <c r="D7812" s="76">
        <f t="shared" si="1662"/>
        <v>0</v>
      </c>
      <c r="E7812" s="76">
        <f t="shared" si="1662"/>
        <v>0</v>
      </c>
      <c r="F7812" s="43">
        <f t="shared" si="1663"/>
        <v>0</v>
      </c>
      <c r="G7812" s="76">
        <f t="shared" si="1664"/>
        <v>0</v>
      </c>
      <c r="H7812" s="76">
        <f t="shared" si="1664"/>
        <v>0</v>
      </c>
      <c r="I7812" s="76">
        <f t="shared" si="1664"/>
        <v>0</v>
      </c>
      <c r="J7812" s="76">
        <f t="shared" si="1664"/>
        <v>0</v>
      </c>
      <c r="K7812" s="43">
        <f t="shared" si="1665"/>
        <v>0</v>
      </c>
    </row>
    <row r="7813" spans="1:11" ht="12.75" customHeight="1">
      <c r="A7813" s="61" t="str">
        <f>"         "&amp;Labels!B78</f>
        <v xml:space="preserve">         Customer 10</v>
      </c>
      <c r="B7813" s="76">
        <f t="shared" si="1662"/>
        <v>0</v>
      </c>
      <c r="C7813" s="76">
        <f t="shared" si="1662"/>
        <v>0</v>
      </c>
      <c r="D7813" s="76">
        <f t="shared" si="1662"/>
        <v>0</v>
      </c>
      <c r="E7813" s="76">
        <f t="shared" si="1662"/>
        <v>0</v>
      </c>
      <c r="F7813" s="43">
        <f t="shared" si="1663"/>
        <v>0</v>
      </c>
      <c r="G7813" s="76">
        <f t="shared" si="1664"/>
        <v>0</v>
      </c>
      <c r="H7813" s="76">
        <f t="shared" si="1664"/>
        <v>0</v>
      </c>
      <c r="I7813" s="76">
        <f t="shared" si="1664"/>
        <v>0</v>
      </c>
      <c r="J7813" s="76">
        <f t="shared" si="1664"/>
        <v>0</v>
      </c>
      <c r="K7813" s="43">
        <f t="shared" si="1665"/>
        <v>0</v>
      </c>
    </row>
    <row r="7814" spans="1:11" ht="12.75" customHeight="1">
      <c r="A7814" s="61" t="str">
        <f>"         "&amp;Labels!C68</f>
        <v xml:space="preserve">         Total</v>
      </c>
      <c r="B7814" s="84">
        <f t="shared" si="1662"/>
        <v>0</v>
      </c>
      <c r="C7814" s="84">
        <f t="shared" si="1662"/>
        <v>0</v>
      </c>
      <c r="D7814" s="84">
        <f t="shared" si="1662"/>
        <v>0</v>
      </c>
      <c r="E7814" s="84">
        <f t="shared" si="1662"/>
        <v>0</v>
      </c>
      <c r="F7814" s="43">
        <f t="shared" si="1663"/>
        <v>0</v>
      </c>
      <c r="G7814" s="84">
        <f t="shared" si="1664"/>
        <v>0</v>
      </c>
      <c r="H7814" s="84">
        <f t="shared" si="1664"/>
        <v>0</v>
      </c>
      <c r="I7814" s="84">
        <f t="shared" si="1664"/>
        <v>0</v>
      </c>
      <c r="J7814" s="84">
        <f t="shared" si="1664"/>
        <v>0</v>
      </c>
      <c r="K7814" s="43">
        <f t="shared" si="1665"/>
        <v>0</v>
      </c>
    </row>
    <row r="7815" spans="1:11" ht="12.75" customHeight="1">
      <c r="A7815" s="55" t="str">
        <f>"      "&amp;Labels!C84</f>
        <v xml:space="preserve">      Total</v>
      </c>
      <c r="B7815" s="74">
        <f>B7718</f>
        <v>0</v>
      </c>
      <c r="C7815" s="74">
        <f>C7718</f>
        <v>0</v>
      </c>
      <c r="D7815" s="74">
        <f>D7718</f>
        <v>0</v>
      </c>
      <c r="E7815" s="74">
        <f>E7718</f>
        <v>0</v>
      </c>
      <c r="F7815" s="43">
        <f>SUM(B7718:E7718)</f>
        <v>0</v>
      </c>
      <c r="G7815" s="74">
        <f>G7718</f>
        <v>0</v>
      </c>
      <c r="H7815" s="74">
        <f>H7718</f>
        <v>0</v>
      </c>
      <c r="I7815" s="74">
        <f>I7718</f>
        <v>0</v>
      </c>
      <c r="J7815" s="74">
        <f>J7718</f>
        <v>0</v>
      </c>
      <c r="K7815" s="43">
        <f>SUM(G7718:J7718)</f>
        <v>0</v>
      </c>
    </row>
    <row r="7816" spans="1:11" ht="12.75" customHeight="1">
      <c r="A7816" s="61" t="str">
        <f>"         "&amp;Labels!B69</f>
        <v xml:space="preserve">         Customer 1</v>
      </c>
      <c r="B7816" s="76">
        <f t="shared" ref="B7816:E7825" si="1666">SUM(B7598,B7707)</f>
        <v>0</v>
      </c>
      <c r="C7816" s="76">
        <f t="shared" si="1666"/>
        <v>0</v>
      </c>
      <c r="D7816" s="76">
        <f t="shared" si="1666"/>
        <v>0</v>
      </c>
      <c r="E7816" s="76">
        <f t="shared" si="1666"/>
        <v>0</v>
      </c>
      <c r="F7816" s="43">
        <f t="shared" ref="F7816:F7825" si="1667">SUM(B7816:E7816)</f>
        <v>0</v>
      </c>
      <c r="G7816" s="76">
        <f t="shared" ref="G7816:J7825" si="1668">SUM(G7598,G7707)</f>
        <v>0</v>
      </c>
      <c r="H7816" s="76">
        <f t="shared" si="1668"/>
        <v>0</v>
      </c>
      <c r="I7816" s="76">
        <f t="shared" si="1668"/>
        <v>0</v>
      </c>
      <c r="J7816" s="76">
        <f t="shared" si="1668"/>
        <v>0</v>
      </c>
      <c r="K7816" s="43">
        <f t="shared" ref="K7816:K7825" si="1669">SUM(G7816:J7816)</f>
        <v>0</v>
      </c>
    </row>
    <row r="7817" spans="1:11" ht="12.75" customHeight="1">
      <c r="A7817" s="61" t="str">
        <f>"         "&amp;Labels!B70</f>
        <v xml:space="preserve">         Customer 2</v>
      </c>
      <c r="B7817" s="76">
        <f t="shared" si="1666"/>
        <v>0</v>
      </c>
      <c r="C7817" s="76">
        <f t="shared" si="1666"/>
        <v>0</v>
      </c>
      <c r="D7817" s="76">
        <f t="shared" si="1666"/>
        <v>0</v>
      </c>
      <c r="E7817" s="76">
        <f t="shared" si="1666"/>
        <v>0</v>
      </c>
      <c r="F7817" s="43">
        <f t="shared" si="1667"/>
        <v>0</v>
      </c>
      <c r="G7817" s="76">
        <f t="shared" si="1668"/>
        <v>0</v>
      </c>
      <c r="H7817" s="76">
        <f t="shared" si="1668"/>
        <v>0</v>
      </c>
      <c r="I7817" s="76">
        <f t="shared" si="1668"/>
        <v>0</v>
      </c>
      <c r="J7817" s="76">
        <f t="shared" si="1668"/>
        <v>0</v>
      </c>
      <c r="K7817" s="43">
        <f t="shared" si="1669"/>
        <v>0</v>
      </c>
    </row>
    <row r="7818" spans="1:11" ht="12.75" customHeight="1">
      <c r="A7818" s="61" t="str">
        <f>"         "&amp;Labels!B71</f>
        <v xml:space="preserve">         Customer 3</v>
      </c>
      <c r="B7818" s="76">
        <f t="shared" si="1666"/>
        <v>0</v>
      </c>
      <c r="C7818" s="76">
        <f t="shared" si="1666"/>
        <v>0</v>
      </c>
      <c r="D7818" s="76">
        <f t="shared" si="1666"/>
        <v>0</v>
      </c>
      <c r="E7818" s="76">
        <f t="shared" si="1666"/>
        <v>0</v>
      </c>
      <c r="F7818" s="43">
        <f t="shared" si="1667"/>
        <v>0</v>
      </c>
      <c r="G7818" s="76">
        <f t="shared" si="1668"/>
        <v>0</v>
      </c>
      <c r="H7818" s="76">
        <f t="shared" si="1668"/>
        <v>0</v>
      </c>
      <c r="I7818" s="76">
        <f t="shared" si="1668"/>
        <v>0</v>
      </c>
      <c r="J7818" s="76">
        <f t="shared" si="1668"/>
        <v>0</v>
      </c>
      <c r="K7818" s="43">
        <f t="shared" si="1669"/>
        <v>0</v>
      </c>
    </row>
    <row r="7819" spans="1:11" ht="12.75" customHeight="1">
      <c r="A7819" s="61" t="str">
        <f>"         "&amp;Labels!B72</f>
        <v xml:space="preserve">         Customer 4</v>
      </c>
      <c r="B7819" s="76">
        <f t="shared" si="1666"/>
        <v>0</v>
      </c>
      <c r="C7819" s="76">
        <f t="shared" si="1666"/>
        <v>0</v>
      </c>
      <c r="D7819" s="76">
        <f t="shared" si="1666"/>
        <v>0</v>
      </c>
      <c r="E7819" s="76">
        <f t="shared" si="1666"/>
        <v>0</v>
      </c>
      <c r="F7819" s="43">
        <f t="shared" si="1667"/>
        <v>0</v>
      </c>
      <c r="G7819" s="76">
        <f t="shared" si="1668"/>
        <v>0</v>
      </c>
      <c r="H7819" s="76">
        <f t="shared" si="1668"/>
        <v>0</v>
      </c>
      <c r="I7819" s="76">
        <f t="shared" si="1668"/>
        <v>0</v>
      </c>
      <c r="J7819" s="76">
        <f t="shared" si="1668"/>
        <v>0</v>
      </c>
      <c r="K7819" s="43">
        <f t="shared" si="1669"/>
        <v>0</v>
      </c>
    </row>
    <row r="7820" spans="1:11" ht="12.75" customHeight="1">
      <c r="A7820" s="61" t="str">
        <f>"         "&amp;Labels!B73</f>
        <v xml:space="preserve">         Customer 5</v>
      </c>
      <c r="B7820" s="76">
        <f t="shared" si="1666"/>
        <v>0</v>
      </c>
      <c r="C7820" s="76">
        <f t="shared" si="1666"/>
        <v>0</v>
      </c>
      <c r="D7820" s="76">
        <f t="shared" si="1666"/>
        <v>0</v>
      </c>
      <c r="E7820" s="76">
        <f t="shared" si="1666"/>
        <v>0</v>
      </c>
      <c r="F7820" s="43">
        <f t="shared" si="1667"/>
        <v>0</v>
      </c>
      <c r="G7820" s="76">
        <f t="shared" si="1668"/>
        <v>0</v>
      </c>
      <c r="H7820" s="76">
        <f t="shared" si="1668"/>
        <v>0</v>
      </c>
      <c r="I7820" s="76">
        <f t="shared" si="1668"/>
        <v>0</v>
      </c>
      <c r="J7820" s="76">
        <f t="shared" si="1668"/>
        <v>0</v>
      </c>
      <c r="K7820" s="43">
        <f t="shared" si="1669"/>
        <v>0</v>
      </c>
    </row>
    <row r="7821" spans="1:11" ht="12.75" customHeight="1">
      <c r="A7821" s="61" t="str">
        <f>"         "&amp;Labels!B74</f>
        <v xml:space="preserve">         Customer 6</v>
      </c>
      <c r="B7821" s="76">
        <f t="shared" si="1666"/>
        <v>0</v>
      </c>
      <c r="C7821" s="76">
        <f t="shared" si="1666"/>
        <v>0</v>
      </c>
      <c r="D7821" s="76">
        <f t="shared" si="1666"/>
        <v>0</v>
      </c>
      <c r="E7821" s="76">
        <f t="shared" si="1666"/>
        <v>0</v>
      </c>
      <c r="F7821" s="43">
        <f t="shared" si="1667"/>
        <v>0</v>
      </c>
      <c r="G7821" s="76">
        <f t="shared" si="1668"/>
        <v>0</v>
      </c>
      <c r="H7821" s="76">
        <f t="shared" si="1668"/>
        <v>0</v>
      </c>
      <c r="I7821" s="76">
        <f t="shared" si="1668"/>
        <v>0</v>
      </c>
      <c r="J7821" s="76">
        <f t="shared" si="1668"/>
        <v>0</v>
      </c>
      <c r="K7821" s="43">
        <f t="shared" si="1669"/>
        <v>0</v>
      </c>
    </row>
    <row r="7822" spans="1:11" ht="12.75" customHeight="1">
      <c r="A7822" s="61" t="str">
        <f>"         "&amp;Labels!B75</f>
        <v xml:space="preserve">         Customer 7</v>
      </c>
      <c r="B7822" s="76">
        <f t="shared" si="1666"/>
        <v>0</v>
      </c>
      <c r="C7822" s="76">
        <f t="shared" si="1666"/>
        <v>0</v>
      </c>
      <c r="D7822" s="76">
        <f t="shared" si="1666"/>
        <v>0</v>
      </c>
      <c r="E7822" s="76">
        <f t="shared" si="1666"/>
        <v>0</v>
      </c>
      <c r="F7822" s="43">
        <f t="shared" si="1667"/>
        <v>0</v>
      </c>
      <c r="G7822" s="76">
        <f t="shared" si="1668"/>
        <v>0</v>
      </c>
      <c r="H7822" s="76">
        <f t="shared" si="1668"/>
        <v>0</v>
      </c>
      <c r="I7822" s="76">
        <f t="shared" si="1668"/>
        <v>0</v>
      </c>
      <c r="J7822" s="76">
        <f t="shared" si="1668"/>
        <v>0</v>
      </c>
      <c r="K7822" s="43">
        <f t="shared" si="1669"/>
        <v>0</v>
      </c>
    </row>
    <row r="7823" spans="1:11" ht="12.75" customHeight="1">
      <c r="A7823" s="61" t="str">
        <f>"         "&amp;Labels!B76</f>
        <v xml:space="preserve">         Customer 8</v>
      </c>
      <c r="B7823" s="76">
        <f t="shared" si="1666"/>
        <v>0</v>
      </c>
      <c r="C7823" s="76">
        <f t="shared" si="1666"/>
        <v>0</v>
      </c>
      <c r="D7823" s="76">
        <f t="shared" si="1666"/>
        <v>0</v>
      </c>
      <c r="E7823" s="76">
        <f t="shared" si="1666"/>
        <v>0</v>
      </c>
      <c r="F7823" s="43">
        <f t="shared" si="1667"/>
        <v>0</v>
      </c>
      <c r="G7823" s="76">
        <f t="shared" si="1668"/>
        <v>0</v>
      </c>
      <c r="H7823" s="76">
        <f t="shared" si="1668"/>
        <v>0</v>
      </c>
      <c r="I7823" s="76">
        <f t="shared" si="1668"/>
        <v>0</v>
      </c>
      <c r="J7823" s="76">
        <f t="shared" si="1668"/>
        <v>0</v>
      </c>
      <c r="K7823" s="43">
        <f t="shared" si="1669"/>
        <v>0</v>
      </c>
    </row>
    <row r="7824" spans="1:11" ht="12.75" customHeight="1">
      <c r="A7824" s="61" t="str">
        <f>"         "&amp;Labels!B77</f>
        <v xml:space="preserve">         Customer 9</v>
      </c>
      <c r="B7824" s="76">
        <f t="shared" si="1666"/>
        <v>0</v>
      </c>
      <c r="C7824" s="76">
        <f t="shared" si="1666"/>
        <v>0</v>
      </c>
      <c r="D7824" s="76">
        <f t="shared" si="1666"/>
        <v>0</v>
      </c>
      <c r="E7824" s="76">
        <f t="shared" si="1666"/>
        <v>0</v>
      </c>
      <c r="F7824" s="43">
        <f t="shared" si="1667"/>
        <v>0</v>
      </c>
      <c r="G7824" s="76">
        <f t="shared" si="1668"/>
        <v>0</v>
      </c>
      <c r="H7824" s="76">
        <f t="shared" si="1668"/>
        <v>0</v>
      </c>
      <c r="I7824" s="76">
        <f t="shared" si="1668"/>
        <v>0</v>
      </c>
      <c r="J7824" s="76">
        <f t="shared" si="1668"/>
        <v>0</v>
      </c>
      <c r="K7824" s="43">
        <f t="shared" si="1669"/>
        <v>0</v>
      </c>
    </row>
    <row r="7825" spans="1:11" ht="12.75" customHeight="1">
      <c r="A7825" s="61" t="str">
        <f>"         "&amp;Labels!B78</f>
        <v xml:space="preserve">         Customer 10</v>
      </c>
      <c r="B7825" s="76">
        <f t="shared" si="1666"/>
        <v>0</v>
      </c>
      <c r="C7825" s="76">
        <f t="shared" si="1666"/>
        <v>0</v>
      </c>
      <c r="D7825" s="76">
        <f t="shared" si="1666"/>
        <v>0</v>
      </c>
      <c r="E7825" s="76">
        <f t="shared" si="1666"/>
        <v>0</v>
      </c>
      <c r="F7825" s="43">
        <f t="shared" si="1667"/>
        <v>0</v>
      </c>
      <c r="G7825" s="76">
        <f t="shared" si="1668"/>
        <v>0</v>
      </c>
      <c r="H7825" s="76">
        <f t="shared" si="1668"/>
        <v>0</v>
      </c>
      <c r="I7825" s="76">
        <f t="shared" si="1668"/>
        <v>0</v>
      </c>
      <c r="J7825" s="76">
        <f t="shared" si="1668"/>
        <v>0</v>
      </c>
      <c r="K7825" s="43">
        <f t="shared" si="1669"/>
        <v>0</v>
      </c>
    </row>
    <row r="7826" spans="1:11" ht="12.75" customHeight="1">
      <c r="A7826" s="61" t="str">
        <f>"         "&amp;Labels!C68</f>
        <v xml:space="preserve">         Total</v>
      </c>
      <c r="B7826" s="84">
        <f>B7718</f>
        <v>0</v>
      </c>
      <c r="C7826" s="84">
        <f>C7718</f>
        <v>0</v>
      </c>
      <c r="D7826" s="84">
        <f>D7718</f>
        <v>0</v>
      </c>
      <c r="E7826" s="84">
        <f>E7718</f>
        <v>0</v>
      </c>
      <c r="F7826" s="43">
        <f>SUM(B7718:E7718)</f>
        <v>0</v>
      </c>
      <c r="G7826" s="84">
        <f>G7718</f>
        <v>0</v>
      </c>
      <c r="H7826" s="84">
        <f>H7718</f>
        <v>0</v>
      </c>
      <c r="I7826" s="84">
        <f>I7718</f>
        <v>0</v>
      </c>
      <c r="J7826" s="84">
        <f>J7718</f>
        <v>0</v>
      </c>
      <c r="K7826" s="43">
        <f>SUM(G7718:J7718)</f>
        <v>0</v>
      </c>
    </row>
    <row r="7827" spans="1:11" ht="12.75" customHeight="1">
      <c r="A7827" s="63" t="str">
        <f>Labels!B104</f>
        <v>Product 10</v>
      </c>
      <c r="B7827" s="77"/>
      <c r="C7827" s="77"/>
      <c r="D7827" s="77"/>
      <c r="E7827" s="77"/>
      <c r="F7827" s="43"/>
      <c r="G7827" s="77"/>
      <c r="H7827" s="77"/>
      <c r="I7827" s="77"/>
      <c r="J7827" s="77"/>
      <c r="K7827" s="43"/>
    </row>
    <row r="7828" spans="1:11" ht="12.75" customHeight="1">
      <c r="A7828" s="55" t="str">
        <f>"   "&amp;Labels!B107</f>
        <v xml:space="preserve">   Seminars</v>
      </c>
      <c r="B7828" s="74"/>
      <c r="C7828" s="74"/>
      <c r="D7828" s="74"/>
      <c r="E7828" s="74"/>
      <c r="F7828" s="43"/>
      <c r="G7828" s="74"/>
      <c r="H7828" s="74"/>
      <c r="I7828" s="74"/>
      <c r="J7828" s="74"/>
      <c r="K7828" s="43"/>
    </row>
    <row r="7829" spans="1:11" ht="12.75" customHeight="1">
      <c r="A7829" s="61" t="str">
        <f>"      "&amp;Labels!B85</f>
        <v xml:space="preserve">      Q 1</v>
      </c>
      <c r="B7829" s="84"/>
      <c r="C7829" s="84"/>
      <c r="D7829" s="84"/>
      <c r="E7829" s="84"/>
      <c r="F7829" s="43"/>
      <c r="G7829" s="84"/>
      <c r="H7829" s="84"/>
      <c r="I7829" s="84"/>
      <c r="J7829" s="84"/>
      <c r="K7829" s="43"/>
    </row>
    <row r="7830" spans="1:11" ht="12.75" customHeight="1">
      <c r="A7830" s="61" t="str">
        <f>"         "&amp;Labels!B69</f>
        <v xml:space="preserve">         Customer 1</v>
      </c>
      <c r="B7830" s="76">
        <f>IF('(Other Computations)'!B199=0,0,Inputs!D291*Inputs!D184*Inputs!D67*Inputs!D26*'GM Alloc Factors'!B34/('(Other Computations)'!B186+'(Other Computations)'!B199))</f>
        <v>0</v>
      </c>
      <c r="C7830" s="76">
        <f>IF('(Other Computations)'!C199=0,0,Inputs!E291*Inputs!E184*Inputs!D67*Inputs!D26*'GM Alloc Factors'!C34/('(Other Computations)'!C186+'(Other Computations)'!C199))</f>
        <v>0</v>
      </c>
      <c r="D7830" s="76">
        <f>IF('(Other Computations)'!D199=0,0,Inputs!F291*Inputs!F184*Inputs!D67*Inputs!D26*'GM Alloc Factors'!D34/('(Other Computations)'!D186+'(Other Computations)'!D199))</f>
        <v>0</v>
      </c>
      <c r="E7830" s="76">
        <f>IF('(Other Computations)'!E199=0,0,Inputs!G291*Inputs!G184*Inputs!D67*Inputs!D26*'GM Alloc Factors'!E34/('(Other Computations)'!E186+'(Other Computations)'!E199))</f>
        <v>0</v>
      </c>
      <c r="F7830" s="43">
        <f t="shared" ref="F7830:F7840" si="1670">SUM(B7830:E7830)</f>
        <v>0</v>
      </c>
      <c r="G7830" s="76">
        <f>IF('(Other Computations)'!G199=0,0,Inputs!I291*Inputs!I184*Inputs!D67*Inputs!D26*'GM Alloc Factors'!G34/('(Other Computations)'!G186+'(Other Computations)'!G199))</f>
        <v>0</v>
      </c>
      <c r="H7830" s="76">
        <f>IF('(Other Computations)'!H199=0,0,Inputs!J291*Inputs!J184*Inputs!D67*Inputs!D26*'GM Alloc Factors'!H34/('(Other Computations)'!H186+'(Other Computations)'!H199))</f>
        <v>0</v>
      </c>
      <c r="I7830" s="76">
        <f>IF('(Other Computations)'!I199=0,0,Inputs!K291*Inputs!K184*Inputs!D67*Inputs!D26*'GM Alloc Factors'!I34/('(Other Computations)'!I186+'(Other Computations)'!I199))</f>
        <v>0</v>
      </c>
      <c r="J7830" s="76">
        <f>IF('(Other Computations)'!J199=0,0,Inputs!L291*Inputs!L184*Inputs!D67*Inputs!D26*'GM Alloc Factors'!J34/('(Other Computations)'!J186+'(Other Computations)'!J199))</f>
        <v>0</v>
      </c>
      <c r="K7830" s="43">
        <f t="shared" ref="K7830:K7840" si="1671">SUM(G7830:J7830)</f>
        <v>0</v>
      </c>
    </row>
    <row r="7831" spans="1:11" ht="12.75" customHeight="1">
      <c r="A7831" s="61" t="str">
        <f>"         "&amp;Labels!B70</f>
        <v xml:space="preserve">         Customer 2</v>
      </c>
      <c r="B7831" s="76">
        <f>IF('(Other Computations)'!B200=0,0,Inputs!D292*Inputs!D185*Inputs!D68*Inputs!D26*'GM Alloc Factors'!B34/('(Other Computations)'!B187+'(Other Computations)'!B200))</f>
        <v>0</v>
      </c>
      <c r="C7831" s="76">
        <f>IF('(Other Computations)'!C200=0,0,Inputs!E292*Inputs!E185*Inputs!D68*Inputs!D26*'GM Alloc Factors'!C34/('(Other Computations)'!C187+'(Other Computations)'!C200))</f>
        <v>0</v>
      </c>
      <c r="D7831" s="76">
        <f>IF('(Other Computations)'!D200=0,0,Inputs!F292*Inputs!F185*Inputs!D68*Inputs!D26*'GM Alloc Factors'!D34/('(Other Computations)'!D187+'(Other Computations)'!D200))</f>
        <v>0</v>
      </c>
      <c r="E7831" s="76">
        <f>IF('(Other Computations)'!E200=0,0,Inputs!G292*Inputs!G185*Inputs!D68*Inputs!D26*'GM Alloc Factors'!E34/('(Other Computations)'!E187+'(Other Computations)'!E200))</f>
        <v>0</v>
      </c>
      <c r="F7831" s="43">
        <f t="shared" si="1670"/>
        <v>0</v>
      </c>
      <c r="G7831" s="76">
        <f>IF('(Other Computations)'!G200=0,0,Inputs!I292*Inputs!I185*Inputs!D68*Inputs!D26*'GM Alloc Factors'!G34/('(Other Computations)'!G187+'(Other Computations)'!G200))</f>
        <v>0</v>
      </c>
      <c r="H7831" s="76">
        <f>IF('(Other Computations)'!H200=0,0,Inputs!J292*Inputs!J185*Inputs!D68*Inputs!D26*'GM Alloc Factors'!H34/('(Other Computations)'!H187+'(Other Computations)'!H200))</f>
        <v>0</v>
      </c>
      <c r="I7831" s="76">
        <f>IF('(Other Computations)'!I200=0,0,Inputs!K292*Inputs!K185*Inputs!D68*Inputs!D26*'GM Alloc Factors'!I34/('(Other Computations)'!I187+'(Other Computations)'!I200))</f>
        <v>0</v>
      </c>
      <c r="J7831" s="76">
        <f>IF('(Other Computations)'!J200=0,0,Inputs!L292*Inputs!L185*Inputs!D68*Inputs!D26*'GM Alloc Factors'!J34/('(Other Computations)'!J187+'(Other Computations)'!J200))</f>
        <v>0</v>
      </c>
      <c r="K7831" s="43">
        <f t="shared" si="1671"/>
        <v>0</v>
      </c>
    </row>
    <row r="7832" spans="1:11" ht="12.75" customHeight="1">
      <c r="A7832" s="61" t="str">
        <f>"         "&amp;Labels!B71</f>
        <v xml:space="preserve">         Customer 3</v>
      </c>
      <c r="B7832" s="76">
        <f>IF('(Other Computations)'!B201=0,0,Inputs!D293*Inputs!D186*Inputs!D69*Inputs!D26*'GM Alloc Factors'!B34/('(Other Computations)'!B188+'(Other Computations)'!B201))</f>
        <v>0</v>
      </c>
      <c r="C7832" s="76">
        <f>IF('(Other Computations)'!C201=0,0,Inputs!E293*Inputs!E186*Inputs!D69*Inputs!D26*'GM Alloc Factors'!C34/('(Other Computations)'!C188+'(Other Computations)'!C201))</f>
        <v>0</v>
      </c>
      <c r="D7832" s="76">
        <f>IF('(Other Computations)'!D201=0,0,Inputs!F293*Inputs!F186*Inputs!D69*Inputs!D26*'GM Alloc Factors'!D34/('(Other Computations)'!D188+'(Other Computations)'!D201))</f>
        <v>0</v>
      </c>
      <c r="E7832" s="76">
        <f>IF('(Other Computations)'!E201=0,0,Inputs!G293*Inputs!G186*Inputs!D69*Inputs!D26*'GM Alloc Factors'!E34/('(Other Computations)'!E188+'(Other Computations)'!E201))</f>
        <v>0</v>
      </c>
      <c r="F7832" s="43">
        <f t="shared" si="1670"/>
        <v>0</v>
      </c>
      <c r="G7832" s="76">
        <f>IF('(Other Computations)'!G201=0,0,Inputs!I293*Inputs!I186*Inputs!D69*Inputs!D26*'GM Alloc Factors'!G34/('(Other Computations)'!G188+'(Other Computations)'!G201))</f>
        <v>0</v>
      </c>
      <c r="H7832" s="76">
        <f>IF('(Other Computations)'!H201=0,0,Inputs!J293*Inputs!J186*Inputs!D69*Inputs!D26*'GM Alloc Factors'!H34/('(Other Computations)'!H188+'(Other Computations)'!H201))</f>
        <v>0</v>
      </c>
      <c r="I7832" s="76">
        <f>IF('(Other Computations)'!I201=0,0,Inputs!K293*Inputs!K186*Inputs!D69*Inputs!D26*'GM Alloc Factors'!I34/('(Other Computations)'!I188+'(Other Computations)'!I201))</f>
        <v>0</v>
      </c>
      <c r="J7832" s="76">
        <f>IF('(Other Computations)'!J201=0,0,Inputs!L293*Inputs!L186*Inputs!D69*Inputs!D26*'GM Alloc Factors'!J34/('(Other Computations)'!J188+'(Other Computations)'!J201))</f>
        <v>0</v>
      </c>
      <c r="K7832" s="43">
        <f t="shared" si="1671"/>
        <v>0</v>
      </c>
    </row>
    <row r="7833" spans="1:11" ht="12.75" customHeight="1">
      <c r="A7833" s="61" t="str">
        <f>"         "&amp;Labels!B72</f>
        <v xml:space="preserve">         Customer 4</v>
      </c>
      <c r="B7833" s="76">
        <f>IF('(Other Computations)'!B202=0,0,Inputs!D294*Inputs!D187*Inputs!D70*Inputs!D26*'GM Alloc Factors'!B34/('(Other Computations)'!B189+'(Other Computations)'!B202))</f>
        <v>0</v>
      </c>
      <c r="C7833" s="76">
        <f>IF('(Other Computations)'!C202=0,0,Inputs!E294*Inputs!E187*Inputs!D70*Inputs!D26*'GM Alloc Factors'!C34/('(Other Computations)'!C189+'(Other Computations)'!C202))</f>
        <v>0</v>
      </c>
      <c r="D7833" s="76">
        <f>IF('(Other Computations)'!D202=0,0,Inputs!F294*Inputs!F187*Inputs!D70*Inputs!D26*'GM Alloc Factors'!D34/('(Other Computations)'!D189+'(Other Computations)'!D202))</f>
        <v>0</v>
      </c>
      <c r="E7833" s="76">
        <f>IF('(Other Computations)'!E202=0,0,Inputs!G294*Inputs!G187*Inputs!D70*Inputs!D26*'GM Alloc Factors'!E34/('(Other Computations)'!E189+'(Other Computations)'!E202))</f>
        <v>0</v>
      </c>
      <c r="F7833" s="43">
        <f t="shared" si="1670"/>
        <v>0</v>
      </c>
      <c r="G7833" s="76">
        <f>IF('(Other Computations)'!G202=0,0,Inputs!I294*Inputs!I187*Inputs!D70*Inputs!D26*'GM Alloc Factors'!G34/('(Other Computations)'!G189+'(Other Computations)'!G202))</f>
        <v>0</v>
      </c>
      <c r="H7833" s="76">
        <f>IF('(Other Computations)'!H202=0,0,Inputs!J294*Inputs!J187*Inputs!D70*Inputs!D26*'GM Alloc Factors'!H34/('(Other Computations)'!H189+'(Other Computations)'!H202))</f>
        <v>0</v>
      </c>
      <c r="I7833" s="76">
        <f>IF('(Other Computations)'!I202=0,0,Inputs!K294*Inputs!K187*Inputs!D70*Inputs!D26*'GM Alloc Factors'!I34/('(Other Computations)'!I189+'(Other Computations)'!I202))</f>
        <v>0</v>
      </c>
      <c r="J7833" s="76">
        <f>IF('(Other Computations)'!J202=0,0,Inputs!L294*Inputs!L187*Inputs!D70*Inputs!D26*'GM Alloc Factors'!J34/('(Other Computations)'!J189+'(Other Computations)'!J202))</f>
        <v>0</v>
      </c>
      <c r="K7833" s="43">
        <f t="shared" si="1671"/>
        <v>0</v>
      </c>
    </row>
    <row r="7834" spans="1:11" ht="12.75" customHeight="1">
      <c r="A7834" s="61" t="str">
        <f>"         "&amp;Labels!B73</f>
        <v xml:space="preserve">         Customer 5</v>
      </c>
      <c r="B7834" s="76">
        <f>IF('(Other Computations)'!B203=0,0,Inputs!D295*Inputs!D188*Inputs!D71*Inputs!D26*'GM Alloc Factors'!B34/('(Other Computations)'!B190+'(Other Computations)'!B203))</f>
        <v>0</v>
      </c>
      <c r="C7834" s="76">
        <f>IF('(Other Computations)'!C203=0,0,Inputs!E295*Inputs!E188*Inputs!D71*Inputs!D26*'GM Alloc Factors'!C34/('(Other Computations)'!C190+'(Other Computations)'!C203))</f>
        <v>0</v>
      </c>
      <c r="D7834" s="76">
        <f>IF('(Other Computations)'!D203=0,0,Inputs!F295*Inputs!F188*Inputs!D71*Inputs!D26*'GM Alloc Factors'!D34/('(Other Computations)'!D190+'(Other Computations)'!D203))</f>
        <v>0</v>
      </c>
      <c r="E7834" s="76">
        <f>IF('(Other Computations)'!E203=0,0,Inputs!G295*Inputs!G188*Inputs!D71*Inputs!D26*'GM Alloc Factors'!E34/('(Other Computations)'!E190+'(Other Computations)'!E203))</f>
        <v>0</v>
      </c>
      <c r="F7834" s="43">
        <f t="shared" si="1670"/>
        <v>0</v>
      </c>
      <c r="G7834" s="76">
        <f>IF('(Other Computations)'!G203=0,0,Inputs!I295*Inputs!I188*Inputs!D71*Inputs!D26*'GM Alloc Factors'!G34/('(Other Computations)'!G190+'(Other Computations)'!G203))</f>
        <v>0</v>
      </c>
      <c r="H7834" s="76">
        <f>IF('(Other Computations)'!H203=0,0,Inputs!J295*Inputs!J188*Inputs!D71*Inputs!D26*'GM Alloc Factors'!H34/('(Other Computations)'!H190+'(Other Computations)'!H203))</f>
        <v>0</v>
      </c>
      <c r="I7834" s="76">
        <f>IF('(Other Computations)'!I203=0,0,Inputs!K295*Inputs!K188*Inputs!D71*Inputs!D26*'GM Alloc Factors'!I34/('(Other Computations)'!I190+'(Other Computations)'!I203))</f>
        <v>0</v>
      </c>
      <c r="J7834" s="76">
        <f>IF('(Other Computations)'!J203=0,0,Inputs!L295*Inputs!L188*Inputs!D71*Inputs!D26*'GM Alloc Factors'!J34/('(Other Computations)'!J190+'(Other Computations)'!J203))</f>
        <v>0</v>
      </c>
      <c r="K7834" s="43">
        <f t="shared" si="1671"/>
        <v>0</v>
      </c>
    </row>
    <row r="7835" spans="1:11" ht="12.75" customHeight="1">
      <c r="A7835" s="61" t="str">
        <f>"         "&amp;Labels!B74</f>
        <v xml:space="preserve">         Customer 6</v>
      </c>
      <c r="B7835" s="76">
        <f>IF('(Other Computations)'!B204=0,0,Inputs!D296*Inputs!D189*Inputs!D72*Inputs!D26*'GM Alloc Factors'!B34/('(Other Computations)'!B191+'(Other Computations)'!B204))</f>
        <v>0</v>
      </c>
      <c r="C7835" s="76">
        <f>IF('(Other Computations)'!C204=0,0,Inputs!E296*Inputs!E189*Inputs!D72*Inputs!D26*'GM Alloc Factors'!C34/('(Other Computations)'!C191+'(Other Computations)'!C204))</f>
        <v>0</v>
      </c>
      <c r="D7835" s="76">
        <f>IF('(Other Computations)'!D204=0,0,Inputs!F296*Inputs!F189*Inputs!D72*Inputs!D26*'GM Alloc Factors'!D34/('(Other Computations)'!D191+'(Other Computations)'!D204))</f>
        <v>0</v>
      </c>
      <c r="E7835" s="76">
        <f>IF('(Other Computations)'!E204=0,0,Inputs!G296*Inputs!G189*Inputs!D72*Inputs!D26*'GM Alloc Factors'!E34/('(Other Computations)'!E191+'(Other Computations)'!E204))</f>
        <v>0</v>
      </c>
      <c r="F7835" s="43">
        <f t="shared" si="1670"/>
        <v>0</v>
      </c>
      <c r="G7835" s="76">
        <f>IF('(Other Computations)'!G204=0,0,Inputs!I296*Inputs!I189*Inputs!D72*Inputs!D26*'GM Alloc Factors'!G34/('(Other Computations)'!G191+'(Other Computations)'!G204))</f>
        <v>0</v>
      </c>
      <c r="H7835" s="76">
        <f>IF('(Other Computations)'!H204=0,0,Inputs!J296*Inputs!J189*Inputs!D72*Inputs!D26*'GM Alloc Factors'!H34/('(Other Computations)'!H191+'(Other Computations)'!H204))</f>
        <v>0</v>
      </c>
      <c r="I7835" s="76">
        <f>IF('(Other Computations)'!I204=0,0,Inputs!K296*Inputs!K189*Inputs!D72*Inputs!D26*'GM Alloc Factors'!I34/('(Other Computations)'!I191+'(Other Computations)'!I204))</f>
        <v>0</v>
      </c>
      <c r="J7835" s="76">
        <f>IF('(Other Computations)'!J204=0,0,Inputs!L296*Inputs!L189*Inputs!D72*Inputs!D26*'GM Alloc Factors'!J34/('(Other Computations)'!J191+'(Other Computations)'!J204))</f>
        <v>0</v>
      </c>
      <c r="K7835" s="43">
        <f t="shared" si="1671"/>
        <v>0</v>
      </c>
    </row>
    <row r="7836" spans="1:11" ht="12.75" customHeight="1">
      <c r="A7836" s="61" t="str">
        <f>"         "&amp;Labels!B75</f>
        <v xml:space="preserve">         Customer 7</v>
      </c>
      <c r="B7836" s="76">
        <f>IF('(Other Computations)'!B205=0,0,Inputs!D297*Inputs!D190*Inputs!D73*Inputs!D26*'GM Alloc Factors'!B34/('(Other Computations)'!B192+'(Other Computations)'!B205))</f>
        <v>0</v>
      </c>
      <c r="C7836" s="76">
        <f>IF('(Other Computations)'!C205=0,0,Inputs!E297*Inputs!E190*Inputs!D73*Inputs!D26*'GM Alloc Factors'!C34/('(Other Computations)'!C192+'(Other Computations)'!C205))</f>
        <v>0</v>
      </c>
      <c r="D7836" s="76">
        <f>IF('(Other Computations)'!D205=0,0,Inputs!F297*Inputs!F190*Inputs!D73*Inputs!D26*'GM Alloc Factors'!D34/('(Other Computations)'!D192+'(Other Computations)'!D205))</f>
        <v>0</v>
      </c>
      <c r="E7836" s="76">
        <f>IF('(Other Computations)'!E205=0,0,Inputs!G297*Inputs!G190*Inputs!D73*Inputs!D26*'GM Alloc Factors'!E34/('(Other Computations)'!E192+'(Other Computations)'!E205))</f>
        <v>0</v>
      </c>
      <c r="F7836" s="43">
        <f t="shared" si="1670"/>
        <v>0</v>
      </c>
      <c r="G7836" s="76">
        <f>IF('(Other Computations)'!G205=0,0,Inputs!I297*Inputs!I190*Inputs!D73*Inputs!D26*'GM Alloc Factors'!G34/('(Other Computations)'!G192+'(Other Computations)'!G205))</f>
        <v>0</v>
      </c>
      <c r="H7836" s="76">
        <f>IF('(Other Computations)'!H205=0,0,Inputs!J297*Inputs!J190*Inputs!D73*Inputs!D26*'GM Alloc Factors'!H34/('(Other Computations)'!H192+'(Other Computations)'!H205))</f>
        <v>0</v>
      </c>
      <c r="I7836" s="76">
        <f>IF('(Other Computations)'!I205=0,0,Inputs!K297*Inputs!K190*Inputs!D73*Inputs!D26*'GM Alloc Factors'!I34/('(Other Computations)'!I192+'(Other Computations)'!I205))</f>
        <v>0</v>
      </c>
      <c r="J7836" s="76">
        <f>IF('(Other Computations)'!J205=0,0,Inputs!L297*Inputs!L190*Inputs!D73*Inputs!D26*'GM Alloc Factors'!J34/('(Other Computations)'!J192+'(Other Computations)'!J205))</f>
        <v>0</v>
      </c>
      <c r="K7836" s="43">
        <f t="shared" si="1671"/>
        <v>0</v>
      </c>
    </row>
    <row r="7837" spans="1:11" ht="12.75" customHeight="1">
      <c r="A7837" s="61" t="str">
        <f>"         "&amp;Labels!B76</f>
        <v xml:space="preserve">         Customer 8</v>
      </c>
      <c r="B7837" s="76">
        <f>IF('(Other Computations)'!B206=0,0,Inputs!D298*Inputs!D191*Inputs!D74*Inputs!D26*'GM Alloc Factors'!B34/('(Other Computations)'!B193+'(Other Computations)'!B206))</f>
        <v>0</v>
      </c>
      <c r="C7837" s="76">
        <f>IF('(Other Computations)'!C206=0,0,Inputs!E298*Inputs!E191*Inputs!D74*Inputs!D26*'GM Alloc Factors'!C34/('(Other Computations)'!C193+'(Other Computations)'!C206))</f>
        <v>0</v>
      </c>
      <c r="D7837" s="76">
        <f>IF('(Other Computations)'!D206=0,0,Inputs!F298*Inputs!F191*Inputs!D74*Inputs!D26*'GM Alloc Factors'!D34/('(Other Computations)'!D193+'(Other Computations)'!D206))</f>
        <v>0</v>
      </c>
      <c r="E7837" s="76">
        <f>IF('(Other Computations)'!E206=0,0,Inputs!G298*Inputs!G191*Inputs!D74*Inputs!D26*'GM Alloc Factors'!E34/('(Other Computations)'!E193+'(Other Computations)'!E206))</f>
        <v>0</v>
      </c>
      <c r="F7837" s="43">
        <f t="shared" si="1670"/>
        <v>0</v>
      </c>
      <c r="G7837" s="76">
        <f>IF('(Other Computations)'!G206=0,0,Inputs!I298*Inputs!I191*Inputs!D74*Inputs!D26*'GM Alloc Factors'!G34/('(Other Computations)'!G193+'(Other Computations)'!G206))</f>
        <v>0</v>
      </c>
      <c r="H7837" s="76">
        <f>IF('(Other Computations)'!H206=0,0,Inputs!J298*Inputs!J191*Inputs!D74*Inputs!D26*'GM Alloc Factors'!H34/('(Other Computations)'!H193+'(Other Computations)'!H206))</f>
        <v>0</v>
      </c>
      <c r="I7837" s="76">
        <f>IF('(Other Computations)'!I206=0,0,Inputs!K298*Inputs!K191*Inputs!D74*Inputs!D26*'GM Alloc Factors'!I34/('(Other Computations)'!I193+'(Other Computations)'!I206))</f>
        <v>0</v>
      </c>
      <c r="J7837" s="76">
        <f>IF('(Other Computations)'!J206=0,0,Inputs!L298*Inputs!L191*Inputs!D74*Inputs!D26*'GM Alloc Factors'!J34/('(Other Computations)'!J193+'(Other Computations)'!J206))</f>
        <v>0</v>
      </c>
      <c r="K7837" s="43">
        <f t="shared" si="1671"/>
        <v>0</v>
      </c>
    </row>
    <row r="7838" spans="1:11" ht="12.75" customHeight="1">
      <c r="A7838" s="61" t="str">
        <f>"         "&amp;Labels!B77</f>
        <v xml:space="preserve">         Customer 9</v>
      </c>
      <c r="B7838" s="76">
        <f>IF('(Other Computations)'!B207=0,0,Inputs!D299*Inputs!D192*Inputs!D75*Inputs!D26*'GM Alloc Factors'!B34/('(Other Computations)'!B194+'(Other Computations)'!B207))</f>
        <v>0</v>
      </c>
      <c r="C7838" s="76">
        <f>IF('(Other Computations)'!C207=0,0,Inputs!E299*Inputs!E192*Inputs!D75*Inputs!D26*'GM Alloc Factors'!C34/('(Other Computations)'!C194+'(Other Computations)'!C207))</f>
        <v>0</v>
      </c>
      <c r="D7838" s="76">
        <f>IF('(Other Computations)'!D207=0,0,Inputs!F299*Inputs!F192*Inputs!D75*Inputs!D26*'GM Alloc Factors'!D34/('(Other Computations)'!D194+'(Other Computations)'!D207))</f>
        <v>0</v>
      </c>
      <c r="E7838" s="76">
        <f>IF('(Other Computations)'!E207=0,0,Inputs!G299*Inputs!G192*Inputs!D75*Inputs!D26*'GM Alloc Factors'!E34/('(Other Computations)'!E194+'(Other Computations)'!E207))</f>
        <v>0</v>
      </c>
      <c r="F7838" s="43">
        <f t="shared" si="1670"/>
        <v>0</v>
      </c>
      <c r="G7838" s="76">
        <f>IF('(Other Computations)'!G207=0,0,Inputs!I299*Inputs!I192*Inputs!D75*Inputs!D26*'GM Alloc Factors'!G34/('(Other Computations)'!G194+'(Other Computations)'!G207))</f>
        <v>0</v>
      </c>
      <c r="H7838" s="76">
        <f>IF('(Other Computations)'!H207=0,0,Inputs!J299*Inputs!J192*Inputs!D75*Inputs!D26*'GM Alloc Factors'!H34/('(Other Computations)'!H194+'(Other Computations)'!H207))</f>
        <v>0</v>
      </c>
      <c r="I7838" s="76">
        <f>IF('(Other Computations)'!I207=0,0,Inputs!K299*Inputs!K192*Inputs!D75*Inputs!D26*'GM Alloc Factors'!I34/('(Other Computations)'!I194+'(Other Computations)'!I207))</f>
        <v>0</v>
      </c>
      <c r="J7838" s="76">
        <f>IF('(Other Computations)'!J207=0,0,Inputs!L299*Inputs!L192*Inputs!D75*Inputs!D26*'GM Alloc Factors'!J34/('(Other Computations)'!J194+'(Other Computations)'!J207))</f>
        <v>0</v>
      </c>
      <c r="K7838" s="43">
        <f t="shared" si="1671"/>
        <v>0</v>
      </c>
    </row>
    <row r="7839" spans="1:11" ht="12.75" customHeight="1">
      <c r="A7839" s="61" t="str">
        <f>"         "&amp;Labels!B78</f>
        <v xml:space="preserve">         Customer 10</v>
      </c>
      <c r="B7839" s="76">
        <f>IF('(Other Computations)'!B208=0,0,Inputs!D300*Inputs!D193*Inputs!D76*Inputs!D26*'GM Alloc Factors'!B34/('(Other Computations)'!B195+'(Other Computations)'!B208))</f>
        <v>0</v>
      </c>
      <c r="C7839" s="76">
        <f>IF('(Other Computations)'!C208=0,0,Inputs!E300*Inputs!E193*Inputs!D76*Inputs!D26*'GM Alloc Factors'!C34/('(Other Computations)'!C195+'(Other Computations)'!C208))</f>
        <v>0</v>
      </c>
      <c r="D7839" s="76">
        <f>IF('(Other Computations)'!D208=0,0,Inputs!F300*Inputs!F193*Inputs!D76*Inputs!D26*'GM Alloc Factors'!D34/('(Other Computations)'!D195+'(Other Computations)'!D208))</f>
        <v>0</v>
      </c>
      <c r="E7839" s="76">
        <f>IF('(Other Computations)'!E208=0,0,Inputs!G300*Inputs!G193*Inputs!D76*Inputs!D26*'GM Alloc Factors'!E34/('(Other Computations)'!E195+'(Other Computations)'!E208))</f>
        <v>0</v>
      </c>
      <c r="F7839" s="43">
        <f t="shared" si="1670"/>
        <v>0</v>
      </c>
      <c r="G7839" s="76">
        <f>IF('(Other Computations)'!G208=0,0,Inputs!I300*Inputs!I193*Inputs!D76*Inputs!D26*'GM Alloc Factors'!G34/('(Other Computations)'!G195+'(Other Computations)'!G208))</f>
        <v>0</v>
      </c>
      <c r="H7839" s="76">
        <f>IF('(Other Computations)'!H208=0,0,Inputs!J300*Inputs!J193*Inputs!D76*Inputs!D26*'GM Alloc Factors'!H34/('(Other Computations)'!H195+'(Other Computations)'!H208))</f>
        <v>0</v>
      </c>
      <c r="I7839" s="76">
        <f>IF('(Other Computations)'!I208=0,0,Inputs!K300*Inputs!K193*Inputs!D76*Inputs!D26*'GM Alloc Factors'!I34/('(Other Computations)'!I195+'(Other Computations)'!I208))</f>
        <v>0</v>
      </c>
      <c r="J7839" s="76">
        <f>IF('(Other Computations)'!J208=0,0,Inputs!L300*Inputs!L193*Inputs!D76*Inputs!D26*'GM Alloc Factors'!J34/('(Other Computations)'!J195+'(Other Computations)'!J208))</f>
        <v>0</v>
      </c>
      <c r="K7839" s="43">
        <f t="shared" si="1671"/>
        <v>0</v>
      </c>
    </row>
    <row r="7840" spans="1:11" ht="12.75" customHeight="1">
      <c r="A7840" s="61" t="str">
        <f>"         "&amp;Labels!C68</f>
        <v xml:space="preserve">         Total</v>
      </c>
      <c r="B7840" s="84">
        <f>SUM(B7830:B7839)</f>
        <v>0</v>
      </c>
      <c r="C7840" s="84">
        <f>SUM(C7830:C7839)</f>
        <v>0</v>
      </c>
      <c r="D7840" s="84">
        <f>SUM(D7830:D7839)</f>
        <v>0</v>
      </c>
      <c r="E7840" s="84">
        <f>SUM(E7830:E7839)</f>
        <v>0</v>
      </c>
      <c r="F7840" s="43">
        <f t="shared" si="1670"/>
        <v>0</v>
      </c>
      <c r="G7840" s="84">
        <f>SUM(G7830:G7839)</f>
        <v>0</v>
      </c>
      <c r="H7840" s="84">
        <f>SUM(H7830:H7839)</f>
        <v>0</v>
      </c>
      <c r="I7840" s="84">
        <f>SUM(I7830:I7839)</f>
        <v>0</v>
      </c>
      <c r="J7840" s="84">
        <f>SUM(J7830:J7839)</f>
        <v>0</v>
      </c>
      <c r="K7840" s="43">
        <f t="shared" si="1671"/>
        <v>0</v>
      </c>
    </row>
    <row r="7841" spans="1:11" ht="12.75" customHeight="1">
      <c r="A7841" s="61" t="str">
        <f>"      "&amp;Labels!B86</f>
        <v xml:space="preserve">      Q 2</v>
      </c>
      <c r="B7841" s="84"/>
      <c r="C7841" s="84"/>
      <c r="D7841" s="84"/>
      <c r="E7841" s="84"/>
      <c r="F7841" s="43"/>
      <c r="G7841" s="84"/>
      <c r="H7841" s="84"/>
      <c r="I7841" s="84"/>
      <c r="J7841" s="84"/>
      <c r="K7841" s="43"/>
    </row>
    <row r="7842" spans="1:11" ht="12.75" customHeight="1">
      <c r="A7842" s="61" t="str">
        <f>"         "&amp;Labels!B69</f>
        <v xml:space="preserve">         Customer 1</v>
      </c>
      <c r="B7842" s="76">
        <f>IF('(Other Computations)'!B199=0,0,Inputs!D291*Inputs!D184*Inputs!E67*Inputs!D26*'GM Alloc Factors'!B37/('(Other Computations)'!B186+'(Other Computations)'!B199))</f>
        <v>0</v>
      </c>
      <c r="C7842" s="76">
        <f>IF('(Other Computations)'!C199=0,0,Inputs!E291*Inputs!E184*Inputs!E67*Inputs!D26*'GM Alloc Factors'!C37/('(Other Computations)'!C186+'(Other Computations)'!C199))</f>
        <v>0</v>
      </c>
      <c r="D7842" s="76">
        <f>IF('(Other Computations)'!D199=0,0,Inputs!F291*Inputs!F184*Inputs!E67*Inputs!D26*'GM Alloc Factors'!D37/('(Other Computations)'!D186+'(Other Computations)'!D199))</f>
        <v>0</v>
      </c>
      <c r="E7842" s="76">
        <f>IF('(Other Computations)'!E199=0,0,Inputs!G291*Inputs!G184*Inputs!E67*Inputs!D26*'GM Alloc Factors'!E37/('(Other Computations)'!E186+'(Other Computations)'!E199))</f>
        <v>0</v>
      </c>
      <c r="F7842" s="43">
        <f t="shared" ref="F7842:F7852" si="1672">SUM(B7842:E7842)</f>
        <v>0</v>
      </c>
      <c r="G7842" s="76">
        <f>IF('(Other Computations)'!G199=0,0,Inputs!I291*Inputs!I184*Inputs!E67*Inputs!D26*'GM Alloc Factors'!G37/('(Other Computations)'!G186+'(Other Computations)'!G199))</f>
        <v>0</v>
      </c>
      <c r="H7842" s="76">
        <f>IF('(Other Computations)'!H199=0,0,Inputs!J291*Inputs!J184*Inputs!E67*Inputs!D26*'GM Alloc Factors'!H37/('(Other Computations)'!H186+'(Other Computations)'!H199))</f>
        <v>0</v>
      </c>
      <c r="I7842" s="76">
        <f>IF('(Other Computations)'!I199=0,0,Inputs!K291*Inputs!K184*Inputs!E67*Inputs!D26*'GM Alloc Factors'!I37/('(Other Computations)'!I186+'(Other Computations)'!I199))</f>
        <v>0</v>
      </c>
      <c r="J7842" s="76">
        <f>IF('(Other Computations)'!J199=0,0,Inputs!L291*Inputs!L184*Inputs!E67*Inputs!D26*'GM Alloc Factors'!J37/('(Other Computations)'!J186+'(Other Computations)'!J199))</f>
        <v>0</v>
      </c>
      <c r="K7842" s="43">
        <f t="shared" ref="K7842:K7852" si="1673">SUM(G7842:J7842)</f>
        <v>0</v>
      </c>
    </row>
    <row r="7843" spans="1:11" ht="12.75" customHeight="1">
      <c r="A7843" s="61" t="str">
        <f>"         "&amp;Labels!B70</f>
        <v xml:space="preserve">         Customer 2</v>
      </c>
      <c r="B7843" s="76">
        <f>IF('(Other Computations)'!B200=0,0,Inputs!D292*Inputs!D185*Inputs!E68*Inputs!D26*'GM Alloc Factors'!B37/('(Other Computations)'!B187+'(Other Computations)'!B200))</f>
        <v>0</v>
      </c>
      <c r="C7843" s="76">
        <f>IF('(Other Computations)'!C200=0,0,Inputs!E292*Inputs!E185*Inputs!E68*Inputs!D26*'GM Alloc Factors'!C37/('(Other Computations)'!C187+'(Other Computations)'!C200))</f>
        <v>0</v>
      </c>
      <c r="D7843" s="76">
        <f>IF('(Other Computations)'!D200=0,0,Inputs!F292*Inputs!F185*Inputs!E68*Inputs!D26*'GM Alloc Factors'!D37/('(Other Computations)'!D187+'(Other Computations)'!D200))</f>
        <v>0</v>
      </c>
      <c r="E7843" s="76">
        <f>IF('(Other Computations)'!E200=0,0,Inputs!G292*Inputs!G185*Inputs!E68*Inputs!D26*'GM Alloc Factors'!E37/('(Other Computations)'!E187+'(Other Computations)'!E200))</f>
        <v>0</v>
      </c>
      <c r="F7843" s="43">
        <f t="shared" si="1672"/>
        <v>0</v>
      </c>
      <c r="G7843" s="76">
        <f>IF('(Other Computations)'!G200=0,0,Inputs!I292*Inputs!I185*Inputs!E68*Inputs!D26*'GM Alloc Factors'!G37/('(Other Computations)'!G187+'(Other Computations)'!G200))</f>
        <v>0</v>
      </c>
      <c r="H7843" s="76">
        <f>IF('(Other Computations)'!H200=0,0,Inputs!J292*Inputs!J185*Inputs!E68*Inputs!D26*'GM Alloc Factors'!H37/('(Other Computations)'!H187+'(Other Computations)'!H200))</f>
        <v>0</v>
      </c>
      <c r="I7843" s="76">
        <f>IF('(Other Computations)'!I200=0,0,Inputs!K292*Inputs!K185*Inputs!E68*Inputs!D26*'GM Alloc Factors'!I37/('(Other Computations)'!I187+'(Other Computations)'!I200))</f>
        <v>0</v>
      </c>
      <c r="J7843" s="76">
        <f>IF('(Other Computations)'!J200=0,0,Inputs!L292*Inputs!L185*Inputs!E68*Inputs!D26*'GM Alloc Factors'!J37/('(Other Computations)'!J187+'(Other Computations)'!J200))</f>
        <v>0</v>
      </c>
      <c r="K7843" s="43">
        <f t="shared" si="1673"/>
        <v>0</v>
      </c>
    </row>
    <row r="7844" spans="1:11" ht="12.75" customHeight="1">
      <c r="A7844" s="61" t="str">
        <f>"         "&amp;Labels!B71</f>
        <v xml:space="preserve">         Customer 3</v>
      </c>
      <c r="B7844" s="76">
        <f>IF('(Other Computations)'!B201=0,0,Inputs!D293*Inputs!D186*Inputs!E69*Inputs!D26*'GM Alloc Factors'!B37/('(Other Computations)'!B188+'(Other Computations)'!B201))</f>
        <v>0</v>
      </c>
      <c r="C7844" s="76">
        <f>IF('(Other Computations)'!C201=0,0,Inputs!E293*Inputs!E186*Inputs!E69*Inputs!D26*'GM Alloc Factors'!C37/('(Other Computations)'!C188+'(Other Computations)'!C201))</f>
        <v>0</v>
      </c>
      <c r="D7844" s="76">
        <f>IF('(Other Computations)'!D201=0,0,Inputs!F293*Inputs!F186*Inputs!E69*Inputs!D26*'GM Alloc Factors'!D37/('(Other Computations)'!D188+'(Other Computations)'!D201))</f>
        <v>0</v>
      </c>
      <c r="E7844" s="76">
        <f>IF('(Other Computations)'!E201=0,0,Inputs!G293*Inputs!G186*Inputs!E69*Inputs!D26*'GM Alloc Factors'!E37/('(Other Computations)'!E188+'(Other Computations)'!E201))</f>
        <v>0</v>
      </c>
      <c r="F7844" s="43">
        <f t="shared" si="1672"/>
        <v>0</v>
      </c>
      <c r="G7844" s="76">
        <f>IF('(Other Computations)'!G201=0,0,Inputs!I293*Inputs!I186*Inputs!E69*Inputs!D26*'GM Alloc Factors'!G37/('(Other Computations)'!G188+'(Other Computations)'!G201))</f>
        <v>0</v>
      </c>
      <c r="H7844" s="76">
        <f>IF('(Other Computations)'!H201=0,0,Inputs!J293*Inputs!J186*Inputs!E69*Inputs!D26*'GM Alloc Factors'!H37/('(Other Computations)'!H188+'(Other Computations)'!H201))</f>
        <v>0</v>
      </c>
      <c r="I7844" s="76">
        <f>IF('(Other Computations)'!I201=0,0,Inputs!K293*Inputs!K186*Inputs!E69*Inputs!D26*'GM Alloc Factors'!I37/('(Other Computations)'!I188+'(Other Computations)'!I201))</f>
        <v>0</v>
      </c>
      <c r="J7844" s="76">
        <f>IF('(Other Computations)'!J201=0,0,Inputs!L293*Inputs!L186*Inputs!E69*Inputs!D26*'GM Alloc Factors'!J37/('(Other Computations)'!J188+'(Other Computations)'!J201))</f>
        <v>0</v>
      </c>
      <c r="K7844" s="43">
        <f t="shared" si="1673"/>
        <v>0</v>
      </c>
    </row>
    <row r="7845" spans="1:11" ht="12.75" customHeight="1">
      <c r="A7845" s="61" t="str">
        <f>"         "&amp;Labels!B72</f>
        <v xml:space="preserve">         Customer 4</v>
      </c>
      <c r="B7845" s="76">
        <f>IF('(Other Computations)'!B202=0,0,Inputs!D294*Inputs!D187*Inputs!E70*Inputs!D26*'GM Alloc Factors'!B37/('(Other Computations)'!B189+'(Other Computations)'!B202))</f>
        <v>0</v>
      </c>
      <c r="C7845" s="76">
        <f>IF('(Other Computations)'!C202=0,0,Inputs!E294*Inputs!E187*Inputs!E70*Inputs!D26*'GM Alloc Factors'!C37/('(Other Computations)'!C189+'(Other Computations)'!C202))</f>
        <v>0</v>
      </c>
      <c r="D7845" s="76">
        <f>IF('(Other Computations)'!D202=0,0,Inputs!F294*Inputs!F187*Inputs!E70*Inputs!D26*'GM Alloc Factors'!D37/('(Other Computations)'!D189+'(Other Computations)'!D202))</f>
        <v>0</v>
      </c>
      <c r="E7845" s="76">
        <f>IF('(Other Computations)'!E202=0,0,Inputs!G294*Inputs!G187*Inputs!E70*Inputs!D26*'GM Alloc Factors'!E37/('(Other Computations)'!E189+'(Other Computations)'!E202))</f>
        <v>0</v>
      </c>
      <c r="F7845" s="43">
        <f t="shared" si="1672"/>
        <v>0</v>
      </c>
      <c r="G7845" s="76">
        <f>IF('(Other Computations)'!G202=0,0,Inputs!I294*Inputs!I187*Inputs!E70*Inputs!D26*'GM Alloc Factors'!G37/('(Other Computations)'!G189+'(Other Computations)'!G202))</f>
        <v>0</v>
      </c>
      <c r="H7845" s="76">
        <f>IF('(Other Computations)'!H202=0,0,Inputs!J294*Inputs!J187*Inputs!E70*Inputs!D26*'GM Alloc Factors'!H37/('(Other Computations)'!H189+'(Other Computations)'!H202))</f>
        <v>0</v>
      </c>
      <c r="I7845" s="76">
        <f>IF('(Other Computations)'!I202=0,0,Inputs!K294*Inputs!K187*Inputs!E70*Inputs!D26*'GM Alloc Factors'!I37/('(Other Computations)'!I189+'(Other Computations)'!I202))</f>
        <v>0</v>
      </c>
      <c r="J7845" s="76">
        <f>IF('(Other Computations)'!J202=0,0,Inputs!L294*Inputs!L187*Inputs!E70*Inputs!D26*'GM Alloc Factors'!J37/('(Other Computations)'!J189+'(Other Computations)'!J202))</f>
        <v>0</v>
      </c>
      <c r="K7845" s="43">
        <f t="shared" si="1673"/>
        <v>0</v>
      </c>
    </row>
    <row r="7846" spans="1:11" ht="12.75" customHeight="1">
      <c r="A7846" s="61" t="str">
        <f>"         "&amp;Labels!B73</f>
        <v xml:space="preserve">         Customer 5</v>
      </c>
      <c r="B7846" s="76">
        <f>IF('(Other Computations)'!B203=0,0,Inputs!D295*Inputs!D188*Inputs!E71*Inputs!D26*'GM Alloc Factors'!B37/('(Other Computations)'!B190+'(Other Computations)'!B203))</f>
        <v>0</v>
      </c>
      <c r="C7846" s="76">
        <f>IF('(Other Computations)'!C203=0,0,Inputs!E295*Inputs!E188*Inputs!E71*Inputs!D26*'GM Alloc Factors'!C37/('(Other Computations)'!C190+'(Other Computations)'!C203))</f>
        <v>0</v>
      </c>
      <c r="D7846" s="76">
        <f>IF('(Other Computations)'!D203=0,0,Inputs!F295*Inputs!F188*Inputs!E71*Inputs!D26*'GM Alloc Factors'!D37/('(Other Computations)'!D190+'(Other Computations)'!D203))</f>
        <v>0</v>
      </c>
      <c r="E7846" s="76">
        <f>IF('(Other Computations)'!E203=0,0,Inputs!G295*Inputs!G188*Inputs!E71*Inputs!D26*'GM Alloc Factors'!E37/('(Other Computations)'!E190+'(Other Computations)'!E203))</f>
        <v>0</v>
      </c>
      <c r="F7846" s="43">
        <f t="shared" si="1672"/>
        <v>0</v>
      </c>
      <c r="G7846" s="76">
        <f>IF('(Other Computations)'!G203=0,0,Inputs!I295*Inputs!I188*Inputs!E71*Inputs!D26*'GM Alloc Factors'!G37/('(Other Computations)'!G190+'(Other Computations)'!G203))</f>
        <v>0</v>
      </c>
      <c r="H7846" s="76">
        <f>IF('(Other Computations)'!H203=0,0,Inputs!J295*Inputs!J188*Inputs!E71*Inputs!D26*'GM Alloc Factors'!H37/('(Other Computations)'!H190+'(Other Computations)'!H203))</f>
        <v>0</v>
      </c>
      <c r="I7846" s="76">
        <f>IF('(Other Computations)'!I203=0,0,Inputs!K295*Inputs!K188*Inputs!E71*Inputs!D26*'GM Alloc Factors'!I37/('(Other Computations)'!I190+'(Other Computations)'!I203))</f>
        <v>0</v>
      </c>
      <c r="J7846" s="76">
        <f>IF('(Other Computations)'!J203=0,0,Inputs!L295*Inputs!L188*Inputs!E71*Inputs!D26*'GM Alloc Factors'!J37/('(Other Computations)'!J190+'(Other Computations)'!J203))</f>
        <v>0</v>
      </c>
      <c r="K7846" s="43">
        <f t="shared" si="1673"/>
        <v>0</v>
      </c>
    </row>
    <row r="7847" spans="1:11" ht="12.75" customHeight="1">
      <c r="A7847" s="61" t="str">
        <f>"         "&amp;Labels!B74</f>
        <v xml:space="preserve">         Customer 6</v>
      </c>
      <c r="B7847" s="76">
        <f>IF('(Other Computations)'!B204=0,0,Inputs!D296*Inputs!D189*Inputs!E72*Inputs!D26*'GM Alloc Factors'!B37/('(Other Computations)'!B191+'(Other Computations)'!B204))</f>
        <v>0</v>
      </c>
      <c r="C7847" s="76">
        <f>IF('(Other Computations)'!C204=0,0,Inputs!E296*Inputs!E189*Inputs!E72*Inputs!D26*'GM Alloc Factors'!C37/('(Other Computations)'!C191+'(Other Computations)'!C204))</f>
        <v>0</v>
      </c>
      <c r="D7847" s="76">
        <f>IF('(Other Computations)'!D204=0,0,Inputs!F296*Inputs!F189*Inputs!E72*Inputs!D26*'GM Alloc Factors'!D37/('(Other Computations)'!D191+'(Other Computations)'!D204))</f>
        <v>0</v>
      </c>
      <c r="E7847" s="76">
        <f>IF('(Other Computations)'!E204=0,0,Inputs!G296*Inputs!G189*Inputs!E72*Inputs!D26*'GM Alloc Factors'!E37/('(Other Computations)'!E191+'(Other Computations)'!E204))</f>
        <v>0</v>
      </c>
      <c r="F7847" s="43">
        <f t="shared" si="1672"/>
        <v>0</v>
      </c>
      <c r="G7847" s="76">
        <f>IF('(Other Computations)'!G204=0,0,Inputs!I296*Inputs!I189*Inputs!E72*Inputs!D26*'GM Alloc Factors'!G37/('(Other Computations)'!G191+'(Other Computations)'!G204))</f>
        <v>0</v>
      </c>
      <c r="H7847" s="76">
        <f>IF('(Other Computations)'!H204=0,0,Inputs!J296*Inputs!J189*Inputs!E72*Inputs!D26*'GM Alloc Factors'!H37/('(Other Computations)'!H191+'(Other Computations)'!H204))</f>
        <v>0</v>
      </c>
      <c r="I7847" s="76">
        <f>IF('(Other Computations)'!I204=0,0,Inputs!K296*Inputs!K189*Inputs!E72*Inputs!D26*'GM Alloc Factors'!I37/('(Other Computations)'!I191+'(Other Computations)'!I204))</f>
        <v>0</v>
      </c>
      <c r="J7847" s="76">
        <f>IF('(Other Computations)'!J204=0,0,Inputs!L296*Inputs!L189*Inputs!E72*Inputs!D26*'GM Alloc Factors'!J37/('(Other Computations)'!J191+'(Other Computations)'!J204))</f>
        <v>0</v>
      </c>
      <c r="K7847" s="43">
        <f t="shared" si="1673"/>
        <v>0</v>
      </c>
    </row>
    <row r="7848" spans="1:11" ht="12.75" customHeight="1">
      <c r="A7848" s="61" t="str">
        <f>"         "&amp;Labels!B75</f>
        <v xml:space="preserve">         Customer 7</v>
      </c>
      <c r="B7848" s="76">
        <f>IF('(Other Computations)'!B205=0,0,Inputs!D297*Inputs!D190*Inputs!E73*Inputs!D26*'GM Alloc Factors'!B37/('(Other Computations)'!B192+'(Other Computations)'!B205))</f>
        <v>0</v>
      </c>
      <c r="C7848" s="76">
        <f>IF('(Other Computations)'!C205=0,0,Inputs!E297*Inputs!E190*Inputs!E73*Inputs!D26*'GM Alloc Factors'!C37/('(Other Computations)'!C192+'(Other Computations)'!C205))</f>
        <v>0</v>
      </c>
      <c r="D7848" s="76">
        <f>IF('(Other Computations)'!D205=0,0,Inputs!F297*Inputs!F190*Inputs!E73*Inputs!D26*'GM Alloc Factors'!D37/('(Other Computations)'!D192+'(Other Computations)'!D205))</f>
        <v>0</v>
      </c>
      <c r="E7848" s="76">
        <f>IF('(Other Computations)'!E205=0,0,Inputs!G297*Inputs!G190*Inputs!E73*Inputs!D26*'GM Alloc Factors'!E37/('(Other Computations)'!E192+'(Other Computations)'!E205))</f>
        <v>0</v>
      </c>
      <c r="F7848" s="43">
        <f t="shared" si="1672"/>
        <v>0</v>
      </c>
      <c r="G7848" s="76">
        <f>IF('(Other Computations)'!G205=0,0,Inputs!I297*Inputs!I190*Inputs!E73*Inputs!D26*'GM Alloc Factors'!G37/('(Other Computations)'!G192+'(Other Computations)'!G205))</f>
        <v>0</v>
      </c>
      <c r="H7848" s="76">
        <f>IF('(Other Computations)'!H205=0,0,Inputs!J297*Inputs!J190*Inputs!E73*Inputs!D26*'GM Alloc Factors'!H37/('(Other Computations)'!H192+'(Other Computations)'!H205))</f>
        <v>0</v>
      </c>
      <c r="I7848" s="76">
        <f>IF('(Other Computations)'!I205=0,0,Inputs!K297*Inputs!K190*Inputs!E73*Inputs!D26*'GM Alloc Factors'!I37/('(Other Computations)'!I192+'(Other Computations)'!I205))</f>
        <v>0</v>
      </c>
      <c r="J7848" s="76">
        <f>IF('(Other Computations)'!J205=0,0,Inputs!L297*Inputs!L190*Inputs!E73*Inputs!D26*'GM Alloc Factors'!J37/('(Other Computations)'!J192+'(Other Computations)'!J205))</f>
        <v>0</v>
      </c>
      <c r="K7848" s="43">
        <f t="shared" si="1673"/>
        <v>0</v>
      </c>
    </row>
    <row r="7849" spans="1:11" ht="12.75" customHeight="1">
      <c r="A7849" s="61" t="str">
        <f>"         "&amp;Labels!B76</f>
        <v xml:space="preserve">         Customer 8</v>
      </c>
      <c r="B7849" s="76">
        <f>IF('(Other Computations)'!B206=0,0,Inputs!D298*Inputs!D191*Inputs!E74*Inputs!D26*'GM Alloc Factors'!B37/('(Other Computations)'!B193+'(Other Computations)'!B206))</f>
        <v>0</v>
      </c>
      <c r="C7849" s="76">
        <f>IF('(Other Computations)'!C206=0,0,Inputs!E298*Inputs!E191*Inputs!E74*Inputs!D26*'GM Alloc Factors'!C37/('(Other Computations)'!C193+'(Other Computations)'!C206))</f>
        <v>0</v>
      </c>
      <c r="D7849" s="76">
        <f>IF('(Other Computations)'!D206=0,0,Inputs!F298*Inputs!F191*Inputs!E74*Inputs!D26*'GM Alloc Factors'!D37/('(Other Computations)'!D193+'(Other Computations)'!D206))</f>
        <v>0</v>
      </c>
      <c r="E7849" s="76">
        <f>IF('(Other Computations)'!E206=0,0,Inputs!G298*Inputs!G191*Inputs!E74*Inputs!D26*'GM Alloc Factors'!E37/('(Other Computations)'!E193+'(Other Computations)'!E206))</f>
        <v>0</v>
      </c>
      <c r="F7849" s="43">
        <f t="shared" si="1672"/>
        <v>0</v>
      </c>
      <c r="G7849" s="76">
        <f>IF('(Other Computations)'!G206=0,0,Inputs!I298*Inputs!I191*Inputs!E74*Inputs!D26*'GM Alloc Factors'!G37/('(Other Computations)'!G193+'(Other Computations)'!G206))</f>
        <v>0</v>
      </c>
      <c r="H7849" s="76">
        <f>IF('(Other Computations)'!H206=0,0,Inputs!J298*Inputs!J191*Inputs!E74*Inputs!D26*'GM Alloc Factors'!H37/('(Other Computations)'!H193+'(Other Computations)'!H206))</f>
        <v>0</v>
      </c>
      <c r="I7849" s="76">
        <f>IF('(Other Computations)'!I206=0,0,Inputs!K298*Inputs!K191*Inputs!E74*Inputs!D26*'GM Alloc Factors'!I37/('(Other Computations)'!I193+'(Other Computations)'!I206))</f>
        <v>0</v>
      </c>
      <c r="J7849" s="76">
        <f>IF('(Other Computations)'!J206=0,0,Inputs!L298*Inputs!L191*Inputs!E74*Inputs!D26*'GM Alloc Factors'!J37/('(Other Computations)'!J193+'(Other Computations)'!J206))</f>
        <v>0</v>
      </c>
      <c r="K7849" s="43">
        <f t="shared" si="1673"/>
        <v>0</v>
      </c>
    </row>
    <row r="7850" spans="1:11" ht="12.75" customHeight="1">
      <c r="A7850" s="61" t="str">
        <f>"         "&amp;Labels!B77</f>
        <v xml:space="preserve">         Customer 9</v>
      </c>
      <c r="B7850" s="76">
        <f>IF('(Other Computations)'!B207=0,0,Inputs!D299*Inputs!D192*Inputs!E75*Inputs!D26*'GM Alloc Factors'!B37/('(Other Computations)'!B194+'(Other Computations)'!B207))</f>
        <v>0</v>
      </c>
      <c r="C7850" s="76">
        <f>IF('(Other Computations)'!C207=0,0,Inputs!E299*Inputs!E192*Inputs!E75*Inputs!D26*'GM Alloc Factors'!C37/('(Other Computations)'!C194+'(Other Computations)'!C207))</f>
        <v>0</v>
      </c>
      <c r="D7850" s="76">
        <f>IF('(Other Computations)'!D207=0,0,Inputs!F299*Inputs!F192*Inputs!E75*Inputs!D26*'GM Alloc Factors'!D37/('(Other Computations)'!D194+'(Other Computations)'!D207))</f>
        <v>0</v>
      </c>
      <c r="E7850" s="76">
        <f>IF('(Other Computations)'!E207=0,0,Inputs!G299*Inputs!G192*Inputs!E75*Inputs!D26*'GM Alloc Factors'!E37/('(Other Computations)'!E194+'(Other Computations)'!E207))</f>
        <v>0</v>
      </c>
      <c r="F7850" s="43">
        <f t="shared" si="1672"/>
        <v>0</v>
      </c>
      <c r="G7850" s="76">
        <f>IF('(Other Computations)'!G207=0,0,Inputs!I299*Inputs!I192*Inputs!E75*Inputs!D26*'GM Alloc Factors'!G37/('(Other Computations)'!G194+'(Other Computations)'!G207))</f>
        <v>0</v>
      </c>
      <c r="H7850" s="76">
        <f>IF('(Other Computations)'!H207=0,0,Inputs!J299*Inputs!J192*Inputs!E75*Inputs!D26*'GM Alloc Factors'!H37/('(Other Computations)'!H194+'(Other Computations)'!H207))</f>
        <v>0</v>
      </c>
      <c r="I7850" s="76">
        <f>IF('(Other Computations)'!I207=0,0,Inputs!K299*Inputs!K192*Inputs!E75*Inputs!D26*'GM Alloc Factors'!I37/('(Other Computations)'!I194+'(Other Computations)'!I207))</f>
        <v>0</v>
      </c>
      <c r="J7850" s="76">
        <f>IF('(Other Computations)'!J207=0,0,Inputs!L299*Inputs!L192*Inputs!E75*Inputs!D26*'GM Alloc Factors'!J37/('(Other Computations)'!J194+'(Other Computations)'!J207))</f>
        <v>0</v>
      </c>
      <c r="K7850" s="43">
        <f t="shared" si="1673"/>
        <v>0</v>
      </c>
    </row>
    <row r="7851" spans="1:11" ht="12.75" customHeight="1">
      <c r="A7851" s="61" t="str">
        <f>"         "&amp;Labels!B78</f>
        <v xml:space="preserve">         Customer 10</v>
      </c>
      <c r="B7851" s="76">
        <f>IF('(Other Computations)'!B208=0,0,Inputs!D300*Inputs!D193*Inputs!E76*Inputs!D26*'GM Alloc Factors'!B37/('(Other Computations)'!B195+'(Other Computations)'!B208))</f>
        <v>0</v>
      </c>
      <c r="C7851" s="76">
        <f>IF('(Other Computations)'!C208=0,0,Inputs!E300*Inputs!E193*Inputs!E76*Inputs!D26*'GM Alloc Factors'!C37/('(Other Computations)'!C195+'(Other Computations)'!C208))</f>
        <v>0</v>
      </c>
      <c r="D7851" s="76">
        <f>IF('(Other Computations)'!D208=0,0,Inputs!F300*Inputs!F193*Inputs!E76*Inputs!D26*'GM Alloc Factors'!D37/('(Other Computations)'!D195+'(Other Computations)'!D208))</f>
        <v>0</v>
      </c>
      <c r="E7851" s="76">
        <f>IF('(Other Computations)'!E208=0,0,Inputs!G300*Inputs!G193*Inputs!E76*Inputs!D26*'GM Alloc Factors'!E37/('(Other Computations)'!E195+'(Other Computations)'!E208))</f>
        <v>0</v>
      </c>
      <c r="F7851" s="43">
        <f t="shared" si="1672"/>
        <v>0</v>
      </c>
      <c r="G7851" s="76">
        <f>IF('(Other Computations)'!G208=0,0,Inputs!I300*Inputs!I193*Inputs!E76*Inputs!D26*'GM Alloc Factors'!G37/('(Other Computations)'!G195+'(Other Computations)'!G208))</f>
        <v>0</v>
      </c>
      <c r="H7851" s="76">
        <f>IF('(Other Computations)'!H208=0,0,Inputs!J300*Inputs!J193*Inputs!E76*Inputs!D26*'GM Alloc Factors'!H37/('(Other Computations)'!H195+'(Other Computations)'!H208))</f>
        <v>0</v>
      </c>
      <c r="I7851" s="76">
        <f>IF('(Other Computations)'!I208=0,0,Inputs!K300*Inputs!K193*Inputs!E76*Inputs!D26*'GM Alloc Factors'!I37/('(Other Computations)'!I195+'(Other Computations)'!I208))</f>
        <v>0</v>
      </c>
      <c r="J7851" s="76">
        <f>IF('(Other Computations)'!J208=0,0,Inputs!L300*Inputs!L193*Inputs!E76*Inputs!D26*'GM Alloc Factors'!J37/('(Other Computations)'!J195+'(Other Computations)'!J208))</f>
        <v>0</v>
      </c>
      <c r="K7851" s="43">
        <f t="shared" si="1673"/>
        <v>0</v>
      </c>
    </row>
    <row r="7852" spans="1:11" ht="12.75" customHeight="1">
      <c r="A7852" s="61" t="str">
        <f>"         "&amp;Labels!C68</f>
        <v xml:space="preserve">         Total</v>
      </c>
      <c r="B7852" s="84">
        <f>SUM(B7842:B7851)</f>
        <v>0</v>
      </c>
      <c r="C7852" s="84">
        <f>SUM(C7842:C7851)</f>
        <v>0</v>
      </c>
      <c r="D7852" s="84">
        <f>SUM(D7842:D7851)</f>
        <v>0</v>
      </c>
      <c r="E7852" s="84">
        <f>SUM(E7842:E7851)</f>
        <v>0</v>
      </c>
      <c r="F7852" s="43">
        <f t="shared" si="1672"/>
        <v>0</v>
      </c>
      <c r="G7852" s="84">
        <f>SUM(G7842:G7851)</f>
        <v>0</v>
      </c>
      <c r="H7852" s="84">
        <f>SUM(H7842:H7851)</f>
        <v>0</v>
      </c>
      <c r="I7852" s="84">
        <f>SUM(I7842:I7851)</f>
        <v>0</v>
      </c>
      <c r="J7852" s="84">
        <f>SUM(J7842:J7851)</f>
        <v>0</v>
      </c>
      <c r="K7852" s="43">
        <f t="shared" si="1673"/>
        <v>0</v>
      </c>
    </row>
    <row r="7853" spans="1:11" ht="12.75" customHeight="1">
      <c r="A7853" s="61" t="str">
        <f>"      "&amp;Labels!B87</f>
        <v xml:space="preserve">      Q 3</v>
      </c>
      <c r="B7853" s="84"/>
      <c r="C7853" s="84"/>
      <c r="D7853" s="84"/>
      <c r="E7853" s="84"/>
      <c r="F7853" s="43"/>
      <c r="G7853" s="84"/>
      <c r="H7853" s="84"/>
      <c r="I7853" s="84"/>
      <c r="J7853" s="84"/>
      <c r="K7853" s="43"/>
    </row>
    <row r="7854" spans="1:11" ht="12.75" customHeight="1">
      <c r="A7854" s="61" t="str">
        <f>"         "&amp;Labels!B69</f>
        <v xml:space="preserve">         Customer 1</v>
      </c>
      <c r="B7854" s="76">
        <f>IF('(Other Computations)'!B199=0,0,Inputs!D291*Inputs!D184*Inputs!F67*Inputs!D26*'GM Alloc Factors'!B40/('(Other Computations)'!B186+'(Other Computations)'!B199))</f>
        <v>0</v>
      </c>
      <c r="C7854" s="76">
        <f>IF('(Other Computations)'!C199=0,0,Inputs!E291*Inputs!E184*Inputs!F67*Inputs!D26*'GM Alloc Factors'!C40/('(Other Computations)'!C186+'(Other Computations)'!C199))</f>
        <v>0</v>
      </c>
      <c r="D7854" s="76">
        <f>IF('(Other Computations)'!D199=0,0,Inputs!F291*Inputs!F184*Inputs!F67*Inputs!D26*'GM Alloc Factors'!D40/('(Other Computations)'!D186+'(Other Computations)'!D199))</f>
        <v>0</v>
      </c>
      <c r="E7854" s="76">
        <f>IF('(Other Computations)'!E199=0,0,Inputs!G291*Inputs!G184*Inputs!F67*Inputs!D26*'GM Alloc Factors'!E40/('(Other Computations)'!E186+'(Other Computations)'!E199))</f>
        <v>0</v>
      </c>
      <c r="F7854" s="43">
        <f t="shared" ref="F7854:F7864" si="1674">SUM(B7854:E7854)</f>
        <v>0</v>
      </c>
      <c r="G7854" s="76">
        <f>IF('(Other Computations)'!G199=0,0,Inputs!I291*Inputs!I184*Inputs!F67*Inputs!D26*'GM Alloc Factors'!G40/('(Other Computations)'!G186+'(Other Computations)'!G199))</f>
        <v>0</v>
      </c>
      <c r="H7854" s="76">
        <f>IF('(Other Computations)'!H199=0,0,Inputs!J291*Inputs!J184*Inputs!F67*Inputs!D26*'GM Alloc Factors'!H40/('(Other Computations)'!H186+'(Other Computations)'!H199))</f>
        <v>0</v>
      </c>
      <c r="I7854" s="76">
        <f>IF('(Other Computations)'!I199=0,0,Inputs!K291*Inputs!K184*Inputs!F67*Inputs!D26*'GM Alloc Factors'!I40/('(Other Computations)'!I186+'(Other Computations)'!I199))</f>
        <v>0</v>
      </c>
      <c r="J7854" s="76">
        <f>IF('(Other Computations)'!J199=0,0,Inputs!L291*Inputs!L184*Inputs!F67*Inputs!D26*'GM Alloc Factors'!J40/('(Other Computations)'!J186+'(Other Computations)'!J199))</f>
        <v>0</v>
      </c>
      <c r="K7854" s="43">
        <f t="shared" ref="K7854:K7864" si="1675">SUM(G7854:J7854)</f>
        <v>0</v>
      </c>
    </row>
    <row r="7855" spans="1:11" ht="12.75" customHeight="1">
      <c r="A7855" s="61" t="str">
        <f>"         "&amp;Labels!B70</f>
        <v xml:space="preserve">         Customer 2</v>
      </c>
      <c r="B7855" s="76">
        <f>IF('(Other Computations)'!B200=0,0,Inputs!D292*Inputs!D185*Inputs!F68*Inputs!D26*'GM Alloc Factors'!B40/('(Other Computations)'!B187+'(Other Computations)'!B200))</f>
        <v>0</v>
      </c>
      <c r="C7855" s="76">
        <f>IF('(Other Computations)'!C200=0,0,Inputs!E292*Inputs!E185*Inputs!F68*Inputs!D26*'GM Alloc Factors'!C40/('(Other Computations)'!C187+'(Other Computations)'!C200))</f>
        <v>0</v>
      </c>
      <c r="D7855" s="76">
        <f>IF('(Other Computations)'!D200=0,0,Inputs!F292*Inputs!F185*Inputs!F68*Inputs!D26*'GM Alloc Factors'!D40/('(Other Computations)'!D187+'(Other Computations)'!D200))</f>
        <v>0</v>
      </c>
      <c r="E7855" s="76">
        <f>IF('(Other Computations)'!E200=0,0,Inputs!G292*Inputs!G185*Inputs!F68*Inputs!D26*'GM Alloc Factors'!E40/('(Other Computations)'!E187+'(Other Computations)'!E200))</f>
        <v>0</v>
      </c>
      <c r="F7855" s="43">
        <f t="shared" si="1674"/>
        <v>0</v>
      </c>
      <c r="G7855" s="76">
        <f>IF('(Other Computations)'!G200=0,0,Inputs!I292*Inputs!I185*Inputs!F68*Inputs!D26*'GM Alloc Factors'!G40/('(Other Computations)'!G187+'(Other Computations)'!G200))</f>
        <v>0</v>
      </c>
      <c r="H7855" s="76">
        <f>IF('(Other Computations)'!H200=0,0,Inputs!J292*Inputs!J185*Inputs!F68*Inputs!D26*'GM Alloc Factors'!H40/('(Other Computations)'!H187+'(Other Computations)'!H200))</f>
        <v>0</v>
      </c>
      <c r="I7855" s="76">
        <f>IF('(Other Computations)'!I200=0,0,Inputs!K292*Inputs!K185*Inputs!F68*Inputs!D26*'GM Alloc Factors'!I40/('(Other Computations)'!I187+'(Other Computations)'!I200))</f>
        <v>0</v>
      </c>
      <c r="J7855" s="76">
        <f>IF('(Other Computations)'!J200=0,0,Inputs!L292*Inputs!L185*Inputs!F68*Inputs!D26*'GM Alloc Factors'!J40/('(Other Computations)'!J187+'(Other Computations)'!J200))</f>
        <v>0</v>
      </c>
      <c r="K7855" s="43">
        <f t="shared" si="1675"/>
        <v>0</v>
      </c>
    </row>
    <row r="7856" spans="1:11" ht="12.75" customHeight="1">
      <c r="A7856" s="61" t="str">
        <f>"         "&amp;Labels!B71</f>
        <v xml:space="preserve">         Customer 3</v>
      </c>
      <c r="B7856" s="76">
        <f>IF('(Other Computations)'!B201=0,0,Inputs!D293*Inputs!D186*Inputs!F69*Inputs!D26*'GM Alloc Factors'!B40/('(Other Computations)'!B188+'(Other Computations)'!B201))</f>
        <v>0</v>
      </c>
      <c r="C7856" s="76">
        <f>IF('(Other Computations)'!C201=0,0,Inputs!E293*Inputs!E186*Inputs!F69*Inputs!D26*'GM Alloc Factors'!C40/('(Other Computations)'!C188+'(Other Computations)'!C201))</f>
        <v>0</v>
      </c>
      <c r="D7856" s="76">
        <f>IF('(Other Computations)'!D201=0,0,Inputs!F293*Inputs!F186*Inputs!F69*Inputs!D26*'GM Alloc Factors'!D40/('(Other Computations)'!D188+'(Other Computations)'!D201))</f>
        <v>0</v>
      </c>
      <c r="E7856" s="76">
        <f>IF('(Other Computations)'!E201=0,0,Inputs!G293*Inputs!G186*Inputs!F69*Inputs!D26*'GM Alloc Factors'!E40/('(Other Computations)'!E188+'(Other Computations)'!E201))</f>
        <v>0</v>
      </c>
      <c r="F7856" s="43">
        <f t="shared" si="1674"/>
        <v>0</v>
      </c>
      <c r="G7856" s="76">
        <f>IF('(Other Computations)'!G201=0,0,Inputs!I293*Inputs!I186*Inputs!F69*Inputs!D26*'GM Alloc Factors'!G40/('(Other Computations)'!G188+'(Other Computations)'!G201))</f>
        <v>0</v>
      </c>
      <c r="H7856" s="76">
        <f>IF('(Other Computations)'!H201=0,0,Inputs!J293*Inputs!J186*Inputs!F69*Inputs!D26*'GM Alloc Factors'!H40/('(Other Computations)'!H188+'(Other Computations)'!H201))</f>
        <v>0</v>
      </c>
      <c r="I7856" s="76">
        <f>IF('(Other Computations)'!I201=0,0,Inputs!K293*Inputs!K186*Inputs!F69*Inputs!D26*'GM Alloc Factors'!I40/('(Other Computations)'!I188+'(Other Computations)'!I201))</f>
        <v>0</v>
      </c>
      <c r="J7856" s="76">
        <f>IF('(Other Computations)'!J201=0,0,Inputs!L293*Inputs!L186*Inputs!F69*Inputs!D26*'GM Alloc Factors'!J40/('(Other Computations)'!J188+'(Other Computations)'!J201))</f>
        <v>0</v>
      </c>
      <c r="K7856" s="43">
        <f t="shared" si="1675"/>
        <v>0</v>
      </c>
    </row>
    <row r="7857" spans="1:11" ht="12.75" customHeight="1">
      <c r="A7857" s="61" t="str">
        <f>"         "&amp;Labels!B72</f>
        <v xml:space="preserve">         Customer 4</v>
      </c>
      <c r="B7857" s="76">
        <f>IF('(Other Computations)'!B202=0,0,Inputs!D294*Inputs!D187*Inputs!F70*Inputs!D26*'GM Alloc Factors'!B40/('(Other Computations)'!B189+'(Other Computations)'!B202))</f>
        <v>0</v>
      </c>
      <c r="C7857" s="76">
        <f>IF('(Other Computations)'!C202=0,0,Inputs!E294*Inputs!E187*Inputs!F70*Inputs!D26*'GM Alloc Factors'!C40/('(Other Computations)'!C189+'(Other Computations)'!C202))</f>
        <v>0</v>
      </c>
      <c r="D7857" s="76">
        <f>IF('(Other Computations)'!D202=0,0,Inputs!F294*Inputs!F187*Inputs!F70*Inputs!D26*'GM Alloc Factors'!D40/('(Other Computations)'!D189+'(Other Computations)'!D202))</f>
        <v>0</v>
      </c>
      <c r="E7857" s="76">
        <f>IF('(Other Computations)'!E202=0,0,Inputs!G294*Inputs!G187*Inputs!F70*Inputs!D26*'GM Alloc Factors'!E40/('(Other Computations)'!E189+'(Other Computations)'!E202))</f>
        <v>0</v>
      </c>
      <c r="F7857" s="43">
        <f t="shared" si="1674"/>
        <v>0</v>
      </c>
      <c r="G7857" s="76">
        <f>IF('(Other Computations)'!G202=0,0,Inputs!I294*Inputs!I187*Inputs!F70*Inputs!D26*'GM Alloc Factors'!G40/('(Other Computations)'!G189+'(Other Computations)'!G202))</f>
        <v>0</v>
      </c>
      <c r="H7857" s="76">
        <f>IF('(Other Computations)'!H202=0,0,Inputs!J294*Inputs!J187*Inputs!F70*Inputs!D26*'GM Alloc Factors'!H40/('(Other Computations)'!H189+'(Other Computations)'!H202))</f>
        <v>0</v>
      </c>
      <c r="I7857" s="76">
        <f>IF('(Other Computations)'!I202=0,0,Inputs!K294*Inputs!K187*Inputs!F70*Inputs!D26*'GM Alloc Factors'!I40/('(Other Computations)'!I189+'(Other Computations)'!I202))</f>
        <v>0</v>
      </c>
      <c r="J7857" s="76">
        <f>IF('(Other Computations)'!J202=0,0,Inputs!L294*Inputs!L187*Inputs!F70*Inputs!D26*'GM Alloc Factors'!J40/('(Other Computations)'!J189+'(Other Computations)'!J202))</f>
        <v>0</v>
      </c>
      <c r="K7857" s="43">
        <f t="shared" si="1675"/>
        <v>0</v>
      </c>
    </row>
    <row r="7858" spans="1:11" ht="12.75" customHeight="1">
      <c r="A7858" s="61" t="str">
        <f>"         "&amp;Labels!B73</f>
        <v xml:space="preserve">         Customer 5</v>
      </c>
      <c r="B7858" s="76">
        <f>IF('(Other Computations)'!B203=0,0,Inputs!D295*Inputs!D188*Inputs!F71*Inputs!D26*'GM Alloc Factors'!B40/('(Other Computations)'!B190+'(Other Computations)'!B203))</f>
        <v>0</v>
      </c>
      <c r="C7858" s="76">
        <f>IF('(Other Computations)'!C203=0,0,Inputs!E295*Inputs!E188*Inputs!F71*Inputs!D26*'GM Alloc Factors'!C40/('(Other Computations)'!C190+'(Other Computations)'!C203))</f>
        <v>0</v>
      </c>
      <c r="D7858" s="76">
        <f>IF('(Other Computations)'!D203=0,0,Inputs!F295*Inputs!F188*Inputs!F71*Inputs!D26*'GM Alloc Factors'!D40/('(Other Computations)'!D190+'(Other Computations)'!D203))</f>
        <v>0</v>
      </c>
      <c r="E7858" s="76">
        <f>IF('(Other Computations)'!E203=0,0,Inputs!G295*Inputs!G188*Inputs!F71*Inputs!D26*'GM Alloc Factors'!E40/('(Other Computations)'!E190+'(Other Computations)'!E203))</f>
        <v>0</v>
      </c>
      <c r="F7858" s="43">
        <f t="shared" si="1674"/>
        <v>0</v>
      </c>
      <c r="G7858" s="76">
        <f>IF('(Other Computations)'!G203=0,0,Inputs!I295*Inputs!I188*Inputs!F71*Inputs!D26*'GM Alloc Factors'!G40/('(Other Computations)'!G190+'(Other Computations)'!G203))</f>
        <v>0</v>
      </c>
      <c r="H7858" s="76">
        <f>IF('(Other Computations)'!H203=0,0,Inputs!J295*Inputs!J188*Inputs!F71*Inputs!D26*'GM Alloc Factors'!H40/('(Other Computations)'!H190+'(Other Computations)'!H203))</f>
        <v>0</v>
      </c>
      <c r="I7858" s="76">
        <f>IF('(Other Computations)'!I203=0,0,Inputs!K295*Inputs!K188*Inputs!F71*Inputs!D26*'GM Alloc Factors'!I40/('(Other Computations)'!I190+'(Other Computations)'!I203))</f>
        <v>0</v>
      </c>
      <c r="J7858" s="76">
        <f>IF('(Other Computations)'!J203=0,0,Inputs!L295*Inputs!L188*Inputs!F71*Inputs!D26*'GM Alloc Factors'!J40/('(Other Computations)'!J190+'(Other Computations)'!J203))</f>
        <v>0</v>
      </c>
      <c r="K7858" s="43">
        <f t="shared" si="1675"/>
        <v>0</v>
      </c>
    </row>
    <row r="7859" spans="1:11" ht="12.75" customHeight="1">
      <c r="A7859" s="61" t="str">
        <f>"         "&amp;Labels!B74</f>
        <v xml:space="preserve">         Customer 6</v>
      </c>
      <c r="B7859" s="76">
        <f>IF('(Other Computations)'!B204=0,0,Inputs!D296*Inputs!D189*Inputs!F72*Inputs!D26*'GM Alloc Factors'!B40/('(Other Computations)'!B191+'(Other Computations)'!B204))</f>
        <v>0</v>
      </c>
      <c r="C7859" s="76">
        <f>IF('(Other Computations)'!C204=0,0,Inputs!E296*Inputs!E189*Inputs!F72*Inputs!D26*'GM Alloc Factors'!C40/('(Other Computations)'!C191+'(Other Computations)'!C204))</f>
        <v>0</v>
      </c>
      <c r="D7859" s="76">
        <f>IF('(Other Computations)'!D204=0,0,Inputs!F296*Inputs!F189*Inputs!F72*Inputs!D26*'GM Alloc Factors'!D40/('(Other Computations)'!D191+'(Other Computations)'!D204))</f>
        <v>0</v>
      </c>
      <c r="E7859" s="76">
        <f>IF('(Other Computations)'!E204=0,0,Inputs!G296*Inputs!G189*Inputs!F72*Inputs!D26*'GM Alloc Factors'!E40/('(Other Computations)'!E191+'(Other Computations)'!E204))</f>
        <v>0</v>
      </c>
      <c r="F7859" s="43">
        <f t="shared" si="1674"/>
        <v>0</v>
      </c>
      <c r="G7859" s="76">
        <f>IF('(Other Computations)'!G204=0,0,Inputs!I296*Inputs!I189*Inputs!F72*Inputs!D26*'GM Alloc Factors'!G40/('(Other Computations)'!G191+'(Other Computations)'!G204))</f>
        <v>0</v>
      </c>
      <c r="H7859" s="76">
        <f>IF('(Other Computations)'!H204=0,0,Inputs!J296*Inputs!J189*Inputs!F72*Inputs!D26*'GM Alloc Factors'!H40/('(Other Computations)'!H191+'(Other Computations)'!H204))</f>
        <v>0</v>
      </c>
      <c r="I7859" s="76">
        <f>IF('(Other Computations)'!I204=0,0,Inputs!K296*Inputs!K189*Inputs!F72*Inputs!D26*'GM Alloc Factors'!I40/('(Other Computations)'!I191+'(Other Computations)'!I204))</f>
        <v>0</v>
      </c>
      <c r="J7859" s="76">
        <f>IF('(Other Computations)'!J204=0,0,Inputs!L296*Inputs!L189*Inputs!F72*Inputs!D26*'GM Alloc Factors'!J40/('(Other Computations)'!J191+'(Other Computations)'!J204))</f>
        <v>0</v>
      </c>
      <c r="K7859" s="43">
        <f t="shared" si="1675"/>
        <v>0</v>
      </c>
    </row>
    <row r="7860" spans="1:11" ht="12.75" customHeight="1">
      <c r="A7860" s="61" t="str">
        <f>"         "&amp;Labels!B75</f>
        <v xml:space="preserve">         Customer 7</v>
      </c>
      <c r="B7860" s="76">
        <f>IF('(Other Computations)'!B205=0,0,Inputs!D297*Inputs!D190*Inputs!F73*Inputs!D26*'GM Alloc Factors'!B40/('(Other Computations)'!B192+'(Other Computations)'!B205))</f>
        <v>0</v>
      </c>
      <c r="C7860" s="76">
        <f>IF('(Other Computations)'!C205=0,0,Inputs!E297*Inputs!E190*Inputs!F73*Inputs!D26*'GM Alloc Factors'!C40/('(Other Computations)'!C192+'(Other Computations)'!C205))</f>
        <v>0</v>
      </c>
      <c r="D7860" s="76">
        <f>IF('(Other Computations)'!D205=0,0,Inputs!F297*Inputs!F190*Inputs!F73*Inputs!D26*'GM Alloc Factors'!D40/('(Other Computations)'!D192+'(Other Computations)'!D205))</f>
        <v>0</v>
      </c>
      <c r="E7860" s="76">
        <f>IF('(Other Computations)'!E205=0,0,Inputs!G297*Inputs!G190*Inputs!F73*Inputs!D26*'GM Alloc Factors'!E40/('(Other Computations)'!E192+'(Other Computations)'!E205))</f>
        <v>0</v>
      </c>
      <c r="F7860" s="43">
        <f t="shared" si="1674"/>
        <v>0</v>
      </c>
      <c r="G7860" s="76">
        <f>IF('(Other Computations)'!G205=0,0,Inputs!I297*Inputs!I190*Inputs!F73*Inputs!D26*'GM Alloc Factors'!G40/('(Other Computations)'!G192+'(Other Computations)'!G205))</f>
        <v>0</v>
      </c>
      <c r="H7860" s="76">
        <f>IF('(Other Computations)'!H205=0,0,Inputs!J297*Inputs!J190*Inputs!F73*Inputs!D26*'GM Alloc Factors'!H40/('(Other Computations)'!H192+'(Other Computations)'!H205))</f>
        <v>0</v>
      </c>
      <c r="I7860" s="76">
        <f>IF('(Other Computations)'!I205=0,0,Inputs!K297*Inputs!K190*Inputs!F73*Inputs!D26*'GM Alloc Factors'!I40/('(Other Computations)'!I192+'(Other Computations)'!I205))</f>
        <v>0</v>
      </c>
      <c r="J7860" s="76">
        <f>IF('(Other Computations)'!J205=0,0,Inputs!L297*Inputs!L190*Inputs!F73*Inputs!D26*'GM Alloc Factors'!J40/('(Other Computations)'!J192+'(Other Computations)'!J205))</f>
        <v>0</v>
      </c>
      <c r="K7860" s="43">
        <f t="shared" si="1675"/>
        <v>0</v>
      </c>
    </row>
    <row r="7861" spans="1:11" ht="12.75" customHeight="1">
      <c r="A7861" s="61" t="str">
        <f>"         "&amp;Labels!B76</f>
        <v xml:space="preserve">         Customer 8</v>
      </c>
      <c r="B7861" s="76">
        <f>IF('(Other Computations)'!B206=0,0,Inputs!D298*Inputs!D191*Inputs!F74*Inputs!D26*'GM Alloc Factors'!B40/('(Other Computations)'!B193+'(Other Computations)'!B206))</f>
        <v>0</v>
      </c>
      <c r="C7861" s="76">
        <f>IF('(Other Computations)'!C206=0,0,Inputs!E298*Inputs!E191*Inputs!F74*Inputs!D26*'GM Alloc Factors'!C40/('(Other Computations)'!C193+'(Other Computations)'!C206))</f>
        <v>0</v>
      </c>
      <c r="D7861" s="76">
        <f>IF('(Other Computations)'!D206=0,0,Inputs!F298*Inputs!F191*Inputs!F74*Inputs!D26*'GM Alloc Factors'!D40/('(Other Computations)'!D193+'(Other Computations)'!D206))</f>
        <v>0</v>
      </c>
      <c r="E7861" s="76">
        <f>IF('(Other Computations)'!E206=0,0,Inputs!G298*Inputs!G191*Inputs!F74*Inputs!D26*'GM Alloc Factors'!E40/('(Other Computations)'!E193+'(Other Computations)'!E206))</f>
        <v>0</v>
      </c>
      <c r="F7861" s="43">
        <f t="shared" si="1674"/>
        <v>0</v>
      </c>
      <c r="G7861" s="76">
        <f>IF('(Other Computations)'!G206=0,0,Inputs!I298*Inputs!I191*Inputs!F74*Inputs!D26*'GM Alloc Factors'!G40/('(Other Computations)'!G193+'(Other Computations)'!G206))</f>
        <v>0</v>
      </c>
      <c r="H7861" s="76">
        <f>IF('(Other Computations)'!H206=0,0,Inputs!J298*Inputs!J191*Inputs!F74*Inputs!D26*'GM Alloc Factors'!H40/('(Other Computations)'!H193+'(Other Computations)'!H206))</f>
        <v>0</v>
      </c>
      <c r="I7861" s="76">
        <f>IF('(Other Computations)'!I206=0,0,Inputs!K298*Inputs!K191*Inputs!F74*Inputs!D26*'GM Alloc Factors'!I40/('(Other Computations)'!I193+'(Other Computations)'!I206))</f>
        <v>0</v>
      </c>
      <c r="J7861" s="76">
        <f>IF('(Other Computations)'!J206=0,0,Inputs!L298*Inputs!L191*Inputs!F74*Inputs!D26*'GM Alloc Factors'!J40/('(Other Computations)'!J193+'(Other Computations)'!J206))</f>
        <v>0</v>
      </c>
      <c r="K7861" s="43">
        <f t="shared" si="1675"/>
        <v>0</v>
      </c>
    </row>
    <row r="7862" spans="1:11" ht="12.75" customHeight="1">
      <c r="A7862" s="61" t="str">
        <f>"         "&amp;Labels!B77</f>
        <v xml:space="preserve">         Customer 9</v>
      </c>
      <c r="B7862" s="76">
        <f>IF('(Other Computations)'!B207=0,0,Inputs!D299*Inputs!D192*Inputs!F75*Inputs!D26*'GM Alloc Factors'!B40/('(Other Computations)'!B194+'(Other Computations)'!B207))</f>
        <v>0</v>
      </c>
      <c r="C7862" s="76">
        <f>IF('(Other Computations)'!C207=0,0,Inputs!E299*Inputs!E192*Inputs!F75*Inputs!D26*'GM Alloc Factors'!C40/('(Other Computations)'!C194+'(Other Computations)'!C207))</f>
        <v>0</v>
      </c>
      <c r="D7862" s="76">
        <f>IF('(Other Computations)'!D207=0,0,Inputs!F299*Inputs!F192*Inputs!F75*Inputs!D26*'GM Alloc Factors'!D40/('(Other Computations)'!D194+'(Other Computations)'!D207))</f>
        <v>0</v>
      </c>
      <c r="E7862" s="76">
        <f>IF('(Other Computations)'!E207=0,0,Inputs!G299*Inputs!G192*Inputs!F75*Inputs!D26*'GM Alloc Factors'!E40/('(Other Computations)'!E194+'(Other Computations)'!E207))</f>
        <v>0</v>
      </c>
      <c r="F7862" s="43">
        <f t="shared" si="1674"/>
        <v>0</v>
      </c>
      <c r="G7862" s="76">
        <f>IF('(Other Computations)'!G207=0,0,Inputs!I299*Inputs!I192*Inputs!F75*Inputs!D26*'GM Alloc Factors'!G40/('(Other Computations)'!G194+'(Other Computations)'!G207))</f>
        <v>0</v>
      </c>
      <c r="H7862" s="76">
        <f>IF('(Other Computations)'!H207=0,0,Inputs!J299*Inputs!J192*Inputs!F75*Inputs!D26*'GM Alloc Factors'!H40/('(Other Computations)'!H194+'(Other Computations)'!H207))</f>
        <v>0</v>
      </c>
      <c r="I7862" s="76">
        <f>IF('(Other Computations)'!I207=0,0,Inputs!K299*Inputs!K192*Inputs!F75*Inputs!D26*'GM Alloc Factors'!I40/('(Other Computations)'!I194+'(Other Computations)'!I207))</f>
        <v>0</v>
      </c>
      <c r="J7862" s="76">
        <f>IF('(Other Computations)'!J207=0,0,Inputs!L299*Inputs!L192*Inputs!F75*Inputs!D26*'GM Alloc Factors'!J40/('(Other Computations)'!J194+'(Other Computations)'!J207))</f>
        <v>0</v>
      </c>
      <c r="K7862" s="43">
        <f t="shared" si="1675"/>
        <v>0</v>
      </c>
    </row>
    <row r="7863" spans="1:11" ht="12.75" customHeight="1">
      <c r="A7863" s="61" t="str">
        <f>"         "&amp;Labels!B78</f>
        <v xml:space="preserve">         Customer 10</v>
      </c>
      <c r="B7863" s="76">
        <f>IF('(Other Computations)'!B208=0,0,Inputs!D300*Inputs!D193*Inputs!F76*Inputs!D26*'GM Alloc Factors'!B40/('(Other Computations)'!B195+'(Other Computations)'!B208))</f>
        <v>0</v>
      </c>
      <c r="C7863" s="76">
        <f>IF('(Other Computations)'!C208=0,0,Inputs!E300*Inputs!E193*Inputs!F76*Inputs!D26*'GM Alloc Factors'!C40/('(Other Computations)'!C195+'(Other Computations)'!C208))</f>
        <v>0</v>
      </c>
      <c r="D7863" s="76">
        <f>IF('(Other Computations)'!D208=0,0,Inputs!F300*Inputs!F193*Inputs!F76*Inputs!D26*'GM Alloc Factors'!D40/('(Other Computations)'!D195+'(Other Computations)'!D208))</f>
        <v>0</v>
      </c>
      <c r="E7863" s="76">
        <f>IF('(Other Computations)'!E208=0,0,Inputs!G300*Inputs!G193*Inputs!F76*Inputs!D26*'GM Alloc Factors'!E40/('(Other Computations)'!E195+'(Other Computations)'!E208))</f>
        <v>0</v>
      </c>
      <c r="F7863" s="43">
        <f t="shared" si="1674"/>
        <v>0</v>
      </c>
      <c r="G7863" s="76">
        <f>IF('(Other Computations)'!G208=0,0,Inputs!I300*Inputs!I193*Inputs!F76*Inputs!D26*'GM Alloc Factors'!G40/('(Other Computations)'!G195+'(Other Computations)'!G208))</f>
        <v>0</v>
      </c>
      <c r="H7863" s="76">
        <f>IF('(Other Computations)'!H208=0,0,Inputs!J300*Inputs!J193*Inputs!F76*Inputs!D26*'GM Alloc Factors'!H40/('(Other Computations)'!H195+'(Other Computations)'!H208))</f>
        <v>0</v>
      </c>
      <c r="I7863" s="76">
        <f>IF('(Other Computations)'!I208=0,0,Inputs!K300*Inputs!K193*Inputs!F76*Inputs!D26*'GM Alloc Factors'!I40/('(Other Computations)'!I195+'(Other Computations)'!I208))</f>
        <v>0</v>
      </c>
      <c r="J7863" s="76">
        <f>IF('(Other Computations)'!J208=0,0,Inputs!L300*Inputs!L193*Inputs!F76*Inputs!D26*'GM Alloc Factors'!J40/('(Other Computations)'!J195+'(Other Computations)'!J208))</f>
        <v>0</v>
      </c>
      <c r="K7863" s="43">
        <f t="shared" si="1675"/>
        <v>0</v>
      </c>
    </row>
    <row r="7864" spans="1:11" ht="12.75" customHeight="1">
      <c r="A7864" s="61" t="str">
        <f>"         "&amp;Labels!C68</f>
        <v xml:space="preserve">         Total</v>
      </c>
      <c r="B7864" s="84">
        <f>SUM(B7854:B7863)</f>
        <v>0</v>
      </c>
      <c r="C7864" s="84">
        <f>SUM(C7854:C7863)</f>
        <v>0</v>
      </c>
      <c r="D7864" s="84">
        <f>SUM(D7854:D7863)</f>
        <v>0</v>
      </c>
      <c r="E7864" s="84">
        <f>SUM(E7854:E7863)</f>
        <v>0</v>
      </c>
      <c r="F7864" s="43">
        <f t="shared" si="1674"/>
        <v>0</v>
      </c>
      <c r="G7864" s="84">
        <f>SUM(G7854:G7863)</f>
        <v>0</v>
      </c>
      <c r="H7864" s="84">
        <f>SUM(H7854:H7863)</f>
        <v>0</v>
      </c>
      <c r="I7864" s="84">
        <f>SUM(I7854:I7863)</f>
        <v>0</v>
      </c>
      <c r="J7864" s="84">
        <f>SUM(J7854:J7863)</f>
        <v>0</v>
      </c>
      <c r="K7864" s="43">
        <f t="shared" si="1675"/>
        <v>0</v>
      </c>
    </row>
    <row r="7865" spans="1:11" ht="12.75" customHeight="1">
      <c r="A7865" s="61" t="str">
        <f>"      "&amp;Labels!B88</f>
        <v xml:space="preserve">      Q 4</v>
      </c>
      <c r="B7865" s="84"/>
      <c r="C7865" s="84"/>
      <c r="D7865" s="84"/>
      <c r="E7865" s="84"/>
      <c r="F7865" s="43"/>
      <c r="G7865" s="84"/>
      <c r="H7865" s="84"/>
      <c r="I7865" s="84"/>
      <c r="J7865" s="84"/>
      <c r="K7865" s="43"/>
    </row>
    <row r="7866" spans="1:11" ht="12.75" customHeight="1">
      <c r="A7866" s="61" t="str">
        <f>"         "&amp;Labels!B69</f>
        <v xml:space="preserve">         Customer 1</v>
      </c>
      <c r="B7866" s="76">
        <f>IF('(Other Computations)'!B199=0,0,Inputs!D291*Inputs!D184*Inputs!G67*Inputs!D26*'GM Alloc Factors'!B43/('(Other Computations)'!B186+'(Other Computations)'!B199))</f>
        <v>0</v>
      </c>
      <c r="C7866" s="76">
        <f>IF('(Other Computations)'!C199=0,0,Inputs!E291*Inputs!E184*Inputs!G67*Inputs!D26*'GM Alloc Factors'!C43/('(Other Computations)'!C186+'(Other Computations)'!C199))</f>
        <v>0</v>
      </c>
      <c r="D7866" s="76">
        <f>IF('(Other Computations)'!D199=0,0,Inputs!F291*Inputs!F184*Inputs!G67*Inputs!D26*'GM Alloc Factors'!D43/('(Other Computations)'!D186+'(Other Computations)'!D199))</f>
        <v>0</v>
      </c>
      <c r="E7866" s="76">
        <f>IF('(Other Computations)'!E199=0,0,Inputs!G291*Inputs!G184*Inputs!G67*Inputs!D26*'GM Alloc Factors'!E43/('(Other Computations)'!E186+'(Other Computations)'!E199))</f>
        <v>0</v>
      </c>
      <c r="F7866" s="43">
        <f t="shared" ref="F7866:F7876" si="1676">SUM(B7866:E7866)</f>
        <v>0</v>
      </c>
      <c r="G7866" s="76">
        <f>IF('(Other Computations)'!G199=0,0,Inputs!I291*Inputs!I184*Inputs!G67*Inputs!D26*'GM Alloc Factors'!G43/('(Other Computations)'!G186+'(Other Computations)'!G199))</f>
        <v>0</v>
      </c>
      <c r="H7866" s="76">
        <f>IF('(Other Computations)'!H199=0,0,Inputs!J291*Inputs!J184*Inputs!G67*Inputs!D26*'GM Alloc Factors'!H43/('(Other Computations)'!H186+'(Other Computations)'!H199))</f>
        <v>0</v>
      </c>
      <c r="I7866" s="76">
        <f>IF('(Other Computations)'!I199=0,0,Inputs!K291*Inputs!K184*Inputs!G67*Inputs!D26*'GM Alloc Factors'!I43/('(Other Computations)'!I186+'(Other Computations)'!I199))</f>
        <v>0</v>
      </c>
      <c r="J7866" s="76">
        <f>IF('(Other Computations)'!J199=0,0,Inputs!L291*Inputs!L184*Inputs!G67*Inputs!D26*'GM Alloc Factors'!J43/('(Other Computations)'!J186+'(Other Computations)'!J199))</f>
        <v>0</v>
      </c>
      <c r="K7866" s="43">
        <f t="shared" ref="K7866:K7876" si="1677">SUM(G7866:J7866)</f>
        <v>0</v>
      </c>
    </row>
    <row r="7867" spans="1:11" ht="12.75" customHeight="1">
      <c r="A7867" s="61" t="str">
        <f>"         "&amp;Labels!B70</f>
        <v xml:space="preserve">         Customer 2</v>
      </c>
      <c r="B7867" s="76">
        <f>IF('(Other Computations)'!B200=0,0,Inputs!D292*Inputs!D185*Inputs!G68*Inputs!D26*'GM Alloc Factors'!B43/('(Other Computations)'!B187+'(Other Computations)'!B200))</f>
        <v>0</v>
      </c>
      <c r="C7867" s="76">
        <f>IF('(Other Computations)'!C200=0,0,Inputs!E292*Inputs!E185*Inputs!G68*Inputs!D26*'GM Alloc Factors'!C43/('(Other Computations)'!C187+'(Other Computations)'!C200))</f>
        <v>0</v>
      </c>
      <c r="D7867" s="76">
        <f>IF('(Other Computations)'!D200=0,0,Inputs!F292*Inputs!F185*Inputs!G68*Inputs!D26*'GM Alloc Factors'!D43/('(Other Computations)'!D187+'(Other Computations)'!D200))</f>
        <v>0</v>
      </c>
      <c r="E7867" s="76">
        <f>IF('(Other Computations)'!E200=0,0,Inputs!G292*Inputs!G185*Inputs!G68*Inputs!D26*'GM Alloc Factors'!E43/('(Other Computations)'!E187+'(Other Computations)'!E200))</f>
        <v>0</v>
      </c>
      <c r="F7867" s="43">
        <f t="shared" si="1676"/>
        <v>0</v>
      </c>
      <c r="G7867" s="76">
        <f>IF('(Other Computations)'!G200=0,0,Inputs!I292*Inputs!I185*Inputs!G68*Inputs!D26*'GM Alloc Factors'!G43/('(Other Computations)'!G187+'(Other Computations)'!G200))</f>
        <v>0</v>
      </c>
      <c r="H7867" s="76">
        <f>IF('(Other Computations)'!H200=0,0,Inputs!J292*Inputs!J185*Inputs!G68*Inputs!D26*'GM Alloc Factors'!H43/('(Other Computations)'!H187+'(Other Computations)'!H200))</f>
        <v>0</v>
      </c>
      <c r="I7867" s="76">
        <f>IF('(Other Computations)'!I200=0,0,Inputs!K292*Inputs!K185*Inputs!G68*Inputs!D26*'GM Alloc Factors'!I43/('(Other Computations)'!I187+'(Other Computations)'!I200))</f>
        <v>0</v>
      </c>
      <c r="J7867" s="76">
        <f>IF('(Other Computations)'!J200=0,0,Inputs!L292*Inputs!L185*Inputs!G68*Inputs!D26*'GM Alloc Factors'!J43/('(Other Computations)'!J187+'(Other Computations)'!J200))</f>
        <v>0</v>
      </c>
      <c r="K7867" s="43">
        <f t="shared" si="1677"/>
        <v>0</v>
      </c>
    </row>
    <row r="7868" spans="1:11" ht="12.75" customHeight="1">
      <c r="A7868" s="61" t="str">
        <f>"         "&amp;Labels!B71</f>
        <v xml:space="preserve">         Customer 3</v>
      </c>
      <c r="B7868" s="76">
        <f>IF('(Other Computations)'!B201=0,0,Inputs!D293*Inputs!D186*Inputs!G69*Inputs!D26*'GM Alloc Factors'!B43/('(Other Computations)'!B188+'(Other Computations)'!B201))</f>
        <v>0</v>
      </c>
      <c r="C7868" s="76">
        <f>IF('(Other Computations)'!C201=0,0,Inputs!E293*Inputs!E186*Inputs!G69*Inputs!D26*'GM Alloc Factors'!C43/('(Other Computations)'!C188+'(Other Computations)'!C201))</f>
        <v>0</v>
      </c>
      <c r="D7868" s="76">
        <f>IF('(Other Computations)'!D201=0,0,Inputs!F293*Inputs!F186*Inputs!G69*Inputs!D26*'GM Alloc Factors'!D43/('(Other Computations)'!D188+'(Other Computations)'!D201))</f>
        <v>0</v>
      </c>
      <c r="E7868" s="76">
        <f>IF('(Other Computations)'!E201=0,0,Inputs!G293*Inputs!G186*Inputs!G69*Inputs!D26*'GM Alloc Factors'!E43/('(Other Computations)'!E188+'(Other Computations)'!E201))</f>
        <v>0</v>
      </c>
      <c r="F7868" s="43">
        <f t="shared" si="1676"/>
        <v>0</v>
      </c>
      <c r="G7868" s="76">
        <f>IF('(Other Computations)'!G201=0,0,Inputs!I293*Inputs!I186*Inputs!G69*Inputs!D26*'GM Alloc Factors'!G43/('(Other Computations)'!G188+'(Other Computations)'!G201))</f>
        <v>0</v>
      </c>
      <c r="H7868" s="76">
        <f>IF('(Other Computations)'!H201=0,0,Inputs!J293*Inputs!J186*Inputs!G69*Inputs!D26*'GM Alloc Factors'!H43/('(Other Computations)'!H188+'(Other Computations)'!H201))</f>
        <v>0</v>
      </c>
      <c r="I7868" s="76">
        <f>IF('(Other Computations)'!I201=0,0,Inputs!K293*Inputs!K186*Inputs!G69*Inputs!D26*'GM Alloc Factors'!I43/('(Other Computations)'!I188+'(Other Computations)'!I201))</f>
        <v>0</v>
      </c>
      <c r="J7868" s="76">
        <f>IF('(Other Computations)'!J201=0,0,Inputs!L293*Inputs!L186*Inputs!G69*Inputs!D26*'GM Alloc Factors'!J43/('(Other Computations)'!J188+'(Other Computations)'!J201))</f>
        <v>0</v>
      </c>
      <c r="K7868" s="43">
        <f t="shared" si="1677"/>
        <v>0</v>
      </c>
    </row>
    <row r="7869" spans="1:11" ht="12.75" customHeight="1">
      <c r="A7869" s="61" t="str">
        <f>"         "&amp;Labels!B72</f>
        <v xml:space="preserve">         Customer 4</v>
      </c>
      <c r="B7869" s="76">
        <f>IF('(Other Computations)'!B202=0,0,Inputs!D294*Inputs!D187*Inputs!G70*Inputs!D26*'GM Alloc Factors'!B43/('(Other Computations)'!B189+'(Other Computations)'!B202))</f>
        <v>0</v>
      </c>
      <c r="C7869" s="76">
        <f>IF('(Other Computations)'!C202=0,0,Inputs!E294*Inputs!E187*Inputs!G70*Inputs!D26*'GM Alloc Factors'!C43/('(Other Computations)'!C189+'(Other Computations)'!C202))</f>
        <v>0</v>
      </c>
      <c r="D7869" s="76">
        <f>IF('(Other Computations)'!D202=0,0,Inputs!F294*Inputs!F187*Inputs!G70*Inputs!D26*'GM Alloc Factors'!D43/('(Other Computations)'!D189+'(Other Computations)'!D202))</f>
        <v>0</v>
      </c>
      <c r="E7869" s="76">
        <f>IF('(Other Computations)'!E202=0,0,Inputs!G294*Inputs!G187*Inputs!G70*Inputs!D26*'GM Alloc Factors'!E43/('(Other Computations)'!E189+'(Other Computations)'!E202))</f>
        <v>0</v>
      </c>
      <c r="F7869" s="43">
        <f t="shared" si="1676"/>
        <v>0</v>
      </c>
      <c r="G7869" s="76">
        <f>IF('(Other Computations)'!G202=0,0,Inputs!I294*Inputs!I187*Inputs!G70*Inputs!D26*'GM Alloc Factors'!G43/('(Other Computations)'!G189+'(Other Computations)'!G202))</f>
        <v>0</v>
      </c>
      <c r="H7869" s="76">
        <f>IF('(Other Computations)'!H202=0,0,Inputs!J294*Inputs!J187*Inputs!G70*Inputs!D26*'GM Alloc Factors'!H43/('(Other Computations)'!H189+'(Other Computations)'!H202))</f>
        <v>0</v>
      </c>
      <c r="I7869" s="76">
        <f>IF('(Other Computations)'!I202=0,0,Inputs!K294*Inputs!K187*Inputs!G70*Inputs!D26*'GM Alloc Factors'!I43/('(Other Computations)'!I189+'(Other Computations)'!I202))</f>
        <v>0</v>
      </c>
      <c r="J7869" s="76">
        <f>IF('(Other Computations)'!J202=0,0,Inputs!L294*Inputs!L187*Inputs!G70*Inputs!D26*'GM Alloc Factors'!J43/('(Other Computations)'!J189+'(Other Computations)'!J202))</f>
        <v>0</v>
      </c>
      <c r="K7869" s="43">
        <f t="shared" si="1677"/>
        <v>0</v>
      </c>
    </row>
    <row r="7870" spans="1:11" ht="12.75" customHeight="1">
      <c r="A7870" s="61" t="str">
        <f>"         "&amp;Labels!B73</f>
        <v xml:space="preserve">         Customer 5</v>
      </c>
      <c r="B7870" s="76">
        <f>IF('(Other Computations)'!B203=0,0,Inputs!D295*Inputs!D188*Inputs!G71*Inputs!D26*'GM Alloc Factors'!B43/('(Other Computations)'!B190+'(Other Computations)'!B203))</f>
        <v>0</v>
      </c>
      <c r="C7870" s="76">
        <f>IF('(Other Computations)'!C203=0,0,Inputs!E295*Inputs!E188*Inputs!G71*Inputs!D26*'GM Alloc Factors'!C43/('(Other Computations)'!C190+'(Other Computations)'!C203))</f>
        <v>0</v>
      </c>
      <c r="D7870" s="76">
        <f>IF('(Other Computations)'!D203=0,0,Inputs!F295*Inputs!F188*Inputs!G71*Inputs!D26*'GM Alloc Factors'!D43/('(Other Computations)'!D190+'(Other Computations)'!D203))</f>
        <v>0</v>
      </c>
      <c r="E7870" s="76">
        <f>IF('(Other Computations)'!E203=0,0,Inputs!G295*Inputs!G188*Inputs!G71*Inputs!D26*'GM Alloc Factors'!E43/('(Other Computations)'!E190+'(Other Computations)'!E203))</f>
        <v>0</v>
      </c>
      <c r="F7870" s="43">
        <f t="shared" si="1676"/>
        <v>0</v>
      </c>
      <c r="G7870" s="76">
        <f>IF('(Other Computations)'!G203=0,0,Inputs!I295*Inputs!I188*Inputs!G71*Inputs!D26*'GM Alloc Factors'!G43/('(Other Computations)'!G190+'(Other Computations)'!G203))</f>
        <v>0</v>
      </c>
      <c r="H7870" s="76">
        <f>IF('(Other Computations)'!H203=0,0,Inputs!J295*Inputs!J188*Inputs!G71*Inputs!D26*'GM Alloc Factors'!H43/('(Other Computations)'!H190+'(Other Computations)'!H203))</f>
        <v>0</v>
      </c>
      <c r="I7870" s="76">
        <f>IF('(Other Computations)'!I203=0,0,Inputs!K295*Inputs!K188*Inputs!G71*Inputs!D26*'GM Alloc Factors'!I43/('(Other Computations)'!I190+'(Other Computations)'!I203))</f>
        <v>0</v>
      </c>
      <c r="J7870" s="76">
        <f>IF('(Other Computations)'!J203=0,0,Inputs!L295*Inputs!L188*Inputs!G71*Inputs!D26*'GM Alloc Factors'!J43/('(Other Computations)'!J190+'(Other Computations)'!J203))</f>
        <v>0</v>
      </c>
      <c r="K7870" s="43">
        <f t="shared" si="1677"/>
        <v>0</v>
      </c>
    </row>
    <row r="7871" spans="1:11" ht="12.75" customHeight="1">
      <c r="A7871" s="61" t="str">
        <f>"         "&amp;Labels!B74</f>
        <v xml:space="preserve">         Customer 6</v>
      </c>
      <c r="B7871" s="76">
        <f>IF('(Other Computations)'!B204=0,0,Inputs!D296*Inputs!D189*Inputs!G72*Inputs!D26*'GM Alloc Factors'!B43/('(Other Computations)'!B191+'(Other Computations)'!B204))</f>
        <v>0</v>
      </c>
      <c r="C7871" s="76">
        <f>IF('(Other Computations)'!C204=0,0,Inputs!E296*Inputs!E189*Inputs!G72*Inputs!D26*'GM Alloc Factors'!C43/('(Other Computations)'!C191+'(Other Computations)'!C204))</f>
        <v>0</v>
      </c>
      <c r="D7871" s="76">
        <f>IF('(Other Computations)'!D204=0,0,Inputs!F296*Inputs!F189*Inputs!G72*Inputs!D26*'GM Alloc Factors'!D43/('(Other Computations)'!D191+'(Other Computations)'!D204))</f>
        <v>0</v>
      </c>
      <c r="E7871" s="76">
        <f>IF('(Other Computations)'!E204=0,0,Inputs!G296*Inputs!G189*Inputs!G72*Inputs!D26*'GM Alloc Factors'!E43/('(Other Computations)'!E191+'(Other Computations)'!E204))</f>
        <v>0</v>
      </c>
      <c r="F7871" s="43">
        <f t="shared" si="1676"/>
        <v>0</v>
      </c>
      <c r="G7871" s="76">
        <f>IF('(Other Computations)'!G204=0,0,Inputs!I296*Inputs!I189*Inputs!G72*Inputs!D26*'GM Alloc Factors'!G43/('(Other Computations)'!G191+'(Other Computations)'!G204))</f>
        <v>0</v>
      </c>
      <c r="H7871" s="76">
        <f>IF('(Other Computations)'!H204=0,0,Inputs!J296*Inputs!J189*Inputs!G72*Inputs!D26*'GM Alloc Factors'!H43/('(Other Computations)'!H191+'(Other Computations)'!H204))</f>
        <v>0</v>
      </c>
      <c r="I7871" s="76">
        <f>IF('(Other Computations)'!I204=0,0,Inputs!K296*Inputs!K189*Inputs!G72*Inputs!D26*'GM Alloc Factors'!I43/('(Other Computations)'!I191+'(Other Computations)'!I204))</f>
        <v>0</v>
      </c>
      <c r="J7871" s="76">
        <f>IF('(Other Computations)'!J204=0,0,Inputs!L296*Inputs!L189*Inputs!G72*Inputs!D26*'GM Alloc Factors'!J43/('(Other Computations)'!J191+'(Other Computations)'!J204))</f>
        <v>0</v>
      </c>
      <c r="K7871" s="43">
        <f t="shared" si="1677"/>
        <v>0</v>
      </c>
    </row>
    <row r="7872" spans="1:11" ht="12.75" customHeight="1">
      <c r="A7872" s="61" t="str">
        <f>"         "&amp;Labels!B75</f>
        <v xml:space="preserve">         Customer 7</v>
      </c>
      <c r="B7872" s="76">
        <f>IF('(Other Computations)'!B205=0,0,Inputs!D297*Inputs!D190*Inputs!G73*Inputs!D26*'GM Alloc Factors'!B43/('(Other Computations)'!B192+'(Other Computations)'!B205))</f>
        <v>0</v>
      </c>
      <c r="C7872" s="76">
        <f>IF('(Other Computations)'!C205=0,0,Inputs!E297*Inputs!E190*Inputs!G73*Inputs!D26*'GM Alloc Factors'!C43/('(Other Computations)'!C192+'(Other Computations)'!C205))</f>
        <v>0</v>
      </c>
      <c r="D7872" s="76">
        <f>IF('(Other Computations)'!D205=0,0,Inputs!F297*Inputs!F190*Inputs!G73*Inputs!D26*'GM Alloc Factors'!D43/('(Other Computations)'!D192+'(Other Computations)'!D205))</f>
        <v>0</v>
      </c>
      <c r="E7872" s="76">
        <f>IF('(Other Computations)'!E205=0,0,Inputs!G297*Inputs!G190*Inputs!G73*Inputs!D26*'GM Alloc Factors'!E43/('(Other Computations)'!E192+'(Other Computations)'!E205))</f>
        <v>0</v>
      </c>
      <c r="F7872" s="43">
        <f t="shared" si="1676"/>
        <v>0</v>
      </c>
      <c r="G7872" s="76">
        <f>IF('(Other Computations)'!G205=0,0,Inputs!I297*Inputs!I190*Inputs!G73*Inputs!D26*'GM Alloc Factors'!G43/('(Other Computations)'!G192+'(Other Computations)'!G205))</f>
        <v>0</v>
      </c>
      <c r="H7872" s="76">
        <f>IF('(Other Computations)'!H205=0,0,Inputs!J297*Inputs!J190*Inputs!G73*Inputs!D26*'GM Alloc Factors'!H43/('(Other Computations)'!H192+'(Other Computations)'!H205))</f>
        <v>0</v>
      </c>
      <c r="I7872" s="76">
        <f>IF('(Other Computations)'!I205=0,0,Inputs!K297*Inputs!K190*Inputs!G73*Inputs!D26*'GM Alloc Factors'!I43/('(Other Computations)'!I192+'(Other Computations)'!I205))</f>
        <v>0</v>
      </c>
      <c r="J7872" s="76">
        <f>IF('(Other Computations)'!J205=0,0,Inputs!L297*Inputs!L190*Inputs!G73*Inputs!D26*'GM Alloc Factors'!J43/('(Other Computations)'!J192+'(Other Computations)'!J205))</f>
        <v>0</v>
      </c>
      <c r="K7872" s="43">
        <f t="shared" si="1677"/>
        <v>0</v>
      </c>
    </row>
    <row r="7873" spans="1:11" ht="12.75" customHeight="1">
      <c r="A7873" s="61" t="str">
        <f>"         "&amp;Labels!B76</f>
        <v xml:space="preserve">         Customer 8</v>
      </c>
      <c r="B7873" s="76">
        <f>IF('(Other Computations)'!B206=0,0,Inputs!D298*Inputs!D191*Inputs!G74*Inputs!D26*'GM Alloc Factors'!B43/('(Other Computations)'!B193+'(Other Computations)'!B206))</f>
        <v>0</v>
      </c>
      <c r="C7873" s="76">
        <f>IF('(Other Computations)'!C206=0,0,Inputs!E298*Inputs!E191*Inputs!G74*Inputs!D26*'GM Alloc Factors'!C43/('(Other Computations)'!C193+'(Other Computations)'!C206))</f>
        <v>0</v>
      </c>
      <c r="D7873" s="76">
        <f>IF('(Other Computations)'!D206=0,0,Inputs!F298*Inputs!F191*Inputs!G74*Inputs!D26*'GM Alloc Factors'!D43/('(Other Computations)'!D193+'(Other Computations)'!D206))</f>
        <v>0</v>
      </c>
      <c r="E7873" s="76">
        <f>IF('(Other Computations)'!E206=0,0,Inputs!G298*Inputs!G191*Inputs!G74*Inputs!D26*'GM Alloc Factors'!E43/('(Other Computations)'!E193+'(Other Computations)'!E206))</f>
        <v>0</v>
      </c>
      <c r="F7873" s="43">
        <f t="shared" si="1676"/>
        <v>0</v>
      </c>
      <c r="G7873" s="76">
        <f>IF('(Other Computations)'!G206=0,0,Inputs!I298*Inputs!I191*Inputs!G74*Inputs!D26*'GM Alloc Factors'!G43/('(Other Computations)'!G193+'(Other Computations)'!G206))</f>
        <v>0</v>
      </c>
      <c r="H7873" s="76">
        <f>IF('(Other Computations)'!H206=0,0,Inputs!J298*Inputs!J191*Inputs!G74*Inputs!D26*'GM Alloc Factors'!H43/('(Other Computations)'!H193+'(Other Computations)'!H206))</f>
        <v>0</v>
      </c>
      <c r="I7873" s="76">
        <f>IF('(Other Computations)'!I206=0,0,Inputs!K298*Inputs!K191*Inputs!G74*Inputs!D26*'GM Alloc Factors'!I43/('(Other Computations)'!I193+'(Other Computations)'!I206))</f>
        <v>0</v>
      </c>
      <c r="J7873" s="76">
        <f>IF('(Other Computations)'!J206=0,0,Inputs!L298*Inputs!L191*Inputs!G74*Inputs!D26*'GM Alloc Factors'!J43/('(Other Computations)'!J193+'(Other Computations)'!J206))</f>
        <v>0</v>
      </c>
      <c r="K7873" s="43">
        <f t="shared" si="1677"/>
        <v>0</v>
      </c>
    </row>
    <row r="7874" spans="1:11" ht="12.75" customHeight="1">
      <c r="A7874" s="61" t="str">
        <f>"         "&amp;Labels!B77</f>
        <v xml:space="preserve">         Customer 9</v>
      </c>
      <c r="B7874" s="76">
        <f>IF('(Other Computations)'!B207=0,0,Inputs!D299*Inputs!D192*Inputs!G75*Inputs!D26*'GM Alloc Factors'!B43/('(Other Computations)'!B194+'(Other Computations)'!B207))</f>
        <v>0</v>
      </c>
      <c r="C7874" s="76">
        <f>IF('(Other Computations)'!C207=0,0,Inputs!E299*Inputs!E192*Inputs!G75*Inputs!D26*'GM Alloc Factors'!C43/('(Other Computations)'!C194+'(Other Computations)'!C207))</f>
        <v>0</v>
      </c>
      <c r="D7874" s="76">
        <f>IF('(Other Computations)'!D207=0,0,Inputs!F299*Inputs!F192*Inputs!G75*Inputs!D26*'GM Alloc Factors'!D43/('(Other Computations)'!D194+'(Other Computations)'!D207))</f>
        <v>0</v>
      </c>
      <c r="E7874" s="76">
        <f>IF('(Other Computations)'!E207=0,0,Inputs!G299*Inputs!G192*Inputs!G75*Inputs!D26*'GM Alloc Factors'!E43/('(Other Computations)'!E194+'(Other Computations)'!E207))</f>
        <v>0</v>
      </c>
      <c r="F7874" s="43">
        <f t="shared" si="1676"/>
        <v>0</v>
      </c>
      <c r="G7874" s="76">
        <f>IF('(Other Computations)'!G207=0,0,Inputs!I299*Inputs!I192*Inputs!G75*Inputs!D26*'GM Alloc Factors'!G43/('(Other Computations)'!G194+'(Other Computations)'!G207))</f>
        <v>0</v>
      </c>
      <c r="H7874" s="76">
        <f>IF('(Other Computations)'!H207=0,0,Inputs!J299*Inputs!J192*Inputs!G75*Inputs!D26*'GM Alloc Factors'!H43/('(Other Computations)'!H194+'(Other Computations)'!H207))</f>
        <v>0</v>
      </c>
      <c r="I7874" s="76">
        <f>IF('(Other Computations)'!I207=0,0,Inputs!K299*Inputs!K192*Inputs!G75*Inputs!D26*'GM Alloc Factors'!I43/('(Other Computations)'!I194+'(Other Computations)'!I207))</f>
        <v>0</v>
      </c>
      <c r="J7874" s="76">
        <f>IF('(Other Computations)'!J207=0,0,Inputs!L299*Inputs!L192*Inputs!G75*Inputs!D26*'GM Alloc Factors'!J43/('(Other Computations)'!J194+'(Other Computations)'!J207))</f>
        <v>0</v>
      </c>
      <c r="K7874" s="43">
        <f t="shared" si="1677"/>
        <v>0</v>
      </c>
    </row>
    <row r="7875" spans="1:11" ht="12.75" customHeight="1">
      <c r="A7875" s="61" t="str">
        <f>"         "&amp;Labels!B78</f>
        <v xml:space="preserve">         Customer 10</v>
      </c>
      <c r="B7875" s="76">
        <f>IF('(Other Computations)'!B208=0,0,Inputs!D300*Inputs!D193*Inputs!G76*Inputs!D26*'GM Alloc Factors'!B43/('(Other Computations)'!B195+'(Other Computations)'!B208))</f>
        <v>0</v>
      </c>
      <c r="C7875" s="76">
        <f>IF('(Other Computations)'!C208=0,0,Inputs!E300*Inputs!E193*Inputs!G76*Inputs!D26*'GM Alloc Factors'!C43/('(Other Computations)'!C195+'(Other Computations)'!C208))</f>
        <v>0</v>
      </c>
      <c r="D7875" s="76">
        <f>IF('(Other Computations)'!D208=0,0,Inputs!F300*Inputs!F193*Inputs!G76*Inputs!D26*'GM Alloc Factors'!D43/('(Other Computations)'!D195+'(Other Computations)'!D208))</f>
        <v>0</v>
      </c>
      <c r="E7875" s="76">
        <f>IF('(Other Computations)'!E208=0,0,Inputs!G300*Inputs!G193*Inputs!G76*Inputs!D26*'GM Alloc Factors'!E43/('(Other Computations)'!E195+'(Other Computations)'!E208))</f>
        <v>0</v>
      </c>
      <c r="F7875" s="43">
        <f t="shared" si="1676"/>
        <v>0</v>
      </c>
      <c r="G7875" s="76">
        <f>IF('(Other Computations)'!G208=0,0,Inputs!I300*Inputs!I193*Inputs!G76*Inputs!D26*'GM Alloc Factors'!G43/('(Other Computations)'!G195+'(Other Computations)'!G208))</f>
        <v>0</v>
      </c>
      <c r="H7875" s="76">
        <f>IF('(Other Computations)'!H208=0,0,Inputs!J300*Inputs!J193*Inputs!G76*Inputs!D26*'GM Alloc Factors'!H43/('(Other Computations)'!H195+'(Other Computations)'!H208))</f>
        <v>0</v>
      </c>
      <c r="I7875" s="76">
        <f>IF('(Other Computations)'!I208=0,0,Inputs!K300*Inputs!K193*Inputs!G76*Inputs!D26*'GM Alloc Factors'!I43/('(Other Computations)'!I195+'(Other Computations)'!I208))</f>
        <v>0</v>
      </c>
      <c r="J7875" s="76">
        <f>IF('(Other Computations)'!J208=0,0,Inputs!L300*Inputs!L193*Inputs!G76*Inputs!D26*'GM Alloc Factors'!J43/('(Other Computations)'!J195+'(Other Computations)'!J208))</f>
        <v>0</v>
      </c>
      <c r="K7875" s="43">
        <f t="shared" si="1677"/>
        <v>0</v>
      </c>
    </row>
    <row r="7876" spans="1:11" ht="12.75" customHeight="1">
      <c r="A7876" s="61" t="str">
        <f>"         "&amp;Labels!C68</f>
        <v xml:space="preserve">         Total</v>
      </c>
      <c r="B7876" s="84">
        <f>SUM(B7866:B7875)</f>
        <v>0</v>
      </c>
      <c r="C7876" s="84">
        <f>SUM(C7866:C7875)</f>
        <v>0</v>
      </c>
      <c r="D7876" s="84">
        <f>SUM(D7866:D7875)</f>
        <v>0</v>
      </c>
      <c r="E7876" s="84">
        <f>SUM(E7866:E7875)</f>
        <v>0</v>
      </c>
      <c r="F7876" s="43">
        <f t="shared" si="1676"/>
        <v>0</v>
      </c>
      <c r="G7876" s="84">
        <f>SUM(G7866:G7875)</f>
        <v>0</v>
      </c>
      <c r="H7876" s="84">
        <f>SUM(H7866:H7875)</f>
        <v>0</v>
      </c>
      <c r="I7876" s="84">
        <f>SUM(I7866:I7875)</f>
        <v>0</v>
      </c>
      <c r="J7876" s="84">
        <f>SUM(J7866:J7875)</f>
        <v>0</v>
      </c>
      <c r="K7876" s="43">
        <f t="shared" si="1677"/>
        <v>0</v>
      </c>
    </row>
    <row r="7877" spans="1:11" ht="12.75" customHeight="1">
      <c r="A7877" s="61" t="str">
        <f>"      "&amp;Labels!B89</f>
        <v xml:space="preserve">      Q 5</v>
      </c>
      <c r="B7877" s="84"/>
      <c r="C7877" s="84"/>
      <c r="D7877" s="84"/>
      <c r="E7877" s="84"/>
      <c r="F7877" s="43"/>
      <c r="G7877" s="84"/>
      <c r="H7877" s="84"/>
      <c r="I7877" s="84"/>
      <c r="J7877" s="84"/>
      <c r="K7877" s="43"/>
    </row>
    <row r="7878" spans="1:11" ht="12.75" customHeight="1">
      <c r="A7878" s="61" t="str">
        <f>"         "&amp;Labels!B69</f>
        <v xml:space="preserve">         Customer 1</v>
      </c>
      <c r="B7878" s="76">
        <f>IF('(Other Computations)'!B199=0,0,Inputs!D291*Inputs!D184*Inputs!H67*Inputs!D26*'GM Alloc Factors'!B46/('(Other Computations)'!B186+'(Other Computations)'!B199))</f>
        <v>0</v>
      </c>
      <c r="C7878" s="76">
        <f>IF('(Other Computations)'!C199=0,0,Inputs!E291*Inputs!E184*Inputs!H67*Inputs!D26*'GM Alloc Factors'!C46/('(Other Computations)'!C186+'(Other Computations)'!C199))</f>
        <v>0</v>
      </c>
      <c r="D7878" s="76">
        <f>IF('(Other Computations)'!D199=0,0,Inputs!F291*Inputs!F184*Inputs!H67*Inputs!D26*'GM Alloc Factors'!D46/('(Other Computations)'!D186+'(Other Computations)'!D199))</f>
        <v>0</v>
      </c>
      <c r="E7878" s="76">
        <f>IF('(Other Computations)'!E199=0,0,Inputs!G291*Inputs!G184*Inputs!H67*Inputs!D26*'GM Alloc Factors'!E46/('(Other Computations)'!E186+'(Other Computations)'!E199))</f>
        <v>0</v>
      </c>
      <c r="F7878" s="43">
        <f t="shared" ref="F7878:F7888" si="1678">SUM(B7878:E7878)</f>
        <v>0</v>
      </c>
      <c r="G7878" s="76">
        <f>IF('(Other Computations)'!G199=0,0,Inputs!I291*Inputs!I184*Inputs!H67*Inputs!D26*'GM Alloc Factors'!G46/('(Other Computations)'!G186+'(Other Computations)'!G199))</f>
        <v>0</v>
      </c>
      <c r="H7878" s="76">
        <f>IF('(Other Computations)'!H199=0,0,Inputs!J291*Inputs!J184*Inputs!H67*Inputs!D26*'GM Alloc Factors'!H46/('(Other Computations)'!H186+'(Other Computations)'!H199))</f>
        <v>0</v>
      </c>
      <c r="I7878" s="76">
        <f>IF('(Other Computations)'!I199=0,0,Inputs!K291*Inputs!K184*Inputs!H67*Inputs!D26*'GM Alloc Factors'!I46/('(Other Computations)'!I186+'(Other Computations)'!I199))</f>
        <v>0</v>
      </c>
      <c r="J7878" s="76">
        <f>IF('(Other Computations)'!J199=0,0,Inputs!L291*Inputs!L184*Inputs!H67*Inputs!D26*'GM Alloc Factors'!J46/('(Other Computations)'!J186+'(Other Computations)'!J199))</f>
        <v>0</v>
      </c>
      <c r="K7878" s="43">
        <f t="shared" ref="K7878:K7888" si="1679">SUM(G7878:J7878)</f>
        <v>0</v>
      </c>
    </row>
    <row r="7879" spans="1:11" ht="12.75" customHeight="1">
      <c r="A7879" s="61" t="str">
        <f>"         "&amp;Labels!B70</f>
        <v xml:space="preserve">         Customer 2</v>
      </c>
      <c r="B7879" s="76">
        <f>IF('(Other Computations)'!B200=0,0,Inputs!D292*Inputs!D185*Inputs!H68*Inputs!D26*'GM Alloc Factors'!B46/('(Other Computations)'!B187+'(Other Computations)'!B200))</f>
        <v>0</v>
      </c>
      <c r="C7879" s="76">
        <f>IF('(Other Computations)'!C200=0,0,Inputs!E292*Inputs!E185*Inputs!H68*Inputs!D26*'GM Alloc Factors'!C46/('(Other Computations)'!C187+'(Other Computations)'!C200))</f>
        <v>0</v>
      </c>
      <c r="D7879" s="76">
        <f>IF('(Other Computations)'!D200=0,0,Inputs!F292*Inputs!F185*Inputs!H68*Inputs!D26*'GM Alloc Factors'!D46/('(Other Computations)'!D187+'(Other Computations)'!D200))</f>
        <v>0</v>
      </c>
      <c r="E7879" s="76">
        <f>IF('(Other Computations)'!E200=0,0,Inputs!G292*Inputs!G185*Inputs!H68*Inputs!D26*'GM Alloc Factors'!E46/('(Other Computations)'!E187+'(Other Computations)'!E200))</f>
        <v>0</v>
      </c>
      <c r="F7879" s="43">
        <f t="shared" si="1678"/>
        <v>0</v>
      </c>
      <c r="G7879" s="76">
        <f>IF('(Other Computations)'!G200=0,0,Inputs!I292*Inputs!I185*Inputs!H68*Inputs!D26*'GM Alloc Factors'!G46/('(Other Computations)'!G187+'(Other Computations)'!G200))</f>
        <v>0</v>
      </c>
      <c r="H7879" s="76">
        <f>IF('(Other Computations)'!H200=0,0,Inputs!J292*Inputs!J185*Inputs!H68*Inputs!D26*'GM Alloc Factors'!H46/('(Other Computations)'!H187+'(Other Computations)'!H200))</f>
        <v>0</v>
      </c>
      <c r="I7879" s="76">
        <f>IF('(Other Computations)'!I200=0,0,Inputs!K292*Inputs!K185*Inputs!H68*Inputs!D26*'GM Alloc Factors'!I46/('(Other Computations)'!I187+'(Other Computations)'!I200))</f>
        <v>0</v>
      </c>
      <c r="J7879" s="76">
        <f>IF('(Other Computations)'!J200=0,0,Inputs!L292*Inputs!L185*Inputs!H68*Inputs!D26*'GM Alloc Factors'!J46/('(Other Computations)'!J187+'(Other Computations)'!J200))</f>
        <v>0</v>
      </c>
      <c r="K7879" s="43">
        <f t="shared" si="1679"/>
        <v>0</v>
      </c>
    </row>
    <row r="7880" spans="1:11" ht="12.75" customHeight="1">
      <c r="A7880" s="61" t="str">
        <f>"         "&amp;Labels!B71</f>
        <v xml:space="preserve">         Customer 3</v>
      </c>
      <c r="B7880" s="76">
        <f>IF('(Other Computations)'!B201=0,0,Inputs!D293*Inputs!D186*Inputs!H69*Inputs!D26*'GM Alloc Factors'!B46/('(Other Computations)'!B188+'(Other Computations)'!B201))</f>
        <v>0</v>
      </c>
      <c r="C7880" s="76">
        <f>IF('(Other Computations)'!C201=0,0,Inputs!E293*Inputs!E186*Inputs!H69*Inputs!D26*'GM Alloc Factors'!C46/('(Other Computations)'!C188+'(Other Computations)'!C201))</f>
        <v>0</v>
      </c>
      <c r="D7880" s="76">
        <f>IF('(Other Computations)'!D201=0,0,Inputs!F293*Inputs!F186*Inputs!H69*Inputs!D26*'GM Alloc Factors'!D46/('(Other Computations)'!D188+'(Other Computations)'!D201))</f>
        <v>0</v>
      </c>
      <c r="E7880" s="76">
        <f>IF('(Other Computations)'!E201=0,0,Inputs!G293*Inputs!G186*Inputs!H69*Inputs!D26*'GM Alloc Factors'!E46/('(Other Computations)'!E188+'(Other Computations)'!E201))</f>
        <v>0</v>
      </c>
      <c r="F7880" s="43">
        <f t="shared" si="1678"/>
        <v>0</v>
      </c>
      <c r="G7880" s="76">
        <f>IF('(Other Computations)'!G201=0,0,Inputs!I293*Inputs!I186*Inputs!H69*Inputs!D26*'GM Alloc Factors'!G46/('(Other Computations)'!G188+'(Other Computations)'!G201))</f>
        <v>0</v>
      </c>
      <c r="H7880" s="76">
        <f>IF('(Other Computations)'!H201=0,0,Inputs!J293*Inputs!J186*Inputs!H69*Inputs!D26*'GM Alloc Factors'!H46/('(Other Computations)'!H188+'(Other Computations)'!H201))</f>
        <v>0</v>
      </c>
      <c r="I7880" s="76">
        <f>IF('(Other Computations)'!I201=0,0,Inputs!K293*Inputs!K186*Inputs!H69*Inputs!D26*'GM Alloc Factors'!I46/('(Other Computations)'!I188+'(Other Computations)'!I201))</f>
        <v>0</v>
      </c>
      <c r="J7880" s="76">
        <f>IF('(Other Computations)'!J201=0,0,Inputs!L293*Inputs!L186*Inputs!H69*Inputs!D26*'GM Alloc Factors'!J46/('(Other Computations)'!J188+'(Other Computations)'!J201))</f>
        <v>0</v>
      </c>
      <c r="K7880" s="43">
        <f t="shared" si="1679"/>
        <v>0</v>
      </c>
    </row>
    <row r="7881" spans="1:11" ht="12.75" customHeight="1">
      <c r="A7881" s="61" t="str">
        <f>"         "&amp;Labels!B72</f>
        <v xml:space="preserve">         Customer 4</v>
      </c>
      <c r="B7881" s="76">
        <f>IF('(Other Computations)'!B202=0,0,Inputs!D294*Inputs!D187*Inputs!H70*Inputs!D26*'GM Alloc Factors'!B46/('(Other Computations)'!B189+'(Other Computations)'!B202))</f>
        <v>0</v>
      </c>
      <c r="C7881" s="76">
        <f>IF('(Other Computations)'!C202=0,0,Inputs!E294*Inputs!E187*Inputs!H70*Inputs!D26*'GM Alloc Factors'!C46/('(Other Computations)'!C189+'(Other Computations)'!C202))</f>
        <v>0</v>
      </c>
      <c r="D7881" s="76">
        <f>IF('(Other Computations)'!D202=0,0,Inputs!F294*Inputs!F187*Inputs!H70*Inputs!D26*'GM Alloc Factors'!D46/('(Other Computations)'!D189+'(Other Computations)'!D202))</f>
        <v>0</v>
      </c>
      <c r="E7881" s="76">
        <f>IF('(Other Computations)'!E202=0,0,Inputs!G294*Inputs!G187*Inputs!H70*Inputs!D26*'GM Alloc Factors'!E46/('(Other Computations)'!E189+'(Other Computations)'!E202))</f>
        <v>0</v>
      </c>
      <c r="F7881" s="43">
        <f t="shared" si="1678"/>
        <v>0</v>
      </c>
      <c r="G7881" s="76">
        <f>IF('(Other Computations)'!G202=0,0,Inputs!I294*Inputs!I187*Inputs!H70*Inputs!D26*'GM Alloc Factors'!G46/('(Other Computations)'!G189+'(Other Computations)'!G202))</f>
        <v>0</v>
      </c>
      <c r="H7881" s="76">
        <f>IF('(Other Computations)'!H202=0,0,Inputs!J294*Inputs!J187*Inputs!H70*Inputs!D26*'GM Alloc Factors'!H46/('(Other Computations)'!H189+'(Other Computations)'!H202))</f>
        <v>0</v>
      </c>
      <c r="I7881" s="76">
        <f>IF('(Other Computations)'!I202=0,0,Inputs!K294*Inputs!K187*Inputs!H70*Inputs!D26*'GM Alloc Factors'!I46/('(Other Computations)'!I189+'(Other Computations)'!I202))</f>
        <v>0</v>
      </c>
      <c r="J7881" s="76">
        <f>IF('(Other Computations)'!J202=0,0,Inputs!L294*Inputs!L187*Inputs!H70*Inputs!D26*'GM Alloc Factors'!J46/('(Other Computations)'!J189+'(Other Computations)'!J202))</f>
        <v>0</v>
      </c>
      <c r="K7881" s="43">
        <f t="shared" si="1679"/>
        <v>0</v>
      </c>
    </row>
    <row r="7882" spans="1:11" ht="12.75" customHeight="1">
      <c r="A7882" s="61" t="str">
        <f>"         "&amp;Labels!B73</f>
        <v xml:space="preserve">         Customer 5</v>
      </c>
      <c r="B7882" s="76">
        <f>IF('(Other Computations)'!B203=0,0,Inputs!D295*Inputs!D188*Inputs!H71*Inputs!D26*'GM Alloc Factors'!B46/('(Other Computations)'!B190+'(Other Computations)'!B203))</f>
        <v>0</v>
      </c>
      <c r="C7882" s="76">
        <f>IF('(Other Computations)'!C203=0,0,Inputs!E295*Inputs!E188*Inputs!H71*Inputs!D26*'GM Alloc Factors'!C46/('(Other Computations)'!C190+'(Other Computations)'!C203))</f>
        <v>0</v>
      </c>
      <c r="D7882" s="76">
        <f>IF('(Other Computations)'!D203=0,0,Inputs!F295*Inputs!F188*Inputs!H71*Inputs!D26*'GM Alloc Factors'!D46/('(Other Computations)'!D190+'(Other Computations)'!D203))</f>
        <v>0</v>
      </c>
      <c r="E7882" s="76">
        <f>IF('(Other Computations)'!E203=0,0,Inputs!G295*Inputs!G188*Inputs!H71*Inputs!D26*'GM Alloc Factors'!E46/('(Other Computations)'!E190+'(Other Computations)'!E203))</f>
        <v>0</v>
      </c>
      <c r="F7882" s="43">
        <f t="shared" si="1678"/>
        <v>0</v>
      </c>
      <c r="G7882" s="76">
        <f>IF('(Other Computations)'!G203=0,0,Inputs!I295*Inputs!I188*Inputs!H71*Inputs!D26*'GM Alloc Factors'!G46/('(Other Computations)'!G190+'(Other Computations)'!G203))</f>
        <v>0</v>
      </c>
      <c r="H7882" s="76">
        <f>IF('(Other Computations)'!H203=0,0,Inputs!J295*Inputs!J188*Inputs!H71*Inputs!D26*'GM Alloc Factors'!H46/('(Other Computations)'!H190+'(Other Computations)'!H203))</f>
        <v>0</v>
      </c>
      <c r="I7882" s="76">
        <f>IF('(Other Computations)'!I203=0,0,Inputs!K295*Inputs!K188*Inputs!H71*Inputs!D26*'GM Alloc Factors'!I46/('(Other Computations)'!I190+'(Other Computations)'!I203))</f>
        <v>0</v>
      </c>
      <c r="J7882" s="76">
        <f>IF('(Other Computations)'!J203=0,0,Inputs!L295*Inputs!L188*Inputs!H71*Inputs!D26*'GM Alloc Factors'!J46/('(Other Computations)'!J190+'(Other Computations)'!J203))</f>
        <v>0</v>
      </c>
      <c r="K7882" s="43">
        <f t="shared" si="1679"/>
        <v>0</v>
      </c>
    </row>
    <row r="7883" spans="1:11" ht="12.75" customHeight="1">
      <c r="A7883" s="61" t="str">
        <f>"         "&amp;Labels!B74</f>
        <v xml:space="preserve">         Customer 6</v>
      </c>
      <c r="B7883" s="76">
        <f>IF('(Other Computations)'!B204=0,0,Inputs!D296*Inputs!D189*Inputs!H72*Inputs!D26*'GM Alloc Factors'!B46/('(Other Computations)'!B191+'(Other Computations)'!B204))</f>
        <v>0</v>
      </c>
      <c r="C7883" s="76">
        <f>IF('(Other Computations)'!C204=0,0,Inputs!E296*Inputs!E189*Inputs!H72*Inputs!D26*'GM Alloc Factors'!C46/('(Other Computations)'!C191+'(Other Computations)'!C204))</f>
        <v>0</v>
      </c>
      <c r="D7883" s="76">
        <f>IF('(Other Computations)'!D204=0,0,Inputs!F296*Inputs!F189*Inputs!H72*Inputs!D26*'GM Alloc Factors'!D46/('(Other Computations)'!D191+'(Other Computations)'!D204))</f>
        <v>0</v>
      </c>
      <c r="E7883" s="76">
        <f>IF('(Other Computations)'!E204=0,0,Inputs!G296*Inputs!G189*Inputs!H72*Inputs!D26*'GM Alloc Factors'!E46/('(Other Computations)'!E191+'(Other Computations)'!E204))</f>
        <v>0</v>
      </c>
      <c r="F7883" s="43">
        <f t="shared" si="1678"/>
        <v>0</v>
      </c>
      <c r="G7883" s="76">
        <f>IF('(Other Computations)'!G204=0,0,Inputs!I296*Inputs!I189*Inputs!H72*Inputs!D26*'GM Alloc Factors'!G46/('(Other Computations)'!G191+'(Other Computations)'!G204))</f>
        <v>0</v>
      </c>
      <c r="H7883" s="76">
        <f>IF('(Other Computations)'!H204=0,0,Inputs!J296*Inputs!J189*Inputs!H72*Inputs!D26*'GM Alloc Factors'!H46/('(Other Computations)'!H191+'(Other Computations)'!H204))</f>
        <v>0</v>
      </c>
      <c r="I7883" s="76">
        <f>IF('(Other Computations)'!I204=0,0,Inputs!K296*Inputs!K189*Inputs!H72*Inputs!D26*'GM Alloc Factors'!I46/('(Other Computations)'!I191+'(Other Computations)'!I204))</f>
        <v>0</v>
      </c>
      <c r="J7883" s="76">
        <f>IF('(Other Computations)'!J204=0,0,Inputs!L296*Inputs!L189*Inputs!H72*Inputs!D26*'GM Alloc Factors'!J46/('(Other Computations)'!J191+'(Other Computations)'!J204))</f>
        <v>0</v>
      </c>
      <c r="K7883" s="43">
        <f t="shared" si="1679"/>
        <v>0</v>
      </c>
    </row>
    <row r="7884" spans="1:11" ht="12.75" customHeight="1">
      <c r="A7884" s="61" t="str">
        <f>"         "&amp;Labels!B75</f>
        <v xml:space="preserve">         Customer 7</v>
      </c>
      <c r="B7884" s="76">
        <f>IF('(Other Computations)'!B205=0,0,Inputs!D297*Inputs!D190*Inputs!H73*Inputs!D26*'GM Alloc Factors'!B46/('(Other Computations)'!B192+'(Other Computations)'!B205))</f>
        <v>0</v>
      </c>
      <c r="C7884" s="76">
        <f>IF('(Other Computations)'!C205=0,0,Inputs!E297*Inputs!E190*Inputs!H73*Inputs!D26*'GM Alloc Factors'!C46/('(Other Computations)'!C192+'(Other Computations)'!C205))</f>
        <v>0</v>
      </c>
      <c r="D7884" s="76">
        <f>IF('(Other Computations)'!D205=0,0,Inputs!F297*Inputs!F190*Inputs!H73*Inputs!D26*'GM Alloc Factors'!D46/('(Other Computations)'!D192+'(Other Computations)'!D205))</f>
        <v>0</v>
      </c>
      <c r="E7884" s="76">
        <f>IF('(Other Computations)'!E205=0,0,Inputs!G297*Inputs!G190*Inputs!H73*Inputs!D26*'GM Alloc Factors'!E46/('(Other Computations)'!E192+'(Other Computations)'!E205))</f>
        <v>0</v>
      </c>
      <c r="F7884" s="43">
        <f t="shared" si="1678"/>
        <v>0</v>
      </c>
      <c r="G7884" s="76">
        <f>IF('(Other Computations)'!G205=0,0,Inputs!I297*Inputs!I190*Inputs!H73*Inputs!D26*'GM Alloc Factors'!G46/('(Other Computations)'!G192+'(Other Computations)'!G205))</f>
        <v>0</v>
      </c>
      <c r="H7884" s="76">
        <f>IF('(Other Computations)'!H205=0,0,Inputs!J297*Inputs!J190*Inputs!H73*Inputs!D26*'GM Alloc Factors'!H46/('(Other Computations)'!H192+'(Other Computations)'!H205))</f>
        <v>0</v>
      </c>
      <c r="I7884" s="76">
        <f>IF('(Other Computations)'!I205=0,0,Inputs!K297*Inputs!K190*Inputs!H73*Inputs!D26*'GM Alloc Factors'!I46/('(Other Computations)'!I192+'(Other Computations)'!I205))</f>
        <v>0</v>
      </c>
      <c r="J7884" s="76">
        <f>IF('(Other Computations)'!J205=0,0,Inputs!L297*Inputs!L190*Inputs!H73*Inputs!D26*'GM Alloc Factors'!J46/('(Other Computations)'!J192+'(Other Computations)'!J205))</f>
        <v>0</v>
      </c>
      <c r="K7884" s="43">
        <f t="shared" si="1679"/>
        <v>0</v>
      </c>
    </row>
    <row r="7885" spans="1:11" ht="12.75" customHeight="1">
      <c r="A7885" s="61" t="str">
        <f>"         "&amp;Labels!B76</f>
        <v xml:space="preserve">         Customer 8</v>
      </c>
      <c r="B7885" s="76">
        <f>IF('(Other Computations)'!B206=0,0,Inputs!D298*Inputs!D191*Inputs!H74*Inputs!D26*'GM Alloc Factors'!B46/('(Other Computations)'!B193+'(Other Computations)'!B206))</f>
        <v>0</v>
      </c>
      <c r="C7885" s="76">
        <f>IF('(Other Computations)'!C206=0,0,Inputs!E298*Inputs!E191*Inputs!H74*Inputs!D26*'GM Alloc Factors'!C46/('(Other Computations)'!C193+'(Other Computations)'!C206))</f>
        <v>0</v>
      </c>
      <c r="D7885" s="76">
        <f>IF('(Other Computations)'!D206=0,0,Inputs!F298*Inputs!F191*Inputs!H74*Inputs!D26*'GM Alloc Factors'!D46/('(Other Computations)'!D193+'(Other Computations)'!D206))</f>
        <v>0</v>
      </c>
      <c r="E7885" s="76">
        <f>IF('(Other Computations)'!E206=0,0,Inputs!G298*Inputs!G191*Inputs!H74*Inputs!D26*'GM Alloc Factors'!E46/('(Other Computations)'!E193+'(Other Computations)'!E206))</f>
        <v>0</v>
      </c>
      <c r="F7885" s="43">
        <f t="shared" si="1678"/>
        <v>0</v>
      </c>
      <c r="G7885" s="76">
        <f>IF('(Other Computations)'!G206=0,0,Inputs!I298*Inputs!I191*Inputs!H74*Inputs!D26*'GM Alloc Factors'!G46/('(Other Computations)'!G193+'(Other Computations)'!G206))</f>
        <v>0</v>
      </c>
      <c r="H7885" s="76">
        <f>IF('(Other Computations)'!H206=0,0,Inputs!J298*Inputs!J191*Inputs!H74*Inputs!D26*'GM Alloc Factors'!H46/('(Other Computations)'!H193+'(Other Computations)'!H206))</f>
        <v>0</v>
      </c>
      <c r="I7885" s="76">
        <f>IF('(Other Computations)'!I206=0,0,Inputs!K298*Inputs!K191*Inputs!H74*Inputs!D26*'GM Alloc Factors'!I46/('(Other Computations)'!I193+'(Other Computations)'!I206))</f>
        <v>0</v>
      </c>
      <c r="J7885" s="76">
        <f>IF('(Other Computations)'!J206=0,0,Inputs!L298*Inputs!L191*Inputs!H74*Inputs!D26*'GM Alloc Factors'!J46/('(Other Computations)'!J193+'(Other Computations)'!J206))</f>
        <v>0</v>
      </c>
      <c r="K7885" s="43">
        <f t="shared" si="1679"/>
        <v>0</v>
      </c>
    </row>
    <row r="7886" spans="1:11" ht="12.75" customHeight="1">
      <c r="A7886" s="61" t="str">
        <f>"         "&amp;Labels!B77</f>
        <v xml:space="preserve">         Customer 9</v>
      </c>
      <c r="B7886" s="76">
        <f>IF('(Other Computations)'!B207=0,0,Inputs!D299*Inputs!D192*Inputs!H75*Inputs!D26*'GM Alloc Factors'!B46/('(Other Computations)'!B194+'(Other Computations)'!B207))</f>
        <v>0</v>
      </c>
      <c r="C7886" s="76">
        <f>IF('(Other Computations)'!C207=0,0,Inputs!E299*Inputs!E192*Inputs!H75*Inputs!D26*'GM Alloc Factors'!C46/('(Other Computations)'!C194+'(Other Computations)'!C207))</f>
        <v>0</v>
      </c>
      <c r="D7886" s="76">
        <f>IF('(Other Computations)'!D207=0,0,Inputs!F299*Inputs!F192*Inputs!H75*Inputs!D26*'GM Alloc Factors'!D46/('(Other Computations)'!D194+'(Other Computations)'!D207))</f>
        <v>0</v>
      </c>
      <c r="E7886" s="76">
        <f>IF('(Other Computations)'!E207=0,0,Inputs!G299*Inputs!G192*Inputs!H75*Inputs!D26*'GM Alloc Factors'!E46/('(Other Computations)'!E194+'(Other Computations)'!E207))</f>
        <v>0</v>
      </c>
      <c r="F7886" s="43">
        <f t="shared" si="1678"/>
        <v>0</v>
      </c>
      <c r="G7886" s="76">
        <f>IF('(Other Computations)'!G207=0,0,Inputs!I299*Inputs!I192*Inputs!H75*Inputs!D26*'GM Alloc Factors'!G46/('(Other Computations)'!G194+'(Other Computations)'!G207))</f>
        <v>0</v>
      </c>
      <c r="H7886" s="76">
        <f>IF('(Other Computations)'!H207=0,0,Inputs!J299*Inputs!J192*Inputs!H75*Inputs!D26*'GM Alloc Factors'!H46/('(Other Computations)'!H194+'(Other Computations)'!H207))</f>
        <v>0</v>
      </c>
      <c r="I7886" s="76">
        <f>IF('(Other Computations)'!I207=0,0,Inputs!K299*Inputs!K192*Inputs!H75*Inputs!D26*'GM Alloc Factors'!I46/('(Other Computations)'!I194+'(Other Computations)'!I207))</f>
        <v>0</v>
      </c>
      <c r="J7886" s="76">
        <f>IF('(Other Computations)'!J207=0,0,Inputs!L299*Inputs!L192*Inputs!H75*Inputs!D26*'GM Alloc Factors'!J46/('(Other Computations)'!J194+'(Other Computations)'!J207))</f>
        <v>0</v>
      </c>
      <c r="K7886" s="43">
        <f t="shared" si="1679"/>
        <v>0</v>
      </c>
    </row>
    <row r="7887" spans="1:11" ht="12.75" customHeight="1">
      <c r="A7887" s="61" t="str">
        <f>"         "&amp;Labels!B78</f>
        <v xml:space="preserve">         Customer 10</v>
      </c>
      <c r="B7887" s="76">
        <f>IF('(Other Computations)'!B208=0,0,Inputs!D300*Inputs!D193*Inputs!H76*Inputs!D26*'GM Alloc Factors'!B46/('(Other Computations)'!B195+'(Other Computations)'!B208))</f>
        <v>0</v>
      </c>
      <c r="C7887" s="76">
        <f>IF('(Other Computations)'!C208=0,0,Inputs!E300*Inputs!E193*Inputs!H76*Inputs!D26*'GM Alloc Factors'!C46/('(Other Computations)'!C195+'(Other Computations)'!C208))</f>
        <v>0</v>
      </c>
      <c r="D7887" s="76">
        <f>IF('(Other Computations)'!D208=0,0,Inputs!F300*Inputs!F193*Inputs!H76*Inputs!D26*'GM Alloc Factors'!D46/('(Other Computations)'!D195+'(Other Computations)'!D208))</f>
        <v>0</v>
      </c>
      <c r="E7887" s="76">
        <f>IF('(Other Computations)'!E208=0,0,Inputs!G300*Inputs!G193*Inputs!H76*Inputs!D26*'GM Alloc Factors'!E46/('(Other Computations)'!E195+'(Other Computations)'!E208))</f>
        <v>0</v>
      </c>
      <c r="F7887" s="43">
        <f t="shared" si="1678"/>
        <v>0</v>
      </c>
      <c r="G7887" s="76">
        <f>IF('(Other Computations)'!G208=0,0,Inputs!I300*Inputs!I193*Inputs!H76*Inputs!D26*'GM Alloc Factors'!G46/('(Other Computations)'!G195+'(Other Computations)'!G208))</f>
        <v>0</v>
      </c>
      <c r="H7887" s="76">
        <f>IF('(Other Computations)'!H208=0,0,Inputs!J300*Inputs!J193*Inputs!H76*Inputs!D26*'GM Alloc Factors'!H46/('(Other Computations)'!H195+'(Other Computations)'!H208))</f>
        <v>0</v>
      </c>
      <c r="I7887" s="76">
        <f>IF('(Other Computations)'!I208=0,0,Inputs!K300*Inputs!K193*Inputs!H76*Inputs!D26*'GM Alloc Factors'!I46/('(Other Computations)'!I195+'(Other Computations)'!I208))</f>
        <v>0</v>
      </c>
      <c r="J7887" s="76">
        <f>IF('(Other Computations)'!J208=0,0,Inputs!L300*Inputs!L193*Inputs!H76*Inputs!D26*'GM Alloc Factors'!J46/('(Other Computations)'!J195+'(Other Computations)'!J208))</f>
        <v>0</v>
      </c>
      <c r="K7887" s="43">
        <f t="shared" si="1679"/>
        <v>0</v>
      </c>
    </row>
    <row r="7888" spans="1:11" ht="12.75" customHeight="1">
      <c r="A7888" s="61" t="str">
        <f>"         "&amp;Labels!C68</f>
        <v xml:space="preserve">         Total</v>
      </c>
      <c r="B7888" s="84">
        <f>SUM(B7878:B7887)</f>
        <v>0</v>
      </c>
      <c r="C7888" s="84">
        <f>SUM(C7878:C7887)</f>
        <v>0</v>
      </c>
      <c r="D7888" s="84">
        <f>SUM(D7878:D7887)</f>
        <v>0</v>
      </c>
      <c r="E7888" s="84">
        <f>SUM(E7878:E7887)</f>
        <v>0</v>
      </c>
      <c r="F7888" s="43">
        <f t="shared" si="1678"/>
        <v>0</v>
      </c>
      <c r="G7888" s="84">
        <f>SUM(G7878:G7887)</f>
        <v>0</v>
      </c>
      <c r="H7888" s="84">
        <f>SUM(H7878:H7887)</f>
        <v>0</v>
      </c>
      <c r="I7888" s="84">
        <f>SUM(I7878:I7887)</f>
        <v>0</v>
      </c>
      <c r="J7888" s="84">
        <f>SUM(J7878:J7887)</f>
        <v>0</v>
      </c>
      <c r="K7888" s="43">
        <f t="shared" si="1679"/>
        <v>0</v>
      </c>
    </row>
    <row r="7889" spans="1:11" ht="12.75" customHeight="1">
      <c r="A7889" s="61" t="str">
        <f>"      "&amp;Labels!B90</f>
        <v xml:space="preserve">      Q 6</v>
      </c>
      <c r="B7889" s="84"/>
      <c r="C7889" s="84"/>
      <c r="D7889" s="84"/>
      <c r="E7889" s="84"/>
      <c r="F7889" s="43"/>
      <c r="G7889" s="84"/>
      <c r="H7889" s="84"/>
      <c r="I7889" s="84"/>
      <c r="J7889" s="84"/>
      <c r="K7889" s="43"/>
    </row>
    <row r="7890" spans="1:11" ht="12.75" customHeight="1">
      <c r="A7890" s="61" t="str">
        <f>"         "&amp;Labels!B69</f>
        <v xml:space="preserve">         Customer 1</v>
      </c>
      <c r="B7890" s="76">
        <f>IF('(Other Computations)'!B199=0,0,Inputs!D291*Inputs!D184*Inputs!I67*Inputs!D26*'GM Alloc Factors'!B49/('(Other Computations)'!B186+'(Other Computations)'!B199))</f>
        <v>0</v>
      </c>
      <c r="C7890" s="76">
        <f>IF('(Other Computations)'!C199=0,0,Inputs!E291*Inputs!E184*Inputs!I67*Inputs!D26*'GM Alloc Factors'!C49/('(Other Computations)'!C186+'(Other Computations)'!C199))</f>
        <v>0</v>
      </c>
      <c r="D7890" s="76">
        <f>IF('(Other Computations)'!D199=0,0,Inputs!F291*Inputs!F184*Inputs!I67*Inputs!D26*'GM Alloc Factors'!D49/('(Other Computations)'!D186+'(Other Computations)'!D199))</f>
        <v>0</v>
      </c>
      <c r="E7890" s="76">
        <f>IF('(Other Computations)'!E199=0,0,Inputs!G291*Inputs!G184*Inputs!I67*Inputs!D26*'GM Alloc Factors'!E49/('(Other Computations)'!E186+'(Other Computations)'!E199))</f>
        <v>0</v>
      </c>
      <c r="F7890" s="43">
        <f t="shared" ref="F7890:F7900" si="1680">SUM(B7890:E7890)</f>
        <v>0</v>
      </c>
      <c r="G7890" s="76">
        <f>IF('(Other Computations)'!G199=0,0,Inputs!I291*Inputs!I184*Inputs!I67*Inputs!D26*'GM Alloc Factors'!G49/('(Other Computations)'!G186+'(Other Computations)'!G199))</f>
        <v>0</v>
      </c>
      <c r="H7890" s="76">
        <f>IF('(Other Computations)'!H199=0,0,Inputs!J291*Inputs!J184*Inputs!I67*Inputs!D26*'GM Alloc Factors'!H49/('(Other Computations)'!H186+'(Other Computations)'!H199))</f>
        <v>0</v>
      </c>
      <c r="I7890" s="76">
        <f>IF('(Other Computations)'!I199=0,0,Inputs!K291*Inputs!K184*Inputs!I67*Inputs!D26*'GM Alloc Factors'!I49/('(Other Computations)'!I186+'(Other Computations)'!I199))</f>
        <v>0</v>
      </c>
      <c r="J7890" s="76">
        <f>IF('(Other Computations)'!J199=0,0,Inputs!L291*Inputs!L184*Inputs!I67*Inputs!D26*'GM Alloc Factors'!J49/('(Other Computations)'!J186+'(Other Computations)'!J199))</f>
        <v>0</v>
      </c>
      <c r="K7890" s="43">
        <f t="shared" ref="K7890:K7900" si="1681">SUM(G7890:J7890)</f>
        <v>0</v>
      </c>
    </row>
    <row r="7891" spans="1:11" ht="12.75" customHeight="1">
      <c r="A7891" s="61" t="str">
        <f>"         "&amp;Labels!B70</f>
        <v xml:space="preserve">         Customer 2</v>
      </c>
      <c r="B7891" s="76">
        <f>IF('(Other Computations)'!B200=0,0,Inputs!D292*Inputs!D185*Inputs!I68*Inputs!D26*'GM Alloc Factors'!B49/('(Other Computations)'!B187+'(Other Computations)'!B200))</f>
        <v>0</v>
      </c>
      <c r="C7891" s="76">
        <f>IF('(Other Computations)'!C200=0,0,Inputs!E292*Inputs!E185*Inputs!I68*Inputs!D26*'GM Alloc Factors'!C49/('(Other Computations)'!C187+'(Other Computations)'!C200))</f>
        <v>0</v>
      </c>
      <c r="D7891" s="76">
        <f>IF('(Other Computations)'!D200=0,0,Inputs!F292*Inputs!F185*Inputs!I68*Inputs!D26*'GM Alloc Factors'!D49/('(Other Computations)'!D187+'(Other Computations)'!D200))</f>
        <v>0</v>
      </c>
      <c r="E7891" s="76">
        <f>IF('(Other Computations)'!E200=0,0,Inputs!G292*Inputs!G185*Inputs!I68*Inputs!D26*'GM Alloc Factors'!E49/('(Other Computations)'!E187+'(Other Computations)'!E200))</f>
        <v>0</v>
      </c>
      <c r="F7891" s="43">
        <f t="shared" si="1680"/>
        <v>0</v>
      </c>
      <c r="G7891" s="76">
        <f>IF('(Other Computations)'!G200=0,0,Inputs!I292*Inputs!I185*Inputs!I68*Inputs!D26*'GM Alloc Factors'!G49/('(Other Computations)'!G187+'(Other Computations)'!G200))</f>
        <v>0</v>
      </c>
      <c r="H7891" s="76">
        <f>IF('(Other Computations)'!H200=0,0,Inputs!J292*Inputs!J185*Inputs!I68*Inputs!D26*'GM Alloc Factors'!H49/('(Other Computations)'!H187+'(Other Computations)'!H200))</f>
        <v>0</v>
      </c>
      <c r="I7891" s="76">
        <f>IF('(Other Computations)'!I200=0,0,Inputs!K292*Inputs!K185*Inputs!I68*Inputs!D26*'GM Alloc Factors'!I49/('(Other Computations)'!I187+'(Other Computations)'!I200))</f>
        <v>0</v>
      </c>
      <c r="J7891" s="76">
        <f>IF('(Other Computations)'!J200=0,0,Inputs!L292*Inputs!L185*Inputs!I68*Inputs!D26*'GM Alloc Factors'!J49/('(Other Computations)'!J187+'(Other Computations)'!J200))</f>
        <v>0</v>
      </c>
      <c r="K7891" s="43">
        <f t="shared" si="1681"/>
        <v>0</v>
      </c>
    </row>
    <row r="7892" spans="1:11" ht="12.75" customHeight="1">
      <c r="A7892" s="61" t="str">
        <f>"         "&amp;Labels!B71</f>
        <v xml:space="preserve">         Customer 3</v>
      </c>
      <c r="B7892" s="76">
        <f>IF('(Other Computations)'!B201=0,0,Inputs!D293*Inputs!D186*Inputs!I69*Inputs!D26*'GM Alloc Factors'!B49/('(Other Computations)'!B188+'(Other Computations)'!B201))</f>
        <v>0</v>
      </c>
      <c r="C7892" s="76">
        <f>IF('(Other Computations)'!C201=0,0,Inputs!E293*Inputs!E186*Inputs!I69*Inputs!D26*'GM Alloc Factors'!C49/('(Other Computations)'!C188+'(Other Computations)'!C201))</f>
        <v>0</v>
      </c>
      <c r="D7892" s="76">
        <f>IF('(Other Computations)'!D201=0,0,Inputs!F293*Inputs!F186*Inputs!I69*Inputs!D26*'GM Alloc Factors'!D49/('(Other Computations)'!D188+'(Other Computations)'!D201))</f>
        <v>0</v>
      </c>
      <c r="E7892" s="76">
        <f>IF('(Other Computations)'!E201=0,0,Inputs!G293*Inputs!G186*Inputs!I69*Inputs!D26*'GM Alloc Factors'!E49/('(Other Computations)'!E188+'(Other Computations)'!E201))</f>
        <v>0</v>
      </c>
      <c r="F7892" s="43">
        <f t="shared" si="1680"/>
        <v>0</v>
      </c>
      <c r="G7892" s="76">
        <f>IF('(Other Computations)'!G201=0,0,Inputs!I293*Inputs!I186*Inputs!I69*Inputs!D26*'GM Alloc Factors'!G49/('(Other Computations)'!G188+'(Other Computations)'!G201))</f>
        <v>0</v>
      </c>
      <c r="H7892" s="76">
        <f>IF('(Other Computations)'!H201=0,0,Inputs!J293*Inputs!J186*Inputs!I69*Inputs!D26*'GM Alloc Factors'!H49/('(Other Computations)'!H188+'(Other Computations)'!H201))</f>
        <v>0</v>
      </c>
      <c r="I7892" s="76">
        <f>IF('(Other Computations)'!I201=0,0,Inputs!K293*Inputs!K186*Inputs!I69*Inputs!D26*'GM Alloc Factors'!I49/('(Other Computations)'!I188+'(Other Computations)'!I201))</f>
        <v>0</v>
      </c>
      <c r="J7892" s="76">
        <f>IF('(Other Computations)'!J201=0,0,Inputs!L293*Inputs!L186*Inputs!I69*Inputs!D26*'GM Alloc Factors'!J49/('(Other Computations)'!J188+'(Other Computations)'!J201))</f>
        <v>0</v>
      </c>
      <c r="K7892" s="43">
        <f t="shared" si="1681"/>
        <v>0</v>
      </c>
    </row>
    <row r="7893" spans="1:11" ht="12.75" customHeight="1">
      <c r="A7893" s="61" t="str">
        <f>"         "&amp;Labels!B72</f>
        <v xml:space="preserve">         Customer 4</v>
      </c>
      <c r="B7893" s="76">
        <f>IF('(Other Computations)'!B202=0,0,Inputs!D294*Inputs!D187*Inputs!I70*Inputs!D26*'GM Alloc Factors'!B49/('(Other Computations)'!B189+'(Other Computations)'!B202))</f>
        <v>0</v>
      </c>
      <c r="C7893" s="76">
        <f>IF('(Other Computations)'!C202=0,0,Inputs!E294*Inputs!E187*Inputs!I70*Inputs!D26*'GM Alloc Factors'!C49/('(Other Computations)'!C189+'(Other Computations)'!C202))</f>
        <v>0</v>
      </c>
      <c r="D7893" s="76">
        <f>IF('(Other Computations)'!D202=0,0,Inputs!F294*Inputs!F187*Inputs!I70*Inputs!D26*'GM Alloc Factors'!D49/('(Other Computations)'!D189+'(Other Computations)'!D202))</f>
        <v>0</v>
      </c>
      <c r="E7893" s="76">
        <f>IF('(Other Computations)'!E202=0,0,Inputs!G294*Inputs!G187*Inputs!I70*Inputs!D26*'GM Alloc Factors'!E49/('(Other Computations)'!E189+'(Other Computations)'!E202))</f>
        <v>0</v>
      </c>
      <c r="F7893" s="43">
        <f t="shared" si="1680"/>
        <v>0</v>
      </c>
      <c r="G7893" s="76">
        <f>IF('(Other Computations)'!G202=0,0,Inputs!I294*Inputs!I187*Inputs!I70*Inputs!D26*'GM Alloc Factors'!G49/('(Other Computations)'!G189+'(Other Computations)'!G202))</f>
        <v>0</v>
      </c>
      <c r="H7893" s="76">
        <f>IF('(Other Computations)'!H202=0,0,Inputs!J294*Inputs!J187*Inputs!I70*Inputs!D26*'GM Alloc Factors'!H49/('(Other Computations)'!H189+'(Other Computations)'!H202))</f>
        <v>0</v>
      </c>
      <c r="I7893" s="76">
        <f>IF('(Other Computations)'!I202=0,0,Inputs!K294*Inputs!K187*Inputs!I70*Inputs!D26*'GM Alloc Factors'!I49/('(Other Computations)'!I189+'(Other Computations)'!I202))</f>
        <v>0</v>
      </c>
      <c r="J7893" s="76">
        <f>IF('(Other Computations)'!J202=0,0,Inputs!L294*Inputs!L187*Inputs!I70*Inputs!D26*'GM Alloc Factors'!J49/('(Other Computations)'!J189+'(Other Computations)'!J202))</f>
        <v>0</v>
      </c>
      <c r="K7893" s="43">
        <f t="shared" si="1681"/>
        <v>0</v>
      </c>
    </row>
    <row r="7894" spans="1:11" ht="12.75" customHeight="1">
      <c r="A7894" s="61" t="str">
        <f>"         "&amp;Labels!B73</f>
        <v xml:space="preserve">         Customer 5</v>
      </c>
      <c r="B7894" s="76">
        <f>IF('(Other Computations)'!B203=0,0,Inputs!D295*Inputs!D188*Inputs!I71*Inputs!D26*'GM Alloc Factors'!B49/('(Other Computations)'!B190+'(Other Computations)'!B203))</f>
        <v>0</v>
      </c>
      <c r="C7894" s="76">
        <f>IF('(Other Computations)'!C203=0,0,Inputs!E295*Inputs!E188*Inputs!I71*Inputs!D26*'GM Alloc Factors'!C49/('(Other Computations)'!C190+'(Other Computations)'!C203))</f>
        <v>0</v>
      </c>
      <c r="D7894" s="76">
        <f>IF('(Other Computations)'!D203=0,0,Inputs!F295*Inputs!F188*Inputs!I71*Inputs!D26*'GM Alloc Factors'!D49/('(Other Computations)'!D190+'(Other Computations)'!D203))</f>
        <v>0</v>
      </c>
      <c r="E7894" s="76">
        <f>IF('(Other Computations)'!E203=0,0,Inputs!G295*Inputs!G188*Inputs!I71*Inputs!D26*'GM Alloc Factors'!E49/('(Other Computations)'!E190+'(Other Computations)'!E203))</f>
        <v>0</v>
      </c>
      <c r="F7894" s="43">
        <f t="shared" si="1680"/>
        <v>0</v>
      </c>
      <c r="G7894" s="76">
        <f>IF('(Other Computations)'!G203=0,0,Inputs!I295*Inputs!I188*Inputs!I71*Inputs!D26*'GM Alloc Factors'!G49/('(Other Computations)'!G190+'(Other Computations)'!G203))</f>
        <v>0</v>
      </c>
      <c r="H7894" s="76">
        <f>IF('(Other Computations)'!H203=0,0,Inputs!J295*Inputs!J188*Inputs!I71*Inputs!D26*'GM Alloc Factors'!H49/('(Other Computations)'!H190+'(Other Computations)'!H203))</f>
        <v>0</v>
      </c>
      <c r="I7894" s="76">
        <f>IF('(Other Computations)'!I203=0,0,Inputs!K295*Inputs!K188*Inputs!I71*Inputs!D26*'GM Alloc Factors'!I49/('(Other Computations)'!I190+'(Other Computations)'!I203))</f>
        <v>0</v>
      </c>
      <c r="J7894" s="76">
        <f>IF('(Other Computations)'!J203=0,0,Inputs!L295*Inputs!L188*Inputs!I71*Inputs!D26*'GM Alloc Factors'!J49/('(Other Computations)'!J190+'(Other Computations)'!J203))</f>
        <v>0</v>
      </c>
      <c r="K7894" s="43">
        <f t="shared" si="1681"/>
        <v>0</v>
      </c>
    </row>
    <row r="7895" spans="1:11" ht="12.75" customHeight="1">
      <c r="A7895" s="61" t="str">
        <f>"         "&amp;Labels!B74</f>
        <v xml:space="preserve">         Customer 6</v>
      </c>
      <c r="B7895" s="76">
        <f>IF('(Other Computations)'!B204=0,0,Inputs!D296*Inputs!D189*Inputs!I72*Inputs!D26*'GM Alloc Factors'!B49/('(Other Computations)'!B191+'(Other Computations)'!B204))</f>
        <v>0</v>
      </c>
      <c r="C7895" s="76">
        <f>IF('(Other Computations)'!C204=0,0,Inputs!E296*Inputs!E189*Inputs!I72*Inputs!D26*'GM Alloc Factors'!C49/('(Other Computations)'!C191+'(Other Computations)'!C204))</f>
        <v>0</v>
      </c>
      <c r="D7895" s="76">
        <f>IF('(Other Computations)'!D204=0,0,Inputs!F296*Inputs!F189*Inputs!I72*Inputs!D26*'GM Alloc Factors'!D49/('(Other Computations)'!D191+'(Other Computations)'!D204))</f>
        <v>0</v>
      </c>
      <c r="E7895" s="76">
        <f>IF('(Other Computations)'!E204=0,0,Inputs!G296*Inputs!G189*Inputs!I72*Inputs!D26*'GM Alloc Factors'!E49/('(Other Computations)'!E191+'(Other Computations)'!E204))</f>
        <v>0</v>
      </c>
      <c r="F7895" s="43">
        <f t="shared" si="1680"/>
        <v>0</v>
      </c>
      <c r="G7895" s="76">
        <f>IF('(Other Computations)'!G204=0,0,Inputs!I296*Inputs!I189*Inputs!I72*Inputs!D26*'GM Alloc Factors'!G49/('(Other Computations)'!G191+'(Other Computations)'!G204))</f>
        <v>0</v>
      </c>
      <c r="H7895" s="76">
        <f>IF('(Other Computations)'!H204=0,0,Inputs!J296*Inputs!J189*Inputs!I72*Inputs!D26*'GM Alloc Factors'!H49/('(Other Computations)'!H191+'(Other Computations)'!H204))</f>
        <v>0</v>
      </c>
      <c r="I7895" s="76">
        <f>IF('(Other Computations)'!I204=0,0,Inputs!K296*Inputs!K189*Inputs!I72*Inputs!D26*'GM Alloc Factors'!I49/('(Other Computations)'!I191+'(Other Computations)'!I204))</f>
        <v>0</v>
      </c>
      <c r="J7895" s="76">
        <f>IF('(Other Computations)'!J204=0,0,Inputs!L296*Inputs!L189*Inputs!I72*Inputs!D26*'GM Alloc Factors'!J49/('(Other Computations)'!J191+'(Other Computations)'!J204))</f>
        <v>0</v>
      </c>
      <c r="K7895" s="43">
        <f t="shared" si="1681"/>
        <v>0</v>
      </c>
    </row>
    <row r="7896" spans="1:11" ht="12.75" customHeight="1">
      <c r="A7896" s="61" t="str">
        <f>"         "&amp;Labels!B75</f>
        <v xml:space="preserve">         Customer 7</v>
      </c>
      <c r="B7896" s="76">
        <f>IF('(Other Computations)'!B205=0,0,Inputs!D297*Inputs!D190*Inputs!I73*Inputs!D26*'GM Alloc Factors'!B49/('(Other Computations)'!B192+'(Other Computations)'!B205))</f>
        <v>0</v>
      </c>
      <c r="C7896" s="76">
        <f>IF('(Other Computations)'!C205=0,0,Inputs!E297*Inputs!E190*Inputs!I73*Inputs!D26*'GM Alloc Factors'!C49/('(Other Computations)'!C192+'(Other Computations)'!C205))</f>
        <v>0</v>
      </c>
      <c r="D7896" s="76">
        <f>IF('(Other Computations)'!D205=0,0,Inputs!F297*Inputs!F190*Inputs!I73*Inputs!D26*'GM Alloc Factors'!D49/('(Other Computations)'!D192+'(Other Computations)'!D205))</f>
        <v>0</v>
      </c>
      <c r="E7896" s="76">
        <f>IF('(Other Computations)'!E205=0,0,Inputs!G297*Inputs!G190*Inputs!I73*Inputs!D26*'GM Alloc Factors'!E49/('(Other Computations)'!E192+'(Other Computations)'!E205))</f>
        <v>0</v>
      </c>
      <c r="F7896" s="43">
        <f t="shared" si="1680"/>
        <v>0</v>
      </c>
      <c r="G7896" s="76">
        <f>IF('(Other Computations)'!G205=0,0,Inputs!I297*Inputs!I190*Inputs!I73*Inputs!D26*'GM Alloc Factors'!G49/('(Other Computations)'!G192+'(Other Computations)'!G205))</f>
        <v>0</v>
      </c>
      <c r="H7896" s="76">
        <f>IF('(Other Computations)'!H205=0,0,Inputs!J297*Inputs!J190*Inputs!I73*Inputs!D26*'GM Alloc Factors'!H49/('(Other Computations)'!H192+'(Other Computations)'!H205))</f>
        <v>0</v>
      </c>
      <c r="I7896" s="76">
        <f>IF('(Other Computations)'!I205=0,0,Inputs!K297*Inputs!K190*Inputs!I73*Inputs!D26*'GM Alloc Factors'!I49/('(Other Computations)'!I192+'(Other Computations)'!I205))</f>
        <v>0</v>
      </c>
      <c r="J7896" s="76">
        <f>IF('(Other Computations)'!J205=0,0,Inputs!L297*Inputs!L190*Inputs!I73*Inputs!D26*'GM Alloc Factors'!J49/('(Other Computations)'!J192+'(Other Computations)'!J205))</f>
        <v>0</v>
      </c>
      <c r="K7896" s="43">
        <f t="shared" si="1681"/>
        <v>0</v>
      </c>
    </row>
    <row r="7897" spans="1:11" ht="12.75" customHeight="1">
      <c r="A7897" s="61" t="str">
        <f>"         "&amp;Labels!B76</f>
        <v xml:space="preserve">         Customer 8</v>
      </c>
      <c r="B7897" s="76">
        <f>IF('(Other Computations)'!B206=0,0,Inputs!D298*Inputs!D191*Inputs!I74*Inputs!D26*'GM Alloc Factors'!B49/('(Other Computations)'!B193+'(Other Computations)'!B206))</f>
        <v>0</v>
      </c>
      <c r="C7897" s="76">
        <f>IF('(Other Computations)'!C206=0,0,Inputs!E298*Inputs!E191*Inputs!I74*Inputs!D26*'GM Alloc Factors'!C49/('(Other Computations)'!C193+'(Other Computations)'!C206))</f>
        <v>0</v>
      </c>
      <c r="D7897" s="76">
        <f>IF('(Other Computations)'!D206=0,0,Inputs!F298*Inputs!F191*Inputs!I74*Inputs!D26*'GM Alloc Factors'!D49/('(Other Computations)'!D193+'(Other Computations)'!D206))</f>
        <v>0</v>
      </c>
      <c r="E7897" s="76">
        <f>IF('(Other Computations)'!E206=0,0,Inputs!G298*Inputs!G191*Inputs!I74*Inputs!D26*'GM Alloc Factors'!E49/('(Other Computations)'!E193+'(Other Computations)'!E206))</f>
        <v>0</v>
      </c>
      <c r="F7897" s="43">
        <f t="shared" si="1680"/>
        <v>0</v>
      </c>
      <c r="G7897" s="76">
        <f>IF('(Other Computations)'!G206=0,0,Inputs!I298*Inputs!I191*Inputs!I74*Inputs!D26*'GM Alloc Factors'!G49/('(Other Computations)'!G193+'(Other Computations)'!G206))</f>
        <v>0</v>
      </c>
      <c r="H7897" s="76">
        <f>IF('(Other Computations)'!H206=0,0,Inputs!J298*Inputs!J191*Inputs!I74*Inputs!D26*'GM Alloc Factors'!H49/('(Other Computations)'!H193+'(Other Computations)'!H206))</f>
        <v>0</v>
      </c>
      <c r="I7897" s="76">
        <f>IF('(Other Computations)'!I206=0,0,Inputs!K298*Inputs!K191*Inputs!I74*Inputs!D26*'GM Alloc Factors'!I49/('(Other Computations)'!I193+'(Other Computations)'!I206))</f>
        <v>0</v>
      </c>
      <c r="J7897" s="76">
        <f>IF('(Other Computations)'!J206=0,0,Inputs!L298*Inputs!L191*Inputs!I74*Inputs!D26*'GM Alloc Factors'!J49/('(Other Computations)'!J193+'(Other Computations)'!J206))</f>
        <v>0</v>
      </c>
      <c r="K7897" s="43">
        <f t="shared" si="1681"/>
        <v>0</v>
      </c>
    </row>
    <row r="7898" spans="1:11" ht="12.75" customHeight="1">
      <c r="A7898" s="61" t="str">
        <f>"         "&amp;Labels!B77</f>
        <v xml:space="preserve">         Customer 9</v>
      </c>
      <c r="B7898" s="76">
        <f>IF('(Other Computations)'!B207=0,0,Inputs!D299*Inputs!D192*Inputs!I75*Inputs!D26*'GM Alloc Factors'!B49/('(Other Computations)'!B194+'(Other Computations)'!B207))</f>
        <v>0</v>
      </c>
      <c r="C7898" s="76">
        <f>IF('(Other Computations)'!C207=0,0,Inputs!E299*Inputs!E192*Inputs!I75*Inputs!D26*'GM Alloc Factors'!C49/('(Other Computations)'!C194+'(Other Computations)'!C207))</f>
        <v>0</v>
      </c>
      <c r="D7898" s="76">
        <f>IF('(Other Computations)'!D207=0,0,Inputs!F299*Inputs!F192*Inputs!I75*Inputs!D26*'GM Alloc Factors'!D49/('(Other Computations)'!D194+'(Other Computations)'!D207))</f>
        <v>0</v>
      </c>
      <c r="E7898" s="76">
        <f>IF('(Other Computations)'!E207=0,0,Inputs!G299*Inputs!G192*Inputs!I75*Inputs!D26*'GM Alloc Factors'!E49/('(Other Computations)'!E194+'(Other Computations)'!E207))</f>
        <v>0</v>
      </c>
      <c r="F7898" s="43">
        <f t="shared" si="1680"/>
        <v>0</v>
      </c>
      <c r="G7898" s="76">
        <f>IF('(Other Computations)'!G207=0,0,Inputs!I299*Inputs!I192*Inputs!I75*Inputs!D26*'GM Alloc Factors'!G49/('(Other Computations)'!G194+'(Other Computations)'!G207))</f>
        <v>0</v>
      </c>
      <c r="H7898" s="76">
        <f>IF('(Other Computations)'!H207=0,0,Inputs!J299*Inputs!J192*Inputs!I75*Inputs!D26*'GM Alloc Factors'!H49/('(Other Computations)'!H194+'(Other Computations)'!H207))</f>
        <v>0</v>
      </c>
      <c r="I7898" s="76">
        <f>IF('(Other Computations)'!I207=0,0,Inputs!K299*Inputs!K192*Inputs!I75*Inputs!D26*'GM Alloc Factors'!I49/('(Other Computations)'!I194+'(Other Computations)'!I207))</f>
        <v>0</v>
      </c>
      <c r="J7898" s="76">
        <f>IF('(Other Computations)'!J207=0,0,Inputs!L299*Inputs!L192*Inputs!I75*Inputs!D26*'GM Alloc Factors'!J49/('(Other Computations)'!J194+'(Other Computations)'!J207))</f>
        <v>0</v>
      </c>
      <c r="K7898" s="43">
        <f t="shared" si="1681"/>
        <v>0</v>
      </c>
    </row>
    <row r="7899" spans="1:11" ht="12.75" customHeight="1">
      <c r="A7899" s="61" t="str">
        <f>"         "&amp;Labels!B78</f>
        <v xml:space="preserve">         Customer 10</v>
      </c>
      <c r="B7899" s="76">
        <f>IF('(Other Computations)'!B208=0,0,Inputs!D300*Inputs!D193*Inputs!I76*Inputs!D26*'GM Alloc Factors'!B49/('(Other Computations)'!B195+'(Other Computations)'!B208))</f>
        <v>0</v>
      </c>
      <c r="C7899" s="76">
        <f>IF('(Other Computations)'!C208=0,0,Inputs!E300*Inputs!E193*Inputs!I76*Inputs!D26*'GM Alloc Factors'!C49/('(Other Computations)'!C195+'(Other Computations)'!C208))</f>
        <v>0</v>
      </c>
      <c r="D7899" s="76">
        <f>IF('(Other Computations)'!D208=0,0,Inputs!F300*Inputs!F193*Inputs!I76*Inputs!D26*'GM Alloc Factors'!D49/('(Other Computations)'!D195+'(Other Computations)'!D208))</f>
        <v>0</v>
      </c>
      <c r="E7899" s="76">
        <f>IF('(Other Computations)'!E208=0,0,Inputs!G300*Inputs!G193*Inputs!I76*Inputs!D26*'GM Alloc Factors'!E49/('(Other Computations)'!E195+'(Other Computations)'!E208))</f>
        <v>0</v>
      </c>
      <c r="F7899" s="43">
        <f t="shared" si="1680"/>
        <v>0</v>
      </c>
      <c r="G7899" s="76">
        <f>IF('(Other Computations)'!G208=0,0,Inputs!I300*Inputs!I193*Inputs!I76*Inputs!D26*'GM Alloc Factors'!G49/('(Other Computations)'!G195+'(Other Computations)'!G208))</f>
        <v>0</v>
      </c>
      <c r="H7899" s="76">
        <f>IF('(Other Computations)'!H208=0,0,Inputs!J300*Inputs!J193*Inputs!I76*Inputs!D26*'GM Alloc Factors'!H49/('(Other Computations)'!H195+'(Other Computations)'!H208))</f>
        <v>0</v>
      </c>
      <c r="I7899" s="76">
        <f>IF('(Other Computations)'!I208=0,0,Inputs!K300*Inputs!K193*Inputs!I76*Inputs!D26*'GM Alloc Factors'!I49/('(Other Computations)'!I195+'(Other Computations)'!I208))</f>
        <v>0</v>
      </c>
      <c r="J7899" s="76">
        <f>IF('(Other Computations)'!J208=0,0,Inputs!L300*Inputs!L193*Inputs!I76*Inputs!D26*'GM Alloc Factors'!J49/('(Other Computations)'!J195+'(Other Computations)'!J208))</f>
        <v>0</v>
      </c>
      <c r="K7899" s="43">
        <f t="shared" si="1681"/>
        <v>0</v>
      </c>
    </row>
    <row r="7900" spans="1:11" ht="12.75" customHeight="1">
      <c r="A7900" s="61" t="str">
        <f>"         "&amp;Labels!C68</f>
        <v xml:space="preserve">         Total</v>
      </c>
      <c r="B7900" s="84">
        <f>SUM(B7890:B7899)</f>
        <v>0</v>
      </c>
      <c r="C7900" s="84">
        <f>SUM(C7890:C7899)</f>
        <v>0</v>
      </c>
      <c r="D7900" s="84">
        <f>SUM(D7890:D7899)</f>
        <v>0</v>
      </c>
      <c r="E7900" s="84">
        <f>SUM(E7890:E7899)</f>
        <v>0</v>
      </c>
      <c r="F7900" s="43">
        <f t="shared" si="1680"/>
        <v>0</v>
      </c>
      <c r="G7900" s="84">
        <f>SUM(G7890:G7899)</f>
        <v>0</v>
      </c>
      <c r="H7900" s="84">
        <f>SUM(H7890:H7899)</f>
        <v>0</v>
      </c>
      <c r="I7900" s="84">
        <f>SUM(I7890:I7899)</f>
        <v>0</v>
      </c>
      <c r="J7900" s="84">
        <f>SUM(J7890:J7899)</f>
        <v>0</v>
      </c>
      <c r="K7900" s="43">
        <f t="shared" si="1681"/>
        <v>0</v>
      </c>
    </row>
    <row r="7901" spans="1:11" ht="12.75" customHeight="1">
      <c r="A7901" s="61" t="str">
        <f>"      "&amp;Labels!B91</f>
        <v xml:space="preserve">      Q 7</v>
      </c>
      <c r="B7901" s="84"/>
      <c r="C7901" s="84"/>
      <c r="D7901" s="84"/>
      <c r="E7901" s="84"/>
      <c r="F7901" s="43"/>
      <c r="G7901" s="84"/>
      <c r="H7901" s="84"/>
      <c r="I7901" s="84"/>
      <c r="J7901" s="84"/>
      <c r="K7901" s="43"/>
    </row>
    <row r="7902" spans="1:11" ht="12.75" customHeight="1">
      <c r="A7902" s="61" t="str">
        <f>"         "&amp;Labels!B69</f>
        <v xml:space="preserve">         Customer 1</v>
      </c>
      <c r="B7902" s="76">
        <f>IF('(Other Computations)'!B199=0,0,Inputs!D291*Inputs!D184*Inputs!J67*Inputs!D26*'GM Alloc Factors'!B52/('(Other Computations)'!B186+'(Other Computations)'!B199))</f>
        <v>0</v>
      </c>
      <c r="C7902" s="76">
        <f>IF('(Other Computations)'!C199=0,0,Inputs!E291*Inputs!E184*Inputs!J67*Inputs!D26*'GM Alloc Factors'!C52/('(Other Computations)'!C186+'(Other Computations)'!C199))</f>
        <v>0</v>
      </c>
      <c r="D7902" s="76">
        <f>IF('(Other Computations)'!D199=0,0,Inputs!F291*Inputs!F184*Inputs!J67*Inputs!D26*'GM Alloc Factors'!D52/('(Other Computations)'!D186+'(Other Computations)'!D199))</f>
        <v>0</v>
      </c>
      <c r="E7902" s="76">
        <f>IF('(Other Computations)'!E199=0,0,Inputs!G291*Inputs!G184*Inputs!J67*Inputs!D26*'GM Alloc Factors'!E52/('(Other Computations)'!E186+'(Other Computations)'!E199))</f>
        <v>0</v>
      </c>
      <c r="F7902" s="43">
        <f t="shared" ref="F7902:F7912" si="1682">SUM(B7902:E7902)</f>
        <v>0</v>
      </c>
      <c r="G7902" s="76">
        <f>IF('(Other Computations)'!G199=0,0,Inputs!I291*Inputs!I184*Inputs!J67*Inputs!D26*'GM Alloc Factors'!G52/('(Other Computations)'!G186+'(Other Computations)'!G199))</f>
        <v>0</v>
      </c>
      <c r="H7902" s="76">
        <f>IF('(Other Computations)'!H199=0,0,Inputs!J291*Inputs!J184*Inputs!J67*Inputs!D26*'GM Alloc Factors'!H52/('(Other Computations)'!H186+'(Other Computations)'!H199))</f>
        <v>0</v>
      </c>
      <c r="I7902" s="76">
        <f>IF('(Other Computations)'!I199=0,0,Inputs!K291*Inputs!K184*Inputs!J67*Inputs!D26*'GM Alloc Factors'!I52/('(Other Computations)'!I186+'(Other Computations)'!I199))</f>
        <v>0</v>
      </c>
      <c r="J7902" s="76">
        <f>IF('(Other Computations)'!J199=0,0,Inputs!L291*Inputs!L184*Inputs!J67*Inputs!D26*'GM Alloc Factors'!J52/('(Other Computations)'!J186+'(Other Computations)'!J199))</f>
        <v>0</v>
      </c>
      <c r="K7902" s="43">
        <f t="shared" ref="K7902:K7912" si="1683">SUM(G7902:J7902)</f>
        <v>0</v>
      </c>
    </row>
    <row r="7903" spans="1:11" ht="12.75" customHeight="1">
      <c r="A7903" s="61" t="str">
        <f>"         "&amp;Labels!B70</f>
        <v xml:space="preserve">         Customer 2</v>
      </c>
      <c r="B7903" s="76">
        <f>IF('(Other Computations)'!B200=0,0,Inputs!D292*Inputs!D185*Inputs!J68*Inputs!D26*'GM Alloc Factors'!B52/('(Other Computations)'!B187+'(Other Computations)'!B200))</f>
        <v>0</v>
      </c>
      <c r="C7903" s="76">
        <f>IF('(Other Computations)'!C200=0,0,Inputs!E292*Inputs!E185*Inputs!J68*Inputs!D26*'GM Alloc Factors'!C52/('(Other Computations)'!C187+'(Other Computations)'!C200))</f>
        <v>0</v>
      </c>
      <c r="D7903" s="76">
        <f>IF('(Other Computations)'!D200=0,0,Inputs!F292*Inputs!F185*Inputs!J68*Inputs!D26*'GM Alloc Factors'!D52/('(Other Computations)'!D187+'(Other Computations)'!D200))</f>
        <v>0</v>
      </c>
      <c r="E7903" s="76">
        <f>IF('(Other Computations)'!E200=0,0,Inputs!G292*Inputs!G185*Inputs!J68*Inputs!D26*'GM Alloc Factors'!E52/('(Other Computations)'!E187+'(Other Computations)'!E200))</f>
        <v>0</v>
      </c>
      <c r="F7903" s="43">
        <f t="shared" si="1682"/>
        <v>0</v>
      </c>
      <c r="G7903" s="76">
        <f>IF('(Other Computations)'!G200=0,0,Inputs!I292*Inputs!I185*Inputs!J68*Inputs!D26*'GM Alloc Factors'!G52/('(Other Computations)'!G187+'(Other Computations)'!G200))</f>
        <v>0</v>
      </c>
      <c r="H7903" s="76">
        <f>IF('(Other Computations)'!H200=0,0,Inputs!J292*Inputs!J185*Inputs!J68*Inputs!D26*'GM Alloc Factors'!H52/('(Other Computations)'!H187+'(Other Computations)'!H200))</f>
        <v>0</v>
      </c>
      <c r="I7903" s="76">
        <f>IF('(Other Computations)'!I200=0,0,Inputs!K292*Inputs!K185*Inputs!J68*Inputs!D26*'GM Alloc Factors'!I52/('(Other Computations)'!I187+'(Other Computations)'!I200))</f>
        <v>0</v>
      </c>
      <c r="J7903" s="76">
        <f>IF('(Other Computations)'!J200=0,0,Inputs!L292*Inputs!L185*Inputs!J68*Inputs!D26*'GM Alloc Factors'!J52/('(Other Computations)'!J187+'(Other Computations)'!J200))</f>
        <v>0</v>
      </c>
      <c r="K7903" s="43">
        <f t="shared" si="1683"/>
        <v>0</v>
      </c>
    </row>
    <row r="7904" spans="1:11" ht="12.75" customHeight="1">
      <c r="A7904" s="61" t="str">
        <f>"         "&amp;Labels!B71</f>
        <v xml:space="preserve">         Customer 3</v>
      </c>
      <c r="B7904" s="76">
        <f>IF('(Other Computations)'!B201=0,0,Inputs!D293*Inputs!D186*Inputs!J69*Inputs!D26*'GM Alloc Factors'!B52/('(Other Computations)'!B188+'(Other Computations)'!B201))</f>
        <v>0</v>
      </c>
      <c r="C7904" s="76">
        <f>IF('(Other Computations)'!C201=0,0,Inputs!E293*Inputs!E186*Inputs!J69*Inputs!D26*'GM Alloc Factors'!C52/('(Other Computations)'!C188+'(Other Computations)'!C201))</f>
        <v>0</v>
      </c>
      <c r="D7904" s="76">
        <f>IF('(Other Computations)'!D201=0,0,Inputs!F293*Inputs!F186*Inputs!J69*Inputs!D26*'GM Alloc Factors'!D52/('(Other Computations)'!D188+'(Other Computations)'!D201))</f>
        <v>0</v>
      </c>
      <c r="E7904" s="76">
        <f>IF('(Other Computations)'!E201=0,0,Inputs!G293*Inputs!G186*Inputs!J69*Inputs!D26*'GM Alloc Factors'!E52/('(Other Computations)'!E188+'(Other Computations)'!E201))</f>
        <v>0</v>
      </c>
      <c r="F7904" s="43">
        <f t="shared" si="1682"/>
        <v>0</v>
      </c>
      <c r="G7904" s="76">
        <f>IF('(Other Computations)'!G201=0,0,Inputs!I293*Inputs!I186*Inputs!J69*Inputs!D26*'GM Alloc Factors'!G52/('(Other Computations)'!G188+'(Other Computations)'!G201))</f>
        <v>0</v>
      </c>
      <c r="H7904" s="76">
        <f>IF('(Other Computations)'!H201=0,0,Inputs!J293*Inputs!J186*Inputs!J69*Inputs!D26*'GM Alloc Factors'!H52/('(Other Computations)'!H188+'(Other Computations)'!H201))</f>
        <v>0</v>
      </c>
      <c r="I7904" s="76">
        <f>IF('(Other Computations)'!I201=0,0,Inputs!K293*Inputs!K186*Inputs!J69*Inputs!D26*'GM Alloc Factors'!I52/('(Other Computations)'!I188+'(Other Computations)'!I201))</f>
        <v>0</v>
      </c>
      <c r="J7904" s="76">
        <f>IF('(Other Computations)'!J201=0,0,Inputs!L293*Inputs!L186*Inputs!J69*Inputs!D26*'GM Alloc Factors'!J52/('(Other Computations)'!J188+'(Other Computations)'!J201))</f>
        <v>0</v>
      </c>
      <c r="K7904" s="43">
        <f t="shared" si="1683"/>
        <v>0</v>
      </c>
    </row>
    <row r="7905" spans="1:11" ht="12.75" customHeight="1">
      <c r="A7905" s="61" t="str">
        <f>"         "&amp;Labels!B72</f>
        <v xml:space="preserve">         Customer 4</v>
      </c>
      <c r="B7905" s="76">
        <f>IF('(Other Computations)'!B202=0,0,Inputs!D294*Inputs!D187*Inputs!J70*Inputs!D26*'GM Alloc Factors'!B52/('(Other Computations)'!B189+'(Other Computations)'!B202))</f>
        <v>0</v>
      </c>
      <c r="C7905" s="76">
        <f>IF('(Other Computations)'!C202=0,0,Inputs!E294*Inputs!E187*Inputs!J70*Inputs!D26*'GM Alloc Factors'!C52/('(Other Computations)'!C189+'(Other Computations)'!C202))</f>
        <v>0</v>
      </c>
      <c r="D7905" s="76">
        <f>IF('(Other Computations)'!D202=0,0,Inputs!F294*Inputs!F187*Inputs!J70*Inputs!D26*'GM Alloc Factors'!D52/('(Other Computations)'!D189+'(Other Computations)'!D202))</f>
        <v>0</v>
      </c>
      <c r="E7905" s="76">
        <f>IF('(Other Computations)'!E202=0,0,Inputs!G294*Inputs!G187*Inputs!J70*Inputs!D26*'GM Alloc Factors'!E52/('(Other Computations)'!E189+'(Other Computations)'!E202))</f>
        <v>0</v>
      </c>
      <c r="F7905" s="43">
        <f t="shared" si="1682"/>
        <v>0</v>
      </c>
      <c r="G7905" s="76">
        <f>IF('(Other Computations)'!G202=0,0,Inputs!I294*Inputs!I187*Inputs!J70*Inputs!D26*'GM Alloc Factors'!G52/('(Other Computations)'!G189+'(Other Computations)'!G202))</f>
        <v>0</v>
      </c>
      <c r="H7905" s="76">
        <f>IF('(Other Computations)'!H202=0,0,Inputs!J294*Inputs!J187*Inputs!J70*Inputs!D26*'GM Alloc Factors'!H52/('(Other Computations)'!H189+'(Other Computations)'!H202))</f>
        <v>0</v>
      </c>
      <c r="I7905" s="76">
        <f>IF('(Other Computations)'!I202=0,0,Inputs!K294*Inputs!K187*Inputs!J70*Inputs!D26*'GM Alloc Factors'!I52/('(Other Computations)'!I189+'(Other Computations)'!I202))</f>
        <v>0</v>
      </c>
      <c r="J7905" s="76">
        <f>IF('(Other Computations)'!J202=0,0,Inputs!L294*Inputs!L187*Inputs!J70*Inputs!D26*'GM Alloc Factors'!J52/('(Other Computations)'!J189+'(Other Computations)'!J202))</f>
        <v>0</v>
      </c>
      <c r="K7905" s="43">
        <f t="shared" si="1683"/>
        <v>0</v>
      </c>
    </row>
    <row r="7906" spans="1:11" ht="12.75" customHeight="1">
      <c r="A7906" s="61" t="str">
        <f>"         "&amp;Labels!B73</f>
        <v xml:space="preserve">         Customer 5</v>
      </c>
      <c r="B7906" s="76">
        <f>IF('(Other Computations)'!B203=0,0,Inputs!D295*Inputs!D188*Inputs!J71*Inputs!D26*'GM Alloc Factors'!B52/('(Other Computations)'!B190+'(Other Computations)'!B203))</f>
        <v>0</v>
      </c>
      <c r="C7906" s="76">
        <f>IF('(Other Computations)'!C203=0,0,Inputs!E295*Inputs!E188*Inputs!J71*Inputs!D26*'GM Alloc Factors'!C52/('(Other Computations)'!C190+'(Other Computations)'!C203))</f>
        <v>0</v>
      </c>
      <c r="D7906" s="76">
        <f>IF('(Other Computations)'!D203=0,0,Inputs!F295*Inputs!F188*Inputs!J71*Inputs!D26*'GM Alloc Factors'!D52/('(Other Computations)'!D190+'(Other Computations)'!D203))</f>
        <v>0</v>
      </c>
      <c r="E7906" s="76">
        <f>IF('(Other Computations)'!E203=0,0,Inputs!G295*Inputs!G188*Inputs!J71*Inputs!D26*'GM Alloc Factors'!E52/('(Other Computations)'!E190+'(Other Computations)'!E203))</f>
        <v>0</v>
      </c>
      <c r="F7906" s="43">
        <f t="shared" si="1682"/>
        <v>0</v>
      </c>
      <c r="G7906" s="76">
        <f>IF('(Other Computations)'!G203=0,0,Inputs!I295*Inputs!I188*Inputs!J71*Inputs!D26*'GM Alloc Factors'!G52/('(Other Computations)'!G190+'(Other Computations)'!G203))</f>
        <v>0</v>
      </c>
      <c r="H7906" s="76">
        <f>IF('(Other Computations)'!H203=0,0,Inputs!J295*Inputs!J188*Inputs!J71*Inputs!D26*'GM Alloc Factors'!H52/('(Other Computations)'!H190+'(Other Computations)'!H203))</f>
        <v>0</v>
      </c>
      <c r="I7906" s="76">
        <f>IF('(Other Computations)'!I203=0,0,Inputs!K295*Inputs!K188*Inputs!J71*Inputs!D26*'GM Alloc Factors'!I52/('(Other Computations)'!I190+'(Other Computations)'!I203))</f>
        <v>0</v>
      </c>
      <c r="J7906" s="76">
        <f>IF('(Other Computations)'!J203=0,0,Inputs!L295*Inputs!L188*Inputs!J71*Inputs!D26*'GM Alloc Factors'!J52/('(Other Computations)'!J190+'(Other Computations)'!J203))</f>
        <v>0</v>
      </c>
      <c r="K7906" s="43">
        <f t="shared" si="1683"/>
        <v>0</v>
      </c>
    </row>
    <row r="7907" spans="1:11" ht="12.75" customHeight="1">
      <c r="A7907" s="61" t="str">
        <f>"         "&amp;Labels!B74</f>
        <v xml:space="preserve">         Customer 6</v>
      </c>
      <c r="B7907" s="76">
        <f>IF('(Other Computations)'!B204=0,0,Inputs!D296*Inputs!D189*Inputs!J72*Inputs!D26*'GM Alloc Factors'!B52/('(Other Computations)'!B191+'(Other Computations)'!B204))</f>
        <v>0</v>
      </c>
      <c r="C7907" s="76">
        <f>IF('(Other Computations)'!C204=0,0,Inputs!E296*Inputs!E189*Inputs!J72*Inputs!D26*'GM Alloc Factors'!C52/('(Other Computations)'!C191+'(Other Computations)'!C204))</f>
        <v>0</v>
      </c>
      <c r="D7907" s="76">
        <f>IF('(Other Computations)'!D204=0,0,Inputs!F296*Inputs!F189*Inputs!J72*Inputs!D26*'GM Alloc Factors'!D52/('(Other Computations)'!D191+'(Other Computations)'!D204))</f>
        <v>0</v>
      </c>
      <c r="E7907" s="76">
        <f>IF('(Other Computations)'!E204=0,0,Inputs!G296*Inputs!G189*Inputs!J72*Inputs!D26*'GM Alloc Factors'!E52/('(Other Computations)'!E191+'(Other Computations)'!E204))</f>
        <v>0</v>
      </c>
      <c r="F7907" s="43">
        <f t="shared" si="1682"/>
        <v>0</v>
      </c>
      <c r="G7907" s="76">
        <f>IF('(Other Computations)'!G204=0,0,Inputs!I296*Inputs!I189*Inputs!J72*Inputs!D26*'GM Alloc Factors'!G52/('(Other Computations)'!G191+'(Other Computations)'!G204))</f>
        <v>0</v>
      </c>
      <c r="H7907" s="76">
        <f>IF('(Other Computations)'!H204=0,0,Inputs!J296*Inputs!J189*Inputs!J72*Inputs!D26*'GM Alloc Factors'!H52/('(Other Computations)'!H191+'(Other Computations)'!H204))</f>
        <v>0</v>
      </c>
      <c r="I7907" s="76">
        <f>IF('(Other Computations)'!I204=0,0,Inputs!K296*Inputs!K189*Inputs!J72*Inputs!D26*'GM Alloc Factors'!I52/('(Other Computations)'!I191+'(Other Computations)'!I204))</f>
        <v>0</v>
      </c>
      <c r="J7907" s="76">
        <f>IF('(Other Computations)'!J204=0,0,Inputs!L296*Inputs!L189*Inputs!J72*Inputs!D26*'GM Alloc Factors'!J52/('(Other Computations)'!J191+'(Other Computations)'!J204))</f>
        <v>0</v>
      </c>
      <c r="K7907" s="43">
        <f t="shared" si="1683"/>
        <v>0</v>
      </c>
    </row>
    <row r="7908" spans="1:11" ht="12.75" customHeight="1">
      <c r="A7908" s="61" t="str">
        <f>"         "&amp;Labels!B75</f>
        <v xml:space="preserve">         Customer 7</v>
      </c>
      <c r="B7908" s="76">
        <f>IF('(Other Computations)'!B205=0,0,Inputs!D297*Inputs!D190*Inputs!J73*Inputs!D26*'GM Alloc Factors'!B52/('(Other Computations)'!B192+'(Other Computations)'!B205))</f>
        <v>0</v>
      </c>
      <c r="C7908" s="76">
        <f>IF('(Other Computations)'!C205=0,0,Inputs!E297*Inputs!E190*Inputs!J73*Inputs!D26*'GM Alloc Factors'!C52/('(Other Computations)'!C192+'(Other Computations)'!C205))</f>
        <v>0</v>
      </c>
      <c r="D7908" s="76">
        <f>IF('(Other Computations)'!D205=0,0,Inputs!F297*Inputs!F190*Inputs!J73*Inputs!D26*'GM Alloc Factors'!D52/('(Other Computations)'!D192+'(Other Computations)'!D205))</f>
        <v>0</v>
      </c>
      <c r="E7908" s="76">
        <f>IF('(Other Computations)'!E205=0,0,Inputs!G297*Inputs!G190*Inputs!J73*Inputs!D26*'GM Alloc Factors'!E52/('(Other Computations)'!E192+'(Other Computations)'!E205))</f>
        <v>0</v>
      </c>
      <c r="F7908" s="43">
        <f t="shared" si="1682"/>
        <v>0</v>
      </c>
      <c r="G7908" s="76">
        <f>IF('(Other Computations)'!G205=0,0,Inputs!I297*Inputs!I190*Inputs!J73*Inputs!D26*'GM Alloc Factors'!G52/('(Other Computations)'!G192+'(Other Computations)'!G205))</f>
        <v>0</v>
      </c>
      <c r="H7908" s="76">
        <f>IF('(Other Computations)'!H205=0,0,Inputs!J297*Inputs!J190*Inputs!J73*Inputs!D26*'GM Alloc Factors'!H52/('(Other Computations)'!H192+'(Other Computations)'!H205))</f>
        <v>0</v>
      </c>
      <c r="I7908" s="76">
        <f>IF('(Other Computations)'!I205=0,0,Inputs!K297*Inputs!K190*Inputs!J73*Inputs!D26*'GM Alloc Factors'!I52/('(Other Computations)'!I192+'(Other Computations)'!I205))</f>
        <v>0</v>
      </c>
      <c r="J7908" s="76">
        <f>IF('(Other Computations)'!J205=0,0,Inputs!L297*Inputs!L190*Inputs!J73*Inputs!D26*'GM Alloc Factors'!J52/('(Other Computations)'!J192+'(Other Computations)'!J205))</f>
        <v>0</v>
      </c>
      <c r="K7908" s="43">
        <f t="shared" si="1683"/>
        <v>0</v>
      </c>
    </row>
    <row r="7909" spans="1:11" ht="12.75" customHeight="1">
      <c r="A7909" s="61" t="str">
        <f>"         "&amp;Labels!B76</f>
        <v xml:space="preserve">         Customer 8</v>
      </c>
      <c r="B7909" s="76">
        <f>IF('(Other Computations)'!B206=0,0,Inputs!D298*Inputs!D191*Inputs!J74*Inputs!D26*'GM Alloc Factors'!B52/('(Other Computations)'!B193+'(Other Computations)'!B206))</f>
        <v>0</v>
      </c>
      <c r="C7909" s="76">
        <f>IF('(Other Computations)'!C206=0,0,Inputs!E298*Inputs!E191*Inputs!J74*Inputs!D26*'GM Alloc Factors'!C52/('(Other Computations)'!C193+'(Other Computations)'!C206))</f>
        <v>0</v>
      </c>
      <c r="D7909" s="76">
        <f>IF('(Other Computations)'!D206=0,0,Inputs!F298*Inputs!F191*Inputs!J74*Inputs!D26*'GM Alloc Factors'!D52/('(Other Computations)'!D193+'(Other Computations)'!D206))</f>
        <v>0</v>
      </c>
      <c r="E7909" s="76">
        <f>IF('(Other Computations)'!E206=0,0,Inputs!G298*Inputs!G191*Inputs!J74*Inputs!D26*'GM Alloc Factors'!E52/('(Other Computations)'!E193+'(Other Computations)'!E206))</f>
        <v>0</v>
      </c>
      <c r="F7909" s="43">
        <f t="shared" si="1682"/>
        <v>0</v>
      </c>
      <c r="G7909" s="76">
        <f>IF('(Other Computations)'!G206=0,0,Inputs!I298*Inputs!I191*Inputs!J74*Inputs!D26*'GM Alloc Factors'!G52/('(Other Computations)'!G193+'(Other Computations)'!G206))</f>
        <v>0</v>
      </c>
      <c r="H7909" s="76">
        <f>IF('(Other Computations)'!H206=0,0,Inputs!J298*Inputs!J191*Inputs!J74*Inputs!D26*'GM Alloc Factors'!H52/('(Other Computations)'!H193+'(Other Computations)'!H206))</f>
        <v>0</v>
      </c>
      <c r="I7909" s="76">
        <f>IF('(Other Computations)'!I206=0,0,Inputs!K298*Inputs!K191*Inputs!J74*Inputs!D26*'GM Alloc Factors'!I52/('(Other Computations)'!I193+'(Other Computations)'!I206))</f>
        <v>0</v>
      </c>
      <c r="J7909" s="76">
        <f>IF('(Other Computations)'!J206=0,0,Inputs!L298*Inputs!L191*Inputs!J74*Inputs!D26*'GM Alloc Factors'!J52/('(Other Computations)'!J193+'(Other Computations)'!J206))</f>
        <v>0</v>
      </c>
      <c r="K7909" s="43">
        <f t="shared" si="1683"/>
        <v>0</v>
      </c>
    </row>
    <row r="7910" spans="1:11" ht="12.75" customHeight="1">
      <c r="A7910" s="61" t="str">
        <f>"         "&amp;Labels!B77</f>
        <v xml:space="preserve">         Customer 9</v>
      </c>
      <c r="B7910" s="76">
        <f>IF('(Other Computations)'!B207=0,0,Inputs!D299*Inputs!D192*Inputs!J75*Inputs!D26*'GM Alloc Factors'!B52/('(Other Computations)'!B194+'(Other Computations)'!B207))</f>
        <v>0</v>
      </c>
      <c r="C7910" s="76">
        <f>IF('(Other Computations)'!C207=0,0,Inputs!E299*Inputs!E192*Inputs!J75*Inputs!D26*'GM Alloc Factors'!C52/('(Other Computations)'!C194+'(Other Computations)'!C207))</f>
        <v>0</v>
      </c>
      <c r="D7910" s="76">
        <f>IF('(Other Computations)'!D207=0,0,Inputs!F299*Inputs!F192*Inputs!J75*Inputs!D26*'GM Alloc Factors'!D52/('(Other Computations)'!D194+'(Other Computations)'!D207))</f>
        <v>0</v>
      </c>
      <c r="E7910" s="76">
        <f>IF('(Other Computations)'!E207=0,0,Inputs!G299*Inputs!G192*Inputs!J75*Inputs!D26*'GM Alloc Factors'!E52/('(Other Computations)'!E194+'(Other Computations)'!E207))</f>
        <v>0</v>
      </c>
      <c r="F7910" s="43">
        <f t="shared" si="1682"/>
        <v>0</v>
      </c>
      <c r="G7910" s="76">
        <f>IF('(Other Computations)'!G207=0,0,Inputs!I299*Inputs!I192*Inputs!J75*Inputs!D26*'GM Alloc Factors'!G52/('(Other Computations)'!G194+'(Other Computations)'!G207))</f>
        <v>0</v>
      </c>
      <c r="H7910" s="76">
        <f>IF('(Other Computations)'!H207=0,0,Inputs!J299*Inputs!J192*Inputs!J75*Inputs!D26*'GM Alloc Factors'!H52/('(Other Computations)'!H194+'(Other Computations)'!H207))</f>
        <v>0</v>
      </c>
      <c r="I7910" s="76">
        <f>IF('(Other Computations)'!I207=0,0,Inputs!K299*Inputs!K192*Inputs!J75*Inputs!D26*'GM Alloc Factors'!I52/('(Other Computations)'!I194+'(Other Computations)'!I207))</f>
        <v>0</v>
      </c>
      <c r="J7910" s="76">
        <f>IF('(Other Computations)'!J207=0,0,Inputs!L299*Inputs!L192*Inputs!J75*Inputs!D26*'GM Alloc Factors'!J52/('(Other Computations)'!J194+'(Other Computations)'!J207))</f>
        <v>0</v>
      </c>
      <c r="K7910" s="43">
        <f t="shared" si="1683"/>
        <v>0</v>
      </c>
    </row>
    <row r="7911" spans="1:11" ht="12.75" customHeight="1">
      <c r="A7911" s="61" t="str">
        <f>"         "&amp;Labels!B78</f>
        <v xml:space="preserve">         Customer 10</v>
      </c>
      <c r="B7911" s="76">
        <f>IF('(Other Computations)'!B208=0,0,Inputs!D300*Inputs!D193*Inputs!J76*Inputs!D26*'GM Alloc Factors'!B52/('(Other Computations)'!B195+'(Other Computations)'!B208))</f>
        <v>0</v>
      </c>
      <c r="C7911" s="76">
        <f>IF('(Other Computations)'!C208=0,0,Inputs!E300*Inputs!E193*Inputs!J76*Inputs!D26*'GM Alloc Factors'!C52/('(Other Computations)'!C195+'(Other Computations)'!C208))</f>
        <v>0</v>
      </c>
      <c r="D7911" s="76">
        <f>IF('(Other Computations)'!D208=0,0,Inputs!F300*Inputs!F193*Inputs!J76*Inputs!D26*'GM Alloc Factors'!D52/('(Other Computations)'!D195+'(Other Computations)'!D208))</f>
        <v>0</v>
      </c>
      <c r="E7911" s="76">
        <f>IF('(Other Computations)'!E208=0,0,Inputs!G300*Inputs!G193*Inputs!J76*Inputs!D26*'GM Alloc Factors'!E52/('(Other Computations)'!E195+'(Other Computations)'!E208))</f>
        <v>0</v>
      </c>
      <c r="F7911" s="43">
        <f t="shared" si="1682"/>
        <v>0</v>
      </c>
      <c r="G7911" s="76">
        <f>IF('(Other Computations)'!G208=0,0,Inputs!I300*Inputs!I193*Inputs!J76*Inputs!D26*'GM Alloc Factors'!G52/('(Other Computations)'!G195+'(Other Computations)'!G208))</f>
        <v>0</v>
      </c>
      <c r="H7911" s="76">
        <f>IF('(Other Computations)'!H208=0,0,Inputs!J300*Inputs!J193*Inputs!J76*Inputs!D26*'GM Alloc Factors'!H52/('(Other Computations)'!H195+'(Other Computations)'!H208))</f>
        <v>0</v>
      </c>
      <c r="I7911" s="76">
        <f>IF('(Other Computations)'!I208=0,0,Inputs!K300*Inputs!K193*Inputs!J76*Inputs!D26*'GM Alloc Factors'!I52/('(Other Computations)'!I195+'(Other Computations)'!I208))</f>
        <v>0</v>
      </c>
      <c r="J7911" s="76">
        <f>IF('(Other Computations)'!J208=0,0,Inputs!L300*Inputs!L193*Inputs!J76*Inputs!D26*'GM Alloc Factors'!J52/('(Other Computations)'!J195+'(Other Computations)'!J208))</f>
        <v>0</v>
      </c>
      <c r="K7911" s="43">
        <f t="shared" si="1683"/>
        <v>0</v>
      </c>
    </row>
    <row r="7912" spans="1:11" ht="12.75" customHeight="1">
      <c r="A7912" s="61" t="str">
        <f>"         "&amp;Labels!C68</f>
        <v xml:space="preserve">         Total</v>
      </c>
      <c r="B7912" s="84">
        <f>SUM(B7902:B7911)</f>
        <v>0</v>
      </c>
      <c r="C7912" s="84">
        <f>SUM(C7902:C7911)</f>
        <v>0</v>
      </c>
      <c r="D7912" s="84">
        <f>SUM(D7902:D7911)</f>
        <v>0</v>
      </c>
      <c r="E7912" s="84">
        <f>SUM(E7902:E7911)</f>
        <v>0</v>
      </c>
      <c r="F7912" s="43">
        <f t="shared" si="1682"/>
        <v>0</v>
      </c>
      <c r="G7912" s="84">
        <f>SUM(G7902:G7911)</f>
        <v>0</v>
      </c>
      <c r="H7912" s="84">
        <f>SUM(H7902:H7911)</f>
        <v>0</v>
      </c>
      <c r="I7912" s="84">
        <f>SUM(I7902:I7911)</f>
        <v>0</v>
      </c>
      <c r="J7912" s="84">
        <f>SUM(J7902:J7911)</f>
        <v>0</v>
      </c>
      <c r="K7912" s="43">
        <f t="shared" si="1683"/>
        <v>0</v>
      </c>
    </row>
    <row r="7913" spans="1:11" ht="12.75" customHeight="1">
      <c r="A7913" s="61" t="str">
        <f>"      "&amp;Labels!B92</f>
        <v xml:space="preserve">      Q 8</v>
      </c>
      <c r="B7913" s="84"/>
      <c r="C7913" s="84"/>
      <c r="D7913" s="84"/>
      <c r="E7913" s="84"/>
      <c r="F7913" s="43"/>
      <c r="G7913" s="84"/>
      <c r="H7913" s="84"/>
      <c r="I7913" s="84"/>
      <c r="J7913" s="84"/>
      <c r="K7913" s="43"/>
    </row>
    <row r="7914" spans="1:11" ht="12.75" customHeight="1">
      <c r="A7914" s="61" t="str">
        <f>"         "&amp;Labels!B69</f>
        <v xml:space="preserve">         Customer 1</v>
      </c>
      <c r="B7914" s="76">
        <f>IF('(Other Computations)'!B199=0,0,Inputs!D291*Inputs!D184*Inputs!K67*Inputs!D26*'GM Alloc Factors'!B55/('(Other Computations)'!B186+'(Other Computations)'!B199))</f>
        <v>0</v>
      </c>
      <c r="C7914" s="76">
        <f>IF('(Other Computations)'!C199=0,0,Inputs!E291*Inputs!E184*Inputs!K67*Inputs!D26*'GM Alloc Factors'!C55/('(Other Computations)'!C186+'(Other Computations)'!C199))</f>
        <v>0</v>
      </c>
      <c r="D7914" s="76">
        <f>IF('(Other Computations)'!D199=0,0,Inputs!F291*Inputs!F184*Inputs!K67*Inputs!D26*'GM Alloc Factors'!D55/('(Other Computations)'!D186+'(Other Computations)'!D199))</f>
        <v>0</v>
      </c>
      <c r="E7914" s="76">
        <f>IF('(Other Computations)'!E199=0,0,Inputs!G291*Inputs!G184*Inputs!K67*Inputs!D26*'GM Alloc Factors'!E55/('(Other Computations)'!E186+'(Other Computations)'!E199))</f>
        <v>0</v>
      </c>
      <c r="F7914" s="43">
        <f t="shared" ref="F7914:F7935" si="1684">SUM(B7914:E7914)</f>
        <v>0</v>
      </c>
      <c r="G7914" s="76">
        <f>IF('(Other Computations)'!G199=0,0,Inputs!I291*Inputs!I184*Inputs!K67*Inputs!D26*'GM Alloc Factors'!G55/('(Other Computations)'!G186+'(Other Computations)'!G199))</f>
        <v>0</v>
      </c>
      <c r="H7914" s="76">
        <f>IF('(Other Computations)'!H199=0,0,Inputs!J291*Inputs!J184*Inputs!K67*Inputs!D26*'GM Alloc Factors'!H55/('(Other Computations)'!H186+'(Other Computations)'!H199))</f>
        <v>0</v>
      </c>
      <c r="I7914" s="76">
        <f>IF('(Other Computations)'!I199=0,0,Inputs!K291*Inputs!K184*Inputs!K67*Inputs!D26*'GM Alloc Factors'!I55/('(Other Computations)'!I186+'(Other Computations)'!I199))</f>
        <v>0</v>
      </c>
      <c r="J7914" s="76">
        <f>IF('(Other Computations)'!J199=0,0,Inputs!L291*Inputs!L184*Inputs!K67*Inputs!D26*'GM Alloc Factors'!J55/('(Other Computations)'!J186+'(Other Computations)'!J199))</f>
        <v>0</v>
      </c>
      <c r="K7914" s="43">
        <f t="shared" ref="K7914:K7935" si="1685">SUM(G7914:J7914)</f>
        <v>0</v>
      </c>
    </row>
    <row r="7915" spans="1:11" ht="12.75" customHeight="1">
      <c r="A7915" s="61" t="str">
        <f>"         "&amp;Labels!B70</f>
        <v xml:space="preserve">         Customer 2</v>
      </c>
      <c r="B7915" s="76">
        <f>IF('(Other Computations)'!B200=0,0,Inputs!D292*Inputs!D185*Inputs!K68*Inputs!D26*'GM Alloc Factors'!B55/('(Other Computations)'!B187+'(Other Computations)'!B200))</f>
        <v>0</v>
      </c>
      <c r="C7915" s="76">
        <f>IF('(Other Computations)'!C200=0,0,Inputs!E292*Inputs!E185*Inputs!K68*Inputs!D26*'GM Alloc Factors'!C55/('(Other Computations)'!C187+'(Other Computations)'!C200))</f>
        <v>0</v>
      </c>
      <c r="D7915" s="76">
        <f>IF('(Other Computations)'!D200=0,0,Inputs!F292*Inputs!F185*Inputs!K68*Inputs!D26*'GM Alloc Factors'!D55/('(Other Computations)'!D187+'(Other Computations)'!D200))</f>
        <v>0</v>
      </c>
      <c r="E7915" s="76">
        <f>IF('(Other Computations)'!E200=0,0,Inputs!G292*Inputs!G185*Inputs!K68*Inputs!D26*'GM Alloc Factors'!E55/('(Other Computations)'!E187+'(Other Computations)'!E200))</f>
        <v>0</v>
      </c>
      <c r="F7915" s="43">
        <f t="shared" si="1684"/>
        <v>0</v>
      </c>
      <c r="G7915" s="76">
        <f>IF('(Other Computations)'!G200=0,0,Inputs!I292*Inputs!I185*Inputs!K68*Inputs!D26*'GM Alloc Factors'!G55/('(Other Computations)'!G187+'(Other Computations)'!G200))</f>
        <v>0</v>
      </c>
      <c r="H7915" s="76">
        <f>IF('(Other Computations)'!H200=0,0,Inputs!J292*Inputs!J185*Inputs!K68*Inputs!D26*'GM Alloc Factors'!H55/('(Other Computations)'!H187+'(Other Computations)'!H200))</f>
        <v>0</v>
      </c>
      <c r="I7915" s="76">
        <f>IF('(Other Computations)'!I200=0,0,Inputs!K292*Inputs!K185*Inputs!K68*Inputs!D26*'GM Alloc Factors'!I55/('(Other Computations)'!I187+'(Other Computations)'!I200))</f>
        <v>0</v>
      </c>
      <c r="J7915" s="76">
        <f>IF('(Other Computations)'!J200=0,0,Inputs!L292*Inputs!L185*Inputs!K68*Inputs!D26*'GM Alloc Factors'!J55/('(Other Computations)'!J187+'(Other Computations)'!J200))</f>
        <v>0</v>
      </c>
      <c r="K7915" s="43">
        <f t="shared" si="1685"/>
        <v>0</v>
      </c>
    </row>
    <row r="7916" spans="1:11" ht="12.75" customHeight="1">
      <c r="A7916" s="61" t="str">
        <f>"         "&amp;Labels!B71</f>
        <v xml:space="preserve">         Customer 3</v>
      </c>
      <c r="B7916" s="76">
        <f>IF('(Other Computations)'!B201=0,0,Inputs!D293*Inputs!D186*Inputs!K69*Inputs!D26*'GM Alloc Factors'!B55/('(Other Computations)'!B188+'(Other Computations)'!B201))</f>
        <v>0</v>
      </c>
      <c r="C7916" s="76">
        <f>IF('(Other Computations)'!C201=0,0,Inputs!E293*Inputs!E186*Inputs!K69*Inputs!D26*'GM Alloc Factors'!C55/('(Other Computations)'!C188+'(Other Computations)'!C201))</f>
        <v>0</v>
      </c>
      <c r="D7916" s="76">
        <f>IF('(Other Computations)'!D201=0,0,Inputs!F293*Inputs!F186*Inputs!K69*Inputs!D26*'GM Alloc Factors'!D55/('(Other Computations)'!D188+'(Other Computations)'!D201))</f>
        <v>0</v>
      </c>
      <c r="E7916" s="76">
        <f>IF('(Other Computations)'!E201=0,0,Inputs!G293*Inputs!G186*Inputs!K69*Inputs!D26*'GM Alloc Factors'!E55/('(Other Computations)'!E188+'(Other Computations)'!E201))</f>
        <v>0</v>
      </c>
      <c r="F7916" s="43">
        <f t="shared" si="1684"/>
        <v>0</v>
      </c>
      <c r="G7916" s="76">
        <f>IF('(Other Computations)'!G201=0,0,Inputs!I293*Inputs!I186*Inputs!K69*Inputs!D26*'GM Alloc Factors'!G55/('(Other Computations)'!G188+'(Other Computations)'!G201))</f>
        <v>0</v>
      </c>
      <c r="H7916" s="76">
        <f>IF('(Other Computations)'!H201=0,0,Inputs!J293*Inputs!J186*Inputs!K69*Inputs!D26*'GM Alloc Factors'!H55/('(Other Computations)'!H188+'(Other Computations)'!H201))</f>
        <v>0</v>
      </c>
      <c r="I7916" s="76">
        <f>IF('(Other Computations)'!I201=0,0,Inputs!K293*Inputs!K186*Inputs!K69*Inputs!D26*'GM Alloc Factors'!I55/('(Other Computations)'!I188+'(Other Computations)'!I201))</f>
        <v>0</v>
      </c>
      <c r="J7916" s="76">
        <f>IF('(Other Computations)'!J201=0,0,Inputs!L293*Inputs!L186*Inputs!K69*Inputs!D26*'GM Alloc Factors'!J55/('(Other Computations)'!J188+'(Other Computations)'!J201))</f>
        <v>0</v>
      </c>
      <c r="K7916" s="43">
        <f t="shared" si="1685"/>
        <v>0</v>
      </c>
    </row>
    <row r="7917" spans="1:11" ht="12.75" customHeight="1">
      <c r="A7917" s="61" t="str">
        <f>"         "&amp;Labels!B72</f>
        <v xml:space="preserve">         Customer 4</v>
      </c>
      <c r="B7917" s="76">
        <f>IF('(Other Computations)'!B202=0,0,Inputs!D294*Inputs!D187*Inputs!K70*Inputs!D26*'GM Alloc Factors'!B55/('(Other Computations)'!B189+'(Other Computations)'!B202))</f>
        <v>0</v>
      </c>
      <c r="C7917" s="76">
        <f>IF('(Other Computations)'!C202=0,0,Inputs!E294*Inputs!E187*Inputs!K70*Inputs!D26*'GM Alloc Factors'!C55/('(Other Computations)'!C189+'(Other Computations)'!C202))</f>
        <v>0</v>
      </c>
      <c r="D7917" s="76">
        <f>IF('(Other Computations)'!D202=0,0,Inputs!F294*Inputs!F187*Inputs!K70*Inputs!D26*'GM Alloc Factors'!D55/('(Other Computations)'!D189+'(Other Computations)'!D202))</f>
        <v>0</v>
      </c>
      <c r="E7917" s="76">
        <f>IF('(Other Computations)'!E202=0,0,Inputs!G294*Inputs!G187*Inputs!K70*Inputs!D26*'GM Alloc Factors'!E55/('(Other Computations)'!E189+'(Other Computations)'!E202))</f>
        <v>0</v>
      </c>
      <c r="F7917" s="43">
        <f t="shared" si="1684"/>
        <v>0</v>
      </c>
      <c r="G7917" s="76">
        <f>IF('(Other Computations)'!G202=0,0,Inputs!I294*Inputs!I187*Inputs!K70*Inputs!D26*'GM Alloc Factors'!G55/('(Other Computations)'!G189+'(Other Computations)'!G202))</f>
        <v>0</v>
      </c>
      <c r="H7917" s="76">
        <f>IF('(Other Computations)'!H202=0,0,Inputs!J294*Inputs!J187*Inputs!K70*Inputs!D26*'GM Alloc Factors'!H55/('(Other Computations)'!H189+'(Other Computations)'!H202))</f>
        <v>0</v>
      </c>
      <c r="I7917" s="76">
        <f>IF('(Other Computations)'!I202=0,0,Inputs!K294*Inputs!K187*Inputs!K70*Inputs!D26*'GM Alloc Factors'!I55/('(Other Computations)'!I189+'(Other Computations)'!I202))</f>
        <v>0</v>
      </c>
      <c r="J7917" s="76">
        <f>IF('(Other Computations)'!J202=0,0,Inputs!L294*Inputs!L187*Inputs!K70*Inputs!D26*'GM Alloc Factors'!J55/('(Other Computations)'!J189+'(Other Computations)'!J202))</f>
        <v>0</v>
      </c>
      <c r="K7917" s="43">
        <f t="shared" si="1685"/>
        <v>0</v>
      </c>
    </row>
    <row r="7918" spans="1:11" ht="12.75" customHeight="1">
      <c r="A7918" s="61" t="str">
        <f>"         "&amp;Labels!B73</f>
        <v xml:space="preserve">         Customer 5</v>
      </c>
      <c r="B7918" s="76">
        <f>IF('(Other Computations)'!B203=0,0,Inputs!D295*Inputs!D188*Inputs!K71*Inputs!D26*'GM Alloc Factors'!B55/('(Other Computations)'!B190+'(Other Computations)'!B203))</f>
        <v>0</v>
      </c>
      <c r="C7918" s="76">
        <f>IF('(Other Computations)'!C203=0,0,Inputs!E295*Inputs!E188*Inputs!K71*Inputs!D26*'GM Alloc Factors'!C55/('(Other Computations)'!C190+'(Other Computations)'!C203))</f>
        <v>0</v>
      </c>
      <c r="D7918" s="76">
        <f>IF('(Other Computations)'!D203=0,0,Inputs!F295*Inputs!F188*Inputs!K71*Inputs!D26*'GM Alloc Factors'!D55/('(Other Computations)'!D190+'(Other Computations)'!D203))</f>
        <v>0</v>
      </c>
      <c r="E7918" s="76">
        <f>IF('(Other Computations)'!E203=0,0,Inputs!G295*Inputs!G188*Inputs!K71*Inputs!D26*'GM Alloc Factors'!E55/('(Other Computations)'!E190+'(Other Computations)'!E203))</f>
        <v>0</v>
      </c>
      <c r="F7918" s="43">
        <f t="shared" si="1684"/>
        <v>0</v>
      </c>
      <c r="G7918" s="76">
        <f>IF('(Other Computations)'!G203=0,0,Inputs!I295*Inputs!I188*Inputs!K71*Inputs!D26*'GM Alloc Factors'!G55/('(Other Computations)'!G190+'(Other Computations)'!G203))</f>
        <v>0</v>
      </c>
      <c r="H7918" s="76">
        <f>IF('(Other Computations)'!H203=0,0,Inputs!J295*Inputs!J188*Inputs!K71*Inputs!D26*'GM Alloc Factors'!H55/('(Other Computations)'!H190+'(Other Computations)'!H203))</f>
        <v>0</v>
      </c>
      <c r="I7918" s="76">
        <f>IF('(Other Computations)'!I203=0,0,Inputs!K295*Inputs!K188*Inputs!K71*Inputs!D26*'GM Alloc Factors'!I55/('(Other Computations)'!I190+'(Other Computations)'!I203))</f>
        <v>0</v>
      </c>
      <c r="J7918" s="76">
        <f>IF('(Other Computations)'!J203=0,0,Inputs!L295*Inputs!L188*Inputs!K71*Inputs!D26*'GM Alloc Factors'!J55/('(Other Computations)'!J190+'(Other Computations)'!J203))</f>
        <v>0</v>
      </c>
      <c r="K7918" s="43">
        <f t="shared" si="1685"/>
        <v>0</v>
      </c>
    </row>
    <row r="7919" spans="1:11" ht="12.75" customHeight="1">
      <c r="A7919" s="61" t="str">
        <f>"         "&amp;Labels!B74</f>
        <v xml:space="preserve">         Customer 6</v>
      </c>
      <c r="B7919" s="76">
        <f>IF('(Other Computations)'!B204=0,0,Inputs!D296*Inputs!D189*Inputs!K72*Inputs!D26*'GM Alloc Factors'!B55/('(Other Computations)'!B191+'(Other Computations)'!B204))</f>
        <v>0</v>
      </c>
      <c r="C7919" s="76">
        <f>IF('(Other Computations)'!C204=0,0,Inputs!E296*Inputs!E189*Inputs!K72*Inputs!D26*'GM Alloc Factors'!C55/('(Other Computations)'!C191+'(Other Computations)'!C204))</f>
        <v>0</v>
      </c>
      <c r="D7919" s="76">
        <f>IF('(Other Computations)'!D204=0,0,Inputs!F296*Inputs!F189*Inputs!K72*Inputs!D26*'GM Alloc Factors'!D55/('(Other Computations)'!D191+'(Other Computations)'!D204))</f>
        <v>0</v>
      </c>
      <c r="E7919" s="76">
        <f>IF('(Other Computations)'!E204=0,0,Inputs!G296*Inputs!G189*Inputs!K72*Inputs!D26*'GM Alloc Factors'!E55/('(Other Computations)'!E191+'(Other Computations)'!E204))</f>
        <v>0</v>
      </c>
      <c r="F7919" s="43">
        <f t="shared" si="1684"/>
        <v>0</v>
      </c>
      <c r="G7919" s="76">
        <f>IF('(Other Computations)'!G204=0,0,Inputs!I296*Inputs!I189*Inputs!K72*Inputs!D26*'GM Alloc Factors'!G55/('(Other Computations)'!G191+'(Other Computations)'!G204))</f>
        <v>0</v>
      </c>
      <c r="H7919" s="76">
        <f>IF('(Other Computations)'!H204=0,0,Inputs!J296*Inputs!J189*Inputs!K72*Inputs!D26*'GM Alloc Factors'!H55/('(Other Computations)'!H191+'(Other Computations)'!H204))</f>
        <v>0</v>
      </c>
      <c r="I7919" s="76">
        <f>IF('(Other Computations)'!I204=0,0,Inputs!K296*Inputs!K189*Inputs!K72*Inputs!D26*'GM Alloc Factors'!I55/('(Other Computations)'!I191+'(Other Computations)'!I204))</f>
        <v>0</v>
      </c>
      <c r="J7919" s="76">
        <f>IF('(Other Computations)'!J204=0,0,Inputs!L296*Inputs!L189*Inputs!K72*Inputs!D26*'GM Alloc Factors'!J55/('(Other Computations)'!J191+'(Other Computations)'!J204))</f>
        <v>0</v>
      </c>
      <c r="K7919" s="43">
        <f t="shared" si="1685"/>
        <v>0</v>
      </c>
    </row>
    <row r="7920" spans="1:11" ht="12.75" customHeight="1">
      <c r="A7920" s="61" t="str">
        <f>"         "&amp;Labels!B75</f>
        <v xml:space="preserve">         Customer 7</v>
      </c>
      <c r="B7920" s="76">
        <f>IF('(Other Computations)'!B205=0,0,Inputs!D297*Inputs!D190*Inputs!K73*Inputs!D26*'GM Alloc Factors'!B55/('(Other Computations)'!B192+'(Other Computations)'!B205))</f>
        <v>0</v>
      </c>
      <c r="C7920" s="76">
        <f>IF('(Other Computations)'!C205=0,0,Inputs!E297*Inputs!E190*Inputs!K73*Inputs!D26*'GM Alloc Factors'!C55/('(Other Computations)'!C192+'(Other Computations)'!C205))</f>
        <v>0</v>
      </c>
      <c r="D7920" s="76">
        <f>IF('(Other Computations)'!D205=0,0,Inputs!F297*Inputs!F190*Inputs!K73*Inputs!D26*'GM Alloc Factors'!D55/('(Other Computations)'!D192+'(Other Computations)'!D205))</f>
        <v>0</v>
      </c>
      <c r="E7920" s="76">
        <f>IF('(Other Computations)'!E205=0,0,Inputs!G297*Inputs!G190*Inputs!K73*Inputs!D26*'GM Alloc Factors'!E55/('(Other Computations)'!E192+'(Other Computations)'!E205))</f>
        <v>0</v>
      </c>
      <c r="F7920" s="43">
        <f t="shared" si="1684"/>
        <v>0</v>
      </c>
      <c r="G7920" s="76">
        <f>IF('(Other Computations)'!G205=0,0,Inputs!I297*Inputs!I190*Inputs!K73*Inputs!D26*'GM Alloc Factors'!G55/('(Other Computations)'!G192+'(Other Computations)'!G205))</f>
        <v>0</v>
      </c>
      <c r="H7920" s="76">
        <f>IF('(Other Computations)'!H205=0,0,Inputs!J297*Inputs!J190*Inputs!K73*Inputs!D26*'GM Alloc Factors'!H55/('(Other Computations)'!H192+'(Other Computations)'!H205))</f>
        <v>0</v>
      </c>
      <c r="I7920" s="76">
        <f>IF('(Other Computations)'!I205=0,0,Inputs!K297*Inputs!K190*Inputs!K73*Inputs!D26*'GM Alloc Factors'!I55/('(Other Computations)'!I192+'(Other Computations)'!I205))</f>
        <v>0</v>
      </c>
      <c r="J7920" s="76">
        <f>IF('(Other Computations)'!J205=0,0,Inputs!L297*Inputs!L190*Inputs!K73*Inputs!D26*'GM Alloc Factors'!J55/('(Other Computations)'!J192+'(Other Computations)'!J205))</f>
        <v>0</v>
      </c>
      <c r="K7920" s="43">
        <f t="shared" si="1685"/>
        <v>0</v>
      </c>
    </row>
    <row r="7921" spans="1:11" ht="12.75" customHeight="1">
      <c r="A7921" s="61" t="str">
        <f>"         "&amp;Labels!B76</f>
        <v xml:space="preserve">         Customer 8</v>
      </c>
      <c r="B7921" s="76">
        <f>IF('(Other Computations)'!B206=0,0,Inputs!D298*Inputs!D191*Inputs!K74*Inputs!D26*'GM Alloc Factors'!B55/('(Other Computations)'!B193+'(Other Computations)'!B206))</f>
        <v>0</v>
      </c>
      <c r="C7921" s="76">
        <f>IF('(Other Computations)'!C206=0,0,Inputs!E298*Inputs!E191*Inputs!K74*Inputs!D26*'GM Alloc Factors'!C55/('(Other Computations)'!C193+'(Other Computations)'!C206))</f>
        <v>0</v>
      </c>
      <c r="D7921" s="76">
        <f>IF('(Other Computations)'!D206=0,0,Inputs!F298*Inputs!F191*Inputs!K74*Inputs!D26*'GM Alloc Factors'!D55/('(Other Computations)'!D193+'(Other Computations)'!D206))</f>
        <v>0</v>
      </c>
      <c r="E7921" s="76">
        <f>IF('(Other Computations)'!E206=0,0,Inputs!G298*Inputs!G191*Inputs!K74*Inputs!D26*'GM Alloc Factors'!E55/('(Other Computations)'!E193+'(Other Computations)'!E206))</f>
        <v>0</v>
      </c>
      <c r="F7921" s="43">
        <f t="shared" si="1684"/>
        <v>0</v>
      </c>
      <c r="G7921" s="76">
        <f>IF('(Other Computations)'!G206=0,0,Inputs!I298*Inputs!I191*Inputs!K74*Inputs!D26*'GM Alloc Factors'!G55/('(Other Computations)'!G193+'(Other Computations)'!G206))</f>
        <v>0</v>
      </c>
      <c r="H7921" s="76">
        <f>IF('(Other Computations)'!H206=0,0,Inputs!J298*Inputs!J191*Inputs!K74*Inputs!D26*'GM Alloc Factors'!H55/('(Other Computations)'!H193+'(Other Computations)'!H206))</f>
        <v>0</v>
      </c>
      <c r="I7921" s="76">
        <f>IF('(Other Computations)'!I206=0,0,Inputs!K298*Inputs!K191*Inputs!K74*Inputs!D26*'GM Alloc Factors'!I55/('(Other Computations)'!I193+'(Other Computations)'!I206))</f>
        <v>0</v>
      </c>
      <c r="J7921" s="76">
        <f>IF('(Other Computations)'!J206=0,0,Inputs!L298*Inputs!L191*Inputs!K74*Inputs!D26*'GM Alloc Factors'!J55/('(Other Computations)'!J193+'(Other Computations)'!J206))</f>
        <v>0</v>
      </c>
      <c r="K7921" s="43">
        <f t="shared" si="1685"/>
        <v>0</v>
      </c>
    </row>
    <row r="7922" spans="1:11" ht="12.75" customHeight="1">
      <c r="A7922" s="61" t="str">
        <f>"         "&amp;Labels!B77</f>
        <v xml:space="preserve">         Customer 9</v>
      </c>
      <c r="B7922" s="76">
        <f>IF('(Other Computations)'!B207=0,0,Inputs!D299*Inputs!D192*Inputs!K75*Inputs!D26*'GM Alloc Factors'!B55/('(Other Computations)'!B194+'(Other Computations)'!B207))</f>
        <v>0</v>
      </c>
      <c r="C7922" s="76">
        <f>IF('(Other Computations)'!C207=0,0,Inputs!E299*Inputs!E192*Inputs!K75*Inputs!D26*'GM Alloc Factors'!C55/('(Other Computations)'!C194+'(Other Computations)'!C207))</f>
        <v>0</v>
      </c>
      <c r="D7922" s="76">
        <f>IF('(Other Computations)'!D207=0,0,Inputs!F299*Inputs!F192*Inputs!K75*Inputs!D26*'GM Alloc Factors'!D55/('(Other Computations)'!D194+'(Other Computations)'!D207))</f>
        <v>0</v>
      </c>
      <c r="E7922" s="76">
        <f>IF('(Other Computations)'!E207=0,0,Inputs!G299*Inputs!G192*Inputs!K75*Inputs!D26*'GM Alloc Factors'!E55/('(Other Computations)'!E194+'(Other Computations)'!E207))</f>
        <v>0</v>
      </c>
      <c r="F7922" s="43">
        <f t="shared" si="1684"/>
        <v>0</v>
      </c>
      <c r="G7922" s="76">
        <f>IF('(Other Computations)'!G207=0,0,Inputs!I299*Inputs!I192*Inputs!K75*Inputs!D26*'GM Alloc Factors'!G55/('(Other Computations)'!G194+'(Other Computations)'!G207))</f>
        <v>0</v>
      </c>
      <c r="H7922" s="76">
        <f>IF('(Other Computations)'!H207=0,0,Inputs!J299*Inputs!J192*Inputs!K75*Inputs!D26*'GM Alloc Factors'!H55/('(Other Computations)'!H194+'(Other Computations)'!H207))</f>
        <v>0</v>
      </c>
      <c r="I7922" s="76">
        <f>IF('(Other Computations)'!I207=0,0,Inputs!K299*Inputs!K192*Inputs!K75*Inputs!D26*'GM Alloc Factors'!I55/('(Other Computations)'!I194+'(Other Computations)'!I207))</f>
        <v>0</v>
      </c>
      <c r="J7922" s="76">
        <f>IF('(Other Computations)'!J207=0,0,Inputs!L299*Inputs!L192*Inputs!K75*Inputs!D26*'GM Alloc Factors'!J55/('(Other Computations)'!J194+'(Other Computations)'!J207))</f>
        <v>0</v>
      </c>
      <c r="K7922" s="43">
        <f t="shared" si="1685"/>
        <v>0</v>
      </c>
    </row>
    <row r="7923" spans="1:11" ht="12.75" customHeight="1">
      <c r="A7923" s="61" t="str">
        <f>"         "&amp;Labels!B78</f>
        <v xml:space="preserve">         Customer 10</v>
      </c>
      <c r="B7923" s="76">
        <f>IF('(Other Computations)'!B208=0,0,Inputs!D300*Inputs!D193*Inputs!K76*Inputs!D26*'GM Alloc Factors'!B55/('(Other Computations)'!B195+'(Other Computations)'!B208))</f>
        <v>0</v>
      </c>
      <c r="C7923" s="76">
        <f>IF('(Other Computations)'!C208=0,0,Inputs!E300*Inputs!E193*Inputs!K76*Inputs!D26*'GM Alloc Factors'!C55/('(Other Computations)'!C195+'(Other Computations)'!C208))</f>
        <v>0</v>
      </c>
      <c r="D7923" s="76">
        <f>IF('(Other Computations)'!D208=0,0,Inputs!F300*Inputs!F193*Inputs!K76*Inputs!D26*'GM Alloc Factors'!D55/('(Other Computations)'!D195+'(Other Computations)'!D208))</f>
        <v>0</v>
      </c>
      <c r="E7923" s="76">
        <f>IF('(Other Computations)'!E208=0,0,Inputs!G300*Inputs!G193*Inputs!K76*Inputs!D26*'GM Alloc Factors'!E55/('(Other Computations)'!E195+'(Other Computations)'!E208))</f>
        <v>0</v>
      </c>
      <c r="F7923" s="43">
        <f t="shared" si="1684"/>
        <v>0</v>
      </c>
      <c r="G7923" s="76">
        <f>IF('(Other Computations)'!G208=0,0,Inputs!I300*Inputs!I193*Inputs!K76*Inputs!D26*'GM Alloc Factors'!G55/('(Other Computations)'!G195+'(Other Computations)'!G208))</f>
        <v>0</v>
      </c>
      <c r="H7923" s="76">
        <f>IF('(Other Computations)'!H208=0,0,Inputs!J300*Inputs!J193*Inputs!K76*Inputs!D26*'GM Alloc Factors'!H55/('(Other Computations)'!H195+'(Other Computations)'!H208))</f>
        <v>0</v>
      </c>
      <c r="I7923" s="76">
        <f>IF('(Other Computations)'!I208=0,0,Inputs!K300*Inputs!K193*Inputs!K76*Inputs!D26*'GM Alloc Factors'!I55/('(Other Computations)'!I195+'(Other Computations)'!I208))</f>
        <v>0</v>
      </c>
      <c r="J7923" s="76">
        <f>IF('(Other Computations)'!J208=0,0,Inputs!L300*Inputs!L193*Inputs!K76*Inputs!D26*'GM Alloc Factors'!J55/('(Other Computations)'!J195+'(Other Computations)'!J208))</f>
        <v>0</v>
      </c>
      <c r="K7923" s="43">
        <f t="shared" si="1685"/>
        <v>0</v>
      </c>
    </row>
    <row r="7924" spans="1:11" ht="12.75" customHeight="1">
      <c r="A7924" s="61" t="str">
        <f>"         "&amp;Labels!C68</f>
        <v xml:space="preserve">         Total</v>
      </c>
      <c r="B7924" s="84">
        <f>SUM(B7914:B7923)</f>
        <v>0</v>
      </c>
      <c r="C7924" s="84">
        <f>SUM(C7914:C7923)</f>
        <v>0</v>
      </c>
      <c r="D7924" s="84">
        <f>SUM(D7914:D7923)</f>
        <v>0</v>
      </c>
      <c r="E7924" s="84">
        <f>SUM(E7914:E7923)</f>
        <v>0</v>
      </c>
      <c r="F7924" s="43">
        <f t="shared" si="1684"/>
        <v>0</v>
      </c>
      <c r="G7924" s="84">
        <f>SUM(G7914:G7923)</f>
        <v>0</v>
      </c>
      <c r="H7924" s="84">
        <f>SUM(H7914:H7923)</f>
        <v>0</v>
      </c>
      <c r="I7924" s="84">
        <f>SUM(I7914:I7923)</f>
        <v>0</v>
      </c>
      <c r="J7924" s="84">
        <f>SUM(J7914:J7923)</f>
        <v>0</v>
      </c>
      <c r="K7924" s="43">
        <f t="shared" si="1685"/>
        <v>0</v>
      </c>
    </row>
    <row r="7925" spans="1:11" ht="12.75" customHeight="1">
      <c r="A7925" s="55" t="str">
        <f>"      "&amp;Labels!C84</f>
        <v xml:space="preserve">      Total</v>
      </c>
      <c r="B7925" s="74">
        <f>SUM(B7840,B7852,B7864,B7876,B7888,B7900,B7912,B7924)</f>
        <v>0</v>
      </c>
      <c r="C7925" s="74">
        <f>SUM(C7840,C7852,C7864,C7876,C7888,C7900,C7912,C7924)</f>
        <v>0</v>
      </c>
      <c r="D7925" s="74">
        <f>SUM(D7840,D7852,D7864,D7876,D7888,D7900,D7912,D7924)</f>
        <v>0</v>
      </c>
      <c r="E7925" s="74">
        <f>SUM(E7840,E7852,E7864,E7876,E7888,E7900,E7912,E7924)</f>
        <v>0</v>
      </c>
      <c r="F7925" s="43">
        <f t="shared" si="1684"/>
        <v>0</v>
      </c>
      <c r="G7925" s="74">
        <f>SUM(G7840,G7852,G7864,G7876,G7888,G7900,G7912,G7924)</f>
        <v>0</v>
      </c>
      <c r="H7925" s="74">
        <f>SUM(H7840,H7852,H7864,H7876,H7888,H7900,H7912,H7924)</f>
        <v>0</v>
      </c>
      <c r="I7925" s="74">
        <f>SUM(I7840,I7852,I7864,I7876,I7888,I7900,I7912,I7924)</f>
        <v>0</v>
      </c>
      <c r="J7925" s="74">
        <f>SUM(J7840,J7852,J7864,J7876,J7888,J7900,J7912,J7924)</f>
        <v>0</v>
      </c>
      <c r="K7925" s="43">
        <f t="shared" si="1685"/>
        <v>0</v>
      </c>
    </row>
    <row r="7926" spans="1:11" ht="12.75" customHeight="1">
      <c r="A7926" s="61" t="str">
        <f>"         "&amp;Labels!B69</f>
        <v xml:space="preserve">         Customer 1</v>
      </c>
      <c r="B7926" s="76">
        <f t="shared" ref="B7926:E7935" si="1686">SUM(B7830,B7842,B7854,B7866,B7878,B7890,B7902,B7914)</f>
        <v>0</v>
      </c>
      <c r="C7926" s="76">
        <f t="shared" si="1686"/>
        <v>0</v>
      </c>
      <c r="D7926" s="76">
        <f t="shared" si="1686"/>
        <v>0</v>
      </c>
      <c r="E7926" s="76">
        <f t="shared" si="1686"/>
        <v>0</v>
      </c>
      <c r="F7926" s="43">
        <f t="shared" si="1684"/>
        <v>0</v>
      </c>
      <c r="G7926" s="76">
        <f t="shared" ref="G7926:J7935" si="1687">SUM(G7830,G7842,G7854,G7866,G7878,G7890,G7902,G7914)</f>
        <v>0</v>
      </c>
      <c r="H7926" s="76">
        <f t="shared" si="1687"/>
        <v>0</v>
      </c>
      <c r="I7926" s="76">
        <f t="shared" si="1687"/>
        <v>0</v>
      </c>
      <c r="J7926" s="76">
        <f t="shared" si="1687"/>
        <v>0</v>
      </c>
      <c r="K7926" s="43">
        <f t="shared" si="1685"/>
        <v>0</v>
      </c>
    </row>
    <row r="7927" spans="1:11" ht="12.75" customHeight="1">
      <c r="A7927" s="61" t="str">
        <f>"         "&amp;Labels!B70</f>
        <v xml:space="preserve">         Customer 2</v>
      </c>
      <c r="B7927" s="76">
        <f t="shared" si="1686"/>
        <v>0</v>
      </c>
      <c r="C7927" s="76">
        <f t="shared" si="1686"/>
        <v>0</v>
      </c>
      <c r="D7927" s="76">
        <f t="shared" si="1686"/>
        <v>0</v>
      </c>
      <c r="E7927" s="76">
        <f t="shared" si="1686"/>
        <v>0</v>
      </c>
      <c r="F7927" s="43">
        <f t="shared" si="1684"/>
        <v>0</v>
      </c>
      <c r="G7927" s="76">
        <f t="shared" si="1687"/>
        <v>0</v>
      </c>
      <c r="H7927" s="76">
        <f t="shared" si="1687"/>
        <v>0</v>
      </c>
      <c r="I7927" s="76">
        <f t="shared" si="1687"/>
        <v>0</v>
      </c>
      <c r="J7927" s="76">
        <f t="shared" si="1687"/>
        <v>0</v>
      </c>
      <c r="K7927" s="43">
        <f t="shared" si="1685"/>
        <v>0</v>
      </c>
    </row>
    <row r="7928" spans="1:11" ht="12.75" customHeight="1">
      <c r="A7928" s="61" t="str">
        <f>"         "&amp;Labels!B71</f>
        <v xml:space="preserve">         Customer 3</v>
      </c>
      <c r="B7928" s="76">
        <f t="shared" si="1686"/>
        <v>0</v>
      </c>
      <c r="C7928" s="76">
        <f t="shared" si="1686"/>
        <v>0</v>
      </c>
      <c r="D7928" s="76">
        <f t="shared" si="1686"/>
        <v>0</v>
      </c>
      <c r="E7928" s="76">
        <f t="shared" si="1686"/>
        <v>0</v>
      </c>
      <c r="F7928" s="43">
        <f t="shared" si="1684"/>
        <v>0</v>
      </c>
      <c r="G7928" s="76">
        <f t="shared" si="1687"/>
        <v>0</v>
      </c>
      <c r="H7928" s="76">
        <f t="shared" si="1687"/>
        <v>0</v>
      </c>
      <c r="I7928" s="76">
        <f t="shared" si="1687"/>
        <v>0</v>
      </c>
      <c r="J7928" s="76">
        <f t="shared" si="1687"/>
        <v>0</v>
      </c>
      <c r="K7928" s="43">
        <f t="shared" si="1685"/>
        <v>0</v>
      </c>
    </row>
    <row r="7929" spans="1:11" ht="12.75" customHeight="1">
      <c r="A7929" s="61" t="str">
        <f>"         "&amp;Labels!B72</f>
        <v xml:space="preserve">         Customer 4</v>
      </c>
      <c r="B7929" s="76">
        <f t="shared" si="1686"/>
        <v>0</v>
      </c>
      <c r="C7929" s="76">
        <f t="shared" si="1686"/>
        <v>0</v>
      </c>
      <c r="D7929" s="76">
        <f t="shared" si="1686"/>
        <v>0</v>
      </c>
      <c r="E7929" s="76">
        <f t="shared" si="1686"/>
        <v>0</v>
      </c>
      <c r="F7929" s="43">
        <f t="shared" si="1684"/>
        <v>0</v>
      </c>
      <c r="G7929" s="76">
        <f t="shared" si="1687"/>
        <v>0</v>
      </c>
      <c r="H7929" s="76">
        <f t="shared" si="1687"/>
        <v>0</v>
      </c>
      <c r="I7929" s="76">
        <f t="shared" si="1687"/>
        <v>0</v>
      </c>
      <c r="J7929" s="76">
        <f t="shared" si="1687"/>
        <v>0</v>
      </c>
      <c r="K7929" s="43">
        <f t="shared" si="1685"/>
        <v>0</v>
      </c>
    </row>
    <row r="7930" spans="1:11" ht="12.75" customHeight="1">
      <c r="A7930" s="61" t="str">
        <f>"         "&amp;Labels!B73</f>
        <v xml:space="preserve">         Customer 5</v>
      </c>
      <c r="B7930" s="76">
        <f t="shared" si="1686"/>
        <v>0</v>
      </c>
      <c r="C7930" s="76">
        <f t="shared" si="1686"/>
        <v>0</v>
      </c>
      <c r="D7930" s="76">
        <f t="shared" si="1686"/>
        <v>0</v>
      </c>
      <c r="E7930" s="76">
        <f t="shared" si="1686"/>
        <v>0</v>
      </c>
      <c r="F7930" s="43">
        <f t="shared" si="1684"/>
        <v>0</v>
      </c>
      <c r="G7930" s="76">
        <f t="shared" si="1687"/>
        <v>0</v>
      </c>
      <c r="H7930" s="76">
        <f t="shared" si="1687"/>
        <v>0</v>
      </c>
      <c r="I7930" s="76">
        <f t="shared" si="1687"/>
        <v>0</v>
      </c>
      <c r="J7930" s="76">
        <f t="shared" si="1687"/>
        <v>0</v>
      </c>
      <c r="K7930" s="43">
        <f t="shared" si="1685"/>
        <v>0</v>
      </c>
    </row>
    <row r="7931" spans="1:11" ht="12.75" customHeight="1">
      <c r="A7931" s="61" t="str">
        <f>"         "&amp;Labels!B74</f>
        <v xml:space="preserve">         Customer 6</v>
      </c>
      <c r="B7931" s="76">
        <f t="shared" si="1686"/>
        <v>0</v>
      </c>
      <c r="C7931" s="76">
        <f t="shared" si="1686"/>
        <v>0</v>
      </c>
      <c r="D7931" s="76">
        <f t="shared" si="1686"/>
        <v>0</v>
      </c>
      <c r="E7931" s="76">
        <f t="shared" si="1686"/>
        <v>0</v>
      </c>
      <c r="F7931" s="43">
        <f t="shared" si="1684"/>
        <v>0</v>
      </c>
      <c r="G7931" s="76">
        <f t="shared" si="1687"/>
        <v>0</v>
      </c>
      <c r="H7931" s="76">
        <f t="shared" si="1687"/>
        <v>0</v>
      </c>
      <c r="I7931" s="76">
        <f t="shared" si="1687"/>
        <v>0</v>
      </c>
      <c r="J7931" s="76">
        <f t="shared" si="1687"/>
        <v>0</v>
      </c>
      <c r="K7931" s="43">
        <f t="shared" si="1685"/>
        <v>0</v>
      </c>
    </row>
    <row r="7932" spans="1:11" ht="12.75" customHeight="1">
      <c r="A7932" s="61" t="str">
        <f>"         "&amp;Labels!B75</f>
        <v xml:space="preserve">         Customer 7</v>
      </c>
      <c r="B7932" s="76">
        <f t="shared" si="1686"/>
        <v>0</v>
      </c>
      <c r="C7932" s="76">
        <f t="shared" si="1686"/>
        <v>0</v>
      </c>
      <c r="D7932" s="76">
        <f t="shared" si="1686"/>
        <v>0</v>
      </c>
      <c r="E7932" s="76">
        <f t="shared" si="1686"/>
        <v>0</v>
      </c>
      <c r="F7932" s="43">
        <f t="shared" si="1684"/>
        <v>0</v>
      </c>
      <c r="G7932" s="76">
        <f t="shared" si="1687"/>
        <v>0</v>
      </c>
      <c r="H7932" s="76">
        <f t="shared" si="1687"/>
        <v>0</v>
      </c>
      <c r="I7932" s="76">
        <f t="shared" si="1687"/>
        <v>0</v>
      </c>
      <c r="J7932" s="76">
        <f t="shared" si="1687"/>
        <v>0</v>
      </c>
      <c r="K7932" s="43">
        <f t="shared" si="1685"/>
        <v>0</v>
      </c>
    </row>
    <row r="7933" spans="1:11" ht="12.75" customHeight="1">
      <c r="A7933" s="61" t="str">
        <f>"         "&amp;Labels!B76</f>
        <v xml:space="preserve">         Customer 8</v>
      </c>
      <c r="B7933" s="76">
        <f t="shared" si="1686"/>
        <v>0</v>
      </c>
      <c r="C7933" s="76">
        <f t="shared" si="1686"/>
        <v>0</v>
      </c>
      <c r="D7933" s="76">
        <f t="shared" si="1686"/>
        <v>0</v>
      </c>
      <c r="E7933" s="76">
        <f t="shared" si="1686"/>
        <v>0</v>
      </c>
      <c r="F7933" s="43">
        <f t="shared" si="1684"/>
        <v>0</v>
      </c>
      <c r="G7933" s="76">
        <f t="shared" si="1687"/>
        <v>0</v>
      </c>
      <c r="H7933" s="76">
        <f t="shared" si="1687"/>
        <v>0</v>
      </c>
      <c r="I7933" s="76">
        <f t="shared" si="1687"/>
        <v>0</v>
      </c>
      <c r="J7933" s="76">
        <f t="shared" si="1687"/>
        <v>0</v>
      </c>
      <c r="K7933" s="43">
        <f t="shared" si="1685"/>
        <v>0</v>
      </c>
    </row>
    <row r="7934" spans="1:11" ht="12.75" customHeight="1">
      <c r="A7934" s="61" t="str">
        <f>"         "&amp;Labels!B77</f>
        <v xml:space="preserve">         Customer 9</v>
      </c>
      <c r="B7934" s="76">
        <f t="shared" si="1686"/>
        <v>0</v>
      </c>
      <c r="C7934" s="76">
        <f t="shared" si="1686"/>
        <v>0</v>
      </c>
      <c r="D7934" s="76">
        <f t="shared" si="1686"/>
        <v>0</v>
      </c>
      <c r="E7934" s="76">
        <f t="shared" si="1686"/>
        <v>0</v>
      </c>
      <c r="F7934" s="43">
        <f t="shared" si="1684"/>
        <v>0</v>
      </c>
      <c r="G7934" s="76">
        <f t="shared" si="1687"/>
        <v>0</v>
      </c>
      <c r="H7934" s="76">
        <f t="shared" si="1687"/>
        <v>0</v>
      </c>
      <c r="I7934" s="76">
        <f t="shared" si="1687"/>
        <v>0</v>
      </c>
      <c r="J7934" s="76">
        <f t="shared" si="1687"/>
        <v>0</v>
      </c>
      <c r="K7934" s="43">
        <f t="shared" si="1685"/>
        <v>0</v>
      </c>
    </row>
    <row r="7935" spans="1:11" ht="12.75" customHeight="1">
      <c r="A7935" s="61" t="str">
        <f>"         "&amp;Labels!B78</f>
        <v xml:space="preserve">         Customer 10</v>
      </c>
      <c r="B7935" s="76">
        <f t="shared" si="1686"/>
        <v>0</v>
      </c>
      <c r="C7935" s="76">
        <f t="shared" si="1686"/>
        <v>0</v>
      </c>
      <c r="D7935" s="76">
        <f t="shared" si="1686"/>
        <v>0</v>
      </c>
      <c r="E7935" s="76">
        <f t="shared" si="1686"/>
        <v>0</v>
      </c>
      <c r="F7935" s="43">
        <f t="shared" si="1684"/>
        <v>0</v>
      </c>
      <c r="G7935" s="76">
        <f t="shared" si="1687"/>
        <v>0</v>
      </c>
      <c r="H7935" s="76">
        <f t="shared" si="1687"/>
        <v>0</v>
      </c>
      <c r="I7935" s="76">
        <f t="shared" si="1687"/>
        <v>0</v>
      </c>
      <c r="J7935" s="76">
        <f t="shared" si="1687"/>
        <v>0</v>
      </c>
      <c r="K7935" s="43">
        <f t="shared" si="1685"/>
        <v>0</v>
      </c>
    </row>
    <row r="7936" spans="1:11" ht="12.75" customHeight="1">
      <c r="A7936" s="61" t="str">
        <f>"         "&amp;Labels!C68</f>
        <v xml:space="preserve">         Total</v>
      </c>
      <c r="B7936" s="84">
        <f>B7925</f>
        <v>0</v>
      </c>
      <c r="C7936" s="84">
        <f>C7925</f>
        <v>0</v>
      </c>
      <c r="D7936" s="84">
        <f>D7925</f>
        <v>0</v>
      </c>
      <c r="E7936" s="84">
        <f>E7925</f>
        <v>0</v>
      </c>
      <c r="F7936" s="43">
        <f>SUM(B7925:E7925)</f>
        <v>0</v>
      </c>
      <c r="G7936" s="84">
        <f>G7925</f>
        <v>0</v>
      </c>
      <c r="H7936" s="84">
        <f>H7925</f>
        <v>0</v>
      </c>
      <c r="I7936" s="84">
        <f>I7925</f>
        <v>0</v>
      </c>
      <c r="J7936" s="84">
        <f>J7925</f>
        <v>0</v>
      </c>
      <c r="K7936" s="43">
        <f>SUM(G7925:J7925)</f>
        <v>0</v>
      </c>
    </row>
    <row r="7937" spans="1:11" ht="12.75" customHeight="1">
      <c r="A7937" s="55" t="str">
        <f>"   "&amp;Labels!B108</f>
        <v xml:space="preserve">   Sales visits</v>
      </c>
      <c r="B7937" s="74"/>
      <c r="C7937" s="74"/>
      <c r="D7937" s="74"/>
      <c r="E7937" s="74"/>
      <c r="F7937" s="43"/>
      <c r="G7937" s="74"/>
      <c r="H7937" s="74"/>
      <c r="I7937" s="74"/>
      <c r="J7937" s="74"/>
      <c r="K7937" s="43"/>
    </row>
    <row r="7938" spans="1:11" ht="12.75" customHeight="1">
      <c r="A7938" s="61" t="str">
        <f>"      "&amp;Labels!B85</f>
        <v xml:space="preserve">      Q 1</v>
      </c>
      <c r="B7938" s="84"/>
      <c r="C7938" s="84"/>
      <c r="D7938" s="84"/>
      <c r="E7938" s="84"/>
      <c r="F7938" s="43"/>
      <c r="G7938" s="84"/>
      <c r="H7938" s="84"/>
      <c r="I7938" s="84"/>
      <c r="J7938" s="84"/>
      <c r="K7938" s="43"/>
    </row>
    <row r="7939" spans="1:11" ht="12.75" customHeight="1">
      <c r="A7939" s="61" t="str">
        <f>"         "&amp;Labels!B69</f>
        <v xml:space="preserve">         Customer 1</v>
      </c>
      <c r="B7939" s="76">
        <f>IF('(Other Computations)'!B199=0,0,Inputs!D291*Inputs!D184*Inputs!D77*Inputs!D27*'GM Alloc Factors'!B35/('(Other Computations)'!B186+'(Other Computations)'!B199))</f>
        <v>0</v>
      </c>
      <c r="C7939" s="76">
        <f>IF('(Other Computations)'!C199=0,0,Inputs!E291*Inputs!E184*Inputs!D77*Inputs!D27*'GM Alloc Factors'!C35/('(Other Computations)'!C186+'(Other Computations)'!C199))</f>
        <v>0</v>
      </c>
      <c r="D7939" s="76">
        <f>IF('(Other Computations)'!D199=0,0,Inputs!F291*Inputs!F184*Inputs!D77*Inputs!D27*'GM Alloc Factors'!D35/('(Other Computations)'!D186+'(Other Computations)'!D199))</f>
        <v>0</v>
      </c>
      <c r="E7939" s="76">
        <f>IF('(Other Computations)'!E199=0,0,Inputs!G291*Inputs!G184*Inputs!D77*Inputs!D27*'GM Alloc Factors'!E35/('(Other Computations)'!E186+'(Other Computations)'!E199))</f>
        <v>0</v>
      </c>
      <c r="F7939" s="43">
        <f t="shared" ref="F7939:F7949" si="1688">SUM(B7939:E7939)</f>
        <v>0</v>
      </c>
      <c r="G7939" s="76">
        <f>IF('(Other Computations)'!G199=0,0,Inputs!I291*Inputs!I184*Inputs!D77*Inputs!D27*'GM Alloc Factors'!G35/('(Other Computations)'!G186+'(Other Computations)'!G199))</f>
        <v>0</v>
      </c>
      <c r="H7939" s="76">
        <f>IF('(Other Computations)'!H199=0,0,Inputs!J291*Inputs!J184*Inputs!D77*Inputs!D27*'GM Alloc Factors'!H35/('(Other Computations)'!H186+'(Other Computations)'!H199))</f>
        <v>0</v>
      </c>
      <c r="I7939" s="76">
        <f>IF('(Other Computations)'!I199=0,0,Inputs!K291*Inputs!K184*Inputs!D77*Inputs!D27*'GM Alloc Factors'!I35/('(Other Computations)'!I186+'(Other Computations)'!I199))</f>
        <v>0</v>
      </c>
      <c r="J7939" s="76">
        <f>IF('(Other Computations)'!J199=0,0,Inputs!L291*Inputs!L184*Inputs!D77*Inputs!D27*'GM Alloc Factors'!J35/('(Other Computations)'!J186+'(Other Computations)'!J199))</f>
        <v>0</v>
      </c>
      <c r="K7939" s="43">
        <f t="shared" ref="K7939:K7949" si="1689">SUM(G7939:J7939)</f>
        <v>0</v>
      </c>
    </row>
    <row r="7940" spans="1:11" ht="12.75" customHeight="1">
      <c r="A7940" s="61" t="str">
        <f>"         "&amp;Labels!B70</f>
        <v xml:space="preserve">         Customer 2</v>
      </c>
      <c r="B7940" s="76">
        <f>IF('(Other Computations)'!B200=0,0,Inputs!D292*Inputs!D185*Inputs!D78*Inputs!D27*'GM Alloc Factors'!B35/('(Other Computations)'!B187+'(Other Computations)'!B200))</f>
        <v>0</v>
      </c>
      <c r="C7940" s="76">
        <f>IF('(Other Computations)'!C200=0,0,Inputs!E292*Inputs!E185*Inputs!D78*Inputs!D27*'GM Alloc Factors'!C35/('(Other Computations)'!C187+'(Other Computations)'!C200))</f>
        <v>0</v>
      </c>
      <c r="D7940" s="76">
        <f>IF('(Other Computations)'!D200=0,0,Inputs!F292*Inputs!F185*Inputs!D78*Inputs!D27*'GM Alloc Factors'!D35/('(Other Computations)'!D187+'(Other Computations)'!D200))</f>
        <v>0</v>
      </c>
      <c r="E7940" s="76">
        <f>IF('(Other Computations)'!E200=0,0,Inputs!G292*Inputs!G185*Inputs!D78*Inputs!D27*'GM Alloc Factors'!E35/('(Other Computations)'!E187+'(Other Computations)'!E200))</f>
        <v>0</v>
      </c>
      <c r="F7940" s="43">
        <f t="shared" si="1688"/>
        <v>0</v>
      </c>
      <c r="G7940" s="76">
        <f>IF('(Other Computations)'!G200=0,0,Inputs!I292*Inputs!I185*Inputs!D78*Inputs!D27*'GM Alloc Factors'!G35/('(Other Computations)'!G187+'(Other Computations)'!G200))</f>
        <v>0</v>
      </c>
      <c r="H7940" s="76">
        <f>IF('(Other Computations)'!H200=0,0,Inputs!J292*Inputs!J185*Inputs!D78*Inputs!D27*'GM Alloc Factors'!H35/('(Other Computations)'!H187+'(Other Computations)'!H200))</f>
        <v>0</v>
      </c>
      <c r="I7940" s="76">
        <f>IF('(Other Computations)'!I200=0,0,Inputs!K292*Inputs!K185*Inputs!D78*Inputs!D27*'GM Alloc Factors'!I35/('(Other Computations)'!I187+'(Other Computations)'!I200))</f>
        <v>0</v>
      </c>
      <c r="J7940" s="76">
        <f>IF('(Other Computations)'!J200=0,0,Inputs!L292*Inputs!L185*Inputs!D78*Inputs!D27*'GM Alloc Factors'!J35/('(Other Computations)'!J187+'(Other Computations)'!J200))</f>
        <v>0</v>
      </c>
      <c r="K7940" s="43">
        <f t="shared" si="1689"/>
        <v>0</v>
      </c>
    </row>
    <row r="7941" spans="1:11" ht="12.75" customHeight="1">
      <c r="A7941" s="61" t="str">
        <f>"         "&amp;Labels!B71</f>
        <v xml:space="preserve">         Customer 3</v>
      </c>
      <c r="B7941" s="76">
        <f>IF('(Other Computations)'!B201=0,0,Inputs!D293*Inputs!D186*Inputs!D79*Inputs!D27*'GM Alloc Factors'!B35/('(Other Computations)'!B188+'(Other Computations)'!B201))</f>
        <v>0</v>
      </c>
      <c r="C7941" s="76">
        <f>IF('(Other Computations)'!C201=0,0,Inputs!E293*Inputs!E186*Inputs!D79*Inputs!D27*'GM Alloc Factors'!C35/('(Other Computations)'!C188+'(Other Computations)'!C201))</f>
        <v>0</v>
      </c>
      <c r="D7941" s="76">
        <f>IF('(Other Computations)'!D201=0,0,Inputs!F293*Inputs!F186*Inputs!D79*Inputs!D27*'GM Alloc Factors'!D35/('(Other Computations)'!D188+'(Other Computations)'!D201))</f>
        <v>0</v>
      </c>
      <c r="E7941" s="76">
        <f>IF('(Other Computations)'!E201=0,0,Inputs!G293*Inputs!G186*Inputs!D79*Inputs!D27*'GM Alloc Factors'!E35/('(Other Computations)'!E188+'(Other Computations)'!E201))</f>
        <v>0</v>
      </c>
      <c r="F7941" s="43">
        <f t="shared" si="1688"/>
        <v>0</v>
      </c>
      <c r="G7941" s="76">
        <f>IF('(Other Computations)'!G201=0,0,Inputs!I293*Inputs!I186*Inputs!D79*Inputs!D27*'GM Alloc Factors'!G35/('(Other Computations)'!G188+'(Other Computations)'!G201))</f>
        <v>0</v>
      </c>
      <c r="H7941" s="76">
        <f>IF('(Other Computations)'!H201=0,0,Inputs!J293*Inputs!J186*Inputs!D79*Inputs!D27*'GM Alloc Factors'!H35/('(Other Computations)'!H188+'(Other Computations)'!H201))</f>
        <v>0</v>
      </c>
      <c r="I7941" s="76">
        <f>IF('(Other Computations)'!I201=0,0,Inputs!K293*Inputs!K186*Inputs!D79*Inputs!D27*'GM Alloc Factors'!I35/('(Other Computations)'!I188+'(Other Computations)'!I201))</f>
        <v>0</v>
      </c>
      <c r="J7941" s="76">
        <f>IF('(Other Computations)'!J201=0,0,Inputs!L293*Inputs!L186*Inputs!D79*Inputs!D27*'GM Alloc Factors'!J35/('(Other Computations)'!J188+'(Other Computations)'!J201))</f>
        <v>0</v>
      </c>
      <c r="K7941" s="43">
        <f t="shared" si="1689"/>
        <v>0</v>
      </c>
    </row>
    <row r="7942" spans="1:11" ht="12.75" customHeight="1">
      <c r="A7942" s="61" t="str">
        <f>"         "&amp;Labels!B72</f>
        <v xml:space="preserve">         Customer 4</v>
      </c>
      <c r="B7942" s="76">
        <f>IF('(Other Computations)'!B202=0,0,Inputs!D294*Inputs!D187*Inputs!D80*Inputs!D27*'GM Alloc Factors'!B35/('(Other Computations)'!B189+'(Other Computations)'!B202))</f>
        <v>0</v>
      </c>
      <c r="C7942" s="76">
        <f>IF('(Other Computations)'!C202=0,0,Inputs!E294*Inputs!E187*Inputs!D80*Inputs!D27*'GM Alloc Factors'!C35/('(Other Computations)'!C189+'(Other Computations)'!C202))</f>
        <v>0</v>
      </c>
      <c r="D7942" s="76">
        <f>IF('(Other Computations)'!D202=0,0,Inputs!F294*Inputs!F187*Inputs!D80*Inputs!D27*'GM Alloc Factors'!D35/('(Other Computations)'!D189+'(Other Computations)'!D202))</f>
        <v>0</v>
      </c>
      <c r="E7942" s="76">
        <f>IF('(Other Computations)'!E202=0,0,Inputs!G294*Inputs!G187*Inputs!D80*Inputs!D27*'GM Alloc Factors'!E35/('(Other Computations)'!E189+'(Other Computations)'!E202))</f>
        <v>0</v>
      </c>
      <c r="F7942" s="43">
        <f t="shared" si="1688"/>
        <v>0</v>
      </c>
      <c r="G7942" s="76">
        <f>IF('(Other Computations)'!G202=0,0,Inputs!I294*Inputs!I187*Inputs!D80*Inputs!D27*'GM Alloc Factors'!G35/('(Other Computations)'!G189+'(Other Computations)'!G202))</f>
        <v>0</v>
      </c>
      <c r="H7942" s="76">
        <f>IF('(Other Computations)'!H202=0,0,Inputs!J294*Inputs!J187*Inputs!D80*Inputs!D27*'GM Alloc Factors'!H35/('(Other Computations)'!H189+'(Other Computations)'!H202))</f>
        <v>0</v>
      </c>
      <c r="I7942" s="76">
        <f>IF('(Other Computations)'!I202=0,0,Inputs!K294*Inputs!K187*Inputs!D80*Inputs!D27*'GM Alloc Factors'!I35/('(Other Computations)'!I189+'(Other Computations)'!I202))</f>
        <v>0</v>
      </c>
      <c r="J7942" s="76">
        <f>IF('(Other Computations)'!J202=0,0,Inputs!L294*Inputs!L187*Inputs!D80*Inputs!D27*'GM Alloc Factors'!J35/('(Other Computations)'!J189+'(Other Computations)'!J202))</f>
        <v>0</v>
      </c>
      <c r="K7942" s="43">
        <f t="shared" si="1689"/>
        <v>0</v>
      </c>
    </row>
    <row r="7943" spans="1:11" ht="12.75" customHeight="1">
      <c r="A7943" s="61" t="str">
        <f>"         "&amp;Labels!B73</f>
        <v xml:space="preserve">         Customer 5</v>
      </c>
      <c r="B7943" s="76">
        <f>IF('(Other Computations)'!B203=0,0,Inputs!D295*Inputs!D188*Inputs!D81*Inputs!D27*'GM Alloc Factors'!B35/('(Other Computations)'!B190+'(Other Computations)'!B203))</f>
        <v>0</v>
      </c>
      <c r="C7943" s="76">
        <f>IF('(Other Computations)'!C203=0,0,Inputs!E295*Inputs!E188*Inputs!D81*Inputs!D27*'GM Alloc Factors'!C35/('(Other Computations)'!C190+'(Other Computations)'!C203))</f>
        <v>0</v>
      </c>
      <c r="D7943" s="76">
        <f>IF('(Other Computations)'!D203=0,0,Inputs!F295*Inputs!F188*Inputs!D81*Inputs!D27*'GM Alloc Factors'!D35/('(Other Computations)'!D190+'(Other Computations)'!D203))</f>
        <v>0</v>
      </c>
      <c r="E7943" s="76">
        <f>IF('(Other Computations)'!E203=0,0,Inputs!G295*Inputs!G188*Inputs!D81*Inputs!D27*'GM Alloc Factors'!E35/('(Other Computations)'!E190+'(Other Computations)'!E203))</f>
        <v>0</v>
      </c>
      <c r="F7943" s="43">
        <f t="shared" si="1688"/>
        <v>0</v>
      </c>
      <c r="G7943" s="76">
        <f>IF('(Other Computations)'!G203=0,0,Inputs!I295*Inputs!I188*Inputs!D81*Inputs!D27*'GM Alloc Factors'!G35/('(Other Computations)'!G190+'(Other Computations)'!G203))</f>
        <v>0</v>
      </c>
      <c r="H7943" s="76">
        <f>IF('(Other Computations)'!H203=0,0,Inputs!J295*Inputs!J188*Inputs!D81*Inputs!D27*'GM Alloc Factors'!H35/('(Other Computations)'!H190+'(Other Computations)'!H203))</f>
        <v>0</v>
      </c>
      <c r="I7943" s="76">
        <f>IF('(Other Computations)'!I203=0,0,Inputs!K295*Inputs!K188*Inputs!D81*Inputs!D27*'GM Alloc Factors'!I35/('(Other Computations)'!I190+'(Other Computations)'!I203))</f>
        <v>0</v>
      </c>
      <c r="J7943" s="76">
        <f>IF('(Other Computations)'!J203=0,0,Inputs!L295*Inputs!L188*Inputs!D81*Inputs!D27*'GM Alloc Factors'!J35/('(Other Computations)'!J190+'(Other Computations)'!J203))</f>
        <v>0</v>
      </c>
      <c r="K7943" s="43">
        <f t="shared" si="1689"/>
        <v>0</v>
      </c>
    </row>
    <row r="7944" spans="1:11" ht="12.75" customHeight="1">
      <c r="A7944" s="61" t="str">
        <f>"         "&amp;Labels!B74</f>
        <v xml:space="preserve">         Customer 6</v>
      </c>
      <c r="B7944" s="76">
        <f>IF('(Other Computations)'!B204=0,0,Inputs!D296*Inputs!D189*Inputs!D82*Inputs!D27*'GM Alloc Factors'!B35/('(Other Computations)'!B191+'(Other Computations)'!B204))</f>
        <v>0</v>
      </c>
      <c r="C7944" s="76">
        <f>IF('(Other Computations)'!C204=0,0,Inputs!E296*Inputs!E189*Inputs!D82*Inputs!D27*'GM Alloc Factors'!C35/('(Other Computations)'!C191+'(Other Computations)'!C204))</f>
        <v>0</v>
      </c>
      <c r="D7944" s="76">
        <f>IF('(Other Computations)'!D204=0,0,Inputs!F296*Inputs!F189*Inputs!D82*Inputs!D27*'GM Alloc Factors'!D35/('(Other Computations)'!D191+'(Other Computations)'!D204))</f>
        <v>0</v>
      </c>
      <c r="E7944" s="76">
        <f>IF('(Other Computations)'!E204=0,0,Inputs!G296*Inputs!G189*Inputs!D82*Inputs!D27*'GM Alloc Factors'!E35/('(Other Computations)'!E191+'(Other Computations)'!E204))</f>
        <v>0</v>
      </c>
      <c r="F7944" s="43">
        <f t="shared" si="1688"/>
        <v>0</v>
      </c>
      <c r="G7944" s="76">
        <f>IF('(Other Computations)'!G204=0,0,Inputs!I296*Inputs!I189*Inputs!D82*Inputs!D27*'GM Alloc Factors'!G35/('(Other Computations)'!G191+'(Other Computations)'!G204))</f>
        <v>0</v>
      </c>
      <c r="H7944" s="76">
        <f>IF('(Other Computations)'!H204=0,0,Inputs!J296*Inputs!J189*Inputs!D82*Inputs!D27*'GM Alloc Factors'!H35/('(Other Computations)'!H191+'(Other Computations)'!H204))</f>
        <v>0</v>
      </c>
      <c r="I7944" s="76">
        <f>IF('(Other Computations)'!I204=0,0,Inputs!K296*Inputs!K189*Inputs!D82*Inputs!D27*'GM Alloc Factors'!I35/('(Other Computations)'!I191+'(Other Computations)'!I204))</f>
        <v>0</v>
      </c>
      <c r="J7944" s="76">
        <f>IF('(Other Computations)'!J204=0,0,Inputs!L296*Inputs!L189*Inputs!D82*Inputs!D27*'GM Alloc Factors'!J35/('(Other Computations)'!J191+'(Other Computations)'!J204))</f>
        <v>0</v>
      </c>
      <c r="K7944" s="43">
        <f t="shared" si="1689"/>
        <v>0</v>
      </c>
    </row>
    <row r="7945" spans="1:11" ht="12.75" customHeight="1">
      <c r="A7945" s="61" t="str">
        <f>"         "&amp;Labels!B75</f>
        <v xml:space="preserve">         Customer 7</v>
      </c>
      <c r="B7945" s="76">
        <f>IF('(Other Computations)'!B205=0,0,Inputs!D297*Inputs!D190*Inputs!D83*Inputs!D27*'GM Alloc Factors'!B35/('(Other Computations)'!B192+'(Other Computations)'!B205))</f>
        <v>0</v>
      </c>
      <c r="C7945" s="76">
        <f>IF('(Other Computations)'!C205=0,0,Inputs!E297*Inputs!E190*Inputs!D83*Inputs!D27*'GM Alloc Factors'!C35/('(Other Computations)'!C192+'(Other Computations)'!C205))</f>
        <v>0</v>
      </c>
      <c r="D7945" s="76">
        <f>IF('(Other Computations)'!D205=0,0,Inputs!F297*Inputs!F190*Inputs!D83*Inputs!D27*'GM Alloc Factors'!D35/('(Other Computations)'!D192+'(Other Computations)'!D205))</f>
        <v>0</v>
      </c>
      <c r="E7945" s="76">
        <f>IF('(Other Computations)'!E205=0,0,Inputs!G297*Inputs!G190*Inputs!D83*Inputs!D27*'GM Alloc Factors'!E35/('(Other Computations)'!E192+'(Other Computations)'!E205))</f>
        <v>0</v>
      </c>
      <c r="F7945" s="43">
        <f t="shared" si="1688"/>
        <v>0</v>
      </c>
      <c r="G7945" s="76">
        <f>IF('(Other Computations)'!G205=0,0,Inputs!I297*Inputs!I190*Inputs!D83*Inputs!D27*'GM Alloc Factors'!G35/('(Other Computations)'!G192+'(Other Computations)'!G205))</f>
        <v>0</v>
      </c>
      <c r="H7945" s="76">
        <f>IF('(Other Computations)'!H205=0,0,Inputs!J297*Inputs!J190*Inputs!D83*Inputs!D27*'GM Alloc Factors'!H35/('(Other Computations)'!H192+'(Other Computations)'!H205))</f>
        <v>0</v>
      </c>
      <c r="I7945" s="76">
        <f>IF('(Other Computations)'!I205=0,0,Inputs!K297*Inputs!K190*Inputs!D83*Inputs!D27*'GM Alloc Factors'!I35/('(Other Computations)'!I192+'(Other Computations)'!I205))</f>
        <v>0</v>
      </c>
      <c r="J7945" s="76">
        <f>IF('(Other Computations)'!J205=0,0,Inputs!L297*Inputs!L190*Inputs!D83*Inputs!D27*'GM Alloc Factors'!J35/('(Other Computations)'!J192+'(Other Computations)'!J205))</f>
        <v>0</v>
      </c>
      <c r="K7945" s="43">
        <f t="shared" si="1689"/>
        <v>0</v>
      </c>
    </row>
    <row r="7946" spans="1:11" ht="12.75" customHeight="1">
      <c r="A7946" s="61" t="str">
        <f>"         "&amp;Labels!B76</f>
        <v xml:space="preserve">         Customer 8</v>
      </c>
      <c r="B7946" s="76">
        <f>IF('(Other Computations)'!B206=0,0,Inputs!D298*Inputs!D191*Inputs!D84*Inputs!D27*'GM Alloc Factors'!B35/('(Other Computations)'!B193+'(Other Computations)'!B206))</f>
        <v>0</v>
      </c>
      <c r="C7946" s="76">
        <f>IF('(Other Computations)'!C206=0,0,Inputs!E298*Inputs!E191*Inputs!D84*Inputs!D27*'GM Alloc Factors'!C35/('(Other Computations)'!C193+'(Other Computations)'!C206))</f>
        <v>0</v>
      </c>
      <c r="D7946" s="76">
        <f>IF('(Other Computations)'!D206=0,0,Inputs!F298*Inputs!F191*Inputs!D84*Inputs!D27*'GM Alloc Factors'!D35/('(Other Computations)'!D193+'(Other Computations)'!D206))</f>
        <v>0</v>
      </c>
      <c r="E7946" s="76">
        <f>IF('(Other Computations)'!E206=0,0,Inputs!G298*Inputs!G191*Inputs!D84*Inputs!D27*'GM Alloc Factors'!E35/('(Other Computations)'!E193+'(Other Computations)'!E206))</f>
        <v>0</v>
      </c>
      <c r="F7946" s="43">
        <f t="shared" si="1688"/>
        <v>0</v>
      </c>
      <c r="G7946" s="76">
        <f>IF('(Other Computations)'!G206=0,0,Inputs!I298*Inputs!I191*Inputs!D84*Inputs!D27*'GM Alloc Factors'!G35/('(Other Computations)'!G193+'(Other Computations)'!G206))</f>
        <v>0</v>
      </c>
      <c r="H7946" s="76">
        <f>IF('(Other Computations)'!H206=0,0,Inputs!J298*Inputs!J191*Inputs!D84*Inputs!D27*'GM Alloc Factors'!H35/('(Other Computations)'!H193+'(Other Computations)'!H206))</f>
        <v>0</v>
      </c>
      <c r="I7946" s="76">
        <f>IF('(Other Computations)'!I206=0,0,Inputs!K298*Inputs!K191*Inputs!D84*Inputs!D27*'GM Alloc Factors'!I35/('(Other Computations)'!I193+'(Other Computations)'!I206))</f>
        <v>0</v>
      </c>
      <c r="J7946" s="76">
        <f>IF('(Other Computations)'!J206=0,0,Inputs!L298*Inputs!L191*Inputs!D84*Inputs!D27*'GM Alloc Factors'!J35/('(Other Computations)'!J193+'(Other Computations)'!J206))</f>
        <v>0</v>
      </c>
      <c r="K7946" s="43">
        <f t="shared" si="1689"/>
        <v>0</v>
      </c>
    </row>
    <row r="7947" spans="1:11" ht="12.75" customHeight="1">
      <c r="A7947" s="61" t="str">
        <f>"         "&amp;Labels!B77</f>
        <v xml:space="preserve">         Customer 9</v>
      </c>
      <c r="B7947" s="76">
        <f>IF('(Other Computations)'!B207=0,0,Inputs!D299*Inputs!D192*Inputs!D85*Inputs!D27*'GM Alloc Factors'!B35/('(Other Computations)'!B194+'(Other Computations)'!B207))</f>
        <v>0</v>
      </c>
      <c r="C7947" s="76">
        <f>IF('(Other Computations)'!C207=0,0,Inputs!E299*Inputs!E192*Inputs!D85*Inputs!D27*'GM Alloc Factors'!C35/('(Other Computations)'!C194+'(Other Computations)'!C207))</f>
        <v>0</v>
      </c>
      <c r="D7947" s="76">
        <f>IF('(Other Computations)'!D207=0,0,Inputs!F299*Inputs!F192*Inputs!D85*Inputs!D27*'GM Alloc Factors'!D35/('(Other Computations)'!D194+'(Other Computations)'!D207))</f>
        <v>0</v>
      </c>
      <c r="E7947" s="76">
        <f>IF('(Other Computations)'!E207=0,0,Inputs!G299*Inputs!G192*Inputs!D85*Inputs!D27*'GM Alloc Factors'!E35/('(Other Computations)'!E194+'(Other Computations)'!E207))</f>
        <v>0</v>
      </c>
      <c r="F7947" s="43">
        <f t="shared" si="1688"/>
        <v>0</v>
      </c>
      <c r="G7947" s="76">
        <f>IF('(Other Computations)'!G207=0,0,Inputs!I299*Inputs!I192*Inputs!D85*Inputs!D27*'GM Alloc Factors'!G35/('(Other Computations)'!G194+'(Other Computations)'!G207))</f>
        <v>0</v>
      </c>
      <c r="H7947" s="76">
        <f>IF('(Other Computations)'!H207=0,0,Inputs!J299*Inputs!J192*Inputs!D85*Inputs!D27*'GM Alloc Factors'!H35/('(Other Computations)'!H194+'(Other Computations)'!H207))</f>
        <v>0</v>
      </c>
      <c r="I7947" s="76">
        <f>IF('(Other Computations)'!I207=0,0,Inputs!K299*Inputs!K192*Inputs!D85*Inputs!D27*'GM Alloc Factors'!I35/('(Other Computations)'!I194+'(Other Computations)'!I207))</f>
        <v>0</v>
      </c>
      <c r="J7947" s="76">
        <f>IF('(Other Computations)'!J207=0,0,Inputs!L299*Inputs!L192*Inputs!D85*Inputs!D27*'GM Alloc Factors'!J35/('(Other Computations)'!J194+'(Other Computations)'!J207))</f>
        <v>0</v>
      </c>
      <c r="K7947" s="43">
        <f t="shared" si="1689"/>
        <v>0</v>
      </c>
    </row>
    <row r="7948" spans="1:11" ht="12.75" customHeight="1">
      <c r="A7948" s="61" t="str">
        <f>"         "&amp;Labels!B78</f>
        <v xml:space="preserve">         Customer 10</v>
      </c>
      <c r="B7948" s="76">
        <f>IF('(Other Computations)'!B208=0,0,Inputs!D300*Inputs!D193*Inputs!D86*Inputs!D27*'GM Alloc Factors'!B35/('(Other Computations)'!B195+'(Other Computations)'!B208))</f>
        <v>0</v>
      </c>
      <c r="C7948" s="76">
        <f>IF('(Other Computations)'!C208=0,0,Inputs!E300*Inputs!E193*Inputs!D86*Inputs!D27*'GM Alloc Factors'!C35/('(Other Computations)'!C195+'(Other Computations)'!C208))</f>
        <v>0</v>
      </c>
      <c r="D7948" s="76">
        <f>IF('(Other Computations)'!D208=0,0,Inputs!F300*Inputs!F193*Inputs!D86*Inputs!D27*'GM Alloc Factors'!D35/('(Other Computations)'!D195+'(Other Computations)'!D208))</f>
        <v>0</v>
      </c>
      <c r="E7948" s="76">
        <f>IF('(Other Computations)'!E208=0,0,Inputs!G300*Inputs!G193*Inputs!D86*Inputs!D27*'GM Alloc Factors'!E35/('(Other Computations)'!E195+'(Other Computations)'!E208))</f>
        <v>0</v>
      </c>
      <c r="F7948" s="43">
        <f t="shared" si="1688"/>
        <v>0</v>
      </c>
      <c r="G7948" s="76">
        <f>IF('(Other Computations)'!G208=0,0,Inputs!I300*Inputs!I193*Inputs!D86*Inputs!D27*'GM Alloc Factors'!G35/('(Other Computations)'!G195+'(Other Computations)'!G208))</f>
        <v>0</v>
      </c>
      <c r="H7948" s="76">
        <f>IF('(Other Computations)'!H208=0,0,Inputs!J300*Inputs!J193*Inputs!D86*Inputs!D27*'GM Alloc Factors'!H35/('(Other Computations)'!H195+'(Other Computations)'!H208))</f>
        <v>0</v>
      </c>
      <c r="I7948" s="76">
        <f>IF('(Other Computations)'!I208=0,0,Inputs!K300*Inputs!K193*Inputs!D86*Inputs!D27*'GM Alloc Factors'!I35/('(Other Computations)'!I195+'(Other Computations)'!I208))</f>
        <v>0</v>
      </c>
      <c r="J7948" s="76">
        <f>IF('(Other Computations)'!J208=0,0,Inputs!L300*Inputs!L193*Inputs!D86*Inputs!D27*'GM Alloc Factors'!J35/('(Other Computations)'!J195+'(Other Computations)'!J208))</f>
        <v>0</v>
      </c>
      <c r="K7948" s="43">
        <f t="shared" si="1689"/>
        <v>0</v>
      </c>
    </row>
    <row r="7949" spans="1:11" ht="12.75" customHeight="1">
      <c r="A7949" s="61" t="str">
        <f>"         "&amp;Labels!C68</f>
        <v xml:space="preserve">         Total</v>
      </c>
      <c r="B7949" s="84">
        <f>SUM(B7939:B7948)</f>
        <v>0</v>
      </c>
      <c r="C7949" s="84">
        <f>SUM(C7939:C7948)</f>
        <v>0</v>
      </c>
      <c r="D7949" s="84">
        <f>SUM(D7939:D7948)</f>
        <v>0</v>
      </c>
      <c r="E7949" s="84">
        <f>SUM(E7939:E7948)</f>
        <v>0</v>
      </c>
      <c r="F7949" s="43">
        <f t="shared" si="1688"/>
        <v>0</v>
      </c>
      <c r="G7949" s="84">
        <f>SUM(G7939:G7948)</f>
        <v>0</v>
      </c>
      <c r="H7949" s="84">
        <f>SUM(H7939:H7948)</f>
        <v>0</v>
      </c>
      <c r="I7949" s="84">
        <f>SUM(I7939:I7948)</f>
        <v>0</v>
      </c>
      <c r="J7949" s="84">
        <f>SUM(J7939:J7948)</f>
        <v>0</v>
      </c>
      <c r="K7949" s="43">
        <f t="shared" si="1689"/>
        <v>0</v>
      </c>
    </row>
    <row r="7950" spans="1:11" ht="12.75" customHeight="1">
      <c r="A7950" s="61" t="str">
        <f>"      "&amp;Labels!B86</f>
        <v xml:space="preserve">      Q 2</v>
      </c>
      <c r="B7950" s="84"/>
      <c r="C7950" s="84"/>
      <c r="D7950" s="84"/>
      <c r="E7950" s="84"/>
      <c r="F7950" s="43"/>
      <c r="G7950" s="84"/>
      <c r="H7950" s="84"/>
      <c r="I7950" s="84"/>
      <c r="J7950" s="84"/>
      <c r="K7950" s="43"/>
    </row>
    <row r="7951" spans="1:11" ht="12.75" customHeight="1">
      <c r="A7951" s="61" t="str">
        <f>"         "&amp;Labels!B69</f>
        <v xml:space="preserve">         Customer 1</v>
      </c>
      <c r="B7951" s="76">
        <f>IF('(Other Computations)'!B199=0,0,Inputs!D291*Inputs!D184*Inputs!E77*Inputs!D27*'GM Alloc Factors'!B38/('(Other Computations)'!B186+'(Other Computations)'!B199))</f>
        <v>0</v>
      </c>
      <c r="C7951" s="76">
        <f>IF('(Other Computations)'!C199=0,0,Inputs!E291*Inputs!E184*Inputs!E77*Inputs!D27*'GM Alloc Factors'!C38/('(Other Computations)'!C186+'(Other Computations)'!C199))</f>
        <v>0</v>
      </c>
      <c r="D7951" s="76">
        <f>IF('(Other Computations)'!D199=0,0,Inputs!F291*Inputs!F184*Inputs!E77*Inputs!D27*'GM Alloc Factors'!D38/('(Other Computations)'!D186+'(Other Computations)'!D199))</f>
        <v>0</v>
      </c>
      <c r="E7951" s="76">
        <f>IF('(Other Computations)'!E199=0,0,Inputs!G291*Inputs!G184*Inputs!E77*Inputs!D27*'GM Alloc Factors'!E38/('(Other Computations)'!E186+'(Other Computations)'!E199))</f>
        <v>0</v>
      </c>
      <c r="F7951" s="43">
        <f t="shared" ref="F7951:F7961" si="1690">SUM(B7951:E7951)</f>
        <v>0</v>
      </c>
      <c r="G7951" s="76">
        <f>IF('(Other Computations)'!G199=0,0,Inputs!I291*Inputs!I184*Inputs!E77*Inputs!D27*'GM Alloc Factors'!G38/('(Other Computations)'!G186+'(Other Computations)'!G199))</f>
        <v>0</v>
      </c>
      <c r="H7951" s="76">
        <f>IF('(Other Computations)'!H199=0,0,Inputs!J291*Inputs!J184*Inputs!E77*Inputs!D27*'GM Alloc Factors'!H38/('(Other Computations)'!H186+'(Other Computations)'!H199))</f>
        <v>0</v>
      </c>
      <c r="I7951" s="76">
        <f>IF('(Other Computations)'!I199=0,0,Inputs!K291*Inputs!K184*Inputs!E77*Inputs!D27*'GM Alloc Factors'!I38/('(Other Computations)'!I186+'(Other Computations)'!I199))</f>
        <v>0</v>
      </c>
      <c r="J7951" s="76">
        <f>IF('(Other Computations)'!J199=0,0,Inputs!L291*Inputs!L184*Inputs!E77*Inputs!D27*'GM Alloc Factors'!J38/('(Other Computations)'!J186+'(Other Computations)'!J199))</f>
        <v>0</v>
      </c>
      <c r="K7951" s="43">
        <f t="shared" ref="K7951:K7961" si="1691">SUM(G7951:J7951)</f>
        <v>0</v>
      </c>
    </row>
    <row r="7952" spans="1:11" ht="12.75" customHeight="1">
      <c r="A7952" s="61" t="str">
        <f>"         "&amp;Labels!B70</f>
        <v xml:space="preserve">         Customer 2</v>
      </c>
      <c r="B7952" s="76">
        <f>IF('(Other Computations)'!B200=0,0,Inputs!D292*Inputs!D185*Inputs!E78*Inputs!D27*'GM Alloc Factors'!B38/('(Other Computations)'!B187+'(Other Computations)'!B200))</f>
        <v>0</v>
      </c>
      <c r="C7952" s="76">
        <f>IF('(Other Computations)'!C200=0,0,Inputs!E292*Inputs!E185*Inputs!E78*Inputs!D27*'GM Alloc Factors'!C38/('(Other Computations)'!C187+'(Other Computations)'!C200))</f>
        <v>0</v>
      </c>
      <c r="D7952" s="76">
        <f>IF('(Other Computations)'!D200=0,0,Inputs!F292*Inputs!F185*Inputs!E78*Inputs!D27*'GM Alloc Factors'!D38/('(Other Computations)'!D187+'(Other Computations)'!D200))</f>
        <v>0</v>
      </c>
      <c r="E7952" s="76">
        <f>IF('(Other Computations)'!E200=0,0,Inputs!G292*Inputs!G185*Inputs!E78*Inputs!D27*'GM Alloc Factors'!E38/('(Other Computations)'!E187+'(Other Computations)'!E200))</f>
        <v>0</v>
      </c>
      <c r="F7952" s="43">
        <f t="shared" si="1690"/>
        <v>0</v>
      </c>
      <c r="G7952" s="76">
        <f>IF('(Other Computations)'!G200=0,0,Inputs!I292*Inputs!I185*Inputs!E78*Inputs!D27*'GM Alloc Factors'!G38/('(Other Computations)'!G187+'(Other Computations)'!G200))</f>
        <v>0</v>
      </c>
      <c r="H7952" s="76">
        <f>IF('(Other Computations)'!H200=0,0,Inputs!J292*Inputs!J185*Inputs!E78*Inputs!D27*'GM Alloc Factors'!H38/('(Other Computations)'!H187+'(Other Computations)'!H200))</f>
        <v>0</v>
      </c>
      <c r="I7952" s="76">
        <f>IF('(Other Computations)'!I200=0,0,Inputs!K292*Inputs!K185*Inputs!E78*Inputs!D27*'GM Alloc Factors'!I38/('(Other Computations)'!I187+'(Other Computations)'!I200))</f>
        <v>0</v>
      </c>
      <c r="J7952" s="76">
        <f>IF('(Other Computations)'!J200=0,0,Inputs!L292*Inputs!L185*Inputs!E78*Inputs!D27*'GM Alloc Factors'!J38/('(Other Computations)'!J187+'(Other Computations)'!J200))</f>
        <v>0</v>
      </c>
      <c r="K7952" s="43">
        <f t="shared" si="1691"/>
        <v>0</v>
      </c>
    </row>
    <row r="7953" spans="1:11" ht="12.75" customHeight="1">
      <c r="A7953" s="61" t="str">
        <f>"         "&amp;Labels!B71</f>
        <v xml:space="preserve">         Customer 3</v>
      </c>
      <c r="B7953" s="76">
        <f>IF('(Other Computations)'!B201=0,0,Inputs!D293*Inputs!D186*Inputs!E79*Inputs!D27*'GM Alloc Factors'!B38/('(Other Computations)'!B188+'(Other Computations)'!B201))</f>
        <v>0</v>
      </c>
      <c r="C7953" s="76">
        <f>IF('(Other Computations)'!C201=0,0,Inputs!E293*Inputs!E186*Inputs!E79*Inputs!D27*'GM Alloc Factors'!C38/('(Other Computations)'!C188+'(Other Computations)'!C201))</f>
        <v>0</v>
      </c>
      <c r="D7953" s="76">
        <f>IF('(Other Computations)'!D201=0,0,Inputs!F293*Inputs!F186*Inputs!E79*Inputs!D27*'GM Alloc Factors'!D38/('(Other Computations)'!D188+'(Other Computations)'!D201))</f>
        <v>0</v>
      </c>
      <c r="E7953" s="76">
        <f>IF('(Other Computations)'!E201=0,0,Inputs!G293*Inputs!G186*Inputs!E79*Inputs!D27*'GM Alloc Factors'!E38/('(Other Computations)'!E188+'(Other Computations)'!E201))</f>
        <v>0</v>
      </c>
      <c r="F7953" s="43">
        <f t="shared" si="1690"/>
        <v>0</v>
      </c>
      <c r="G7953" s="76">
        <f>IF('(Other Computations)'!G201=0,0,Inputs!I293*Inputs!I186*Inputs!E79*Inputs!D27*'GM Alloc Factors'!G38/('(Other Computations)'!G188+'(Other Computations)'!G201))</f>
        <v>0</v>
      </c>
      <c r="H7953" s="76">
        <f>IF('(Other Computations)'!H201=0,0,Inputs!J293*Inputs!J186*Inputs!E79*Inputs!D27*'GM Alloc Factors'!H38/('(Other Computations)'!H188+'(Other Computations)'!H201))</f>
        <v>0</v>
      </c>
      <c r="I7953" s="76">
        <f>IF('(Other Computations)'!I201=0,0,Inputs!K293*Inputs!K186*Inputs!E79*Inputs!D27*'GM Alloc Factors'!I38/('(Other Computations)'!I188+'(Other Computations)'!I201))</f>
        <v>0</v>
      </c>
      <c r="J7953" s="76">
        <f>IF('(Other Computations)'!J201=0,0,Inputs!L293*Inputs!L186*Inputs!E79*Inputs!D27*'GM Alloc Factors'!J38/('(Other Computations)'!J188+'(Other Computations)'!J201))</f>
        <v>0</v>
      </c>
      <c r="K7953" s="43">
        <f t="shared" si="1691"/>
        <v>0</v>
      </c>
    </row>
    <row r="7954" spans="1:11" ht="12.75" customHeight="1">
      <c r="A7954" s="61" t="str">
        <f>"         "&amp;Labels!B72</f>
        <v xml:space="preserve">         Customer 4</v>
      </c>
      <c r="B7954" s="76">
        <f>IF('(Other Computations)'!B202=0,0,Inputs!D294*Inputs!D187*Inputs!E80*Inputs!D27*'GM Alloc Factors'!B38/('(Other Computations)'!B189+'(Other Computations)'!B202))</f>
        <v>0</v>
      </c>
      <c r="C7954" s="76">
        <f>IF('(Other Computations)'!C202=0,0,Inputs!E294*Inputs!E187*Inputs!E80*Inputs!D27*'GM Alloc Factors'!C38/('(Other Computations)'!C189+'(Other Computations)'!C202))</f>
        <v>0</v>
      </c>
      <c r="D7954" s="76">
        <f>IF('(Other Computations)'!D202=0,0,Inputs!F294*Inputs!F187*Inputs!E80*Inputs!D27*'GM Alloc Factors'!D38/('(Other Computations)'!D189+'(Other Computations)'!D202))</f>
        <v>0</v>
      </c>
      <c r="E7954" s="76">
        <f>IF('(Other Computations)'!E202=0,0,Inputs!G294*Inputs!G187*Inputs!E80*Inputs!D27*'GM Alloc Factors'!E38/('(Other Computations)'!E189+'(Other Computations)'!E202))</f>
        <v>0</v>
      </c>
      <c r="F7954" s="43">
        <f t="shared" si="1690"/>
        <v>0</v>
      </c>
      <c r="G7954" s="76">
        <f>IF('(Other Computations)'!G202=0,0,Inputs!I294*Inputs!I187*Inputs!E80*Inputs!D27*'GM Alloc Factors'!G38/('(Other Computations)'!G189+'(Other Computations)'!G202))</f>
        <v>0</v>
      </c>
      <c r="H7954" s="76">
        <f>IF('(Other Computations)'!H202=0,0,Inputs!J294*Inputs!J187*Inputs!E80*Inputs!D27*'GM Alloc Factors'!H38/('(Other Computations)'!H189+'(Other Computations)'!H202))</f>
        <v>0</v>
      </c>
      <c r="I7954" s="76">
        <f>IF('(Other Computations)'!I202=0,0,Inputs!K294*Inputs!K187*Inputs!E80*Inputs!D27*'GM Alloc Factors'!I38/('(Other Computations)'!I189+'(Other Computations)'!I202))</f>
        <v>0</v>
      </c>
      <c r="J7954" s="76">
        <f>IF('(Other Computations)'!J202=0,0,Inputs!L294*Inputs!L187*Inputs!E80*Inputs!D27*'GM Alloc Factors'!J38/('(Other Computations)'!J189+'(Other Computations)'!J202))</f>
        <v>0</v>
      </c>
      <c r="K7954" s="43">
        <f t="shared" si="1691"/>
        <v>0</v>
      </c>
    </row>
    <row r="7955" spans="1:11" ht="12.75" customHeight="1">
      <c r="A7955" s="61" t="str">
        <f>"         "&amp;Labels!B73</f>
        <v xml:space="preserve">         Customer 5</v>
      </c>
      <c r="B7955" s="76">
        <f>IF('(Other Computations)'!B203=0,0,Inputs!D295*Inputs!D188*Inputs!E81*Inputs!D27*'GM Alloc Factors'!B38/('(Other Computations)'!B190+'(Other Computations)'!B203))</f>
        <v>0</v>
      </c>
      <c r="C7955" s="76">
        <f>IF('(Other Computations)'!C203=0,0,Inputs!E295*Inputs!E188*Inputs!E81*Inputs!D27*'GM Alloc Factors'!C38/('(Other Computations)'!C190+'(Other Computations)'!C203))</f>
        <v>0</v>
      </c>
      <c r="D7955" s="76">
        <f>IF('(Other Computations)'!D203=0,0,Inputs!F295*Inputs!F188*Inputs!E81*Inputs!D27*'GM Alloc Factors'!D38/('(Other Computations)'!D190+'(Other Computations)'!D203))</f>
        <v>0</v>
      </c>
      <c r="E7955" s="76">
        <f>IF('(Other Computations)'!E203=0,0,Inputs!G295*Inputs!G188*Inputs!E81*Inputs!D27*'GM Alloc Factors'!E38/('(Other Computations)'!E190+'(Other Computations)'!E203))</f>
        <v>0</v>
      </c>
      <c r="F7955" s="43">
        <f t="shared" si="1690"/>
        <v>0</v>
      </c>
      <c r="G7955" s="76">
        <f>IF('(Other Computations)'!G203=0,0,Inputs!I295*Inputs!I188*Inputs!E81*Inputs!D27*'GM Alloc Factors'!G38/('(Other Computations)'!G190+'(Other Computations)'!G203))</f>
        <v>0</v>
      </c>
      <c r="H7955" s="76">
        <f>IF('(Other Computations)'!H203=0,0,Inputs!J295*Inputs!J188*Inputs!E81*Inputs!D27*'GM Alloc Factors'!H38/('(Other Computations)'!H190+'(Other Computations)'!H203))</f>
        <v>0</v>
      </c>
      <c r="I7955" s="76">
        <f>IF('(Other Computations)'!I203=0,0,Inputs!K295*Inputs!K188*Inputs!E81*Inputs!D27*'GM Alloc Factors'!I38/('(Other Computations)'!I190+'(Other Computations)'!I203))</f>
        <v>0</v>
      </c>
      <c r="J7955" s="76">
        <f>IF('(Other Computations)'!J203=0,0,Inputs!L295*Inputs!L188*Inputs!E81*Inputs!D27*'GM Alloc Factors'!J38/('(Other Computations)'!J190+'(Other Computations)'!J203))</f>
        <v>0</v>
      </c>
      <c r="K7955" s="43">
        <f t="shared" si="1691"/>
        <v>0</v>
      </c>
    </row>
    <row r="7956" spans="1:11" ht="12.75" customHeight="1">
      <c r="A7956" s="61" t="str">
        <f>"         "&amp;Labels!B74</f>
        <v xml:space="preserve">         Customer 6</v>
      </c>
      <c r="B7956" s="76">
        <f>IF('(Other Computations)'!B204=0,0,Inputs!D296*Inputs!D189*Inputs!E82*Inputs!D27*'GM Alloc Factors'!B38/('(Other Computations)'!B191+'(Other Computations)'!B204))</f>
        <v>0</v>
      </c>
      <c r="C7956" s="76">
        <f>IF('(Other Computations)'!C204=0,0,Inputs!E296*Inputs!E189*Inputs!E82*Inputs!D27*'GM Alloc Factors'!C38/('(Other Computations)'!C191+'(Other Computations)'!C204))</f>
        <v>0</v>
      </c>
      <c r="D7956" s="76">
        <f>IF('(Other Computations)'!D204=0,0,Inputs!F296*Inputs!F189*Inputs!E82*Inputs!D27*'GM Alloc Factors'!D38/('(Other Computations)'!D191+'(Other Computations)'!D204))</f>
        <v>0</v>
      </c>
      <c r="E7956" s="76">
        <f>IF('(Other Computations)'!E204=0,0,Inputs!G296*Inputs!G189*Inputs!E82*Inputs!D27*'GM Alloc Factors'!E38/('(Other Computations)'!E191+'(Other Computations)'!E204))</f>
        <v>0</v>
      </c>
      <c r="F7956" s="43">
        <f t="shared" si="1690"/>
        <v>0</v>
      </c>
      <c r="G7956" s="76">
        <f>IF('(Other Computations)'!G204=0,0,Inputs!I296*Inputs!I189*Inputs!E82*Inputs!D27*'GM Alloc Factors'!G38/('(Other Computations)'!G191+'(Other Computations)'!G204))</f>
        <v>0</v>
      </c>
      <c r="H7956" s="76">
        <f>IF('(Other Computations)'!H204=0,0,Inputs!J296*Inputs!J189*Inputs!E82*Inputs!D27*'GM Alloc Factors'!H38/('(Other Computations)'!H191+'(Other Computations)'!H204))</f>
        <v>0</v>
      </c>
      <c r="I7956" s="76">
        <f>IF('(Other Computations)'!I204=0,0,Inputs!K296*Inputs!K189*Inputs!E82*Inputs!D27*'GM Alloc Factors'!I38/('(Other Computations)'!I191+'(Other Computations)'!I204))</f>
        <v>0</v>
      </c>
      <c r="J7956" s="76">
        <f>IF('(Other Computations)'!J204=0,0,Inputs!L296*Inputs!L189*Inputs!E82*Inputs!D27*'GM Alloc Factors'!J38/('(Other Computations)'!J191+'(Other Computations)'!J204))</f>
        <v>0</v>
      </c>
      <c r="K7956" s="43">
        <f t="shared" si="1691"/>
        <v>0</v>
      </c>
    </row>
    <row r="7957" spans="1:11" ht="12.75" customHeight="1">
      <c r="A7957" s="61" t="str">
        <f>"         "&amp;Labels!B75</f>
        <v xml:space="preserve">         Customer 7</v>
      </c>
      <c r="B7957" s="76">
        <f>IF('(Other Computations)'!B205=0,0,Inputs!D297*Inputs!D190*Inputs!E83*Inputs!D27*'GM Alloc Factors'!B38/('(Other Computations)'!B192+'(Other Computations)'!B205))</f>
        <v>0</v>
      </c>
      <c r="C7957" s="76">
        <f>IF('(Other Computations)'!C205=0,0,Inputs!E297*Inputs!E190*Inputs!E83*Inputs!D27*'GM Alloc Factors'!C38/('(Other Computations)'!C192+'(Other Computations)'!C205))</f>
        <v>0</v>
      </c>
      <c r="D7957" s="76">
        <f>IF('(Other Computations)'!D205=0,0,Inputs!F297*Inputs!F190*Inputs!E83*Inputs!D27*'GM Alloc Factors'!D38/('(Other Computations)'!D192+'(Other Computations)'!D205))</f>
        <v>0</v>
      </c>
      <c r="E7957" s="76">
        <f>IF('(Other Computations)'!E205=0,0,Inputs!G297*Inputs!G190*Inputs!E83*Inputs!D27*'GM Alloc Factors'!E38/('(Other Computations)'!E192+'(Other Computations)'!E205))</f>
        <v>0</v>
      </c>
      <c r="F7957" s="43">
        <f t="shared" si="1690"/>
        <v>0</v>
      </c>
      <c r="G7957" s="76">
        <f>IF('(Other Computations)'!G205=0,0,Inputs!I297*Inputs!I190*Inputs!E83*Inputs!D27*'GM Alloc Factors'!G38/('(Other Computations)'!G192+'(Other Computations)'!G205))</f>
        <v>0</v>
      </c>
      <c r="H7957" s="76">
        <f>IF('(Other Computations)'!H205=0,0,Inputs!J297*Inputs!J190*Inputs!E83*Inputs!D27*'GM Alloc Factors'!H38/('(Other Computations)'!H192+'(Other Computations)'!H205))</f>
        <v>0</v>
      </c>
      <c r="I7957" s="76">
        <f>IF('(Other Computations)'!I205=0,0,Inputs!K297*Inputs!K190*Inputs!E83*Inputs!D27*'GM Alloc Factors'!I38/('(Other Computations)'!I192+'(Other Computations)'!I205))</f>
        <v>0</v>
      </c>
      <c r="J7957" s="76">
        <f>IF('(Other Computations)'!J205=0,0,Inputs!L297*Inputs!L190*Inputs!E83*Inputs!D27*'GM Alloc Factors'!J38/('(Other Computations)'!J192+'(Other Computations)'!J205))</f>
        <v>0</v>
      </c>
      <c r="K7957" s="43">
        <f t="shared" si="1691"/>
        <v>0</v>
      </c>
    </row>
    <row r="7958" spans="1:11" ht="12.75" customHeight="1">
      <c r="A7958" s="61" t="str">
        <f>"         "&amp;Labels!B76</f>
        <v xml:space="preserve">         Customer 8</v>
      </c>
      <c r="B7958" s="76">
        <f>IF('(Other Computations)'!B206=0,0,Inputs!D298*Inputs!D191*Inputs!E84*Inputs!D27*'GM Alloc Factors'!B38/('(Other Computations)'!B193+'(Other Computations)'!B206))</f>
        <v>0</v>
      </c>
      <c r="C7958" s="76">
        <f>IF('(Other Computations)'!C206=0,0,Inputs!E298*Inputs!E191*Inputs!E84*Inputs!D27*'GM Alloc Factors'!C38/('(Other Computations)'!C193+'(Other Computations)'!C206))</f>
        <v>0</v>
      </c>
      <c r="D7958" s="76">
        <f>IF('(Other Computations)'!D206=0,0,Inputs!F298*Inputs!F191*Inputs!E84*Inputs!D27*'GM Alloc Factors'!D38/('(Other Computations)'!D193+'(Other Computations)'!D206))</f>
        <v>0</v>
      </c>
      <c r="E7958" s="76">
        <f>IF('(Other Computations)'!E206=0,0,Inputs!G298*Inputs!G191*Inputs!E84*Inputs!D27*'GM Alloc Factors'!E38/('(Other Computations)'!E193+'(Other Computations)'!E206))</f>
        <v>0</v>
      </c>
      <c r="F7958" s="43">
        <f t="shared" si="1690"/>
        <v>0</v>
      </c>
      <c r="G7958" s="76">
        <f>IF('(Other Computations)'!G206=0,0,Inputs!I298*Inputs!I191*Inputs!E84*Inputs!D27*'GM Alloc Factors'!G38/('(Other Computations)'!G193+'(Other Computations)'!G206))</f>
        <v>0</v>
      </c>
      <c r="H7958" s="76">
        <f>IF('(Other Computations)'!H206=0,0,Inputs!J298*Inputs!J191*Inputs!E84*Inputs!D27*'GM Alloc Factors'!H38/('(Other Computations)'!H193+'(Other Computations)'!H206))</f>
        <v>0</v>
      </c>
      <c r="I7958" s="76">
        <f>IF('(Other Computations)'!I206=0,0,Inputs!K298*Inputs!K191*Inputs!E84*Inputs!D27*'GM Alloc Factors'!I38/('(Other Computations)'!I193+'(Other Computations)'!I206))</f>
        <v>0</v>
      </c>
      <c r="J7958" s="76">
        <f>IF('(Other Computations)'!J206=0,0,Inputs!L298*Inputs!L191*Inputs!E84*Inputs!D27*'GM Alloc Factors'!J38/('(Other Computations)'!J193+'(Other Computations)'!J206))</f>
        <v>0</v>
      </c>
      <c r="K7958" s="43">
        <f t="shared" si="1691"/>
        <v>0</v>
      </c>
    </row>
    <row r="7959" spans="1:11" ht="12.75" customHeight="1">
      <c r="A7959" s="61" t="str">
        <f>"         "&amp;Labels!B77</f>
        <v xml:space="preserve">         Customer 9</v>
      </c>
      <c r="B7959" s="76">
        <f>IF('(Other Computations)'!B207=0,0,Inputs!D299*Inputs!D192*Inputs!E85*Inputs!D27*'GM Alloc Factors'!B38/('(Other Computations)'!B194+'(Other Computations)'!B207))</f>
        <v>0</v>
      </c>
      <c r="C7959" s="76">
        <f>IF('(Other Computations)'!C207=0,0,Inputs!E299*Inputs!E192*Inputs!E85*Inputs!D27*'GM Alloc Factors'!C38/('(Other Computations)'!C194+'(Other Computations)'!C207))</f>
        <v>0</v>
      </c>
      <c r="D7959" s="76">
        <f>IF('(Other Computations)'!D207=0,0,Inputs!F299*Inputs!F192*Inputs!E85*Inputs!D27*'GM Alloc Factors'!D38/('(Other Computations)'!D194+'(Other Computations)'!D207))</f>
        <v>0</v>
      </c>
      <c r="E7959" s="76">
        <f>IF('(Other Computations)'!E207=0,0,Inputs!G299*Inputs!G192*Inputs!E85*Inputs!D27*'GM Alloc Factors'!E38/('(Other Computations)'!E194+'(Other Computations)'!E207))</f>
        <v>0</v>
      </c>
      <c r="F7959" s="43">
        <f t="shared" si="1690"/>
        <v>0</v>
      </c>
      <c r="G7959" s="76">
        <f>IF('(Other Computations)'!G207=0,0,Inputs!I299*Inputs!I192*Inputs!E85*Inputs!D27*'GM Alloc Factors'!G38/('(Other Computations)'!G194+'(Other Computations)'!G207))</f>
        <v>0</v>
      </c>
      <c r="H7959" s="76">
        <f>IF('(Other Computations)'!H207=0,0,Inputs!J299*Inputs!J192*Inputs!E85*Inputs!D27*'GM Alloc Factors'!H38/('(Other Computations)'!H194+'(Other Computations)'!H207))</f>
        <v>0</v>
      </c>
      <c r="I7959" s="76">
        <f>IF('(Other Computations)'!I207=0,0,Inputs!K299*Inputs!K192*Inputs!E85*Inputs!D27*'GM Alloc Factors'!I38/('(Other Computations)'!I194+'(Other Computations)'!I207))</f>
        <v>0</v>
      </c>
      <c r="J7959" s="76">
        <f>IF('(Other Computations)'!J207=0,0,Inputs!L299*Inputs!L192*Inputs!E85*Inputs!D27*'GM Alloc Factors'!J38/('(Other Computations)'!J194+'(Other Computations)'!J207))</f>
        <v>0</v>
      </c>
      <c r="K7959" s="43">
        <f t="shared" si="1691"/>
        <v>0</v>
      </c>
    </row>
    <row r="7960" spans="1:11" ht="12.75" customHeight="1">
      <c r="A7960" s="61" t="str">
        <f>"         "&amp;Labels!B78</f>
        <v xml:space="preserve">         Customer 10</v>
      </c>
      <c r="B7960" s="76">
        <f>IF('(Other Computations)'!B208=0,0,Inputs!D300*Inputs!D193*Inputs!E86*Inputs!D27*'GM Alloc Factors'!B38/('(Other Computations)'!B195+'(Other Computations)'!B208))</f>
        <v>0</v>
      </c>
      <c r="C7960" s="76">
        <f>IF('(Other Computations)'!C208=0,0,Inputs!E300*Inputs!E193*Inputs!E86*Inputs!D27*'GM Alloc Factors'!C38/('(Other Computations)'!C195+'(Other Computations)'!C208))</f>
        <v>0</v>
      </c>
      <c r="D7960" s="76">
        <f>IF('(Other Computations)'!D208=0,0,Inputs!F300*Inputs!F193*Inputs!E86*Inputs!D27*'GM Alloc Factors'!D38/('(Other Computations)'!D195+'(Other Computations)'!D208))</f>
        <v>0</v>
      </c>
      <c r="E7960" s="76">
        <f>IF('(Other Computations)'!E208=0,0,Inputs!G300*Inputs!G193*Inputs!E86*Inputs!D27*'GM Alloc Factors'!E38/('(Other Computations)'!E195+'(Other Computations)'!E208))</f>
        <v>0</v>
      </c>
      <c r="F7960" s="43">
        <f t="shared" si="1690"/>
        <v>0</v>
      </c>
      <c r="G7960" s="76">
        <f>IF('(Other Computations)'!G208=0,0,Inputs!I300*Inputs!I193*Inputs!E86*Inputs!D27*'GM Alloc Factors'!G38/('(Other Computations)'!G195+'(Other Computations)'!G208))</f>
        <v>0</v>
      </c>
      <c r="H7960" s="76">
        <f>IF('(Other Computations)'!H208=0,0,Inputs!J300*Inputs!J193*Inputs!E86*Inputs!D27*'GM Alloc Factors'!H38/('(Other Computations)'!H195+'(Other Computations)'!H208))</f>
        <v>0</v>
      </c>
      <c r="I7960" s="76">
        <f>IF('(Other Computations)'!I208=0,0,Inputs!K300*Inputs!K193*Inputs!E86*Inputs!D27*'GM Alloc Factors'!I38/('(Other Computations)'!I195+'(Other Computations)'!I208))</f>
        <v>0</v>
      </c>
      <c r="J7960" s="76">
        <f>IF('(Other Computations)'!J208=0,0,Inputs!L300*Inputs!L193*Inputs!E86*Inputs!D27*'GM Alloc Factors'!J38/('(Other Computations)'!J195+'(Other Computations)'!J208))</f>
        <v>0</v>
      </c>
      <c r="K7960" s="43">
        <f t="shared" si="1691"/>
        <v>0</v>
      </c>
    </row>
    <row r="7961" spans="1:11" ht="12.75" customHeight="1">
      <c r="A7961" s="61" t="str">
        <f>"         "&amp;Labels!C68</f>
        <v xml:space="preserve">         Total</v>
      </c>
      <c r="B7961" s="84">
        <f>SUM(B7951:B7960)</f>
        <v>0</v>
      </c>
      <c r="C7961" s="84">
        <f>SUM(C7951:C7960)</f>
        <v>0</v>
      </c>
      <c r="D7961" s="84">
        <f>SUM(D7951:D7960)</f>
        <v>0</v>
      </c>
      <c r="E7961" s="84">
        <f>SUM(E7951:E7960)</f>
        <v>0</v>
      </c>
      <c r="F7961" s="43">
        <f t="shared" si="1690"/>
        <v>0</v>
      </c>
      <c r="G7961" s="84">
        <f>SUM(G7951:G7960)</f>
        <v>0</v>
      </c>
      <c r="H7961" s="84">
        <f>SUM(H7951:H7960)</f>
        <v>0</v>
      </c>
      <c r="I7961" s="84">
        <f>SUM(I7951:I7960)</f>
        <v>0</v>
      </c>
      <c r="J7961" s="84">
        <f>SUM(J7951:J7960)</f>
        <v>0</v>
      </c>
      <c r="K7961" s="43">
        <f t="shared" si="1691"/>
        <v>0</v>
      </c>
    </row>
    <row r="7962" spans="1:11" ht="12.75" customHeight="1">
      <c r="A7962" s="61" t="str">
        <f>"      "&amp;Labels!B87</f>
        <v xml:space="preserve">      Q 3</v>
      </c>
      <c r="B7962" s="84"/>
      <c r="C7962" s="84"/>
      <c r="D7962" s="84"/>
      <c r="E7962" s="84"/>
      <c r="F7962" s="43"/>
      <c r="G7962" s="84"/>
      <c r="H7962" s="84"/>
      <c r="I7962" s="84"/>
      <c r="J7962" s="84"/>
      <c r="K7962" s="43"/>
    </row>
    <row r="7963" spans="1:11" ht="12.75" customHeight="1">
      <c r="A7963" s="61" t="str">
        <f>"         "&amp;Labels!B69</f>
        <v xml:space="preserve">         Customer 1</v>
      </c>
      <c r="B7963" s="76">
        <f>IF('(Other Computations)'!B199=0,0,Inputs!D291*Inputs!D184*Inputs!F77*Inputs!D27*'GM Alloc Factors'!B41/('(Other Computations)'!B186+'(Other Computations)'!B199))</f>
        <v>0</v>
      </c>
      <c r="C7963" s="76">
        <f>IF('(Other Computations)'!C199=0,0,Inputs!E291*Inputs!E184*Inputs!F77*Inputs!D27*'GM Alloc Factors'!C41/('(Other Computations)'!C186+'(Other Computations)'!C199))</f>
        <v>0</v>
      </c>
      <c r="D7963" s="76">
        <f>IF('(Other Computations)'!D199=0,0,Inputs!F291*Inputs!F184*Inputs!F77*Inputs!D27*'GM Alloc Factors'!D41/('(Other Computations)'!D186+'(Other Computations)'!D199))</f>
        <v>0</v>
      </c>
      <c r="E7963" s="76">
        <f>IF('(Other Computations)'!E199=0,0,Inputs!G291*Inputs!G184*Inputs!F77*Inputs!D27*'GM Alloc Factors'!E41/('(Other Computations)'!E186+'(Other Computations)'!E199))</f>
        <v>0</v>
      </c>
      <c r="F7963" s="43">
        <f t="shared" ref="F7963:F7973" si="1692">SUM(B7963:E7963)</f>
        <v>0</v>
      </c>
      <c r="G7963" s="76">
        <f>IF('(Other Computations)'!G199=0,0,Inputs!I291*Inputs!I184*Inputs!F77*Inputs!D27*'GM Alloc Factors'!G41/('(Other Computations)'!G186+'(Other Computations)'!G199))</f>
        <v>0</v>
      </c>
      <c r="H7963" s="76">
        <f>IF('(Other Computations)'!H199=0,0,Inputs!J291*Inputs!J184*Inputs!F77*Inputs!D27*'GM Alloc Factors'!H41/('(Other Computations)'!H186+'(Other Computations)'!H199))</f>
        <v>0</v>
      </c>
      <c r="I7963" s="76">
        <f>IF('(Other Computations)'!I199=0,0,Inputs!K291*Inputs!K184*Inputs!F77*Inputs!D27*'GM Alloc Factors'!I41/('(Other Computations)'!I186+'(Other Computations)'!I199))</f>
        <v>0</v>
      </c>
      <c r="J7963" s="76">
        <f>IF('(Other Computations)'!J199=0,0,Inputs!L291*Inputs!L184*Inputs!F77*Inputs!D27*'GM Alloc Factors'!J41/('(Other Computations)'!J186+'(Other Computations)'!J199))</f>
        <v>0</v>
      </c>
      <c r="K7963" s="43">
        <f t="shared" ref="K7963:K7973" si="1693">SUM(G7963:J7963)</f>
        <v>0</v>
      </c>
    </row>
    <row r="7964" spans="1:11" ht="12.75" customHeight="1">
      <c r="A7964" s="61" t="str">
        <f>"         "&amp;Labels!B70</f>
        <v xml:space="preserve">         Customer 2</v>
      </c>
      <c r="B7964" s="76">
        <f>IF('(Other Computations)'!B200=0,0,Inputs!D292*Inputs!D185*Inputs!F78*Inputs!D27*'GM Alloc Factors'!B41/('(Other Computations)'!B187+'(Other Computations)'!B200))</f>
        <v>0</v>
      </c>
      <c r="C7964" s="76">
        <f>IF('(Other Computations)'!C200=0,0,Inputs!E292*Inputs!E185*Inputs!F78*Inputs!D27*'GM Alloc Factors'!C41/('(Other Computations)'!C187+'(Other Computations)'!C200))</f>
        <v>0</v>
      </c>
      <c r="D7964" s="76">
        <f>IF('(Other Computations)'!D200=0,0,Inputs!F292*Inputs!F185*Inputs!F78*Inputs!D27*'GM Alloc Factors'!D41/('(Other Computations)'!D187+'(Other Computations)'!D200))</f>
        <v>0</v>
      </c>
      <c r="E7964" s="76">
        <f>IF('(Other Computations)'!E200=0,0,Inputs!G292*Inputs!G185*Inputs!F78*Inputs!D27*'GM Alloc Factors'!E41/('(Other Computations)'!E187+'(Other Computations)'!E200))</f>
        <v>0</v>
      </c>
      <c r="F7964" s="43">
        <f t="shared" si="1692"/>
        <v>0</v>
      </c>
      <c r="G7964" s="76">
        <f>IF('(Other Computations)'!G200=0,0,Inputs!I292*Inputs!I185*Inputs!F78*Inputs!D27*'GM Alloc Factors'!G41/('(Other Computations)'!G187+'(Other Computations)'!G200))</f>
        <v>0</v>
      </c>
      <c r="H7964" s="76">
        <f>IF('(Other Computations)'!H200=0,0,Inputs!J292*Inputs!J185*Inputs!F78*Inputs!D27*'GM Alloc Factors'!H41/('(Other Computations)'!H187+'(Other Computations)'!H200))</f>
        <v>0</v>
      </c>
      <c r="I7964" s="76">
        <f>IF('(Other Computations)'!I200=0,0,Inputs!K292*Inputs!K185*Inputs!F78*Inputs!D27*'GM Alloc Factors'!I41/('(Other Computations)'!I187+'(Other Computations)'!I200))</f>
        <v>0</v>
      </c>
      <c r="J7964" s="76">
        <f>IF('(Other Computations)'!J200=0,0,Inputs!L292*Inputs!L185*Inputs!F78*Inputs!D27*'GM Alloc Factors'!J41/('(Other Computations)'!J187+'(Other Computations)'!J200))</f>
        <v>0</v>
      </c>
      <c r="K7964" s="43">
        <f t="shared" si="1693"/>
        <v>0</v>
      </c>
    </row>
    <row r="7965" spans="1:11" ht="12.75" customHeight="1">
      <c r="A7965" s="61" t="str">
        <f>"         "&amp;Labels!B71</f>
        <v xml:space="preserve">         Customer 3</v>
      </c>
      <c r="B7965" s="76">
        <f>IF('(Other Computations)'!B201=0,0,Inputs!D293*Inputs!D186*Inputs!F79*Inputs!D27*'GM Alloc Factors'!B41/('(Other Computations)'!B188+'(Other Computations)'!B201))</f>
        <v>0</v>
      </c>
      <c r="C7965" s="76">
        <f>IF('(Other Computations)'!C201=0,0,Inputs!E293*Inputs!E186*Inputs!F79*Inputs!D27*'GM Alloc Factors'!C41/('(Other Computations)'!C188+'(Other Computations)'!C201))</f>
        <v>0</v>
      </c>
      <c r="D7965" s="76">
        <f>IF('(Other Computations)'!D201=0,0,Inputs!F293*Inputs!F186*Inputs!F79*Inputs!D27*'GM Alloc Factors'!D41/('(Other Computations)'!D188+'(Other Computations)'!D201))</f>
        <v>0</v>
      </c>
      <c r="E7965" s="76">
        <f>IF('(Other Computations)'!E201=0,0,Inputs!G293*Inputs!G186*Inputs!F79*Inputs!D27*'GM Alloc Factors'!E41/('(Other Computations)'!E188+'(Other Computations)'!E201))</f>
        <v>0</v>
      </c>
      <c r="F7965" s="43">
        <f t="shared" si="1692"/>
        <v>0</v>
      </c>
      <c r="G7965" s="76">
        <f>IF('(Other Computations)'!G201=0,0,Inputs!I293*Inputs!I186*Inputs!F79*Inputs!D27*'GM Alloc Factors'!G41/('(Other Computations)'!G188+'(Other Computations)'!G201))</f>
        <v>0</v>
      </c>
      <c r="H7965" s="76">
        <f>IF('(Other Computations)'!H201=0,0,Inputs!J293*Inputs!J186*Inputs!F79*Inputs!D27*'GM Alloc Factors'!H41/('(Other Computations)'!H188+'(Other Computations)'!H201))</f>
        <v>0</v>
      </c>
      <c r="I7965" s="76">
        <f>IF('(Other Computations)'!I201=0,0,Inputs!K293*Inputs!K186*Inputs!F79*Inputs!D27*'GM Alloc Factors'!I41/('(Other Computations)'!I188+'(Other Computations)'!I201))</f>
        <v>0</v>
      </c>
      <c r="J7965" s="76">
        <f>IF('(Other Computations)'!J201=0,0,Inputs!L293*Inputs!L186*Inputs!F79*Inputs!D27*'GM Alloc Factors'!J41/('(Other Computations)'!J188+'(Other Computations)'!J201))</f>
        <v>0</v>
      </c>
      <c r="K7965" s="43">
        <f t="shared" si="1693"/>
        <v>0</v>
      </c>
    </row>
    <row r="7966" spans="1:11" ht="12.75" customHeight="1">
      <c r="A7966" s="61" t="str">
        <f>"         "&amp;Labels!B72</f>
        <v xml:space="preserve">         Customer 4</v>
      </c>
      <c r="B7966" s="76">
        <f>IF('(Other Computations)'!B202=0,0,Inputs!D294*Inputs!D187*Inputs!F80*Inputs!D27*'GM Alloc Factors'!B41/('(Other Computations)'!B189+'(Other Computations)'!B202))</f>
        <v>0</v>
      </c>
      <c r="C7966" s="76">
        <f>IF('(Other Computations)'!C202=0,0,Inputs!E294*Inputs!E187*Inputs!F80*Inputs!D27*'GM Alloc Factors'!C41/('(Other Computations)'!C189+'(Other Computations)'!C202))</f>
        <v>0</v>
      </c>
      <c r="D7966" s="76">
        <f>IF('(Other Computations)'!D202=0,0,Inputs!F294*Inputs!F187*Inputs!F80*Inputs!D27*'GM Alloc Factors'!D41/('(Other Computations)'!D189+'(Other Computations)'!D202))</f>
        <v>0</v>
      </c>
      <c r="E7966" s="76">
        <f>IF('(Other Computations)'!E202=0,0,Inputs!G294*Inputs!G187*Inputs!F80*Inputs!D27*'GM Alloc Factors'!E41/('(Other Computations)'!E189+'(Other Computations)'!E202))</f>
        <v>0</v>
      </c>
      <c r="F7966" s="43">
        <f t="shared" si="1692"/>
        <v>0</v>
      </c>
      <c r="G7966" s="76">
        <f>IF('(Other Computations)'!G202=0,0,Inputs!I294*Inputs!I187*Inputs!F80*Inputs!D27*'GM Alloc Factors'!G41/('(Other Computations)'!G189+'(Other Computations)'!G202))</f>
        <v>0</v>
      </c>
      <c r="H7966" s="76">
        <f>IF('(Other Computations)'!H202=0,0,Inputs!J294*Inputs!J187*Inputs!F80*Inputs!D27*'GM Alloc Factors'!H41/('(Other Computations)'!H189+'(Other Computations)'!H202))</f>
        <v>0</v>
      </c>
      <c r="I7966" s="76">
        <f>IF('(Other Computations)'!I202=0,0,Inputs!K294*Inputs!K187*Inputs!F80*Inputs!D27*'GM Alloc Factors'!I41/('(Other Computations)'!I189+'(Other Computations)'!I202))</f>
        <v>0</v>
      </c>
      <c r="J7966" s="76">
        <f>IF('(Other Computations)'!J202=0,0,Inputs!L294*Inputs!L187*Inputs!F80*Inputs!D27*'GM Alloc Factors'!J41/('(Other Computations)'!J189+'(Other Computations)'!J202))</f>
        <v>0</v>
      </c>
      <c r="K7966" s="43">
        <f t="shared" si="1693"/>
        <v>0</v>
      </c>
    </row>
    <row r="7967" spans="1:11" ht="12.75" customHeight="1">
      <c r="A7967" s="61" t="str">
        <f>"         "&amp;Labels!B73</f>
        <v xml:space="preserve">         Customer 5</v>
      </c>
      <c r="B7967" s="76">
        <f>IF('(Other Computations)'!B203=0,0,Inputs!D295*Inputs!D188*Inputs!F81*Inputs!D27*'GM Alloc Factors'!B41/('(Other Computations)'!B190+'(Other Computations)'!B203))</f>
        <v>0</v>
      </c>
      <c r="C7967" s="76">
        <f>IF('(Other Computations)'!C203=0,0,Inputs!E295*Inputs!E188*Inputs!F81*Inputs!D27*'GM Alloc Factors'!C41/('(Other Computations)'!C190+'(Other Computations)'!C203))</f>
        <v>0</v>
      </c>
      <c r="D7967" s="76">
        <f>IF('(Other Computations)'!D203=0,0,Inputs!F295*Inputs!F188*Inputs!F81*Inputs!D27*'GM Alloc Factors'!D41/('(Other Computations)'!D190+'(Other Computations)'!D203))</f>
        <v>0</v>
      </c>
      <c r="E7967" s="76">
        <f>IF('(Other Computations)'!E203=0,0,Inputs!G295*Inputs!G188*Inputs!F81*Inputs!D27*'GM Alloc Factors'!E41/('(Other Computations)'!E190+'(Other Computations)'!E203))</f>
        <v>0</v>
      </c>
      <c r="F7967" s="43">
        <f t="shared" si="1692"/>
        <v>0</v>
      </c>
      <c r="G7967" s="76">
        <f>IF('(Other Computations)'!G203=0,0,Inputs!I295*Inputs!I188*Inputs!F81*Inputs!D27*'GM Alloc Factors'!G41/('(Other Computations)'!G190+'(Other Computations)'!G203))</f>
        <v>0</v>
      </c>
      <c r="H7967" s="76">
        <f>IF('(Other Computations)'!H203=0,0,Inputs!J295*Inputs!J188*Inputs!F81*Inputs!D27*'GM Alloc Factors'!H41/('(Other Computations)'!H190+'(Other Computations)'!H203))</f>
        <v>0</v>
      </c>
      <c r="I7967" s="76">
        <f>IF('(Other Computations)'!I203=0,0,Inputs!K295*Inputs!K188*Inputs!F81*Inputs!D27*'GM Alloc Factors'!I41/('(Other Computations)'!I190+'(Other Computations)'!I203))</f>
        <v>0</v>
      </c>
      <c r="J7967" s="76">
        <f>IF('(Other Computations)'!J203=0,0,Inputs!L295*Inputs!L188*Inputs!F81*Inputs!D27*'GM Alloc Factors'!J41/('(Other Computations)'!J190+'(Other Computations)'!J203))</f>
        <v>0</v>
      </c>
      <c r="K7967" s="43">
        <f t="shared" si="1693"/>
        <v>0</v>
      </c>
    </row>
    <row r="7968" spans="1:11" ht="12.75" customHeight="1">
      <c r="A7968" s="61" t="str">
        <f>"         "&amp;Labels!B74</f>
        <v xml:space="preserve">         Customer 6</v>
      </c>
      <c r="B7968" s="76">
        <f>IF('(Other Computations)'!B204=0,0,Inputs!D296*Inputs!D189*Inputs!F82*Inputs!D27*'GM Alloc Factors'!B41/('(Other Computations)'!B191+'(Other Computations)'!B204))</f>
        <v>0</v>
      </c>
      <c r="C7968" s="76">
        <f>IF('(Other Computations)'!C204=0,0,Inputs!E296*Inputs!E189*Inputs!F82*Inputs!D27*'GM Alloc Factors'!C41/('(Other Computations)'!C191+'(Other Computations)'!C204))</f>
        <v>0</v>
      </c>
      <c r="D7968" s="76">
        <f>IF('(Other Computations)'!D204=0,0,Inputs!F296*Inputs!F189*Inputs!F82*Inputs!D27*'GM Alloc Factors'!D41/('(Other Computations)'!D191+'(Other Computations)'!D204))</f>
        <v>0</v>
      </c>
      <c r="E7968" s="76">
        <f>IF('(Other Computations)'!E204=0,0,Inputs!G296*Inputs!G189*Inputs!F82*Inputs!D27*'GM Alloc Factors'!E41/('(Other Computations)'!E191+'(Other Computations)'!E204))</f>
        <v>0</v>
      </c>
      <c r="F7968" s="43">
        <f t="shared" si="1692"/>
        <v>0</v>
      </c>
      <c r="G7968" s="76">
        <f>IF('(Other Computations)'!G204=0,0,Inputs!I296*Inputs!I189*Inputs!F82*Inputs!D27*'GM Alloc Factors'!G41/('(Other Computations)'!G191+'(Other Computations)'!G204))</f>
        <v>0</v>
      </c>
      <c r="H7968" s="76">
        <f>IF('(Other Computations)'!H204=0,0,Inputs!J296*Inputs!J189*Inputs!F82*Inputs!D27*'GM Alloc Factors'!H41/('(Other Computations)'!H191+'(Other Computations)'!H204))</f>
        <v>0</v>
      </c>
      <c r="I7968" s="76">
        <f>IF('(Other Computations)'!I204=0,0,Inputs!K296*Inputs!K189*Inputs!F82*Inputs!D27*'GM Alloc Factors'!I41/('(Other Computations)'!I191+'(Other Computations)'!I204))</f>
        <v>0</v>
      </c>
      <c r="J7968" s="76">
        <f>IF('(Other Computations)'!J204=0,0,Inputs!L296*Inputs!L189*Inputs!F82*Inputs!D27*'GM Alloc Factors'!J41/('(Other Computations)'!J191+'(Other Computations)'!J204))</f>
        <v>0</v>
      </c>
      <c r="K7968" s="43">
        <f t="shared" si="1693"/>
        <v>0</v>
      </c>
    </row>
    <row r="7969" spans="1:11" ht="12.75" customHeight="1">
      <c r="A7969" s="61" t="str">
        <f>"         "&amp;Labels!B75</f>
        <v xml:space="preserve">         Customer 7</v>
      </c>
      <c r="B7969" s="76">
        <f>IF('(Other Computations)'!B205=0,0,Inputs!D297*Inputs!D190*Inputs!F83*Inputs!D27*'GM Alloc Factors'!B41/('(Other Computations)'!B192+'(Other Computations)'!B205))</f>
        <v>0</v>
      </c>
      <c r="C7969" s="76">
        <f>IF('(Other Computations)'!C205=0,0,Inputs!E297*Inputs!E190*Inputs!F83*Inputs!D27*'GM Alloc Factors'!C41/('(Other Computations)'!C192+'(Other Computations)'!C205))</f>
        <v>0</v>
      </c>
      <c r="D7969" s="76">
        <f>IF('(Other Computations)'!D205=0,0,Inputs!F297*Inputs!F190*Inputs!F83*Inputs!D27*'GM Alloc Factors'!D41/('(Other Computations)'!D192+'(Other Computations)'!D205))</f>
        <v>0</v>
      </c>
      <c r="E7969" s="76">
        <f>IF('(Other Computations)'!E205=0,0,Inputs!G297*Inputs!G190*Inputs!F83*Inputs!D27*'GM Alloc Factors'!E41/('(Other Computations)'!E192+'(Other Computations)'!E205))</f>
        <v>0</v>
      </c>
      <c r="F7969" s="43">
        <f t="shared" si="1692"/>
        <v>0</v>
      </c>
      <c r="G7969" s="76">
        <f>IF('(Other Computations)'!G205=0,0,Inputs!I297*Inputs!I190*Inputs!F83*Inputs!D27*'GM Alloc Factors'!G41/('(Other Computations)'!G192+'(Other Computations)'!G205))</f>
        <v>0</v>
      </c>
      <c r="H7969" s="76">
        <f>IF('(Other Computations)'!H205=0,0,Inputs!J297*Inputs!J190*Inputs!F83*Inputs!D27*'GM Alloc Factors'!H41/('(Other Computations)'!H192+'(Other Computations)'!H205))</f>
        <v>0</v>
      </c>
      <c r="I7969" s="76">
        <f>IF('(Other Computations)'!I205=0,0,Inputs!K297*Inputs!K190*Inputs!F83*Inputs!D27*'GM Alloc Factors'!I41/('(Other Computations)'!I192+'(Other Computations)'!I205))</f>
        <v>0</v>
      </c>
      <c r="J7969" s="76">
        <f>IF('(Other Computations)'!J205=0,0,Inputs!L297*Inputs!L190*Inputs!F83*Inputs!D27*'GM Alloc Factors'!J41/('(Other Computations)'!J192+'(Other Computations)'!J205))</f>
        <v>0</v>
      </c>
      <c r="K7969" s="43">
        <f t="shared" si="1693"/>
        <v>0</v>
      </c>
    </row>
    <row r="7970" spans="1:11" ht="12.75" customHeight="1">
      <c r="A7970" s="61" t="str">
        <f>"         "&amp;Labels!B76</f>
        <v xml:space="preserve">         Customer 8</v>
      </c>
      <c r="B7970" s="76">
        <f>IF('(Other Computations)'!B206=0,0,Inputs!D298*Inputs!D191*Inputs!F84*Inputs!D27*'GM Alloc Factors'!B41/('(Other Computations)'!B193+'(Other Computations)'!B206))</f>
        <v>0</v>
      </c>
      <c r="C7970" s="76">
        <f>IF('(Other Computations)'!C206=0,0,Inputs!E298*Inputs!E191*Inputs!F84*Inputs!D27*'GM Alloc Factors'!C41/('(Other Computations)'!C193+'(Other Computations)'!C206))</f>
        <v>0</v>
      </c>
      <c r="D7970" s="76">
        <f>IF('(Other Computations)'!D206=0,0,Inputs!F298*Inputs!F191*Inputs!F84*Inputs!D27*'GM Alloc Factors'!D41/('(Other Computations)'!D193+'(Other Computations)'!D206))</f>
        <v>0</v>
      </c>
      <c r="E7970" s="76">
        <f>IF('(Other Computations)'!E206=0,0,Inputs!G298*Inputs!G191*Inputs!F84*Inputs!D27*'GM Alloc Factors'!E41/('(Other Computations)'!E193+'(Other Computations)'!E206))</f>
        <v>0</v>
      </c>
      <c r="F7970" s="43">
        <f t="shared" si="1692"/>
        <v>0</v>
      </c>
      <c r="G7970" s="76">
        <f>IF('(Other Computations)'!G206=0,0,Inputs!I298*Inputs!I191*Inputs!F84*Inputs!D27*'GM Alloc Factors'!G41/('(Other Computations)'!G193+'(Other Computations)'!G206))</f>
        <v>0</v>
      </c>
      <c r="H7970" s="76">
        <f>IF('(Other Computations)'!H206=0,0,Inputs!J298*Inputs!J191*Inputs!F84*Inputs!D27*'GM Alloc Factors'!H41/('(Other Computations)'!H193+'(Other Computations)'!H206))</f>
        <v>0</v>
      </c>
      <c r="I7970" s="76">
        <f>IF('(Other Computations)'!I206=0,0,Inputs!K298*Inputs!K191*Inputs!F84*Inputs!D27*'GM Alloc Factors'!I41/('(Other Computations)'!I193+'(Other Computations)'!I206))</f>
        <v>0</v>
      </c>
      <c r="J7970" s="76">
        <f>IF('(Other Computations)'!J206=0,0,Inputs!L298*Inputs!L191*Inputs!F84*Inputs!D27*'GM Alloc Factors'!J41/('(Other Computations)'!J193+'(Other Computations)'!J206))</f>
        <v>0</v>
      </c>
      <c r="K7970" s="43">
        <f t="shared" si="1693"/>
        <v>0</v>
      </c>
    </row>
    <row r="7971" spans="1:11" ht="12.75" customHeight="1">
      <c r="A7971" s="61" t="str">
        <f>"         "&amp;Labels!B77</f>
        <v xml:space="preserve">         Customer 9</v>
      </c>
      <c r="B7971" s="76">
        <f>IF('(Other Computations)'!B207=0,0,Inputs!D299*Inputs!D192*Inputs!F85*Inputs!D27*'GM Alloc Factors'!B41/('(Other Computations)'!B194+'(Other Computations)'!B207))</f>
        <v>0</v>
      </c>
      <c r="C7971" s="76">
        <f>IF('(Other Computations)'!C207=0,0,Inputs!E299*Inputs!E192*Inputs!F85*Inputs!D27*'GM Alloc Factors'!C41/('(Other Computations)'!C194+'(Other Computations)'!C207))</f>
        <v>0</v>
      </c>
      <c r="D7971" s="76">
        <f>IF('(Other Computations)'!D207=0,0,Inputs!F299*Inputs!F192*Inputs!F85*Inputs!D27*'GM Alloc Factors'!D41/('(Other Computations)'!D194+'(Other Computations)'!D207))</f>
        <v>0</v>
      </c>
      <c r="E7971" s="76">
        <f>IF('(Other Computations)'!E207=0,0,Inputs!G299*Inputs!G192*Inputs!F85*Inputs!D27*'GM Alloc Factors'!E41/('(Other Computations)'!E194+'(Other Computations)'!E207))</f>
        <v>0</v>
      </c>
      <c r="F7971" s="43">
        <f t="shared" si="1692"/>
        <v>0</v>
      </c>
      <c r="G7971" s="76">
        <f>IF('(Other Computations)'!G207=0,0,Inputs!I299*Inputs!I192*Inputs!F85*Inputs!D27*'GM Alloc Factors'!G41/('(Other Computations)'!G194+'(Other Computations)'!G207))</f>
        <v>0</v>
      </c>
      <c r="H7971" s="76">
        <f>IF('(Other Computations)'!H207=0,0,Inputs!J299*Inputs!J192*Inputs!F85*Inputs!D27*'GM Alloc Factors'!H41/('(Other Computations)'!H194+'(Other Computations)'!H207))</f>
        <v>0</v>
      </c>
      <c r="I7971" s="76">
        <f>IF('(Other Computations)'!I207=0,0,Inputs!K299*Inputs!K192*Inputs!F85*Inputs!D27*'GM Alloc Factors'!I41/('(Other Computations)'!I194+'(Other Computations)'!I207))</f>
        <v>0</v>
      </c>
      <c r="J7971" s="76">
        <f>IF('(Other Computations)'!J207=0,0,Inputs!L299*Inputs!L192*Inputs!F85*Inputs!D27*'GM Alloc Factors'!J41/('(Other Computations)'!J194+'(Other Computations)'!J207))</f>
        <v>0</v>
      </c>
      <c r="K7971" s="43">
        <f t="shared" si="1693"/>
        <v>0</v>
      </c>
    </row>
    <row r="7972" spans="1:11" ht="12.75" customHeight="1">
      <c r="A7972" s="61" t="str">
        <f>"         "&amp;Labels!B78</f>
        <v xml:space="preserve">         Customer 10</v>
      </c>
      <c r="B7972" s="76">
        <f>IF('(Other Computations)'!B208=0,0,Inputs!D300*Inputs!D193*Inputs!F86*Inputs!D27*'GM Alloc Factors'!B41/('(Other Computations)'!B195+'(Other Computations)'!B208))</f>
        <v>0</v>
      </c>
      <c r="C7972" s="76">
        <f>IF('(Other Computations)'!C208=0,0,Inputs!E300*Inputs!E193*Inputs!F86*Inputs!D27*'GM Alloc Factors'!C41/('(Other Computations)'!C195+'(Other Computations)'!C208))</f>
        <v>0</v>
      </c>
      <c r="D7972" s="76">
        <f>IF('(Other Computations)'!D208=0,0,Inputs!F300*Inputs!F193*Inputs!F86*Inputs!D27*'GM Alloc Factors'!D41/('(Other Computations)'!D195+'(Other Computations)'!D208))</f>
        <v>0</v>
      </c>
      <c r="E7972" s="76">
        <f>IF('(Other Computations)'!E208=0,0,Inputs!G300*Inputs!G193*Inputs!F86*Inputs!D27*'GM Alloc Factors'!E41/('(Other Computations)'!E195+'(Other Computations)'!E208))</f>
        <v>0</v>
      </c>
      <c r="F7972" s="43">
        <f t="shared" si="1692"/>
        <v>0</v>
      </c>
      <c r="G7972" s="76">
        <f>IF('(Other Computations)'!G208=0,0,Inputs!I300*Inputs!I193*Inputs!F86*Inputs!D27*'GM Alloc Factors'!G41/('(Other Computations)'!G195+'(Other Computations)'!G208))</f>
        <v>0</v>
      </c>
      <c r="H7972" s="76">
        <f>IF('(Other Computations)'!H208=0,0,Inputs!J300*Inputs!J193*Inputs!F86*Inputs!D27*'GM Alloc Factors'!H41/('(Other Computations)'!H195+'(Other Computations)'!H208))</f>
        <v>0</v>
      </c>
      <c r="I7972" s="76">
        <f>IF('(Other Computations)'!I208=0,0,Inputs!K300*Inputs!K193*Inputs!F86*Inputs!D27*'GM Alloc Factors'!I41/('(Other Computations)'!I195+'(Other Computations)'!I208))</f>
        <v>0</v>
      </c>
      <c r="J7972" s="76">
        <f>IF('(Other Computations)'!J208=0,0,Inputs!L300*Inputs!L193*Inputs!F86*Inputs!D27*'GM Alloc Factors'!J41/('(Other Computations)'!J195+'(Other Computations)'!J208))</f>
        <v>0</v>
      </c>
      <c r="K7972" s="43">
        <f t="shared" si="1693"/>
        <v>0</v>
      </c>
    </row>
    <row r="7973" spans="1:11" ht="12.75" customHeight="1">
      <c r="A7973" s="61" t="str">
        <f>"         "&amp;Labels!C68</f>
        <v xml:space="preserve">         Total</v>
      </c>
      <c r="B7973" s="84">
        <f>SUM(B7963:B7972)</f>
        <v>0</v>
      </c>
      <c r="C7973" s="84">
        <f>SUM(C7963:C7972)</f>
        <v>0</v>
      </c>
      <c r="D7973" s="84">
        <f>SUM(D7963:D7972)</f>
        <v>0</v>
      </c>
      <c r="E7973" s="84">
        <f>SUM(E7963:E7972)</f>
        <v>0</v>
      </c>
      <c r="F7973" s="43">
        <f t="shared" si="1692"/>
        <v>0</v>
      </c>
      <c r="G7973" s="84">
        <f>SUM(G7963:G7972)</f>
        <v>0</v>
      </c>
      <c r="H7973" s="84">
        <f>SUM(H7963:H7972)</f>
        <v>0</v>
      </c>
      <c r="I7973" s="84">
        <f>SUM(I7963:I7972)</f>
        <v>0</v>
      </c>
      <c r="J7973" s="84">
        <f>SUM(J7963:J7972)</f>
        <v>0</v>
      </c>
      <c r="K7973" s="43">
        <f t="shared" si="1693"/>
        <v>0</v>
      </c>
    </row>
    <row r="7974" spans="1:11" ht="12.75" customHeight="1">
      <c r="A7974" s="61" t="str">
        <f>"      "&amp;Labels!B88</f>
        <v xml:space="preserve">      Q 4</v>
      </c>
      <c r="B7974" s="84"/>
      <c r="C7974" s="84"/>
      <c r="D7974" s="84"/>
      <c r="E7974" s="84"/>
      <c r="F7974" s="43"/>
      <c r="G7974" s="84"/>
      <c r="H7974" s="84"/>
      <c r="I7974" s="84"/>
      <c r="J7974" s="84"/>
      <c r="K7974" s="43"/>
    </row>
    <row r="7975" spans="1:11" ht="12.75" customHeight="1">
      <c r="A7975" s="61" t="str">
        <f>"         "&amp;Labels!B69</f>
        <v xml:space="preserve">         Customer 1</v>
      </c>
      <c r="B7975" s="76">
        <f>IF('(Other Computations)'!B199=0,0,Inputs!D291*Inputs!D184*Inputs!G77*Inputs!D27*'GM Alloc Factors'!B44/('(Other Computations)'!B186+'(Other Computations)'!B199))</f>
        <v>0</v>
      </c>
      <c r="C7975" s="76">
        <f>IF('(Other Computations)'!C199=0,0,Inputs!E291*Inputs!E184*Inputs!G77*Inputs!D27*'GM Alloc Factors'!C44/('(Other Computations)'!C186+'(Other Computations)'!C199))</f>
        <v>0</v>
      </c>
      <c r="D7975" s="76">
        <f>IF('(Other Computations)'!D199=0,0,Inputs!F291*Inputs!F184*Inputs!G77*Inputs!D27*'GM Alloc Factors'!D44/('(Other Computations)'!D186+'(Other Computations)'!D199))</f>
        <v>0</v>
      </c>
      <c r="E7975" s="76">
        <f>IF('(Other Computations)'!E199=0,0,Inputs!G291*Inputs!G184*Inputs!G77*Inputs!D27*'GM Alloc Factors'!E44/('(Other Computations)'!E186+'(Other Computations)'!E199))</f>
        <v>0</v>
      </c>
      <c r="F7975" s="43">
        <f t="shared" ref="F7975:F7985" si="1694">SUM(B7975:E7975)</f>
        <v>0</v>
      </c>
      <c r="G7975" s="76">
        <f>IF('(Other Computations)'!G199=0,0,Inputs!I291*Inputs!I184*Inputs!G77*Inputs!D27*'GM Alloc Factors'!G44/('(Other Computations)'!G186+'(Other Computations)'!G199))</f>
        <v>0</v>
      </c>
      <c r="H7975" s="76">
        <f>IF('(Other Computations)'!H199=0,0,Inputs!J291*Inputs!J184*Inputs!G77*Inputs!D27*'GM Alloc Factors'!H44/('(Other Computations)'!H186+'(Other Computations)'!H199))</f>
        <v>0</v>
      </c>
      <c r="I7975" s="76">
        <f>IF('(Other Computations)'!I199=0,0,Inputs!K291*Inputs!K184*Inputs!G77*Inputs!D27*'GM Alloc Factors'!I44/('(Other Computations)'!I186+'(Other Computations)'!I199))</f>
        <v>0</v>
      </c>
      <c r="J7975" s="76">
        <f>IF('(Other Computations)'!J199=0,0,Inputs!L291*Inputs!L184*Inputs!G77*Inputs!D27*'GM Alloc Factors'!J44/('(Other Computations)'!J186+'(Other Computations)'!J199))</f>
        <v>0</v>
      </c>
      <c r="K7975" s="43">
        <f t="shared" ref="K7975:K7985" si="1695">SUM(G7975:J7975)</f>
        <v>0</v>
      </c>
    </row>
    <row r="7976" spans="1:11" ht="12.75" customHeight="1">
      <c r="A7976" s="61" t="str">
        <f>"         "&amp;Labels!B70</f>
        <v xml:space="preserve">         Customer 2</v>
      </c>
      <c r="B7976" s="76">
        <f>IF('(Other Computations)'!B200=0,0,Inputs!D292*Inputs!D185*Inputs!G78*Inputs!D27*'GM Alloc Factors'!B44/('(Other Computations)'!B187+'(Other Computations)'!B200))</f>
        <v>0</v>
      </c>
      <c r="C7976" s="76">
        <f>IF('(Other Computations)'!C200=0,0,Inputs!E292*Inputs!E185*Inputs!G78*Inputs!D27*'GM Alloc Factors'!C44/('(Other Computations)'!C187+'(Other Computations)'!C200))</f>
        <v>0</v>
      </c>
      <c r="D7976" s="76">
        <f>IF('(Other Computations)'!D200=0,0,Inputs!F292*Inputs!F185*Inputs!G78*Inputs!D27*'GM Alloc Factors'!D44/('(Other Computations)'!D187+'(Other Computations)'!D200))</f>
        <v>0</v>
      </c>
      <c r="E7976" s="76">
        <f>IF('(Other Computations)'!E200=0,0,Inputs!G292*Inputs!G185*Inputs!G78*Inputs!D27*'GM Alloc Factors'!E44/('(Other Computations)'!E187+'(Other Computations)'!E200))</f>
        <v>0</v>
      </c>
      <c r="F7976" s="43">
        <f t="shared" si="1694"/>
        <v>0</v>
      </c>
      <c r="G7976" s="76">
        <f>IF('(Other Computations)'!G200=0,0,Inputs!I292*Inputs!I185*Inputs!G78*Inputs!D27*'GM Alloc Factors'!G44/('(Other Computations)'!G187+'(Other Computations)'!G200))</f>
        <v>0</v>
      </c>
      <c r="H7976" s="76">
        <f>IF('(Other Computations)'!H200=0,0,Inputs!J292*Inputs!J185*Inputs!G78*Inputs!D27*'GM Alloc Factors'!H44/('(Other Computations)'!H187+'(Other Computations)'!H200))</f>
        <v>0</v>
      </c>
      <c r="I7976" s="76">
        <f>IF('(Other Computations)'!I200=0,0,Inputs!K292*Inputs!K185*Inputs!G78*Inputs!D27*'GM Alloc Factors'!I44/('(Other Computations)'!I187+'(Other Computations)'!I200))</f>
        <v>0</v>
      </c>
      <c r="J7976" s="76">
        <f>IF('(Other Computations)'!J200=0,0,Inputs!L292*Inputs!L185*Inputs!G78*Inputs!D27*'GM Alloc Factors'!J44/('(Other Computations)'!J187+'(Other Computations)'!J200))</f>
        <v>0</v>
      </c>
      <c r="K7976" s="43">
        <f t="shared" si="1695"/>
        <v>0</v>
      </c>
    </row>
    <row r="7977" spans="1:11" ht="12.75" customHeight="1">
      <c r="A7977" s="61" t="str">
        <f>"         "&amp;Labels!B71</f>
        <v xml:space="preserve">         Customer 3</v>
      </c>
      <c r="B7977" s="76">
        <f>IF('(Other Computations)'!B201=0,0,Inputs!D293*Inputs!D186*Inputs!G79*Inputs!D27*'GM Alloc Factors'!B44/('(Other Computations)'!B188+'(Other Computations)'!B201))</f>
        <v>0</v>
      </c>
      <c r="C7977" s="76">
        <f>IF('(Other Computations)'!C201=0,0,Inputs!E293*Inputs!E186*Inputs!G79*Inputs!D27*'GM Alloc Factors'!C44/('(Other Computations)'!C188+'(Other Computations)'!C201))</f>
        <v>0</v>
      </c>
      <c r="D7977" s="76">
        <f>IF('(Other Computations)'!D201=0,0,Inputs!F293*Inputs!F186*Inputs!G79*Inputs!D27*'GM Alloc Factors'!D44/('(Other Computations)'!D188+'(Other Computations)'!D201))</f>
        <v>0</v>
      </c>
      <c r="E7977" s="76">
        <f>IF('(Other Computations)'!E201=0,0,Inputs!G293*Inputs!G186*Inputs!G79*Inputs!D27*'GM Alloc Factors'!E44/('(Other Computations)'!E188+'(Other Computations)'!E201))</f>
        <v>0</v>
      </c>
      <c r="F7977" s="43">
        <f t="shared" si="1694"/>
        <v>0</v>
      </c>
      <c r="G7977" s="76">
        <f>IF('(Other Computations)'!G201=0,0,Inputs!I293*Inputs!I186*Inputs!G79*Inputs!D27*'GM Alloc Factors'!G44/('(Other Computations)'!G188+'(Other Computations)'!G201))</f>
        <v>0</v>
      </c>
      <c r="H7977" s="76">
        <f>IF('(Other Computations)'!H201=0,0,Inputs!J293*Inputs!J186*Inputs!G79*Inputs!D27*'GM Alloc Factors'!H44/('(Other Computations)'!H188+'(Other Computations)'!H201))</f>
        <v>0</v>
      </c>
      <c r="I7977" s="76">
        <f>IF('(Other Computations)'!I201=0,0,Inputs!K293*Inputs!K186*Inputs!G79*Inputs!D27*'GM Alloc Factors'!I44/('(Other Computations)'!I188+'(Other Computations)'!I201))</f>
        <v>0</v>
      </c>
      <c r="J7977" s="76">
        <f>IF('(Other Computations)'!J201=0,0,Inputs!L293*Inputs!L186*Inputs!G79*Inputs!D27*'GM Alloc Factors'!J44/('(Other Computations)'!J188+'(Other Computations)'!J201))</f>
        <v>0</v>
      </c>
      <c r="K7977" s="43">
        <f t="shared" si="1695"/>
        <v>0</v>
      </c>
    </row>
    <row r="7978" spans="1:11" ht="12.75" customHeight="1">
      <c r="A7978" s="61" t="str">
        <f>"         "&amp;Labels!B72</f>
        <v xml:space="preserve">         Customer 4</v>
      </c>
      <c r="B7978" s="76">
        <f>IF('(Other Computations)'!B202=0,0,Inputs!D294*Inputs!D187*Inputs!G80*Inputs!D27*'GM Alloc Factors'!B44/('(Other Computations)'!B189+'(Other Computations)'!B202))</f>
        <v>0</v>
      </c>
      <c r="C7978" s="76">
        <f>IF('(Other Computations)'!C202=0,0,Inputs!E294*Inputs!E187*Inputs!G80*Inputs!D27*'GM Alloc Factors'!C44/('(Other Computations)'!C189+'(Other Computations)'!C202))</f>
        <v>0</v>
      </c>
      <c r="D7978" s="76">
        <f>IF('(Other Computations)'!D202=0,0,Inputs!F294*Inputs!F187*Inputs!G80*Inputs!D27*'GM Alloc Factors'!D44/('(Other Computations)'!D189+'(Other Computations)'!D202))</f>
        <v>0</v>
      </c>
      <c r="E7978" s="76">
        <f>IF('(Other Computations)'!E202=0,0,Inputs!G294*Inputs!G187*Inputs!G80*Inputs!D27*'GM Alloc Factors'!E44/('(Other Computations)'!E189+'(Other Computations)'!E202))</f>
        <v>0</v>
      </c>
      <c r="F7978" s="43">
        <f t="shared" si="1694"/>
        <v>0</v>
      </c>
      <c r="G7978" s="76">
        <f>IF('(Other Computations)'!G202=0,0,Inputs!I294*Inputs!I187*Inputs!G80*Inputs!D27*'GM Alloc Factors'!G44/('(Other Computations)'!G189+'(Other Computations)'!G202))</f>
        <v>0</v>
      </c>
      <c r="H7978" s="76">
        <f>IF('(Other Computations)'!H202=0,0,Inputs!J294*Inputs!J187*Inputs!G80*Inputs!D27*'GM Alloc Factors'!H44/('(Other Computations)'!H189+'(Other Computations)'!H202))</f>
        <v>0</v>
      </c>
      <c r="I7978" s="76">
        <f>IF('(Other Computations)'!I202=0,0,Inputs!K294*Inputs!K187*Inputs!G80*Inputs!D27*'GM Alloc Factors'!I44/('(Other Computations)'!I189+'(Other Computations)'!I202))</f>
        <v>0</v>
      </c>
      <c r="J7978" s="76">
        <f>IF('(Other Computations)'!J202=0,0,Inputs!L294*Inputs!L187*Inputs!G80*Inputs!D27*'GM Alloc Factors'!J44/('(Other Computations)'!J189+'(Other Computations)'!J202))</f>
        <v>0</v>
      </c>
      <c r="K7978" s="43">
        <f t="shared" si="1695"/>
        <v>0</v>
      </c>
    </row>
    <row r="7979" spans="1:11" ht="12.75" customHeight="1">
      <c r="A7979" s="61" t="str">
        <f>"         "&amp;Labels!B73</f>
        <v xml:space="preserve">         Customer 5</v>
      </c>
      <c r="B7979" s="76">
        <f>IF('(Other Computations)'!B203=0,0,Inputs!D295*Inputs!D188*Inputs!G81*Inputs!D27*'GM Alloc Factors'!B44/('(Other Computations)'!B190+'(Other Computations)'!B203))</f>
        <v>0</v>
      </c>
      <c r="C7979" s="76">
        <f>IF('(Other Computations)'!C203=0,0,Inputs!E295*Inputs!E188*Inputs!G81*Inputs!D27*'GM Alloc Factors'!C44/('(Other Computations)'!C190+'(Other Computations)'!C203))</f>
        <v>0</v>
      </c>
      <c r="D7979" s="76">
        <f>IF('(Other Computations)'!D203=0,0,Inputs!F295*Inputs!F188*Inputs!G81*Inputs!D27*'GM Alloc Factors'!D44/('(Other Computations)'!D190+'(Other Computations)'!D203))</f>
        <v>0</v>
      </c>
      <c r="E7979" s="76">
        <f>IF('(Other Computations)'!E203=0,0,Inputs!G295*Inputs!G188*Inputs!G81*Inputs!D27*'GM Alloc Factors'!E44/('(Other Computations)'!E190+'(Other Computations)'!E203))</f>
        <v>0</v>
      </c>
      <c r="F7979" s="43">
        <f t="shared" si="1694"/>
        <v>0</v>
      </c>
      <c r="G7979" s="76">
        <f>IF('(Other Computations)'!G203=0,0,Inputs!I295*Inputs!I188*Inputs!G81*Inputs!D27*'GM Alloc Factors'!G44/('(Other Computations)'!G190+'(Other Computations)'!G203))</f>
        <v>0</v>
      </c>
      <c r="H7979" s="76">
        <f>IF('(Other Computations)'!H203=0,0,Inputs!J295*Inputs!J188*Inputs!G81*Inputs!D27*'GM Alloc Factors'!H44/('(Other Computations)'!H190+'(Other Computations)'!H203))</f>
        <v>0</v>
      </c>
      <c r="I7979" s="76">
        <f>IF('(Other Computations)'!I203=0,0,Inputs!K295*Inputs!K188*Inputs!G81*Inputs!D27*'GM Alloc Factors'!I44/('(Other Computations)'!I190+'(Other Computations)'!I203))</f>
        <v>0</v>
      </c>
      <c r="J7979" s="76">
        <f>IF('(Other Computations)'!J203=0,0,Inputs!L295*Inputs!L188*Inputs!G81*Inputs!D27*'GM Alloc Factors'!J44/('(Other Computations)'!J190+'(Other Computations)'!J203))</f>
        <v>0</v>
      </c>
      <c r="K7979" s="43">
        <f t="shared" si="1695"/>
        <v>0</v>
      </c>
    </row>
    <row r="7980" spans="1:11" ht="12.75" customHeight="1">
      <c r="A7980" s="61" t="str">
        <f>"         "&amp;Labels!B74</f>
        <v xml:space="preserve">         Customer 6</v>
      </c>
      <c r="B7980" s="76">
        <f>IF('(Other Computations)'!B204=0,0,Inputs!D296*Inputs!D189*Inputs!G82*Inputs!D27*'GM Alloc Factors'!B44/('(Other Computations)'!B191+'(Other Computations)'!B204))</f>
        <v>0</v>
      </c>
      <c r="C7980" s="76">
        <f>IF('(Other Computations)'!C204=0,0,Inputs!E296*Inputs!E189*Inputs!G82*Inputs!D27*'GM Alloc Factors'!C44/('(Other Computations)'!C191+'(Other Computations)'!C204))</f>
        <v>0</v>
      </c>
      <c r="D7980" s="76">
        <f>IF('(Other Computations)'!D204=0,0,Inputs!F296*Inputs!F189*Inputs!G82*Inputs!D27*'GM Alloc Factors'!D44/('(Other Computations)'!D191+'(Other Computations)'!D204))</f>
        <v>0</v>
      </c>
      <c r="E7980" s="76">
        <f>IF('(Other Computations)'!E204=0,0,Inputs!G296*Inputs!G189*Inputs!G82*Inputs!D27*'GM Alloc Factors'!E44/('(Other Computations)'!E191+'(Other Computations)'!E204))</f>
        <v>0</v>
      </c>
      <c r="F7980" s="43">
        <f t="shared" si="1694"/>
        <v>0</v>
      </c>
      <c r="G7980" s="76">
        <f>IF('(Other Computations)'!G204=0,0,Inputs!I296*Inputs!I189*Inputs!G82*Inputs!D27*'GM Alloc Factors'!G44/('(Other Computations)'!G191+'(Other Computations)'!G204))</f>
        <v>0</v>
      </c>
      <c r="H7980" s="76">
        <f>IF('(Other Computations)'!H204=0,0,Inputs!J296*Inputs!J189*Inputs!G82*Inputs!D27*'GM Alloc Factors'!H44/('(Other Computations)'!H191+'(Other Computations)'!H204))</f>
        <v>0</v>
      </c>
      <c r="I7980" s="76">
        <f>IF('(Other Computations)'!I204=0,0,Inputs!K296*Inputs!K189*Inputs!G82*Inputs!D27*'GM Alloc Factors'!I44/('(Other Computations)'!I191+'(Other Computations)'!I204))</f>
        <v>0</v>
      </c>
      <c r="J7980" s="76">
        <f>IF('(Other Computations)'!J204=0,0,Inputs!L296*Inputs!L189*Inputs!G82*Inputs!D27*'GM Alloc Factors'!J44/('(Other Computations)'!J191+'(Other Computations)'!J204))</f>
        <v>0</v>
      </c>
      <c r="K7980" s="43">
        <f t="shared" si="1695"/>
        <v>0</v>
      </c>
    </row>
    <row r="7981" spans="1:11" ht="12.75" customHeight="1">
      <c r="A7981" s="61" t="str">
        <f>"         "&amp;Labels!B75</f>
        <v xml:space="preserve">         Customer 7</v>
      </c>
      <c r="B7981" s="76">
        <f>IF('(Other Computations)'!B205=0,0,Inputs!D297*Inputs!D190*Inputs!G83*Inputs!D27*'GM Alloc Factors'!B44/('(Other Computations)'!B192+'(Other Computations)'!B205))</f>
        <v>0</v>
      </c>
      <c r="C7981" s="76">
        <f>IF('(Other Computations)'!C205=0,0,Inputs!E297*Inputs!E190*Inputs!G83*Inputs!D27*'GM Alloc Factors'!C44/('(Other Computations)'!C192+'(Other Computations)'!C205))</f>
        <v>0</v>
      </c>
      <c r="D7981" s="76">
        <f>IF('(Other Computations)'!D205=0,0,Inputs!F297*Inputs!F190*Inputs!G83*Inputs!D27*'GM Alloc Factors'!D44/('(Other Computations)'!D192+'(Other Computations)'!D205))</f>
        <v>0</v>
      </c>
      <c r="E7981" s="76">
        <f>IF('(Other Computations)'!E205=0,0,Inputs!G297*Inputs!G190*Inputs!G83*Inputs!D27*'GM Alloc Factors'!E44/('(Other Computations)'!E192+'(Other Computations)'!E205))</f>
        <v>0</v>
      </c>
      <c r="F7981" s="43">
        <f t="shared" si="1694"/>
        <v>0</v>
      </c>
      <c r="G7981" s="76">
        <f>IF('(Other Computations)'!G205=0,0,Inputs!I297*Inputs!I190*Inputs!G83*Inputs!D27*'GM Alloc Factors'!G44/('(Other Computations)'!G192+'(Other Computations)'!G205))</f>
        <v>0</v>
      </c>
      <c r="H7981" s="76">
        <f>IF('(Other Computations)'!H205=0,0,Inputs!J297*Inputs!J190*Inputs!G83*Inputs!D27*'GM Alloc Factors'!H44/('(Other Computations)'!H192+'(Other Computations)'!H205))</f>
        <v>0</v>
      </c>
      <c r="I7981" s="76">
        <f>IF('(Other Computations)'!I205=0,0,Inputs!K297*Inputs!K190*Inputs!G83*Inputs!D27*'GM Alloc Factors'!I44/('(Other Computations)'!I192+'(Other Computations)'!I205))</f>
        <v>0</v>
      </c>
      <c r="J7981" s="76">
        <f>IF('(Other Computations)'!J205=0,0,Inputs!L297*Inputs!L190*Inputs!G83*Inputs!D27*'GM Alloc Factors'!J44/('(Other Computations)'!J192+'(Other Computations)'!J205))</f>
        <v>0</v>
      </c>
      <c r="K7981" s="43">
        <f t="shared" si="1695"/>
        <v>0</v>
      </c>
    </row>
    <row r="7982" spans="1:11" ht="12.75" customHeight="1">
      <c r="A7982" s="61" t="str">
        <f>"         "&amp;Labels!B76</f>
        <v xml:space="preserve">         Customer 8</v>
      </c>
      <c r="B7982" s="76">
        <f>IF('(Other Computations)'!B206=0,0,Inputs!D298*Inputs!D191*Inputs!G84*Inputs!D27*'GM Alloc Factors'!B44/('(Other Computations)'!B193+'(Other Computations)'!B206))</f>
        <v>0</v>
      </c>
      <c r="C7982" s="76">
        <f>IF('(Other Computations)'!C206=0,0,Inputs!E298*Inputs!E191*Inputs!G84*Inputs!D27*'GM Alloc Factors'!C44/('(Other Computations)'!C193+'(Other Computations)'!C206))</f>
        <v>0</v>
      </c>
      <c r="D7982" s="76">
        <f>IF('(Other Computations)'!D206=0,0,Inputs!F298*Inputs!F191*Inputs!G84*Inputs!D27*'GM Alloc Factors'!D44/('(Other Computations)'!D193+'(Other Computations)'!D206))</f>
        <v>0</v>
      </c>
      <c r="E7982" s="76">
        <f>IF('(Other Computations)'!E206=0,0,Inputs!G298*Inputs!G191*Inputs!G84*Inputs!D27*'GM Alloc Factors'!E44/('(Other Computations)'!E193+'(Other Computations)'!E206))</f>
        <v>0</v>
      </c>
      <c r="F7982" s="43">
        <f t="shared" si="1694"/>
        <v>0</v>
      </c>
      <c r="G7982" s="76">
        <f>IF('(Other Computations)'!G206=0,0,Inputs!I298*Inputs!I191*Inputs!G84*Inputs!D27*'GM Alloc Factors'!G44/('(Other Computations)'!G193+'(Other Computations)'!G206))</f>
        <v>0</v>
      </c>
      <c r="H7982" s="76">
        <f>IF('(Other Computations)'!H206=0,0,Inputs!J298*Inputs!J191*Inputs!G84*Inputs!D27*'GM Alloc Factors'!H44/('(Other Computations)'!H193+'(Other Computations)'!H206))</f>
        <v>0</v>
      </c>
      <c r="I7982" s="76">
        <f>IF('(Other Computations)'!I206=0,0,Inputs!K298*Inputs!K191*Inputs!G84*Inputs!D27*'GM Alloc Factors'!I44/('(Other Computations)'!I193+'(Other Computations)'!I206))</f>
        <v>0</v>
      </c>
      <c r="J7982" s="76">
        <f>IF('(Other Computations)'!J206=0,0,Inputs!L298*Inputs!L191*Inputs!G84*Inputs!D27*'GM Alloc Factors'!J44/('(Other Computations)'!J193+'(Other Computations)'!J206))</f>
        <v>0</v>
      </c>
      <c r="K7982" s="43">
        <f t="shared" si="1695"/>
        <v>0</v>
      </c>
    </row>
    <row r="7983" spans="1:11" ht="12.75" customHeight="1">
      <c r="A7983" s="61" t="str">
        <f>"         "&amp;Labels!B77</f>
        <v xml:space="preserve">         Customer 9</v>
      </c>
      <c r="B7983" s="76">
        <f>IF('(Other Computations)'!B207=0,0,Inputs!D299*Inputs!D192*Inputs!G85*Inputs!D27*'GM Alloc Factors'!B44/('(Other Computations)'!B194+'(Other Computations)'!B207))</f>
        <v>0</v>
      </c>
      <c r="C7983" s="76">
        <f>IF('(Other Computations)'!C207=0,0,Inputs!E299*Inputs!E192*Inputs!G85*Inputs!D27*'GM Alloc Factors'!C44/('(Other Computations)'!C194+'(Other Computations)'!C207))</f>
        <v>0</v>
      </c>
      <c r="D7983" s="76">
        <f>IF('(Other Computations)'!D207=0,0,Inputs!F299*Inputs!F192*Inputs!G85*Inputs!D27*'GM Alloc Factors'!D44/('(Other Computations)'!D194+'(Other Computations)'!D207))</f>
        <v>0</v>
      </c>
      <c r="E7983" s="76">
        <f>IF('(Other Computations)'!E207=0,0,Inputs!G299*Inputs!G192*Inputs!G85*Inputs!D27*'GM Alloc Factors'!E44/('(Other Computations)'!E194+'(Other Computations)'!E207))</f>
        <v>0</v>
      </c>
      <c r="F7983" s="43">
        <f t="shared" si="1694"/>
        <v>0</v>
      </c>
      <c r="G7983" s="76">
        <f>IF('(Other Computations)'!G207=0,0,Inputs!I299*Inputs!I192*Inputs!G85*Inputs!D27*'GM Alloc Factors'!G44/('(Other Computations)'!G194+'(Other Computations)'!G207))</f>
        <v>0</v>
      </c>
      <c r="H7983" s="76">
        <f>IF('(Other Computations)'!H207=0,0,Inputs!J299*Inputs!J192*Inputs!G85*Inputs!D27*'GM Alloc Factors'!H44/('(Other Computations)'!H194+'(Other Computations)'!H207))</f>
        <v>0</v>
      </c>
      <c r="I7983" s="76">
        <f>IF('(Other Computations)'!I207=0,0,Inputs!K299*Inputs!K192*Inputs!G85*Inputs!D27*'GM Alloc Factors'!I44/('(Other Computations)'!I194+'(Other Computations)'!I207))</f>
        <v>0</v>
      </c>
      <c r="J7983" s="76">
        <f>IF('(Other Computations)'!J207=0,0,Inputs!L299*Inputs!L192*Inputs!G85*Inputs!D27*'GM Alloc Factors'!J44/('(Other Computations)'!J194+'(Other Computations)'!J207))</f>
        <v>0</v>
      </c>
      <c r="K7983" s="43">
        <f t="shared" si="1695"/>
        <v>0</v>
      </c>
    </row>
    <row r="7984" spans="1:11" ht="12.75" customHeight="1">
      <c r="A7984" s="61" t="str">
        <f>"         "&amp;Labels!B78</f>
        <v xml:space="preserve">         Customer 10</v>
      </c>
      <c r="B7984" s="76">
        <f>IF('(Other Computations)'!B208=0,0,Inputs!D300*Inputs!D193*Inputs!G86*Inputs!D27*'GM Alloc Factors'!B44/('(Other Computations)'!B195+'(Other Computations)'!B208))</f>
        <v>0</v>
      </c>
      <c r="C7984" s="76">
        <f>IF('(Other Computations)'!C208=0,0,Inputs!E300*Inputs!E193*Inputs!G86*Inputs!D27*'GM Alloc Factors'!C44/('(Other Computations)'!C195+'(Other Computations)'!C208))</f>
        <v>0</v>
      </c>
      <c r="D7984" s="76">
        <f>IF('(Other Computations)'!D208=0,0,Inputs!F300*Inputs!F193*Inputs!G86*Inputs!D27*'GM Alloc Factors'!D44/('(Other Computations)'!D195+'(Other Computations)'!D208))</f>
        <v>0</v>
      </c>
      <c r="E7984" s="76">
        <f>IF('(Other Computations)'!E208=0,0,Inputs!G300*Inputs!G193*Inputs!G86*Inputs!D27*'GM Alloc Factors'!E44/('(Other Computations)'!E195+'(Other Computations)'!E208))</f>
        <v>0</v>
      </c>
      <c r="F7984" s="43">
        <f t="shared" si="1694"/>
        <v>0</v>
      </c>
      <c r="G7984" s="76">
        <f>IF('(Other Computations)'!G208=0,0,Inputs!I300*Inputs!I193*Inputs!G86*Inputs!D27*'GM Alloc Factors'!G44/('(Other Computations)'!G195+'(Other Computations)'!G208))</f>
        <v>0</v>
      </c>
      <c r="H7984" s="76">
        <f>IF('(Other Computations)'!H208=0,0,Inputs!J300*Inputs!J193*Inputs!G86*Inputs!D27*'GM Alloc Factors'!H44/('(Other Computations)'!H195+'(Other Computations)'!H208))</f>
        <v>0</v>
      </c>
      <c r="I7984" s="76">
        <f>IF('(Other Computations)'!I208=0,0,Inputs!K300*Inputs!K193*Inputs!G86*Inputs!D27*'GM Alloc Factors'!I44/('(Other Computations)'!I195+'(Other Computations)'!I208))</f>
        <v>0</v>
      </c>
      <c r="J7984" s="76">
        <f>IF('(Other Computations)'!J208=0,0,Inputs!L300*Inputs!L193*Inputs!G86*Inputs!D27*'GM Alloc Factors'!J44/('(Other Computations)'!J195+'(Other Computations)'!J208))</f>
        <v>0</v>
      </c>
      <c r="K7984" s="43">
        <f t="shared" si="1695"/>
        <v>0</v>
      </c>
    </row>
    <row r="7985" spans="1:11" ht="12.75" customHeight="1">
      <c r="A7985" s="61" t="str">
        <f>"         "&amp;Labels!C68</f>
        <v xml:space="preserve">         Total</v>
      </c>
      <c r="B7985" s="84">
        <f>SUM(B7975:B7984)</f>
        <v>0</v>
      </c>
      <c r="C7985" s="84">
        <f>SUM(C7975:C7984)</f>
        <v>0</v>
      </c>
      <c r="D7985" s="84">
        <f>SUM(D7975:D7984)</f>
        <v>0</v>
      </c>
      <c r="E7985" s="84">
        <f>SUM(E7975:E7984)</f>
        <v>0</v>
      </c>
      <c r="F7985" s="43">
        <f t="shared" si="1694"/>
        <v>0</v>
      </c>
      <c r="G7985" s="84">
        <f>SUM(G7975:G7984)</f>
        <v>0</v>
      </c>
      <c r="H7985" s="84">
        <f>SUM(H7975:H7984)</f>
        <v>0</v>
      </c>
      <c r="I7985" s="84">
        <f>SUM(I7975:I7984)</f>
        <v>0</v>
      </c>
      <c r="J7985" s="84">
        <f>SUM(J7975:J7984)</f>
        <v>0</v>
      </c>
      <c r="K7985" s="43">
        <f t="shared" si="1695"/>
        <v>0</v>
      </c>
    </row>
    <row r="7986" spans="1:11" ht="12.75" customHeight="1">
      <c r="A7986" s="61" t="str">
        <f>"      "&amp;Labels!B89</f>
        <v xml:space="preserve">      Q 5</v>
      </c>
      <c r="B7986" s="84"/>
      <c r="C7986" s="84"/>
      <c r="D7986" s="84"/>
      <c r="E7986" s="84"/>
      <c r="F7986" s="43"/>
      <c r="G7986" s="84"/>
      <c r="H7986" s="84"/>
      <c r="I7986" s="84"/>
      <c r="J7986" s="84"/>
      <c r="K7986" s="43"/>
    </row>
    <row r="7987" spans="1:11" ht="12.75" customHeight="1">
      <c r="A7987" s="61" t="str">
        <f>"         "&amp;Labels!B69</f>
        <v xml:space="preserve">         Customer 1</v>
      </c>
      <c r="B7987" s="76">
        <f>IF('(Other Computations)'!B199=0,0,Inputs!D291*Inputs!D184*Inputs!H77*Inputs!D27*'GM Alloc Factors'!B47/('(Other Computations)'!B186+'(Other Computations)'!B199))</f>
        <v>0</v>
      </c>
      <c r="C7987" s="76">
        <f>IF('(Other Computations)'!C199=0,0,Inputs!E291*Inputs!E184*Inputs!H77*Inputs!D27*'GM Alloc Factors'!C47/('(Other Computations)'!C186+'(Other Computations)'!C199))</f>
        <v>0</v>
      </c>
      <c r="D7987" s="76">
        <f>IF('(Other Computations)'!D199=0,0,Inputs!F291*Inputs!F184*Inputs!H77*Inputs!D27*'GM Alloc Factors'!D47/('(Other Computations)'!D186+'(Other Computations)'!D199))</f>
        <v>0</v>
      </c>
      <c r="E7987" s="76">
        <f>IF('(Other Computations)'!E199=0,0,Inputs!G291*Inputs!G184*Inputs!H77*Inputs!D27*'GM Alloc Factors'!E47/('(Other Computations)'!E186+'(Other Computations)'!E199))</f>
        <v>0</v>
      </c>
      <c r="F7987" s="43">
        <f t="shared" ref="F7987:F7997" si="1696">SUM(B7987:E7987)</f>
        <v>0</v>
      </c>
      <c r="G7987" s="76">
        <f>IF('(Other Computations)'!G199=0,0,Inputs!I291*Inputs!I184*Inputs!H77*Inputs!D27*'GM Alloc Factors'!G47/('(Other Computations)'!G186+'(Other Computations)'!G199))</f>
        <v>0</v>
      </c>
      <c r="H7987" s="76">
        <f>IF('(Other Computations)'!H199=0,0,Inputs!J291*Inputs!J184*Inputs!H77*Inputs!D27*'GM Alloc Factors'!H47/('(Other Computations)'!H186+'(Other Computations)'!H199))</f>
        <v>0</v>
      </c>
      <c r="I7987" s="76">
        <f>IF('(Other Computations)'!I199=0,0,Inputs!K291*Inputs!K184*Inputs!H77*Inputs!D27*'GM Alloc Factors'!I47/('(Other Computations)'!I186+'(Other Computations)'!I199))</f>
        <v>0</v>
      </c>
      <c r="J7987" s="76">
        <f>IF('(Other Computations)'!J199=0,0,Inputs!L291*Inputs!L184*Inputs!H77*Inputs!D27*'GM Alloc Factors'!J47/('(Other Computations)'!J186+'(Other Computations)'!J199))</f>
        <v>0</v>
      </c>
      <c r="K7987" s="43">
        <f t="shared" ref="K7987:K7997" si="1697">SUM(G7987:J7987)</f>
        <v>0</v>
      </c>
    </row>
    <row r="7988" spans="1:11" ht="12.75" customHeight="1">
      <c r="A7988" s="61" t="str">
        <f>"         "&amp;Labels!B70</f>
        <v xml:space="preserve">         Customer 2</v>
      </c>
      <c r="B7988" s="76">
        <f>IF('(Other Computations)'!B200=0,0,Inputs!D292*Inputs!D185*Inputs!H78*Inputs!D27*'GM Alloc Factors'!B47/('(Other Computations)'!B187+'(Other Computations)'!B200))</f>
        <v>0</v>
      </c>
      <c r="C7988" s="76">
        <f>IF('(Other Computations)'!C200=0,0,Inputs!E292*Inputs!E185*Inputs!H78*Inputs!D27*'GM Alloc Factors'!C47/('(Other Computations)'!C187+'(Other Computations)'!C200))</f>
        <v>0</v>
      </c>
      <c r="D7988" s="76">
        <f>IF('(Other Computations)'!D200=0,0,Inputs!F292*Inputs!F185*Inputs!H78*Inputs!D27*'GM Alloc Factors'!D47/('(Other Computations)'!D187+'(Other Computations)'!D200))</f>
        <v>0</v>
      </c>
      <c r="E7988" s="76">
        <f>IF('(Other Computations)'!E200=0,0,Inputs!G292*Inputs!G185*Inputs!H78*Inputs!D27*'GM Alloc Factors'!E47/('(Other Computations)'!E187+'(Other Computations)'!E200))</f>
        <v>0</v>
      </c>
      <c r="F7988" s="43">
        <f t="shared" si="1696"/>
        <v>0</v>
      </c>
      <c r="G7988" s="76">
        <f>IF('(Other Computations)'!G200=0,0,Inputs!I292*Inputs!I185*Inputs!H78*Inputs!D27*'GM Alloc Factors'!G47/('(Other Computations)'!G187+'(Other Computations)'!G200))</f>
        <v>0</v>
      </c>
      <c r="H7988" s="76">
        <f>IF('(Other Computations)'!H200=0,0,Inputs!J292*Inputs!J185*Inputs!H78*Inputs!D27*'GM Alloc Factors'!H47/('(Other Computations)'!H187+'(Other Computations)'!H200))</f>
        <v>0</v>
      </c>
      <c r="I7988" s="76">
        <f>IF('(Other Computations)'!I200=0,0,Inputs!K292*Inputs!K185*Inputs!H78*Inputs!D27*'GM Alloc Factors'!I47/('(Other Computations)'!I187+'(Other Computations)'!I200))</f>
        <v>0</v>
      </c>
      <c r="J7988" s="76">
        <f>IF('(Other Computations)'!J200=0,0,Inputs!L292*Inputs!L185*Inputs!H78*Inputs!D27*'GM Alloc Factors'!J47/('(Other Computations)'!J187+'(Other Computations)'!J200))</f>
        <v>0</v>
      </c>
      <c r="K7988" s="43">
        <f t="shared" si="1697"/>
        <v>0</v>
      </c>
    </row>
    <row r="7989" spans="1:11" ht="12.75" customHeight="1">
      <c r="A7989" s="61" t="str">
        <f>"         "&amp;Labels!B71</f>
        <v xml:space="preserve">         Customer 3</v>
      </c>
      <c r="B7989" s="76">
        <f>IF('(Other Computations)'!B201=0,0,Inputs!D293*Inputs!D186*Inputs!H79*Inputs!D27*'GM Alloc Factors'!B47/('(Other Computations)'!B188+'(Other Computations)'!B201))</f>
        <v>0</v>
      </c>
      <c r="C7989" s="76">
        <f>IF('(Other Computations)'!C201=0,0,Inputs!E293*Inputs!E186*Inputs!H79*Inputs!D27*'GM Alloc Factors'!C47/('(Other Computations)'!C188+'(Other Computations)'!C201))</f>
        <v>0</v>
      </c>
      <c r="D7989" s="76">
        <f>IF('(Other Computations)'!D201=0,0,Inputs!F293*Inputs!F186*Inputs!H79*Inputs!D27*'GM Alloc Factors'!D47/('(Other Computations)'!D188+'(Other Computations)'!D201))</f>
        <v>0</v>
      </c>
      <c r="E7989" s="76">
        <f>IF('(Other Computations)'!E201=0,0,Inputs!G293*Inputs!G186*Inputs!H79*Inputs!D27*'GM Alloc Factors'!E47/('(Other Computations)'!E188+'(Other Computations)'!E201))</f>
        <v>0</v>
      </c>
      <c r="F7989" s="43">
        <f t="shared" si="1696"/>
        <v>0</v>
      </c>
      <c r="G7989" s="76">
        <f>IF('(Other Computations)'!G201=0,0,Inputs!I293*Inputs!I186*Inputs!H79*Inputs!D27*'GM Alloc Factors'!G47/('(Other Computations)'!G188+'(Other Computations)'!G201))</f>
        <v>0</v>
      </c>
      <c r="H7989" s="76">
        <f>IF('(Other Computations)'!H201=0,0,Inputs!J293*Inputs!J186*Inputs!H79*Inputs!D27*'GM Alloc Factors'!H47/('(Other Computations)'!H188+'(Other Computations)'!H201))</f>
        <v>0</v>
      </c>
      <c r="I7989" s="76">
        <f>IF('(Other Computations)'!I201=0,0,Inputs!K293*Inputs!K186*Inputs!H79*Inputs!D27*'GM Alloc Factors'!I47/('(Other Computations)'!I188+'(Other Computations)'!I201))</f>
        <v>0</v>
      </c>
      <c r="J7989" s="76">
        <f>IF('(Other Computations)'!J201=0,0,Inputs!L293*Inputs!L186*Inputs!H79*Inputs!D27*'GM Alloc Factors'!J47/('(Other Computations)'!J188+'(Other Computations)'!J201))</f>
        <v>0</v>
      </c>
      <c r="K7989" s="43">
        <f t="shared" si="1697"/>
        <v>0</v>
      </c>
    </row>
    <row r="7990" spans="1:11" ht="12.75" customHeight="1">
      <c r="A7990" s="61" t="str">
        <f>"         "&amp;Labels!B72</f>
        <v xml:space="preserve">         Customer 4</v>
      </c>
      <c r="B7990" s="76">
        <f>IF('(Other Computations)'!B202=0,0,Inputs!D294*Inputs!D187*Inputs!H80*Inputs!D27*'GM Alloc Factors'!B47/('(Other Computations)'!B189+'(Other Computations)'!B202))</f>
        <v>0</v>
      </c>
      <c r="C7990" s="76">
        <f>IF('(Other Computations)'!C202=0,0,Inputs!E294*Inputs!E187*Inputs!H80*Inputs!D27*'GM Alloc Factors'!C47/('(Other Computations)'!C189+'(Other Computations)'!C202))</f>
        <v>0</v>
      </c>
      <c r="D7990" s="76">
        <f>IF('(Other Computations)'!D202=0,0,Inputs!F294*Inputs!F187*Inputs!H80*Inputs!D27*'GM Alloc Factors'!D47/('(Other Computations)'!D189+'(Other Computations)'!D202))</f>
        <v>0</v>
      </c>
      <c r="E7990" s="76">
        <f>IF('(Other Computations)'!E202=0,0,Inputs!G294*Inputs!G187*Inputs!H80*Inputs!D27*'GM Alloc Factors'!E47/('(Other Computations)'!E189+'(Other Computations)'!E202))</f>
        <v>0</v>
      </c>
      <c r="F7990" s="43">
        <f t="shared" si="1696"/>
        <v>0</v>
      </c>
      <c r="G7990" s="76">
        <f>IF('(Other Computations)'!G202=0,0,Inputs!I294*Inputs!I187*Inputs!H80*Inputs!D27*'GM Alloc Factors'!G47/('(Other Computations)'!G189+'(Other Computations)'!G202))</f>
        <v>0</v>
      </c>
      <c r="H7990" s="76">
        <f>IF('(Other Computations)'!H202=0,0,Inputs!J294*Inputs!J187*Inputs!H80*Inputs!D27*'GM Alloc Factors'!H47/('(Other Computations)'!H189+'(Other Computations)'!H202))</f>
        <v>0</v>
      </c>
      <c r="I7990" s="76">
        <f>IF('(Other Computations)'!I202=0,0,Inputs!K294*Inputs!K187*Inputs!H80*Inputs!D27*'GM Alloc Factors'!I47/('(Other Computations)'!I189+'(Other Computations)'!I202))</f>
        <v>0</v>
      </c>
      <c r="J7990" s="76">
        <f>IF('(Other Computations)'!J202=0,0,Inputs!L294*Inputs!L187*Inputs!H80*Inputs!D27*'GM Alloc Factors'!J47/('(Other Computations)'!J189+'(Other Computations)'!J202))</f>
        <v>0</v>
      </c>
      <c r="K7990" s="43">
        <f t="shared" si="1697"/>
        <v>0</v>
      </c>
    </row>
    <row r="7991" spans="1:11" ht="12.75" customHeight="1">
      <c r="A7991" s="61" t="str">
        <f>"         "&amp;Labels!B73</f>
        <v xml:space="preserve">         Customer 5</v>
      </c>
      <c r="B7991" s="76">
        <f>IF('(Other Computations)'!B203=0,0,Inputs!D295*Inputs!D188*Inputs!H81*Inputs!D27*'GM Alloc Factors'!B47/('(Other Computations)'!B190+'(Other Computations)'!B203))</f>
        <v>0</v>
      </c>
      <c r="C7991" s="76">
        <f>IF('(Other Computations)'!C203=0,0,Inputs!E295*Inputs!E188*Inputs!H81*Inputs!D27*'GM Alloc Factors'!C47/('(Other Computations)'!C190+'(Other Computations)'!C203))</f>
        <v>0</v>
      </c>
      <c r="D7991" s="76">
        <f>IF('(Other Computations)'!D203=0,0,Inputs!F295*Inputs!F188*Inputs!H81*Inputs!D27*'GM Alloc Factors'!D47/('(Other Computations)'!D190+'(Other Computations)'!D203))</f>
        <v>0</v>
      </c>
      <c r="E7991" s="76">
        <f>IF('(Other Computations)'!E203=0,0,Inputs!G295*Inputs!G188*Inputs!H81*Inputs!D27*'GM Alloc Factors'!E47/('(Other Computations)'!E190+'(Other Computations)'!E203))</f>
        <v>0</v>
      </c>
      <c r="F7991" s="43">
        <f t="shared" si="1696"/>
        <v>0</v>
      </c>
      <c r="G7991" s="76">
        <f>IF('(Other Computations)'!G203=0,0,Inputs!I295*Inputs!I188*Inputs!H81*Inputs!D27*'GM Alloc Factors'!G47/('(Other Computations)'!G190+'(Other Computations)'!G203))</f>
        <v>0</v>
      </c>
      <c r="H7991" s="76">
        <f>IF('(Other Computations)'!H203=0,0,Inputs!J295*Inputs!J188*Inputs!H81*Inputs!D27*'GM Alloc Factors'!H47/('(Other Computations)'!H190+'(Other Computations)'!H203))</f>
        <v>0</v>
      </c>
      <c r="I7991" s="76">
        <f>IF('(Other Computations)'!I203=0,0,Inputs!K295*Inputs!K188*Inputs!H81*Inputs!D27*'GM Alloc Factors'!I47/('(Other Computations)'!I190+'(Other Computations)'!I203))</f>
        <v>0</v>
      </c>
      <c r="J7991" s="76">
        <f>IF('(Other Computations)'!J203=0,0,Inputs!L295*Inputs!L188*Inputs!H81*Inputs!D27*'GM Alloc Factors'!J47/('(Other Computations)'!J190+'(Other Computations)'!J203))</f>
        <v>0</v>
      </c>
      <c r="K7991" s="43">
        <f t="shared" si="1697"/>
        <v>0</v>
      </c>
    </row>
    <row r="7992" spans="1:11" ht="12.75" customHeight="1">
      <c r="A7992" s="61" t="str">
        <f>"         "&amp;Labels!B74</f>
        <v xml:space="preserve">         Customer 6</v>
      </c>
      <c r="B7992" s="76">
        <f>IF('(Other Computations)'!B204=0,0,Inputs!D296*Inputs!D189*Inputs!H82*Inputs!D27*'GM Alloc Factors'!B47/('(Other Computations)'!B191+'(Other Computations)'!B204))</f>
        <v>0</v>
      </c>
      <c r="C7992" s="76">
        <f>IF('(Other Computations)'!C204=0,0,Inputs!E296*Inputs!E189*Inputs!H82*Inputs!D27*'GM Alloc Factors'!C47/('(Other Computations)'!C191+'(Other Computations)'!C204))</f>
        <v>0</v>
      </c>
      <c r="D7992" s="76">
        <f>IF('(Other Computations)'!D204=0,0,Inputs!F296*Inputs!F189*Inputs!H82*Inputs!D27*'GM Alloc Factors'!D47/('(Other Computations)'!D191+'(Other Computations)'!D204))</f>
        <v>0</v>
      </c>
      <c r="E7992" s="76">
        <f>IF('(Other Computations)'!E204=0,0,Inputs!G296*Inputs!G189*Inputs!H82*Inputs!D27*'GM Alloc Factors'!E47/('(Other Computations)'!E191+'(Other Computations)'!E204))</f>
        <v>0</v>
      </c>
      <c r="F7992" s="43">
        <f t="shared" si="1696"/>
        <v>0</v>
      </c>
      <c r="G7992" s="76">
        <f>IF('(Other Computations)'!G204=0,0,Inputs!I296*Inputs!I189*Inputs!H82*Inputs!D27*'GM Alloc Factors'!G47/('(Other Computations)'!G191+'(Other Computations)'!G204))</f>
        <v>0</v>
      </c>
      <c r="H7992" s="76">
        <f>IF('(Other Computations)'!H204=0,0,Inputs!J296*Inputs!J189*Inputs!H82*Inputs!D27*'GM Alloc Factors'!H47/('(Other Computations)'!H191+'(Other Computations)'!H204))</f>
        <v>0</v>
      </c>
      <c r="I7992" s="76">
        <f>IF('(Other Computations)'!I204=0,0,Inputs!K296*Inputs!K189*Inputs!H82*Inputs!D27*'GM Alloc Factors'!I47/('(Other Computations)'!I191+'(Other Computations)'!I204))</f>
        <v>0</v>
      </c>
      <c r="J7992" s="76">
        <f>IF('(Other Computations)'!J204=0,0,Inputs!L296*Inputs!L189*Inputs!H82*Inputs!D27*'GM Alloc Factors'!J47/('(Other Computations)'!J191+'(Other Computations)'!J204))</f>
        <v>0</v>
      </c>
      <c r="K7992" s="43">
        <f t="shared" si="1697"/>
        <v>0</v>
      </c>
    </row>
    <row r="7993" spans="1:11" ht="12.75" customHeight="1">
      <c r="A7993" s="61" t="str">
        <f>"         "&amp;Labels!B75</f>
        <v xml:space="preserve">         Customer 7</v>
      </c>
      <c r="B7993" s="76">
        <f>IF('(Other Computations)'!B205=0,0,Inputs!D297*Inputs!D190*Inputs!H83*Inputs!D27*'GM Alloc Factors'!B47/('(Other Computations)'!B192+'(Other Computations)'!B205))</f>
        <v>0</v>
      </c>
      <c r="C7993" s="76">
        <f>IF('(Other Computations)'!C205=0,0,Inputs!E297*Inputs!E190*Inputs!H83*Inputs!D27*'GM Alloc Factors'!C47/('(Other Computations)'!C192+'(Other Computations)'!C205))</f>
        <v>0</v>
      </c>
      <c r="D7993" s="76">
        <f>IF('(Other Computations)'!D205=0,0,Inputs!F297*Inputs!F190*Inputs!H83*Inputs!D27*'GM Alloc Factors'!D47/('(Other Computations)'!D192+'(Other Computations)'!D205))</f>
        <v>0</v>
      </c>
      <c r="E7993" s="76">
        <f>IF('(Other Computations)'!E205=0,0,Inputs!G297*Inputs!G190*Inputs!H83*Inputs!D27*'GM Alloc Factors'!E47/('(Other Computations)'!E192+'(Other Computations)'!E205))</f>
        <v>0</v>
      </c>
      <c r="F7993" s="43">
        <f t="shared" si="1696"/>
        <v>0</v>
      </c>
      <c r="G7993" s="76">
        <f>IF('(Other Computations)'!G205=0,0,Inputs!I297*Inputs!I190*Inputs!H83*Inputs!D27*'GM Alloc Factors'!G47/('(Other Computations)'!G192+'(Other Computations)'!G205))</f>
        <v>0</v>
      </c>
      <c r="H7993" s="76">
        <f>IF('(Other Computations)'!H205=0,0,Inputs!J297*Inputs!J190*Inputs!H83*Inputs!D27*'GM Alloc Factors'!H47/('(Other Computations)'!H192+'(Other Computations)'!H205))</f>
        <v>0</v>
      </c>
      <c r="I7993" s="76">
        <f>IF('(Other Computations)'!I205=0,0,Inputs!K297*Inputs!K190*Inputs!H83*Inputs!D27*'GM Alloc Factors'!I47/('(Other Computations)'!I192+'(Other Computations)'!I205))</f>
        <v>0</v>
      </c>
      <c r="J7993" s="76">
        <f>IF('(Other Computations)'!J205=0,0,Inputs!L297*Inputs!L190*Inputs!H83*Inputs!D27*'GM Alloc Factors'!J47/('(Other Computations)'!J192+'(Other Computations)'!J205))</f>
        <v>0</v>
      </c>
      <c r="K7993" s="43">
        <f t="shared" si="1697"/>
        <v>0</v>
      </c>
    </row>
    <row r="7994" spans="1:11" ht="12.75" customHeight="1">
      <c r="A7994" s="61" t="str">
        <f>"         "&amp;Labels!B76</f>
        <v xml:space="preserve">         Customer 8</v>
      </c>
      <c r="B7994" s="76">
        <f>IF('(Other Computations)'!B206=0,0,Inputs!D298*Inputs!D191*Inputs!H84*Inputs!D27*'GM Alloc Factors'!B47/('(Other Computations)'!B193+'(Other Computations)'!B206))</f>
        <v>0</v>
      </c>
      <c r="C7994" s="76">
        <f>IF('(Other Computations)'!C206=0,0,Inputs!E298*Inputs!E191*Inputs!H84*Inputs!D27*'GM Alloc Factors'!C47/('(Other Computations)'!C193+'(Other Computations)'!C206))</f>
        <v>0</v>
      </c>
      <c r="D7994" s="76">
        <f>IF('(Other Computations)'!D206=0,0,Inputs!F298*Inputs!F191*Inputs!H84*Inputs!D27*'GM Alloc Factors'!D47/('(Other Computations)'!D193+'(Other Computations)'!D206))</f>
        <v>0</v>
      </c>
      <c r="E7994" s="76">
        <f>IF('(Other Computations)'!E206=0,0,Inputs!G298*Inputs!G191*Inputs!H84*Inputs!D27*'GM Alloc Factors'!E47/('(Other Computations)'!E193+'(Other Computations)'!E206))</f>
        <v>0</v>
      </c>
      <c r="F7994" s="43">
        <f t="shared" si="1696"/>
        <v>0</v>
      </c>
      <c r="G7994" s="76">
        <f>IF('(Other Computations)'!G206=0,0,Inputs!I298*Inputs!I191*Inputs!H84*Inputs!D27*'GM Alloc Factors'!G47/('(Other Computations)'!G193+'(Other Computations)'!G206))</f>
        <v>0</v>
      </c>
      <c r="H7994" s="76">
        <f>IF('(Other Computations)'!H206=0,0,Inputs!J298*Inputs!J191*Inputs!H84*Inputs!D27*'GM Alloc Factors'!H47/('(Other Computations)'!H193+'(Other Computations)'!H206))</f>
        <v>0</v>
      </c>
      <c r="I7994" s="76">
        <f>IF('(Other Computations)'!I206=0,0,Inputs!K298*Inputs!K191*Inputs!H84*Inputs!D27*'GM Alloc Factors'!I47/('(Other Computations)'!I193+'(Other Computations)'!I206))</f>
        <v>0</v>
      </c>
      <c r="J7994" s="76">
        <f>IF('(Other Computations)'!J206=0,0,Inputs!L298*Inputs!L191*Inputs!H84*Inputs!D27*'GM Alloc Factors'!J47/('(Other Computations)'!J193+'(Other Computations)'!J206))</f>
        <v>0</v>
      </c>
      <c r="K7994" s="43">
        <f t="shared" si="1697"/>
        <v>0</v>
      </c>
    </row>
    <row r="7995" spans="1:11" ht="12.75" customHeight="1">
      <c r="A7995" s="61" t="str">
        <f>"         "&amp;Labels!B77</f>
        <v xml:space="preserve">         Customer 9</v>
      </c>
      <c r="B7995" s="76">
        <f>IF('(Other Computations)'!B207=0,0,Inputs!D299*Inputs!D192*Inputs!H85*Inputs!D27*'GM Alloc Factors'!B47/('(Other Computations)'!B194+'(Other Computations)'!B207))</f>
        <v>0</v>
      </c>
      <c r="C7995" s="76">
        <f>IF('(Other Computations)'!C207=0,0,Inputs!E299*Inputs!E192*Inputs!H85*Inputs!D27*'GM Alloc Factors'!C47/('(Other Computations)'!C194+'(Other Computations)'!C207))</f>
        <v>0</v>
      </c>
      <c r="D7995" s="76">
        <f>IF('(Other Computations)'!D207=0,0,Inputs!F299*Inputs!F192*Inputs!H85*Inputs!D27*'GM Alloc Factors'!D47/('(Other Computations)'!D194+'(Other Computations)'!D207))</f>
        <v>0</v>
      </c>
      <c r="E7995" s="76">
        <f>IF('(Other Computations)'!E207=0,0,Inputs!G299*Inputs!G192*Inputs!H85*Inputs!D27*'GM Alloc Factors'!E47/('(Other Computations)'!E194+'(Other Computations)'!E207))</f>
        <v>0</v>
      </c>
      <c r="F7995" s="43">
        <f t="shared" si="1696"/>
        <v>0</v>
      </c>
      <c r="G7995" s="76">
        <f>IF('(Other Computations)'!G207=0,0,Inputs!I299*Inputs!I192*Inputs!H85*Inputs!D27*'GM Alloc Factors'!G47/('(Other Computations)'!G194+'(Other Computations)'!G207))</f>
        <v>0</v>
      </c>
      <c r="H7995" s="76">
        <f>IF('(Other Computations)'!H207=0,0,Inputs!J299*Inputs!J192*Inputs!H85*Inputs!D27*'GM Alloc Factors'!H47/('(Other Computations)'!H194+'(Other Computations)'!H207))</f>
        <v>0</v>
      </c>
      <c r="I7995" s="76">
        <f>IF('(Other Computations)'!I207=0,0,Inputs!K299*Inputs!K192*Inputs!H85*Inputs!D27*'GM Alloc Factors'!I47/('(Other Computations)'!I194+'(Other Computations)'!I207))</f>
        <v>0</v>
      </c>
      <c r="J7995" s="76">
        <f>IF('(Other Computations)'!J207=0,0,Inputs!L299*Inputs!L192*Inputs!H85*Inputs!D27*'GM Alloc Factors'!J47/('(Other Computations)'!J194+'(Other Computations)'!J207))</f>
        <v>0</v>
      </c>
      <c r="K7995" s="43">
        <f t="shared" si="1697"/>
        <v>0</v>
      </c>
    </row>
    <row r="7996" spans="1:11" ht="12.75" customHeight="1">
      <c r="A7996" s="61" t="str">
        <f>"         "&amp;Labels!B78</f>
        <v xml:space="preserve">         Customer 10</v>
      </c>
      <c r="B7996" s="76">
        <f>IF('(Other Computations)'!B208=0,0,Inputs!D300*Inputs!D193*Inputs!H86*Inputs!D27*'GM Alloc Factors'!B47/('(Other Computations)'!B195+'(Other Computations)'!B208))</f>
        <v>0</v>
      </c>
      <c r="C7996" s="76">
        <f>IF('(Other Computations)'!C208=0,0,Inputs!E300*Inputs!E193*Inputs!H86*Inputs!D27*'GM Alloc Factors'!C47/('(Other Computations)'!C195+'(Other Computations)'!C208))</f>
        <v>0</v>
      </c>
      <c r="D7996" s="76">
        <f>IF('(Other Computations)'!D208=0,0,Inputs!F300*Inputs!F193*Inputs!H86*Inputs!D27*'GM Alloc Factors'!D47/('(Other Computations)'!D195+'(Other Computations)'!D208))</f>
        <v>0</v>
      </c>
      <c r="E7996" s="76">
        <f>IF('(Other Computations)'!E208=0,0,Inputs!G300*Inputs!G193*Inputs!H86*Inputs!D27*'GM Alloc Factors'!E47/('(Other Computations)'!E195+'(Other Computations)'!E208))</f>
        <v>0</v>
      </c>
      <c r="F7996" s="43">
        <f t="shared" si="1696"/>
        <v>0</v>
      </c>
      <c r="G7996" s="76">
        <f>IF('(Other Computations)'!G208=0,0,Inputs!I300*Inputs!I193*Inputs!H86*Inputs!D27*'GM Alloc Factors'!G47/('(Other Computations)'!G195+'(Other Computations)'!G208))</f>
        <v>0</v>
      </c>
      <c r="H7996" s="76">
        <f>IF('(Other Computations)'!H208=0,0,Inputs!J300*Inputs!J193*Inputs!H86*Inputs!D27*'GM Alloc Factors'!H47/('(Other Computations)'!H195+'(Other Computations)'!H208))</f>
        <v>0</v>
      </c>
      <c r="I7996" s="76">
        <f>IF('(Other Computations)'!I208=0,0,Inputs!K300*Inputs!K193*Inputs!H86*Inputs!D27*'GM Alloc Factors'!I47/('(Other Computations)'!I195+'(Other Computations)'!I208))</f>
        <v>0</v>
      </c>
      <c r="J7996" s="76">
        <f>IF('(Other Computations)'!J208=0,0,Inputs!L300*Inputs!L193*Inputs!H86*Inputs!D27*'GM Alloc Factors'!J47/('(Other Computations)'!J195+'(Other Computations)'!J208))</f>
        <v>0</v>
      </c>
      <c r="K7996" s="43">
        <f t="shared" si="1697"/>
        <v>0</v>
      </c>
    </row>
    <row r="7997" spans="1:11" ht="12.75" customHeight="1">
      <c r="A7997" s="61" t="str">
        <f>"         "&amp;Labels!C68</f>
        <v xml:space="preserve">         Total</v>
      </c>
      <c r="B7997" s="84">
        <f>SUM(B7987:B7996)</f>
        <v>0</v>
      </c>
      <c r="C7997" s="84">
        <f>SUM(C7987:C7996)</f>
        <v>0</v>
      </c>
      <c r="D7997" s="84">
        <f>SUM(D7987:D7996)</f>
        <v>0</v>
      </c>
      <c r="E7997" s="84">
        <f>SUM(E7987:E7996)</f>
        <v>0</v>
      </c>
      <c r="F7997" s="43">
        <f t="shared" si="1696"/>
        <v>0</v>
      </c>
      <c r="G7997" s="84">
        <f>SUM(G7987:G7996)</f>
        <v>0</v>
      </c>
      <c r="H7997" s="84">
        <f>SUM(H7987:H7996)</f>
        <v>0</v>
      </c>
      <c r="I7997" s="84">
        <f>SUM(I7987:I7996)</f>
        <v>0</v>
      </c>
      <c r="J7997" s="84">
        <f>SUM(J7987:J7996)</f>
        <v>0</v>
      </c>
      <c r="K7997" s="43">
        <f t="shared" si="1697"/>
        <v>0</v>
      </c>
    </row>
    <row r="7998" spans="1:11" ht="12.75" customHeight="1">
      <c r="A7998" s="61" t="str">
        <f>"      "&amp;Labels!B90</f>
        <v xml:space="preserve">      Q 6</v>
      </c>
      <c r="B7998" s="84"/>
      <c r="C7998" s="84"/>
      <c r="D7998" s="84"/>
      <c r="E7998" s="84"/>
      <c r="F7998" s="43"/>
      <c r="G7998" s="84"/>
      <c r="H7998" s="84"/>
      <c r="I7998" s="84"/>
      <c r="J7998" s="84"/>
      <c r="K7998" s="43"/>
    </row>
    <row r="7999" spans="1:11" ht="12.75" customHeight="1">
      <c r="A7999" s="61" t="str">
        <f>"         "&amp;Labels!B69</f>
        <v xml:space="preserve">         Customer 1</v>
      </c>
      <c r="B7999" s="76">
        <f>IF('(Other Computations)'!B199=0,0,Inputs!D291*Inputs!D184*Inputs!I77*Inputs!D27*'GM Alloc Factors'!B50/('(Other Computations)'!B186+'(Other Computations)'!B199))</f>
        <v>0</v>
      </c>
      <c r="C7999" s="76">
        <f>IF('(Other Computations)'!C199=0,0,Inputs!E291*Inputs!E184*Inputs!I77*Inputs!D27*'GM Alloc Factors'!C50/('(Other Computations)'!C186+'(Other Computations)'!C199))</f>
        <v>0</v>
      </c>
      <c r="D7999" s="76">
        <f>IF('(Other Computations)'!D199=0,0,Inputs!F291*Inputs!F184*Inputs!I77*Inputs!D27*'GM Alloc Factors'!D50/('(Other Computations)'!D186+'(Other Computations)'!D199))</f>
        <v>0</v>
      </c>
      <c r="E7999" s="76">
        <f>IF('(Other Computations)'!E199=0,0,Inputs!G291*Inputs!G184*Inputs!I77*Inputs!D27*'GM Alloc Factors'!E50/('(Other Computations)'!E186+'(Other Computations)'!E199))</f>
        <v>0</v>
      </c>
      <c r="F7999" s="43">
        <f t="shared" ref="F7999:F8009" si="1698">SUM(B7999:E7999)</f>
        <v>0</v>
      </c>
      <c r="G7999" s="76">
        <f>IF('(Other Computations)'!G199=0,0,Inputs!I291*Inputs!I184*Inputs!I77*Inputs!D27*'GM Alloc Factors'!G50/('(Other Computations)'!G186+'(Other Computations)'!G199))</f>
        <v>0</v>
      </c>
      <c r="H7999" s="76">
        <f>IF('(Other Computations)'!H199=0,0,Inputs!J291*Inputs!J184*Inputs!I77*Inputs!D27*'GM Alloc Factors'!H50/('(Other Computations)'!H186+'(Other Computations)'!H199))</f>
        <v>0</v>
      </c>
      <c r="I7999" s="76">
        <f>IF('(Other Computations)'!I199=0,0,Inputs!K291*Inputs!K184*Inputs!I77*Inputs!D27*'GM Alloc Factors'!I50/('(Other Computations)'!I186+'(Other Computations)'!I199))</f>
        <v>0</v>
      </c>
      <c r="J7999" s="76">
        <f>IF('(Other Computations)'!J199=0,0,Inputs!L291*Inputs!L184*Inputs!I77*Inputs!D27*'GM Alloc Factors'!J50/('(Other Computations)'!J186+'(Other Computations)'!J199))</f>
        <v>0</v>
      </c>
      <c r="K7999" s="43">
        <f t="shared" ref="K7999:K8009" si="1699">SUM(G7999:J7999)</f>
        <v>0</v>
      </c>
    </row>
    <row r="8000" spans="1:11" ht="12.75" customHeight="1">
      <c r="A8000" s="61" t="str">
        <f>"         "&amp;Labels!B70</f>
        <v xml:space="preserve">         Customer 2</v>
      </c>
      <c r="B8000" s="76">
        <f>IF('(Other Computations)'!B200=0,0,Inputs!D292*Inputs!D185*Inputs!I78*Inputs!D27*'GM Alloc Factors'!B50/('(Other Computations)'!B187+'(Other Computations)'!B200))</f>
        <v>0</v>
      </c>
      <c r="C8000" s="76">
        <f>IF('(Other Computations)'!C200=0,0,Inputs!E292*Inputs!E185*Inputs!I78*Inputs!D27*'GM Alloc Factors'!C50/('(Other Computations)'!C187+'(Other Computations)'!C200))</f>
        <v>0</v>
      </c>
      <c r="D8000" s="76">
        <f>IF('(Other Computations)'!D200=0,0,Inputs!F292*Inputs!F185*Inputs!I78*Inputs!D27*'GM Alloc Factors'!D50/('(Other Computations)'!D187+'(Other Computations)'!D200))</f>
        <v>0</v>
      </c>
      <c r="E8000" s="76">
        <f>IF('(Other Computations)'!E200=0,0,Inputs!G292*Inputs!G185*Inputs!I78*Inputs!D27*'GM Alloc Factors'!E50/('(Other Computations)'!E187+'(Other Computations)'!E200))</f>
        <v>0</v>
      </c>
      <c r="F8000" s="43">
        <f t="shared" si="1698"/>
        <v>0</v>
      </c>
      <c r="G8000" s="76">
        <f>IF('(Other Computations)'!G200=0,0,Inputs!I292*Inputs!I185*Inputs!I78*Inputs!D27*'GM Alloc Factors'!G50/('(Other Computations)'!G187+'(Other Computations)'!G200))</f>
        <v>0</v>
      </c>
      <c r="H8000" s="76">
        <f>IF('(Other Computations)'!H200=0,0,Inputs!J292*Inputs!J185*Inputs!I78*Inputs!D27*'GM Alloc Factors'!H50/('(Other Computations)'!H187+'(Other Computations)'!H200))</f>
        <v>0</v>
      </c>
      <c r="I8000" s="76">
        <f>IF('(Other Computations)'!I200=0,0,Inputs!K292*Inputs!K185*Inputs!I78*Inputs!D27*'GM Alloc Factors'!I50/('(Other Computations)'!I187+'(Other Computations)'!I200))</f>
        <v>0</v>
      </c>
      <c r="J8000" s="76">
        <f>IF('(Other Computations)'!J200=0,0,Inputs!L292*Inputs!L185*Inputs!I78*Inputs!D27*'GM Alloc Factors'!J50/('(Other Computations)'!J187+'(Other Computations)'!J200))</f>
        <v>0</v>
      </c>
      <c r="K8000" s="43">
        <f t="shared" si="1699"/>
        <v>0</v>
      </c>
    </row>
    <row r="8001" spans="1:11" ht="12.75" customHeight="1">
      <c r="A8001" s="61" t="str">
        <f>"         "&amp;Labels!B71</f>
        <v xml:space="preserve">         Customer 3</v>
      </c>
      <c r="B8001" s="76">
        <f>IF('(Other Computations)'!B201=0,0,Inputs!D293*Inputs!D186*Inputs!I79*Inputs!D27*'GM Alloc Factors'!B50/('(Other Computations)'!B188+'(Other Computations)'!B201))</f>
        <v>0</v>
      </c>
      <c r="C8001" s="76">
        <f>IF('(Other Computations)'!C201=0,0,Inputs!E293*Inputs!E186*Inputs!I79*Inputs!D27*'GM Alloc Factors'!C50/('(Other Computations)'!C188+'(Other Computations)'!C201))</f>
        <v>0</v>
      </c>
      <c r="D8001" s="76">
        <f>IF('(Other Computations)'!D201=0,0,Inputs!F293*Inputs!F186*Inputs!I79*Inputs!D27*'GM Alloc Factors'!D50/('(Other Computations)'!D188+'(Other Computations)'!D201))</f>
        <v>0</v>
      </c>
      <c r="E8001" s="76">
        <f>IF('(Other Computations)'!E201=0,0,Inputs!G293*Inputs!G186*Inputs!I79*Inputs!D27*'GM Alloc Factors'!E50/('(Other Computations)'!E188+'(Other Computations)'!E201))</f>
        <v>0</v>
      </c>
      <c r="F8001" s="43">
        <f t="shared" si="1698"/>
        <v>0</v>
      </c>
      <c r="G8001" s="76">
        <f>IF('(Other Computations)'!G201=0,0,Inputs!I293*Inputs!I186*Inputs!I79*Inputs!D27*'GM Alloc Factors'!G50/('(Other Computations)'!G188+'(Other Computations)'!G201))</f>
        <v>0</v>
      </c>
      <c r="H8001" s="76">
        <f>IF('(Other Computations)'!H201=0,0,Inputs!J293*Inputs!J186*Inputs!I79*Inputs!D27*'GM Alloc Factors'!H50/('(Other Computations)'!H188+'(Other Computations)'!H201))</f>
        <v>0</v>
      </c>
      <c r="I8001" s="76">
        <f>IF('(Other Computations)'!I201=0,0,Inputs!K293*Inputs!K186*Inputs!I79*Inputs!D27*'GM Alloc Factors'!I50/('(Other Computations)'!I188+'(Other Computations)'!I201))</f>
        <v>0</v>
      </c>
      <c r="J8001" s="76">
        <f>IF('(Other Computations)'!J201=0,0,Inputs!L293*Inputs!L186*Inputs!I79*Inputs!D27*'GM Alloc Factors'!J50/('(Other Computations)'!J188+'(Other Computations)'!J201))</f>
        <v>0</v>
      </c>
      <c r="K8001" s="43">
        <f t="shared" si="1699"/>
        <v>0</v>
      </c>
    </row>
    <row r="8002" spans="1:11" ht="12.75" customHeight="1">
      <c r="A8002" s="61" t="str">
        <f>"         "&amp;Labels!B72</f>
        <v xml:space="preserve">         Customer 4</v>
      </c>
      <c r="B8002" s="76">
        <f>IF('(Other Computations)'!B202=0,0,Inputs!D294*Inputs!D187*Inputs!I80*Inputs!D27*'GM Alloc Factors'!B50/('(Other Computations)'!B189+'(Other Computations)'!B202))</f>
        <v>0</v>
      </c>
      <c r="C8002" s="76">
        <f>IF('(Other Computations)'!C202=0,0,Inputs!E294*Inputs!E187*Inputs!I80*Inputs!D27*'GM Alloc Factors'!C50/('(Other Computations)'!C189+'(Other Computations)'!C202))</f>
        <v>0</v>
      </c>
      <c r="D8002" s="76">
        <f>IF('(Other Computations)'!D202=0,0,Inputs!F294*Inputs!F187*Inputs!I80*Inputs!D27*'GM Alloc Factors'!D50/('(Other Computations)'!D189+'(Other Computations)'!D202))</f>
        <v>0</v>
      </c>
      <c r="E8002" s="76">
        <f>IF('(Other Computations)'!E202=0,0,Inputs!G294*Inputs!G187*Inputs!I80*Inputs!D27*'GM Alloc Factors'!E50/('(Other Computations)'!E189+'(Other Computations)'!E202))</f>
        <v>0</v>
      </c>
      <c r="F8002" s="43">
        <f t="shared" si="1698"/>
        <v>0</v>
      </c>
      <c r="G8002" s="76">
        <f>IF('(Other Computations)'!G202=0,0,Inputs!I294*Inputs!I187*Inputs!I80*Inputs!D27*'GM Alloc Factors'!G50/('(Other Computations)'!G189+'(Other Computations)'!G202))</f>
        <v>0</v>
      </c>
      <c r="H8002" s="76">
        <f>IF('(Other Computations)'!H202=0,0,Inputs!J294*Inputs!J187*Inputs!I80*Inputs!D27*'GM Alloc Factors'!H50/('(Other Computations)'!H189+'(Other Computations)'!H202))</f>
        <v>0</v>
      </c>
      <c r="I8002" s="76">
        <f>IF('(Other Computations)'!I202=0,0,Inputs!K294*Inputs!K187*Inputs!I80*Inputs!D27*'GM Alloc Factors'!I50/('(Other Computations)'!I189+'(Other Computations)'!I202))</f>
        <v>0</v>
      </c>
      <c r="J8002" s="76">
        <f>IF('(Other Computations)'!J202=0,0,Inputs!L294*Inputs!L187*Inputs!I80*Inputs!D27*'GM Alloc Factors'!J50/('(Other Computations)'!J189+'(Other Computations)'!J202))</f>
        <v>0</v>
      </c>
      <c r="K8002" s="43">
        <f t="shared" si="1699"/>
        <v>0</v>
      </c>
    </row>
    <row r="8003" spans="1:11" ht="12.75" customHeight="1">
      <c r="A8003" s="61" t="str">
        <f>"         "&amp;Labels!B73</f>
        <v xml:space="preserve">         Customer 5</v>
      </c>
      <c r="B8003" s="76">
        <f>IF('(Other Computations)'!B203=0,0,Inputs!D295*Inputs!D188*Inputs!I81*Inputs!D27*'GM Alloc Factors'!B50/('(Other Computations)'!B190+'(Other Computations)'!B203))</f>
        <v>0</v>
      </c>
      <c r="C8003" s="76">
        <f>IF('(Other Computations)'!C203=0,0,Inputs!E295*Inputs!E188*Inputs!I81*Inputs!D27*'GM Alloc Factors'!C50/('(Other Computations)'!C190+'(Other Computations)'!C203))</f>
        <v>0</v>
      </c>
      <c r="D8003" s="76">
        <f>IF('(Other Computations)'!D203=0,0,Inputs!F295*Inputs!F188*Inputs!I81*Inputs!D27*'GM Alloc Factors'!D50/('(Other Computations)'!D190+'(Other Computations)'!D203))</f>
        <v>0</v>
      </c>
      <c r="E8003" s="76">
        <f>IF('(Other Computations)'!E203=0,0,Inputs!G295*Inputs!G188*Inputs!I81*Inputs!D27*'GM Alloc Factors'!E50/('(Other Computations)'!E190+'(Other Computations)'!E203))</f>
        <v>0</v>
      </c>
      <c r="F8003" s="43">
        <f t="shared" si="1698"/>
        <v>0</v>
      </c>
      <c r="G8003" s="76">
        <f>IF('(Other Computations)'!G203=0,0,Inputs!I295*Inputs!I188*Inputs!I81*Inputs!D27*'GM Alloc Factors'!G50/('(Other Computations)'!G190+'(Other Computations)'!G203))</f>
        <v>0</v>
      </c>
      <c r="H8003" s="76">
        <f>IF('(Other Computations)'!H203=0,0,Inputs!J295*Inputs!J188*Inputs!I81*Inputs!D27*'GM Alloc Factors'!H50/('(Other Computations)'!H190+'(Other Computations)'!H203))</f>
        <v>0</v>
      </c>
      <c r="I8003" s="76">
        <f>IF('(Other Computations)'!I203=0,0,Inputs!K295*Inputs!K188*Inputs!I81*Inputs!D27*'GM Alloc Factors'!I50/('(Other Computations)'!I190+'(Other Computations)'!I203))</f>
        <v>0</v>
      </c>
      <c r="J8003" s="76">
        <f>IF('(Other Computations)'!J203=0,0,Inputs!L295*Inputs!L188*Inputs!I81*Inputs!D27*'GM Alloc Factors'!J50/('(Other Computations)'!J190+'(Other Computations)'!J203))</f>
        <v>0</v>
      </c>
      <c r="K8003" s="43">
        <f t="shared" si="1699"/>
        <v>0</v>
      </c>
    </row>
    <row r="8004" spans="1:11" ht="12.75" customHeight="1">
      <c r="A8004" s="61" t="str">
        <f>"         "&amp;Labels!B74</f>
        <v xml:space="preserve">         Customer 6</v>
      </c>
      <c r="B8004" s="76">
        <f>IF('(Other Computations)'!B204=0,0,Inputs!D296*Inputs!D189*Inputs!I82*Inputs!D27*'GM Alloc Factors'!B50/('(Other Computations)'!B191+'(Other Computations)'!B204))</f>
        <v>0</v>
      </c>
      <c r="C8004" s="76">
        <f>IF('(Other Computations)'!C204=0,0,Inputs!E296*Inputs!E189*Inputs!I82*Inputs!D27*'GM Alloc Factors'!C50/('(Other Computations)'!C191+'(Other Computations)'!C204))</f>
        <v>0</v>
      </c>
      <c r="D8004" s="76">
        <f>IF('(Other Computations)'!D204=0,0,Inputs!F296*Inputs!F189*Inputs!I82*Inputs!D27*'GM Alloc Factors'!D50/('(Other Computations)'!D191+'(Other Computations)'!D204))</f>
        <v>0</v>
      </c>
      <c r="E8004" s="76">
        <f>IF('(Other Computations)'!E204=0,0,Inputs!G296*Inputs!G189*Inputs!I82*Inputs!D27*'GM Alloc Factors'!E50/('(Other Computations)'!E191+'(Other Computations)'!E204))</f>
        <v>0</v>
      </c>
      <c r="F8004" s="43">
        <f t="shared" si="1698"/>
        <v>0</v>
      </c>
      <c r="G8004" s="76">
        <f>IF('(Other Computations)'!G204=0,0,Inputs!I296*Inputs!I189*Inputs!I82*Inputs!D27*'GM Alloc Factors'!G50/('(Other Computations)'!G191+'(Other Computations)'!G204))</f>
        <v>0</v>
      </c>
      <c r="H8004" s="76">
        <f>IF('(Other Computations)'!H204=0,0,Inputs!J296*Inputs!J189*Inputs!I82*Inputs!D27*'GM Alloc Factors'!H50/('(Other Computations)'!H191+'(Other Computations)'!H204))</f>
        <v>0</v>
      </c>
      <c r="I8004" s="76">
        <f>IF('(Other Computations)'!I204=0,0,Inputs!K296*Inputs!K189*Inputs!I82*Inputs!D27*'GM Alloc Factors'!I50/('(Other Computations)'!I191+'(Other Computations)'!I204))</f>
        <v>0</v>
      </c>
      <c r="J8004" s="76">
        <f>IF('(Other Computations)'!J204=0,0,Inputs!L296*Inputs!L189*Inputs!I82*Inputs!D27*'GM Alloc Factors'!J50/('(Other Computations)'!J191+'(Other Computations)'!J204))</f>
        <v>0</v>
      </c>
      <c r="K8004" s="43">
        <f t="shared" si="1699"/>
        <v>0</v>
      </c>
    </row>
    <row r="8005" spans="1:11" ht="12.75" customHeight="1">
      <c r="A8005" s="61" t="str">
        <f>"         "&amp;Labels!B75</f>
        <v xml:space="preserve">         Customer 7</v>
      </c>
      <c r="B8005" s="76">
        <f>IF('(Other Computations)'!B205=0,0,Inputs!D297*Inputs!D190*Inputs!I83*Inputs!D27*'GM Alloc Factors'!B50/('(Other Computations)'!B192+'(Other Computations)'!B205))</f>
        <v>0</v>
      </c>
      <c r="C8005" s="76">
        <f>IF('(Other Computations)'!C205=0,0,Inputs!E297*Inputs!E190*Inputs!I83*Inputs!D27*'GM Alloc Factors'!C50/('(Other Computations)'!C192+'(Other Computations)'!C205))</f>
        <v>0</v>
      </c>
      <c r="D8005" s="76">
        <f>IF('(Other Computations)'!D205=0,0,Inputs!F297*Inputs!F190*Inputs!I83*Inputs!D27*'GM Alloc Factors'!D50/('(Other Computations)'!D192+'(Other Computations)'!D205))</f>
        <v>0</v>
      </c>
      <c r="E8005" s="76">
        <f>IF('(Other Computations)'!E205=0,0,Inputs!G297*Inputs!G190*Inputs!I83*Inputs!D27*'GM Alloc Factors'!E50/('(Other Computations)'!E192+'(Other Computations)'!E205))</f>
        <v>0</v>
      </c>
      <c r="F8005" s="43">
        <f t="shared" si="1698"/>
        <v>0</v>
      </c>
      <c r="G8005" s="76">
        <f>IF('(Other Computations)'!G205=0,0,Inputs!I297*Inputs!I190*Inputs!I83*Inputs!D27*'GM Alloc Factors'!G50/('(Other Computations)'!G192+'(Other Computations)'!G205))</f>
        <v>0</v>
      </c>
      <c r="H8005" s="76">
        <f>IF('(Other Computations)'!H205=0,0,Inputs!J297*Inputs!J190*Inputs!I83*Inputs!D27*'GM Alloc Factors'!H50/('(Other Computations)'!H192+'(Other Computations)'!H205))</f>
        <v>0</v>
      </c>
      <c r="I8005" s="76">
        <f>IF('(Other Computations)'!I205=0,0,Inputs!K297*Inputs!K190*Inputs!I83*Inputs!D27*'GM Alloc Factors'!I50/('(Other Computations)'!I192+'(Other Computations)'!I205))</f>
        <v>0</v>
      </c>
      <c r="J8005" s="76">
        <f>IF('(Other Computations)'!J205=0,0,Inputs!L297*Inputs!L190*Inputs!I83*Inputs!D27*'GM Alloc Factors'!J50/('(Other Computations)'!J192+'(Other Computations)'!J205))</f>
        <v>0</v>
      </c>
      <c r="K8005" s="43">
        <f t="shared" si="1699"/>
        <v>0</v>
      </c>
    </row>
    <row r="8006" spans="1:11" ht="12.75" customHeight="1">
      <c r="A8006" s="61" t="str">
        <f>"         "&amp;Labels!B76</f>
        <v xml:space="preserve">         Customer 8</v>
      </c>
      <c r="B8006" s="76">
        <f>IF('(Other Computations)'!B206=0,0,Inputs!D298*Inputs!D191*Inputs!I84*Inputs!D27*'GM Alloc Factors'!B50/('(Other Computations)'!B193+'(Other Computations)'!B206))</f>
        <v>0</v>
      </c>
      <c r="C8006" s="76">
        <f>IF('(Other Computations)'!C206=0,0,Inputs!E298*Inputs!E191*Inputs!I84*Inputs!D27*'GM Alloc Factors'!C50/('(Other Computations)'!C193+'(Other Computations)'!C206))</f>
        <v>0</v>
      </c>
      <c r="D8006" s="76">
        <f>IF('(Other Computations)'!D206=0,0,Inputs!F298*Inputs!F191*Inputs!I84*Inputs!D27*'GM Alloc Factors'!D50/('(Other Computations)'!D193+'(Other Computations)'!D206))</f>
        <v>0</v>
      </c>
      <c r="E8006" s="76">
        <f>IF('(Other Computations)'!E206=0,0,Inputs!G298*Inputs!G191*Inputs!I84*Inputs!D27*'GM Alloc Factors'!E50/('(Other Computations)'!E193+'(Other Computations)'!E206))</f>
        <v>0</v>
      </c>
      <c r="F8006" s="43">
        <f t="shared" si="1698"/>
        <v>0</v>
      </c>
      <c r="G8006" s="76">
        <f>IF('(Other Computations)'!G206=0,0,Inputs!I298*Inputs!I191*Inputs!I84*Inputs!D27*'GM Alloc Factors'!G50/('(Other Computations)'!G193+'(Other Computations)'!G206))</f>
        <v>0</v>
      </c>
      <c r="H8006" s="76">
        <f>IF('(Other Computations)'!H206=0,0,Inputs!J298*Inputs!J191*Inputs!I84*Inputs!D27*'GM Alloc Factors'!H50/('(Other Computations)'!H193+'(Other Computations)'!H206))</f>
        <v>0</v>
      </c>
      <c r="I8006" s="76">
        <f>IF('(Other Computations)'!I206=0,0,Inputs!K298*Inputs!K191*Inputs!I84*Inputs!D27*'GM Alloc Factors'!I50/('(Other Computations)'!I193+'(Other Computations)'!I206))</f>
        <v>0</v>
      </c>
      <c r="J8006" s="76">
        <f>IF('(Other Computations)'!J206=0,0,Inputs!L298*Inputs!L191*Inputs!I84*Inputs!D27*'GM Alloc Factors'!J50/('(Other Computations)'!J193+'(Other Computations)'!J206))</f>
        <v>0</v>
      </c>
      <c r="K8006" s="43">
        <f t="shared" si="1699"/>
        <v>0</v>
      </c>
    </row>
    <row r="8007" spans="1:11" ht="12.75" customHeight="1">
      <c r="A8007" s="61" t="str">
        <f>"         "&amp;Labels!B77</f>
        <v xml:space="preserve">         Customer 9</v>
      </c>
      <c r="B8007" s="76">
        <f>IF('(Other Computations)'!B207=0,0,Inputs!D299*Inputs!D192*Inputs!I85*Inputs!D27*'GM Alloc Factors'!B50/('(Other Computations)'!B194+'(Other Computations)'!B207))</f>
        <v>0</v>
      </c>
      <c r="C8007" s="76">
        <f>IF('(Other Computations)'!C207=0,0,Inputs!E299*Inputs!E192*Inputs!I85*Inputs!D27*'GM Alloc Factors'!C50/('(Other Computations)'!C194+'(Other Computations)'!C207))</f>
        <v>0</v>
      </c>
      <c r="D8007" s="76">
        <f>IF('(Other Computations)'!D207=0,0,Inputs!F299*Inputs!F192*Inputs!I85*Inputs!D27*'GM Alloc Factors'!D50/('(Other Computations)'!D194+'(Other Computations)'!D207))</f>
        <v>0</v>
      </c>
      <c r="E8007" s="76">
        <f>IF('(Other Computations)'!E207=0,0,Inputs!G299*Inputs!G192*Inputs!I85*Inputs!D27*'GM Alloc Factors'!E50/('(Other Computations)'!E194+'(Other Computations)'!E207))</f>
        <v>0</v>
      </c>
      <c r="F8007" s="43">
        <f t="shared" si="1698"/>
        <v>0</v>
      </c>
      <c r="G8007" s="76">
        <f>IF('(Other Computations)'!G207=0,0,Inputs!I299*Inputs!I192*Inputs!I85*Inputs!D27*'GM Alloc Factors'!G50/('(Other Computations)'!G194+'(Other Computations)'!G207))</f>
        <v>0</v>
      </c>
      <c r="H8007" s="76">
        <f>IF('(Other Computations)'!H207=0,0,Inputs!J299*Inputs!J192*Inputs!I85*Inputs!D27*'GM Alloc Factors'!H50/('(Other Computations)'!H194+'(Other Computations)'!H207))</f>
        <v>0</v>
      </c>
      <c r="I8007" s="76">
        <f>IF('(Other Computations)'!I207=0,0,Inputs!K299*Inputs!K192*Inputs!I85*Inputs!D27*'GM Alloc Factors'!I50/('(Other Computations)'!I194+'(Other Computations)'!I207))</f>
        <v>0</v>
      </c>
      <c r="J8007" s="76">
        <f>IF('(Other Computations)'!J207=0,0,Inputs!L299*Inputs!L192*Inputs!I85*Inputs!D27*'GM Alloc Factors'!J50/('(Other Computations)'!J194+'(Other Computations)'!J207))</f>
        <v>0</v>
      </c>
      <c r="K8007" s="43">
        <f t="shared" si="1699"/>
        <v>0</v>
      </c>
    </row>
    <row r="8008" spans="1:11" ht="12.75" customHeight="1">
      <c r="A8008" s="61" t="str">
        <f>"         "&amp;Labels!B78</f>
        <v xml:space="preserve">         Customer 10</v>
      </c>
      <c r="B8008" s="76">
        <f>IF('(Other Computations)'!B208=0,0,Inputs!D300*Inputs!D193*Inputs!I86*Inputs!D27*'GM Alloc Factors'!B50/('(Other Computations)'!B195+'(Other Computations)'!B208))</f>
        <v>0</v>
      </c>
      <c r="C8008" s="76">
        <f>IF('(Other Computations)'!C208=0,0,Inputs!E300*Inputs!E193*Inputs!I86*Inputs!D27*'GM Alloc Factors'!C50/('(Other Computations)'!C195+'(Other Computations)'!C208))</f>
        <v>0</v>
      </c>
      <c r="D8008" s="76">
        <f>IF('(Other Computations)'!D208=0,0,Inputs!F300*Inputs!F193*Inputs!I86*Inputs!D27*'GM Alloc Factors'!D50/('(Other Computations)'!D195+'(Other Computations)'!D208))</f>
        <v>0</v>
      </c>
      <c r="E8008" s="76">
        <f>IF('(Other Computations)'!E208=0,0,Inputs!G300*Inputs!G193*Inputs!I86*Inputs!D27*'GM Alloc Factors'!E50/('(Other Computations)'!E195+'(Other Computations)'!E208))</f>
        <v>0</v>
      </c>
      <c r="F8008" s="43">
        <f t="shared" si="1698"/>
        <v>0</v>
      </c>
      <c r="G8008" s="76">
        <f>IF('(Other Computations)'!G208=0,0,Inputs!I300*Inputs!I193*Inputs!I86*Inputs!D27*'GM Alloc Factors'!G50/('(Other Computations)'!G195+'(Other Computations)'!G208))</f>
        <v>0</v>
      </c>
      <c r="H8008" s="76">
        <f>IF('(Other Computations)'!H208=0,0,Inputs!J300*Inputs!J193*Inputs!I86*Inputs!D27*'GM Alloc Factors'!H50/('(Other Computations)'!H195+'(Other Computations)'!H208))</f>
        <v>0</v>
      </c>
      <c r="I8008" s="76">
        <f>IF('(Other Computations)'!I208=0,0,Inputs!K300*Inputs!K193*Inputs!I86*Inputs!D27*'GM Alloc Factors'!I50/('(Other Computations)'!I195+'(Other Computations)'!I208))</f>
        <v>0</v>
      </c>
      <c r="J8008" s="76">
        <f>IF('(Other Computations)'!J208=0,0,Inputs!L300*Inputs!L193*Inputs!I86*Inputs!D27*'GM Alloc Factors'!J50/('(Other Computations)'!J195+'(Other Computations)'!J208))</f>
        <v>0</v>
      </c>
      <c r="K8008" s="43">
        <f t="shared" si="1699"/>
        <v>0</v>
      </c>
    </row>
    <row r="8009" spans="1:11" ht="12.75" customHeight="1">
      <c r="A8009" s="61" t="str">
        <f>"         "&amp;Labels!C68</f>
        <v xml:space="preserve">         Total</v>
      </c>
      <c r="B8009" s="84">
        <f>SUM(B7999:B8008)</f>
        <v>0</v>
      </c>
      <c r="C8009" s="84">
        <f>SUM(C7999:C8008)</f>
        <v>0</v>
      </c>
      <c r="D8009" s="84">
        <f>SUM(D7999:D8008)</f>
        <v>0</v>
      </c>
      <c r="E8009" s="84">
        <f>SUM(E7999:E8008)</f>
        <v>0</v>
      </c>
      <c r="F8009" s="43">
        <f t="shared" si="1698"/>
        <v>0</v>
      </c>
      <c r="G8009" s="84">
        <f>SUM(G7999:G8008)</f>
        <v>0</v>
      </c>
      <c r="H8009" s="84">
        <f>SUM(H7999:H8008)</f>
        <v>0</v>
      </c>
      <c r="I8009" s="84">
        <f>SUM(I7999:I8008)</f>
        <v>0</v>
      </c>
      <c r="J8009" s="84">
        <f>SUM(J7999:J8008)</f>
        <v>0</v>
      </c>
      <c r="K8009" s="43">
        <f t="shared" si="1699"/>
        <v>0</v>
      </c>
    </row>
    <row r="8010" spans="1:11" ht="12.75" customHeight="1">
      <c r="A8010" s="61" t="str">
        <f>"      "&amp;Labels!B91</f>
        <v xml:space="preserve">      Q 7</v>
      </c>
      <c r="B8010" s="84"/>
      <c r="C8010" s="84"/>
      <c r="D8010" s="84"/>
      <c r="E8010" s="84"/>
      <c r="F8010" s="43"/>
      <c r="G8010" s="84"/>
      <c r="H8010" s="84"/>
      <c r="I8010" s="84"/>
      <c r="J8010" s="84"/>
      <c r="K8010" s="43"/>
    </row>
    <row r="8011" spans="1:11" ht="12.75" customHeight="1">
      <c r="A8011" s="61" t="str">
        <f>"         "&amp;Labels!B69</f>
        <v xml:space="preserve">         Customer 1</v>
      </c>
      <c r="B8011" s="76">
        <f>IF('(Other Computations)'!B199=0,0,Inputs!D291*Inputs!D184*Inputs!J77*Inputs!D27*'GM Alloc Factors'!B53/('(Other Computations)'!B186+'(Other Computations)'!B199))</f>
        <v>0</v>
      </c>
      <c r="C8011" s="76">
        <f>IF('(Other Computations)'!C199=0,0,Inputs!E291*Inputs!E184*Inputs!J77*Inputs!D27*'GM Alloc Factors'!C53/('(Other Computations)'!C186+'(Other Computations)'!C199))</f>
        <v>0</v>
      </c>
      <c r="D8011" s="76">
        <f>IF('(Other Computations)'!D199=0,0,Inputs!F291*Inputs!F184*Inputs!J77*Inputs!D27*'GM Alloc Factors'!D53/('(Other Computations)'!D186+'(Other Computations)'!D199))</f>
        <v>0</v>
      </c>
      <c r="E8011" s="76">
        <f>IF('(Other Computations)'!E199=0,0,Inputs!G291*Inputs!G184*Inputs!J77*Inputs!D27*'GM Alloc Factors'!E53/('(Other Computations)'!E186+'(Other Computations)'!E199))</f>
        <v>0</v>
      </c>
      <c r="F8011" s="43">
        <f t="shared" ref="F8011:F8021" si="1700">SUM(B8011:E8011)</f>
        <v>0</v>
      </c>
      <c r="G8011" s="76">
        <f>IF('(Other Computations)'!G199=0,0,Inputs!I291*Inputs!I184*Inputs!J77*Inputs!D27*'GM Alloc Factors'!G53/('(Other Computations)'!G186+'(Other Computations)'!G199))</f>
        <v>0</v>
      </c>
      <c r="H8011" s="76">
        <f>IF('(Other Computations)'!H199=0,0,Inputs!J291*Inputs!J184*Inputs!J77*Inputs!D27*'GM Alloc Factors'!H53/('(Other Computations)'!H186+'(Other Computations)'!H199))</f>
        <v>0</v>
      </c>
      <c r="I8011" s="76">
        <f>IF('(Other Computations)'!I199=0,0,Inputs!K291*Inputs!K184*Inputs!J77*Inputs!D27*'GM Alloc Factors'!I53/('(Other Computations)'!I186+'(Other Computations)'!I199))</f>
        <v>0</v>
      </c>
      <c r="J8011" s="76">
        <f>IF('(Other Computations)'!J199=0,0,Inputs!L291*Inputs!L184*Inputs!J77*Inputs!D27*'GM Alloc Factors'!J53/('(Other Computations)'!J186+'(Other Computations)'!J199))</f>
        <v>0</v>
      </c>
      <c r="K8011" s="43">
        <f t="shared" ref="K8011:K8021" si="1701">SUM(G8011:J8011)</f>
        <v>0</v>
      </c>
    </row>
    <row r="8012" spans="1:11" ht="12.75" customHeight="1">
      <c r="A8012" s="61" t="str">
        <f>"         "&amp;Labels!B70</f>
        <v xml:space="preserve">         Customer 2</v>
      </c>
      <c r="B8012" s="76">
        <f>IF('(Other Computations)'!B200=0,0,Inputs!D292*Inputs!D185*Inputs!J78*Inputs!D27*'GM Alloc Factors'!B53/('(Other Computations)'!B187+'(Other Computations)'!B200))</f>
        <v>0</v>
      </c>
      <c r="C8012" s="76">
        <f>IF('(Other Computations)'!C200=0,0,Inputs!E292*Inputs!E185*Inputs!J78*Inputs!D27*'GM Alloc Factors'!C53/('(Other Computations)'!C187+'(Other Computations)'!C200))</f>
        <v>0</v>
      </c>
      <c r="D8012" s="76">
        <f>IF('(Other Computations)'!D200=0,0,Inputs!F292*Inputs!F185*Inputs!J78*Inputs!D27*'GM Alloc Factors'!D53/('(Other Computations)'!D187+'(Other Computations)'!D200))</f>
        <v>0</v>
      </c>
      <c r="E8012" s="76">
        <f>IF('(Other Computations)'!E200=0,0,Inputs!G292*Inputs!G185*Inputs!J78*Inputs!D27*'GM Alloc Factors'!E53/('(Other Computations)'!E187+'(Other Computations)'!E200))</f>
        <v>0</v>
      </c>
      <c r="F8012" s="43">
        <f t="shared" si="1700"/>
        <v>0</v>
      </c>
      <c r="G8012" s="76">
        <f>IF('(Other Computations)'!G200=0,0,Inputs!I292*Inputs!I185*Inputs!J78*Inputs!D27*'GM Alloc Factors'!G53/('(Other Computations)'!G187+'(Other Computations)'!G200))</f>
        <v>0</v>
      </c>
      <c r="H8012" s="76">
        <f>IF('(Other Computations)'!H200=0,0,Inputs!J292*Inputs!J185*Inputs!J78*Inputs!D27*'GM Alloc Factors'!H53/('(Other Computations)'!H187+'(Other Computations)'!H200))</f>
        <v>0</v>
      </c>
      <c r="I8012" s="76">
        <f>IF('(Other Computations)'!I200=0,0,Inputs!K292*Inputs!K185*Inputs!J78*Inputs!D27*'GM Alloc Factors'!I53/('(Other Computations)'!I187+'(Other Computations)'!I200))</f>
        <v>0</v>
      </c>
      <c r="J8012" s="76">
        <f>IF('(Other Computations)'!J200=0,0,Inputs!L292*Inputs!L185*Inputs!J78*Inputs!D27*'GM Alloc Factors'!J53/('(Other Computations)'!J187+'(Other Computations)'!J200))</f>
        <v>0</v>
      </c>
      <c r="K8012" s="43">
        <f t="shared" si="1701"/>
        <v>0</v>
      </c>
    </row>
    <row r="8013" spans="1:11" ht="12.75" customHeight="1">
      <c r="A8013" s="61" t="str">
        <f>"         "&amp;Labels!B71</f>
        <v xml:space="preserve">         Customer 3</v>
      </c>
      <c r="B8013" s="76">
        <f>IF('(Other Computations)'!B201=0,0,Inputs!D293*Inputs!D186*Inputs!J79*Inputs!D27*'GM Alloc Factors'!B53/('(Other Computations)'!B188+'(Other Computations)'!B201))</f>
        <v>0</v>
      </c>
      <c r="C8013" s="76">
        <f>IF('(Other Computations)'!C201=0,0,Inputs!E293*Inputs!E186*Inputs!J79*Inputs!D27*'GM Alloc Factors'!C53/('(Other Computations)'!C188+'(Other Computations)'!C201))</f>
        <v>0</v>
      </c>
      <c r="D8013" s="76">
        <f>IF('(Other Computations)'!D201=0,0,Inputs!F293*Inputs!F186*Inputs!J79*Inputs!D27*'GM Alloc Factors'!D53/('(Other Computations)'!D188+'(Other Computations)'!D201))</f>
        <v>0</v>
      </c>
      <c r="E8013" s="76">
        <f>IF('(Other Computations)'!E201=0,0,Inputs!G293*Inputs!G186*Inputs!J79*Inputs!D27*'GM Alloc Factors'!E53/('(Other Computations)'!E188+'(Other Computations)'!E201))</f>
        <v>0</v>
      </c>
      <c r="F8013" s="43">
        <f t="shared" si="1700"/>
        <v>0</v>
      </c>
      <c r="G8013" s="76">
        <f>IF('(Other Computations)'!G201=0,0,Inputs!I293*Inputs!I186*Inputs!J79*Inputs!D27*'GM Alloc Factors'!G53/('(Other Computations)'!G188+'(Other Computations)'!G201))</f>
        <v>0</v>
      </c>
      <c r="H8013" s="76">
        <f>IF('(Other Computations)'!H201=0,0,Inputs!J293*Inputs!J186*Inputs!J79*Inputs!D27*'GM Alloc Factors'!H53/('(Other Computations)'!H188+'(Other Computations)'!H201))</f>
        <v>0</v>
      </c>
      <c r="I8013" s="76">
        <f>IF('(Other Computations)'!I201=0,0,Inputs!K293*Inputs!K186*Inputs!J79*Inputs!D27*'GM Alloc Factors'!I53/('(Other Computations)'!I188+'(Other Computations)'!I201))</f>
        <v>0</v>
      </c>
      <c r="J8013" s="76">
        <f>IF('(Other Computations)'!J201=0,0,Inputs!L293*Inputs!L186*Inputs!J79*Inputs!D27*'GM Alloc Factors'!J53/('(Other Computations)'!J188+'(Other Computations)'!J201))</f>
        <v>0</v>
      </c>
      <c r="K8013" s="43">
        <f t="shared" si="1701"/>
        <v>0</v>
      </c>
    </row>
    <row r="8014" spans="1:11" ht="12.75" customHeight="1">
      <c r="A8014" s="61" t="str">
        <f>"         "&amp;Labels!B72</f>
        <v xml:space="preserve">         Customer 4</v>
      </c>
      <c r="B8014" s="76">
        <f>IF('(Other Computations)'!B202=0,0,Inputs!D294*Inputs!D187*Inputs!J80*Inputs!D27*'GM Alloc Factors'!B53/('(Other Computations)'!B189+'(Other Computations)'!B202))</f>
        <v>0</v>
      </c>
      <c r="C8014" s="76">
        <f>IF('(Other Computations)'!C202=0,0,Inputs!E294*Inputs!E187*Inputs!J80*Inputs!D27*'GM Alloc Factors'!C53/('(Other Computations)'!C189+'(Other Computations)'!C202))</f>
        <v>0</v>
      </c>
      <c r="D8014" s="76">
        <f>IF('(Other Computations)'!D202=0,0,Inputs!F294*Inputs!F187*Inputs!J80*Inputs!D27*'GM Alloc Factors'!D53/('(Other Computations)'!D189+'(Other Computations)'!D202))</f>
        <v>0</v>
      </c>
      <c r="E8014" s="76">
        <f>IF('(Other Computations)'!E202=0,0,Inputs!G294*Inputs!G187*Inputs!J80*Inputs!D27*'GM Alloc Factors'!E53/('(Other Computations)'!E189+'(Other Computations)'!E202))</f>
        <v>0</v>
      </c>
      <c r="F8014" s="43">
        <f t="shared" si="1700"/>
        <v>0</v>
      </c>
      <c r="G8014" s="76">
        <f>IF('(Other Computations)'!G202=0,0,Inputs!I294*Inputs!I187*Inputs!J80*Inputs!D27*'GM Alloc Factors'!G53/('(Other Computations)'!G189+'(Other Computations)'!G202))</f>
        <v>0</v>
      </c>
      <c r="H8014" s="76">
        <f>IF('(Other Computations)'!H202=0,0,Inputs!J294*Inputs!J187*Inputs!J80*Inputs!D27*'GM Alloc Factors'!H53/('(Other Computations)'!H189+'(Other Computations)'!H202))</f>
        <v>0</v>
      </c>
      <c r="I8014" s="76">
        <f>IF('(Other Computations)'!I202=0,0,Inputs!K294*Inputs!K187*Inputs!J80*Inputs!D27*'GM Alloc Factors'!I53/('(Other Computations)'!I189+'(Other Computations)'!I202))</f>
        <v>0</v>
      </c>
      <c r="J8014" s="76">
        <f>IF('(Other Computations)'!J202=0,0,Inputs!L294*Inputs!L187*Inputs!J80*Inputs!D27*'GM Alloc Factors'!J53/('(Other Computations)'!J189+'(Other Computations)'!J202))</f>
        <v>0</v>
      </c>
      <c r="K8014" s="43">
        <f t="shared" si="1701"/>
        <v>0</v>
      </c>
    </row>
    <row r="8015" spans="1:11" ht="12.75" customHeight="1">
      <c r="A8015" s="61" t="str">
        <f>"         "&amp;Labels!B73</f>
        <v xml:space="preserve">         Customer 5</v>
      </c>
      <c r="B8015" s="76">
        <f>IF('(Other Computations)'!B203=0,0,Inputs!D295*Inputs!D188*Inputs!J81*Inputs!D27*'GM Alloc Factors'!B53/('(Other Computations)'!B190+'(Other Computations)'!B203))</f>
        <v>0</v>
      </c>
      <c r="C8015" s="76">
        <f>IF('(Other Computations)'!C203=0,0,Inputs!E295*Inputs!E188*Inputs!J81*Inputs!D27*'GM Alloc Factors'!C53/('(Other Computations)'!C190+'(Other Computations)'!C203))</f>
        <v>0</v>
      </c>
      <c r="D8015" s="76">
        <f>IF('(Other Computations)'!D203=0,0,Inputs!F295*Inputs!F188*Inputs!J81*Inputs!D27*'GM Alloc Factors'!D53/('(Other Computations)'!D190+'(Other Computations)'!D203))</f>
        <v>0</v>
      </c>
      <c r="E8015" s="76">
        <f>IF('(Other Computations)'!E203=0,0,Inputs!G295*Inputs!G188*Inputs!J81*Inputs!D27*'GM Alloc Factors'!E53/('(Other Computations)'!E190+'(Other Computations)'!E203))</f>
        <v>0</v>
      </c>
      <c r="F8015" s="43">
        <f t="shared" si="1700"/>
        <v>0</v>
      </c>
      <c r="G8015" s="76">
        <f>IF('(Other Computations)'!G203=0,0,Inputs!I295*Inputs!I188*Inputs!J81*Inputs!D27*'GM Alloc Factors'!G53/('(Other Computations)'!G190+'(Other Computations)'!G203))</f>
        <v>0</v>
      </c>
      <c r="H8015" s="76">
        <f>IF('(Other Computations)'!H203=0,0,Inputs!J295*Inputs!J188*Inputs!J81*Inputs!D27*'GM Alloc Factors'!H53/('(Other Computations)'!H190+'(Other Computations)'!H203))</f>
        <v>0</v>
      </c>
      <c r="I8015" s="76">
        <f>IF('(Other Computations)'!I203=0,0,Inputs!K295*Inputs!K188*Inputs!J81*Inputs!D27*'GM Alloc Factors'!I53/('(Other Computations)'!I190+'(Other Computations)'!I203))</f>
        <v>0</v>
      </c>
      <c r="J8015" s="76">
        <f>IF('(Other Computations)'!J203=0,0,Inputs!L295*Inputs!L188*Inputs!J81*Inputs!D27*'GM Alloc Factors'!J53/('(Other Computations)'!J190+'(Other Computations)'!J203))</f>
        <v>0</v>
      </c>
      <c r="K8015" s="43">
        <f t="shared" si="1701"/>
        <v>0</v>
      </c>
    </row>
    <row r="8016" spans="1:11" ht="12.75" customHeight="1">
      <c r="A8016" s="61" t="str">
        <f>"         "&amp;Labels!B74</f>
        <v xml:space="preserve">         Customer 6</v>
      </c>
      <c r="B8016" s="76">
        <f>IF('(Other Computations)'!B204=0,0,Inputs!D296*Inputs!D189*Inputs!J82*Inputs!D27*'GM Alloc Factors'!B53/('(Other Computations)'!B191+'(Other Computations)'!B204))</f>
        <v>0</v>
      </c>
      <c r="C8016" s="76">
        <f>IF('(Other Computations)'!C204=0,0,Inputs!E296*Inputs!E189*Inputs!J82*Inputs!D27*'GM Alloc Factors'!C53/('(Other Computations)'!C191+'(Other Computations)'!C204))</f>
        <v>0</v>
      </c>
      <c r="D8016" s="76">
        <f>IF('(Other Computations)'!D204=0,0,Inputs!F296*Inputs!F189*Inputs!J82*Inputs!D27*'GM Alloc Factors'!D53/('(Other Computations)'!D191+'(Other Computations)'!D204))</f>
        <v>0</v>
      </c>
      <c r="E8016" s="76">
        <f>IF('(Other Computations)'!E204=0,0,Inputs!G296*Inputs!G189*Inputs!J82*Inputs!D27*'GM Alloc Factors'!E53/('(Other Computations)'!E191+'(Other Computations)'!E204))</f>
        <v>0</v>
      </c>
      <c r="F8016" s="43">
        <f t="shared" si="1700"/>
        <v>0</v>
      </c>
      <c r="G8016" s="76">
        <f>IF('(Other Computations)'!G204=0,0,Inputs!I296*Inputs!I189*Inputs!J82*Inputs!D27*'GM Alloc Factors'!G53/('(Other Computations)'!G191+'(Other Computations)'!G204))</f>
        <v>0</v>
      </c>
      <c r="H8016" s="76">
        <f>IF('(Other Computations)'!H204=0,0,Inputs!J296*Inputs!J189*Inputs!J82*Inputs!D27*'GM Alloc Factors'!H53/('(Other Computations)'!H191+'(Other Computations)'!H204))</f>
        <v>0</v>
      </c>
      <c r="I8016" s="76">
        <f>IF('(Other Computations)'!I204=0,0,Inputs!K296*Inputs!K189*Inputs!J82*Inputs!D27*'GM Alloc Factors'!I53/('(Other Computations)'!I191+'(Other Computations)'!I204))</f>
        <v>0</v>
      </c>
      <c r="J8016" s="76">
        <f>IF('(Other Computations)'!J204=0,0,Inputs!L296*Inputs!L189*Inputs!J82*Inputs!D27*'GM Alloc Factors'!J53/('(Other Computations)'!J191+'(Other Computations)'!J204))</f>
        <v>0</v>
      </c>
      <c r="K8016" s="43">
        <f t="shared" si="1701"/>
        <v>0</v>
      </c>
    </row>
    <row r="8017" spans="1:11" ht="12.75" customHeight="1">
      <c r="A8017" s="61" t="str">
        <f>"         "&amp;Labels!B75</f>
        <v xml:space="preserve">         Customer 7</v>
      </c>
      <c r="B8017" s="76">
        <f>IF('(Other Computations)'!B205=0,0,Inputs!D297*Inputs!D190*Inputs!J83*Inputs!D27*'GM Alloc Factors'!B53/('(Other Computations)'!B192+'(Other Computations)'!B205))</f>
        <v>0</v>
      </c>
      <c r="C8017" s="76">
        <f>IF('(Other Computations)'!C205=0,0,Inputs!E297*Inputs!E190*Inputs!J83*Inputs!D27*'GM Alloc Factors'!C53/('(Other Computations)'!C192+'(Other Computations)'!C205))</f>
        <v>0</v>
      </c>
      <c r="D8017" s="76">
        <f>IF('(Other Computations)'!D205=0,0,Inputs!F297*Inputs!F190*Inputs!J83*Inputs!D27*'GM Alloc Factors'!D53/('(Other Computations)'!D192+'(Other Computations)'!D205))</f>
        <v>0</v>
      </c>
      <c r="E8017" s="76">
        <f>IF('(Other Computations)'!E205=0,0,Inputs!G297*Inputs!G190*Inputs!J83*Inputs!D27*'GM Alloc Factors'!E53/('(Other Computations)'!E192+'(Other Computations)'!E205))</f>
        <v>0</v>
      </c>
      <c r="F8017" s="43">
        <f t="shared" si="1700"/>
        <v>0</v>
      </c>
      <c r="G8017" s="76">
        <f>IF('(Other Computations)'!G205=0,0,Inputs!I297*Inputs!I190*Inputs!J83*Inputs!D27*'GM Alloc Factors'!G53/('(Other Computations)'!G192+'(Other Computations)'!G205))</f>
        <v>0</v>
      </c>
      <c r="H8017" s="76">
        <f>IF('(Other Computations)'!H205=0,0,Inputs!J297*Inputs!J190*Inputs!J83*Inputs!D27*'GM Alloc Factors'!H53/('(Other Computations)'!H192+'(Other Computations)'!H205))</f>
        <v>0</v>
      </c>
      <c r="I8017" s="76">
        <f>IF('(Other Computations)'!I205=0,0,Inputs!K297*Inputs!K190*Inputs!J83*Inputs!D27*'GM Alloc Factors'!I53/('(Other Computations)'!I192+'(Other Computations)'!I205))</f>
        <v>0</v>
      </c>
      <c r="J8017" s="76">
        <f>IF('(Other Computations)'!J205=0,0,Inputs!L297*Inputs!L190*Inputs!J83*Inputs!D27*'GM Alloc Factors'!J53/('(Other Computations)'!J192+'(Other Computations)'!J205))</f>
        <v>0</v>
      </c>
      <c r="K8017" s="43">
        <f t="shared" si="1701"/>
        <v>0</v>
      </c>
    </row>
    <row r="8018" spans="1:11" ht="12.75" customHeight="1">
      <c r="A8018" s="61" t="str">
        <f>"         "&amp;Labels!B76</f>
        <v xml:space="preserve">         Customer 8</v>
      </c>
      <c r="B8018" s="76">
        <f>IF('(Other Computations)'!B206=0,0,Inputs!D298*Inputs!D191*Inputs!J84*Inputs!D27*'GM Alloc Factors'!B53/('(Other Computations)'!B193+'(Other Computations)'!B206))</f>
        <v>0</v>
      </c>
      <c r="C8018" s="76">
        <f>IF('(Other Computations)'!C206=0,0,Inputs!E298*Inputs!E191*Inputs!J84*Inputs!D27*'GM Alloc Factors'!C53/('(Other Computations)'!C193+'(Other Computations)'!C206))</f>
        <v>0</v>
      </c>
      <c r="D8018" s="76">
        <f>IF('(Other Computations)'!D206=0,0,Inputs!F298*Inputs!F191*Inputs!J84*Inputs!D27*'GM Alloc Factors'!D53/('(Other Computations)'!D193+'(Other Computations)'!D206))</f>
        <v>0</v>
      </c>
      <c r="E8018" s="76">
        <f>IF('(Other Computations)'!E206=0,0,Inputs!G298*Inputs!G191*Inputs!J84*Inputs!D27*'GM Alloc Factors'!E53/('(Other Computations)'!E193+'(Other Computations)'!E206))</f>
        <v>0</v>
      </c>
      <c r="F8018" s="43">
        <f t="shared" si="1700"/>
        <v>0</v>
      </c>
      <c r="G8018" s="76">
        <f>IF('(Other Computations)'!G206=0,0,Inputs!I298*Inputs!I191*Inputs!J84*Inputs!D27*'GM Alloc Factors'!G53/('(Other Computations)'!G193+'(Other Computations)'!G206))</f>
        <v>0</v>
      </c>
      <c r="H8018" s="76">
        <f>IF('(Other Computations)'!H206=0,0,Inputs!J298*Inputs!J191*Inputs!J84*Inputs!D27*'GM Alloc Factors'!H53/('(Other Computations)'!H193+'(Other Computations)'!H206))</f>
        <v>0</v>
      </c>
      <c r="I8018" s="76">
        <f>IF('(Other Computations)'!I206=0,0,Inputs!K298*Inputs!K191*Inputs!J84*Inputs!D27*'GM Alloc Factors'!I53/('(Other Computations)'!I193+'(Other Computations)'!I206))</f>
        <v>0</v>
      </c>
      <c r="J8018" s="76">
        <f>IF('(Other Computations)'!J206=0,0,Inputs!L298*Inputs!L191*Inputs!J84*Inputs!D27*'GM Alloc Factors'!J53/('(Other Computations)'!J193+'(Other Computations)'!J206))</f>
        <v>0</v>
      </c>
      <c r="K8018" s="43">
        <f t="shared" si="1701"/>
        <v>0</v>
      </c>
    </row>
    <row r="8019" spans="1:11" ht="12.75" customHeight="1">
      <c r="A8019" s="61" t="str">
        <f>"         "&amp;Labels!B77</f>
        <v xml:space="preserve">         Customer 9</v>
      </c>
      <c r="B8019" s="76">
        <f>IF('(Other Computations)'!B207=0,0,Inputs!D299*Inputs!D192*Inputs!J85*Inputs!D27*'GM Alloc Factors'!B53/('(Other Computations)'!B194+'(Other Computations)'!B207))</f>
        <v>0</v>
      </c>
      <c r="C8019" s="76">
        <f>IF('(Other Computations)'!C207=0,0,Inputs!E299*Inputs!E192*Inputs!J85*Inputs!D27*'GM Alloc Factors'!C53/('(Other Computations)'!C194+'(Other Computations)'!C207))</f>
        <v>0</v>
      </c>
      <c r="D8019" s="76">
        <f>IF('(Other Computations)'!D207=0,0,Inputs!F299*Inputs!F192*Inputs!J85*Inputs!D27*'GM Alloc Factors'!D53/('(Other Computations)'!D194+'(Other Computations)'!D207))</f>
        <v>0</v>
      </c>
      <c r="E8019" s="76">
        <f>IF('(Other Computations)'!E207=0,0,Inputs!G299*Inputs!G192*Inputs!J85*Inputs!D27*'GM Alloc Factors'!E53/('(Other Computations)'!E194+'(Other Computations)'!E207))</f>
        <v>0</v>
      </c>
      <c r="F8019" s="43">
        <f t="shared" si="1700"/>
        <v>0</v>
      </c>
      <c r="G8019" s="76">
        <f>IF('(Other Computations)'!G207=0,0,Inputs!I299*Inputs!I192*Inputs!J85*Inputs!D27*'GM Alloc Factors'!G53/('(Other Computations)'!G194+'(Other Computations)'!G207))</f>
        <v>0</v>
      </c>
      <c r="H8019" s="76">
        <f>IF('(Other Computations)'!H207=0,0,Inputs!J299*Inputs!J192*Inputs!J85*Inputs!D27*'GM Alloc Factors'!H53/('(Other Computations)'!H194+'(Other Computations)'!H207))</f>
        <v>0</v>
      </c>
      <c r="I8019" s="76">
        <f>IF('(Other Computations)'!I207=0,0,Inputs!K299*Inputs!K192*Inputs!J85*Inputs!D27*'GM Alloc Factors'!I53/('(Other Computations)'!I194+'(Other Computations)'!I207))</f>
        <v>0</v>
      </c>
      <c r="J8019" s="76">
        <f>IF('(Other Computations)'!J207=0,0,Inputs!L299*Inputs!L192*Inputs!J85*Inputs!D27*'GM Alloc Factors'!J53/('(Other Computations)'!J194+'(Other Computations)'!J207))</f>
        <v>0</v>
      </c>
      <c r="K8019" s="43">
        <f t="shared" si="1701"/>
        <v>0</v>
      </c>
    </row>
    <row r="8020" spans="1:11" ht="12.75" customHeight="1">
      <c r="A8020" s="61" t="str">
        <f>"         "&amp;Labels!B78</f>
        <v xml:space="preserve">         Customer 10</v>
      </c>
      <c r="B8020" s="76">
        <f>IF('(Other Computations)'!B208=0,0,Inputs!D300*Inputs!D193*Inputs!J86*Inputs!D27*'GM Alloc Factors'!B53/('(Other Computations)'!B195+'(Other Computations)'!B208))</f>
        <v>0</v>
      </c>
      <c r="C8020" s="76">
        <f>IF('(Other Computations)'!C208=0,0,Inputs!E300*Inputs!E193*Inputs!J86*Inputs!D27*'GM Alloc Factors'!C53/('(Other Computations)'!C195+'(Other Computations)'!C208))</f>
        <v>0</v>
      </c>
      <c r="D8020" s="76">
        <f>IF('(Other Computations)'!D208=0,0,Inputs!F300*Inputs!F193*Inputs!J86*Inputs!D27*'GM Alloc Factors'!D53/('(Other Computations)'!D195+'(Other Computations)'!D208))</f>
        <v>0</v>
      </c>
      <c r="E8020" s="76">
        <f>IF('(Other Computations)'!E208=0,0,Inputs!G300*Inputs!G193*Inputs!J86*Inputs!D27*'GM Alloc Factors'!E53/('(Other Computations)'!E195+'(Other Computations)'!E208))</f>
        <v>0</v>
      </c>
      <c r="F8020" s="43">
        <f t="shared" si="1700"/>
        <v>0</v>
      </c>
      <c r="G8020" s="76">
        <f>IF('(Other Computations)'!G208=0,0,Inputs!I300*Inputs!I193*Inputs!J86*Inputs!D27*'GM Alloc Factors'!G53/('(Other Computations)'!G195+'(Other Computations)'!G208))</f>
        <v>0</v>
      </c>
      <c r="H8020" s="76">
        <f>IF('(Other Computations)'!H208=0,0,Inputs!J300*Inputs!J193*Inputs!J86*Inputs!D27*'GM Alloc Factors'!H53/('(Other Computations)'!H195+'(Other Computations)'!H208))</f>
        <v>0</v>
      </c>
      <c r="I8020" s="76">
        <f>IF('(Other Computations)'!I208=0,0,Inputs!K300*Inputs!K193*Inputs!J86*Inputs!D27*'GM Alloc Factors'!I53/('(Other Computations)'!I195+'(Other Computations)'!I208))</f>
        <v>0</v>
      </c>
      <c r="J8020" s="76">
        <f>IF('(Other Computations)'!J208=0,0,Inputs!L300*Inputs!L193*Inputs!J86*Inputs!D27*'GM Alloc Factors'!J53/('(Other Computations)'!J195+'(Other Computations)'!J208))</f>
        <v>0</v>
      </c>
      <c r="K8020" s="43">
        <f t="shared" si="1701"/>
        <v>0</v>
      </c>
    </row>
    <row r="8021" spans="1:11" ht="12.75" customHeight="1">
      <c r="A8021" s="61" t="str">
        <f>"         "&amp;Labels!C68</f>
        <v xml:space="preserve">         Total</v>
      </c>
      <c r="B8021" s="84">
        <f>SUM(B8011:B8020)</f>
        <v>0</v>
      </c>
      <c r="C8021" s="84">
        <f>SUM(C8011:C8020)</f>
        <v>0</v>
      </c>
      <c r="D8021" s="84">
        <f>SUM(D8011:D8020)</f>
        <v>0</v>
      </c>
      <c r="E8021" s="84">
        <f>SUM(E8011:E8020)</f>
        <v>0</v>
      </c>
      <c r="F8021" s="43">
        <f t="shared" si="1700"/>
        <v>0</v>
      </c>
      <c r="G8021" s="84">
        <f>SUM(G8011:G8020)</f>
        <v>0</v>
      </c>
      <c r="H8021" s="84">
        <f>SUM(H8011:H8020)</f>
        <v>0</v>
      </c>
      <c r="I8021" s="84">
        <f>SUM(I8011:I8020)</f>
        <v>0</v>
      </c>
      <c r="J8021" s="84">
        <f>SUM(J8011:J8020)</f>
        <v>0</v>
      </c>
      <c r="K8021" s="43">
        <f t="shared" si="1701"/>
        <v>0</v>
      </c>
    </row>
    <row r="8022" spans="1:11" ht="12.75" customHeight="1">
      <c r="A8022" s="61" t="str">
        <f>"      "&amp;Labels!B92</f>
        <v xml:space="preserve">      Q 8</v>
      </c>
      <c r="B8022" s="84"/>
      <c r="C8022" s="84"/>
      <c r="D8022" s="84"/>
      <c r="E8022" s="84"/>
      <c r="F8022" s="43"/>
      <c r="G8022" s="84"/>
      <c r="H8022" s="84"/>
      <c r="I8022" s="84"/>
      <c r="J8022" s="84"/>
      <c r="K8022" s="43"/>
    </row>
    <row r="8023" spans="1:11" ht="12.75" customHeight="1">
      <c r="A8023" s="61" t="str">
        <f>"         "&amp;Labels!B69</f>
        <v xml:space="preserve">         Customer 1</v>
      </c>
      <c r="B8023" s="76">
        <f>IF('(Other Computations)'!B199=0,0,Inputs!D291*Inputs!D184*Inputs!K77*Inputs!D27*'GM Alloc Factors'!B56/('(Other Computations)'!B186+'(Other Computations)'!B199))</f>
        <v>0</v>
      </c>
      <c r="C8023" s="76">
        <f>IF('(Other Computations)'!C199=0,0,Inputs!E291*Inputs!E184*Inputs!K77*Inputs!D27*'GM Alloc Factors'!C56/('(Other Computations)'!C186+'(Other Computations)'!C199))</f>
        <v>0</v>
      </c>
      <c r="D8023" s="76">
        <f>IF('(Other Computations)'!D199=0,0,Inputs!F291*Inputs!F184*Inputs!K77*Inputs!D27*'GM Alloc Factors'!D56/('(Other Computations)'!D186+'(Other Computations)'!D199))</f>
        <v>0</v>
      </c>
      <c r="E8023" s="76">
        <f>IF('(Other Computations)'!E199=0,0,Inputs!G291*Inputs!G184*Inputs!K77*Inputs!D27*'GM Alloc Factors'!E56/('(Other Computations)'!E186+'(Other Computations)'!E199))</f>
        <v>0</v>
      </c>
      <c r="F8023" s="43">
        <f t="shared" ref="F8023:F8044" si="1702">SUM(B8023:E8023)</f>
        <v>0</v>
      </c>
      <c r="G8023" s="76">
        <f>IF('(Other Computations)'!G199=0,0,Inputs!I291*Inputs!I184*Inputs!K77*Inputs!D27*'GM Alloc Factors'!G56/('(Other Computations)'!G186+'(Other Computations)'!G199))</f>
        <v>0</v>
      </c>
      <c r="H8023" s="76">
        <f>IF('(Other Computations)'!H199=0,0,Inputs!J291*Inputs!J184*Inputs!K77*Inputs!D27*'GM Alloc Factors'!H56/('(Other Computations)'!H186+'(Other Computations)'!H199))</f>
        <v>0</v>
      </c>
      <c r="I8023" s="76">
        <f>IF('(Other Computations)'!I199=0,0,Inputs!K291*Inputs!K184*Inputs!K77*Inputs!D27*'GM Alloc Factors'!I56/('(Other Computations)'!I186+'(Other Computations)'!I199))</f>
        <v>0</v>
      </c>
      <c r="J8023" s="76">
        <f>IF('(Other Computations)'!J199=0,0,Inputs!L291*Inputs!L184*Inputs!K77*Inputs!D27*'GM Alloc Factors'!J56/('(Other Computations)'!J186+'(Other Computations)'!J199))</f>
        <v>0</v>
      </c>
      <c r="K8023" s="43">
        <f t="shared" ref="K8023:K8044" si="1703">SUM(G8023:J8023)</f>
        <v>0</v>
      </c>
    </row>
    <row r="8024" spans="1:11" ht="12.75" customHeight="1">
      <c r="A8024" s="61" t="str">
        <f>"         "&amp;Labels!B70</f>
        <v xml:space="preserve">         Customer 2</v>
      </c>
      <c r="B8024" s="76">
        <f>IF('(Other Computations)'!B200=0,0,Inputs!D292*Inputs!D185*Inputs!K78*Inputs!D27*'GM Alloc Factors'!B56/('(Other Computations)'!B187+'(Other Computations)'!B200))</f>
        <v>0</v>
      </c>
      <c r="C8024" s="76">
        <f>IF('(Other Computations)'!C200=0,0,Inputs!E292*Inputs!E185*Inputs!K78*Inputs!D27*'GM Alloc Factors'!C56/('(Other Computations)'!C187+'(Other Computations)'!C200))</f>
        <v>0</v>
      </c>
      <c r="D8024" s="76">
        <f>IF('(Other Computations)'!D200=0,0,Inputs!F292*Inputs!F185*Inputs!K78*Inputs!D27*'GM Alloc Factors'!D56/('(Other Computations)'!D187+'(Other Computations)'!D200))</f>
        <v>0</v>
      </c>
      <c r="E8024" s="76">
        <f>IF('(Other Computations)'!E200=0,0,Inputs!G292*Inputs!G185*Inputs!K78*Inputs!D27*'GM Alloc Factors'!E56/('(Other Computations)'!E187+'(Other Computations)'!E200))</f>
        <v>0</v>
      </c>
      <c r="F8024" s="43">
        <f t="shared" si="1702"/>
        <v>0</v>
      </c>
      <c r="G8024" s="76">
        <f>IF('(Other Computations)'!G200=0,0,Inputs!I292*Inputs!I185*Inputs!K78*Inputs!D27*'GM Alloc Factors'!G56/('(Other Computations)'!G187+'(Other Computations)'!G200))</f>
        <v>0</v>
      </c>
      <c r="H8024" s="76">
        <f>IF('(Other Computations)'!H200=0,0,Inputs!J292*Inputs!J185*Inputs!K78*Inputs!D27*'GM Alloc Factors'!H56/('(Other Computations)'!H187+'(Other Computations)'!H200))</f>
        <v>0</v>
      </c>
      <c r="I8024" s="76">
        <f>IF('(Other Computations)'!I200=0,0,Inputs!K292*Inputs!K185*Inputs!K78*Inputs!D27*'GM Alloc Factors'!I56/('(Other Computations)'!I187+'(Other Computations)'!I200))</f>
        <v>0</v>
      </c>
      <c r="J8024" s="76">
        <f>IF('(Other Computations)'!J200=0,0,Inputs!L292*Inputs!L185*Inputs!K78*Inputs!D27*'GM Alloc Factors'!J56/('(Other Computations)'!J187+'(Other Computations)'!J200))</f>
        <v>0</v>
      </c>
      <c r="K8024" s="43">
        <f t="shared" si="1703"/>
        <v>0</v>
      </c>
    </row>
    <row r="8025" spans="1:11" ht="12.75" customHeight="1">
      <c r="A8025" s="61" t="str">
        <f>"         "&amp;Labels!B71</f>
        <v xml:space="preserve">         Customer 3</v>
      </c>
      <c r="B8025" s="76">
        <f>IF('(Other Computations)'!B201=0,0,Inputs!D293*Inputs!D186*Inputs!K79*Inputs!D27*'GM Alloc Factors'!B56/('(Other Computations)'!B188+'(Other Computations)'!B201))</f>
        <v>0</v>
      </c>
      <c r="C8025" s="76">
        <f>IF('(Other Computations)'!C201=0,0,Inputs!E293*Inputs!E186*Inputs!K79*Inputs!D27*'GM Alloc Factors'!C56/('(Other Computations)'!C188+'(Other Computations)'!C201))</f>
        <v>0</v>
      </c>
      <c r="D8025" s="76">
        <f>IF('(Other Computations)'!D201=0,0,Inputs!F293*Inputs!F186*Inputs!K79*Inputs!D27*'GM Alloc Factors'!D56/('(Other Computations)'!D188+'(Other Computations)'!D201))</f>
        <v>0</v>
      </c>
      <c r="E8025" s="76">
        <f>IF('(Other Computations)'!E201=0,0,Inputs!G293*Inputs!G186*Inputs!K79*Inputs!D27*'GM Alloc Factors'!E56/('(Other Computations)'!E188+'(Other Computations)'!E201))</f>
        <v>0</v>
      </c>
      <c r="F8025" s="43">
        <f t="shared" si="1702"/>
        <v>0</v>
      </c>
      <c r="G8025" s="76">
        <f>IF('(Other Computations)'!G201=0,0,Inputs!I293*Inputs!I186*Inputs!K79*Inputs!D27*'GM Alloc Factors'!G56/('(Other Computations)'!G188+'(Other Computations)'!G201))</f>
        <v>0</v>
      </c>
      <c r="H8025" s="76">
        <f>IF('(Other Computations)'!H201=0,0,Inputs!J293*Inputs!J186*Inputs!K79*Inputs!D27*'GM Alloc Factors'!H56/('(Other Computations)'!H188+'(Other Computations)'!H201))</f>
        <v>0</v>
      </c>
      <c r="I8025" s="76">
        <f>IF('(Other Computations)'!I201=0,0,Inputs!K293*Inputs!K186*Inputs!K79*Inputs!D27*'GM Alloc Factors'!I56/('(Other Computations)'!I188+'(Other Computations)'!I201))</f>
        <v>0</v>
      </c>
      <c r="J8025" s="76">
        <f>IF('(Other Computations)'!J201=0,0,Inputs!L293*Inputs!L186*Inputs!K79*Inputs!D27*'GM Alloc Factors'!J56/('(Other Computations)'!J188+'(Other Computations)'!J201))</f>
        <v>0</v>
      </c>
      <c r="K8025" s="43">
        <f t="shared" si="1703"/>
        <v>0</v>
      </c>
    </row>
    <row r="8026" spans="1:11" ht="12.75" customHeight="1">
      <c r="A8026" s="61" t="str">
        <f>"         "&amp;Labels!B72</f>
        <v xml:space="preserve">         Customer 4</v>
      </c>
      <c r="B8026" s="76">
        <f>IF('(Other Computations)'!B202=0,0,Inputs!D294*Inputs!D187*Inputs!K80*Inputs!D27*'GM Alloc Factors'!B56/('(Other Computations)'!B189+'(Other Computations)'!B202))</f>
        <v>0</v>
      </c>
      <c r="C8026" s="76">
        <f>IF('(Other Computations)'!C202=0,0,Inputs!E294*Inputs!E187*Inputs!K80*Inputs!D27*'GM Alloc Factors'!C56/('(Other Computations)'!C189+'(Other Computations)'!C202))</f>
        <v>0</v>
      </c>
      <c r="D8026" s="76">
        <f>IF('(Other Computations)'!D202=0,0,Inputs!F294*Inputs!F187*Inputs!K80*Inputs!D27*'GM Alloc Factors'!D56/('(Other Computations)'!D189+'(Other Computations)'!D202))</f>
        <v>0</v>
      </c>
      <c r="E8026" s="76">
        <f>IF('(Other Computations)'!E202=0,0,Inputs!G294*Inputs!G187*Inputs!K80*Inputs!D27*'GM Alloc Factors'!E56/('(Other Computations)'!E189+'(Other Computations)'!E202))</f>
        <v>0</v>
      </c>
      <c r="F8026" s="43">
        <f t="shared" si="1702"/>
        <v>0</v>
      </c>
      <c r="G8026" s="76">
        <f>IF('(Other Computations)'!G202=0,0,Inputs!I294*Inputs!I187*Inputs!K80*Inputs!D27*'GM Alloc Factors'!G56/('(Other Computations)'!G189+'(Other Computations)'!G202))</f>
        <v>0</v>
      </c>
      <c r="H8026" s="76">
        <f>IF('(Other Computations)'!H202=0,0,Inputs!J294*Inputs!J187*Inputs!K80*Inputs!D27*'GM Alloc Factors'!H56/('(Other Computations)'!H189+'(Other Computations)'!H202))</f>
        <v>0</v>
      </c>
      <c r="I8026" s="76">
        <f>IF('(Other Computations)'!I202=0,0,Inputs!K294*Inputs!K187*Inputs!K80*Inputs!D27*'GM Alloc Factors'!I56/('(Other Computations)'!I189+'(Other Computations)'!I202))</f>
        <v>0</v>
      </c>
      <c r="J8026" s="76">
        <f>IF('(Other Computations)'!J202=0,0,Inputs!L294*Inputs!L187*Inputs!K80*Inputs!D27*'GM Alloc Factors'!J56/('(Other Computations)'!J189+'(Other Computations)'!J202))</f>
        <v>0</v>
      </c>
      <c r="K8026" s="43">
        <f t="shared" si="1703"/>
        <v>0</v>
      </c>
    </row>
    <row r="8027" spans="1:11" ht="12.75" customHeight="1">
      <c r="A8027" s="61" t="str">
        <f>"         "&amp;Labels!B73</f>
        <v xml:space="preserve">         Customer 5</v>
      </c>
      <c r="B8027" s="76">
        <f>IF('(Other Computations)'!B203=0,0,Inputs!D295*Inputs!D188*Inputs!K81*Inputs!D27*'GM Alloc Factors'!B56/('(Other Computations)'!B190+'(Other Computations)'!B203))</f>
        <v>0</v>
      </c>
      <c r="C8027" s="76">
        <f>IF('(Other Computations)'!C203=0,0,Inputs!E295*Inputs!E188*Inputs!K81*Inputs!D27*'GM Alloc Factors'!C56/('(Other Computations)'!C190+'(Other Computations)'!C203))</f>
        <v>0</v>
      </c>
      <c r="D8027" s="76">
        <f>IF('(Other Computations)'!D203=0,0,Inputs!F295*Inputs!F188*Inputs!K81*Inputs!D27*'GM Alloc Factors'!D56/('(Other Computations)'!D190+'(Other Computations)'!D203))</f>
        <v>0</v>
      </c>
      <c r="E8027" s="76">
        <f>IF('(Other Computations)'!E203=0,0,Inputs!G295*Inputs!G188*Inputs!K81*Inputs!D27*'GM Alloc Factors'!E56/('(Other Computations)'!E190+'(Other Computations)'!E203))</f>
        <v>0</v>
      </c>
      <c r="F8027" s="43">
        <f t="shared" si="1702"/>
        <v>0</v>
      </c>
      <c r="G8027" s="76">
        <f>IF('(Other Computations)'!G203=0,0,Inputs!I295*Inputs!I188*Inputs!K81*Inputs!D27*'GM Alloc Factors'!G56/('(Other Computations)'!G190+'(Other Computations)'!G203))</f>
        <v>0</v>
      </c>
      <c r="H8027" s="76">
        <f>IF('(Other Computations)'!H203=0,0,Inputs!J295*Inputs!J188*Inputs!K81*Inputs!D27*'GM Alloc Factors'!H56/('(Other Computations)'!H190+'(Other Computations)'!H203))</f>
        <v>0</v>
      </c>
      <c r="I8027" s="76">
        <f>IF('(Other Computations)'!I203=0,0,Inputs!K295*Inputs!K188*Inputs!K81*Inputs!D27*'GM Alloc Factors'!I56/('(Other Computations)'!I190+'(Other Computations)'!I203))</f>
        <v>0</v>
      </c>
      <c r="J8027" s="76">
        <f>IF('(Other Computations)'!J203=0,0,Inputs!L295*Inputs!L188*Inputs!K81*Inputs!D27*'GM Alloc Factors'!J56/('(Other Computations)'!J190+'(Other Computations)'!J203))</f>
        <v>0</v>
      </c>
      <c r="K8027" s="43">
        <f t="shared" si="1703"/>
        <v>0</v>
      </c>
    </row>
    <row r="8028" spans="1:11" ht="12.75" customHeight="1">
      <c r="A8028" s="61" t="str">
        <f>"         "&amp;Labels!B74</f>
        <v xml:space="preserve">         Customer 6</v>
      </c>
      <c r="B8028" s="76">
        <f>IF('(Other Computations)'!B204=0,0,Inputs!D296*Inputs!D189*Inputs!K82*Inputs!D27*'GM Alloc Factors'!B56/('(Other Computations)'!B191+'(Other Computations)'!B204))</f>
        <v>0</v>
      </c>
      <c r="C8028" s="76">
        <f>IF('(Other Computations)'!C204=0,0,Inputs!E296*Inputs!E189*Inputs!K82*Inputs!D27*'GM Alloc Factors'!C56/('(Other Computations)'!C191+'(Other Computations)'!C204))</f>
        <v>0</v>
      </c>
      <c r="D8028" s="76">
        <f>IF('(Other Computations)'!D204=0,0,Inputs!F296*Inputs!F189*Inputs!K82*Inputs!D27*'GM Alloc Factors'!D56/('(Other Computations)'!D191+'(Other Computations)'!D204))</f>
        <v>0</v>
      </c>
      <c r="E8028" s="76">
        <f>IF('(Other Computations)'!E204=0,0,Inputs!G296*Inputs!G189*Inputs!K82*Inputs!D27*'GM Alloc Factors'!E56/('(Other Computations)'!E191+'(Other Computations)'!E204))</f>
        <v>0</v>
      </c>
      <c r="F8028" s="43">
        <f t="shared" si="1702"/>
        <v>0</v>
      </c>
      <c r="G8028" s="76">
        <f>IF('(Other Computations)'!G204=0,0,Inputs!I296*Inputs!I189*Inputs!K82*Inputs!D27*'GM Alloc Factors'!G56/('(Other Computations)'!G191+'(Other Computations)'!G204))</f>
        <v>0</v>
      </c>
      <c r="H8028" s="76">
        <f>IF('(Other Computations)'!H204=0,0,Inputs!J296*Inputs!J189*Inputs!K82*Inputs!D27*'GM Alloc Factors'!H56/('(Other Computations)'!H191+'(Other Computations)'!H204))</f>
        <v>0</v>
      </c>
      <c r="I8028" s="76">
        <f>IF('(Other Computations)'!I204=0,0,Inputs!K296*Inputs!K189*Inputs!K82*Inputs!D27*'GM Alloc Factors'!I56/('(Other Computations)'!I191+'(Other Computations)'!I204))</f>
        <v>0</v>
      </c>
      <c r="J8028" s="76">
        <f>IF('(Other Computations)'!J204=0,0,Inputs!L296*Inputs!L189*Inputs!K82*Inputs!D27*'GM Alloc Factors'!J56/('(Other Computations)'!J191+'(Other Computations)'!J204))</f>
        <v>0</v>
      </c>
      <c r="K8028" s="43">
        <f t="shared" si="1703"/>
        <v>0</v>
      </c>
    </row>
    <row r="8029" spans="1:11" ht="12.75" customHeight="1">
      <c r="A8029" s="61" t="str">
        <f>"         "&amp;Labels!B75</f>
        <v xml:space="preserve">         Customer 7</v>
      </c>
      <c r="B8029" s="76">
        <f>IF('(Other Computations)'!B205=0,0,Inputs!D297*Inputs!D190*Inputs!K83*Inputs!D27*'GM Alloc Factors'!B56/('(Other Computations)'!B192+'(Other Computations)'!B205))</f>
        <v>0</v>
      </c>
      <c r="C8029" s="76">
        <f>IF('(Other Computations)'!C205=0,0,Inputs!E297*Inputs!E190*Inputs!K83*Inputs!D27*'GM Alloc Factors'!C56/('(Other Computations)'!C192+'(Other Computations)'!C205))</f>
        <v>0</v>
      </c>
      <c r="D8029" s="76">
        <f>IF('(Other Computations)'!D205=0,0,Inputs!F297*Inputs!F190*Inputs!K83*Inputs!D27*'GM Alloc Factors'!D56/('(Other Computations)'!D192+'(Other Computations)'!D205))</f>
        <v>0</v>
      </c>
      <c r="E8029" s="76">
        <f>IF('(Other Computations)'!E205=0,0,Inputs!G297*Inputs!G190*Inputs!K83*Inputs!D27*'GM Alloc Factors'!E56/('(Other Computations)'!E192+'(Other Computations)'!E205))</f>
        <v>0</v>
      </c>
      <c r="F8029" s="43">
        <f t="shared" si="1702"/>
        <v>0</v>
      </c>
      <c r="G8029" s="76">
        <f>IF('(Other Computations)'!G205=0,0,Inputs!I297*Inputs!I190*Inputs!K83*Inputs!D27*'GM Alloc Factors'!G56/('(Other Computations)'!G192+'(Other Computations)'!G205))</f>
        <v>0</v>
      </c>
      <c r="H8029" s="76">
        <f>IF('(Other Computations)'!H205=0,0,Inputs!J297*Inputs!J190*Inputs!K83*Inputs!D27*'GM Alloc Factors'!H56/('(Other Computations)'!H192+'(Other Computations)'!H205))</f>
        <v>0</v>
      </c>
      <c r="I8029" s="76">
        <f>IF('(Other Computations)'!I205=0,0,Inputs!K297*Inputs!K190*Inputs!K83*Inputs!D27*'GM Alloc Factors'!I56/('(Other Computations)'!I192+'(Other Computations)'!I205))</f>
        <v>0</v>
      </c>
      <c r="J8029" s="76">
        <f>IF('(Other Computations)'!J205=0,0,Inputs!L297*Inputs!L190*Inputs!K83*Inputs!D27*'GM Alloc Factors'!J56/('(Other Computations)'!J192+'(Other Computations)'!J205))</f>
        <v>0</v>
      </c>
      <c r="K8029" s="43">
        <f t="shared" si="1703"/>
        <v>0</v>
      </c>
    </row>
    <row r="8030" spans="1:11" ht="12.75" customHeight="1">
      <c r="A8030" s="61" t="str">
        <f>"         "&amp;Labels!B76</f>
        <v xml:space="preserve">         Customer 8</v>
      </c>
      <c r="B8030" s="76">
        <f>IF('(Other Computations)'!B206=0,0,Inputs!D298*Inputs!D191*Inputs!K84*Inputs!D27*'GM Alloc Factors'!B56/('(Other Computations)'!B193+'(Other Computations)'!B206))</f>
        <v>0</v>
      </c>
      <c r="C8030" s="76">
        <f>IF('(Other Computations)'!C206=0,0,Inputs!E298*Inputs!E191*Inputs!K84*Inputs!D27*'GM Alloc Factors'!C56/('(Other Computations)'!C193+'(Other Computations)'!C206))</f>
        <v>0</v>
      </c>
      <c r="D8030" s="76">
        <f>IF('(Other Computations)'!D206=0,0,Inputs!F298*Inputs!F191*Inputs!K84*Inputs!D27*'GM Alloc Factors'!D56/('(Other Computations)'!D193+'(Other Computations)'!D206))</f>
        <v>0</v>
      </c>
      <c r="E8030" s="76">
        <f>IF('(Other Computations)'!E206=0,0,Inputs!G298*Inputs!G191*Inputs!K84*Inputs!D27*'GM Alloc Factors'!E56/('(Other Computations)'!E193+'(Other Computations)'!E206))</f>
        <v>0</v>
      </c>
      <c r="F8030" s="43">
        <f t="shared" si="1702"/>
        <v>0</v>
      </c>
      <c r="G8030" s="76">
        <f>IF('(Other Computations)'!G206=0,0,Inputs!I298*Inputs!I191*Inputs!K84*Inputs!D27*'GM Alloc Factors'!G56/('(Other Computations)'!G193+'(Other Computations)'!G206))</f>
        <v>0</v>
      </c>
      <c r="H8030" s="76">
        <f>IF('(Other Computations)'!H206=0,0,Inputs!J298*Inputs!J191*Inputs!K84*Inputs!D27*'GM Alloc Factors'!H56/('(Other Computations)'!H193+'(Other Computations)'!H206))</f>
        <v>0</v>
      </c>
      <c r="I8030" s="76">
        <f>IF('(Other Computations)'!I206=0,0,Inputs!K298*Inputs!K191*Inputs!K84*Inputs!D27*'GM Alloc Factors'!I56/('(Other Computations)'!I193+'(Other Computations)'!I206))</f>
        <v>0</v>
      </c>
      <c r="J8030" s="76">
        <f>IF('(Other Computations)'!J206=0,0,Inputs!L298*Inputs!L191*Inputs!K84*Inputs!D27*'GM Alloc Factors'!J56/('(Other Computations)'!J193+'(Other Computations)'!J206))</f>
        <v>0</v>
      </c>
      <c r="K8030" s="43">
        <f t="shared" si="1703"/>
        <v>0</v>
      </c>
    </row>
    <row r="8031" spans="1:11" ht="12.75" customHeight="1">
      <c r="A8031" s="61" t="str">
        <f>"         "&amp;Labels!B77</f>
        <v xml:space="preserve">         Customer 9</v>
      </c>
      <c r="B8031" s="76">
        <f>IF('(Other Computations)'!B207=0,0,Inputs!D299*Inputs!D192*Inputs!K85*Inputs!D27*'GM Alloc Factors'!B56/('(Other Computations)'!B194+'(Other Computations)'!B207))</f>
        <v>0</v>
      </c>
      <c r="C8031" s="76">
        <f>IF('(Other Computations)'!C207=0,0,Inputs!E299*Inputs!E192*Inputs!K85*Inputs!D27*'GM Alloc Factors'!C56/('(Other Computations)'!C194+'(Other Computations)'!C207))</f>
        <v>0</v>
      </c>
      <c r="D8031" s="76">
        <f>IF('(Other Computations)'!D207=0,0,Inputs!F299*Inputs!F192*Inputs!K85*Inputs!D27*'GM Alloc Factors'!D56/('(Other Computations)'!D194+'(Other Computations)'!D207))</f>
        <v>0</v>
      </c>
      <c r="E8031" s="76">
        <f>IF('(Other Computations)'!E207=0,0,Inputs!G299*Inputs!G192*Inputs!K85*Inputs!D27*'GM Alloc Factors'!E56/('(Other Computations)'!E194+'(Other Computations)'!E207))</f>
        <v>0</v>
      </c>
      <c r="F8031" s="43">
        <f t="shared" si="1702"/>
        <v>0</v>
      </c>
      <c r="G8031" s="76">
        <f>IF('(Other Computations)'!G207=0,0,Inputs!I299*Inputs!I192*Inputs!K85*Inputs!D27*'GM Alloc Factors'!G56/('(Other Computations)'!G194+'(Other Computations)'!G207))</f>
        <v>0</v>
      </c>
      <c r="H8031" s="76">
        <f>IF('(Other Computations)'!H207=0,0,Inputs!J299*Inputs!J192*Inputs!K85*Inputs!D27*'GM Alloc Factors'!H56/('(Other Computations)'!H194+'(Other Computations)'!H207))</f>
        <v>0</v>
      </c>
      <c r="I8031" s="76">
        <f>IF('(Other Computations)'!I207=0,0,Inputs!K299*Inputs!K192*Inputs!K85*Inputs!D27*'GM Alloc Factors'!I56/('(Other Computations)'!I194+'(Other Computations)'!I207))</f>
        <v>0</v>
      </c>
      <c r="J8031" s="76">
        <f>IF('(Other Computations)'!J207=0,0,Inputs!L299*Inputs!L192*Inputs!K85*Inputs!D27*'GM Alloc Factors'!J56/('(Other Computations)'!J194+'(Other Computations)'!J207))</f>
        <v>0</v>
      </c>
      <c r="K8031" s="43">
        <f t="shared" si="1703"/>
        <v>0</v>
      </c>
    </row>
    <row r="8032" spans="1:11" ht="12.75" customHeight="1">
      <c r="A8032" s="61" t="str">
        <f>"         "&amp;Labels!B78</f>
        <v xml:space="preserve">         Customer 10</v>
      </c>
      <c r="B8032" s="76">
        <f>IF('(Other Computations)'!B208=0,0,Inputs!D300*Inputs!D193*Inputs!K86*Inputs!D27*'GM Alloc Factors'!B56/('(Other Computations)'!B195+'(Other Computations)'!B208))</f>
        <v>0</v>
      </c>
      <c r="C8032" s="76">
        <f>IF('(Other Computations)'!C208=0,0,Inputs!E300*Inputs!E193*Inputs!K86*Inputs!D27*'GM Alloc Factors'!C56/('(Other Computations)'!C195+'(Other Computations)'!C208))</f>
        <v>0</v>
      </c>
      <c r="D8032" s="76">
        <f>IF('(Other Computations)'!D208=0,0,Inputs!F300*Inputs!F193*Inputs!K86*Inputs!D27*'GM Alloc Factors'!D56/('(Other Computations)'!D195+'(Other Computations)'!D208))</f>
        <v>0</v>
      </c>
      <c r="E8032" s="76">
        <f>IF('(Other Computations)'!E208=0,0,Inputs!G300*Inputs!G193*Inputs!K86*Inputs!D27*'GM Alloc Factors'!E56/('(Other Computations)'!E195+'(Other Computations)'!E208))</f>
        <v>0</v>
      </c>
      <c r="F8032" s="43">
        <f t="shared" si="1702"/>
        <v>0</v>
      </c>
      <c r="G8032" s="76">
        <f>IF('(Other Computations)'!G208=0,0,Inputs!I300*Inputs!I193*Inputs!K86*Inputs!D27*'GM Alloc Factors'!G56/('(Other Computations)'!G195+'(Other Computations)'!G208))</f>
        <v>0</v>
      </c>
      <c r="H8032" s="76">
        <f>IF('(Other Computations)'!H208=0,0,Inputs!J300*Inputs!J193*Inputs!K86*Inputs!D27*'GM Alloc Factors'!H56/('(Other Computations)'!H195+'(Other Computations)'!H208))</f>
        <v>0</v>
      </c>
      <c r="I8032" s="76">
        <f>IF('(Other Computations)'!I208=0,0,Inputs!K300*Inputs!K193*Inputs!K86*Inputs!D27*'GM Alloc Factors'!I56/('(Other Computations)'!I195+'(Other Computations)'!I208))</f>
        <v>0</v>
      </c>
      <c r="J8032" s="76">
        <f>IF('(Other Computations)'!J208=0,0,Inputs!L300*Inputs!L193*Inputs!K86*Inputs!D27*'GM Alloc Factors'!J56/('(Other Computations)'!J195+'(Other Computations)'!J208))</f>
        <v>0</v>
      </c>
      <c r="K8032" s="43">
        <f t="shared" si="1703"/>
        <v>0</v>
      </c>
    </row>
    <row r="8033" spans="1:11" ht="12.75" customHeight="1">
      <c r="A8033" s="61" t="str">
        <f>"         "&amp;Labels!C68</f>
        <v xml:space="preserve">         Total</v>
      </c>
      <c r="B8033" s="84">
        <f>SUM(B8023:B8032)</f>
        <v>0</v>
      </c>
      <c r="C8033" s="84">
        <f>SUM(C8023:C8032)</f>
        <v>0</v>
      </c>
      <c r="D8033" s="84">
        <f>SUM(D8023:D8032)</f>
        <v>0</v>
      </c>
      <c r="E8033" s="84">
        <f>SUM(E8023:E8032)</f>
        <v>0</v>
      </c>
      <c r="F8033" s="43">
        <f t="shared" si="1702"/>
        <v>0</v>
      </c>
      <c r="G8033" s="84">
        <f>SUM(G8023:G8032)</f>
        <v>0</v>
      </c>
      <c r="H8033" s="84">
        <f>SUM(H8023:H8032)</f>
        <v>0</v>
      </c>
      <c r="I8033" s="84">
        <f>SUM(I8023:I8032)</f>
        <v>0</v>
      </c>
      <c r="J8033" s="84">
        <f>SUM(J8023:J8032)</f>
        <v>0</v>
      </c>
      <c r="K8033" s="43">
        <f t="shared" si="1703"/>
        <v>0</v>
      </c>
    </row>
    <row r="8034" spans="1:11" ht="12.75" customHeight="1">
      <c r="A8034" s="55" t="str">
        <f>"      "&amp;Labels!C84</f>
        <v xml:space="preserve">      Total</v>
      </c>
      <c r="B8034" s="74">
        <f>SUM(B7949,B7961,B7973,B7985,B7997,B8009,B8021,B8033)</f>
        <v>0</v>
      </c>
      <c r="C8034" s="74">
        <f>SUM(C7949,C7961,C7973,C7985,C7997,C8009,C8021,C8033)</f>
        <v>0</v>
      </c>
      <c r="D8034" s="74">
        <f>SUM(D7949,D7961,D7973,D7985,D7997,D8009,D8021,D8033)</f>
        <v>0</v>
      </c>
      <c r="E8034" s="74">
        <f>SUM(E7949,E7961,E7973,E7985,E7997,E8009,E8021,E8033)</f>
        <v>0</v>
      </c>
      <c r="F8034" s="43">
        <f t="shared" si="1702"/>
        <v>0</v>
      </c>
      <c r="G8034" s="74">
        <f>SUM(G7949,G7961,G7973,G7985,G7997,G8009,G8021,G8033)</f>
        <v>0</v>
      </c>
      <c r="H8034" s="74">
        <f>SUM(H7949,H7961,H7973,H7985,H7997,H8009,H8021,H8033)</f>
        <v>0</v>
      </c>
      <c r="I8034" s="74">
        <f>SUM(I7949,I7961,I7973,I7985,I7997,I8009,I8021,I8033)</f>
        <v>0</v>
      </c>
      <c r="J8034" s="74">
        <f>SUM(J7949,J7961,J7973,J7985,J7997,J8009,J8021,J8033)</f>
        <v>0</v>
      </c>
      <c r="K8034" s="43">
        <f t="shared" si="1703"/>
        <v>0</v>
      </c>
    </row>
    <row r="8035" spans="1:11" ht="12.75" customHeight="1">
      <c r="A8035" s="61" t="str">
        <f>"         "&amp;Labels!B69</f>
        <v xml:space="preserve">         Customer 1</v>
      </c>
      <c r="B8035" s="76">
        <f t="shared" ref="B8035:E8044" si="1704">SUM(B7939,B7951,B7963,B7975,B7987,B7999,B8011,B8023)</f>
        <v>0</v>
      </c>
      <c r="C8035" s="76">
        <f t="shared" si="1704"/>
        <v>0</v>
      </c>
      <c r="D8035" s="76">
        <f t="shared" si="1704"/>
        <v>0</v>
      </c>
      <c r="E8035" s="76">
        <f t="shared" si="1704"/>
        <v>0</v>
      </c>
      <c r="F8035" s="43">
        <f t="shared" si="1702"/>
        <v>0</v>
      </c>
      <c r="G8035" s="76">
        <f t="shared" ref="G8035:J8044" si="1705">SUM(G7939,G7951,G7963,G7975,G7987,G7999,G8011,G8023)</f>
        <v>0</v>
      </c>
      <c r="H8035" s="76">
        <f t="shared" si="1705"/>
        <v>0</v>
      </c>
      <c r="I8035" s="76">
        <f t="shared" si="1705"/>
        <v>0</v>
      </c>
      <c r="J8035" s="76">
        <f t="shared" si="1705"/>
        <v>0</v>
      </c>
      <c r="K8035" s="43">
        <f t="shared" si="1703"/>
        <v>0</v>
      </c>
    </row>
    <row r="8036" spans="1:11" ht="12.75" customHeight="1">
      <c r="A8036" s="61" t="str">
        <f>"         "&amp;Labels!B70</f>
        <v xml:space="preserve">         Customer 2</v>
      </c>
      <c r="B8036" s="76">
        <f t="shared" si="1704"/>
        <v>0</v>
      </c>
      <c r="C8036" s="76">
        <f t="shared" si="1704"/>
        <v>0</v>
      </c>
      <c r="D8036" s="76">
        <f t="shared" si="1704"/>
        <v>0</v>
      </c>
      <c r="E8036" s="76">
        <f t="shared" si="1704"/>
        <v>0</v>
      </c>
      <c r="F8036" s="43">
        <f t="shared" si="1702"/>
        <v>0</v>
      </c>
      <c r="G8036" s="76">
        <f t="shared" si="1705"/>
        <v>0</v>
      </c>
      <c r="H8036" s="76">
        <f t="shared" si="1705"/>
        <v>0</v>
      </c>
      <c r="I8036" s="76">
        <f t="shared" si="1705"/>
        <v>0</v>
      </c>
      <c r="J8036" s="76">
        <f t="shared" si="1705"/>
        <v>0</v>
      </c>
      <c r="K8036" s="43">
        <f t="shared" si="1703"/>
        <v>0</v>
      </c>
    </row>
    <row r="8037" spans="1:11" ht="12.75" customHeight="1">
      <c r="A8037" s="61" t="str">
        <f>"         "&amp;Labels!B71</f>
        <v xml:space="preserve">         Customer 3</v>
      </c>
      <c r="B8037" s="76">
        <f t="shared" si="1704"/>
        <v>0</v>
      </c>
      <c r="C8037" s="76">
        <f t="shared" si="1704"/>
        <v>0</v>
      </c>
      <c r="D8037" s="76">
        <f t="shared" si="1704"/>
        <v>0</v>
      </c>
      <c r="E8037" s="76">
        <f t="shared" si="1704"/>
        <v>0</v>
      </c>
      <c r="F8037" s="43">
        <f t="shared" si="1702"/>
        <v>0</v>
      </c>
      <c r="G8037" s="76">
        <f t="shared" si="1705"/>
        <v>0</v>
      </c>
      <c r="H8037" s="76">
        <f t="shared" si="1705"/>
        <v>0</v>
      </c>
      <c r="I8037" s="76">
        <f t="shared" si="1705"/>
        <v>0</v>
      </c>
      <c r="J8037" s="76">
        <f t="shared" si="1705"/>
        <v>0</v>
      </c>
      <c r="K8037" s="43">
        <f t="shared" si="1703"/>
        <v>0</v>
      </c>
    </row>
    <row r="8038" spans="1:11" ht="12.75" customHeight="1">
      <c r="A8038" s="61" t="str">
        <f>"         "&amp;Labels!B72</f>
        <v xml:space="preserve">         Customer 4</v>
      </c>
      <c r="B8038" s="76">
        <f t="shared" si="1704"/>
        <v>0</v>
      </c>
      <c r="C8038" s="76">
        <f t="shared" si="1704"/>
        <v>0</v>
      </c>
      <c r="D8038" s="76">
        <f t="shared" si="1704"/>
        <v>0</v>
      </c>
      <c r="E8038" s="76">
        <f t="shared" si="1704"/>
        <v>0</v>
      </c>
      <c r="F8038" s="43">
        <f t="shared" si="1702"/>
        <v>0</v>
      </c>
      <c r="G8038" s="76">
        <f t="shared" si="1705"/>
        <v>0</v>
      </c>
      <c r="H8038" s="76">
        <f t="shared" si="1705"/>
        <v>0</v>
      </c>
      <c r="I8038" s="76">
        <f t="shared" si="1705"/>
        <v>0</v>
      </c>
      <c r="J8038" s="76">
        <f t="shared" si="1705"/>
        <v>0</v>
      </c>
      <c r="K8038" s="43">
        <f t="shared" si="1703"/>
        <v>0</v>
      </c>
    </row>
    <row r="8039" spans="1:11" ht="12.75" customHeight="1">
      <c r="A8039" s="61" t="str">
        <f>"         "&amp;Labels!B73</f>
        <v xml:space="preserve">         Customer 5</v>
      </c>
      <c r="B8039" s="76">
        <f t="shared" si="1704"/>
        <v>0</v>
      </c>
      <c r="C8039" s="76">
        <f t="shared" si="1704"/>
        <v>0</v>
      </c>
      <c r="D8039" s="76">
        <f t="shared" si="1704"/>
        <v>0</v>
      </c>
      <c r="E8039" s="76">
        <f t="shared" si="1704"/>
        <v>0</v>
      </c>
      <c r="F8039" s="43">
        <f t="shared" si="1702"/>
        <v>0</v>
      </c>
      <c r="G8039" s="76">
        <f t="shared" si="1705"/>
        <v>0</v>
      </c>
      <c r="H8039" s="76">
        <f t="shared" si="1705"/>
        <v>0</v>
      </c>
      <c r="I8039" s="76">
        <f t="shared" si="1705"/>
        <v>0</v>
      </c>
      <c r="J8039" s="76">
        <f t="shared" si="1705"/>
        <v>0</v>
      </c>
      <c r="K8039" s="43">
        <f t="shared" si="1703"/>
        <v>0</v>
      </c>
    </row>
    <row r="8040" spans="1:11" ht="12.75" customHeight="1">
      <c r="A8040" s="61" t="str">
        <f>"         "&amp;Labels!B74</f>
        <v xml:space="preserve">         Customer 6</v>
      </c>
      <c r="B8040" s="76">
        <f t="shared" si="1704"/>
        <v>0</v>
      </c>
      <c r="C8040" s="76">
        <f t="shared" si="1704"/>
        <v>0</v>
      </c>
      <c r="D8040" s="76">
        <f t="shared" si="1704"/>
        <v>0</v>
      </c>
      <c r="E8040" s="76">
        <f t="shared" si="1704"/>
        <v>0</v>
      </c>
      <c r="F8040" s="43">
        <f t="shared" si="1702"/>
        <v>0</v>
      </c>
      <c r="G8040" s="76">
        <f t="shared" si="1705"/>
        <v>0</v>
      </c>
      <c r="H8040" s="76">
        <f t="shared" si="1705"/>
        <v>0</v>
      </c>
      <c r="I8040" s="76">
        <f t="shared" si="1705"/>
        <v>0</v>
      </c>
      <c r="J8040" s="76">
        <f t="shared" si="1705"/>
        <v>0</v>
      </c>
      <c r="K8040" s="43">
        <f t="shared" si="1703"/>
        <v>0</v>
      </c>
    </row>
    <row r="8041" spans="1:11" ht="12.75" customHeight="1">
      <c r="A8041" s="61" t="str">
        <f>"         "&amp;Labels!B75</f>
        <v xml:space="preserve">         Customer 7</v>
      </c>
      <c r="B8041" s="76">
        <f t="shared" si="1704"/>
        <v>0</v>
      </c>
      <c r="C8041" s="76">
        <f t="shared" si="1704"/>
        <v>0</v>
      </c>
      <c r="D8041" s="76">
        <f t="shared" si="1704"/>
        <v>0</v>
      </c>
      <c r="E8041" s="76">
        <f t="shared" si="1704"/>
        <v>0</v>
      </c>
      <c r="F8041" s="43">
        <f t="shared" si="1702"/>
        <v>0</v>
      </c>
      <c r="G8041" s="76">
        <f t="shared" si="1705"/>
        <v>0</v>
      </c>
      <c r="H8041" s="76">
        <f t="shared" si="1705"/>
        <v>0</v>
      </c>
      <c r="I8041" s="76">
        <f t="shared" si="1705"/>
        <v>0</v>
      </c>
      <c r="J8041" s="76">
        <f t="shared" si="1705"/>
        <v>0</v>
      </c>
      <c r="K8041" s="43">
        <f t="shared" si="1703"/>
        <v>0</v>
      </c>
    </row>
    <row r="8042" spans="1:11" ht="12.75" customHeight="1">
      <c r="A8042" s="61" t="str">
        <f>"         "&amp;Labels!B76</f>
        <v xml:space="preserve">         Customer 8</v>
      </c>
      <c r="B8042" s="76">
        <f t="shared" si="1704"/>
        <v>0</v>
      </c>
      <c r="C8042" s="76">
        <f t="shared" si="1704"/>
        <v>0</v>
      </c>
      <c r="D8042" s="76">
        <f t="shared" si="1704"/>
        <v>0</v>
      </c>
      <c r="E8042" s="76">
        <f t="shared" si="1704"/>
        <v>0</v>
      </c>
      <c r="F8042" s="43">
        <f t="shared" si="1702"/>
        <v>0</v>
      </c>
      <c r="G8042" s="76">
        <f t="shared" si="1705"/>
        <v>0</v>
      </c>
      <c r="H8042" s="76">
        <f t="shared" si="1705"/>
        <v>0</v>
      </c>
      <c r="I8042" s="76">
        <f t="shared" si="1705"/>
        <v>0</v>
      </c>
      <c r="J8042" s="76">
        <f t="shared" si="1705"/>
        <v>0</v>
      </c>
      <c r="K8042" s="43">
        <f t="shared" si="1703"/>
        <v>0</v>
      </c>
    </row>
    <row r="8043" spans="1:11" ht="12.75" customHeight="1">
      <c r="A8043" s="61" t="str">
        <f>"         "&amp;Labels!B77</f>
        <v xml:space="preserve">         Customer 9</v>
      </c>
      <c r="B8043" s="76">
        <f t="shared" si="1704"/>
        <v>0</v>
      </c>
      <c r="C8043" s="76">
        <f t="shared" si="1704"/>
        <v>0</v>
      </c>
      <c r="D8043" s="76">
        <f t="shared" si="1704"/>
        <v>0</v>
      </c>
      <c r="E8043" s="76">
        <f t="shared" si="1704"/>
        <v>0</v>
      </c>
      <c r="F8043" s="43">
        <f t="shared" si="1702"/>
        <v>0</v>
      </c>
      <c r="G8043" s="76">
        <f t="shared" si="1705"/>
        <v>0</v>
      </c>
      <c r="H8043" s="76">
        <f t="shared" si="1705"/>
        <v>0</v>
      </c>
      <c r="I8043" s="76">
        <f t="shared" si="1705"/>
        <v>0</v>
      </c>
      <c r="J8043" s="76">
        <f t="shared" si="1705"/>
        <v>0</v>
      </c>
      <c r="K8043" s="43">
        <f t="shared" si="1703"/>
        <v>0</v>
      </c>
    </row>
    <row r="8044" spans="1:11" ht="12.75" customHeight="1">
      <c r="A8044" s="61" t="str">
        <f>"         "&amp;Labels!B78</f>
        <v xml:space="preserve">         Customer 10</v>
      </c>
      <c r="B8044" s="76">
        <f t="shared" si="1704"/>
        <v>0</v>
      </c>
      <c r="C8044" s="76">
        <f t="shared" si="1704"/>
        <v>0</v>
      </c>
      <c r="D8044" s="76">
        <f t="shared" si="1704"/>
        <v>0</v>
      </c>
      <c r="E8044" s="76">
        <f t="shared" si="1704"/>
        <v>0</v>
      </c>
      <c r="F8044" s="43">
        <f t="shared" si="1702"/>
        <v>0</v>
      </c>
      <c r="G8044" s="76">
        <f t="shared" si="1705"/>
        <v>0</v>
      </c>
      <c r="H8044" s="76">
        <f t="shared" si="1705"/>
        <v>0</v>
      </c>
      <c r="I8044" s="76">
        <f t="shared" si="1705"/>
        <v>0</v>
      </c>
      <c r="J8044" s="76">
        <f t="shared" si="1705"/>
        <v>0</v>
      </c>
      <c r="K8044" s="43">
        <f t="shared" si="1703"/>
        <v>0</v>
      </c>
    </row>
    <row r="8045" spans="1:11" ht="12.75" customHeight="1">
      <c r="A8045" s="61" t="str">
        <f>"         "&amp;Labels!C68</f>
        <v xml:space="preserve">         Total</v>
      </c>
      <c r="B8045" s="84">
        <f>B8034</f>
        <v>0</v>
      </c>
      <c r="C8045" s="84">
        <f>C8034</f>
        <v>0</v>
      </c>
      <c r="D8045" s="84">
        <f>D8034</f>
        <v>0</v>
      </c>
      <c r="E8045" s="84">
        <f>E8034</f>
        <v>0</v>
      </c>
      <c r="F8045" s="43">
        <f>SUM(B8034:E8034)</f>
        <v>0</v>
      </c>
      <c r="G8045" s="84">
        <f>G8034</f>
        <v>0</v>
      </c>
      <c r="H8045" s="84">
        <f>H8034</f>
        <v>0</v>
      </c>
      <c r="I8045" s="84">
        <f>I8034</f>
        <v>0</v>
      </c>
      <c r="J8045" s="84">
        <f>J8034</f>
        <v>0</v>
      </c>
      <c r="K8045" s="43">
        <f>SUM(G8034:J8034)</f>
        <v>0</v>
      </c>
    </row>
    <row r="8046" spans="1:11" ht="12.75" customHeight="1">
      <c r="A8046" s="63" t="str">
        <f>"   "&amp;Labels!C106</f>
        <v xml:space="preserve">   Total</v>
      </c>
      <c r="B8046" s="77">
        <f>SUM(B7925,B8034)</f>
        <v>0</v>
      </c>
      <c r="C8046" s="77">
        <f>SUM(C7925,C8034)</f>
        <v>0</v>
      </c>
      <c r="D8046" s="77">
        <f>SUM(D7925,D8034)</f>
        <v>0</v>
      </c>
      <c r="E8046" s="77">
        <f>SUM(E7925,E8034)</f>
        <v>0</v>
      </c>
      <c r="F8046" s="43">
        <f>SUM(B8046:E8046)</f>
        <v>0</v>
      </c>
      <c r="G8046" s="77">
        <f>SUM(G7925,G8034)</f>
        <v>0</v>
      </c>
      <c r="H8046" s="77">
        <f>SUM(H7925,H8034)</f>
        <v>0</v>
      </c>
      <c r="I8046" s="77">
        <f>SUM(I7925,I8034)</f>
        <v>0</v>
      </c>
      <c r="J8046" s="77">
        <f>SUM(J7925,J8034)</f>
        <v>0</v>
      </c>
      <c r="K8046" s="43">
        <f>SUM(G8046:J8046)</f>
        <v>0</v>
      </c>
    </row>
    <row r="8047" spans="1:11" ht="12.75" customHeight="1">
      <c r="A8047" s="61" t="str">
        <f>"      "&amp;Labels!B85</f>
        <v xml:space="preserve">      Q 1</v>
      </c>
      <c r="B8047" s="84"/>
      <c r="C8047" s="84"/>
      <c r="D8047" s="84"/>
      <c r="E8047" s="84"/>
      <c r="F8047" s="43"/>
      <c r="G8047" s="84"/>
      <c r="H8047" s="84"/>
      <c r="I8047" s="84"/>
      <c r="J8047" s="84"/>
      <c r="K8047" s="43"/>
    </row>
    <row r="8048" spans="1:11" ht="12.75" customHeight="1">
      <c r="A8048" s="61" t="str">
        <f>"         "&amp;Labels!B69</f>
        <v xml:space="preserve">         Customer 1</v>
      </c>
      <c r="B8048" s="76">
        <f t="shared" ref="B8048:E8058" si="1706">SUM(B7830,B7939)</f>
        <v>0</v>
      </c>
      <c r="C8048" s="76">
        <f t="shared" si="1706"/>
        <v>0</v>
      </c>
      <c r="D8048" s="76">
        <f t="shared" si="1706"/>
        <v>0</v>
      </c>
      <c r="E8048" s="76">
        <f t="shared" si="1706"/>
        <v>0</v>
      </c>
      <c r="F8048" s="43">
        <f t="shared" ref="F8048:F8058" si="1707">SUM(B8048:E8048)</f>
        <v>0</v>
      </c>
      <c r="G8048" s="76">
        <f t="shared" ref="G8048:J8058" si="1708">SUM(G7830,G7939)</f>
        <v>0</v>
      </c>
      <c r="H8048" s="76">
        <f t="shared" si="1708"/>
        <v>0</v>
      </c>
      <c r="I8048" s="76">
        <f t="shared" si="1708"/>
        <v>0</v>
      </c>
      <c r="J8048" s="76">
        <f t="shared" si="1708"/>
        <v>0</v>
      </c>
      <c r="K8048" s="43">
        <f t="shared" ref="K8048:K8058" si="1709">SUM(G8048:J8048)</f>
        <v>0</v>
      </c>
    </row>
    <row r="8049" spans="1:11" ht="12.75" customHeight="1">
      <c r="A8049" s="61" t="str">
        <f>"         "&amp;Labels!B70</f>
        <v xml:space="preserve">         Customer 2</v>
      </c>
      <c r="B8049" s="76">
        <f t="shared" si="1706"/>
        <v>0</v>
      </c>
      <c r="C8049" s="76">
        <f t="shared" si="1706"/>
        <v>0</v>
      </c>
      <c r="D8049" s="76">
        <f t="shared" si="1706"/>
        <v>0</v>
      </c>
      <c r="E8049" s="76">
        <f t="shared" si="1706"/>
        <v>0</v>
      </c>
      <c r="F8049" s="43">
        <f t="shared" si="1707"/>
        <v>0</v>
      </c>
      <c r="G8049" s="76">
        <f t="shared" si="1708"/>
        <v>0</v>
      </c>
      <c r="H8049" s="76">
        <f t="shared" si="1708"/>
        <v>0</v>
      </c>
      <c r="I8049" s="76">
        <f t="shared" si="1708"/>
        <v>0</v>
      </c>
      <c r="J8049" s="76">
        <f t="shared" si="1708"/>
        <v>0</v>
      </c>
      <c r="K8049" s="43">
        <f t="shared" si="1709"/>
        <v>0</v>
      </c>
    </row>
    <row r="8050" spans="1:11" ht="12.75" customHeight="1">
      <c r="A8050" s="61" t="str">
        <f>"         "&amp;Labels!B71</f>
        <v xml:space="preserve">         Customer 3</v>
      </c>
      <c r="B8050" s="76">
        <f t="shared" si="1706"/>
        <v>0</v>
      </c>
      <c r="C8050" s="76">
        <f t="shared" si="1706"/>
        <v>0</v>
      </c>
      <c r="D8050" s="76">
        <f t="shared" si="1706"/>
        <v>0</v>
      </c>
      <c r="E8050" s="76">
        <f t="shared" si="1706"/>
        <v>0</v>
      </c>
      <c r="F8050" s="43">
        <f t="shared" si="1707"/>
        <v>0</v>
      </c>
      <c r="G8050" s="76">
        <f t="shared" si="1708"/>
        <v>0</v>
      </c>
      <c r="H8050" s="76">
        <f t="shared" si="1708"/>
        <v>0</v>
      </c>
      <c r="I8050" s="76">
        <f t="shared" si="1708"/>
        <v>0</v>
      </c>
      <c r="J8050" s="76">
        <f t="shared" si="1708"/>
        <v>0</v>
      </c>
      <c r="K8050" s="43">
        <f t="shared" si="1709"/>
        <v>0</v>
      </c>
    </row>
    <row r="8051" spans="1:11" ht="12.75" customHeight="1">
      <c r="A8051" s="61" t="str">
        <f>"         "&amp;Labels!B72</f>
        <v xml:space="preserve">         Customer 4</v>
      </c>
      <c r="B8051" s="76">
        <f t="shared" si="1706"/>
        <v>0</v>
      </c>
      <c r="C8051" s="76">
        <f t="shared" si="1706"/>
        <v>0</v>
      </c>
      <c r="D8051" s="76">
        <f t="shared" si="1706"/>
        <v>0</v>
      </c>
      <c r="E8051" s="76">
        <f t="shared" si="1706"/>
        <v>0</v>
      </c>
      <c r="F8051" s="43">
        <f t="shared" si="1707"/>
        <v>0</v>
      </c>
      <c r="G8051" s="76">
        <f t="shared" si="1708"/>
        <v>0</v>
      </c>
      <c r="H8051" s="76">
        <f t="shared" si="1708"/>
        <v>0</v>
      </c>
      <c r="I8051" s="76">
        <f t="shared" si="1708"/>
        <v>0</v>
      </c>
      <c r="J8051" s="76">
        <f t="shared" si="1708"/>
        <v>0</v>
      </c>
      <c r="K8051" s="43">
        <f t="shared" si="1709"/>
        <v>0</v>
      </c>
    </row>
    <row r="8052" spans="1:11" ht="12.75" customHeight="1">
      <c r="A8052" s="61" t="str">
        <f>"         "&amp;Labels!B73</f>
        <v xml:space="preserve">         Customer 5</v>
      </c>
      <c r="B8052" s="76">
        <f t="shared" si="1706"/>
        <v>0</v>
      </c>
      <c r="C8052" s="76">
        <f t="shared" si="1706"/>
        <v>0</v>
      </c>
      <c r="D8052" s="76">
        <f t="shared" si="1706"/>
        <v>0</v>
      </c>
      <c r="E8052" s="76">
        <f t="shared" si="1706"/>
        <v>0</v>
      </c>
      <c r="F8052" s="43">
        <f t="shared" si="1707"/>
        <v>0</v>
      </c>
      <c r="G8052" s="76">
        <f t="shared" si="1708"/>
        <v>0</v>
      </c>
      <c r="H8052" s="76">
        <f t="shared" si="1708"/>
        <v>0</v>
      </c>
      <c r="I8052" s="76">
        <f t="shared" si="1708"/>
        <v>0</v>
      </c>
      <c r="J8052" s="76">
        <f t="shared" si="1708"/>
        <v>0</v>
      </c>
      <c r="K8052" s="43">
        <f t="shared" si="1709"/>
        <v>0</v>
      </c>
    </row>
    <row r="8053" spans="1:11" ht="12.75" customHeight="1">
      <c r="A8053" s="61" t="str">
        <f>"         "&amp;Labels!B74</f>
        <v xml:space="preserve">         Customer 6</v>
      </c>
      <c r="B8053" s="76">
        <f t="shared" si="1706"/>
        <v>0</v>
      </c>
      <c r="C8053" s="76">
        <f t="shared" si="1706"/>
        <v>0</v>
      </c>
      <c r="D8053" s="76">
        <f t="shared" si="1706"/>
        <v>0</v>
      </c>
      <c r="E8053" s="76">
        <f t="shared" si="1706"/>
        <v>0</v>
      </c>
      <c r="F8053" s="43">
        <f t="shared" si="1707"/>
        <v>0</v>
      </c>
      <c r="G8053" s="76">
        <f t="shared" si="1708"/>
        <v>0</v>
      </c>
      <c r="H8053" s="76">
        <f t="shared" si="1708"/>
        <v>0</v>
      </c>
      <c r="I8053" s="76">
        <f t="shared" si="1708"/>
        <v>0</v>
      </c>
      <c r="J8053" s="76">
        <f t="shared" si="1708"/>
        <v>0</v>
      </c>
      <c r="K8053" s="43">
        <f t="shared" si="1709"/>
        <v>0</v>
      </c>
    </row>
    <row r="8054" spans="1:11" ht="12.75" customHeight="1">
      <c r="A8054" s="61" t="str">
        <f>"         "&amp;Labels!B75</f>
        <v xml:space="preserve">         Customer 7</v>
      </c>
      <c r="B8054" s="76">
        <f t="shared" si="1706"/>
        <v>0</v>
      </c>
      <c r="C8054" s="76">
        <f t="shared" si="1706"/>
        <v>0</v>
      </c>
      <c r="D8054" s="76">
        <f t="shared" si="1706"/>
        <v>0</v>
      </c>
      <c r="E8054" s="76">
        <f t="shared" si="1706"/>
        <v>0</v>
      </c>
      <c r="F8054" s="43">
        <f t="shared" si="1707"/>
        <v>0</v>
      </c>
      <c r="G8054" s="76">
        <f t="shared" si="1708"/>
        <v>0</v>
      </c>
      <c r="H8054" s="76">
        <f t="shared" si="1708"/>
        <v>0</v>
      </c>
      <c r="I8054" s="76">
        <f t="shared" si="1708"/>
        <v>0</v>
      </c>
      <c r="J8054" s="76">
        <f t="shared" si="1708"/>
        <v>0</v>
      </c>
      <c r="K8054" s="43">
        <f t="shared" si="1709"/>
        <v>0</v>
      </c>
    </row>
    <row r="8055" spans="1:11" ht="12.75" customHeight="1">
      <c r="A8055" s="61" t="str">
        <f>"         "&amp;Labels!B76</f>
        <v xml:space="preserve">         Customer 8</v>
      </c>
      <c r="B8055" s="76">
        <f t="shared" si="1706"/>
        <v>0</v>
      </c>
      <c r="C8055" s="76">
        <f t="shared" si="1706"/>
        <v>0</v>
      </c>
      <c r="D8055" s="76">
        <f t="shared" si="1706"/>
        <v>0</v>
      </c>
      <c r="E8055" s="76">
        <f t="shared" si="1706"/>
        <v>0</v>
      </c>
      <c r="F8055" s="43">
        <f t="shared" si="1707"/>
        <v>0</v>
      </c>
      <c r="G8055" s="76">
        <f t="shared" si="1708"/>
        <v>0</v>
      </c>
      <c r="H8055" s="76">
        <f t="shared" si="1708"/>
        <v>0</v>
      </c>
      <c r="I8055" s="76">
        <f t="shared" si="1708"/>
        <v>0</v>
      </c>
      <c r="J8055" s="76">
        <f t="shared" si="1708"/>
        <v>0</v>
      </c>
      <c r="K8055" s="43">
        <f t="shared" si="1709"/>
        <v>0</v>
      </c>
    </row>
    <row r="8056" spans="1:11" ht="12.75" customHeight="1">
      <c r="A8056" s="61" t="str">
        <f>"         "&amp;Labels!B77</f>
        <v xml:space="preserve">         Customer 9</v>
      </c>
      <c r="B8056" s="76">
        <f t="shared" si="1706"/>
        <v>0</v>
      </c>
      <c r="C8056" s="76">
        <f t="shared" si="1706"/>
        <v>0</v>
      </c>
      <c r="D8056" s="76">
        <f t="shared" si="1706"/>
        <v>0</v>
      </c>
      <c r="E8056" s="76">
        <f t="shared" si="1706"/>
        <v>0</v>
      </c>
      <c r="F8056" s="43">
        <f t="shared" si="1707"/>
        <v>0</v>
      </c>
      <c r="G8056" s="76">
        <f t="shared" si="1708"/>
        <v>0</v>
      </c>
      <c r="H8056" s="76">
        <f t="shared" si="1708"/>
        <v>0</v>
      </c>
      <c r="I8056" s="76">
        <f t="shared" si="1708"/>
        <v>0</v>
      </c>
      <c r="J8056" s="76">
        <f t="shared" si="1708"/>
        <v>0</v>
      </c>
      <c r="K8056" s="43">
        <f t="shared" si="1709"/>
        <v>0</v>
      </c>
    </row>
    <row r="8057" spans="1:11" ht="12.75" customHeight="1">
      <c r="A8057" s="61" t="str">
        <f>"         "&amp;Labels!B78</f>
        <v xml:space="preserve">         Customer 10</v>
      </c>
      <c r="B8057" s="76">
        <f t="shared" si="1706"/>
        <v>0</v>
      </c>
      <c r="C8057" s="76">
        <f t="shared" si="1706"/>
        <v>0</v>
      </c>
      <c r="D8057" s="76">
        <f t="shared" si="1706"/>
        <v>0</v>
      </c>
      <c r="E8057" s="76">
        <f t="shared" si="1706"/>
        <v>0</v>
      </c>
      <c r="F8057" s="43">
        <f t="shared" si="1707"/>
        <v>0</v>
      </c>
      <c r="G8057" s="76">
        <f t="shared" si="1708"/>
        <v>0</v>
      </c>
      <c r="H8057" s="76">
        <f t="shared" si="1708"/>
        <v>0</v>
      </c>
      <c r="I8057" s="76">
        <f t="shared" si="1708"/>
        <v>0</v>
      </c>
      <c r="J8057" s="76">
        <f t="shared" si="1708"/>
        <v>0</v>
      </c>
      <c r="K8057" s="43">
        <f t="shared" si="1709"/>
        <v>0</v>
      </c>
    </row>
    <row r="8058" spans="1:11" ht="12.75" customHeight="1">
      <c r="A8058" s="61" t="str">
        <f>"         "&amp;Labels!C68</f>
        <v xml:space="preserve">         Total</v>
      </c>
      <c r="B8058" s="84">
        <f t="shared" si="1706"/>
        <v>0</v>
      </c>
      <c r="C8058" s="84">
        <f t="shared" si="1706"/>
        <v>0</v>
      </c>
      <c r="D8058" s="84">
        <f t="shared" si="1706"/>
        <v>0</v>
      </c>
      <c r="E8058" s="84">
        <f t="shared" si="1706"/>
        <v>0</v>
      </c>
      <c r="F8058" s="43">
        <f t="shared" si="1707"/>
        <v>0</v>
      </c>
      <c r="G8058" s="84">
        <f t="shared" si="1708"/>
        <v>0</v>
      </c>
      <c r="H8058" s="84">
        <f t="shared" si="1708"/>
        <v>0</v>
      </c>
      <c r="I8058" s="84">
        <f t="shared" si="1708"/>
        <v>0</v>
      </c>
      <c r="J8058" s="84">
        <f t="shared" si="1708"/>
        <v>0</v>
      </c>
      <c r="K8058" s="43">
        <f t="shared" si="1709"/>
        <v>0</v>
      </c>
    </row>
    <row r="8059" spans="1:11" ht="12.75" customHeight="1">
      <c r="A8059" s="61" t="str">
        <f>"      "&amp;Labels!B86</f>
        <v xml:space="preserve">      Q 2</v>
      </c>
      <c r="B8059" s="84"/>
      <c r="C8059" s="84"/>
      <c r="D8059" s="84"/>
      <c r="E8059" s="84"/>
      <c r="F8059" s="43"/>
      <c r="G8059" s="84"/>
      <c r="H8059" s="84"/>
      <c r="I8059" s="84"/>
      <c r="J8059" s="84"/>
      <c r="K8059" s="43"/>
    </row>
    <row r="8060" spans="1:11" ht="12.75" customHeight="1">
      <c r="A8060" s="61" t="str">
        <f>"         "&amp;Labels!B69</f>
        <v xml:space="preserve">         Customer 1</v>
      </c>
      <c r="B8060" s="76">
        <f t="shared" ref="B8060:E8070" si="1710">SUM(B7842,B7951)</f>
        <v>0</v>
      </c>
      <c r="C8060" s="76">
        <f t="shared" si="1710"/>
        <v>0</v>
      </c>
      <c r="D8060" s="76">
        <f t="shared" si="1710"/>
        <v>0</v>
      </c>
      <c r="E8060" s="76">
        <f t="shared" si="1710"/>
        <v>0</v>
      </c>
      <c r="F8060" s="43">
        <f t="shared" ref="F8060:F8070" si="1711">SUM(B8060:E8060)</f>
        <v>0</v>
      </c>
      <c r="G8060" s="76">
        <f t="shared" ref="G8060:J8070" si="1712">SUM(G7842,G7951)</f>
        <v>0</v>
      </c>
      <c r="H8060" s="76">
        <f t="shared" si="1712"/>
        <v>0</v>
      </c>
      <c r="I8060" s="76">
        <f t="shared" si="1712"/>
        <v>0</v>
      </c>
      <c r="J8060" s="76">
        <f t="shared" si="1712"/>
        <v>0</v>
      </c>
      <c r="K8060" s="43">
        <f t="shared" ref="K8060:K8070" si="1713">SUM(G8060:J8060)</f>
        <v>0</v>
      </c>
    </row>
    <row r="8061" spans="1:11" ht="12.75" customHeight="1">
      <c r="A8061" s="61" t="str">
        <f>"         "&amp;Labels!B70</f>
        <v xml:space="preserve">         Customer 2</v>
      </c>
      <c r="B8061" s="76">
        <f t="shared" si="1710"/>
        <v>0</v>
      </c>
      <c r="C8061" s="76">
        <f t="shared" si="1710"/>
        <v>0</v>
      </c>
      <c r="D8061" s="76">
        <f t="shared" si="1710"/>
        <v>0</v>
      </c>
      <c r="E8061" s="76">
        <f t="shared" si="1710"/>
        <v>0</v>
      </c>
      <c r="F8061" s="43">
        <f t="shared" si="1711"/>
        <v>0</v>
      </c>
      <c r="G8061" s="76">
        <f t="shared" si="1712"/>
        <v>0</v>
      </c>
      <c r="H8061" s="76">
        <f t="shared" si="1712"/>
        <v>0</v>
      </c>
      <c r="I8061" s="76">
        <f t="shared" si="1712"/>
        <v>0</v>
      </c>
      <c r="J8061" s="76">
        <f t="shared" si="1712"/>
        <v>0</v>
      </c>
      <c r="K8061" s="43">
        <f t="shared" si="1713"/>
        <v>0</v>
      </c>
    </row>
    <row r="8062" spans="1:11" ht="12.75" customHeight="1">
      <c r="A8062" s="61" t="str">
        <f>"         "&amp;Labels!B71</f>
        <v xml:space="preserve">         Customer 3</v>
      </c>
      <c r="B8062" s="76">
        <f t="shared" si="1710"/>
        <v>0</v>
      </c>
      <c r="C8062" s="76">
        <f t="shared" si="1710"/>
        <v>0</v>
      </c>
      <c r="D8062" s="76">
        <f t="shared" si="1710"/>
        <v>0</v>
      </c>
      <c r="E8062" s="76">
        <f t="shared" si="1710"/>
        <v>0</v>
      </c>
      <c r="F8062" s="43">
        <f t="shared" si="1711"/>
        <v>0</v>
      </c>
      <c r="G8062" s="76">
        <f t="shared" si="1712"/>
        <v>0</v>
      </c>
      <c r="H8062" s="76">
        <f t="shared" si="1712"/>
        <v>0</v>
      </c>
      <c r="I8062" s="76">
        <f t="shared" si="1712"/>
        <v>0</v>
      </c>
      <c r="J8062" s="76">
        <f t="shared" si="1712"/>
        <v>0</v>
      </c>
      <c r="K8062" s="43">
        <f t="shared" si="1713"/>
        <v>0</v>
      </c>
    </row>
    <row r="8063" spans="1:11" ht="12.75" customHeight="1">
      <c r="A8063" s="61" t="str">
        <f>"         "&amp;Labels!B72</f>
        <v xml:space="preserve">         Customer 4</v>
      </c>
      <c r="B8063" s="76">
        <f t="shared" si="1710"/>
        <v>0</v>
      </c>
      <c r="C8063" s="76">
        <f t="shared" si="1710"/>
        <v>0</v>
      </c>
      <c r="D8063" s="76">
        <f t="shared" si="1710"/>
        <v>0</v>
      </c>
      <c r="E8063" s="76">
        <f t="shared" si="1710"/>
        <v>0</v>
      </c>
      <c r="F8063" s="43">
        <f t="shared" si="1711"/>
        <v>0</v>
      </c>
      <c r="G8063" s="76">
        <f t="shared" si="1712"/>
        <v>0</v>
      </c>
      <c r="H8063" s="76">
        <f t="shared" si="1712"/>
        <v>0</v>
      </c>
      <c r="I8063" s="76">
        <f t="shared" si="1712"/>
        <v>0</v>
      </c>
      <c r="J8063" s="76">
        <f t="shared" si="1712"/>
        <v>0</v>
      </c>
      <c r="K8063" s="43">
        <f t="shared" si="1713"/>
        <v>0</v>
      </c>
    </row>
    <row r="8064" spans="1:11" ht="12.75" customHeight="1">
      <c r="A8064" s="61" t="str">
        <f>"         "&amp;Labels!B73</f>
        <v xml:space="preserve">         Customer 5</v>
      </c>
      <c r="B8064" s="76">
        <f t="shared" si="1710"/>
        <v>0</v>
      </c>
      <c r="C8064" s="76">
        <f t="shared" si="1710"/>
        <v>0</v>
      </c>
      <c r="D8064" s="76">
        <f t="shared" si="1710"/>
        <v>0</v>
      </c>
      <c r="E8064" s="76">
        <f t="shared" si="1710"/>
        <v>0</v>
      </c>
      <c r="F8064" s="43">
        <f t="shared" si="1711"/>
        <v>0</v>
      </c>
      <c r="G8064" s="76">
        <f t="shared" si="1712"/>
        <v>0</v>
      </c>
      <c r="H8064" s="76">
        <f t="shared" si="1712"/>
        <v>0</v>
      </c>
      <c r="I8064" s="76">
        <f t="shared" si="1712"/>
        <v>0</v>
      </c>
      <c r="J8064" s="76">
        <f t="shared" si="1712"/>
        <v>0</v>
      </c>
      <c r="K8064" s="43">
        <f t="shared" si="1713"/>
        <v>0</v>
      </c>
    </row>
    <row r="8065" spans="1:11" ht="12.75" customHeight="1">
      <c r="A8065" s="61" t="str">
        <f>"         "&amp;Labels!B74</f>
        <v xml:space="preserve">         Customer 6</v>
      </c>
      <c r="B8065" s="76">
        <f t="shared" si="1710"/>
        <v>0</v>
      </c>
      <c r="C8065" s="76">
        <f t="shared" si="1710"/>
        <v>0</v>
      </c>
      <c r="D8065" s="76">
        <f t="shared" si="1710"/>
        <v>0</v>
      </c>
      <c r="E8065" s="76">
        <f t="shared" si="1710"/>
        <v>0</v>
      </c>
      <c r="F8065" s="43">
        <f t="shared" si="1711"/>
        <v>0</v>
      </c>
      <c r="G8065" s="76">
        <f t="shared" si="1712"/>
        <v>0</v>
      </c>
      <c r="H8065" s="76">
        <f t="shared" si="1712"/>
        <v>0</v>
      </c>
      <c r="I8065" s="76">
        <f t="shared" si="1712"/>
        <v>0</v>
      </c>
      <c r="J8065" s="76">
        <f t="shared" si="1712"/>
        <v>0</v>
      </c>
      <c r="K8065" s="43">
        <f t="shared" si="1713"/>
        <v>0</v>
      </c>
    </row>
    <row r="8066" spans="1:11" ht="12.75" customHeight="1">
      <c r="A8066" s="61" t="str">
        <f>"         "&amp;Labels!B75</f>
        <v xml:space="preserve">         Customer 7</v>
      </c>
      <c r="B8066" s="76">
        <f t="shared" si="1710"/>
        <v>0</v>
      </c>
      <c r="C8066" s="76">
        <f t="shared" si="1710"/>
        <v>0</v>
      </c>
      <c r="D8066" s="76">
        <f t="shared" si="1710"/>
        <v>0</v>
      </c>
      <c r="E8066" s="76">
        <f t="shared" si="1710"/>
        <v>0</v>
      </c>
      <c r="F8066" s="43">
        <f t="shared" si="1711"/>
        <v>0</v>
      </c>
      <c r="G8066" s="76">
        <f t="shared" si="1712"/>
        <v>0</v>
      </c>
      <c r="H8066" s="76">
        <f t="shared" si="1712"/>
        <v>0</v>
      </c>
      <c r="I8066" s="76">
        <f t="shared" si="1712"/>
        <v>0</v>
      </c>
      <c r="J8066" s="76">
        <f t="shared" si="1712"/>
        <v>0</v>
      </c>
      <c r="K8066" s="43">
        <f t="shared" si="1713"/>
        <v>0</v>
      </c>
    </row>
    <row r="8067" spans="1:11" ht="12.75" customHeight="1">
      <c r="A8067" s="61" t="str">
        <f>"         "&amp;Labels!B76</f>
        <v xml:space="preserve">         Customer 8</v>
      </c>
      <c r="B8067" s="76">
        <f t="shared" si="1710"/>
        <v>0</v>
      </c>
      <c r="C8067" s="76">
        <f t="shared" si="1710"/>
        <v>0</v>
      </c>
      <c r="D8067" s="76">
        <f t="shared" si="1710"/>
        <v>0</v>
      </c>
      <c r="E8067" s="76">
        <f t="shared" si="1710"/>
        <v>0</v>
      </c>
      <c r="F8067" s="43">
        <f t="shared" si="1711"/>
        <v>0</v>
      </c>
      <c r="G8067" s="76">
        <f t="shared" si="1712"/>
        <v>0</v>
      </c>
      <c r="H8067" s="76">
        <f t="shared" si="1712"/>
        <v>0</v>
      </c>
      <c r="I8067" s="76">
        <f t="shared" si="1712"/>
        <v>0</v>
      </c>
      <c r="J8067" s="76">
        <f t="shared" si="1712"/>
        <v>0</v>
      </c>
      <c r="K8067" s="43">
        <f t="shared" si="1713"/>
        <v>0</v>
      </c>
    </row>
    <row r="8068" spans="1:11" ht="12.75" customHeight="1">
      <c r="A8068" s="61" t="str">
        <f>"         "&amp;Labels!B77</f>
        <v xml:space="preserve">         Customer 9</v>
      </c>
      <c r="B8068" s="76">
        <f t="shared" si="1710"/>
        <v>0</v>
      </c>
      <c r="C8068" s="76">
        <f t="shared" si="1710"/>
        <v>0</v>
      </c>
      <c r="D8068" s="76">
        <f t="shared" si="1710"/>
        <v>0</v>
      </c>
      <c r="E8068" s="76">
        <f t="shared" si="1710"/>
        <v>0</v>
      </c>
      <c r="F8068" s="43">
        <f t="shared" si="1711"/>
        <v>0</v>
      </c>
      <c r="G8068" s="76">
        <f t="shared" si="1712"/>
        <v>0</v>
      </c>
      <c r="H8068" s="76">
        <f t="shared" si="1712"/>
        <v>0</v>
      </c>
      <c r="I8068" s="76">
        <f t="shared" si="1712"/>
        <v>0</v>
      </c>
      <c r="J8068" s="76">
        <f t="shared" si="1712"/>
        <v>0</v>
      </c>
      <c r="K8068" s="43">
        <f t="shared" si="1713"/>
        <v>0</v>
      </c>
    </row>
    <row r="8069" spans="1:11" ht="12.75" customHeight="1">
      <c r="A8069" s="61" t="str">
        <f>"         "&amp;Labels!B78</f>
        <v xml:space="preserve">         Customer 10</v>
      </c>
      <c r="B8069" s="76">
        <f t="shared" si="1710"/>
        <v>0</v>
      </c>
      <c r="C8069" s="76">
        <f t="shared" si="1710"/>
        <v>0</v>
      </c>
      <c r="D8069" s="76">
        <f t="shared" si="1710"/>
        <v>0</v>
      </c>
      <c r="E8069" s="76">
        <f t="shared" si="1710"/>
        <v>0</v>
      </c>
      <c r="F8069" s="43">
        <f t="shared" si="1711"/>
        <v>0</v>
      </c>
      <c r="G8069" s="76">
        <f t="shared" si="1712"/>
        <v>0</v>
      </c>
      <c r="H8069" s="76">
        <f t="shared" si="1712"/>
        <v>0</v>
      </c>
      <c r="I8069" s="76">
        <f t="shared" si="1712"/>
        <v>0</v>
      </c>
      <c r="J8069" s="76">
        <f t="shared" si="1712"/>
        <v>0</v>
      </c>
      <c r="K8069" s="43">
        <f t="shared" si="1713"/>
        <v>0</v>
      </c>
    </row>
    <row r="8070" spans="1:11" ht="12.75" customHeight="1">
      <c r="A8070" s="61" t="str">
        <f>"         "&amp;Labels!C68</f>
        <v xml:space="preserve">         Total</v>
      </c>
      <c r="B8070" s="84">
        <f t="shared" si="1710"/>
        <v>0</v>
      </c>
      <c r="C8070" s="84">
        <f t="shared" si="1710"/>
        <v>0</v>
      </c>
      <c r="D8070" s="84">
        <f t="shared" si="1710"/>
        <v>0</v>
      </c>
      <c r="E8070" s="84">
        <f t="shared" si="1710"/>
        <v>0</v>
      </c>
      <c r="F8070" s="43">
        <f t="shared" si="1711"/>
        <v>0</v>
      </c>
      <c r="G8070" s="84">
        <f t="shared" si="1712"/>
        <v>0</v>
      </c>
      <c r="H8070" s="84">
        <f t="shared" si="1712"/>
        <v>0</v>
      </c>
      <c r="I8070" s="84">
        <f t="shared" si="1712"/>
        <v>0</v>
      </c>
      <c r="J8070" s="84">
        <f t="shared" si="1712"/>
        <v>0</v>
      </c>
      <c r="K8070" s="43">
        <f t="shared" si="1713"/>
        <v>0</v>
      </c>
    </row>
    <row r="8071" spans="1:11" ht="12.75" customHeight="1">
      <c r="A8071" s="61" t="str">
        <f>"      "&amp;Labels!B87</f>
        <v xml:space="preserve">      Q 3</v>
      </c>
      <c r="B8071" s="84"/>
      <c r="C8071" s="84"/>
      <c r="D8071" s="84"/>
      <c r="E8071" s="84"/>
      <c r="F8071" s="43"/>
      <c r="G8071" s="84"/>
      <c r="H8071" s="84"/>
      <c r="I8071" s="84"/>
      <c r="J8071" s="84"/>
      <c r="K8071" s="43"/>
    </row>
    <row r="8072" spans="1:11" ht="12.75" customHeight="1">
      <c r="A8072" s="61" t="str">
        <f>"         "&amp;Labels!B69</f>
        <v xml:space="preserve">         Customer 1</v>
      </c>
      <c r="B8072" s="76">
        <f t="shared" ref="B8072:E8082" si="1714">SUM(B7854,B7963)</f>
        <v>0</v>
      </c>
      <c r="C8072" s="76">
        <f t="shared" si="1714"/>
        <v>0</v>
      </c>
      <c r="D8072" s="76">
        <f t="shared" si="1714"/>
        <v>0</v>
      </c>
      <c r="E8072" s="76">
        <f t="shared" si="1714"/>
        <v>0</v>
      </c>
      <c r="F8072" s="43">
        <f t="shared" ref="F8072:F8082" si="1715">SUM(B8072:E8072)</f>
        <v>0</v>
      </c>
      <c r="G8072" s="76">
        <f t="shared" ref="G8072:J8082" si="1716">SUM(G7854,G7963)</f>
        <v>0</v>
      </c>
      <c r="H8072" s="76">
        <f t="shared" si="1716"/>
        <v>0</v>
      </c>
      <c r="I8072" s="76">
        <f t="shared" si="1716"/>
        <v>0</v>
      </c>
      <c r="J8072" s="76">
        <f t="shared" si="1716"/>
        <v>0</v>
      </c>
      <c r="K8072" s="43">
        <f t="shared" ref="K8072:K8082" si="1717">SUM(G8072:J8072)</f>
        <v>0</v>
      </c>
    </row>
    <row r="8073" spans="1:11" ht="12.75" customHeight="1">
      <c r="A8073" s="61" t="str">
        <f>"         "&amp;Labels!B70</f>
        <v xml:space="preserve">         Customer 2</v>
      </c>
      <c r="B8073" s="76">
        <f t="shared" si="1714"/>
        <v>0</v>
      </c>
      <c r="C8073" s="76">
        <f t="shared" si="1714"/>
        <v>0</v>
      </c>
      <c r="D8073" s="76">
        <f t="shared" si="1714"/>
        <v>0</v>
      </c>
      <c r="E8073" s="76">
        <f t="shared" si="1714"/>
        <v>0</v>
      </c>
      <c r="F8073" s="43">
        <f t="shared" si="1715"/>
        <v>0</v>
      </c>
      <c r="G8073" s="76">
        <f t="shared" si="1716"/>
        <v>0</v>
      </c>
      <c r="H8073" s="76">
        <f t="shared" si="1716"/>
        <v>0</v>
      </c>
      <c r="I8073" s="76">
        <f t="shared" si="1716"/>
        <v>0</v>
      </c>
      <c r="J8073" s="76">
        <f t="shared" si="1716"/>
        <v>0</v>
      </c>
      <c r="K8073" s="43">
        <f t="shared" si="1717"/>
        <v>0</v>
      </c>
    </row>
    <row r="8074" spans="1:11" ht="12.75" customHeight="1">
      <c r="A8074" s="61" t="str">
        <f>"         "&amp;Labels!B71</f>
        <v xml:space="preserve">         Customer 3</v>
      </c>
      <c r="B8074" s="76">
        <f t="shared" si="1714"/>
        <v>0</v>
      </c>
      <c r="C8074" s="76">
        <f t="shared" si="1714"/>
        <v>0</v>
      </c>
      <c r="D8074" s="76">
        <f t="shared" si="1714"/>
        <v>0</v>
      </c>
      <c r="E8074" s="76">
        <f t="shared" si="1714"/>
        <v>0</v>
      </c>
      <c r="F8074" s="43">
        <f t="shared" si="1715"/>
        <v>0</v>
      </c>
      <c r="G8074" s="76">
        <f t="shared" si="1716"/>
        <v>0</v>
      </c>
      <c r="H8074" s="76">
        <f t="shared" si="1716"/>
        <v>0</v>
      </c>
      <c r="I8074" s="76">
        <f t="shared" si="1716"/>
        <v>0</v>
      </c>
      <c r="J8074" s="76">
        <f t="shared" si="1716"/>
        <v>0</v>
      </c>
      <c r="K8074" s="43">
        <f t="shared" si="1717"/>
        <v>0</v>
      </c>
    </row>
    <row r="8075" spans="1:11" ht="12.75" customHeight="1">
      <c r="A8075" s="61" t="str">
        <f>"         "&amp;Labels!B72</f>
        <v xml:space="preserve">         Customer 4</v>
      </c>
      <c r="B8075" s="76">
        <f t="shared" si="1714"/>
        <v>0</v>
      </c>
      <c r="C8075" s="76">
        <f t="shared" si="1714"/>
        <v>0</v>
      </c>
      <c r="D8075" s="76">
        <f t="shared" si="1714"/>
        <v>0</v>
      </c>
      <c r="E8075" s="76">
        <f t="shared" si="1714"/>
        <v>0</v>
      </c>
      <c r="F8075" s="43">
        <f t="shared" si="1715"/>
        <v>0</v>
      </c>
      <c r="G8075" s="76">
        <f t="shared" si="1716"/>
        <v>0</v>
      </c>
      <c r="H8075" s="76">
        <f t="shared" si="1716"/>
        <v>0</v>
      </c>
      <c r="I8075" s="76">
        <f t="shared" si="1716"/>
        <v>0</v>
      </c>
      <c r="J8075" s="76">
        <f t="shared" si="1716"/>
        <v>0</v>
      </c>
      <c r="K8075" s="43">
        <f t="shared" si="1717"/>
        <v>0</v>
      </c>
    </row>
    <row r="8076" spans="1:11" ht="12.75" customHeight="1">
      <c r="A8076" s="61" t="str">
        <f>"         "&amp;Labels!B73</f>
        <v xml:space="preserve">         Customer 5</v>
      </c>
      <c r="B8076" s="76">
        <f t="shared" si="1714"/>
        <v>0</v>
      </c>
      <c r="C8076" s="76">
        <f t="shared" si="1714"/>
        <v>0</v>
      </c>
      <c r="D8076" s="76">
        <f t="shared" si="1714"/>
        <v>0</v>
      </c>
      <c r="E8076" s="76">
        <f t="shared" si="1714"/>
        <v>0</v>
      </c>
      <c r="F8076" s="43">
        <f t="shared" si="1715"/>
        <v>0</v>
      </c>
      <c r="G8076" s="76">
        <f t="shared" si="1716"/>
        <v>0</v>
      </c>
      <c r="H8076" s="76">
        <f t="shared" si="1716"/>
        <v>0</v>
      </c>
      <c r="I8076" s="76">
        <f t="shared" si="1716"/>
        <v>0</v>
      </c>
      <c r="J8076" s="76">
        <f t="shared" si="1716"/>
        <v>0</v>
      </c>
      <c r="K8076" s="43">
        <f t="shared" si="1717"/>
        <v>0</v>
      </c>
    </row>
    <row r="8077" spans="1:11" ht="12.75" customHeight="1">
      <c r="A8077" s="61" t="str">
        <f>"         "&amp;Labels!B74</f>
        <v xml:space="preserve">         Customer 6</v>
      </c>
      <c r="B8077" s="76">
        <f t="shared" si="1714"/>
        <v>0</v>
      </c>
      <c r="C8077" s="76">
        <f t="shared" si="1714"/>
        <v>0</v>
      </c>
      <c r="D8077" s="76">
        <f t="shared" si="1714"/>
        <v>0</v>
      </c>
      <c r="E8077" s="76">
        <f t="shared" si="1714"/>
        <v>0</v>
      </c>
      <c r="F8077" s="43">
        <f t="shared" si="1715"/>
        <v>0</v>
      </c>
      <c r="G8077" s="76">
        <f t="shared" si="1716"/>
        <v>0</v>
      </c>
      <c r="H8077" s="76">
        <f t="shared" si="1716"/>
        <v>0</v>
      </c>
      <c r="I8077" s="76">
        <f t="shared" si="1716"/>
        <v>0</v>
      </c>
      <c r="J8077" s="76">
        <f t="shared" si="1716"/>
        <v>0</v>
      </c>
      <c r="K8077" s="43">
        <f t="shared" si="1717"/>
        <v>0</v>
      </c>
    </row>
    <row r="8078" spans="1:11" ht="12.75" customHeight="1">
      <c r="A8078" s="61" t="str">
        <f>"         "&amp;Labels!B75</f>
        <v xml:space="preserve">         Customer 7</v>
      </c>
      <c r="B8078" s="76">
        <f t="shared" si="1714"/>
        <v>0</v>
      </c>
      <c r="C8078" s="76">
        <f t="shared" si="1714"/>
        <v>0</v>
      </c>
      <c r="D8078" s="76">
        <f t="shared" si="1714"/>
        <v>0</v>
      </c>
      <c r="E8078" s="76">
        <f t="shared" si="1714"/>
        <v>0</v>
      </c>
      <c r="F8078" s="43">
        <f t="shared" si="1715"/>
        <v>0</v>
      </c>
      <c r="G8078" s="76">
        <f t="shared" si="1716"/>
        <v>0</v>
      </c>
      <c r="H8078" s="76">
        <f t="shared" si="1716"/>
        <v>0</v>
      </c>
      <c r="I8078" s="76">
        <f t="shared" si="1716"/>
        <v>0</v>
      </c>
      <c r="J8078" s="76">
        <f t="shared" si="1716"/>
        <v>0</v>
      </c>
      <c r="K8078" s="43">
        <f t="shared" si="1717"/>
        <v>0</v>
      </c>
    </row>
    <row r="8079" spans="1:11" ht="12.75" customHeight="1">
      <c r="A8079" s="61" t="str">
        <f>"         "&amp;Labels!B76</f>
        <v xml:space="preserve">         Customer 8</v>
      </c>
      <c r="B8079" s="76">
        <f t="shared" si="1714"/>
        <v>0</v>
      </c>
      <c r="C8079" s="76">
        <f t="shared" si="1714"/>
        <v>0</v>
      </c>
      <c r="D8079" s="76">
        <f t="shared" si="1714"/>
        <v>0</v>
      </c>
      <c r="E8079" s="76">
        <f t="shared" si="1714"/>
        <v>0</v>
      </c>
      <c r="F8079" s="43">
        <f t="shared" si="1715"/>
        <v>0</v>
      </c>
      <c r="G8079" s="76">
        <f t="shared" si="1716"/>
        <v>0</v>
      </c>
      <c r="H8079" s="76">
        <f t="shared" si="1716"/>
        <v>0</v>
      </c>
      <c r="I8079" s="76">
        <f t="shared" si="1716"/>
        <v>0</v>
      </c>
      <c r="J8079" s="76">
        <f t="shared" si="1716"/>
        <v>0</v>
      </c>
      <c r="K8079" s="43">
        <f t="shared" si="1717"/>
        <v>0</v>
      </c>
    </row>
    <row r="8080" spans="1:11" ht="12.75" customHeight="1">
      <c r="A8080" s="61" t="str">
        <f>"         "&amp;Labels!B77</f>
        <v xml:space="preserve">         Customer 9</v>
      </c>
      <c r="B8080" s="76">
        <f t="shared" si="1714"/>
        <v>0</v>
      </c>
      <c r="C8080" s="76">
        <f t="shared" si="1714"/>
        <v>0</v>
      </c>
      <c r="D8080" s="76">
        <f t="shared" si="1714"/>
        <v>0</v>
      </c>
      <c r="E8080" s="76">
        <f t="shared" si="1714"/>
        <v>0</v>
      </c>
      <c r="F8080" s="43">
        <f t="shared" si="1715"/>
        <v>0</v>
      </c>
      <c r="G8080" s="76">
        <f t="shared" si="1716"/>
        <v>0</v>
      </c>
      <c r="H8080" s="76">
        <f t="shared" si="1716"/>
        <v>0</v>
      </c>
      <c r="I8080" s="76">
        <f t="shared" si="1716"/>
        <v>0</v>
      </c>
      <c r="J8080" s="76">
        <f t="shared" si="1716"/>
        <v>0</v>
      </c>
      <c r="K8080" s="43">
        <f t="shared" si="1717"/>
        <v>0</v>
      </c>
    </row>
    <row r="8081" spans="1:11" ht="12.75" customHeight="1">
      <c r="A8081" s="61" t="str">
        <f>"         "&amp;Labels!B78</f>
        <v xml:space="preserve">         Customer 10</v>
      </c>
      <c r="B8081" s="76">
        <f t="shared" si="1714"/>
        <v>0</v>
      </c>
      <c r="C8081" s="76">
        <f t="shared" si="1714"/>
        <v>0</v>
      </c>
      <c r="D8081" s="76">
        <f t="shared" si="1714"/>
        <v>0</v>
      </c>
      <c r="E8081" s="76">
        <f t="shared" si="1714"/>
        <v>0</v>
      </c>
      <c r="F8081" s="43">
        <f t="shared" si="1715"/>
        <v>0</v>
      </c>
      <c r="G8081" s="76">
        <f t="shared" si="1716"/>
        <v>0</v>
      </c>
      <c r="H8081" s="76">
        <f t="shared" si="1716"/>
        <v>0</v>
      </c>
      <c r="I8081" s="76">
        <f t="shared" si="1716"/>
        <v>0</v>
      </c>
      <c r="J8081" s="76">
        <f t="shared" si="1716"/>
        <v>0</v>
      </c>
      <c r="K8081" s="43">
        <f t="shared" si="1717"/>
        <v>0</v>
      </c>
    </row>
    <row r="8082" spans="1:11" ht="12.75" customHeight="1">
      <c r="A8082" s="61" t="str">
        <f>"         "&amp;Labels!C68</f>
        <v xml:space="preserve">         Total</v>
      </c>
      <c r="B8082" s="84">
        <f t="shared" si="1714"/>
        <v>0</v>
      </c>
      <c r="C8082" s="84">
        <f t="shared" si="1714"/>
        <v>0</v>
      </c>
      <c r="D8082" s="84">
        <f t="shared" si="1714"/>
        <v>0</v>
      </c>
      <c r="E8082" s="84">
        <f t="shared" si="1714"/>
        <v>0</v>
      </c>
      <c r="F8082" s="43">
        <f t="shared" si="1715"/>
        <v>0</v>
      </c>
      <c r="G8082" s="84">
        <f t="shared" si="1716"/>
        <v>0</v>
      </c>
      <c r="H8082" s="84">
        <f t="shared" si="1716"/>
        <v>0</v>
      </c>
      <c r="I8082" s="84">
        <f t="shared" si="1716"/>
        <v>0</v>
      </c>
      <c r="J8082" s="84">
        <f t="shared" si="1716"/>
        <v>0</v>
      </c>
      <c r="K8082" s="43">
        <f t="shared" si="1717"/>
        <v>0</v>
      </c>
    </row>
    <row r="8083" spans="1:11" ht="12.75" customHeight="1">
      <c r="A8083" s="61" t="str">
        <f>"      "&amp;Labels!B88</f>
        <v xml:space="preserve">      Q 4</v>
      </c>
      <c r="B8083" s="84"/>
      <c r="C8083" s="84"/>
      <c r="D8083" s="84"/>
      <c r="E8083" s="84"/>
      <c r="F8083" s="43"/>
      <c r="G8083" s="84"/>
      <c r="H8083" s="84"/>
      <c r="I8083" s="84"/>
      <c r="J8083" s="84"/>
      <c r="K8083" s="43"/>
    </row>
    <row r="8084" spans="1:11" ht="12.75" customHeight="1">
      <c r="A8084" s="61" t="str">
        <f>"         "&amp;Labels!B69</f>
        <v xml:space="preserve">         Customer 1</v>
      </c>
      <c r="B8084" s="76">
        <f t="shared" ref="B8084:E8094" si="1718">SUM(B7866,B7975)</f>
        <v>0</v>
      </c>
      <c r="C8084" s="76">
        <f t="shared" si="1718"/>
        <v>0</v>
      </c>
      <c r="D8084" s="76">
        <f t="shared" si="1718"/>
        <v>0</v>
      </c>
      <c r="E8084" s="76">
        <f t="shared" si="1718"/>
        <v>0</v>
      </c>
      <c r="F8084" s="43">
        <f t="shared" ref="F8084:F8094" si="1719">SUM(B8084:E8084)</f>
        <v>0</v>
      </c>
      <c r="G8084" s="76">
        <f t="shared" ref="G8084:J8094" si="1720">SUM(G7866,G7975)</f>
        <v>0</v>
      </c>
      <c r="H8084" s="76">
        <f t="shared" si="1720"/>
        <v>0</v>
      </c>
      <c r="I8084" s="76">
        <f t="shared" si="1720"/>
        <v>0</v>
      </c>
      <c r="J8084" s="76">
        <f t="shared" si="1720"/>
        <v>0</v>
      </c>
      <c r="K8084" s="43">
        <f t="shared" ref="K8084:K8094" si="1721">SUM(G8084:J8084)</f>
        <v>0</v>
      </c>
    </row>
    <row r="8085" spans="1:11" ht="12.75" customHeight="1">
      <c r="A8085" s="61" t="str">
        <f>"         "&amp;Labels!B70</f>
        <v xml:space="preserve">         Customer 2</v>
      </c>
      <c r="B8085" s="76">
        <f t="shared" si="1718"/>
        <v>0</v>
      </c>
      <c r="C8085" s="76">
        <f t="shared" si="1718"/>
        <v>0</v>
      </c>
      <c r="D8085" s="76">
        <f t="shared" si="1718"/>
        <v>0</v>
      </c>
      <c r="E8085" s="76">
        <f t="shared" si="1718"/>
        <v>0</v>
      </c>
      <c r="F8085" s="43">
        <f t="shared" si="1719"/>
        <v>0</v>
      </c>
      <c r="G8085" s="76">
        <f t="shared" si="1720"/>
        <v>0</v>
      </c>
      <c r="H8085" s="76">
        <f t="shared" si="1720"/>
        <v>0</v>
      </c>
      <c r="I8085" s="76">
        <f t="shared" si="1720"/>
        <v>0</v>
      </c>
      <c r="J8085" s="76">
        <f t="shared" si="1720"/>
        <v>0</v>
      </c>
      <c r="K8085" s="43">
        <f t="shared" si="1721"/>
        <v>0</v>
      </c>
    </row>
    <row r="8086" spans="1:11" ht="12.75" customHeight="1">
      <c r="A8086" s="61" t="str">
        <f>"         "&amp;Labels!B71</f>
        <v xml:space="preserve">         Customer 3</v>
      </c>
      <c r="B8086" s="76">
        <f t="shared" si="1718"/>
        <v>0</v>
      </c>
      <c r="C8086" s="76">
        <f t="shared" si="1718"/>
        <v>0</v>
      </c>
      <c r="D8086" s="76">
        <f t="shared" si="1718"/>
        <v>0</v>
      </c>
      <c r="E8086" s="76">
        <f t="shared" si="1718"/>
        <v>0</v>
      </c>
      <c r="F8086" s="43">
        <f t="shared" si="1719"/>
        <v>0</v>
      </c>
      <c r="G8086" s="76">
        <f t="shared" si="1720"/>
        <v>0</v>
      </c>
      <c r="H8086" s="76">
        <f t="shared" si="1720"/>
        <v>0</v>
      </c>
      <c r="I8086" s="76">
        <f t="shared" si="1720"/>
        <v>0</v>
      </c>
      <c r="J8086" s="76">
        <f t="shared" si="1720"/>
        <v>0</v>
      </c>
      <c r="K8086" s="43">
        <f t="shared" si="1721"/>
        <v>0</v>
      </c>
    </row>
    <row r="8087" spans="1:11" ht="12.75" customHeight="1">
      <c r="A8087" s="61" t="str">
        <f>"         "&amp;Labels!B72</f>
        <v xml:space="preserve">         Customer 4</v>
      </c>
      <c r="B8087" s="76">
        <f t="shared" si="1718"/>
        <v>0</v>
      </c>
      <c r="C8087" s="76">
        <f t="shared" si="1718"/>
        <v>0</v>
      </c>
      <c r="D8087" s="76">
        <f t="shared" si="1718"/>
        <v>0</v>
      </c>
      <c r="E8087" s="76">
        <f t="shared" si="1718"/>
        <v>0</v>
      </c>
      <c r="F8087" s="43">
        <f t="shared" si="1719"/>
        <v>0</v>
      </c>
      <c r="G8087" s="76">
        <f t="shared" si="1720"/>
        <v>0</v>
      </c>
      <c r="H8087" s="76">
        <f t="shared" si="1720"/>
        <v>0</v>
      </c>
      <c r="I8087" s="76">
        <f t="shared" si="1720"/>
        <v>0</v>
      </c>
      <c r="J8087" s="76">
        <f t="shared" si="1720"/>
        <v>0</v>
      </c>
      <c r="K8087" s="43">
        <f t="shared" si="1721"/>
        <v>0</v>
      </c>
    </row>
    <row r="8088" spans="1:11" ht="12.75" customHeight="1">
      <c r="A8088" s="61" t="str">
        <f>"         "&amp;Labels!B73</f>
        <v xml:space="preserve">         Customer 5</v>
      </c>
      <c r="B8088" s="76">
        <f t="shared" si="1718"/>
        <v>0</v>
      </c>
      <c r="C8088" s="76">
        <f t="shared" si="1718"/>
        <v>0</v>
      </c>
      <c r="D8088" s="76">
        <f t="shared" si="1718"/>
        <v>0</v>
      </c>
      <c r="E8088" s="76">
        <f t="shared" si="1718"/>
        <v>0</v>
      </c>
      <c r="F8088" s="43">
        <f t="shared" si="1719"/>
        <v>0</v>
      </c>
      <c r="G8088" s="76">
        <f t="shared" si="1720"/>
        <v>0</v>
      </c>
      <c r="H8088" s="76">
        <f t="shared" si="1720"/>
        <v>0</v>
      </c>
      <c r="I8088" s="76">
        <f t="shared" si="1720"/>
        <v>0</v>
      </c>
      <c r="J8088" s="76">
        <f t="shared" si="1720"/>
        <v>0</v>
      </c>
      <c r="K8088" s="43">
        <f t="shared" si="1721"/>
        <v>0</v>
      </c>
    </row>
    <row r="8089" spans="1:11" ht="12.75" customHeight="1">
      <c r="A8089" s="61" t="str">
        <f>"         "&amp;Labels!B74</f>
        <v xml:space="preserve">         Customer 6</v>
      </c>
      <c r="B8089" s="76">
        <f t="shared" si="1718"/>
        <v>0</v>
      </c>
      <c r="C8089" s="76">
        <f t="shared" si="1718"/>
        <v>0</v>
      </c>
      <c r="D8089" s="76">
        <f t="shared" si="1718"/>
        <v>0</v>
      </c>
      <c r="E8089" s="76">
        <f t="shared" si="1718"/>
        <v>0</v>
      </c>
      <c r="F8089" s="43">
        <f t="shared" si="1719"/>
        <v>0</v>
      </c>
      <c r="G8089" s="76">
        <f t="shared" si="1720"/>
        <v>0</v>
      </c>
      <c r="H8089" s="76">
        <f t="shared" si="1720"/>
        <v>0</v>
      </c>
      <c r="I8089" s="76">
        <f t="shared" si="1720"/>
        <v>0</v>
      </c>
      <c r="J8089" s="76">
        <f t="shared" si="1720"/>
        <v>0</v>
      </c>
      <c r="K8089" s="43">
        <f t="shared" si="1721"/>
        <v>0</v>
      </c>
    </row>
    <row r="8090" spans="1:11" ht="12.75" customHeight="1">
      <c r="A8090" s="61" t="str">
        <f>"         "&amp;Labels!B75</f>
        <v xml:space="preserve">         Customer 7</v>
      </c>
      <c r="B8090" s="76">
        <f t="shared" si="1718"/>
        <v>0</v>
      </c>
      <c r="C8090" s="76">
        <f t="shared" si="1718"/>
        <v>0</v>
      </c>
      <c r="D8090" s="76">
        <f t="shared" si="1718"/>
        <v>0</v>
      </c>
      <c r="E8090" s="76">
        <f t="shared" si="1718"/>
        <v>0</v>
      </c>
      <c r="F8090" s="43">
        <f t="shared" si="1719"/>
        <v>0</v>
      </c>
      <c r="G8090" s="76">
        <f t="shared" si="1720"/>
        <v>0</v>
      </c>
      <c r="H8090" s="76">
        <f t="shared" si="1720"/>
        <v>0</v>
      </c>
      <c r="I8090" s="76">
        <f t="shared" si="1720"/>
        <v>0</v>
      </c>
      <c r="J8090" s="76">
        <f t="shared" si="1720"/>
        <v>0</v>
      </c>
      <c r="K8090" s="43">
        <f t="shared" si="1721"/>
        <v>0</v>
      </c>
    </row>
    <row r="8091" spans="1:11" ht="12.75" customHeight="1">
      <c r="A8091" s="61" t="str">
        <f>"         "&amp;Labels!B76</f>
        <v xml:space="preserve">         Customer 8</v>
      </c>
      <c r="B8091" s="76">
        <f t="shared" si="1718"/>
        <v>0</v>
      </c>
      <c r="C8091" s="76">
        <f t="shared" si="1718"/>
        <v>0</v>
      </c>
      <c r="D8091" s="76">
        <f t="shared" si="1718"/>
        <v>0</v>
      </c>
      <c r="E8091" s="76">
        <f t="shared" si="1718"/>
        <v>0</v>
      </c>
      <c r="F8091" s="43">
        <f t="shared" si="1719"/>
        <v>0</v>
      </c>
      <c r="G8091" s="76">
        <f t="shared" si="1720"/>
        <v>0</v>
      </c>
      <c r="H8091" s="76">
        <f t="shared" si="1720"/>
        <v>0</v>
      </c>
      <c r="I8091" s="76">
        <f t="shared" si="1720"/>
        <v>0</v>
      </c>
      <c r="J8091" s="76">
        <f t="shared" si="1720"/>
        <v>0</v>
      </c>
      <c r="K8091" s="43">
        <f t="shared" si="1721"/>
        <v>0</v>
      </c>
    </row>
    <row r="8092" spans="1:11" ht="12.75" customHeight="1">
      <c r="A8092" s="61" t="str">
        <f>"         "&amp;Labels!B77</f>
        <v xml:space="preserve">         Customer 9</v>
      </c>
      <c r="B8092" s="76">
        <f t="shared" si="1718"/>
        <v>0</v>
      </c>
      <c r="C8092" s="76">
        <f t="shared" si="1718"/>
        <v>0</v>
      </c>
      <c r="D8092" s="76">
        <f t="shared" si="1718"/>
        <v>0</v>
      </c>
      <c r="E8092" s="76">
        <f t="shared" si="1718"/>
        <v>0</v>
      </c>
      <c r="F8092" s="43">
        <f t="shared" si="1719"/>
        <v>0</v>
      </c>
      <c r="G8092" s="76">
        <f t="shared" si="1720"/>
        <v>0</v>
      </c>
      <c r="H8092" s="76">
        <f t="shared" si="1720"/>
        <v>0</v>
      </c>
      <c r="I8092" s="76">
        <f t="shared" si="1720"/>
        <v>0</v>
      </c>
      <c r="J8092" s="76">
        <f t="shared" si="1720"/>
        <v>0</v>
      </c>
      <c r="K8092" s="43">
        <f t="shared" si="1721"/>
        <v>0</v>
      </c>
    </row>
    <row r="8093" spans="1:11" ht="12.75" customHeight="1">
      <c r="A8093" s="61" t="str">
        <f>"         "&amp;Labels!B78</f>
        <v xml:space="preserve">         Customer 10</v>
      </c>
      <c r="B8093" s="76">
        <f t="shared" si="1718"/>
        <v>0</v>
      </c>
      <c r="C8093" s="76">
        <f t="shared" si="1718"/>
        <v>0</v>
      </c>
      <c r="D8093" s="76">
        <f t="shared" si="1718"/>
        <v>0</v>
      </c>
      <c r="E8093" s="76">
        <f t="shared" si="1718"/>
        <v>0</v>
      </c>
      <c r="F8093" s="43">
        <f t="shared" si="1719"/>
        <v>0</v>
      </c>
      <c r="G8093" s="76">
        <f t="shared" si="1720"/>
        <v>0</v>
      </c>
      <c r="H8093" s="76">
        <f t="shared" si="1720"/>
        <v>0</v>
      </c>
      <c r="I8093" s="76">
        <f t="shared" si="1720"/>
        <v>0</v>
      </c>
      <c r="J8093" s="76">
        <f t="shared" si="1720"/>
        <v>0</v>
      </c>
      <c r="K8093" s="43">
        <f t="shared" si="1721"/>
        <v>0</v>
      </c>
    </row>
    <row r="8094" spans="1:11" ht="12.75" customHeight="1">
      <c r="A8094" s="61" t="str">
        <f>"         "&amp;Labels!C68</f>
        <v xml:space="preserve">         Total</v>
      </c>
      <c r="B8094" s="84">
        <f t="shared" si="1718"/>
        <v>0</v>
      </c>
      <c r="C8094" s="84">
        <f t="shared" si="1718"/>
        <v>0</v>
      </c>
      <c r="D8094" s="84">
        <f t="shared" si="1718"/>
        <v>0</v>
      </c>
      <c r="E8094" s="84">
        <f t="shared" si="1718"/>
        <v>0</v>
      </c>
      <c r="F8094" s="43">
        <f t="shared" si="1719"/>
        <v>0</v>
      </c>
      <c r="G8094" s="84">
        <f t="shared" si="1720"/>
        <v>0</v>
      </c>
      <c r="H8094" s="84">
        <f t="shared" si="1720"/>
        <v>0</v>
      </c>
      <c r="I8094" s="84">
        <f t="shared" si="1720"/>
        <v>0</v>
      </c>
      <c r="J8094" s="84">
        <f t="shared" si="1720"/>
        <v>0</v>
      </c>
      <c r="K8094" s="43">
        <f t="shared" si="1721"/>
        <v>0</v>
      </c>
    </row>
    <row r="8095" spans="1:11" ht="12.75" customHeight="1">
      <c r="A8095" s="61" t="str">
        <f>"      "&amp;Labels!B89</f>
        <v xml:space="preserve">      Q 5</v>
      </c>
      <c r="B8095" s="84"/>
      <c r="C8095" s="84"/>
      <c r="D8095" s="84"/>
      <c r="E8095" s="84"/>
      <c r="F8095" s="43"/>
      <c r="G8095" s="84"/>
      <c r="H8095" s="84"/>
      <c r="I8095" s="84"/>
      <c r="J8095" s="84"/>
      <c r="K8095" s="43"/>
    </row>
    <row r="8096" spans="1:11" ht="12.75" customHeight="1">
      <c r="A8096" s="61" t="str">
        <f>"         "&amp;Labels!B69</f>
        <v xml:space="preserve">         Customer 1</v>
      </c>
      <c r="B8096" s="76">
        <f t="shared" ref="B8096:E8106" si="1722">SUM(B7878,B7987)</f>
        <v>0</v>
      </c>
      <c r="C8096" s="76">
        <f t="shared" si="1722"/>
        <v>0</v>
      </c>
      <c r="D8096" s="76">
        <f t="shared" si="1722"/>
        <v>0</v>
      </c>
      <c r="E8096" s="76">
        <f t="shared" si="1722"/>
        <v>0</v>
      </c>
      <c r="F8096" s="43">
        <f t="shared" ref="F8096:F8106" si="1723">SUM(B8096:E8096)</f>
        <v>0</v>
      </c>
      <c r="G8096" s="76">
        <f t="shared" ref="G8096:J8106" si="1724">SUM(G7878,G7987)</f>
        <v>0</v>
      </c>
      <c r="H8096" s="76">
        <f t="shared" si="1724"/>
        <v>0</v>
      </c>
      <c r="I8096" s="76">
        <f t="shared" si="1724"/>
        <v>0</v>
      </c>
      <c r="J8096" s="76">
        <f t="shared" si="1724"/>
        <v>0</v>
      </c>
      <c r="K8096" s="43">
        <f t="shared" ref="K8096:K8106" si="1725">SUM(G8096:J8096)</f>
        <v>0</v>
      </c>
    </row>
    <row r="8097" spans="1:11" ht="12.75" customHeight="1">
      <c r="A8097" s="61" t="str">
        <f>"         "&amp;Labels!B70</f>
        <v xml:space="preserve">         Customer 2</v>
      </c>
      <c r="B8097" s="76">
        <f t="shared" si="1722"/>
        <v>0</v>
      </c>
      <c r="C8097" s="76">
        <f t="shared" si="1722"/>
        <v>0</v>
      </c>
      <c r="D8097" s="76">
        <f t="shared" si="1722"/>
        <v>0</v>
      </c>
      <c r="E8097" s="76">
        <f t="shared" si="1722"/>
        <v>0</v>
      </c>
      <c r="F8097" s="43">
        <f t="shared" si="1723"/>
        <v>0</v>
      </c>
      <c r="G8097" s="76">
        <f t="shared" si="1724"/>
        <v>0</v>
      </c>
      <c r="H8097" s="76">
        <f t="shared" si="1724"/>
        <v>0</v>
      </c>
      <c r="I8097" s="76">
        <f t="shared" si="1724"/>
        <v>0</v>
      </c>
      <c r="J8097" s="76">
        <f t="shared" si="1724"/>
        <v>0</v>
      </c>
      <c r="K8097" s="43">
        <f t="shared" si="1725"/>
        <v>0</v>
      </c>
    </row>
    <row r="8098" spans="1:11" ht="12.75" customHeight="1">
      <c r="A8098" s="61" t="str">
        <f>"         "&amp;Labels!B71</f>
        <v xml:space="preserve">         Customer 3</v>
      </c>
      <c r="B8098" s="76">
        <f t="shared" si="1722"/>
        <v>0</v>
      </c>
      <c r="C8098" s="76">
        <f t="shared" si="1722"/>
        <v>0</v>
      </c>
      <c r="D8098" s="76">
        <f t="shared" si="1722"/>
        <v>0</v>
      </c>
      <c r="E8098" s="76">
        <f t="shared" si="1722"/>
        <v>0</v>
      </c>
      <c r="F8098" s="43">
        <f t="shared" si="1723"/>
        <v>0</v>
      </c>
      <c r="G8098" s="76">
        <f t="shared" si="1724"/>
        <v>0</v>
      </c>
      <c r="H8098" s="76">
        <f t="shared" si="1724"/>
        <v>0</v>
      </c>
      <c r="I8098" s="76">
        <f t="shared" si="1724"/>
        <v>0</v>
      </c>
      <c r="J8098" s="76">
        <f t="shared" si="1724"/>
        <v>0</v>
      </c>
      <c r="K8098" s="43">
        <f t="shared" si="1725"/>
        <v>0</v>
      </c>
    </row>
    <row r="8099" spans="1:11" ht="12.75" customHeight="1">
      <c r="A8099" s="61" t="str">
        <f>"         "&amp;Labels!B72</f>
        <v xml:space="preserve">         Customer 4</v>
      </c>
      <c r="B8099" s="76">
        <f t="shared" si="1722"/>
        <v>0</v>
      </c>
      <c r="C8099" s="76">
        <f t="shared" si="1722"/>
        <v>0</v>
      </c>
      <c r="D8099" s="76">
        <f t="shared" si="1722"/>
        <v>0</v>
      </c>
      <c r="E8099" s="76">
        <f t="shared" si="1722"/>
        <v>0</v>
      </c>
      <c r="F8099" s="43">
        <f t="shared" si="1723"/>
        <v>0</v>
      </c>
      <c r="G8099" s="76">
        <f t="shared" si="1724"/>
        <v>0</v>
      </c>
      <c r="H8099" s="76">
        <f t="shared" si="1724"/>
        <v>0</v>
      </c>
      <c r="I8099" s="76">
        <f t="shared" si="1724"/>
        <v>0</v>
      </c>
      <c r="J8099" s="76">
        <f t="shared" si="1724"/>
        <v>0</v>
      </c>
      <c r="K8099" s="43">
        <f t="shared" si="1725"/>
        <v>0</v>
      </c>
    </row>
    <row r="8100" spans="1:11" ht="12.75" customHeight="1">
      <c r="A8100" s="61" t="str">
        <f>"         "&amp;Labels!B73</f>
        <v xml:space="preserve">         Customer 5</v>
      </c>
      <c r="B8100" s="76">
        <f t="shared" si="1722"/>
        <v>0</v>
      </c>
      <c r="C8100" s="76">
        <f t="shared" si="1722"/>
        <v>0</v>
      </c>
      <c r="D8100" s="76">
        <f t="shared" si="1722"/>
        <v>0</v>
      </c>
      <c r="E8100" s="76">
        <f t="shared" si="1722"/>
        <v>0</v>
      </c>
      <c r="F8100" s="43">
        <f t="shared" si="1723"/>
        <v>0</v>
      </c>
      <c r="G8100" s="76">
        <f t="shared" si="1724"/>
        <v>0</v>
      </c>
      <c r="H8100" s="76">
        <f t="shared" si="1724"/>
        <v>0</v>
      </c>
      <c r="I8100" s="76">
        <f t="shared" si="1724"/>
        <v>0</v>
      </c>
      <c r="J8100" s="76">
        <f t="shared" si="1724"/>
        <v>0</v>
      </c>
      <c r="K8100" s="43">
        <f t="shared" si="1725"/>
        <v>0</v>
      </c>
    </row>
    <row r="8101" spans="1:11" ht="12.75" customHeight="1">
      <c r="A8101" s="61" t="str">
        <f>"         "&amp;Labels!B74</f>
        <v xml:space="preserve">         Customer 6</v>
      </c>
      <c r="B8101" s="76">
        <f t="shared" si="1722"/>
        <v>0</v>
      </c>
      <c r="C8101" s="76">
        <f t="shared" si="1722"/>
        <v>0</v>
      </c>
      <c r="D8101" s="76">
        <f t="shared" si="1722"/>
        <v>0</v>
      </c>
      <c r="E8101" s="76">
        <f t="shared" si="1722"/>
        <v>0</v>
      </c>
      <c r="F8101" s="43">
        <f t="shared" si="1723"/>
        <v>0</v>
      </c>
      <c r="G8101" s="76">
        <f t="shared" si="1724"/>
        <v>0</v>
      </c>
      <c r="H8101" s="76">
        <f t="shared" si="1724"/>
        <v>0</v>
      </c>
      <c r="I8101" s="76">
        <f t="shared" si="1724"/>
        <v>0</v>
      </c>
      <c r="J8101" s="76">
        <f t="shared" si="1724"/>
        <v>0</v>
      </c>
      <c r="K8101" s="43">
        <f t="shared" si="1725"/>
        <v>0</v>
      </c>
    </row>
    <row r="8102" spans="1:11" ht="12.75" customHeight="1">
      <c r="A8102" s="61" t="str">
        <f>"         "&amp;Labels!B75</f>
        <v xml:space="preserve">         Customer 7</v>
      </c>
      <c r="B8102" s="76">
        <f t="shared" si="1722"/>
        <v>0</v>
      </c>
      <c r="C8102" s="76">
        <f t="shared" si="1722"/>
        <v>0</v>
      </c>
      <c r="D8102" s="76">
        <f t="shared" si="1722"/>
        <v>0</v>
      </c>
      <c r="E8102" s="76">
        <f t="shared" si="1722"/>
        <v>0</v>
      </c>
      <c r="F8102" s="43">
        <f t="shared" si="1723"/>
        <v>0</v>
      </c>
      <c r="G8102" s="76">
        <f t="shared" si="1724"/>
        <v>0</v>
      </c>
      <c r="H8102" s="76">
        <f t="shared" si="1724"/>
        <v>0</v>
      </c>
      <c r="I8102" s="76">
        <f t="shared" si="1724"/>
        <v>0</v>
      </c>
      <c r="J8102" s="76">
        <f t="shared" si="1724"/>
        <v>0</v>
      </c>
      <c r="K8102" s="43">
        <f t="shared" si="1725"/>
        <v>0</v>
      </c>
    </row>
    <row r="8103" spans="1:11" ht="12.75" customHeight="1">
      <c r="A8103" s="61" t="str">
        <f>"         "&amp;Labels!B76</f>
        <v xml:space="preserve">         Customer 8</v>
      </c>
      <c r="B8103" s="76">
        <f t="shared" si="1722"/>
        <v>0</v>
      </c>
      <c r="C8103" s="76">
        <f t="shared" si="1722"/>
        <v>0</v>
      </c>
      <c r="D8103" s="76">
        <f t="shared" si="1722"/>
        <v>0</v>
      </c>
      <c r="E8103" s="76">
        <f t="shared" si="1722"/>
        <v>0</v>
      </c>
      <c r="F8103" s="43">
        <f t="shared" si="1723"/>
        <v>0</v>
      </c>
      <c r="G8103" s="76">
        <f t="shared" si="1724"/>
        <v>0</v>
      </c>
      <c r="H8103" s="76">
        <f t="shared" si="1724"/>
        <v>0</v>
      </c>
      <c r="I8103" s="76">
        <f t="shared" si="1724"/>
        <v>0</v>
      </c>
      <c r="J8103" s="76">
        <f t="shared" si="1724"/>
        <v>0</v>
      </c>
      <c r="K8103" s="43">
        <f t="shared" si="1725"/>
        <v>0</v>
      </c>
    </row>
    <row r="8104" spans="1:11" ht="12.75" customHeight="1">
      <c r="A8104" s="61" t="str">
        <f>"         "&amp;Labels!B77</f>
        <v xml:space="preserve">         Customer 9</v>
      </c>
      <c r="B8104" s="76">
        <f t="shared" si="1722"/>
        <v>0</v>
      </c>
      <c r="C8104" s="76">
        <f t="shared" si="1722"/>
        <v>0</v>
      </c>
      <c r="D8104" s="76">
        <f t="shared" si="1722"/>
        <v>0</v>
      </c>
      <c r="E8104" s="76">
        <f t="shared" si="1722"/>
        <v>0</v>
      </c>
      <c r="F8104" s="43">
        <f t="shared" si="1723"/>
        <v>0</v>
      </c>
      <c r="G8104" s="76">
        <f t="shared" si="1724"/>
        <v>0</v>
      </c>
      <c r="H8104" s="76">
        <f t="shared" si="1724"/>
        <v>0</v>
      </c>
      <c r="I8104" s="76">
        <f t="shared" si="1724"/>
        <v>0</v>
      </c>
      <c r="J8104" s="76">
        <f t="shared" si="1724"/>
        <v>0</v>
      </c>
      <c r="K8104" s="43">
        <f t="shared" si="1725"/>
        <v>0</v>
      </c>
    </row>
    <row r="8105" spans="1:11" ht="12.75" customHeight="1">
      <c r="A8105" s="61" t="str">
        <f>"         "&amp;Labels!B78</f>
        <v xml:space="preserve">         Customer 10</v>
      </c>
      <c r="B8105" s="76">
        <f t="shared" si="1722"/>
        <v>0</v>
      </c>
      <c r="C8105" s="76">
        <f t="shared" si="1722"/>
        <v>0</v>
      </c>
      <c r="D8105" s="76">
        <f t="shared" si="1722"/>
        <v>0</v>
      </c>
      <c r="E8105" s="76">
        <f t="shared" si="1722"/>
        <v>0</v>
      </c>
      <c r="F8105" s="43">
        <f t="shared" si="1723"/>
        <v>0</v>
      </c>
      <c r="G8105" s="76">
        <f t="shared" si="1724"/>
        <v>0</v>
      </c>
      <c r="H8105" s="76">
        <f t="shared" si="1724"/>
        <v>0</v>
      </c>
      <c r="I8105" s="76">
        <f t="shared" si="1724"/>
        <v>0</v>
      </c>
      <c r="J8105" s="76">
        <f t="shared" si="1724"/>
        <v>0</v>
      </c>
      <c r="K8105" s="43">
        <f t="shared" si="1725"/>
        <v>0</v>
      </c>
    </row>
    <row r="8106" spans="1:11" ht="12.75" customHeight="1">
      <c r="A8106" s="61" t="str">
        <f>"         "&amp;Labels!C68</f>
        <v xml:space="preserve">         Total</v>
      </c>
      <c r="B8106" s="84">
        <f t="shared" si="1722"/>
        <v>0</v>
      </c>
      <c r="C8106" s="84">
        <f t="shared" si="1722"/>
        <v>0</v>
      </c>
      <c r="D8106" s="84">
        <f t="shared" si="1722"/>
        <v>0</v>
      </c>
      <c r="E8106" s="84">
        <f t="shared" si="1722"/>
        <v>0</v>
      </c>
      <c r="F8106" s="43">
        <f t="shared" si="1723"/>
        <v>0</v>
      </c>
      <c r="G8106" s="84">
        <f t="shared" si="1724"/>
        <v>0</v>
      </c>
      <c r="H8106" s="84">
        <f t="shared" si="1724"/>
        <v>0</v>
      </c>
      <c r="I8106" s="84">
        <f t="shared" si="1724"/>
        <v>0</v>
      </c>
      <c r="J8106" s="84">
        <f t="shared" si="1724"/>
        <v>0</v>
      </c>
      <c r="K8106" s="43">
        <f t="shared" si="1725"/>
        <v>0</v>
      </c>
    </row>
    <row r="8107" spans="1:11" ht="12.75" customHeight="1">
      <c r="A8107" s="61" t="str">
        <f>"      "&amp;Labels!B90</f>
        <v xml:space="preserve">      Q 6</v>
      </c>
      <c r="B8107" s="84"/>
      <c r="C8107" s="84"/>
      <c r="D8107" s="84"/>
      <c r="E8107" s="84"/>
      <c r="F8107" s="43"/>
      <c r="G8107" s="84"/>
      <c r="H8107" s="84"/>
      <c r="I8107" s="84"/>
      <c r="J8107" s="84"/>
      <c r="K8107" s="43"/>
    </row>
    <row r="8108" spans="1:11" ht="12.75" customHeight="1">
      <c r="A8108" s="61" t="str">
        <f>"         "&amp;Labels!B69</f>
        <v xml:space="preserve">         Customer 1</v>
      </c>
      <c r="B8108" s="76">
        <f t="shared" ref="B8108:E8118" si="1726">SUM(B7890,B7999)</f>
        <v>0</v>
      </c>
      <c r="C8108" s="76">
        <f t="shared" si="1726"/>
        <v>0</v>
      </c>
      <c r="D8108" s="76">
        <f t="shared" si="1726"/>
        <v>0</v>
      </c>
      <c r="E8108" s="76">
        <f t="shared" si="1726"/>
        <v>0</v>
      </c>
      <c r="F8108" s="43">
        <f t="shared" ref="F8108:F8118" si="1727">SUM(B8108:E8108)</f>
        <v>0</v>
      </c>
      <c r="G8108" s="76">
        <f t="shared" ref="G8108:J8118" si="1728">SUM(G7890,G7999)</f>
        <v>0</v>
      </c>
      <c r="H8108" s="76">
        <f t="shared" si="1728"/>
        <v>0</v>
      </c>
      <c r="I8108" s="76">
        <f t="shared" si="1728"/>
        <v>0</v>
      </c>
      <c r="J8108" s="76">
        <f t="shared" si="1728"/>
        <v>0</v>
      </c>
      <c r="K8108" s="43">
        <f t="shared" ref="K8108:K8118" si="1729">SUM(G8108:J8108)</f>
        <v>0</v>
      </c>
    </row>
    <row r="8109" spans="1:11" ht="12.75" customHeight="1">
      <c r="A8109" s="61" t="str">
        <f>"         "&amp;Labels!B70</f>
        <v xml:space="preserve">         Customer 2</v>
      </c>
      <c r="B8109" s="76">
        <f t="shared" si="1726"/>
        <v>0</v>
      </c>
      <c r="C8109" s="76">
        <f t="shared" si="1726"/>
        <v>0</v>
      </c>
      <c r="D8109" s="76">
        <f t="shared" si="1726"/>
        <v>0</v>
      </c>
      <c r="E8109" s="76">
        <f t="shared" si="1726"/>
        <v>0</v>
      </c>
      <c r="F8109" s="43">
        <f t="shared" si="1727"/>
        <v>0</v>
      </c>
      <c r="G8109" s="76">
        <f t="shared" si="1728"/>
        <v>0</v>
      </c>
      <c r="H8109" s="76">
        <f t="shared" si="1728"/>
        <v>0</v>
      </c>
      <c r="I8109" s="76">
        <f t="shared" si="1728"/>
        <v>0</v>
      </c>
      <c r="J8109" s="76">
        <f t="shared" si="1728"/>
        <v>0</v>
      </c>
      <c r="K8109" s="43">
        <f t="shared" si="1729"/>
        <v>0</v>
      </c>
    </row>
    <row r="8110" spans="1:11" ht="12.75" customHeight="1">
      <c r="A8110" s="61" t="str">
        <f>"         "&amp;Labels!B71</f>
        <v xml:space="preserve">         Customer 3</v>
      </c>
      <c r="B8110" s="76">
        <f t="shared" si="1726"/>
        <v>0</v>
      </c>
      <c r="C8110" s="76">
        <f t="shared" si="1726"/>
        <v>0</v>
      </c>
      <c r="D8110" s="76">
        <f t="shared" si="1726"/>
        <v>0</v>
      </c>
      <c r="E8110" s="76">
        <f t="shared" si="1726"/>
        <v>0</v>
      </c>
      <c r="F8110" s="43">
        <f t="shared" si="1727"/>
        <v>0</v>
      </c>
      <c r="G8110" s="76">
        <f t="shared" si="1728"/>
        <v>0</v>
      </c>
      <c r="H8110" s="76">
        <f t="shared" si="1728"/>
        <v>0</v>
      </c>
      <c r="I8110" s="76">
        <f t="shared" si="1728"/>
        <v>0</v>
      </c>
      <c r="J8110" s="76">
        <f t="shared" si="1728"/>
        <v>0</v>
      </c>
      <c r="K8110" s="43">
        <f t="shared" si="1729"/>
        <v>0</v>
      </c>
    </row>
    <row r="8111" spans="1:11" ht="12.75" customHeight="1">
      <c r="A8111" s="61" t="str">
        <f>"         "&amp;Labels!B72</f>
        <v xml:space="preserve">         Customer 4</v>
      </c>
      <c r="B8111" s="76">
        <f t="shared" si="1726"/>
        <v>0</v>
      </c>
      <c r="C8111" s="76">
        <f t="shared" si="1726"/>
        <v>0</v>
      </c>
      <c r="D8111" s="76">
        <f t="shared" si="1726"/>
        <v>0</v>
      </c>
      <c r="E8111" s="76">
        <f t="shared" si="1726"/>
        <v>0</v>
      </c>
      <c r="F8111" s="43">
        <f t="shared" si="1727"/>
        <v>0</v>
      </c>
      <c r="G8111" s="76">
        <f t="shared" si="1728"/>
        <v>0</v>
      </c>
      <c r="H8111" s="76">
        <f t="shared" si="1728"/>
        <v>0</v>
      </c>
      <c r="I8111" s="76">
        <f t="shared" si="1728"/>
        <v>0</v>
      </c>
      <c r="J8111" s="76">
        <f t="shared" si="1728"/>
        <v>0</v>
      </c>
      <c r="K8111" s="43">
        <f t="shared" si="1729"/>
        <v>0</v>
      </c>
    </row>
    <row r="8112" spans="1:11" ht="12.75" customHeight="1">
      <c r="A8112" s="61" t="str">
        <f>"         "&amp;Labels!B73</f>
        <v xml:space="preserve">         Customer 5</v>
      </c>
      <c r="B8112" s="76">
        <f t="shared" si="1726"/>
        <v>0</v>
      </c>
      <c r="C8112" s="76">
        <f t="shared" si="1726"/>
        <v>0</v>
      </c>
      <c r="D8112" s="76">
        <f t="shared" si="1726"/>
        <v>0</v>
      </c>
      <c r="E8112" s="76">
        <f t="shared" si="1726"/>
        <v>0</v>
      </c>
      <c r="F8112" s="43">
        <f t="shared" si="1727"/>
        <v>0</v>
      </c>
      <c r="G8112" s="76">
        <f t="shared" si="1728"/>
        <v>0</v>
      </c>
      <c r="H8112" s="76">
        <f t="shared" si="1728"/>
        <v>0</v>
      </c>
      <c r="I8112" s="76">
        <f t="shared" si="1728"/>
        <v>0</v>
      </c>
      <c r="J8112" s="76">
        <f t="shared" si="1728"/>
        <v>0</v>
      </c>
      <c r="K8112" s="43">
        <f t="shared" si="1729"/>
        <v>0</v>
      </c>
    </row>
    <row r="8113" spans="1:11" ht="12.75" customHeight="1">
      <c r="A8113" s="61" t="str">
        <f>"         "&amp;Labels!B74</f>
        <v xml:space="preserve">         Customer 6</v>
      </c>
      <c r="B8113" s="76">
        <f t="shared" si="1726"/>
        <v>0</v>
      </c>
      <c r="C8113" s="76">
        <f t="shared" si="1726"/>
        <v>0</v>
      </c>
      <c r="D8113" s="76">
        <f t="shared" si="1726"/>
        <v>0</v>
      </c>
      <c r="E8113" s="76">
        <f t="shared" si="1726"/>
        <v>0</v>
      </c>
      <c r="F8113" s="43">
        <f t="shared" si="1727"/>
        <v>0</v>
      </c>
      <c r="G8113" s="76">
        <f t="shared" si="1728"/>
        <v>0</v>
      </c>
      <c r="H8113" s="76">
        <f t="shared" si="1728"/>
        <v>0</v>
      </c>
      <c r="I8113" s="76">
        <f t="shared" si="1728"/>
        <v>0</v>
      </c>
      <c r="J8113" s="76">
        <f t="shared" si="1728"/>
        <v>0</v>
      </c>
      <c r="K8113" s="43">
        <f t="shared" si="1729"/>
        <v>0</v>
      </c>
    </row>
    <row r="8114" spans="1:11" ht="12.75" customHeight="1">
      <c r="A8114" s="61" t="str">
        <f>"         "&amp;Labels!B75</f>
        <v xml:space="preserve">         Customer 7</v>
      </c>
      <c r="B8114" s="76">
        <f t="shared" si="1726"/>
        <v>0</v>
      </c>
      <c r="C8114" s="76">
        <f t="shared" si="1726"/>
        <v>0</v>
      </c>
      <c r="D8114" s="76">
        <f t="shared" si="1726"/>
        <v>0</v>
      </c>
      <c r="E8114" s="76">
        <f t="shared" si="1726"/>
        <v>0</v>
      </c>
      <c r="F8114" s="43">
        <f t="shared" si="1727"/>
        <v>0</v>
      </c>
      <c r="G8114" s="76">
        <f t="shared" si="1728"/>
        <v>0</v>
      </c>
      <c r="H8114" s="76">
        <f t="shared" si="1728"/>
        <v>0</v>
      </c>
      <c r="I8114" s="76">
        <f t="shared" si="1728"/>
        <v>0</v>
      </c>
      <c r="J8114" s="76">
        <f t="shared" si="1728"/>
        <v>0</v>
      </c>
      <c r="K8114" s="43">
        <f t="shared" si="1729"/>
        <v>0</v>
      </c>
    </row>
    <row r="8115" spans="1:11" ht="12.75" customHeight="1">
      <c r="A8115" s="61" t="str">
        <f>"         "&amp;Labels!B76</f>
        <v xml:space="preserve">         Customer 8</v>
      </c>
      <c r="B8115" s="76">
        <f t="shared" si="1726"/>
        <v>0</v>
      </c>
      <c r="C8115" s="76">
        <f t="shared" si="1726"/>
        <v>0</v>
      </c>
      <c r="D8115" s="76">
        <f t="shared" si="1726"/>
        <v>0</v>
      </c>
      <c r="E8115" s="76">
        <f t="shared" si="1726"/>
        <v>0</v>
      </c>
      <c r="F8115" s="43">
        <f t="shared" si="1727"/>
        <v>0</v>
      </c>
      <c r="G8115" s="76">
        <f t="shared" si="1728"/>
        <v>0</v>
      </c>
      <c r="H8115" s="76">
        <f t="shared" si="1728"/>
        <v>0</v>
      </c>
      <c r="I8115" s="76">
        <f t="shared" si="1728"/>
        <v>0</v>
      </c>
      <c r="J8115" s="76">
        <f t="shared" si="1728"/>
        <v>0</v>
      </c>
      <c r="K8115" s="43">
        <f t="shared" si="1729"/>
        <v>0</v>
      </c>
    </row>
    <row r="8116" spans="1:11" ht="12.75" customHeight="1">
      <c r="A8116" s="61" t="str">
        <f>"         "&amp;Labels!B77</f>
        <v xml:space="preserve">         Customer 9</v>
      </c>
      <c r="B8116" s="76">
        <f t="shared" si="1726"/>
        <v>0</v>
      </c>
      <c r="C8116" s="76">
        <f t="shared" si="1726"/>
        <v>0</v>
      </c>
      <c r="D8116" s="76">
        <f t="shared" si="1726"/>
        <v>0</v>
      </c>
      <c r="E8116" s="76">
        <f t="shared" si="1726"/>
        <v>0</v>
      </c>
      <c r="F8116" s="43">
        <f t="shared" si="1727"/>
        <v>0</v>
      </c>
      <c r="G8116" s="76">
        <f t="shared" si="1728"/>
        <v>0</v>
      </c>
      <c r="H8116" s="76">
        <f t="shared" si="1728"/>
        <v>0</v>
      </c>
      <c r="I8116" s="76">
        <f t="shared" si="1728"/>
        <v>0</v>
      </c>
      <c r="J8116" s="76">
        <f t="shared" si="1728"/>
        <v>0</v>
      </c>
      <c r="K8116" s="43">
        <f t="shared" si="1729"/>
        <v>0</v>
      </c>
    </row>
    <row r="8117" spans="1:11" ht="12.75" customHeight="1">
      <c r="A8117" s="61" t="str">
        <f>"         "&amp;Labels!B78</f>
        <v xml:space="preserve">         Customer 10</v>
      </c>
      <c r="B8117" s="76">
        <f t="shared" si="1726"/>
        <v>0</v>
      </c>
      <c r="C8117" s="76">
        <f t="shared" si="1726"/>
        <v>0</v>
      </c>
      <c r="D8117" s="76">
        <f t="shared" si="1726"/>
        <v>0</v>
      </c>
      <c r="E8117" s="76">
        <f t="shared" si="1726"/>
        <v>0</v>
      </c>
      <c r="F8117" s="43">
        <f t="shared" si="1727"/>
        <v>0</v>
      </c>
      <c r="G8117" s="76">
        <f t="shared" si="1728"/>
        <v>0</v>
      </c>
      <c r="H8117" s="76">
        <f t="shared" si="1728"/>
        <v>0</v>
      </c>
      <c r="I8117" s="76">
        <f t="shared" si="1728"/>
        <v>0</v>
      </c>
      <c r="J8117" s="76">
        <f t="shared" si="1728"/>
        <v>0</v>
      </c>
      <c r="K8117" s="43">
        <f t="shared" si="1729"/>
        <v>0</v>
      </c>
    </row>
    <row r="8118" spans="1:11" ht="12.75" customHeight="1">
      <c r="A8118" s="61" t="str">
        <f>"         "&amp;Labels!C68</f>
        <v xml:space="preserve">         Total</v>
      </c>
      <c r="B8118" s="84">
        <f t="shared" si="1726"/>
        <v>0</v>
      </c>
      <c r="C8118" s="84">
        <f t="shared" si="1726"/>
        <v>0</v>
      </c>
      <c r="D8118" s="84">
        <f t="shared" si="1726"/>
        <v>0</v>
      </c>
      <c r="E8118" s="84">
        <f t="shared" si="1726"/>
        <v>0</v>
      </c>
      <c r="F8118" s="43">
        <f t="shared" si="1727"/>
        <v>0</v>
      </c>
      <c r="G8118" s="84">
        <f t="shared" si="1728"/>
        <v>0</v>
      </c>
      <c r="H8118" s="84">
        <f t="shared" si="1728"/>
        <v>0</v>
      </c>
      <c r="I8118" s="84">
        <f t="shared" si="1728"/>
        <v>0</v>
      </c>
      <c r="J8118" s="84">
        <f t="shared" si="1728"/>
        <v>0</v>
      </c>
      <c r="K8118" s="43">
        <f t="shared" si="1729"/>
        <v>0</v>
      </c>
    </row>
    <row r="8119" spans="1:11" ht="12.75" customHeight="1">
      <c r="A8119" s="61" t="str">
        <f>"      "&amp;Labels!B91</f>
        <v xml:space="preserve">      Q 7</v>
      </c>
      <c r="B8119" s="84"/>
      <c r="C8119" s="84"/>
      <c r="D8119" s="84"/>
      <c r="E8119" s="84"/>
      <c r="F8119" s="43"/>
      <c r="G8119" s="84"/>
      <c r="H8119" s="84"/>
      <c r="I8119" s="84"/>
      <c r="J8119" s="84"/>
      <c r="K8119" s="43"/>
    </row>
    <row r="8120" spans="1:11" ht="12.75" customHeight="1">
      <c r="A8120" s="61" t="str">
        <f>"         "&amp;Labels!B69</f>
        <v xml:space="preserve">         Customer 1</v>
      </c>
      <c r="B8120" s="76">
        <f t="shared" ref="B8120:E8130" si="1730">SUM(B7902,B8011)</f>
        <v>0</v>
      </c>
      <c r="C8120" s="76">
        <f t="shared" si="1730"/>
        <v>0</v>
      </c>
      <c r="D8120" s="76">
        <f t="shared" si="1730"/>
        <v>0</v>
      </c>
      <c r="E8120" s="76">
        <f t="shared" si="1730"/>
        <v>0</v>
      </c>
      <c r="F8120" s="43">
        <f t="shared" ref="F8120:F8130" si="1731">SUM(B8120:E8120)</f>
        <v>0</v>
      </c>
      <c r="G8120" s="76">
        <f t="shared" ref="G8120:J8130" si="1732">SUM(G7902,G8011)</f>
        <v>0</v>
      </c>
      <c r="H8120" s="76">
        <f t="shared" si="1732"/>
        <v>0</v>
      </c>
      <c r="I8120" s="76">
        <f t="shared" si="1732"/>
        <v>0</v>
      </c>
      <c r="J8120" s="76">
        <f t="shared" si="1732"/>
        <v>0</v>
      </c>
      <c r="K8120" s="43">
        <f t="shared" ref="K8120:K8130" si="1733">SUM(G8120:J8120)</f>
        <v>0</v>
      </c>
    </row>
    <row r="8121" spans="1:11" ht="12.75" customHeight="1">
      <c r="A8121" s="61" t="str">
        <f>"         "&amp;Labels!B70</f>
        <v xml:space="preserve">         Customer 2</v>
      </c>
      <c r="B8121" s="76">
        <f t="shared" si="1730"/>
        <v>0</v>
      </c>
      <c r="C8121" s="76">
        <f t="shared" si="1730"/>
        <v>0</v>
      </c>
      <c r="D8121" s="76">
        <f t="shared" si="1730"/>
        <v>0</v>
      </c>
      <c r="E8121" s="76">
        <f t="shared" si="1730"/>
        <v>0</v>
      </c>
      <c r="F8121" s="43">
        <f t="shared" si="1731"/>
        <v>0</v>
      </c>
      <c r="G8121" s="76">
        <f t="shared" si="1732"/>
        <v>0</v>
      </c>
      <c r="H8121" s="76">
        <f t="shared" si="1732"/>
        <v>0</v>
      </c>
      <c r="I8121" s="76">
        <f t="shared" si="1732"/>
        <v>0</v>
      </c>
      <c r="J8121" s="76">
        <f t="shared" si="1732"/>
        <v>0</v>
      </c>
      <c r="K8121" s="43">
        <f t="shared" si="1733"/>
        <v>0</v>
      </c>
    </row>
    <row r="8122" spans="1:11" ht="12.75" customHeight="1">
      <c r="A8122" s="61" t="str">
        <f>"         "&amp;Labels!B71</f>
        <v xml:space="preserve">         Customer 3</v>
      </c>
      <c r="B8122" s="76">
        <f t="shared" si="1730"/>
        <v>0</v>
      </c>
      <c r="C8122" s="76">
        <f t="shared" si="1730"/>
        <v>0</v>
      </c>
      <c r="D8122" s="76">
        <f t="shared" si="1730"/>
        <v>0</v>
      </c>
      <c r="E8122" s="76">
        <f t="shared" si="1730"/>
        <v>0</v>
      </c>
      <c r="F8122" s="43">
        <f t="shared" si="1731"/>
        <v>0</v>
      </c>
      <c r="G8122" s="76">
        <f t="shared" si="1732"/>
        <v>0</v>
      </c>
      <c r="H8122" s="76">
        <f t="shared" si="1732"/>
        <v>0</v>
      </c>
      <c r="I8122" s="76">
        <f t="shared" si="1732"/>
        <v>0</v>
      </c>
      <c r="J8122" s="76">
        <f t="shared" si="1732"/>
        <v>0</v>
      </c>
      <c r="K8122" s="43">
        <f t="shared" si="1733"/>
        <v>0</v>
      </c>
    </row>
    <row r="8123" spans="1:11" ht="12.75" customHeight="1">
      <c r="A8123" s="61" t="str">
        <f>"         "&amp;Labels!B72</f>
        <v xml:space="preserve">         Customer 4</v>
      </c>
      <c r="B8123" s="76">
        <f t="shared" si="1730"/>
        <v>0</v>
      </c>
      <c r="C8123" s="76">
        <f t="shared" si="1730"/>
        <v>0</v>
      </c>
      <c r="D8123" s="76">
        <f t="shared" si="1730"/>
        <v>0</v>
      </c>
      <c r="E8123" s="76">
        <f t="shared" si="1730"/>
        <v>0</v>
      </c>
      <c r="F8123" s="43">
        <f t="shared" si="1731"/>
        <v>0</v>
      </c>
      <c r="G8123" s="76">
        <f t="shared" si="1732"/>
        <v>0</v>
      </c>
      <c r="H8123" s="76">
        <f t="shared" si="1732"/>
        <v>0</v>
      </c>
      <c r="I8123" s="76">
        <f t="shared" si="1732"/>
        <v>0</v>
      </c>
      <c r="J8123" s="76">
        <f t="shared" si="1732"/>
        <v>0</v>
      </c>
      <c r="K8123" s="43">
        <f t="shared" si="1733"/>
        <v>0</v>
      </c>
    </row>
    <row r="8124" spans="1:11" ht="12.75" customHeight="1">
      <c r="A8124" s="61" t="str">
        <f>"         "&amp;Labels!B73</f>
        <v xml:space="preserve">         Customer 5</v>
      </c>
      <c r="B8124" s="76">
        <f t="shared" si="1730"/>
        <v>0</v>
      </c>
      <c r="C8124" s="76">
        <f t="shared" si="1730"/>
        <v>0</v>
      </c>
      <c r="D8124" s="76">
        <f t="shared" si="1730"/>
        <v>0</v>
      </c>
      <c r="E8124" s="76">
        <f t="shared" si="1730"/>
        <v>0</v>
      </c>
      <c r="F8124" s="43">
        <f t="shared" si="1731"/>
        <v>0</v>
      </c>
      <c r="G8124" s="76">
        <f t="shared" si="1732"/>
        <v>0</v>
      </c>
      <c r="H8124" s="76">
        <f t="shared" si="1732"/>
        <v>0</v>
      </c>
      <c r="I8124" s="76">
        <f t="shared" si="1732"/>
        <v>0</v>
      </c>
      <c r="J8124" s="76">
        <f t="shared" si="1732"/>
        <v>0</v>
      </c>
      <c r="K8124" s="43">
        <f t="shared" si="1733"/>
        <v>0</v>
      </c>
    </row>
    <row r="8125" spans="1:11" ht="12.75" customHeight="1">
      <c r="A8125" s="61" t="str">
        <f>"         "&amp;Labels!B74</f>
        <v xml:space="preserve">         Customer 6</v>
      </c>
      <c r="B8125" s="76">
        <f t="shared" si="1730"/>
        <v>0</v>
      </c>
      <c r="C8125" s="76">
        <f t="shared" si="1730"/>
        <v>0</v>
      </c>
      <c r="D8125" s="76">
        <f t="shared" si="1730"/>
        <v>0</v>
      </c>
      <c r="E8125" s="76">
        <f t="shared" si="1730"/>
        <v>0</v>
      </c>
      <c r="F8125" s="43">
        <f t="shared" si="1731"/>
        <v>0</v>
      </c>
      <c r="G8125" s="76">
        <f t="shared" si="1732"/>
        <v>0</v>
      </c>
      <c r="H8125" s="76">
        <f t="shared" si="1732"/>
        <v>0</v>
      </c>
      <c r="I8125" s="76">
        <f t="shared" si="1732"/>
        <v>0</v>
      </c>
      <c r="J8125" s="76">
        <f t="shared" si="1732"/>
        <v>0</v>
      </c>
      <c r="K8125" s="43">
        <f t="shared" si="1733"/>
        <v>0</v>
      </c>
    </row>
    <row r="8126" spans="1:11" ht="12.75" customHeight="1">
      <c r="A8126" s="61" t="str">
        <f>"         "&amp;Labels!B75</f>
        <v xml:space="preserve">         Customer 7</v>
      </c>
      <c r="B8126" s="76">
        <f t="shared" si="1730"/>
        <v>0</v>
      </c>
      <c r="C8126" s="76">
        <f t="shared" si="1730"/>
        <v>0</v>
      </c>
      <c r="D8126" s="76">
        <f t="shared" si="1730"/>
        <v>0</v>
      </c>
      <c r="E8126" s="76">
        <f t="shared" si="1730"/>
        <v>0</v>
      </c>
      <c r="F8126" s="43">
        <f t="shared" si="1731"/>
        <v>0</v>
      </c>
      <c r="G8126" s="76">
        <f t="shared" si="1732"/>
        <v>0</v>
      </c>
      <c r="H8126" s="76">
        <f t="shared" si="1732"/>
        <v>0</v>
      </c>
      <c r="I8126" s="76">
        <f t="shared" si="1732"/>
        <v>0</v>
      </c>
      <c r="J8126" s="76">
        <f t="shared" si="1732"/>
        <v>0</v>
      </c>
      <c r="K8126" s="43">
        <f t="shared" si="1733"/>
        <v>0</v>
      </c>
    </row>
    <row r="8127" spans="1:11" ht="12.75" customHeight="1">
      <c r="A8127" s="61" t="str">
        <f>"         "&amp;Labels!B76</f>
        <v xml:space="preserve">         Customer 8</v>
      </c>
      <c r="B8127" s="76">
        <f t="shared" si="1730"/>
        <v>0</v>
      </c>
      <c r="C8127" s="76">
        <f t="shared" si="1730"/>
        <v>0</v>
      </c>
      <c r="D8127" s="76">
        <f t="shared" si="1730"/>
        <v>0</v>
      </c>
      <c r="E8127" s="76">
        <f t="shared" si="1730"/>
        <v>0</v>
      </c>
      <c r="F8127" s="43">
        <f t="shared" si="1731"/>
        <v>0</v>
      </c>
      <c r="G8127" s="76">
        <f t="shared" si="1732"/>
        <v>0</v>
      </c>
      <c r="H8127" s="76">
        <f t="shared" si="1732"/>
        <v>0</v>
      </c>
      <c r="I8127" s="76">
        <f t="shared" si="1732"/>
        <v>0</v>
      </c>
      <c r="J8127" s="76">
        <f t="shared" si="1732"/>
        <v>0</v>
      </c>
      <c r="K8127" s="43">
        <f t="shared" si="1733"/>
        <v>0</v>
      </c>
    </row>
    <row r="8128" spans="1:11" ht="12.75" customHeight="1">
      <c r="A8128" s="61" t="str">
        <f>"         "&amp;Labels!B77</f>
        <v xml:space="preserve">         Customer 9</v>
      </c>
      <c r="B8128" s="76">
        <f t="shared" si="1730"/>
        <v>0</v>
      </c>
      <c r="C8128" s="76">
        <f t="shared" si="1730"/>
        <v>0</v>
      </c>
      <c r="D8128" s="76">
        <f t="shared" si="1730"/>
        <v>0</v>
      </c>
      <c r="E8128" s="76">
        <f t="shared" si="1730"/>
        <v>0</v>
      </c>
      <c r="F8128" s="43">
        <f t="shared" si="1731"/>
        <v>0</v>
      </c>
      <c r="G8128" s="76">
        <f t="shared" si="1732"/>
        <v>0</v>
      </c>
      <c r="H8128" s="76">
        <f t="shared" si="1732"/>
        <v>0</v>
      </c>
      <c r="I8128" s="76">
        <f t="shared" si="1732"/>
        <v>0</v>
      </c>
      <c r="J8128" s="76">
        <f t="shared" si="1732"/>
        <v>0</v>
      </c>
      <c r="K8128" s="43">
        <f t="shared" si="1733"/>
        <v>0</v>
      </c>
    </row>
    <row r="8129" spans="1:11" ht="12.75" customHeight="1">
      <c r="A8129" s="61" t="str">
        <f>"         "&amp;Labels!B78</f>
        <v xml:space="preserve">         Customer 10</v>
      </c>
      <c r="B8129" s="76">
        <f t="shared" si="1730"/>
        <v>0</v>
      </c>
      <c r="C8129" s="76">
        <f t="shared" si="1730"/>
        <v>0</v>
      </c>
      <c r="D8129" s="76">
        <f t="shared" si="1730"/>
        <v>0</v>
      </c>
      <c r="E8129" s="76">
        <f t="shared" si="1730"/>
        <v>0</v>
      </c>
      <c r="F8129" s="43">
        <f t="shared" si="1731"/>
        <v>0</v>
      </c>
      <c r="G8129" s="76">
        <f t="shared" si="1732"/>
        <v>0</v>
      </c>
      <c r="H8129" s="76">
        <f t="shared" si="1732"/>
        <v>0</v>
      </c>
      <c r="I8129" s="76">
        <f t="shared" si="1732"/>
        <v>0</v>
      </c>
      <c r="J8129" s="76">
        <f t="shared" si="1732"/>
        <v>0</v>
      </c>
      <c r="K8129" s="43">
        <f t="shared" si="1733"/>
        <v>0</v>
      </c>
    </row>
    <row r="8130" spans="1:11" ht="12.75" customHeight="1">
      <c r="A8130" s="61" t="str">
        <f>"         "&amp;Labels!C68</f>
        <v xml:space="preserve">         Total</v>
      </c>
      <c r="B8130" s="84">
        <f t="shared" si="1730"/>
        <v>0</v>
      </c>
      <c r="C8130" s="84">
        <f t="shared" si="1730"/>
        <v>0</v>
      </c>
      <c r="D8130" s="84">
        <f t="shared" si="1730"/>
        <v>0</v>
      </c>
      <c r="E8130" s="84">
        <f t="shared" si="1730"/>
        <v>0</v>
      </c>
      <c r="F8130" s="43">
        <f t="shared" si="1731"/>
        <v>0</v>
      </c>
      <c r="G8130" s="84">
        <f t="shared" si="1732"/>
        <v>0</v>
      </c>
      <c r="H8130" s="84">
        <f t="shared" si="1732"/>
        <v>0</v>
      </c>
      <c r="I8130" s="84">
        <f t="shared" si="1732"/>
        <v>0</v>
      </c>
      <c r="J8130" s="84">
        <f t="shared" si="1732"/>
        <v>0</v>
      </c>
      <c r="K8130" s="43">
        <f t="shared" si="1733"/>
        <v>0</v>
      </c>
    </row>
    <row r="8131" spans="1:11" ht="12.75" customHeight="1">
      <c r="A8131" s="61" t="str">
        <f>"      "&amp;Labels!B92</f>
        <v xml:space="preserve">      Q 8</v>
      </c>
      <c r="B8131" s="84"/>
      <c r="C8131" s="84"/>
      <c r="D8131" s="84"/>
      <c r="E8131" s="84"/>
      <c r="F8131" s="43"/>
      <c r="G8131" s="84"/>
      <c r="H8131" s="84"/>
      <c r="I8131" s="84"/>
      <c r="J8131" s="84"/>
      <c r="K8131" s="43"/>
    </row>
    <row r="8132" spans="1:11" ht="12.75" customHeight="1">
      <c r="A8132" s="61" t="str">
        <f>"         "&amp;Labels!B69</f>
        <v xml:space="preserve">         Customer 1</v>
      </c>
      <c r="B8132" s="76">
        <f t="shared" ref="B8132:E8142" si="1734">SUM(B7914,B8023)</f>
        <v>0</v>
      </c>
      <c r="C8132" s="76">
        <f t="shared" si="1734"/>
        <v>0</v>
      </c>
      <c r="D8132" s="76">
        <f t="shared" si="1734"/>
        <v>0</v>
      </c>
      <c r="E8132" s="76">
        <f t="shared" si="1734"/>
        <v>0</v>
      </c>
      <c r="F8132" s="43">
        <f t="shared" ref="F8132:F8142" si="1735">SUM(B8132:E8132)</f>
        <v>0</v>
      </c>
      <c r="G8132" s="76">
        <f t="shared" ref="G8132:J8142" si="1736">SUM(G7914,G8023)</f>
        <v>0</v>
      </c>
      <c r="H8132" s="76">
        <f t="shared" si="1736"/>
        <v>0</v>
      </c>
      <c r="I8132" s="76">
        <f t="shared" si="1736"/>
        <v>0</v>
      </c>
      <c r="J8132" s="76">
        <f t="shared" si="1736"/>
        <v>0</v>
      </c>
      <c r="K8132" s="43">
        <f t="shared" ref="K8132:K8142" si="1737">SUM(G8132:J8132)</f>
        <v>0</v>
      </c>
    </row>
    <row r="8133" spans="1:11" ht="12.75" customHeight="1">
      <c r="A8133" s="61" t="str">
        <f>"         "&amp;Labels!B70</f>
        <v xml:space="preserve">         Customer 2</v>
      </c>
      <c r="B8133" s="76">
        <f t="shared" si="1734"/>
        <v>0</v>
      </c>
      <c r="C8133" s="76">
        <f t="shared" si="1734"/>
        <v>0</v>
      </c>
      <c r="D8133" s="76">
        <f t="shared" si="1734"/>
        <v>0</v>
      </c>
      <c r="E8133" s="76">
        <f t="shared" si="1734"/>
        <v>0</v>
      </c>
      <c r="F8133" s="43">
        <f t="shared" si="1735"/>
        <v>0</v>
      </c>
      <c r="G8133" s="76">
        <f t="shared" si="1736"/>
        <v>0</v>
      </c>
      <c r="H8133" s="76">
        <f t="shared" si="1736"/>
        <v>0</v>
      </c>
      <c r="I8133" s="76">
        <f t="shared" si="1736"/>
        <v>0</v>
      </c>
      <c r="J8133" s="76">
        <f t="shared" si="1736"/>
        <v>0</v>
      </c>
      <c r="K8133" s="43">
        <f t="shared" si="1737"/>
        <v>0</v>
      </c>
    </row>
    <row r="8134" spans="1:11" ht="12.75" customHeight="1">
      <c r="A8134" s="61" t="str">
        <f>"         "&amp;Labels!B71</f>
        <v xml:space="preserve">         Customer 3</v>
      </c>
      <c r="B8134" s="76">
        <f t="shared" si="1734"/>
        <v>0</v>
      </c>
      <c r="C8134" s="76">
        <f t="shared" si="1734"/>
        <v>0</v>
      </c>
      <c r="D8134" s="76">
        <f t="shared" si="1734"/>
        <v>0</v>
      </c>
      <c r="E8134" s="76">
        <f t="shared" si="1734"/>
        <v>0</v>
      </c>
      <c r="F8134" s="43">
        <f t="shared" si="1735"/>
        <v>0</v>
      </c>
      <c r="G8134" s="76">
        <f t="shared" si="1736"/>
        <v>0</v>
      </c>
      <c r="H8134" s="76">
        <f t="shared" si="1736"/>
        <v>0</v>
      </c>
      <c r="I8134" s="76">
        <f t="shared" si="1736"/>
        <v>0</v>
      </c>
      <c r="J8134" s="76">
        <f t="shared" si="1736"/>
        <v>0</v>
      </c>
      <c r="K8134" s="43">
        <f t="shared" si="1737"/>
        <v>0</v>
      </c>
    </row>
    <row r="8135" spans="1:11" ht="12.75" customHeight="1">
      <c r="A8135" s="61" t="str">
        <f>"         "&amp;Labels!B72</f>
        <v xml:space="preserve">         Customer 4</v>
      </c>
      <c r="B8135" s="76">
        <f t="shared" si="1734"/>
        <v>0</v>
      </c>
      <c r="C8135" s="76">
        <f t="shared" si="1734"/>
        <v>0</v>
      </c>
      <c r="D8135" s="76">
        <f t="shared" si="1734"/>
        <v>0</v>
      </c>
      <c r="E8135" s="76">
        <f t="shared" si="1734"/>
        <v>0</v>
      </c>
      <c r="F8135" s="43">
        <f t="shared" si="1735"/>
        <v>0</v>
      </c>
      <c r="G8135" s="76">
        <f t="shared" si="1736"/>
        <v>0</v>
      </c>
      <c r="H8135" s="76">
        <f t="shared" si="1736"/>
        <v>0</v>
      </c>
      <c r="I8135" s="76">
        <f t="shared" si="1736"/>
        <v>0</v>
      </c>
      <c r="J8135" s="76">
        <f t="shared" si="1736"/>
        <v>0</v>
      </c>
      <c r="K8135" s="43">
        <f t="shared" si="1737"/>
        <v>0</v>
      </c>
    </row>
    <row r="8136" spans="1:11" ht="12.75" customHeight="1">
      <c r="A8136" s="61" t="str">
        <f>"         "&amp;Labels!B73</f>
        <v xml:space="preserve">         Customer 5</v>
      </c>
      <c r="B8136" s="76">
        <f t="shared" si="1734"/>
        <v>0</v>
      </c>
      <c r="C8136" s="76">
        <f t="shared" si="1734"/>
        <v>0</v>
      </c>
      <c r="D8136" s="76">
        <f t="shared" si="1734"/>
        <v>0</v>
      </c>
      <c r="E8136" s="76">
        <f t="shared" si="1734"/>
        <v>0</v>
      </c>
      <c r="F8136" s="43">
        <f t="shared" si="1735"/>
        <v>0</v>
      </c>
      <c r="G8136" s="76">
        <f t="shared" si="1736"/>
        <v>0</v>
      </c>
      <c r="H8136" s="76">
        <f t="shared" si="1736"/>
        <v>0</v>
      </c>
      <c r="I8136" s="76">
        <f t="shared" si="1736"/>
        <v>0</v>
      </c>
      <c r="J8136" s="76">
        <f t="shared" si="1736"/>
        <v>0</v>
      </c>
      <c r="K8136" s="43">
        <f t="shared" si="1737"/>
        <v>0</v>
      </c>
    </row>
    <row r="8137" spans="1:11" ht="12.75" customHeight="1">
      <c r="A8137" s="61" t="str">
        <f>"         "&amp;Labels!B74</f>
        <v xml:space="preserve">         Customer 6</v>
      </c>
      <c r="B8137" s="76">
        <f t="shared" si="1734"/>
        <v>0</v>
      </c>
      <c r="C8137" s="76">
        <f t="shared" si="1734"/>
        <v>0</v>
      </c>
      <c r="D8137" s="76">
        <f t="shared" si="1734"/>
        <v>0</v>
      </c>
      <c r="E8137" s="76">
        <f t="shared" si="1734"/>
        <v>0</v>
      </c>
      <c r="F8137" s="43">
        <f t="shared" si="1735"/>
        <v>0</v>
      </c>
      <c r="G8137" s="76">
        <f t="shared" si="1736"/>
        <v>0</v>
      </c>
      <c r="H8137" s="76">
        <f t="shared" si="1736"/>
        <v>0</v>
      </c>
      <c r="I8137" s="76">
        <f t="shared" si="1736"/>
        <v>0</v>
      </c>
      <c r="J8137" s="76">
        <f t="shared" si="1736"/>
        <v>0</v>
      </c>
      <c r="K8137" s="43">
        <f t="shared" si="1737"/>
        <v>0</v>
      </c>
    </row>
    <row r="8138" spans="1:11" ht="12.75" customHeight="1">
      <c r="A8138" s="61" t="str">
        <f>"         "&amp;Labels!B75</f>
        <v xml:space="preserve">         Customer 7</v>
      </c>
      <c r="B8138" s="76">
        <f t="shared" si="1734"/>
        <v>0</v>
      </c>
      <c r="C8138" s="76">
        <f t="shared" si="1734"/>
        <v>0</v>
      </c>
      <c r="D8138" s="76">
        <f t="shared" si="1734"/>
        <v>0</v>
      </c>
      <c r="E8138" s="76">
        <f t="shared" si="1734"/>
        <v>0</v>
      </c>
      <c r="F8138" s="43">
        <f t="shared" si="1735"/>
        <v>0</v>
      </c>
      <c r="G8138" s="76">
        <f t="shared" si="1736"/>
        <v>0</v>
      </c>
      <c r="H8138" s="76">
        <f t="shared" si="1736"/>
        <v>0</v>
      </c>
      <c r="I8138" s="76">
        <f t="shared" si="1736"/>
        <v>0</v>
      </c>
      <c r="J8138" s="76">
        <f t="shared" si="1736"/>
        <v>0</v>
      </c>
      <c r="K8138" s="43">
        <f t="shared" si="1737"/>
        <v>0</v>
      </c>
    </row>
    <row r="8139" spans="1:11" ht="12.75" customHeight="1">
      <c r="A8139" s="61" t="str">
        <f>"         "&amp;Labels!B76</f>
        <v xml:space="preserve">         Customer 8</v>
      </c>
      <c r="B8139" s="76">
        <f t="shared" si="1734"/>
        <v>0</v>
      </c>
      <c r="C8139" s="76">
        <f t="shared" si="1734"/>
        <v>0</v>
      </c>
      <c r="D8139" s="76">
        <f t="shared" si="1734"/>
        <v>0</v>
      </c>
      <c r="E8139" s="76">
        <f t="shared" si="1734"/>
        <v>0</v>
      </c>
      <c r="F8139" s="43">
        <f t="shared" si="1735"/>
        <v>0</v>
      </c>
      <c r="G8139" s="76">
        <f t="shared" si="1736"/>
        <v>0</v>
      </c>
      <c r="H8139" s="76">
        <f t="shared" si="1736"/>
        <v>0</v>
      </c>
      <c r="I8139" s="76">
        <f t="shared" si="1736"/>
        <v>0</v>
      </c>
      <c r="J8139" s="76">
        <f t="shared" si="1736"/>
        <v>0</v>
      </c>
      <c r="K8139" s="43">
        <f t="shared" si="1737"/>
        <v>0</v>
      </c>
    </row>
    <row r="8140" spans="1:11" ht="12.75" customHeight="1">
      <c r="A8140" s="61" t="str">
        <f>"         "&amp;Labels!B77</f>
        <v xml:space="preserve">         Customer 9</v>
      </c>
      <c r="B8140" s="76">
        <f t="shared" si="1734"/>
        <v>0</v>
      </c>
      <c r="C8140" s="76">
        <f t="shared" si="1734"/>
        <v>0</v>
      </c>
      <c r="D8140" s="76">
        <f t="shared" si="1734"/>
        <v>0</v>
      </c>
      <c r="E8140" s="76">
        <f t="shared" si="1734"/>
        <v>0</v>
      </c>
      <c r="F8140" s="43">
        <f t="shared" si="1735"/>
        <v>0</v>
      </c>
      <c r="G8140" s="76">
        <f t="shared" si="1736"/>
        <v>0</v>
      </c>
      <c r="H8140" s="76">
        <f t="shared" si="1736"/>
        <v>0</v>
      </c>
      <c r="I8140" s="76">
        <f t="shared" si="1736"/>
        <v>0</v>
      </c>
      <c r="J8140" s="76">
        <f t="shared" si="1736"/>
        <v>0</v>
      </c>
      <c r="K8140" s="43">
        <f t="shared" si="1737"/>
        <v>0</v>
      </c>
    </row>
    <row r="8141" spans="1:11" ht="12.75" customHeight="1">
      <c r="A8141" s="61" t="str">
        <f>"         "&amp;Labels!B78</f>
        <v xml:space="preserve">         Customer 10</v>
      </c>
      <c r="B8141" s="76">
        <f t="shared" si="1734"/>
        <v>0</v>
      </c>
      <c r="C8141" s="76">
        <f t="shared" si="1734"/>
        <v>0</v>
      </c>
      <c r="D8141" s="76">
        <f t="shared" si="1734"/>
        <v>0</v>
      </c>
      <c r="E8141" s="76">
        <f t="shared" si="1734"/>
        <v>0</v>
      </c>
      <c r="F8141" s="43">
        <f t="shared" si="1735"/>
        <v>0</v>
      </c>
      <c r="G8141" s="76">
        <f t="shared" si="1736"/>
        <v>0</v>
      </c>
      <c r="H8141" s="76">
        <f t="shared" si="1736"/>
        <v>0</v>
      </c>
      <c r="I8141" s="76">
        <f t="shared" si="1736"/>
        <v>0</v>
      </c>
      <c r="J8141" s="76">
        <f t="shared" si="1736"/>
        <v>0</v>
      </c>
      <c r="K8141" s="43">
        <f t="shared" si="1737"/>
        <v>0</v>
      </c>
    </row>
    <row r="8142" spans="1:11" ht="12.75" customHeight="1">
      <c r="A8142" s="61" t="str">
        <f>"         "&amp;Labels!C68</f>
        <v xml:space="preserve">         Total</v>
      </c>
      <c r="B8142" s="84">
        <f t="shared" si="1734"/>
        <v>0</v>
      </c>
      <c r="C8142" s="84">
        <f t="shared" si="1734"/>
        <v>0</v>
      </c>
      <c r="D8142" s="84">
        <f t="shared" si="1734"/>
        <v>0</v>
      </c>
      <c r="E8142" s="84">
        <f t="shared" si="1734"/>
        <v>0</v>
      </c>
      <c r="F8142" s="43">
        <f t="shared" si="1735"/>
        <v>0</v>
      </c>
      <c r="G8142" s="84">
        <f t="shared" si="1736"/>
        <v>0</v>
      </c>
      <c r="H8142" s="84">
        <f t="shared" si="1736"/>
        <v>0</v>
      </c>
      <c r="I8142" s="84">
        <f t="shared" si="1736"/>
        <v>0</v>
      </c>
      <c r="J8142" s="84">
        <f t="shared" si="1736"/>
        <v>0</v>
      </c>
      <c r="K8142" s="43">
        <f t="shared" si="1737"/>
        <v>0</v>
      </c>
    </row>
    <row r="8143" spans="1:11" ht="12.75" customHeight="1">
      <c r="A8143" s="55" t="str">
        <f>"      "&amp;Labels!C84</f>
        <v xml:space="preserve">      Total</v>
      </c>
      <c r="B8143" s="74">
        <f>B8046</f>
        <v>0</v>
      </c>
      <c r="C8143" s="74">
        <f>C8046</f>
        <v>0</v>
      </c>
      <c r="D8143" s="74">
        <f>D8046</f>
        <v>0</v>
      </c>
      <c r="E8143" s="74">
        <f>E8046</f>
        <v>0</v>
      </c>
      <c r="F8143" s="43">
        <f>SUM(B8046:E8046)</f>
        <v>0</v>
      </c>
      <c r="G8143" s="74">
        <f>G8046</f>
        <v>0</v>
      </c>
      <c r="H8143" s="74">
        <f>H8046</f>
        <v>0</v>
      </c>
      <c r="I8143" s="74">
        <f>I8046</f>
        <v>0</v>
      </c>
      <c r="J8143" s="74">
        <f>J8046</f>
        <v>0</v>
      </c>
      <c r="K8143" s="43">
        <f>SUM(G8046:J8046)</f>
        <v>0</v>
      </c>
    </row>
    <row r="8144" spans="1:11" ht="12.75" customHeight="1">
      <c r="A8144" s="61" t="str">
        <f>"         "&amp;Labels!B69</f>
        <v xml:space="preserve">         Customer 1</v>
      </c>
      <c r="B8144" s="76">
        <f t="shared" ref="B8144:E8153" si="1738">SUM(B7926,B8035)</f>
        <v>0</v>
      </c>
      <c r="C8144" s="76">
        <f t="shared" si="1738"/>
        <v>0</v>
      </c>
      <c r="D8144" s="76">
        <f t="shared" si="1738"/>
        <v>0</v>
      </c>
      <c r="E8144" s="76">
        <f t="shared" si="1738"/>
        <v>0</v>
      </c>
      <c r="F8144" s="43">
        <f t="shared" ref="F8144:F8153" si="1739">SUM(B8144:E8144)</f>
        <v>0</v>
      </c>
      <c r="G8144" s="76">
        <f t="shared" ref="G8144:J8153" si="1740">SUM(G7926,G8035)</f>
        <v>0</v>
      </c>
      <c r="H8144" s="76">
        <f t="shared" si="1740"/>
        <v>0</v>
      </c>
      <c r="I8144" s="76">
        <f t="shared" si="1740"/>
        <v>0</v>
      </c>
      <c r="J8144" s="76">
        <f t="shared" si="1740"/>
        <v>0</v>
      </c>
      <c r="K8144" s="43">
        <f t="shared" ref="K8144:K8153" si="1741">SUM(G8144:J8144)</f>
        <v>0</v>
      </c>
    </row>
    <row r="8145" spans="1:11" ht="12.75" customHeight="1">
      <c r="A8145" s="61" t="str">
        <f>"         "&amp;Labels!B70</f>
        <v xml:space="preserve">         Customer 2</v>
      </c>
      <c r="B8145" s="76">
        <f t="shared" si="1738"/>
        <v>0</v>
      </c>
      <c r="C8145" s="76">
        <f t="shared" si="1738"/>
        <v>0</v>
      </c>
      <c r="D8145" s="76">
        <f t="shared" si="1738"/>
        <v>0</v>
      </c>
      <c r="E8145" s="76">
        <f t="shared" si="1738"/>
        <v>0</v>
      </c>
      <c r="F8145" s="43">
        <f t="shared" si="1739"/>
        <v>0</v>
      </c>
      <c r="G8145" s="76">
        <f t="shared" si="1740"/>
        <v>0</v>
      </c>
      <c r="H8145" s="76">
        <f t="shared" si="1740"/>
        <v>0</v>
      </c>
      <c r="I8145" s="76">
        <f t="shared" si="1740"/>
        <v>0</v>
      </c>
      <c r="J8145" s="76">
        <f t="shared" si="1740"/>
        <v>0</v>
      </c>
      <c r="K8145" s="43">
        <f t="shared" si="1741"/>
        <v>0</v>
      </c>
    </row>
    <row r="8146" spans="1:11" ht="12.75" customHeight="1">
      <c r="A8146" s="61" t="str">
        <f>"         "&amp;Labels!B71</f>
        <v xml:space="preserve">         Customer 3</v>
      </c>
      <c r="B8146" s="76">
        <f t="shared" si="1738"/>
        <v>0</v>
      </c>
      <c r="C8146" s="76">
        <f t="shared" si="1738"/>
        <v>0</v>
      </c>
      <c r="D8146" s="76">
        <f t="shared" si="1738"/>
        <v>0</v>
      </c>
      <c r="E8146" s="76">
        <f t="shared" si="1738"/>
        <v>0</v>
      </c>
      <c r="F8146" s="43">
        <f t="shared" si="1739"/>
        <v>0</v>
      </c>
      <c r="G8146" s="76">
        <f t="shared" si="1740"/>
        <v>0</v>
      </c>
      <c r="H8146" s="76">
        <f t="shared" si="1740"/>
        <v>0</v>
      </c>
      <c r="I8146" s="76">
        <f t="shared" si="1740"/>
        <v>0</v>
      </c>
      <c r="J8146" s="76">
        <f t="shared" si="1740"/>
        <v>0</v>
      </c>
      <c r="K8146" s="43">
        <f t="shared" si="1741"/>
        <v>0</v>
      </c>
    </row>
    <row r="8147" spans="1:11" ht="12.75" customHeight="1">
      <c r="A8147" s="61" t="str">
        <f>"         "&amp;Labels!B72</f>
        <v xml:space="preserve">         Customer 4</v>
      </c>
      <c r="B8147" s="76">
        <f t="shared" si="1738"/>
        <v>0</v>
      </c>
      <c r="C8147" s="76">
        <f t="shared" si="1738"/>
        <v>0</v>
      </c>
      <c r="D8147" s="76">
        <f t="shared" si="1738"/>
        <v>0</v>
      </c>
      <c r="E8147" s="76">
        <f t="shared" si="1738"/>
        <v>0</v>
      </c>
      <c r="F8147" s="43">
        <f t="shared" si="1739"/>
        <v>0</v>
      </c>
      <c r="G8147" s="76">
        <f t="shared" si="1740"/>
        <v>0</v>
      </c>
      <c r="H8147" s="76">
        <f t="shared" si="1740"/>
        <v>0</v>
      </c>
      <c r="I8147" s="76">
        <f t="shared" si="1740"/>
        <v>0</v>
      </c>
      <c r="J8147" s="76">
        <f t="shared" si="1740"/>
        <v>0</v>
      </c>
      <c r="K8147" s="43">
        <f t="shared" si="1741"/>
        <v>0</v>
      </c>
    </row>
    <row r="8148" spans="1:11" ht="12.75" customHeight="1">
      <c r="A8148" s="61" t="str">
        <f>"         "&amp;Labels!B73</f>
        <v xml:space="preserve">         Customer 5</v>
      </c>
      <c r="B8148" s="76">
        <f t="shared" si="1738"/>
        <v>0</v>
      </c>
      <c r="C8148" s="76">
        <f t="shared" si="1738"/>
        <v>0</v>
      </c>
      <c r="D8148" s="76">
        <f t="shared" si="1738"/>
        <v>0</v>
      </c>
      <c r="E8148" s="76">
        <f t="shared" si="1738"/>
        <v>0</v>
      </c>
      <c r="F8148" s="43">
        <f t="shared" si="1739"/>
        <v>0</v>
      </c>
      <c r="G8148" s="76">
        <f t="shared" si="1740"/>
        <v>0</v>
      </c>
      <c r="H8148" s="76">
        <f t="shared" si="1740"/>
        <v>0</v>
      </c>
      <c r="I8148" s="76">
        <f t="shared" si="1740"/>
        <v>0</v>
      </c>
      <c r="J8148" s="76">
        <f t="shared" si="1740"/>
        <v>0</v>
      </c>
      <c r="K8148" s="43">
        <f t="shared" si="1741"/>
        <v>0</v>
      </c>
    </row>
    <row r="8149" spans="1:11" ht="12.75" customHeight="1">
      <c r="A8149" s="61" t="str">
        <f>"         "&amp;Labels!B74</f>
        <v xml:space="preserve">         Customer 6</v>
      </c>
      <c r="B8149" s="76">
        <f t="shared" si="1738"/>
        <v>0</v>
      </c>
      <c r="C8149" s="76">
        <f t="shared" si="1738"/>
        <v>0</v>
      </c>
      <c r="D8149" s="76">
        <f t="shared" si="1738"/>
        <v>0</v>
      </c>
      <c r="E8149" s="76">
        <f t="shared" si="1738"/>
        <v>0</v>
      </c>
      <c r="F8149" s="43">
        <f t="shared" si="1739"/>
        <v>0</v>
      </c>
      <c r="G8149" s="76">
        <f t="shared" si="1740"/>
        <v>0</v>
      </c>
      <c r="H8149" s="76">
        <f t="shared" si="1740"/>
        <v>0</v>
      </c>
      <c r="I8149" s="76">
        <f t="shared" si="1740"/>
        <v>0</v>
      </c>
      <c r="J8149" s="76">
        <f t="shared" si="1740"/>
        <v>0</v>
      </c>
      <c r="K8149" s="43">
        <f t="shared" si="1741"/>
        <v>0</v>
      </c>
    </row>
    <row r="8150" spans="1:11" ht="12.75" customHeight="1">
      <c r="A8150" s="61" t="str">
        <f>"         "&amp;Labels!B75</f>
        <v xml:space="preserve">         Customer 7</v>
      </c>
      <c r="B8150" s="76">
        <f t="shared" si="1738"/>
        <v>0</v>
      </c>
      <c r="C8150" s="76">
        <f t="shared" si="1738"/>
        <v>0</v>
      </c>
      <c r="D8150" s="76">
        <f t="shared" si="1738"/>
        <v>0</v>
      </c>
      <c r="E8150" s="76">
        <f t="shared" si="1738"/>
        <v>0</v>
      </c>
      <c r="F8150" s="43">
        <f t="shared" si="1739"/>
        <v>0</v>
      </c>
      <c r="G8150" s="76">
        <f t="shared" si="1740"/>
        <v>0</v>
      </c>
      <c r="H8150" s="76">
        <f t="shared" si="1740"/>
        <v>0</v>
      </c>
      <c r="I8150" s="76">
        <f t="shared" si="1740"/>
        <v>0</v>
      </c>
      <c r="J8150" s="76">
        <f t="shared" si="1740"/>
        <v>0</v>
      </c>
      <c r="K8150" s="43">
        <f t="shared" si="1741"/>
        <v>0</v>
      </c>
    </row>
    <row r="8151" spans="1:11" ht="12.75" customHeight="1">
      <c r="A8151" s="61" t="str">
        <f>"         "&amp;Labels!B76</f>
        <v xml:space="preserve">         Customer 8</v>
      </c>
      <c r="B8151" s="76">
        <f t="shared" si="1738"/>
        <v>0</v>
      </c>
      <c r="C8151" s="76">
        <f t="shared" si="1738"/>
        <v>0</v>
      </c>
      <c r="D8151" s="76">
        <f t="shared" si="1738"/>
        <v>0</v>
      </c>
      <c r="E8151" s="76">
        <f t="shared" si="1738"/>
        <v>0</v>
      </c>
      <c r="F8151" s="43">
        <f t="shared" si="1739"/>
        <v>0</v>
      </c>
      <c r="G8151" s="76">
        <f t="shared" si="1740"/>
        <v>0</v>
      </c>
      <c r="H8151" s="76">
        <f t="shared" si="1740"/>
        <v>0</v>
      </c>
      <c r="I8151" s="76">
        <f t="shared" si="1740"/>
        <v>0</v>
      </c>
      <c r="J8151" s="76">
        <f t="shared" si="1740"/>
        <v>0</v>
      </c>
      <c r="K8151" s="43">
        <f t="shared" si="1741"/>
        <v>0</v>
      </c>
    </row>
    <row r="8152" spans="1:11" ht="12.75" customHeight="1">
      <c r="A8152" s="61" t="str">
        <f>"         "&amp;Labels!B77</f>
        <v xml:space="preserve">         Customer 9</v>
      </c>
      <c r="B8152" s="76">
        <f t="shared" si="1738"/>
        <v>0</v>
      </c>
      <c r="C8152" s="76">
        <f t="shared" si="1738"/>
        <v>0</v>
      </c>
      <c r="D8152" s="76">
        <f t="shared" si="1738"/>
        <v>0</v>
      </c>
      <c r="E8152" s="76">
        <f t="shared" si="1738"/>
        <v>0</v>
      </c>
      <c r="F8152" s="43">
        <f t="shared" si="1739"/>
        <v>0</v>
      </c>
      <c r="G8152" s="76">
        <f t="shared" si="1740"/>
        <v>0</v>
      </c>
      <c r="H8152" s="76">
        <f t="shared" si="1740"/>
        <v>0</v>
      </c>
      <c r="I8152" s="76">
        <f t="shared" si="1740"/>
        <v>0</v>
      </c>
      <c r="J8152" s="76">
        <f t="shared" si="1740"/>
        <v>0</v>
      </c>
      <c r="K8152" s="43">
        <f t="shared" si="1741"/>
        <v>0</v>
      </c>
    </row>
    <row r="8153" spans="1:11" ht="12.75" customHeight="1">
      <c r="A8153" s="61" t="str">
        <f>"         "&amp;Labels!B78</f>
        <v xml:space="preserve">         Customer 10</v>
      </c>
      <c r="B8153" s="76">
        <f t="shared" si="1738"/>
        <v>0</v>
      </c>
      <c r="C8153" s="76">
        <f t="shared" si="1738"/>
        <v>0</v>
      </c>
      <c r="D8153" s="76">
        <f t="shared" si="1738"/>
        <v>0</v>
      </c>
      <c r="E8153" s="76">
        <f t="shared" si="1738"/>
        <v>0</v>
      </c>
      <c r="F8153" s="43">
        <f t="shared" si="1739"/>
        <v>0</v>
      </c>
      <c r="G8153" s="76">
        <f t="shared" si="1740"/>
        <v>0</v>
      </c>
      <c r="H8153" s="76">
        <f t="shared" si="1740"/>
        <v>0</v>
      </c>
      <c r="I8153" s="76">
        <f t="shared" si="1740"/>
        <v>0</v>
      </c>
      <c r="J8153" s="76">
        <f t="shared" si="1740"/>
        <v>0</v>
      </c>
      <c r="K8153" s="43">
        <f t="shared" si="1741"/>
        <v>0</v>
      </c>
    </row>
    <row r="8154" spans="1:11" ht="12.75" customHeight="1">
      <c r="A8154" s="61" t="str">
        <f>"         "&amp;Labels!C68</f>
        <v xml:space="preserve">         Total</v>
      </c>
      <c r="B8154" s="84">
        <f>B8046</f>
        <v>0</v>
      </c>
      <c r="C8154" s="84">
        <f>C8046</f>
        <v>0</v>
      </c>
      <c r="D8154" s="84">
        <f>D8046</f>
        <v>0</v>
      </c>
      <c r="E8154" s="84">
        <f>E8046</f>
        <v>0</v>
      </c>
      <c r="F8154" s="43">
        <f>SUM(B8046:E8046)</f>
        <v>0</v>
      </c>
      <c r="G8154" s="84">
        <f>G8046</f>
        <v>0</v>
      </c>
      <c r="H8154" s="84">
        <f>H8046</f>
        <v>0</v>
      </c>
      <c r="I8154" s="84">
        <f>I8046</f>
        <v>0</v>
      </c>
      <c r="J8154" s="84">
        <f>J8046</f>
        <v>0</v>
      </c>
      <c r="K8154" s="43">
        <f>SUM(G8046:J8046)</f>
        <v>0</v>
      </c>
    </row>
    <row r="8155" spans="1:11" ht="12.75" customHeight="1">
      <c r="A8155" s="17" t="str">
        <f>Labels!C94</f>
        <v>Total</v>
      </c>
      <c r="B8155" s="101">
        <f>SUM(B5094,B5422,B5750,B6078,B6406,B6734,B7062,B7390,B7718,B8046)</f>
        <v>0</v>
      </c>
      <c r="C8155" s="101">
        <f>SUM(C5094,C5422,C5750,C6078,C6406,C6734,C7062,C7390,C7718,C8046)</f>
        <v>0</v>
      </c>
      <c r="D8155" s="101">
        <f>SUM(D5094,D5422,D5750,D6078,D6406,D6734,D7062,D7390,D7718,D8046)</f>
        <v>0</v>
      </c>
      <c r="E8155" s="101">
        <f>SUM(E5094,E5422,E5750,E6078,E6406,E6734,E7062,E7390,E7718,E8046)</f>
        <v>0</v>
      </c>
      <c r="F8155" s="80">
        <f>SUM(B8155:E8155)</f>
        <v>0</v>
      </c>
      <c r="G8155" s="101">
        <f>SUM(G5094,G5422,G5750,G6078,G6406,G6734,G7062,G7390,G7718,G8046)</f>
        <v>0</v>
      </c>
      <c r="H8155" s="101">
        <f>SUM(H5094,H5422,H5750,H6078,H6406,H6734,H7062,H7390,H7718,H8046)</f>
        <v>0</v>
      </c>
      <c r="I8155" s="101">
        <f>SUM(I5094,I5422,I5750,I6078,I6406,I6734,I7062,I7390,I7718,I8046)</f>
        <v>0</v>
      </c>
      <c r="J8155" s="101">
        <f>SUM(J5094,J5422,J5750,J6078,J6406,J6734,J7062,J7390,J7718,J8046)</f>
        <v>0</v>
      </c>
      <c r="K8155" s="80">
        <f>SUM(G8155:J8155)</f>
        <v>0</v>
      </c>
    </row>
    <row r="8156" spans="1:11" ht="12.75" customHeight="1">
      <c r="A8156" s="55" t="str">
        <f>"   "&amp;Labels!B107</f>
        <v xml:space="preserve">   Seminars</v>
      </c>
      <c r="B8156" s="74"/>
      <c r="C8156" s="74"/>
      <c r="D8156" s="74"/>
      <c r="E8156" s="74"/>
      <c r="F8156" s="43"/>
      <c r="G8156" s="74"/>
      <c r="H8156" s="74"/>
      <c r="I8156" s="74"/>
      <c r="J8156" s="74"/>
      <c r="K8156" s="43"/>
    </row>
    <row r="8157" spans="1:11" ht="12.75" customHeight="1">
      <c r="A8157" s="61" t="str">
        <f>"      "&amp;Labels!B85</f>
        <v xml:space="preserve">      Q 1</v>
      </c>
      <c r="B8157" s="84"/>
      <c r="C8157" s="84"/>
      <c r="D8157" s="84"/>
      <c r="E8157" s="84"/>
      <c r="F8157" s="43"/>
      <c r="G8157" s="84"/>
      <c r="H8157" s="84"/>
      <c r="I8157" s="84"/>
      <c r="J8157" s="84"/>
      <c r="K8157" s="43"/>
    </row>
    <row r="8158" spans="1:11" ht="12.75" customHeight="1">
      <c r="A8158" s="61" t="str">
        <f>"         "&amp;Labels!B69</f>
        <v xml:space="preserve">         Customer 1</v>
      </c>
      <c r="B8158" s="76">
        <f t="shared" ref="B8158:E8168" si="1742">SUM(B4878,B5206,B5534,B5862,B6190,B6518,B6846,B7174,B7502,B7830)</f>
        <v>0</v>
      </c>
      <c r="C8158" s="76">
        <f t="shared" si="1742"/>
        <v>0</v>
      </c>
      <c r="D8158" s="76">
        <f t="shared" si="1742"/>
        <v>0</v>
      </c>
      <c r="E8158" s="76">
        <f t="shared" si="1742"/>
        <v>0</v>
      </c>
      <c r="F8158" s="43">
        <f t="shared" ref="F8158:F8168" si="1743">SUM(B8158:E8158)</f>
        <v>0</v>
      </c>
      <c r="G8158" s="76">
        <f t="shared" ref="G8158:J8168" si="1744">SUM(G4878,G5206,G5534,G5862,G6190,G6518,G6846,G7174,G7502,G7830)</f>
        <v>0</v>
      </c>
      <c r="H8158" s="76">
        <f t="shared" si="1744"/>
        <v>0</v>
      </c>
      <c r="I8158" s="76">
        <f t="shared" si="1744"/>
        <v>0</v>
      </c>
      <c r="J8158" s="76">
        <f t="shared" si="1744"/>
        <v>0</v>
      </c>
      <c r="K8158" s="43">
        <f t="shared" ref="K8158:K8168" si="1745">SUM(G8158:J8158)</f>
        <v>0</v>
      </c>
    </row>
    <row r="8159" spans="1:11" ht="12.75" customHeight="1">
      <c r="A8159" s="61" t="str">
        <f>"         "&amp;Labels!B70</f>
        <v xml:space="preserve">         Customer 2</v>
      </c>
      <c r="B8159" s="76">
        <f t="shared" si="1742"/>
        <v>0</v>
      </c>
      <c r="C8159" s="76">
        <f t="shared" si="1742"/>
        <v>0</v>
      </c>
      <c r="D8159" s="76">
        <f t="shared" si="1742"/>
        <v>0</v>
      </c>
      <c r="E8159" s="76">
        <f t="shared" si="1742"/>
        <v>0</v>
      </c>
      <c r="F8159" s="43">
        <f t="shared" si="1743"/>
        <v>0</v>
      </c>
      <c r="G8159" s="76">
        <f t="shared" si="1744"/>
        <v>0</v>
      </c>
      <c r="H8159" s="76">
        <f t="shared" si="1744"/>
        <v>0</v>
      </c>
      <c r="I8159" s="76">
        <f t="shared" si="1744"/>
        <v>0</v>
      </c>
      <c r="J8159" s="76">
        <f t="shared" si="1744"/>
        <v>0</v>
      </c>
      <c r="K8159" s="43">
        <f t="shared" si="1745"/>
        <v>0</v>
      </c>
    </row>
    <row r="8160" spans="1:11" ht="12.75" customHeight="1">
      <c r="A8160" s="61" t="str">
        <f>"         "&amp;Labels!B71</f>
        <v xml:space="preserve">         Customer 3</v>
      </c>
      <c r="B8160" s="76">
        <f t="shared" si="1742"/>
        <v>0</v>
      </c>
      <c r="C8160" s="76">
        <f t="shared" si="1742"/>
        <v>0</v>
      </c>
      <c r="D8160" s="76">
        <f t="shared" si="1742"/>
        <v>0</v>
      </c>
      <c r="E8160" s="76">
        <f t="shared" si="1742"/>
        <v>0</v>
      </c>
      <c r="F8160" s="43">
        <f t="shared" si="1743"/>
        <v>0</v>
      </c>
      <c r="G8160" s="76">
        <f t="shared" si="1744"/>
        <v>0</v>
      </c>
      <c r="H8160" s="76">
        <f t="shared" si="1744"/>
        <v>0</v>
      </c>
      <c r="I8160" s="76">
        <f t="shared" si="1744"/>
        <v>0</v>
      </c>
      <c r="J8160" s="76">
        <f t="shared" si="1744"/>
        <v>0</v>
      </c>
      <c r="K8160" s="43">
        <f t="shared" si="1745"/>
        <v>0</v>
      </c>
    </row>
    <row r="8161" spans="1:11" ht="12.75" customHeight="1">
      <c r="A8161" s="61" t="str">
        <f>"         "&amp;Labels!B72</f>
        <v xml:space="preserve">         Customer 4</v>
      </c>
      <c r="B8161" s="76">
        <f t="shared" si="1742"/>
        <v>0</v>
      </c>
      <c r="C8161" s="76">
        <f t="shared" si="1742"/>
        <v>0</v>
      </c>
      <c r="D8161" s="76">
        <f t="shared" si="1742"/>
        <v>0</v>
      </c>
      <c r="E8161" s="76">
        <f t="shared" si="1742"/>
        <v>0</v>
      </c>
      <c r="F8161" s="43">
        <f t="shared" si="1743"/>
        <v>0</v>
      </c>
      <c r="G8161" s="76">
        <f t="shared" si="1744"/>
        <v>0</v>
      </c>
      <c r="H8161" s="76">
        <f t="shared" si="1744"/>
        <v>0</v>
      </c>
      <c r="I8161" s="76">
        <f t="shared" si="1744"/>
        <v>0</v>
      </c>
      <c r="J8161" s="76">
        <f t="shared" si="1744"/>
        <v>0</v>
      </c>
      <c r="K8161" s="43">
        <f t="shared" si="1745"/>
        <v>0</v>
      </c>
    </row>
    <row r="8162" spans="1:11" ht="12.75" customHeight="1">
      <c r="A8162" s="61" t="str">
        <f>"         "&amp;Labels!B73</f>
        <v xml:space="preserve">         Customer 5</v>
      </c>
      <c r="B8162" s="76">
        <f t="shared" si="1742"/>
        <v>0</v>
      </c>
      <c r="C8162" s="76">
        <f t="shared" si="1742"/>
        <v>0</v>
      </c>
      <c r="D8162" s="76">
        <f t="shared" si="1742"/>
        <v>0</v>
      </c>
      <c r="E8162" s="76">
        <f t="shared" si="1742"/>
        <v>0</v>
      </c>
      <c r="F8162" s="43">
        <f t="shared" si="1743"/>
        <v>0</v>
      </c>
      <c r="G8162" s="76">
        <f t="shared" si="1744"/>
        <v>0</v>
      </c>
      <c r="H8162" s="76">
        <f t="shared" si="1744"/>
        <v>0</v>
      </c>
      <c r="I8162" s="76">
        <f t="shared" si="1744"/>
        <v>0</v>
      </c>
      <c r="J8162" s="76">
        <f t="shared" si="1744"/>
        <v>0</v>
      </c>
      <c r="K8162" s="43">
        <f t="shared" si="1745"/>
        <v>0</v>
      </c>
    </row>
    <row r="8163" spans="1:11" ht="12.75" customHeight="1">
      <c r="A8163" s="61" t="str">
        <f>"         "&amp;Labels!B74</f>
        <v xml:space="preserve">         Customer 6</v>
      </c>
      <c r="B8163" s="76">
        <f t="shared" si="1742"/>
        <v>0</v>
      </c>
      <c r="C8163" s="76">
        <f t="shared" si="1742"/>
        <v>0</v>
      </c>
      <c r="D8163" s="76">
        <f t="shared" si="1742"/>
        <v>0</v>
      </c>
      <c r="E8163" s="76">
        <f t="shared" si="1742"/>
        <v>0</v>
      </c>
      <c r="F8163" s="43">
        <f t="shared" si="1743"/>
        <v>0</v>
      </c>
      <c r="G8163" s="76">
        <f t="shared" si="1744"/>
        <v>0</v>
      </c>
      <c r="H8163" s="76">
        <f t="shared" si="1744"/>
        <v>0</v>
      </c>
      <c r="I8163" s="76">
        <f t="shared" si="1744"/>
        <v>0</v>
      </c>
      <c r="J8163" s="76">
        <f t="shared" si="1744"/>
        <v>0</v>
      </c>
      <c r="K8163" s="43">
        <f t="shared" si="1745"/>
        <v>0</v>
      </c>
    </row>
    <row r="8164" spans="1:11" ht="12.75" customHeight="1">
      <c r="A8164" s="61" t="str">
        <f>"         "&amp;Labels!B75</f>
        <v xml:space="preserve">         Customer 7</v>
      </c>
      <c r="B8164" s="76">
        <f t="shared" si="1742"/>
        <v>0</v>
      </c>
      <c r="C8164" s="76">
        <f t="shared" si="1742"/>
        <v>0</v>
      </c>
      <c r="D8164" s="76">
        <f t="shared" si="1742"/>
        <v>0</v>
      </c>
      <c r="E8164" s="76">
        <f t="shared" si="1742"/>
        <v>0</v>
      </c>
      <c r="F8164" s="43">
        <f t="shared" si="1743"/>
        <v>0</v>
      </c>
      <c r="G8164" s="76">
        <f t="shared" si="1744"/>
        <v>0</v>
      </c>
      <c r="H8164" s="76">
        <f t="shared" si="1744"/>
        <v>0</v>
      </c>
      <c r="I8164" s="76">
        <f t="shared" si="1744"/>
        <v>0</v>
      </c>
      <c r="J8164" s="76">
        <f t="shared" si="1744"/>
        <v>0</v>
      </c>
      <c r="K8164" s="43">
        <f t="shared" si="1745"/>
        <v>0</v>
      </c>
    </row>
    <row r="8165" spans="1:11" ht="12.75" customHeight="1">
      <c r="A8165" s="61" t="str">
        <f>"         "&amp;Labels!B76</f>
        <v xml:space="preserve">         Customer 8</v>
      </c>
      <c r="B8165" s="76">
        <f t="shared" si="1742"/>
        <v>0</v>
      </c>
      <c r="C8165" s="76">
        <f t="shared" si="1742"/>
        <v>0</v>
      </c>
      <c r="D8165" s="76">
        <f t="shared" si="1742"/>
        <v>0</v>
      </c>
      <c r="E8165" s="76">
        <f t="shared" si="1742"/>
        <v>0</v>
      </c>
      <c r="F8165" s="43">
        <f t="shared" si="1743"/>
        <v>0</v>
      </c>
      <c r="G8165" s="76">
        <f t="shared" si="1744"/>
        <v>0</v>
      </c>
      <c r="H8165" s="76">
        <f t="shared" si="1744"/>
        <v>0</v>
      </c>
      <c r="I8165" s="76">
        <f t="shared" si="1744"/>
        <v>0</v>
      </c>
      <c r="J8165" s="76">
        <f t="shared" si="1744"/>
        <v>0</v>
      </c>
      <c r="K8165" s="43">
        <f t="shared" si="1745"/>
        <v>0</v>
      </c>
    </row>
    <row r="8166" spans="1:11" ht="12.75" customHeight="1">
      <c r="A8166" s="61" t="str">
        <f>"         "&amp;Labels!B77</f>
        <v xml:space="preserve">         Customer 9</v>
      </c>
      <c r="B8166" s="76">
        <f t="shared" si="1742"/>
        <v>0</v>
      </c>
      <c r="C8166" s="76">
        <f t="shared" si="1742"/>
        <v>0</v>
      </c>
      <c r="D8166" s="76">
        <f t="shared" si="1742"/>
        <v>0</v>
      </c>
      <c r="E8166" s="76">
        <f t="shared" si="1742"/>
        <v>0</v>
      </c>
      <c r="F8166" s="43">
        <f t="shared" si="1743"/>
        <v>0</v>
      </c>
      <c r="G8166" s="76">
        <f t="shared" si="1744"/>
        <v>0</v>
      </c>
      <c r="H8166" s="76">
        <f t="shared" si="1744"/>
        <v>0</v>
      </c>
      <c r="I8166" s="76">
        <f t="shared" si="1744"/>
        <v>0</v>
      </c>
      <c r="J8166" s="76">
        <f t="shared" si="1744"/>
        <v>0</v>
      </c>
      <c r="K8166" s="43">
        <f t="shared" si="1745"/>
        <v>0</v>
      </c>
    </row>
    <row r="8167" spans="1:11" ht="12.75" customHeight="1">
      <c r="A8167" s="61" t="str">
        <f>"         "&amp;Labels!B78</f>
        <v xml:space="preserve">         Customer 10</v>
      </c>
      <c r="B8167" s="76">
        <f t="shared" si="1742"/>
        <v>0</v>
      </c>
      <c r="C8167" s="76">
        <f t="shared" si="1742"/>
        <v>0</v>
      </c>
      <c r="D8167" s="76">
        <f t="shared" si="1742"/>
        <v>0</v>
      </c>
      <c r="E8167" s="76">
        <f t="shared" si="1742"/>
        <v>0</v>
      </c>
      <c r="F8167" s="43">
        <f t="shared" si="1743"/>
        <v>0</v>
      </c>
      <c r="G8167" s="76">
        <f t="shared" si="1744"/>
        <v>0</v>
      </c>
      <c r="H8167" s="76">
        <f t="shared" si="1744"/>
        <v>0</v>
      </c>
      <c r="I8167" s="76">
        <f t="shared" si="1744"/>
        <v>0</v>
      </c>
      <c r="J8167" s="76">
        <f t="shared" si="1744"/>
        <v>0</v>
      </c>
      <c r="K8167" s="43">
        <f t="shared" si="1745"/>
        <v>0</v>
      </c>
    </row>
    <row r="8168" spans="1:11" ht="12.75" customHeight="1">
      <c r="A8168" s="61" t="str">
        <f>"         "&amp;Labels!C68</f>
        <v xml:space="preserve">         Total</v>
      </c>
      <c r="B8168" s="84">
        <f t="shared" si="1742"/>
        <v>0</v>
      </c>
      <c r="C8168" s="84">
        <f t="shared" si="1742"/>
        <v>0</v>
      </c>
      <c r="D8168" s="84">
        <f t="shared" si="1742"/>
        <v>0</v>
      </c>
      <c r="E8168" s="84">
        <f t="shared" si="1742"/>
        <v>0</v>
      </c>
      <c r="F8168" s="43">
        <f t="shared" si="1743"/>
        <v>0</v>
      </c>
      <c r="G8168" s="84">
        <f t="shared" si="1744"/>
        <v>0</v>
      </c>
      <c r="H8168" s="84">
        <f t="shared" si="1744"/>
        <v>0</v>
      </c>
      <c r="I8168" s="84">
        <f t="shared" si="1744"/>
        <v>0</v>
      </c>
      <c r="J8168" s="84">
        <f t="shared" si="1744"/>
        <v>0</v>
      </c>
      <c r="K8168" s="43">
        <f t="shared" si="1745"/>
        <v>0</v>
      </c>
    </row>
    <row r="8169" spans="1:11" ht="12.75" customHeight="1">
      <c r="A8169" s="61" t="str">
        <f>"      "&amp;Labels!B86</f>
        <v xml:space="preserve">      Q 2</v>
      </c>
      <c r="B8169" s="84"/>
      <c r="C8169" s="84"/>
      <c r="D8169" s="84"/>
      <c r="E8169" s="84"/>
      <c r="F8169" s="43"/>
      <c r="G8169" s="84"/>
      <c r="H8169" s="84"/>
      <c r="I8169" s="84"/>
      <c r="J8169" s="84"/>
      <c r="K8169" s="43"/>
    </row>
    <row r="8170" spans="1:11" ht="12.75" customHeight="1">
      <c r="A8170" s="61" t="str">
        <f>"         "&amp;Labels!B69</f>
        <v xml:space="preserve">         Customer 1</v>
      </c>
      <c r="B8170" s="76">
        <f t="shared" ref="B8170:E8180" si="1746">SUM(B4890,B5218,B5546,B5874,B6202,B6530,B6858,B7186,B7514,B7842)</f>
        <v>0</v>
      </c>
      <c r="C8170" s="76">
        <f t="shared" si="1746"/>
        <v>0</v>
      </c>
      <c r="D8170" s="76">
        <f t="shared" si="1746"/>
        <v>0</v>
      </c>
      <c r="E8170" s="76">
        <f t="shared" si="1746"/>
        <v>0</v>
      </c>
      <c r="F8170" s="43">
        <f t="shared" ref="F8170:F8180" si="1747">SUM(B8170:E8170)</f>
        <v>0</v>
      </c>
      <c r="G8170" s="76">
        <f t="shared" ref="G8170:J8180" si="1748">SUM(G4890,G5218,G5546,G5874,G6202,G6530,G6858,G7186,G7514,G7842)</f>
        <v>0</v>
      </c>
      <c r="H8170" s="76">
        <f t="shared" si="1748"/>
        <v>0</v>
      </c>
      <c r="I8170" s="76">
        <f t="shared" si="1748"/>
        <v>0</v>
      </c>
      <c r="J8170" s="76">
        <f t="shared" si="1748"/>
        <v>0</v>
      </c>
      <c r="K8170" s="43">
        <f t="shared" ref="K8170:K8180" si="1749">SUM(G8170:J8170)</f>
        <v>0</v>
      </c>
    </row>
    <row r="8171" spans="1:11" ht="12.75" customHeight="1">
      <c r="A8171" s="61" t="str">
        <f>"         "&amp;Labels!B70</f>
        <v xml:space="preserve">         Customer 2</v>
      </c>
      <c r="B8171" s="76">
        <f t="shared" si="1746"/>
        <v>0</v>
      </c>
      <c r="C8171" s="76">
        <f t="shared" si="1746"/>
        <v>0</v>
      </c>
      <c r="D8171" s="76">
        <f t="shared" si="1746"/>
        <v>0</v>
      </c>
      <c r="E8171" s="76">
        <f t="shared" si="1746"/>
        <v>0</v>
      </c>
      <c r="F8171" s="43">
        <f t="shared" si="1747"/>
        <v>0</v>
      </c>
      <c r="G8171" s="76">
        <f t="shared" si="1748"/>
        <v>0</v>
      </c>
      <c r="H8171" s="76">
        <f t="shared" si="1748"/>
        <v>0</v>
      </c>
      <c r="I8171" s="76">
        <f t="shared" si="1748"/>
        <v>0</v>
      </c>
      <c r="J8171" s="76">
        <f t="shared" si="1748"/>
        <v>0</v>
      </c>
      <c r="K8171" s="43">
        <f t="shared" si="1749"/>
        <v>0</v>
      </c>
    </row>
    <row r="8172" spans="1:11" ht="12.75" customHeight="1">
      <c r="A8172" s="61" t="str">
        <f>"         "&amp;Labels!B71</f>
        <v xml:space="preserve">         Customer 3</v>
      </c>
      <c r="B8172" s="76">
        <f t="shared" si="1746"/>
        <v>0</v>
      </c>
      <c r="C8172" s="76">
        <f t="shared" si="1746"/>
        <v>0</v>
      </c>
      <c r="D8172" s="76">
        <f t="shared" si="1746"/>
        <v>0</v>
      </c>
      <c r="E8172" s="76">
        <f t="shared" si="1746"/>
        <v>0</v>
      </c>
      <c r="F8172" s="43">
        <f t="shared" si="1747"/>
        <v>0</v>
      </c>
      <c r="G8172" s="76">
        <f t="shared" si="1748"/>
        <v>0</v>
      </c>
      <c r="H8172" s="76">
        <f t="shared" si="1748"/>
        <v>0</v>
      </c>
      <c r="I8172" s="76">
        <f t="shared" si="1748"/>
        <v>0</v>
      </c>
      <c r="J8172" s="76">
        <f t="shared" si="1748"/>
        <v>0</v>
      </c>
      <c r="K8172" s="43">
        <f t="shared" si="1749"/>
        <v>0</v>
      </c>
    </row>
    <row r="8173" spans="1:11" ht="12.75" customHeight="1">
      <c r="A8173" s="61" t="str">
        <f>"         "&amp;Labels!B72</f>
        <v xml:space="preserve">         Customer 4</v>
      </c>
      <c r="B8173" s="76">
        <f t="shared" si="1746"/>
        <v>0</v>
      </c>
      <c r="C8173" s="76">
        <f t="shared" si="1746"/>
        <v>0</v>
      </c>
      <c r="D8173" s="76">
        <f t="shared" si="1746"/>
        <v>0</v>
      </c>
      <c r="E8173" s="76">
        <f t="shared" si="1746"/>
        <v>0</v>
      </c>
      <c r="F8173" s="43">
        <f t="shared" si="1747"/>
        <v>0</v>
      </c>
      <c r="G8173" s="76">
        <f t="shared" si="1748"/>
        <v>0</v>
      </c>
      <c r="H8173" s="76">
        <f t="shared" si="1748"/>
        <v>0</v>
      </c>
      <c r="I8173" s="76">
        <f t="shared" si="1748"/>
        <v>0</v>
      </c>
      <c r="J8173" s="76">
        <f t="shared" si="1748"/>
        <v>0</v>
      </c>
      <c r="K8173" s="43">
        <f t="shared" si="1749"/>
        <v>0</v>
      </c>
    </row>
    <row r="8174" spans="1:11" ht="12.75" customHeight="1">
      <c r="A8174" s="61" t="str">
        <f>"         "&amp;Labels!B73</f>
        <v xml:space="preserve">         Customer 5</v>
      </c>
      <c r="B8174" s="76">
        <f t="shared" si="1746"/>
        <v>0</v>
      </c>
      <c r="C8174" s="76">
        <f t="shared" si="1746"/>
        <v>0</v>
      </c>
      <c r="D8174" s="76">
        <f t="shared" si="1746"/>
        <v>0</v>
      </c>
      <c r="E8174" s="76">
        <f t="shared" si="1746"/>
        <v>0</v>
      </c>
      <c r="F8174" s="43">
        <f t="shared" si="1747"/>
        <v>0</v>
      </c>
      <c r="G8174" s="76">
        <f t="shared" si="1748"/>
        <v>0</v>
      </c>
      <c r="H8174" s="76">
        <f t="shared" si="1748"/>
        <v>0</v>
      </c>
      <c r="I8174" s="76">
        <f t="shared" si="1748"/>
        <v>0</v>
      </c>
      <c r="J8174" s="76">
        <f t="shared" si="1748"/>
        <v>0</v>
      </c>
      <c r="K8174" s="43">
        <f t="shared" si="1749"/>
        <v>0</v>
      </c>
    </row>
    <row r="8175" spans="1:11" ht="12.75" customHeight="1">
      <c r="A8175" s="61" t="str">
        <f>"         "&amp;Labels!B74</f>
        <v xml:space="preserve">         Customer 6</v>
      </c>
      <c r="B8175" s="76">
        <f t="shared" si="1746"/>
        <v>0</v>
      </c>
      <c r="C8175" s="76">
        <f t="shared" si="1746"/>
        <v>0</v>
      </c>
      <c r="D8175" s="76">
        <f t="shared" si="1746"/>
        <v>0</v>
      </c>
      <c r="E8175" s="76">
        <f t="shared" si="1746"/>
        <v>0</v>
      </c>
      <c r="F8175" s="43">
        <f t="shared" si="1747"/>
        <v>0</v>
      </c>
      <c r="G8175" s="76">
        <f t="shared" si="1748"/>
        <v>0</v>
      </c>
      <c r="H8175" s="76">
        <f t="shared" si="1748"/>
        <v>0</v>
      </c>
      <c r="I8175" s="76">
        <f t="shared" si="1748"/>
        <v>0</v>
      </c>
      <c r="J8175" s="76">
        <f t="shared" si="1748"/>
        <v>0</v>
      </c>
      <c r="K8175" s="43">
        <f t="shared" si="1749"/>
        <v>0</v>
      </c>
    </row>
    <row r="8176" spans="1:11" ht="12.75" customHeight="1">
      <c r="A8176" s="61" t="str">
        <f>"         "&amp;Labels!B75</f>
        <v xml:space="preserve">         Customer 7</v>
      </c>
      <c r="B8176" s="76">
        <f t="shared" si="1746"/>
        <v>0</v>
      </c>
      <c r="C8176" s="76">
        <f t="shared" si="1746"/>
        <v>0</v>
      </c>
      <c r="D8176" s="76">
        <f t="shared" si="1746"/>
        <v>0</v>
      </c>
      <c r="E8176" s="76">
        <f t="shared" si="1746"/>
        <v>0</v>
      </c>
      <c r="F8176" s="43">
        <f t="shared" si="1747"/>
        <v>0</v>
      </c>
      <c r="G8176" s="76">
        <f t="shared" si="1748"/>
        <v>0</v>
      </c>
      <c r="H8176" s="76">
        <f t="shared" si="1748"/>
        <v>0</v>
      </c>
      <c r="I8176" s="76">
        <f t="shared" si="1748"/>
        <v>0</v>
      </c>
      <c r="J8176" s="76">
        <f t="shared" si="1748"/>
        <v>0</v>
      </c>
      <c r="K8176" s="43">
        <f t="shared" si="1749"/>
        <v>0</v>
      </c>
    </row>
    <row r="8177" spans="1:11" ht="12.75" customHeight="1">
      <c r="A8177" s="61" t="str">
        <f>"         "&amp;Labels!B76</f>
        <v xml:space="preserve">         Customer 8</v>
      </c>
      <c r="B8177" s="76">
        <f t="shared" si="1746"/>
        <v>0</v>
      </c>
      <c r="C8177" s="76">
        <f t="shared" si="1746"/>
        <v>0</v>
      </c>
      <c r="D8177" s="76">
        <f t="shared" si="1746"/>
        <v>0</v>
      </c>
      <c r="E8177" s="76">
        <f t="shared" si="1746"/>
        <v>0</v>
      </c>
      <c r="F8177" s="43">
        <f t="shared" si="1747"/>
        <v>0</v>
      </c>
      <c r="G8177" s="76">
        <f t="shared" si="1748"/>
        <v>0</v>
      </c>
      <c r="H8177" s="76">
        <f t="shared" si="1748"/>
        <v>0</v>
      </c>
      <c r="I8177" s="76">
        <f t="shared" si="1748"/>
        <v>0</v>
      </c>
      <c r="J8177" s="76">
        <f t="shared" si="1748"/>
        <v>0</v>
      </c>
      <c r="K8177" s="43">
        <f t="shared" si="1749"/>
        <v>0</v>
      </c>
    </row>
    <row r="8178" spans="1:11" ht="12.75" customHeight="1">
      <c r="A8178" s="61" t="str">
        <f>"         "&amp;Labels!B77</f>
        <v xml:space="preserve">         Customer 9</v>
      </c>
      <c r="B8178" s="76">
        <f t="shared" si="1746"/>
        <v>0</v>
      </c>
      <c r="C8178" s="76">
        <f t="shared" si="1746"/>
        <v>0</v>
      </c>
      <c r="D8178" s="76">
        <f t="shared" si="1746"/>
        <v>0</v>
      </c>
      <c r="E8178" s="76">
        <f t="shared" si="1746"/>
        <v>0</v>
      </c>
      <c r="F8178" s="43">
        <f t="shared" si="1747"/>
        <v>0</v>
      </c>
      <c r="G8178" s="76">
        <f t="shared" si="1748"/>
        <v>0</v>
      </c>
      <c r="H8178" s="76">
        <f t="shared" si="1748"/>
        <v>0</v>
      </c>
      <c r="I8178" s="76">
        <f t="shared" si="1748"/>
        <v>0</v>
      </c>
      <c r="J8178" s="76">
        <f t="shared" si="1748"/>
        <v>0</v>
      </c>
      <c r="K8178" s="43">
        <f t="shared" si="1749"/>
        <v>0</v>
      </c>
    </row>
    <row r="8179" spans="1:11" ht="12.75" customHeight="1">
      <c r="A8179" s="61" t="str">
        <f>"         "&amp;Labels!B78</f>
        <v xml:space="preserve">         Customer 10</v>
      </c>
      <c r="B8179" s="76">
        <f t="shared" si="1746"/>
        <v>0</v>
      </c>
      <c r="C8179" s="76">
        <f t="shared" si="1746"/>
        <v>0</v>
      </c>
      <c r="D8179" s="76">
        <f t="shared" si="1746"/>
        <v>0</v>
      </c>
      <c r="E8179" s="76">
        <f t="shared" si="1746"/>
        <v>0</v>
      </c>
      <c r="F8179" s="43">
        <f t="shared" si="1747"/>
        <v>0</v>
      </c>
      <c r="G8179" s="76">
        <f t="shared" si="1748"/>
        <v>0</v>
      </c>
      <c r="H8179" s="76">
        <f t="shared" si="1748"/>
        <v>0</v>
      </c>
      <c r="I8179" s="76">
        <f t="shared" si="1748"/>
        <v>0</v>
      </c>
      <c r="J8179" s="76">
        <f t="shared" si="1748"/>
        <v>0</v>
      </c>
      <c r="K8179" s="43">
        <f t="shared" si="1749"/>
        <v>0</v>
      </c>
    </row>
    <row r="8180" spans="1:11" ht="12.75" customHeight="1">
      <c r="A8180" s="61" t="str">
        <f>"         "&amp;Labels!C68</f>
        <v xml:space="preserve">         Total</v>
      </c>
      <c r="B8180" s="84">
        <f t="shared" si="1746"/>
        <v>0</v>
      </c>
      <c r="C8180" s="84">
        <f t="shared" si="1746"/>
        <v>0</v>
      </c>
      <c r="D8180" s="84">
        <f t="shared" si="1746"/>
        <v>0</v>
      </c>
      <c r="E8180" s="84">
        <f t="shared" si="1746"/>
        <v>0</v>
      </c>
      <c r="F8180" s="43">
        <f t="shared" si="1747"/>
        <v>0</v>
      </c>
      <c r="G8180" s="84">
        <f t="shared" si="1748"/>
        <v>0</v>
      </c>
      <c r="H8180" s="84">
        <f t="shared" si="1748"/>
        <v>0</v>
      </c>
      <c r="I8180" s="84">
        <f t="shared" si="1748"/>
        <v>0</v>
      </c>
      <c r="J8180" s="84">
        <f t="shared" si="1748"/>
        <v>0</v>
      </c>
      <c r="K8180" s="43">
        <f t="shared" si="1749"/>
        <v>0</v>
      </c>
    </row>
    <row r="8181" spans="1:11" ht="12.75" customHeight="1">
      <c r="A8181" s="61" t="str">
        <f>"      "&amp;Labels!B87</f>
        <v xml:space="preserve">      Q 3</v>
      </c>
      <c r="B8181" s="84"/>
      <c r="C8181" s="84"/>
      <c r="D8181" s="84"/>
      <c r="E8181" s="84"/>
      <c r="F8181" s="43"/>
      <c r="G8181" s="84"/>
      <c r="H8181" s="84"/>
      <c r="I8181" s="84"/>
      <c r="J8181" s="84"/>
      <c r="K8181" s="43"/>
    </row>
    <row r="8182" spans="1:11" ht="12.75" customHeight="1">
      <c r="A8182" s="61" t="str">
        <f>"         "&amp;Labels!B69</f>
        <v xml:space="preserve">         Customer 1</v>
      </c>
      <c r="B8182" s="76">
        <f t="shared" ref="B8182:E8192" si="1750">SUM(B4902,B5230,B5558,B5886,B6214,B6542,B6870,B7198,B7526,B7854)</f>
        <v>0</v>
      </c>
      <c r="C8182" s="76">
        <f t="shared" si="1750"/>
        <v>0</v>
      </c>
      <c r="D8182" s="76">
        <f t="shared" si="1750"/>
        <v>0</v>
      </c>
      <c r="E8182" s="76">
        <f t="shared" si="1750"/>
        <v>0</v>
      </c>
      <c r="F8182" s="43">
        <f t="shared" ref="F8182:F8192" si="1751">SUM(B8182:E8182)</f>
        <v>0</v>
      </c>
      <c r="G8182" s="76">
        <f t="shared" ref="G8182:J8192" si="1752">SUM(G4902,G5230,G5558,G5886,G6214,G6542,G6870,G7198,G7526,G7854)</f>
        <v>0</v>
      </c>
      <c r="H8182" s="76">
        <f t="shared" si="1752"/>
        <v>0</v>
      </c>
      <c r="I8182" s="76">
        <f t="shared" si="1752"/>
        <v>0</v>
      </c>
      <c r="J8182" s="76">
        <f t="shared" si="1752"/>
        <v>0</v>
      </c>
      <c r="K8182" s="43">
        <f t="shared" ref="K8182:K8192" si="1753">SUM(G8182:J8182)</f>
        <v>0</v>
      </c>
    </row>
    <row r="8183" spans="1:11" ht="12.75" customHeight="1">
      <c r="A8183" s="61" t="str">
        <f>"         "&amp;Labels!B70</f>
        <v xml:space="preserve">         Customer 2</v>
      </c>
      <c r="B8183" s="76">
        <f t="shared" si="1750"/>
        <v>0</v>
      </c>
      <c r="C8183" s="76">
        <f t="shared" si="1750"/>
        <v>0</v>
      </c>
      <c r="D8183" s="76">
        <f t="shared" si="1750"/>
        <v>0</v>
      </c>
      <c r="E8183" s="76">
        <f t="shared" si="1750"/>
        <v>0</v>
      </c>
      <c r="F8183" s="43">
        <f t="shared" si="1751"/>
        <v>0</v>
      </c>
      <c r="G8183" s="76">
        <f t="shared" si="1752"/>
        <v>0</v>
      </c>
      <c r="H8183" s="76">
        <f t="shared" si="1752"/>
        <v>0</v>
      </c>
      <c r="I8183" s="76">
        <f t="shared" si="1752"/>
        <v>0</v>
      </c>
      <c r="J8183" s="76">
        <f t="shared" si="1752"/>
        <v>0</v>
      </c>
      <c r="K8183" s="43">
        <f t="shared" si="1753"/>
        <v>0</v>
      </c>
    </row>
    <row r="8184" spans="1:11" ht="12.75" customHeight="1">
      <c r="A8184" s="61" t="str">
        <f>"         "&amp;Labels!B71</f>
        <v xml:space="preserve">         Customer 3</v>
      </c>
      <c r="B8184" s="76">
        <f t="shared" si="1750"/>
        <v>0</v>
      </c>
      <c r="C8184" s="76">
        <f t="shared" si="1750"/>
        <v>0</v>
      </c>
      <c r="D8184" s="76">
        <f t="shared" si="1750"/>
        <v>0</v>
      </c>
      <c r="E8184" s="76">
        <f t="shared" si="1750"/>
        <v>0</v>
      </c>
      <c r="F8184" s="43">
        <f t="shared" si="1751"/>
        <v>0</v>
      </c>
      <c r="G8184" s="76">
        <f t="shared" si="1752"/>
        <v>0</v>
      </c>
      <c r="H8184" s="76">
        <f t="shared" si="1752"/>
        <v>0</v>
      </c>
      <c r="I8184" s="76">
        <f t="shared" si="1752"/>
        <v>0</v>
      </c>
      <c r="J8184" s="76">
        <f t="shared" si="1752"/>
        <v>0</v>
      </c>
      <c r="K8184" s="43">
        <f t="shared" si="1753"/>
        <v>0</v>
      </c>
    </row>
    <row r="8185" spans="1:11" ht="12.75" customHeight="1">
      <c r="A8185" s="61" t="str">
        <f>"         "&amp;Labels!B72</f>
        <v xml:space="preserve">         Customer 4</v>
      </c>
      <c r="B8185" s="76">
        <f t="shared" si="1750"/>
        <v>0</v>
      </c>
      <c r="C8185" s="76">
        <f t="shared" si="1750"/>
        <v>0</v>
      </c>
      <c r="D8185" s="76">
        <f t="shared" si="1750"/>
        <v>0</v>
      </c>
      <c r="E8185" s="76">
        <f t="shared" si="1750"/>
        <v>0</v>
      </c>
      <c r="F8185" s="43">
        <f t="shared" si="1751"/>
        <v>0</v>
      </c>
      <c r="G8185" s="76">
        <f t="shared" si="1752"/>
        <v>0</v>
      </c>
      <c r="H8185" s="76">
        <f t="shared" si="1752"/>
        <v>0</v>
      </c>
      <c r="I8185" s="76">
        <f t="shared" si="1752"/>
        <v>0</v>
      </c>
      <c r="J8185" s="76">
        <f t="shared" si="1752"/>
        <v>0</v>
      </c>
      <c r="K8185" s="43">
        <f t="shared" si="1753"/>
        <v>0</v>
      </c>
    </row>
    <row r="8186" spans="1:11" ht="12.75" customHeight="1">
      <c r="A8186" s="61" t="str">
        <f>"         "&amp;Labels!B73</f>
        <v xml:space="preserve">         Customer 5</v>
      </c>
      <c r="B8186" s="76">
        <f t="shared" si="1750"/>
        <v>0</v>
      </c>
      <c r="C8186" s="76">
        <f t="shared" si="1750"/>
        <v>0</v>
      </c>
      <c r="D8186" s="76">
        <f t="shared" si="1750"/>
        <v>0</v>
      </c>
      <c r="E8186" s="76">
        <f t="shared" si="1750"/>
        <v>0</v>
      </c>
      <c r="F8186" s="43">
        <f t="shared" si="1751"/>
        <v>0</v>
      </c>
      <c r="G8186" s="76">
        <f t="shared" si="1752"/>
        <v>0</v>
      </c>
      <c r="H8186" s="76">
        <f t="shared" si="1752"/>
        <v>0</v>
      </c>
      <c r="I8186" s="76">
        <f t="shared" si="1752"/>
        <v>0</v>
      </c>
      <c r="J8186" s="76">
        <f t="shared" si="1752"/>
        <v>0</v>
      </c>
      <c r="K8186" s="43">
        <f t="shared" si="1753"/>
        <v>0</v>
      </c>
    </row>
    <row r="8187" spans="1:11" ht="12.75" customHeight="1">
      <c r="A8187" s="61" t="str">
        <f>"         "&amp;Labels!B74</f>
        <v xml:space="preserve">         Customer 6</v>
      </c>
      <c r="B8187" s="76">
        <f t="shared" si="1750"/>
        <v>0</v>
      </c>
      <c r="C8187" s="76">
        <f t="shared" si="1750"/>
        <v>0</v>
      </c>
      <c r="D8187" s="76">
        <f t="shared" si="1750"/>
        <v>0</v>
      </c>
      <c r="E8187" s="76">
        <f t="shared" si="1750"/>
        <v>0</v>
      </c>
      <c r="F8187" s="43">
        <f t="shared" si="1751"/>
        <v>0</v>
      </c>
      <c r="G8187" s="76">
        <f t="shared" si="1752"/>
        <v>0</v>
      </c>
      <c r="H8187" s="76">
        <f t="shared" si="1752"/>
        <v>0</v>
      </c>
      <c r="I8187" s="76">
        <f t="shared" si="1752"/>
        <v>0</v>
      </c>
      <c r="J8187" s="76">
        <f t="shared" si="1752"/>
        <v>0</v>
      </c>
      <c r="K8187" s="43">
        <f t="shared" si="1753"/>
        <v>0</v>
      </c>
    </row>
    <row r="8188" spans="1:11" ht="12.75" customHeight="1">
      <c r="A8188" s="61" t="str">
        <f>"         "&amp;Labels!B75</f>
        <v xml:space="preserve">         Customer 7</v>
      </c>
      <c r="B8188" s="76">
        <f t="shared" si="1750"/>
        <v>0</v>
      </c>
      <c r="C8188" s="76">
        <f t="shared" si="1750"/>
        <v>0</v>
      </c>
      <c r="D8188" s="76">
        <f t="shared" si="1750"/>
        <v>0</v>
      </c>
      <c r="E8188" s="76">
        <f t="shared" si="1750"/>
        <v>0</v>
      </c>
      <c r="F8188" s="43">
        <f t="shared" si="1751"/>
        <v>0</v>
      </c>
      <c r="G8188" s="76">
        <f t="shared" si="1752"/>
        <v>0</v>
      </c>
      <c r="H8188" s="76">
        <f t="shared" si="1752"/>
        <v>0</v>
      </c>
      <c r="I8188" s="76">
        <f t="shared" si="1752"/>
        <v>0</v>
      </c>
      <c r="J8188" s="76">
        <f t="shared" si="1752"/>
        <v>0</v>
      </c>
      <c r="K8188" s="43">
        <f t="shared" si="1753"/>
        <v>0</v>
      </c>
    </row>
    <row r="8189" spans="1:11" ht="12.75" customHeight="1">
      <c r="A8189" s="61" t="str">
        <f>"         "&amp;Labels!B76</f>
        <v xml:space="preserve">         Customer 8</v>
      </c>
      <c r="B8189" s="76">
        <f t="shared" si="1750"/>
        <v>0</v>
      </c>
      <c r="C8189" s="76">
        <f t="shared" si="1750"/>
        <v>0</v>
      </c>
      <c r="D8189" s="76">
        <f t="shared" si="1750"/>
        <v>0</v>
      </c>
      <c r="E8189" s="76">
        <f t="shared" si="1750"/>
        <v>0</v>
      </c>
      <c r="F8189" s="43">
        <f t="shared" si="1751"/>
        <v>0</v>
      </c>
      <c r="G8189" s="76">
        <f t="shared" si="1752"/>
        <v>0</v>
      </c>
      <c r="H8189" s="76">
        <f t="shared" si="1752"/>
        <v>0</v>
      </c>
      <c r="I8189" s="76">
        <f t="shared" si="1752"/>
        <v>0</v>
      </c>
      <c r="J8189" s="76">
        <f t="shared" si="1752"/>
        <v>0</v>
      </c>
      <c r="K8189" s="43">
        <f t="shared" si="1753"/>
        <v>0</v>
      </c>
    </row>
    <row r="8190" spans="1:11" ht="12.75" customHeight="1">
      <c r="A8190" s="61" t="str">
        <f>"         "&amp;Labels!B77</f>
        <v xml:space="preserve">         Customer 9</v>
      </c>
      <c r="B8190" s="76">
        <f t="shared" si="1750"/>
        <v>0</v>
      </c>
      <c r="C8190" s="76">
        <f t="shared" si="1750"/>
        <v>0</v>
      </c>
      <c r="D8190" s="76">
        <f t="shared" si="1750"/>
        <v>0</v>
      </c>
      <c r="E8190" s="76">
        <f t="shared" si="1750"/>
        <v>0</v>
      </c>
      <c r="F8190" s="43">
        <f t="shared" si="1751"/>
        <v>0</v>
      </c>
      <c r="G8190" s="76">
        <f t="shared" si="1752"/>
        <v>0</v>
      </c>
      <c r="H8190" s="76">
        <f t="shared" si="1752"/>
        <v>0</v>
      </c>
      <c r="I8190" s="76">
        <f t="shared" si="1752"/>
        <v>0</v>
      </c>
      <c r="J8190" s="76">
        <f t="shared" si="1752"/>
        <v>0</v>
      </c>
      <c r="K8190" s="43">
        <f t="shared" si="1753"/>
        <v>0</v>
      </c>
    </row>
    <row r="8191" spans="1:11" ht="12.75" customHeight="1">
      <c r="A8191" s="61" t="str">
        <f>"         "&amp;Labels!B78</f>
        <v xml:space="preserve">         Customer 10</v>
      </c>
      <c r="B8191" s="76">
        <f t="shared" si="1750"/>
        <v>0</v>
      </c>
      <c r="C8191" s="76">
        <f t="shared" si="1750"/>
        <v>0</v>
      </c>
      <c r="D8191" s="76">
        <f t="shared" si="1750"/>
        <v>0</v>
      </c>
      <c r="E8191" s="76">
        <f t="shared" si="1750"/>
        <v>0</v>
      </c>
      <c r="F8191" s="43">
        <f t="shared" si="1751"/>
        <v>0</v>
      </c>
      <c r="G8191" s="76">
        <f t="shared" si="1752"/>
        <v>0</v>
      </c>
      <c r="H8191" s="76">
        <f t="shared" si="1752"/>
        <v>0</v>
      </c>
      <c r="I8191" s="76">
        <f t="shared" si="1752"/>
        <v>0</v>
      </c>
      <c r="J8191" s="76">
        <f t="shared" si="1752"/>
        <v>0</v>
      </c>
      <c r="K8191" s="43">
        <f t="shared" si="1753"/>
        <v>0</v>
      </c>
    </row>
    <row r="8192" spans="1:11" ht="12.75" customHeight="1">
      <c r="A8192" s="61" t="str">
        <f>"         "&amp;Labels!C68</f>
        <v xml:space="preserve">         Total</v>
      </c>
      <c r="B8192" s="84">
        <f t="shared" si="1750"/>
        <v>0</v>
      </c>
      <c r="C8192" s="84">
        <f t="shared" si="1750"/>
        <v>0</v>
      </c>
      <c r="D8192" s="84">
        <f t="shared" si="1750"/>
        <v>0</v>
      </c>
      <c r="E8192" s="84">
        <f t="shared" si="1750"/>
        <v>0</v>
      </c>
      <c r="F8192" s="43">
        <f t="shared" si="1751"/>
        <v>0</v>
      </c>
      <c r="G8192" s="84">
        <f t="shared" si="1752"/>
        <v>0</v>
      </c>
      <c r="H8192" s="84">
        <f t="shared" si="1752"/>
        <v>0</v>
      </c>
      <c r="I8192" s="84">
        <f t="shared" si="1752"/>
        <v>0</v>
      </c>
      <c r="J8192" s="84">
        <f t="shared" si="1752"/>
        <v>0</v>
      </c>
      <c r="K8192" s="43">
        <f t="shared" si="1753"/>
        <v>0</v>
      </c>
    </row>
    <row r="8193" spans="1:11" ht="12.75" customHeight="1">
      <c r="A8193" s="61" t="str">
        <f>"      "&amp;Labels!B88</f>
        <v xml:space="preserve">      Q 4</v>
      </c>
      <c r="B8193" s="84"/>
      <c r="C8193" s="84"/>
      <c r="D8193" s="84"/>
      <c r="E8193" s="84"/>
      <c r="F8193" s="43"/>
      <c r="G8193" s="84"/>
      <c r="H8193" s="84"/>
      <c r="I8193" s="84"/>
      <c r="J8193" s="84"/>
      <c r="K8193" s="43"/>
    </row>
    <row r="8194" spans="1:11" ht="12.75" customHeight="1">
      <c r="A8194" s="61" t="str">
        <f>"         "&amp;Labels!B69</f>
        <v xml:space="preserve">         Customer 1</v>
      </c>
      <c r="B8194" s="76">
        <f t="shared" ref="B8194:E8204" si="1754">SUM(B4914,B5242,B5570,B5898,B6226,B6554,B6882,B7210,B7538,B7866)</f>
        <v>0</v>
      </c>
      <c r="C8194" s="76">
        <f t="shared" si="1754"/>
        <v>0</v>
      </c>
      <c r="D8194" s="76">
        <f t="shared" si="1754"/>
        <v>0</v>
      </c>
      <c r="E8194" s="76">
        <f t="shared" si="1754"/>
        <v>0</v>
      </c>
      <c r="F8194" s="43">
        <f t="shared" ref="F8194:F8204" si="1755">SUM(B8194:E8194)</f>
        <v>0</v>
      </c>
      <c r="G8194" s="76">
        <f t="shared" ref="G8194:J8204" si="1756">SUM(G4914,G5242,G5570,G5898,G6226,G6554,G6882,G7210,G7538,G7866)</f>
        <v>0</v>
      </c>
      <c r="H8194" s="76">
        <f t="shared" si="1756"/>
        <v>0</v>
      </c>
      <c r="I8194" s="76">
        <f t="shared" si="1756"/>
        <v>0</v>
      </c>
      <c r="J8194" s="76">
        <f t="shared" si="1756"/>
        <v>0</v>
      </c>
      <c r="K8194" s="43">
        <f t="shared" ref="K8194:K8204" si="1757">SUM(G8194:J8194)</f>
        <v>0</v>
      </c>
    </row>
    <row r="8195" spans="1:11" ht="12.75" customHeight="1">
      <c r="A8195" s="61" t="str">
        <f>"         "&amp;Labels!B70</f>
        <v xml:space="preserve">         Customer 2</v>
      </c>
      <c r="B8195" s="76">
        <f t="shared" si="1754"/>
        <v>0</v>
      </c>
      <c r="C8195" s="76">
        <f t="shared" si="1754"/>
        <v>0</v>
      </c>
      <c r="D8195" s="76">
        <f t="shared" si="1754"/>
        <v>0</v>
      </c>
      <c r="E8195" s="76">
        <f t="shared" si="1754"/>
        <v>0</v>
      </c>
      <c r="F8195" s="43">
        <f t="shared" si="1755"/>
        <v>0</v>
      </c>
      <c r="G8195" s="76">
        <f t="shared" si="1756"/>
        <v>0</v>
      </c>
      <c r="H8195" s="76">
        <f t="shared" si="1756"/>
        <v>0</v>
      </c>
      <c r="I8195" s="76">
        <f t="shared" si="1756"/>
        <v>0</v>
      </c>
      <c r="J8195" s="76">
        <f t="shared" si="1756"/>
        <v>0</v>
      </c>
      <c r="K8195" s="43">
        <f t="shared" si="1757"/>
        <v>0</v>
      </c>
    </row>
    <row r="8196" spans="1:11" ht="12.75" customHeight="1">
      <c r="A8196" s="61" t="str">
        <f>"         "&amp;Labels!B71</f>
        <v xml:space="preserve">         Customer 3</v>
      </c>
      <c r="B8196" s="76">
        <f t="shared" si="1754"/>
        <v>0</v>
      </c>
      <c r="C8196" s="76">
        <f t="shared" si="1754"/>
        <v>0</v>
      </c>
      <c r="D8196" s="76">
        <f t="shared" si="1754"/>
        <v>0</v>
      </c>
      <c r="E8196" s="76">
        <f t="shared" si="1754"/>
        <v>0</v>
      </c>
      <c r="F8196" s="43">
        <f t="shared" si="1755"/>
        <v>0</v>
      </c>
      <c r="G8196" s="76">
        <f t="shared" si="1756"/>
        <v>0</v>
      </c>
      <c r="H8196" s="76">
        <f t="shared" si="1756"/>
        <v>0</v>
      </c>
      <c r="I8196" s="76">
        <f t="shared" si="1756"/>
        <v>0</v>
      </c>
      <c r="J8196" s="76">
        <f t="shared" si="1756"/>
        <v>0</v>
      </c>
      <c r="K8196" s="43">
        <f t="shared" si="1757"/>
        <v>0</v>
      </c>
    </row>
    <row r="8197" spans="1:11" ht="12.75" customHeight="1">
      <c r="A8197" s="61" t="str">
        <f>"         "&amp;Labels!B72</f>
        <v xml:space="preserve">         Customer 4</v>
      </c>
      <c r="B8197" s="76">
        <f t="shared" si="1754"/>
        <v>0</v>
      </c>
      <c r="C8197" s="76">
        <f t="shared" si="1754"/>
        <v>0</v>
      </c>
      <c r="D8197" s="76">
        <f t="shared" si="1754"/>
        <v>0</v>
      </c>
      <c r="E8197" s="76">
        <f t="shared" si="1754"/>
        <v>0</v>
      </c>
      <c r="F8197" s="43">
        <f t="shared" si="1755"/>
        <v>0</v>
      </c>
      <c r="G8197" s="76">
        <f t="shared" si="1756"/>
        <v>0</v>
      </c>
      <c r="H8197" s="76">
        <f t="shared" si="1756"/>
        <v>0</v>
      </c>
      <c r="I8197" s="76">
        <f t="shared" si="1756"/>
        <v>0</v>
      </c>
      <c r="J8197" s="76">
        <f t="shared" si="1756"/>
        <v>0</v>
      </c>
      <c r="K8197" s="43">
        <f t="shared" si="1757"/>
        <v>0</v>
      </c>
    </row>
    <row r="8198" spans="1:11" ht="12.75" customHeight="1">
      <c r="A8198" s="61" t="str">
        <f>"         "&amp;Labels!B73</f>
        <v xml:space="preserve">         Customer 5</v>
      </c>
      <c r="B8198" s="76">
        <f t="shared" si="1754"/>
        <v>0</v>
      </c>
      <c r="C8198" s="76">
        <f t="shared" si="1754"/>
        <v>0</v>
      </c>
      <c r="D8198" s="76">
        <f t="shared" si="1754"/>
        <v>0</v>
      </c>
      <c r="E8198" s="76">
        <f t="shared" si="1754"/>
        <v>0</v>
      </c>
      <c r="F8198" s="43">
        <f t="shared" si="1755"/>
        <v>0</v>
      </c>
      <c r="G8198" s="76">
        <f t="shared" si="1756"/>
        <v>0</v>
      </c>
      <c r="H8198" s="76">
        <f t="shared" si="1756"/>
        <v>0</v>
      </c>
      <c r="I8198" s="76">
        <f t="shared" si="1756"/>
        <v>0</v>
      </c>
      <c r="J8198" s="76">
        <f t="shared" si="1756"/>
        <v>0</v>
      </c>
      <c r="K8198" s="43">
        <f t="shared" si="1757"/>
        <v>0</v>
      </c>
    </row>
    <row r="8199" spans="1:11" ht="12.75" customHeight="1">
      <c r="A8199" s="61" t="str">
        <f>"         "&amp;Labels!B74</f>
        <v xml:space="preserve">         Customer 6</v>
      </c>
      <c r="B8199" s="76">
        <f t="shared" si="1754"/>
        <v>0</v>
      </c>
      <c r="C8199" s="76">
        <f t="shared" si="1754"/>
        <v>0</v>
      </c>
      <c r="D8199" s="76">
        <f t="shared" si="1754"/>
        <v>0</v>
      </c>
      <c r="E8199" s="76">
        <f t="shared" si="1754"/>
        <v>0</v>
      </c>
      <c r="F8199" s="43">
        <f t="shared" si="1755"/>
        <v>0</v>
      </c>
      <c r="G8199" s="76">
        <f t="shared" si="1756"/>
        <v>0</v>
      </c>
      <c r="H8199" s="76">
        <f t="shared" si="1756"/>
        <v>0</v>
      </c>
      <c r="I8199" s="76">
        <f t="shared" si="1756"/>
        <v>0</v>
      </c>
      <c r="J8199" s="76">
        <f t="shared" si="1756"/>
        <v>0</v>
      </c>
      <c r="K8199" s="43">
        <f t="shared" si="1757"/>
        <v>0</v>
      </c>
    </row>
    <row r="8200" spans="1:11" ht="12.75" customHeight="1">
      <c r="A8200" s="61" t="str">
        <f>"         "&amp;Labels!B75</f>
        <v xml:space="preserve">         Customer 7</v>
      </c>
      <c r="B8200" s="76">
        <f t="shared" si="1754"/>
        <v>0</v>
      </c>
      <c r="C8200" s="76">
        <f t="shared" si="1754"/>
        <v>0</v>
      </c>
      <c r="D8200" s="76">
        <f t="shared" si="1754"/>
        <v>0</v>
      </c>
      <c r="E8200" s="76">
        <f t="shared" si="1754"/>
        <v>0</v>
      </c>
      <c r="F8200" s="43">
        <f t="shared" si="1755"/>
        <v>0</v>
      </c>
      <c r="G8200" s="76">
        <f t="shared" si="1756"/>
        <v>0</v>
      </c>
      <c r="H8200" s="76">
        <f t="shared" si="1756"/>
        <v>0</v>
      </c>
      <c r="I8200" s="76">
        <f t="shared" si="1756"/>
        <v>0</v>
      </c>
      <c r="J8200" s="76">
        <f t="shared" si="1756"/>
        <v>0</v>
      </c>
      <c r="K8200" s="43">
        <f t="shared" si="1757"/>
        <v>0</v>
      </c>
    </row>
    <row r="8201" spans="1:11" ht="12.75" customHeight="1">
      <c r="A8201" s="61" t="str">
        <f>"         "&amp;Labels!B76</f>
        <v xml:space="preserve">         Customer 8</v>
      </c>
      <c r="B8201" s="76">
        <f t="shared" si="1754"/>
        <v>0</v>
      </c>
      <c r="C8201" s="76">
        <f t="shared" si="1754"/>
        <v>0</v>
      </c>
      <c r="D8201" s="76">
        <f t="shared" si="1754"/>
        <v>0</v>
      </c>
      <c r="E8201" s="76">
        <f t="shared" si="1754"/>
        <v>0</v>
      </c>
      <c r="F8201" s="43">
        <f t="shared" si="1755"/>
        <v>0</v>
      </c>
      <c r="G8201" s="76">
        <f t="shared" si="1756"/>
        <v>0</v>
      </c>
      <c r="H8201" s="76">
        <f t="shared" si="1756"/>
        <v>0</v>
      </c>
      <c r="I8201" s="76">
        <f t="shared" si="1756"/>
        <v>0</v>
      </c>
      <c r="J8201" s="76">
        <f t="shared" si="1756"/>
        <v>0</v>
      </c>
      <c r="K8201" s="43">
        <f t="shared" si="1757"/>
        <v>0</v>
      </c>
    </row>
    <row r="8202" spans="1:11" ht="12.75" customHeight="1">
      <c r="A8202" s="61" t="str">
        <f>"         "&amp;Labels!B77</f>
        <v xml:space="preserve">         Customer 9</v>
      </c>
      <c r="B8202" s="76">
        <f t="shared" si="1754"/>
        <v>0</v>
      </c>
      <c r="C8202" s="76">
        <f t="shared" si="1754"/>
        <v>0</v>
      </c>
      <c r="D8202" s="76">
        <f t="shared" si="1754"/>
        <v>0</v>
      </c>
      <c r="E8202" s="76">
        <f t="shared" si="1754"/>
        <v>0</v>
      </c>
      <c r="F8202" s="43">
        <f t="shared" si="1755"/>
        <v>0</v>
      </c>
      <c r="G8202" s="76">
        <f t="shared" si="1756"/>
        <v>0</v>
      </c>
      <c r="H8202" s="76">
        <f t="shared" si="1756"/>
        <v>0</v>
      </c>
      <c r="I8202" s="76">
        <f t="shared" si="1756"/>
        <v>0</v>
      </c>
      <c r="J8202" s="76">
        <f t="shared" si="1756"/>
        <v>0</v>
      </c>
      <c r="K8202" s="43">
        <f t="shared" si="1757"/>
        <v>0</v>
      </c>
    </row>
    <row r="8203" spans="1:11" ht="12.75" customHeight="1">
      <c r="A8203" s="61" t="str">
        <f>"         "&amp;Labels!B78</f>
        <v xml:space="preserve">         Customer 10</v>
      </c>
      <c r="B8203" s="76">
        <f t="shared" si="1754"/>
        <v>0</v>
      </c>
      <c r="C8203" s="76">
        <f t="shared" si="1754"/>
        <v>0</v>
      </c>
      <c r="D8203" s="76">
        <f t="shared" si="1754"/>
        <v>0</v>
      </c>
      <c r="E8203" s="76">
        <f t="shared" si="1754"/>
        <v>0</v>
      </c>
      <c r="F8203" s="43">
        <f t="shared" si="1755"/>
        <v>0</v>
      </c>
      <c r="G8203" s="76">
        <f t="shared" si="1756"/>
        <v>0</v>
      </c>
      <c r="H8203" s="76">
        <f t="shared" si="1756"/>
        <v>0</v>
      </c>
      <c r="I8203" s="76">
        <f t="shared" si="1756"/>
        <v>0</v>
      </c>
      <c r="J8203" s="76">
        <f t="shared" si="1756"/>
        <v>0</v>
      </c>
      <c r="K8203" s="43">
        <f t="shared" si="1757"/>
        <v>0</v>
      </c>
    </row>
    <row r="8204" spans="1:11" ht="12.75" customHeight="1">
      <c r="A8204" s="61" t="str">
        <f>"         "&amp;Labels!C68</f>
        <v xml:space="preserve">         Total</v>
      </c>
      <c r="B8204" s="84">
        <f t="shared" si="1754"/>
        <v>0</v>
      </c>
      <c r="C8204" s="84">
        <f t="shared" si="1754"/>
        <v>0</v>
      </c>
      <c r="D8204" s="84">
        <f t="shared" si="1754"/>
        <v>0</v>
      </c>
      <c r="E8204" s="84">
        <f t="shared" si="1754"/>
        <v>0</v>
      </c>
      <c r="F8204" s="43">
        <f t="shared" si="1755"/>
        <v>0</v>
      </c>
      <c r="G8204" s="84">
        <f t="shared" si="1756"/>
        <v>0</v>
      </c>
      <c r="H8204" s="84">
        <f t="shared" si="1756"/>
        <v>0</v>
      </c>
      <c r="I8204" s="84">
        <f t="shared" si="1756"/>
        <v>0</v>
      </c>
      <c r="J8204" s="84">
        <f t="shared" si="1756"/>
        <v>0</v>
      </c>
      <c r="K8204" s="43">
        <f t="shared" si="1757"/>
        <v>0</v>
      </c>
    </row>
    <row r="8205" spans="1:11" ht="12.75" customHeight="1">
      <c r="A8205" s="61" t="str">
        <f>"      "&amp;Labels!B89</f>
        <v xml:space="preserve">      Q 5</v>
      </c>
      <c r="B8205" s="84"/>
      <c r="C8205" s="84"/>
      <c r="D8205" s="84"/>
      <c r="E8205" s="84"/>
      <c r="F8205" s="43"/>
      <c r="G8205" s="84"/>
      <c r="H8205" s="84"/>
      <c r="I8205" s="84"/>
      <c r="J8205" s="84"/>
      <c r="K8205" s="43"/>
    </row>
    <row r="8206" spans="1:11" ht="12.75" customHeight="1">
      <c r="A8206" s="61" t="str">
        <f>"         "&amp;Labels!B69</f>
        <v xml:space="preserve">         Customer 1</v>
      </c>
      <c r="B8206" s="76">
        <f t="shared" ref="B8206:E8216" si="1758">SUM(B4926,B5254,B5582,B5910,B6238,B6566,B6894,B7222,B7550,B7878)</f>
        <v>0</v>
      </c>
      <c r="C8206" s="76">
        <f t="shared" si="1758"/>
        <v>0</v>
      </c>
      <c r="D8206" s="76">
        <f t="shared" si="1758"/>
        <v>0</v>
      </c>
      <c r="E8206" s="76">
        <f t="shared" si="1758"/>
        <v>0</v>
      </c>
      <c r="F8206" s="43">
        <f t="shared" ref="F8206:F8216" si="1759">SUM(B8206:E8206)</f>
        <v>0</v>
      </c>
      <c r="G8206" s="76">
        <f t="shared" ref="G8206:J8216" si="1760">SUM(G4926,G5254,G5582,G5910,G6238,G6566,G6894,G7222,G7550,G7878)</f>
        <v>0</v>
      </c>
      <c r="H8206" s="76">
        <f t="shared" si="1760"/>
        <v>0</v>
      </c>
      <c r="I8206" s="76">
        <f t="shared" si="1760"/>
        <v>0</v>
      </c>
      <c r="J8206" s="76">
        <f t="shared" si="1760"/>
        <v>0</v>
      </c>
      <c r="K8206" s="43">
        <f t="shared" ref="K8206:K8216" si="1761">SUM(G8206:J8206)</f>
        <v>0</v>
      </c>
    </row>
    <row r="8207" spans="1:11" ht="12.75" customHeight="1">
      <c r="A8207" s="61" t="str">
        <f>"         "&amp;Labels!B70</f>
        <v xml:space="preserve">         Customer 2</v>
      </c>
      <c r="B8207" s="76">
        <f t="shared" si="1758"/>
        <v>0</v>
      </c>
      <c r="C8207" s="76">
        <f t="shared" si="1758"/>
        <v>0</v>
      </c>
      <c r="D8207" s="76">
        <f t="shared" si="1758"/>
        <v>0</v>
      </c>
      <c r="E8207" s="76">
        <f t="shared" si="1758"/>
        <v>0</v>
      </c>
      <c r="F8207" s="43">
        <f t="shared" si="1759"/>
        <v>0</v>
      </c>
      <c r="G8207" s="76">
        <f t="shared" si="1760"/>
        <v>0</v>
      </c>
      <c r="H8207" s="76">
        <f t="shared" si="1760"/>
        <v>0</v>
      </c>
      <c r="I8207" s="76">
        <f t="shared" si="1760"/>
        <v>0</v>
      </c>
      <c r="J8207" s="76">
        <f t="shared" si="1760"/>
        <v>0</v>
      </c>
      <c r="K8207" s="43">
        <f t="shared" si="1761"/>
        <v>0</v>
      </c>
    </row>
    <row r="8208" spans="1:11" ht="12.75" customHeight="1">
      <c r="A8208" s="61" t="str">
        <f>"         "&amp;Labels!B71</f>
        <v xml:space="preserve">         Customer 3</v>
      </c>
      <c r="B8208" s="76">
        <f t="shared" si="1758"/>
        <v>0</v>
      </c>
      <c r="C8208" s="76">
        <f t="shared" si="1758"/>
        <v>0</v>
      </c>
      <c r="D8208" s="76">
        <f t="shared" si="1758"/>
        <v>0</v>
      </c>
      <c r="E8208" s="76">
        <f t="shared" si="1758"/>
        <v>0</v>
      </c>
      <c r="F8208" s="43">
        <f t="shared" si="1759"/>
        <v>0</v>
      </c>
      <c r="G8208" s="76">
        <f t="shared" si="1760"/>
        <v>0</v>
      </c>
      <c r="H8208" s="76">
        <f t="shared" si="1760"/>
        <v>0</v>
      </c>
      <c r="I8208" s="76">
        <f t="shared" si="1760"/>
        <v>0</v>
      </c>
      <c r="J8208" s="76">
        <f t="shared" si="1760"/>
        <v>0</v>
      </c>
      <c r="K8208" s="43">
        <f t="shared" si="1761"/>
        <v>0</v>
      </c>
    </row>
    <row r="8209" spans="1:11" ht="12.75" customHeight="1">
      <c r="A8209" s="61" t="str">
        <f>"         "&amp;Labels!B72</f>
        <v xml:space="preserve">         Customer 4</v>
      </c>
      <c r="B8209" s="76">
        <f t="shared" si="1758"/>
        <v>0</v>
      </c>
      <c r="C8209" s="76">
        <f t="shared" si="1758"/>
        <v>0</v>
      </c>
      <c r="D8209" s="76">
        <f t="shared" si="1758"/>
        <v>0</v>
      </c>
      <c r="E8209" s="76">
        <f t="shared" si="1758"/>
        <v>0</v>
      </c>
      <c r="F8209" s="43">
        <f t="shared" si="1759"/>
        <v>0</v>
      </c>
      <c r="G8209" s="76">
        <f t="shared" si="1760"/>
        <v>0</v>
      </c>
      <c r="H8209" s="76">
        <f t="shared" si="1760"/>
        <v>0</v>
      </c>
      <c r="I8209" s="76">
        <f t="shared" si="1760"/>
        <v>0</v>
      </c>
      <c r="J8209" s="76">
        <f t="shared" si="1760"/>
        <v>0</v>
      </c>
      <c r="K8209" s="43">
        <f t="shared" si="1761"/>
        <v>0</v>
      </c>
    </row>
    <row r="8210" spans="1:11" ht="12.75" customHeight="1">
      <c r="A8210" s="61" t="str">
        <f>"         "&amp;Labels!B73</f>
        <v xml:space="preserve">         Customer 5</v>
      </c>
      <c r="B8210" s="76">
        <f t="shared" si="1758"/>
        <v>0</v>
      </c>
      <c r="C8210" s="76">
        <f t="shared" si="1758"/>
        <v>0</v>
      </c>
      <c r="D8210" s="76">
        <f t="shared" si="1758"/>
        <v>0</v>
      </c>
      <c r="E8210" s="76">
        <f t="shared" si="1758"/>
        <v>0</v>
      </c>
      <c r="F8210" s="43">
        <f t="shared" si="1759"/>
        <v>0</v>
      </c>
      <c r="G8210" s="76">
        <f t="shared" si="1760"/>
        <v>0</v>
      </c>
      <c r="H8210" s="76">
        <f t="shared" si="1760"/>
        <v>0</v>
      </c>
      <c r="I8210" s="76">
        <f t="shared" si="1760"/>
        <v>0</v>
      </c>
      <c r="J8210" s="76">
        <f t="shared" si="1760"/>
        <v>0</v>
      </c>
      <c r="K8210" s="43">
        <f t="shared" si="1761"/>
        <v>0</v>
      </c>
    </row>
    <row r="8211" spans="1:11" ht="12.75" customHeight="1">
      <c r="A8211" s="61" t="str">
        <f>"         "&amp;Labels!B74</f>
        <v xml:space="preserve">         Customer 6</v>
      </c>
      <c r="B8211" s="76">
        <f t="shared" si="1758"/>
        <v>0</v>
      </c>
      <c r="C8211" s="76">
        <f t="shared" si="1758"/>
        <v>0</v>
      </c>
      <c r="D8211" s="76">
        <f t="shared" si="1758"/>
        <v>0</v>
      </c>
      <c r="E8211" s="76">
        <f t="shared" si="1758"/>
        <v>0</v>
      </c>
      <c r="F8211" s="43">
        <f t="shared" si="1759"/>
        <v>0</v>
      </c>
      <c r="G8211" s="76">
        <f t="shared" si="1760"/>
        <v>0</v>
      </c>
      <c r="H8211" s="76">
        <f t="shared" si="1760"/>
        <v>0</v>
      </c>
      <c r="I8211" s="76">
        <f t="shared" si="1760"/>
        <v>0</v>
      </c>
      <c r="J8211" s="76">
        <f t="shared" si="1760"/>
        <v>0</v>
      </c>
      <c r="K8211" s="43">
        <f t="shared" si="1761"/>
        <v>0</v>
      </c>
    </row>
    <row r="8212" spans="1:11" ht="12.75" customHeight="1">
      <c r="A8212" s="61" t="str">
        <f>"         "&amp;Labels!B75</f>
        <v xml:space="preserve">         Customer 7</v>
      </c>
      <c r="B8212" s="76">
        <f t="shared" si="1758"/>
        <v>0</v>
      </c>
      <c r="C8212" s="76">
        <f t="shared" si="1758"/>
        <v>0</v>
      </c>
      <c r="D8212" s="76">
        <f t="shared" si="1758"/>
        <v>0</v>
      </c>
      <c r="E8212" s="76">
        <f t="shared" si="1758"/>
        <v>0</v>
      </c>
      <c r="F8212" s="43">
        <f t="shared" si="1759"/>
        <v>0</v>
      </c>
      <c r="G8212" s="76">
        <f t="shared" si="1760"/>
        <v>0</v>
      </c>
      <c r="H8212" s="76">
        <f t="shared" si="1760"/>
        <v>0</v>
      </c>
      <c r="I8212" s="76">
        <f t="shared" si="1760"/>
        <v>0</v>
      </c>
      <c r="J8212" s="76">
        <f t="shared" si="1760"/>
        <v>0</v>
      </c>
      <c r="K8212" s="43">
        <f t="shared" si="1761"/>
        <v>0</v>
      </c>
    </row>
    <row r="8213" spans="1:11" ht="12.75" customHeight="1">
      <c r="A8213" s="61" t="str">
        <f>"         "&amp;Labels!B76</f>
        <v xml:space="preserve">         Customer 8</v>
      </c>
      <c r="B8213" s="76">
        <f t="shared" si="1758"/>
        <v>0</v>
      </c>
      <c r="C8213" s="76">
        <f t="shared" si="1758"/>
        <v>0</v>
      </c>
      <c r="D8213" s="76">
        <f t="shared" si="1758"/>
        <v>0</v>
      </c>
      <c r="E8213" s="76">
        <f t="shared" si="1758"/>
        <v>0</v>
      </c>
      <c r="F8213" s="43">
        <f t="shared" si="1759"/>
        <v>0</v>
      </c>
      <c r="G8213" s="76">
        <f t="shared" si="1760"/>
        <v>0</v>
      </c>
      <c r="H8213" s="76">
        <f t="shared" si="1760"/>
        <v>0</v>
      </c>
      <c r="I8213" s="76">
        <f t="shared" si="1760"/>
        <v>0</v>
      </c>
      <c r="J8213" s="76">
        <f t="shared" si="1760"/>
        <v>0</v>
      </c>
      <c r="K8213" s="43">
        <f t="shared" si="1761"/>
        <v>0</v>
      </c>
    </row>
    <row r="8214" spans="1:11" ht="12.75" customHeight="1">
      <c r="A8214" s="61" t="str">
        <f>"         "&amp;Labels!B77</f>
        <v xml:space="preserve">         Customer 9</v>
      </c>
      <c r="B8214" s="76">
        <f t="shared" si="1758"/>
        <v>0</v>
      </c>
      <c r="C8214" s="76">
        <f t="shared" si="1758"/>
        <v>0</v>
      </c>
      <c r="D8214" s="76">
        <f t="shared" si="1758"/>
        <v>0</v>
      </c>
      <c r="E8214" s="76">
        <f t="shared" si="1758"/>
        <v>0</v>
      </c>
      <c r="F8214" s="43">
        <f t="shared" si="1759"/>
        <v>0</v>
      </c>
      <c r="G8214" s="76">
        <f t="shared" si="1760"/>
        <v>0</v>
      </c>
      <c r="H8214" s="76">
        <f t="shared" si="1760"/>
        <v>0</v>
      </c>
      <c r="I8214" s="76">
        <f t="shared" si="1760"/>
        <v>0</v>
      </c>
      <c r="J8214" s="76">
        <f t="shared" si="1760"/>
        <v>0</v>
      </c>
      <c r="K8214" s="43">
        <f t="shared" si="1761"/>
        <v>0</v>
      </c>
    </row>
    <row r="8215" spans="1:11" ht="12.75" customHeight="1">
      <c r="A8215" s="61" t="str">
        <f>"         "&amp;Labels!B78</f>
        <v xml:space="preserve">         Customer 10</v>
      </c>
      <c r="B8215" s="76">
        <f t="shared" si="1758"/>
        <v>0</v>
      </c>
      <c r="C8215" s="76">
        <f t="shared" si="1758"/>
        <v>0</v>
      </c>
      <c r="D8215" s="76">
        <f t="shared" si="1758"/>
        <v>0</v>
      </c>
      <c r="E8215" s="76">
        <f t="shared" si="1758"/>
        <v>0</v>
      </c>
      <c r="F8215" s="43">
        <f t="shared" si="1759"/>
        <v>0</v>
      </c>
      <c r="G8215" s="76">
        <f t="shared" si="1760"/>
        <v>0</v>
      </c>
      <c r="H8215" s="76">
        <f t="shared" si="1760"/>
        <v>0</v>
      </c>
      <c r="I8215" s="76">
        <f t="shared" si="1760"/>
        <v>0</v>
      </c>
      <c r="J8215" s="76">
        <f t="shared" si="1760"/>
        <v>0</v>
      </c>
      <c r="K8215" s="43">
        <f t="shared" si="1761"/>
        <v>0</v>
      </c>
    </row>
    <row r="8216" spans="1:11" ht="12.75" customHeight="1">
      <c r="A8216" s="61" t="str">
        <f>"         "&amp;Labels!C68</f>
        <v xml:space="preserve">         Total</v>
      </c>
      <c r="B8216" s="84">
        <f t="shared" si="1758"/>
        <v>0</v>
      </c>
      <c r="C8216" s="84">
        <f t="shared" si="1758"/>
        <v>0</v>
      </c>
      <c r="D8216" s="84">
        <f t="shared" si="1758"/>
        <v>0</v>
      </c>
      <c r="E8216" s="84">
        <f t="shared" si="1758"/>
        <v>0</v>
      </c>
      <c r="F8216" s="43">
        <f t="shared" si="1759"/>
        <v>0</v>
      </c>
      <c r="G8216" s="84">
        <f t="shared" si="1760"/>
        <v>0</v>
      </c>
      <c r="H8216" s="84">
        <f t="shared" si="1760"/>
        <v>0</v>
      </c>
      <c r="I8216" s="84">
        <f t="shared" si="1760"/>
        <v>0</v>
      </c>
      <c r="J8216" s="84">
        <f t="shared" si="1760"/>
        <v>0</v>
      </c>
      <c r="K8216" s="43">
        <f t="shared" si="1761"/>
        <v>0</v>
      </c>
    </row>
    <row r="8217" spans="1:11" ht="12.75" customHeight="1">
      <c r="A8217" s="61" t="str">
        <f>"      "&amp;Labels!B90</f>
        <v xml:space="preserve">      Q 6</v>
      </c>
      <c r="B8217" s="84"/>
      <c r="C8217" s="84"/>
      <c r="D8217" s="84"/>
      <c r="E8217" s="84"/>
      <c r="F8217" s="43"/>
      <c r="G8217" s="84"/>
      <c r="H8217" s="84"/>
      <c r="I8217" s="84"/>
      <c r="J8217" s="84"/>
      <c r="K8217" s="43"/>
    </row>
    <row r="8218" spans="1:11" ht="12.75" customHeight="1">
      <c r="A8218" s="61" t="str">
        <f>"         "&amp;Labels!B69</f>
        <v xml:space="preserve">         Customer 1</v>
      </c>
      <c r="B8218" s="76">
        <f t="shared" ref="B8218:E8228" si="1762">SUM(B4938,B5266,B5594,B5922,B6250,B6578,B6906,B7234,B7562,B7890)</f>
        <v>0</v>
      </c>
      <c r="C8218" s="76">
        <f t="shared" si="1762"/>
        <v>0</v>
      </c>
      <c r="D8218" s="76">
        <f t="shared" si="1762"/>
        <v>0</v>
      </c>
      <c r="E8218" s="76">
        <f t="shared" si="1762"/>
        <v>0</v>
      </c>
      <c r="F8218" s="43">
        <f t="shared" ref="F8218:F8228" si="1763">SUM(B8218:E8218)</f>
        <v>0</v>
      </c>
      <c r="G8218" s="76">
        <f t="shared" ref="G8218:J8228" si="1764">SUM(G4938,G5266,G5594,G5922,G6250,G6578,G6906,G7234,G7562,G7890)</f>
        <v>0</v>
      </c>
      <c r="H8218" s="76">
        <f t="shared" si="1764"/>
        <v>0</v>
      </c>
      <c r="I8218" s="76">
        <f t="shared" si="1764"/>
        <v>0</v>
      </c>
      <c r="J8218" s="76">
        <f t="shared" si="1764"/>
        <v>0</v>
      </c>
      <c r="K8218" s="43">
        <f t="shared" ref="K8218:K8228" si="1765">SUM(G8218:J8218)</f>
        <v>0</v>
      </c>
    </row>
    <row r="8219" spans="1:11" ht="12.75" customHeight="1">
      <c r="A8219" s="61" t="str">
        <f>"         "&amp;Labels!B70</f>
        <v xml:space="preserve">         Customer 2</v>
      </c>
      <c r="B8219" s="76">
        <f t="shared" si="1762"/>
        <v>0</v>
      </c>
      <c r="C8219" s="76">
        <f t="shared" si="1762"/>
        <v>0</v>
      </c>
      <c r="D8219" s="76">
        <f t="shared" si="1762"/>
        <v>0</v>
      </c>
      <c r="E8219" s="76">
        <f t="shared" si="1762"/>
        <v>0</v>
      </c>
      <c r="F8219" s="43">
        <f t="shared" si="1763"/>
        <v>0</v>
      </c>
      <c r="G8219" s="76">
        <f t="shared" si="1764"/>
        <v>0</v>
      </c>
      <c r="H8219" s="76">
        <f t="shared" si="1764"/>
        <v>0</v>
      </c>
      <c r="I8219" s="76">
        <f t="shared" si="1764"/>
        <v>0</v>
      </c>
      <c r="J8219" s="76">
        <f t="shared" si="1764"/>
        <v>0</v>
      </c>
      <c r="K8219" s="43">
        <f t="shared" si="1765"/>
        <v>0</v>
      </c>
    </row>
    <row r="8220" spans="1:11" ht="12.75" customHeight="1">
      <c r="A8220" s="61" t="str">
        <f>"         "&amp;Labels!B71</f>
        <v xml:space="preserve">         Customer 3</v>
      </c>
      <c r="B8220" s="76">
        <f t="shared" si="1762"/>
        <v>0</v>
      </c>
      <c r="C8220" s="76">
        <f t="shared" si="1762"/>
        <v>0</v>
      </c>
      <c r="D8220" s="76">
        <f t="shared" si="1762"/>
        <v>0</v>
      </c>
      <c r="E8220" s="76">
        <f t="shared" si="1762"/>
        <v>0</v>
      </c>
      <c r="F8220" s="43">
        <f t="shared" si="1763"/>
        <v>0</v>
      </c>
      <c r="G8220" s="76">
        <f t="shared" si="1764"/>
        <v>0</v>
      </c>
      <c r="H8220" s="76">
        <f t="shared" si="1764"/>
        <v>0</v>
      </c>
      <c r="I8220" s="76">
        <f t="shared" si="1764"/>
        <v>0</v>
      </c>
      <c r="J8220" s="76">
        <f t="shared" si="1764"/>
        <v>0</v>
      </c>
      <c r="K8220" s="43">
        <f t="shared" si="1765"/>
        <v>0</v>
      </c>
    </row>
    <row r="8221" spans="1:11" ht="12.75" customHeight="1">
      <c r="A8221" s="61" t="str">
        <f>"         "&amp;Labels!B72</f>
        <v xml:space="preserve">         Customer 4</v>
      </c>
      <c r="B8221" s="76">
        <f t="shared" si="1762"/>
        <v>0</v>
      </c>
      <c r="C8221" s="76">
        <f t="shared" si="1762"/>
        <v>0</v>
      </c>
      <c r="D8221" s="76">
        <f t="shared" si="1762"/>
        <v>0</v>
      </c>
      <c r="E8221" s="76">
        <f t="shared" si="1762"/>
        <v>0</v>
      </c>
      <c r="F8221" s="43">
        <f t="shared" si="1763"/>
        <v>0</v>
      </c>
      <c r="G8221" s="76">
        <f t="shared" si="1764"/>
        <v>0</v>
      </c>
      <c r="H8221" s="76">
        <f t="shared" si="1764"/>
        <v>0</v>
      </c>
      <c r="I8221" s="76">
        <f t="shared" si="1764"/>
        <v>0</v>
      </c>
      <c r="J8221" s="76">
        <f t="shared" si="1764"/>
        <v>0</v>
      </c>
      <c r="K8221" s="43">
        <f t="shared" si="1765"/>
        <v>0</v>
      </c>
    </row>
    <row r="8222" spans="1:11" ht="12.75" customHeight="1">
      <c r="A8222" s="61" t="str">
        <f>"         "&amp;Labels!B73</f>
        <v xml:space="preserve">         Customer 5</v>
      </c>
      <c r="B8222" s="76">
        <f t="shared" si="1762"/>
        <v>0</v>
      </c>
      <c r="C8222" s="76">
        <f t="shared" si="1762"/>
        <v>0</v>
      </c>
      <c r="D8222" s="76">
        <f t="shared" si="1762"/>
        <v>0</v>
      </c>
      <c r="E8222" s="76">
        <f t="shared" si="1762"/>
        <v>0</v>
      </c>
      <c r="F8222" s="43">
        <f t="shared" si="1763"/>
        <v>0</v>
      </c>
      <c r="G8222" s="76">
        <f t="shared" si="1764"/>
        <v>0</v>
      </c>
      <c r="H8222" s="76">
        <f t="shared" si="1764"/>
        <v>0</v>
      </c>
      <c r="I8222" s="76">
        <f t="shared" si="1764"/>
        <v>0</v>
      </c>
      <c r="J8222" s="76">
        <f t="shared" si="1764"/>
        <v>0</v>
      </c>
      <c r="K8222" s="43">
        <f t="shared" si="1765"/>
        <v>0</v>
      </c>
    </row>
    <row r="8223" spans="1:11" ht="12.75" customHeight="1">
      <c r="A8223" s="61" t="str">
        <f>"         "&amp;Labels!B74</f>
        <v xml:space="preserve">         Customer 6</v>
      </c>
      <c r="B8223" s="76">
        <f t="shared" si="1762"/>
        <v>0</v>
      </c>
      <c r="C8223" s="76">
        <f t="shared" si="1762"/>
        <v>0</v>
      </c>
      <c r="D8223" s="76">
        <f t="shared" si="1762"/>
        <v>0</v>
      </c>
      <c r="E8223" s="76">
        <f t="shared" si="1762"/>
        <v>0</v>
      </c>
      <c r="F8223" s="43">
        <f t="shared" si="1763"/>
        <v>0</v>
      </c>
      <c r="G8223" s="76">
        <f t="shared" si="1764"/>
        <v>0</v>
      </c>
      <c r="H8223" s="76">
        <f t="shared" si="1764"/>
        <v>0</v>
      </c>
      <c r="I8223" s="76">
        <f t="shared" si="1764"/>
        <v>0</v>
      </c>
      <c r="J8223" s="76">
        <f t="shared" si="1764"/>
        <v>0</v>
      </c>
      <c r="K8223" s="43">
        <f t="shared" si="1765"/>
        <v>0</v>
      </c>
    </row>
    <row r="8224" spans="1:11" ht="12.75" customHeight="1">
      <c r="A8224" s="61" t="str">
        <f>"         "&amp;Labels!B75</f>
        <v xml:space="preserve">         Customer 7</v>
      </c>
      <c r="B8224" s="76">
        <f t="shared" si="1762"/>
        <v>0</v>
      </c>
      <c r="C8224" s="76">
        <f t="shared" si="1762"/>
        <v>0</v>
      </c>
      <c r="D8224" s="76">
        <f t="shared" si="1762"/>
        <v>0</v>
      </c>
      <c r="E8224" s="76">
        <f t="shared" si="1762"/>
        <v>0</v>
      </c>
      <c r="F8224" s="43">
        <f t="shared" si="1763"/>
        <v>0</v>
      </c>
      <c r="G8224" s="76">
        <f t="shared" si="1764"/>
        <v>0</v>
      </c>
      <c r="H8224" s="76">
        <f t="shared" si="1764"/>
        <v>0</v>
      </c>
      <c r="I8224" s="76">
        <f t="shared" si="1764"/>
        <v>0</v>
      </c>
      <c r="J8224" s="76">
        <f t="shared" si="1764"/>
        <v>0</v>
      </c>
      <c r="K8224" s="43">
        <f t="shared" si="1765"/>
        <v>0</v>
      </c>
    </row>
    <row r="8225" spans="1:11" ht="12.75" customHeight="1">
      <c r="A8225" s="61" t="str">
        <f>"         "&amp;Labels!B76</f>
        <v xml:space="preserve">         Customer 8</v>
      </c>
      <c r="B8225" s="76">
        <f t="shared" si="1762"/>
        <v>0</v>
      </c>
      <c r="C8225" s="76">
        <f t="shared" si="1762"/>
        <v>0</v>
      </c>
      <c r="D8225" s="76">
        <f t="shared" si="1762"/>
        <v>0</v>
      </c>
      <c r="E8225" s="76">
        <f t="shared" si="1762"/>
        <v>0</v>
      </c>
      <c r="F8225" s="43">
        <f t="shared" si="1763"/>
        <v>0</v>
      </c>
      <c r="G8225" s="76">
        <f t="shared" si="1764"/>
        <v>0</v>
      </c>
      <c r="H8225" s="76">
        <f t="shared" si="1764"/>
        <v>0</v>
      </c>
      <c r="I8225" s="76">
        <f t="shared" si="1764"/>
        <v>0</v>
      </c>
      <c r="J8225" s="76">
        <f t="shared" si="1764"/>
        <v>0</v>
      </c>
      <c r="K8225" s="43">
        <f t="shared" si="1765"/>
        <v>0</v>
      </c>
    </row>
    <row r="8226" spans="1:11" ht="12.75" customHeight="1">
      <c r="A8226" s="61" t="str">
        <f>"         "&amp;Labels!B77</f>
        <v xml:space="preserve">         Customer 9</v>
      </c>
      <c r="B8226" s="76">
        <f t="shared" si="1762"/>
        <v>0</v>
      </c>
      <c r="C8226" s="76">
        <f t="shared" si="1762"/>
        <v>0</v>
      </c>
      <c r="D8226" s="76">
        <f t="shared" si="1762"/>
        <v>0</v>
      </c>
      <c r="E8226" s="76">
        <f t="shared" si="1762"/>
        <v>0</v>
      </c>
      <c r="F8226" s="43">
        <f t="shared" si="1763"/>
        <v>0</v>
      </c>
      <c r="G8226" s="76">
        <f t="shared" si="1764"/>
        <v>0</v>
      </c>
      <c r="H8226" s="76">
        <f t="shared" si="1764"/>
        <v>0</v>
      </c>
      <c r="I8226" s="76">
        <f t="shared" si="1764"/>
        <v>0</v>
      </c>
      <c r="J8226" s="76">
        <f t="shared" si="1764"/>
        <v>0</v>
      </c>
      <c r="K8226" s="43">
        <f t="shared" si="1765"/>
        <v>0</v>
      </c>
    </row>
    <row r="8227" spans="1:11" ht="12.75" customHeight="1">
      <c r="A8227" s="61" t="str">
        <f>"         "&amp;Labels!B78</f>
        <v xml:space="preserve">         Customer 10</v>
      </c>
      <c r="B8227" s="76">
        <f t="shared" si="1762"/>
        <v>0</v>
      </c>
      <c r="C8227" s="76">
        <f t="shared" si="1762"/>
        <v>0</v>
      </c>
      <c r="D8227" s="76">
        <f t="shared" si="1762"/>
        <v>0</v>
      </c>
      <c r="E8227" s="76">
        <f t="shared" si="1762"/>
        <v>0</v>
      </c>
      <c r="F8227" s="43">
        <f t="shared" si="1763"/>
        <v>0</v>
      </c>
      <c r="G8227" s="76">
        <f t="shared" si="1764"/>
        <v>0</v>
      </c>
      <c r="H8227" s="76">
        <f t="shared" si="1764"/>
        <v>0</v>
      </c>
      <c r="I8227" s="76">
        <f t="shared" si="1764"/>
        <v>0</v>
      </c>
      <c r="J8227" s="76">
        <f t="shared" si="1764"/>
        <v>0</v>
      </c>
      <c r="K8227" s="43">
        <f t="shared" si="1765"/>
        <v>0</v>
      </c>
    </row>
    <row r="8228" spans="1:11" ht="12.75" customHeight="1">
      <c r="A8228" s="61" t="str">
        <f>"         "&amp;Labels!C68</f>
        <v xml:space="preserve">         Total</v>
      </c>
      <c r="B8228" s="84">
        <f t="shared" si="1762"/>
        <v>0</v>
      </c>
      <c r="C8228" s="84">
        <f t="shared" si="1762"/>
        <v>0</v>
      </c>
      <c r="D8228" s="84">
        <f t="shared" si="1762"/>
        <v>0</v>
      </c>
      <c r="E8228" s="84">
        <f t="shared" si="1762"/>
        <v>0</v>
      </c>
      <c r="F8228" s="43">
        <f t="shared" si="1763"/>
        <v>0</v>
      </c>
      <c r="G8228" s="84">
        <f t="shared" si="1764"/>
        <v>0</v>
      </c>
      <c r="H8228" s="84">
        <f t="shared" si="1764"/>
        <v>0</v>
      </c>
      <c r="I8228" s="84">
        <f t="shared" si="1764"/>
        <v>0</v>
      </c>
      <c r="J8228" s="84">
        <f t="shared" si="1764"/>
        <v>0</v>
      </c>
      <c r="K8228" s="43">
        <f t="shared" si="1765"/>
        <v>0</v>
      </c>
    </row>
    <row r="8229" spans="1:11" ht="12.75" customHeight="1">
      <c r="A8229" s="61" t="str">
        <f>"      "&amp;Labels!B91</f>
        <v xml:space="preserve">      Q 7</v>
      </c>
      <c r="B8229" s="84"/>
      <c r="C8229" s="84"/>
      <c r="D8229" s="84"/>
      <c r="E8229" s="84"/>
      <c r="F8229" s="43"/>
      <c r="G8229" s="84"/>
      <c r="H8229" s="84"/>
      <c r="I8229" s="84"/>
      <c r="J8229" s="84"/>
      <c r="K8229" s="43"/>
    </row>
    <row r="8230" spans="1:11" ht="12.75" customHeight="1">
      <c r="A8230" s="61" t="str">
        <f>"         "&amp;Labels!B69</f>
        <v xml:space="preserve">         Customer 1</v>
      </c>
      <c r="B8230" s="76">
        <f t="shared" ref="B8230:E8240" si="1766">SUM(B4950,B5278,B5606,B5934,B6262,B6590,B6918,B7246,B7574,B7902)</f>
        <v>0</v>
      </c>
      <c r="C8230" s="76">
        <f t="shared" si="1766"/>
        <v>0</v>
      </c>
      <c r="D8230" s="76">
        <f t="shared" si="1766"/>
        <v>0</v>
      </c>
      <c r="E8230" s="76">
        <f t="shared" si="1766"/>
        <v>0</v>
      </c>
      <c r="F8230" s="43">
        <f t="shared" ref="F8230:F8240" si="1767">SUM(B8230:E8230)</f>
        <v>0</v>
      </c>
      <c r="G8230" s="76">
        <f t="shared" ref="G8230:J8240" si="1768">SUM(G4950,G5278,G5606,G5934,G6262,G6590,G6918,G7246,G7574,G7902)</f>
        <v>0</v>
      </c>
      <c r="H8230" s="76">
        <f t="shared" si="1768"/>
        <v>0</v>
      </c>
      <c r="I8230" s="76">
        <f t="shared" si="1768"/>
        <v>0</v>
      </c>
      <c r="J8230" s="76">
        <f t="shared" si="1768"/>
        <v>0</v>
      </c>
      <c r="K8230" s="43">
        <f t="shared" ref="K8230:K8240" si="1769">SUM(G8230:J8230)</f>
        <v>0</v>
      </c>
    </row>
    <row r="8231" spans="1:11" ht="12.75" customHeight="1">
      <c r="A8231" s="61" t="str">
        <f>"         "&amp;Labels!B70</f>
        <v xml:space="preserve">         Customer 2</v>
      </c>
      <c r="B8231" s="76">
        <f t="shared" si="1766"/>
        <v>0</v>
      </c>
      <c r="C8231" s="76">
        <f t="shared" si="1766"/>
        <v>0</v>
      </c>
      <c r="D8231" s="76">
        <f t="shared" si="1766"/>
        <v>0</v>
      </c>
      <c r="E8231" s="76">
        <f t="shared" si="1766"/>
        <v>0</v>
      </c>
      <c r="F8231" s="43">
        <f t="shared" si="1767"/>
        <v>0</v>
      </c>
      <c r="G8231" s="76">
        <f t="shared" si="1768"/>
        <v>0</v>
      </c>
      <c r="H8231" s="76">
        <f t="shared" si="1768"/>
        <v>0</v>
      </c>
      <c r="I8231" s="76">
        <f t="shared" si="1768"/>
        <v>0</v>
      </c>
      <c r="J8231" s="76">
        <f t="shared" si="1768"/>
        <v>0</v>
      </c>
      <c r="K8231" s="43">
        <f t="shared" si="1769"/>
        <v>0</v>
      </c>
    </row>
    <row r="8232" spans="1:11" ht="12.75" customHeight="1">
      <c r="A8232" s="61" t="str">
        <f>"         "&amp;Labels!B71</f>
        <v xml:space="preserve">         Customer 3</v>
      </c>
      <c r="B8232" s="76">
        <f t="shared" si="1766"/>
        <v>0</v>
      </c>
      <c r="C8232" s="76">
        <f t="shared" si="1766"/>
        <v>0</v>
      </c>
      <c r="D8232" s="76">
        <f t="shared" si="1766"/>
        <v>0</v>
      </c>
      <c r="E8232" s="76">
        <f t="shared" si="1766"/>
        <v>0</v>
      </c>
      <c r="F8232" s="43">
        <f t="shared" si="1767"/>
        <v>0</v>
      </c>
      <c r="G8232" s="76">
        <f t="shared" si="1768"/>
        <v>0</v>
      </c>
      <c r="H8232" s="76">
        <f t="shared" si="1768"/>
        <v>0</v>
      </c>
      <c r="I8232" s="76">
        <f t="shared" si="1768"/>
        <v>0</v>
      </c>
      <c r="J8232" s="76">
        <f t="shared" si="1768"/>
        <v>0</v>
      </c>
      <c r="K8232" s="43">
        <f t="shared" si="1769"/>
        <v>0</v>
      </c>
    </row>
    <row r="8233" spans="1:11" ht="12.75" customHeight="1">
      <c r="A8233" s="61" t="str">
        <f>"         "&amp;Labels!B72</f>
        <v xml:space="preserve">         Customer 4</v>
      </c>
      <c r="B8233" s="76">
        <f t="shared" si="1766"/>
        <v>0</v>
      </c>
      <c r="C8233" s="76">
        <f t="shared" si="1766"/>
        <v>0</v>
      </c>
      <c r="D8233" s="76">
        <f t="shared" si="1766"/>
        <v>0</v>
      </c>
      <c r="E8233" s="76">
        <f t="shared" si="1766"/>
        <v>0</v>
      </c>
      <c r="F8233" s="43">
        <f t="shared" si="1767"/>
        <v>0</v>
      </c>
      <c r="G8233" s="76">
        <f t="shared" si="1768"/>
        <v>0</v>
      </c>
      <c r="H8233" s="76">
        <f t="shared" si="1768"/>
        <v>0</v>
      </c>
      <c r="I8233" s="76">
        <f t="shared" si="1768"/>
        <v>0</v>
      </c>
      <c r="J8233" s="76">
        <f t="shared" si="1768"/>
        <v>0</v>
      </c>
      <c r="K8233" s="43">
        <f t="shared" si="1769"/>
        <v>0</v>
      </c>
    </row>
    <row r="8234" spans="1:11" ht="12.75" customHeight="1">
      <c r="A8234" s="61" t="str">
        <f>"         "&amp;Labels!B73</f>
        <v xml:space="preserve">         Customer 5</v>
      </c>
      <c r="B8234" s="76">
        <f t="shared" si="1766"/>
        <v>0</v>
      </c>
      <c r="C8234" s="76">
        <f t="shared" si="1766"/>
        <v>0</v>
      </c>
      <c r="D8234" s="76">
        <f t="shared" si="1766"/>
        <v>0</v>
      </c>
      <c r="E8234" s="76">
        <f t="shared" si="1766"/>
        <v>0</v>
      </c>
      <c r="F8234" s="43">
        <f t="shared" si="1767"/>
        <v>0</v>
      </c>
      <c r="G8234" s="76">
        <f t="shared" si="1768"/>
        <v>0</v>
      </c>
      <c r="H8234" s="76">
        <f t="shared" si="1768"/>
        <v>0</v>
      </c>
      <c r="I8234" s="76">
        <f t="shared" si="1768"/>
        <v>0</v>
      </c>
      <c r="J8234" s="76">
        <f t="shared" si="1768"/>
        <v>0</v>
      </c>
      <c r="K8234" s="43">
        <f t="shared" si="1769"/>
        <v>0</v>
      </c>
    </row>
    <row r="8235" spans="1:11" ht="12.75" customHeight="1">
      <c r="A8235" s="61" t="str">
        <f>"         "&amp;Labels!B74</f>
        <v xml:space="preserve">         Customer 6</v>
      </c>
      <c r="B8235" s="76">
        <f t="shared" si="1766"/>
        <v>0</v>
      </c>
      <c r="C8235" s="76">
        <f t="shared" si="1766"/>
        <v>0</v>
      </c>
      <c r="D8235" s="76">
        <f t="shared" si="1766"/>
        <v>0</v>
      </c>
      <c r="E8235" s="76">
        <f t="shared" si="1766"/>
        <v>0</v>
      </c>
      <c r="F8235" s="43">
        <f t="shared" si="1767"/>
        <v>0</v>
      </c>
      <c r="G8235" s="76">
        <f t="shared" si="1768"/>
        <v>0</v>
      </c>
      <c r="H8235" s="76">
        <f t="shared" si="1768"/>
        <v>0</v>
      </c>
      <c r="I8235" s="76">
        <f t="shared" si="1768"/>
        <v>0</v>
      </c>
      <c r="J8235" s="76">
        <f t="shared" si="1768"/>
        <v>0</v>
      </c>
      <c r="K8235" s="43">
        <f t="shared" si="1769"/>
        <v>0</v>
      </c>
    </row>
    <row r="8236" spans="1:11" ht="12.75" customHeight="1">
      <c r="A8236" s="61" t="str">
        <f>"         "&amp;Labels!B75</f>
        <v xml:space="preserve">         Customer 7</v>
      </c>
      <c r="B8236" s="76">
        <f t="shared" si="1766"/>
        <v>0</v>
      </c>
      <c r="C8236" s="76">
        <f t="shared" si="1766"/>
        <v>0</v>
      </c>
      <c r="D8236" s="76">
        <f t="shared" si="1766"/>
        <v>0</v>
      </c>
      <c r="E8236" s="76">
        <f t="shared" si="1766"/>
        <v>0</v>
      </c>
      <c r="F8236" s="43">
        <f t="shared" si="1767"/>
        <v>0</v>
      </c>
      <c r="G8236" s="76">
        <f t="shared" si="1768"/>
        <v>0</v>
      </c>
      <c r="H8236" s="76">
        <f t="shared" si="1768"/>
        <v>0</v>
      </c>
      <c r="I8236" s="76">
        <f t="shared" si="1768"/>
        <v>0</v>
      </c>
      <c r="J8236" s="76">
        <f t="shared" si="1768"/>
        <v>0</v>
      </c>
      <c r="K8236" s="43">
        <f t="shared" si="1769"/>
        <v>0</v>
      </c>
    </row>
    <row r="8237" spans="1:11" ht="12.75" customHeight="1">
      <c r="A8237" s="61" t="str">
        <f>"         "&amp;Labels!B76</f>
        <v xml:space="preserve">         Customer 8</v>
      </c>
      <c r="B8237" s="76">
        <f t="shared" si="1766"/>
        <v>0</v>
      </c>
      <c r="C8237" s="76">
        <f t="shared" si="1766"/>
        <v>0</v>
      </c>
      <c r="D8237" s="76">
        <f t="shared" si="1766"/>
        <v>0</v>
      </c>
      <c r="E8237" s="76">
        <f t="shared" si="1766"/>
        <v>0</v>
      </c>
      <c r="F8237" s="43">
        <f t="shared" si="1767"/>
        <v>0</v>
      </c>
      <c r="G8237" s="76">
        <f t="shared" si="1768"/>
        <v>0</v>
      </c>
      <c r="H8237" s="76">
        <f t="shared" si="1768"/>
        <v>0</v>
      </c>
      <c r="I8237" s="76">
        <f t="shared" si="1768"/>
        <v>0</v>
      </c>
      <c r="J8237" s="76">
        <f t="shared" si="1768"/>
        <v>0</v>
      </c>
      <c r="K8237" s="43">
        <f t="shared" si="1769"/>
        <v>0</v>
      </c>
    </row>
    <row r="8238" spans="1:11" ht="12.75" customHeight="1">
      <c r="A8238" s="61" t="str">
        <f>"         "&amp;Labels!B77</f>
        <v xml:space="preserve">         Customer 9</v>
      </c>
      <c r="B8238" s="76">
        <f t="shared" si="1766"/>
        <v>0</v>
      </c>
      <c r="C8238" s="76">
        <f t="shared" si="1766"/>
        <v>0</v>
      </c>
      <c r="D8238" s="76">
        <f t="shared" si="1766"/>
        <v>0</v>
      </c>
      <c r="E8238" s="76">
        <f t="shared" si="1766"/>
        <v>0</v>
      </c>
      <c r="F8238" s="43">
        <f t="shared" si="1767"/>
        <v>0</v>
      </c>
      <c r="G8238" s="76">
        <f t="shared" si="1768"/>
        <v>0</v>
      </c>
      <c r="H8238" s="76">
        <f t="shared" si="1768"/>
        <v>0</v>
      </c>
      <c r="I8238" s="76">
        <f t="shared" si="1768"/>
        <v>0</v>
      </c>
      <c r="J8238" s="76">
        <f t="shared" si="1768"/>
        <v>0</v>
      </c>
      <c r="K8238" s="43">
        <f t="shared" si="1769"/>
        <v>0</v>
      </c>
    </row>
    <row r="8239" spans="1:11" ht="12.75" customHeight="1">
      <c r="A8239" s="61" t="str">
        <f>"         "&amp;Labels!B78</f>
        <v xml:space="preserve">         Customer 10</v>
      </c>
      <c r="B8239" s="76">
        <f t="shared" si="1766"/>
        <v>0</v>
      </c>
      <c r="C8239" s="76">
        <f t="shared" si="1766"/>
        <v>0</v>
      </c>
      <c r="D8239" s="76">
        <f t="shared" si="1766"/>
        <v>0</v>
      </c>
      <c r="E8239" s="76">
        <f t="shared" si="1766"/>
        <v>0</v>
      </c>
      <c r="F8239" s="43">
        <f t="shared" si="1767"/>
        <v>0</v>
      </c>
      <c r="G8239" s="76">
        <f t="shared" si="1768"/>
        <v>0</v>
      </c>
      <c r="H8239" s="76">
        <f t="shared" si="1768"/>
        <v>0</v>
      </c>
      <c r="I8239" s="76">
        <f t="shared" si="1768"/>
        <v>0</v>
      </c>
      <c r="J8239" s="76">
        <f t="shared" si="1768"/>
        <v>0</v>
      </c>
      <c r="K8239" s="43">
        <f t="shared" si="1769"/>
        <v>0</v>
      </c>
    </row>
    <row r="8240" spans="1:11" ht="12.75" customHeight="1">
      <c r="A8240" s="61" t="str">
        <f>"         "&amp;Labels!C68</f>
        <v xml:space="preserve">         Total</v>
      </c>
      <c r="B8240" s="84">
        <f t="shared" si="1766"/>
        <v>0</v>
      </c>
      <c r="C8240" s="84">
        <f t="shared" si="1766"/>
        <v>0</v>
      </c>
      <c r="D8240" s="84">
        <f t="shared" si="1766"/>
        <v>0</v>
      </c>
      <c r="E8240" s="84">
        <f t="shared" si="1766"/>
        <v>0</v>
      </c>
      <c r="F8240" s="43">
        <f t="shared" si="1767"/>
        <v>0</v>
      </c>
      <c r="G8240" s="84">
        <f t="shared" si="1768"/>
        <v>0</v>
      </c>
      <c r="H8240" s="84">
        <f t="shared" si="1768"/>
        <v>0</v>
      </c>
      <c r="I8240" s="84">
        <f t="shared" si="1768"/>
        <v>0</v>
      </c>
      <c r="J8240" s="84">
        <f t="shared" si="1768"/>
        <v>0</v>
      </c>
      <c r="K8240" s="43">
        <f t="shared" si="1769"/>
        <v>0</v>
      </c>
    </row>
    <row r="8241" spans="1:11" ht="12.75" customHeight="1">
      <c r="A8241" s="61" t="str">
        <f>"      "&amp;Labels!B92</f>
        <v xml:space="preserve">      Q 8</v>
      </c>
      <c r="B8241" s="84"/>
      <c r="C8241" s="84"/>
      <c r="D8241" s="84"/>
      <c r="E8241" s="84"/>
      <c r="F8241" s="43"/>
      <c r="G8241" s="84"/>
      <c r="H8241" s="84"/>
      <c r="I8241" s="84"/>
      <c r="J8241" s="84"/>
      <c r="K8241" s="43"/>
    </row>
    <row r="8242" spans="1:11" ht="12.75" customHeight="1">
      <c r="A8242" s="61" t="str">
        <f>"         "&amp;Labels!B69</f>
        <v xml:space="preserve">         Customer 1</v>
      </c>
      <c r="B8242" s="76">
        <f t="shared" ref="B8242:E8263" si="1770">SUM(B4962,B5290,B5618,B5946,B6274,B6602,B6930,B7258,B7586,B7914)</f>
        <v>0</v>
      </c>
      <c r="C8242" s="76">
        <f t="shared" si="1770"/>
        <v>0</v>
      </c>
      <c r="D8242" s="76">
        <f t="shared" si="1770"/>
        <v>0</v>
      </c>
      <c r="E8242" s="76">
        <f t="shared" si="1770"/>
        <v>0</v>
      </c>
      <c r="F8242" s="43">
        <f t="shared" ref="F8242:F8263" si="1771">SUM(B8242:E8242)</f>
        <v>0</v>
      </c>
      <c r="G8242" s="76">
        <f t="shared" ref="G8242:J8263" si="1772">SUM(G4962,G5290,G5618,G5946,G6274,G6602,G6930,G7258,G7586,G7914)</f>
        <v>0</v>
      </c>
      <c r="H8242" s="76">
        <f t="shared" si="1772"/>
        <v>0</v>
      </c>
      <c r="I8242" s="76">
        <f t="shared" si="1772"/>
        <v>0</v>
      </c>
      <c r="J8242" s="76">
        <f t="shared" si="1772"/>
        <v>0</v>
      </c>
      <c r="K8242" s="43">
        <f t="shared" ref="K8242:K8263" si="1773">SUM(G8242:J8242)</f>
        <v>0</v>
      </c>
    </row>
    <row r="8243" spans="1:11" ht="12.75" customHeight="1">
      <c r="A8243" s="61" t="str">
        <f>"         "&amp;Labels!B70</f>
        <v xml:space="preserve">         Customer 2</v>
      </c>
      <c r="B8243" s="76">
        <f t="shared" si="1770"/>
        <v>0</v>
      </c>
      <c r="C8243" s="76">
        <f t="shared" si="1770"/>
        <v>0</v>
      </c>
      <c r="D8243" s="76">
        <f t="shared" si="1770"/>
        <v>0</v>
      </c>
      <c r="E8243" s="76">
        <f t="shared" si="1770"/>
        <v>0</v>
      </c>
      <c r="F8243" s="43">
        <f t="shared" si="1771"/>
        <v>0</v>
      </c>
      <c r="G8243" s="76">
        <f t="shared" si="1772"/>
        <v>0</v>
      </c>
      <c r="H8243" s="76">
        <f t="shared" si="1772"/>
        <v>0</v>
      </c>
      <c r="I8243" s="76">
        <f t="shared" si="1772"/>
        <v>0</v>
      </c>
      <c r="J8243" s="76">
        <f t="shared" si="1772"/>
        <v>0</v>
      </c>
      <c r="K8243" s="43">
        <f t="shared" si="1773"/>
        <v>0</v>
      </c>
    </row>
    <row r="8244" spans="1:11" ht="12.75" customHeight="1">
      <c r="A8244" s="61" t="str">
        <f>"         "&amp;Labels!B71</f>
        <v xml:space="preserve">         Customer 3</v>
      </c>
      <c r="B8244" s="76">
        <f t="shared" si="1770"/>
        <v>0</v>
      </c>
      <c r="C8244" s="76">
        <f t="shared" si="1770"/>
        <v>0</v>
      </c>
      <c r="D8244" s="76">
        <f t="shared" si="1770"/>
        <v>0</v>
      </c>
      <c r="E8244" s="76">
        <f t="shared" si="1770"/>
        <v>0</v>
      </c>
      <c r="F8244" s="43">
        <f t="shared" si="1771"/>
        <v>0</v>
      </c>
      <c r="G8244" s="76">
        <f t="shared" si="1772"/>
        <v>0</v>
      </c>
      <c r="H8244" s="76">
        <f t="shared" si="1772"/>
        <v>0</v>
      </c>
      <c r="I8244" s="76">
        <f t="shared" si="1772"/>
        <v>0</v>
      </c>
      <c r="J8244" s="76">
        <f t="shared" si="1772"/>
        <v>0</v>
      </c>
      <c r="K8244" s="43">
        <f t="shared" si="1773"/>
        <v>0</v>
      </c>
    </row>
    <row r="8245" spans="1:11" ht="12.75" customHeight="1">
      <c r="A8245" s="61" t="str">
        <f>"         "&amp;Labels!B72</f>
        <v xml:space="preserve">         Customer 4</v>
      </c>
      <c r="B8245" s="76">
        <f t="shared" si="1770"/>
        <v>0</v>
      </c>
      <c r="C8245" s="76">
        <f t="shared" si="1770"/>
        <v>0</v>
      </c>
      <c r="D8245" s="76">
        <f t="shared" si="1770"/>
        <v>0</v>
      </c>
      <c r="E8245" s="76">
        <f t="shared" si="1770"/>
        <v>0</v>
      </c>
      <c r="F8245" s="43">
        <f t="shared" si="1771"/>
        <v>0</v>
      </c>
      <c r="G8245" s="76">
        <f t="shared" si="1772"/>
        <v>0</v>
      </c>
      <c r="H8245" s="76">
        <f t="shared" si="1772"/>
        <v>0</v>
      </c>
      <c r="I8245" s="76">
        <f t="shared" si="1772"/>
        <v>0</v>
      </c>
      <c r="J8245" s="76">
        <f t="shared" si="1772"/>
        <v>0</v>
      </c>
      <c r="K8245" s="43">
        <f t="shared" si="1773"/>
        <v>0</v>
      </c>
    </row>
    <row r="8246" spans="1:11" ht="12.75" customHeight="1">
      <c r="A8246" s="61" t="str">
        <f>"         "&amp;Labels!B73</f>
        <v xml:space="preserve">         Customer 5</v>
      </c>
      <c r="B8246" s="76">
        <f t="shared" si="1770"/>
        <v>0</v>
      </c>
      <c r="C8246" s="76">
        <f t="shared" si="1770"/>
        <v>0</v>
      </c>
      <c r="D8246" s="76">
        <f t="shared" si="1770"/>
        <v>0</v>
      </c>
      <c r="E8246" s="76">
        <f t="shared" si="1770"/>
        <v>0</v>
      </c>
      <c r="F8246" s="43">
        <f t="shared" si="1771"/>
        <v>0</v>
      </c>
      <c r="G8246" s="76">
        <f t="shared" si="1772"/>
        <v>0</v>
      </c>
      <c r="H8246" s="76">
        <f t="shared" si="1772"/>
        <v>0</v>
      </c>
      <c r="I8246" s="76">
        <f t="shared" si="1772"/>
        <v>0</v>
      </c>
      <c r="J8246" s="76">
        <f t="shared" si="1772"/>
        <v>0</v>
      </c>
      <c r="K8246" s="43">
        <f t="shared" si="1773"/>
        <v>0</v>
      </c>
    </row>
    <row r="8247" spans="1:11" ht="12.75" customHeight="1">
      <c r="A8247" s="61" t="str">
        <f>"         "&amp;Labels!B74</f>
        <v xml:space="preserve">         Customer 6</v>
      </c>
      <c r="B8247" s="76">
        <f t="shared" si="1770"/>
        <v>0</v>
      </c>
      <c r="C8247" s="76">
        <f t="shared" si="1770"/>
        <v>0</v>
      </c>
      <c r="D8247" s="76">
        <f t="shared" si="1770"/>
        <v>0</v>
      </c>
      <c r="E8247" s="76">
        <f t="shared" si="1770"/>
        <v>0</v>
      </c>
      <c r="F8247" s="43">
        <f t="shared" si="1771"/>
        <v>0</v>
      </c>
      <c r="G8247" s="76">
        <f t="shared" si="1772"/>
        <v>0</v>
      </c>
      <c r="H8247" s="76">
        <f t="shared" si="1772"/>
        <v>0</v>
      </c>
      <c r="I8247" s="76">
        <f t="shared" si="1772"/>
        <v>0</v>
      </c>
      <c r="J8247" s="76">
        <f t="shared" si="1772"/>
        <v>0</v>
      </c>
      <c r="K8247" s="43">
        <f t="shared" si="1773"/>
        <v>0</v>
      </c>
    </row>
    <row r="8248" spans="1:11" ht="12.75" customHeight="1">
      <c r="A8248" s="61" t="str">
        <f>"         "&amp;Labels!B75</f>
        <v xml:space="preserve">         Customer 7</v>
      </c>
      <c r="B8248" s="76">
        <f t="shared" si="1770"/>
        <v>0</v>
      </c>
      <c r="C8248" s="76">
        <f t="shared" si="1770"/>
        <v>0</v>
      </c>
      <c r="D8248" s="76">
        <f t="shared" si="1770"/>
        <v>0</v>
      </c>
      <c r="E8248" s="76">
        <f t="shared" si="1770"/>
        <v>0</v>
      </c>
      <c r="F8248" s="43">
        <f t="shared" si="1771"/>
        <v>0</v>
      </c>
      <c r="G8248" s="76">
        <f t="shared" si="1772"/>
        <v>0</v>
      </c>
      <c r="H8248" s="76">
        <f t="shared" si="1772"/>
        <v>0</v>
      </c>
      <c r="I8248" s="76">
        <f t="shared" si="1772"/>
        <v>0</v>
      </c>
      <c r="J8248" s="76">
        <f t="shared" si="1772"/>
        <v>0</v>
      </c>
      <c r="K8248" s="43">
        <f t="shared" si="1773"/>
        <v>0</v>
      </c>
    </row>
    <row r="8249" spans="1:11" ht="12.75" customHeight="1">
      <c r="A8249" s="61" t="str">
        <f>"         "&amp;Labels!B76</f>
        <v xml:space="preserve">         Customer 8</v>
      </c>
      <c r="B8249" s="76">
        <f t="shared" si="1770"/>
        <v>0</v>
      </c>
      <c r="C8249" s="76">
        <f t="shared" si="1770"/>
        <v>0</v>
      </c>
      <c r="D8249" s="76">
        <f t="shared" si="1770"/>
        <v>0</v>
      </c>
      <c r="E8249" s="76">
        <f t="shared" si="1770"/>
        <v>0</v>
      </c>
      <c r="F8249" s="43">
        <f t="shared" si="1771"/>
        <v>0</v>
      </c>
      <c r="G8249" s="76">
        <f t="shared" si="1772"/>
        <v>0</v>
      </c>
      <c r="H8249" s="76">
        <f t="shared" si="1772"/>
        <v>0</v>
      </c>
      <c r="I8249" s="76">
        <f t="shared" si="1772"/>
        <v>0</v>
      </c>
      <c r="J8249" s="76">
        <f t="shared" si="1772"/>
        <v>0</v>
      </c>
      <c r="K8249" s="43">
        <f t="shared" si="1773"/>
        <v>0</v>
      </c>
    </row>
    <row r="8250" spans="1:11" ht="12.75" customHeight="1">
      <c r="A8250" s="61" t="str">
        <f>"         "&amp;Labels!B77</f>
        <v xml:space="preserve">         Customer 9</v>
      </c>
      <c r="B8250" s="76">
        <f t="shared" si="1770"/>
        <v>0</v>
      </c>
      <c r="C8250" s="76">
        <f t="shared" si="1770"/>
        <v>0</v>
      </c>
      <c r="D8250" s="76">
        <f t="shared" si="1770"/>
        <v>0</v>
      </c>
      <c r="E8250" s="76">
        <f t="shared" si="1770"/>
        <v>0</v>
      </c>
      <c r="F8250" s="43">
        <f t="shared" si="1771"/>
        <v>0</v>
      </c>
      <c r="G8250" s="76">
        <f t="shared" si="1772"/>
        <v>0</v>
      </c>
      <c r="H8250" s="76">
        <f t="shared" si="1772"/>
        <v>0</v>
      </c>
      <c r="I8250" s="76">
        <f t="shared" si="1772"/>
        <v>0</v>
      </c>
      <c r="J8250" s="76">
        <f t="shared" si="1772"/>
        <v>0</v>
      </c>
      <c r="K8250" s="43">
        <f t="shared" si="1773"/>
        <v>0</v>
      </c>
    </row>
    <row r="8251" spans="1:11" ht="12.75" customHeight="1">
      <c r="A8251" s="61" t="str">
        <f>"         "&amp;Labels!B78</f>
        <v xml:space="preserve">         Customer 10</v>
      </c>
      <c r="B8251" s="76">
        <f t="shared" si="1770"/>
        <v>0</v>
      </c>
      <c r="C8251" s="76">
        <f t="shared" si="1770"/>
        <v>0</v>
      </c>
      <c r="D8251" s="76">
        <f t="shared" si="1770"/>
        <v>0</v>
      </c>
      <c r="E8251" s="76">
        <f t="shared" si="1770"/>
        <v>0</v>
      </c>
      <c r="F8251" s="43">
        <f t="shared" si="1771"/>
        <v>0</v>
      </c>
      <c r="G8251" s="76">
        <f t="shared" si="1772"/>
        <v>0</v>
      </c>
      <c r="H8251" s="76">
        <f t="shared" si="1772"/>
        <v>0</v>
      </c>
      <c r="I8251" s="76">
        <f t="shared" si="1772"/>
        <v>0</v>
      </c>
      <c r="J8251" s="76">
        <f t="shared" si="1772"/>
        <v>0</v>
      </c>
      <c r="K8251" s="43">
        <f t="shared" si="1773"/>
        <v>0</v>
      </c>
    </row>
    <row r="8252" spans="1:11" ht="12.75" customHeight="1">
      <c r="A8252" s="61" t="str">
        <f>"         "&amp;Labels!C68</f>
        <v xml:space="preserve">         Total</v>
      </c>
      <c r="B8252" s="84">
        <f t="shared" si="1770"/>
        <v>0</v>
      </c>
      <c r="C8252" s="84">
        <f t="shared" si="1770"/>
        <v>0</v>
      </c>
      <c r="D8252" s="84">
        <f t="shared" si="1770"/>
        <v>0</v>
      </c>
      <c r="E8252" s="84">
        <f t="shared" si="1770"/>
        <v>0</v>
      </c>
      <c r="F8252" s="43">
        <f t="shared" si="1771"/>
        <v>0</v>
      </c>
      <c r="G8252" s="84">
        <f t="shared" si="1772"/>
        <v>0</v>
      </c>
      <c r="H8252" s="84">
        <f t="shared" si="1772"/>
        <v>0</v>
      </c>
      <c r="I8252" s="84">
        <f t="shared" si="1772"/>
        <v>0</v>
      </c>
      <c r="J8252" s="84">
        <f t="shared" si="1772"/>
        <v>0</v>
      </c>
      <c r="K8252" s="43">
        <f t="shared" si="1773"/>
        <v>0</v>
      </c>
    </row>
    <row r="8253" spans="1:11" ht="12.75" customHeight="1">
      <c r="A8253" s="55" t="str">
        <f>"      "&amp;Labels!C84</f>
        <v xml:space="preserve">      Total</v>
      </c>
      <c r="B8253" s="74">
        <f t="shared" si="1770"/>
        <v>0</v>
      </c>
      <c r="C8253" s="74">
        <f t="shared" si="1770"/>
        <v>0</v>
      </c>
      <c r="D8253" s="74">
        <f t="shared" si="1770"/>
        <v>0</v>
      </c>
      <c r="E8253" s="74">
        <f t="shared" si="1770"/>
        <v>0</v>
      </c>
      <c r="F8253" s="43">
        <f t="shared" si="1771"/>
        <v>0</v>
      </c>
      <c r="G8253" s="74">
        <f t="shared" si="1772"/>
        <v>0</v>
      </c>
      <c r="H8253" s="74">
        <f t="shared" si="1772"/>
        <v>0</v>
      </c>
      <c r="I8253" s="74">
        <f t="shared" si="1772"/>
        <v>0</v>
      </c>
      <c r="J8253" s="74">
        <f t="shared" si="1772"/>
        <v>0</v>
      </c>
      <c r="K8253" s="43">
        <f t="shared" si="1773"/>
        <v>0</v>
      </c>
    </row>
    <row r="8254" spans="1:11" ht="12.75" customHeight="1">
      <c r="A8254" s="61" t="str">
        <f>"         "&amp;Labels!B69</f>
        <v xml:space="preserve">         Customer 1</v>
      </c>
      <c r="B8254" s="76">
        <f t="shared" si="1770"/>
        <v>0</v>
      </c>
      <c r="C8254" s="76">
        <f t="shared" si="1770"/>
        <v>0</v>
      </c>
      <c r="D8254" s="76">
        <f t="shared" si="1770"/>
        <v>0</v>
      </c>
      <c r="E8254" s="76">
        <f t="shared" si="1770"/>
        <v>0</v>
      </c>
      <c r="F8254" s="43">
        <f t="shared" si="1771"/>
        <v>0</v>
      </c>
      <c r="G8254" s="76">
        <f t="shared" si="1772"/>
        <v>0</v>
      </c>
      <c r="H8254" s="76">
        <f t="shared" si="1772"/>
        <v>0</v>
      </c>
      <c r="I8254" s="76">
        <f t="shared" si="1772"/>
        <v>0</v>
      </c>
      <c r="J8254" s="76">
        <f t="shared" si="1772"/>
        <v>0</v>
      </c>
      <c r="K8254" s="43">
        <f t="shared" si="1773"/>
        <v>0</v>
      </c>
    </row>
    <row r="8255" spans="1:11" ht="12.75" customHeight="1">
      <c r="A8255" s="61" t="str">
        <f>"         "&amp;Labels!B70</f>
        <v xml:space="preserve">         Customer 2</v>
      </c>
      <c r="B8255" s="76">
        <f t="shared" si="1770"/>
        <v>0</v>
      </c>
      <c r="C8255" s="76">
        <f t="shared" si="1770"/>
        <v>0</v>
      </c>
      <c r="D8255" s="76">
        <f t="shared" si="1770"/>
        <v>0</v>
      </c>
      <c r="E8255" s="76">
        <f t="shared" si="1770"/>
        <v>0</v>
      </c>
      <c r="F8255" s="43">
        <f t="shared" si="1771"/>
        <v>0</v>
      </c>
      <c r="G8255" s="76">
        <f t="shared" si="1772"/>
        <v>0</v>
      </c>
      <c r="H8255" s="76">
        <f t="shared" si="1772"/>
        <v>0</v>
      </c>
      <c r="I8255" s="76">
        <f t="shared" si="1772"/>
        <v>0</v>
      </c>
      <c r="J8255" s="76">
        <f t="shared" si="1772"/>
        <v>0</v>
      </c>
      <c r="K8255" s="43">
        <f t="shared" si="1773"/>
        <v>0</v>
      </c>
    </row>
    <row r="8256" spans="1:11" ht="12.75" customHeight="1">
      <c r="A8256" s="61" t="str">
        <f>"         "&amp;Labels!B71</f>
        <v xml:space="preserve">         Customer 3</v>
      </c>
      <c r="B8256" s="76">
        <f t="shared" si="1770"/>
        <v>0</v>
      </c>
      <c r="C8256" s="76">
        <f t="shared" si="1770"/>
        <v>0</v>
      </c>
      <c r="D8256" s="76">
        <f t="shared" si="1770"/>
        <v>0</v>
      </c>
      <c r="E8256" s="76">
        <f t="shared" si="1770"/>
        <v>0</v>
      </c>
      <c r="F8256" s="43">
        <f t="shared" si="1771"/>
        <v>0</v>
      </c>
      <c r="G8256" s="76">
        <f t="shared" si="1772"/>
        <v>0</v>
      </c>
      <c r="H8256" s="76">
        <f t="shared" si="1772"/>
        <v>0</v>
      </c>
      <c r="I8256" s="76">
        <f t="shared" si="1772"/>
        <v>0</v>
      </c>
      <c r="J8256" s="76">
        <f t="shared" si="1772"/>
        <v>0</v>
      </c>
      <c r="K8256" s="43">
        <f t="shared" si="1773"/>
        <v>0</v>
      </c>
    </row>
    <row r="8257" spans="1:11" ht="12.75" customHeight="1">
      <c r="A8257" s="61" t="str">
        <f>"         "&amp;Labels!B72</f>
        <v xml:space="preserve">         Customer 4</v>
      </c>
      <c r="B8257" s="76">
        <f t="shared" si="1770"/>
        <v>0</v>
      </c>
      <c r="C8257" s="76">
        <f t="shared" si="1770"/>
        <v>0</v>
      </c>
      <c r="D8257" s="76">
        <f t="shared" si="1770"/>
        <v>0</v>
      </c>
      <c r="E8257" s="76">
        <f t="shared" si="1770"/>
        <v>0</v>
      </c>
      <c r="F8257" s="43">
        <f t="shared" si="1771"/>
        <v>0</v>
      </c>
      <c r="G8257" s="76">
        <f t="shared" si="1772"/>
        <v>0</v>
      </c>
      <c r="H8257" s="76">
        <f t="shared" si="1772"/>
        <v>0</v>
      </c>
      <c r="I8257" s="76">
        <f t="shared" si="1772"/>
        <v>0</v>
      </c>
      <c r="J8257" s="76">
        <f t="shared" si="1772"/>
        <v>0</v>
      </c>
      <c r="K8257" s="43">
        <f t="shared" si="1773"/>
        <v>0</v>
      </c>
    </row>
    <row r="8258" spans="1:11" ht="12.75" customHeight="1">
      <c r="A8258" s="61" t="str">
        <f>"         "&amp;Labels!B73</f>
        <v xml:space="preserve">         Customer 5</v>
      </c>
      <c r="B8258" s="76">
        <f t="shared" si="1770"/>
        <v>0</v>
      </c>
      <c r="C8258" s="76">
        <f t="shared" si="1770"/>
        <v>0</v>
      </c>
      <c r="D8258" s="76">
        <f t="shared" si="1770"/>
        <v>0</v>
      </c>
      <c r="E8258" s="76">
        <f t="shared" si="1770"/>
        <v>0</v>
      </c>
      <c r="F8258" s="43">
        <f t="shared" si="1771"/>
        <v>0</v>
      </c>
      <c r="G8258" s="76">
        <f t="shared" si="1772"/>
        <v>0</v>
      </c>
      <c r="H8258" s="76">
        <f t="shared" si="1772"/>
        <v>0</v>
      </c>
      <c r="I8258" s="76">
        <f t="shared" si="1772"/>
        <v>0</v>
      </c>
      <c r="J8258" s="76">
        <f t="shared" si="1772"/>
        <v>0</v>
      </c>
      <c r="K8258" s="43">
        <f t="shared" si="1773"/>
        <v>0</v>
      </c>
    </row>
    <row r="8259" spans="1:11" ht="12.75" customHeight="1">
      <c r="A8259" s="61" t="str">
        <f>"         "&amp;Labels!B74</f>
        <v xml:space="preserve">         Customer 6</v>
      </c>
      <c r="B8259" s="76">
        <f t="shared" si="1770"/>
        <v>0</v>
      </c>
      <c r="C8259" s="76">
        <f t="shared" si="1770"/>
        <v>0</v>
      </c>
      <c r="D8259" s="76">
        <f t="shared" si="1770"/>
        <v>0</v>
      </c>
      <c r="E8259" s="76">
        <f t="shared" si="1770"/>
        <v>0</v>
      </c>
      <c r="F8259" s="43">
        <f t="shared" si="1771"/>
        <v>0</v>
      </c>
      <c r="G8259" s="76">
        <f t="shared" si="1772"/>
        <v>0</v>
      </c>
      <c r="H8259" s="76">
        <f t="shared" si="1772"/>
        <v>0</v>
      </c>
      <c r="I8259" s="76">
        <f t="shared" si="1772"/>
        <v>0</v>
      </c>
      <c r="J8259" s="76">
        <f t="shared" si="1772"/>
        <v>0</v>
      </c>
      <c r="K8259" s="43">
        <f t="shared" si="1773"/>
        <v>0</v>
      </c>
    </row>
    <row r="8260" spans="1:11" ht="12.75" customHeight="1">
      <c r="A8260" s="61" t="str">
        <f>"         "&amp;Labels!B75</f>
        <v xml:space="preserve">         Customer 7</v>
      </c>
      <c r="B8260" s="76">
        <f t="shared" si="1770"/>
        <v>0</v>
      </c>
      <c r="C8260" s="76">
        <f t="shared" si="1770"/>
        <v>0</v>
      </c>
      <c r="D8260" s="76">
        <f t="shared" si="1770"/>
        <v>0</v>
      </c>
      <c r="E8260" s="76">
        <f t="shared" si="1770"/>
        <v>0</v>
      </c>
      <c r="F8260" s="43">
        <f t="shared" si="1771"/>
        <v>0</v>
      </c>
      <c r="G8260" s="76">
        <f t="shared" si="1772"/>
        <v>0</v>
      </c>
      <c r="H8260" s="76">
        <f t="shared" si="1772"/>
        <v>0</v>
      </c>
      <c r="I8260" s="76">
        <f t="shared" si="1772"/>
        <v>0</v>
      </c>
      <c r="J8260" s="76">
        <f t="shared" si="1772"/>
        <v>0</v>
      </c>
      <c r="K8260" s="43">
        <f t="shared" si="1773"/>
        <v>0</v>
      </c>
    </row>
    <row r="8261" spans="1:11" ht="12.75" customHeight="1">
      <c r="A8261" s="61" t="str">
        <f>"         "&amp;Labels!B76</f>
        <v xml:space="preserve">         Customer 8</v>
      </c>
      <c r="B8261" s="76">
        <f t="shared" si="1770"/>
        <v>0</v>
      </c>
      <c r="C8261" s="76">
        <f t="shared" si="1770"/>
        <v>0</v>
      </c>
      <c r="D8261" s="76">
        <f t="shared" si="1770"/>
        <v>0</v>
      </c>
      <c r="E8261" s="76">
        <f t="shared" si="1770"/>
        <v>0</v>
      </c>
      <c r="F8261" s="43">
        <f t="shared" si="1771"/>
        <v>0</v>
      </c>
      <c r="G8261" s="76">
        <f t="shared" si="1772"/>
        <v>0</v>
      </c>
      <c r="H8261" s="76">
        <f t="shared" si="1772"/>
        <v>0</v>
      </c>
      <c r="I8261" s="76">
        <f t="shared" si="1772"/>
        <v>0</v>
      </c>
      <c r="J8261" s="76">
        <f t="shared" si="1772"/>
        <v>0</v>
      </c>
      <c r="K8261" s="43">
        <f t="shared" si="1773"/>
        <v>0</v>
      </c>
    </row>
    <row r="8262" spans="1:11" ht="12.75" customHeight="1">
      <c r="A8262" s="61" t="str">
        <f>"         "&amp;Labels!B77</f>
        <v xml:space="preserve">         Customer 9</v>
      </c>
      <c r="B8262" s="76">
        <f t="shared" si="1770"/>
        <v>0</v>
      </c>
      <c r="C8262" s="76">
        <f t="shared" si="1770"/>
        <v>0</v>
      </c>
      <c r="D8262" s="76">
        <f t="shared" si="1770"/>
        <v>0</v>
      </c>
      <c r="E8262" s="76">
        <f t="shared" si="1770"/>
        <v>0</v>
      </c>
      <c r="F8262" s="43">
        <f t="shared" si="1771"/>
        <v>0</v>
      </c>
      <c r="G8262" s="76">
        <f t="shared" si="1772"/>
        <v>0</v>
      </c>
      <c r="H8262" s="76">
        <f t="shared" si="1772"/>
        <v>0</v>
      </c>
      <c r="I8262" s="76">
        <f t="shared" si="1772"/>
        <v>0</v>
      </c>
      <c r="J8262" s="76">
        <f t="shared" si="1772"/>
        <v>0</v>
      </c>
      <c r="K8262" s="43">
        <f t="shared" si="1773"/>
        <v>0</v>
      </c>
    </row>
    <row r="8263" spans="1:11" ht="12.75" customHeight="1">
      <c r="A8263" s="61" t="str">
        <f>"         "&amp;Labels!B78</f>
        <v xml:space="preserve">         Customer 10</v>
      </c>
      <c r="B8263" s="76">
        <f t="shared" si="1770"/>
        <v>0</v>
      </c>
      <c r="C8263" s="76">
        <f t="shared" si="1770"/>
        <v>0</v>
      </c>
      <c r="D8263" s="76">
        <f t="shared" si="1770"/>
        <v>0</v>
      </c>
      <c r="E8263" s="76">
        <f t="shared" si="1770"/>
        <v>0</v>
      </c>
      <c r="F8263" s="43">
        <f t="shared" si="1771"/>
        <v>0</v>
      </c>
      <c r="G8263" s="76">
        <f t="shared" si="1772"/>
        <v>0</v>
      </c>
      <c r="H8263" s="76">
        <f t="shared" si="1772"/>
        <v>0</v>
      </c>
      <c r="I8263" s="76">
        <f t="shared" si="1772"/>
        <v>0</v>
      </c>
      <c r="J8263" s="76">
        <f t="shared" si="1772"/>
        <v>0</v>
      </c>
      <c r="K8263" s="43">
        <f t="shared" si="1773"/>
        <v>0</v>
      </c>
    </row>
    <row r="8264" spans="1:11" ht="12.75" customHeight="1">
      <c r="A8264" s="61" t="str">
        <f>"         "&amp;Labels!C68</f>
        <v xml:space="preserve">         Total</v>
      </c>
      <c r="B8264" s="84">
        <f>B8253</f>
        <v>0</v>
      </c>
      <c r="C8264" s="84">
        <f>C8253</f>
        <v>0</v>
      </c>
      <c r="D8264" s="84">
        <f>D8253</f>
        <v>0</v>
      </c>
      <c r="E8264" s="84">
        <f>E8253</f>
        <v>0</v>
      </c>
      <c r="F8264" s="43">
        <f>SUM(B8253:E8253)</f>
        <v>0</v>
      </c>
      <c r="G8264" s="84">
        <f>G8253</f>
        <v>0</v>
      </c>
      <c r="H8264" s="84">
        <f>H8253</f>
        <v>0</v>
      </c>
      <c r="I8264" s="84">
        <f>I8253</f>
        <v>0</v>
      </c>
      <c r="J8264" s="84">
        <f>J8253</f>
        <v>0</v>
      </c>
      <c r="K8264" s="43">
        <f>SUM(G8253:J8253)</f>
        <v>0</v>
      </c>
    </row>
    <row r="8265" spans="1:11" ht="12.75" customHeight="1">
      <c r="A8265" s="55" t="str">
        <f>"   "&amp;Labels!B108</f>
        <v xml:space="preserve">   Sales visits</v>
      </c>
      <c r="B8265" s="74"/>
      <c r="C8265" s="74"/>
      <c r="D8265" s="74"/>
      <c r="E8265" s="74"/>
      <c r="F8265" s="43"/>
      <c r="G8265" s="74"/>
      <c r="H8265" s="74"/>
      <c r="I8265" s="74"/>
      <c r="J8265" s="74"/>
      <c r="K8265" s="43"/>
    </row>
    <row r="8266" spans="1:11" ht="12.75" customHeight="1">
      <c r="A8266" s="61" t="str">
        <f>"      "&amp;Labels!B85</f>
        <v xml:space="preserve">      Q 1</v>
      </c>
      <c r="B8266" s="84"/>
      <c r="C8266" s="84"/>
      <c r="D8266" s="84"/>
      <c r="E8266" s="84"/>
      <c r="F8266" s="43"/>
      <c r="G8266" s="84"/>
      <c r="H8266" s="84"/>
      <c r="I8266" s="84"/>
      <c r="J8266" s="84"/>
      <c r="K8266" s="43"/>
    </row>
    <row r="8267" spans="1:11" ht="12.75" customHeight="1">
      <c r="A8267" s="61" t="str">
        <f>"         "&amp;Labels!B69</f>
        <v xml:space="preserve">         Customer 1</v>
      </c>
      <c r="B8267" s="76">
        <f t="shared" ref="B8267:E8277" si="1774">SUM(B4987,B5315,B5643,B5971,B6299,B6627,B6955,B7283,B7611,B7939)</f>
        <v>0</v>
      </c>
      <c r="C8267" s="76">
        <f t="shared" si="1774"/>
        <v>0</v>
      </c>
      <c r="D8267" s="76">
        <f t="shared" si="1774"/>
        <v>0</v>
      </c>
      <c r="E8267" s="76">
        <f t="shared" si="1774"/>
        <v>0</v>
      </c>
      <c r="F8267" s="43">
        <f t="shared" ref="F8267:F8277" si="1775">SUM(B8267:E8267)</f>
        <v>0</v>
      </c>
      <c r="G8267" s="76">
        <f t="shared" ref="G8267:J8277" si="1776">SUM(G4987,G5315,G5643,G5971,G6299,G6627,G6955,G7283,G7611,G7939)</f>
        <v>0</v>
      </c>
      <c r="H8267" s="76">
        <f t="shared" si="1776"/>
        <v>0</v>
      </c>
      <c r="I8267" s="76">
        <f t="shared" si="1776"/>
        <v>0</v>
      </c>
      <c r="J8267" s="76">
        <f t="shared" si="1776"/>
        <v>0</v>
      </c>
      <c r="K8267" s="43">
        <f t="shared" ref="K8267:K8277" si="1777">SUM(G8267:J8267)</f>
        <v>0</v>
      </c>
    </row>
    <row r="8268" spans="1:11" ht="12.75" customHeight="1">
      <c r="A8268" s="61" t="str">
        <f>"         "&amp;Labels!B70</f>
        <v xml:space="preserve">         Customer 2</v>
      </c>
      <c r="B8268" s="76">
        <f t="shared" si="1774"/>
        <v>0</v>
      </c>
      <c r="C8268" s="76">
        <f t="shared" si="1774"/>
        <v>0</v>
      </c>
      <c r="D8268" s="76">
        <f t="shared" si="1774"/>
        <v>0</v>
      </c>
      <c r="E8268" s="76">
        <f t="shared" si="1774"/>
        <v>0</v>
      </c>
      <c r="F8268" s="43">
        <f t="shared" si="1775"/>
        <v>0</v>
      </c>
      <c r="G8268" s="76">
        <f t="shared" si="1776"/>
        <v>0</v>
      </c>
      <c r="H8268" s="76">
        <f t="shared" si="1776"/>
        <v>0</v>
      </c>
      <c r="I8268" s="76">
        <f t="shared" si="1776"/>
        <v>0</v>
      </c>
      <c r="J8268" s="76">
        <f t="shared" si="1776"/>
        <v>0</v>
      </c>
      <c r="K8268" s="43">
        <f t="shared" si="1777"/>
        <v>0</v>
      </c>
    </row>
    <row r="8269" spans="1:11" ht="12.75" customHeight="1">
      <c r="A8269" s="61" t="str">
        <f>"         "&amp;Labels!B71</f>
        <v xml:space="preserve">         Customer 3</v>
      </c>
      <c r="B8269" s="76">
        <f t="shared" si="1774"/>
        <v>0</v>
      </c>
      <c r="C8269" s="76">
        <f t="shared" si="1774"/>
        <v>0</v>
      </c>
      <c r="D8269" s="76">
        <f t="shared" si="1774"/>
        <v>0</v>
      </c>
      <c r="E8269" s="76">
        <f t="shared" si="1774"/>
        <v>0</v>
      </c>
      <c r="F8269" s="43">
        <f t="shared" si="1775"/>
        <v>0</v>
      </c>
      <c r="G8269" s="76">
        <f t="shared" si="1776"/>
        <v>0</v>
      </c>
      <c r="H8269" s="76">
        <f t="shared" si="1776"/>
        <v>0</v>
      </c>
      <c r="I8269" s="76">
        <f t="shared" si="1776"/>
        <v>0</v>
      </c>
      <c r="J8269" s="76">
        <f t="shared" si="1776"/>
        <v>0</v>
      </c>
      <c r="K8269" s="43">
        <f t="shared" si="1777"/>
        <v>0</v>
      </c>
    </row>
    <row r="8270" spans="1:11" ht="12.75" customHeight="1">
      <c r="A8270" s="61" t="str">
        <f>"         "&amp;Labels!B72</f>
        <v xml:space="preserve">         Customer 4</v>
      </c>
      <c r="B8270" s="76">
        <f t="shared" si="1774"/>
        <v>0</v>
      </c>
      <c r="C8270" s="76">
        <f t="shared" si="1774"/>
        <v>0</v>
      </c>
      <c r="D8270" s="76">
        <f t="shared" si="1774"/>
        <v>0</v>
      </c>
      <c r="E8270" s="76">
        <f t="shared" si="1774"/>
        <v>0</v>
      </c>
      <c r="F8270" s="43">
        <f t="shared" si="1775"/>
        <v>0</v>
      </c>
      <c r="G8270" s="76">
        <f t="shared" si="1776"/>
        <v>0</v>
      </c>
      <c r="H8270" s="76">
        <f t="shared" si="1776"/>
        <v>0</v>
      </c>
      <c r="I8270" s="76">
        <f t="shared" si="1776"/>
        <v>0</v>
      </c>
      <c r="J8270" s="76">
        <f t="shared" si="1776"/>
        <v>0</v>
      </c>
      <c r="K8270" s="43">
        <f t="shared" si="1777"/>
        <v>0</v>
      </c>
    </row>
    <row r="8271" spans="1:11" ht="12.75" customHeight="1">
      <c r="A8271" s="61" t="str">
        <f>"         "&amp;Labels!B73</f>
        <v xml:space="preserve">         Customer 5</v>
      </c>
      <c r="B8271" s="76">
        <f t="shared" si="1774"/>
        <v>0</v>
      </c>
      <c r="C8271" s="76">
        <f t="shared" si="1774"/>
        <v>0</v>
      </c>
      <c r="D8271" s="76">
        <f t="shared" si="1774"/>
        <v>0</v>
      </c>
      <c r="E8271" s="76">
        <f t="shared" si="1774"/>
        <v>0</v>
      </c>
      <c r="F8271" s="43">
        <f t="shared" si="1775"/>
        <v>0</v>
      </c>
      <c r="G8271" s="76">
        <f t="shared" si="1776"/>
        <v>0</v>
      </c>
      <c r="H8271" s="76">
        <f t="shared" si="1776"/>
        <v>0</v>
      </c>
      <c r="I8271" s="76">
        <f t="shared" si="1776"/>
        <v>0</v>
      </c>
      <c r="J8271" s="76">
        <f t="shared" si="1776"/>
        <v>0</v>
      </c>
      <c r="K8271" s="43">
        <f t="shared" si="1777"/>
        <v>0</v>
      </c>
    </row>
    <row r="8272" spans="1:11" ht="12.75" customHeight="1">
      <c r="A8272" s="61" t="str">
        <f>"         "&amp;Labels!B74</f>
        <v xml:space="preserve">         Customer 6</v>
      </c>
      <c r="B8272" s="76">
        <f t="shared" si="1774"/>
        <v>0</v>
      </c>
      <c r="C8272" s="76">
        <f t="shared" si="1774"/>
        <v>0</v>
      </c>
      <c r="D8272" s="76">
        <f t="shared" si="1774"/>
        <v>0</v>
      </c>
      <c r="E8272" s="76">
        <f t="shared" si="1774"/>
        <v>0</v>
      </c>
      <c r="F8272" s="43">
        <f t="shared" si="1775"/>
        <v>0</v>
      </c>
      <c r="G8272" s="76">
        <f t="shared" si="1776"/>
        <v>0</v>
      </c>
      <c r="H8272" s="76">
        <f t="shared" si="1776"/>
        <v>0</v>
      </c>
      <c r="I8272" s="76">
        <f t="shared" si="1776"/>
        <v>0</v>
      </c>
      <c r="J8272" s="76">
        <f t="shared" si="1776"/>
        <v>0</v>
      </c>
      <c r="K8272" s="43">
        <f t="shared" si="1777"/>
        <v>0</v>
      </c>
    </row>
    <row r="8273" spans="1:11" ht="12.75" customHeight="1">
      <c r="A8273" s="61" t="str">
        <f>"         "&amp;Labels!B75</f>
        <v xml:space="preserve">         Customer 7</v>
      </c>
      <c r="B8273" s="76">
        <f t="shared" si="1774"/>
        <v>0</v>
      </c>
      <c r="C8273" s="76">
        <f t="shared" si="1774"/>
        <v>0</v>
      </c>
      <c r="D8273" s="76">
        <f t="shared" si="1774"/>
        <v>0</v>
      </c>
      <c r="E8273" s="76">
        <f t="shared" si="1774"/>
        <v>0</v>
      </c>
      <c r="F8273" s="43">
        <f t="shared" si="1775"/>
        <v>0</v>
      </c>
      <c r="G8273" s="76">
        <f t="shared" si="1776"/>
        <v>0</v>
      </c>
      <c r="H8273" s="76">
        <f t="shared" si="1776"/>
        <v>0</v>
      </c>
      <c r="I8273" s="76">
        <f t="shared" si="1776"/>
        <v>0</v>
      </c>
      <c r="J8273" s="76">
        <f t="shared" si="1776"/>
        <v>0</v>
      </c>
      <c r="K8273" s="43">
        <f t="shared" si="1777"/>
        <v>0</v>
      </c>
    </row>
    <row r="8274" spans="1:11" ht="12.75" customHeight="1">
      <c r="A8274" s="61" t="str">
        <f>"         "&amp;Labels!B76</f>
        <v xml:space="preserve">         Customer 8</v>
      </c>
      <c r="B8274" s="76">
        <f t="shared" si="1774"/>
        <v>0</v>
      </c>
      <c r="C8274" s="76">
        <f t="shared" si="1774"/>
        <v>0</v>
      </c>
      <c r="D8274" s="76">
        <f t="shared" si="1774"/>
        <v>0</v>
      </c>
      <c r="E8274" s="76">
        <f t="shared" si="1774"/>
        <v>0</v>
      </c>
      <c r="F8274" s="43">
        <f t="shared" si="1775"/>
        <v>0</v>
      </c>
      <c r="G8274" s="76">
        <f t="shared" si="1776"/>
        <v>0</v>
      </c>
      <c r="H8274" s="76">
        <f t="shared" si="1776"/>
        <v>0</v>
      </c>
      <c r="I8274" s="76">
        <f t="shared" si="1776"/>
        <v>0</v>
      </c>
      <c r="J8274" s="76">
        <f t="shared" si="1776"/>
        <v>0</v>
      </c>
      <c r="K8274" s="43">
        <f t="shared" si="1777"/>
        <v>0</v>
      </c>
    </row>
    <row r="8275" spans="1:11" ht="12.75" customHeight="1">
      <c r="A8275" s="61" t="str">
        <f>"         "&amp;Labels!B77</f>
        <v xml:space="preserve">         Customer 9</v>
      </c>
      <c r="B8275" s="76">
        <f t="shared" si="1774"/>
        <v>0</v>
      </c>
      <c r="C8275" s="76">
        <f t="shared" si="1774"/>
        <v>0</v>
      </c>
      <c r="D8275" s="76">
        <f t="shared" si="1774"/>
        <v>0</v>
      </c>
      <c r="E8275" s="76">
        <f t="shared" si="1774"/>
        <v>0</v>
      </c>
      <c r="F8275" s="43">
        <f t="shared" si="1775"/>
        <v>0</v>
      </c>
      <c r="G8275" s="76">
        <f t="shared" si="1776"/>
        <v>0</v>
      </c>
      <c r="H8275" s="76">
        <f t="shared" si="1776"/>
        <v>0</v>
      </c>
      <c r="I8275" s="76">
        <f t="shared" si="1776"/>
        <v>0</v>
      </c>
      <c r="J8275" s="76">
        <f t="shared" si="1776"/>
        <v>0</v>
      </c>
      <c r="K8275" s="43">
        <f t="shared" si="1777"/>
        <v>0</v>
      </c>
    </row>
    <row r="8276" spans="1:11" ht="12.75" customHeight="1">
      <c r="A8276" s="61" t="str">
        <f>"         "&amp;Labels!B78</f>
        <v xml:space="preserve">         Customer 10</v>
      </c>
      <c r="B8276" s="76">
        <f t="shared" si="1774"/>
        <v>0</v>
      </c>
      <c r="C8276" s="76">
        <f t="shared" si="1774"/>
        <v>0</v>
      </c>
      <c r="D8276" s="76">
        <f t="shared" si="1774"/>
        <v>0</v>
      </c>
      <c r="E8276" s="76">
        <f t="shared" si="1774"/>
        <v>0</v>
      </c>
      <c r="F8276" s="43">
        <f t="shared" si="1775"/>
        <v>0</v>
      </c>
      <c r="G8276" s="76">
        <f t="shared" si="1776"/>
        <v>0</v>
      </c>
      <c r="H8276" s="76">
        <f t="shared" si="1776"/>
        <v>0</v>
      </c>
      <c r="I8276" s="76">
        <f t="shared" si="1776"/>
        <v>0</v>
      </c>
      <c r="J8276" s="76">
        <f t="shared" si="1776"/>
        <v>0</v>
      </c>
      <c r="K8276" s="43">
        <f t="shared" si="1777"/>
        <v>0</v>
      </c>
    </row>
    <row r="8277" spans="1:11" ht="12.75" customHeight="1">
      <c r="A8277" s="61" t="str">
        <f>"         "&amp;Labels!C68</f>
        <v xml:space="preserve">         Total</v>
      </c>
      <c r="B8277" s="84">
        <f t="shared" si="1774"/>
        <v>0</v>
      </c>
      <c r="C8277" s="84">
        <f t="shared" si="1774"/>
        <v>0</v>
      </c>
      <c r="D8277" s="84">
        <f t="shared" si="1774"/>
        <v>0</v>
      </c>
      <c r="E8277" s="84">
        <f t="shared" si="1774"/>
        <v>0</v>
      </c>
      <c r="F8277" s="43">
        <f t="shared" si="1775"/>
        <v>0</v>
      </c>
      <c r="G8277" s="84">
        <f t="shared" si="1776"/>
        <v>0</v>
      </c>
      <c r="H8277" s="84">
        <f t="shared" si="1776"/>
        <v>0</v>
      </c>
      <c r="I8277" s="84">
        <f t="shared" si="1776"/>
        <v>0</v>
      </c>
      <c r="J8277" s="84">
        <f t="shared" si="1776"/>
        <v>0</v>
      </c>
      <c r="K8277" s="43">
        <f t="shared" si="1777"/>
        <v>0</v>
      </c>
    </row>
    <row r="8278" spans="1:11" ht="12.75" customHeight="1">
      <c r="A8278" s="61" t="str">
        <f>"      "&amp;Labels!B86</f>
        <v xml:space="preserve">      Q 2</v>
      </c>
      <c r="B8278" s="84"/>
      <c r="C8278" s="84"/>
      <c r="D8278" s="84"/>
      <c r="E8278" s="84"/>
      <c r="F8278" s="43"/>
      <c r="G8278" s="84"/>
      <c r="H8278" s="84"/>
      <c r="I8278" s="84"/>
      <c r="J8278" s="84"/>
      <c r="K8278" s="43"/>
    </row>
    <row r="8279" spans="1:11" ht="12.75" customHeight="1">
      <c r="A8279" s="61" t="str">
        <f>"         "&amp;Labels!B69</f>
        <v xml:space="preserve">         Customer 1</v>
      </c>
      <c r="B8279" s="76">
        <f t="shared" ref="B8279:E8289" si="1778">SUM(B4999,B5327,B5655,B5983,B6311,B6639,B6967,B7295,B7623,B7951)</f>
        <v>0</v>
      </c>
      <c r="C8279" s="76">
        <f t="shared" si="1778"/>
        <v>0</v>
      </c>
      <c r="D8279" s="76">
        <f t="shared" si="1778"/>
        <v>0</v>
      </c>
      <c r="E8279" s="76">
        <f t="shared" si="1778"/>
        <v>0</v>
      </c>
      <c r="F8279" s="43">
        <f t="shared" ref="F8279:F8289" si="1779">SUM(B8279:E8279)</f>
        <v>0</v>
      </c>
      <c r="G8279" s="76">
        <f t="shared" ref="G8279:J8289" si="1780">SUM(G4999,G5327,G5655,G5983,G6311,G6639,G6967,G7295,G7623,G7951)</f>
        <v>0</v>
      </c>
      <c r="H8279" s="76">
        <f t="shared" si="1780"/>
        <v>0</v>
      </c>
      <c r="I8279" s="76">
        <f t="shared" si="1780"/>
        <v>0</v>
      </c>
      <c r="J8279" s="76">
        <f t="shared" si="1780"/>
        <v>0</v>
      </c>
      <c r="K8279" s="43">
        <f t="shared" ref="K8279:K8289" si="1781">SUM(G8279:J8279)</f>
        <v>0</v>
      </c>
    </row>
    <row r="8280" spans="1:11" ht="12.75" customHeight="1">
      <c r="A8280" s="61" t="str">
        <f>"         "&amp;Labels!B70</f>
        <v xml:space="preserve">         Customer 2</v>
      </c>
      <c r="B8280" s="76">
        <f t="shared" si="1778"/>
        <v>0</v>
      </c>
      <c r="C8280" s="76">
        <f t="shared" si="1778"/>
        <v>0</v>
      </c>
      <c r="D8280" s="76">
        <f t="shared" si="1778"/>
        <v>0</v>
      </c>
      <c r="E8280" s="76">
        <f t="shared" si="1778"/>
        <v>0</v>
      </c>
      <c r="F8280" s="43">
        <f t="shared" si="1779"/>
        <v>0</v>
      </c>
      <c r="G8280" s="76">
        <f t="shared" si="1780"/>
        <v>0</v>
      </c>
      <c r="H8280" s="76">
        <f t="shared" si="1780"/>
        <v>0</v>
      </c>
      <c r="I8280" s="76">
        <f t="shared" si="1780"/>
        <v>0</v>
      </c>
      <c r="J8280" s="76">
        <f t="shared" si="1780"/>
        <v>0</v>
      </c>
      <c r="K8280" s="43">
        <f t="shared" si="1781"/>
        <v>0</v>
      </c>
    </row>
    <row r="8281" spans="1:11" ht="12.75" customHeight="1">
      <c r="A8281" s="61" t="str">
        <f>"         "&amp;Labels!B71</f>
        <v xml:space="preserve">         Customer 3</v>
      </c>
      <c r="B8281" s="76">
        <f t="shared" si="1778"/>
        <v>0</v>
      </c>
      <c r="C8281" s="76">
        <f t="shared" si="1778"/>
        <v>0</v>
      </c>
      <c r="D8281" s="76">
        <f t="shared" si="1778"/>
        <v>0</v>
      </c>
      <c r="E8281" s="76">
        <f t="shared" si="1778"/>
        <v>0</v>
      </c>
      <c r="F8281" s="43">
        <f t="shared" si="1779"/>
        <v>0</v>
      </c>
      <c r="G8281" s="76">
        <f t="shared" si="1780"/>
        <v>0</v>
      </c>
      <c r="H8281" s="76">
        <f t="shared" si="1780"/>
        <v>0</v>
      </c>
      <c r="I8281" s="76">
        <f t="shared" si="1780"/>
        <v>0</v>
      </c>
      <c r="J8281" s="76">
        <f t="shared" si="1780"/>
        <v>0</v>
      </c>
      <c r="K8281" s="43">
        <f t="shared" si="1781"/>
        <v>0</v>
      </c>
    </row>
    <row r="8282" spans="1:11" ht="12.75" customHeight="1">
      <c r="A8282" s="61" t="str">
        <f>"         "&amp;Labels!B72</f>
        <v xml:space="preserve">         Customer 4</v>
      </c>
      <c r="B8282" s="76">
        <f t="shared" si="1778"/>
        <v>0</v>
      </c>
      <c r="C8282" s="76">
        <f t="shared" si="1778"/>
        <v>0</v>
      </c>
      <c r="D8282" s="76">
        <f t="shared" si="1778"/>
        <v>0</v>
      </c>
      <c r="E8282" s="76">
        <f t="shared" si="1778"/>
        <v>0</v>
      </c>
      <c r="F8282" s="43">
        <f t="shared" si="1779"/>
        <v>0</v>
      </c>
      <c r="G8282" s="76">
        <f t="shared" si="1780"/>
        <v>0</v>
      </c>
      <c r="H8282" s="76">
        <f t="shared" si="1780"/>
        <v>0</v>
      </c>
      <c r="I8282" s="76">
        <f t="shared" si="1780"/>
        <v>0</v>
      </c>
      <c r="J8282" s="76">
        <f t="shared" si="1780"/>
        <v>0</v>
      </c>
      <c r="K8282" s="43">
        <f t="shared" si="1781"/>
        <v>0</v>
      </c>
    </row>
    <row r="8283" spans="1:11" ht="12.75" customHeight="1">
      <c r="A8283" s="61" t="str">
        <f>"         "&amp;Labels!B73</f>
        <v xml:space="preserve">         Customer 5</v>
      </c>
      <c r="B8283" s="76">
        <f t="shared" si="1778"/>
        <v>0</v>
      </c>
      <c r="C8283" s="76">
        <f t="shared" si="1778"/>
        <v>0</v>
      </c>
      <c r="D8283" s="76">
        <f t="shared" si="1778"/>
        <v>0</v>
      </c>
      <c r="E8283" s="76">
        <f t="shared" si="1778"/>
        <v>0</v>
      </c>
      <c r="F8283" s="43">
        <f t="shared" si="1779"/>
        <v>0</v>
      </c>
      <c r="G8283" s="76">
        <f t="shared" si="1780"/>
        <v>0</v>
      </c>
      <c r="H8283" s="76">
        <f t="shared" si="1780"/>
        <v>0</v>
      </c>
      <c r="I8283" s="76">
        <f t="shared" si="1780"/>
        <v>0</v>
      </c>
      <c r="J8283" s="76">
        <f t="shared" si="1780"/>
        <v>0</v>
      </c>
      <c r="K8283" s="43">
        <f t="shared" si="1781"/>
        <v>0</v>
      </c>
    </row>
    <row r="8284" spans="1:11" ht="12.75" customHeight="1">
      <c r="A8284" s="61" t="str">
        <f>"         "&amp;Labels!B74</f>
        <v xml:space="preserve">         Customer 6</v>
      </c>
      <c r="B8284" s="76">
        <f t="shared" si="1778"/>
        <v>0</v>
      </c>
      <c r="C8284" s="76">
        <f t="shared" si="1778"/>
        <v>0</v>
      </c>
      <c r="D8284" s="76">
        <f t="shared" si="1778"/>
        <v>0</v>
      </c>
      <c r="E8284" s="76">
        <f t="shared" si="1778"/>
        <v>0</v>
      </c>
      <c r="F8284" s="43">
        <f t="shared" si="1779"/>
        <v>0</v>
      </c>
      <c r="G8284" s="76">
        <f t="shared" si="1780"/>
        <v>0</v>
      </c>
      <c r="H8284" s="76">
        <f t="shared" si="1780"/>
        <v>0</v>
      </c>
      <c r="I8284" s="76">
        <f t="shared" si="1780"/>
        <v>0</v>
      </c>
      <c r="J8284" s="76">
        <f t="shared" si="1780"/>
        <v>0</v>
      </c>
      <c r="K8284" s="43">
        <f t="shared" si="1781"/>
        <v>0</v>
      </c>
    </row>
    <row r="8285" spans="1:11" ht="12.75" customHeight="1">
      <c r="A8285" s="61" t="str">
        <f>"         "&amp;Labels!B75</f>
        <v xml:space="preserve">         Customer 7</v>
      </c>
      <c r="B8285" s="76">
        <f t="shared" si="1778"/>
        <v>0</v>
      </c>
      <c r="C8285" s="76">
        <f t="shared" si="1778"/>
        <v>0</v>
      </c>
      <c r="D8285" s="76">
        <f t="shared" si="1778"/>
        <v>0</v>
      </c>
      <c r="E8285" s="76">
        <f t="shared" si="1778"/>
        <v>0</v>
      </c>
      <c r="F8285" s="43">
        <f t="shared" si="1779"/>
        <v>0</v>
      </c>
      <c r="G8285" s="76">
        <f t="shared" si="1780"/>
        <v>0</v>
      </c>
      <c r="H8285" s="76">
        <f t="shared" si="1780"/>
        <v>0</v>
      </c>
      <c r="I8285" s="76">
        <f t="shared" si="1780"/>
        <v>0</v>
      </c>
      <c r="J8285" s="76">
        <f t="shared" si="1780"/>
        <v>0</v>
      </c>
      <c r="K8285" s="43">
        <f t="shared" si="1781"/>
        <v>0</v>
      </c>
    </row>
    <row r="8286" spans="1:11" ht="12.75" customHeight="1">
      <c r="A8286" s="61" t="str">
        <f>"         "&amp;Labels!B76</f>
        <v xml:space="preserve">         Customer 8</v>
      </c>
      <c r="B8286" s="76">
        <f t="shared" si="1778"/>
        <v>0</v>
      </c>
      <c r="C8286" s="76">
        <f t="shared" si="1778"/>
        <v>0</v>
      </c>
      <c r="D8286" s="76">
        <f t="shared" si="1778"/>
        <v>0</v>
      </c>
      <c r="E8286" s="76">
        <f t="shared" si="1778"/>
        <v>0</v>
      </c>
      <c r="F8286" s="43">
        <f t="shared" si="1779"/>
        <v>0</v>
      </c>
      <c r="G8286" s="76">
        <f t="shared" si="1780"/>
        <v>0</v>
      </c>
      <c r="H8286" s="76">
        <f t="shared" si="1780"/>
        <v>0</v>
      </c>
      <c r="I8286" s="76">
        <f t="shared" si="1780"/>
        <v>0</v>
      </c>
      <c r="J8286" s="76">
        <f t="shared" si="1780"/>
        <v>0</v>
      </c>
      <c r="K8286" s="43">
        <f t="shared" si="1781"/>
        <v>0</v>
      </c>
    </row>
    <row r="8287" spans="1:11" ht="12.75" customHeight="1">
      <c r="A8287" s="61" t="str">
        <f>"         "&amp;Labels!B77</f>
        <v xml:space="preserve">         Customer 9</v>
      </c>
      <c r="B8287" s="76">
        <f t="shared" si="1778"/>
        <v>0</v>
      </c>
      <c r="C8287" s="76">
        <f t="shared" si="1778"/>
        <v>0</v>
      </c>
      <c r="D8287" s="76">
        <f t="shared" si="1778"/>
        <v>0</v>
      </c>
      <c r="E8287" s="76">
        <f t="shared" si="1778"/>
        <v>0</v>
      </c>
      <c r="F8287" s="43">
        <f t="shared" si="1779"/>
        <v>0</v>
      </c>
      <c r="G8287" s="76">
        <f t="shared" si="1780"/>
        <v>0</v>
      </c>
      <c r="H8287" s="76">
        <f t="shared" si="1780"/>
        <v>0</v>
      </c>
      <c r="I8287" s="76">
        <f t="shared" si="1780"/>
        <v>0</v>
      </c>
      <c r="J8287" s="76">
        <f t="shared" si="1780"/>
        <v>0</v>
      </c>
      <c r="K8287" s="43">
        <f t="shared" si="1781"/>
        <v>0</v>
      </c>
    </row>
    <row r="8288" spans="1:11" ht="12.75" customHeight="1">
      <c r="A8288" s="61" t="str">
        <f>"         "&amp;Labels!B78</f>
        <v xml:space="preserve">         Customer 10</v>
      </c>
      <c r="B8288" s="76">
        <f t="shared" si="1778"/>
        <v>0</v>
      </c>
      <c r="C8288" s="76">
        <f t="shared" si="1778"/>
        <v>0</v>
      </c>
      <c r="D8288" s="76">
        <f t="shared" si="1778"/>
        <v>0</v>
      </c>
      <c r="E8288" s="76">
        <f t="shared" si="1778"/>
        <v>0</v>
      </c>
      <c r="F8288" s="43">
        <f t="shared" si="1779"/>
        <v>0</v>
      </c>
      <c r="G8288" s="76">
        <f t="shared" si="1780"/>
        <v>0</v>
      </c>
      <c r="H8288" s="76">
        <f t="shared" si="1780"/>
        <v>0</v>
      </c>
      <c r="I8288" s="76">
        <f t="shared" si="1780"/>
        <v>0</v>
      </c>
      <c r="J8288" s="76">
        <f t="shared" si="1780"/>
        <v>0</v>
      </c>
      <c r="K8288" s="43">
        <f t="shared" si="1781"/>
        <v>0</v>
      </c>
    </row>
    <row r="8289" spans="1:11" ht="12.75" customHeight="1">
      <c r="A8289" s="61" t="str">
        <f>"         "&amp;Labels!C68</f>
        <v xml:space="preserve">         Total</v>
      </c>
      <c r="B8289" s="84">
        <f t="shared" si="1778"/>
        <v>0</v>
      </c>
      <c r="C8289" s="84">
        <f t="shared" si="1778"/>
        <v>0</v>
      </c>
      <c r="D8289" s="84">
        <f t="shared" si="1778"/>
        <v>0</v>
      </c>
      <c r="E8289" s="84">
        <f t="shared" si="1778"/>
        <v>0</v>
      </c>
      <c r="F8289" s="43">
        <f t="shared" si="1779"/>
        <v>0</v>
      </c>
      <c r="G8289" s="84">
        <f t="shared" si="1780"/>
        <v>0</v>
      </c>
      <c r="H8289" s="84">
        <f t="shared" si="1780"/>
        <v>0</v>
      </c>
      <c r="I8289" s="84">
        <f t="shared" si="1780"/>
        <v>0</v>
      </c>
      <c r="J8289" s="84">
        <f t="shared" si="1780"/>
        <v>0</v>
      </c>
      <c r="K8289" s="43">
        <f t="shared" si="1781"/>
        <v>0</v>
      </c>
    </row>
    <row r="8290" spans="1:11" ht="12.75" customHeight="1">
      <c r="A8290" s="61" t="str">
        <f>"      "&amp;Labels!B87</f>
        <v xml:space="preserve">      Q 3</v>
      </c>
      <c r="B8290" s="84"/>
      <c r="C8290" s="84"/>
      <c r="D8290" s="84"/>
      <c r="E8290" s="84"/>
      <c r="F8290" s="43"/>
      <c r="G8290" s="84"/>
      <c r="H8290" s="84"/>
      <c r="I8290" s="84"/>
      <c r="J8290" s="84"/>
      <c r="K8290" s="43"/>
    </row>
    <row r="8291" spans="1:11" ht="12.75" customHeight="1">
      <c r="A8291" s="61" t="str">
        <f>"         "&amp;Labels!B69</f>
        <v xml:space="preserve">         Customer 1</v>
      </c>
      <c r="B8291" s="76">
        <f t="shared" ref="B8291:E8301" si="1782">SUM(B5011,B5339,B5667,B5995,B6323,B6651,B6979,B7307,B7635,B7963)</f>
        <v>0</v>
      </c>
      <c r="C8291" s="76">
        <f t="shared" si="1782"/>
        <v>0</v>
      </c>
      <c r="D8291" s="76">
        <f t="shared" si="1782"/>
        <v>0</v>
      </c>
      <c r="E8291" s="76">
        <f t="shared" si="1782"/>
        <v>0</v>
      </c>
      <c r="F8291" s="43">
        <f t="shared" ref="F8291:F8301" si="1783">SUM(B8291:E8291)</f>
        <v>0</v>
      </c>
      <c r="G8291" s="76">
        <f t="shared" ref="G8291:J8301" si="1784">SUM(G5011,G5339,G5667,G5995,G6323,G6651,G6979,G7307,G7635,G7963)</f>
        <v>0</v>
      </c>
      <c r="H8291" s="76">
        <f t="shared" si="1784"/>
        <v>0</v>
      </c>
      <c r="I8291" s="76">
        <f t="shared" si="1784"/>
        <v>0</v>
      </c>
      <c r="J8291" s="76">
        <f t="shared" si="1784"/>
        <v>0</v>
      </c>
      <c r="K8291" s="43">
        <f t="shared" ref="K8291:K8301" si="1785">SUM(G8291:J8291)</f>
        <v>0</v>
      </c>
    </row>
    <row r="8292" spans="1:11" ht="12.75" customHeight="1">
      <c r="A8292" s="61" t="str">
        <f>"         "&amp;Labels!B70</f>
        <v xml:space="preserve">         Customer 2</v>
      </c>
      <c r="B8292" s="76">
        <f t="shared" si="1782"/>
        <v>0</v>
      </c>
      <c r="C8292" s="76">
        <f t="shared" si="1782"/>
        <v>0</v>
      </c>
      <c r="D8292" s="76">
        <f t="shared" si="1782"/>
        <v>0</v>
      </c>
      <c r="E8292" s="76">
        <f t="shared" si="1782"/>
        <v>0</v>
      </c>
      <c r="F8292" s="43">
        <f t="shared" si="1783"/>
        <v>0</v>
      </c>
      <c r="G8292" s="76">
        <f t="shared" si="1784"/>
        <v>0</v>
      </c>
      <c r="H8292" s="76">
        <f t="shared" si="1784"/>
        <v>0</v>
      </c>
      <c r="I8292" s="76">
        <f t="shared" si="1784"/>
        <v>0</v>
      </c>
      <c r="J8292" s="76">
        <f t="shared" si="1784"/>
        <v>0</v>
      </c>
      <c r="K8292" s="43">
        <f t="shared" si="1785"/>
        <v>0</v>
      </c>
    </row>
    <row r="8293" spans="1:11" ht="12.75" customHeight="1">
      <c r="A8293" s="61" t="str">
        <f>"         "&amp;Labels!B71</f>
        <v xml:space="preserve">         Customer 3</v>
      </c>
      <c r="B8293" s="76">
        <f t="shared" si="1782"/>
        <v>0</v>
      </c>
      <c r="C8293" s="76">
        <f t="shared" si="1782"/>
        <v>0</v>
      </c>
      <c r="D8293" s="76">
        <f t="shared" si="1782"/>
        <v>0</v>
      </c>
      <c r="E8293" s="76">
        <f t="shared" si="1782"/>
        <v>0</v>
      </c>
      <c r="F8293" s="43">
        <f t="shared" si="1783"/>
        <v>0</v>
      </c>
      <c r="G8293" s="76">
        <f t="shared" si="1784"/>
        <v>0</v>
      </c>
      <c r="H8293" s="76">
        <f t="shared" si="1784"/>
        <v>0</v>
      </c>
      <c r="I8293" s="76">
        <f t="shared" si="1784"/>
        <v>0</v>
      </c>
      <c r="J8293" s="76">
        <f t="shared" si="1784"/>
        <v>0</v>
      </c>
      <c r="K8293" s="43">
        <f t="shared" si="1785"/>
        <v>0</v>
      </c>
    </row>
    <row r="8294" spans="1:11" ht="12.75" customHeight="1">
      <c r="A8294" s="61" t="str">
        <f>"         "&amp;Labels!B72</f>
        <v xml:space="preserve">         Customer 4</v>
      </c>
      <c r="B8294" s="76">
        <f t="shared" si="1782"/>
        <v>0</v>
      </c>
      <c r="C8294" s="76">
        <f t="shared" si="1782"/>
        <v>0</v>
      </c>
      <c r="D8294" s="76">
        <f t="shared" si="1782"/>
        <v>0</v>
      </c>
      <c r="E8294" s="76">
        <f t="shared" si="1782"/>
        <v>0</v>
      </c>
      <c r="F8294" s="43">
        <f t="shared" si="1783"/>
        <v>0</v>
      </c>
      <c r="G8294" s="76">
        <f t="shared" si="1784"/>
        <v>0</v>
      </c>
      <c r="H8294" s="76">
        <f t="shared" si="1784"/>
        <v>0</v>
      </c>
      <c r="I8294" s="76">
        <f t="shared" si="1784"/>
        <v>0</v>
      </c>
      <c r="J8294" s="76">
        <f t="shared" si="1784"/>
        <v>0</v>
      </c>
      <c r="K8294" s="43">
        <f t="shared" si="1785"/>
        <v>0</v>
      </c>
    </row>
    <row r="8295" spans="1:11" ht="12.75" customHeight="1">
      <c r="A8295" s="61" t="str">
        <f>"         "&amp;Labels!B73</f>
        <v xml:space="preserve">         Customer 5</v>
      </c>
      <c r="B8295" s="76">
        <f t="shared" si="1782"/>
        <v>0</v>
      </c>
      <c r="C8295" s="76">
        <f t="shared" si="1782"/>
        <v>0</v>
      </c>
      <c r="D8295" s="76">
        <f t="shared" si="1782"/>
        <v>0</v>
      </c>
      <c r="E8295" s="76">
        <f t="shared" si="1782"/>
        <v>0</v>
      </c>
      <c r="F8295" s="43">
        <f t="shared" si="1783"/>
        <v>0</v>
      </c>
      <c r="G8295" s="76">
        <f t="shared" si="1784"/>
        <v>0</v>
      </c>
      <c r="H8295" s="76">
        <f t="shared" si="1784"/>
        <v>0</v>
      </c>
      <c r="I8295" s="76">
        <f t="shared" si="1784"/>
        <v>0</v>
      </c>
      <c r="J8295" s="76">
        <f t="shared" si="1784"/>
        <v>0</v>
      </c>
      <c r="K8295" s="43">
        <f t="shared" si="1785"/>
        <v>0</v>
      </c>
    </row>
    <row r="8296" spans="1:11" ht="12.75" customHeight="1">
      <c r="A8296" s="61" t="str">
        <f>"         "&amp;Labels!B74</f>
        <v xml:space="preserve">         Customer 6</v>
      </c>
      <c r="B8296" s="76">
        <f t="shared" si="1782"/>
        <v>0</v>
      </c>
      <c r="C8296" s="76">
        <f t="shared" si="1782"/>
        <v>0</v>
      </c>
      <c r="D8296" s="76">
        <f t="shared" si="1782"/>
        <v>0</v>
      </c>
      <c r="E8296" s="76">
        <f t="shared" si="1782"/>
        <v>0</v>
      </c>
      <c r="F8296" s="43">
        <f t="shared" si="1783"/>
        <v>0</v>
      </c>
      <c r="G8296" s="76">
        <f t="shared" si="1784"/>
        <v>0</v>
      </c>
      <c r="H8296" s="76">
        <f t="shared" si="1784"/>
        <v>0</v>
      </c>
      <c r="I8296" s="76">
        <f t="shared" si="1784"/>
        <v>0</v>
      </c>
      <c r="J8296" s="76">
        <f t="shared" si="1784"/>
        <v>0</v>
      </c>
      <c r="K8296" s="43">
        <f t="shared" si="1785"/>
        <v>0</v>
      </c>
    </row>
    <row r="8297" spans="1:11" ht="12.75" customHeight="1">
      <c r="A8297" s="61" t="str">
        <f>"         "&amp;Labels!B75</f>
        <v xml:space="preserve">         Customer 7</v>
      </c>
      <c r="B8297" s="76">
        <f t="shared" si="1782"/>
        <v>0</v>
      </c>
      <c r="C8297" s="76">
        <f t="shared" si="1782"/>
        <v>0</v>
      </c>
      <c r="D8297" s="76">
        <f t="shared" si="1782"/>
        <v>0</v>
      </c>
      <c r="E8297" s="76">
        <f t="shared" si="1782"/>
        <v>0</v>
      </c>
      <c r="F8297" s="43">
        <f t="shared" si="1783"/>
        <v>0</v>
      </c>
      <c r="G8297" s="76">
        <f t="shared" si="1784"/>
        <v>0</v>
      </c>
      <c r="H8297" s="76">
        <f t="shared" si="1784"/>
        <v>0</v>
      </c>
      <c r="I8297" s="76">
        <f t="shared" si="1784"/>
        <v>0</v>
      </c>
      <c r="J8297" s="76">
        <f t="shared" si="1784"/>
        <v>0</v>
      </c>
      <c r="K8297" s="43">
        <f t="shared" si="1785"/>
        <v>0</v>
      </c>
    </row>
    <row r="8298" spans="1:11" ht="12.75" customHeight="1">
      <c r="A8298" s="61" t="str">
        <f>"         "&amp;Labels!B76</f>
        <v xml:space="preserve">         Customer 8</v>
      </c>
      <c r="B8298" s="76">
        <f t="shared" si="1782"/>
        <v>0</v>
      </c>
      <c r="C8298" s="76">
        <f t="shared" si="1782"/>
        <v>0</v>
      </c>
      <c r="D8298" s="76">
        <f t="shared" si="1782"/>
        <v>0</v>
      </c>
      <c r="E8298" s="76">
        <f t="shared" si="1782"/>
        <v>0</v>
      </c>
      <c r="F8298" s="43">
        <f t="shared" si="1783"/>
        <v>0</v>
      </c>
      <c r="G8298" s="76">
        <f t="shared" si="1784"/>
        <v>0</v>
      </c>
      <c r="H8298" s="76">
        <f t="shared" si="1784"/>
        <v>0</v>
      </c>
      <c r="I8298" s="76">
        <f t="shared" si="1784"/>
        <v>0</v>
      </c>
      <c r="J8298" s="76">
        <f t="shared" si="1784"/>
        <v>0</v>
      </c>
      <c r="K8298" s="43">
        <f t="shared" si="1785"/>
        <v>0</v>
      </c>
    </row>
    <row r="8299" spans="1:11" ht="12.75" customHeight="1">
      <c r="A8299" s="61" t="str">
        <f>"         "&amp;Labels!B77</f>
        <v xml:space="preserve">         Customer 9</v>
      </c>
      <c r="B8299" s="76">
        <f t="shared" si="1782"/>
        <v>0</v>
      </c>
      <c r="C8299" s="76">
        <f t="shared" si="1782"/>
        <v>0</v>
      </c>
      <c r="D8299" s="76">
        <f t="shared" si="1782"/>
        <v>0</v>
      </c>
      <c r="E8299" s="76">
        <f t="shared" si="1782"/>
        <v>0</v>
      </c>
      <c r="F8299" s="43">
        <f t="shared" si="1783"/>
        <v>0</v>
      </c>
      <c r="G8299" s="76">
        <f t="shared" si="1784"/>
        <v>0</v>
      </c>
      <c r="H8299" s="76">
        <f t="shared" si="1784"/>
        <v>0</v>
      </c>
      <c r="I8299" s="76">
        <f t="shared" si="1784"/>
        <v>0</v>
      </c>
      <c r="J8299" s="76">
        <f t="shared" si="1784"/>
        <v>0</v>
      </c>
      <c r="K8299" s="43">
        <f t="shared" si="1785"/>
        <v>0</v>
      </c>
    </row>
    <row r="8300" spans="1:11" ht="12.75" customHeight="1">
      <c r="A8300" s="61" t="str">
        <f>"         "&amp;Labels!B78</f>
        <v xml:space="preserve">         Customer 10</v>
      </c>
      <c r="B8300" s="76">
        <f t="shared" si="1782"/>
        <v>0</v>
      </c>
      <c r="C8300" s="76">
        <f t="shared" si="1782"/>
        <v>0</v>
      </c>
      <c r="D8300" s="76">
        <f t="shared" si="1782"/>
        <v>0</v>
      </c>
      <c r="E8300" s="76">
        <f t="shared" si="1782"/>
        <v>0</v>
      </c>
      <c r="F8300" s="43">
        <f t="shared" si="1783"/>
        <v>0</v>
      </c>
      <c r="G8300" s="76">
        <f t="shared" si="1784"/>
        <v>0</v>
      </c>
      <c r="H8300" s="76">
        <f t="shared" si="1784"/>
        <v>0</v>
      </c>
      <c r="I8300" s="76">
        <f t="shared" si="1784"/>
        <v>0</v>
      </c>
      <c r="J8300" s="76">
        <f t="shared" si="1784"/>
        <v>0</v>
      </c>
      <c r="K8300" s="43">
        <f t="shared" si="1785"/>
        <v>0</v>
      </c>
    </row>
    <row r="8301" spans="1:11" ht="12.75" customHeight="1">
      <c r="A8301" s="61" t="str">
        <f>"         "&amp;Labels!C68</f>
        <v xml:space="preserve">         Total</v>
      </c>
      <c r="B8301" s="84">
        <f t="shared" si="1782"/>
        <v>0</v>
      </c>
      <c r="C8301" s="84">
        <f t="shared" si="1782"/>
        <v>0</v>
      </c>
      <c r="D8301" s="84">
        <f t="shared" si="1782"/>
        <v>0</v>
      </c>
      <c r="E8301" s="84">
        <f t="shared" si="1782"/>
        <v>0</v>
      </c>
      <c r="F8301" s="43">
        <f t="shared" si="1783"/>
        <v>0</v>
      </c>
      <c r="G8301" s="84">
        <f t="shared" si="1784"/>
        <v>0</v>
      </c>
      <c r="H8301" s="84">
        <f t="shared" si="1784"/>
        <v>0</v>
      </c>
      <c r="I8301" s="84">
        <f t="shared" si="1784"/>
        <v>0</v>
      </c>
      <c r="J8301" s="84">
        <f t="shared" si="1784"/>
        <v>0</v>
      </c>
      <c r="K8301" s="43">
        <f t="shared" si="1785"/>
        <v>0</v>
      </c>
    </row>
    <row r="8302" spans="1:11" ht="12.75" customHeight="1">
      <c r="A8302" s="61" t="str">
        <f>"      "&amp;Labels!B88</f>
        <v xml:space="preserve">      Q 4</v>
      </c>
      <c r="B8302" s="84"/>
      <c r="C8302" s="84"/>
      <c r="D8302" s="84"/>
      <c r="E8302" s="84"/>
      <c r="F8302" s="43"/>
      <c r="G8302" s="84"/>
      <c r="H8302" s="84"/>
      <c r="I8302" s="84"/>
      <c r="J8302" s="84"/>
      <c r="K8302" s="43"/>
    </row>
    <row r="8303" spans="1:11" ht="12.75" customHeight="1">
      <c r="A8303" s="61" t="str">
        <f>"         "&amp;Labels!B69</f>
        <v xml:space="preserve">         Customer 1</v>
      </c>
      <c r="B8303" s="76">
        <f t="shared" ref="B8303:E8313" si="1786">SUM(B5023,B5351,B5679,B6007,B6335,B6663,B6991,B7319,B7647,B7975)</f>
        <v>0</v>
      </c>
      <c r="C8303" s="76">
        <f t="shared" si="1786"/>
        <v>0</v>
      </c>
      <c r="D8303" s="76">
        <f t="shared" si="1786"/>
        <v>0</v>
      </c>
      <c r="E8303" s="76">
        <f t="shared" si="1786"/>
        <v>0</v>
      </c>
      <c r="F8303" s="43">
        <f t="shared" ref="F8303:F8313" si="1787">SUM(B8303:E8303)</f>
        <v>0</v>
      </c>
      <c r="G8303" s="76">
        <f t="shared" ref="G8303:J8313" si="1788">SUM(G5023,G5351,G5679,G6007,G6335,G6663,G6991,G7319,G7647,G7975)</f>
        <v>0</v>
      </c>
      <c r="H8303" s="76">
        <f t="shared" si="1788"/>
        <v>0</v>
      </c>
      <c r="I8303" s="76">
        <f t="shared" si="1788"/>
        <v>0</v>
      </c>
      <c r="J8303" s="76">
        <f t="shared" si="1788"/>
        <v>0</v>
      </c>
      <c r="K8303" s="43">
        <f t="shared" ref="K8303:K8313" si="1789">SUM(G8303:J8303)</f>
        <v>0</v>
      </c>
    </row>
    <row r="8304" spans="1:11" ht="12.75" customHeight="1">
      <c r="A8304" s="61" t="str">
        <f>"         "&amp;Labels!B70</f>
        <v xml:space="preserve">         Customer 2</v>
      </c>
      <c r="B8304" s="76">
        <f t="shared" si="1786"/>
        <v>0</v>
      </c>
      <c r="C8304" s="76">
        <f t="shared" si="1786"/>
        <v>0</v>
      </c>
      <c r="D8304" s="76">
        <f t="shared" si="1786"/>
        <v>0</v>
      </c>
      <c r="E8304" s="76">
        <f t="shared" si="1786"/>
        <v>0</v>
      </c>
      <c r="F8304" s="43">
        <f t="shared" si="1787"/>
        <v>0</v>
      </c>
      <c r="G8304" s="76">
        <f t="shared" si="1788"/>
        <v>0</v>
      </c>
      <c r="H8304" s="76">
        <f t="shared" si="1788"/>
        <v>0</v>
      </c>
      <c r="I8304" s="76">
        <f t="shared" si="1788"/>
        <v>0</v>
      </c>
      <c r="J8304" s="76">
        <f t="shared" si="1788"/>
        <v>0</v>
      </c>
      <c r="K8304" s="43">
        <f t="shared" si="1789"/>
        <v>0</v>
      </c>
    </row>
    <row r="8305" spans="1:11" ht="12.75" customHeight="1">
      <c r="A8305" s="61" t="str">
        <f>"         "&amp;Labels!B71</f>
        <v xml:space="preserve">         Customer 3</v>
      </c>
      <c r="B8305" s="76">
        <f t="shared" si="1786"/>
        <v>0</v>
      </c>
      <c r="C8305" s="76">
        <f t="shared" si="1786"/>
        <v>0</v>
      </c>
      <c r="D8305" s="76">
        <f t="shared" si="1786"/>
        <v>0</v>
      </c>
      <c r="E8305" s="76">
        <f t="shared" si="1786"/>
        <v>0</v>
      </c>
      <c r="F8305" s="43">
        <f t="shared" si="1787"/>
        <v>0</v>
      </c>
      <c r="G8305" s="76">
        <f t="shared" si="1788"/>
        <v>0</v>
      </c>
      <c r="H8305" s="76">
        <f t="shared" si="1788"/>
        <v>0</v>
      </c>
      <c r="I8305" s="76">
        <f t="shared" si="1788"/>
        <v>0</v>
      </c>
      <c r="J8305" s="76">
        <f t="shared" si="1788"/>
        <v>0</v>
      </c>
      <c r="K8305" s="43">
        <f t="shared" si="1789"/>
        <v>0</v>
      </c>
    </row>
    <row r="8306" spans="1:11" ht="12.75" customHeight="1">
      <c r="A8306" s="61" t="str">
        <f>"         "&amp;Labels!B72</f>
        <v xml:space="preserve">         Customer 4</v>
      </c>
      <c r="B8306" s="76">
        <f t="shared" si="1786"/>
        <v>0</v>
      </c>
      <c r="C8306" s="76">
        <f t="shared" si="1786"/>
        <v>0</v>
      </c>
      <c r="D8306" s="76">
        <f t="shared" si="1786"/>
        <v>0</v>
      </c>
      <c r="E8306" s="76">
        <f t="shared" si="1786"/>
        <v>0</v>
      </c>
      <c r="F8306" s="43">
        <f t="shared" si="1787"/>
        <v>0</v>
      </c>
      <c r="G8306" s="76">
        <f t="shared" si="1788"/>
        <v>0</v>
      </c>
      <c r="H8306" s="76">
        <f t="shared" si="1788"/>
        <v>0</v>
      </c>
      <c r="I8306" s="76">
        <f t="shared" si="1788"/>
        <v>0</v>
      </c>
      <c r="J8306" s="76">
        <f t="shared" si="1788"/>
        <v>0</v>
      </c>
      <c r="K8306" s="43">
        <f t="shared" si="1789"/>
        <v>0</v>
      </c>
    </row>
    <row r="8307" spans="1:11" ht="12.75" customHeight="1">
      <c r="A8307" s="61" t="str">
        <f>"         "&amp;Labels!B73</f>
        <v xml:space="preserve">         Customer 5</v>
      </c>
      <c r="B8307" s="76">
        <f t="shared" si="1786"/>
        <v>0</v>
      </c>
      <c r="C8307" s="76">
        <f t="shared" si="1786"/>
        <v>0</v>
      </c>
      <c r="D8307" s="76">
        <f t="shared" si="1786"/>
        <v>0</v>
      </c>
      <c r="E8307" s="76">
        <f t="shared" si="1786"/>
        <v>0</v>
      </c>
      <c r="F8307" s="43">
        <f t="shared" si="1787"/>
        <v>0</v>
      </c>
      <c r="G8307" s="76">
        <f t="shared" si="1788"/>
        <v>0</v>
      </c>
      <c r="H8307" s="76">
        <f t="shared" si="1788"/>
        <v>0</v>
      </c>
      <c r="I8307" s="76">
        <f t="shared" si="1788"/>
        <v>0</v>
      </c>
      <c r="J8307" s="76">
        <f t="shared" si="1788"/>
        <v>0</v>
      </c>
      <c r="K8307" s="43">
        <f t="shared" si="1789"/>
        <v>0</v>
      </c>
    </row>
    <row r="8308" spans="1:11" ht="12.75" customHeight="1">
      <c r="A8308" s="61" t="str">
        <f>"         "&amp;Labels!B74</f>
        <v xml:space="preserve">         Customer 6</v>
      </c>
      <c r="B8308" s="76">
        <f t="shared" si="1786"/>
        <v>0</v>
      </c>
      <c r="C8308" s="76">
        <f t="shared" si="1786"/>
        <v>0</v>
      </c>
      <c r="D8308" s="76">
        <f t="shared" si="1786"/>
        <v>0</v>
      </c>
      <c r="E8308" s="76">
        <f t="shared" si="1786"/>
        <v>0</v>
      </c>
      <c r="F8308" s="43">
        <f t="shared" si="1787"/>
        <v>0</v>
      </c>
      <c r="G8308" s="76">
        <f t="shared" si="1788"/>
        <v>0</v>
      </c>
      <c r="H8308" s="76">
        <f t="shared" si="1788"/>
        <v>0</v>
      </c>
      <c r="I8308" s="76">
        <f t="shared" si="1788"/>
        <v>0</v>
      </c>
      <c r="J8308" s="76">
        <f t="shared" si="1788"/>
        <v>0</v>
      </c>
      <c r="K8308" s="43">
        <f t="shared" si="1789"/>
        <v>0</v>
      </c>
    </row>
    <row r="8309" spans="1:11" ht="12.75" customHeight="1">
      <c r="A8309" s="61" t="str">
        <f>"         "&amp;Labels!B75</f>
        <v xml:space="preserve">         Customer 7</v>
      </c>
      <c r="B8309" s="76">
        <f t="shared" si="1786"/>
        <v>0</v>
      </c>
      <c r="C8309" s="76">
        <f t="shared" si="1786"/>
        <v>0</v>
      </c>
      <c r="D8309" s="76">
        <f t="shared" si="1786"/>
        <v>0</v>
      </c>
      <c r="E8309" s="76">
        <f t="shared" si="1786"/>
        <v>0</v>
      </c>
      <c r="F8309" s="43">
        <f t="shared" si="1787"/>
        <v>0</v>
      </c>
      <c r="G8309" s="76">
        <f t="shared" si="1788"/>
        <v>0</v>
      </c>
      <c r="H8309" s="76">
        <f t="shared" si="1788"/>
        <v>0</v>
      </c>
      <c r="I8309" s="76">
        <f t="shared" si="1788"/>
        <v>0</v>
      </c>
      <c r="J8309" s="76">
        <f t="shared" si="1788"/>
        <v>0</v>
      </c>
      <c r="K8309" s="43">
        <f t="shared" si="1789"/>
        <v>0</v>
      </c>
    </row>
    <row r="8310" spans="1:11" ht="12.75" customHeight="1">
      <c r="A8310" s="61" t="str">
        <f>"         "&amp;Labels!B76</f>
        <v xml:space="preserve">         Customer 8</v>
      </c>
      <c r="B8310" s="76">
        <f t="shared" si="1786"/>
        <v>0</v>
      </c>
      <c r="C8310" s="76">
        <f t="shared" si="1786"/>
        <v>0</v>
      </c>
      <c r="D8310" s="76">
        <f t="shared" si="1786"/>
        <v>0</v>
      </c>
      <c r="E8310" s="76">
        <f t="shared" si="1786"/>
        <v>0</v>
      </c>
      <c r="F8310" s="43">
        <f t="shared" si="1787"/>
        <v>0</v>
      </c>
      <c r="G8310" s="76">
        <f t="shared" si="1788"/>
        <v>0</v>
      </c>
      <c r="H8310" s="76">
        <f t="shared" si="1788"/>
        <v>0</v>
      </c>
      <c r="I8310" s="76">
        <f t="shared" si="1788"/>
        <v>0</v>
      </c>
      <c r="J8310" s="76">
        <f t="shared" si="1788"/>
        <v>0</v>
      </c>
      <c r="K8310" s="43">
        <f t="shared" si="1789"/>
        <v>0</v>
      </c>
    </row>
    <row r="8311" spans="1:11" ht="12.75" customHeight="1">
      <c r="A8311" s="61" t="str">
        <f>"         "&amp;Labels!B77</f>
        <v xml:space="preserve">         Customer 9</v>
      </c>
      <c r="B8311" s="76">
        <f t="shared" si="1786"/>
        <v>0</v>
      </c>
      <c r="C8311" s="76">
        <f t="shared" si="1786"/>
        <v>0</v>
      </c>
      <c r="D8311" s="76">
        <f t="shared" si="1786"/>
        <v>0</v>
      </c>
      <c r="E8311" s="76">
        <f t="shared" si="1786"/>
        <v>0</v>
      </c>
      <c r="F8311" s="43">
        <f t="shared" si="1787"/>
        <v>0</v>
      </c>
      <c r="G8311" s="76">
        <f t="shared" si="1788"/>
        <v>0</v>
      </c>
      <c r="H8311" s="76">
        <f t="shared" si="1788"/>
        <v>0</v>
      </c>
      <c r="I8311" s="76">
        <f t="shared" si="1788"/>
        <v>0</v>
      </c>
      <c r="J8311" s="76">
        <f t="shared" si="1788"/>
        <v>0</v>
      </c>
      <c r="K8311" s="43">
        <f t="shared" si="1789"/>
        <v>0</v>
      </c>
    </row>
    <row r="8312" spans="1:11" ht="12.75" customHeight="1">
      <c r="A8312" s="61" t="str">
        <f>"         "&amp;Labels!B78</f>
        <v xml:space="preserve">         Customer 10</v>
      </c>
      <c r="B8312" s="76">
        <f t="shared" si="1786"/>
        <v>0</v>
      </c>
      <c r="C8312" s="76">
        <f t="shared" si="1786"/>
        <v>0</v>
      </c>
      <c r="D8312" s="76">
        <f t="shared" si="1786"/>
        <v>0</v>
      </c>
      <c r="E8312" s="76">
        <f t="shared" si="1786"/>
        <v>0</v>
      </c>
      <c r="F8312" s="43">
        <f t="shared" si="1787"/>
        <v>0</v>
      </c>
      <c r="G8312" s="76">
        <f t="shared" si="1788"/>
        <v>0</v>
      </c>
      <c r="H8312" s="76">
        <f t="shared" si="1788"/>
        <v>0</v>
      </c>
      <c r="I8312" s="76">
        <f t="shared" si="1788"/>
        <v>0</v>
      </c>
      <c r="J8312" s="76">
        <f t="shared" si="1788"/>
        <v>0</v>
      </c>
      <c r="K8312" s="43">
        <f t="shared" si="1789"/>
        <v>0</v>
      </c>
    </row>
    <row r="8313" spans="1:11" ht="12.75" customHeight="1">
      <c r="A8313" s="61" t="str">
        <f>"         "&amp;Labels!C68</f>
        <v xml:space="preserve">         Total</v>
      </c>
      <c r="B8313" s="84">
        <f t="shared" si="1786"/>
        <v>0</v>
      </c>
      <c r="C8313" s="84">
        <f t="shared" si="1786"/>
        <v>0</v>
      </c>
      <c r="D8313" s="84">
        <f t="shared" si="1786"/>
        <v>0</v>
      </c>
      <c r="E8313" s="84">
        <f t="shared" si="1786"/>
        <v>0</v>
      </c>
      <c r="F8313" s="43">
        <f t="shared" si="1787"/>
        <v>0</v>
      </c>
      <c r="G8313" s="84">
        <f t="shared" si="1788"/>
        <v>0</v>
      </c>
      <c r="H8313" s="84">
        <f t="shared" si="1788"/>
        <v>0</v>
      </c>
      <c r="I8313" s="84">
        <f t="shared" si="1788"/>
        <v>0</v>
      </c>
      <c r="J8313" s="84">
        <f t="shared" si="1788"/>
        <v>0</v>
      </c>
      <c r="K8313" s="43">
        <f t="shared" si="1789"/>
        <v>0</v>
      </c>
    </row>
    <row r="8314" spans="1:11" ht="12.75" customHeight="1">
      <c r="A8314" s="61" t="str">
        <f>"      "&amp;Labels!B89</f>
        <v xml:space="preserve">      Q 5</v>
      </c>
      <c r="B8314" s="84"/>
      <c r="C8314" s="84"/>
      <c r="D8314" s="84"/>
      <c r="E8314" s="84"/>
      <c r="F8314" s="43"/>
      <c r="G8314" s="84"/>
      <c r="H8314" s="84"/>
      <c r="I8314" s="84"/>
      <c r="J8314" s="84"/>
      <c r="K8314" s="43"/>
    </row>
    <row r="8315" spans="1:11" ht="12.75" customHeight="1">
      <c r="A8315" s="61" t="str">
        <f>"         "&amp;Labels!B69</f>
        <v xml:space="preserve">         Customer 1</v>
      </c>
      <c r="B8315" s="76">
        <f t="shared" ref="B8315:E8325" si="1790">SUM(B5035,B5363,B5691,B6019,B6347,B6675,B7003,B7331,B7659,B7987)</f>
        <v>0</v>
      </c>
      <c r="C8315" s="76">
        <f t="shared" si="1790"/>
        <v>0</v>
      </c>
      <c r="D8315" s="76">
        <f t="shared" si="1790"/>
        <v>0</v>
      </c>
      <c r="E8315" s="76">
        <f t="shared" si="1790"/>
        <v>0</v>
      </c>
      <c r="F8315" s="43">
        <f t="shared" ref="F8315:F8325" si="1791">SUM(B8315:E8315)</f>
        <v>0</v>
      </c>
      <c r="G8315" s="76">
        <f t="shared" ref="G8315:J8325" si="1792">SUM(G5035,G5363,G5691,G6019,G6347,G6675,G7003,G7331,G7659,G7987)</f>
        <v>0</v>
      </c>
      <c r="H8315" s="76">
        <f t="shared" si="1792"/>
        <v>0</v>
      </c>
      <c r="I8315" s="76">
        <f t="shared" si="1792"/>
        <v>0</v>
      </c>
      <c r="J8315" s="76">
        <f t="shared" si="1792"/>
        <v>0</v>
      </c>
      <c r="K8315" s="43">
        <f t="shared" ref="K8315:K8325" si="1793">SUM(G8315:J8315)</f>
        <v>0</v>
      </c>
    </row>
    <row r="8316" spans="1:11" ht="12.75" customHeight="1">
      <c r="A8316" s="61" t="str">
        <f>"         "&amp;Labels!B70</f>
        <v xml:space="preserve">         Customer 2</v>
      </c>
      <c r="B8316" s="76">
        <f t="shared" si="1790"/>
        <v>0</v>
      </c>
      <c r="C8316" s="76">
        <f t="shared" si="1790"/>
        <v>0</v>
      </c>
      <c r="D8316" s="76">
        <f t="shared" si="1790"/>
        <v>0</v>
      </c>
      <c r="E8316" s="76">
        <f t="shared" si="1790"/>
        <v>0</v>
      </c>
      <c r="F8316" s="43">
        <f t="shared" si="1791"/>
        <v>0</v>
      </c>
      <c r="G8316" s="76">
        <f t="shared" si="1792"/>
        <v>0</v>
      </c>
      <c r="H8316" s="76">
        <f t="shared" si="1792"/>
        <v>0</v>
      </c>
      <c r="I8316" s="76">
        <f t="shared" si="1792"/>
        <v>0</v>
      </c>
      <c r="J8316" s="76">
        <f t="shared" si="1792"/>
        <v>0</v>
      </c>
      <c r="K8316" s="43">
        <f t="shared" si="1793"/>
        <v>0</v>
      </c>
    </row>
    <row r="8317" spans="1:11" ht="12.75" customHeight="1">
      <c r="A8317" s="61" t="str">
        <f>"         "&amp;Labels!B71</f>
        <v xml:space="preserve">         Customer 3</v>
      </c>
      <c r="B8317" s="76">
        <f t="shared" si="1790"/>
        <v>0</v>
      </c>
      <c r="C8317" s="76">
        <f t="shared" si="1790"/>
        <v>0</v>
      </c>
      <c r="D8317" s="76">
        <f t="shared" si="1790"/>
        <v>0</v>
      </c>
      <c r="E8317" s="76">
        <f t="shared" si="1790"/>
        <v>0</v>
      </c>
      <c r="F8317" s="43">
        <f t="shared" si="1791"/>
        <v>0</v>
      </c>
      <c r="G8317" s="76">
        <f t="shared" si="1792"/>
        <v>0</v>
      </c>
      <c r="H8317" s="76">
        <f t="shared" si="1792"/>
        <v>0</v>
      </c>
      <c r="I8317" s="76">
        <f t="shared" si="1792"/>
        <v>0</v>
      </c>
      <c r="J8317" s="76">
        <f t="shared" si="1792"/>
        <v>0</v>
      </c>
      <c r="K8317" s="43">
        <f t="shared" si="1793"/>
        <v>0</v>
      </c>
    </row>
    <row r="8318" spans="1:11" ht="12.75" customHeight="1">
      <c r="A8318" s="61" t="str">
        <f>"         "&amp;Labels!B72</f>
        <v xml:space="preserve">         Customer 4</v>
      </c>
      <c r="B8318" s="76">
        <f t="shared" si="1790"/>
        <v>0</v>
      </c>
      <c r="C8318" s="76">
        <f t="shared" si="1790"/>
        <v>0</v>
      </c>
      <c r="D8318" s="76">
        <f t="shared" si="1790"/>
        <v>0</v>
      </c>
      <c r="E8318" s="76">
        <f t="shared" si="1790"/>
        <v>0</v>
      </c>
      <c r="F8318" s="43">
        <f t="shared" si="1791"/>
        <v>0</v>
      </c>
      <c r="G8318" s="76">
        <f t="shared" si="1792"/>
        <v>0</v>
      </c>
      <c r="H8318" s="76">
        <f t="shared" si="1792"/>
        <v>0</v>
      </c>
      <c r="I8318" s="76">
        <f t="shared" si="1792"/>
        <v>0</v>
      </c>
      <c r="J8318" s="76">
        <f t="shared" si="1792"/>
        <v>0</v>
      </c>
      <c r="K8318" s="43">
        <f t="shared" si="1793"/>
        <v>0</v>
      </c>
    </row>
    <row r="8319" spans="1:11" ht="12.75" customHeight="1">
      <c r="A8319" s="61" t="str">
        <f>"         "&amp;Labels!B73</f>
        <v xml:space="preserve">         Customer 5</v>
      </c>
      <c r="B8319" s="76">
        <f t="shared" si="1790"/>
        <v>0</v>
      </c>
      <c r="C8319" s="76">
        <f t="shared" si="1790"/>
        <v>0</v>
      </c>
      <c r="D8319" s="76">
        <f t="shared" si="1790"/>
        <v>0</v>
      </c>
      <c r="E8319" s="76">
        <f t="shared" si="1790"/>
        <v>0</v>
      </c>
      <c r="F8319" s="43">
        <f t="shared" si="1791"/>
        <v>0</v>
      </c>
      <c r="G8319" s="76">
        <f t="shared" si="1792"/>
        <v>0</v>
      </c>
      <c r="H8319" s="76">
        <f t="shared" si="1792"/>
        <v>0</v>
      </c>
      <c r="I8319" s="76">
        <f t="shared" si="1792"/>
        <v>0</v>
      </c>
      <c r="J8319" s="76">
        <f t="shared" si="1792"/>
        <v>0</v>
      </c>
      <c r="K8319" s="43">
        <f t="shared" si="1793"/>
        <v>0</v>
      </c>
    </row>
    <row r="8320" spans="1:11" ht="12.75" customHeight="1">
      <c r="A8320" s="61" t="str">
        <f>"         "&amp;Labels!B74</f>
        <v xml:space="preserve">         Customer 6</v>
      </c>
      <c r="B8320" s="76">
        <f t="shared" si="1790"/>
        <v>0</v>
      </c>
      <c r="C8320" s="76">
        <f t="shared" si="1790"/>
        <v>0</v>
      </c>
      <c r="D8320" s="76">
        <f t="shared" si="1790"/>
        <v>0</v>
      </c>
      <c r="E8320" s="76">
        <f t="shared" si="1790"/>
        <v>0</v>
      </c>
      <c r="F8320" s="43">
        <f t="shared" si="1791"/>
        <v>0</v>
      </c>
      <c r="G8320" s="76">
        <f t="shared" si="1792"/>
        <v>0</v>
      </c>
      <c r="H8320" s="76">
        <f t="shared" si="1792"/>
        <v>0</v>
      </c>
      <c r="I8320" s="76">
        <f t="shared" si="1792"/>
        <v>0</v>
      </c>
      <c r="J8320" s="76">
        <f t="shared" si="1792"/>
        <v>0</v>
      </c>
      <c r="K8320" s="43">
        <f t="shared" si="1793"/>
        <v>0</v>
      </c>
    </row>
    <row r="8321" spans="1:11" ht="12.75" customHeight="1">
      <c r="A8321" s="61" t="str">
        <f>"         "&amp;Labels!B75</f>
        <v xml:space="preserve">         Customer 7</v>
      </c>
      <c r="B8321" s="76">
        <f t="shared" si="1790"/>
        <v>0</v>
      </c>
      <c r="C8321" s="76">
        <f t="shared" si="1790"/>
        <v>0</v>
      </c>
      <c r="D8321" s="76">
        <f t="shared" si="1790"/>
        <v>0</v>
      </c>
      <c r="E8321" s="76">
        <f t="shared" si="1790"/>
        <v>0</v>
      </c>
      <c r="F8321" s="43">
        <f t="shared" si="1791"/>
        <v>0</v>
      </c>
      <c r="G8321" s="76">
        <f t="shared" si="1792"/>
        <v>0</v>
      </c>
      <c r="H8321" s="76">
        <f t="shared" si="1792"/>
        <v>0</v>
      </c>
      <c r="I8321" s="76">
        <f t="shared" si="1792"/>
        <v>0</v>
      </c>
      <c r="J8321" s="76">
        <f t="shared" si="1792"/>
        <v>0</v>
      </c>
      <c r="K8321" s="43">
        <f t="shared" si="1793"/>
        <v>0</v>
      </c>
    </row>
    <row r="8322" spans="1:11" ht="12.75" customHeight="1">
      <c r="A8322" s="61" t="str">
        <f>"         "&amp;Labels!B76</f>
        <v xml:space="preserve">         Customer 8</v>
      </c>
      <c r="B8322" s="76">
        <f t="shared" si="1790"/>
        <v>0</v>
      </c>
      <c r="C8322" s="76">
        <f t="shared" si="1790"/>
        <v>0</v>
      </c>
      <c r="D8322" s="76">
        <f t="shared" si="1790"/>
        <v>0</v>
      </c>
      <c r="E8322" s="76">
        <f t="shared" si="1790"/>
        <v>0</v>
      </c>
      <c r="F8322" s="43">
        <f t="shared" si="1791"/>
        <v>0</v>
      </c>
      <c r="G8322" s="76">
        <f t="shared" si="1792"/>
        <v>0</v>
      </c>
      <c r="H8322" s="76">
        <f t="shared" si="1792"/>
        <v>0</v>
      </c>
      <c r="I8322" s="76">
        <f t="shared" si="1792"/>
        <v>0</v>
      </c>
      <c r="J8322" s="76">
        <f t="shared" si="1792"/>
        <v>0</v>
      </c>
      <c r="K8322" s="43">
        <f t="shared" si="1793"/>
        <v>0</v>
      </c>
    </row>
    <row r="8323" spans="1:11" ht="12.75" customHeight="1">
      <c r="A8323" s="61" t="str">
        <f>"         "&amp;Labels!B77</f>
        <v xml:space="preserve">         Customer 9</v>
      </c>
      <c r="B8323" s="76">
        <f t="shared" si="1790"/>
        <v>0</v>
      </c>
      <c r="C8323" s="76">
        <f t="shared" si="1790"/>
        <v>0</v>
      </c>
      <c r="D8323" s="76">
        <f t="shared" si="1790"/>
        <v>0</v>
      </c>
      <c r="E8323" s="76">
        <f t="shared" si="1790"/>
        <v>0</v>
      </c>
      <c r="F8323" s="43">
        <f t="shared" si="1791"/>
        <v>0</v>
      </c>
      <c r="G8323" s="76">
        <f t="shared" si="1792"/>
        <v>0</v>
      </c>
      <c r="H8323" s="76">
        <f t="shared" si="1792"/>
        <v>0</v>
      </c>
      <c r="I8323" s="76">
        <f t="shared" si="1792"/>
        <v>0</v>
      </c>
      <c r="J8323" s="76">
        <f t="shared" si="1792"/>
        <v>0</v>
      </c>
      <c r="K8323" s="43">
        <f t="shared" si="1793"/>
        <v>0</v>
      </c>
    </row>
    <row r="8324" spans="1:11" ht="12.75" customHeight="1">
      <c r="A8324" s="61" t="str">
        <f>"         "&amp;Labels!B78</f>
        <v xml:space="preserve">         Customer 10</v>
      </c>
      <c r="B8324" s="76">
        <f t="shared" si="1790"/>
        <v>0</v>
      </c>
      <c r="C8324" s="76">
        <f t="shared" si="1790"/>
        <v>0</v>
      </c>
      <c r="D8324" s="76">
        <f t="shared" si="1790"/>
        <v>0</v>
      </c>
      <c r="E8324" s="76">
        <f t="shared" si="1790"/>
        <v>0</v>
      </c>
      <c r="F8324" s="43">
        <f t="shared" si="1791"/>
        <v>0</v>
      </c>
      <c r="G8324" s="76">
        <f t="shared" si="1792"/>
        <v>0</v>
      </c>
      <c r="H8324" s="76">
        <f t="shared" si="1792"/>
        <v>0</v>
      </c>
      <c r="I8324" s="76">
        <f t="shared" si="1792"/>
        <v>0</v>
      </c>
      <c r="J8324" s="76">
        <f t="shared" si="1792"/>
        <v>0</v>
      </c>
      <c r="K8324" s="43">
        <f t="shared" si="1793"/>
        <v>0</v>
      </c>
    </row>
    <row r="8325" spans="1:11" ht="12.75" customHeight="1">
      <c r="A8325" s="61" t="str">
        <f>"         "&amp;Labels!C68</f>
        <v xml:space="preserve">         Total</v>
      </c>
      <c r="B8325" s="84">
        <f t="shared" si="1790"/>
        <v>0</v>
      </c>
      <c r="C8325" s="84">
        <f t="shared" si="1790"/>
        <v>0</v>
      </c>
      <c r="D8325" s="84">
        <f t="shared" si="1790"/>
        <v>0</v>
      </c>
      <c r="E8325" s="84">
        <f t="shared" si="1790"/>
        <v>0</v>
      </c>
      <c r="F8325" s="43">
        <f t="shared" si="1791"/>
        <v>0</v>
      </c>
      <c r="G8325" s="84">
        <f t="shared" si="1792"/>
        <v>0</v>
      </c>
      <c r="H8325" s="84">
        <f t="shared" si="1792"/>
        <v>0</v>
      </c>
      <c r="I8325" s="84">
        <f t="shared" si="1792"/>
        <v>0</v>
      </c>
      <c r="J8325" s="84">
        <f t="shared" si="1792"/>
        <v>0</v>
      </c>
      <c r="K8325" s="43">
        <f t="shared" si="1793"/>
        <v>0</v>
      </c>
    </row>
    <row r="8326" spans="1:11" ht="12.75" customHeight="1">
      <c r="A8326" s="61" t="str">
        <f>"      "&amp;Labels!B90</f>
        <v xml:space="preserve">      Q 6</v>
      </c>
      <c r="B8326" s="84"/>
      <c r="C8326" s="84"/>
      <c r="D8326" s="84"/>
      <c r="E8326" s="84"/>
      <c r="F8326" s="43"/>
      <c r="G8326" s="84"/>
      <c r="H8326" s="84"/>
      <c r="I8326" s="84"/>
      <c r="J8326" s="84"/>
      <c r="K8326" s="43"/>
    </row>
    <row r="8327" spans="1:11" ht="12.75" customHeight="1">
      <c r="A8327" s="61" t="str">
        <f>"         "&amp;Labels!B69</f>
        <v xml:space="preserve">         Customer 1</v>
      </c>
      <c r="B8327" s="76">
        <f t="shared" ref="B8327:E8337" si="1794">SUM(B5047,B5375,B5703,B6031,B6359,B6687,B7015,B7343,B7671,B7999)</f>
        <v>0</v>
      </c>
      <c r="C8327" s="76">
        <f t="shared" si="1794"/>
        <v>0</v>
      </c>
      <c r="D8327" s="76">
        <f t="shared" si="1794"/>
        <v>0</v>
      </c>
      <c r="E8327" s="76">
        <f t="shared" si="1794"/>
        <v>0</v>
      </c>
      <c r="F8327" s="43">
        <f t="shared" ref="F8327:F8337" si="1795">SUM(B8327:E8327)</f>
        <v>0</v>
      </c>
      <c r="G8327" s="76">
        <f t="shared" ref="G8327:J8337" si="1796">SUM(G5047,G5375,G5703,G6031,G6359,G6687,G7015,G7343,G7671,G7999)</f>
        <v>0</v>
      </c>
      <c r="H8327" s="76">
        <f t="shared" si="1796"/>
        <v>0</v>
      </c>
      <c r="I8327" s="76">
        <f t="shared" si="1796"/>
        <v>0</v>
      </c>
      <c r="J8327" s="76">
        <f t="shared" si="1796"/>
        <v>0</v>
      </c>
      <c r="K8327" s="43">
        <f t="shared" ref="K8327:K8337" si="1797">SUM(G8327:J8327)</f>
        <v>0</v>
      </c>
    </row>
    <row r="8328" spans="1:11" ht="12.75" customHeight="1">
      <c r="A8328" s="61" t="str">
        <f>"         "&amp;Labels!B70</f>
        <v xml:space="preserve">         Customer 2</v>
      </c>
      <c r="B8328" s="76">
        <f t="shared" si="1794"/>
        <v>0</v>
      </c>
      <c r="C8328" s="76">
        <f t="shared" si="1794"/>
        <v>0</v>
      </c>
      <c r="D8328" s="76">
        <f t="shared" si="1794"/>
        <v>0</v>
      </c>
      <c r="E8328" s="76">
        <f t="shared" si="1794"/>
        <v>0</v>
      </c>
      <c r="F8328" s="43">
        <f t="shared" si="1795"/>
        <v>0</v>
      </c>
      <c r="G8328" s="76">
        <f t="shared" si="1796"/>
        <v>0</v>
      </c>
      <c r="H8328" s="76">
        <f t="shared" si="1796"/>
        <v>0</v>
      </c>
      <c r="I8328" s="76">
        <f t="shared" si="1796"/>
        <v>0</v>
      </c>
      <c r="J8328" s="76">
        <f t="shared" si="1796"/>
        <v>0</v>
      </c>
      <c r="K8328" s="43">
        <f t="shared" si="1797"/>
        <v>0</v>
      </c>
    </row>
    <row r="8329" spans="1:11" ht="12.75" customHeight="1">
      <c r="A8329" s="61" t="str">
        <f>"         "&amp;Labels!B71</f>
        <v xml:space="preserve">         Customer 3</v>
      </c>
      <c r="B8329" s="76">
        <f t="shared" si="1794"/>
        <v>0</v>
      </c>
      <c r="C8329" s="76">
        <f t="shared" si="1794"/>
        <v>0</v>
      </c>
      <c r="D8329" s="76">
        <f t="shared" si="1794"/>
        <v>0</v>
      </c>
      <c r="E8329" s="76">
        <f t="shared" si="1794"/>
        <v>0</v>
      </c>
      <c r="F8329" s="43">
        <f t="shared" si="1795"/>
        <v>0</v>
      </c>
      <c r="G8329" s="76">
        <f t="shared" si="1796"/>
        <v>0</v>
      </c>
      <c r="H8329" s="76">
        <f t="shared" si="1796"/>
        <v>0</v>
      </c>
      <c r="I8329" s="76">
        <f t="shared" si="1796"/>
        <v>0</v>
      </c>
      <c r="J8329" s="76">
        <f t="shared" si="1796"/>
        <v>0</v>
      </c>
      <c r="K8329" s="43">
        <f t="shared" si="1797"/>
        <v>0</v>
      </c>
    </row>
    <row r="8330" spans="1:11" ht="12.75" customHeight="1">
      <c r="A8330" s="61" t="str">
        <f>"         "&amp;Labels!B72</f>
        <v xml:space="preserve">         Customer 4</v>
      </c>
      <c r="B8330" s="76">
        <f t="shared" si="1794"/>
        <v>0</v>
      </c>
      <c r="C8330" s="76">
        <f t="shared" si="1794"/>
        <v>0</v>
      </c>
      <c r="D8330" s="76">
        <f t="shared" si="1794"/>
        <v>0</v>
      </c>
      <c r="E8330" s="76">
        <f t="shared" si="1794"/>
        <v>0</v>
      </c>
      <c r="F8330" s="43">
        <f t="shared" si="1795"/>
        <v>0</v>
      </c>
      <c r="G8330" s="76">
        <f t="shared" si="1796"/>
        <v>0</v>
      </c>
      <c r="H8330" s="76">
        <f t="shared" si="1796"/>
        <v>0</v>
      </c>
      <c r="I8330" s="76">
        <f t="shared" si="1796"/>
        <v>0</v>
      </c>
      <c r="J8330" s="76">
        <f t="shared" si="1796"/>
        <v>0</v>
      </c>
      <c r="K8330" s="43">
        <f t="shared" si="1797"/>
        <v>0</v>
      </c>
    </row>
    <row r="8331" spans="1:11" ht="12.75" customHeight="1">
      <c r="A8331" s="61" t="str">
        <f>"         "&amp;Labels!B73</f>
        <v xml:space="preserve">         Customer 5</v>
      </c>
      <c r="B8331" s="76">
        <f t="shared" si="1794"/>
        <v>0</v>
      </c>
      <c r="C8331" s="76">
        <f t="shared" si="1794"/>
        <v>0</v>
      </c>
      <c r="D8331" s="76">
        <f t="shared" si="1794"/>
        <v>0</v>
      </c>
      <c r="E8331" s="76">
        <f t="shared" si="1794"/>
        <v>0</v>
      </c>
      <c r="F8331" s="43">
        <f t="shared" si="1795"/>
        <v>0</v>
      </c>
      <c r="G8331" s="76">
        <f t="shared" si="1796"/>
        <v>0</v>
      </c>
      <c r="H8331" s="76">
        <f t="shared" si="1796"/>
        <v>0</v>
      </c>
      <c r="I8331" s="76">
        <f t="shared" si="1796"/>
        <v>0</v>
      </c>
      <c r="J8331" s="76">
        <f t="shared" si="1796"/>
        <v>0</v>
      </c>
      <c r="K8331" s="43">
        <f t="shared" si="1797"/>
        <v>0</v>
      </c>
    </row>
    <row r="8332" spans="1:11" ht="12.75" customHeight="1">
      <c r="A8332" s="61" t="str">
        <f>"         "&amp;Labels!B74</f>
        <v xml:space="preserve">         Customer 6</v>
      </c>
      <c r="B8332" s="76">
        <f t="shared" si="1794"/>
        <v>0</v>
      </c>
      <c r="C8332" s="76">
        <f t="shared" si="1794"/>
        <v>0</v>
      </c>
      <c r="D8332" s="76">
        <f t="shared" si="1794"/>
        <v>0</v>
      </c>
      <c r="E8332" s="76">
        <f t="shared" si="1794"/>
        <v>0</v>
      </c>
      <c r="F8332" s="43">
        <f t="shared" si="1795"/>
        <v>0</v>
      </c>
      <c r="G8332" s="76">
        <f t="shared" si="1796"/>
        <v>0</v>
      </c>
      <c r="H8332" s="76">
        <f t="shared" si="1796"/>
        <v>0</v>
      </c>
      <c r="I8332" s="76">
        <f t="shared" si="1796"/>
        <v>0</v>
      </c>
      <c r="J8332" s="76">
        <f t="shared" si="1796"/>
        <v>0</v>
      </c>
      <c r="K8332" s="43">
        <f t="shared" si="1797"/>
        <v>0</v>
      </c>
    </row>
    <row r="8333" spans="1:11" ht="12.75" customHeight="1">
      <c r="A8333" s="61" t="str">
        <f>"         "&amp;Labels!B75</f>
        <v xml:space="preserve">         Customer 7</v>
      </c>
      <c r="B8333" s="76">
        <f t="shared" si="1794"/>
        <v>0</v>
      </c>
      <c r="C8333" s="76">
        <f t="shared" si="1794"/>
        <v>0</v>
      </c>
      <c r="D8333" s="76">
        <f t="shared" si="1794"/>
        <v>0</v>
      </c>
      <c r="E8333" s="76">
        <f t="shared" si="1794"/>
        <v>0</v>
      </c>
      <c r="F8333" s="43">
        <f t="shared" si="1795"/>
        <v>0</v>
      </c>
      <c r="G8333" s="76">
        <f t="shared" si="1796"/>
        <v>0</v>
      </c>
      <c r="H8333" s="76">
        <f t="shared" si="1796"/>
        <v>0</v>
      </c>
      <c r="I8333" s="76">
        <f t="shared" si="1796"/>
        <v>0</v>
      </c>
      <c r="J8333" s="76">
        <f t="shared" si="1796"/>
        <v>0</v>
      </c>
      <c r="K8333" s="43">
        <f t="shared" si="1797"/>
        <v>0</v>
      </c>
    </row>
    <row r="8334" spans="1:11" ht="12.75" customHeight="1">
      <c r="A8334" s="61" t="str">
        <f>"         "&amp;Labels!B76</f>
        <v xml:space="preserve">         Customer 8</v>
      </c>
      <c r="B8334" s="76">
        <f t="shared" si="1794"/>
        <v>0</v>
      </c>
      <c r="C8334" s="76">
        <f t="shared" si="1794"/>
        <v>0</v>
      </c>
      <c r="D8334" s="76">
        <f t="shared" si="1794"/>
        <v>0</v>
      </c>
      <c r="E8334" s="76">
        <f t="shared" si="1794"/>
        <v>0</v>
      </c>
      <c r="F8334" s="43">
        <f t="shared" si="1795"/>
        <v>0</v>
      </c>
      <c r="G8334" s="76">
        <f t="shared" si="1796"/>
        <v>0</v>
      </c>
      <c r="H8334" s="76">
        <f t="shared" si="1796"/>
        <v>0</v>
      </c>
      <c r="I8334" s="76">
        <f t="shared" si="1796"/>
        <v>0</v>
      </c>
      <c r="J8334" s="76">
        <f t="shared" si="1796"/>
        <v>0</v>
      </c>
      <c r="K8334" s="43">
        <f t="shared" si="1797"/>
        <v>0</v>
      </c>
    </row>
    <row r="8335" spans="1:11" ht="12.75" customHeight="1">
      <c r="A8335" s="61" t="str">
        <f>"         "&amp;Labels!B77</f>
        <v xml:space="preserve">         Customer 9</v>
      </c>
      <c r="B8335" s="76">
        <f t="shared" si="1794"/>
        <v>0</v>
      </c>
      <c r="C8335" s="76">
        <f t="shared" si="1794"/>
        <v>0</v>
      </c>
      <c r="D8335" s="76">
        <f t="shared" si="1794"/>
        <v>0</v>
      </c>
      <c r="E8335" s="76">
        <f t="shared" si="1794"/>
        <v>0</v>
      </c>
      <c r="F8335" s="43">
        <f t="shared" si="1795"/>
        <v>0</v>
      </c>
      <c r="G8335" s="76">
        <f t="shared" si="1796"/>
        <v>0</v>
      </c>
      <c r="H8335" s="76">
        <f t="shared" si="1796"/>
        <v>0</v>
      </c>
      <c r="I8335" s="76">
        <f t="shared" si="1796"/>
        <v>0</v>
      </c>
      <c r="J8335" s="76">
        <f t="shared" si="1796"/>
        <v>0</v>
      </c>
      <c r="K8335" s="43">
        <f t="shared" si="1797"/>
        <v>0</v>
      </c>
    </row>
    <row r="8336" spans="1:11" ht="12.75" customHeight="1">
      <c r="A8336" s="61" t="str">
        <f>"         "&amp;Labels!B78</f>
        <v xml:space="preserve">         Customer 10</v>
      </c>
      <c r="B8336" s="76">
        <f t="shared" si="1794"/>
        <v>0</v>
      </c>
      <c r="C8336" s="76">
        <f t="shared" si="1794"/>
        <v>0</v>
      </c>
      <c r="D8336" s="76">
        <f t="shared" si="1794"/>
        <v>0</v>
      </c>
      <c r="E8336" s="76">
        <f t="shared" si="1794"/>
        <v>0</v>
      </c>
      <c r="F8336" s="43">
        <f t="shared" si="1795"/>
        <v>0</v>
      </c>
      <c r="G8336" s="76">
        <f t="shared" si="1796"/>
        <v>0</v>
      </c>
      <c r="H8336" s="76">
        <f t="shared" si="1796"/>
        <v>0</v>
      </c>
      <c r="I8336" s="76">
        <f t="shared" si="1796"/>
        <v>0</v>
      </c>
      <c r="J8336" s="76">
        <f t="shared" si="1796"/>
        <v>0</v>
      </c>
      <c r="K8336" s="43">
        <f t="shared" si="1797"/>
        <v>0</v>
      </c>
    </row>
    <row r="8337" spans="1:11" ht="12.75" customHeight="1">
      <c r="A8337" s="61" t="str">
        <f>"         "&amp;Labels!C68</f>
        <v xml:space="preserve">         Total</v>
      </c>
      <c r="B8337" s="84">
        <f t="shared" si="1794"/>
        <v>0</v>
      </c>
      <c r="C8337" s="84">
        <f t="shared" si="1794"/>
        <v>0</v>
      </c>
      <c r="D8337" s="84">
        <f t="shared" si="1794"/>
        <v>0</v>
      </c>
      <c r="E8337" s="84">
        <f t="shared" si="1794"/>
        <v>0</v>
      </c>
      <c r="F8337" s="43">
        <f t="shared" si="1795"/>
        <v>0</v>
      </c>
      <c r="G8337" s="84">
        <f t="shared" si="1796"/>
        <v>0</v>
      </c>
      <c r="H8337" s="84">
        <f t="shared" si="1796"/>
        <v>0</v>
      </c>
      <c r="I8337" s="84">
        <f t="shared" si="1796"/>
        <v>0</v>
      </c>
      <c r="J8337" s="84">
        <f t="shared" si="1796"/>
        <v>0</v>
      </c>
      <c r="K8337" s="43">
        <f t="shared" si="1797"/>
        <v>0</v>
      </c>
    </row>
    <row r="8338" spans="1:11" ht="12.75" customHeight="1">
      <c r="A8338" s="61" t="str">
        <f>"      "&amp;Labels!B91</f>
        <v xml:space="preserve">      Q 7</v>
      </c>
      <c r="B8338" s="84"/>
      <c r="C8338" s="84"/>
      <c r="D8338" s="84"/>
      <c r="E8338" s="84"/>
      <c r="F8338" s="43"/>
      <c r="G8338" s="84"/>
      <c r="H8338" s="84"/>
      <c r="I8338" s="84"/>
      <c r="J8338" s="84"/>
      <c r="K8338" s="43"/>
    </row>
    <row r="8339" spans="1:11" ht="12.75" customHeight="1">
      <c r="A8339" s="61" t="str">
        <f>"         "&amp;Labels!B69</f>
        <v xml:space="preserve">         Customer 1</v>
      </c>
      <c r="B8339" s="76">
        <f t="shared" ref="B8339:E8349" si="1798">SUM(B5059,B5387,B5715,B6043,B6371,B6699,B7027,B7355,B7683,B8011)</f>
        <v>0</v>
      </c>
      <c r="C8339" s="76">
        <f t="shared" si="1798"/>
        <v>0</v>
      </c>
      <c r="D8339" s="76">
        <f t="shared" si="1798"/>
        <v>0</v>
      </c>
      <c r="E8339" s="76">
        <f t="shared" si="1798"/>
        <v>0</v>
      </c>
      <c r="F8339" s="43">
        <f t="shared" ref="F8339:F8349" si="1799">SUM(B8339:E8339)</f>
        <v>0</v>
      </c>
      <c r="G8339" s="76">
        <f t="shared" ref="G8339:J8349" si="1800">SUM(G5059,G5387,G5715,G6043,G6371,G6699,G7027,G7355,G7683,G8011)</f>
        <v>0</v>
      </c>
      <c r="H8339" s="76">
        <f t="shared" si="1800"/>
        <v>0</v>
      </c>
      <c r="I8339" s="76">
        <f t="shared" si="1800"/>
        <v>0</v>
      </c>
      <c r="J8339" s="76">
        <f t="shared" si="1800"/>
        <v>0</v>
      </c>
      <c r="K8339" s="43">
        <f t="shared" ref="K8339:K8349" si="1801">SUM(G8339:J8339)</f>
        <v>0</v>
      </c>
    </row>
    <row r="8340" spans="1:11" ht="12.75" customHeight="1">
      <c r="A8340" s="61" t="str">
        <f>"         "&amp;Labels!B70</f>
        <v xml:space="preserve">         Customer 2</v>
      </c>
      <c r="B8340" s="76">
        <f t="shared" si="1798"/>
        <v>0</v>
      </c>
      <c r="C8340" s="76">
        <f t="shared" si="1798"/>
        <v>0</v>
      </c>
      <c r="D8340" s="76">
        <f t="shared" si="1798"/>
        <v>0</v>
      </c>
      <c r="E8340" s="76">
        <f t="shared" si="1798"/>
        <v>0</v>
      </c>
      <c r="F8340" s="43">
        <f t="shared" si="1799"/>
        <v>0</v>
      </c>
      <c r="G8340" s="76">
        <f t="shared" si="1800"/>
        <v>0</v>
      </c>
      <c r="H8340" s="76">
        <f t="shared" si="1800"/>
        <v>0</v>
      </c>
      <c r="I8340" s="76">
        <f t="shared" si="1800"/>
        <v>0</v>
      </c>
      <c r="J8340" s="76">
        <f t="shared" si="1800"/>
        <v>0</v>
      </c>
      <c r="K8340" s="43">
        <f t="shared" si="1801"/>
        <v>0</v>
      </c>
    </row>
    <row r="8341" spans="1:11" ht="12.75" customHeight="1">
      <c r="A8341" s="61" t="str">
        <f>"         "&amp;Labels!B71</f>
        <v xml:space="preserve">         Customer 3</v>
      </c>
      <c r="B8341" s="76">
        <f t="shared" si="1798"/>
        <v>0</v>
      </c>
      <c r="C8341" s="76">
        <f t="shared" si="1798"/>
        <v>0</v>
      </c>
      <c r="D8341" s="76">
        <f t="shared" si="1798"/>
        <v>0</v>
      </c>
      <c r="E8341" s="76">
        <f t="shared" si="1798"/>
        <v>0</v>
      </c>
      <c r="F8341" s="43">
        <f t="shared" si="1799"/>
        <v>0</v>
      </c>
      <c r="G8341" s="76">
        <f t="shared" si="1800"/>
        <v>0</v>
      </c>
      <c r="H8341" s="76">
        <f t="shared" si="1800"/>
        <v>0</v>
      </c>
      <c r="I8341" s="76">
        <f t="shared" si="1800"/>
        <v>0</v>
      </c>
      <c r="J8341" s="76">
        <f t="shared" si="1800"/>
        <v>0</v>
      </c>
      <c r="K8341" s="43">
        <f t="shared" si="1801"/>
        <v>0</v>
      </c>
    </row>
    <row r="8342" spans="1:11" ht="12.75" customHeight="1">
      <c r="A8342" s="61" t="str">
        <f>"         "&amp;Labels!B72</f>
        <v xml:space="preserve">         Customer 4</v>
      </c>
      <c r="B8342" s="76">
        <f t="shared" si="1798"/>
        <v>0</v>
      </c>
      <c r="C8342" s="76">
        <f t="shared" si="1798"/>
        <v>0</v>
      </c>
      <c r="D8342" s="76">
        <f t="shared" si="1798"/>
        <v>0</v>
      </c>
      <c r="E8342" s="76">
        <f t="shared" si="1798"/>
        <v>0</v>
      </c>
      <c r="F8342" s="43">
        <f t="shared" si="1799"/>
        <v>0</v>
      </c>
      <c r="G8342" s="76">
        <f t="shared" si="1800"/>
        <v>0</v>
      </c>
      <c r="H8342" s="76">
        <f t="shared" si="1800"/>
        <v>0</v>
      </c>
      <c r="I8342" s="76">
        <f t="shared" si="1800"/>
        <v>0</v>
      </c>
      <c r="J8342" s="76">
        <f t="shared" si="1800"/>
        <v>0</v>
      </c>
      <c r="K8342" s="43">
        <f t="shared" si="1801"/>
        <v>0</v>
      </c>
    </row>
    <row r="8343" spans="1:11" ht="12.75" customHeight="1">
      <c r="A8343" s="61" t="str">
        <f>"         "&amp;Labels!B73</f>
        <v xml:space="preserve">         Customer 5</v>
      </c>
      <c r="B8343" s="76">
        <f t="shared" si="1798"/>
        <v>0</v>
      </c>
      <c r="C8343" s="76">
        <f t="shared" si="1798"/>
        <v>0</v>
      </c>
      <c r="D8343" s="76">
        <f t="shared" si="1798"/>
        <v>0</v>
      </c>
      <c r="E8343" s="76">
        <f t="shared" si="1798"/>
        <v>0</v>
      </c>
      <c r="F8343" s="43">
        <f t="shared" si="1799"/>
        <v>0</v>
      </c>
      <c r="G8343" s="76">
        <f t="shared" si="1800"/>
        <v>0</v>
      </c>
      <c r="H8343" s="76">
        <f t="shared" si="1800"/>
        <v>0</v>
      </c>
      <c r="I8343" s="76">
        <f t="shared" si="1800"/>
        <v>0</v>
      </c>
      <c r="J8343" s="76">
        <f t="shared" si="1800"/>
        <v>0</v>
      </c>
      <c r="K8343" s="43">
        <f t="shared" si="1801"/>
        <v>0</v>
      </c>
    </row>
    <row r="8344" spans="1:11" ht="12.75" customHeight="1">
      <c r="A8344" s="61" t="str">
        <f>"         "&amp;Labels!B74</f>
        <v xml:space="preserve">         Customer 6</v>
      </c>
      <c r="B8344" s="76">
        <f t="shared" si="1798"/>
        <v>0</v>
      </c>
      <c r="C8344" s="76">
        <f t="shared" si="1798"/>
        <v>0</v>
      </c>
      <c r="D8344" s="76">
        <f t="shared" si="1798"/>
        <v>0</v>
      </c>
      <c r="E8344" s="76">
        <f t="shared" si="1798"/>
        <v>0</v>
      </c>
      <c r="F8344" s="43">
        <f t="shared" si="1799"/>
        <v>0</v>
      </c>
      <c r="G8344" s="76">
        <f t="shared" si="1800"/>
        <v>0</v>
      </c>
      <c r="H8344" s="76">
        <f t="shared" si="1800"/>
        <v>0</v>
      </c>
      <c r="I8344" s="76">
        <f t="shared" si="1800"/>
        <v>0</v>
      </c>
      <c r="J8344" s="76">
        <f t="shared" si="1800"/>
        <v>0</v>
      </c>
      <c r="K8344" s="43">
        <f t="shared" si="1801"/>
        <v>0</v>
      </c>
    </row>
    <row r="8345" spans="1:11" ht="12.75" customHeight="1">
      <c r="A8345" s="61" t="str">
        <f>"         "&amp;Labels!B75</f>
        <v xml:space="preserve">         Customer 7</v>
      </c>
      <c r="B8345" s="76">
        <f t="shared" si="1798"/>
        <v>0</v>
      </c>
      <c r="C8345" s="76">
        <f t="shared" si="1798"/>
        <v>0</v>
      </c>
      <c r="D8345" s="76">
        <f t="shared" si="1798"/>
        <v>0</v>
      </c>
      <c r="E8345" s="76">
        <f t="shared" si="1798"/>
        <v>0</v>
      </c>
      <c r="F8345" s="43">
        <f t="shared" si="1799"/>
        <v>0</v>
      </c>
      <c r="G8345" s="76">
        <f t="shared" si="1800"/>
        <v>0</v>
      </c>
      <c r="H8345" s="76">
        <f t="shared" si="1800"/>
        <v>0</v>
      </c>
      <c r="I8345" s="76">
        <f t="shared" si="1800"/>
        <v>0</v>
      </c>
      <c r="J8345" s="76">
        <f t="shared" si="1800"/>
        <v>0</v>
      </c>
      <c r="K8345" s="43">
        <f t="shared" si="1801"/>
        <v>0</v>
      </c>
    </row>
    <row r="8346" spans="1:11" ht="12.75" customHeight="1">
      <c r="A8346" s="61" t="str">
        <f>"         "&amp;Labels!B76</f>
        <v xml:space="preserve">         Customer 8</v>
      </c>
      <c r="B8346" s="76">
        <f t="shared" si="1798"/>
        <v>0</v>
      </c>
      <c r="C8346" s="76">
        <f t="shared" si="1798"/>
        <v>0</v>
      </c>
      <c r="D8346" s="76">
        <f t="shared" si="1798"/>
        <v>0</v>
      </c>
      <c r="E8346" s="76">
        <f t="shared" si="1798"/>
        <v>0</v>
      </c>
      <c r="F8346" s="43">
        <f t="shared" si="1799"/>
        <v>0</v>
      </c>
      <c r="G8346" s="76">
        <f t="shared" si="1800"/>
        <v>0</v>
      </c>
      <c r="H8346" s="76">
        <f t="shared" si="1800"/>
        <v>0</v>
      </c>
      <c r="I8346" s="76">
        <f t="shared" si="1800"/>
        <v>0</v>
      </c>
      <c r="J8346" s="76">
        <f t="shared" si="1800"/>
        <v>0</v>
      </c>
      <c r="K8346" s="43">
        <f t="shared" si="1801"/>
        <v>0</v>
      </c>
    </row>
    <row r="8347" spans="1:11" ht="12.75" customHeight="1">
      <c r="A8347" s="61" t="str">
        <f>"         "&amp;Labels!B77</f>
        <v xml:space="preserve">         Customer 9</v>
      </c>
      <c r="B8347" s="76">
        <f t="shared" si="1798"/>
        <v>0</v>
      </c>
      <c r="C8347" s="76">
        <f t="shared" si="1798"/>
        <v>0</v>
      </c>
      <c r="D8347" s="76">
        <f t="shared" si="1798"/>
        <v>0</v>
      </c>
      <c r="E8347" s="76">
        <f t="shared" si="1798"/>
        <v>0</v>
      </c>
      <c r="F8347" s="43">
        <f t="shared" si="1799"/>
        <v>0</v>
      </c>
      <c r="G8347" s="76">
        <f t="shared" si="1800"/>
        <v>0</v>
      </c>
      <c r="H8347" s="76">
        <f t="shared" si="1800"/>
        <v>0</v>
      </c>
      <c r="I8347" s="76">
        <f t="shared" si="1800"/>
        <v>0</v>
      </c>
      <c r="J8347" s="76">
        <f t="shared" si="1800"/>
        <v>0</v>
      </c>
      <c r="K8347" s="43">
        <f t="shared" si="1801"/>
        <v>0</v>
      </c>
    </row>
    <row r="8348" spans="1:11" ht="12.75" customHeight="1">
      <c r="A8348" s="61" t="str">
        <f>"         "&amp;Labels!B78</f>
        <v xml:space="preserve">         Customer 10</v>
      </c>
      <c r="B8348" s="76">
        <f t="shared" si="1798"/>
        <v>0</v>
      </c>
      <c r="C8348" s="76">
        <f t="shared" si="1798"/>
        <v>0</v>
      </c>
      <c r="D8348" s="76">
        <f t="shared" si="1798"/>
        <v>0</v>
      </c>
      <c r="E8348" s="76">
        <f t="shared" si="1798"/>
        <v>0</v>
      </c>
      <c r="F8348" s="43">
        <f t="shared" si="1799"/>
        <v>0</v>
      </c>
      <c r="G8348" s="76">
        <f t="shared" si="1800"/>
        <v>0</v>
      </c>
      <c r="H8348" s="76">
        <f t="shared" si="1800"/>
        <v>0</v>
      </c>
      <c r="I8348" s="76">
        <f t="shared" si="1800"/>
        <v>0</v>
      </c>
      <c r="J8348" s="76">
        <f t="shared" si="1800"/>
        <v>0</v>
      </c>
      <c r="K8348" s="43">
        <f t="shared" si="1801"/>
        <v>0</v>
      </c>
    </row>
    <row r="8349" spans="1:11" ht="12.75" customHeight="1">
      <c r="A8349" s="61" t="str">
        <f>"         "&amp;Labels!C68</f>
        <v xml:space="preserve">         Total</v>
      </c>
      <c r="B8349" s="84">
        <f t="shared" si="1798"/>
        <v>0</v>
      </c>
      <c r="C8349" s="84">
        <f t="shared" si="1798"/>
        <v>0</v>
      </c>
      <c r="D8349" s="84">
        <f t="shared" si="1798"/>
        <v>0</v>
      </c>
      <c r="E8349" s="84">
        <f t="shared" si="1798"/>
        <v>0</v>
      </c>
      <c r="F8349" s="43">
        <f t="shared" si="1799"/>
        <v>0</v>
      </c>
      <c r="G8349" s="84">
        <f t="shared" si="1800"/>
        <v>0</v>
      </c>
      <c r="H8349" s="84">
        <f t="shared" si="1800"/>
        <v>0</v>
      </c>
      <c r="I8349" s="84">
        <f t="shared" si="1800"/>
        <v>0</v>
      </c>
      <c r="J8349" s="84">
        <f t="shared" si="1800"/>
        <v>0</v>
      </c>
      <c r="K8349" s="43">
        <f t="shared" si="1801"/>
        <v>0</v>
      </c>
    </row>
    <row r="8350" spans="1:11" ht="12.75" customHeight="1">
      <c r="A8350" s="61" t="str">
        <f>"      "&amp;Labels!B92</f>
        <v xml:space="preserve">      Q 8</v>
      </c>
      <c r="B8350" s="84"/>
      <c r="C8350" s="84"/>
      <c r="D8350" s="84"/>
      <c r="E8350" s="84"/>
      <c r="F8350" s="43"/>
      <c r="G8350" s="84"/>
      <c r="H8350" s="84"/>
      <c r="I8350" s="84"/>
      <c r="J8350" s="84"/>
      <c r="K8350" s="43"/>
    </row>
    <row r="8351" spans="1:11" ht="12.75" customHeight="1">
      <c r="A8351" s="61" t="str">
        <f>"         "&amp;Labels!B69</f>
        <v xml:space="preserve">         Customer 1</v>
      </c>
      <c r="B8351" s="76">
        <f t="shared" ref="B8351:E8372" si="1802">SUM(B5071,B5399,B5727,B6055,B6383,B6711,B7039,B7367,B7695,B8023)</f>
        <v>0</v>
      </c>
      <c r="C8351" s="76">
        <f t="shared" si="1802"/>
        <v>0</v>
      </c>
      <c r="D8351" s="76">
        <f t="shared" si="1802"/>
        <v>0</v>
      </c>
      <c r="E8351" s="76">
        <f t="shared" si="1802"/>
        <v>0</v>
      </c>
      <c r="F8351" s="43">
        <f t="shared" ref="F8351:F8372" si="1803">SUM(B8351:E8351)</f>
        <v>0</v>
      </c>
      <c r="G8351" s="76">
        <f t="shared" ref="G8351:J8372" si="1804">SUM(G5071,G5399,G5727,G6055,G6383,G6711,G7039,G7367,G7695,G8023)</f>
        <v>0</v>
      </c>
      <c r="H8351" s="76">
        <f t="shared" si="1804"/>
        <v>0</v>
      </c>
      <c r="I8351" s="76">
        <f t="shared" si="1804"/>
        <v>0</v>
      </c>
      <c r="J8351" s="76">
        <f t="shared" si="1804"/>
        <v>0</v>
      </c>
      <c r="K8351" s="43">
        <f t="shared" ref="K8351:K8372" si="1805">SUM(G8351:J8351)</f>
        <v>0</v>
      </c>
    </row>
    <row r="8352" spans="1:11" ht="12.75" customHeight="1">
      <c r="A8352" s="61" t="str">
        <f>"         "&amp;Labels!B70</f>
        <v xml:space="preserve">         Customer 2</v>
      </c>
      <c r="B8352" s="76">
        <f t="shared" si="1802"/>
        <v>0</v>
      </c>
      <c r="C8352" s="76">
        <f t="shared" si="1802"/>
        <v>0</v>
      </c>
      <c r="D8352" s="76">
        <f t="shared" si="1802"/>
        <v>0</v>
      </c>
      <c r="E8352" s="76">
        <f t="shared" si="1802"/>
        <v>0</v>
      </c>
      <c r="F8352" s="43">
        <f t="shared" si="1803"/>
        <v>0</v>
      </c>
      <c r="G8352" s="76">
        <f t="shared" si="1804"/>
        <v>0</v>
      </c>
      <c r="H8352" s="76">
        <f t="shared" si="1804"/>
        <v>0</v>
      </c>
      <c r="I8352" s="76">
        <f t="shared" si="1804"/>
        <v>0</v>
      </c>
      <c r="J8352" s="76">
        <f t="shared" si="1804"/>
        <v>0</v>
      </c>
      <c r="K8352" s="43">
        <f t="shared" si="1805"/>
        <v>0</v>
      </c>
    </row>
    <row r="8353" spans="1:11" ht="12.75" customHeight="1">
      <c r="A8353" s="61" t="str">
        <f>"         "&amp;Labels!B71</f>
        <v xml:space="preserve">         Customer 3</v>
      </c>
      <c r="B8353" s="76">
        <f t="shared" si="1802"/>
        <v>0</v>
      </c>
      <c r="C8353" s="76">
        <f t="shared" si="1802"/>
        <v>0</v>
      </c>
      <c r="D8353" s="76">
        <f t="shared" si="1802"/>
        <v>0</v>
      </c>
      <c r="E8353" s="76">
        <f t="shared" si="1802"/>
        <v>0</v>
      </c>
      <c r="F8353" s="43">
        <f t="shared" si="1803"/>
        <v>0</v>
      </c>
      <c r="G8353" s="76">
        <f t="shared" si="1804"/>
        <v>0</v>
      </c>
      <c r="H8353" s="76">
        <f t="shared" si="1804"/>
        <v>0</v>
      </c>
      <c r="I8353" s="76">
        <f t="shared" si="1804"/>
        <v>0</v>
      </c>
      <c r="J8353" s="76">
        <f t="shared" si="1804"/>
        <v>0</v>
      </c>
      <c r="K8353" s="43">
        <f t="shared" si="1805"/>
        <v>0</v>
      </c>
    </row>
    <row r="8354" spans="1:11" ht="12.75" customHeight="1">
      <c r="A8354" s="61" t="str">
        <f>"         "&amp;Labels!B72</f>
        <v xml:space="preserve">         Customer 4</v>
      </c>
      <c r="B8354" s="76">
        <f t="shared" si="1802"/>
        <v>0</v>
      </c>
      <c r="C8354" s="76">
        <f t="shared" si="1802"/>
        <v>0</v>
      </c>
      <c r="D8354" s="76">
        <f t="shared" si="1802"/>
        <v>0</v>
      </c>
      <c r="E8354" s="76">
        <f t="shared" si="1802"/>
        <v>0</v>
      </c>
      <c r="F8354" s="43">
        <f t="shared" si="1803"/>
        <v>0</v>
      </c>
      <c r="G8354" s="76">
        <f t="shared" si="1804"/>
        <v>0</v>
      </c>
      <c r="H8354" s="76">
        <f t="shared" si="1804"/>
        <v>0</v>
      </c>
      <c r="I8354" s="76">
        <f t="shared" si="1804"/>
        <v>0</v>
      </c>
      <c r="J8354" s="76">
        <f t="shared" si="1804"/>
        <v>0</v>
      </c>
      <c r="K8354" s="43">
        <f t="shared" si="1805"/>
        <v>0</v>
      </c>
    </row>
    <row r="8355" spans="1:11" ht="12.75" customHeight="1">
      <c r="A8355" s="61" t="str">
        <f>"         "&amp;Labels!B73</f>
        <v xml:space="preserve">         Customer 5</v>
      </c>
      <c r="B8355" s="76">
        <f t="shared" si="1802"/>
        <v>0</v>
      </c>
      <c r="C8355" s="76">
        <f t="shared" si="1802"/>
        <v>0</v>
      </c>
      <c r="D8355" s="76">
        <f t="shared" si="1802"/>
        <v>0</v>
      </c>
      <c r="E8355" s="76">
        <f t="shared" si="1802"/>
        <v>0</v>
      </c>
      <c r="F8355" s="43">
        <f t="shared" si="1803"/>
        <v>0</v>
      </c>
      <c r="G8355" s="76">
        <f t="shared" si="1804"/>
        <v>0</v>
      </c>
      <c r="H8355" s="76">
        <f t="shared" si="1804"/>
        <v>0</v>
      </c>
      <c r="I8355" s="76">
        <f t="shared" si="1804"/>
        <v>0</v>
      </c>
      <c r="J8355" s="76">
        <f t="shared" si="1804"/>
        <v>0</v>
      </c>
      <c r="K8355" s="43">
        <f t="shared" si="1805"/>
        <v>0</v>
      </c>
    </row>
    <row r="8356" spans="1:11" ht="12.75" customHeight="1">
      <c r="A8356" s="61" t="str">
        <f>"         "&amp;Labels!B74</f>
        <v xml:space="preserve">         Customer 6</v>
      </c>
      <c r="B8356" s="76">
        <f t="shared" si="1802"/>
        <v>0</v>
      </c>
      <c r="C8356" s="76">
        <f t="shared" si="1802"/>
        <v>0</v>
      </c>
      <c r="D8356" s="76">
        <f t="shared" si="1802"/>
        <v>0</v>
      </c>
      <c r="E8356" s="76">
        <f t="shared" si="1802"/>
        <v>0</v>
      </c>
      <c r="F8356" s="43">
        <f t="shared" si="1803"/>
        <v>0</v>
      </c>
      <c r="G8356" s="76">
        <f t="shared" si="1804"/>
        <v>0</v>
      </c>
      <c r="H8356" s="76">
        <f t="shared" si="1804"/>
        <v>0</v>
      </c>
      <c r="I8356" s="76">
        <f t="shared" si="1804"/>
        <v>0</v>
      </c>
      <c r="J8356" s="76">
        <f t="shared" si="1804"/>
        <v>0</v>
      </c>
      <c r="K8356" s="43">
        <f t="shared" si="1805"/>
        <v>0</v>
      </c>
    </row>
    <row r="8357" spans="1:11" ht="12.75" customHeight="1">
      <c r="A8357" s="61" t="str">
        <f>"         "&amp;Labels!B75</f>
        <v xml:space="preserve">         Customer 7</v>
      </c>
      <c r="B8357" s="76">
        <f t="shared" si="1802"/>
        <v>0</v>
      </c>
      <c r="C8357" s="76">
        <f t="shared" si="1802"/>
        <v>0</v>
      </c>
      <c r="D8357" s="76">
        <f t="shared" si="1802"/>
        <v>0</v>
      </c>
      <c r="E8357" s="76">
        <f t="shared" si="1802"/>
        <v>0</v>
      </c>
      <c r="F8357" s="43">
        <f t="shared" si="1803"/>
        <v>0</v>
      </c>
      <c r="G8357" s="76">
        <f t="shared" si="1804"/>
        <v>0</v>
      </c>
      <c r="H8357" s="76">
        <f t="shared" si="1804"/>
        <v>0</v>
      </c>
      <c r="I8357" s="76">
        <f t="shared" si="1804"/>
        <v>0</v>
      </c>
      <c r="J8357" s="76">
        <f t="shared" si="1804"/>
        <v>0</v>
      </c>
      <c r="K8357" s="43">
        <f t="shared" si="1805"/>
        <v>0</v>
      </c>
    </row>
    <row r="8358" spans="1:11" ht="12.75" customHeight="1">
      <c r="A8358" s="61" t="str">
        <f>"         "&amp;Labels!B76</f>
        <v xml:space="preserve">         Customer 8</v>
      </c>
      <c r="B8358" s="76">
        <f t="shared" si="1802"/>
        <v>0</v>
      </c>
      <c r="C8358" s="76">
        <f t="shared" si="1802"/>
        <v>0</v>
      </c>
      <c r="D8358" s="76">
        <f t="shared" si="1802"/>
        <v>0</v>
      </c>
      <c r="E8358" s="76">
        <f t="shared" si="1802"/>
        <v>0</v>
      </c>
      <c r="F8358" s="43">
        <f t="shared" si="1803"/>
        <v>0</v>
      </c>
      <c r="G8358" s="76">
        <f t="shared" si="1804"/>
        <v>0</v>
      </c>
      <c r="H8358" s="76">
        <f t="shared" si="1804"/>
        <v>0</v>
      </c>
      <c r="I8358" s="76">
        <f t="shared" si="1804"/>
        <v>0</v>
      </c>
      <c r="J8358" s="76">
        <f t="shared" si="1804"/>
        <v>0</v>
      </c>
      <c r="K8358" s="43">
        <f t="shared" si="1805"/>
        <v>0</v>
      </c>
    </row>
    <row r="8359" spans="1:11" ht="12.75" customHeight="1">
      <c r="A8359" s="61" t="str">
        <f>"         "&amp;Labels!B77</f>
        <v xml:space="preserve">         Customer 9</v>
      </c>
      <c r="B8359" s="76">
        <f t="shared" si="1802"/>
        <v>0</v>
      </c>
      <c r="C8359" s="76">
        <f t="shared" si="1802"/>
        <v>0</v>
      </c>
      <c r="D8359" s="76">
        <f t="shared" si="1802"/>
        <v>0</v>
      </c>
      <c r="E8359" s="76">
        <f t="shared" si="1802"/>
        <v>0</v>
      </c>
      <c r="F8359" s="43">
        <f t="shared" si="1803"/>
        <v>0</v>
      </c>
      <c r="G8359" s="76">
        <f t="shared" si="1804"/>
        <v>0</v>
      </c>
      <c r="H8359" s="76">
        <f t="shared" si="1804"/>
        <v>0</v>
      </c>
      <c r="I8359" s="76">
        <f t="shared" si="1804"/>
        <v>0</v>
      </c>
      <c r="J8359" s="76">
        <f t="shared" si="1804"/>
        <v>0</v>
      </c>
      <c r="K8359" s="43">
        <f t="shared" si="1805"/>
        <v>0</v>
      </c>
    </row>
    <row r="8360" spans="1:11" ht="12.75" customHeight="1">
      <c r="A8360" s="61" t="str">
        <f>"         "&amp;Labels!B78</f>
        <v xml:space="preserve">         Customer 10</v>
      </c>
      <c r="B8360" s="76">
        <f t="shared" si="1802"/>
        <v>0</v>
      </c>
      <c r="C8360" s="76">
        <f t="shared" si="1802"/>
        <v>0</v>
      </c>
      <c r="D8360" s="76">
        <f t="shared" si="1802"/>
        <v>0</v>
      </c>
      <c r="E8360" s="76">
        <f t="shared" si="1802"/>
        <v>0</v>
      </c>
      <c r="F8360" s="43">
        <f t="shared" si="1803"/>
        <v>0</v>
      </c>
      <c r="G8360" s="76">
        <f t="shared" si="1804"/>
        <v>0</v>
      </c>
      <c r="H8360" s="76">
        <f t="shared" si="1804"/>
        <v>0</v>
      </c>
      <c r="I8360" s="76">
        <f t="shared" si="1804"/>
        <v>0</v>
      </c>
      <c r="J8360" s="76">
        <f t="shared" si="1804"/>
        <v>0</v>
      </c>
      <c r="K8360" s="43">
        <f t="shared" si="1805"/>
        <v>0</v>
      </c>
    </row>
    <row r="8361" spans="1:11" ht="12.75" customHeight="1">
      <c r="A8361" s="61" t="str">
        <f>"         "&amp;Labels!C68</f>
        <v xml:space="preserve">         Total</v>
      </c>
      <c r="B8361" s="84">
        <f t="shared" si="1802"/>
        <v>0</v>
      </c>
      <c r="C8361" s="84">
        <f t="shared" si="1802"/>
        <v>0</v>
      </c>
      <c r="D8361" s="84">
        <f t="shared" si="1802"/>
        <v>0</v>
      </c>
      <c r="E8361" s="84">
        <f t="shared" si="1802"/>
        <v>0</v>
      </c>
      <c r="F8361" s="43">
        <f t="shared" si="1803"/>
        <v>0</v>
      </c>
      <c r="G8361" s="84">
        <f t="shared" si="1804"/>
        <v>0</v>
      </c>
      <c r="H8361" s="84">
        <f t="shared" si="1804"/>
        <v>0</v>
      </c>
      <c r="I8361" s="84">
        <f t="shared" si="1804"/>
        <v>0</v>
      </c>
      <c r="J8361" s="84">
        <f t="shared" si="1804"/>
        <v>0</v>
      </c>
      <c r="K8361" s="43">
        <f t="shared" si="1805"/>
        <v>0</v>
      </c>
    </row>
    <row r="8362" spans="1:11" ht="12.75" customHeight="1">
      <c r="A8362" s="55" t="str">
        <f>"      "&amp;Labels!C84</f>
        <v xml:space="preserve">      Total</v>
      </c>
      <c r="B8362" s="74">
        <f t="shared" si="1802"/>
        <v>0</v>
      </c>
      <c r="C8362" s="74">
        <f t="shared" si="1802"/>
        <v>0</v>
      </c>
      <c r="D8362" s="74">
        <f t="shared" si="1802"/>
        <v>0</v>
      </c>
      <c r="E8362" s="74">
        <f t="shared" si="1802"/>
        <v>0</v>
      </c>
      <c r="F8362" s="43">
        <f t="shared" si="1803"/>
        <v>0</v>
      </c>
      <c r="G8362" s="74">
        <f t="shared" si="1804"/>
        <v>0</v>
      </c>
      <c r="H8362" s="74">
        <f t="shared" si="1804"/>
        <v>0</v>
      </c>
      <c r="I8362" s="74">
        <f t="shared" si="1804"/>
        <v>0</v>
      </c>
      <c r="J8362" s="74">
        <f t="shared" si="1804"/>
        <v>0</v>
      </c>
      <c r="K8362" s="43">
        <f t="shared" si="1805"/>
        <v>0</v>
      </c>
    </row>
    <row r="8363" spans="1:11" ht="12.75" customHeight="1">
      <c r="A8363" s="61" t="str">
        <f>"         "&amp;Labels!B69</f>
        <v xml:space="preserve">         Customer 1</v>
      </c>
      <c r="B8363" s="76">
        <f t="shared" si="1802"/>
        <v>0</v>
      </c>
      <c r="C8363" s="76">
        <f t="shared" si="1802"/>
        <v>0</v>
      </c>
      <c r="D8363" s="76">
        <f t="shared" si="1802"/>
        <v>0</v>
      </c>
      <c r="E8363" s="76">
        <f t="shared" si="1802"/>
        <v>0</v>
      </c>
      <c r="F8363" s="43">
        <f t="shared" si="1803"/>
        <v>0</v>
      </c>
      <c r="G8363" s="76">
        <f t="shared" si="1804"/>
        <v>0</v>
      </c>
      <c r="H8363" s="76">
        <f t="shared" si="1804"/>
        <v>0</v>
      </c>
      <c r="I8363" s="76">
        <f t="shared" si="1804"/>
        <v>0</v>
      </c>
      <c r="J8363" s="76">
        <f t="shared" si="1804"/>
        <v>0</v>
      </c>
      <c r="K8363" s="43">
        <f t="shared" si="1805"/>
        <v>0</v>
      </c>
    </row>
    <row r="8364" spans="1:11" ht="12.75" customHeight="1">
      <c r="A8364" s="61" t="str">
        <f>"         "&amp;Labels!B70</f>
        <v xml:space="preserve">         Customer 2</v>
      </c>
      <c r="B8364" s="76">
        <f t="shared" si="1802"/>
        <v>0</v>
      </c>
      <c r="C8364" s="76">
        <f t="shared" si="1802"/>
        <v>0</v>
      </c>
      <c r="D8364" s="76">
        <f t="shared" si="1802"/>
        <v>0</v>
      </c>
      <c r="E8364" s="76">
        <f t="shared" si="1802"/>
        <v>0</v>
      </c>
      <c r="F8364" s="43">
        <f t="shared" si="1803"/>
        <v>0</v>
      </c>
      <c r="G8364" s="76">
        <f t="shared" si="1804"/>
        <v>0</v>
      </c>
      <c r="H8364" s="76">
        <f t="shared" si="1804"/>
        <v>0</v>
      </c>
      <c r="I8364" s="76">
        <f t="shared" si="1804"/>
        <v>0</v>
      </c>
      <c r="J8364" s="76">
        <f t="shared" si="1804"/>
        <v>0</v>
      </c>
      <c r="K8364" s="43">
        <f t="shared" si="1805"/>
        <v>0</v>
      </c>
    </row>
    <row r="8365" spans="1:11" ht="12.75" customHeight="1">
      <c r="A8365" s="61" t="str">
        <f>"         "&amp;Labels!B71</f>
        <v xml:space="preserve">         Customer 3</v>
      </c>
      <c r="B8365" s="76">
        <f t="shared" si="1802"/>
        <v>0</v>
      </c>
      <c r="C8365" s="76">
        <f t="shared" si="1802"/>
        <v>0</v>
      </c>
      <c r="D8365" s="76">
        <f t="shared" si="1802"/>
        <v>0</v>
      </c>
      <c r="E8365" s="76">
        <f t="shared" si="1802"/>
        <v>0</v>
      </c>
      <c r="F8365" s="43">
        <f t="shared" si="1803"/>
        <v>0</v>
      </c>
      <c r="G8365" s="76">
        <f t="shared" si="1804"/>
        <v>0</v>
      </c>
      <c r="H8365" s="76">
        <f t="shared" si="1804"/>
        <v>0</v>
      </c>
      <c r="I8365" s="76">
        <f t="shared" si="1804"/>
        <v>0</v>
      </c>
      <c r="J8365" s="76">
        <f t="shared" si="1804"/>
        <v>0</v>
      </c>
      <c r="K8365" s="43">
        <f t="shared" si="1805"/>
        <v>0</v>
      </c>
    </row>
    <row r="8366" spans="1:11" ht="12.75" customHeight="1">
      <c r="A8366" s="61" t="str">
        <f>"         "&amp;Labels!B72</f>
        <v xml:space="preserve">         Customer 4</v>
      </c>
      <c r="B8366" s="76">
        <f t="shared" si="1802"/>
        <v>0</v>
      </c>
      <c r="C8366" s="76">
        <f t="shared" si="1802"/>
        <v>0</v>
      </c>
      <c r="D8366" s="76">
        <f t="shared" si="1802"/>
        <v>0</v>
      </c>
      <c r="E8366" s="76">
        <f t="shared" si="1802"/>
        <v>0</v>
      </c>
      <c r="F8366" s="43">
        <f t="shared" si="1803"/>
        <v>0</v>
      </c>
      <c r="G8366" s="76">
        <f t="shared" si="1804"/>
        <v>0</v>
      </c>
      <c r="H8366" s="76">
        <f t="shared" si="1804"/>
        <v>0</v>
      </c>
      <c r="I8366" s="76">
        <f t="shared" si="1804"/>
        <v>0</v>
      </c>
      <c r="J8366" s="76">
        <f t="shared" si="1804"/>
        <v>0</v>
      </c>
      <c r="K8366" s="43">
        <f t="shared" si="1805"/>
        <v>0</v>
      </c>
    </row>
    <row r="8367" spans="1:11" ht="12.75" customHeight="1">
      <c r="A8367" s="61" t="str">
        <f>"         "&amp;Labels!B73</f>
        <v xml:space="preserve">         Customer 5</v>
      </c>
      <c r="B8367" s="76">
        <f t="shared" si="1802"/>
        <v>0</v>
      </c>
      <c r="C8367" s="76">
        <f t="shared" si="1802"/>
        <v>0</v>
      </c>
      <c r="D8367" s="76">
        <f t="shared" si="1802"/>
        <v>0</v>
      </c>
      <c r="E8367" s="76">
        <f t="shared" si="1802"/>
        <v>0</v>
      </c>
      <c r="F8367" s="43">
        <f t="shared" si="1803"/>
        <v>0</v>
      </c>
      <c r="G8367" s="76">
        <f t="shared" si="1804"/>
        <v>0</v>
      </c>
      <c r="H8367" s="76">
        <f t="shared" si="1804"/>
        <v>0</v>
      </c>
      <c r="I8367" s="76">
        <f t="shared" si="1804"/>
        <v>0</v>
      </c>
      <c r="J8367" s="76">
        <f t="shared" si="1804"/>
        <v>0</v>
      </c>
      <c r="K8367" s="43">
        <f t="shared" si="1805"/>
        <v>0</v>
      </c>
    </row>
    <row r="8368" spans="1:11" ht="12.75" customHeight="1">
      <c r="A8368" s="61" t="str">
        <f>"         "&amp;Labels!B74</f>
        <v xml:space="preserve">         Customer 6</v>
      </c>
      <c r="B8368" s="76">
        <f t="shared" si="1802"/>
        <v>0</v>
      </c>
      <c r="C8368" s="76">
        <f t="shared" si="1802"/>
        <v>0</v>
      </c>
      <c r="D8368" s="76">
        <f t="shared" si="1802"/>
        <v>0</v>
      </c>
      <c r="E8368" s="76">
        <f t="shared" si="1802"/>
        <v>0</v>
      </c>
      <c r="F8368" s="43">
        <f t="shared" si="1803"/>
        <v>0</v>
      </c>
      <c r="G8368" s="76">
        <f t="shared" si="1804"/>
        <v>0</v>
      </c>
      <c r="H8368" s="76">
        <f t="shared" si="1804"/>
        <v>0</v>
      </c>
      <c r="I8368" s="76">
        <f t="shared" si="1804"/>
        <v>0</v>
      </c>
      <c r="J8368" s="76">
        <f t="shared" si="1804"/>
        <v>0</v>
      </c>
      <c r="K8368" s="43">
        <f t="shared" si="1805"/>
        <v>0</v>
      </c>
    </row>
    <row r="8369" spans="1:11" ht="12.75" customHeight="1">
      <c r="A8369" s="61" t="str">
        <f>"         "&amp;Labels!B75</f>
        <v xml:space="preserve">         Customer 7</v>
      </c>
      <c r="B8369" s="76">
        <f t="shared" si="1802"/>
        <v>0</v>
      </c>
      <c r="C8369" s="76">
        <f t="shared" si="1802"/>
        <v>0</v>
      </c>
      <c r="D8369" s="76">
        <f t="shared" si="1802"/>
        <v>0</v>
      </c>
      <c r="E8369" s="76">
        <f t="shared" si="1802"/>
        <v>0</v>
      </c>
      <c r="F8369" s="43">
        <f t="shared" si="1803"/>
        <v>0</v>
      </c>
      <c r="G8369" s="76">
        <f t="shared" si="1804"/>
        <v>0</v>
      </c>
      <c r="H8369" s="76">
        <f t="shared" si="1804"/>
        <v>0</v>
      </c>
      <c r="I8369" s="76">
        <f t="shared" si="1804"/>
        <v>0</v>
      </c>
      <c r="J8369" s="76">
        <f t="shared" si="1804"/>
        <v>0</v>
      </c>
      <c r="K8369" s="43">
        <f t="shared" si="1805"/>
        <v>0</v>
      </c>
    </row>
    <row r="8370" spans="1:11" ht="12.75" customHeight="1">
      <c r="A8370" s="61" t="str">
        <f>"         "&amp;Labels!B76</f>
        <v xml:space="preserve">         Customer 8</v>
      </c>
      <c r="B8370" s="76">
        <f t="shared" si="1802"/>
        <v>0</v>
      </c>
      <c r="C8370" s="76">
        <f t="shared" si="1802"/>
        <v>0</v>
      </c>
      <c r="D8370" s="76">
        <f t="shared" si="1802"/>
        <v>0</v>
      </c>
      <c r="E8370" s="76">
        <f t="shared" si="1802"/>
        <v>0</v>
      </c>
      <c r="F8370" s="43">
        <f t="shared" si="1803"/>
        <v>0</v>
      </c>
      <c r="G8370" s="76">
        <f t="shared" si="1804"/>
        <v>0</v>
      </c>
      <c r="H8370" s="76">
        <f t="shared" si="1804"/>
        <v>0</v>
      </c>
      <c r="I8370" s="76">
        <f t="shared" si="1804"/>
        <v>0</v>
      </c>
      <c r="J8370" s="76">
        <f t="shared" si="1804"/>
        <v>0</v>
      </c>
      <c r="K8370" s="43">
        <f t="shared" si="1805"/>
        <v>0</v>
      </c>
    </row>
    <row r="8371" spans="1:11" ht="12.75" customHeight="1">
      <c r="A8371" s="61" t="str">
        <f>"         "&amp;Labels!B77</f>
        <v xml:space="preserve">         Customer 9</v>
      </c>
      <c r="B8371" s="76">
        <f t="shared" si="1802"/>
        <v>0</v>
      </c>
      <c r="C8371" s="76">
        <f t="shared" si="1802"/>
        <v>0</v>
      </c>
      <c r="D8371" s="76">
        <f t="shared" si="1802"/>
        <v>0</v>
      </c>
      <c r="E8371" s="76">
        <f t="shared" si="1802"/>
        <v>0</v>
      </c>
      <c r="F8371" s="43">
        <f t="shared" si="1803"/>
        <v>0</v>
      </c>
      <c r="G8371" s="76">
        <f t="shared" si="1804"/>
        <v>0</v>
      </c>
      <c r="H8371" s="76">
        <f t="shared" si="1804"/>
        <v>0</v>
      </c>
      <c r="I8371" s="76">
        <f t="shared" si="1804"/>
        <v>0</v>
      </c>
      <c r="J8371" s="76">
        <f t="shared" si="1804"/>
        <v>0</v>
      </c>
      <c r="K8371" s="43">
        <f t="shared" si="1805"/>
        <v>0</v>
      </c>
    </row>
    <row r="8372" spans="1:11" ht="12.75" customHeight="1">
      <c r="A8372" s="61" t="str">
        <f>"         "&amp;Labels!B78</f>
        <v xml:space="preserve">         Customer 10</v>
      </c>
      <c r="B8372" s="76">
        <f t="shared" si="1802"/>
        <v>0</v>
      </c>
      <c r="C8372" s="76">
        <f t="shared" si="1802"/>
        <v>0</v>
      </c>
      <c r="D8372" s="76">
        <f t="shared" si="1802"/>
        <v>0</v>
      </c>
      <c r="E8372" s="76">
        <f t="shared" si="1802"/>
        <v>0</v>
      </c>
      <c r="F8372" s="43">
        <f t="shared" si="1803"/>
        <v>0</v>
      </c>
      <c r="G8372" s="76">
        <f t="shared" si="1804"/>
        <v>0</v>
      </c>
      <c r="H8372" s="76">
        <f t="shared" si="1804"/>
        <v>0</v>
      </c>
      <c r="I8372" s="76">
        <f t="shared" si="1804"/>
        <v>0</v>
      </c>
      <c r="J8372" s="76">
        <f t="shared" si="1804"/>
        <v>0</v>
      </c>
      <c r="K8372" s="43">
        <f t="shared" si="1805"/>
        <v>0</v>
      </c>
    </row>
    <row r="8373" spans="1:11" ht="12.75" customHeight="1">
      <c r="A8373" s="61" t="str">
        <f>"         "&amp;Labels!C68</f>
        <v xml:space="preserve">         Total</v>
      </c>
      <c r="B8373" s="84">
        <f>B8362</f>
        <v>0</v>
      </c>
      <c r="C8373" s="84">
        <f>C8362</f>
        <v>0</v>
      </c>
      <c r="D8373" s="84">
        <f>D8362</f>
        <v>0</v>
      </c>
      <c r="E8373" s="84">
        <f>E8362</f>
        <v>0</v>
      </c>
      <c r="F8373" s="43">
        <f>SUM(B8362:E8362)</f>
        <v>0</v>
      </c>
      <c r="G8373" s="84">
        <f>G8362</f>
        <v>0</v>
      </c>
      <c r="H8373" s="84">
        <f>H8362</f>
        <v>0</v>
      </c>
      <c r="I8373" s="84">
        <f>I8362</f>
        <v>0</v>
      </c>
      <c r="J8373" s="84">
        <f>J8362</f>
        <v>0</v>
      </c>
      <c r="K8373" s="43">
        <f>SUM(G8362:J8362)</f>
        <v>0</v>
      </c>
    </row>
    <row r="8374" spans="1:11" ht="12.75" customHeight="1">
      <c r="A8374" s="63" t="str">
        <f>"   "&amp;Labels!C106</f>
        <v xml:space="preserve">   Total</v>
      </c>
      <c r="B8374" s="77">
        <f>B8155</f>
        <v>0</v>
      </c>
      <c r="C8374" s="77">
        <f>C8155</f>
        <v>0</v>
      </c>
      <c r="D8374" s="77">
        <f>D8155</f>
        <v>0</v>
      </c>
      <c r="E8374" s="77">
        <f>E8155</f>
        <v>0</v>
      </c>
      <c r="F8374" s="43">
        <f>SUM(B8155:E8155)</f>
        <v>0</v>
      </c>
      <c r="G8374" s="77">
        <f>G8155</f>
        <v>0</v>
      </c>
      <c r="H8374" s="77">
        <f>H8155</f>
        <v>0</v>
      </c>
      <c r="I8374" s="77">
        <f>I8155</f>
        <v>0</v>
      </c>
      <c r="J8374" s="77">
        <f>J8155</f>
        <v>0</v>
      </c>
      <c r="K8374" s="43">
        <f>SUM(G8155:J8155)</f>
        <v>0</v>
      </c>
    </row>
    <row r="8375" spans="1:11" ht="12.75" customHeight="1">
      <c r="A8375" s="61" t="str">
        <f>"      "&amp;Labels!B85</f>
        <v xml:space="preserve">      Q 1</v>
      </c>
      <c r="B8375" s="84"/>
      <c r="C8375" s="84"/>
      <c r="D8375" s="84"/>
      <c r="E8375" s="84"/>
      <c r="F8375" s="43"/>
      <c r="G8375" s="84"/>
      <c r="H8375" s="84"/>
      <c r="I8375" s="84"/>
      <c r="J8375" s="84"/>
      <c r="K8375" s="43"/>
    </row>
    <row r="8376" spans="1:11" ht="12.75" customHeight="1">
      <c r="A8376" s="61" t="str">
        <f>"         "&amp;Labels!B69</f>
        <v xml:space="preserve">         Customer 1</v>
      </c>
      <c r="B8376" s="76">
        <f t="shared" ref="B8376:E8386" si="1806">SUM(B5096,B5424,B5752,B6080,B6408,B6736,B7064,B7392,B7720,B8048)</f>
        <v>0</v>
      </c>
      <c r="C8376" s="76">
        <f t="shared" si="1806"/>
        <v>0</v>
      </c>
      <c r="D8376" s="76">
        <f t="shared" si="1806"/>
        <v>0</v>
      </c>
      <c r="E8376" s="76">
        <f t="shared" si="1806"/>
        <v>0</v>
      </c>
      <c r="F8376" s="43">
        <f t="shared" ref="F8376:F8386" si="1807">SUM(B8376:E8376)</f>
        <v>0</v>
      </c>
      <c r="G8376" s="76">
        <f t="shared" ref="G8376:J8386" si="1808">SUM(G5096,G5424,G5752,G6080,G6408,G6736,G7064,G7392,G7720,G8048)</f>
        <v>0</v>
      </c>
      <c r="H8376" s="76">
        <f t="shared" si="1808"/>
        <v>0</v>
      </c>
      <c r="I8376" s="76">
        <f t="shared" si="1808"/>
        <v>0</v>
      </c>
      <c r="J8376" s="76">
        <f t="shared" si="1808"/>
        <v>0</v>
      </c>
      <c r="K8376" s="43">
        <f t="shared" ref="K8376:K8386" si="1809">SUM(G8376:J8376)</f>
        <v>0</v>
      </c>
    </row>
    <row r="8377" spans="1:11" ht="12.75" customHeight="1">
      <c r="A8377" s="61" t="str">
        <f>"         "&amp;Labels!B70</f>
        <v xml:space="preserve">         Customer 2</v>
      </c>
      <c r="B8377" s="76">
        <f t="shared" si="1806"/>
        <v>0</v>
      </c>
      <c r="C8377" s="76">
        <f t="shared" si="1806"/>
        <v>0</v>
      </c>
      <c r="D8377" s="76">
        <f t="shared" si="1806"/>
        <v>0</v>
      </c>
      <c r="E8377" s="76">
        <f t="shared" si="1806"/>
        <v>0</v>
      </c>
      <c r="F8377" s="43">
        <f t="shared" si="1807"/>
        <v>0</v>
      </c>
      <c r="G8377" s="76">
        <f t="shared" si="1808"/>
        <v>0</v>
      </c>
      <c r="H8377" s="76">
        <f t="shared" si="1808"/>
        <v>0</v>
      </c>
      <c r="I8377" s="76">
        <f t="shared" si="1808"/>
        <v>0</v>
      </c>
      <c r="J8377" s="76">
        <f t="shared" si="1808"/>
        <v>0</v>
      </c>
      <c r="K8377" s="43">
        <f t="shared" si="1809"/>
        <v>0</v>
      </c>
    </row>
    <row r="8378" spans="1:11" ht="12.75" customHeight="1">
      <c r="A8378" s="61" t="str">
        <f>"         "&amp;Labels!B71</f>
        <v xml:space="preserve">         Customer 3</v>
      </c>
      <c r="B8378" s="76">
        <f t="shared" si="1806"/>
        <v>0</v>
      </c>
      <c r="C8378" s="76">
        <f t="shared" si="1806"/>
        <v>0</v>
      </c>
      <c r="D8378" s="76">
        <f t="shared" si="1806"/>
        <v>0</v>
      </c>
      <c r="E8378" s="76">
        <f t="shared" si="1806"/>
        <v>0</v>
      </c>
      <c r="F8378" s="43">
        <f t="shared" si="1807"/>
        <v>0</v>
      </c>
      <c r="G8378" s="76">
        <f t="shared" si="1808"/>
        <v>0</v>
      </c>
      <c r="H8378" s="76">
        <f t="shared" si="1808"/>
        <v>0</v>
      </c>
      <c r="I8378" s="76">
        <f t="shared" si="1808"/>
        <v>0</v>
      </c>
      <c r="J8378" s="76">
        <f t="shared" si="1808"/>
        <v>0</v>
      </c>
      <c r="K8378" s="43">
        <f t="shared" si="1809"/>
        <v>0</v>
      </c>
    </row>
    <row r="8379" spans="1:11" ht="12.75" customHeight="1">
      <c r="A8379" s="61" t="str">
        <f>"         "&amp;Labels!B72</f>
        <v xml:space="preserve">         Customer 4</v>
      </c>
      <c r="B8379" s="76">
        <f t="shared" si="1806"/>
        <v>0</v>
      </c>
      <c r="C8379" s="76">
        <f t="shared" si="1806"/>
        <v>0</v>
      </c>
      <c r="D8379" s="76">
        <f t="shared" si="1806"/>
        <v>0</v>
      </c>
      <c r="E8379" s="76">
        <f t="shared" si="1806"/>
        <v>0</v>
      </c>
      <c r="F8379" s="43">
        <f t="shared" si="1807"/>
        <v>0</v>
      </c>
      <c r="G8379" s="76">
        <f t="shared" si="1808"/>
        <v>0</v>
      </c>
      <c r="H8379" s="76">
        <f t="shared" si="1808"/>
        <v>0</v>
      </c>
      <c r="I8379" s="76">
        <f t="shared" si="1808"/>
        <v>0</v>
      </c>
      <c r="J8379" s="76">
        <f t="shared" si="1808"/>
        <v>0</v>
      </c>
      <c r="K8379" s="43">
        <f t="shared" si="1809"/>
        <v>0</v>
      </c>
    </row>
    <row r="8380" spans="1:11" ht="12.75" customHeight="1">
      <c r="A8380" s="61" t="str">
        <f>"         "&amp;Labels!B73</f>
        <v xml:space="preserve">         Customer 5</v>
      </c>
      <c r="B8380" s="76">
        <f t="shared" si="1806"/>
        <v>0</v>
      </c>
      <c r="C8380" s="76">
        <f t="shared" si="1806"/>
        <v>0</v>
      </c>
      <c r="D8380" s="76">
        <f t="shared" si="1806"/>
        <v>0</v>
      </c>
      <c r="E8380" s="76">
        <f t="shared" si="1806"/>
        <v>0</v>
      </c>
      <c r="F8380" s="43">
        <f t="shared" si="1807"/>
        <v>0</v>
      </c>
      <c r="G8380" s="76">
        <f t="shared" si="1808"/>
        <v>0</v>
      </c>
      <c r="H8380" s="76">
        <f t="shared" si="1808"/>
        <v>0</v>
      </c>
      <c r="I8380" s="76">
        <f t="shared" si="1808"/>
        <v>0</v>
      </c>
      <c r="J8380" s="76">
        <f t="shared" si="1808"/>
        <v>0</v>
      </c>
      <c r="K8380" s="43">
        <f t="shared" si="1809"/>
        <v>0</v>
      </c>
    </row>
    <row r="8381" spans="1:11" ht="12.75" customHeight="1">
      <c r="A8381" s="61" t="str">
        <f>"         "&amp;Labels!B74</f>
        <v xml:space="preserve">         Customer 6</v>
      </c>
      <c r="B8381" s="76">
        <f t="shared" si="1806"/>
        <v>0</v>
      </c>
      <c r="C8381" s="76">
        <f t="shared" si="1806"/>
        <v>0</v>
      </c>
      <c r="D8381" s="76">
        <f t="shared" si="1806"/>
        <v>0</v>
      </c>
      <c r="E8381" s="76">
        <f t="shared" si="1806"/>
        <v>0</v>
      </c>
      <c r="F8381" s="43">
        <f t="shared" si="1807"/>
        <v>0</v>
      </c>
      <c r="G8381" s="76">
        <f t="shared" si="1808"/>
        <v>0</v>
      </c>
      <c r="H8381" s="76">
        <f t="shared" si="1808"/>
        <v>0</v>
      </c>
      <c r="I8381" s="76">
        <f t="shared" si="1808"/>
        <v>0</v>
      </c>
      <c r="J8381" s="76">
        <f t="shared" si="1808"/>
        <v>0</v>
      </c>
      <c r="K8381" s="43">
        <f t="shared" si="1809"/>
        <v>0</v>
      </c>
    </row>
    <row r="8382" spans="1:11" ht="12.75" customHeight="1">
      <c r="A8382" s="61" t="str">
        <f>"         "&amp;Labels!B75</f>
        <v xml:space="preserve">         Customer 7</v>
      </c>
      <c r="B8382" s="76">
        <f t="shared" si="1806"/>
        <v>0</v>
      </c>
      <c r="C8382" s="76">
        <f t="shared" si="1806"/>
        <v>0</v>
      </c>
      <c r="D8382" s="76">
        <f t="shared" si="1806"/>
        <v>0</v>
      </c>
      <c r="E8382" s="76">
        <f t="shared" si="1806"/>
        <v>0</v>
      </c>
      <c r="F8382" s="43">
        <f t="shared" si="1807"/>
        <v>0</v>
      </c>
      <c r="G8382" s="76">
        <f t="shared" si="1808"/>
        <v>0</v>
      </c>
      <c r="H8382" s="76">
        <f t="shared" si="1808"/>
        <v>0</v>
      </c>
      <c r="I8382" s="76">
        <f t="shared" si="1808"/>
        <v>0</v>
      </c>
      <c r="J8382" s="76">
        <f t="shared" si="1808"/>
        <v>0</v>
      </c>
      <c r="K8382" s="43">
        <f t="shared" si="1809"/>
        <v>0</v>
      </c>
    </row>
    <row r="8383" spans="1:11" ht="12.75" customHeight="1">
      <c r="A8383" s="61" t="str">
        <f>"         "&amp;Labels!B76</f>
        <v xml:space="preserve">         Customer 8</v>
      </c>
      <c r="B8383" s="76">
        <f t="shared" si="1806"/>
        <v>0</v>
      </c>
      <c r="C8383" s="76">
        <f t="shared" si="1806"/>
        <v>0</v>
      </c>
      <c r="D8383" s="76">
        <f t="shared" si="1806"/>
        <v>0</v>
      </c>
      <c r="E8383" s="76">
        <f t="shared" si="1806"/>
        <v>0</v>
      </c>
      <c r="F8383" s="43">
        <f t="shared" si="1807"/>
        <v>0</v>
      </c>
      <c r="G8383" s="76">
        <f t="shared" si="1808"/>
        <v>0</v>
      </c>
      <c r="H8383" s="76">
        <f t="shared" si="1808"/>
        <v>0</v>
      </c>
      <c r="I8383" s="76">
        <f t="shared" si="1808"/>
        <v>0</v>
      </c>
      <c r="J8383" s="76">
        <f t="shared" si="1808"/>
        <v>0</v>
      </c>
      <c r="K8383" s="43">
        <f t="shared" si="1809"/>
        <v>0</v>
      </c>
    </row>
    <row r="8384" spans="1:11" ht="12.75" customHeight="1">
      <c r="A8384" s="61" t="str">
        <f>"         "&amp;Labels!B77</f>
        <v xml:space="preserve">         Customer 9</v>
      </c>
      <c r="B8384" s="76">
        <f t="shared" si="1806"/>
        <v>0</v>
      </c>
      <c r="C8384" s="76">
        <f t="shared" si="1806"/>
        <v>0</v>
      </c>
      <c r="D8384" s="76">
        <f t="shared" si="1806"/>
        <v>0</v>
      </c>
      <c r="E8384" s="76">
        <f t="shared" si="1806"/>
        <v>0</v>
      </c>
      <c r="F8384" s="43">
        <f t="shared" si="1807"/>
        <v>0</v>
      </c>
      <c r="G8384" s="76">
        <f t="shared" si="1808"/>
        <v>0</v>
      </c>
      <c r="H8384" s="76">
        <f t="shared" si="1808"/>
        <v>0</v>
      </c>
      <c r="I8384" s="76">
        <f t="shared" si="1808"/>
        <v>0</v>
      </c>
      <c r="J8384" s="76">
        <f t="shared" si="1808"/>
        <v>0</v>
      </c>
      <c r="K8384" s="43">
        <f t="shared" si="1809"/>
        <v>0</v>
      </c>
    </row>
    <row r="8385" spans="1:11" ht="12.75" customHeight="1">
      <c r="A8385" s="61" t="str">
        <f>"         "&amp;Labels!B78</f>
        <v xml:space="preserve">         Customer 10</v>
      </c>
      <c r="B8385" s="76">
        <f t="shared" si="1806"/>
        <v>0</v>
      </c>
      <c r="C8385" s="76">
        <f t="shared" si="1806"/>
        <v>0</v>
      </c>
      <c r="D8385" s="76">
        <f t="shared" si="1806"/>
        <v>0</v>
      </c>
      <c r="E8385" s="76">
        <f t="shared" si="1806"/>
        <v>0</v>
      </c>
      <c r="F8385" s="43">
        <f t="shared" si="1807"/>
        <v>0</v>
      </c>
      <c r="G8385" s="76">
        <f t="shared" si="1808"/>
        <v>0</v>
      </c>
      <c r="H8385" s="76">
        <f t="shared" si="1808"/>
        <v>0</v>
      </c>
      <c r="I8385" s="76">
        <f t="shared" si="1808"/>
        <v>0</v>
      </c>
      <c r="J8385" s="76">
        <f t="shared" si="1808"/>
        <v>0</v>
      </c>
      <c r="K8385" s="43">
        <f t="shared" si="1809"/>
        <v>0</v>
      </c>
    </row>
    <row r="8386" spans="1:11" ht="12.75" customHeight="1">
      <c r="A8386" s="61" t="str">
        <f>"         "&amp;Labels!C68</f>
        <v xml:space="preserve">         Total</v>
      </c>
      <c r="B8386" s="84">
        <f t="shared" si="1806"/>
        <v>0</v>
      </c>
      <c r="C8386" s="84">
        <f t="shared" si="1806"/>
        <v>0</v>
      </c>
      <c r="D8386" s="84">
        <f t="shared" si="1806"/>
        <v>0</v>
      </c>
      <c r="E8386" s="84">
        <f t="shared" si="1806"/>
        <v>0</v>
      </c>
      <c r="F8386" s="43">
        <f t="shared" si="1807"/>
        <v>0</v>
      </c>
      <c r="G8386" s="84">
        <f t="shared" si="1808"/>
        <v>0</v>
      </c>
      <c r="H8386" s="84">
        <f t="shared" si="1808"/>
        <v>0</v>
      </c>
      <c r="I8386" s="84">
        <f t="shared" si="1808"/>
        <v>0</v>
      </c>
      <c r="J8386" s="84">
        <f t="shared" si="1808"/>
        <v>0</v>
      </c>
      <c r="K8386" s="43">
        <f t="shared" si="1809"/>
        <v>0</v>
      </c>
    </row>
    <row r="8387" spans="1:11" ht="12.75" customHeight="1">
      <c r="A8387" s="61" t="str">
        <f>"      "&amp;Labels!B86</f>
        <v xml:space="preserve">      Q 2</v>
      </c>
      <c r="B8387" s="84"/>
      <c r="C8387" s="84"/>
      <c r="D8387" s="84"/>
      <c r="E8387" s="84"/>
      <c r="F8387" s="43"/>
      <c r="G8387" s="84"/>
      <c r="H8387" s="84"/>
      <c r="I8387" s="84"/>
      <c r="J8387" s="84"/>
      <c r="K8387" s="43"/>
    </row>
    <row r="8388" spans="1:11" ht="12.75" customHeight="1">
      <c r="A8388" s="61" t="str">
        <f>"         "&amp;Labels!B69</f>
        <v xml:space="preserve">         Customer 1</v>
      </c>
      <c r="B8388" s="76">
        <f t="shared" ref="B8388:E8398" si="1810">SUM(B5108,B5436,B5764,B6092,B6420,B6748,B7076,B7404,B7732,B8060)</f>
        <v>0</v>
      </c>
      <c r="C8388" s="76">
        <f t="shared" si="1810"/>
        <v>0</v>
      </c>
      <c r="D8388" s="76">
        <f t="shared" si="1810"/>
        <v>0</v>
      </c>
      <c r="E8388" s="76">
        <f t="shared" si="1810"/>
        <v>0</v>
      </c>
      <c r="F8388" s="43">
        <f t="shared" ref="F8388:F8398" si="1811">SUM(B8388:E8388)</f>
        <v>0</v>
      </c>
      <c r="G8388" s="76">
        <f t="shared" ref="G8388:J8398" si="1812">SUM(G5108,G5436,G5764,G6092,G6420,G6748,G7076,G7404,G7732,G8060)</f>
        <v>0</v>
      </c>
      <c r="H8388" s="76">
        <f t="shared" si="1812"/>
        <v>0</v>
      </c>
      <c r="I8388" s="76">
        <f t="shared" si="1812"/>
        <v>0</v>
      </c>
      <c r="J8388" s="76">
        <f t="shared" si="1812"/>
        <v>0</v>
      </c>
      <c r="K8388" s="43">
        <f t="shared" ref="K8388:K8398" si="1813">SUM(G8388:J8388)</f>
        <v>0</v>
      </c>
    </row>
    <row r="8389" spans="1:11" ht="12.75" customHeight="1">
      <c r="A8389" s="61" t="str">
        <f>"         "&amp;Labels!B70</f>
        <v xml:space="preserve">         Customer 2</v>
      </c>
      <c r="B8389" s="76">
        <f t="shared" si="1810"/>
        <v>0</v>
      </c>
      <c r="C8389" s="76">
        <f t="shared" si="1810"/>
        <v>0</v>
      </c>
      <c r="D8389" s="76">
        <f t="shared" si="1810"/>
        <v>0</v>
      </c>
      <c r="E8389" s="76">
        <f t="shared" si="1810"/>
        <v>0</v>
      </c>
      <c r="F8389" s="43">
        <f t="shared" si="1811"/>
        <v>0</v>
      </c>
      <c r="G8389" s="76">
        <f t="shared" si="1812"/>
        <v>0</v>
      </c>
      <c r="H8389" s="76">
        <f t="shared" si="1812"/>
        <v>0</v>
      </c>
      <c r="I8389" s="76">
        <f t="shared" si="1812"/>
        <v>0</v>
      </c>
      <c r="J8389" s="76">
        <f t="shared" si="1812"/>
        <v>0</v>
      </c>
      <c r="K8389" s="43">
        <f t="shared" si="1813"/>
        <v>0</v>
      </c>
    </row>
    <row r="8390" spans="1:11" ht="12.75" customHeight="1">
      <c r="A8390" s="61" t="str">
        <f>"         "&amp;Labels!B71</f>
        <v xml:space="preserve">         Customer 3</v>
      </c>
      <c r="B8390" s="76">
        <f t="shared" si="1810"/>
        <v>0</v>
      </c>
      <c r="C8390" s="76">
        <f t="shared" si="1810"/>
        <v>0</v>
      </c>
      <c r="D8390" s="76">
        <f t="shared" si="1810"/>
        <v>0</v>
      </c>
      <c r="E8390" s="76">
        <f t="shared" si="1810"/>
        <v>0</v>
      </c>
      <c r="F8390" s="43">
        <f t="shared" si="1811"/>
        <v>0</v>
      </c>
      <c r="G8390" s="76">
        <f t="shared" si="1812"/>
        <v>0</v>
      </c>
      <c r="H8390" s="76">
        <f t="shared" si="1812"/>
        <v>0</v>
      </c>
      <c r="I8390" s="76">
        <f t="shared" si="1812"/>
        <v>0</v>
      </c>
      <c r="J8390" s="76">
        <f t="shared" si="1812"/>
        <v>0</v>
      </c>
      <c r="K8390" s="43">
        <f t="shared" si="1813"/>
        <v>0</v>
      </c>
    </row>
    <row r="8391" spans="1:11" ht="12.75" customHeight="1">
      <c r="A8391" s="61" t="str">
        <f>"         "&amp;Labels!B72</f>
        <v xml:space="preserve">         Customer 4</v>
      </c>
      <c r="B8391" s="76">
        <f t="shared" si="1810"/>
        <v>0</v>
      </c>
      <c r="C8391" s="76">
        <f t="shared" si="1810"/>
        <v>0</v>
      </c>
      <c r="D8391" s="76">
        <f t="shared" si="1810"/>
        <v>0</v>
      </c>
      <c r="E8391" s="76">
        <f t="shared" si="1810"/>
        <v>0</v>
      </c>
      <c r="F8391" s="43">
        <f t="shared" si="1811"/>
        <v>0</v>
      </c>
      <c r="G8391" s="76">
        <f t="shared" si="1812"/>
        <v>0</v>
      </c>
      <c r="H8391" s="76">
        <f t="shared" si="1812"/>
        <v>0</v>
      </c>
      <c r="I8391" s="76">
        <f t="shared" si="1812"/>
        <v>0</v>
      </c>
      <c r="J8391" s="76">
        <f t="shared" si="1812"/>
        <v>0</v>
      </c>
      <c r="K8391" s="43">
        <f t="shared" si="1813"/>
        <v>0</v>
      </c>
    </row>
    <row r="8392" spans="1:11" ht="12.75" customHeight="1">
      <c r="A8392" s="61" t="str">
        <f>"         "&amp;Labels!B73</f>
        <v xml:space="preserve">         Customer 5</v>
      </c>
      <c r="B8392" s="76">
        <f t="shared" si="1810"/>
        <v>0</v>
      </c>
      <c r="C8392" s="76">
        <f t="shared" si="1810"/>
        <v>0</v>
      </c>
      <c r="D8392" s="76">
        <f t="shared" si="1810"/>
        <v>0</v>
      </c>
      <c r="E8392" s="76">
        <f t="shared" si="1810"/>
        <v>0</v>
      </c>
      <c r="F8392" s="43">
        <f t="shared" si="1811"/>
        <v>0</v>
      </c>
      <c r="G8392" s="76">
        <f t="shared" si="1812"/>
        <v>0</v>
      </c>
      <c r="H8392" s="76">
        <f t="shared" si="1812"/>
        <v>0</v>
      </c>
      <c r="I8392" s="76">
        <f t="shared" si="1812"/>
        <v>0</v>
      </c>
      <c r="J8392" s="76">
        <f t="shared" si="1812"/>
        <v>0</v>
      </c>
      <c r="K8392" s="43">
        <f t="shared" si="1813"/>
        <v>0</v>
      </c>
    </row>
    <row r="8393" spans="1:11" ht="12.75" customHeight="1">
      <c r="A8393" s="61" t="str">
        <f>"         "&amp;Labels!B74</f>
        <v xml:space="preserve">         Customer 6</v>
      </c>
      <c r="B8393" s="76">
        <f t="shared" si="1810"/>
        <v>0</v>
      </c>
      <c r="C8393" s="76">
        <f t="shared" si="1810"/>
        <v>0</v>
      </c>
      <c r="D8393" s="76">
        <f t="shared" si="1810"/>
        <v>0</v>
      </c>
      <c r="E8393" s="76">
        <f t="shared" si="1810"/>
        <v>0</v>
      </c>
      <c r="F8393" s="43">
        <f t="shared" si="1811"/>
        <v>0</v>
      </c>
      <c r="G8393" s="76">
        <f t="shared" si="1812"/>
        <v>0</v>
      </c>
      <c r="H8393" s="76">
        <f t="shared" si="1812"/>
        <v>0</v>
      </c>
      <c r="I8393" s="76">
        <f t="shared" si="1812"/>
        <v>0</v>
      </c>
      <c r="J8393" s="76">
        <f t="shared" si="1812"/>
        <v>0</v>
      </c>
      <c r="K8393" s="43">
        <f t="shared" si="1813"/>
        <v>0</v>
      </c>
    </row>
    <row r="8394" spans="1:11" ht="12.75" customHeight="1">
      <c r="A8394" s="61" t="str">
        <f>"         "&amp;Labels!B75</f>
        <v xml:space="preserve">         Customer 7</v>
      </c>
      <c r="B8394" s="76">
        <f t="shared" si="1810"/>
        <v>0</v>
      </c>
      <c r="C8394" s="76">
        <f t="shared" si="1810"/>
        <v>0</v>
      </c>
      <c r="D8394" s="76">
        <f t="shared" si="1810"/>
        <v>0</v>
      </c>
      <c r="E8394" s="76">
        <f t="shared" si="1810"/>
        <v>0</v>
      </c>
      <c r="F8394" s="43">
        <f t="shared" si="1811"/>
        <v>0</v>
      </c>
      <c r="G8394" s="76">
        <f t="shared" si="1812"/>
        <v>0</v>
      </c>
      <c r="H8394" s="76">
        <f t="shared" si="1812"/>
        <v>0</v>
      </c>
      <c r="I8394" s="76">
        <f t="shared" si="1812"/>
        <v>0</v>
      </c>
      <c r="J8394" s="76">
        <f t="shared" si="1812"/>
        <v>0</v>
      </c>
      <c r="K8394" s="43">
        <f t="shared" si="1813"/>
        <v>0</v>
      </c>
    </row>
    <row r="8395" spans="1:11" ht="12.75" customHeight="1">
      <c r="A8395" s="61" t="str">
        <f>"         "&amp;Labels!B76</f>
        <v xml:space="preserve">         Customer 8</v>
      </c>
      <c r="B8395" s="76">
        <f t="shared" si="1810"/>
        <v>0</v>
      </c>
      <c r="C8395" s="76">
        <f t="shared" si="1810"/>
        <v>0</v>
      </c>
      <c r="D8395" s="76">
        <f t="shared" si="1810"/>
        <v>0</v>
      </c>
      <c r="E8395" s="76">
        <f t="shared" si="1810"/>
        <v>0</v>
      </c>
      <c r="F8395" s="43">
        <f t="shared" si="1811"/>
        <v>0</v>
      </c>
      <c r="G8395" s="76">
        <f t="shared" si="1812"/>
        <v>0</v>
      </c>
      <c r="H8395" s="76">
        <f t="shared" si="1812"/>
        <v>0</v>
      </c>
      <c r="I8395" s="76">
        <f t="shared" si="1812"/>
        <v>0</v>
      </c>
      <c r="J8395" s="76">
        <f t="shared" si="1812"/>
        <v>0</v>
      </c>
      <c r="K8395" s="43">
        <f t="shared" si="1813"/>
        <v>0</v>
      </c>
    </row>
    <row r="8396" spans="1:11" ht="12.75" customHeight="1">
      <c r="A8396" s="61" t="str">
        <f>"         "&amp;Labels!B77</f>
        <v xml:space="preserve">         Customer 9</v>
      </c>
      <c r="B8396" s="76">
        <f t="shared" si="1810"/>
        <v>0</v>
      </c>
      <c r="C8396" s="76">
        <f t="shared" si="1810"/>
        <v>0</v>
      </c>
      <c r="D8396" s="76">
        <f t="shared" si="1810"/>
        <v>0</v>
      </c>
      <c r="E8396" s="76">
        <f t="shared" si="1810"/>
        <v>0</v>
      </c>
      <c r="F8396" s="43">
        <f t="shared" si="1811"/>
        <v>0</v>
      </c>
      <c r="G8396" s="76">
        <f t="shared" si="1812"/>
        <v>0</v>
      </c>
      <c r="H8396" s="76">
        <f t="shared" si="1812"/>
        <v>0</v>
      </c>
      <c r="I8396" s="76">
        <f t="shared" si="1812"/>
        <v>0</v>
      </c>
      <c r="J8396" s="76">
        <f t="shared" si="1812"/>
        <v>0</v>
      </c>
      <c r="K8396" s="43">
        <f t="shared" si="1813"/>
        <v>0</v>
      </c>
    </row>
    <row r="8397" spans="1:11" ht="12.75" customHeight="1">
      <c r="A8397" s="61" t="str">
        <f>"         "&amp;Labels!B78</f>
        <v xml:space="preserve">         Customer 10</v>
      </c>
      <c r="B8397" s="76">
        <f t="shared" si="1810"/>
        <v>0</v>
      </c>
      <c r="C8397" s="76">
        <f t="shared" si="1810"/>
        <v>0</v>
      </c>
      <c r="D8397" s="76">
        <f t="shared" si="1810"/>
        <v>0</v>
      </c>
      <c r="E8397" s="76">
        <f t="shared" si="1810"/>
        <v>0</v>
      </c>
      <c r="F8397" s="43">
        <f t="shared" si="1811"/>
        <v>0</v>
      </c>
      <c r="G8397" s="76">
        <f t="shared" si="1812"/>
        <v>0</v>
      </c>
      <c r="H8397" s="76">
        <f t="shared" si="1812"/>
        <v>0</v>
      </c>
      <c r="I8397" s="76">
        <f t="shared" si="1812"/>
        <v>0</v>
      </c>
      <c r="J8397" s="76">
        <f t="shared" si="1812"/>
        <v>0</v>
      </c>
      <c r="K8397" s="43">
        <f t="shared" si="1813"/>
        <v>0</v>
      </c>
    </row>
    <row r="8398" spans="1:11" ht="12.75" customHeight="1">
      <c r="A8398" s="61" t="str">
        <f>"         "&amp;Labels!C68</f>
        <v xml:space="preserve">         Total</v>
      </c>
      <c r="B8398" s="84">
        <f t="shared" si="1810"/>
        <v>0</v>
      </c>
      <c r="C8398" s="84">
        <f t="shared" si="1810"/>
        <v>0</v>
      </c>
      <c r="D8398" s="84">
        <f t="shared" si="1810"/>
        <v>0</v>
      </c>
      <c r="E8398" s="84">
        <f t="shared" si="1810"/>
        <v>0</v>
      </c>
      <c r="F8398" s="43">
        <f t="shared" si="1811"/>
        <v>0</v>
      </c>
      <c r="G8398" s="84">
        <f t="shared" si="1812"/>
        <v>0</v>
      </c>
      <c r="H8398" s="84">
        <f t="shared" si="1812"/>
        <v>0</v>
      </c>
      <c r="I8398" s="84">
        <f t="shared" si="1812"/>
        <v>0</v>
      </c>
      <c r="J8398" s="84">
        <f t="shared" si="1812"/>
        <v>0</v>
      </c>
      <c r="K8398" s="43">
        <f t="shared" si="1813"/>
        <v>0</v>
      </c>
    </row>
    <row r="8399" spans="1:11" ht="12.75" customHeight="1">
      <c r="A8399" s="61" t="str">
        <f>"      "&amp;Labels!B87</f>
        <v xml:space="preserve">      Q 3</v>
      </c>
      <c r="B8399" s="84"/>
      <c r="C8399" s="84"/>
      <c r="D8399" s="84"/>
      <c r="E8399" s="84"/>
      <c r="F8399" s="43"/>
      <c r="G8399" s="84"/>
      <c r="H8399" s="84"/>
      <c r="I8399" s="84"/>
      <c r="J8399" s="84"/>
      <c r="K8399" s="43"/>
    </row>
    <row r="8400" spans="1:11" ht="12.75" customHeight="1">
      <c r="A8400" s="61" t="str">
        <f>"         "&amp;Labels!B69</f>
        <v xml:space="preserve">         Customer 1</v>
      </c>
      <c r="B8400" s="76">
        <f t="shared" ref="B8400:E8410" si="1814">SUM(B5120,B5448,B5776,B6104,B6432,B6760,B7088,B7416,B7744,B8072)</f>
        <v>0</v>
      </c>
      <c r="C8400" s="76">
        <f t="shared" si="1814"/>
        <v>0</v>
      </c>
      <c r="D8400" s="76">
        <f t="shared" si="1814"/>
        <v>0</v>
      </c>
      <c r="E8400" s="76">
        <f t="shared" si="1814"/>
        <v>0</v>
      </c>
      <c r="F8400" s="43">
        <f t="shared" ref="F8400:F8410" si="1815">SUM(B8400:E8400)</f>
        <v>0</v>
      </c>
      <c r="G8400" s="76">
        <f t="shared" ref="G8400:J8410" si="1816">SUM(G5120,G5448,G5776,G6104,G6432,G6760,G7088,G7416,G7744,G8072)</f>
        <v>0</v>
      </c>
      <c r="H8400" s="76">
        <f t="shared" si="1816"/>
        <v>0</v>
      </c>
      <c r="I8400" s="76">
        <f t="shared" si="1816"/>
        <v>0</v>
      </c>
      <c r="J8400" s="76">
        <f t="shared" si="1816"/>
        <v>0</v>
      </c>
      <c r="K8400" s="43">
        <f t="shared" ref="K8400:K8410" si="1817">SUM(G8400:J8400)</f>
        <v>0</v>
      </c>
    </row>
    <row r="8401" spans="1:11" ht="12.75" customHeight="1">
      <c r="A8401" s="61" t="str">
        <f>"         "&amp;Labels!B70</f>
        <v xml:space="preserve">         Customer 2</v>
      </c>
      <c r="B8401" s="76">
        <f t="shared" si="1814"/>
        <v>0</v>
      </c>
      <c r="C8401" s="76">
        <f t="shared" si="1814"/>
        <v>0</v>
      </c>
      <c r="D8401" s="76">
        <f t="shared" si="1814"/>
        <v>0</v>
      </c>
      <c r="E8401" s="76">
        <f t="shared" si="1814"/>
        <v>0</v>
      </c>
      <c r="F8401" s="43">
        <f t="shared" si="1815"/>
        <v>0</v>
      </c>
      <c r="G8401" s="76">
        <f t="shared" si="1816"/>
        <v>0</v>
      </c>
      <c r="H8401" s="76">
        <f t="shared" si="1816"/>
        <v>0</v>
      </c>
      <c r="I8401" s="76">
        <f t="shared" si="1816"/>
        <v>0</v>
      </c>
      <c r="J8401" s="76">
        <f t="shared" si="1816"/>
        <v>0</v>
      </c>
      <c r="K8401" s="43">
        <f t="shared" si="1817"/>
        <v>0</v>
      </c>
    </row>
    <row r="8402" spans="1:11" ht="12.75" customHeight="1">
      <c r="A8402" s="61" t="str">
        <f>"         "&amp;Labels!B71</f>
        <v xml:space="preserve">         Customer 3</v>
      </c>
      <c r="B8402" s="76">
        <f t="shared" si="1814"/>
        <v>0</v>
      </c>
      <c r="C8402" s="76">
        <f t="shared" si="1814"/>
        <v>0</v>
      </c>
      <c r="D8402" s="76">
        <f t="shared" si="1814"/>
        <v>0</v>
      </c>
      <c r="E8402" s="76">
        <f t="shared" si="1814"/>
        <v>0</v>
      </c>
      <c r="F8402" s="43">
        <f t="shared" si="1815"/>
        <v>0</v>
      </c>
      <c r="G8402" s="76">
        <f t="shared" si="1816"/>
        <v>0</v>
      </c>
      <c r="H8402" s="76">
        <f t="shared" si="1816"/>
        <v>0</v>
      </c>
      <c r="I8402" s="76">
        <f t="shared" si="1816"/>
        <v>0</v>
      </c>
      <c r="J8402" s="76">
        <f t="shared" si="1816"/>
        <v>0</v>
      </c>
      <c r="K8402" s="43">
        <f t="shared" si="1817"/>
        <v>0</v>
      </c>
    </row>
    <row r="8403" spans="1:11" ht="12.75" customHeight="1">
      <c r="A8403" s="61" t="str">
        <f>"         "&amp;Labels!B72</f>
        <v xml:space="preserve">         Customer 4</v>
      </c>
      <c r="B8403" s="76">
        <f t="shared" si="1814"/>
        <v>0</v>
      </c>
      <c r="C8403" s="76">
        <f t="shared" si="1814"/>
        <v>0</v>
      </c>
      <c r="D8403" s="76">
        <f t="shared" si="1814"/>
        <v>0</v>
      </c>
      <c r="E8403" s="76">
        <f t="shared" si="1814"/>
        <v>0</v>
      </c>
      <c r="F8403" s="43">
        <f t="shared" si="1815"/>
        <v>0</v>
      </c>
      <c r="G8403" s="76">
        <f t="shared" si="1816"/>
        <v>0</v>
      </c>
      <c r="H8403" s="76">
        <f t="shared" si="1816"/>
        <v>0</v>
      </c>
      <c r="I8403" s="76">
        <f t="shared" si="1816"/>
        <v>0</v>
      </c>
      <c r="J8403" s="76">
        <f t="shared" si="1816"/>
        <v>0</v>
      </c>
      <c r="K8403" s="43">
        <f t="shared" si="1817"/>
        <v>0</v>
      </c>
    </row>
    <row r="8404" spans="1:11" ht="12.75" customHeight="1">
      <c r="A8404" s="61" t="str">
        <f>"         "&amp;Labels!B73</f>
        <v xml:space="preserve">         Customer 5</v>
      </c>
      <c r="B8404" s="76">
        <f t="shared" si="1814"/>
        <v>0</v>
      </c>
      <c r="C8404" s="76">
        <f t="shared" si="1814"/>
        <v>0</v>
      </c>
      <c r="D8404" s="76">
        <f t="shared" si="1814"/>
        <v>0</v>
      </c>
      <c r="E8404" s="76">
        <f t="shared" si="1814"/>
        <v>0</v>
      </c>
      <c r="F8404" s="43">
        <f t="shared" si="1815"/>
        <v>0</v>
      </c>
      <c r="G8404" s="76">
        <f t="shared" si="1816"/>
        <v>0</v>
      </c>
      <c r="H8404" s="76">
        <f t="shared" si="1816"/>
        <v>0</v>
      </c>
      <c r="I8404" s="76">
        <f t="shared" si="1816"/>
        <v>0</v>
      </c>
      <c r="J8404" s="76">
        <f t="shared" si="1816"/>
        <v>0</v>
      </c>
      <c r="K8404" s="43">
        <f t="shared" si="1817"/>
        <v>0</v>
      </c>
    </row>
    <row r="8405" spans="1:11" ht="12.75" customHeight="1">
      <c r="A8405" s="61" t="str">
        <f>"         "&amp;Labels!B74</f>
        <v xml:space="preserve">         Customer 6</v>
      </c>
      <c r="B8405" s="76">
        <f t="shared" si="1814"/>
        <v>0</v>
      </c>
      <c r="C8405" s="76">
        <f t="shared" si="1814"/>
        <v>0</v>
      </c>
      <c r="D8405" s="76">
        <f t="shared" si="1814"/>
        <v>0</v>
      </c>
      <c r="E8405" s="76">
        <f t="shared" si="1814"/>
        <v>0</v>
      </c>
      <c r="F8405" s="43">
        <f t="shared" si="1815"/>
        <v>0</v>
      </c>
      <c r="G8405" s="76">
        <f t="shared" si="1816"/>
        <v>0</v>
      </c>
      <c r="H8405" s="76">
        <f t="shared" si="1816"/>
        <v>0</v>
      </c>
      <c r="I8405" s="76">
        <f t="shared" si="1816"/>
        <v>0</v>
      </c>
      <c r="J8405" s="76">
        <f t="shared" si="1816"/>
        <v>0</v>
      </c>
      <c r="K8405" s="43">
        <f t="shared" si="1817"/>
        <v>0</v>
      </c>
    </row>
    <row r="8406" spans="1:11" ht="12.75" customHeight="1">
      <c r="A8406" s="61" t="str">
        <f>"         "&amp;Labels!B75</f>
        <v xml:space="preserve">         Customer 7</v>
      </c>
      <c r="B8406" s="76">
        <f t="shared" si="1814"/>
        <v>0</v>
      </c>
      <c r="C8406" s="76">
        <f t="shared" si="1814"/>
        <v>0</v>
      </c>
      <c r="D8406" s="76">
        <f t="shared" si="1814"/>
        <v>0</v>
      </c>
      <c r="E8406" s="76">
        <f t="shared" si="1814"/>
        <v>0</v>
      </c>
      <c r="F8406" s="43">
        <f t="shared" si="1815"/>
        <v>0</v>
      </c>
      <c r="G8406" s="76">
        <f t="shared" si="1816"/>
        <v>0</v>
      </c>
      <c r="H8406" s="76">
        <f t="shared" si="1816"/>
        <v>0</v>
      </c>
      <c r="I8406" s="76">
        <f t="shared" si="1816"/>
        <v>0</v>
      </c>
      <c r="J8406" s="76">
        <f t="shared" si="1816"/>
        <v>0</v>
      </c>
      <c r="K8406" s="43">
        <f t="shared" si="1817"/>
        <v>0</v>
      </c>
    </row>
    <row r="8407" spans="1:11" ht="12.75" customHeight="1">
      <c r="A8407" s="61" t="str">
        <f>"         "&amp;Labels!B76</f>
        <v xml:space="preserve">         Customer 8</v>
      </c>
      <c r="B8407" s="76">
        <f t="shared" si="1814"/>
        <v>0</v>
      </c>
      <c r="C8407" s="76">
        <f t="shared" si="1814"/>
        <v>0</v>
      </c>
      <c r="D8407" s="76">
        <f t="shared" si="1814"/>
        <v>0</v>
      </c>
      <c r="E8407" s="76">
        <f t="shared" si="1814"/>
        <v>0</v>
      </c>
      <c r="F8407" s="43">
        <f t="shared" si="1815"/>
        <v>0</v>
      </c>
      <c r="G8407" s="76">
        <f t="shared" si="1816"/>
        <v>0</v>
      </c>
      <c r="H8407" s="76">
        <f t="shared" si="1816"/>
        <v>0</v>
      </c>
      <c r="I8407" s="76">
        <f t="shared" si="1816"/>
        <v>0</v>
      </c>
      <c r="J8407" s="76">
        <f t="shared" si="1816"/>
        <v>0</v>
      </c>
      <c r="K8407" s="43">
        <f t="shared" si="1817"/>
        <v>0</v>
      </c>
    </row>
    <row r="8408" spans="1:11" ht="12.75" customHeight="1">
      <c r="A8408" s="61" t="str">
        <f>"         "&amp;Labels!B77</f>
        <v xml:space="preserve">         Customer 9</v>
      </c>
      <c r="B8408" s="76">
        <f t="shared" si="1814"/>
        <v>0</v>
      </c>
      <c r="C8408" s="76">
        <f t="shared" si="1814"/>
        <v>0</v>
      </c>
      <c r="D8408" s="76">
        <f t="shared" si="1814"/>
        <v>0</v>
      </c>
      <c r="E8408" s="76">
        <f t="shared" si="1814"/>
        <v>0</v>
      </c>
      <c r="F8408" s="43">
        <f t="shared" si="1815"/>
        <v>0</v>
      </c>
      <c r="G8408" s="76">
        <f t="shared" si="1816"/>
        <v>0</v>
      </c>
      <c r="H8408" s="76">
        <f t="shared" si="1816"/>
        <v>0</v>
      </c>
      <c r="I8408" s="76">
        <f t="shared" si="1816"/>
        <v>0</v>
      </c>
      <c r="J8408" s="76">
        <f t="shared" si="1816"/>
        <v>0</v>
      </c>
      <c r="K8408" s="43">
        <f t="shared" si="1817"/>
        <v>0</v>
      </c>
    </row>
    <row r="8409" spans="1:11" ht="12.75" customHeight="1">
      <c r="A8409" s="61" t="str">
        <f>"         "&amp;Labels!B78</f>
        <v xml:space="preserve">         Customer 10</v>
      </c>
      <c r="B8409" s="76">
        <f t="shared" si="1814"/>
        <v>0</v>
      </c>
      <c r="C8409" s="76">
        <f t="shared" si="1814"/>
        <v>0</v>
      </c>
      <c r="D8409" s="76">
        <f t="shared" si="1814"/>
        <v>0</v>
      </c>
      <c r="E8409" s="76">
        <f t="shared" si="1814"/>
        <v>0</v>
      </c>
      <c r="F8409" s="43">
        <f t="shared" si="1815"/>
        <v>0</v>
      </c>
      <c r="G8409" s="76">
        <f t="shared" si="1816"/>
        <v>0</v>
      </c>
      <c r="H8409" s="76">
        <f t="shared" si="1816"/>
        <v>0</v>
      </c>
      <c r="I8409" s="76">
        <f t="shared" si="1816"/>
        <v>0</v>
      </c>
      <c r="J8409" s="76">
        <f t="shared" si="1816"/>
        <v>0</v>
      </c>
      <c r="K8409" s="43">
        <f t="shared" si="1817"/>
        <v>0</v>
      </c>
    </row>
    <row r="8410" spans="1:11" ht="12.75" customHeight="1">
      <c r="A8410" s="61" t="str">
        <f>"         "&amp;Labels!C68</f>
        <v xml:space="preserve">         Total</v>
      </c>
      <c r="B8410" s="84">
        <f t="shared" si="1814"/>
        <v>0</v>
      </c>
      <c r="C8410" s="84">
        <f t="shared" si="1814"/>
        <v>0</v>
      </c>
      <c r="D8410" s="84">
        <f t="shared" si="1814"/>
        <v>0</v>
      </c>
      <c r="E8410" s="84">
        <f t="shared" si="1814"/>
        <v>0</v>
      </c>
      <c r="F8410" s="43">
        <f t="shared" si="1815"/>
        <v>0</v>
      </c>
      <c r="G8410" s="84">
        <f t="shared" si="1816"/>
        <v>0</v>
      </c>
      <c r="H8410" s="84">
        <f t="shared" si="1816"/>
        <v>0</v>
      </c>
      <c r="I8410" s="84">
        <f t="shared" si="1816"/>
        <v>0</v>
      </c>
      <c r="J8410" s="84">
        <f t="shared" si="1816"/>
        <v>0</v>
      </c>
      <c r="K8410" s="43">
        <f t="shared" si="1817"/>
        <v>0</v>
      </c>
    </row>
    <row r="8411" spans="1:11" ht="12.75" customHeight="1">
      <c r="A8411" s="61" t="str">
        <f>"      "&amp;Labels!B88</f>
        <v xml:space="preserve">      Q 4</v>
      </c>
      <c r="B8411" s="84"/>
      <c r="C8411" s="84"/>
      <c r="D8411" s="84"/>
      <c r="E8411" s="84"/>
      <c r="F8411" s="43"/>
      <c r="G8411" s="84"/>
      <c r="H8411" s="84"/>
      <c r="I8411" s="84"/>
      <c r="J8411" s="84"/>
      <c r="K8411" s="43"/>
    </row>
    <row r="8412" spans="1:11" ht="12.75" customHeight="1">
      <c r="A8412" s="61" t="str">
        <f>"         "&amp;Labels!B69</f>
        <v xml:space="preserve">         Customer 1</v>
      </c>
      <c r="B8412" s="76">
        <f t="shared" ref="B8412:E8422" si="1818">SUM(B5132,B5460,B5788,B6116,B6444,B6772,B7100,B7428,B7756,B8084)</f>
        <v>0</v>
      </c>
      <c r="C8412" s="76">
        <f t="shared" si="1818"/>
        <v>0</v>
      </c>
      <c r="D8412" s="76">
        <f t="shared" si="1818"/>
        <v>0</v>
      </c>
      <c r="E8412" s="76">
        <f t="shared" si="1818"/>
        <v>0</v>
      </c>
      <c r="F8412" s="43">
        <f t="shared" ref="F8412:F8422" si="1819">SUM(B8412:E8412)</f>
        <v>0</v>
      </c>
      <c r="G8412" s="76">
        <f t="shared" ref="G8412:J8422" si="1820">SUM(G5132,G5460,G5788,G6116,G6444,G6772,G7100,G7428,G7756,G8084)</f>
        <v>0</v>
      </c>
      <c r="H8412" s="76">
        <f t="shared" si="1820"/>
        <v>0</v>
      </c>
      <c r="I8412" s="76">
        <f t="shared" si="1820"/>
        <v>0</v>
      </c>
      <c r="J8412" s="76">
        <f t="shared" si="1820"/>
        <v>0</v>
      </c>
      <c r="K8412" s="43">
        <f t="shared" ref="K8412:K8422" si="1821">SUM(G8412:J8412)</f>
        <v>0</v>
      </c>
    </row>
    <row r="8413" spans="1:11" ht="12.75" customHeight="1">
      <c r="A8413" s="61" t="str">
        <f>"         "&amp;Labels!B70</f>
        <v xml:space="preserve">         Customer 2</v>
      </c>
      <c r="B8413" s="76">
        <f t="shared" si="1818"/>
        <v>0</v>
      </c>
      <c r="C8413" s="76">
        <f t="shared" si="1818"/>
        <v>0</v>
      </c>
      <c r="D8413" s="76">
        <f t="shared" si="1818"/>
        <v>0</v>
      </c>
      <c r="E8413" s="76">
        <f t="shared" si="1818"/>
        <v>0</v>
      </c>
      <c r="F8413" s="43">
        <f t="shared" si="1819"/>
        <v>0</v>
      </c>
      <c r="G8413" s="76">
        <f t="shared" si="1820"/>
        <v>0</v>
      </c>
      <c r="H8413" s="76">
        <f t="shared" si="1820"/>
        <v>0</v>
      </c>
      <c r="I8413" s="76">
        <f t="shared" si="1820"/>
        <v>0</v>
      </c>
      <c r="J8413" s="76">
        <f t="shared" si="1820"/>
        <v>0</v>
      </c>
      <c r="K8413" s="43">
        <f t="shared" si="1821"/>
        <v>0</v>
      </c>
    </row>
    <row r="8414" spans="1:11" ht="12.75" customHeight="1">
      <c r="A8414" s="61" t="str">
        <f>"         "&amp;Labels!B71</f>
        <v xml:space="preserve">         Customer 3</v>
      </c>
      <c r="B8414" s="76">
        <f t="shared" si="1818"/>
        <v>0</v>
      </c>
      <c r="C8414" s="76">
        <f t="shared" si="1818"/>
        <v>0</v>
      </c>
      <c r="D8414" s="76">
        <f t="shared" si="1818"/>
        <v>0</v>
      </c>
      <c r="E8414" s="76">
        <f t="shared" si="1818"/>
        <v>0</v>
      </c>
      <c r="F8414" s="43">
        <f t="shared" si="1819"/>
        <v>0</v>
      </c>
      <c r="G8414" s="76">
        <f t="shared" si="1820"/>
        <v>0</v>
      </c>
      <c r="H8414" s="76">
        <f t="shared" si="1820"/>
        <v>0</v>
      </c>
      <c r="I8414" s="76">
        <f t="shared" si="1820"/>
        <v>0</v>
      </c>
      <c r="J8414" s="76">
        <f t="shared" si="1820"/>
        <v>0</v>
      </c>
      <c r="K8414" s="43">
        <f t="shared" si="1821"/>
        <v>0</v>
      </c>
    </row>
    <row r="8415" spans="1:11" ht="12.75" customHeight="1">
      <c r="A8415" s="61" t="str">
        <f>"         "&amp;Labels!B72</f>
        <v xml:space="preserve">         Customer 4</v>
      </c>
      <c r="B8415" s="76">
        <f t="shared" si="1818"/>
        <v>0</v>
      </c>
      <c r="C8415" s="76">
        <f t="shared" si="1818"/>
        <v>0</v>
      </c>
      <c r="D8415" s="76">
        <f t="shared" si="1818"/>
        <v>0</v>
      </c>
      <c r="E8415" s="76">
        <f t="shared" si="1818"/>
        <v>0</v>
      </c>
      <c r="F8415" s="43">
        <f t="shared" si="1819"/>
        <v>0</v>
      </c>
      <c r="G8415" s="76">
        <f t="shared" si="1820"/>
        <v>0</v>
      </c>
      <c r="H8415" s="76">
        <f t="shared" si="1820"/>
        <v>0</v>
      </c>
      <c r="I8415" s="76">
        <f t="shared" si="1820"/>
        <v>0</v>
      </c>
      <c r="J8415" s="76">
        <f t="shared" si="1820"/>
        <v>0</v>
      </c>
      <c r="K8415" s="43">
        <f t="shared" si="1821"/>
        <v>0</v>
      </c>
    </row>
    <row r="8416" spans="1:11" ht="12.75" customHeight="1">
      <c r="A8416" s="61" t="str">
        <f>"         "&amp;Labels!B73</f>
        <v xml:space="preserve">         Customer 5</v>
      </c>
      <c r="B8416" s="76">
        <f t="shared" si="1818"/>
        <v>0</v>
      </c>
      <c r="C8416" s="76">
        <f t="shared" si="1818"/>
        <v>0</v>
      </c>
      <c r="D8416" s="76">
        <f t="shared" si="1818"/>
        <v>0</v>
      </c>
      <c r="E8416" s="76">
        <f t="shared" si="1818"/>
        <v>0</v>
      </c>
      <c r="F8416" s="43">
        <f t="shared" si="1819"/>
        <v>0</v>
      </c>
      <c r="G8416" s="76">
        <f t="shared" si="1820"/>
        <v>0</v>
      </c>
      <c r="H8416" s="76">
        <f t="shared" si="1820"/>
        <v>0</v>
      </c>
      <c r="I8416" s="76">
        <f t="shared" si="1820"/>
        <v>0</v>
      </c>
      <c r="J8416" s="76">
        <f t="shared" si="1820"/>
        <v>0</v>
      </c>
      <c r="K8416" s="43">
        <f t="shared" si="1821"/>
        <v>0</v>
      </c>
    </row>
    <row r="8417" spans="1:11" ht="12.75" customHeight="1">
      <c r="A8417" s="61" t="str">
        <f>"         "&amp;Labels!B74</f>
        <v xml:space="preserve">         Customer 6</v>
      </c>
      <c r="B8417" s="76">
        <f t="shared" si="1818"/>
        <v>0</v>
      </c>
      <c r="C8417" s="76">
        <f t="shared" si="1818"/>
        <v>0</v>
      </c>
      <c r="D8417" s="76">
        <f t="shared" si="1818"/>
        <v>0</v>
      </c>
      <c r="E8417" s="76">
        <f t="shared" si="1818"/>
        <v>0</v>
      </c>
      <c r="F8417" s="43">
        <f t="shared" si="1819"/>
        <v>0</v>
      </c>
      <c r="G8417" s="76">
        <f t="shared" si="1820"/>
        <v>0</v>
      </c>
      <c r="H8417" s="76">
        <f t="shared" si="1820"/>
        <v>0</v>
      </c>
      <c r="I8417" s="76">
        <f t="shared" si="1820"/>
        <v>0</v>
      </c>
      <c r="J8417" s="76">
        <f t="shared" si="1820"/>
        <v>0</v>
      </c>
      <c r="K8417" s="43">
        <f t="shared" si="1821"/>
        <v>0</v>
      </c>
    </row>
    <row r="8418" spans="1:11" ht="12.75" customHeight="1">
      <c r="A8418" s="61" t="str">
        <f>"         "&amp;Labels!B75</f>
        <v xml:space="preserve">         Customer 7</v>
      </c>
      <c r="B8418" s="76">
        <f t="shared" si="1818"/>
        <v>0</v>
      </c>
      <c r="C8418" s="76">
        <f t="shared" si="1818"/>
        <v>0</v>
      </c>
      <c r="D8418" s="76">
        <f t="shared" si="1818"/>
        <v>0</v>
      </c>
      <c r="E8418" s="76">
        <f t="shared" si="1818"/>
        <v>0</v>
      </c>
      <c r="F8418" s="43">
        <f t="shared" si="1819"/>
        <v>0</v>
      </c>
      <c r="G8418" s="76">
        <f t="shared" si="1820"/>
        <v>0</v>
      </c>
      <c r="H8418" s="76">
        <f t="shared" si="1820"/>
        <v>0</v>
      </c>
      <c r="I8418" s="76">
        <f t="shared" si="1820"/>
        <v>0</v>
      </c>
      <c r="J8418" s="76">
        <f t="shared" si="1820"/>
        <v>0</v>
      </c>
      <c r="K8418" s="43">
        <f t="shared" si="1821"/>
        <v>0</v>
      </c>
    </row>
    <row r="8419" spans="1:11" ht="12.75" customHeight="1">
      <c r="A8419" s="61" t="str">
        <f>"         "&amp;Labels!B76</f>
        <v xml:space="preserve">         Customer 8</v>
      </c>
      <c r="B8419" s="76">
        <f t="shared" si="1818"/>
        <v>0</v>
      </c>
      <c r="C8419" s="76">
        <f t="shared" si="1818"/>
        <v>0</v>
      </c>
      <c r="D8419" s="76">
        <f t="shared" si="1818"/>
        <v>0</v>
      </c>
      <c r="E8419" s="76">
        <f t="shared" si="1818"/>
        <v>0</v>
      </c>
      <c r="F8419" s="43">
        <f t="shared" si="1819"/>
        <v>0</v>
      </c>
      <c r="G8419" s="76">
        <f t="shared" si="1820"/>
        <v>0</v>
      </c>
      <c r="H8419" s="76">
        <f t="shared" si="1820"/>
        <v>0</v>
      </c>
      <c r="I8419" s="76">
        <f t="shared" si="1820"/>
        <v>0</v>
      </c>
      <c r="J8419" s="76">
        <f t="shared" si="1820"/>
        <v>0</v>
      </c>
      <c r="K8419" s="43">
        <f t="shared" si="1821"/>
        <v>0</v>
      </c>
    </row>
    <row r="8420" spans="1:11" ht="12.75" customHeight="1">
      <c r="A8420" s="61" t="str">
        <f>"         "&amp;Labels!B77</f>
        <v xml:space="preserve">         Customer 9</v>
      </c>
      <c r="B8420" s="76">
        <f t="shared" si="1818"/>
        <v>0</v>
      </c>
      <c r="C8420" s="76">
        <f t="shared" si="1818"/>
        <v>0</v>
      </c>
      <c r="D8420" s="76">
        <f t="shared" si="1818"/>
        <v>0</v>
      </c>
      <c r="E8420" s="76">
        <f t="shared" si="1818"/>
        <v>0</v>
      </c>
      <c r="F8420" s="43">
        <f t="shared" si="1819"/>
        <v>0</v>
      </c>
      <c r="G8420" s="76">
        <f t="shared" si="1820"/>
        <v>0</v>
      </c>
      <c r="H8420" s="76">
        <f t="shared" si="1820"/>
        <v>0</v>
      </c>
      <c r="I8420" s="76">
        <f t="shared" si="1820"/>
        <v>0</v>
      </c>
      <c r="J8420" s="76">
        <f t="shared" si="1820"/>
        <v>0</v>
      </c>
      <c r="K8420" s="43">
        <f t="shared" si="1821"/>
        <v>0</v>
      </c>
    </row>
    <row r="8421" spans="1:11" ht="12.75" customHeight="1">
      <c r="A8421" s="61" t="str">
        <f>"         "&amp;Labels!B78</f>
        <v xml:space="preserve">         Customer 10</v>
      </c>
      <c r="B8421" s="76">
        <f t="shared" si="1818"/>
        <v>0</v>
      </c>
      <c r="C8421" s="76">
        <f t="shared" si="1818"/>
        <v>0</v>
      </c>
      <c r="D8421" s="76">
        <f t="shared" si="1818"/>
        <v>0</v>
      </c>
      <c r="E8421" s="76">
        <f t="shared" si="1818"/>
        <v>0</v>
      </c>
      <c r="F8421" s="43">
        <f t="shared" si="1819"/>
        <v>0</v>
      </c>
      <c r="G8421" s="76">
        <f t="shared" si="1820"/>
        <v>0</v>
      </c>
      <c r="H8421" s="76">
        <f t="shared" si="1820"/>
        <v>0</v>
      </c>
      <c r="I8421" s="76">
        <f t="shared" si="1820"/>
        <v>0</v>
      </c>
      <c r="J8421" s="76">
        <f t="shared" si="1820"/>
        <v>0</v>
      </c>
      <c r="K8421" s="43">
        <f t="shared" si="1821"/>
        <v>0</v>
      </c>
    </row>
    <row r="8422" spans="1:11" ht="12.75" customHeight="1">
      <c r="A8422" s="61" t="str">
        <f>"         "&amp;Labels!C68</f>
        <v xml:space="preserve">         Total</v>
      </c>
      <c r="B8422" s="84">
        <f t="shared" si="1818"/>
        <v>0</v>
      </c>
      <c r="C8422" s="84">
        <f t="shared" si="1818"/>
        <v>0</v>
      </c>
      <c r="D8422" s="84">
        <f t="shared" si="1818"/>
        <v>0</v>
      </c>
      <c r="E8422" s="84">
        <f t="shared" si="1818"/>
        <v>0</v>
      </c>
      <c r="F8422" s="43">
        <f t="shared" si="1819"/>
        <v>0</v>
      </c>
      <c r="G8422" s="84">
        <f t="shared" si="1820"/>
        <v>0</v>
      </c>
      <c r="H8422" s="84">
        <f t="shared" si="1820"/>
        <v>0</v>
      </c>
      <c r="I8422" s="84">
        <f t="shared" si="1820"/>
        <v>0</v>
      </c>
      <c r="J8422" s="84">
        <f t="shared" si="1820"/>
        <v>0</v>
      </c>
      <c r="K8422" s="43">
        <f t="shared" si="1821"/>
        <v>0</v>
      </c>
    </row>
    <row r="8423" spans="1:11" ht="12.75" customHeight="1">
      <c r="A8423" s="61" t="str">
        <f>"      "&amp;Labels!B89</f>
        <v xml:space="preserve">      Q 5</v>
      </c>
      <c r="B8423" s="84"/>
      <c r="C8423" s="84"/>
      <c r="D8423" s="84"/>
      <c r="E8423" s="84"/>
      <c r="F8423" s="43"/>
      <c r="G8423" s="84"/>
      <c r="H8423" s="84"/>
      <c r="I8423" s="84"/>
      <c r="J8423" s="84"/>
      <c r="K8423" s="43"/>
    </row>
    <row r="8424" spans="1:11" ht="12.75" customHeight="1">
      <c r="A8424" s="61" t="str">
        <f>"         "&amp;Labels!B69</f>
        <v xml:space="preserve">         Customer 1</v>
      </c>
      <c r="B8424" s="76">
        <f t="shared" ref="B8424:E8434" si="1822">SUM(B5144,B5472,B5800,B6128,B6456,B6784,B7112,B7440,B7768,B8096)</f>
        <v>0</v>
      </c>
      <c r="C8424" s="76">
        <f t="shared" si="1822"/>
        <v>0</v>
      </c>
      <c r="D8424" s="76">
        <f t="shared" si="1822"/>
        <v>0</v>
      </c>
      <c r="E8424" s="76">
        <f t="shared" si="1822"/>
        <v>0</v>
      </c>
      <c r="F8424" s="43">
        <f t="shared" ref="F8424:F8434" si="1823">SUM(B8424:E8424)</f>
        <v>0</v>
      </c>
      <c r="G8424" s="76">
        <f t="shared" ref="G8424:J8434" si="1824">SUM(G5144,G5472,G5800,G6128,G6456,G6784,G7112,G7440,G7768,G8096)</f>
        <v>0</v>
      </c>
      <c r="H8424" s="76">
        <f t="shared" si="1824"/>
        <v>0</v>
      </c>
      <c r="I8424" s="76">
        <f t="shared" si="1824"/>
        <v>0</v>
      </c>
      <c r="J8424" s="76">
        <f t="shared" si="1824"/>
        <v>0</v>
      </c>
      <c r="K8424" s="43">
        <f t="shared" ref="K8424:K8434" si="1825">SUM(G8424:J8424)</f>
        <v>0</v>
      </c>
    </row>
    <row r="8425" spans="1:11" ht="12.75" customHeight="1">
      <c r="A8425" s="61" t="str">
        <f>"         "&amp;Labels!B70</f>
        <v xml:space="preserve">         Customer 2</v>
      </c>
      <c r="B8425" s="76">
        <f t="shared" si="1822"/>
        <v>0</v>
      </c>
      <c r="C8425" s="76">
        <f t="shared" si="1822"/>
        <v>0</v>
      </c>
      <c r="D8425" s="76">
        <f t="shared" si="1822"/>
        <v>0</v>
      </c>
      <c r="E8425" s="76">
        <f t="shared" si="1822"/>
        <v>0</v>
      </c>
      <c r="F8425" s="43">
        <f t="shared" si="1823"/>
        <v>0</v>
      </c>
      <c r="G8425" s="76">
        <f t="shared" si="1824"/>
        <v>0</v>
      </c>
      <c r="H8425" s="76">
        <f t="shared" si="1824"/>
        <v>0</v>
      </c>
      <c r="I8425" s="76">
        <f t="shared" si="1824"/>
        <v>0</v>
      </c>
      <c r="J8425" s="76">
        <f t="shared" si="1824"/>
        <v>0</v>
      </c>
      <c r="K8425" s="43">
        <f t="shared" si="1825"/>
        <v>0</v>
      </c>
    </row>
    <row r="8426" spans="1:11" ht="12.75" customHeight="1">
      <c r="A8426" s="61" t="str">
        <f>"         "&amp;Labels!B71</f>
        <v xml:space="preserve">         Customer 3</v>
      </c>
      <c r="B8426" s="76">
        <f t="shared" si="1822"/>
        <v>0</v>
      </c>
      <c r="C8426" s="76">
        <f t="shared" si="1822"/>
        <v>0</v>
      </c>
      <c r="D8426" s="76">
        <f t="shared" si="1822"/>
        <v>0</v>
      </c>
      <c r="E8426" s="76">
        <f t="shared" si="1822"/>
        <v>0</v>
      </c>
      <c r="F8426" s="43">
        <f t="shared" si="1823"/>
        <v>0</v>
      </c>
      <c r="G8426" s="76">
        <f t="shared" si="1824"/>
        <v>0</v>
      </c>
      <c r="H8426" s="76">
        <f t="shared" si="1824"/>
        <v>0</v>
      </c>
      <c r="I8426" s="76">
        <f t="shared" si="1824"/>
        <v>0</v>
      </c>
      <c r="J8426" s="76">
        <f t="shared" si="1824"/>
        <v>0</v>
      </c>
      <c r="K8426" s="43">
        <f t="shared" si="1825"/>
        <v>0</v>
      </c>
    </row>
    <row r="8427" spans="1:11" ht="12.75" customHeight="1">
      <c r="A8427" s="61" t="str">
        <f>"         "&amp;Labels!B72</f>
        <v xml:space="preserve">         Customer 4</v>
      </c>
      <c r="B8427" s="76">
        <f t="shared" si="1822"/>
        <v>0</v>
      </c>
      <c r="C8427" s="76">
        <f t="shared" si="1822"/>
        <v>0</v>
      </c>
      <c r="D8427" s="76">
        <f t="shared" si="1822"/>
        <v>0</v>
      </c>
      <c r="E8427" s="76">
        <f t="shared" si="1822"/>
        <v>0</v>
      </c>
      <c r="F8427" s="43">
        <f t="shared" si="1823"/>
        <v>0</v>
      </c>
      <c r="G8427" s="76">
        <f t="shared" si="1824"/>
        <v>0</v>
      </c>
      <c r="H8427" s="76">
        <f t="shared" si="1824"/>
        <v>0</v>
      </c>
      <c r="I8427" s="76">
        <f t="shared" si="1824"/>
        <v>0</v>
      </c>
      <c r="J8427" s="76">
        <f t="shared" si="1824"/>
        <v>0</v>
      </c>
      <c r="K8427" s="43">
        <f t="shared" si="1825"/>
        <v>0</v>
      </c>
    </row>
    <row r="8428" spans="1:11" ht="12.75" customHeight="1">
      <c r="A8428" s="61" t="str">
        <f>"         "&amp;Labels!B73</f>
        <v xml:space="preserve">         Customer 5</v>
      </c>
      <c r="B8428" s="76">
        <f t="shared" si="1822"/>
        <v>0</v>
      </c>
      <c r="C8428" s="76">
        <f t="shared" si="1822"/>
        <v>0</v>
      </c>
      <c r="D8428" s="76">
        <f t="shared" si="1822"/>
        <v>0</v>
      </c>
      <c r="E8428" s="76">
        <f t="shared" si="1822"/>
        <v>0</v>
      </c>
      <c r="F8428" s="43">
        <f t="shared" si="1823"/>
        <v>0</v>
      </c>
      <c r="G8428" s="76">
        <f t="shared" si="1824"/>
        <v>0</v>
      </c>
      <c r="H8428" s="76">
        <f t="shared" si="1824"/>
        <v>0</v>
      </c>
      <c r="I8428" s="76">
        <f t="shared" si="1824"/>
        <v>0</v>
      </c>
      <c r="J8428" s="76">
        <f t="shared" si="1824"/>
        <v>0</v>
      </c>
      <c r="K8428" s="43">
        <f t="shared" si="1825"/>
        <v>0</v>
      </c>
    </row>
    <row r="8429" spans="1:11" ht="12.75" customHeight="1">
      <c r="A8429" s="61" t="str">
        <f>"         "&amp;Labels!B74</f>
        <v xml:space="preserve">         Customer 6</v>
      </c>
      <c r="B8429" s="76">
        <f t="shared" si="1822"/>
        <v>0</v>
      </c>
      <c r="C8429" s="76">
        <f t="shared" si="1822"/>
        <v>0</v>
      </c>
      <c r="D8429" s="76">
        <f t="shared" si="1822"/>
        <v>0</v>
      </c>
      <c r="E8429" s="76">
        <f t="shared" si="1822"/>
        <v>0</v>
      </c>
      <c r="F8429" s="43">
        <f t="shared" si="1823"/>
        <v>0</v>
      </c>
      <c r="G8429" s="76">
        <f t="shared" si="1824"/>
        <v>0</v>
      </c>
      <c r="H8429" s="76">
        <f t="shared" si="1824"/>
        <v>0</v>
      </c>
      <c r="I8429" s="76">
        <f t="shared" si="1824"/>
        <v>0</v>
      </c>
      <c r="J8429" s="76">
        <f t="shared" si="1824"/>
        <v>0</v>
      </c>
      <c r="K8429" s="43">
        <f t="shared" si="1825"/>
        <v>0</v>
      </c>
    </row>
    <row r="8430" spans="1:11" ht="12.75" customHeight="1">
      <c r="A8430" s="61" t="str">
        <f>"         "&amp;Labels!B75</f>
        <v xml:space="preserve">         Customer 7</v>
      </c>
      <c r="B8430" s="76">
        <f t="shared" si="1822"/>
        <v>0</v>
      </c>
      <c r="C8430" s="76">
        <f t="shared" si="1822"/>
        <v>0</v>
      </c>
      <c r="D8430" s="76">
        <f t="shared" si="1822"/>
        <v>0</v>
      </c>
      <c r="E8430" s="76">
        <f t="shared" si="1822"/>
        <v>0</v>
      </c>
      <c r="F8430" s="43">
        <f t="shared" si="1823"/>
        <v>0</v>
      </c>
      <c r="G8430" s="76">
        <f t="shared" si="1824"/>
        <v>0</v>
      </c>
      <c r="H8430" s="76">
        <f t="shared" si="1824"/>
        <v>0</v>
      </c>
      <c r="I8430" s="76">
        <f t="shared" si="1824"/>
        <v>0</v>
      </c>
      <c r="J8430" s="76">
        <f t="shared" si="1824"/>
        <v>0</v>
      </c>
      <c r="K8430" s="43">
        <f t="shared" si="1825"/>
        <v>0</v>
      </c>
    </row>
    <row r="8431" spans="1:11" ht="12.75" customHeight="1">
      <c r="A8431" s="61" t="str">
        <f>"         "&amp;Labels!B76</f>
        <v xml:space="preserve">         Customer 8</v>
      </c>
      <c r="B8431" s="76">
        <f t="shared" si="1822"/>
        <v>0</v>
      </c>
      <c r="C8431" s="76">
        <f t="shared" si="1822"/>
        <v>0</v>
      </c>
      <c r="D8431" s="76">
        <f t="shared" si="1822"/>
        <v>0</v>
      </c>
      <c r="E8431" s="76">
        <f t="shared" si="1822"/>
        <v>0</v>
      </c>
      <c r="F8431" s="43">
        <f t="shared" si="1823"/>
        <v>0</v>
      </c>
      <c r="G8431" s="76">
        <f t="shared" si="1824"/>
        <v>0</v>
      </c>
      <c r="H8431" s="76">
        <f t="shared" si="1824"/>
        <v>0</v>
      </c>
      <c r="I8431" s="76">
        <f t="shared" si="1824"/>
        <v>0</v>
      </c>
      <c r="J8431" s="76">
        <f t="shared" si="1824"/>
        <v>0</v>
      </c>
      <c r="K8431" s="43">
        <f t="shared" si="1825"/>
        <v>0</v>
      </c>
    </row>
    <row r="8432" spans="1:11" ht="12.75" customHeight="1">
      <c r="A8432" s="61" t="str">
        <f>"         "&amp;Labels!B77</f>
        <v xml:space="preserve">         Customer 9</v>
      </c>
      <c r="B8432" s="76">
        <f t="shared" si="1822"/>
        <v>0</v>
      </c>
      <c r="C8432" s="76">
        <f t="shared" si="1822"/>
        <v>0</v>
      </c>
      <c r="D8432" s="76">
        <f t="shared" si="1822"/>
        <v>0</v>
      </c>
      <c r="E8432" s="76">
        <f t="shared" si="1822"/>
        <v>0</v>
      </c>
      <c r="F8432" s="43">
        <f t="shared" si="1823"/>
        <v>0</v>
      </c>
      <c r="G8432" s="76">
        <f t="shared" si="1824"/>
        <v>0</v>
      </c>
      <c r="H8432" s="76">
        <f t="shared" si="1824"/>
        <v>0</v>
      </c>
      <c r="I8432" s="76">
        <f t="shared" si="1824"/>
        <v>0</v>
      </c>
      <c r="J8432" s="76">
        <f t="shared" si="1824"/>
        <v>0</v>
      </c>
      <c r="K8432" s="43">
        <f t="shared" si="1825"/>
        <v>0</v>
      </c>
    </row>
    <row r="8433" spans="1:11" ht="12.75" customHeight="1">
      <c r="A8433" s="61" t="str">
        <f>"         "&amp;Labels!B78</f>
        <v xml:space="preserve">         Customer 10</v>
      </c>
      <c r="B8433" s="76">
        <f t="shared" si="1822"/>
        <v>0</v>
      </c>
      <c r="C8433" s="76">
        <f t="shared" si="1822"/>
        <v>0</v>
      </c>
      <c r="D8433" s="76">
        <f t="shared" si="1822"/>
        <v>0</v>
      </c>
      <c r="E8433" s="76">
        <f t="shared" si="1822"/>
        <v>0</v>
      </c>
      <c r="F8433" s="43">
        <f t="shared" si="1823"/>
        <v>0</v>
      </c>
      <c r="G8433" s="76">
        <f t="shared" si="1824"/>
        <v>0</v>
      </c>
      <c r="H8433" s="76">
        <f t="shared" si="1824"/>
        <v>0</v>
      </c>
      <c r="I8433" s="76">
        <f t="shared" si="1824"/>
        <v>0</v>
      </c>
      <c r="J8433" s="76">
        <f t="shared" si="1824"/>
        <v>0</v>
      </c>
      <c r="K8433" s="43">
        <f t="shared" si="1825"/>
        <v>0</v>
      </c>
    </row>
    <row r="8434" spans="1:11" ht="12.75" customHeight="1">
      <c r="A8434" s="61" t="str">
        <f>"         "&amp;Labels!C68</f>
        <v xml:space="preserve">         Total</v>
      </c>
      <c r="B8434" s="84">
        <f t="shared" si="1822"/>
        <v>0</v>
      </c>
      <c r="C8434" s="84">
        <f t="shared" si="1822"/>
        <v>0</v>
      </c>
      <c r="D8434" s="84">
        <f t="shared" si="1822"/>
        <v>0</v>
      </c>
      <c r="E8434" s="84">
        <f t="shared" si="1822"/>
        <v>0</v>
      </c>
      <c r="F8434" s="43">
        <f t="shared" si="1823"/>
        <v>0</v>
      </c>
      <c r="G8434" s="84">
        <f t="shared" si="1824"/>
        <v>0</v>
      </c>
      <c r="H8434" s="84">
        <f t="shared" si="1824"/>
        <v>0</v>
      </c>
      <c r="I8434" s="84">
        <f t="shared" si="1824"/>
        <v>0</v>
      </c>
      <c r="J8434" s="84">
        <f t="shared" si="1824"/>
        <v>0</v>
      </c>
      <c r="K8434" s="43">
        <f t="shared" si="1825"/>
        <v>0</v>
      </c>
    </row>
    <row r="8435" spans="1:11" ht="12.75" customHeight="1">
      <c r="A8435" s="61" t="str">
        <f>"      "&amp;Labels!B90</f>
        <v xml:space="preserve">      Q 6</v>
      </c>
      <c r="B8435" s="84"/>
      <c r="C8435" s="84"/>
      <c r="D8435" s="84"/>
      <c r="E8435" s="84"/>
      <c r="F8435" s="43"/>
      <c r="G8435" s="84"/>
      <c r="H8435" s="84"/>
      <c r="I8435" s="84"/>
      <c r="J8435" s="84"/>
      <c r="K8435" s="43"/>
    </row>
    <row r="8436" spans="1:11" ht="12.75" customHeight="1">
      <c r="A8436" s="61" t="str">
        <f>"         "&amp;Labels!B69</f>
        <v xml:space="preserve">         Customer 1</v>
      </c>
      <c r="B8436" s="76">
        <f t="shared" ref="B8436:E8446" si="1826">SUM(B5156,B5484,B5812,B6140,B6468,B6796,B7124,B7452,B7780,B8108)</f>
        <v>0</v>
      </c>
      <c r="C8436" s="76">
        <f t="shared" si="1826"/>
        <v>0</v>
      </c>
      <c r="D8436" s="76">
        <f t="shared" si="1826"/>
        <v>0</v>
      </c>
      <c r="E8436" s="76">
        <f t="shared" si="1826"/>
        <v>0</v>
      </c>
      <c r="F8436" s="43">
        <f t="shared" ref="F8436:F8446" si="1827">SUM(B8436:E8436)</f>
        <v>0</v>
      </c>
      <c r="G8436" s="76">
        <f t="shared" ref="G8436:J8446" si="1828">SUM(G5156,G5484,G5812,G6140,G6468,G6796,G7124,G7452,G7780,G8108)</f>
        <v>0</v>
      </c>
      <c r="H8436" s="76">
        <f t="shared" si="1828"/>
        <v>0</v>
      </c>
      <c r="I8436" s="76">
        <f t="shared" si="1828"/>
        <v>0</v>
      </c>
      <c r="J8436" s="76">
        <f t="shared" si="1828"/>
        <v>0</v>
      </c>
      <c r="K8436" s="43">
        <f t="shared" ref="K8436:K8446" si="1829">SUM(G8436:J8436)</f>
        <v>0</v>
      </c>
    </row>
    <row r="8437" spans="1:11" ht="12.75" customHeight="1">
      <c r="A8437" s="61" t="str">
        <f>"         "&amp;Labels!B70</f>
        <v xml:space="preserve">         Customer 2</v>
      </c>
      <c r="B8437" s="76">
        <f t="shared" si="1826"/>
        <v>0</v>
      </c>
      <c r="C8437" s="76">
        <f t="shared" si="1826"/>
        <v>0</v>
      </c>
      <c r="D8437" s="76">
        <f t="shared" si="1826"/>
        <v>0</v>
      </c>
      <c r="E8437" s="76">
        <f t="shared" si="1826"/>
        <v>0</v>
      </c>
      <c r="F8437" s="43">
        <f t="shared" si="1827"/>
        <v>0</v>
      </c>
      <c r="G8437" s="76">
        <f t="shared" si="1828"/>
        <v>0</v>
      </c>
      <c r="H8437" s="76">
        <f t="shared" si="1828"/>
        <v>0</v>
      </c>
      <c r="I8437" s="76">
        <f t="shared" si="1828"/>
        <v>0</v>
      </c>
      <c r="J8437" s="76">
        <f t="shared" si="1828"/>
        <v>0</v>
      </c>
      <c r="K8437" s="43">
        <f t="shared" si="1829"/>
        <v>0</v>
      </c>
    </row>
    <row r="8438" spans="1:11" ht="12.75" customHeight="1">
      <c r="A8438" s="61" t="str">
        <f>"         "&amp;Labels!B71</f>
        <v xml:space="preserve">         Customer 3</v>
      </c>
      <c r="B8438" s="76">
        <f t="shared" si="1826"/>
        <v>0</v>
      </c>
      <c r="C8438" s="76">
        <f t="shared" si="1826"/>
        <v>0</v>
      </c>
      <c r="D8438" s="76">
        <f t="shared" si="1826"/>
        <v>0</v>
      </c>
      <c r="E8438" s="76">
        <f t="shared" si="1826"/>
        <v>0</v>
      </c>
      <c r="F8438" s="43">
        <f t="shared" si="1827"/>
        <v>0</v>
      </c>
      <c r="G8438" s="76">
        <f t="shared" si="1828"/>
        <v>0</v>
      </c>
      <c r="H8438" s="76">
        <f t="shared" si="1828"/>
        <v>0</v>
      </c>
      <c r="I8438" s="76">
        <f t="shared" si="1828"/>
        <v>0</v>
      </c>
      <c r="J8438" s="76">
        <f t="shared" si="1828"/>
        <v>0</v>
      </c>
      <c r="K8438" s="43">
        <f t="shared" si="1829"/>
        <v>0</v>
      </c>
    </row>
    <row r="8439" spans="1:11" ht="12.75" customHeight="1">
      <c r="A8439" s="61" t="str">
        <f>"         "&amp;Labels!B72</f>
        <v xml:space="preserve">         Customer 4</v>
      </c>
      <c r="B8439" s="76">
        <f t="shared" si="1826"/>
        <v>0</v>
      </c>
      <c r="C8439" s="76">
        <f t="shared" si="1826"/>
        <v>0</v>
      </c>
      <c r="D8439" s="76">
        <f t="shared" si="1826"/>
        <v>0</v>
      </c>
      <c r="E8439" s="76">
        <f t="shared" si="1826"/>
        <v>0</v>
      </c>
      <c r="F8439" s="43">
        <f t="shared" si="1827"/>
        <v>0</v>
      </c>
      <c r="G8439" s="76">
        <f t="shared" si="1828"/>
        <v>0</v>
      </c>
      <c r="H8439" s="76">
        <f t="shared" si="1828"/>
        <v>0</v>
      </c>
      <c r="I8439" s="76">
        <f t="shared" si="1828"/>
        <v>0</v>
      </c>
      <c r="J8439" s="76">
        <f t="shared" si="1828"/>
        <v>0</v>
      </c>
      <c r="K8439" s="43">
        <f t="shared" si="1829"/>
        <v>0</v>
      </c>
    </row>
    <row r="8440" spans="1:11" ht="12.75" customHeight="1">
      <c r="A8440" s="61" t="str">
        <f>"         "&amp;Labels!B73</f>
        <v xml:space="preserve">         Customer 5</v>
      </c>
      <c r="B8440" s="76">
        <f t="shared" si="1826"/>
        <v>0</v>
      </c>
      <c r="C8440" s="76">
        <f t="shared" si="1826"/>
        <v>0</v>
      </c>
      <c r="D8440" s="76">
        <f t="shared" si="1826"/>
        <v>0</v>
      </c>
      <c r="E8440" s="76">
        <f t="shared" si="1826"/>
        <v>0</v>
      </c>
      <c r="F8440" s="43">
        <f t="shared" si="1827"/>
        <v>0</v>
      </c>
      <c r="G8440" s="76">
        <f t="shared" si="1828"/>
        <v>0</v>
      </c>
      <c r="H8440" s="76">
        <f t="shared" si="1828"/>
        <v>0</v>
      </c>
      <c r="I8440" s="76">
        <f t="shared" si="1828"/>
        <v>0</v>
      </c>
      <c r="J8440" s="76">
        <f t="shared" si="1828"/>
        <v>0</v>
      </c>
      <c r="K8440" s="43">
        <f t="shared" si="1829"/>
        <v>0</v>
      </c>
    </row>
    <row r="8441" spans="1:11" ht="12.75" customHeight="1">
      <c r="A8441" s="61" t="str">
        <f>"         "&amp;Labels!B74</f>
        <v xml:space="preserve">         Customer 6</v>
      </c>
      <c r="B8441" s="76">
        <f t="shared" si="1826"/>
        <v>0</v>
      </c>
      <c r="C8441" s="76">
        <f t="shared" si="1826"/>
        <v>0</v>
      </c>
      <c r="D8441" s="76">
        <f t="shared" si="1826"/>
        <v>0</v>
      </c>
      <c r="E8441" s="76">
        <f t="shared" si="1826"/>
        <v>0</v>
      </c>
      <c r="F8441" s="43">
        <f t="shared" si="1827"/>
        <v>0</v>
      </c>
      <c r="G8441" s="76">
        <f t="shared" si="1828"/>
        <v>0</v>
      </c>
      <c r="H8441" s="76">
        <f t="shared" si="1828"/>
        <v>0</v>
      </c>
      <c r="I8441" s="76">
        <f t="shared" si="1828"/>
        <v>0</v>
      </c>
      <c r="J8441" s="76">
        <f t="shared" si="1828"/>
        <v>0</v>
      </c>
      <c r="K8441" s="43">
        <f t="shared" si="1829"/>
        <v>0</v>
      </c>
    </row>
    <row r="8442" spans="1:11" ht="12.75" customHeight="1">
      <c r="A8442" s="61" t="str">
        <f>"         "&amp;Labels!B75</f>
        <v xml:space="preserve">         Customer 7</v>
      </c>
      <c r="B8442" s="76">
        <f t="shared" si="1826"/>
        <v>0</v>
      </c>
      <c r="C8442" s="76">
        <f t="shared" si="1826"/>
        <v>0</v>
      </c>
      <c r="D8442" s="76">
        <f t="shared" si="1826"/>
        <v>0</v>
      </c>
      <c r="E8442" s="76">
        <f t="shared" si="1826"/>
        <v>0</v>
      </c>
      <c r="F8442" s="43">
        <f t="shared" si="1827"/>
        <v>0</v>
      </c>
      <c r="G8442" s="76">
        <f t="shared" si="1828"/>
        <v>0</v>
      </c>
      <c r="H8442" s="76">
        <f t="shared" si="1828"/>
        <v>0</v>
      </c>
      <c r="I8442" s="76">
        <f t="shared" si="1828"/>
        <v>0</v>
      </c>
      <c r="J8442" s="76">
        <f t="shared" si="1828"/>
        <v>0</v>
      </c>
      <c r="K8442" s="43">
        <f t="shared" si="1829"/>
        <v>0</v>
      </c>
    </row>
    <row r="8443" spans="1:11" ht="12.75" customHeight="1">
      <c r="A8443" s="61" t="str">
        <f>"         "&amp;Labels!B76</f>
        <v xml:space="preserve">         Customer 8</v>
      </c>
      <c r="B8443" s="76">
        <f t="shared" si="1826"/>
        <v>0</v>
      </c>
      <c r="C8443" s="76">
        <f t="shared" si="1826"/>
        <v>0</v>
      </c>
      <c r="D8443" s="76">
        <f t="shared" si="1826"/>
        <v>0</v>
      </c>
      <c r="E8443" s="76">
        <f t="shared" si="1826"/>
        <v>0</v>
      </c>
      <c r="F8443" s="43">
        <f t="shared" si="1827"/>
        <v>0</v>
      </c>
      <c r="G8443" s="76">
        <f t="shared" si="1828"/>
        <v>0</v>
      </c>
      <c r="H8443" s="76">
        <f t="shared" si="1828"/>
        <v>0</v>
      </c>
      <c r="I8443" s="76">
        <f t="shared" si="1828"/>
        <v>0</v>
      </c>
      <c r="J8443" s="76">
        <f t="shared" si="1828"/>
        <v>0</v>
      </c>
      <c r="K8443" s="43">
        <f t="shared" si="1829"/>
        <v>0</v>
      </c>
    </row>
    <row r="8444" spans="1:11" ht="12.75" customHeight="1">
      <c r="A8444" s="61" t="str">
        <f>"         "&amp;Labels!B77</f>
        <v xml:space="preserve">         Customer 9</v>
      </c>
      <c r="B8444" s="76">
        <f t="shared" si="1826"/>
        <v>0</v>
      </c>
      <c r="C8444" s="76">
        <f t="shared" si="1826"/>
        <v>0</v>
      </c>
      <c r="D8444" s="76">
        <f t="shared" si="1826"/>
        <v>0</v>
      </c>
      <c r="E8444" s="76">
        <f t="shared" si="1826"/>
        <v>0</v>
      </c>
      <c r="F8444" s="43">
        <f t="shared" si="1827"/>
        <v>0</v>
      </c>
      <c r="G8444" s="76">
        <f t="shared" si="1828"/>
        <v>0</v>
      </c>
      <c r="H8444" s="76">
        <f t="shared" si="1828"/>
        <v>0</v>
      </c>
      <c r="I8444" s="76">
        <f t="shared" si="1828"/>
        <v>0</v>
      </c>
      <c r="J8444" s="76">
        <f t="shared" si="1828"/>
        <v>0</v>
      </c>
      <c r="K8444" s="43">
        <f t="shared" si="1829"/>
        <v>0</v>
      </c>
    </row>
    <row r="8445" spans="1:11" ht="12.75" customHeight="1">
      <c r="A8445" s="61" t="str">
        <f>"         "&amp;Labels!B78</f>
        <v xml:space="preserve">         Customer 10</v>
      </c>
      <c r="B8445" s="76">
        <f t="shared" si="1826"/>
        <v>0</v>
      </c>
      <c r="C8445" s="76">
        <f t="shared" si="1826"/>
        <v>0</v>
      </c>
      <c r="D8445" s="76">
        <f t="shared" si="1826"/>
        <v>0</v>
      </c>
      <c r="E8445" s="76">
        <f t="shared" si="1826"/>
        <v>0</v>
      </c>
      <c r="F8445" s="43">
        <f t="shared" si="1827"/>
        <v>0</v>
      </c>
      <c r="G8445" s="76">
        <f t="shared" si="1828"/>
        <v>0</v>
      </c>
      <c r="H8445" s="76">
        <f t="shared" si="1828"/>
        <v>0</v>
      </c>
      <c r="I8445" s="76">
        <f t="shared" si="1828"/>
        <v>0</v>
      </c>
      <c r="J8445" s="76">
        <f t="shared" si="1828"/>
        <v>0</v>
      </c>
      <c r="K8445" s="43">
        <f t="shared" si="1829"/>
        <v>0</v>
      </c>
    </row>
    <row r="8446" spans="1:11" ht="12.75" customHeight="1">
      <c r="A8446" s="61" t="str">
        <f>"         "&amp;Labels!C68</f>
        <v xml:space="preserve">         Total</v>
      </c>
      <c r="B8446" s="84">
        <f t="shared" si="1826"/>
        <v>0</v>
      </c>
      <c r="C8446" s="84">
        <f t="shared" si="1826"/>
        <v>0</v>
      </c>
      <c r="D8446" s="84">
        <f t="shared" si="1826"/>
        <v>0</v>
      </c>
      <c r="E8446" s="84">
        <f t="shared" si="1826"/>
        <v>0</v>
      </c>
      <c r="F8446" s="43">
        <f t="shared" si="1827"/>
        <v>0</v>
      </c>
      <c r="G8446" s="84">
        <f t="shared" si="1828"/>
        <v>0</v>
      </c>
      <c r="H8446" s="84">
        <f t="shared" si="1828"/>
        <v>0</v>
      </c>
      <c r="I8446" s="84">
        <f t="shared" si="1828"/>
        <v>0</v>
      </c>
      <c r="J8446" s="84">
        <f t="shared" si="1828"/>
        <v>0</v>
      </c>
      <c r="K8446" s="43">
        <f t="shared" si="1829"/>
        <v>0</v>
      </c>
    </row>
    <row r="8447" spans="1:11" ht="12.75" customHeight="1">
      <c r="A8447" s="61" t="str">
        <f>"      "&amp;Labels!B91</f>
        <v xml:space="preserve">      Q 7</v>
      </c>
      <c r="B8447" s="84"/>
      <c r="C8447" s="84"/>
      <c r="D8447" s="84"/>
      <c r="E8447" s="84"/>
      <c r="F8447" s="43"/>
      <c r="G8447" s="84"/>
      <c r="H8447" s="84"/>
      <c r="I8447" s="84"/>
      <c r="J8447" s="84"/>
      <c r="K8447" s="43"/>
    </row>
    <row r="8448" spans="1:11" ht="12.75" customHeight="1">
      <c r="A8448" s="61" t="str">
        <f>"         "&amp;Labels!B69</f>
        <v xml:space="preserve">         Customer 1</v>
      </c>
      <c r="B8448" s="76">
        <f t="shared" ref="B8448:E8458" si="1830">SUM(B5168,B5496,B5824,B6152,B6480,B6808,B7136,B7464,B7792,B8120)</f>
        <v>0</v>
      </c>
      <c r="C8448" s="76">
        <f t="shared" si="1830"/>
        <v>0</v>
      </c>
      <c r="D8448" s="76">
        <f t="shared" si="1830"/>
        <v>0</v>
      </c>
      <c r="E8448" s="76">
        <f t="shared" si="1830"/>
        <v>0</v>
      </c>
      <c r="F8448" s="43">
        <f t="shared" ref="F8448:F8458" si="1831">SUM(B8448:E8448)</f>
        <v>0</v>
      </c>
      <c r="G8448" s="76">
        <f t="shared" ref="G8448:J8458" si="1832">SUM(G5168,G5496,G5824,G6152,G6480,G6808,G7136,G7464,G7792,G8120)</f>
        <v>0</v>
      </c>
      <c r="H8448" s="76">
        <f t="shared" si="1832"/>
        <v>0</v>
      </c>
      <c r="I8448" s="76">
        <f t="shared" si="1832"/>
        <v>0</v>
      </c>
      <c r="J8448" s="76">
        <f t="shared" si="1832"/>
        <v>0</v>
      </c>
      <c r="K8448" s="43">
        <f t="shared" ref="K8448:K8458" si="1833">SUM(G8448:J8448)</f>
        <v>0</v>
      </c>
    </row>
    <row r="8449" spans="1:11" ht="12.75" customHeight="1">
      <c r="A8449" s="61" t="str">
        <f>"         "&amp;Labels!B70</f>
        <v xml:space="preserve">         Customer 2</v>
      </c>
      <c r="B8449" s="76">
        <f t="shared" si="1830"/>
        <v>0</v>
      </c>
      <c r="C8449" s="76">
        <f t="shared" si="1830"/>
        <v>0</v>
      </c>
      <c r="D8449" s="76">
        <f t="shared" si="1830"/>
        <v>0</v>
      </c>
      <c r="E8449" s="76">
        <f t="shared" si="1830"/>
        <v>0</v>
      </c>
      <c r="F8449" s="43">
        <f t="shared" si="1831"/>
        <v>0</v>
      </c>
      <c r="G8449" s="76">
        <f t="shared" si="1832"/>
        <v>0</v>
      </c>
      <c r="H8449" s="76">
        <f t="shared" si="1832"/>
        <v>0</v>
      </c>
      <c r="I8449" s="76">
        <f t="shared" si="1832"/>
        <v>0</v>
      </c>
      <c r="J8449" s="76">
        <f t="shared" si="1832"/>
        <v>0</v>
      </c>
      <c r="K8449" s="43">
        <f t="shared" si="1833"/>
        <v>0</v>
      </c>
    </row>
    <row r="8450" spans="1:11" ht="12.75" customHeight="1">
      <c r="A8450" s="61" t="str">
        <f>"         "&amp;Labels!B71</f>
        <v xml:space="preserve">         Customer 3</v>
      </c>
      <c r="B8450" s="76">
        <f t="shared" si="1830"/>
        <v>0</v>
      </c>
      <c r="C8450" s="76">
        <f t="shared" si="1830"/>
        <v>0</v>
      </c>
      <c r="D8450" s="76">
        <f t="shared" si="1830"/>
        <v>0</v>
      </c>
      <c r="E8450" s="76">
        <f t="shared" si="1830"/>
        <v>0</v>
      </c>
      <c r="F8450" s="43">
        <f t="shared" si="1831"/>
        <v>0</v>
      </c>
      <c r="G8450" s="76">
        <f t="shared" si="1832"/>
        <v>0</v>
      </c>
      <c r="H8450" s="76">
        <f t="shared" si="1832"/>
        <v>0</v>
      </c>
      <c r="I8450" s="76">
        <f t="shared" si="1832"/>
        <v>0</v>
      </c>
      <c r="J8450" s="76">
        <f t="shared" si="1832"/>
        <v>0</v>
      </c>
      <c r="K8450" s="43">
        <f t="shared" si="1833"/>
        <v>0</v>
      </c>
    </row>
    <row r="8451" spans="1:11" ht="12.75" customHeight="1">
      <c r="A8451" s="61" t="str">
        <f>"         "&amp;Labels!B72</f>
        <v xml:space="preserve">         Customer 4</v>
      </c>
      <c r="B8451" s="76">
        <f t="shared" si="1830"/>
        <v>0</v>
      </c>
      <c r="C8451" s="76">
        <f t="shared" si="1830"/>
        <v>0</v>
      </c>
      <c r="D8451" s="76">
        <f t="shared" si="1830"/>
        <v>0</v>
      </c>
      <c r="E8451" s="76">
        <f t="shared" si="1830"/>
        <v>0</v>
      </c>
      <c r="F8451" s="43">
        <f t="shared" si="1831"/>
        <v>0</v>
      </c>
      <c r="G8451" s="76">
        <f t="shared" si="1832"/>
        <v>0</v>
      </c>
      <c r="H8451" s="76">
        <f t="shared" si="1832"/>
        <v>0</v>
      </c>
      <c r="I8451" s="76">
        <f t="shared" si="1832"/>
        <v>0</v>
      </c>
      <c r="J8451" s="76">
        <f t="shared" si="1832"/>
        <v>0</v>
      </c>
      <c r="K8451" s="43">
        <f t="shared" si="1833"/>
        <v>0</v>
      </c>
    </row>
    <row r="8452" spans="1:11" ht="12.75" customHeight="1">
      <c r="A8452" s="61" t="str">
        <f>"         "&amp;Labels!B73</f>
        <v xml:space="preserve">         Customer 5</v>
      </c>
      <c r="B8452" s="76">
        <f t="shared" si="1830"/>
        <v>0</v>
      </c>
      <c r="C8452" s="76">
        <f t="shared" si="1830"/>
        <v>0</v>
      </c>
      <c r="D8452" s="76">
        <f t="shared" si="1830"/>
        <v>0</v>
      </c>
      <c r="E8452" s="76">
        <f t="shared" si="1830"/>
        <v>0</v>
      </c>
      <c r="F8452" s="43">
        <f t="shared" si="1831"/>
        <v>0</v>
      </c>
      <c r="G8452" s="76">
        <f t="shared" si="1832"/>
        <v>0</v>
      </c>
      <c r="H8452" s="76">
        <f t="shared" si="1832"/>
        <v>0</v>
      </c>
      <c r="I8452" s="76">
        <f t="shared" si="1832"/>
        <v>0</v>
      </c>
      <c r="J8452" s="76">
        <f t="shared" si="1832"/>
        <v>0</v>
      </c>
      <c r="K8452" s="43">
        <f t="shared" si="1833"/>
        <v>0</v>
      </c>
    </row>
    <row r="8453" spans="1:11" ht="12.75" customHeight="1">
      <c r="A8453" s="61" t="str">
        <f>"         "&amp;Labels!B74</f>
        <v xml:space="preserve">         Customer 6</v>
      </c>
      <c r="B8453" s="76">
        <f t="shared" si="1830"/>
        <v>0</v>
      </c>
      <c r="C8453" s="76">
        <f t="shared" si="1830"/>
        <v>0</v>
      </c>
      <c r="D8453" s="76">
        <f t="shared" si="1830"/>
        <v>0</v>
      </c>
      <c r="E8453" s="76">
        <f t="shared" si="1830"/>
        <v>0</v>
      </c>
      <c r="F8453" s="43">
        <f t="shared" si="1831"/>
        <v>0</v>
      </c>
      <c r="G8453" s="76">
        <f t="shared" si="1832"/>
        <v>0</v>
      </c>
      <c r="H8453" s="76">
        <f t="shared" si="1832"/>
        <v>0</v>
      </c>
      <c r="I8453" s="76">
        <f t="shared" si="1832"/>
        <v>0</v>
      </c>
      <c r="J8453" s="76">
        <f t="shared" si="1832"/>
        <v>0</v>
      </c>
      <c r="K8453" s="43">
        <f t="shared" si="1833"/>
        <v>0</v>
      </c>
    </row>
    <row r="8454" spans="1:11" ht="12.75" customHeight="1">
      <c r="A8454" s="61" t="str">
        <f>"         "&amp;Labels!B75</f>
        <v xml:space="preserve">         Customer 7</v>
      </c>
      <c r="B8454" s="76">
        <f t="shared" si="1830"/>
        <v>0</v>
      </c>
      <c r="C8454" s="76">
        <f t="shared" si="1830"/>
        <v>0</v>
      </c>
      <c r="D8454" s="76">
        <f t="shared" si="1830"/>
        <v>0</v>
      </c>
      <c r="E8454" s="76">
        <f t="shared" si="1830"/>
        <v>0</v>
      </c>
      <c r="F8454" s="43">
        <f t="shared" si="1831"/>
        <v>0</v>
      </c>
      <c r="G8454" s="76">
        <f t="shared" si="1832"/>
        <v>0</v>
      </c>
      <c r="H8454" s="76">
        <f t="shared" si="1832"/>
        <v>0</v>
      </c>
      <c r="I8454" s="76">
        <f t="shared" si="1832"/>
        <v>0</v>
      </c>
      <c r="J8454" s="76">
        <f t="shared" si="1832"/>
        <v>0</v>
      </c>
      <c r="K8454" s="43">
        <f t="shared" si="1833"/>
        <v>0</v>
      </c>
    </row>
    <row r="8455" spans="1:11" ht="12.75" customHeight="1">
      <c r="A8455" s="61" t="str">
        <f>"         "&amp;Labels!B76</f>
        <v xml:space="preserve">         Customer 8</v>
      </c>
      <c r="B8455" s="76">
        <f t="shared" si="1830"/>
        <v>0</v>
      </c>
      <c r="C8455" s="76">
        <f t="shared" si="1830"/>
        <v>0</v>
      </c>
      <c r="D8455" s="76">
        <f t="shared" si="1830"/>
        <v>0</v>
      </c>
      <c r="E8455" s="76">
        <f t="shared" si="1830"/>
        <v>0</v>
      </c>
      <c r="F8455" s="43">
        <f t="shared" si="1831"/>
        <v>0</v>
      </c>
      <c r="G8455" s="76">
        <f t="shared" si="1832"/>
        <v>0</v>
      </c>
      <c r="H8455" s="76">
        <f t="shared" si="1832"/>
        <v>0</v>
      </c>
      <c r="I8455" s="76">
        <f t="shared" si="1832"/>
        <v>0</v>
      </c>
      <c r="J8455" s="76">
        <f t="shared" si="1832"/>
        <v>0</v>
      </c>
      <c r="K8455" s="43">
        <f t="shared" si="1833"/>
        <v>0</v>
      </c>
    </row>
    <row r="8456" spans="1:11" ht="12.75" customHeight="1">
      <c r="A8456" s="61" t="str">
        <f>"         "&amp;Labels!B77</f>
        <v xml:space="preserve">         Customer 9</v>
      </c>
      <c r="B8456" s="76">
        <f t="shared" si="1830"/>
        <v>0</v>
      </c>
      <c r="C8456" s="76">
        <f t="shared" si="1830"/>
        <v>0</v>
      </c>
      <c r="D8456" s="76">
        <f t="shared" si="1830"/>
        <v>0</v>
      </c>
      <c r="E8456" s="76">
        <f t="shared" si="1830"/>
        <v>0</v>
      </c>
      <c r="F8456" s="43">
        <f t="shared" si="1831"/>
        <v>0</v>
      </c>
      <c r="G8456" s="76">
        <f t="shared" si="1832"/>
        <v>0</v>
      </c>
      <c r="H8456" s="76">
        <f t="shared" si="1832"/>
        <v>0</v>
      </c>
      <c r="I8456" s="76">
        <f t="shared" si="1832"/>
        <v>0</v>
      </c>
      <c r="J8456" s="76">
        <f t="shared" si="1832"/>
        <v>0</v>
      </c>
      <c r="K8456" s="43">
        <f t="shared" si="1833"/>
        <v>0</v>
      </c>
    </row>
    <row r="8457" spans="1:11" ht="12.75" customHeight="1">
      <c r="A8457" s="61" t="str">
        <f>"         "&amp;Labels!B78</f>
        <v xml:space="preserve">         Customer 10</v>
      </c>
      <c r="B8457" s="76">
        <f t="shared" si="1830"/>
        <v>0</v>
      </c>
      <c r="C8457" s="76">
        <f t="shared" si="1830"/>
        <v>0</v>
      </c>
      <c r="D8457" s="76">
        <f t="shared" si="1830"/>
        <v>0</v>
      </c>
      <c r="E8457" s="76">
        <f t="shared" si="1830"/>
        <v>0</v>
      </c>
      <c r="F8457" s="43">
        <f t="shared" si="1831"/>
        <v>0</v>
      </c>
      <c r="G8457" s="76">
        <f t="shared" si="1832"/>
        <v>0</v>
      </c>
      <c r="H8457" s="76">
        <f t="shared" si="1832"/>
        <v>0</v>
      </c>
      <c r="I8457" s="76">
        <f t="shared" si="1832"/>
        <v>0</v>
      </c>
      <c r="J8457" s="76">
        <f t="shared" si="1832"/>
        <v>0</v>
      </c>
      <c r="K8457" s="43">
        <f t="shared" si="1833"/>
        <v>0</v>
      </c>
    </row>
    <row r="8458" spans="1:11" ht="12.75" customHeight="1">
      <c r="A8458" s="61" t="str">
        <f>"         "&amp;Labels!C68</f>
        <v xml:space="preserve">         Total</v>
      </c>
      <c r="B8458" s="84">
        <f t="shared" si="1830"/>
        <v>0</v>
      </c>
      <c r="C8458" s="84">
        <f t="shared" si="1830"/>
        <v>0</v>
      </c>
      <c r="D8458" s="84">
        <f t="shared" si="1830"/>
        <v>0</v>
      </c>
      <c r="E8458" s="84">
        <f t="shared" si="1830"/>
        <v>0</v>
      </c>
      <c r="F8458" s="43">
        <f t="shared" si="1831"/>
        <v>0</v>
      </c>
      <c r="G8458" s="84">
        <f t="shared" si="1832"/>
        <v>0</v>
      </c>
      <c r="H8458" s="84">
        <f t="shared" si="1832"/>
        <v>0</v>
      </c>
      <c r="I8458" s="84">
        <f t="shared" si="1832"/>
        <v>0</v>
      </c>
      <c r="J8458" s="84">
        <f t="shared" si="1832"/>
        <v>0</v>
      </c>
      <c r="K8458" s="43">
        <f t="shared" si="1833"/>
        <v>0</v>
      </c>
    </row>
    <row r="8459" spans="1:11" ht="12.75" customHeight="1">
      <c r="A8459" s="61" t="str">
        <f>"      "&amp;Labels!B92</f>
        <v xml:space="preserve">      Q 8</v>
      </c>
      <c r="B8459" s="84"/>
      <c r="C8459" s="84"/>
      <c r="D8459" s="84"/>
      <c r="E8459" s="84"/>
      <c r="F8459" s="43"/>
      <c r="G8459" s="84"/>
      <c r="H8459" s="84"/>
      <c r="I8459" s="84"/>
      <c r="J8459" s="84"/>
      <c r="K8459" s="43"/>
    </row>
    <row r="8460" spans="1:11" ht="12.75" customHeight="1">
      <c r="A8460" s="61" t="str">
        <f>"         "&amp;Labels!B69</f>
        <v xml:space="preserve">         Customer 1</v>
      </c>
      <c r="B8460" s="76">
        <f t="shared" ref="B8460:E8470" si="1834">SUM(B5180,B5508,B5836,B6164,B6492,B6820,B7148,B7476,B7804,B8132)</f>
        <v>0</v>
      </c>
      <c r="C8460" s="76">
        <f t="shared" si="1834"/>
        <v>0</v>
      </c>
      <c r="D8460" s="76">
        <f t="shared" si="1834"/>
        <v>0</v>
      </c>
      <c r="E8460" s="76">
        <f t="shared" si="1834"/>
        <v>0</v>
      </c>
      <c r="F8460" s="43">
        <f t="shared" ref="F8460:F8470" si="1835">SUM(B8460:E8460)</f>
        <v>0</v>
      </c>
      <c r="G8460" s="76">
        <f t="shared" ref="G8460:J8470" si="1836">SUM(G5180,G5508,G5836,G6164,G6492,G6820,G7148,G7476,G7804,G8132)</f>
        <v>0</v>
      </c>
      <c r="H8460" s="76">
        <f t="shared" si="1836"/>
        <v>0</v>
      </c>
      <c r="I8460" s="76">
        <f t="shared" si="1836"/>
        <v>0</v>
      </c>
      <c r="J8460" s="76">
        <f t="shared" si="1836"/>
        <v>0</v>
      </c>
      <c r="K8460" s="43">
        <f t="shared" ref="K8460:K8470" si="1837">SUM(G8460:J8460)</f>
        <v>0</v>
      </c>
    </row>
    <row r="8461" spans="1:11" ht="12.75" customHeight="1">
      <c r="A8461" s="61" t="str">
        <f>"         "&amp;Labels!B70</f>
        <v xml:space="preserve">         Customer 2</v>
      </c>
      <c r="B8461" s="76">
        <f t="shared" si="1834"/>
        <v>0</v>
      </c>
      <c r="C8461" s="76">
        <f t="shared" si="1834"/>
        <v>0</v>
      </c>
      <c r="D8461" s="76">
        <f t="shared" si="1834"/>
        <v>0</v>
      </c>
      <c r="E8461" s="76">
        <f t="shared" si="1834"/>
        <v>0</v>
      </c>
      <c r="F8461" s="43">
        <f t="shared" si="1835"/>
        <v>0</v>
      </c>
      <c r="G8461" s="76">
        <f t="shared" si="1836"/>
        <v>0</v>
      </c>
      <c r="H8461" s="76">
        <f t="shared" si="1836"/>
        <v>0</v>
      </c>
      <c r="I8461" s="76">
        <f t="shared" si="1836"/>
        <v>0</v>
      </c>
      <c r="J8461" s="76">
        <f t="shared" si="1836"/>
        <v>0</v>
      </c>
      <c r="K8461" s="43">
        <f t="shared" si="1837"/>
        <v>0</v>
      </c>
    </row>
    <row r="8462" spans="1:11" ht="12.75" customHeight="1">
      <c r="A8462" s="61" t="str">
        <f>"         "&amp;Labels!B71</f>
        <v xml:space="preserve">         Customer 3</v>
      </c>
      <c r="B8462" s="76">
        <f t="shared" si="1834"/>
        <v>0</v>
      </c>
      <c r="C8462" s="76">
        <f t="shared" si="1834"/>
        <v>0</v>
      </c>
      <c r="D8462" s="76">
        <f t="shared" si="1834"/>
        <v>0</v>
      </c>
      <c r="E8462" s="76">
        <f t="shared" si="1834"/>
        <v>0</v>
      </c>
      <c r="F8462" s="43">
        <f t="shared" si="1835"/>
        <v>0</v>
      </c>
      <c r="G8462" s="76">
        <f t="shared" si="1836"/>
        <v>0</v>
      </c>
      <c r="H8462" s="76">
        <f t="shared" si="1836"/>
        <v>0</v>
      </c>
      <c r="I8462" s="76">
        <f t="shared" si="1836"/>
        <v>0</v>
      </c>
      <c r="J8462" s="76">
        <f t="shared" si="1836"/>
        <v>0</v>
      </c>
      <c r="K8462" s="43">
        <f t="shared" si="1837"/>
        <v>0</v>
      </c>
    </row>
    <row r="8463" spans="1:11" ht="12.75" customHeight="1">
      <c r="A8463" s="61" t="str">
        <f>"         "&amp;Labels!B72</f>
        <v xml:space="preserve">         Customer 4</v>
      </c>
      <c r="B8463" s="76">
        <f t="shared" si="1834"/>
        <v>0</v>
      </c>
      <c r="C8463" s="76">
        <f t="shared" si="1834"/>
        <v>0</v>
      </c>
      <c r="D8463" s="76">
        <f t="shared" si="1834"/>
        <v>0</v>
      </c>
      <c r="E8463" s="76">
        <f t="shared" si="1834"/>
        <v>0</v>
      </c>
      <c r="F8463" s="43">
        <f t="shared" si="1835"/>
        <v>0</v>
      </c>
      <c r="G8463" s="76">
        <f t="shared" si="1836"/>
        <v>0</v>
      </c>
      <c r="H8463" s="76">
        <f t="shared" si="1836"/>
        <v>0</v>
      </c>
      <c r="I8463" s="76">
        <f t="shared" si="1836"/>
        <v>0</v>
      </c>
      <c r="J8463" s="76">
        <f t="shared" si="1836"/>
        <v>0</v>
      </c>
      <c r="K8463" s="43">
        <f t="shared" si="1837"/>
        <v>0</v>
      </c>
    </row>
    <row r="8464" spans="1:11" ht="12.75" customHeight="1">
      <c r="A8464" s="61" t="str">
        <f>"         "&amp;Labels!B73</f>
        <v xml:space="preserve">         Customer 5</v>
      </c>
      <c r="B8464" s="76">
        <f t="shared" si="1834"/>
        <v>0</v>
      </c>
      <c r="C8464" s="76">
        <f t="shared" si="1834"/>
        <v>0</v>
      </c>
      <c r="D8464" s="76">
        <f t="shared" si="1834"/>
        <v>0</v>
      </c>
      <c r="E8464" s="76">
        <f t="shared" si="1834"/>
        <v>0</v>
      </c>
      <c r="F8464" s="43">
        <f t="shared" si="1835"/>
        <v>0</v>
      </c>
      <c r="G8464" s="76">
        <f t="shared" si="1836"/>
        <v>0</v>
      </c>
      <c r="H8464" s="76">
        <f t="shared" si="1836"/>
        <v>0</v>
      </c>
      <c r="I8464" s="76">
        <f t="shared" si="1836"/>
        <v>0</v>
      </c>
      <c r="J8464" s="76">
        <f t="shared" si="1836"/>
        <v>0</v>
      </c>
      <c r="K8464" s="43">
        <f t="shared" si="1837"/>
        <v>0</v>
      </c>
    </row>
    <row r="8465" spans="1:11" ht="12.75" customHeight="1">
      <c r="A8465" s="61" t="str">
        <f>"         "&amp;Labels!B74</f>
        <v xml:space="preserve">         Customer 6</v>
      </c>
      <c r="B8465" s="76">
        <f t="shared" si="1834"/>
        <v>0</v>
      </c>
      <c r="C8465" s="76">
        <f t="shared" si="1834"/>
        <v>0</v>
      </c>
      <c r="D8465" s="76">
        <f t="shared" si="1834"/>
        <v>0</v>
      </c>
      <c r="E8465" s="76">
        <f t="shared" si="1834"/>
        <v>0</v>
      </c>
      <c r="F8465" s="43">
        <f t="shared" si="1835"/>
        <v>0</v>
      </c>
      <c r="G8465" s="76">
        <f t="shared" si="1836"/>
        <v>0</v>
      </c>
      <c r="H8465" s="76">
        <f t="shared" si="1836"/>
        <v>0</v>
      </c>
      <c r="I8465" s="76">
        <f t="shared" si="1836"/>
        <v>0</v>
      </c>
      <c r="J8465" s="76">
        <f t="shared" si="1836"/>
        <v>0</v>
      </c>
      <c r="K8465" s="43">
        <f t="shared" si="1837"/>
        <v>0</v>
      </c>
    </row>
    <row r="8466" spans="1:11" ht="12.75" customHeight="1">
      <c r="A8466" s="61" t="str">
        <f>"         "&amp;Labels!B75</f>
        <v xml:space="preserve">         Customer 7</v>
      </c>
      <c r="B8466" s="76">
        <f t="shared" si="1834"/>
        <v>0</v>
      </c>
      <c r="C8466" s="76">
        <f t="shared" si="1834"/>
        <v>0</v>
      </c>
      <c r="D8466" s="76">
        <f t="shared" si="1834"/>
        <v>0</v>
      </c>
      <c r="E8466" s="76">
        <f t="shared" si="1834"/>
        <v>0</v>
      </c>
      <c r="F8466" s="43">
        <f t="shared" si="1835"/>
        <v>0</v>
      </c>
      <c r="G8466" s="76">
        <f t="shared" si="1836"/>
        <v>0</v>
      </c>
      <c r="H8466" s="76">
        <f t="shared" si="1836"/>
        <v>0</v>
      </c>
      <c r="I8466" s="76">
        <f t="shared" si="1836"/>
        <v>0</v>
      </c>
      <c r="J8466" s="76">
        <f t="shared" si="1836"/>
        <v>0</v>
      </c>
      <c r="K8466" s="43">
        <f t="shared" si="1837"/>
        <v>0</v>
      </c>
    </row>
    <row r="8467" spans="1:11" ht="12.75" customHeight="1">
      <c r="A8467" s="61" t="str">
        <f>"         "&amp;Labels!B76</f>
        <v xml:space="preserve">         Customer 8</v>
      </c>
      <c r="B8467" s="76">
        <f t="shared" si="1834"/>
        <v>0</v>
      </c>
      <c r="C8467" s="76">
        <f t="shared" si="1834"/>
        <v>0</v>
      </c>
      <c r="D8467" s="76">
        <f t="shared" si="1834"/>
        <v>0</v>
      </c>
      <c r="E8467" s="76">
        <f t="shared" si="1834"/>
        <v>0</v>
      </c>
      <c r="F8467" s="43">
        <f t="shared" si="1835"/>
        <v>0</v>
      </c>
      <c r="G8467" s="76">
        <f t="shared" si="1836"/>
        <v>0</v>
      </c>
      <c r="H8467" s="76">
        <f t="shared" si="1836"/>
        <v>0</v>
      </c>
      <c r="I8467" s="76">
        <f t="shared" si="1836"/>
        <v>0</v>
      </c>
      <c r="J8467" s="76">
        <f t="shared" si="1836"/>
        <v>0</v>
      </c>
      <c r="K8467" s="43">
        <f t="shared" si="1837"/>
        <v>0</v>
      </c>
    </row>
    <row r="8468" spans="1:11" ht="12.75" customHeight="1">
      <c r="A8468" s="61" t="str">
        <f>"         "&amp;Labels!B77</f>
        <v xml:space="preserve">         Customer 9</v>
      </c>
      <c r="B8468" s="76">
        <f t="shared" si="1834"/>
        <v>0</v>
      </c>
      <c r="C8468" s="76">
        <f t="shared" si="1834"/>
        <v>0</v>
      </c>
      <c r="D8468" s="76">
        <f t="shared" si="1834"/>
        <v>0</v>
      </c>
      <c r="E8468" s="76">
        <f t="shared" si="1834"/>
        <v>0</v>
      </c>
      <c r="F8468" s="43">
        <f t="shared" si="1835"/>
        <v>0</v>
      </c>
      <c r="G8468" s="76">
        <f t="shared" si="1836"/>
        <v>0</v>
      </c>
      <c r="H8468" s="76">
        <f t="shared" si="1836"/>
        <v>0</v>
      </c>
      <c r="I8468" s="76">
        <f t="shared" si="1836"/>
        <v>0</v>
      </c>
      <c r="J8468" s="76">
        <f t="shared" si="1836"/>
        <v>0</v>
      </c>
      <c r="K8468" s="43">
        <f t="shared" si="1837"/>
        <v>0</v>
      </c>
    </row>
    <row r="8469" spans="1:11" ht="12.75" customHeight="1">
      <c r="A8469" s="61" t="str">
        <f>"         "&amp;Labels!B78</f>
        <v xml:space="preserve">         Customer 10</v>
      </c>
      <c r="B8469" s="76">
        <f t="shared" si="1834"/>
        <v>0</v>
      </c>
      <c r="C8469" s="76">
        <f t="shared" si="1834"/>
        <v>0</v>
      </c>
      <c r="D8469" s="76">
        <f t="shared" si="1834"/>
        <v>0</v>
      </c>
      <c r="E8469" s="76">
        <f t="shared" si="1834"/>
        <v>0</v>
      </c>
      <c r="F8469" s="43">
        <f t="shared" si="1835"/>
        <v>0</v>
      </c>
      <c r="G8469" s="76">
        <f t="shared" si="1836"/>
        <v>0</v>
      </c>
      <c r="H8469" s="76">
        <f t="shared" si="1836"/>
        <v>0</v>
      </c>
      <c r="I8469" s="76">
        <f t="shared" si="1836"/>
        <v>0</v>
      </c>
      <c r="J8469" s="76">
        <f t="shared" si="1836"/>
        <v>0</v>
      </c>
      <c r="K8469" s="43">
        <f t="shared" si="1837"/>
        <v>0</v>
      </c>
    </row>
    <row r="8470" spans="1:11" ht="12.75" customHeight="1">
      <c r="A8470" s="61" t="str">
        <f>"         "&amp;Labels!C68</f>
        <v xml:space="preserve">         Total</v>
      </c>
      <c r="B8470" s="84">
        <f t="shared" si="1834"/>
        <v>0</v>
      </c>
      <c r="C8470" s="84">
        <f t="shared" si="1834"/>
        <v>0</v>
      </c>
      <c r="D8470" s="84">
        <f t="shared" si="1834"/>
        <v>0</v>
      </c>
      <c r="E8470" s="84">
        <f t="shared" si="1834"/>
        <v>0</v>
      </c>
      <c r="F8470" s="43">
        <f t="shared" si="1835"/>
        <v>0</v>
      </c>
      <c r="G8470" s="84">
        <f t="shared" si="1836"/>
        <v>0</v>
      </c>
      <c r="H8470" s="84">
        <f t="shared" si="1836"/>
        <v>0</v>
      </c>
      <c r="I8470" s="84">
        <f t="shared" si="1836"/>
        <v>0</v>
      </c>
      <c r="J8470" s="84">
        <f t="shared" si="1836"/>
        <v>0</v>
      </c>
      <c r="K8470" s="43">
        <f t="shared" si="1837"/>
        <v>0</v>
      </c>
    </row>
    <row r="8471" spans="1:11" ht="12.75" customHeight="1">
      <c r="A8471" s="55" t="str">
        <f>"      "&amp;Labels!C84</f>
        <v xml:space="preserve">      Total</v>
      </c>
      <c r="B8471" s="74">
        <f>B8155</f>
        <v>0</v>
      </c>
      <c r="C8471" s="74">
        <f>C8155</f>
        <v>0</v>
      </c>
      <c r="D8471" s="74">
        <f>D8155</f>
        <v>0</v>
      </c>
      <c r="E8471" s="74">
        <f>E8155</f>
        <v>0</v>
      </c>
      <c r="F8471" s="43">
        <f>SUM(B8155:E8155)</f>
        <v>0</v>
      </c>
      <c r="G8471" s="74">
        <f>G8155</f>
        <v>0</v>
      </c>
      <c r="H8471" s="74">
        <f>H8155</f>
        <v>0</v>
      </c>
      <c r="I8471" s="74">
        <f>I8155</f>
        <v>0</v>
      </c>
      <c r="J8471" s="74">
        <f>J8155</f>
        <v>0</v>
      </c>
      <c r="K8471" s="43">
        <f>SUM(G8155:J8155)</f>
        <v>0</v>
      </c>
    </row>
    <row r="8472" spans="1:11" ht="12.75" customHeight="1">
      <c r="A8472" s="61" t="str">
        <f>"         "&amp;Labels!B69</f>
        <v xml:space="preserve">         Customer 1</v>
      </c>
      <c r="B8472" s="76">
        <f t="shared" ref="B8472:E8481" si="1838">SUM(B5192,B5520,B5848,B6176,B6504,B6832,B7160,B7488,B7816,B8144)</f>
        <v>0</v>
      </c>
      <c r="C8472" s="76">
        <f t="shared" si="1838"/>
        <v>0</v>
      </c>
      <c r="D8472" s="76">
        <f t="shared" si="1838"/>
        <v>0</v>
      </c>
      <c r="E8472" s="76">
        <f t="shared" si="1838"/>
        <v>0</v>
      </c>
      <c r="F8472" s="43">
        <f t="shared" ref="F8472:F8481" si="1839">SUM(B8472:E8472)</f>
        <v>0</v>
      </c>
      <c r="G8472" s="76">
        <f t="shared" ref="G8472:J8481" si="1840">SUM(G5192,G5520,G5848,G6176,G6504,G6832,G7160,G7488,G7816,G8144)</f>
        <v>0</v>
      </c>
      <c r="H8472" s="76">
        <f t="shared" si="1840"/>
        <v>0</v>
      </c>
      <c r="I8472" s="76">
        <f t="shared" si="1840"/>
        <v>0</v>
      </c>
      <c r="J8472" s="76">
        <f t="shared" si="1840"/>
        <v>0</v>
      </c>
      <c r="K8472" s="43">
        <f t="shared" ref="K8472:K8481" si="1841">SUM(G8472:J8472)</f>
        <v>0</v>
      </c>
    </row>
    <row r="8473" spans="1:11" ht="12.75" customHeight="1">
      <c r="A8473" s="61" t="str">
        <f>"         "&amp;Labels!B70</f>
        <v xml:space="preserve">         Customer 2</v>
      </c>
      <c r="B8473" s="76">
        <f t="shared" si="1838"/>
        <v>0</v>
      </c>
      <c r="C8473" s="76">
        <f t="shared" si="1838"/>
        <v>0</v>
      </c>
      <c r="D8473" s="76">
        <f t="shared" si="1838"/>
        <v>0</v>
      </c>
      <c r="E8473" s="76">
        <f t="shared" si="1838"/>
        <v>0</v>
      </c>
      <c r="F8473" s="43">
        <f t="shared" si="1839"/>
        <v>0</v>
      </c>
      <c r="G8473" s="76">
        <f t="shared" si="1840"/>
        <v>0</v>
      </c>
      <c r="H8473" s="76">
        <f t="shared" si="1840"/>
        <v>0</v>
      </c>
      <c r="I8473" s="76">
        <f t="shared" si="1840"/>
        <v>0</v>
      </c>
      <c r="J8473" s="76">
        <f t="shared" si="1840"/>
        <v>0</v>
      </c>
      <c r="K8473" s="43">
        <f t="shared" si="1841"/>
        <v>0</v>
      </c>
    </row>
    <row r="8474" spans="1:11" ht="12.75" customHeight="1">
      <c r="A8474" s="61" t="str">
        <f>"         "&amp;Labels!B71</f>
        <v xml:space="preserve">         Customer 3</v>
      </c>
      <c r="B8474" s="76">
        <f t="shared" si="1838"/>
        <v>0</v>
      </c>
      <c r="C8474" s="76">
        <f t="shared" si="1838"/>
        <v>0</v>
      </c>
      <c r="D8474" s="76">
        <f t="shared" si="1838"/>
        <v>0</v>
      </c>
      <c r="E8474" s="76">
        <f t="shared" si="1838"/>
        <v>0</v>
      </c>
      <c r="F8474" s="43">
        <f t="shared" si="1839"/>
        <v>0</v>
      </c>
      <c r="G8474" s="76">
        <f t="shared" si="1840"/>
        <v>0</v>
      </c>
      <c r="H8474" s="76">
        <f t="shared" si="1840"/>
        <v>0</v>
      </c>
      <c r="I8474" s="76">
        <f t="shared" si="1840"/>
        <v>0</v>
      </c>
      <c r="J8474" s="76">
        <f t="shared" si="1840"/>
        <v>0</v>
      </c>
      <c r="K8474" s="43">
        <f t="shared" si="1841"/>
        <v>0</v>
      </c>
    </row>
    <row r="8475" spans="1:11" ht="12.75" customHeight="1">
      <c r="A8475" s="61" t="str">
        <f>"         "&amp;Labels!B72</f>
        <v xml:space="preserve">         Customer 4</v>
      </c>
      <c r="B8475" s="76">
        <f t="shared" si="1838"/>
        <v>0</v>
      </c>
      <c r="C8475" s="76">
        <f t="shared" si="1838"/>
        <v>0</v>
      </c>
      <c r="D8475" s="76">
        <f t="shared" si="1838"/>
        <v>0</v>
      </c>
      <c r="E8475" s="76">
        <f t="shared" si="1838"/>
        <v>0</v>
      </c>
      <c r="F8475" s="43">
        <f t="shared" si="1839"/>
        <v>0</v>
      </c>
      <c r="G8475" s="76">
        <f t="shared" si="1840"/>
        <v>0</v>
      </c>
      <c r="H8475" s="76">
        <f t="shared" si="1840"/>
        <v>0</v>
      </c>
      <c r="I8475" s="76">
        <f t="shared" si="1840"/>
        <v>0</v>
      </c>
      <c r="J8475" s="76">
        <f t="shared" si="1840"/>
        <v>0</v>
      </c>
      <c r="K8475" s="43">
        <f t="shared" si="1841"/>
        <v>0</v>
      </c>
    </row>
    <row r="8476" spans="1:11" ht="12.75" customHeight="1">
      <c r="A8476" s="61" t="str">
        <f>"         "&amp;Labels!B73</f>
        <v xml:space="preserve">         Customer 5</v>
      </c>
      <c r="B8476" s="76">
        <f t="shared" si="1838"/>
        <v>0</v>
      </c>
      <c r="C8476" s="76">
        <f t="shared" si="1838"/>
        <v>0</v>
      </c>
      <c r="D8476" s="76">
        <f t="shared" si="1838"/>
        <v>0</v>
      </c>
      <c r="E8476" s="76">
        <f t="shared" si="1838"/>
        <v>0</v>
      </c>
      <c r="F8476" s="43">
        <f t="shared" si="1839"/>
        <v>0</v>
      </c>
      <c r="G8476" s="76">
        <f t="shared" si="1840"/>
        <v>0</v>
      </c>
      <c r="H8476" s="76">
        <f t="shared" si="1840"/>
        <v>0</v>
      </c>
      <c r="I8476" s="76">
        <f t="shared" si="1840"/>
        <v>0</v>
      </c>
      <c r="J8476" s="76">
        <f t="shared" si="1840"/>
        <v>0</v>
      </c>
      <c r="K8476" s="43">
        <f t="shared" si="1841"/>
        <v>0</v>
      </c>
    </row>
    <row r="8477" spans="1:11" ht="12.75" customHeight="1">
      <c r="A8477" s="61" t="str">
        <f>"         "&amp;Labels!B74</f>
        <v xml:space="preserve">         Customer 6</v>
      </c>
      <c r="B8477" s="76">
        <f t="shared" si="1838"/>
        <v>0</v>
      </c>
      <c r="C8477" s="76">
        <f t="shared" si="1838"/>
        <v>0</v>
      </c>
      <c r="D8477" s="76">
        <f t="shared" si="1838"/>
        <v>0</v>
      </c>
      <c r="E8477" s="76">
        <f t="shared" si="1838"/>
        <v>0</v>
      </c>
      <c r="F8477" s="43">
        <f t="shared" si="1839"/>
        <v>0</v>
      </c>
      <c r="G8477" s="76">
        <f t="shared" si="1840"/>
        <v>0</v>
      </c>
      <c r="H8477" s="76">
        <f t="shared" si="1840"/>
        <v>0</v>
      </c>
      <c r="I8477" s="76">
        <f t="shared" si="1840"/>
        <v>0</v>
      </c>
      <c r="J8477" s="76">
        <f t="shared" si="1840"/>
        <v>0</v>
      </c>
      <c r="K8477" s="43">
        <f t="shared" si="1841"/>
        <v>0</v>
      </c>
    </row>
    <row r="8478" spans="1:11" ht="12.75" customHeight="1">
      <c r="A8478" s="61" t="str">
        <f>"         "&amp;Labels!B75</f>
        <v xml:space="preserve">         Customer 7</v>
      </c>
      <c r="B8478" s="76">
        <f t="shared" si="1838"/>
        <v>0</v>
      </c>
      <c r="C8478" s="76">
        <f t="shared" si="1838"/>
        <v>0</v>
      </c>
      <c r="D8478" s="76">
        <f t="shared" si="1838"/>
        <v>0</v>
      </c>
      <c r="E8478" s="76">
        <f t="shared" si="1838"/>
        <v>0</v>
      </c>
      <c r="F8478" s="43">
        <f t="shared" si="1839"/>
        <v>0</v>
      </c>
      <c r="G8478" s="76">
        <f t="shared" si="1840"/>
        <v>0</v>
      </c>
      <c r="H8478" s="76">
        <f t="shared" si="1840"/>
        <v>0</v>
      </c>
      <c r="I8478" s="76">
        <f t="shared" si="1840"/>
        <v>0</v>
      </c>
      <c r="J8478" s="76">
        <f t="shared" si="1840"/>
        <v>0</v>
      </c>
      <c r="K8478" s="43">
        <f t="shared" si="1841"/>
        <v>0</v>
      </c>
    </row>
    <row r="8479" spans="1:11" ht="12.75" customHeight="1">
      <c r="A8479" s="61" t="str">
        <f>"         "&amp;Labels!B76</f>
        <v xml:space="preserve">         Customer 8</v>
      </c>
      <c r="B8479" s="76">
        <f t="shared" si="1838"/>
        <v>0</v>
      </c>
      <c r="C8479" s="76">
        <f t="shared" si="1838"/>
        <v>0</v>
      </c>
      <c r="D8479" s="76">
        <f t="shared" si="1838"/>
        <v>0</v>
      </c>
      <c r="E8479" s="76">
        <f t="shared" si="1838"/>
        <v>0</v>
      </c>
      <c r="F8479" s="43">
        <f t="shared" si="1839"/>
        <v>0</v>
      </c>
      <c r="G8479" s="76">
        <f t="shared" si="1840"/>
        <v>0</v>
      </c>
      <c r="H8479" s="76">
        <f t="shared" si="1840"/>
        <v>0</v>
      </c>
      <c r="I8479" s="76">
        <f t="shared" si="1840"/>
        <v>0</v>
      </c>
      <c r="J8479" s="76">
        <f t="shared" si="1840"/>
        <v>0</v>
      </c>
      <c r="K8479" s="43">
        <f t="shared" si="1841"/>
        <v>0</v>
      </c>
    </row>
    <row r="8480" spans="1:11" ht="12.75" customHeight="1">
      <c r="A8480" s="61" t="str">
        <f>"         "&amp;Labels!B77</f>
        <v xml:space="preserve">         Customer 9</v>
      </c>
      <c r="B8480" s="76">
        <f t="shared" si="1838"/>
        <v>0</v>
      </c>
      <c r="C8480" s="76">
        <f t="shared" si="1838"/>
        <v>0</v>
      </c>
      <c r="D8480" s="76">
        <f t="shared" si="1838"/>
        <v>0</v>
      </c>
      <c r="E8480" s="76">
        <f t="shared" si="1838"/>
        <v>0</v>
      </c>
      <c r="F8480" s="43">
        <f t="shared" si="1839"/>
        <v>0</v>
      </c>
      <c r="G8480" s="76">
        <f t="shared" si="1840"/>
        <v>0</v>
      </c>
      <c r="H8480" s="76">
        <f t="shared" si="1840"/>
        <v>0</v>
      </c>
      <c r="I8480" s="76">
        <f t="shared" si="1840"/>
        <v>0</v>
      </c>
      <c r="J8480" s="76">
        <f t="shared" si="1840"/>
        <v>0</v>
      </c>
      <c r="K8480" s="43">
        <f t="shared" si="1841"/>
        <v>0</v>
      </c>
    </row>
    <row r="8481" spans="1:11" ht="12.75" customHeight="1">
      <c r="A8481" s="61" t="str">
        <f>"         "&amp;Labels!B78</f>
        <v xml:space="preserve">         Customer 10</v>
      </c>
      <c r="B8481" s="76">
        <f t="shared" si="1838"/>
        <v>0</v>
      </c>
      <c r="C8481" s="76">
        <f t="shared" si="1838"/>
        <v>0</v>
      </c>
      <c r="D8481" s="76">
        <f t="shared" si="1838"/>
        <v>0</v>
      </c>
      <c r="E8481" s="76">
        <f t="shared" si="1838"/>
        <v>0</v>
      </c>
      <c r="F8481" s="43">
        <f t="shared" si="1839"/>
        <v>0</v>
      </c>
      <c r="G8481" s="76">
        <f t="shared" si="1840"/>
        <v>0</v>
      </c>
      <c r="H8481" s="76">
        <f t="shared" si="1840"/>
        <v>0</v>
      </c>
      <c r="I8481" s="76">
        <f t="shared" si="1840"/>
        <v>0</v>
      </c>
      <c r="J8481" s="76">
        <f t="shared" si="1840"/>
        <v>0</v>
      </c>
      <c r="K8481" s="43">
        <f t="shared" si="1841"/>
        <v>0</v>
      </c>
    </row>
    <row r="8482" spans="1:11" ht="12.75" customHeight="1">
      <c r="A8482" s="85" t="str">
        <f>"         "&amp;Labels!C68</f>
        <v xml:space="preserve">         Total</v>
      </c>
      <c r="B8482" s="86">
        <f>B8155</f>
        <v>0</v>
      </c>
      <c r="C8482" s="86">
        <f>C8155</f>
        <v>0</v>
      </c>
      <c r="D8482" s="86">
        <f>D8155</f>
        <v>0</v>
      </c>
      <c r="E8482" s="86">
        <f>E8155</f>
        <v>0</v>
      </c>
      <c r="F8482" s="45">
        <f>SUM(B8155:E8155)</f>
        <v>0</v>
      </c>
      <c r="G8482" s="86">
        <f>G8155</f>
        <v>0</v>
      </c>
      <c r="H8482" s="86">
        <f>H8155</f>
        <v>0</v>
      </c>
      <c r="I8482" s="86">
        <f>I8155</f>
        <v>0</v>
      </c>
      <c r="J8482" s="86">
        <f>J8155</f>
        <v>0</v>
      </c>
      <c r="K8482" s="45">
        <f>SUM(G8155:J8155)</f>
        <v>0</v>
      </c>
    </row>
    <row r="8483" spans="1:11" ht="12.75" customHeight="1">
      <c r="A8483" s="1" t="str">
        <f>"Gross_Margin_pct_tsum_1"</f>
        <v>Gross_Margin_pct_tsum_1</v>
      </c>
    </row>
    <row r="8484" spans="1:11" ht="12.75" customHeight="1">
      <c r="A8484" s="3" t="str">
        <f>Labels!D69</f>
        <v>Sites</v>
      </c>
      <c r="B8484" s="27" t="str">
        <f>"Q1 FY2009"</f>
        <v>Q1 FY2009</v>
      </c>
      <c r="C8484" s="28" t="str">
        <f>"Q2 FY2009"</f>
        <v>Q2 FY2009</v>
      </c>
      <c r="D8484" s="28" t="str">
        <f>"Q3 FY2009"</f>
        <v>Q3 FY2009</v>
      </c>
      <c r="E8484" s="28" t="str">
        <f>"Q4 FY2009"</f>
        <v>Q4 FY2009</v>
      </c>
      <c r="F8484" s="39" t="str">
        <f>"FY2009"</f>
        <v>FY2009</v>
      </c>
      <c r="G8484" s="28" t="str">
        <f>"Q1 FY2010"</f>
        <v>Q1 FY2010</v>
      </c>
      <c r="H8484" s="28" t="str">
        <f>"Q2 FY2010"</f>
        <v>Q2 FY2010</v>
      </c>
      <c r="I8484" s="28" t="str">
        <f>"Q3 FY2010"</f>
        <v>Q3 FY2010</v>
      </c>
      <c r="J8484" s="28" t="str">
        <f>"Q4 FY2010"</f>
        <v>Q4 FY2010</v>
      </c>
      <c r="K8484" s="39" t="str">
        <f>"FY2010"</f>
        <v>FY2010</v>
      </c>
    </row>
    <row r="8485" spans="1:11" ht="12.75" customHeight="1">
      <c r="A8485" s="52" t="str">
        <f>Labels!B69</f>
        <v>Customer 1</v>
      </c>
      <c r="B8485" s="105"/>
      <c r="C8485" s="105"/>
      <c r="D8485" s="105"/>
      <c r="E8485" s="105"/>
      <c r="F8485" s="47"/>
      <c r="G8485" s="105"/>
      <c r="H8485" s="105"/>
      <c r="I8485" s="105"/>
      <c r="J8485" s="105"/>
      <c r="K8485" s="47"/>
    </row>
    <row r="8486" spans="1:11" ht="12.75" customHeight="1">
      <c r="A8486" s="55" t="str">
        <f>"   "&amp;Labels!B95</f>
        <v xml:space="preserve">   Product 1</v>
      </c>
      <c r="B8486" s="106">
        <f>IF(Inputs!D94=0,0,'Gross Margin'!B10/Inputs!D94)</f>
        <v>0</v>
      </c>
      <c r="C8486" s="106">
        <f>IF(Inputs!E94=0,0,'Gross Margin'!C10/Inputs!E94)</f>
        <v>0</v>
      </c>
      <c r="D8486" s="106">
        <f>IF(Inputs!F94=0,0,'Gross Margin'!D10/Inputs!F94)</f>
        <v>0</v>
      </c>
      <c r="E8486" s="106">
        <f>IF(Inputs!G94=0,0,'Gross Margin'!E10/Inputs!G94)</f>
        <v>0</v>
      </c>
      <c r="F8486" s="49">
        <f>IF(SUM(Inputs!D94:G94)=0,0,SUM('Gross Margin'!B10:E10)/SUM(Inputs!D94:G94))</f>
        <v>0</v>
      </c>
      <c r="G8486" s="106">
        <f>IF(Inputs!I94=0,0,'Gross Margin'!G10/Inputs!I94)</f>
        <v>0</v>
      </c>
      <c r="H8486" s="106">
        <f>IF(Inputs!J94=0,0,'Gross Margin'!H10/Inputs!J94)</f>
        <v>0</v>
      </c>
      <c r="I8486" s="106">
        <f>IF(Inputs!K94=0,0,'Gross Margin'!I10/Inputs!K94)</f>
        <v>0</v>
      </c>
      <c r="J8486" s="106">
        <f>IF(Inputs!L94=0,0,'Gross Margin'!J10/Inputs!L94)</f>
        <v>0</v>
      </c>
      <c r="K8486" s="49">
        <f>IF(SUM(Inputs!I94:L94)=0,0,SUM('Gross Margin'!G10:J10)/SUM(Inputs!I94:L94))</f>
        <v>0</v>
      </c>
    </row>
    <row r="8487" spans="1:11" ht="12.75" customHeight="1">
      <c r="A8487" s="55" t="str">
        <f>"   "&amp;Labels!B96</f>
        <v xml:space="preserve">   Product 2</v>
      </c>
      <c r="B8487" s="106">
        <f>IF(Inputs!D104=0,0,'Gross Margin'!B22/Inputs!D104)</f>
        <v>0</v>
      </c>
      <c r="C8487" s="106">
        <f>IF(Inputs!E104=0,0,'Gross Margin'!C22/Inputs!E104)</f>
        <v>0</v>
      </c>
      <c r="D8487" s="106">
        <f>IF(Inputs!F104=0,0,'Gross Margin'!D22/Inputs!F104)</f>
        <v>0</v>
      </c>
      <c r="E8487" s="106">
        <f>IF(Inputs!G104=0,0,'Gross Margin'!E22/Inputs!G104)</f>
        <v>0</v>
      </c>
      <c r="F8487" s="49">
        <f>IF(SUM(Inputs!D104:G104)=0,0,SUM('Gross Margin'!B22:E22)/SUM(Inputs!D104:G104))</f>
        <v>0</v>
      </c>
      <c r="G8487" s="106">
        <f>IF(Inputs!I104=0,0,'Gross Margin'!G22/Inputs!I104)</f>
        <v>0</v>
      </c>
      <c r="H8487" s="106">
        <f>IF(Inputs!J104=0,0,'Gross Margin'!H22/Inputs!J104)</f>
        <v>0</v>
      </c>
      <c r="I8487" s="106">
        <f>IF(Inputs!K104=0,0,'Gross Margin'!I22/Inputs!K104)</f>
        <v>0</v>
      </c>
      <c r="J8487" s="106">
        <f>IF(Inputs!L104=0,0,'Gross Margin'!J22/Inputs!L104)</f>
        <v>0</v>
      </c>
      <c r="K8487" s="49">
        <f>IF(SUM(Inputs!I104:L104)=0,0,SUM('Gross Margin'!G22:J22)/SUM(Inputs!I104:L104))</f>
        <v>0</v>
      </c>
    </row>
    <row r="8488" spans="1:11" ht="12.75" customHeight="1">
      <c r="A8488" s="55" t="str">
        <f>"   "&amp;Labels!B97</f>
        <v xml:space="preserve">   Product 3</v>
      </c>
      <c r="B8488" s="106">
        <f>IF(Inputs!D114=0,0,'Gross Margin'!B34/Inputs!D114)</f>
        <v>0</v>
      </c>
      <c r="C8488" s="106">
        <f>IF(Inputs!E114=0,0,'Gross Margin'!C34/Inputs!E114)</f>
        <v>0</v>
      </c>
      <c r="D8488" s="106">
        <f>IF(Inputs!F114=0,0,'Gross Margin'!D34/Inputs!F114)</f>
        <v>0</v>
      </c>
      <c r="E8488" s="106">
        <f>IF(Inputs!G114=0,0,'Gross Margin'!E34/Inputs!G114)</f>
        <v>0</v>
      </c>
      <c r="F8488" s="49">
        <f>IF(SUM(Inputs!D114:G114)=0,0,SUM('Gross Margin'!B34:E34)/SUM(Inputs!D114:G114))</f>
        <v>0</v>
      </c>
      <c r="G8488" s="106">
        <f>IF(Inputs!I114=0,0,'Gross Margin'!G34/Inputs!I114)</f>
        <v>0</v>
      </c>
      <c r="H8488" s="106">
        <f>IF(Inputs!J114=0,0,'Gross Margin'!H34/Inputs!J114)</f>
        <v>0</v>
      </c>
      <c r="I8488" s="106">
        <f>IF(Inputs!K114=0,0,'Gross Margin'!I34/Inputs!K114)</f>
        <v>0</v>
      </c>
      <c r="J8488" s="106">
        <f>IF(Inputs!L114=0,0,'Gross Margin'!J34/Inputs!L114)</f>
        <v>0</v>
      </c>
      <c r="K8488" s="49">
        <f>IF(SUM(Inputs!I114:L114)=0,0,SUM('Gross Margin'!G34:J34)/SUM(Inputs!I114:L114))</f>
        <v>0</v>
      </c>
    </row>
    <row r="8489" spans="1:11" ht="12.75" customHeight="1">
      <c r="A8489" s="55" t="str">
        <f>"   "&amp;Labels!B98</f>
        <v xml:space="preserve">   Product 4</v>
      </c>
      <c r="B8489" s="106">
        <f>IF(Inputs!D124=0,0,'Gross Margin'!B46/Inputs!D124)</f>
        <v>0</v>
      </c>
      <c r="C8489" s="106">
        <f>IF(Inputs!E124=0,0,'Gross Margin'!C46/Inputs!E124)</f>
        <v>0</v>
      </c>
      <c r="D8489" s="106">
        <f>IF(Inputs!F124=0,0,'Gross Margin'!D46/Inputs!F124)</f>
        <v>0</v>
      </c>
      <c r="E8489" s="106">
        <f>IF(Inputs!G124=0,0,'Gross Margin'!E46/Inputs!G124)</f>
        <v>0</v>
      </c>
      <c r="F8489" s="49">
        <f>IF(SUM(Inputs!D124:G124)=0,0,SUM('Gross Margin'!B46:E46)/SUM(Inputs!D124:G124))</f>
        <v>0</v>
      </c>
      <c r="G8489" s="106">
        <f>IF(Inputs!I124=0,0,'Gross Margin'!G46/Inputs!I124)</f>
        <v>0</v>
      </c>
      <c r="H8489" s="106">
        <f>IF(Inputs!J124=0,0,'Gross Margin'!H46/Inputs!J124)</f>
        <v>0</v>
      </c>
      <c r="I8489" s="106">
        <f>IF(Inputs!K124=0,0,'Gross Margin'!I46/Inputs!K124)</f>
        <v>0</v>
      </c>
      <c r="J8489" s="106">
        <f>IF(Inputs!L124=0,0,'Gross Margin'!J46/Inputs!L124)</f>
        <v>0</v>
      </c>
      <c r="K8489" s="49">
        <f>IF(SUM(Inputs!I124:L124)=0,0,SUM('Gross Margin'!G46:J46)/SUM(Inputs!I124:L124))</f>
        <v>0</v>
      </c>
    </row>
    <row r="8490" spans="1:11" ht="12.75" customHeight="1">
      <c r="A8490" s="55" t="str">
        <f>"   "&amp;Labels!B99</f>
        <v xml:space="preserve">   Product 5</v>
      </c>
      <c r="B8490" s="106">
        <f>IF(Inputs!D134=0,0,'Gross Margin'!B58/Inputs!D134)</f>
        <v>0</v>
      </c>
      <c r="C8490" s="106">
        <f>IF(Inputs!E134=0,0,'Gross Margin'!C58/Inputs!E134)</f>
        <v>0</v>
      </c>
      <c r="D8490" s="106">
        <f>IF(Inputs!F134=0,0,'Gross Margin'!D58/Inputs!F134)</f>
        <v>0</v>
      </c>
      <c r="E8490" s="106">
        <f>IF(Inputs!G134=0,0,'Gross Margin'!E58/Inputs!G134)</f>
        <v>0</v>
      </c>
      <c r="F8490" s="49">
        <f>IF(SUM(Inputs!D134:G134)=0,0,SUM('Gross Margin'!B58:E58)/SUM(Inputs!D134:G134))</f>
        <v>0</v>
      </c>
      <c r="G8490" s="106">
        <f>IF(Inputs!I134=0,0,'Gross Margin'!G58/Inputs!I134)</f>
        <v>0</v>
      </c>
      <c r="H8490" s="106">
        <f>IF(Inputs!J134=0,0,'Gross Margin'!H58/Inputs!J134)</f>
        <v>0</v>
      </c>
      <c r="I8490" s="106">
        <f>IF(Inputs!K134=0,0,'Gross Margin'!I58/Inputs!K134)</f>
        <v>0</v>
      </c>
      <c r="J8490" s="106">
        <f>IF(Inputs!L134=0,0,'Gross Margin'!J58/Inputs!L134)</f>
        <v>0</v>
      </c>
      <c r="K8490" s="49">
        <f>IF(SUM(Inputs!I134:L134)=0,0,SUM('Gross Margin'!G58:J58)/SUM(Inputs!I134:L134))</f>
        <v>0</v>
      </c>
    </row>
    <row r="8491" spans="1:11" ht="12.75" customHeight="1">
      <c r="A8491" s="55" t="str">
        <f>"   "&amp;Labels!B100</f>
        <v xml:space="preserve">   Product 6</v>
      </c>
      <c r="B8491" s="106">
        <f>IF(Inputs!D144=0,0,'Gross Margin'!B70/Inputs!D144)</f>
        <v>0</v>
      </c>
      <c r="C8491" s="106">
        <f>IF(Inputs!E144=0,0,'Gross Margin'!C70/Inputs!E144)</f>
        <v>0</v>
      </c>
      <c r="D8491" s="106">
        <f>IF(Inputs!F144=0,0,'Gross Margin'!D70/Inputs!F144)</f>
        <v>0</v>
      </c>
      <c r="E8491" s="106">
        <f>IF(Inputs!G144=0,0,'Gross Margin'!E70/Inputs!G144)</f>
        <v>0</v>
      </c>
      <c r="F8491" s="49">
        <f>IF(SUM(Inputs!D144:G144)=0,0,SUM('Gross Margin'!B70:E70)/SUM(Inputs!D144:G144))</f>
        <v>0</v>
      </c>
      <c r="G8491" s="106">
        <f>IF(Inputs!I144=0,0,'Gross Margin'!G70/Inputs!I144)</f>
        <v>0</v>
      </c>
      <c r="H8491" s="106">
        <f>IF(Inputs!J144=0,0,'Gross Margin'!H70/Inputs!J144)</f>
        <v>0</v>
      </c>
      <c r="I8491" s="106">
        <f>IF(Inputs!K144=0,0,'Gross Margin'!I70/Inputs!K144)</f>
        <v>0</v>
      </c>
      <c r="J8491" s="106">
        <f>IF(Inputs!L144=0,0,'Gross Margin'!J70/Inputs!L144)</f>
        <v>0</v>
      </c>
      <c r="K8491" s="49">
        <f>IF(SUM(Inputs!I144:L144)=0,0,SUM('Gross Margin'!G70:J70)/SUM(Inputs!I144:L144))</f>
        <v>0</v>
      </c>
    </row>
    <row r="8492" spans="1:11" ht="12.75" customHeight="1">
      <c r="A8492" s="55" t="str">
        <f>"   "&amp;Labels!B101</f>
        <v xml:space="preserve">   Product 7</v>
      </c>
      <c r="B8492" s="106">
        <f>IF(Inputs!D154=0,0,'Gross Margin'!B82/Inputs!D154)</f>
        <v>0</v>
      </c>
      <c r="C8492" s="106">
        <f>IF(Inputs!E154=0,0,'Gross Margin'!C82/Inputs!E154)</f>
        <v>0</v>
      </c>
      <c r="D8492" s="106">
        <f>IF(Inputs!F154=0,0,'Gross Margin'!D82/Inputs!F154)</f>
        <v>0</v>
      </c>
      <c r="E8492" s="106">
        <f>IF(Inputs!G154=0,0,'Gross Margin'!E82/Inputs!G154)</f>
        <v>0</v>
      </c>
      <c r="F8492" s="49">
        <f>IF(SUM(Inputs!D154:G154)=0,0,SUM('Gross Margin'!B82:E82)/SUM(Inputs!D154:G154))</f>
        <v>0</v>
      </c>
      <c r="G8492" s="106">
        <f>IF(Inputs!I154=0,0,'Gross Margin'!G82/Inputs!I154)</f>
        <v>0</v>
      </c>
      <c r="H8492" s="106">
        <f>IF(Inputs!J154=0,0,'Gross Margin'!H82/Inputs!J154)</f>
        <v>0</v>
      </c>
      <c r="I8492" s="106">
        <f>IF(Inputs!K154=0,0,'Gross Margin'!I82/Inputs!K154)</f>
        <v>0</v>
      </c>
      <c r="J8492" s="106">
        <f>IF(Inputs!L154=0,0,'Gross Margin'!J82/Inputs!L154)</f>
        <v>0</v>
      </c>
      <c r="K8492" s="49">
        <f>IF(SUM(Inputs!I154:L154)=0,0,SUM('Gross Margin'!G82:J82)/SUM(Inputs!I154:L154))</f>
        <v>0</v>
      </c>
    </row>
    <row r="8493" spans="1:11" ht="12.75" customHeight="1">
      <c r="A8493" s="55" t="str">
        <f>"   "&amp;Labels!B102</f>
        <v xml:space="preserve">   Product 8</v>
      </c>
      <c r="B8493" s="106">
        <f>IF(Inputs!D164=0,0,'Gross Margin'!B94/Inputs!D164)</f>
        <v>0</v>
      </c>
      <c r="C8493" s="106">
        <f>IF(Inputs!E164=0,0,'Gross Margin'!C94/Inputs!E164)</f>
        <v>0</v>
      </c>
      <c r="D8493" s="106">
        <f>IF(Inputs!F164=0,0,'Gross Margin'!D94/Inputs!F164)</f>
        <v>0</v>
      </c>
      <c r="E8493" s="106">
        <f>IF(Inputs!G164=0,0,'Gross Margin'!E94/Inputs!G164)</f>
        <v>0</v>
      </c>
      <c r="F8493" s="49">
        <f>IF(SUM(Inputs!D164:G164)=0,0,SUM('Gross Margin'!B94:E94)/SUM(Inputs!D164:G164))</f>
        <v>0</v>
      </c>
      <c r="G8493" s="106">
        <f>IF(Inputs!I164=0,0,'Gross Margin'!G94/Inputs!I164)</f>
        <v>0</v>
      </c>
      <c r="H8493" s="106">
        <f>IF(Inputs!J164=0,0,'Gross Margin'!H94/Inputs!J164)</f>
        <v>0</v>
      </c>
      <c r="I8493" s="106">
        <f>IF(Inputs!K164=0,0,'Gross Margin'!I94/Inputs!K164)</f>
        <v>0</v>
      </c>
      <c r="J8493" s="106">
        <f>IF(Inputs!L164=0,0,'Gross Margin'!J94/Inputs!L164)</f>
        <v>0</v>
      </c>
      <c r="K8493" s="49">
        <f>IF(SUM(Inputs!I164:L164)=0,0,SUM('Gross Margin'!G94:J94)/SUM(Inputs!I164:L164))</f>
        <v>0</v>
      </c>
    </row>
    <row r="8494" spans="1:11" ht="12.75" customHeight="1">
      <c r="A8494" s="55" t="str">
        <f>"   "&amp;Labels!B103</f>
        <v xml:space="preserve">   Product 9</v>
      </c>
      <c r="B8494" s="106">
        <f>IF(Inputs!D174=0,0,'Gross Margin'!B106/Inputs!D174)</f>
        <v>0</v>
      </c>
      <c r="C8494" s="106">
        <f>IF(Inputs!E174=0,0,'Gross Margin'!C106/Inputs!E174)</f>
        <v>0</v>
      </c>
      <c r="D8494" s="106">
        <f>IF(Inputs!F174=0,0,'Gross Margin'!D106/Inputs!F174)</f>
        <v>0</v>
      </c>
      <c r="E8494" s="106">
        <f>IF(Inputs!G174=0,0,'Gross Margin'!E106/Inputs!G174)</f>
        <v>0</v>
      </c>
      <c r="F8494" s="49">
        <f>IF(SUM(Inputs!D174:G174)=0,0,SUM('Gross Margin'!B106:E106)/SUM(Inputs!D174:G174))</f>
        <v>0</v>
      </c>
      <c r="G8494" s="106">
        <f>IF(Inputs!I174=0,0,'Gross Margin'!G106/Inputs!I174)</f>
        <v>0</v>
      </c>
      <c r="H8494" s="106">
        <f>IF(Inputs!J174=0,0,'Gross Margin'!H106/Inputs!J174)</f>
        <v>0</v>
      </c>
      <c r="I8494" s="106">
        <f>IF(Inputs!K174=0,0,'Gross Margin'!I106/Inputs!K174)</f>
        <v>0</v>
      </c>
      <c r="J8494" s="106">
        <f>IF(Inputs!L174=0,0,'Gross Margin'!J106/Inputs!L174)</f>
        <v>0</v>
      </c>
      <c r="K8494" s="49">
        <f>IF(SUM(Inputs!I174:L174)=0,0,SUM('Gross Margin'!G106:J106)/SUM(Inputs!I174:L174))</f>
        <v>0</v>
      </c>
    </row>
    <row r="8495" spans="1:11" ht="12.75" customHeight="1">
      <c r="A8495" s="55" t="str">
        <f>"   "&amp;Labels!B104</f>
        <v xml:space="preserve">   Product 10</v>
      </c>
      <c r="B8495" s="106">
        <f>IF(Inputs!D184=0,0,'Gross Margin'!B118/Inputs!D184)</f>
        <v>0</v>
      </c>
      <c r="C8495" s="106">
        <f>IF(Inputs!E184=0,0,'Gross Margin'!C118/Inputs!E184)</f>
        <v>0</v>
      </c>
      <c r="D8495" s="106">
        <f>IF(Inputs!F184=0,0,'Gross Margin'!D118/Inputs!F184)</f>
        <v>0</v>
      </c>
      <c r="E8495" s="106">
        <f>IF(Inputs!G184=0,0,'Gross Margin'!E118/Inputs!G184)</f>
        <v>0</v>
      </c>
      <c r="F8495" s="49">
        <f>IF(SUM(Inputs!D184:G184)=0,0,SUM('Gross Margin'!B118:E118)/SUM(Inputs!D184:G184))</f>
        <v>0</v>
      </c>
      <c r="G8495" s="106">
        <f>IF(Inputs!I184=0,0,'Gross Margin'!G118/Inputs!I184)</f>
        <v>0</v>
      </c>
      <c r="H8495" s="106">
        <f>IF(Inputs!J184=0,0,'Gross Margin'!H118/Inputs!J184)</f>
        <v>0</v>
      </c>
      <c r="I8495" s="106">
        <f>IF(Inputs!K184=0,0,'Gross Margin'!I118/Inputs!K184)</f>
        <v>0</v>
      </c>
      <c r="J8495" s="106">
        <f>IF(Inputs!L184=0,0,'Gross Margin'!J118/Inputs!L184)</f>
        <v>0</v>
      </c>
      <c r="K8495" s="49">
        <f>IF(SUM(Inputs!I184:L184)=0,0,SUM('Gross Margin'!G118:J118)/SUM(Inputs!I184:L184))</f>
        <v>0</v>
      </c>
    </row>
    <row r="8496" spans="1:11" ht="12.75" customHeight="1">
      <c r="A8496" s="63" t="str">
        <f>"   "&amp;Labels!C94</f>
        <v xml:space="preserve">   Total</v>
      </c>
      <c r="B8496" s="107">
        <f>IF(Revenue!B130=0,0,'Gross Margin'!B130/Revenue!B130)</f>
        <v>0</v>
      </c>
      <c r="C8496" s="107">
        <f>IF(Revenue!C130=0,0,'Gross Margin'!C130/Revenue!C130)</f>
        <v>0</v>
      </c>
      <c r="D8496" s="107">
        <f>IF(Revenue!D130=0,0,'Gross Margin'!D130/Revenue!D130)</f>
        <v>0</v>
      </c>
      <c r="E8496" s="107">
        <f>IF(Revenue!E130=0,0,'Gross Margin'!E130/Revenue!E130)</f>
        <v>0</v>
      </c>
      <c r="F8496" s="49">
        <f>IF(SUM(Revenue!B130:E130)=0,0,SUM('Gross Margin'!B130:E130)/SUM(Revenue!B130:E130))</f>
        <v>0</v>
      </c>
      <c r="G8496" s="107">
        <f>IF(Revenue!G130=0,0,'Gross Margin'!G130/Revenue!G130)</f>
        <v>0</v>
      </c>
      <c r="H8496" s="107">
        <f>IF(Revenue!H130=0,0,'Gross Margin'!H130/Revenue!H130)</f>
        <v>0</v>
      </c>
      <c r="I8496" s="107">
        <f>IF(Revenue!I130=0,0,'Gross Margin'!I130/Revenue!I130)</f>
        <v>0</v>
      </c>
      <c r="J8496" s="107">
        <f>IF(Revenue!J130=0,0,'Gross Margin'!J130/Revenue!J130)</f>
        <v>0</v>
      </c>
      <c r="K8496" s="49">
        <f>IF(SUM(Revenue!G130:J130)=0,0,SUM('Gross Margin'!G130:J130)/SUM(Revenue!G130:J130))</f>
        <v>0</v>
      </c>
    </row>
    <row r="8497" spans="1:11" ht="12.75" customHeight="1">
      <c r="A8497" s="63" t="str">
        <f>Labels!B70</f>
        <v>Customer 2</v>
      </c>
      <c r="B8497" s="107"/>
      <c r="C8497" s="107"/>
      <c r="D8497" s="107"/>
      <c r="E8497" s="107"/>
      <c r="F8497" s="49"/>
      <c r="G8497" s="107"/>
      <c r="H8497" s="107"/>
      <c r="I8497" s="107"/>
      <c r="J8497" s="107"/>
      <c r="K8497" s="49"/>
    </row>
    <row r="8498" spans="1:11" ht="12.75" customHeight="1">
      <c r="A8498" s="55" t="str">
        <f>"   "&amp;Labels!B95</f>
        <v xml:space="preserve">   Product 1</v>
      </c>
      <c r="B8498" s="106">
        <f>IF(Inputs!D95=0,0,'Gross Margin'!B11/Inputs!D95)</f>
        <v>0</v>
      </c>
      <c r="C8498" s="106">
        <f>IF(Inputs!E95=0,0,'Gross Margin'!C11/Inputs!E95)</f>
        <v>0</v>
      </c>
      <c r="D8498" s="106">
        <f>IF(Inputs!F95=0,0,'Gross Margin'!D11/Inputs!F95)</f>
        <v>0</v>
      </c>
      <c r="E8498" s="106">
        <f>IF(Inputs!G95=0,0,'Gross Margin'!E11/Inputs!G95)</f>
        <v>0</v>
      </c>
      <c r="F8498" s="49">
        <f>IF(SUM(Inputs!D95:G95)=0,0,SUM('Gross Margin'!B11:E11)/SUM(Inputs!D95:G95))</f>
        <v>0</v>
      </c>
      <c r="G8498" s="106">
        <f>IF(Inputs!I95=0,0,'Gross Margin'!G11/Inputs!I95)</f>
        <v>0</v>
      </c>
      <c r="H8498" s="106">
        <f>IF(Inputs!J95=0,0,'Gross Margin'!H11/Inputs!J95)</f>
        <v>0</v>
      </c>
      <c r="I8498" s="106">
        <f>IF(Inputs!K95=0,0,'Gross Margin'!I11/Inputs!K95)</f>
        <v>0</v>
      </c>
      <c r="J8498" s="106">
        <f>IF(Inputs!L95=0,0,'Gross Margin'!J11/Inputs!L95)</f>
        <v>0</v>
      </c>
      <c r="K8498" s="49">
        <f>IF(SUM(Inputs!I95:L95)=0,0,SUM('Gross Margin'!G11:J11)/SUM(Inputs!I95:L95))</f>
        <v>0</v>
      </c>
    </row>
    <row r="8499" spans="1:11" ht="12.75" customHeight="1">
      <c r="A8499" s="55" t="str">
        <f>"   "&amp;Labels!B96</f>
        <v xml:space="preserve">   Product 2</v>
      </c>
      <c r="B8499" s="106">
        <f>IF(Inputs!D105=0,0,'Gross Margin'!B23/Inputs!D105)</f>
        <v>0</v>
      </c>
      <c r="C8499" s="106">
        <f>IF(Inputs!E105=0,0,'Gross Margin'!C23/Inputs!E105)</f>
        <v>0</v>
      </c>
      <c r="D8499" s="106">
        <f>IF(Inputs!F105=0,0,'Gross Margin'!D23/Inputs!F105)</f>
        <v>0</v>
      </c>
      <c r="E8499" s="106">
        <f>IF(Inputs!G105=0,0,'Gross Margin'!E23/Inputs!G105)</f>
        <v>0</v>
      </c>
      <c r="F8499" s="49">
        <f>IF(SUM(Inputs!D105:G105)=0,0,SUM('Gross Margin'!B23:E23)/SUM(Inputs!D105:G105))</f>
        <v>0</v>
      </c>
      <c r="G8499" s="106">
        <f>IF(Inputs!I105=0,0,'Gross Margin'!G23/Inputs!I105)</f>
        <v>0</v>
      </c>
      <c r="H8499" s="106">
        <f>IF(Inputs!J105=0,0,'Gross Margin'!H23/Inputs!J105)</f>
        <v>0</v>
      </c>
      <c r="I8499" s="106">
        <f>IF(Inputs!K105=0,0,'Gross Margin'!I23/Inputs!K105)</f>
        <v>0</v>
      </c>
      <c r="J8499" s="106">
        <f>IF(Inputs!L105=0,0,'Gross Margin'!J23/Inputs!L105)</f>
        <v>0</v>
      </c>
      <c r="K8499" s="49">
        <f>IF(SUM(Inputs!I105:L105)=0,0,SUM('Gross Margin'!G23:J23)/SUM(Inputs!I105:L105))</f>
        <v>0</v>
      </c>
    </row>
    <row r="8500" spans="1:11" ht="12.75" customHeight="1">
      <c r="A8500" s="55" t="str">
        <f>"   "&amp;Labels!B97</f>
        <v xml:space="preserve">   Product 3</v>
      </c>
      <c r="B8500" s="106">
        <f>IF(Inputs!D115=0,0,'Gross Margin'!B35/Inputs!D115)</f>
        <v>0</v>
      </c>
      <c r="C8500" s="106">
        <f>IF(Inputs!E115=0,0,'Gross Margin'!C35/Inputs!E115)</f>
        <v>0</v>
      </c>
      <c r="D8500" s="106">
        <f>IF(Inputs!F115=0,0,'Gross Margin'!D35/Inputs!F115)</f>
        <v>0</v>
      </c>
      <c r="E8500" s="106">
        <f>IF(Inputs!G115=0,0,'Gross Margin'!E35/Inputs!G115)</f>
        <v>0</v>
      </c>
      <c r="F8500" s="49">
        <f>IF(SUM(Inputs!D115:G115)=0,0,SUM('Gross Margin'!B35:E35)/SUM(Inputs!D115:G115))</f>
        <v>0</v>
      </c>
      <c r="G8500" s="106">
        <f>IF(Inputs!I115=0,0,'Gross Margin'!G35/Inputs!I115)</f>
        <v>0</v>
      </c>
      <c r="H8500" s="106">
        <f>IF(Inputs!J115=0,0,'Gross Margin'!H35/Inputs!J115)</f>
        <v>0</v>
      </c>
      <c r="I8500" s="106">
        <f>IF(Inputs!K115=0,0,'Gross Margin'!I35/Inputs!K115)</f>
        <v>0</v>
      </c>
      <c r="J8500" s="106">
        <f>IF(Inputs!L115=0,0,'Gross Margin'!J35/Inputs!L115)</f>
        <v>0</v>
      </c>
      <c r="K8500" s="49">
        <f>IF(SUM(Inputs!I115:L115)=0,0,SUM('Gross Margin'!G35:J35)/SUM(Inputs!I115:L115))</f>
        <v>0</v>
      </c>
    </row>
    <row r="8501" spans="1:11" ht="12.75" customHeight="1">
      <c r="A8501" s="55" t="str">
        <f>"   "&amp;Labels!B98</f>
        <v xml:space="preserve">   Product 4</v>
      </c>
      <c r="B8501" s="106">
        <f>IF(Inputs!D125=0,0,'Gross Margin'!B47/Inputs!D125)</f>
        <v>0</v>
      </c>
      <c r="C8501" s="106">
        <f>IF(Inputs!E125=0,0,'Gross Margin'!C47/Inputs!E125)</f>
        <v>0</v>
      </c>
      <c r="D8501" s="106">
        <f>IF(Inputs!F125=0,0,'Gross Margin'!D47/Inputs!F125)</f>
        <v>0</v>
      </c>
      <c r="E8501" s="106">
        <f>IF(Inputs!G125=0,0,'Gross Margin'!E47/Inputs!G125)</f>
        <v>0</v>
      </c>
      <c r="F8501" s="49">
        <f>IF(SUM(Inputs!D125:G125)=0,0,SUM('Gross Margin'!B47:E47)/SUM(Inputs!D125:G125))</f>
        <v>0</v>
      </c>
      <c r="G8501" s="106">
        <f>IF(Inputs!I125=0,0,'Gross Margin'!G47/Inputs!I125)</f>
        <v>0</v>
      </c>
      <c r="H8501" s="106">
        <f>IF(Inputs!J125=0,0,'Gross Margin'!H47/Inputs!J125)</f>
        <v>0</v>
      </c>
      <c r="I8501" s="106">
        <f>IF(Inputs!K125=0,0,'Gross Margin'!I47/Inputs!K125)</f>
        <v>0</v>
      </c>
      <c r="J8501" s="106">
        <f>IF(Inputs!L125=0,0,'Gross Margin'!J47/Inputs!L125)</f>
        <v>0</v>
      </c>
      <c r="K8501" s="49">
        <f>IF(SUM(Inputs!I125:L125)=0,0,SUM('Gross Margin'!G47:J47)/SUM(Inputs!I125:L125))</f>
        <v>0</v>
      </c>
    </row>
    <row r="8502" spans="1:11" ht="12.75" customHeight="1">
      <c r="A8502" s="55" t="str">
        <f>"   "&amp;Labels!B99</f>
        <v xml:space="preserve">   Product 5</v>
      </c>
      <c r="B8502" s="106">
        <f>IF(Inputs!D135=0,0,'Gross Margin'!B59/Inputs!D135)</f>
        <v>0</v>
      </c>
      <c r="C8502" s="106">
        <f>IF(Inputs!E135=0,0,'Gross Margin'!C59/Inputs!E135)</f>
        <v>0</v>
      </c>
      <c r="D8502" s="106">
        <f>IF(Inputs!F135=0,0,'Gross Margin'!D59/Inputs!F135)</f>
        <v>0</v>
      </c>
      <c r="E8502" s="106">
        <f>IF(Inputs!G135=0,0,'Gross Margin'!E59/Inputs!G135)</f>
        <v>0</v>
      </c>
      <c r="F8502" s="49">
        <f>IF(SUM(Inputs!D135:G135)=0,0,SUM('Gross Margin'!B59:E59)/SUM(Inputs!D135:G135))</f>
        <v>0</v>
      </c>
      <c r="G8502" s="106">
        <f>IF(Inputs!I135=0,0,'Gross Margin'!G59/Inputs!I135)</f>
        <v>0</v>
      </c>
      <c r="H8502" s="106">
        <f>IF(Inputs!J135=0,0,'Gross Margin'!H59/Inputs!J135)</f>
        <v>0</v>
      </c>
      <c r="I8502" s="106">
        <f>IF(Inputs!K135=0,0,'Gross Margin'!I59/Inputs!K135)</f>
        <v>0</v>
      </c>
      <c r="J8502" s="106">
        <f>IF(Inputs!L135=0,0,'Gross Margin'!J59/Inputs!L135)</f>
        <v>0</v>
      </c>
      <c r="K8502" s="49">
        <f>IF(SUM(Inputs!I135:L135)=0,0,SUM('Gross Margin'!G59:J59)/SUM(Inputs!I135:L135))</f>
        <v>0</v>
      </c>
    </row>
    <row r="8503" spans="1:11" ht="12.75" customHeight="1">
      <c r="A8503" s="55" t="str">
        <f>"   "&amp;Labels!B100</f>
        <v xml:space="preserve">   Product 6</v>
      </c>
      <c r="B8503" s="106">
        <f>IF(Inputs!D145=0,0,'Gross Margin'!B71/Inputs!D145)</f>
        <v>0</v>
      </c>
      <c r="C8503" s="106">
        <f>IF(Inputs!E145=0,0,'Gross Margin'!C71/Inputs!E145)</f>
        <v>0</v>
      </c>
      <c r="D8503" s="106">
        <f>IF(Inputs!F145=0,0,'Gross Margin'!D71/Inputs!F145)</f>
        <v>0</v>
      </c>
      <c r="E8503" s="106">
        <f>IF(Inputs!G145=0,0,'Gross Margin'!E71/Inputs!G145)</f>
        <v>0</v>
      </c>
      <c r="F8503" s="49">
        <f>IF(SUM(Inputs!D145:G145)=0,0,SUM('Gross Margin'!B71:E71)/SUM(Inputs!D145:G145))</f>
        <v>0</v>
      </c>
      <c r="G8503" s="106">
        <f>IF(Inputs!I145=0,0,'Gross Margin'!G71/Inputs!I145)</f>
        <v>0</v>
      </c>
      <c r="H8503" s="106">
        <f>IF(Inputs!J145=0,0,'Gross Margin'!H71/Inputs!J145)</f>
        <v>0</v>
      </c>
      <c r="I8503" s="106">
        <f>IF(Inputs!K145=0,0,'Gross Margin'!I71/Inputs!K145)</f>
        <v>0</v>
      </c>
      <c r="J8503" s="106">
        <f>IF(Inputs!L145=0,0,'Gross Margin'!J71/Inputs!L145)</f>
        <v>0</v>
      </c>
      <c r="K8503" s="49">
        <f>IF(SUM(Inputs!I145:L145)=0,0,SUM('Gross Margin'!G71:J71)/SUM(Inputs!I145:L145))</f>
        <v>0</v>
      </c>
    </row>
    <row r="8504" spans="1:11" ht="12.75" customHeight="1">
      <c r="A8504" s="55" t="str">
        <f>"   "&amp;Labels!B101</f>
        <v xml:space="preserve">   Product 7</v>
      </c>
      <c r="B8504" s="106">
        <f>IF(Inputs!D155=0,0,'Gross Margin'!B83/Inputs!D155)</f>
        <v>0</v>
      </c>
      <c r="C8504" s="106">
        <f>IF(Inputs!E155=0,0,'Gross Margin'!C83/Inputs!E155)</f>
        <v>0</v>
      </c>
      <c r="D8504" s="106">
        <f>IF(Inputs!F155=0,0,'Gross Margin'!D83/Inputs!F155)</f>
        <v>0</v>
      </c>
      <c r="E8504" s="106">
        <f>IF(Inputs!G155=0,0,'Gross Margin'!E83/Inputs!G155)</f>
        <v>0</v>
      </c>
      <c r="F8504" s="49">
        <f>IF(SUM(Inputs!D155:G155)=0,0,SUM('Gross Margin'!B83:E83)/SUM(Inputs!D155:G155))</f>
        <v>0</v>
      </c>
      <c r="G8504" s="106">
        <f>IF(Inputs!I155=0,0,'Gross Margin'!G83/Inputs!I155)</f>
        <v>0</v>
      </c>
      <c r="H8504" s="106">
        <f>IF(Inputs!J155=0,0,'Gross Margin'!H83/Inputs!J155)</f>
        <v>0</v>
      </c>
      <c r="I8504" s="106">
        <f>IF(Inputs!K155=0,0,'Gross Margin'!I83/Inputs!K155)</f>
        <v>0</v>
      </c>
      <c r="J8504" s="106">
        <f>IF(Inputs!L155=0,0,'Gross Margin'!J83/Inputs!L155)</f>
        <v>0</v>
      </c>
      <c r="K8504" s="49">
        <f>IF(SUM(Inputs!I155:L155)=0,0,SUM('Gross Margin'!G83:J83)/SUM(Inputs!I155:L155))</f>
        <v>0</v>
      </c>
    </row>
    <row r="8505" spans="1:11" ht="12.75" customHeight="1">
      <c r="A8505" s="55" t="str">
        <f>"   "&amp;Labels!B102</f>
        <v xml:space="preserve">   Product 8</v>
      </c>
      <c r="B8505" s="106">
        <f>IF(Inputs!D165=0,0,'Gross Margin'!B95/Inputs!D165)</f>
        <v>0</v>
      </c>
      <c r="C8505" s="106">
        <f>IF(Inputs!E165=0,0,'Gross Margin'!C95/Inputs!E165)</f>
        <v>0</v>
      </c>
      <c r="D8505" s="106">
        <f>IF(Inputs!F165=0,0,'Gross Margin'!D95/Inputs!F165)</f>
        <v>0</v>
      </c>
      <c r="E8505" s="106">
        <f>IF(Inputs!G165=0,0,'Gross Margin'!E95/Inputs!G165)</f>
        <v>0</v>
      </c>
      <c r="F8505" s="49">
        <f>IF(SUM(Inputs!D165:G165)=0,0,SUM('Gross Margin'!B95:E95)/SUM(Inputs!D165:G165))</f>
        <v>0</v>
      </c>
      <c r="G8505" s="106">
        <f>IF(Inputs!I165=0,0,'Gross Margin'!G95/Inputs!I165)</f>
        <v>0</v>
      </c>
      <c r="H8505" s="106">
        <f>IF(Inputs!J165=0,0,'Gross Margin'!H95/Inputs!J165)</f>
        <v>0</v>
      </c>
      <c r="I8505" s="106">
        <f>IF(Inputs!K165=0,0,'Gross Margin'!I95/Inputs!K165)</f>
        <v>0</v>
      </c>
      <c r="J8505" s="106">
        <f>IF(Inputs!L165=0,0,'Gross Margin'!J95/Inputs!L165)</f>
        <v>0</v>
      </c>
      <c r="K8505" s="49">
        <f>IF(SUM(Inputs!I165:L165)=0,0,SUM('Gross Margin'!G95:J95)/SUM(Inputs!I165:L165))</f>
        <v>0</v>
      </c>
    </row>
    <row r="8506" spans="1:11" ht="12.75" customHeight="1">
      <c r="A8506" s="55" t="str">
        <f>"   "&amp;Labels!B103</f>
        <v xml:space="preserve">   Product 9</v>
      </c>
      <c r="B8506" s="106">
        <f>IF(Inputs!D175=0,0,'Gross Margin'!B107/Inputs!D175)</f>
        <v>0</v>
      </c>
      <c r="C8506" s="106">
        <f>IF(Inputs!E175=0,0,'Gross Margin'!C107/Inputs!E175)</f>
        <v>0</v>
      </c>
      <c r="D8506" s="106">
        <f>IF(Inputs!F175=0,0,'Gross Margin'!D107/Inputs!F175)</f>
        <v>0</v>
      </c>
      <c r="E8506" s="106">
        <f>IF(Inputs!G175=0,0,'Gross Margin'!E107/Inputs!G175)</f>
        <v>0</v>
      </c>
      <c r="F8506" s="49">
        <f>IF(SUM(Inputs!D175:G175)=0,0,SUM('Gross Margin'!B107:E107)/SUM(Inputs!D175:G175))</f>
        <v>0</v>
      </c>
      <c r="G8506" s="106">
        <f>IF(Inputs!I175=0,0,'Gross Margin'!G107/Inputs!I175)</f>
        <v>0</v>
      </c>
      <c r="H8506" s="106">
        <f>IF(Inputs!J175=0,0,'Gross Margin'!H107/Inputs!J175)</f>
        <v>0</v>
      </c>
      <c r="I8506" s="106">
        <f>IF(Inputs!K175=0,0,'Gross Margin'!I107/Inputs!K175)</f>
        <v>0</v>
      </c>
      <c r="J8506" s="106">
        <f>IF(Inputs!L175=0,0,'Gross Margin'!J107/Inputs!L175)</f>
        <v>0</v>
      </c>
      <c r="K8506" s="49">
        <f>IF(SUM(Inputs!I175:L175)=0,0,SUM('Gross Margin'!G107:J107)/SUM(Inputs!I175:L175))</f>
        <v>0</v>
      </c>
    </row>
    <row r="8507" spans="1:11" ht="12.75" customHeight="1">
      <c r="A8507" s="55" t="str">
        <f>"   "&amp;Labels!B104</f>
        <v xml:space="preserve">   Product 10</v>
      </c>
      <c r="B8507" s="106">
        <f>IF(Inputs!D185=0,0,'Gross Margin'!B119/Inputs!D185)</f>
        <v>0</v>
      </c>
      <c r="C8507" s="106">
        <f>IF(Inputs!E185=0,0,'Gross Margin'!C119/Inputs!E185)</f>
        <v>0</v>
      </c>
      <c r="D8507" s="106">
        <f>IF(Inputs!F185=0,0,'Gross Margin'!D119/Inputs!F185)</f>
        <v>0</v>
      </c>
      <c r="E8507" s="106">
        <f>IF(Inputs!G185=0,0,'Gross Margin'!E119/Inputs!G185)</f>
        <v>0</v>
      </c>
      <c r="F8507" s="49">
        <f>IF(SUM(Inputs!D185:G185)=0,0,SUM('Gross Margin'!B119:E119)/SUM(Inputs!D185:G185))</f>
        <v>0</v>
      </c>
      <c r="G8507" s="106">
        <f>IF(Inputs!I185=0,0,'Gross Margin'!G119/Inputs!I185)</f>
        <v>0</v>
      </c>
      <c r="H8507" s="106">
        <f>IF(Inputs!J185=0,0,'Gross Margin'!H119/Inputs!J185)</f>
        <v>0</v>
      </c>
      <c r="I8507" s="106">
        <f>IF(Inputs!K185=0,0,'Gross Margin'!I119/Inputs!K185)</f>
        <v>0</v>
      </c>
      <c r="J8507" s="106">
        <f>IF(Inputs!L185=0,0,'Gross Margin'!J119/Inputs!L185)</f>
        <v>0</v>
      </c>
      <c r="K8507" s="49">
        <f>IF(SUM(Inputs!I185:L185)=0,0,SUM('Gross Margin'!G119:J119)/SUM(Inputs!I185:L185))</f>
        <v>0</v>
      </c>
    </row>
    <row r="8508" spans="1:11" ht="12.75" customHeight="1">
      <c r="A8508" s="63" t="str">
        <f>"   "&amp;Labels!C94</f>
        <v xml:space="preserve">   Total</v>
      </c>
      <c r="B8508" s="107">
        <f>IF(Revenue!B131=0,0,'Gross Margin'!B131/Revenue!B131)</f>
        <v>0</v>
      </c>
      <c r="C8508" s="107">
        <f>IF(Revenue!C131=0,0,'Gross Margin'!C131/Revenue!C131)</f>
        <v>0</v>
      </c>
      <c r="D8508" s="107">
        <f>IF(Revenue!D131=0,0,'Gross Margin'!D131/Revenue!D131)</f>
        <v>0</v>
      </c>
      <c r="E8508" s="107">
        <f>IF(Revenue!E131=0,0,'Gross Margin'!E131/Revenue!E131)</f>
        <v>0</v>
      </c>
      <c r="F8508" s="49">
        <f>IF(SUM(Revenue!B131:E131)=0,0,SUM('Gross Margin'!B131:E131)/SUM(Revenue!B131:E131))</f>
        <v>0</v>
      </c>
      <c r="G8508" s="107">
        <f>IF(Revenue!G131=0,0,'Gross Margin'!G131/Revenue!G131)</f>
        <v>0</v>
      </c>
      <c r="H8508" s="107">
        <f>IF(Revenue!H131=0,0,'Gross Margin'!H131/Revenue!H131)</f>
        <v>0</v>
      </c>
      <c r="I8508" s="107">
        <f>IF(Revenue!I131=0,0,'Gross Margin'!I131/Revenue!I131)</f>
        <v>0</v>
      </c>
      <c r="J8508" s="107">
        <f>IF(Revenue!J131=0,0,'Gross Margin'!J131/Revenue!J131)</f>
        <v>0</v>
      </c>
      <c r="K8508" s="49">
        <f>IF(SUM(Revenue!G131:J131)=0,0,SUM('Gross Margin'!G131:J131)/SUM(Revenue!G131:J131))</f>
        <v>0</v>
      </c>
    </row>
    <row r="8509" spans="1:11" ht="12.75" customHeight="1">
      <c r="A8509" s="63" t="str">
        <f>Labels!B71</f>
        <v>Customer 3</v>
      </c>
      <c r="B8509" s="107"/>
      <c r="C8509" s="107"/>
      <c r="D8509" s="107"/>
      <c r="E8509" s="107"/>
      <c r="F8509" s="49"/>
      <c r="G8509" s="107"/>
      <c r="H8509" s="107"/>
      <c r="I8509" s="107"/>
      <c r="J8509" s="107"/>
      <c r="K8509" s="49"/>
    </row>
    <row r="8510" spans="1:11" ht="12.75" customHeight="1">
      <c r="A8510" s="55" t="str">
        <f>"   "&amp;Labels!B95</f>
        <v xml:space="preserve">   Product 1</v>
      </c>
      <c r="B8510" s="106">
        <f>IF(Inputs!D96=0,0,'Gross Margin'!B12/Inputs!D96)</f>
        <v>0</v>
      </c>
      <c r="C8510" s="106">
        <f>IF(Inputs!E96=0,0,'Gross Margin'!C12/Inputs!E96)</f>
        <v>0</v>
      </c>
      <c r="D8510" s="106">
        <f>IF(Inputs!F96=0,0,'Gross Margin'!D12/Inputs!F96)</f>
        <v>0</v>
      </c>
      <c r="E8510" s="106">
        <f>IF(Inputs!G96=0,0,'Gross Margin'!E12/Inputs!G96)</f>
        <v>0</v>
      </c>
      <c r="F8510" s="49">
        <f>IF(SUM(Inputs!D96:G96)=0,0,SUM('Gross Margin'!B12:E12)/SUM(Inputs!D96:G96))</f>
        <v>0</v>
      </c>
      <c r="G8510" s="106">
        <f>IF(Inputs!I96=0,0,'Gross Margin'!G12/Inputs!I96)</f>
        <v>0</v>
      </c>
      <c r="H8510" s="106">
        <f>IF(Inputs!J96=0,0,'Gross Margin'!H12/Inputs!J96)</f>
        <v>0</v>
      </c>
      <c r="I8510" s="106">
        <f>IF(Inputs!K96=0,0,'Gross Margin'!I12/Inputs!K96)</f>
        <v>0</v>
      </c>
      <c r="J8510" s="106">
        <f>IF(Inputs!L96=0,0,'Gross Margin'!J12/Inputs!L96)</f>
        <v>0</v>
      </c>
      <c r="K8510" s="49">
        <f>IF(SUM(Inputs!I96:L96)=0,0,SUM('Gross Margin'!G12:J12)/SUM(Inputs!I96:L96))</f>
        <v>0</v>
      </c>
    </row>
    <row r="8511" spans="1:11" ht="12.75" customHeight="1">
      <c r="A8511" s="55" t="str">
        <f>"   "&amp;Labels!B96</f>
        <v xml:space="preserve">   Product 2</v>
      </c>
      <c r="B8511" s="106">
        <f>IF(Inputs!D106=0,0,'Gross Margin'!B24/Inputs!D106)</f>
        <v>0</v>
      </c>
      <c r="C8511" s="106">
        <f>IF(Inputs!E106=0,0,'Gross Margin'!C24/Inputs!E106)</f>
        <v>0</v>
      </c>
      <c r="D8511" s="106">
        <f>IF(Inputs!F106=0,0,'Gross Margin'!D24/Inputs!F106)</f>
        <v>0</v>
      </c>
      <c r="E8511" s="106">
        <f>IF(Inputs!G106=0,0,'Gross Margin'!E24/Inputs!G106)</f>
        <v>0</v>
      </c>
      <c r="F8511" s="49">
        <f>IF(SUM(Inputs!D106:G106)=0,0,SUM('Gross Margin'!B24:E24)/SUM(Inputs!D106:G106))</f>
        <v>0</v>
      </c>
      <c r="G8511" s="106">
        <f>IF(Inputs!I106=0,0,'Gross Margin'!G24/Inputs!I106)</f>
        <v>0</v>
      </c>
      <c r="H8511" s="106">
        <f>IF(Inputs!J106=0,0,'Gross Margin'!H24/Inputs!J106)</f>
        <v>0</v>
      </c>
      <c r="I8511" s="106">
        <f>IF(Inputs!K106=0,0,'Gross Margin'!I24/Inputs!K106)</f>
        <v>0</v>
      </c>
      <c r="J8511" s="106">
        <f>IF(Inputs!L106=0,0,'Gross Margin'!J24/Inputs!L106)</f>
        <v>0</v>
      </c>
      <c r="K8511" s="49">
        <f>IF(SUM(Inputs!I106:L106)=0,0,SUM('Gross Margin'!G24:J24)/SUM(Inputs!I106:L106))</f>
        <v>0</v>
      </c>
    </row>
    <row r="8512" spans="1:11" ht="12.75" customHeight="1">
      <c r="A8512" s="55" t="str">
        <f>"   "&amp;Labels!B97</f>
        <v xml:space="preserve">   Product 3</v>
      </c>
      <c r="B8512" s="106">
        <f>IF(Inputs!D116=0,0,'Gross Margin'!B36/Inputs!D116)</f>
        <v>0</v>
      </c>
      <c r="C8512" s="106">
        <f>IF(Inputs!E116=0,0,'Gross Margin'!C36/Inputs!E116)</f>
        <v>0</v>
      </c>
      <c r="D8512" s="106">
        <f>IF(Inputs!F116=0,0,'Gross Margin'!D36/Inputs!F116)</f>
        <v>0</v>
      </c>
      <c r="E8512" s="106">
        <f>IF(Inputs!G116=0,0,'Gross Margin'!E36/Inputs!G116)</f>
        <v>0</v>
      </c>
      <c r="F8512" s="49">
        <f>IF(SUM(Inputs!D116:G116)=0,0,SUM('Gross Margin'!B36:E36)/SUM(Inputs!D116:G116))</f>
        <v>0</v>
      </c>
      <c r="G8512" s="106">
        <f>IF(Inputs!I116=0,0,'Gross Margin'!G36/Inputs!I116)</f>
        <v>0</v>
      </c>
      <c r="H8512" s="106">
        <f>IF(Inputs!J116=0,0,'Gross Margin'!H36/Inputs!J116)</f>
        <v>0</v>
      </c>
      <c r="I8512" s="106">
        <f>IF(Inputs!K116=0,0,'Gross Margin'!I36/Inputs!K116)</f>
        <v>0</v>
      </c>
      <c r="J8512" s="106">
        <f>IF(Inputs!L116=0,0,'Gross Margin'!J36/Inputs!L116)</f>
        <v>0</v>
      </c>
      <c r="K8512" s="49">
        <f>IF(SUM(Inputs!I116:L116)=0,0,SUM('Gross Margin'!G36:J36)/SUM(Inputs!I116:L116))</f>
        <v>0</v>
      </c>
    </row>
    <row r="8513" spans="1:11" ht="12.75" customHeight="1">
      <c r="A8513" s="55" t="str">
        <f>"   "&amp;Labels!B98</f>
        <v xml:space="preserve">   Product 4</v>
      </c>
      <c r="B8513" s="106">
        <f>IF(Inputs!D126=0,0,'Gross Margin'!B48/Inputs!D126)</f>
        <v>0</v>
      </c>
      <c r="C8513" s="106">
        <f>IF(Inputs!E126=0,0,'Gross Margin'!C48/Inputs!E126)</f>
        <v>0</v>
      </c>
      <c r="D8513" s="106">
        <f>IF(Inputs!F126=0,0,'Gross Margin'!D48/Inputs!F126)</f>
        <v>0</v>
      </c>
      <c r="E8513" s="106">
        <f>IF(Inputs!G126=0,0,'Gross Margin'!E48/Inputs!G126)</f>
        <v>0</v>
      </c>
      <c r="F8513" s="49">
        <f>IF(SUM(Inputs!D126:G126)=0,0,SUM('Gross Margin'!B48:E48)/SUM(Inputs!D126:G126))</f>
        <v>0</v>
      </c>
      <c r="G8513" s="106">
        <f>IF(Inputs!I126=0,0,'Gross Margin'!G48/Inputs!I126)</f>
        <v>0</v>
      </c>
      <c r="H8513" s="106">
        <f>IF(Inputs!J126=0,0,'Gross Margin'!H48/Inputs!J126)</f>
        <v>0</v>
      </c>
      <c r="I8513" s="106">
        <f>IF(Inputs!K126=0,0,'Gross Margin'!I48/Inputs!K126)</f>
        <v>0</v>
      </c>
      <c r="J8513" s="106">
        <f>IF(Inputs!L126=0,0,'Gross Margin'!J48/Inputs!L126)</f>
        <v>0</v>
      </c>
      <c r="K8513" s="49">
        <f>IF(SUM(Inputs!I126:L126)=0,0,SUM('Gross Margin'!G48:J48)/SUM(Inputs!I126:L126))</f>
        <v>0</v>
      </c>
    </row>
    <row r="8514" spans="1:11" ht="12.75" customHeight="1">
      <c r="A8514" s="55" t="str">
        <f>"   "&amp;Labels!B99</f>
        <v xml:space="preserve">   Product 5</v>
      </c>
      <c r="B8514" s="106">
        <f>IF(Inputs!D136=0,0,'Gross Margin'!B60/Inputs!D136)</f>
        <v>0</v>
      </c>
      <c r="C8514" s="106">
        <f>IF(Inputs!E136=0,0,'Gross Margin'!C60/Inputs!E136)</f>
        <v>0</v>
      </c>
      <c r="D8514" s="106">
        <f>IF(Inputs!F136=0,0,'Gross Margin'!D60/Inputs!F136)</f>
        <v>0</v>
      </c>
      <c r="E8514" s="106">
        <f>IF(Inputs!G136=0,0,'Gross Margin'!E60/Inputs!G136)</f>
        <v>0</v>
      </c>
      <c r="F8514" s="49">
        <f>IF(SUM(Inputs!D136:G136)=0,0,SUM('Gross Margin'!B60:E60)/SUM(Inputs!D136:G136))</f>
        <v>0</v>
      </c>
      <c r="G8514" s="106">
        <f>IF(Inputs!I136=0,0,'Gross Margin'!G60/Inputs!I136)</f>
        <v>0</v>
      </c>
      <c r="H8514" s="106">
        <f>IF(Inputs!J136=0,0,'Gross Margin'!H60/Inputs!J136)</f>
        <v>0</v>
      </c>
      <c r="I8514" s="106">
        <f>IF(Inputs!K136=0,0,'Gross Margin'!I60/Inputs!K136)</f>
        <v>0</v>
      </c>
      <c r="J8514" s="106">
        <f>IF(Inputs!L136=0,0,'Gross Margin'!J60/Inputs!L136)</f>
        <v>0</v>
      </c>
      <c r="K8514" s="49">
        <f>IF(SUM(Inputs!I136:L136)=0,0,SUM('Gross Margin'!G60:J60)/SUM(Inputs!I136:L136))</f>
        <v>0</v>
      </c>
    </row>
    <row r="8515" spans="1:11" ht="12.75" customHeight="1">
      <c r="A8515" s="55" t="str">
        <f>"   "&amp;Labels!B100</f>
        <v xml:space="preserve">   Product 6</v>
      </c>
      <c r="B8515" s="106">
        <f>IF(Inputs!D146=0,0,'Gross Margin'!B72/Inputs!D146)</f>
        <v>0</v>
      </c>
      <c r="C8515" s="106">
        <f>IF(Inputs!E146=0,0,'Gross Margin'!C72/Inputs!E146)</f>
        <v>0</v>
      </c>
      <c r="D8515" s="106">
        <f>IF(Inputs!F146=0,0,'Gross Margin'!D72/Inputs!F146)</f>
        <v>0</v>
      </c>
      <c r="E8515" s="106">
        <f>IF(Inputs!G146=0,0,'Gross Margin'!E72/Inputs!G146)</f>
        <v>0</v>
      </c>
      <c r="F8515" s="49">
        <f>IF(SUM(Inputs!D146:G146)=0,0,SUM('Gross Margin'!B72:E72)/SUM(Inputs!D146:G146))</f>
        <v>0</v>
      </c>
      <c r="G8515" s="106">
        <f>IF(Inputs!I146=0,0,'Gross Margin'!G72/Inputs!I146)</f>
        <v>0</v>
      </c>
      <c r="H8515" s="106">
        <f>IF(Inputs!J146=0,0,'Gross Margin'!H72/Inputs!J146)</f>
        <v>0</v>
      </c>
      <c r="I8515" s="106">
        <f>IF(Inputs!K146=0,0,'Gross Margin'!I72/Inputs!K146)</f>
        <v>0</v>
      </c>
      <c r="J8515" s="106">
        <f>IF(Inputs!L146=0,0,'Gross Margin'!J72/Inputs!L146)</f>
        <v>0</v>
      </c>
      <c r="K8515" s="49">
        <f>IF(SUM(Inputs!I146:L146)=0,0,SUM('Gross Margin'!G72:J72)/SUM(Inputs!I146:L146))</f>
        <v>0</v>
      </c>
    </row>
    <row r="8516" spans="1:11" ht="12.75" customHeight="1">
      <c r="A8516" s="55" t="str">
        <f>"   "&amp;Labels!B101</f>
        <v xml:space="preserve">   Product 7</v>
      </c>
      <c r="B8516" s="106">
        <f>IF(Inputs!D156=0,0,'Gross Margin'!B84/Inputs!D156)</f>
        <v>0</v>
      </c>
      <c r="C8516" s="106">
        <f>IF(Inputs!E156=0,0,'Gross Margin'!C84/Inputs!E156)</f>
        <v>0</v>
      </c>
      <c r="D8516" s="106">
        <f>IF(Inputs!F156=0,0,'Gross Margin'!D84/Inputs!F156)</f>
        <v>0</v>
      </c>
      <c r="E8516" s="106">
        <f>IF(Inputs!G156=0,0,'Gross Margin'!E84/Inputs!G156)</f>
        <v>0</v>
      </c>
      <c r="F8516" s="49">
        <f>IF(SUM(Inputs!D156:G156)=0,0,SUM('Gross Margin'!B84:E84)/SUM(Inputs!D156:G156))</f>
        <v>0</v>
      </c>
      <c r="G8516" s="106">
        <f>IF(Inputs!I156=0,0,'Gross Margin'!G84/Inputs!I156)</f>
        <v>0</v>
      </c>
      <c r="H8516" s="106">
        <f>IF(Inputs!J156=0,0,'Gross Margin'!H84/Inputs!J156)</f>
        <v>0</v>
      </c>
      <c r="I8516" s="106">
        <f>IF(Inputs!K156=0,0,'Gross Margin'!I84/Inputs!K156)</f>
        <v>0</v>
      </c>
      <c r="J8516" s="106">
        <f>IF(Inputs!L156=0,0,'Gross Margin'!J84/Inputs!L156)</f>
        <v>0</v>
      </c>
      <c r="K8516" s="49">
        <f>IF(SUM(Inputs!I156:L156)=0,0,SUM('Gross Margin'!G84:J84)/SUM(Inputs!I156:L156))</f>
        <v>0</v>
      </c>
    </row>
    <row r="8517" spans="1:11" ht="12.75" customHeight="1">
      <c r="A8517" s="55" t="str">
        <f>"   "&amp;Labels!B102</f>
        <v xml:space="preserve">   Product 8</v>
      </c>
      <c r="B8517" s="106">
        <f>IF(Inputs!D166=0,0,'Gross Margin'!B96/Inputs!D166)</f>
        <v>0</v>
      </c>
      <c r="C8517" s="106">
        <f>IF(Inputs!E166=0,0,'Gross Margin'!C96/Inputs!E166)</f>
        <v>0</v>
      </c>
      <c r="D8517" s="106">
        <f>IF(Inputs!F166=0,0,'Gross Margin'!D96/Inputs!F166)</f>
        <v>0</v>
      </c>
      <c r="E8517" s="106">
        <f>IF(Inputs!G166=0,0,'Gross Margin'!E96/Inputs!G166)</f>
        <v>0</v>
      </c>
      <c r="F8517" s="49">
        <f>IF(SUM(Inputs!D166:G166)=0,0,SUM('Gross Margin'!B96:E96)/SUM(Inputs!D166:G166))</f>
        <v>0</v>
      </c>
      <c r="G8517" s="106">
        <f>IF(Inputs!I166=0,0,'Gross Margin'!G96/Inputs!I166)</f>
        <v>0</v>
      </c>
      <c r="H8517" s="106">
        <f>IF(Inputs!J166=0,0,'Gross Margin'!H96/Inputs!J166)</f>
        <v>0</v>
      </c>
      <c r="I8517" s="106">
        <f>IF(Inputs!K166=0,0,'Gross Margin'!I96/Inputs!K166)</f>
        <v>0</v>
      </c>
      <c r="J8517" s="106">
        <f>IF(Inputs!L166=0,0,'Gross Margin'!J96/Inputs!L166)</f>
        <v>0</v>
      </c>
      <c r="K8517" s="49">
        <f>IF(SUM(Inputs!I166:L166)=0,0,SUM('Gross Margin'!G96:J96)/SUM(Inputs!I166:L166))</f>
        <v>0</v>
      </c>
    </row>
    <row r="8518" spans="1:11" ht="12.75" customHeight="1">
      <c r="A8518" s="55" t="str">
        <f>"   "&amp;Labels!B103</f>
        <v xml:space="preserve">   Product 9</v>
      </c>
      <c r="B8518" s="106">
        <f>IF(Inputs!D176=0,0,'Gross Margin'!B108/Inputs!D176)</f>
        <v>0</v>
      </c>
      <c r="C8518" s="106">
        <f>IF(Inputs!E176=0,0,'Gross Margin'!C108/Inputs!E176)</f>
        <v>0</v>
      </c>
      <c r="D8518" s="106">
        <f>IF(Inputs!F176=0,0,'Gross Margin'!D108/Inputs!F176)</f>
        <v>0</v>
      </c>
      <c r="E8518" s="106">
        <f>IF(Inputs!G176=0,0,'Gross Margin'!E108/Inputs!G176)</f>
        <v>0</v>
      </c>
      <c r="F8518" s="49">
        <f>IF(SUM(Inputs!D176:G176)=0,0,SUM('Gross Margin'!B108:E108)/SUM(Inputs!D176:G176))</f>
        <v>0</v>
      </c>
      <c r="G8518" s="106">
        <f>IF(Inputs!I176=0,0,'Gross Margin'!G108/Inputs!I176)</f>
        <v>0</v>
      </c>
      <c r="H8518" s="106">
        <f>IF(Inputs!J176=0,0,'Gross Margin'!H108/Inputs!J176)</f>
        <v>0</v>
      </c>
      <c r="I8518" s="106">
        <f>IF(Inputs!K176=0,0,'Gross Margin'!I108/Inputs!K176)</f>
        <v>0</v>
      </c>
      <c r="J8518" s="106">
        <f>IF(Inputs!L176=0,0,'Gross Margin'!J108/Inputs!L176)</f>
        <v>0</v>
      </c>
      <c r="K8518" s="49">
        <f>IF(SUM(Inputs!I176:L176)=0,0,SUM('Gross Margin'!G108:J108)/SUM(Inputs!I176:L176))</f>
        <v>0</v>
      </c>
    </row>
    <row r="8519" spans="1:11" ht="12.75" customHeight="1">
      <c r="A8519" s="55" t="str">
        <f>"   "&amp;Labels!B104</f>
        <v xml:space="preserve">   Product 10</v>
      </c>
      <c r="B8519" s="106">
        <f>IF(Inputs!D186=0,0,'Gross Margin'!B120/Inputs!D186)</f>
        <v>0</v>
      </c>
      <c r="C8519" s="106">
        <f>IF(Inputs!E186=0,0,'Gross Margin'!C120/Inputs!E186)</f>
        <v>0</v>
      </c>
      <c r="D8519" s="106">
        <f>IF(Inputs!F186=0,0,'Gross Margin'!D120/Inputs!F186)</f>
        <v>0</v>
      </c>
      <c r="E8519" s="106">
        <f>IF(Inputs!G186=0,0,'Gross Margin'!E120/Inputs!G186)</f>
        <v>0</v>
      </c>
      <c r="F8519" s="49">
        <f>IF(SUM(Inputs!D186:G186)=0,0,SUM('Gross Margin'!B120:E120)/SUM(Inputs!D186:G186))</f>
        <v>0</v>
      </c>
      <c r="G8519" s="106">
        <f>IF(Inputs!I186=0,0,'Gross Margin'!G120/Inputs!I186)</f>
        <v>0</v>
      </c>
      <c r="H8519" s="106">
        <f>IF(Inputs!J186=0,0,'Gross Margin'!H120/Inputs!J186)</f>
        <v>0</v>
      </c>
      <c r="I8519" s="106">
        <f>IF(Inputs!K186=0,0,'Gross Margin'!I120/Inputs!K186)</f>
        <v>0</v>
      </c>
      <c r="J8519" s="106">
        <f>IF(Inputs!L186=0,0,'Gross Margin'!J120/Inputs!L186)</f>
        <v>0</v>
      </c>
      <c r="K8519" s="49">
        <f>IF(SUM(Inputs!I186:L186)=0,0,SUM('Gross Margin'!G120:J120)/SUM(Inputs!I186:L186))</f>
        <v>0</v>
      </c>
    </row>
    <row r="8520" spans="1:11" ht="12.75" customHeight="1">
      <c r="A8520" s="63" t="str">
        <f>"   "&amp;Labels!C94</f>
        <v xml:space="preserve">   Total</v>
      </c>
      <c r="B8520" s="107">
        <f>IF(Revenue!B132=0,0,'Gross Margin'!B132/Revenue!B132)</f>
        <v>0</v>
      </c>
      <c r="C8520" s="107">
        <f>IF(Revenue!C132=0,0,'Gross Margin'!C132/Revenue!C132)</f>
        <v>0</v>
      </c>
      <c r="D8520" s="107">
        <f>IF(Revenue!D132=0,0,'Gross Margin'!D132/Revenue!D132)</f>
        <v>0</v>
      </c>
      <c r="E8520" s="107">
        <f>IF(Revenue!E132=0,0,'Gross Margin'!E132/Revenue!E132)</f>
        <v>0</v>
      </c>
      <c r="F8520" s="49">
        <f>IF(SUM(Revenue!B132:E132)=0,0,SUM('Gross Margin'!B132:E132)/SUM(Revenue!B132:E132))</f>
        <v>0</v>
      </c>
      <c r="G8520" s="107">
        <f>IF(Revenue!G132=0,0,'Gross Margin'!G132/Revenue!G132)</f>
        <v>0</v>
      </c>
      <c r="H8520" s="107">
        <f>IF(Revenue!H132=0,0,'Gross Margin'!H132/Revenue!H132)</f>
        <v>0</v>
      </c>
      <c r="I8520" s="107">
        <f>IF(Revenue!I132=0,0,'Gross Margin'!I132/Revenue!I132)</f>
        <v>0</v>
      </c>
      <c r="J8520" s="107">
        <f>IF(Revenue!J132=0,0,'Gross Margin'!J132/Revenue!J132)</f>
        <v>0</v>
      </c>
      <c r="K8520" s="49">
        <f>IF(SUM(Revenue!G132:J132)=0,0,SUM('Gross Margin'!G132:J132)/SUM(Revenue!G132:J132))</f>
        <v>0</v>
      </c>
    </row>
    <row r="8521" spans="1:11" ht="12.75" customHeight="1">
      <c r="A8521" s="63" t="str">
        <f>Labels!B72</f>
        <v>Customer 4</v>
      </c>
      <c r="B8521" s="107"/>
      <c r="C8521" s="107"/>
      <c r="D8521" s="107"/>
      <c r="E8521" s="107"/>
      <c r="F8521" s="49"/>
      <c r="G8521" s="107"/>
      <c r="H8521" s="107"/>
      <c r="I8521" s="107"/>
      <c r="J8521" s="107"/>
      <c r="K8521" s="49"/>
    </row>
    <row r="8522" spans="1:11" ht="12.75" customHeight="1">
      <c r="A8522" s="55" t="str">
        <f>"   "&amp;Labels!B95</f>
        <v xml:space="preserve">   Product 1</v>
      </c>
      <c r="B8522" s="106">
        <f>IF(Inputs!D97=0,0,'Gross Margin'!B13/Inputs!D97)</f>
        <v>0</v>
      </c>
      <c r="C8522" s="106">
        <f>IF(Inputs!E97=0,0,'Gross Margin'!C13/Inputs!E97)</f>
        <v>0</v>
      </c>
      <c r="D8522" s="106">
        <f>IF(Inputs!F97=0,0,'Gross Margin'!D13/Inputs!F97)</f>
        <v>0</v>
      </c>
      <c r="E8522" s="106">
        <f>IF(Inputs!G97=0,0,'Gross Margin'!E13/Inputs!G97)</f>
        <v>0</v>
      </c>
      <c r="F8522" s="49">
        <f>IF(SUM(Inputs!D97:G97)=0,0,SUM('Gross Margin'!B13:E13)/SUM(Inputs!D97:G97))</f>
        <v>0</v>
      </c>
      <c r="G8522" s="106">
        <f>IF(Inputs!I97=0,0,'Gross Margin'!G13/Inputs!I97)</f>
        <v>0</v>
      </c>
      <c r="H8522" s="106">
        <f>IF(Inputs!J97=0,0,'Gross Margin'!H13/Inputs!J97)</f>
        <v>0</v>
      </c>
      <c r="I8522" s="106">
        <f>IF(Inputs!K97=0,0,'Gross Margin'!I13/Inputs!K97)</f>
        <v>0</v>
      </c>
      <c r="J8522" s="106">
        <f>IF(Inputs!L97=0,0,'Gross Margin'!J13/Inputs!L97)</f>
        <v>0</v>
      </c>
      <c r="K8522" s="49">
        <f>IF(SUM(Inputs!I97:L97)=0,0,SUM('Gross Margin'!G13:J13)/SUM(Inputs!I97:L97))</f>
        <v>0</v>
      </c>
    </row>
    <row r="8523" spans="1:11" ht="12.75" customHeight="1">
      <c r="A8523" s="55" t="str">
        <f>"   "&amp;Labels!B96</f>
        <v xml:space="preserve">   Product 2</v>
      </c>
      <c r="B8523" s="106">
        <f>IF(Inputs!D107=0,0,'Gross Margin'!B25/Inputs!D107)</f>
        <v>0</v>
      </c>
      <c r="C8523" s="106">
        <f>IF(Inputs!E107=0,0,'Gross Margin'!C25/Inputs!E107)</f>
        <v>0</v>
      </c>
      <c r="D8523" s="106">
        <f>IF(Inputs!F107=0,0,'Gross Margin'!D25/Inputs!F107)</f>
        <v>0</v>
      </c>
      <c r="E8523" s="106">
        <f>IF(Inputs!G107=0,0,'Gross Margin'!E25/Inputs!G107)</f>
        <v>0</v>
      </c>
      <c r="F8523" s="49">
        <f>IF(SUM(Inputs!D107:G107)=0,0,SUM('Gross Margin'!B25:E25)/SUM(Inputs!D107:G107))</f>
        <v>0</v>
      </c>
      <c r="G8523" s="106">
        <f>IF(Inputs!I107=0,0,'Gross Margin'!G25/Inputs!I107)</f>
        <v>0</v>
      </c>
      <c r="H8523" s="106">
        <f>IF(Inputs!J107=0,0,'Gross Margin'!H25/Inputs!J107)</f>
        <v>0</v>
      </c>
      <c r="I8523" s="106">
        <f>IF(Inputs!K107=0,0,'Gross Margin'!I25/Inputs!K107)</f>
        <v>0</v>
      </c>
      <c r="J8523" s="106">
        <f>IF(Inputs!L107=0,0,'Gross Margin'!J25/Inputs!L107)</f>
        <v>0</v>
      </c>
      <c r="K8523" s="49">
        <f>IF(SUM(Inputs!I107:L107)=0,0,SUM('Gross Margin'!G25:J25)/SUM(Inputs!I107:L107))</f>
        <v>0</v>
      </c>
    </row>
    <row r="8524" spans="1:11" ht="12.75" customHeight="1">
      <c r="A8524" s="55" t="str">
        <f>"   "&amp;Labels!B97</f>
        <v xml:space="preserve">   Product 3</v>
      </c>
      <c r="B8524" s="106">
        <f>IF(Inputs!D117=0,0,'Gross Margin'!B37/Inputs!D117)</f>
        <v>0</v>
      </c>
      <c r="C8524" s="106">
        <f>IF(Inputs!E117=0,0,'Gross Margin'!C37/Inputs!E117)</f>
        <v>0</v>
      </c>
      <c r="D8524" s="106">
        <f>IF(Inputs!F117=0,0,'Gross Margin'!D37/Inputs!F117)</f>
        <v>0</v>
      </c>
      <c r="E8524" s="106">
        <f>IF(Inputs!G117=0,0,'Gross Margin'!E37/Inputs!G117)</f>
        <v>0</v>
      </c>
      <c r="F8524" s="49">
        <f>IF(SUM(Inputs!D117:G117)=0,0,SUM('Gross Margin'!B37:E37)/SUM(Inputs!D117:G117))</f>
        <v>0</v>
      </c>
      <c r="G8524" s="106">
        <f>IF(Inputs!I117=0,0,'Gross Margin'!G37/Inputs!I117)</f>
        <v>0</v>
      </c>
      <c r="H8524" s="106">
        <f>IF(Inputs!J117=0,0,'Gross Margin'!H37/Inputs!J117)</f>
        <v>0</v>
      </c>
      <c r="I8524" s="106">
        <f>IF(Inputs!K117=0,0,'Gross Margin'!I37/Inputs!K117)</f>
        <v>0</v>
      </c>
      <c r="J8524" s="106">
        <f>IF(Inputs!L117=0,0,'Gross Margin'!J37/Inputs!L117)</f>
        <v>0</v>
      </c>
      <c r="K8524" s="49">
        <f>IF(SUM(Inputs!I117:L117)=0,0,SUM('Gross Margin'!G37:J37)/SUM(Inputs!I117:L117))</f>
        <v>0</v>
      </c>
    </row>
    <row r="8525" spans="1:11" ht="12.75" customHeight="1">
      <c r="A8525" s="55" t="str">
        <f>"   "&amp;Labels!B98</f>
        <v xml:space="preserve">   Product 4</v>
      </c>
      <c r="B8525" s="106">
        <f>IF(Inputs!D127=0,0,'Gross Margin'!B49/Inputs!D127)</f>
        <v>0</v>
      </c>
      <c r="C8525" s="106">
        <f>IF(Inputs!E127=0,0,'Gross Margin'!C49/Inputs!E127)</f>
        <v>0</v>
      </c>
      <c r="D8525" s="106">
        <f>IF(Inputs!F127=0,0,'Gross Margin'!D49/Inputs!F127)</f>
        <v>0</v>
      </c>
      <c r="E8525" s="106">
        <f>IF(Inputs!G127=0,0,'Gross Margin'!E49/Inputs!G127)</f>
        <v>0</v>
      </c>
      <c r="F8525" s="49">
        <f>IF(SUM(Inputs!D127:G127)=0,0,SUM('Gross Margin'!B49:E49)/SUM(Inputs!D127:G127))</f>
        <v>0</v>
      </c>
      <c r="G8525" s="106">
        <f>IF(Inputs!I127=0,0,'Gross Margin'!G49/Inputs!I127)</f>
        <v>0</v>
      </c>
      <c r="H8525" s="106">
        <f>IF(Inputs!J127=0,0,'Gross Margin'!H49/Inputs!J127)</f>
        <v>0</v>
      </c>
      <c r="I8525" s="106">
        <f>IF(Inputs!K127=0,0,'Gross Margin'!I49/Inputs!K127)</f>
        <v>0</v>
      </c>
      <c r="J8525" s="106">
        <f>IF(Inputs!L127=0,0,'Gross Margin'!J49/Inputs!L127)</f>
        <v>0</v>
      </c>
      <c r="K8525" s="49">
        <f>IF(SUM(Inputs!I127:L127)=0,0,SUM('Gross Margin'!G49:J49)/SUM(Inputs!I127:L127))</f>
        <v>0</v>
      </c>
    </row>
    <row r="8526" spans="1:11" ht="12.75" customHeight="1">
      <c r="A8526" s="55" t="str">
        <f>"   "&amp;Labels!B99</f>
        <v xml:space="preserve">   Product 5</v>
      </c>
      <c r="B8526" s="106">
        <f>IF(Inputs!D137=0,0,'Gross Margin'!B61/Inputs!D137)</f>
        <v>0</v>
      </c>
      <c r="C8526" s="106">
        <f>IF(Inputs!E137=0,0,'Gross Margin'!C61/Inputs!E137)</f>
        <v>0</v>
      </c>
      <c r="D8526" s="106">
        <f>IF(Inputs!F137=0,0,'Gross Margin'!D61/Inputs!F137)</f>
        <v>0</v>
      </c>
      <c r="E8526" s="106">
        <f>IF(Inputs!G137=0,0,'Gross Margin'!E61/Inputs!G137)</f>
        <v>0</v>
      </c>
      <c r="F8526" s="49">
        <f>IF(SUM(Inputs!D137:G137)=0,0,SUM('Gross Margin'!B61:E61)/SUM(Inputs!D137:G137))</f>
        <v>0</v>
      </c>
      <c r="G8526" s="106">
        <f>IF(Inputs!I137=0,0,'Gross Margin'!G61/Inputs!I137)</f>
        <v>0</v>
      </c>
      <c r="H8526" s="106">
        <f>IF(Inputs!J137=0,0,'Gross Margin'!H61/Inputs!J137)</f>
        <v>0</v>
      </c>
      <c r="I8526" s="106">
        <f>IF(Inputs!K137=0,0,'Gross Margin'!I61/Inputs!K137)</f>
        <v>0</v>
      </c>
      <c r="J8526" s="106">
        <f>IF(Inputs!L137=0,0,'Gross Margin'!J61/Inputs!L137)</f>
        <v>0</v>
      </c>
      <c r="K8526" s="49">
        <f>IF(SUM(Inputs!I137:L137)=0,0,SUM('Gross Margin'!G61:J61)/SUM(Inputs!I137:L137))</f>
        <v>0</v>
      </c>
    </row>
    <row r="8527" spans="1:11" ht="12.75" customHeight="1">
      <c r="A8527" s="55" t="str">
        <f>"   "&amp;Labels!B100</f>
        <v xml:space="preserve">   Product 6</v>
      </c>
      <c r="B8527" s="106">
        <f>IF(Inputs!D147=0,0,'Gross Margin'!B73/Inputs!D147)</f>
        <v>0</v>
      </c>
      <c r="C8527" s="106">
        <f>IF(Inputs!E147=0,0,'Gross Margin'!C73/Inputs!E147)</f>
        <v>0</v>
      </c>
      <c r="D8527" s="106">
        <f>IF(Inputs!F147=0,0,'Gross Margin'!D73/Inputs!F147)</f>
        <v>0</v>
      </c>
      <c r="E8527" s="106">
        <f>IF(Inputs!G147=0,0,'Gross Margin'!E73/Inputs!G147)</f>
        <v>0</v>
      </c>
      <c r="F8527" s="49">
        <f>IF(SUM(Inputs!D147:G147)=0,0,SUM('Gross Margin'!B73:E73)/SUM(Inputs!D147:G147))</f>
        <v>0</v>
      </c>
      <c r="G8527" s="106">
        <f>IF(Inputs!I147=0,0,'Gross Margin'!G73/Inputs!I147)</f>
        <v>0</v>
      </c>
      <c r="H8527" s="106">
        <f>IF(Inputs!J147=0,0,'Gross Margin'!H73/Inputs!J147)</f>
        <v>0</v>
      </c>
      <c r="I8527" s="106">
        <f>IF(Inputs!K147=0,0,'Gross Margin'!I73/Inputs!K147)</f>
        <v>0</v>
      </c>
      <c r="J8527" s="106">
        <f>IF(Inputs!L147=0,0,'Gross Margin'!J73/Inputs!L147)</f>
        <v>0</v>
      </c>
      <c r="K8527" s="49">
        <f>IF(SUM(Inputs!I147:L147)=0,0,SUM('Gross Margin'!G73:J73)/SUM(Inputs!I147:L147))</f>
        <v>0</v>
      </c>
    </row>
    <row r="8528" spans="1:11" ht="12.75" customHeight="1">
      <c r="A8528" s="55" t="str">
        <f>"   "&amp;Labels!B101</f>
        <v xml:space="preserve">   Product 7</v>
      </c>
      <c r="B8528" s="106">
        <f>IF(Inputs!D157=0,0,'Gross Margin'!B85/Inputs!D157)</f>
        <v>0</v>
      </c>
      <c r="C8528" s="106">
        <f>IF(Inputs!E157=0,0,'Gross Margin'!C85/Inputs!E157)</f>
        <v>0</v>
      </c>
      <c r="D8528" s="106">
        <f>IF(Inputs!F157=0,0,'Gross Margin'!D85/Inputs!F157)</f>
        <v>0</v>
      </c>
      <c r="E8528" s="106">
        <f>IF(Inputs!G157=0,0,'Gross Margin'!E85/Inputs!G157)</f>
        <v>0</v>
      </c>
      <c r="F8528" s="49">
        <f>IF(SUM(Inputs!D157:G157)=0,0,SUM('Gross Margin'!B85:E85)/SUM(Inputs!D157:G157))</f>
        <v>0</v>
      </c>
      <c r="G8528" s="106">
        <f>IF(Inputs!I157=0,0,'Gross Margin'!G85/Inputs!I157)</f>
        <v>0</v>
      </c>
      <c r="H8528" s="106">
        <f>IF(Inputs!J157=0,0,'Gross Margin'!H85/Inputs!J157)</f>
        <v>0</v>
      </c>
      <c r="I8528" s="106">
        <f>IF(Inputs!K157=0,0,'Gross Margin'!I85/Inputs!K157)</f>
        <v>0</v>
      </c>
      <c r="J8528" s="106">
        <f>IF(Inputs!L157=0,0,'Gross Margin'!J85/Inputs!L157)</f>
        <v>0</v>
      </c>
      <c r="K8528" s="49">
        <f>IF(SUM(Inputs!I157:L157)=0,0,SUM('Gross Margin'!G85:J85)/SUM(Inputs!I157:L157))</f>
        <v>0</v>
      </c>
    </row>
    <row r="8529" spans="1:11" ht="12.75" customHeight="1">
      <c r="A8529" s="55" t="str">
        <f>"   "&amp;Labels!B102</f>
        <v xml:space="preserve">   Product 8</v>
      </c>
      <c r="B8529" s="106">
        <f>IF(Inputs!D167=0,0,'Gross Margin'!B97/Inputs!D167)</f>
        <v>0</v>
      </c>
      <c r="C8529" s="106">
        <f>IF(Inputs!E167=0,0,'Gross Margin'!C97/Inputs!E167)</f>
        <v>0</v>
      </c>
      <c r="D8529" s="106">
        <f>IF(Inputs!F167=0,0,'Gross Margin'!D97/Inputs!F167)</f>
        <v>0</v>
      </c>
      <c r="E8529" s="106">
        <f>IF(Inputs!G167=0,0,'Gross Margin'!E97/Inputs!G167)</f>
        <v>0</v>
      </c>
      <c r="F8529" s="49">
        <f>IF(SUM(Inputs!D167:G167)=0,0,SUM('Gross Margin'!B97:E97)/SUM(Inputs!D167:G167))</f>
        <v>0</v>
      </c>
      <c r="G8529" s="106">
        <f>IF(Inputs!I167=0,0,'Gross Margin'!G97/Inputs!I167)</f>
        <v>0</v>
      </c>
      <c r="H8529" s="106">
        <f>IF(Inputs!J167=0,0,'Gross Margin'!H97/Inputs!J167)</f>
        <v>0</v>
      </c>
      <c r="I8529" s="106">
        <f>IF(Inputs!K167=0,0,'Gross Margin'!I97/Inputs!K167)</f>
        <v>0</v>
      </c>
      <c r="J8529" s="106">
        <f>IF(Inputs!L167=0,0,'Gross Margin'!J97/Inputs!L167)</f>
        <v>0</v>
      </c>
      <c r="K8529" s="49">
        <f>IF(SUM(Inputs!I167:L167)=0,0,SUM('Gross Margin'!G97:J97)/SUM(Inputs!I167:L167))</f>
        <v>0</v>
      </c>
    </row>
    <row r="8530" spans="1:11" ht="12.75" customHeight="1">
      <c r="A8530" s="55" t="str">
        <f>"   "&amp;Labels!B103</f>
        <v xml:space="preserve">   Product 9</v>
      </c>
      <c r="B8530" s="106">
        <f>IF(Inputs!D177=0,0,'Gross Margin'!B109/Inputs!D177)</f>
        <v>0</v>
      </c>
      <c r="C8530" s="106">
        <f>IF(Inputs!E177=0,0,'Gross Margin'!C109/Inputs!E177)</f>
        <v>0</v>
      </c>
      <c r="D8530" s="106">
        <f>IF(Inputs!F177=0,0,'Gross Margin'!D109/Inputs!F177)</f>
        <v>0</v>
      </c>
      <c r="E8530" s="106">
        <f>IF(Inputs!G177=0,0,'Gross Margin'!E109/Inputs!G177)</f>
        <v>0</v>
      </c>
      <c r="F8530" s="49">
        <f>IF(SUM(Inputs!D177:G177)=0,0,SUM('Gross Margin'!B109:E109)/SUM(Inputs!D177:G177))</f>
        <v>0</v>
      </c>
      <c r="G8530" s="106">
        <f>IF(Inputs!I177=0,0,'Gross Margin'!G109/Inputs!I177)</f>
        <v>0</v>
      </c>
      <c r="H8530" s="106">
        <f>IF(Inputs!J177=0,0,'Gross Margin'!H109/Inputs!J177)</f>
        <v>0</v>
      </c>
      <c r="I8530" s="106">
        <f>IF(Inputs!K177=0,0,'Gross Margin'!I109/Inputs!K177)</f>
        <v>0</v>
      </c>
      <c r="J8530" s="106">
        <f>IF(Inputs!L177=0,0,'Gross Margin'!J109/Inputs!L177)</f>
        <v>0</v>
      </c>
      <c r="K8530" s="49">
        <f>IF(SUM(Inputs!I177:L177)=0,0,SUM('Gross Margin'!G109:J109)/SUM(Inputs!I177:L177))</f>
        <v>0</v>
      </c>
    </row>
    <row r="8531" spans="1:11" ht="12.75" customHeight="1">
      <c r="A8531" s="55" t="str">
        <f>"   "&amp;Labels!B104</f>
        <v xml:space="preserve">   Product 10</v>
      </c>
      <c r="B8531" s="106">
        <f>IF(Inputs!D187=0,0,'Gross Margin'!B121/Inputs!D187)</f>
        <v>0</v>
      </c>
      <c r="C8531" s="106">
        <f>IF(Inputs!E187=0,0,'Gross Margin'!C121/Inputs!E187)</f>
        <v>0</v>
      </c>
      <c r="D8531" s="106">
        <f>IF(Inputs!F187=0,0,'Gross Margin'!D121/Inputs!F187)</f>
        <v>0</v>
      </c>
      <c r="E8531" s="106">
        <f>IF(Inputs!G187=0,0,'Gross Margin'!E121/Inputs!G187)</f>
        <v>0</v>
      </c>
      <c r="F8531" s="49">
        <f>IF(SUM(Inputs!D187:G187)=0,0,SUM('Gross Margin'!B121:E121)/SUM(Inputs!D187:G187))</f>
        <v>0</v>
      </c>
      <c r="G8531" s="106">
        <f>IF(Inputs!I187=0,0,'Gross Margin'!G121/Inputs!I187)</f>
        <v>0</v>
      </c>
      <c r="H8531" s="106">
        <f>IF(Inputs!J187=0,0,'Gross Margin'!H121/Inputs!J187)</f>
        <v>0</v>
      </c>
      <c r="I8531" s="106">
        <f>IF(Inputs!K187=0,0,'Gross Margin'!I121/Inputs!K187)</f>
        <v>0</v>
      </c>
      <c r="J8531" s="106">
        <f>IF(Inputs!L187=0,0,'Gross Margin'!J121/Inputs!L187)</f>
        <v>0</v>
      </c>
      <c r="K8531" s="49">
        <f>IF(SUM(Inputs!I187:L187)=0,0,SUM('Gross Margin'!G121:J121)/SUM(Inputs!I187:L187))</f>
        <v>0</v>
      </c>
    </row>
    <row r="8532" spans="1:11" ht="12.75" customHeight="1">
      <c r="A8532" s="63" t="str">
        <f>"   "&amp;Labels!C94</f>
        <v xml:space="preserve">   Total</v>
      </c>
      <c r="B8532" s="107">
        <f>IF(Revenue!B133=0,0,'Gross Margin'!B133/Revenue!B133)</f>
        <v>0</v>
      </c>
      <c r="C8532" s="107">
        <f>IF(Revenue!C133=0,0,'Gross Margin'!C133/Revenue!C133)</f>
        <v>0</v>
      </c>
      <c r="D8532" s="107">
        <f>IF(Revenue!D133=0,0,'Gross Margin'!D133/Revenue!D133)</f>
        <v>0</v>
      </c>
      <c r="E8532" s="107">
        <f>IF(Revenue!E133=0,0,'Gross Margin'!E133/Revenue!E133)</f>
        <v>0</v>
      </c>
      <c r="F8532" s="49">
        <f>IF(SUM(Revenue!B133:E133)=0,0,SUM('Gross Margin'!B133:E133)/SUM(Revenue!B133:E133))</f>
        <v>0</v>
      </c>
      <c r="G8532" s="107">
        <f>IF(Revenue!G133=0,0,'Gross Margin'!G133/Revenue!G133)</f>
        <v>0</v>
      </c>
      <c r="H8532" s="107">
        <f>IF(Revenue!H133=0,0,'Gross Margin'!H133/Revenue!H133)</f>
        <v>0</v>
      </c>
      <c r="I8532" s="107">
        <f>IF(Revenue!I133=0,0,'Gross Margin'!I133/Revenue!I133)</f>
        <v>0</v>
      </c>
      <c r="J8532" s="107">
        <f>IF(Revenue!J133=0,0,'Gross Margin'!J133/Revenue!J133)</f>
        <v>0</v>
      </c>
      <c r="K8532" s="49">
        <f>IF(SUM(Revenue!G133:J133)=0,0,SUM('Gross Margin'!G133:J133)/SUM(Revenue!G133:J133))</f>
        <v>0</v>
      </c>
    </row>
    <row r="8533" spans="1:11" ht="12.75" customHeight="1">
      <c r="A8533" s="63" t="str">
        <f>Labels!B73</f>
        <v>Customer 5</v>
      </c>
      <c r="B8533" s="107"/>
      <c r="C8533" s="107"/>
      <c r="D8533" s="107"/>
      <c r="E8533" s="107"/>
      <c r="F8533" s="49"/>
      <c r="G8533" s="107"/>
      <c r="H8533" s="107"/>
      <c r="I8533" s="107"/>
      <c r="J8533" s="107"/>
      <c r="K8533" s="49"/>
    </row>
    <row r="8534" spans="1:11" ht="12.75" customHeight="1">
      <c r="A8534" s="55" t="str">
        <f>"   "&amp;Labels!B95</f>
        <v xml:space="preserve">   Product 1</v>
      </c>
      <c r="B8534" s="106">
        <f>IF(Inputs!D98=0,0,'Gross Margin'!B14/Inputs!D98)</f>
        <v>0</v>
      </c>
      <c r="C8534" s="106">
        <f>IF(Inputs!E98=0,0,'Gross Margin'!C14/Inputs!E98)</f>
        <v>0</v>
      </c>
      <c r="D8534" s="106">
        <f>IF(Inputs!F98=0,0,'Gross Margin'!D14/Inputs!F98)</f>
        <v>0</v>
      </c>
      <c r="E8534" s="106">
        <f>IF(Inputs!G98=0,0,'Gross Margin'!E14/Inputs!G98)</f>
        <v>0</v>
      </c>
      <c r="F8534" s="49">
        <f>IF(SUM(Inputs!D98:G98)=0,0,SUM('Gross Margin'!B14:E14)/SUM(Inputs!D98:G98))</f>
        <v>0</v>
      </c>
      <c r="G8534" s="106">
        <f>IF(Inputs!I98=0,0,'Gross Margin'!G14/Inputs!I98)</f>
        <v>0</v>
      </c>
      <c r="H8534" s="106">
        <f>IF(Inputs!J98=0,0,'Gross Margin'!H14/Inputs!J98)</f>
        <v>0</v>
      </c>
      <c r="I8534" s="106">
        <f>IF(Inputs!K98=0,0,'Gross Margin'!I14/Inputs!K98)</f>
        <v>0</v>
      </c>
      <c r="J8534" s="106">
        <f>IF(Inputs!L98=0,0,'Gross Margin'!J14/Inputs!L98)</f>
        <v>0</v>
      </c>
      <c r="K8534" s="49">
        <f>IF(SUM(Inputs!I98:L98)=0,0,SUM('Gross Margin'!G14:J14)/SUM(Inputs!I98:L98))</f>
        <v>0</v>
      </c>
    </row>
    <row r="8535" spans="1:11" ht="12.75" customHeight="1">
      <c r="A8535" s="55" t="str">
        <f>"   "&amp;Labels!B96</f>
        <v xml:space="preserve">   Product 2</v>
      </c>
      <c r="B8535" s="106">
        <f>IF(Inputs!D108=0,0,'Gross Margin'!B26/Inputs!D108)</f>
        <v>0</v>
      </c>
      <c r="C8535" s="106">
        <f>IF(Inputs!E108=0,0,'Gross Margin'!C26/Inputs!E108)</f>
        <v>0</v>
      </c>
      <c r="D8535" s="106">
        <f>IF(Inputs!F108=0,0,'Gross Margin'!D26/Inputs!F108)</f>
        <v>0</v>
      </c>
      <c r="E8535" s="106">
        <f>IF(Inputs!G108=0,0,'Gross Margin'!E26/Inputs!G108)</f>
        <v>0</v>
      </c>
      <c r="F8535" s="49">
        <f>IF(SUM(Inputs!D108:G108)=0,0,SUM('Gross Margin'!B26:E26)/SUM(Inputs!D108:G108))</f>
        <v>0</v>
      </c>
      <c r="G8535" s="106">
        <f>IF(Inputs!I108=0,0,'Gross Margin'!G26/Inputs!I108)</f>
        <v>0</v>
      </c>
      <c r="H8535" s="106">
        <f>IF(Inputs!J108=0,0,'Gross Margin'!H26/Inputs!J108)</f>
        <v>0</v>
      </c>
      <c r="I8535" s="106">
        <f>IF(Inputs!K108=0,0,'Gross Margin'!I26/Inputs!K108)</f>
        <v>0</v>
      </c>
      <c r="J8535" s="106">
        <f>IF(Inputs!L108=0,0,'Gross Margin'!J26/Inputs!L108)</f>
        <v>0</v>
      </c>
      <c r="K8535" s="49">
        <f>IF(SUM(Inputs!I108:L108)=0,0,SUM('Gross Margin'!G26:J26)/SUM(Inputs!I108:L108))</f>
        <v>0</v>
      </c>
    </row>
    <row r="8536" spans="1:11" ht="12.75" customHeight="1">
      <c r="A8536" s="55" t="str">
        <f>"   "&amp;Labels!B97</f>
        <v xml:space="preserve">   Product 3</v>
      </c>
      <c r="B8536" s="106">
        <f>IF(Inputs!D118=0,0,'Gross Margin'!B38/Inputs!D118)</f>
        <v>0</v>
      </c>
      <c r="C8536" s="106">
        <f>IF(Inputs!E118=0,0,'Gross Margin'!C38/Inputs!E118)</f>
        <v>0</v>
      </c>
      <c r="D8536" s="106">
        <f>IF(Inputs!F118=0,0,'Gross Margin'!D38/Inputs!F118)</f>
        <v>0</v>
      </c>
      <c r="E8536" s="106">
        <f>IF(Inputs!G118=0,0,'Gross Margin'!E38/Inputs!G118)</f>
        <v>0</v>
      </c>
      <c r="F8536" s="49">
        <f>IF(SUM(Inputs!D118:G118)=0,0,SUM('Gross Margin'!B38:E38)/SUM(Inputs!D118:G118))</f>
        <v>0</v>
      </c>
      <c r="G8536" s="106">
        <f>IF(Inputs!I118=0,0,'Gross Margin'!G38/Inputs!I118)</f>
        <v>0</v>
      </c>
      <c r="H8536" s="106">
        <f>IF(Inputs!J118=0,0,'Gross Margin'!H38/Inputs!J118)</f>
        <v>0</v>
      </c>
      <c r="I8536" s="106">
        <f>IF(Inputs!K118=0,0,'Gross Margin'!I38/Inputs!K118)</f>
        <v>0</v>
      </c>
      <c r="J8536" s="106">
        <f>IF(Inputs!L118=0,0,'Gross Margin'!J38/Inputs!L118)</f>
        <v>0</v>
      </c>
      <c r="K8536" s="49">
        <f>IF(SUM(Inputs!I118:L118)=0,0,SUM('Gross Margin'!G38:J38)/SUM(Inputs!I118:L118))</f>
        <v>0</v>
      </c>
    </row>
    <row r="8537" spans="1:11" ht="12.75" customHeight="1">
      <c r="A8537" s="55" t="str">
        <f>"   "&amp;Labels!B98</f>
        <v xml:space="preserve">   Product 4</v>
      </c>
      <c r="B8537" s="106">
        <f>IF(Inputs!D128=0,0,'Gross Margin'!B50/Inputs!D128)</f>
        <v>0</v>
      </c>
      <c r="C8537" s="106">
        <f>IF(Inputs!E128=0,0,'Gross Margin'!C50/Inputs!E128)</f>
        <v>0</v>
      </c>
      <c r="D8537" s="106">
        <f>IF(Inputs!F128=0,0,'Gross Margin'!D50/Inputs!F128)</f>
        <v>0</v>
      </c>
      <c r="E8537" s="106">
        <f>IF(Inputs!G128=0,0,'Gross Margin'!E50/Inputs!G128)</f>
        <v>0</v>
      </c>
      <c r="F8537" s="49">
        <f>IF(SUM(Inputs!D128:G128)=0,0,SUM('Gross Margin'!B50:E50)/SUM(Inputs!D128:G128))</f>
        <v>0</v>
      </c>
      <c r="G8537" s="106">
        <f>IF(Inputs!I128=0,0,'Gross Margin'!G50/Inputs!I128)</f>
        <v>0</v>
      </c>
      <c r="H8537" s="106">
        <f>IF(Inputs!J128=0,0,'Gross Margin'!H50/Inputs!J128)</f>
        <v>0</v>
      </c>
      <c r="I8537" s="106">
        <f>IF(Inputs!K128=0,0,'Gross Margin'!I50/Inputs!K128)</f>
        <v>0</v>
      </c>
      <c r="J8537" s="106">
        <f>IF(Inputs!L128=0,0,'Gross Margin'!J50/Inputs!L128)</f>
        <v>0</v>
      </c>
      <c r="K8537" s="49">
        <f>IF(SUM(Inputs!I128:L128)=0,0,SUM('Gross Margin'!G50:J50)/SUM(Inputs!I128:L128))</f>
        <v>0</v>
      </c>
    </row>
    <row r="8538" spans="1:11" ht="12.75" customHeight="1">
      <c r="A8538" s="55" t="str">
        <f>"   "&amp;Labels!B99</f>
        <v xml:space="preserve">   Product 5</v>
      </c>
      <c r="B8538" s="106">
        <f>IF(Inputs!D138=0,0,'Gross Margin'!B62/Inputs!D138)</f>
        <v>0</v>
      </c>
      <c r="C8538" s="106">
        <f>IF(Inputs!E138=0,0,'Gross Margin'!C62/Inputs!E138)</f>
        <v>0</v>
      </c>
      <c r="D8538" s="106">
        <f>IF(Inputs!F138=0,0,'Gross Margin'!D62/Inputs!F138)</f>
        <v>0</v>
      </c>
      <c r="E8538" s="106">
        <f>IF(Inputs!G138=0,0,'Gross Margin'!E62/Inputs!G138)</f>
        <v>0</v>
      </c>
      <c r="F8538" s="49">
        <f>IF(SUM(Inputs!D138:G138)=0,0,SUM('Gross Margin'!B62:E62)/SUM(Inputs!D138:G138))</f>
        <v>0</v>
      </c>
      <c r="G8538" s="106">
        <f>IF(Inputs!I138=0,0,'Gross Margin'!G62/Inputs!I138)</f>
        <v>0</v>
      </c>
      <c r="H8538" s="106">
        <f>IF(Inputs!J138=0,0,'Gross Margin'!H62/Inputs!J138)</f>
        <v>0</v>
      </c>
      <c r="I8538" s="106">
        <f>IF(Inputs!K138=0,0,'Gross Margin'!I62/Inputs!K138)</f>
        <v>0</v>
      </c>
      <c r="J8538" s="106">
        <f>IF(Inputs!L138=0,0,'Gross Margin'!J62/Inputs!L138)</f>
        <v>0</v>
      </c>
      <c r="K8538" s="49">
        <f>IF(SUM(Inputs!I138:L138)=0,0,SUM('Gross Margin'!G62:J62)/SUM(Inputs!I138:L138))</f>
        <v>0</v>
      </c>
    </row>
    <row r="8539" spans="1:11" ht="12.75" customHeight="1">
      <c r="A8539" s="55" t="str">
        <f>"   "&amp;Labels!B100</f>
        <v xml:space="preserve">   Product 6</v>
      </c>
      <c r="B8539" s="106">
        <f>IF(Inputs!D148=0,0,'Gross Margin'!B74/Inputs!D148)</f>
        <v>0</v>
      </c>
      <c r="C8539" s="106">
        <f>IF(Inputs!E148=0,0,'Gross Margin'!C74/Inputs!E148)</f>
        <v>0</v>
      </c>
      <c r="D8539" s="106">
        <f>IF(Inputs!F148=0,0,'Gross Margin'!D74/Inputs!F148)</f>
        <v>0</v>
      </c>
      <c r="E8539" s="106">
        <f>IF(Inputs!G148=0,0,'Gross Margin'!E74/Inputs!G148)</f>
        <v>0</v>
      </c>
      <c r="F8539" s="49">
        <f>IF(SUM(Inputs!D148:G148)=0,0,SUM('Gross Margin'!B74:E74)/SUM(Inputs!D148:G148))</f>
        <v>0</v>
      </c>
      <c r="G8539" s="106">
        <f>IF(Inputs!I148=0,0,'Gross Margin'!G74/Inputs!I148)</f>
        <v>0</v>
      </c>
      <c r="H8539" s="106">
        <f>IF(Inputs!J148=0,0,'Gross Margin'!H74/Inputs!J148)</f>
        <v>0</v>
      </c>
      <c r="I8539" s="106">
        <f>IF(Inputs!K148=0,0,'Gross Margin'!I74/Inputs!K148)</f>
        <v>0</v>
      </c>
      <c r="J8539" s="106">
        <f>IF(Inputs!L148=0,0,'Gross Margin'!J74/Inputs!L148)</f>
        <v>0</v>
      </c>
      <c r="K8539" s="49">
        <f>IF(SUM(Inputs!I148:L148)=0,0,SUM('Gross Margin'!G74:J74)/SUM(Inputs!I148:L148))</f>
        <v>0</v>
      </c>
    </row>
    <row r="8540" spans="1:11" ht="12.75" customHeight="1">
      <c r="A8540" s="55" t="str">
        <f>"   "&amp;Labels!B101</f>
        <v xml:space="preserve">   Product 7</v>
      </c>
      <c r="B8540" s="106">
        <f>IF(Inputs!D158=0,0,'Gross Margin'!B86/Inputs!D158)</f>
        <v>0</v>
      </c>
      <c r="C8540" s="106">
        <f>IF(Inputs!E158=0,0,'Gross Margin'!C86/Inputs!E158)</f>
        <v>0</v>
      </c>
      <c r="D8540" s="106">
        <f>IF(Inputs!F158=0,0,'Gross Margin'!D86/Inputs!F158)</f>
        <v>0</v>
      </c>
      <c r="E8540" s="106">
        <f>IF(Inputs!G158=0,0,'Gross Margin'!E86/Inputs!G158)</f>
        <v>0</v>
      </c>
      <c r="F8540" s="49">
        <f>IF(SUM(Inputs!D158:G158)=0,0,SUM('Gross Margin'!B86:E86)/SUM(Inputs!D158:G158))</f>
        <v>0</v>
      </c>
      <c r="G8540" s="106">
        <f>IF(Inputs!I158=0,0,'Gross Margin'!G86/Inputs!I158)</f>
        <v>0</v>
      </c>
      <c r="H8540" s="106">
        <f>IF(Inputs!J158=0,0,'Gross Margin'!H86/Inputs!J158)</f>
        <v>0</v>
      </c>
      <c r="I8540" s="106">
        <f>IF(Inputs!K158=0,0,'Gross Margin'!I86/Inputs!K158)</f>
        <v>0</v>
      </c>
      <c r="J8540" s="106">
        <f>IF(Inputs!L158=0,0,'Gross Margin'!J86/Inputs!L158)</f>
        <v>0</v>
      </c>
      <c r="K8540" s="49">
        <f>IF(SUM(Inputs!I158:L158)=0,0,SUM('Gross Margin'!G86:J86)/SUM(Inputs!I158:L158))</f>
        <v>0</v>
      </c>
    </row>
    <row r="8541" spans="1:11" ht="12.75" customHeight="1">
      <c r="A8541" s="55" t="str">
        <f>"   "&amp;Labels!B102</f>
        <v xml:space="preserve">   Product 8</v>
      </c>
      <c r="B8541" s="106">
        <f>IF(Inputs!D168=0,0,'Gross Margin'!B98/Inputs!D168)</f>
        <v>0</v>
      </c>
      <c r="C8541" s="106">
        <f>IF(Inputs!E168=0,0,'Gross Margin'!C98/Inputs!E168)</f>
        <v>0</v>
      </c>
      <c r="D8541" s="106">
        <f>IF(Inputs!F168=0,0,'Gross Margin'!D98/Inputs!F168)</f>
        <v>0</v>
      </c>
      <c r="E8541" s="106">
        <f>IF(Inputs!G168=0,0,'Gross Margin'!E98/Inputs!G168)</f>
        <v>0</v>
      </c>
      <c r="F8541" s="49">
        <f>IF(SUM(Inputs!D168:G168)=0,0,SUM('Gross Margin'!B98:E98)/SUM(Inputs!D168:G168))</f>
        <v>0</v>
      </c>
      <c r="G8541" s="106">
        <f>IF(Inputs!I168=0,0,'Gross Margin'!G98/Inputs!I168)</f>
        <v>0</v>
      </c>
      <c r="H8541" s="106">
        <f>IF(Inputs!J168=0,0,'Gross Margin'!H98/Inputs!J168)</f>
        <v>0</v>
      </c>
      <c r="I8541" s="106">
        <f>IF(Inputs!K168=0,0,'Gross Margin'!I98/Inputs!K168)</f>
        <v>0</v>
      </c>
      <c r="J8541" s="106">
        <f>IF(Inputs!L168=0,0,'Gross Margin'!J98/Inputs!L168)</f>
        <v>0</v>
      </c>
      <c r="K8541" s="49">
        <f>IF(SUM(Inputs!I168:L168)=0,0,SUM('Gross Margin'!G98:J98)/SUM(Inputs!I168:L168))</f>
        <v>0</v>
      </c>
    </row>
    <row r="8542" spans="1:11" ht="12.75" customHeight="1">
      <c r="A8542" s="55" t="str">
        <f>"   "&amp;Labels!B103</f>
        <v xml:space="preserve">   Product 9</v>
      </c>
      <c r="B8542" s="106">
        <f>IF(Inputs!D178=0,0,'Gross Margin'!B110/Inputs!D178)</f>
        <v>0</v>
      </c>
      <c r="C8542" s="106">
        <f>IF(Inputs!E178=0,0,'Gross Margin'!C110/Inputs!E178)</f>
        <v>0</v>
      </c>
      <c r="D8542" s="106">
        <f>IF(Inputs!F178=0,0,'Gross Margin'!D110/Inputs!F178)</f>
        <v>0</v>
      </c>
      <c r="E8542" s="106">
        <f>IF(Inputs!G178=0,0,'Gross Margin'!E110/Inputs!G178)</f>
        <v>0</v>
      </c>
      <c r="F8542" s="49">
        <f>IF(SUM(Inputs!D178:G178)=0,0,SUM('Gross Margin'!B110:E110)/SUM(Inputs!D178:G178))</f>
        <v>0</v>
      </c>
      <c r="G8542" s="106">
        <f>IF(Inputs!I178=0,0,'Gross Margin'!G110/Inputs!I178)</f>
        <v>0</v>
      </c>
      <c r="H8542" s="106">
        <f>IF(Inputs!J178=0,0,'Gross Margin'!H110/Inputs!J178)</f>
        <v>0</v>
      </c>
      <c r="I8542" s="106">
        <f>IF(Inputs!K178=0,0,'Gross Margin'!I110/Inputs!K178)</f>
        <v>0</v>
      </c>
      <c r="J8542" s="106">
        <f>IF(Inputs!L178=0,0,'Gross Margin'!J110/Inputs!L178)</f>
        <v>0</v>
      </c>
      <c r="K8542" s="49">
        <f>IF(SUM(Inputs!I178:L178)=0,0,SUM('Gross Margin'!G110:J110)/SUM(Inputs!I178:L178))</f>
        <v>0</v>
      </c>
    </row>
    <row r="8543" spans="1:11" ht="12.75" customHeight="1">
      <c r="A8543" s="55" t="str">
        <f>"   "&amp;Labels!B104</f>
        <v xml:space="preserve">   Product 10</v>
      </c>
      <c r="B8543" s="106">
        <f>IF(Inputs!D188=0,0,'Gross Margin'!B122/Inputs!D188)</f>
        <v>0</v>
      </c>
      <c r="C8543" s="106">
        <f>IF(Inputs!E188=0,0,'Gross Margin'!C122/Inputs!E188)</f>
        <v>0</v>
      </c>
      <c r="D8543" s="106">
        <f>IF(Inputs!F188=0,0,'Gross Margin'!D122/Inputs!F188)</f>
        <v>0</v>
      </c>
      <c r="E8543" s="106">
        <f>IF(Inputs!G188=0,0,'Gross Margin'!E122/Inputs!G188)</f>
        <v>0</v>
      </c>
      <c r="F8543" s="49">
        <f>IF(SUM(Inputs!D188:G188)=0,0,SUM('Gross Margin'!B122:E122)/SUM(Inputs!D188:G188))</f>
        <v>0</v>
      </c>
      <c r="G8543" s="106">
        <f>IF(Inputs!I188=0,0,'Gross Margin'!G122/Inputs!I188)</f>
        <v>0</v>
      </c>
      <c r="H8543" s="106">
        <f>IF(Inputs!J188=0,0,'Gross Margin'!H122/Inputs!J188)</f>
        <v>0</v>
      </c>
      <c r="I8543" s="106">
        <f>IF(Inputs!K188=0,0,'Gross Margin'!I122/Inputs!K188)</f>
        <v>0</v>
      </c>
      <c r="J8543" s="106">
        <f>IF(Inputs!L188=0,0,'Gross Margin'!J122/Inputs!L188)</f>
        <v>0</v>
      </c>
      <c r="K8543" s="49">
        <f>IF(SUM(Inputs!I188:L188)=0,0,SUM('Gross Margin'!G122:J122)/SUM(Inputs!I188:L188))</f>
        <v>0</v>
      </c>
    </row>
    <row r="8544" spans="1:11" ht="12.75" customHeight="1">
      <c r="A8544" s="63" t="str">
        <f>"   "&amp;Labels!C94</f>
        <v xml:space="preserve">   Total</v>
      </c>
      <c r="B8544" s="107">
        <f>IF(Revenue!B134=0,0,'Gross Margin'!B134/Revenue!B134)</f>
        <v>0</v>
      </c>
      <c r="C8544" s="107">
        <f>IF(Revenue!C134=0,0,'Gross Margin'!C134/Revenue!C134)</f>
        <v>0</v>
      </c>
      <c r="D8544" s="107">
        <f>IF(Revenue!D134=0,0,'Gross Margin'!D134/Revenue!D134)</f>
        <v>0</v>
      </c>
      <c r="E8544" s="107">
        <f>IF(Revenue!E134=0,0,'Gross Margin'!E134/Revenue!E134)</f>
        <v>0</v>
      </c>
      <c r="F8544" s="49">
        <f>IF(SUM(Revenue!B134:E134)=0,0,SUM('Gross Margin'!B134:E134)/SUM(Revenue!B134:E134))</f>
        <v>0</v>
      </c>
      <c r="G8544" s="107">
        <f>IF(Revenue!G134=0,0,'Gross Margin'!G134/Revenue!G134)</f>
        <v>0</v>
      </c>
      <c r="H8544" s="107">
        <f>IF(Revenue!H134=0,0,'Gross Margin'!H134/Revenue!H134)</f>
        <v>0</v>
      </c>
      <c r="I8544" s="107">
        <f>IF(Revenue!I134=0,0,'Gross Margin'!I134/Revenue!I134)</f>
        <v>0</v>
      </c>
      <c r="J8544" s="107">
        <f>IF(Revenue!J134=0,0,'Gross Margin'!J134/Revenue!J134)</f>
        <v>0</v>
      </c>
      <c r="K8544" s="49">
        <f>IF(SUM(Revenue!G134:J134)=0,0,SUM('Gross Margin'!G134:J134)/SUM(Revenue!G134:J134))</f>
        <v>0</v>
      </c>
    </row>
    <row r="8545" spans="1:11" ht="12.75" customHeight="1">
      <c r="A8545" s="63" t="str">
        <f>Labels!B74</f>
        <v>Customer 6</v>
      </c>
      <c r="B8545" s="107"/>
      <c r="C8545" s="107"/>
      <c r="D8545" s="107"/>
      <c r="E8545" s="107"/>
      <c r="F8545" s="49"/>
      <c r="G8545" s="107"/>
      <c r="H8545" s="107"/>
      <c r="I8545" s="107"/>
      <c r="J8545" s="107"/>
      <c r="K8545" s="49"/>
    </row>
    <row r="8546" spans="1:11" ht="12.75" customHeight="1">
      <c r="A8546" s="55" t="str">
        <f>"   "&amp;Labels!B95</f>
        <v xml:space="preserve">   Product 1</v>
      </c>
      <c r="B8546" s="106">
        <f>IF(Inputs!D99=0,0,'Gross Margin'!B15/Inputs!D99)</f>
        <v>0</v>
      </c>
      <c r="C8546" s="106">
        <f>IF(Inputs!E99=0,0,'Gross Margin'!C15/Inputs!E99)</f>
        <v>0</v>
      </c>
      <c r="D8546" s="106">
        <f>IF(Inputs!F99=0,0,'Gross Margin'!D15/Inputs!F99)</f>
        <v>0</v>
      </c>
      <c r="E8546" s="106">
        <f>IF(Inputs!G99=0,0,'Gross Margin'!E15/Inputs!G99)</f>
        <v>0</v>
      </c>
      <c r="F8546" s="49">
        <f>IF(SUM(Inputs!D99:G99)=0,0,SUM('Gross Margin'!B15:E15)/SUM(Inputs!D99:G99))</f>
        <v>0</v>
      </c>
      <c r="G8546" s="106">
        <f>IF(Inputs!I99=0,0,'Gross Margin'!G15/Inputs!I99)</f>
        <v>0</v>
      </c>
      <c r="H8546" s="106">
        <f>IF(Inputs!J99=0,0,'Gross Margin'!H15/Inputs!J99)</f>
        <v>0</v>
      </c>
      <c r="I8546" s="106">
        <f>IF(Inputs!K99=0,0,'Gross Margin'!I15/Inputs!K99)</f>
        <v>0</v>
      </c>
      <c r="J8546" s="106">
        <f>IF(Inputs!L99=0,0,'Gross Margin'!J15/Inputs!L99)</f>
        <v>0</v>
      </c>
      <c r="K8546" s="49">
        <f>IF(SUM(Inputs!I99:L99)=0,0,SUM('Gross Margin'!G15:J15)/SUM(Inputs!I99:L99))</f>
        <v>0</v>
      </c>
    </row>
    <row r="8547" spans="1:11" ht="12.75" customHeight="1">
      <c r="A8547" s="55" t="str">
        <f>"   "&amp;Labels!B96</f>
        <v xml:space="preserve">   Product 2</v>
      </c>
      <c r="B8547" s="106">
        <f>IF(Inputs!D109=0,0,'Gross Margin'!B27/Inputs!D109)</f>
        <v>0</v>
      </c>
      <c r="C8547" s="106">
        <f>IF(Inputs!E109=0,0,'Gross Margin'!C27/Inputs!E109)</f>
        <v>0</v>
      </c>
      <c r="D8547" s="106">
        <f>IF(Inputs!F109=0,0,'Gross Margin'!D27/Inputs!F109)</f>
        <v>0</v>
      </c>
      <c r="E8547" s="106">
        <f>IF(Inputs!G109=0,0,'Gross Margin'!E27/Inputs!G109)</f>
        <v>0</v>
      </c>
      <c r="F8547" s="49">
        <f>IF(SUM(Inputs!D109:G109)=0,0,SUM('Gross Margin'!B27:E27)/SUM(Inputs!D109:G109))</f>
        <v>0</v>
      </c>
      <c r="G8547" s="106">
        <f>IF(Inputs!I109=0,0,'Gross Margin'!G27/Inputs!I109)</f>
        <v>0</v>
      </c>
      <c r="H8547" s="106">
        <f>IF(Inputs!J109=0,0,'Gross Margin'!H27/Inputs!J109)</f>
        <v>0</v>
      </c>
      <c r="I8547" s="106">
        <f>IF(Inputs!K109=0,0,'Gross Margin'!I27/Inputs!K109)</f>
        <v>0</v>
      </c>
      <c r="J8547" s="106">
        <f>IF(Inputs!L109=0,0,'Gross Margin'!J27/Inputs!L109)</f>
        <v>0</v>
      </c>
      <c r="K8547" s="49">
        <f>IF(SUM(Inputs!I109:L109)=0,0,SUM('Gross Margin'!G27:J27)/SUM(Inputs!I109:L109))</f>
        <v>0</v>
      </c>
    </row>
    <row r="8548" spans="1:11" ht="12.75" customHeight="1">
      <c r="A8548" s="55" t="str">
        <f>"   "&amp;Labels!B97</f>
        <v xml:space="preserve">   Product 3</v>
      </c>
      <c r="B8548" s="106">
        <f>IF(Inputs!D119=0,0,'Gross Margin'!B39/Inputs!D119)</f>
        <v>0</v>
      </c>
      <c r="C8548" s="106">
        <f>IF(Inputs!E119=0,0,'Gross Margin'!C39/Inputs!E119)</f>
        <v>0</v>
      </c>
      <c r="D8548" s="106">
        <f>IF(Inputs!F119=0,0,'Gross Margin'!D39/Inputs!F119)</f>
        <v>0</v>
      </c>
      <c r="E8548" s="106">
        <f>IF(Inputs!G119=0,0,'Gross Margin'!E39/Inputs!G119)</f>
        <v>0</v>
      </c>
      <c r="F8548" s="49">
        <f>IF(SUM(Inputs!D119:G119)=0,0,SUM('Gross Margin'!B39:E39)/SUM(Inputs!D119:G119))</f>
        <v>0</v>
      </c>
      <c r="G8548" s="106">
        <f>IF(Inputs!I119=0,0,'Gross Margin'!G39/Inputs!I119)</f>
        <v>0</v>
      </c>
      <c r="H8548" s="106">
        <f>IF(Inputs!J119=0,0,'Gross Margin'!H39/Inputs!J119)</f>
        <v>0</v>
      </c>
      <c r="I8548" s="106">
        <f>IF(Inputs!K119=0,0,'Gross Margin'!I39/Inputs!K119)</f>
        <v>0</v>
      </c>
      <c r="J8548" s="106">
        <f>IF(Inputs!L119=0,0,'Gross Margin'!J39/Inputs!L119)</f>
        <v>0</v>
      </c>
      <c r="K8548" s="49">
        <f>IF(SUM(Inputs!I119:L119)=0,0,SUM('Gross Margin'!G39:J39)/SUM(Inputs!I119:L119))</f>
        <v>0</v>
      </c>
    </row>
    <row r="8549" spans="1:11" ht="12.75" customHeight="1">
      <c r="A8549" s="55" t="str">
        <f>"   "&amp;Labels!B98</f>
        <v xml:space="preserve">   Product 4</v>
      </c>
      <c r="B8549" s="106">
        <f>IF(Inputs!D129=0,0,'Gross Margin'!B51/Inputs!D129)</f>
        <v>0</v>
      </c>
      <c r="C8549" s="106">
        <f>IF(Inputs!E129=0,0,'Gross Margin'!C51/Inputs!E129)</f>
        <v>0</v>
      </c>
      <c r="D8549" s="106">
        <f>IF(Inputs!F129=0,0,'Gross Margin'!D51/Inputs!F129)</f>
        <v>0</v>
      </c>
      <c r="E8549" s="106">
        <f>IF(Inputs!G129=0,0,'Gross Margin'!E51/Inputs!G129)</f>
        <v>0</v>
      </c>
      <c r="F8549" s="49">
        <f>IF(SUM(Inputs!D129:G129)=0,0,SUM('Gross Margin'!B51:E51)/SUM(Inputs!D129:G129))</f>
        <v>0</v>
      </c>
      <c r="G8549" s="106">
        <f>IF(Inputs!I129=0,0,'Gross Margin'!G51/Inputs!I129)</f>
        <v>0</v>
      </c>
      <c r="H8549" s="106">
        <f>IF(Inputs!J129=0,0,'Gross Margin'!H51/Inputs!J129)</f>
        <v>0</v>
      </c>
      <c r="I8549" s="106">
        <f>IF(Inputs!K129=0,0,'Gross Margin'!I51/Inputs!K129)</f>
        <v>0</v>
      </c>
      <c r="J8549" s="106">
        <f>IF(Inputs!L129=0,0,'Gross Margin'!J51/Inputs!L129)</f>
        <v>0</v>
      </c>
      <c r="K8549" s="49">
        <f>IF(SUM(Inputs!I129:L129)=0,0,SUM('Gross Margin'!G51:J51)/SUM(Inputs!I129:L129))</f>
        <v>0</v>
      </c>
    </row>
    <row r="8550" spans="1:11" ht="12.75" customHeight="1">
      <c r="A8550" s="55" t="str">
        <f>"   "&amp;Labels!B99</f>
        <v xml:space="preserve">   Product 5</v>
      </c>
      <c r="B8550" s="106">
        <f>IF(Inputs!D139=0,0,'Gross Margin'!B63/Inputs!D139)</f>
        <v>0</v>
      </c>
      <c r="C8550" s="106">
        <f>IF(Inputs!E139=0,0,'Gross Margin'!C63/Inputs!E139)</f>
        <v>0</v>
      </c>
      <c r="D8550" s="106">
        <f>IF(Inputs!F139=0,0,'Gross Margin'!D63/Inputs!F139)</f>
        <v>0</v>
      </c>
      <c r="E8550" s="106">
        <f>IF(Inputs!G139=0,0,'Gross Margin'!E63/Inputs!G139)</f>
        <v>0</v>
      </c>
      <c r="F8550" s="49">
        <f>IF(SUM(Inputs!D139:G139)=0,0,SUM('Gross Margin'!B63:E63)/SUM(Inputs!D139:G139))</f>
        <v>0</v>
      </c>
      <c r="G8550" s="106">
        <f>IF(Inputs!I139=0,0,'Gross Margin'!G63/Inputs!I139)</f>
        <v>0</v>
      </c>
      <c r="H8550" s="106">
        <f>IF(Inputs!J139=0,0,'Gross Margin'!H63/Inputs!J139)</f>
        <v>0</v>
      </c>
      <c r="I8550" s="106">
        <f>IF(Inputs!K139=0,0,'Gross Margin'!I63/Inputs!K139)</f>
        <v>0</v>
      </c>
      <c r="J8550" s="106">
        <f>IF(Inputs!L139=0,0,'Gross Margin'!J63/Inputs!L139)</f>
        <v>0</v>
      </c>
      <c r="K8550" s="49">
        <f>IF(SUM(Inputs!I139:L139)=0,0,SUM('Gross Margin'!G63:J63)/SUM(Inputs!I139:L139))</f>
        <v>0</v>
      </c>
    </row>
    <row r="8551" spans="1:11" ht="12.75" customHeight="1">
      <c r="A8551" s="55" t="str">
        <f>"   "&amp;Labels!B100</f>
        <v xml:space="preserve">   Product 6</v>
      </c>
      <c r="B8551" s="106">
        <f>IF(Inputs!D149=0,0,'Gross Margin'!B75/Inputs!D149)</f>
        <v>0</v>
      </c>
      <c r="C8551" s="106">
        <f>IF(Inputs!E149=0,0,'Gross Margin'!C75/Inputs!E149)</f>
        <v>0</v>
      </c>
      <c r="D8551" s="106">
        <f>IF(Inputs!F149=0,0,'Gross Margin'!D75/Inputs!F149)</f>
        <v>0</v>
      </c>
      <c r="E8551" s="106">
        <f>IF(Inputs!G149=0,0,'Gross Margin'!E75/Inputs!G149)</f>
        <v>0</v>
      </c>
      <c r="F8551" s="49">
        <f>IF(SUM(Inputs!D149:G149)=0,0,SUM('Gross Margin'!B75:E75)/SUM(Inputs!D149:G149))</f>
        <v>0</v>
      </c>
      <c r="G8551" s="106">
        <f>IF(Inputs!I149=0,0,'Gross Margin'!G75/Inputs!I149)</f>
        <v>0</v>
      </c>
      <c r="H8551" s="106">
        <f>IF(Inputs!J149=0,0,'Gross Margin'!H75/Inputs!J149)</f>
        <v>0</v>
      </c>
      <c r="I8551" s="106">
        <f>IF(Inputs!K149=0,0,'Gross Margin'!I75/Inputs!K149)</f>
        <v>0</v>
      </c>
      <c r="J8551" s="106">
        <f>IF(Inputs!L149=0,0,'Gross Margin'!J75/Inputs!L149)</f>
        <v>0</v>
      </c>
      <c r="K8551" s="49">
        <f>IF(SUM(Inputs!I149:L149)=0,0,SUM('Gross Margin'!G75:J75)/SUM(Inputs!I149:L149))</f>
        <v>0</v>
      </c>
    </row>
    <row r="8552" spans="1:11" ht="12.75" customHeight="1">
      <c r="A8552" s="55" t="str">
        <f>"   "&amp;Labels!B101</f>
        <v xml:space="preserve">   Product 7</v>
      </c>
      <c r="B8552" s="106">
        <f>IF(Inputs!D159=0,0,'Gross Margin'!B87/Inputs!D159)</f>
        <v>0</v>
      </c>
      <c r="C8552" s="106">
        <f>IF(Inputs!E159=0,0,'Gross Margin'!C87/Inputs!E159)</f>
        <v>0</v>
      </c>
      <c r="D8552" s="106">
        <f>IF(Inputs!F159=0,0,'Gross Margin'!D87/Inputs!F159)</f>
        <v>0</v>
      </c>
      <c r="E8552" s="106">
        <f>IF(Inputs!G159=0,0,'Gross Margin'!E87/Inputs!G159)</f>
        <v>0</v>
      </c>
      <c r="F8552" s="49">
        <f>IF(SUM(Inputs!D159:G159)=0,0,SUM('Gross Margin'!B87:E87)/SUM(Inputs!D159:G159))</f>
        <v>0</v>
      </c>
      <c r="G8552" s="106">
        <f>IF(Inputs!I159=0,0,'Gross Margin'!G87/Inputs!I159)</f>
        <v>0</v>
      </c>
      <c r="H8552" s="106">
        <f>IF(Inputs!J159=0,0,'Gross Margin'!H87/Inputs!J159)</f>
        <v>0</v>
      </c>
      <c r="I8552" s="106">
        <f>IF(Inputs!K159=0,0,'Gross Margin'!I87/Inputs!K159)</f>
        <v>0</v>
      </c>
      <c r="J8552" s="106">
        <f>IF(Inputs!L159=0,0,'Gross Margin'!J87/Inputs!L159)</f>
        <v>0</v>
      </c>
      <c r="K8552" s="49">
        <f>IF(SUM(Inputs!I159:L159)=0,0,SUM('Gross Margin'!G87:J87)/SUM(Inputs!I159:L159))</f>
        <v>0</v>
      </c>
    </row>
    <row r="8553" spans="1:11" ht="12.75" customHeight="1">
      <c r="A8553" s="55" t="str">
        <f>"   "&amp;Labels!B102</f>
        <v xml:space="preserve">   Product 8</v>
      </c>
      <c r="B8553" s="106">
        <f>IF(Inputs!D169=0,0,'Gross Margin'!B99/Inputs!D169)</f>
        <v>0</v>
      </c>
      <c r="C8553" s="106">
        <f>IF(Inputs!E169=0,0,'Gross Margin'!C99/Inputs!E169)</f>
        <v>0</v>
      </c>
      <c r="D8553" s="106">
        <f>IF(Inputs!F169=0,0,'Gross Margin'!D99/Inputs!F169)</f>
        <v>0</v>
      </c>
      <c r="E8553" s="106">
        <f>IF(Inputs!G169=0,0,'Gross Margin'!E99/Inputs!G169)</f>
        <v>0</v>
      </c>
      <c r="F8553" s="49">
        <f>IF(SUM(Inputs!D169:G169)=0,0,SUM('Gross Margin'!B99:E99)/SUM(Inputs!D169:G169))</f>
        <v>0</v>
      </c>
      <c r="G8553" s="106">
        <f>IF(Inputs!I169=0,0,'Gross Margin'!G99/Inputs!I169)</f>
        <v>0</v>
      </c>
      <c r="H8553" s="106">
        <f>IF(Inputs!J169=0,0,'Gross Margin'!H99/Inputs!J169)</f>
        <v>0</v>
      </c>
      <c r="I8553" s="106">
        <f>IF(Inputs!K169=0,0,'Gross Margin'!I99/Inputs!K169)</f>
        <v>0</v>
      </c>
      <c r="J8553" s="106">
        <f>IF(Inputs!L169=0,0,'Gross Margin'!J99/Inputs!L169)</f>
        <v>0</v>
      </c>
      <c r="K8553" s="49">
        <f>IF(SUM(Inputs!I169:L169)=0,0,SUM('Gross Margin'!G99:J99)/SUM(Inputs!I169:L169))</f>
        <v>0</v>
      </c>
    </row>
    <row r="8554" spans="1:11" ht="12.75" customHeight="1">
      <c r="A8554" s="55" t="str">
        <f>"   "&amp;Labels!B103</f>
        <v xml:space="preserve">   Product 9</v>
      </c>
      <c r="B8554" s="106">
        <f>IF(Inputs!D179=0,0,'Gross Margin'!B111/Inputs!D179)</f>
        <v>0</v>
      </c>
      <c r="C8554" s="106">
        <f>IF(Inputs!E179=0,0,'Gross Margin'!C111/Inputs!E179)</f>
        <v>0</v>
      </c>
      <c r="D8554" s="106">
        <f>IF(Inputs!F179=0,0,'Gross Margin'!D111/Inputs!F179)</f>
        <v>0</v>
      </c>
      <c r="E8554" s="106">
        <f>IF(Inputs!G179=0,0,'Gross Margin'!E111/Inputs!G179)</f>
        <v>0</v>
      </c>
      <c r="F8554" s="49">
        <f>IF(SUM(Inputs!D179:G179)=0,0,SUM('Gross Margin'!B111:E111)/SUM(Inputs!D179:G179))</f>
        <v>0</v>
      </c>
      <c r="G8554" s="106">
        <f>IF(Inputs!I179=0,0,'Gross Margin'!G111/Inputs!I179)</f>
        <v>0</v>
      </c>
      <c r="H8554" s="106">
        <f>IF(Inputs!J179=0,0,'Gross Margin'!H111/Inputs!J179)</f>
        <v>0</v>
      </c>
      <c r="I8554" s="106">
        <f>IF(Inputs!K179=0,0,'Gross Margin'!I111/Inputs!K179)</f>
        <v>0</v>
      </c>
      <c r="J8554" s="106">
        <f>IF(Inputs!L179=0,0,'Gross Margin'!J111/Inputs!L179)</f>
        <v>0</v>
      </c>
      <c r="K8554" s="49">
        <f>IF(SUM(Inputs!I179:L179)=0,0,SUM('Gross Margin'!G111:J111)/SUM(Inputs!I179:L179))</f>
        <v>0</v>
      </c>
    </row>
    <row r="8555" spans="1:11" ht="12.75" customHeight="1">
      <c r="A8555" s="55" t="str">
        <f>"   "&amp;Labels!B104</f>
        <v xml:space="preserve">   Product 10</v>
      </c>
      <c r="B8555" s="106">
        <f>IF(Inputs!D189=0,0,'Gross Margin'!B123/Inputs!D189)</f>
        <v>0</v>
      </c>
      <c r="C8555" s="106">
        <f>IF(Inputs!E189=0,0,'Gross Margin'!C123/Inputs!E189)</f>
        <v>0</v>
      </c>
      <c r="D8555" s="106">
        <f>IF(Inputs!F189=0,0,'Gross Margin'!D123/Inputs!F189)</f>
        <v>0</v>
      </c>
      <c r="E8555" s="106">
        <f>IF(Inputs!G189=0,0,'Gross Margin'!E123/Inputs!G189)</f>
        <v>0</v>
      </c>
      <c r="F8555" s="49">
        <f>IF(SUM(Inputs!D189:G189)=0,0,SUM('Gross Margin'!B123:E123)/SUM(Inputs!D189:G189))</f>
        <v>0</v>
      </c>
      <c r="G8555" s="106">
        <f>IF(Inputs!I189=0,0,'Gross Margin'!G123/Inputs!I189)</f>
        <v>0</v>
      </c>
      <c r="H8555" s="106">
        <f>IF(Inputs!J189=0,0,'Gross Margin'!H123/Inputs!J189)</f>
        <v>0</v>
      </c>
      <c r="I8555" s="106">
        <f>IF(Inputs!K189=0,0,'Gross Margin'!I123/Inputs!K189)</f>
        <v>0</v>
      </c>
      <c r="J8555" s="106">
        <f>IF(Inputs!L189=0,0,'Gross Margin'!J123/Inputs!L189)</f>
        <v>0</v>
      </c>
      <c r="K8555" s="49">
        <f>IF(SUM(Inputs!I189:L189)=0,0,SUM('Gross Margin'!G123:J123)/SUM(Inputs!I189:L189))</f>
        <v>0</v>
      </c>
    </row>
    <row r="8556" spans="1:11" ht="12.75" customHeight="1">
      <c r="A8556" s="63" t="str">
        <f>"   "&amp;Labels!C94</f>
        <v xml:space="preserve">   Total</v>
      </c>
      <c r="B8556" s="107">
        <f>IF(Revenue!B135=0,0,'Gross Margin'!B135/Revenue!B135)</f>
        <v>0</v>
      </c>
      <c r="C8556" s="107">
        <f>IF(Revenue!C135=0,0,'Gross Margin'!C135/Revenue!C135)</f>
        <v>0</v>
      </c>
      <c r="D8556" s="107">
        <f>IF(Revenue!D135=0,0,'Gross Margin'!D135/Revenue!D135)</f>
        <v>0</v>
      </c>
      <c r="E8556" s="107">
        <f>IF(Revenue!E135=0,0,'Gross Margin'!E135/Revenue!E135)</f>
        <v>0</v>
      </c>
      <c r="F8556" s="49">
        <f>IF(SUM(Revenue!B135:E135)=0,0,SUM('Gross Margin'!B135:E135)/SUM(Revenue!B135:E135))</f>
        <v>0</v>
      </c>
      <c r="G8556" s="107">
        <f>IF(Revenue!G135=0,0,'Gross Margin'!G135/Revenue!G135)</f>
        <v>0</v>
      </c>
      <c r="H8556" s="107">
        <f>IF(Revenue!H135=0,0,'Gross Margin'!H135/Revenue!H135)</f>
        <v>0</v>
      </c>
      <c r="I8556" s="107">
        <f>IF(Revenue!I135=0,0,'Gross Margin'!I135/Revenue!I135)</f>
        <v>0</v>
      </c>
      <c r="J8556" s="107">
        <f>IF(Revenue!J135=0,0,'Gross Margin'!J135/Revenue!J135)</f>
        <v>0</v>
      </c>
      <c r="K8556" s="49">
        <f>IF(SUM(Revenue!G135:J135)=0,0,SUM('Gross Margin'!G135:J135)/SUM(Revenue!G135:J135))</f>
        <v>0</v>
      </c>
    </row>
    <row r="8557" spans="1:11" ht="12.75" customHeight="1">
      <c r="A8557" s="63" t="str">
        <f>Labels!B75</f>
        <v>Customer 7</v>
      </c>
      <c r="B8557" s="107"/>
      <c r="C8557" s="107"/>
      <c r="D8557" s="107"/>
      <c r="E8557" s="107"/>
      <c r="F8557" s="49"/>
      <c r="G8557" s="107"/>
      <c r="H8557" s="107"/>
      <c r="I8557" s="107"/>
      <c r="J8557" s="107"/>
      <c r="K8557" s="49"/>
    </row>
    <row r="8558" spans="1:11" ht="12.75" customHeight="1">
      <c r="A8558" s="55" t="str">
        <f>"   "&amp;Labels!B95</f>
        <v xml:space="preserve">   Product 1</v>
      </c>
      <c r="B8558" s="106">
        <f>IF(Inputs!D100=0,0,'Gross Margin'!B16/Inputs!D100)</f>
        <v>0</v>
      </c>
      <c r="C8558" s="106">
        <f>IF(Inputs!E100=0,0,'Gross Margin'!C16/Inputs!E100)</f>
        <v>0</v>
      </c>
      <c r="D8558" s="106">
        <f>IF(Inputs!F100=0,0,'Gross Margin'!D16/Inputs!F100)</f>
        <v>0</v>
      </c>
      <c r="E8558" s="106">
        <f>IF(Inputs!G100=0,0,'Gross Margin'!E16/Inputs!G100)</f>
        <v>0</v>
      </c>
      <c r="F8558" s="49">
        <f>IF(SUM(Inputs!D100:G100)=0,0,SUM('Gross Margin'!B16:E16)/SUM(Inputs!D100:G100))</f>
        <v>0</v>
      </c>
      <c r="G8558" s="106">
        <f>IF(Inputs!I100=0,0,'Gross Margin'!G16/Inputs!I100)</f>
        <v>0</v>
      </c>
      <c r="H8558" s="106">
        <f>IF(Inputs!J100=0,0,'Gross Margin'!H16/Inputs!J100)</f>
        <v>0</v>
      </c>
      <c r="I8558" s="106">
        <f>IF(Inputs!K100=0,0,'Gross Margin'!I16/Inputs!K100)</f>
        <v>0</v>
      </c>
      <c r="J8558" s="106">
        <f>IF(Inputs!L100=0,0,'Gross Margin'!J16/Inputs!L100)</f>
        <v>0</v>
      </c>
      <c r="K8558" s="49">
        <f>IF(SUM(Inputs!I100:L100)=0,0,SUM('Gross Margin'!G16:J16)/SUM(Inputs!I100:L100))</f>
        <v>0</v>
      </c>
    </row>
    <row r="8559" spans="1:11" ht="12.75" customHeight="1">
      <c r="A8559" s="55" t="str">
        <f>"   "&amp;Labels!B96</f>
        <v xml:space="preserve">   Product 2</v>
      </c>
      <c r="B8559" s="106">
        <f>IF(Inputs!D110=0,0,'Gross Margin'!B28/Inputs!D110)</f>
        <v>0</v>
      </c>
      <c r="C8559" s="106">
        <f>IF(Inputs!E110=0,0,'Gross Margin'!C28/Inputs!E110)</f>
        <v>0</v>
      </c>
      <c r="D8559" s="106">
        <f>IF(Inputs!F110=0,0,'Gross Margin'!D28/Inputs!F110)</f>
        <v>0</v>
      </c>
      <c r="E8559" s="106">
        <f>IF(Inputs!G110=0,0,'Gross Margin'!E28/Inputs!G110)</f>
        <v>0</v>
      </c>
      <c r="F8559" s="49">
        <f>IF(SUM(Inputs!D110:G110)=0,0,SUM('Gross Margin'!B28:E28)/SUM(Inputs!D110:G110))</f>
        <v>0</v>
      </c>
      <c r="G8559" s="106">
        <f>IF(Inputs!I110=0,0,'Gross Margin'!G28/Inputs!I110)</f>
        <v>0</v>
      </c>
      <c r="H8559" s="106">
        <f>IF(Inputs!J110=0,0,'Gross Margin'!H28/Inputs!J110)</f>
        <v>0</v>
      </c>
      <c r="I8559" s="106">
        <f>IF(Inputs!K110=0,0,'Gross Margin'!I28/Inputs!K110)</f>
        <v>0</v>
      </c>
      <c r="J8559" s="106">
        <f>IF(Inputs!L110=0,0,'Gross Margin'!J28/Inputs!L110)</f>
        <v>0</v>
      </c>
      <c r="K8559" s="49">
        <f>IF(SUM(Inputs!I110:L110)=0,0,SUM('Gross Margin'!G28:J28)/SUM(Inputs!I110:L110))</f>
        <v>0</v>
      </c>
    </row>
    <row r="8560" spans="1:11" ht="12.75" customHeight="1">
      <c r="A8560" s="55" t="str">
        <f>"   "&amp;Labels!B97</f>
        <v xml:space="preserve">   Product 3</v>
      </c>
      <c r="B8560" s="106">
        <f>IF(Inputs!D120=0,0,'Gross Margin'!B40/Inputs!D120)</f>
        <v>0</v>
      </c>
      <c r="C8560" s="106">
        <f>IF(Inputs!E120=0,0,'Gross Margin'!C40/Inputs!E120)</f>
        <v>0</v>
      </c>
      <c r="D8560" s="106">
        <f>IF(Inputs!F120=0,0,'Gross Margin'!D40/Inputs!F120)</f>
        <v>0</v>
      </c>
      <c r="E8560" s="106">
        <f>IF(Inputs!G120=0,0,'Gross Margin'!E40/Inputs!G120)</f>
        <v>0</v>
      </c>
      <c r="F8560" s="49">
        <f>IF(SUM(Inputs!D120:G120)=0,0,SUM('Gross Margin'!B40:E40)/SUM(Inputs!D120:G120))</f>
        <v>0</v>
      </c>
      <c r="G8560" s="106">
        <f>IF(Inputs!I120=0,0,'Gross Margin'!G40/Inputs!I120)</f>
        <v>0</v>
      </c>
      <c r="H8560" s="106">
        <f>IF(Inputs!J120=0,0,'Gross Margin'!H40/Inputs!J120)</f>
        <v>0</v>
      </c>
      <c r="I8560" s="106">
        <f>IF(Inputs!K120=0,0,'Gross Margin'!I40/Inputs!K120)</f>
        <v>0</v>
      </c>
      <c r="J8560" s="106">
        <f>IF(Inputs!L120=0,0,'Gross Margin'!J40/Inputs!L120)</f>
        <v>0</v>
      </c>
      <c r="K8560" s="49">
        <f>IF(SUM(Inputs!I120:L120)=0,0,SUM('Gross Margin'!G40:J40)/SUM(Inputs!I120:L120))</f>
        <v>0</v>
      </c>
    </row>
    <row r="8561" spans="1:11" ht="12.75" customHeight="1">
      <c r="A8561" s="55" t="str">
        <f>"   "&amp;Labels!B98</f>
        <v xml:space="preserve">   Product 4</v>
      </c>
      <c r="B8561" s="106">
        <f>IF(Inputs!D130=0,0,'Gross Margin'!B52/Inputs!D130)</f>
        <v>0</v>
      </c>
      <c r="C8561" s="106">
        <f>IF(Inputs!E130=0,0,'Gross Margin'!C52/Inputs!E130)</f>
        <v>0</v>
      </c>
      <c r="D8561" s="106">
        <f>IF(Inputs!F130=0,0,'Gross Margin'!D52/Inputs!F130)</f>
        <v>0</v>
      </c>
      <c r="E8561" s="106">
        <f>IF(Inputs!G130=0,0,'Gross Margin'!E52/Inputs!G130)</f>
        <v>0</v>
      </c>
      <c r="F8561" s="49">
        <f>IF(SUM(Inputs!D130:G130)=0,0,SUM('Gross Margin'!B52:E52)/SUM(Inputs!D130:G130))</f>
        <v>0</v>
      </c>
      <c r="G8561" s="106">
        <f>IF(Inputs!I130=0,0,'Gross Margin'!G52/Inputs!I130)</f>
        <v>0</v>
      </c>
      <c r="H8561" s="106">
        <f>IF(Inputs!J130=0,0,'Gross Margin'!H52/Inputs!J130)</f>
        <v>0</v>
      </c>
      <c r="I8561" s="106">
        <f>IF(Inputs!K130=0,0,'Gross Margin'!I52/Inputs!K130)</f>
        <v>0</v>
      </c>
      <c r="J8561" s="106">
        <f>IF(Inputs!L130=0,0,'Gross Margin'!J52/Inputs!L130)</f>
        <v>0</v>
      </c>
      <c r="K8561" s="49">
        <f>IF(SUM(Inputs!I130:L130)=0,0,SUM('Gross Margin'!G52:J52)/SUM(Inputs!I130:L130))</f>
        <v>0</v>
      </c>
    </row>
    <row r="8562" spans="1:11" ht="12.75" customHeight="1">
      <c r="A8562" s="55" t="str">
        <f>"   "&amp;Labels!B99</f>
        <v xml:space="preserve">   Product 5</v>
      </c>
      <c r="B8562" s="106">
        <f>IF(Inputs!D140=0,0,'Gross Margin'!B64/Inputs!D140)</f>
        <v>0</v>
      </c>
      <c r="C8562" s="106">
        <f>IF(Inputs!E140=0,0,'Gross Margin'!C64/Inputs!E140)</f>
        <v>0</v>
      </c>
      <c r="D8562" s="106">
        <f>IF(Inputs!F140=0,0,'Gross Margin'!D64/Inputs!F140)</f>
        <v>0</v>
      </c>
      <c r="E8562" s="106">
        <f>IF(Inputs!G140=0,0,'Gross Margin'!E64/Inputs!G140)</f>
        <v>0</v>
      </c>
      <c r="F8562" s="49">
        <f>IF(SUM(Inputs!D140:G140)=0,0,SUM('Gross Margin'!B64:E64)/SUM(Inputs!D140:G140))</f>
        <v>0</v>
      </c>
      <c r="G8562" s="106">
        <f>IF(Inputs!I140=0,0,'Gross Margin'!G64/Inputs!I140)</f>
        <v>0</v>
      </c>
      <c r="H8562" s="106">
        <f>IF(Inputs!J140=0,0,'Gross Margin'!H64/Inputs!J140)</f>
        <v>0</v>
      </c>
      <c r="I8562" s="106">
        <f>IF(Inputs!K140=0,0,'Gross Margin'!I64/Inputs!K140)</f>
        <v>0</v>
      </c>
      <c r="J8562" s="106">
        <f>IF(Inputs!L140=0,0,'Gross Margin'!J64/Inputs!L140)</f>
        <v>0</v>
      </c>
      <c r="K8562" s="49">
        <f>IF(SUM(Inputs!I140:L140)=0,0,SUM('Gross Margin'!G64:J64)/SUM(Inputs!I140:L140))</f>
        <v>0</v>
      </c>
    </row>
    <row r="8563" spans="1:11" ht="12.75" customHeight="1">
      <c r="A8563" s="55" t="str">
        <f>"   "&amp;Labels!B100</f>
        <v xml:space="preserve">   Product 6</v>
      </c>
      <c r="B8563" s="106">
        <f>IF(Inputs!D150=0,0,'Gross Margin'!B76/Inputs!D150)</f>
        <v>0</v>
      </c>
      <c r="C8563" s="106">
        <f>IF(Inputs!E150=0,0,'Gross Margin'!C76/Inputs!E150)</f>
        <v>0</v>
      </c>
      <c r="D8563" s="106">
        <f>IF(Inputs!F150=0,0,'Gross Margin'!D76/Inputs!F150)</f>
        <v>0</v>
      </c>
      <c r="E8563" s="106">
        <f>IF(Inputs!G150=0,0,'Gross Margin'!E76/Inputs!G150)</f>
        <v>0</v>
      </c>
      <c r="F8563" s="49">
        <f>IF(SUM(Inputs!D150:G150)=0,0,SUM('Gross Margin'!B76:E76)/SUM(Inputs!D150:G150))</f>
        <v>0</v>
      </c>
      <c r="G8563" s="106">
        <f>IF(Inputs!I150=0,0,'Gross Margin'!G76/Inputs!I150)</f>
        <v>0</v>
      </c>
      <c r="H8563" s="106">
        <f>IF(Inputs!J150=0,0,'Gross Margin'!H76/Inputs!J150)</f>
        <v>0</v>
      </c>
      <c r="I8563" s="106">
        <f>IF(Inputs!K150=0,0,'Gross Margin'!I76/Inputs!K150)</f>
        <v>0</v>
      </c>
      <c r="J8563" s="106">
        <f>IF(Inputs!L150=0,0,'Gross Margin'!J76/Inputs!L150)</f>
        <v>0</v>
      </c>
      <c r="K8563" s="49">
        <f>IF(SUM(Inputs!I150:L150)=0,0,SUM('Gross Margin'!G76:J76)/SUM(Inputs!I150:L150))</f>
        <v>0</v>
      </c>
    </row>
    <row r="8564" spans="1:11" ht="12.75" customHeight="1">
      <c r="A8564" s="55" t="str">
        <f>"   "&amp;Labels!B101</f>
        <v xml:space="preserve">   Product 7</v>
      </c>
      <c r="B8564" s="106">
        <f>IF(Inputs!D160=0,0,'Gross Margin'!B88/Inputs!D160)</f>
        <v>0</v>
      </c>
      <c r="C8564" s="106">
        <f>IF(Inputs!E160=0,0,'Gross Margin'!C88/Inputs!E160)</f>
        <v>0</v>
      </c>
      <c r="D8564" s="106">
        <f>IF(Inputs!F160=0,0,'Gross Margin'!D88/Inputs!F160)</f>
        <v>0</v>
      </c>
      <c r="E8564" s="106">
        <f>IF(Inputs!G160=0,0,'Gross Margin'!E88/Inputs!G160)</f>
        <v>0</v>
      </c>
      <c r="F8564" s="49">
        <f>IF(SUM(Inputs!D160:G160)=0,0,SUM('Gross Margin'!B88:E88)/SUM(Inputs!D160:G160))</f>
        <v>0</v>
      </c>
      <c r="G8564" s="106">
        <f>IF(Inputs!I160=0,0,'Gross Margin'!G88/Inputs!I160)</f>
        <v>0</v>
      </c>
      <c r="H8564" s="106">
        <f>IF(Inputs!J160=0,0,'Gross Margin'!H88/Inputs!J160)</f>
        <v>0</v>
      </c>
      <c r="I8564" s="106">
        <f>IF(Inputs!K160=0,0,'Gross Margin'!I88/Inputs!K160)</f>
        <v>0</v>
      </c>
      <c r="J8564" s="106">
        <f>IF(Inputs!L160=0,0,'Gross Margin'!J88/Inputs!L160)</f>
        <v>0</v>
      </c>
      <c r="K8564" s="49">
        <f>IF(SUM(Inputs!I160:L160)=0,0,SUM('Gross Margin'!G88:J88)/SUM(Inputs!I160:L160))</f>
        <v>0</v>
      </c>
    </row>
    <row r="8565" spans="1:11" ht="12.75" customHeight="1">
      <c r="A8565" s="55" t="str">
        <f>"   "&amp;Labels!B102</f>
        <v xml:space="preserve">   Product 8</v>
      </c>
      <c r="B8565" s="106">
        <f>IF(Inputs!D170=0,0,'Gross Margin'!B100/Inputs!D170)</f>
        <v>0</v>
      </c>
      <c r="C8565" s="106">
        <f>IF(Inputs!E170=0,0,'Gross Margin'!C100/Inputs!E170)</f>
        <v>0</v>
      </c>
      <c r="D8565" s="106">
        <f>IF(Inputs!F170=0,0,'Gross Margin'!D100/Inputs!F170)</f>
        <v>0</v>
      </c>
      <c r="E8565" s="106">
        <f>IF(Inputs!G170=0,0,'Gross Margin'!E100/Inputs!G170)</f>
        <v>0</v>
      </c>
      <c r="F8565" s="49">
        <f>IF(SUM(Inputs!D170:G170)=0,0,SUM('Gross Margin'!B100:E100)/SUM(Inputs!D170:G170))</f>
        <v>0</v>
      </c>
      <c r="G8565" s="106">
        <f>IF(Inputs!I170=0,0,'Gross Margin'!G100/Inputs!I170)</f>
        <v>0</v>
      </c>
      <c r="H8565" s="106">
        <f>IF(Inputs!J170=0,0,'Gross Margin'!H100/Inputs!J170)</f>
        <v>0</v>
      </c>
      <c r="I8565" s="106">
        <f>IF(Inputs!K170=0,0,'Gross Margin'!I100/Inputs!K170)</f>
        <v>0</v>
      </c>
      <c r="J8565" s="106">
        <f>IF(Inputs!L170=0,0,'Gross Margin'!J100/Inputs!L170)</f>
        <v>0</v>
      </c>
      <c r="K8565" s="49">
        <f>IF(SUM(Inputs!I170:L170)=0,0,SUM('Gross Margin'!G100:J100)/SUM(Inputs!I170:L170))</f>
        <v>0</v>
      </c>
    </row>
    <row r="8566" spans="1:11" ht="12.75" customHeight="1">
      <c r="A8566" s="55" t="str">
        <f>"   "&amp;Labels!B103</f>
        <v xml:space="preserve">   Product 9</v>
      </c>
      <c r="B8566" s="106">
        <f>IF(Inputs!D180=0,0,'Gross Margin'!B112/Inputs!D180)</f>
        <v>0</v>
      </c>
      <c r="C8566" s="106">
        <f>IF(Inputs!E180=0,0,'Gross Margin'!C112/Inputs!E180)</f>
        <v>0</v>
      </c>
      <c r="D8566" s="106">
        <f>IF(Inputs!F180=0,0,'Gross Margin'!D112/Inputs!F180)</f>
        <v>0</v>
      </c>
      <c r="E8566" s="106">
        <f>IF(Inputs!G180=0,0,'Gross Margin'!E112/Inputs!G180)</f>
        <v>0</v>
      </c>
      <c r="F8566" s="49">
        <f>IF(SUM(Inputs!D180:G180)=0,0,SUM('Gross Margin'!B112:E112)/SUM(Inputs!D180:G180))</f>
        <v>0</v>
      </c>
      <c r="G8566" s="106">
        <f>IF(Inputs!I180=0,0,'Gross Margin'!G112/Inputs!I180)</f>
        <v>0</v>
      </c>
      <c r="H8566" s="106">
        <f>IF(Inputs!J180=0,0,'Gross Margin'!H112/Inputs!J180)</f>
        <v>0</v>
      </c>
      <c r="I8566" s="106">
        <f>IF(Inputs!K180=0,0,'Gross Margin'!I112/Inputs!K180)</f>
        <v>0</v>
      </c>
      <c r="J8566" s="106">
        <f>IF(Inputs!L180=0,0,'Gross Margin'!J112/Inputs!L180)</f>
        <v>0</v>
      </c>
      <c r="K8566" s="49">
        <f>IF(SUM(Inputs!I180:L180)=0,0,SUM('Gross Margin'!G112:J112)/SUM(Inputs!I180:L180))</f>
        <v>0</v>
      </c>
    </row>
    <row r="8567" spans="1:11" ht="12.75" customHeight="1">
      <c r="A8567" s="55" t="str">
        <f>"   "&amp;Labels!B104</f>
        <v xml:space="preserve">   Product 10</v>
      </c>
      <c r="B8567" s="106">
        <f>IF(Inputs!D190=0,0,'Gross Margin'!B124/Inputs!D190)</f>
        <v>0</v>
      </c>
      <c r="C8567" s="106">
        <f>IF(Inputs!E190=0,0,'Gross Margin'!C124/Inputs!E190)</f>
        <v>0</v>
      </c>
      <c r="D8567" s="106">
        <f>IF(Inputs!F190=0,0,'Gross Margin'!D124/Inputs!F190)</f>
        <v>0</v>
      </c>
      <c r="E8567" s="106">
        <f>IF(Inputs!G190=0,0,'Gross Margin'!E124/Inputs!G190)</f>
        <v>0</v>
      </c>
      <c r="F8567" s="49">
        <f>IF(SUM(Inputs!D190:G190)=0,0,SUM('Gross Margin'!B124:E124)/SUM(Inputs!D190:G190))</f>
        <v>0</v>
      </c>
      <c r="G8567" s="106">
        <f>IF(Inputs!I190=0,0,'Gross Margin'!G124/Inputs!I190)</f>
        <v>0</v>
      </c>
      <c r="H8567" s="106">
        <f>IF(Inputs!J190=0,0,'Gross Margin'!H124/Inputs!J190)</f>
        <v>0</v>
      </c>
      <c r="I8567" s="106">
        <f>IF(Inputs!K190=0,0,'Gross Margin'!I124/Inputs!K190)</f>
        <v>0</v>
      </c>
      <c r="J8567" s="106">
        <f>IF(Inputs!L190=0,0,'Gross Margin'!J124/Inputs!L190)</f>
        <v>0</v>
      </c>
      <c r="K8567" s="49">
        <f>IF(SUM(Inputs!I190:L190)=0,0,SUM('Gross Margin'!G124:J124)/SUM(Inputs!I190:L190))</f>
        <v>0</v>
      </c>
    </row>
    <row r="8568" spans="1:11" ht="12.75" customHeight="1">
      <c r="A8568" s="63" t="str">
        <f>"   "&amp;Labels!C94</f>
        <v xml:space="preserve">   Total</v>
      </c>
      <c r="B8568" s="107">
        <f>IF(Revenue!B136=0,0,'Gross Margin'!B136/Revenue!B136)</f>
        <v>0</v>
      </c>
      <c r="C8568" s="107">
        <f>IF(Revenue!C136=0,0,'Gross Margin'!C136/Revenue!C136)</f>
        <v>0</v>
      </c>
      <c r="D8568" s="107">
        <f>IF(Revenue!D136=0,0,'Gross Margin'!D136/Revenue!D136)</f>
        <v>0</v>
      </c>
      <c r="E8568" s="107">
        <f>IF(Revenue!E136=0,0,'Gross Margin'!E136/Revenue!E136)</f>
        <v>0</v>
      </c>
      <c r="F8568" s="49">
        <f>IF(SUM(Revenue!B136:E136)=0,0,SUM('Gross Margin'!B136:E136)/SUM(Revenue!B136:E136))</f>
        <v>0</v>
      </c>
      <c r="G8568" s="107">
        <f>IF(Revenue!G136=0,0,'Gross Margin'!G136/Revenue!G136)</f>
        <v>0</v>
      </c>
      <c r="H8568" s="107">
        <f>IF(Revenue!H136=0,0,'Gross Margin'!H136/Revenue!H136)</f>
        <v>0</v>
      </c>
      <c r="I8568" s="107">
        <f>IF(Revenue!I136=0,0,'Gross Margin'!I136/Revenue!I136)</f>
        <v>0</v>
      </c>
      <c r="J8568" s="107">
        <f>IF(Revenue!J136=0,0,'Gross Margin'!J136/Revenue!J136)</f>
        <v>0</v>
      </c>
      <c r="K8568" s="49">
        <f>IF(SUM(Revenue!G136:J136)=0,0,SUM('Gross Margin'!G136:J136)/SUM(Revenue!G136:J136))</f>
        <v>0</v>
      </c>
    </row>
    <row r="8569" spans="1:11" ht="12.75" customHeight="1">
      <c r="A8569" s="63" t="str">
        <f>Labels!B76</f>
        <v>Customer 8</v>
      </c>
      <c r="B8569" s="107"/>
      <c r="C8569" s="107"/>
      <c r="D8569" s="107"/>
      <c r="E8569" s="107"/>
      <c r="F8569" s="49"/>
      <c r="G8569" s="107"/>
      <c r="H8569" s="107"/>
      <c r="I8569" s="107"/>
      <c r="J8569" s="107"/>
      <c r="K8569" s="49"/>
    </row>
    <row r="8570" spans="1:11" ht="12.75" customHeight="1">
      <c r="A8570" s="55" t="str">
        <f>"   "&amp;Labels!B95</f>
        <v xml:space="preserve">   Product 1</v>
      </c>
      <c r="B8570" s="106">
        <f>IF(Inputs!D101=0,0,'Gross Margin'!B17/Inputs!D101)</f>
        <v>0</v>
      </c>
      <c r="C8570" s="106">
        <f>IF(Inputs!E101=0,0,'Gross Margin'!C17/Inputs!E101)</f>
        <v>0</v>
      </c>
      <c r="D8570" s="106">
        <f>IF(Inputs!F101=0,0,'Gross Margin'!D17/Inputs!F101)</f>
        <v>0</v>
      </c>
      <c r="E8570" s="106">
        <f>IF(Inputs!G101=0,0,'Gross Margin'!E17/Inputs!G101)</f>
        <v>0</v>
      </c>
      <c r="F8570" s="49">
        <f>IF(SUM(Inputs!D101:G101)=0,0,SUM('Gross Margin'!B17:E17)/SUM(Inputs!D101:G101))</f>
        <v>0</v>
      </c>
      <c r="G8570" s="106">
        <f>IF(Inputs!I101=0,0,'Gross Margin'!G17/Inputs!I101)</f>
        <v>0</v>
      </c>
      <c r="H8570" s="106">
        <f>IF(Inputs!J101=0,0,'Gross Margin'!H17/Inputs!J101)</f>
        <v>0</v>
      </c>
      <c r="I8570" s="106">
        <f>IF(Inputs!K101=0,0,'Gross Margin'!I17/Inputs!K101)</f>
        <v>0</v>
      </c>
      <c r="J8570" s="106">
        <f>IF(Inputs!L101=0,0,'Gross Margin'!J17/Inputs!L101)</f>
        <v>0</v>
      </c>
      <c r="K8570" s="49">
        <f>IF(SUM(Inputs!I101:L101)=0,0,SUM('Gross Margin'!G17:J17)/SUM(Inputs!I101:L101))</f>
        <v>0</v>
      </c>
    </row>
    <row r="8571" spans="1:11" ht="12.75" customHeight="1">
      <c r="A8571" s="55" t="str">
        <f>"   "&amp;Labels!B96</f>
        <v xml:space="preserve">   Product 2</v>
      </c>
      <c r="B8571" s="106">
        <f>IF(Inputs!D111=0,0,'Gross Margin'!B29/Inputs!D111)</f>
        <v>0</v>
      </c>
      <c r="C8571" s="106">
        <f>IF(Inputs!E111=0,0,'Gross Margin'!C29/Inputs!E111)</f>
        <v>0</v>
      </c>
      <c r="D8571" s="106">
        <f>IF(Inputs!F111=0,0,'Gross Margin'!D29/Inputs!F111)</f>
        <v>0</v>
      </c>
      <c r="E8571" s="106">
        <f>IF(Inputs!G111=0,0,'Gross Margin'!E29/Inputs!G111)</f>
        <v>0</v>
      </c>
      <c r="F8571" s="49">
        <f>IF(SUM(Inputs!D111:G111)=0,0,SUM('Gross Margin'!B29:E29)/SUM(Inputs!D111:G111))</f>
        <v>0</v>
      </c>
      <c r="G8571" s="106">
        <f>IF(Inputs!I111=0,0,'Gross Margin'!G29/Inputs!I111)</f>
        <v>0</v>
      </c>
      <c r="H8571" s="106">
        <f>IF(Inputs!J111=0,0,'Gross Margin'!H29/Inputs!J111)</f>
        <v>0</v>
      </c>
      <c r="I8571" s="106">
        <f>IF(Inputs!K111=0,0,'Gross Margin'!I29/Inputs!K111)</f>
        <v>0</v>
      </c>
      <c r="J8571" s="106">
        <f>IF(Inputs!L111=0,0,'Gross Margin'!J29/Inputs!L111)</f>
        <v>0</v>
      </c>
      <c r="K8571" s="49">
        <f>IF(SUM(Inputs!I111:L111)=0,0,SUM('Gross Margin'!G29:J29)/SUM(Inputs!I111:L111))</f>
        <v>0</v>
      </c>
    </row>
    <row r="8572" spans="1:11" ht="12.75" customHeight="1">
      <c r="A8572" s="55" t="str">
        <f>"   "&amp;Labels!B97</f>
        <v xml:space="preserve">   Product 3</v>
      </c>
      <c r="B8572" s="106">
        <f>IF(Inputs!D121=0,0,'Gross Margin'!B41/Inputs!D121)</f>
        <v>0</v>
      </c>
      <c r="C8572" s="106">
        <f>IF(Inputs!E121=0,0,'Gross Margin'!C41/Inputs!E121)</f>
        <v>0</v>
      </c>
      <c r="D8572" s="106">
        <f>IF(Inputs!F121=0,0,'Gross Margin'!D41/Inputs!F121)</f>
        <v>0</v>
      </c>
      <c r="E8572" s="106">
        <f>IF(Inputs!G121=0,0,'Gross Margin'!E41/Inputs!G121)</f>
        <v>0</v>
      </c>
      <c r="F8572" s="49">
        <f>IF(SUM(Inputs!D121:G121)=0,0,SUM('Gross Margin'!B41:E41)/SUM(Inputs!D121:G121))</f>
        <v>0</v>
      </c>
      <c r="G8572" s="106">
        <f>IF(Inputs!I121=0,0,'Gross Margin'!G41/Inputs!I121)</f>
        <v>0</v>
      </c>
      <c r="H8572" s="106">
        <f>IF(Inputs!J121=0,0,'Gross Margin'!H41/Inputs!J121)</f>
        <v>0</v>
      </c>
      <c r="I8572" s="106">
        <f>IF(Inputs!K121=0,0,'Gross Margin'!I41/Inputs!K121)</f>
        <v>0</v>
      </c>
      <c r="J8572" s="106">
        <f>IF(Inputs!L121=0,0,'Gross Margin'!J41/Inputs!L121)</f>
        <v>0</v>
      </c>
      <c r="K8572" s="49">
        <f>IF(SUM(Inputs!I121:L121)=0,0,SUM('Gross Margin'!G41:J41)/SUM(Inputs!I121:L121))</f>
        <v>0</v>
      </c>
    </row>
    <row r="8573" spans="1:11" ht="12.75" customHeight="1">
      <c r="A8573" s="55" t="str">
        <f>"   "&amp;Labels!B98</f>
        <v xml:space="preserve">   Product 4</v>
      </c>
      <c r="B8573" s="106">
        <f>IF(Inputs!D131=0,0,'Gross Margin'!B53/Inputs!D131)</f>
        <v>0</v>
      </c>
      <c r="C8573" s="106">
        <f>IF(Inputs!E131=0,0,'Gross Margin'!C53/Inputs!E131)</f>
        <v>0</v>
      </c>
      <c r="D8573" s="106">
        <f>IF(Inputs!F131=0,0,'Gross Margin'!D53/Inputs!F131)</f>
        <v>0</v>
      </c>
      <c r="E8573" s="106">
        <f>IF(Inputs!G131=0,0,'Gross Margin'!E53/Inputs!G131)</f>
        <v>0</v>
      </c>
      <c r="F8573" s="49">
        <f>IF(SUM(Inputs!D131:G131)=0,0,SUM('Gross Margin'!B53:E53)/SUM(Inputs!D131:G131))</f>
        <v>0</v>
      </c>
      <c r="G8573" s="106">
        <f>IF(Inputs!I131=0,0,'Gross Margin'!G53/Inputs!I131)</f>
        <v>0</v>
      </c>
      <c r="H8573" s="106">
        <f>IF(Inputs!J131=0,0,'Gross Margin'!H53/Inputs!J131)</f>
        <v>0</v>
      </c>
      <c r="I8573" s="106">
        <f>IF(Inputs!K131=0,0,'Gross Margin'!I53/Inputs!K131)</f>
        <v>0</v>
      </c>
      <c r="J8573" s="106">
        <f>IF(Inputs!L131=0,0,'Gross Margin'!J53/Inputs!L131)</f>
        <v>0</v>
      </c>
      <c r="K8573" s="49">
        <f>IF(SUM(Inputs!I131:L131)=0,0,SUM('Gross Margin'!G53:J53)/SUM(Inputs!I131:L131))</f>
        <v>0</v>
      </c>
    </row>
    <row r="8574" spans="1:11" ht="12.75" customHeight="1">
      <c r="A8574" s="55" t="str">
        <f>"   "&amp;Labels!B99</f>
        <v xml:space="preserve">   Product 5</v>
      </c>
      <c r="B8574" s="106">
        <f>IF(Inputs!D141=0,0,'Gross Margin'!B65/Inputs!D141)</f>
        <v>0</v>
      </c>
      <c r="C8574" s="106">
        <f>IF(Inputs!E141=0,0,'Gross Margin'!C65/Inputs!E141)</f>
        <v>0</v>
      </c>
      <c r="D8574" s="106">
        <f>IF(Inputs!F141=0,0,'Gross Margin'!D65/Inputs!F141)</f>
        <v>0</v>
      </c>
      <c r="E8574" s="106">
        <f>IF(Inputs!G141=0,0,'Gross Margin'!E65/Inputs!G141)</f>
        <v>0</v>
      </c>
      <c r="F8574" s="49">
        <f>IF(SUM(Inputs!D141:G141)=0,0,SUM('Gross Margin'!B65:E65)/SUM(Inputs!D141:G141))</f>
        <v>0</v>
      </c>
      <c r="G8574" s="106">
        <f>IF(Inputs!I141=0,0,'Gross Margin'!G65/Inputs!I141)</f>
        <v>0</v>
      </c>
      <c r="H8574" s="106">
        <f>IF(Inputs!J141=0,0,'Gross Margin'!H65/Inputs!J141)</f>
        <v>0</v>
      </c>
      <c r="I8574" s="106">
        <f>IF(Inputs!K141=0,0,'Gross Margin'!I65/Inputs!K141)</f>
        <v>0</v>
      </c>
      <c r="J8574" s="106">
        <f>IF(Inputs!L141=0,0,'Gross Margin'!J65/Inputs!L141)</f>
        <v>0</v>
      </c>
      <c r="K8574" s="49">
        <f>IF(SUM(Inputs!I141:L141)=0,0,SUM('Gross Margin'!G65:J65)/SUM(Inputs!I141:L141))</f>
        <v>0</v>
      </c>
    </row>
    <row r="8575" spans="1:11" ht="12.75" customHeight="1">
      <c r="A8575" s="55" t="str">
        <f>"   "&amp;Labels!B100</f>
        <v xml:space="preserve">   Product 6</v>
      </c>
      <c r="B8575" s="106">
        <f>IF(Inputs!D151=0,0,'Gross Margin'!B77/Inputs!D151)</f>
        <v>0</v>
      </c>
      <c r="C8575" s="106">
        <f>IF(Inputs!E151=0,0,'Gross Margin'!C77/Inputs!E151)</f>
        <v>0</v>
      </c>
      <c r="D8575" s="106">
        <f>IF(Inputs!F151=0,0,'Gross Margin'!D77/Inputs!F151)</f>
        <v>0</v>
      </c>
      <c r="E8575" s="106">
        <f>IF(Inputs!G151=0,0,'Gross Margin'!E77/Inputs!G151)</f>
        <v>0</v>
      </c>
      <c r="F8575" s="49">
        <f>IF(SUM(Inputs!D151:G151)=0,0,SUM('Gross Margin'!B77:E77)/SUM(Inputs!D151:G151))</f>
        <v>0</v>
      </c>
      <c r="G8575" s="106">
        <f>IF(Inputs!I151=0,0,'Gross Margin'!G77/Inputs!I151)</f>
        <v>0</v>
      </c>
      <c r="H8575" s="106">
        <f>IF(Inputs!J151=0,0,'Gross Margin'!H77/Inputs!J151)</f>
        <v>0</v>
      </c>
      <c r="I8575" s="106">
        <f>IF(Inputs!K151=0,0,'Gross Margin'!I77/Inputs!K151)</f>
        <v>0</v>
      </c>
      <c r="J8575" s="106">
        <f>IF(Inputs!L151=0,0,'Gross Margin'!J77/Inputs!L151)</f>
        <v>0</v>
      </c>
      <c r="K8575" s="49">
        <f>IF(SUM(Inputs!I151:L151)=0,0,SUM('Gross Margin'!G77:J77)/SUM(Inputs!I151:L151))</f>
        <v>0</v>
      </c>
    </row>
    <row r="8576" spans="1:11" ht="12.75" customHeight="1">
      <c r="A8576" s="55" t="str">
        <f>"   "&amp;Labels!B101</f>
        <v xml:space="preserve">   Product 7</v>
      </c>
      <c r="B8576" s="106">
        <f>IF(Inputs!D161=0,0,'Gross Margin'!B89/Inputs!D161)</f>
        <v>0</v>
      </c>
      <c r="C8576" s="106">
        <f>IF(Inputs!E161=0,0,'Gross Margin'!C89/Inputs!E161)</f>
        <v>0</v>
      </c>
      <c r="D8576" s="106">
        <f>IF(Inputs!F161=0,0,'Gross Margin'!D89/Inputs!F161)</f>
        <v>0</v>
      </c>
      <c r="E8576" s="106">
        <f>IF(Inputs!G161=0,0,'Gross Margin'!E89/Inputs!G161)</f>
        <v>0</v>
      </c>
      <c r="F8576" s="49">
        <f>IF(SUM(Inputs!D161:G161)=0,0,SUM('Gross Margin'!B89:E89)/SUM(Inputs!D161:G161))</f>
        <v>0</v>
      </c>
      <c r="G8576" s="106">
        <f>IF(Inputs!I161=0,0,'Gross Margin'!G89/Inputs!I161)</f>
        <v>0</v>
      </c>
      <c r="H8576" s="106">
        <f>IF(Inputs!J161=0,0,'Gross Margin'!H89/Inputs!J161)</f>
        <v>0</v>
      </c>
      <c r="I8576" s="106">
        <f>IF(Inputs!K161=0,0,'Gross Margin'!I89/Inputs!K161)</f>
        <v>0</v>
      </c>
      <c r="J8576" s="106">
        <f>IF(Inputs!L161=0,0,'Gross Margin'!J89/Inputs!L161)</f>
        <v>0</v>
      </c>
      <c r="K8576" s="49">
        <f>IF(SUM(Inputs!I161:L161)=0,0,SUM('Gross Margin'!G89:J89)/SUM(Inputs!I161:L161))</f>
        <v>0</v>
      </c>
    </row>
    <row r="8577" spans="1:11" ht="12.75" customHeight="1">
      <c r="A8577" s="55" t="str">
        <f>"   "&amp;Labels!B102</f>
        <v xml:space="preserve">   Product 8</v>
      </c>
      <c r="B8577" s="106">
        <f>IF(Inputs!D171=0,0,'Gross Margin'!B101/Inputs!D171)</f>
        <v>0</v>
      </c>
      <c r="C8577" s="106">
        <f>IF(Inputs!E171=0,0,'Gross Margin'!C101/Inputs!E171)</f>
        <v>0</v>
      </c>
      <c r="D8577" s="106">
        <f>IF(Inputs!F171=0,0,'Gross Margin'!D101/Inputs!F171)</f>
        <v>0</v>
      </c>
      <c r="E8577" s="106">
        <f>IF(Inputs!G171=0,0,'Gross Margin'!E101/Inputs!G171)</f>
        <v>0</v>
      </c>
      <c r="F8577" s="49">
        <f>IF(SUM(Inputs!D171:G171)=0,0,SUM('Gross Margin'!B101:E101)/SUM(Inputs!D171:G171))</f>
        <v>0</v>
      </c>
      <c r="G8577" s="106">
        <f>IF(Inputs!I171=0,0,'Gross Margin'!G101/Inputs!I171)</f>
        <v>0</v>
      </c>
      <c r="H8577" s="106">
        <f>IF(Inputs!J171=0,0,'Gross Margin'!H101/Inputs!J171)</f>
        <v>0</v>
      </c>
      <c r="I8577" s="106">
        <f>IF(Inputs!K171=0,0,'Gross Margin'!I101/Inputs!K171)</f>
        <v>0</v>
      </c>
      <c r="J8577" s="106">
        <f>IF(Inputs!L171=0,0,'Gross Margin'!J101/Inputs!L171)</f>
        <v>0</v>
      </c>
      <c r="K8577" s="49">
        <f>IF(SUM(Inputs!I171:L171)=0,0,SUM('Gross Margin'!G101:J101)/SUM(Inputs!I171:L171))</f>
        <v>0</v>
      </c>
    </row>
    <row r="8578" spans="1:11" ht="12.75" customHeight="1">
      <c r="A8578" s="55" t="str">
        <f>"   "&amp;Labels!B103</f>
        <v xml:space="preserve">   Product 9</v>
      </c>
      <c r="B8578" s="106">
        <f>IF(Inputs!D181=0,0,'Gross Margin'!B113/Inputs!D181)</f>
        <v>0</v>
      </c>
      <c r="C8578" s="106">
        <f>IF(Inputs!E181=0,0,'Gross Margin'!C113/Inputs!E181)</f>
        <v>0</v>
      </c>
      <c r="D8578" s="106">
        <f>IF(Inputs!F181=0,0,'Gross Margin'!D113/Inputs!F181)</f>
        <v>0</v>
      </c>
      <c r="E8578" s="106">
        <f>IF(Inputs!G181=0,0,'Gross Margin'!E113/Inputs!G181)</f>
        <v>0</v>
      </c>
      <c r="F8578" s="49">
        <f>IF(SUM(Inputs!D181:G181)=0,0,SUM('Gross Margin'!B113:E113)/SUM(Inputs!D181:G181))</f>
        <v>0</v>
      </c>
      <c r="G8578" s="106">
        <f>IF(Inputs!I181=0,0,'Gross Margin'!G113/Inputs!I181)</f>
        <v>0</v>
      </c>
      <c r="H8578" s="106">
        <f>IF(Inputs!J181=0,0,'Gross Margin'!H113/Inputs!J181)</f>
        <v>0</v>
      </c>
      <c r="I8578" s="106">
        <f>IF(Inputs!K181=0,0,'Gross Margin'!I113/Inputs!K181)</f>
        <v>0</v>
      </c>
      <c r="J8578" s="106">
        <f>IF(Inputs!L181=0,0,'Gross Margin'!J113/Inputs!L181)</f>
        <v>0</v>
      </c>
      <c r="K8578" s="49">
        <f>IF(SUM(Inputs!I181:L181)=0,0,SUM('Gross Margin'!G113:J113)/SUM(Inputs!I181:L181))</f>
        <v>0</v>
      </c>
    </row>
    <row r="8579" spans="1:11" ht="12.75" customHeight="1">
      <c r="A8579" s="55" t="str">
        <f>"   "&amp;Labels!B104</f>
        <v xml:space="preserve">   Product 10</v>
      </c>
      <c r="B8579" s="106">
        <f>IF(Inputs!D191=0,0,'Gross Margin'!B125/Inputs!D191)</f>
        <v>0</v>
      </c>
      <c r="C8579" s="106">
        <f>IF(Inputs!E191=0,0,'Gross Margin'!C125/Inputs!E191)</f>
        <v>0</v>
      </c>
      <c r="D8579" s="106">
        <f>IF(Inputs!F191=0,0,'Gross Margin'!D125/Inputs!F191)</f>
        <v>0</v>
      </c>
      <c r="E8579" s="106">
        <f>IF(Inputs!G191=0,0,'Gross Margin'!E125/Inputs!G191)</f>
        <v>0</v>
      </c>
      <c r="F8579" s="49">
        <f>IF(SUM(Inputs!D191:G191)=0,0,SUM('Gross Margin'!B125:E125)/SUM(Inputs!D191:G191))</f>
        <v>0</v>
      </c>
      <c r="G8579" s="106">
        <f>IF(Inputs!I191=0,0,'Gross Margin'!G125/Inputs!I191)</f>
        <v>0</v>
      </c>
      <c r="H8579" s="106">
        <f>IF(Inputs!J191=0,0,'Gross Margin'!H125/Inputs!J191)</f>
        <v>0</v>
      </c>
      <c r="I8579" s="106">
        <f>IF(Inputs!K191=0,0,'Gross Margin'!I125/Inputs!K191)</f>
        <v>0</v>
      </c>
      <c r="J8579" s="106">
        <f>IF(Inputs!L191=0,0,'Gross Margin'!J125/Inputs!L191)</f>
        <v>0</v>
      </c>
      <c r="K8579" s="49">
        <f>IF(SUM(Inputs!I191:L191)=0,0,SUM('Gross Margin'!G125:J125)/SUM(Inputs!I191:L191))</f>
        <v>0</v>
      </c>
    </row>
    <row r="8580" spans="1:11" ht="12.75" customHeight="1">
      <c r="A8580" s="63" t="str">
        <f>"   "&amp;Labels!C94</f>
        <v xml:space="preserve">   Total</v>
      </c>
      <c r="B8580" s="107">
        <f>IF(Revenue!B137=0,0,'Gross Margin'!B137/Revenue!B137)</f>
        <v>0</v>
      </c>
      <c r="C8580" s="107">
        <f>IF(Revenue!C137=0,0,'Gross Margin'!C137/Revenue!C137)</f>
        <v>0</v>
      </c>
      <c r="D8580" s="107">
        <f>IF(Revenue!D137=0,0,'Gross Margin'!D137/Revenue!D137)</f>
        <v>0</v>
      </c>
      <c r="E8580" s="107">
        <f>IF(Revenue!E137=0,0,'Gross Margin'!E137/Revenue!E137)</f>
        <v>0</v>
      </c>
      <c r="F8580" s="49">
        <f>IF(SUM(Revenue!B137:E137)=0,0,SUM('Gross Margin'!B137:E137)/SUM(Revenue!B137:E137))</f>
        <v>0</v>
      </c>
      <c r="G8580" s="107">
        <f>IF(Revenue!G137=0,0,'Gross Margin'!G137/Revenue!G137)</f>
        <v>0</v>
      </c>
      <c r="H8580" s="107">
        <f>IF(Revenue!H137=0,0,'Gross Margin'!H137/Revenue!H137)</f>
        <v>0</v>
      </c>
      <c r="I8580" s="107">
        <f>IF(Revenue!I137=0,0,'Gross Margin'!I137/Revenue!I137)</f>
        <v>0</v>
      </c>
      <c r="J8580" s="107">
        <f>IF(Revenue!J137=0,0,'Gross Margin'!J137/Revenue!J137)</f>
        <v>0</v>
      </c>
      <c r="K8580" s="49">
        <f>IF(SUM(Revenue!G137:J137)=0,0,SUM('Gross Margin'!G137:J137)/SUM(Revenue!G137:J137))</f>
        <v>0</v>
      </c>
    </row>
    <row r="8581" spans="1:11" ht="12.75" customHeight="1">
      <c r="A8581" s="63" t="str">
        <f>Labels!B77</f>
        <v>Customer 9</v>
      </c>
      <c r="B8581" s="107"/>
      <c r="C8581" s="107"/>
      <c r="D8581" s="107"/>
      <c r="E8581" s="107"/>
      <c r="F8581" s="49"/>
      <c r="G8581" s="107"/>
      <c r="H8581" s="107"/>
      <c r="I8581" s="107"/>
      <c r="J8581" s="107"/>
      <c r="K8581" s="49"/>
    </row>
    <row r="8582" spans="1:11" ht="12.75" customHeight="1">
      <c r="A8582" s="55" t="str">
        <f>"   "&amp;Labels!B95</f>
        <v xml:space="preserve">   Product 1</v>
      </c>
      <c r="B8582" s="106">
        <f>IF(Inputs!D102=0,0,'Gross Margin'!B18/Inputs!D102)</f>
        <v>0</v>
      </c>
      <c r="C8582" s="106">
        <f>IF(Inputs!E102=0,0,'Gross Margin'!C18/Inputs!E102)</f>
        <v>0</v>
      </c>
      <c r="D8582" s="106">
        <f>IF(Inputs!F102=0,0,'Gross Margin'!D18/Inputs!F102)</f>
        <v>0</v>
      </c>
      <c r="E8582" s="106">
        <f>IF(Inputs!G102=0,0,'Gross Margin'!E18/Inputs!G102)</f>
        <v>0</v>
      </c>
      <c r="F8582" s="49">
        <f>IF(SUM(Inputs!D102:G102)=0,0,SUM('Gross Margin'!B18:E18)/SUM(Inputs!D102:G102))</f>
        <v>0</v>
      </c>
      <c r="G8582" s="106">
        <f>IF(Inputs!I102=0,0,'Gross Margin'!G18/Inputs!I102)</f>
        <v>0</v>
      </c>
      <c r="H8582" s="106">
        <f>IF(Inputs!J102=0,0,'Gross Margin'!H18/Inputs!J102)</f>
        <v>0</v>
      </c>
      <c r="I8582" s="106">
        <f>IF(Inputs!K102=0,0,'Gross Margin'!I18/Inputs!K102)</f>
        <v>0</v>
      </c>
      <c r="J8582" s="106">
        <f>IF(Inputs!L102=0,0,'Gross Margin'!J18/Inputs!L102)</f>
        <v>0</v>
      </c>
      <c r="K8582" s="49">
        <f>IF(SUM(Inputs!I102:L102)=0,0,SUM('Gross Margin'!G18:J18)/SUM(Inputs!I102:L102))</f>
        <v>0</v>
      </c>
    </row>
    <row r="8583" spans="1:11" ht="12.75" customHeight="1">
      <c r="A8583" s="55" t="str">
        <f>"   "&amp;Labels!B96</f>
        <v xml:space="preserve">   Product 2</v>
      </c>
      <c r="B8583" s="106">
        <f>IF(Inputs!D112=0,0,'Gross Margin'!B30/Inputs!D112)</f>
        <v>0</v>
      </c>
      <c r="C8583" s="106">
        <f>IF(Inputs!E112=0,0,'Gross Margin'!C30/Inputs!E112)</f>
        <v>0</v>
      </c>
      <c r="D8583" s="106">
        <f>IF(Inputs!F112=0,0,'Gross Margin'!D30/Inputs!F112)</f>
        <v>0</v>
      </c>
      <c r="E8583" s="106">
        <f>IF(Inputs!G112=0,0,'Gross Margin'!E30/Inputs!G112)</f>
        <v>0</v>
      </c>
      <c r="F8583" s="49">
        <f>IF(SUM(Inputs!D112:G112)=0,0,SUM('Gross Margin'!B30:E30)/SUM(Inputs!D112:G112))</f>
        <v>0</v>
      </c>
      <c r="G8583" s="106">
        <f>IF(Inputs!I112=0,0,'Gross Margin'!G30/Inputs!I112)</f>
        <v>0</v>
      </c>
      <c r="H8583" s="106">
        <f>IF(Inputs!J112=0,0,'Gross Margin'!H30/Inputs!J112)</f>
        <v>0</v>
      </c>
      <c r="I8583" s="106">
        <f>IF(Inputs!K112=0,0,'Gross Margin'!I30/Inputs!K112)</f>
        <v>0</v>
      </c>
      <c r="J8583" s="106">
        <f>IF(Inputs!L112=0,0,'Gross Margin'!J30/Inputs!L112)</f>
        <v>0</v>
      </c>
      <c r="K8583" s="49">
        <f>IF(SUM(Inputs!I112:L112)=0,0,SUM('Gross Margin'!G30:J30)/SUM(Inputs!I112:L112))</f>
        <v>0</v>
      </c>
    </row>
    <row r="8584" spans="1:11" ht="12.75" customHeight="1">
      <c r="A8584" s="55" t="str">
        <f>"   "&amp;Labels!B97</f>
        <v xml:space="preserve">   Product 3</v>
      </c>
      <c r="B8584" s="106">
        <f>IF(Inputs!D122=0,0,'Gross Margin'!B42/Inputs!D122)</f>
        <v>0</v>
      </c>
      <c r="C8584" s="106">
        <f>IF(Inputs!E122=0,0,'Gross Margin'!C42/Inputs!E122)</f>
        <v>0</v>
      </c>
      <c r="D8584" s="106">
        <f>IF(Inputs!F122=0,0,'Gross Margin'!D42/Inputs!F122)</f>
        <v>0</v>
      </c>
      <c r="E8584" s="106">
        <f>IF(Inputs!G122=0,0,'Gross Margin'!E42/Inputs!G122)</f>
        <v>0</v>
      </c>
      <c r="F8584" s="49">
        <f>IF(SUM(Inputs!D122:G122)=0,0,SUM('Gross Margin'!B42:E42)/SUM(Inputs!D122:G122))</f>
        <v>0</v>
      </c>
      <c r="G8584" s="106">
        <f>IF(Inputs!I122=0,0,'Gross Margin'!G42/Inputs!I122)</f>
        <v>0</v>
      </c>
      <c r="H8584" s="106">
        <f>IF(Inputs!J122=0,0,'Gross Margin'!H42/Inputs!J122)</f>
        <v>0</v>
      </c>
      <c r="I8584" s="106">
        <f>IF(Inputs!K122=0,0,'Gross Margin'!I42/Inputs!K122)</f>
        <v>0</v>
      </c>
      <c r="J8584" s="106">
        <f>IF(Inputs!L122=0,0,'Gross Margin'!J42/Inputs!L122)</f>
        <v>0</v>
      </c>
      <c r="K8584" s="49">
        <f>IF(SUM(Inputs!I122:L122)=0,0,SUM('Gross Margin'!G42:J42)/SUM(Inputs!I122:L122))</f>
        <v>0</v>
      </c>
    </row>
    <row r="8585" spans="1:11" ht="12.75" customHeight="1">
      <c r="A8585" s="55" t="str">
        <f>"   "&amp;Labels!B98</f>
        <v xml:space="preserve">   Product 4</v>
      </c>
      <c r="B8585" s="106">
        <f>IF(Inputs!D132=0,0,'Gross Margin'!B54/Inputs!D132)</f>
        <v>0</v>
      </c>
      <c r="C8585" s="106">
        <f>IF(Inputs!E132=0,0,'Gross Margin'!C54/Inputs!E132)</f>
        <v>0</v>
      </c>
      <c r="D8585" s="106">
        <f>IF(Inputs!F132=0,0,'Gross Margin'!D54/Inputs!F132)</f>
        <v>0</v>
      </c>
      <c r="E8585" s="106">
        <f>IF(Inputs!G132=0,0,'Gross Margin'!E54/Inputs!G132)</f>
        <v>0</v>
      </c>
      <c r="F8585" s="49">
        <f>IF(SUM(Inputs!D132:G132)=0,0,SUM('Gross Margin'!B54:E54)/SUM(Inputs!D132:G132))</f>
        <v>0</v>
      </c>
      <c r="G8585" s="106">
        <f>IF(Inputs!I132=0,0,'Gross Margin'!G54/Inputs!I132)</f>
        <v>0</v>
      </c>
      <c r="H8585" s="106">
        <f>IF(Inputs!J132=0,0,'Gross Margin'!H54/Inputs!J132)</f>
        <v>0</v>
      </c>
      <c r="I8585" s="106">
        <f>IF(Inputs!K132=0,0,'Gross Margin'!I54/Inputs!K132)</f>
        <v>0</v>
      </c>
      <c r="J8585" s="106">
        <f>IF(Inputs!L132=0,0,'Gross Margin'!J54/Inputs!L132)</f>
        <v>0</v>
      </c>
      <c r="K8585" s="49">
        <f>IF(SUM(Inputs!I132:L132)=0,0,SUM('Gross Margin'!G54:J54)/SUM(Inputs!I132:L132))</f>
        <v>0</v>
      </c>
    </row>
    <row r="8586" spans="1:11" ht="12.75" customHeight="1">
      <c r="A8586" s="55" t="str">
        <f>"   "&amp;Labels!B99</f>
        <v xml:space="preserve">   Product 5</v>
      </c>
      <c r="B8586" s="106">
        <f>IF(Inputs!D142=0,0,'Gross Margin'!B66/Inputs!D142)</f>
        <v>0</v>
      </c>
      <c r="C8586" s="106">
        <f>IF(Inputs!E142=0,0,'Gross Margin'!C66/Inputs!E142)</f>
        <v>0</v>
      </c>
      <c r="D8586" s="106">
        <f>IF(Inputs!F142=0,0,'Gross Margin'!D66/Inputs!F142)</f>
        <v>0</v>
      </c>
      <c r="E8586" s="106">
        <f>IF(Inputs!G142=0,0,'Gross Margin'!E66/Inputs!G142)</f>
        <v>0</v>
      </c>
      <c r="F8586" s="49">
        <f>IF(SUM(Inputs!D142:G142)=0,0,SUM('Gross Margin'!B66:E66)/SUM(Inputs!D142:G142))</f>
        <v>0</v>
      </c>
      <c r="G8586" s="106">
        <f>IF(Inputs!I142=0,0,'Gross Margin'!G66/Inputs!I142)</f>
        <v>0</v>
      </c>
      <c r="H8586" s="106">
        <f>IF(Inputs!J142=0,0,'Gross Margin'!H66/Inputs!J142)</f>
        <v>0</v>
      </c>
      <c r="I8586" s="106">
        <f>IF(Inputs!K142=0,0,'Gross Margin'!I66/Inputs!K142)</f>
        <v>0</v>
      </c>
      <c r="J8586" s="106">
        <f>IF(Inputs!L142=0,0,'Gross Margin'!J66/Inputs!L142)</f>
        <v>0</v>
      </c>
      <c r="K8586" s="49">
        <f>IF(SUM(Inputs!I142:L142)=0,0,SUM('Gross Margin'!G66:J66)/SUM(Inputs!I142:L142))</f>
        <v>0</v>
      </c>
    </row>
    <row r="8587" spans="1:11" ht="12.75" customHeight="1">
      <c r="A8587" s="55" t="str">
        <f>"   "&amp;Labels!B100</f>
        <v xml:space="preserve">   Product 6</v>
      </c>
      <c r="B8587" s="106">
        <f>IF(Inputs!D152=0,0,'Gross Margin'!B78/Inputs!D152)</f>
        <v>0</v>
      </c>
      <c r="C8587" s="106">
        <f>IF(Inputs!E152=0,0,'Gross Margin'!C78/Inputs!E152)</f>
        <v>0</v>
      </c>
      <c r="D8587" s="106">
        <f>IF(Inputs!F152=0,0,'Gross Margin'!D78/Inputs!F152)</f>
        <v>0</v>
      </c>
      <c r="E8587" s="106">
        <f>IF(Inputs!G152=0,0,'Gross Margin'!E78/Inputs!G152)</f>
        <v>0</v>
      </c>
      <c r="F8587" s="49">
        <f>IF(SUM(Inputs!D152:G152)=0,0,SUM('Gross Margin'!B78:E78)/SUM(Inputs!D152:G152))</f>
        <v>0</v>
      </c>
      <c r="G8587" s="106">
        <f>IF(Inputs!I152=0,0,'Gross Margin'!G78/Inputs!I152)</f>
        <v>0</v>
      </c>
      <c r="H8587" s="106">
        <f>IF(Inputs!J152=0,0,'Gross Margin'!H78/Inputs!J152)</f>
        <v>0</v>
      </c>
      <c r="I8587" s="106">
        <f>IF(Inputs!K152=0,0,'Gross Margin'!I78/Inputs!K152)</f>
        <v>0</v>
      </c>
      <c r="J8587" s="106">
        <f>IF(Inputs!L152=0,0,'Gross Margin'!J78/Inputs!L152)</f>
        <v>0</v>
      </c>
      <c r="K8587" s="49">
        <f>IF(SUM(Inputs!I152:L152)=0,0,SUM('Gross Margin'!G78:J78)/SUM(Inputs!I152:L152))</f>
        <v>0</v>
      </c>
    </row>
    <row r="8588" spans="1:11" ht="12.75" customHeight="1">
      <c r="A8588" s="55" t="str">
        <f>"   "&amp;Labels!B101</f>
        <v xml:space="preserve">   Product 7</v>
      </c>
      <c r="B8588" s="106">
        <f>IF(Inputs!D162=0,0,'Gross Margin'!B90/Inputs!D162)</f>
        <v>0</v>
      </c>
      <c r="C8588" s="106">
        <f>IF(Inputs!E162=0,0,'Gross Margin'!C90/Inputs!E162)</f>
        <v>0</v>
      </c>
      <c r="D8588" s="106">
        <f>IF(Inputs!F162=0,0,'Gross Margin'!D90/Inputs!F162)</f>
        <v>0</v>
      </c>
      <c r="E8588" s="106">
        <f>IF(Inputs!G162=0,0,'Gross Margin'!E90/Inputs!G162)</f>
        <v>0</v>
      </c>
      <c r="F8588" s="49">
        <f>IF(SUM(Inputs!D162:G162)=0,0,SUM('Gross Margin'!B90:E90)/SUM(Inputs!D162:G162))</f>
        <v>0</v>
      </c>
      <c r="G8588" s="106">
        <f>IF(Inputs!I162=0,0,'Gross Margin'!G90/Inputs!I162)</f>
        <v>0</v>
      </c>
      <c r="H8588" s="106">
        <f>IF(Inputs!J162=0,0,'Gross Margin'!H90/Inputs!J162)</f>
        <v>0</v>
      </c>
      <c r="I8588" s="106">
        <f>IF(Inputs!K162=0,0,'Gross Margin'!I90/Inputs!K162)</f>
        <v>0</v>
      </c>
      <c r="J8588" s="106">
        <f>IF(Inputs!L162=0,0,'Gross Margin'!J90/Inputs!L162)</f>
        <v>0</v>
      </c>
      <c r="K8588" s="49">
        <f>IF(SUM(Inputs!I162:L162)=0,0,SUM('Gross Margin'!G90:J90)/SUM(Inputs!I162:L162))</f>
        <v>0</v>
      </c>
    </row>
    <row r="8589" spans="1:11" ht="12.75" customHeight="1">
      <c r="A8589" s="55" t="str">
        <f>"   "&amp;Labels!B102</f>
        <v xml:space="preserve">   Product 8</v>
      </c>
      <c r="B8589" s="106">
        <f>IF(Inputs!D172=0,0,'Gross Margin'!B102/Inputs!D172)</f>
        <v>0</v>
      </c>
      <c r="C8589" s="106">
        <f>IF(Inputs!E172=0,0,'Gross Margin'!C102/Inputs!E172)</f>
        <v>0</v>
      </c>
      <c r="D8589" s="106">
        <f>IF(Inputs!F172=0,0,'Gross Margin'!D102/Inputs!F172)</f>
        <v>0</v>
      </c>
      <c r="E8589" s="106">
        <f>IF(Inputs!G172=0,0,'Gross Margin'!E102/Inputs!G172)</f>
        <v>0</v>
      </c>
      <c r="F8589" s="49">
        <f>IF(SUM(Inputs!D172:G172)=0,0,SUM('Gross Margin'!B102:E102)/SUM(Inputs!D172:G172))</f>
        <v>0</v>
      </c>
      <c r="G8589" s="106">
        <f>IF(Inputs!I172=0,0,'Gross Margin'!G102/Inputs!I172)</f>
        <v>0</v>
      </c>
      <c r="H8589" s="106">
        <f>IF(Inputs!J172=0,0,'Gross Margin'!H102/Inputs!J172)</f>
        <v>0</v>
      </c>
      <c r="I8589" s="106">
        <f>IF(Inputs!K172=0,0,'Gross Margin'!I102/Inputs!K172)</f>
        <v>0</v>
      </c>
      <c r="J8589" s="106">
        <f>IF(Inputs!L172=0,0,'Gross Margin'!J102/Inputs!L172)</f>
        <v>0</v>
      </c>
      <c r="K8589" s="49">
        <f>IF(SUM(Inputs!I172:L172)=0,0,SUM('Gross Margin'!G102:J102)/SUM(Inputs!I172:L172))</f>
        <v>0</v>
      </c>
    </row>
    <row r="8590" spans="1:11" ht="12.75" customHeight="1">
      <c r="A8590" s="55" t="str">
        <f>"   "&amp;Labels!B103</f>
        <v xml:space="preserve">   Product 9</v>
      </c>
      <c r="B8590" s="106">
        <f>IF(Inputs!D182=0,0,'Gross Margin'!B114/Inputs!D182)</f>
        <v>0</v>
      </c>
      <c r="C8590" s="106">
        <f>IF(Inputs!E182=0,0,'Gross Margin'!C114/Inputs!E182)</f>
        <v>0</v>
      </c>
      <c r="D8590" s="106">
        <f>IF(Inputs!F182=0,0,'Gross Margin'!D114/Inputs!F182)</f>
        <v>0</v>
      </c>
      <c r="E8590" s="106">
        <f>IF(Inputs!G182=0,0,'Gross Margin'!E114/Inputs!G182)</f>
        <v>0</v>
      </c>
      <c r="F8590" s="49">
        <f>IF(SUM(Inputs!D182:G182)=0,0,SUM('Gross Margin'!B114:E114)/SUM(Inputs!D182:G182))</f>
        <v>0</v>
      </c>
      <c r="G8590" s="106">
        <f>IF(Inputs!I182=0,0,'Gross Margin'!G114/Inputs!I182)</f>
        <v>0</v>
      </c>
      <c r="H8590" s="106">
        <f>IF(Inputs!J182=0,0,'Gross Margin'!H114/Inputs!J182)</f>
        <v>0</v>
      </c>
      <c r="I8590" s="106">
        <f>IF(Inputs!K182=0,0,'Gross Margin'!I114/Inputs!K182)</f>
        <v>0</v>
      </c>
      <c r="J8590" s="106">
        <f>IF(Inputs!L182=0,0,'Gross Margin'!J114/Inputs!L182)</f>
        <v>0</v>
      </c>
      <c r="K8590" s="49">
        <f>IF(SUM(Inputs!I182:L182)=0,0,SUM('Gross Margin'!G114:J114)/SUM(Inputs!I182:L182))</f>
        <v>0</v>
      </c>
    </row>
    <row r="8591" spans="1:11" ht="12.75" customHeight="1">
      <c r="A8591" s="55" t="str">
        <f>"   "&amp;Labels!B104</f>
        <v xml:space="preserve">   Product 10</v>
      </c>
      <c r="B8591" s="106">
        <f>IF(Inputs!D192=0,0,'Gross Margin'!B126/Inputs!D192)</f>
        <v>0</v>
      </c>
      <c r="C8591" s="106">
        <f>IF(Inputs!E192=0,0,'Gross Margin'!C126/Inputs!E192)</f>
        <v>0</v>
      </c>
      <c r="D8591" s="106">
        <f>IF(Inputs!F192=0,0,'Gross Margin'!D126/Inputs!F192)</f>
        <v>0</v>
      </c>
      <c r="E8591" s="106">
        <f>IF(Inputs!G192=0,0,'Gross Margin'!E126/Inputs!G192)</f>
        <v>0</v>
      </c>
      <c r="F8591" s="49">
        <f>IF(SUM(Inputs!D192:G192)=0,0,SUM('Gross Margin'!B126:E126)/SUM(Inputs!D192:G192))</f>
        <v>0</v>
      </c>
      <c r="G8591" s="106">
        <f>IF(Inputs!I192=0,0,'Gross Margin'!G126/Inputs!I192)</f>
        <v>0</v>
      </c>
      <c r="H8591" s="106">
        <f>IF(Inputs!J192=0,0,'Gross Margin'!H126/Inputs!J192)</f>
        <v>0</v>
      </c>
      <c r="I8591" s="106">
        <f>IF(Inputs!K192=0,0,'Gross Margin'!I126/Inputs!K192)</f>
        <v>0</v>
      </c>
      <c r="J8591" s="106">
        <f>IF(Inputs!L192=0,0,'Gross Margin'!J126/Inputs!L192)</f>
        <v>0</v>
      </c>
      <c r="K8591" s="49">
        <f>IF(SUM(Inputs!I192:L192)=0,0,SUM('Gross Margin'!G126:J126)/SUM(Inputs!I192:L192))</f>
        <v>0</v>
      </c>
    </row>
    <row r="8592" spans="1:11" ht="12.75" customHeight="1">
      <c r="A8592" s="63" t="str">
        <f>"   "&amp;Labels!C94</f>
        <v xml:space="preserve">   Total</v>
      </c>
      <c r="B8592" s="107">
        <f>IF(Revenue!B138=0,0,'Gross Margin'!B138/Revenue!B138)</f>
        <v>0</v>
      </c>
      <c r="C8592" s="107">
        <f>IF(Revenue!C138=0,0,'Gross Margin'!C138/Revenue!C138)</f>
        <v>0</v>
      </c>
      <c r="D8592" s="107">
        <f>IF(Revenue!D138=0,0,'Gross Margin'!D138/Revenue!D138)</f>
        <v>0</v>
      </c>
      <c r="E8592" s="107">
        <f>IF(Revenue!E138=0,0,'Gross Margin'!E138/Revenue!E138)</f>
        <v>0</v>
      </c>
      <c r="F8592" s="49">
        <f>IF(SUM(Revenue!B138:E138)=0,0,SUM('Gross Margin'!B138:E138)/SUM(Revenue!B138:E138))</f>
        <v>0</v>
      </c>
      <c r="G8592" s="107">
        <f>IF(Revenue!G138=0,0,'Gross Margin'!G138/Revenue!G138)</f>
        <v>0</v>
      </c>
      <c r="H8592" s="107">
        <f>IF(Revenue!H138=0,0,'Gross Margin'!H138/Revenue!H138)</f>
        <v>0</v>
      </c>
      <c r="I8592" s="107">
        <f>IF(Revenue!I138=0,0,'Gross Margin'!I138/Revenue!I138)</f>
        <v>0</v>
      </c>
      <c r="J8592" s="107">
        <f>IF(Revenue!J138=0,0,'Gross Margin'!J138/Revenue!J138)</f>
        <v>0</v>
      </c>
      <c r="K8592" s="49">
        <f>IF(SUM(Revenue!G138:J138)=0,0,SUM('Gross Margin'!G138:J138)/SUM(Revenue!G138:J138))</f>
        <v>0</v>
      </c>
    </row>
    <row r="8593" spans="1:11" ht="12.75" customHeight="1">
      <c r="A8593" s="63" t="str">
        <f>Labels!B78</f>
        <v>Customer 10</v>
      </c>
      <c r="B8593" s="107"/>
      <c r="C8593" s="107"/>
      <c r="D8593" s="107"/>
      <c r="E8593" s="107"/>
      <c r="F8593" s="49"/>
      <c r="G8593" s="107"/>
      <c r="H8593" s="107"/>
      <c r="I8593" s="107"/>
      <c r="J8593" s="107"/>
      <c r="K8593" s="49"/>
    </row>
    <row r="8594" spans="1:11" ht="12.75" customHeight="1">
      <c r="A8594" s="55" t="str">
        <f>"   "&amp;Labels!B95</f>
        <v xml:space="preserve">   Product 1</v>
      </c>
      <c r="B8594" s="106">
        <f>IF(Inputs!D103=0,0,'Gross Margin'!B19/Inputs!D103)</f>
        <v>0</v>
      </c>
      <c r="C8594" s="106">
        <f>IF(Inputs!E103=0,0,'Gross Margin'!C19/Inputs!E103)</f>
        <v>0</v>
      </c>
      <c r="D8594" s="106">
        <f>IF(Inputs!F103=0,0,'Gross Margin'!D19/Inputs!F103)</f>
        <v>0</v>
      </c>
      <c r="E8594" s="106">
        <f>IF(Inputs!G103=0,0,'Gross Margin'!E19/Inputs!G103)</f>
        <v>0</v>
      </c>
      <c r="F8594" s="49">
        <f>IF(SUM(Inputs!D103:G103)=0,0,SUM('Gross Margin'!B19:E19)/SUM(Inputs!D103:G103))</f>
        <v>0</v>
      </c>
      <c r="G8594" s="106">
        <f>IF(Inputs!I103=0,0,'Gross Margin'!G19/Inputs!I103)</f>
        <v>0</v>
      </c>
      <c r="H8594" s="106">
        <f>IF(Inputs!J103=0,0,'Gross Margin'!H19/Inputs!J103)</f>
        <v>0</v>
      </c>
      <c r="I8594" s="106">
        <f>IF(Inputs!K103=0,0,'Gross Margin'!I19/Inputs!K103)</f>
        <v>0</v>
      </c>
      <c r="J8594" s="106">
        <f>IF(Inputs!L103=0,0,'Gross Margin'!J19/Inputs!L103)</f>
        <v>0</v>
      </c>
      <c r="K8594" s="49">
        <f>IF(SUM(Inputs!I103:L103)=0,0,SUM('Gross Margin'!G19:J19)/SUM(Inputs!I103:L103))</f>
        <v>0</v>
      </c>
    </row>
    <row r="8595" spans="1:11" ht="12.75" customHeight="1">
      <c r="A8595" s="55" t="str">
        <f>"   "&amp;Labels!B96</f>
        <v xml:space="preserve">   Product 2</v>
      </c>
      <c r="B8595" s="106">
        <f>IF(Inputs!D113=0,0,'Gross Margin'!B31/Inputs!D113)</f>
        <v>0</v>
      </c>
      <c r="C8595" s="106">
        <f>IF(Inputs!E113=0,0,'Gross Margin'!C31/Inputs!E113)</f>
        <v>0</v>
      </c>
      <c r="D8595" s="106">
        <f>IF(Inputs!F113=0,0,'Gross Margin'!D31/Inputs!F113)</f>
        <v>0</v>
      </c>
      <c r="E8595" s="106">
        <f>IF(Inputs!G113=0,0,'Gross Margin'!E31/Inputs!G113)</f>
        <v>0</v>
      </c>
      <c r="F8595" s="49">
        <f>IF(SUM(Inputs!D113:G113)=0,0,SUM('Gross Margin'!B31:E31)/SUM(Inputs!D113:G113))</f>
        <v>0</v>
      </c>
      <c r="G8595" s="106">
        <f>IF(Inputs!I113=0,0,'Gross Margin'!G31/Inputs!I113)</f>
        <v>0</v>
      </c>
      <c r="H8595" s="106">
        <f>IF(Inputs!J113=0,0,'Gross Margin'!H31/Inputs!J113)</f>
        <v>0</v>
      </c>
      <c r="I8595" s="106">
        <f>IF(Inputs!K113=0,0,'Gross Margin'!I31/Inputs!K113)</f>
        <v>0</v>
      </c>
      <c r="J8595" s="106">
        <f>IF(Inputs!L113=0,0,'Gross Margin'!J31/Inputs!L113)</f>
        <v>0</v>
      </c>
      <c r="K8595" s="49">
        <f>IF(SUM(Inputs!I113:L113)=0,0,SUM('Gross Margin'!G31:J31)/SUM(Inputs!I113:L113))</f>
        <v>0</v>
      </c>
    </row>
    <row r="8596" spans="1:11" ht="12.75" customHeight="1">
      <c r="A8596" s="55" t="str">
        <f>"   "&amp;Labels!B97</f>
        <v xml:space="preserve">   Product 3</v>
      </c>
      <c r="B8596" s="106">
        <f>IF(Inputs!D123=0,0,'Gross Margin'!B43/Inputs!D123)</f>
        <v>0</v>
      </c>
      <c r="C8596" s="106">
        <f>IF(Inputs!E123=0,0,'Gross Margin'!C43/Inputs!E123)</f>
        <v>0</v>
      </c>
      <c r="D8596" s="106">
        <f>IF(Inputs!F123=0,0,'Gross Margin'!D43/Inputs!F123)</f>
        <v>0</v>
      </c>
      <c r="E8596" s="106">
        <f>IF(Inputs!G123=0,0,'Gross Margin'!E43/Inputs!G123)</f>
        <v>0</v>
      </c>
      <c r="F8596" s="49">
        <f>IF(SUM(Inputs!D123:G123)=0,0,SUM('Gross Margin'!B43:E43)/SUM(Inputs!D123:G123))</f>
        <v>0</v>
      </c>
      <c r="G8596" s="106">
        <f>IF(Inputs!I123=0,0,'Gross Margin'!G43/Inputs!I123)</f>
        <v>0</v>
      </c>
      <c r="H8596" s="106">
        <f>IF(Inputs!J123=0,0,'Gross Margin'!H43/Inputs!J123)</f>
        <v>0</v>
      </c>
      <c r="I8596" s="106">
        <f>IF(Inputs!K123=0,0,'Gross Margin'!I43/Inputs!K123)</f>
        <v>0</v>
      </c>
      <c r="J8596" s="106">
        <f>IF(Inputs!L123=0,0,'Gross Margin'!J43/Inputs!L123)</f>
        <v>0</v>
      </c>
      <c r="K8596" s="49">
        <f>IF(SUM(Inputs!I123:L123)=0,0,SUM('Gross Margin'!G43:J43)/SUM(Inputs!I123:L123))</f>
        <v>0</v>
      </c>
    </row>
    <row r="8597" spans="1:11" ht="12.75" customHeight="1">
      <c r="A8597" s="55" t="str">
        <f>"   "&amp;Labels!B98</f>
        <v xml:space="preserve">   Product 4</v>
      </c>
      <c r="B8597" s="106">
        <f>IF(Inputs!D133=0,0,'Gross Margin'!B55/Inputs!D133)</f>
        <v>0</v>
      </c>
      <c r="C8597" s="106">
        <f>IF(Inputs!E133=0,0,'Gross Margin'!C55/Inputs!E133)</f>
        <v>0</v>
      </c>
      <c r="D8597" s="106">
        <f>IF(Inputs!F133=0,0,'Gross Margin'!D55/Inputs!F133)</f>
        <v>0</v>
      </c>
      <c r="E8597" s="106">
        <f>IF(Inputs!G133=0,0,'Gross Margin'!E55/Inputs!G133)</f>
        <v>0</v>
      </c>
      <c r="F8597" s="49">
        <f>IF(SUM(Inputs!D133:G133)=0,0,SUM('Gross Margin'!B55:E55)/SUM(Inputs!D133:G133))</f>
        <v>0</v>
      </c>
      <c r="G8597" s="106">
        <f>IF(Inputs!I133=0,0,'Gross Margin'!G55/Inputs!I133)</f>
        <v>0</v>
      </c>
      <c r="H8597" s="106">
        <f>IF(Inputs!J133=0,0,'Gross Margin'!H55/Inputs!J133)</f>
        <v>0</v>
      </c>
      <c r="I8597" s="106">
        <f>IF(Inputs!K133=0,0,'Gross Margin'!I55/Inputs!K133)</f>
        <v>0</v>
      </c>
      <c r="J8597" s="106">
        <f>IF(Inputs!L133=0,0,'Gross Margin'!J55/Inputs!L133)</f>
        <v>0</v>
      </c>
      <c r="K8597" s="49">
        <f>IF(SUM(Inputs!I133:L133)=0,0,SUM('Gross Margin'!G55:J55)/SUM(Inputs!I133:L133))</f>
        <v>0</v>
      </c>
    </row>
    <row r="8598" spans="1:11" ht="12.75" customHeight="1">
      <c r="A8598" s="55" t="str">
        <f>"   "&amp;Labels!B99</f>
        <v xml:space="preserve">   Product 5</v>
      </c>
      <c r="B8598" s="106">
        <f>IF(Inputs!D143=0,0,'Gross Margin'!B67/Inputs!D143)</f>
        <v>0</v>
      </c>
      <c r="C8598" s="106">
        <f>IF(Inputs!E143=0,0,'Gross Margin'!C67/Inputs!E143)</f>
        <v>0</v>
      </c>
      <c r="D8598" s="106">
        <f>IF(Inputs!F143=0,0,'Gross Margin'!D67/Inputs!F143)</f>
        <v>0</v>
      </c>
      <c r="E8598" s="106">
        <f>IF(Inputs!G143=0,0,'Gross Margin'!E67/Inputs!G143)</f>
        <v>0</v>
      </c>
      <c r="F8598" s="49">
        <f>IF(SUM(Inputs!D143:G143)=0,0,SUM('Gross Margin'!B67:E67)/SUM(Inputs!D143:G143))</f>
        <v>0</v>
      </c>
      <c r="G8598" s="106">
        <f>IF(Inputs!I143=0,0,'Gross Margin'!G67/Inputs!I143)</f>
        <v>0</v>
      </c>
      <c r="H8598" s="106">
        <f>IF(Inputs!J143=0,0,'Gross Margin'!H67/Inputs!J143)</f>
        <v>0</v>
      </c>
      <c r="I8598" s="106">
        <f>IF(Inputs!K143=0,0,'Gross Margin'!I67/Inputs!K143)</f>
        <v>0</v>
      </c>
      <c r="J8598" s="106">
        <f>IF(Inputs!L143=0,0,'Gross Margin'!J67/Inputs!L143)</f>
        <v>0</v>
      </c>
      <c r="K8598" s="49">
        <f>IF(SUM(Inputs!I143:L143)=0,0,SUM('Gross Margin'!G67:J67)/SUM(Inputs!I143:L143))</f>
        <v>0</v>
      </c>
    </row>
    <row r="8599" spans="1:11" ht="12.75" customHeight="1">
      <c r="A8599" s="55" t="str">
        <f>"   "&amp;Labels!B100</f>
        <v xml:space="preserve">   Product 6</v>
      </c>
      <c r="B8599" s="106">
        <f>IF(Inputs!D153=0,0,'Gross Margin'!B79/Inputs!D153)</f>
        <v>0</v>
      </c>
      <c r="C8599" s="106">
        <f>IF(Inputs!E153=0,0,'Gross Margin'!C79/Inputs!E153)</f>
        <v>0</v>
      </c>
      <c r="D8599" s="106">
        <f>IF(Inputs!F153=0,0,'Gross Margin'!D79/Inputs!F153)</f>
        <v>0</v>
      </c>
      <c r="E8599" s="106">
        <f>IF(Inputs!G153=0,0,'Gross Margin'!E79/Inputs!G153)</f>
        <v>0</v>
      </c>
      <c r="F8599" s="49">
        <f>IF(SUM(Inputs!D153:G153)=0,0,SUM('Gross Margin'!B79:E79)/SUM(Inputs!D153:G153))</f>
        <v>0</v>
      </c>
      <c r="G8599" s="106">
        <f>IF(Inputs!I153=0,0,'Gross Margin'!G79/Inputs!I153)</f>
        <v>0</v>
      </c>
      <c r="H8599" s="106">
        <f>IF(Inputs!J153=0,0,'Gross Margin'!H79/Inputs!J153)</f>
        <v>0</v>
      </c>
      <c r="I8599" s="106">
        <f>IF(Inputs!K153=0,0,'Gross Margin'!I79/Inputs!K153)</f>
        <v>0</v>
      </c>
      <c r="J8599" s="106">
        <f>IF(Inputs!L153=0,0,'Gross Margin'!J79/Inputs!L153)</f>
        <v>0</v>
      </c>
      <c r="K8599" s="49">
        <f>IF(SUM(Inputs!I153:L153)=0,0,SUM('Gross Margin'!G79:J79)/SUM(Inputs!I153:L153))</f>
        <v>0</v>
      </c>
    </row>
    <row r="8600" spans="1:11" ht="12.75" customHeight="1">
      <c r="A8600" s="55" t="str">
        <f>"   "&amp;Labels!B101</f>
        <v xml:space="preserve">   Product 7</v>
      </c>
      <c r="B8600" s="106">
        <f>IF(Inputs!D163=0,0,'Gross Margin'!B91/Inputs!D163)</f>
        <v>0</v>
      </c>
      <c r="C8600" s="106">
        <f>IF(Inputs!E163=0,0,'Gross Margin'!C91/Inputs!E163)</f>
        <v>0</v>
      </c>
      <c r="D8600" s="106">
        <f>IF(Inputs!F163=0,0,'Gross Margin'!D91/Inputs!F163)</f>
        <v>0</v>
      </c>
      <c r="E8600" s="106">
        <f>IF(Inputs!G163=0,0,'Gross Margin'!E91/Inputs!G163)</f>
        <v>0</v>
      </c>
      <c r="F8600" s="49">
        <f>IF(SUM(Inputs!D163:G163)=0,0,SUM('Gross Margin'!B91:E91)/SUM(Inputs!D163:G163))</f>
        <v>0</v>
      </c>
      <c r="G8600" s="106">
        <f>IF(Inputs!I163=0,0,'Gross Margin'!G91/Inputs!I163)</f>
        <v>0</v>
      </c>
      <c r="H8600" s="106">
        <f>IF(Inputs!J163=0,0,'Gross Margin'!H91/Inputs!J163)</f>
        <v>0</v>
      </c>
      <c r="I8600" s="106">
        <f>IF(Inputs!K163=0,0,'Gross Margin'!I91/Inputs!K163)</f>
        <v>0</v>
      </c>
      <c r="J8600" s="106">
        <f>IF(Inputs!L163=0,0,'Gross Margin'!J91/Inputs!L163)</f>
        <v>0</v>
      </c>
      <c r="K8600" s="49">
        <f>IF(SUM(Inputs!I163:L163)=0,0,SUM('Gross Margin'!G91:J91)/SUM(Inputs!I163:L163))</f>
        <v>0</v>
      </c>
    </row>
    <row r="8601" spans="1:11" ht="12.75" customHeight="1">
      <c r="A8601" s="55" t="str">
        <f>"   "&amp;Labels!B102</f>
        <v xml:space="preserve">   Product 8</v>
      </c>
      <c r="B8601" s="106">
        <f>IF(Inputs!D173=0,0,'Gross Margin'!B103/Inputs!D173)</f>
        <v>0</v>
      </c>
      <c r="C8601" s="106">
        <f>IF(Inputs!E173=0,0,'Gross Margin'!C103/Inputs!E173)</f>
        <v>0</v>
      </c>
      <c r="D8601" s="106">
        <f>IF(Inputs!F173=0,0,'Gross Margin'!D103/Inputs!F173)</f>
        <v>0</v>
      </c>
      <c r="E8601" s="106">
        <f>IF(Inputs!G173=0,0,'Gross Margin'!E103/Inputs!G173)</f>
        <v>0</v>
      </c>
      <c r="F8601" s="49">
        <f>IF(SUM(Inputs!D173:G173)=0,0,SUM('Gross Margin'!B103:E103)/SUM(Inputs!D173:G173))</f>
        <v>0</v>
      </c>
      <c r="G8601" s="106">
        <f>IF(Inputs!I173=0,0,'Gross Margin'!G103/Inputs!I173)</f>
        <v>0</v>
      </c>
      <c r="H8601" s="106">
        <f>IF(Inputs!J173=0,0,'Gross Margin'!H103/Inputs!J173)</f>
        <v>0</v>
      </c>
      <c r="I8601" s="106">
        <f>IF(Inputs!K173=0,0,'Gross Margin'!I103/Inputs!K173)</f>
        <v>0</v>
      </c>
      <c r="J8601" s="106">
        <f>IF(Inputs!L173=0,0,'Gross Margin'!J103/Inputs!L173)</f>
        <v>0</v>
      </c>
      <c r="K8601" s="49">
        <f>IF(SUM(Inputs!I173:L173)=0,0,SUM('Gross Margin'!G103:J103)/SUM(Inputs!I173:L173))</f>
        <v>0</v>
      </c>
    </row>
    <row r="8602" spans="1:11" ht="12.75" customHeight="1">
      <c r="A8602" s="55" t="str">
        <f>"   "&amp;Labels!B103</f>
        <v xml:space="preserve">   Product 9</v>
      </c>
      <c r="B8602" s="106">
        <f>IF(Inputs!D183=0,0,'Gross Margin'!B115/Inputs!D183)</f>
        <v>0</v>
      </c>
      <c r="C8602" s="106">
        <f>IF(Inputs!E183=0,0,'Gross Margin'!C115/Inputs!E183)</f>
        <v>0</v>
      </c>
      <c r="D8602" s="106">
        <f>IF(Inputs!F183=0,0,'Gross Margin'!D115/Inputs!F183)</f>
        <v>0</v>
      </c>
      <c r="E8602" s="106">
        <f>IF(Inputs!G183=0,0,'Gross Margin'!E115/Inputs!G183)</f>
        <v>0</v>
      </c>
      <c r="F8602" s="49">
        <f>IF(SUM(Inputs!D183:G183)=0,0,SUM('Gross Margin'!B115:E115)/SUM(Inputs!D183:G183))</f>
        <v>0</v>
      </c>
      <c r="G8602" s="106">
        <f>IF(Inputs!I183=0,0,'Gross Margin'!G115/Inputs!I183)</f>
        <v>0</v>
      </c>
      <c r="H8602" s="106">
        <f>IF(Inputs!J183=0,0,'Gross Margin'!H115/Inputs!J183)</f>
        <v>0</v>
      </c>
      <c r="I8602" s="106">
        <f>IF(Inputs!K183=0,0,'Gross Margin'!I115/Inputs!K183)</f>
        <v>0</v>
      </c>
      <c r="J8602" s="106">
        <f>IF(Inputs!L183=0,0,'Gross Margin'!J115/Inputs!L183)</f>
        <v>0</v>
      </c>
      <c r="K8602" s="49">
        <f>IF(SUM(Inputs!I183:L183)=0,0,SUM('Gross Margin'!G115:J115)/SUM(Inputs!I183:L183))</f>
        <v>0</v>
      </c>
    </row>
    <row r="8603" spans="1:11" ht="12.75" customHeight="1">
      <c r="A8603" s="55" t="str">
        <f>"   "&amp;Labels!B104</f>
        <v xml:space="preserve">   Product 10</v>
      </c>
      <c r="B8603" s="106">
        <f>IF(Inputs!D193=0,0,'Gross Margin'!B127/Inputs!D193)</f>
        <v>0</v>
      </c>
      <c r="C8603" s="106">
        <f>IF(Inputs!E193=0,0,'Gross Margin'!C127/Inputs!E193)</f>
        <v>0</v>
      </c>
      <c r="D8603" s="106">
        <f>IF(Inputs!F193=0,0,'Gross Margin'!D127/Inputs!F193)</f>
        <v>0</v>
      </c>
      <c r="E8603" s="106">
        <f>IF(Inputs!G193=0,0,'Gross Margin'!E127/Inputs!G193)</f>
        <v>0</v>
      </c>
      <c r="F8603" s="49">
        <f>IF(SUM(Inputs!D193:G193)=0,0,SUM('Gross Margin'!B127:E127)/SUM(Inputs!D193:G193))</f>
        <v>0</v>
      </c>
      <c r="G8603" s="106">
        <f>IF(Inputs!I193=0,0,'Gross Margin'!G127/Inputs!I193)</f>
        <v>0</v>
      </c>
      <c r="H8603" s="106">
        <f>IF(Inputs!J193=0,0,'Gross Margin'!H127/Inputs!J193)</f>
        <v>0</v>
      </c>
      <c r="I8603" s="106">
        <f>IF(Inputs!K193=0,0,'Gross Margin'!I127/Inputs!K193)</f>
        <v>0</v>
      </c>
      <c r="J8603" s="106">
        <f>IF(Inputs!L193=0,0,'Gross Margin'!J127/Inputs!L193)</f>
        <v>0</v>
      </c>
      <c r="K8603" s="49">
        <f>IF(SUM(Inputs!I193:L193)=0,0,SUM('Gross Margin'!G127:J127)/SUM(Inputs!I193:L193))</f>
        <v>0</v>
      </c>
    </row>
    <row r="8604" spans="1:11" ht="12.75" customHeight="1">
      <c r="A8604" s="63" t="str">
        <f>"   "&amp;Labels!C94</f>
        <v xml:space="preserve">   Total</v>
      </c>
      <c r="B8604" s="107">
        <f>IF(Revenue!B139=0,0,'Gross Margin'!B139/Revenue!B139)</f>
        <v>0</v>
      </c>
      <c r="C8604" s="107">
        <f>IF(Revenue!C139=0,0,'Gross Margin'!C139/Revenue!C139)</f>
        <v>0</v>
      </c>
      <c r="D8604" s="107">
        <f>IF(Revenue!D139=0,0,'Gross Margin'!D139/Revenue!D139)</f>
        <v>0</v>
      </c>
      <c r="E8604" s="107">
        <f>IF(Revenue!E139=0,0,'Gross Margin'!E139/Revenue!E139)</f>
        <v>0</v>
      </c>
      <c r="F8604" s="49">
        <f>IF(SUM(Revenue!B139:E139)=0,0,SUM('Gross Margin'!B139:E139)/SUM(Revenue!B139:E139))</f>
        <v>0</v>
      </c>
      <c r="G8604" s="107">
        <f>IF(Revenue!G139=0,0,'Gross Margin'!G139/Revenue!G139)</f>
        <v>0</v>
      </c>
      <c r="H8604" s="107">
        <f>IF(Revenue!H139=0,0,'Gross Margin'!H139/Revenue!H139)</f>
        <v>0</v>
      </c>
      <c r="I8604" s="107">
        <f>IF(Revenue!I139=0,0,'Gross Margin'!I139/Revenue!I139)</f>
        <v>0</v>
      </c>
      <c r="J8604" s="107">
        <f>IF(Revenue!J139=0,0,'Gross Margin'!J139/Revenue!J139)</f>
        <v>0</v>
      </c>
      <c r="K8604" s="49">
        <f>IF(SUM(Revenue!G139:J139)=0,0,SUM('Gross Margin'!G139:J139)/SUM(Revenue!G139:J139))</f>
        <v>0</v>
      </c>
    </row>
    <row r="8605" spans="1:11" ht="12.75" customHeight="1">
      <c r="A8605" s="17" t="str">
        <f>Labels!C68</f>
        <v>Total</v>
      </c>
      <c r="B8605" s="108">
        <f>IF(Revenue!B129=0,0,'Gross Margin'!B129/Revenue!B129)</f>
        <v>0</v>
      </c>
      <c r="C8605" s="108">
        <f>IF(Revenue!C129=0,0,'Gross Margin'!C129/Revenue!C129)</f>
        <v>0</v>
      </c>
      <c r="D8605" s="108">
        <f>IF(Revenue!D129=0,0,'Gross Margin'!D129/Revenue!D129)</f>
        <v>0</v>
      </c>
      <c r="E8605" s="108">
        <f>IF(Revenue!E129=0,0,'Gross Margin'!E129/Revenue!E129)</f>
        <v>0</v>
      </c>
      <c r="F8605" s="109">
        <f>IF(SUM(Revenue!B129:E129)=0,0,SUM('Gross Margin'!B129:E129)/SUM(Revenue!B129:E129))</f>
        <v>0</v>
      </c>
      <c r="G8605" s="108">
        <f>IF(Revenue!G129=0,0,'Gross Margin'!G129/Revenue!G129)</f>
        <v>0</v>
      </c>
      <c r="H8605" s="108">
        <f>IF(Revenue!H129=0,0,'Gross Margin'!H129/Revenue!H129)</f>
        <v>0</v>
      </c>
      <c r="I8605" s="108">
        <f>IF(Revenue!I129=0,0,'Gross Margin'!I129/Revenue!I129)</f>
        <v>0</v>
      </c>
      <c r="J8605" s="108">
        <f>IF(Revenue!J129=0,0,'Gross Margin'!J129/Revenue!J129)</f>
        <v>0</v>
      </c>
      <c r="K8605" s="109">
        <f>IF(SUM(Revenue!G129:J129)=0,0,SUM('Gross Margin'!G129:J129)/SUM(Revenue!G129:J129))</f>
        <v>0</v>
      </c>
    </row>
    <row r="8606" spans="1:11" ht="12.75" customHeight="1">
      <c r="A8606" s="55" t="str">
        <f>"   "&amp;Labels!B95</f>
        <v xml:space="preserve">   Product 1</v>
      </c>
      <c r="B8606" s="106">
        <f>IF(Revenue!B20=0,0,'Gross Margin'!B20/Revenue!B20)</f>
        <v>0</v>
      </c>
      <c r="C8606" s="106">
        <f>IF(Revenue!C20=0,0,'Gross Margin'!C20/Revenue!C20)</f>
        <v>0</v>
      </c>
      <c r="D8606" s="106">
        <f>IF(Revenue!D20=0,0,'Gross Margin'!D20/Revenue!D20)</f>
        <v>0</v>
      </c>
      <c r="E8606" s="106">
        <f>IF(Revenue!E20=0,0,'Gross Margin'!E20/Revenue!E20)</f>
        <v>0</v>
      </c>
      <c r="F8606" s="49">
        <f>IF(SUM(Revenue!B20:E20)=0,0,SUM('Gross Margin'!B20:E20)/SUM(Revenue!B20:E20))</f>
        <v>0</v>
      </c>
      <c r="G8606" s="106">
        <f>IF(Revenue!G20=0,0,'Gross Margin'!G20/Revenue!G20)</f>
        <v>0</v>
      </c>
      <c r="H8606" s="106">
        <f>IF(Revenue!H20=0,0,'Gross Margin'!H20/Revenue!H20)</f>
        <v>0</v>
      </c>
      <c r="I8606" s="106">
        <f>IF(Revenue!I20=0,0,'Gross Margin'!I20/Revenue!I20)</f>
        <v>0</v>
      </c>
      <c r="J8606" s="106">
        <f>IF(Revenue!J20=0,0,'Gross Margin'!J20/Revenue!J20)</f>
        <v>0</v>
      </c>
      <c r="K8606" s="49">
        <f>IF(SUM(Revenue!G20:J20)=0,0,SUM('Gross Margin'!G20:J20)/SUM(Revenue!G20:J20))</f>
        <v>0</v>
      </c>
    </row>
    <row r="8607" spans="1:11" ht="12.75" customHeight="1">
      <c r="A8607" s="55" t="str">
        <f>"   "&amp;Labels!B96</f>
        <v xml:space="preserve">   Product 2</v>
      </c>
      <c r="B8607" s="106">
        <f>IF(Revenue!B32=0,0,'Gross Margin'!B32/Revenue!B32)</f>
        <v>0</v>
      </c>
      <c r="C8607" s="106">
        <f>IF(Revenue!C32=0,0,'Gross Margin'!C32/Revenue!C32)</f>
        <v>0</v>
      </c>
      <c r="D8607" s="106">
        <f>IF(Revenue!D32=0,0,'Gross Margin'!D32/Revenue!D32)</f>
        <v>0</v>
      </c>
      <c r="E8607" s="106">
        <f>IF(Revenue!E32=0,0,'Gross Margin'!E32/Revenue!E32)</f>
        <v>0</v>
      </c>
      <c r="F8607" s="49">
        <f>IF(SUM(Revenue!B32:E32)=0,0,SUM('Gross Margin'!B32:E32)/SUM(Revenue!B32:E32))</f>
        <v>0</v>
      </c>
      <c r="G8607" s="106">
        <f>IF(Revenue!G32=0,0,'Gross Margin'!G32/Revenue!G32)</f>
        <v>0</v>
      </c>
      <c r="H8607" s="106">
        <f>IF(Revenue!H32=0,0,'Gross Margin'!H32/Revenue!H32)</f>
        <v>0</v>
      </c>
      <c r="I8607" s="106">
        <f>IF(Revenue!I32=0,0,'Gross Margin'!I32/Revenue!I32)</f>
        <v>0</v>
      </c>
      <c r="J8607" s="106">
        <f>IF(Revenue!J32=0,0,'Gross Margin'!J32/Revenue!J32)</f>
        <v>0</v>
      </c>
      <c r="K8607" s="49">
        <f>IF(SUM(Revenue!G32:J32)=0,0,SUM('Gross Margin'!G32:J32)/SUM(Revenue!G32:J32))</f>
        <v>0</v>
      </c>
    </row>
    <row r="8608" spans="1:11" ht="12.75" customHeight="1">
      <c r="A8608" s="55" t="str">
        <f>"   "&amp;Labels!B97</f>
        <v xml:space="preserve">   Product 3</v>
      </c>
      <c r="B8608" s="106">
        <f>IF(Revenue!B44=0,0,'Gross Margin'!B44/Revenue!B44)</f>
        <v>0</v>
      </c>
      <c r="C8608" s="106">
        <f>IF(Revenue!C44=0,0,'Gross Margin'!C44/Revenue!C44)</f>
        <v>0</v>
      </c>
      <c r="D8608" s="106">
        <f>IF(Revenue!D44=0,0,'Gross Margin'!D44/Revenue!D44)</f>
        <v>0</v>
      </c>
      <c r="E8608" s="106">
        <f>IF(Revenue!E44=0,0,'Gross Margin'!E44/Revenue!E44)</f>
        <v>0</v>
      </c>
      <c r="F8608" s="49">
        <f>IF(SUM(Revenue!B44:E44)=0,0,SUM('Gross Margin'!B44:E44)/SUM(Revenue!B44:E44))</f>
        <v>0</v>
      </c>
      <c r="G8608" s="106">
        <f>IF(Revenue!G44=0,0,'Gross Margin'!G44/Revenue!G44)</f>
        <v>0</v>
      </c>
      <c r="H8608" s="106">
        <f>IF(Revenue!H44=0,0,'Gross Margin'!H44/Revenue!H44)</f>
        <v>0</v>
      </c>
      <c r="I8608" s="106">
        <f>IF(Revenue!I44=0,0,'Gross Margin'!I44/Revenue!I44)</f>
        <v>0</v>
      </c>
      <c r="J8608" s="106">
        <f>IF(Revenue!J44=0,0,'Gross Margin'!J44/Revenue!J44)</f>
        <v>0</v>
      </c>
      <c r="K8608" s="49">
        <f>IF(SUM(Revenue!G44:J44)=0,0,SUM('Gross Margin'!G44:J44)/SUM(Revenue!G44:J44))</f>
        <v>0</v>
      </c>
    </row>
    <row r="8609" spans="1:11" ht="12.75" customHeight="1">
      <c r="A8609" s="55" t="str">
        <f>"   "&amp;Labels!B98</f>
        <v xml:space="preserve">   Product 4</v>
      </c>
      <c r="B8609" s="106">
        <f>IF(Revenue!B56=0,0,'Gross Margin'!B56/Revenue!B56)</f>
        <v>0</v>
      </c>
      <c r="C8609" s="106">
        <f>IF(Revenue!C56=0,0,'Gross Margin'!C56/Revenue!C56)</f>
        <v>0</v>
      </c>
      <c r="D8609" s="106">
        <f>IF(Revenue!D56=0,0,'Gross Margin'!D56/Revenue!D56)</f>
        <v>0</v>
      </c>
      <c r="E8609" s="106">
        <f>IF(Revenue!E56=0,0,'Gross Margin'!E56/Revenue!E56)</f>
        <v>0</v>
      </c>
      <c r="F8609" s="49">
        <f>IF(SUM(Revenue!B56:E56)=0,0,SUM('Gross Margin'!B56:E56)/SUM(Revenue!B56:E56))</f>
        <v>0</v>
      </c>
      <c r="G8609" s="106">
        <f>IF(Revenue!G56=0,0,'Gross Margin'!G56/Revenue!G56)</f>
        <v>0</v>
      </c>
      <c r="H8609" s="106">
        <f>IF(Revenue!H56=0,0,'Gross Margin'!H56/Revenue!H56)</f>
        <v>0</v>
      </c>
      <c r="I8609" s="106">
        <f>IF(Revenue!I56=0,0,'Gross Margin'!I56/Revenue!I56)</f>
        <v>0</v>
      </c>
      <c r="J8609" s="106">
        <f>IF(Revenue!J56=0,0,'Gross Margin'!J56/Revenue!J56)</f>
        <v>0</v>
      </c>
      <c r="K8609" s="49">
        <f>IF(SUM(Revenue!G56:J56)=0,0,SUM('Gross Margin'!G56:J56)/SUM(Revenue!G56:J56))</f>
        <v>0</v>
      </c>
    </row>
    <row r="8610" spans="1:11" ht="12.75" customHeight="1">
      <c r="A8610" s="55" t="str">
        <f>"   "&amp;Labels!B99</f>
        <v xml:space="preserve">   Product 5</v>
      </c>
      <c r="B8610" s="106">
        <f>IF(Revenue!B68=0,0,'Gross Margin'!B68/Revenue!B68)</f>
        <v>0</v>
      </c>
      <c r="C8610" s="106">
        <f>IF(Revenue!C68=0,0,'Gross Margin'!C68/Revenue!C68)</f>
        <v>0</v>
      </c>
      <c r="D8610" s="106">
        <f>IF(Revenue!D68=0,0,'Gross Margin'!D68/Revenue!D68)</f>
        <v>0</v>
      </c>
      <c r="E8610" s="106">
        <f>IF(Revenue!E68=0,0,'Gross Margin'!E68/Revenue!E68)</f>
        <v>0</v>
      </c>
      <c r="F8610" s="49">
        <f>IF(SUM(Revenue!B68:E68)=0,0,SUM('Gross Margin'!B68:E68)/SUM(Revenue!B68:E68))</f>
        <v>0</v>
      </c>
      <c r="G8610" s="106">
        <f>IF(Revenue!G68=0,0,'Gross Margin'!G68/Revenue!G68)</f>
        <v>0</v>
      </c>
      <c r="H8610" s="106">
        <f>IF(Revenue!H68=0,0,'Gross Margin'!H68/Revenue!H68)</f>
        <v>0</v>
      </c>
      <c r="I8610" s="106">
        <f>IF(Revenue!I68=0,0,'Gross Margin'!I68/Revenue!I68)</f>
        <v>0</v>
      </c>
      <c r="J8610" s="106">
        <f>IF(Revenue!J68=0,0,'Gross Margin'!J68/Revenue!J68)</f>
        <v>0</v>
      </c>
      <c r="K8610" s="49">
        <f>IF(SUM(Revenue!G68:J68)=0,0,SUM('Gross Margin'!G68:J68)/SUM(Revenue!G68:J68))</f>
        <v>0</v>
      </c>
    </row>
    <row r="8611" spans="1:11" ht="12.75" customHeight="1">
      <c r="A8611" s="55" t="str">
        <f>"   "&amp;Labels!B100</f>
        <v xml:space="preserve">   Product 6</v>
      </c>
      <c r="B8611" s="106">
        <f>IF(Revenue!B80=0,0,'Gross Margin'!B80/Revenue!B80)</f>
        <v>0</v>
      </c>
      <c r="C8611" s="106">
        <f>IF(Revenue!C80=0,0,'Gross Margin'!C80/Revenue!C80)</f>
        <v>0</v>
      </c>
      <c r="D8611" s="106">
        <f>IF(Revenue!D80=0,0,'Gross Margin'!D80/Revenue!D80)</f>
        <v>0</v>
      </c>
      <c r="E8611" s="106">
        <f>IF(Revenue!E80=0,0,'Gross Margin'!E80/Revenue!E80)</f>
        <v>0</v>
      </c>
      <c r="F8611" s="49">
        <f>IF(SUM(Revenue!B80:E80)=0,0,SUM('Gross Margin'!B80:E80)/SUM(Revenue!B80:E80))</f>
        <v>0</v>
      </c>
      <c r="G8611" s="106">
        <f>IF(Revenue!G80=0,0,'Gross Margin'!G80/Revenue!G80)</f>
        <v>0</v>
      </c>
      <c r="H8611" s="106">
        <f>IF(Revenue!H80=0,0,'Gross Margin'!H80/Revenue!H80)</f>
        <v>0</v>
      </c>
      <c r="I8611" s="106">
        <f>IF(Revenue!I80=0,0,'Gross Margin'!I80/Revenue!I80)</f>
        <v>0</v>
      </c>
      <c r="J8611" s="106">
        <f>IF(Revenue!J80=0,0,'Gross Margin'!J80/Revenue!J80)</f>
        <v>0</v>
      </c>
      <c r="K8611" s="49">
        <f>IF(SUM(Revenue!G80:J80)=0,0,SUM('Gross Margin'!G80:J80)/SUM(Revenue!G80:J80))</f>
        <v>0</v>
      </c>
    </row>
    <row r="8612" spans="1:11" ht="12.75" customHeight="1">
      <c r="A8612" s="55" t="str">
        <f>"   "&amp;Labels!B101</f>
        <v xml:space="preserve">   Product 7</v>
      </c>
      <c r="B8612" s="106">
        <f>IF(Revenue!B92=0,0,'Gross Margin'!B92/Revenue!B92)</f>
        <v>0</v>
      </c>
      <c r="C8612" s="106">
        <f>IF(Revenue!C92=0,0,'Gross Margin'!C92/Revenue!C92)</f>
        <v>0</v>
      </c>
      <c r="D8612" s="106">
        <f>IF(Revenue!D92=0,0,'Gross Margin'!D92/Revenue!D92)</f>
        <v>0</v>
      </c>
      <c r="E8612" s="106">
        <f>IF(Revenue!E92=0,0,'Gross Margin'!E92/Revenue!E92)</f>
        <v>0</v>
      </c>
      <c r="F8612" s="49">
        <f>IF(SUM(Revenue!B92:E92)=0,0,SUM('Gross Margin'!B92:E92)/SUM(Revenue!B92:E92))</f>
        <v>0</v>
      </c>
      <c r="G8612" s="106">
        <f>IF(Revenue!G92=0,0,'Gross Margin'!G92/Revenue!G92)</f>
        <v>0</v>
      </c>
      <c r="H8612" s="106">
        <f>IF(Revenue!H92=0,0,'Gross Margin'!H92/Revenue!H92)</f>
        <v>0</v>
      </c>
      <c r="I8612" s="106">
        <f>IF(Revenue!I92=0,0,'Gross Margin'!I92/Revenue!I92)</f>
        <v>0</v>
      </c>
      <c r="J8612" s="106">
        <f>IF(Revenue!J92=0,0,'Gross Margin'!J92/Revenue!J92)</f>
        <v>0</v>
      </c>
      <c r="K8612" s="49">
        <f>IF(SUM(Revenue!G92:J92)=0,0,SUM('Gross Margin'!G92:J92)/SUM(Revenue!G92:J92))</f>
        <v>0</v>
      </c>
    </row>
    <row r="8613" spans="1:11" ht="12.75" customHeight="1">
      <c r="A8613" s="55" t="str">
        <f>"   "&amp;Labels!B102</f>
        <v xml:space="preserve">   Product 8</v>
      </c>
      <c r="B8613" s="106">
        <f>IF(Revenue!B104=0,0,'Gross Margin'!B104/Revenue!B104)</f>
        <v>0</v>
      </c>
      <c r="C8613" s="106">
        <f>IF(Revenue!C104=0,0,'Gross Margin'!C104/Revenue!C104)</f>
        <v>0</v>
      </c>
      <c r="D8613" s="106">
        <f>IF(Revenue!D104=0,0,'Gross Margin'!D104/Revenue!D104)</f>
        <v>0</v>
      </c>
      <c r="E8613" s="106">
        <f>IF(Revenue!E104=0,0,'Gross Margin'!E104/Revenue!E104)</f>
        <v>0</v>
      </c>
      <c r="F8613" s="49">
        <f>IF(SUM(Revenue!B104:E104)=0,0,SUM('Gross Margin'!B104:E104)/SUM(Revenue!B104:E104))</f>
        <v>0</v>
      </c>
      <c r="G8613" s="106">
        <f>IF(Revenue!G104=0,0,'Gross Margin'!G104/Revenue!G104)</f>
        <v>0</v>
      </c>
      <c r="H8613" s="106">
        <f>IF(Revenue!H104=0,0,'Gross Margin'!H104/Revenue!H104)</f>
        <v>0</v>
      </c>
      <c r="I8613" s="106">
        <f>IF(Revenue!I104=0,0,'Gross Margin'!I104/Revenue!I104)</f>
        <v>0</v>
      </c>
      <c r="J8613" s="106">
        <f>IF(Revenue!J104=0,0,'Gross Margin'!J104/Revenue!J104)</f>
        <v>0</v>
      </c>
      <c r="K8613" s="49">
        <f>IF(SUM(Revenue!G104:J104)=0,0,SUM('Gross Margin'!G104:J104)/SUM(Revenue!G104:J104))</f>
        <v>0</v>
      </c>
    </row>
    <row r="8614" spans="1:11" ht="12.75" customHeight="1">
      <c r="A8614" s="55" t="str">
        <f>"   "&amp;Labels!B103</f>
        <v xml:space="preserve">   Product 9</v>
      </c>
      <c r="B8614" s="106">
        <f>IF(Revenue!B116=0,0,'Gross Margin'!B116/Revenue!B116)</f>
        <v>0</v>
      </c>
      <c r="C8614" s="106">
        <f>IF(Revenue!C116=0,0,'Gross Margin'!C116/Revenue!C116)</f>
        <v>0</v>
      </c>
      <c r="D8614" s="106">
        <f>IF(Revenue!D116=0,0,'Gross Margin'!D116/Revenue!D116)</f>
        <v>0</v>
      </c>
      <c r="E8614" s="106">
        <f>IF(Revenue!E116=0,0,'Gross Margin'!E116/Revenue!E116)</f>
        <v>0</v>
      </c>
      <c r="F8614" s="49">
        <f>IF(SUM(Revenue!B116:E116)=0,0,SUM('Gross Margin'!B116:E116)/SUM(Revenue!B116:E116))</f>
        <v>0</v>
      </c>
      <c r="G8614" s="106">
        <f>IF(Revenue!G116=0,0,'Gross Margin'!G116/Revenue!G116)</f>
        <v>0</v>
      </c>
      <c r="H8614" s="106">
        <f>IF(Revenue!H116=0,0,'Gross Margin'!H116/Revenue!H116)</f>
        <v>0</v>
      </c>
      <c r="I8614" s="106">
        <f>IF(Revenue!I116=0,0,'Gross Margin'!I116/Revenue!I116)</f>
        <v>0</v>
      </c>
      <c r="J8614" s="106">
        <f>IF(Revenue!J116=0,0,'Gross Margin'!J116/Revenue!J116)</f>
        <v>0</v>
      </c>
      <c r="K8614" s="49">
        <f>IF(SUM(Revenue!G116:J116)=0,0,SUM('Gross Margin'!G116:J116)/SUM(Revenue!G116:J116))</f>
        <v>0</v>
      </c>
    </row>
    <row r="8615" spans="1:11" ht="12.75" customHeight="1">
      <c r="A8615" s="55" t="str">
        <f>"   "&amp;Labels!B104</f>
        <v xml:space="preserve">   Product 10</v>
      </c>
      <c r="B8615" s="106">
        <f>IF(Revenue!B128=0,0,'Gross Margin'!B128/Revenue!B128)</f>
        <v>0</v>
      </c>
      <c r="C8615" s="106">
        <f>IF(Revenue!C128=0,0,'Gross Margin'!C128/Revenue!C128)</f>
        <v>0</v>
      </c>
      <c r="D8615" s="106">
        <f>IF(Revenue!D128=0,0,'Gross Margin'!D128/Revenue!D128)</f>
        <v>0</v>
      </c>
      <c r="E8615" s="106">
        <f>IF(Revenue!E128=0,0,'Gross Margin'!E128/Revenue!E128)</f>
        <v>0</v>
      </c>
      <c r="F8615" s="49">
        <f>IF(SUM(Revenue!B128:E128)=0,0,SUM('Gross Margin'!B128:E128)/SUM(Revenue!B128:E128))</f>
        <v>0</v>
      </c>
      <c r="G8615" s="106">
        <f>IF(Revenue!G128=0,0,'Gross Margin'!G128/Revenue!G128)</f>
        <v>0</v>
      </c>
      <c r="H8615" s="106">
        <f>IF(Revenue!H128=0,0,'Gross Margin'!H128/Revenue!H128)</f>
        <v>0</v>
      </c>
      <c r="I8615" s="106">
        <f>IF(Revenue!I128=0,0,'Gross Margin'!I128/Revenue!I128)</f>
        <v>0</v>
      </c>
      <c r="J8615" s="106">
        <f>IF(Revenue!J128=0,0,'Gross Margin'!J128/Revenue!J128)</f>
        <v>0</v>
      </c>
      <c r="K8615" s="49">
        <f>IF(SUM(Revenue!G128:J128)=0,0,SUM('Gross Margin'!G128:J128)/SUM(Revenue!G128:J128))</f>
        <v>0</v>
      </c>
    </row>
    <row r="8616" spans="1:11" ht="12.75" customHeight="1">
      <c r="A8616" s="58" t="str">
        <f>"   "&amp;Labels!C94</f>
        <v xml:space="preserve">   Total</v>
      </c>
      <c r="B8616" s="110">
        <f>B8605</f>
        <v>0</v>
      </c>
      <c r="C8616" s="110">
        <f>C8605</f>
        <v>0</v>
      </c>
      <c r="D8616" s="110">
        <f>D8605</f>
        <v>0</v>
      </c>
      <c r="E8616" s="110">
        <f>E8605</f>
        <v>0</v>
      </c>
      <c r="F8616" s="51">
        <f>IF(SUM(Revenue!B129:E129)=0,0,SUM('Gross Margin'!B129:E129)/SUM(Revenue!B129:E129))</f>
        <v>0</v>
      </c>
      <c r="G8616" s="110">
        <f>G8605</f>
        <v>0</v>
      </c>
      <c r="H8616" s="110">
        <f>H8605</f>
        <v>0</v>
      </c>
      <c r="I8616" s="110">
        <f>I8605</f>
        <v>0</v>
      </c>
      <c r="J8616" s="110">
        <f>J8605</f>
        <v>0</v>
      </c>
      <c r="K8616" s="51">
        <f>IF(SUM(Revenue!G129:J129)=0,0,SUM('Gross Margin'!G129:J129)/SUM(Revenue!G129:J129))</f>
        <v>0</v>
      </c>
    </row>
    <row r="8617" spans="1:11" ht="12.75" customHeight="1">
      <c r="A8617" s="1" t="str">
        <f>"Bluebird_GM_pct_tsum_1"</f>
        <v>Bluebird_GM_pct_tsum_1</v>
      </c>
    </row>
    <row r="8618" spans="1:11" ht="12.75" customHeight="1">
      <c r="A8618" s="3" t="str">
        <f>Labels!D95</f>
        <v>Products</v>
      </c>
      <c r="B8618" s="27" t="str">
        <f>"Q1 FY2009"</f>
        <v>Q1 FY2009</v>
      </c>
      <c r="C8618" s="28" t="str">
        <f>"Q2 FY2009"</f>
        <v>Q2 FY2009</v>
      </c>
      <c r="D8618" s="28" t="str">
        <f>"Q3 FY2009"</f>
        <v>Q3 FY2009</v>
      </c>
      <c r="E8618" s="28" t="str">
        <f>"Q4 FY2009"</f>
        <v>Q4 FY2009</v>
      </c>
      <c r="F8618" s="39" t="str">
        <f>"FY2009"</f>
        <v>FY2009</v>
      </c>
      <c r="G8618" s="28" t="str">
        <f>"Q1 FY2010"</f>
        <v>Q1 FY2010</v>
      </c>
      <c r="H8618" s="28" t="str">
        <f>"Q2 FY2010"</f>
        <v>Q2 FY2010</v>
      </c>
      <c r="I8618" s="28" t="str">
        <f>"Q3 FY2010"</f>
        <v>Q3 FY2010</v>
      </c>
      <c r="J8618" s="28" t="str">
        <f>"Q4 FY2010"</f>
        <v>Q4 FY2010</v>
      </c>
      <c r="K8618" s="39" t="str">
        <f>"FY2010"</f>
        <v>FY2010</v>
      </c>
    </row>
    <row r="8619" spans="1:11" ht="12.75" customHeight="1">
      <c r="A8619" s="52" t="str">
        <f>Labels!B95</f>
        <v>Product 1</v>
      </c>
      <c r="B8619" s="111">
        <f>IF('(Other Computations)'!B238=0,0,'(Other Computations)'!B173/'(Other Computations)'!B238)</f>
        <v>0</v>
      </c>
      <c r="C8619" s="111">
        <f>IF('(Other Computations)'!C238=0,0,'(Other Computations)'!B173/'(Other Computations)'!C238)</f>
        <v>0</v>
      </c>
      <c r="D8619" s="111">
        <f>IF('(Other Computations)'!D238=0,0,'(Other Computations)'!B173/'(Other Computations)'!D238)</f>
        <v>0</v>
      </c>
      <c r="E8619" s="111">
        <f>IF('(Other Computations)'!E238=0,0,'(Other Computations)'!B173/'(Other Computations)'!E238)</f>
        <v>0</v>
      </c>
      <c r="F8619" s="79">
        <f>IF(SUM('(Other Computations)'!B238:E238)=0,0,'(Other Computations)'!B173/SUM('(Other Computations)'!B238:E238))</f>
        <v>0</v>
      </c>
      <c r="G8619" s="111">
        <f>IF('(Other Computations)'!G238=0,0,'(Other Computations)'!B173/'(Other Computations)'!G238)</f>
        <v>0</v>
      </c>
      <c r="H8619" s="111">
        <f>IF('(Other Computations)'!H238=0,0,'(Other Computations)'!B173/'(Other Computations)'!H238)</f>
        <v>0</v>
      </c>
      <c r="I8619" s="111">
        <f>IF('(Other Computations)'!I238=0,0,'(Other Computations)'!B173/'(Other Computations)'!I238)</f>
        <v>0</v>
      </c>
      <c r="J8619" s="111">
        <f>IF('(Other Computations)'!J238=0,0,'(Other Computations)'!B173/'(Other Computations)'!J238)</f>
        <v>0</v>
      </c>
      <c r="K8619" s="79">
        <f>IF(SUM('(Other Computations)'!G238:J238)=0,0,'(Other Computations)'!B173/SUM('(Other Computations)'!G238:J238))</f>
        <v>0</v>
      </c>
    </row>
    <row r="8620" spans="1:11" ht="12.75" customHeight="1">
      <c r="A8620" s="63" t="str">
        <f>Labels!B96</f>
        <v>Product 2</v>
      </c>
      <c r="B8620" s="112">
        <f>IF('(Other Computations)'!B239=0,0,'(Other Computations)'!B174/'(Other Computations)'!B239)</f>
        <v>0</v>
      </c>
      <c r="C8620" s="112">
        <f>IF('(Other Computations)'!C239=0,0,'(Other Computations)'!B174/'(Other Computations)'!C239)</f>
        <v>0</v>
      </c>
      <c r="D8620" s="112">
        <f>IF('(Other Computations)'!D239=0,0,'(Other Computations)'!B174/'(Other Computations)'!D239)</f>
        <v>0</v>
      </c>
      <c r="E8620" s="112">
        <f>IF('(Other Computations)'!E239=0,0,'(Other Computations)'!B174/'(Other Computations)'!E239)</f>
        <v>0</v>
      </c>
      <c r="F8620" s="83">
        <f>IF(SUM('(Other Computations)'!B239:E239)=0,0,'(Other Computations)'!B174/SUM('(Other Computations)'!B239:E239))</f>
        <v>0</v>
      </c>
      <c r="G8620" s="112">
        <f>IF('(Other Computations)'!G239=0,0,'(Other Computations)'!B174/'(Other Computations)'!G239)</f>
        <v>0</v>
      </c>
      <c r="H8620" s="112">
        <f>IF('(Other Computations)'!H239=0,0,'(Other Computations)'!B174/'(Other Computations)'!H239)</f>
        <v>0</v>
      </c>
      <c r="I8620" s="112">
        <f>IF('(Other Computations)'!I239=0,0,'(Other Computations)'!B174/'(Other Computations)'!I239)</f>
        <v>0</v>
      </c>
      <c r="J8620" s="112">
        <f>IF('(Other Computations)'!J239=0,0,'(Other Computations)'!B174/'(Other Computations)'!J239)</f>
        <v>0</v>
      </c>
      <c r="K8620" s="83">
        <f>IF(SUM('(Other Computations)'!G239:J239)=0,0,'(Other Computations)'!B174/SUM('(Other Computations)'!G239:J239))</f>
        <v>0</v>
      </c>
    </row>
    <row r="8621" spans="1:11" ht="12.75" customHeight="1">
      <c r="A8621" s="63" t="str">
        <f>Labels!B97</f>
        <v>Product 3</v>
      </c>
      <c r="B8621" s="112">
        <f>IF('(Other Computations)'!B240=0,0,'(Other Computations)'!B175/'(Other Computations)'!B240)</f>
        <v>0</v>
      </c>
      <c r="C8621" s="112">
        <f>IF('(Other Computations)'!C240=0,0,'(Other Computations)'!B175/'(Other Computations)'!C240)</f>
        <v>0</v>
      </c>
      <c r="D8621" s="112">
        <f>IF('(Other Computations)'!D240=0,0,'(Other Computations)'!B175/'(Other Computations)'!D240)</f>
        <v>0</v>
      </c>
      <c r="E8621" s="112">
        <f>IF('(Other Computations)'!E240=0,0,'(Other Computations)'!B175/'(Other Computations)'!E240)</f>
        <v>0</v>
      </c>
      <c r="F8621" s="83">
        <f>IF(SUM('(Other Computations)'!B240:E240)=0,0,'(Other Computations)'!B175/SUM('(Other Computations)'!B240:E240))</f>
        <v>0</v>
      </c>
      <c r="G8621" s="112">
        <f>IF('(Other Computations)'!G240=0,0,'(Other Computations)'!B175/'(Other Computations)'!G240)</f>
        <v>0</v>
      </c>
      <c r="H8621" s="112">
        <f>IF('(Other Computations)'!H240=0,0,'(Other Computations)'!B175/'(Other Computations)'!H240)</f>
        <v>0</v>
      </c>
      <c r="I8621" s="112">
        <f>IF('(Other Computations)'!I240=0,0,'(Other Computations)'!B175/'(Other Computations)'!I240)</f>
        <v>0</v>
      </c>
      <c r="J8621" s="112">
        <f>IF('(Other Computations)'!J240=0,0,'(Other Computations)'!B175/'(Other Computations)'!J240)</f>
        <v>0</v>
      </c>
      <c r="K8621" s="83">
        <f>IF(SUM('(Other Computations)'!G240:J240)=0,0,'(Other Computations)'!B175/SUM('(Other Computations)'!G240:J240))</f>
        <v>0</v>
      </c>
    </row>
    <row r="8622" spans="1:11" ht="12.75" customHeight="1">
      <c r="A8622" s="63" t="str">
        <f>Labels!B98</f>
        <v>Product 4</v>
      </c>
      <c r="B8622" s="112">
        <f>IF('(Other Computations)'!B241=0,0,'(Other Computations)'!B176/'(Other Computations)'!B241)</f>
        <v>0</v>
      </c>
      <c r="C8622" s="112">
        <f>IF('(Other Computations)'!C241=0,0,'(Other Computations)'!B176/'(Other Computations)'!C241)</f>
        <v>0</v>
      </c>
      <c r="D8622" s="112">
        <f>IF('(Other Computations)'!D241=0,0,'(Other Computations)'!B176/'(Other Computations)'!D241)</f>
        <v>0</v>
      </c>
      <c r="E8622" s="112">
        <f>IF('(Other Computations)'!E241=0,0,'(Other Computations)'!B176/'(Other Computations)'!E241)</f>
        <v>0</v>
      </c>
      <c r="F8622" s="83">
        <f>IF(SUM('(Other Computations)'!B241:E241)=0,0,'(Other Computations)'!B176/SUM('(Other Computations)'!B241:E241))</f>
        <v>0</v>
      </c>
      <c r="G8622" s="112">
        <f>IF('(Other Computations)'!G241=0,0,'(Other Computations)'!B176/'(Other Computations)'!G241)</f>
        <v>0</v>
      </c>
      <c r="H8622" s="112">
        <f>IF('(Other Computations)'!H241=0,0,'(Other Computations)'!B176/'(Other Computations)'!H241)</f>
        <v>0</v>
      </c>
      <c r="I8622" s="112">
        <f>IF('(Other Computations)'!I241=0,0,'(Other Computations)'!B176/'(Other Computations)'!I241)</f>
        <v>0</v>
      </c>
      <c r="J8622" s="112">
        <f>IF('(Other Computations)'!J241=0,0,'(Other Computations)'!B176/'(Other Computations)'!J241)</f>
        <v>0</v>
      </c>
      <c r="K8622" s="83">
        <f>IF(SUM('(Other Computations)'!G241:J241)=0,0,'(Other Computations)'!B176/SUM('(Other Computations)'!G241:J241))</f>
        <v>0</v>
      </c>
    </row>
    <row r="8623" spans="1:11" ht="12.75" customHeight="1">
      <c r="A8623" s="63" t="str">
        <f>Labels!B99</f>
        <v>Product 5</v>
      </c>
      <c r="B8623" s="112">
        <f>IF('(Other Computations)'!B242=0,0,'(Other Computations)'!B177/'(Other Computations)'!B242)</f>
        <v>0</v>
      </c>
      <c r="C8623" s="112">
        <f>IF('(Other Computations)'!C242=0,0,'(Other Computations)'!B177/'(Other Computations)'!C242)</f>
        <v>0</v>
      </c>
      <c r="D8623" s="112">
        <f>IF('(Other Computations)'!D242=0,0,'(Other Computations)'!B177/'(Other Computations)'!D242)</f>
        <v>0</v>
      </c>
      <c r="E8623" s="112">
        <f>IF('(Other Computations)'!E242=0,0,'(Other Computations)'!B177/'(Other Computations)'!E242)</f>
        <v>0</v>
      </c>
      <c r="F8623" s="83">
        <f>IF(SUM('(Other Computations)'!B242:E242)=0,0,'(Other Computations)'!B177/SUM('(Other Computations)'!B242:E242))</f>
        <v>0</v>
      </c>
      <c r="G8623" s="112">
        <f>IF('(Other Computations)'!G242=0,0,'(Other Computations)'!B177/'(Other Computations)'!G242)</f>
        <v>0</v>
      </c>
      <c r="H8623" s="112">
        <f>IF('(Other Computations)'!H242=0,0,'(Other Computations)'!B177/'(Other Computations)'!H242)</f>
        <v>0</v>
      </c>
      <c r="I8623" s="112">
        <f>IF('(Other Computations)'!I242=0,0,'(Other Computations)'!B177/'(Other Computations)'!I242)</f>
        <v>0</v>
      </c>
      <c r="J8623" s="112">
        <f>IF('(Other Computations)'!J242=0,0,'(Other Computations)'!B177/'(Other Computations)'!J242)</f>
        <v>0</v>
      </c>
      <c r="K8623" s="83">
        <f>IF(SUM('(Other Computations)'!G242:J242)=0,0,'(Other Computations)'!B177/SUM('(Other Computations)'!G242:J242))</f>
        <v>0</v>
      </c>
    </row>
    <row r="8624" spans="1:11" ht="12.75" customHeight="1">
      <c r="A8624" s="63" t="str">
        <f>Labels!B100</f>
        <v>Product 6</v>
      </c>
      <c r="B8624" s="112">
        <f>IF('(Other Computations)'!B243=0,0,'(Other Computations)'!B178/'(Other Computations)'!B243)</f>
        <v>0</v>
      </c>
      <c r="C8624" s="112">
        <f>IF('(Other Computations)'!C243=0,0,'(Other Computations)'!B178/'(Other Computations)'!C243)</f>
        <v>0</v>
      </c>
      <c r="D8624" s="112">
        <f>IF('(Other Computations)'!D243=0,0,'(Other Computations)'!B178/'(Other Computations)'!D243)</f>
        <v>0</v>
      </c>
      <c r="E8624" s="112">
        <f>IF('(Other Computations)'!E243=0,0,'(Other Computations)'!B178/'(Other Computations)'!E243)</f>
        <v>0</v>
      </c>
      <c r="F8624" s="83">
        <f>IF(SUM('(Other Computations)'!B243:E243)=0,0,'(Other Computations)'!B178/SUM('(Other Computations)'!B243:E243))</f>
        <v>0</v>
      </c>
      <c r="G8624" s="112">
        <f>IF('(Other Computations)'!G243=0,0,'(Other Computations)'!B178/'(Other Computations)'!G243)</f>
        <v>0</v>
      </c>
      <c r="H8624" s="112">
        <f>IF('(Other Computations)'!H243=0,0,'(Other Computations)'!B178/'(Other Computations)'!H243)</f>
        <v>0</v>
      </c>
      <c r="I8624" s="112">
        <f>IF('(Other Computations)'!I243=0,0,'(Other Computations)'!B178/'(Other Computations)'!I243)</f>
        <v>0</v>
      </c>
      <c r="J8624" s="112">
        <f>IF('(Other Computations)'!J243=0,0,'(Other Computations)'!B178/'(Other Computations)'!J243)</f>
        <v>0</v>
      </c>
      <c r="K8624" s="83">
        <f>IF(SUM('(Other Computations)'!G243:J243)=0,0,'(Other Computations)'!B178/SUM('(Other Computations)'!G243:J243))</f>
        <v>0</v>
      </c>
    </row>
    <row r="8625" spans="1:11" ht="12.75" customHeight="1">
      <c r="A8625" s="63" t="str">
        <f>Labels!B101</f>
        <v>Product 7</v>
      </c>
      <c r="B8625" s="112">
        <f>IF('(Other Computations)'!B244=0,0,'(Other Computations)'!B179/'(Other Computations)'!B244)</f>
        <v>0</v>
      </c>
      <c r="C8625" s="112">
        <f>IF('(Other Computations)'!C244=0,0,'(Other Computations)'!B179/'(Other Computations)'!C244)</f>
        <v>0</v>
      </c>
      <c r="D8625" s="112">
        <f>IF('(Other Computations)'!D244=0,0,'(Other Computations)'!B179/'(Other Computations)'!D244)</f>
        <v>0</v>
      </c>
      <c r="E8625" s="112">
        <f>IF('(Other Computations)'!E244=0,0,'(Other Computations)'!B179/'(Other Computations)'!E244)</f>
        <v>0</v>
      </c>
      <c r="F8625" s="83">
        <f>IF(SUM('(Other Computations)'!B244:E244)=0,0,'(Other Computations)'!B179/SUM('(Other Computations)'!B244:E244))</f>
        <v>0</v>
      </c>
      <c r="G8625" s="112">
        <f>IF('(Other Computations)'!G244=0,0,'(Other Computations)'!B179/'(Other Computations)'!G244)</f>
        <v>0</v>
      </c>
      <c r="H8625" s="112">
        <f>IF('(Other Computations)'!H244=0,0,'(Other Computations)'!B179/'(Other Computations)'!H244)</f>
        <v>0</v>
      </c>
      <c r="I8625" s="112">
        <f>IF('(Other Computations)'!I244=0,0,'(Other Computations)'!B179/'(Other Computations)'!I244)</f>
        <v>0</v>
      </c>
      <c r="J8625" s="112">
        <f>IF('(Other Computations)'!J244=0,0,'(Other Computations)'!B179/'(Other Computations)'!J244)</f>
        <v>0</v>
      </c>
      <c r="K8625" s="83">
        <f>IF(SUM('(Other Computations)'!G244:J244)=0,0,'(Other Computations)'!B179/SUM('(Other Computations)'!G244:J244))</f>
        <v>0</v>
      </c>
    </row>
    <row r="8626" spans="1:11" ht="12.75" customHeight="1">
      <c r="A8626" s="63" t="str">
        <f>Labels!B102</f>
        <v>Product 8</v>
      </c>
      <c r="B8626" s="112">
        <f>IF('(Other Computations)'!B245=0,0,'(Other Computations)'!B180/'(Other Computations)'!B245)</f>
        <v>0</v>
      </c>
      <c r="C8626" s="112">
        <f>IF('(Other Computations)'!C245=0,0,'(Other Computations)'!B180/'(Other Computations)'!C245)</f>
        <v>0</v>
      </c>
      <c r="D8626" s="112">
        <f>IF('(Other Computations)'!D245=0,0,'(Other Computations)'!B180/'(Other Computations)'!D245)</f>
        <v>0</v>
      </c>
      <c r="E8626" s="112">
        <f>IF('(Other Computations)'!E245=0,0,'(Other Computations)'!B180/'(Other Computations)'!E245)</f>
        <v>0</v>
      </c>
      <c r="F8626" s="83">
        <f>IF(SUM('(Other Computations)'!B245:E245)=0,0,'(Other Computations)'!B180/SUM('(Other Computations)'!B245:E245))</f>
        <v>0</v>
      </c>
      <c r="G8626" s="112">
        <f>IF('(Other Computations)'!G245=0,0,'(Other Computations)'!B180/'(Other Computations)'!G245)</f>
        <v>0</v>
      </c>
      <c r="H8626" s="112">
        <f>IF('(Other Computations)'!H245=0,0,'(Other Computations)'!B180/'(Other Computations)'!H245)</f>
        <v>0</v>
      </c>
      <c r="I8626" s="112">
        <f>IF('(Other Computations)'!I245=0,0,'(Other Computations)'!B180/'(Other Computations)'!I245)</f>
        <v>0</v>
      </c>
      <c r="J8626" s="112">
        <f>IF('(Other Computations)'!J245=0,0,'(Other Computations)'!B180/'(Other Computations)'!J245)</f>
        <v>0</v>
      </c>
      <c r="K8626" s="83">
        <f>IF(SUM('(Other Computations)'!G245:J245)=0,0,'(Other Computations)'!B180/SUM('(Other Computations)'!G245:J245))</f>
        <v>0</v>
      </c>
    </row>
    <row r="8627" spans="1:11" ht="12.75" customHeight="1">
      <c r="A8627" s="63" t="str">
        <f>Labels!B103</f>
        <v>Product 9</v>
      </c>
      <c r="B8627" s="112">
        <f>IF('(Other Computations)'!B246=0,0,'(Other Computations)'!B181/'(Other Computations)'!B246)</f>
        <v>0</v>
      </c>
      <c r="C8627" s="112">
        <f>IF('(Other Computations)'!C246=0,0,'(Other Computations)'!B181/'(Other Computations)'!C246)</f>
        <v>0</v>
      </c>
      <c r="D8627" s="112">
        <f>IF('(Other Computations)'!D246=0,0,'(Other Computations)'!B181/'(Other Computations)'!D246)</f>
        <v>0</v>
      </c>
      <c r="E8627" s="112">
        <f>IF('(Other Computations)'!E246=0,0,'(Other Computations)'!B181/'(Other Computations)'!E246)</f>
        <v>0</v>
      </c>
      <c r="F8627" s="83">
        <f>IF(SUM('(Other Computations)'!B246:E246)=0,0,'(Other Computations)'!B181/SUM('(Other Computations)'!B246:E246))</f>
        <v>0</v>
      </c>
      <c r="G8627" s="112">
        <f>IF('(Other Computations)'!G246=0,0,'(Other Computations)'!B181/'(Other Computations)'!G246)</f>
        <v>0</v>
      </c>
      <c r="H8627" s="112">
        <f>IF('(Other Computations)'!H246=0,0,'(Other Computations)'!B181/'(Other Computations)'!H246)</f>
        <v>0</v>
      </c>
      <c r="I8627" s="112">
        <f>IF('(Other Computations)'!I246=0,0,'(Other Computations)'!B181/'(Other Computations)'!I246)</f>
        <v>0</v>
      </c>
      <c r="J8627" s="112">
        <f>IF('(Other Computations)'!J246=0,0,'(Other Computations)'!B181/'(Other Computations)'!J246)</f>
        <v>0</v>
      </c>
      <c r="K8627" s="83">
        <f>IF(SUM('(Other Computations)'!G246:J246)=0,0,'(Other Computations)'!B181/SUM('(Other Computations)'!G246:J246))</f>
        <v>0</v>
      </c>
    </row>
    <row r="8628" spans="1:11" ht="12.75" customHeight="1">
      <c r="A8628" s="63" t="str">
        <f>Labels!B104</f>
        <v>Product 10</v>
      </c>
      <c r="B8628" s="112">
        <f>IF('(Other Computations)'!B247=0,0,'(Other Computations)'!B182/'(Other Computations)'!B247)</f>
        <v>0</v>
      </c>
      <c r="C8628" s="112">
        <f>IF('(Other Computations)'!C247=0,0,'(Other Computations)'!B182/'(Other Computations)'!C247)</f>
        <v>0</v>
      </c>
      <c r="D8628" s="112">
        <f>IF('(Other Computations)'!D247=0,0,'(Other Computations)'!B182/'(Other Computations)'!D247)</f>
        <v>0</v>
      </c>
      <c r="E8628" s="112">
        <f>IF('(Other Computations)'!E247=0,0,'(Other Computations)'!B182/'(Other Computations)'!E247)</f>
        <v>0</v>
      </c>
      <c r="F8628" s="83">
        <f>IF(SUM('(Other Computations)'!B247:E247)=0,0,'(Other Computations)'!B182/SUM('(Other Computations)'!B247:E247))</f>
        <v>0</v>
      </c>
      <c r="G8628" s="112">
        <f>IF('(Other Computations)'!G247=0,0,'(Other Computations)'!B182/'(Other Computations)'!G247)</f>
        <v>0</v>
      </c>
      <c r="H8628" s="112">
        <f>IF('(Other Computations)'!H247=0,0,'(Other Computations)'!B182/'(Other Computations)'!H247)</f>
        <v>0</v>
      </c>
      <c r="I8628" s="112">
        <f>IF('(Other Computations)'!I247=0,0,'(Other Computations)'!B182/'(Other Computations)'!I247)</f>
        <v>0</v>
      </c>
      <c r="J8628" s="112">
        <f>IF('(Other Computations)'!J247=0,0,'(Other Computations)'!B182/'(Other Computations)'!J247)</f>
        <v>0</v>
      </c>
      <c r="K8628" s="83">
        <f>IF(SUM('(Other Computations)'!G247:J247)=0,0,'(Other Computations)'!B182/SUM('(Other Computations)'!G247:J247))</f>
        <v>0</v>
      </c>
    </row>
    <row r="8629" spans="1:11" ht="12.75" customHeight="1">
      <c r="A8629" s="17" t="str">
        <f>Labels!C94</f>
        <v>Total</v>
      </c>
      <c r="B8629" s="113">
        <f>IF('(Other Computations)'!B248=0,0,'Contrib Margin'!B9/'(Other Computations)'!B248)</f>
        <v>0</v>
      </c>
      <c r="C8629" s="113">
        <f>IF('(Other Computations)'!C248=0,0,'Contrib Margin'!B9/'(Other Computations)'!C248)</f>
        <v>0</v>
      </c>
      <c r="D8629" s="113">
        <f>IF('(Other Computations)'!D248=0,0,'Contrib Margin'!B9/'(Other Computations)'!D248)</f>
        <v>0</v>
      </c>
      <c r="E8629" s="113">
        <f>IF('(Other Computations)'!E248=0,0,'Contrib Margin'!B9/'(Other Computations)'!E248)</f>
        <v>0</v>
      </c>
      <c r="F8629" s="81">
        <f>IF(SUM('(Other Computations)'!B248:E248)=0,0,'Contrib Margin'!B9/SUM('(Other Computations)'!B248:E248))</f>
        <v>0</v>
      </c>
      <c r="G8629" s="113">
        <f>IF('(Other Computations)'!G248=0,0,'Contrib Margin'!B9/'(Other Computations)'!G248)</f>
        <v>0</v>
      </c>
      <c r="H8629" s="113">
        <f>IF('(Other Computations)'!H248=0,0,'Contrib Margin'!B9/'(Other Computations)'!H248)</f>
        <v>0</v>
      </c>
      <c r="I8629" s="113">
        <f>IF('(Other Computations)'!I248=0,0,'Contrib Margin'!B9/'(Other Computations)'!I248)</f>
        <v>0</v>
      </c>
      <c r="J8629" s="113">
        <f>IF('(Other Computations)'!J248=0,0,'Contrib Margin'!B9/'(Other Computations)'!J248)</f>
        <v>0</v>
      </c>
      <c r="K8629" s="81">
        <f>IF(SUM('(Other Computations)'!G248:J248)=0,0,'Contrib Margin'!B9/SUM('(Other Computations)'!G248:J248))</f>
        <v>0</v>
      </c>
    </row>
    <row r="8630" spans="1:11" ht="12.75" customHeight="1">
      <c r="A8630" s="1" t="str">
        <f>"Bluebird_Rev_1"</f>
        <v>Bluebird_Rev_1</v>
      </c>
    </row>
    <row r="8631" spans="1:11" ht="12.75" customHeight="1">
      <c r="A8631" s="3" t="str">
        <f>Labels!D95</f>
        <v>Products</v>
      </c>
      <c r="B8631" s="27" t="str">
        <f>"Q1 FY2009"</f>
        <v>Q1 FY2009</v>
      </c>
      <c r="C8631" s="28" t="str">
        <f>"Q2 FY2009"</f>
        <v>Q2 FY2009</v>
      </c>
      <c r="D8631" s="28" t="str">
        <f>"Q3 FY2009"</f>
        <v>Q3 FY2009</v>
      </c>
      <c r="E8631" s="28" t="str">
        <f>"Q4 FY2009"</f>
        <v>Q4 FY2009</v>
      </c>
      <c r="F8631" s="39" t="str">
        <f>"FY2009"</f>
        <v>FY2009</v>
      </c>
      <c r="G8631" s="28" t="str">
        <f>"Q1 FY2010"</f>
        <v>Q1 FY2010</v>
      </c>
      <c r="H8631" s="28" t="str">
        <f>"Q2 FY2010"</f>
        <v>Q2 FY2010</v>
      </c>
      <c r="I8631" s="28" t="str">
        <f>"Q3 FY2010"</f>
        <v>Q3 FY2010</v>
      </c>
      <c r="J8631" s="28" t="str">
        <f>"Q4 FY2010"</f>
        <v>Q4 FY2010</v>
      </c>
      <c r="K8631" s="39" t="str">
        <f>"FY2010"</f>
        <v>FY2010</v>
      </c>
    </row>
    <row r="8632" spans="1:11" ht="12.75" customHeight="1">
      <c r="A8632" s="52" t="str">
        <f>Labels!B95</f>
        <v>Product 1</v>
      </c>
      <c r="B8632" s="73"/>
      <c r="C8632" s="73"/>
      <c r="D8632" s="73"/>
      <c r="E8632" s="73"/>
      <c r="F8632" s="41"/>
      <c r="G8632" s="73"/>
      <c r="H8632" s="73"/>
      <c r="I8632" s="73"/>
      <c r="J8632" s="73"/>
      <c r="K8632" s="41"/>
    </row>
    <row r="8633" spans="1:11" ht="12.75" customHeight="1">
      <c r="A8633" s="55" t="str">
        <f>"   "&amp;Labels!B69</f>
        <v xml:space="preserve">   Customer 1</v>
      </c>
      <c r="B8633" s="74">
        <f>'GM Allocation'!B33/Inputs!D201</f>
        <v>0</v>
      </c>
      <c r="C8633" s="74">
        <f>'GM Allocation'!C33/Inputs!E201</f>
        <v>0</v>
      </c>
      <c r="D8633" s="74">
        <f>'GM Allocation'!D33/Inputs!F201</f>
        <v>0</v>
      </c>
      <c r="E8633" s="74">
        <f>'GM Allocation'!E33/Inputs!G201</f>
        <v>0</v>
      </c>
      <c r="F8633" s="43">
        <f t="shared" ref="F8633:F8643" si="1842">SUM(B8633:E8633)</f>
        <v>0</v>
      </c>
      <c r="G8633" s="74">
        <f>'GM Allocation'!G33/Inputs!I201</f>
        <v>0</v>
      </c>
      <c r="H8633" s="74">
        <f>'GM Allocation'!H33/Inputs!J201</f>
        <v>0</v>
      </c>
      <c r="I8633" s="74">
        <f>'GM Allocation'!I33/Inputs!K201</f>
        <v>0</v>
      </c>
      <c r="J8633" s="74">
        <f>'GM Allocation'!J33/Inputs!L201</f>
        <v>0</v>
      </c>
      <c r="K8633" s="43">
        <f t="shared" ref="K8633:K8643" si="1843">SUM(G8633:J8633)</f>
        <v>0</v>
      </c>
    </row>
    <row r="8634" spans="1:11" ht="12.75" customHeight="1">
      <c r="A8634" s="55" t="str">
        <f>"   "&amp;Labels!B70</f>
        <v xml:space="preserve">   Customer 2</v>
      </c>
      <c r="B8634" s="74">
        <f>'GM Allocation'!B33/Inputs!D202</f>
        <v>0</v>
      </c>
      <c r="C8634" s="74">
        <f>'GM Allocation'!C33/Inputs!E202</f>
        <v>0</v>
      </c>
      <c r="D8634" s="74">
        <f>'GM Allocation'!D33/Inputs!F202</f>
        <v>0</v>
      </c>
      <c r="E8634" s="74">
        <f>'GM Allocation'!E33/Inputs!G202</f>
        <v>0</v>
      </c>
      <c r="F8634" s="43">
        <f t="shared" si="1842"/>
        <v>0</v>
      </c>
      <c r="G8634" s="74">
        <f>'GM Allocation'!G33/Inputs!I202</f>
        <v>0</v>
      </c>
      <c r="H8634" s="74">
        <f>'GM Allocation'!H33/Inputs!J202</f>
        <v>0</v>
      </c>
      <c r="I8634" s="74">
        <f>'GM Allocation'!I33/Inputs!K202</f>
        <v>0</v>
      </c>
      <c r="J8634" s="74">
        <f>'GM Allocation'!J33/Inputs!L202</f>
        <v>0</v>
      </c>
      <c r="K8634" s="43">
        <f t="shared" si="1843"/>
        <v>0</v>
      </c>
    </row>
    <row r="8635" spans="1:11" ht="12.75" customHeight="1">
      <c r="A8635" s="55" t="str">
        <f>"   "&amp;Labels!B71</f>
        <v xml:space="preserve">   Customer 3</v>
      </c>
      <c r="B8635" s="74">
        <f>'GM Allocation'!B33/Inputs!D203</f>
        <v>0</v>
      </c>
      <c r="C8635" s="74">
        <f>'GM Allocation'!C33/Inputs!E203</f>
        <v>0</v>
      </c>
      <c r="D8635" s="74">
        <f>'GM Allocation'!D33/Inputs!F203</f>
        <v>0</v>
      </c>
      <c r="E8635" s="74">
        <f>'GM Allocation'!E33/Inputs!G203</f>
        <v>0</v>
      </c>
      <c r="F8635" s="43">
        <f t="shared" si="1842"/>
        <v>0</v>
      </c>
      <c r="G8635" s="74">
        <f>'GM Allocation'!G33/Inputs!I203</f>
        <v>0</v>
      </c>
      <c r="H8635" s="74">
        <f>'GM Allocation'!H33/Inputs!J203</f>
        <v>0</v>
      </c>
      <c r="I8635" s="74">
        <f>'GM Allocation'!I33/Inputs!K203</f>
        <v>0</v>
      </c>
      <c r="J8635" s="74">
        <f>'GM Allocation'!J33/Inputs!L203</f>
        <v>0</v>
      </c>
      <c r="K8635" s="43">
        <f t="shared" si="1843"/>
        <v>0</v>
      </c>
    </row>
    <row r="8636" spans="1:11" ht="12.75" customHeight="1">
      <c r="A8636" s="55" t="str">
        <f>"   "&amp;Labels!B72</f>
        <v xml:space="preserve">   Customer 4</v>
      </c>
      <c r="B8636" s="74">
        <f>'GM Allocation'!B33/Inputs!D204</f>
        <v>0</v>
      </c>
      <c r="C8636" s="74">
        <f>'GM Allocation'!C33/Inputs!E204</f>
        <v>0</v>
      </c>
      <c r="D8636" s="74">
        <f>'GM Allocation'!D33/Inputs!F204</f>
        <v>0</v>
      </c>
      <c r="E8636" s="74">
        <f>'GM Allocation'!E33/Inputs!G204</f>
        <v>0</v>
      </c>
      <c r="F8636" s="43">
        <f t="shared" si="1842"/>
        <v>0</v>
      </c>
      <c r="G8636" s="74">
        <f>'GM Allocation'!G33/Inputs!I204</f>
        <v>0</v>
      </c>
      <c r="H8636" s="74">
        <f>'GM Allocation'!H33/Inputs!J204</f>
        <v>0</v>
      </c>
      <c r="I8636" s="74">
        <f>'GM Allocation'!I33/Inputs!K204</f>
        <v>0</v>
      </c>
      <c r="J8636" s="74">
        <f>'GM Allocation'!J33/Inputs!L204</f>
        <v>0</v>
      </c>
      <c r="K8636" s="43">
        <f t="shared" si="1843"/>
        <v>0</v>
      </c>
    </row>
    <row r="8637" spans="1:11" ht="12.75" customHeight="1">
      <c r="A8637" s="55" t="str">
        <f>"   "&amp;Labels!B73</f>
        <v xml:space="preserve">   Customer 5</v>
      </c>
      <c r="B8637" s="74">
        <f>'GM Allocation'!B33/Inputs!D205</f>
        <v>0</v>
      </c>
      <c r="C8637" s="74">
        <f>'GM Allocation'!C33/Inputs!E205</f>
        <v>0</v>
      </c>
      <c r="D8637" s="74">
        <f>'GM Allocation'!D33/Inputs!F205</f>
        <v>0</v>
      </c>
      <c r="E8637" s="74">
        <f>'GM Allocation'!E33/Inputs!G205</f>
        <v>0</v>
      </c>
      <c r="F8637" s="43">
        <f t="shared" si="1842"/>
        <v>0</v>
      </c>
      <c r="G8637" s="74">
        <f>'GM Allocation'!G33/Inputs!I205</f>
        <v>0</v>
      </c>
      <c r="H8637" s="74">
        <f>'GM Allocation'!H33/Inputs!J205</f>
        <v>0</v>
      </c>
      <c r="I8637" s="74">
        <f>'GM Allocation'!I33/Inputs!K205</f>
        <v>0</v>
      </c>
      <c r="J8637" s="74">
        <f>'GM Allocation'!J33/Inputs!L205</f>
        <v>0</v>
      </c>
      <c r="K8637" s="43">
        <f t="shared" si="1843"/>
        <v>0</v>
      </c>
    </row>
    <row r="8638" spans="1:11" ht="12.75" customHeight="1">
      <c r="A8638" s="55" t="str">
        <f>"   "&amp;Labels!B74</f>
        <v xml:space="preserve">   Customer 6</v>
      </c>
      <c r="B8638" s="74">
        <f>'GM Allocation'!B33/Inputs!D206</f>
        <v>0</v>
      </c>
      <c r="C8638" s="74">
        <f>'GM Allocation'!C33/Inputs!E206</f>
        <v>0</v>
      </c>
      <c r="D8638" s="74">
        <f>'GM Allocation'!D33/Inputs!F206</f>
        <v>0</v>
      </c>
      <c r="E8638" s="74">
        <f>'GM Allocation'!E33/Inputs!G206</f>
        <v>0</v>
      </c>
      <c r="F8638" s="43">
        <f t="shared" si="1842"/>
        <v>0</v>
      </c>
      <c r="G8638" s="74">
        <f>'GM Allocation'!G33/Inputs!I206</f>
        <v>0</v>
      </c>
      <c r="H8638" s="74">
        <f>'GM Allocation'!H33/Inputs!J206</f>
        <v>0</v>
      </c>
      <c r="I8638" s="74">
        <f>'GM Allocation'!I33/Inputs!K206</f>
        <v>0</v>
      </c>
      <c r="J8638" s="74">
        <f>'GM Allocation'!J33/Inputs!L206</f>
        <v>0</v>
      </c>
      <c r="K8638" s="43">
        <f t="shared" si="1843"/>
        <v>0</v>
      </c>
    </row>
    <row r="8639" spans="1:11" ht="12.75" customHeight="1">
      <c r="A8639" s="55" t="str">
        <f>"   "&amp;Labels!B75</f>
        <v xml:space="preserve">   Customer 7</v>
      </c>
      <c r="B8639" s="74">
        <f>'GM Allocation'!B33/Inputs!D207</f>
        <v>0</v>
      </c>
      <c r="C8639" s="74">
        <f>'GM Allocation'!C33/Inputs!E207</f>
        <v>0</v>
      </c>
      <c r="D8639" s="74">
        <f>'GM Allocation'!D33/Inputs!F207</f>
        <v>0</v>
      </c>
      <c r="E8639" s="74">
        <f>'GM Allocation'!E33/Inputs!G207</f>
        <v>0</v>
      </c>
      <c r="F8639" s="43">
        <f t="shared" si="1842"/>
        <v>0</v>
      </c>
      <c r="G8639" s="74">
        <f>'GM Allocation'!G33/Inputs!I207</f>
        <v>0</v>
      </c>
      <c r="H8639" s="74">
        <f>'GM Allocation'!H33/Inputs!J207</f>
        <v>0</v>
      </c>
      <c r="I8639" s="74">
        <f>'GM Allocation'!I33/Inputs!K207</f>
        <v>0</v>
      </c>
      <c r="J8639" s="74">
        <f>'GM Allocation'!J33/Inputs!L207</f>
        <v>0</v>
      </c>
      <c r="K8639" s="43">
        <f t="shared" si="1843"/>
        <v>0</v>
      </c>
    </row>
    <row r="8640" spans="1:11" ht="12.75" customHeight="1">
      <c r="A8640" s="55" t="str">
        <f>"   "&amp;Labels!B76</f>
        <v xml:space="preserve">   Customer 8</v>
      </c>
      <c r="B8640" s="74">
        <f>'GM Allocation'!B33/Inputs!D208</f>
        <v>0</v>
      </c>
      <c r="C8640" s="74">
        <f>'GM Allocation'!C33/Inputs!E208</f>
        <v>0</v>
      </c>
      <c r="D8640" s="74">
        <f>'GM Allocation'!D33/Inputs!F208</f>
        <v>0</v>
      </c>
      <c r="E8640" s="74">
        <f>'GM Allocation'!E33/Inputs!G208</f>
        <v>0</v>
      </c>
      <c r="F8640" s="43">
        <f t="shared" si="1842"/>
        <v>0</v>
      </c>
      <c r="G8640" s="74">
        <f>'GM Allocation'!G33/Inputs!I208</f>
        <v>0</v>
      </c>
      <c r="H8640" s="74">
        <f>'GM Allocation'!H33/Inputs!J208</f>
        <v>0</v>
      </c>
      <c r="I8640" s="74">
        <f>'GM Allocation'!I33/Inputs!K208</f>
        <v>0</v>
      </c>
      <c r="J8640" s="74">
        <f>'GM Allocation'!J33/Inputs!L208</f>
        <v>0</v>
      </c>
      <c r="K8640" s="43">
        <f t="shared" si="1843"/>
        <v>0</v>
      </c>
    </row>
    <row r="8641" spans="1:11" ht="12.75" customHeight="1">
      <c r="A8641" s="55" t="str">
        <f>"   "&amp;Labels!B77</f>
        <v xml:space="preserve">   Customer 9</v>
      </c>
      <c r="B8641" s="74">
        <f>'GM Allocation'!B33/Inputs!D209</f>
        <v>0</v>
      </c>
      <c r="C8641" s="74">
        <f>'GM Allocation'!C33/Inputs!E209</f>
        <v>0</v>
      </c>
      <c r="D8641" s="74">
        <f>'GM Allocation'!D33/Inputs!F209</f>
        <v>0</v>
      </c>
      <c r="E8641" s="74">
        <f>'GM Allocation'!E33/Inputs!G209</f>
        <v>0</v>
      </c>
      <c r="F8641" s="43">
        <f t="shared" si="1842"/>
        <v>0</v>
      </c>
      <c r="G8641" s="74">
        <f>'GM Allocation'!G33/Inputs!I209</f>
        <v>0</v>
      </c>
      <c r="H8641" s="74">
        <f>'GM Allocation'!H33/Inputs!J209</f>
        <v>0</v>
      </c>
      <c r="I8641" s="74">
        <f>'GM Allocation'!I33/Inputs!K209</f>
        <v>0</v>
      </c>
      <c r="J8641" s="74">
        <f>'GM Allocation'!J33/Inputs!L209</f>
        <v>0</v>
      </c>
      <c r="K8641" s="43">
        <f t="shared" si="1843"/>
        <v>0</v>
      </c>
    </row>
    <row r="8642" spans="1:11" ht="12.75" customHeight="1">
      <c r="A8642" s="55" t="str">
        <f>"   "&amp;Labels!B78</f>
        <v xml:space="preserve">   Customer 10</v>
      </c>
      <c r="B8642" s="74">
        <f>'GM Allocation'!B33/Inputs!D210</f>
        <v>0</v>
      </c>
      <c r="C8642" s="74">
        <f>'GM Allocation'!C33/Inputs!E210</f>
        <v>0</v>
      </c>
      <c r="D8642" s="74">
        <f>'GM Allocation'!D33/Inputs!F210</f>
        <v>0</v>
      </c>
      <c r="E8642" s="74">
        <f>'GM Allocation'!E33/Inputs!G210</f>
        <v>0</v>
      </c>
      <c r="F8642" s="43">
        <f t="shared" si="1842"/>
        <v>0</v>
      </c>
      <c r="G8642" s="74">
        <f>'GM Allocation'!G33/Inputs!I210</f>
        <v>0</v>
      </c>
      <c r="H8642" s="74">
        <f>'GM Allocation'!H33/Inputs!J210</f>
        <v>0</v>
      </c>
      <c r="I8642" s="74">
        <f>'GM Allocation'!I33/Inputs!K210</f>
        <v>0</v>
      </c>
      <c r="J8642" s="74">
        <f>'GM Allocation'!J33/Inputs!L210</f>
        <v>0</v>
      </c>
      <c r="K8642" s="43">
        <f t="shared" si="1843"/>
        <v>0</v>
      </c>
    </row>
    <row r="8643" spans="1:11" ht="12.75" customHeight="1">
      <c r="A8643" s="63" t="str">
        <f>"   "&amp;Labels!C68</f>
        <v xml:space="preserve">   Total</v>
      </c>
      <c r="B8643" s="77">
        <f>SUM(B8633:B8642)</f>
        <v>0</v>
      </c>
      <c r="C8643" s="77">
        <f>SUM(C8633:C8642)</f>
        <v>0</v>
      </c>
      <c r="D8643" s="77">
        <f>SUM(D8633:D8642)</f>
        <v>0</v>
      </c>
      <c r="E8643" s="77">
        <f>SUM(E8633:E8642)</f>
        <v>0</v>
      </c>
      <c r="F8643" s="43">
        <f t="shared" si="1842"/>
        <v>0</v>
      </c>
      <c r="G8643" s="77">
        <f>SUM(G8633:G8642)</f>
        <v>0</v>
      </c>
      <c r="H8643" s="77">
        <f>SUM(H8633:H8642)</f>
        <v>0</v>
      </c>
      <c r="I8643" s="77">
        <f>SUM(I8633:I8642)</f>
        <v>0</v>
      </c>
      <c r="J8643" s="77">
        <f>SUM(J8633:J8642)</f>
        <v>0</v>
      </c>
      <c r="K8643" s="43">
        <f t="shared" si="1843"/>
        <v>0</v>
      </c>
    </row>
    <row r="8644" spans="1:11" ht="12.75" customHeight="1">
      <c r="A8644" s="63" t="str">
        <f>Labels!B96</f>
        <v>Product 2</v>
      </c>
      <c r="B8644" s="77"/>
      <c r="C8644" s="77"/>
      <c r="D8644" s="77"/>
      <c r="E8644" s="77"/>
      <c r="F8644" s="43"/>
      <c r="G8644" s="77"/>
      <c r="H8644" s="77"/>
      <c r="I8644" s="77"/>
      <c r="J8644" s="77"/>
      <c r="K8644" s="43"/>
    </row>
    <row r="8645" spans="1:11" ht="12.75" customHeight="1">
      <c r="A8645" s="55" t="str">
        <f>"   "&amp;Labels!B69</f>
        <v xml:space="preserve">   Customer 1</v>
      </c>
      <c r="B8645" s="74">
        <f>'GM Allocation'!B34/Inputs!D211</f>
        <v>0</v>
      </c>
      <c r="C8645" s="74">
        <f>'GM Allocation'!C34/Inputs!E211</f>
        <v>0</v>
      </c>
      <c r="D8645" s="74">
        <f>'GM Allocation'!D34/Inputs!F211</f>
        <v>0</v>
      </c>
      <c r="E8645" s="74">
        <f>'GM Allocation'!E34/Inputs!G211</f>
        <v>0</v>
      </c>
      <c r="F8645" s="43">
        <f t="shared" ref="F8645:F8655" si="1844">SUM(B8645:E8645)</f>
        <v>0</v>
      </c>
      <c r="G8645" s="74">
        <f>'GM Allocation'!G34/Inputs!I211</f>
        <v>0</v>
      </c>
      <c r="H8645" s="74">
        <f>'GM Allocation'!H34/Inputs!J211</f>
        <v>0</v>
      </c>
      <c r="I8645" s="74">
        <f>'GM Allocation'!I34/Inputs!K211</f>
        <v>0</v>
      </c>
      <c r="J8645" s="74">
        <f>'GM Allocation'!J34/Inputs!L211</f>
        <v>0</v>
      </c>
      <c r="K8645" s="43">
        <f t="shared" ref="K8645:K8655" si="1845">SUM(G8645:J8645)</f>
        <v>0</v>
      </c>
    </row>
    <row r="8646" spans="1:11" ht="12.75" customHeight="1">
      <c r="A8646" s="55" t="str">
        <f>"   "&amp;Labels!B70</f>
        <v xml:space="preserve">   Customer 2</v>
      </c>
      <c r="B8646" s="74">
        <f>'GM Allocation'!B34/Inputs!D212</f>
        <v>0</v>
      </c>
      <c r="C8646" s="74">
        <f>'GM Allocation'!C34/Inputs!E212</f>
        <v>0</v>
      </c>
      <c r="D8646" s="74">
        <f>'GM Allocation'!D34/Inputs!F212</f>
        <v>0</v>
      </c>
      <c r="E8646" s="74">
        <f>'GM Allocation'!E34/Inputs!G212</f>
        <v>0</v>
      </c>
      <c r="F8646" s="43">
        <f t="shared" si="1844"/>
        <v>0</v>
      </c>
      <c r="G8646" s="74">
        <f>'GM Allocation'!G34/Inputs!I212</f>
        <v>0</v>
      </c>
      <c r="H8646" s="74">
        <f>'GM Allocation'!H34/Inputs!J212</f>
        <v>0</v>
      </c>
      <c r="I8646" s="74">
        <f>'GM Allocation'!I34/Inputs!K212</f>
        <v>0</v>
      </c>
      <c r="J8646" s="74">
        <f>'GM Allocation'!J34/Inputs!L212</f>
        <v>0</v>
      </c>
      <c r="K8646" s="43">
        <f t="shared" si="1845"/>
        <v>0</v>
      </c>
    </row>
    <row r="8647" spans="1:11" ht="12.75" customHeight="1">
      <c r="A8647" s="55" t="str">
        <f>"   "&amp;Labels!B71</f>
        <v xml:space="preserve">   Customer 3</v>
      </c>
      <c r="B8647" s="74">
        <f>'GM Allocation'!B34/Inputs!D213</f>
        <v>0</v>
      </c>
      <c r="C8647" s="74">
        <f>'GM Allocation'!C34/Inputs!E213</f>
        <v>0</v>
      </c>
      <c r="D8647" s="74">
        <f>'GM Allocation'!D34/Inputs!F213</f>
        <v>0</v>
      </c>
      <c r="E8647" s="74">
        <f>'GM Allocation'!E34/Inputs!G213</f>
        <v>0</v>
      </c>
      <c r="F8647" s="43">
        <f t="shared" si="1844"/>
        <v>0</v>
      </c>
      <c r="G8647" s="74">
        <f>'GM Allocation'!G34/Inputs!I213</f>
        <v>0</v>
      </c>
      <c r="H8647" s="74">
        <f>'GM Allocation'!H34/Inputs!J213</f>
        <v>0</v>
      </c>
      <c r="I8647" s="74">
        <f>'GM Allocation'!I34/Inputs!K213</f>
        <v>0</v>
      </c>
      <c r="J8647" s="74">
        <f>'GM Allocation'!J34/Inputs!L213</f>
        <v>0</v>
      </c>
      <c r="K8647" s="43">
        <f t="shared" si="1845"/>
        <v>0</v>
      </c>
    </row>
    <row r="8648" spans="1:11" ht="12.75" customHeight="1">
      <c r="A8648" s="55" t="str">
        <f>"   "&amp;Labels!B72</f>
        <v xml:space="preserve">   Customer 4</v>
      </c>
      <c r="B8648" s="74">
        <f>'GM Allocation'!B34/Inputs!D214</f>
        <v>0</v>
      </c>
      <c r="C8648" s="74">
        <f>'GM Allocation'!C34/Inputs!E214</f>
        <v>0</v>
      </c>
      <c r="D8648" s="74">
        <f>'GM Allocation'!D34/Inputs!F214</f>
        <v>0</v>
      </c>
      <c r="E8648" s="74">
        <f>'GM Allocation'!E34/Inputs!G214</f>
        <v>0</v>
      </c>
      <c r="F8648" s="43">
        <f t="shared" si="1844"/>
        <v>0</v>
      </c>
      <c r="G8648" s="74">
        <f>'GM Allocation'!G34/Inputs!I214</f>
        <v>0</v>
      </c>
      <c r="H8648" s="74">
        <f>'GM Allocation'!H34/Inputs!J214</f>
        <v>0</v>
      </c>
      <c r="I8648" s="74">
        <f>'GM Allocation'!I34/Inputs!K214</f>
        <v>0</v>
      </c>
      <c r="J8648" s="74">
        <f>'GM Allocation'!J34/Inputs!L214</f>
        <v>0</v>
      </c>
      <c r="K8648" s="43">
        <f t="shared" si="1845"/>
        <v>0</v>
      </c>
    </row>
    <row r="8649" spans="1:11" ht="12.75" customHeight="1">
      <c r="A8649" s="55" t="str">
        <f>"   "&amp;Labels!B73</f>
        <v xml:space="preserve">   Customer 5</v>
      </c>
      <c r="B8649" s="74">
        <f>'GM Allocation'!B34/Inputs!D215</f>
        <v>0</v>
      </c>
      <c r="C8649" s="74">
        <f>'GM Allocation'!C34/Inputs!E215</f>
        <v>0</v>
      </c>
      <c r="D8649" s="74">
        <f>'GM Allocation'!D34/Inputs!F215</f>
        <v>0</v>
      </c>
      <c r="E8649" s="74">
        <f>'GM Allocation'!E34/Inputs!G215</f>
        <v>0</v>
      </c>
      <c r="F8649" s="43">
        <f t="shared" si="1844"/>
        <v>0</v>
      </c>
      <c r="G8649" s="74">
        <f>'GM Allocation'!G34/Inputs!I215</f>
        <v>0</v>
      </c>
      <c r="H8649" s="74">
        <f>'GM Allocation'!H34/Inputs!J215</f>
        <v>0</v>
      </c>
      <c r="I8649" s="74">
        <f>'GM Allocation'!I34/Inputs!K215</f>
        <v>0</v>
      </c>
      <c r="J8649" s="74">
        <f>'GM Allocation'!J34/Inputs!L215</f>
        <v>0</v>
      </c>
      <c r="K8649" s="43">
        <f t="shared" si="1845"/>
        <v>0</v>
      </c>
    </row>
    <row r="8650" spans="1:11" ht="12.75" customHeight="1">
      <c r="A8650" s="55" t="str">
        <f>"   "&amp;Labels!B74</f>
        <v xml:space="preserve">   Customer 6</v>
      </c>
      <c r="B8650" s="74">
        <f>'GM Allocation'!B34/Inputs!D216</f>
        <v>0</v>
      </c>
      <c r="C8650" s="74">
        <f>'GM Allocation'!C34/Inputs!E216</f>
        <v>0</v>
      </c>
      <c r="D8650" s="74">
        <f>'GM Allocation'!D34/Inputs!F216</f>
        <v>0</v>
      </c>
      <c r="E8650" s="74">
        <f>'GM Allocation'!E34/Inputs!G216</f>
        <v>0</v>
      </c>
      <c r="F8650" s="43">
        <f t="shared" si="1844"/>
        <v>0</v>
      </c>
      <c r="G8650" s="74">
        <f>'GM Allocation'!G34/Inputs!I216</f>
        <v>0</v>
      </c>
      <c r="H8650" s="74">
        <f>'GM Allocation'!H34/Inputs!J216</f>
        <v>0</v>
      </c>
      <c r="I8650" s="74">
        <f>'GM Allocation'!I34/Inputs!K216</f>
        <v>0</v>
      </c>
      <c r="J8650" s="74">
        <f>'GM Allocation'!J34/Inputs!L216</f>
        <v>0</v>
      </c>
      <c r="K8650" s="43">
        <f t="shared" si="1845"/>
        <v>0</v>
      </c>
    </row>
    <row r="8651" spans="1:11" ht="12.75" customHeight="1">
      <c r="A8651" s="55" t="str">
        <f>"   "&amp;Labels!B75</f>
        <v xml:space="preserve">   Customer 7</v>
      </c>
      <c r="B8651" s="74">
        <f>'GM Allocation'!B34/Inputs!D217</f>
        <v>0</v>
      </c>
      <c r="C8651" s="74">
        <f>'GM Allocation'!C34/Inputs!E217</f>
        <v>0</v>
      </c>
      <c r="D8651" s="74">
        <f>'GM Allocation'!D34/Inputs!F217</f>
        <v>0</v>
      </c>
      <c r="E8651" s="74">
        <f>'GM Allocation'!E34/Inputs!G217</f>
        <v>0</v>
      </c>
      <c r="F8651" s="43">
        <f t="shared" si="1844"/>
        <v>0</v>
      </c>
      <c r="G8651" s="74">
        <f>'GM Allocation'!G34/Inputs!I217</f>
        <v>0</v>
      </c>
      <c r="H8651" s="74">
        <f>'GM Allocation'!H34/Inputs!J217</f>
        <v>0</v>
      </c>
      <c r="I8651" s="74">
        <f>'GM Allocation'!I34/Inputs!K217</f>
        <v>0</v>
      </c>
      <c r="J8651" s="74">
        <f>'GM Allocation'!J34/Inputs!L217</f>
        <v>0</v>
      </c>
      <c r="K8651" s="43">
        <f t="shared" si="1845"/>
        <v>0</v>
      </c>
    </row>
    <row r="8652" spans="1:11" ht="12.75" customHeight="1">
      <c r="A8652" s="55" t="str">
        <f>"   "&amp;Labels!B76</f>
        <v xml:space="preserve">   Customer 8</v>
      </c>
      <c r="B8652" s="74">
        <f>'GM Allocation'!B34/Inputs!D218</f>
        <v>0</v>
      </c>
      <c r="C8652" s="74">
        <f>'GM Allocation'!C34/Inputs!E218</f>
        <v>0</v>
      </c>
      <c r="D8652" s="74">
        <f>'GM Allocation'!D34/Inputs!F218</f>
        <v>0</v>
      </c>
      <c r="E8652" s="74">
        <f>'GM Allocation'!E34/Inputs!G218</f>
        <v>0</v>
      </c>
      <c r="F8652" s="43">
        <f t="shared" si="1844"/>
        <v>0</v>
      </c>
      <c r="G8652" s="74">
        <f>'GM Allocation'!G34/Inputs!I218</f>
        <v>0</v>
      </c>
      <c r="H8652" s="74">
        <f>'GM Allocation'!H34/Inputs!J218</f>
        <v>0</v>
      </c>
      <c r="I8652" s="74">
        <f>'GM Allocation'!I34/Inputs!K218</f>
        <v>0</v>
      </c>
      <c r="J8652" s="74">
        <f>'GM Allocation'!J34/Inputs!L218</f>
        <v>0</v>
      </c>
      <c r="K8652" s="43">
        <f t="shared" si="1845"/>
        <v>0</v>
      </c>
    </row>
    <row r="8653" spans="1:11" ht="12.75" customHeight="1">
      <c r="A8653" s="55" t="str">
        <f>"   "&amp;Labels!B77</f>
        <v xml:space="preserve">   Customer 9</v>
      </c>
      <c r="B8653" s="74">
        <f>'GM Allocation'!B34/Inputs!D219</f>
        <v>0</v>
      </c>
      <c r="C8653" s="74">
        <f>'GM Allocation'!C34/Inputs!E219</f>
        <v>0</v>
      </c>
      <c r="D8653" s="74">
        <f>'GM Allocation'!D34/Inputs!F219</f>
        <v>0</v>
      </c>
      <c r="E8653" s="74">
        <f>'GM Allocation'!E34/Inputs!G219</f>
        <v>0</v>
      </c>
      <c r="F8653" s="43">
        <f t="shared" si="1844"/>
        <v>0</v>
      </c>
      <c r="G8653" s="74">
        <f>'GM Allocation'!G34/Inputs!I219</f>
        <v>0</v>
      </c>
      <c r="H8653" s="74">
        <f>'GM Allocation'!H34/Inputs!J219</f>
        <v>0</v>
      </c>
      <c r="I8653" s="74">
        <f>'GM Allocation'!I34/Inputs!K219</f>
        <v>0</v>
      </c>
      <c r="J8653" s="74">
        <f>'GM Allocation'!J34/Inputs!L219</f>
        <v>0</v>
      </c>
      <c r="K8653" s="43">
        <f t="shared" si="1845"/>
        <v>0</v>
      </c>
    </row>
    <row r="8654" spans="1:11" ht="12.75" customHeight="1">
      <c r="A8654" s="55" t="str">
        <f>"   "&amp;Labels!B78</f>
        <v xml:space="preserve">   Customer 10</v>
      </c>
      <c r="B8654" s="74">
        <f>'GM Allocation'!B34/Inputs!D220</f>
        <v>0</v>
      </c>
      <c r="C8654" s="74">
        <f>'GM Allocation'!C34/Inputs!E220</f>
        <v>0</v>
      </c>
      <c r="D8654" s="74">
        <f>'GM Allocation'!D34/Inputs!F220</f>
        <v>0</v>
      </c>
      <c r="E8654" s="74">
        <f>'GM Allocation'!E34/Inputs!G220</f>
        <v>0</v>
      </c>
      <c r="F8654" s="43">
        <f t="shared" si="1844"/>
        <v>0</v>
      </c>
      <c r="G8654" s="74">
        <f>'GM Allocation'!G34/Inputs!I220</f>
        <v>0</v>
      </c>
      <c r="H8654" s="74">
        <f>'GM Allocation'!H34/Inputs!J220</f>
        <v>0</v>
      </c>
      <c r="I8654" s="74">
        <f>'GM Allocation'!I34/Inputs!K220</f>
        <v>0</v>
      </c>
      <c r="J8654" s="74">
        <f>'GM Allocation'!J34/Inputs!L220</f>
        <v>0</v>
      </c>
      <c r="K8654" s="43">
        <f t="shared" si="1845"/>
        <v>0</v>
      </c>
    </row>
    <row r="8655" spans="1:11" ht="12.75" customHeight="1">
      <c r="A8655" s="63" t="str">
        <f>"   "&amp;Labels!C68</f>
        <v xml:space="preserve">   Total</v>
      </c>
      <c r="B8655" s="77">
        <f>SUM(B8645:B8654)</f>
        <v>0</v>
      </c>
      <c r="C8655" s="77">
        <f>SUM(C8645:C8654)</f>
        <v>0</v>
      </c>
      <c r="D8655" s="77">
        <f>SUM(D8645:D8654)</f>
        <v>0</v>
      </c>
      <c r="E8655" s="77">
        <f>SUM(E8645:E8654)</f>
        <v>0</v>
      </c>
      <c r="F8655" s="43">
        <f t="shared" si="1844"/>
        <v>0</v>
      </c>
      <c r="G8655" s="77">
        <f>SUM(G8645:G8654)</f>
        <v>0</v>
      </c>
      <c r="H8655" s="77">
        <f>SUM(H8645:H8654)</f>
        <v>0</v>
      </c>
      <c r="I8655" s="77">
        <f>SUM(I8645:I8654)</f>
        <v>0</v>
      </c>
      <c r="J8655" s="77">
        <f>SUM(J8645:J8654)</f>
        <v>0</v>
      </c>
      <c r="K8655" s="43">
        <f t="shared" si="1845"/>
        <v>0</v>
      </c>
    </row>
    <row r="8656" spans="1:11" ht="12.75" customHeight="1">
      <c r="A8656" s="63" t="str">
        <f>Labels!B97</f>
        <v>Product 3</v>
      </c>
      <c r="B8656" s="77"/>
      <c r="C8656" s="77"/>
      <c r="D8656" s="77"/>
      <c r="E8656" s="77"/>
      <c r="F8656" s="43"/>
      <c r="G8656" s="77"/>
      <c r="H8656" s="77"/>
      <c r="I8656" s="77"/>
      <c r="J8656" s="77"/>
      <c r="K8656" s="43"/>
    </row>
    <row r="8657" spans="1:11" ht="12.75" customHeight="1">
      <c r="A8657" s="55" t="str">
        <f>"   "&amp;Labels!B69</f>
        <v xml:space="preserve">   Customer 1</v>
      </c>
      <c r="B8657" s="74">
        <f>'GM Allocation'!B35/Inputs!D221</f>
        <v>0</v>
      </c>
      <c r="C8657" s="74">
        <f>'GM Allocation'!C35/Inputs!E221</f>
        <v>0</v>
      </c>
      <c r="D8657" s="74">
        <f>'GM Allocation'!D35/Inputs!F221</f>
        <v>0</v>
      </c>
      <c r="E8657" s="74">
        <f>'GM Allocation'!E35/Inputs!G221</f>
        <v>0</v>
      </c>
      <c r="F8657" s="43">
        <f t="shared" ref="F8657:F8667" si="1846">SUM(B8657:E8657)</f>
        <v>0</v>
      </c>
      <c r="G8657" s="74">
        <f>'GM Allocation'!G35/Inputs!I221</f>
        <v>0</v>
      </c>
      <c r="H8657" s="74">
        <f>'GM Allocation'!H35/Inputs!J221</f>
        <v>0</v>
      </c>
      <c r="I8657" s="74">
        <f>'GM Allocation'!I35/Inputs!K221</f>
        <v>0</v>
      </c>
      <c r="J8657" s="74">
        <f>'GM Allocation'!J35/Inputs!L221</f>
        <v>0</v>
      </c>
      <c r="K8657" s="43">
        <f t="shared" ref="K8657:K8667" si="1847">SUM(G8657:J8657)</f>
        <v>0</v>
      </c>
    </row>
    <row r="8658" spans="1:11" ht="12.75" customHeight="1">
      <c r="A8658" s="55" t="str">
        <f>"   "&amp;Labels!B70</f>
        <v xml:space="preserve">   Customer 2</v>
      </c>
      <c r="B8658" s="74">
        <f>'GM Allocation'!B35/Inputs!D222</f>
        <v>0</v>
      </c>
      <c r="C8658" s="74">
        <f>'GM Allocation'!C35/Inputs!E222</f>
        <v>0</v>
      </c>
      <c r="D8658" s="74">
        <f>'GM Allocation'!D35/Inputs!F222</f>
        <v>0</v>
      </c>
      <c r="E8658" s="74">
        <f>'GM Allocation'!E35/Inputs!G222</f>
        <v>0</v>
      </c>
      <c r="F8658" s="43">
        <f t="shared" si="1846"/>
        <v>0</v>
      </c>
      <c r="G8658" s="74">
        <f>'GM Allocation'!G35/Inputs!I222</f>
        <v>0</v>
      </c>
      <c r="H8658" s="74">
        <f>'GM Allocation'!H35/Inputs!J222</f>
        <v>0</v>
      </c>
      <c r="I8658" s="74">
        <f>'GM Allocation'!I35/Inputs!K222</f>
        <v>0</v>
      </c>
      <c r="J8658" s="74">
        <f>'GM Allocation'!J35/Inputs!L222</f>
        <v>0</v>
      </c>
      <c r="K8658" s="43">
        <f t="shared" si="1847"/>
        <v>0</v>
      </c>
    </row>
    <row r="8659" spans="1:11" ht="12.75" customHeight="1">
      <c r="A8659" s="55" t="str">
        <f>"   "&amp;Labels!B71</f>
        <v xml:space="preserve">   Customer 3</v>
      </c>
      <c r="B8659" s="74">
        <f>'GM Allocation'!B35/Inputs!D223</f>
        <v>0</v>
      </c>
      <c r="C8659" s="74">
        <f>'GM Allocation'!C35/Inputs!E223</f>
        <v>0</v>
      </c>
      <c r="D8659" s="74">
        <f>'GM Allocation'!D35/Inputs!F223</f>
        <v>0</v>
      </c>
      <c r="E8659" s="74">
        <f>'GM Allocation'!E35/Inputs!G223</f>
        <v>0</v>
      </c>
      <c r="F8659" s="43">
        <f t="shared" si="1846"/>
        <v>0</v>
      </c>
      <c r="G8659" s="74">
        <f>'GM Allocation'!G35/Inputs!I223</f>
        <v>0</v>
      </c>
      <c r="H8659" s="74">
        <f>'GM Allocation'!H35/Inputs!J223</f>
        <v>0</v>
      </c>
      <c r="I8659" s="74">
        <f>'GM Allocation'!I35/Inputs!K223</f>
        <v>0</v>
      </c>
      <c r="J8659" s="74">
        <f>'GM Allocation'!J35/Inputs!L223</f>
        <v>0</v>
      </c>
      <c r="K8659" s="43">
        <f t="shared" si="1847"/>
        <v>0</v>
      </c>
    </row>
    <row r="8660" spans="1:11" ht="12.75" customHeight="1">
      <c r="A8660" s="55" t="str">
        <f>"   "&amp;Labels!B72</f>
        <v xml:space="preserve">   Customer 4</v>
      </c>
      <c r="B8660" s="74">
        <f>'GM Allocation'!B35/Inputs!D224</f>
        <v>0</v>
      </c>
      <c r="C8660" s="74">
        <f>'GM Allocation'!C35/Inputs!E224</f>
        <v>0</v>
      </c>
      <c r="D8660" s="74">
        <f>'GM Allocation'!D35/Inputs!F224</f>
        <v>0</v>
      </c>
      <c r="E8660" s="74">
        <f>'GM Allocation'!E35/Inputs!G224</f>
        <v>0</v>
      </c>
      <c r="F8660" s="43">
        <f t="shared" si="1846"/>
        <v>0</v>
      </c>
      <c r="G8660" s="74">
        <f>'GM Allocation'!G35/Inputs!I224</f>
        <v>0</v>
      </c>
      <c r="H8660" s="74">
        <f>'GM Allocation'!H35/Inputs!J224</f>
        <v>0</v>
      </c>
      <c r="I8660" s="74">
        <f>'GM Allocation'!I35/Inputs!K224</f>
        <v>0</v>
      </c>
      <c r="J8660" s="74">
        <f>'GM Allocation'!J35/Inputs!L224</f>
        <v>0</v>
      </c>
      <c r="K8660" s="43">
        <f t="shared" si="1847"/>
        <v>0</v>
      </c>
    </row>
    <row r="8661" spans="1:11" ht="12.75" customHeight="1">
      <c r="A8661" s="55" t="str">
        <f>"   "&amp;Labels!B73</f>
        <v xml:space="preserve">   Customer 5</v>
      </c>
      <c r="B8661" s="74">
        <f>'GM Allocation'!B35/Inputs!D225</f>
        <v>0</v>
      </c>
      <c r="C8661" s="74">
        <f>'GM Allocation'!C35/Inputs!E225</f>
        <v>0</v>
      </c>
      <c r="D8661" s="74">
        <f>'GM Allocation'!D35/Inputs!F225</f>
        <v>0</v>
      </c>
      <c r="E8661" s="74">
        <f>'GM Allocation'!E35/Inputs!G225</f>
        <v>0</v>
      </c>
      <c r="F8661" s="43">
        <f t="shared" si="1846"/>
        <v>0</v>
      </c>
      <c r="G8661" s="74">
        <f>'GM Allocation'!G35/Inputs!I225</f>
        <v>0</v>
      </c>
      <c r="H8661" s="74">
        <f>'GM Allocation'!H35/Inputs!J225</f>
        <v>0</v>
      </c>
      <c r="I8661" s="74">
        <f>'GM Allocation'!I35/Inputs!K225</f>
        <v>0</v>
      </c>
      <c r="J8661" s="74">
        <f>'GM Allocation'!J35/Inputs!L225</f>
        <v>0</v>
      </c>
      <c r="K8661" s="43">
        <f t="shared" si="1847"/>
        <v>0</v>
      </c>
    </row>
    <row r="8662" spans="1:11" ht="12.75" customHeight="1">
      <c r="A8662" s="55" t="str">
        <f>"   "&amp;Labels!B74</f>
        <v xml:space="preserve">   Customer 6</v>
      </c>
      <c r="B8662" s="74">
        <f>'GM Allocation'!B35/Inputs!D226</f>
        <v>0</v>
      </c>
      <c r="C8662" s="74">
        <f>'GM Allocation'!C35/Inputs!E226</f>
        <v>0</v>
      </c>
      <c r="D8662" s="74">
        <f>'GM Allocation'!D35/Inputs!F226</f>
        <v>0</v>
      </c>
      <c r="E8662" s="74">
        <f>'GM Allocation'!E35/Inputs!G226</f>
        <v>0</v>
      </c>
      <c r="F8662" s="43">
        <f t="shared" si="1846"/>
        <v>0</v>
      </c>
      <c r="G8662" s="74">
        <f>'GM Allocation'!G35/Inputs!I226</f>
        <v>0</v>
      </c>
      <c r="H8662" s="74">
        <f>'GM Allocation'!H35/Inputs!J226</f>
        <v>0</v>
      </c>
      <c r="I8662" s="74">
        <f>'GM Allocation'!I35/Inputs!K226</f>
        <v>0</v>
      </c>
      <c r="J8662" s="74">
        <f>'GM Allocation'!J35/Inputs!L226</f>
        <v>0</v>
      </c>
      <c r="K8662" s="43">
        <f t="shared" si="1847"/>
        <v>0</v>
      </c>
    </row>
    <row r="8663" spans="1:11" ht="12.75" customHeight="1">
      <c r="A8663" s="55" t="str">
        <f>"   "&amp;Labels!B75</f>
        <v xml:space="preserve">   Customer 7</v>
      </c>
      <c r="B8663" s="74">
        <f>'GM Allocation'!B35/Inputs!D227</f>
        <v>0</v>
      </c>
      <c r="C8663" s="74">
        <f>'GM Allocation'!C35/Inputs!E227</f>
        <v>0</v>
      </c>
      <c r="D8663" s="74">
        <f>'GM Allocation'!D35/Inputs!F227</f>
        <v>0</v>
      </c>
      <c r="E8663" s="74">
        <f>'GM Allocation'!E35/Inputs!G227</f>
        <v>0</v>
      </c>
      <c r="F8663" s="43">
        <f t="shared" si="1846"/>
        <v>0</v>
      </c>
      <c r="G8663" s="74">
        <f>'GM Allocation'!G35/Inputs!I227</f>
        <v>0</v>
      </c>
      <c r="H8663" s="74">
        <f>'GM Allocation'!H35/Inputs!J227</f>
        <v>0</v>
      </c>
      <c r="I8663" s="74">
        <f>'GM Allocation'!I35/Inputs!K227</f>
        <v>0</v>
      </c>
      <c r="J8663" s="74">
        <f>'GM Allocation'!J35/Inputs!L227</f>
        <v>0</v>
      </c>
      <c r="K8663" s="43">
        <f t="shared" si="1847"/>
        <v>0</v>
      </c>
    </row>
    <row r="8664" spans="1:11" ht="12.75" customHeight="1">
      <c r="A8664" s="55" t="str">
        <f>"   "&amp;Labels!B76</f>
        <v xml:space="preserve">   Customer 8</v>
      </c>
      <c r="B8664" s="74">
        <f>'GM Allocation'!B35/Inputs!D228</f>
        <v>0</v>
      </c>
      <c r="C8664" s="74">
        <f>'GM Allocation'!C35/Inputs!E228</f>
        <v>0</v>
      </c>
      <c r="D8664" s="74">
        <f>'GM Allocation'!D35/Inputs!F228</f>
        <v>0</v>
      </c>
      <c r="E8664" s="74">
        <f>'GM Allocation'!E35/Inputs!G228</f>
        <v>0</v>
      </c>
      <c r="F8664" s="43">
        <f t="shared" si="1846"/>
        <v>0</v>
      </c>
      <c r="G8664" s="74">
        <f>'GM Allocation'!G35/Inputs!I228</f>
        <v>0</v>
      </c>
      <c r="H8664" s="74">
        <f>'GM Allocation'!H35/Inputs!J228</f>
        <v>0</v>
      </c>
      <c r="I8664" s="74">
        <f>'GM Allocation'!I35/Inputs!K228</f>
        <v>0</v>
      </c>
      <c r="J8664" s="74">
        <f>'GM Allocation'!J35/Inputs!L228</f>
        <v>0</v>
      </c>
      <c r="K8664" s="43">
        <f t="shared" si="1847"/>
        <v>0</v>
      </c>
    </row>
    <row r="8665" spans="1:11" ht="12.75" customHeight="1">
      <c r="A8665" s="55" t="str">
        <f>"   "&amp;Labels!B77</f>
        <v xml:space="preserve">   Customer 9</v>
      </c>
      <c r="B8665" s="74">
        <f>'GM Allocation'!B35/Inputs!D229</f>
        <v>0</v>
      </c>
      <c r="C8665" s="74">
        <f>'GM Allocation'!C35/Inputs!E229</f>
        <v>0</v>
      </c>
      <c r="D8665" s="74">
        <f>'GM Allocation'!D35/Inputs!F229</f>
        <v>0</v>
      </c>
      <c r="E8665" s="74">
        <f>'GM Allocation'!E35/Inputs!G229</f>
        <v>0</v>
      </c>
      <c r="F8665" s="43">
        <f t="shared" si="1846"/>
        <v>0</v>
      </c>
      <c r="G8665" s="74">
        <f>'GM Allocation'!G35/Inputs!I229</f>
        <v>0</v>
      </c>
      <c r="H8665" s="74">
        <f>'GM Allocation'!H35/Inputs!J229</f>
        <v>0</v>
      </c>
      <c r="I8665" s="74">
        <f>'GM Allocation'!I35/Inputs!K229</f>
        <v>0</v>
      </c>
      <c r="J8665" s="74">
        <f>'GM Allocation'!J35/Inputs!L229</f>
        <v>0</v>
      </c>
      <c r="K8665" s="43">
        <f t="shared" si="1847"/>
        <v>0</v>
      </c>
    </row>
    <row r="8666" spans="1:11" ht="12.75" customHeight="1">
      <c r="A8666" s="55" t="str">
        <f>"   "&amp;Labels!B78</f>
        <v xml:space="preserve">   Customer 10</v>
      </c>
      <c r="B8666" s="74">
        <f>'GM Allocation'!B35/Inputs!D230</f>
        <v>0</v>
      </c>
      <c r="C8666" s="74">
        <f>'GM Allocation'!C35/Inputs!E230</f>
        <v>0</v>
      </c>
      <c r="D8666" s="74">
        <f>'GM Allocation'!D35/Inputs!F230</f>
        <v>0</v>
      </c>
      <c r="E8666" s="74">
        <f>'GM Allocation'!E35/Inputs!G230</f>
        <v>0</v>
      </c>
      <c r="F8666" s="43">
        <f t="shared" si="1846"/>
        <v>0</v>
      </c>
      <c r="G8666" s="74">
        <f>'GM Allocation'!G35/Inputs!I230</f>
        <v>0</v>
      </c>
      <c r="H8666" s="74">
        <f>'GM Allocation'!H35/Inputs!J230</f>
        <v>0</v>
      </c>
      <c r="I8666" s="74">
        <f>'GM Allocation'!I35/Inputs!K230</f>
        <v>0</v>
      </c>
      <c r="J8666" s="74">
        <f>'GM Allocation'!J35/Inputs!L230</f>
        <v>0</v>
      </c>
      <c r="K8666" s="43">
        <f t="shared" si="1847"/>
        <v>0</v>
      </c>
    </row>
    <row r="8667" spans="1:11" ht="12.75" customHeight="1">
      <c r="A8667" s="63" t="str">
        <f>"   "&amp;Labels!C68</f>
        <v xml:space="preserve">   Total</v>
      </c>
      <c r="B8667" s="77">
        <f>SUM(B8657:B8666)</f>
        <v>0</v>
      </c>
      <c r="C8667" s="77">
        <f>SUM(C8657:C8666)</f>
        <v>0</v>
      </c>
      <c r="D8667" s="77">
        <f>SUM(D8657:D8666)</f>
        <v>0</v>
      </c>
      <c r="E8667" s="77">
        <f>SUM(E8657:E8666)</f>
        <v>0</v>
      </c>
      <c r="F8667" s="43">
        <f t="shared" si="1846"/>
        <v>0</v>
      </c>
      <c r="G8667" s="77">
        <f>SUM(G8657:G8666)</f>
        <v>0</v>
      </c>
      <c r="H8667" s="77">
        <f>SUM(H8657:H8666)</f>
        <v>0</v>
      </c>
      <c r="I8667" s="77">
        <f>SUM(I8657:I8666)</f>
        <v>0</v>
      </c>
      <c r="J8667" s="77">
        <f>SUM(J8657:J8666)</f>
        <v>0</v>
      </c>
      <c r="K8667" s="43">
        <f t="shared" si="1847"/>
        <v>0</v>
      </c>
    </row>
    <row r="8668" spans="1:11" ht="12.75" customHeight="1">
      <c r="A8668" s="63" t="str">
        <f>Labels!B98</f>
        <v>Product 4</v>
      </c>
      <c r="B8668" s="77"/>
      <c r="C8668" s="77"/>
      <c r="D8668" s="77"/>
      <c r="E8668" s="77"/>
      <c r="F8668" s="43"/>
      <c r="G8668" s="77"/>
      <c r="H8668" s="77"/>
      <c r="I8668" s="77"/>
      <c r="J8668" s="77"/>
      <c r="K8668" s="43"/>
    </row>
    <row r="8669" spans="1:11" ht="12.75" customHeight="1">
      <c r="A8669" s="55" t="str">
        <f>"   "&amp;Labels!B69</f>
        <v xml:space="preserve">   Customer 1</v>
      </c>
      <c r="B8669" s="74">
        <f>'GM Allocation'!B36/Inputs!D231</f>
        <v>0</v>
      </c>
      <c r="C8669" s="74">
        <f>'GM Allocation'!C36/Inputs!E231</f>
        <v>0</v>
      </c>
      <c r="D8669" s="74">
        <f>'GM Allocation'!D36/Inputs!F231</f>
        <v>0</v>
      </c>
      <c r="E8669" s="74">
        <f>'GM Allocation'!E36/Inputs!G231</f>
        <v>0</v>
      </c>
      <c r="F8669" s="43">
        <f t="shared" ref="F8669:F8679" si="1848">SUM(B8669:E8669)</f>
        <v>0</v>
      </c>
      <c r="G8669" s="74">
        <f>'GM Allocation'!G36/Inputs!I231</f>
        <v>0</v>
      </c>
      <c r="H8669" s="74">
        <f>'GM Allocation'!H36/Inputs!J231</f>
        <v>0</v>
      </c>
      <c r="I8669" s="74">
        <f>'GM Allocation'!I36/Inputs!K231</f>
        <v>0</v>
      </c>
      <c r="J8669" s="74">
        <f>'GM Allocation'!J36/Inputs!L231</f>
        <v>0</v>
      </c>
      <c r="K8669" s="43">
        <f t="shared" ref="K8669:K8679" si="1849">SUM(G8669:J8669)</f>
        <v>0</v>
      </c>
    </row>
    <row r="8670" spans="1:11" ht="12.75" customHeight="1">
      <c r="A8670" s="55" t="str">
        <f>"   "&amp;Labels!B70</f>
        <v xml:space="preserve">   Customer 2</v>
      </c>
      <c r="B8670" s="74">
        <f>'GM Allocation'!B36/Inputs!D232</f>
        <v>0</v>
      </c>
      <c r="C8670" s="74">
        <f>'GM Allocation'!C36/Inputs!E232</f>
        <v>0</v>
      </c>
      <c r="D8670" s="74">
        <f>'GM Allocation'!D36/Inputs!F232</f>
        <v>0</v>
      </c>
      <c r="E8670" s="74">
        <f>'GM Allocation'!E36/Inputs!G232</f>
        <v>0</v>
      </c>
      <c r="F8670" s="43">
        <f t="shared" si="1848"/>
        <v>0</v>
      </c>
      <c r="G8670" s="74">
        <f>'GM Allocation'!G36/Inputs!I232</f>
        <v>0</v>
      </c>
      <c r="H8670" s="74">
        <f>'GM Allocation'!H36/Inputs!J232</f>
        <v>0</v>
      </c>
      <c r="I8670" s="74">
        <f>'GM Allocation'!I36/Inputs!K232</f>
        <v>0</v>
      </c>
      <c r="J8670" s="74">
        <f>'GM Allocation'!J36/Inputs!L232</f>
        <v>0</v>
      </c>
      <c r="K8670" s="43">
        <f t="shared" si="1849"/>
        <v>0</v>
      </c>
    </row>
    <row r="8671" spans="1:11" ht="12.75" customHeight="1">
      <c r="A8671" s="55" t="str">
        <f>"   "&amp;Labels!B71</f>
        <v xml:space="preserve">   Customer 3</v>
      </c>
      <c r="B8671" s="74">
        <f>'GM Allocation'!B36/Inputs!D233</f>
        <v>0</v>
      </c>
      <c r="C8671" s="74">
        <f>'GM Allocation'!C36/Inputs!E233</f>
        <v>0</v>
      </c>
      <c r="D8671" s="74">
        <f>'GM Allocation'!D36/Inputs!F233</f>
        <v>0</v>
      </c>
      <c r="E8671" s="74">
        <f>'GM Allocation'!E36/Inputs!G233</f>
        <v>0</v>
      </c>
      <c r="F8671" s="43">
        <f t="shared" si="1848"/>
        <v>0</v>
      </c>
      <c r="G8671" s="74">
        <f>'GM Allocation'!G36/Inputs!I233</f>
        <v>0</v>
      </c>
      <c r="H8671" s="74">
        <f>'GM Allocation'!H36/Inputs!J233</f>
        <v>0</v>
      </c>
      <c r="I8671" s="74">
        <f>'GM Allocation'!I36/Inputs!K233</f>
        <v>0</v>
      </c>
      <c r="J8671" s="74">
        <f>'GM Allocation'!J36/Inputs!L233</f>
        <v>0</v>
      </c>
      <c r="K8671" s="43">
        <f t="shared" si="1849"/>
        <v>0</v>
      </c>
    </row>
    <row r="8672" spans="1:11" ht="12.75" customHeight="1">
      <c r="A8672" s="55" t="str">
        <f>"   "&amp;Labels!B72</f>
        <v xml:space="preserve">   Customer 4</v>
      </c>
      <c r="B8672" s="74">
        <f>'GM Allocation'!B36/Inputs!D234</f>
        <v>0</v>
      </c>
      <c r="C8672" s="74">
        <f>'GM Allocation'!C36/Inputs!E234</f>
        <v>0</v>
      </c>
      <c r="D8672" s="74">
        <f>'GM Allocation'!D36/Inputs!F234</f>
        <v>0</v>
      </c>
      <c r="E8672" s="74">
        <f>'GM Allocation'!E36/Inputs!G234</f>
        <v>0</v>
      </c>
      <c r="F8672" s="43">
        <f t="shared" si="1848"/>
        <v>0</v>
      </c>
      <c r="G8672" s="74">
        <f>'GM Allocation'!G36/Inputs!I234</f>
        <v>0</v>
      </c>
      <c r="H8672" s="74">
        <f>'GM Allocation'!H36/Inputs!J234</f>
        <v>0</v>
      </c>
      <c r="I8672" s="74">
        <f>'GM Allocation'!I36/Inputs!K234</f>
        <v>0</v>
      </c>
      <c r="J8672" s="74">
        <f>'GM Allocation'!J36/Inputs!L234</f>
        <v>0</v>
      </c>
      <c r="K8672" s="43">
        <f t="shared" si="1849"/>
        <v>0</v>
      </c>
    </row>
    <row r="8673" spans="1:11" ht="12.75" customHeight="1">
      <c r="A8673" s="55" t="str">
        <f>"   "&amp;Labels!B73</f>
        <v xml:space="preserve">   Customer 5</v>
      </c>
      <c r="B8673" s="74">
        <f>'GM Allocation'!B36/Inputs!D235</f>
        <v>0</v>
      </c>
      <c r="C8673" s="74">
        <f>'GM Allocation'!C36/Inputs!E235</f>
        <v>0</v>
      </c>
      <c r="D8673" s="74">
        <f>'GM Allocation'!D36/Inputs!F235</f>
        <v>0</v>
      </c>
      <c r="E8673" s="74">
        <f>'GM Allocation'!E36/Inputs!G235</f>
        <v>0</v>
      </c>
      <c r="F8673" s="43">
        <f t="shared" si="1848"/>
        <v>0</v>
      </c>
      <c r="G8673" s="74">
        <f>'GM Allocation'!G36/Inputs!I235</f>
        <v>0</v>
      </c>
      <c r="H8673" s="74">
        <f>'GM Allocation'!H36/Inputs!J235</f>
        <v>0</v>
      </c>
      <c r="I8673" s="74">
        <f>'GM Allocation'!I36/Inputs!K235</f>
        <v>0</v>
      </c>
      <c r="J8673" s="74">
        <f>'GM Allocation'!J36/Inputs!L235</f>
        <v>0</v>
      </c>
      <c r="K8673" s="43">
        <f t="shared" si="1849"/>
        <v>0</v>
      </c>
    </row>
    <row r="8674" spans="1:11" ht="12.75" customHeight="1">
      <c r="A8674" s="55" t="str">
        <f>"   "&amp;Labels!B74</f>
        <v xml:space="preserve">   Customer 6</v>
      </c>
      <c r="B8674" s="74">
        <f>'GM Allocation'!B36/Inputs!D236</f>
        <v>0</v>
      </c>
      <c r="C8674" s="74">
        <f>'GM Allocation'!C36/Inputs!E236</f>
        <v>0</v>
      </c>
      <c r="D8674" s="74">
        <f>'GM Allocation'!D36/Inputs!F236</f>
        <v>0</v>
      </c>
      <c r="E8674" s="74">
        <f>'GM Allocation'!E36/Inputs!G236</f>
        <v>0</v>
      </c>
      <c r="F8674" s="43">
        <f t="shared" si="1848"/>
        <v>0</v>
      </c>
      <c r="G8674" s="74">
        <f>'GM Allocation'!G36/Inputs!I236</f>
        <v>0</v>
      </c>
      <c r="H8674" s="74">
        <f>'GM Allocation'!H36/Inputs!J236</f>
        <v>0</v>
      </c>
      <c r="I8674" s="74">
        <f>'GM Allocation'!I36/Inputs!K236</f>
        <v>0</v>
      </c>
      <c r="J8674" s="74">
        <f>'GM Allocation'!J36/Inputs!L236</f>
        <v>0</v>
      </c>
      <c r="K8674" s="43">
        <f t="shared" si="1849"/>
        <v>0</v>
      </c>
    </row>
    <row r="8675" spans="1:11" ht="12.75" customHeight="1">
      <c r="A8675" s="55" t="str">
        <f>"   "&amp;Labels!B75</f>
        <v xml:space="preserve">   Customer 7</v>
      </c>
      <c r="B8675" s="74">
        <f>'GM Allocation'!B36/Inputs!D237</f>
        <v>0</v>
      </c>
      <c r="C8675" s="74">
        <f>'GM Allocation'!C36/Inputs!E237</f>
        <v>0</v>
      </c>
      <c r="D8675" s="74">
        <f>'GM Allocation'!D36/Inputs!F237</f>
        <v>0</v>
      </c>
      <c r="E8675" s="74">
        <f>'GM Allocation'!E36/Inputs!G237</f>
        <v>0</v>
      </c>
      <c r="F8675" s="43">
        <f t="shared" si="1848"/>
        <v>0</v>
      </c>
      <c r="G8675" s="74">
        <f>'GM Allocation'!G36/Inputs!I237</f>
        <v>0</v>
      </c>
      <c r="H8675" s="74">
        <f>'GM Allocation'!H36/Inputs!J237</f>
        <v>0</v>
      </c>
      <c r="I8675" s="74">
        <f>'GM Allocation'!I36/Inputs!K237</f>
        <v>0</v>
      </c>
      <c r="J8675" s="74">
        <f>'GM Allocation'!J36/Inputs!L237</f>
        <v>0</v>
      </c>
      <c r="K8675" s="43">
        <f t="shared" si="1849"/>
        <v>0</v>
      </c>
    </row>
    <row r="8676" spans="1:11" ht="12.75" customHeight="1">
      <c r="A8676" s="55" t="str">
        <f>"   "&amp;Labels!B76</f>
        <v xml:space="preserve">   Customer 8</v>
      </c>
      <c r="B8676" s="74">
        <f>'GM Allocation'!B36/Inputs!D238</f>
        <v>0</v>
      </c>
      <c r="C8676" s="74">
        <f>'GM Allocation'!C36/Inputs!E238</f>
        <v>0</v>
      </c>
      <c r="D8676" s="74">
        <f>'GM Allocation'!D36/Inputs!F238</f>
        <v>0</v>
      </c>
      <c r="E8676" s="74">
        <f>'GM Allocation'!E36/Inputs!G238</f>
        <v>0</v>
      </c>
      <c r="F8676" s="43">
        <f t="shared" si="1848"/>
        <v>0</v>
      </c>
      <c r="G8676" s="74">
        <f>'GM Allocation'!G36/Inputs!I238</f>
        <v>0</v>
      </c>
      <c r="H8676" s="74">
        <f>'GM Allocation'!H36/Inputs!J238</f>
        <v>0</v>
      </c>
      <c r="I8676" s="74">
        <f>'GM Allocation'!I36/Inputs!K238</f>
        <v>0</v>
      </c>
      <c r="J8676" s="74">
        <f>'GM Allocation'!J36/Inputs!L238</f>
        <v>0</v>
      </c>
      <c r="K8676" s="43">
        <f t="shared" si="1849"/>
        <v>0</v>
      </c>
    </row>
    <row r="8677" spans="1:11" ht="12.75" customHeight="1">
      <c r="A8677" s="55" t="str">
        <f>"   "&amp;Labels!B77</f>
        <v xml:space="preserve">   Customer 9</v>
      </c>
      <c r="B8677" s="74">
        <f>'GM Allocation'!B36/Inputs!D239</f>
        <v>0</v>
      </c>
      <c r="C8677" s="74">
        <f>'GM Allocation'!C36/Inputs!E239</f>
        <v>0</v>
      </c>
      <c r="D8677" s="74">
        <f>'GM Allocation'!D36/Inputs!F239</f>
        <v>0</v>
      </c>
      <c r="E8677" s="74">
        <f>'GM Allocation'!E36/Inputs!G239</f>
        <v>0</v>
      </c>
      <c r="F8677" s="43">
        <f t="shared" si="1848"/>
        <v>0</v>
      </c>
      <c r="G8677" s="74">
        <f>'GM Allocation'!G36/Inputs!I239</f>
        <v>0</v>
      </c>
      <c r="H8677" s="74">
        <f>'GM Allocation'!H36/Inputs!J239</f>
        <v>0</v>
      </c>
      <c r="I8677" s="74">
        <f>'GM Allocation'!I36/Inputs!K239</f>
        <v>0</v>
      </c>
      <c r="J8677" s="74">
        <f>'GM Allocation'!J36/Inputs!L239</f>
        <v>0</v>
      </c>
      <c r="K8677" s="43">
        <f t="shared" si="1849"/>
        <v>0</v>
      </c>
    </row>
    <row r="8678" spans="1:11" ht="12.75" customHeight="1">
      <c r="A8678" s="55" t="str">
        <f>"   "&amp;Labels!B78</f>
        <v xml:space="preserve">   Customer 10</v>
      </c>
      <c r="B8678" s="74">
        <f>'GM Allocation'!B36/Inputs!D240</f>
        <v>0</v>
      </c>
      <c r="C8678" s="74">
        <f>'GM Allocation'!C36/Inputs!E240</f>
        <v>0</v>
      </c>
      <c r="D8678" s="74">
        <f>'GM Allocation'!D36/Inputs!F240</f>
        <v>0</v>
      </c>
      <c r="E8678" s="74">
        <f>'GM Allocation'!E36/Inputs!G240</f>
        <v>0</v>
      </c>
      <c r="F8678" s="43">
        <f t="shared" si="1848"/>
        <v>0</v>
      </c>
      <c r="G8678" s="74">
        <f>'GM Allocation'!G36/Inputs!I240</f>
        <v>0</v>
      </c>
      <c r="H8678" s="74">
        <f>'GM Allocation'!H36/Inputs!J240</f>
        <v>0</v>
      </c>
      <c r="I8678" s="74">
        <f>'GM Allocation'!I36/Inputs!K240</f>
        <v>0</v>
      </c>
      <c r="J8678" s="74">
        <f>'GM Allocation'!J36/Inputs!L240</f>
        <v>0</v>
      </c>
      <c r="K8678" s="43">
        <f t="shared" si="1849"/>
        <v>0</v>
      </c>
    </row>
    <row r="8679" spans="1:11" ht="12.75" customHeight="1">
      <c r="A8679" s="63" t="str">
        <f>"   "&amp;Labels!C68</f>
        <v xml:space="preserve">   Total</v>
      </c>
      <c r="B8679" s="77">
        <f>SUM(B8669:B8678)</f>
        <v>0</v>
      </c>
      <c r="C8679" s="77">
        <f>SUM(C8669:C8678)</f>
        <v>0</v>
      </c>
      <c r="D8679" s="77">
        <f>SUM(D8669:D8678)</f>
        <v>0</v>
      </c>
      <c r="E8679" s="77">
        <f>SUM(E8669:E8678)</f>
        <v>0</v>
      </c>
      <c r="F8679" s="43">
        <f t="shared" si="1848"/>
        <v>0</v>
      </c>
      <c r="G8679" s="77">
        <f>SUM(G8669:G8678)</f>
        <v>0</v>
      </c>
      <c r="H8679" s="77">
        <f>SUM(H8669:H8678)</f>
        <v>0</v>
      </c>
      <c r="I8679" s="77">
        <f>SUM(I8669:I8678)</f>
        <v>0</v>
      </c>
      <c r="J8679" s="77">
        <f>SUM(J8669:J8678)</f>
        <v>0</v>
      </c>
      <c r="K8679" s="43">
        <f t="shared" si="1849"/>
        <v>0</v>
      </c>
    </row>
    <row r="8680" spans="1:11" ht="12.75" customHeight="1">
      <c r="A8680" s="63" t="str">
        <f>Labels!B99</f>
        <v>Product 5</v>
      </c>
      <c r="B8680" s="77"/>
      <c r="C8680" s="77"/>
      <c r="D8680" s="77"/>
      <c r="E8680" s="77"/>
      <c r="F8680" s="43"/>
      <c r="G8680" s="77"/>
      <c r="H8680" s="77"/>
      <c r="I8680" s="77"/>
      <c r="J8680" s="77"/>
      <c r="K8680" s="43"/>
    </row>
    <row r="8681" spans="1:11" ht="12.75" customHeight="1">
      <c r="A8681" s="55" t="str">
        <f>"   "&amp;Labels!B69</f>
        <v xml:space="preserve">   Customer 1</v>
      </c>
      <c r="B8681" s="74">
        <f>'GM Allocation'!B37/Inputs!D241</f>
        <v>0</v>
      </c>
      <c r="C8681" s="74">
        <f>'GM Allocation'!C37/Inputs!E241</f>
        <v>0</v>
      </c>
      <c r="D8681" s="74">
        <f>'GM Allocation'!D37/Inputs!F241</f>
        <v>0</v>
      </c>
      <c r="E8681" s="74">
        <f>'GM Allocation'!E37/Inputs!G241</f>
        <v>0</v>
      </c>
      <c r="F8681" s="43">
        <f t="shared" ref="F8681:F8691" si="1850">SUM(B8681:E8681)</f>
        <v>0</v>
      </c>
      <c r="G8681" s="74">
        <f>'GM Allocation'!G37/Inputs!I241</f>
        <v>0</v>
      </c>
      <c r="H8681" s="74">
        <f>'GM Allocation'!H37/Inputs!J241</f>
        <v>0</v>
      </c>
      <c r="I8681" s="74">
        <f>'GM Allocation'!I37/Inputs!K241</f>
        <v>0</v>
      </c>
      <c r="J8681" s="74">
        <f>'GM Allocation'!J37/Inputs!L241</f>
        <v>0</v>
      </c>
      <c r="K8681" s="43">
        <f t="shared" ref="K8681:K8691" si="1851">SUM(G8681:J8681)</f>
        <v>0</v>
      </c>
    </row>
    <row r="8682" spans="1:11" ht="12.75" customHeight="1">
      <c r="A8682" s="55" t="str">
        <f>"   "&amp;Labels!B70</f>
        <v xml:space="preserve">   Customer 2</v>
      </c>
      <c r="B8682" s="74">
        <f>'GM Allocation'!B37/Inputs!D242</f>
        <v>0</v>
      </c>
      <c r="C8682" s="74">
        <f>'GM Allocation'!C37/Inputs!E242</f>
        <v>0</v>
      </c>
      <c r="D8682" s="74">
        <f>'GM Allocation'!D37/Inputs!F242</f>
        <v>0</v>
      </c>
      <c r="E8682" s="74">
        <f>'GM Allocation'!E37/Inputs!G242</f>
        <v>0</v>
      </c>
      <c r="F8682" s="43">
        <f t="shared" si="1850"/>
        <v>0</v>
      </c>
      <c r="G8682" s="74">
        <f>'GM Allocation'!G37/Inputs!I242</f>
        <v>0</v>
      </c>
      <c r="H8682" s="74">
        <f>'GM Allocation'!H37/Inputs!J242</f>
        <v>0</v>
      </c>
      <c r="I8682" s="74">
        <f>'GM Allocation'!I37/Inputs!K242</f>
        <v>0</v>
      </c>
      <c r="J8682" s="74">
        <f>'GM Allocation'!J37/Inputs!L242</f>
        <v>0</v>
      </c>
      <c r="K8682" s="43">
        <f t="shared" si="1851"/>
        <v>0</v>
      </c>
    </row>
    <row r="8683" spans="1:11" ht="12.75" customHeight="1">
      <c r="A8683" s="55" t="str">
        <f>"   "&amp;Labels!B71</f>
        <v xml:space="preserve">   Customer 3</v>
      </c>
      <c r="B8683" s="74">
        <f>'GM Allocation'!B37/Inputs!D243</f>
        <v>0</v>
      </c>
      <c r="C8683" s="74">
        <f>'GM Allocation'!C37/Inputs!E243</f>
        <v>0</v>
      </c>
      <c r="D8683" s="74">
        <f>'GM Allocation'!D37/Inputs!F243</f>
        <v>0</v>
      </c>
      <c r="E8683" s="74">
        <f>'GM Allocation'!E37/Inputs!G243</f>
        <v>0</v>
      </c>
      <c r="F8683" s="43">
        <f t="shared" si="1850"/>
        <v>0</v>
      </c>
      <c r="G8683" s="74">
        <f>'GM Allocation'!G37/Inputs!I243</f>
        <v>0</v>
      </c>
      <c r="H8683" s="74">
        <f>'GM Allocation'!H37/Inputs!J243</f>
        <v>0</v>
      </c>
      <c r="I8683" s="74">
        <f>'GM Allocation'!I37/Inputs!K243</f>
        <v>0</v>
      </c>
      <c r="J8683" s="74">
        <f>'GM Allocation'!J37/Inputs!L243</f>
        <v>0</v>
      </c>
      <c r="K8683" s="43">
        <f t="shared" si="1851"/>
        <v>0</v>
      </c>
    </row>
    <row r="8684" spans="1:11" ht="12.75" customHeight="1">
      <c r="A8684" s="55" t="str">
        <f>"   "&amp;Labels!B72</f>
        <v xml:space="preserve">   Customer 4</v>
      </c>
      <c r="B8684" s="74">
        <f>'GM Allocation'!B37/Inputs!D244</f>
        <v>0</v>
      </c>
      <c r="C8684" s="74">
        <f>'GM Allocation'!C37/Inputs!E244</f>
        <v>0</v>
      </c>
      <c r="D8684" s="74">
        <f>'GM Allocation'!D37/Inputs!F244</f>
        <v>0</v>
      </c>
      <c r="E8684" s="74">
        <f>'GM Allocation'!E37/Inputs!G244</f>
        <v>0</v>
      </c>
      <c r="F8684" s="43">
        <f t="shared" si="1850"/>
        <v>0</v>
      </c>
      <c r="G8684" s="74">
        <f>'GM Allocation'!G37/Inputs!I244</f>
        <v>0</v>
      </c>
      <c r="H8684" s="74">
        <f>'GM Allocation'!H37/Inputs!J244</f>
        <v>0</v>
      </c>
      <c r="I8684" s="74">
        <f>'GM Allocation'!I37/Inputs!K244</f>
        <v>0</v>
      </c>
      <c r="J8684" s="74">
        <f>'GM Allocation'!J37/Inputs!L244</f>
        <v>0</v>
      </c>
      <c r="K8684" s="43">
        <f t="shared" si="1851"/>
        <v>0</v>
      </c>
    </row>
    <row r="8685" spans="1:11" ht="12.75" customHeight="1">
      <c r="A8685" s="55" t="str">
        <f>"   "&amp;Labels!B73</f>
        <v xml:space="preserve">   Customer 5</v>
      </c>
      <c r="B8685" s="74">
        <f>'GM Allocation'!B37/Inputs!D245</f>
        <v>0</v>
      </c>
      <c r="C8685" s="74">
        <f>'GM Allocation'!C37/Inputs!E245</f>
        <v>0</v>
      </c>
      <c r="D8685" s="74">
        <f>'GM Allocation'!D37/Inputs!F245</f>
        <v>0</v>
      </c>
      <c r="E8685" s="74">
        <f>'GM Allocation'!E37/Inputs!G245</f>
        <v>0</v>
      </c>
      <c r="F8685" s="43">
        <f t="shared" si="1850"/>
        <v>0</v>
      </c>
      <c r="G8685" s="74">
        <f>'GM Allocation'!G37/Inputs!I245</f>
        <v>0</v>
      </c>
      <c r="H8685" s="74">
        <f>'GM Allocation'!H37/Inputs!J245</f>
        <v>0</v>
      </c>
      <c r="I8685" s="74">
        <f>'GM Allocation'!I37/Inputs!K245</f>
        <v>0</v>
      </c>
      <c r="J8685" s="74">
        <f>'GM Allocation'!J37/Inputs!L245</f>
        <v>0</v>
      </c>
      <c r="K8685" s="43">
        <f t="shared" si="1851"/>
        <v>0</v>
      </c>
    </row>
    <row r="8686" spans="1:11" ht="12.75" customHeight="1">
      <c r="A8686" s="55" t="str">
        <f>"   "&amp;Labels!B74</f>
        <v xml:space="preserve">   Customer 6</v>
      </c>
      <c r="B8686" s="74">
        <f>'GM Allocation'!B37/Inputs!D246</f>
        <v>0</v>
      </c>
      <c r="C8686" s="74">
        <f>'GM Allocation'!C37/Inputs!E246</f>
        <v>0</v>
      </c>
      <c r="D8686" s="74">
        <f>'GM Allocation'!D37/Inputs!F246</f>
        <v>0</v>
      </c>
      <c r="E8686" s="74">
        <f>'GM Allocation'!E37/Inputs!G246</f>
        <v>0</v>
      </c>
      <c r="F8686" s="43">
        <f t="shared" si="1850"/>
        <v>0</v>
      </c>
      <c r="G8686" s="74">
        <f>'GM Allocation'!G37/Inputs!I246</f>
        <v>0</v>
      </c>
      <c r="H8686" s="74">
        <f>'GM Allocation'!H37/Inputs!J246</f>
        <v>0</v>
      </c>
      <c r="I8686" s="74">
        <f>'GM Allocation'!I37/Inputs!K246</f>
        <v>0</v>
      </c>
      <c r="J8686" s="74">
        <f>'GM Allocation'!J37/Inputs!L246</f>
        <v>0</v>
      </c>
      <c r="K8686" s="43">
        <f t="shared" si="1851"/>
        <v>0</v>
      </c>
    </row>
    <row r="8687" spans="1:11" ht="12.75" customHeight="1">
      <c r="A8687" s="55" t="str">
        <f>"   "&amp;Labels!B75</f>
        <v xml:space="preserve">   Customer 7</v>
      </c>
      <c r="B8687" s="74">
        <f>'GM Allocation'!B37/Inputs!D247</f>
        <v>0</v>
      </c>
      <c r="C8687" s="74">
        <f>'GM Allocation'!C37/Inputs!E247</f>
        <v>0</v>
      </c>
      <c r="D8687" s="74">
        <f>'GM Allocation'!D37/Inputs!F247</f>
        <v>0</v>
      </c>
      <c r="E8687" s="74">
        <f>'GM Allocation'!E37/Inputs!G247</f>
        <v>0</v>
      </c>
      <c r="F8687" s="43">
        <f t="shared" si="1850"/>
        <v>0</v>
      </c>
      <c r="G8687" s="74">
        <f>'GM Allocation'!G37/Inputs!I247</f>
        <v>0</v>
      </c>
      <c r="H8687" s="74">
        <f>'GM Allocation'!H37/Inputs!J247</f>
        <v>0</v>
      </c>
      <c r="I8687" s="74">
        <f>'GM Allocation'!I37/Inputs!K247</f>
        <v>0</v>
      </c>
      <c r="J8687" s="74">
        <f>'GM Allocation'!J37/Inputs!L247</f>
        <v>0</v>
      </c>
      <c r="K8687" s="43">
        <f t="shared" si="1851"/>
        <v>0</v>
      </c>
    </row>
    <row r="8688" spans="1:11" ht="12.75" customHeight="1">
      <c r="A8688" s="55" t="str">
        <f>"   "&amp;Labels!B76</f>
        <v xml:space="preserve">   Customer 8</v>
      </c>
      <c r="B8688" s="74">
        <f>'GM Allocation'!B37/Inputs!D248</f>
        <v>0</v>
      </c>
      <c r="C8688" s="74">
        <f>'GM Allocation'!C37/Inputs!E248</f>
        <v>0</v>
      </c>
      <c r="D8688" s="74">
        <f>'GM Allocation'!D37/Inputs!F248</f>
        <v>0</v>
      </c>
      <c r="E8688" s="74">
        <f>'GM Allocation'!E37/Inputs!G248</f>
        <v>0</v>
      </c>
      <c r="F8688" s="43">
        <f t="shared" si="1850"/>
        <v>0</v>
      </c>
      <c r="G8688" s="74">
        <f>'GM Allocation'!G37/Inputs!I248</f>
        <v>0</v>
      </c>
      <c r="H8688" s="74">
        <f>'GM Allocation'!H37/Inputs!J248</f>
        <v>0</v>
      </c>
      <c r="I8688" s="74">
        <f>'GM Allocation'!I37/Inputs!K248</f>
        <v>0</v>
      </c>
      <c r="J8688" s="74">
        <f>'GM Allocation'!J37/Inputs!L248</f>
        <v>0</v>
      </c>
      <c r="K8688" s="43">
        <f t="shared" si="1851"/>
        <v>0</v>
      </c>
    </row>
    <row r="8689" spans="1:11" ht="12.75" customHeight="1">
      <c r="A8689" s="55" t="str">
        <f>"   "&amp;Labels!B77</f>
        <v xml:space="preserve">   Customer 9</v>
      </c>
      <c r="B8689" s="74">
        <f>'GM Allocation'!B37/Inputs!D249</f>
        <v>0</v>
      </c>
      <c r="C8689" s="74">
        <f>'GM Allocation'!C37/Inputs!E249</f>
        <v>0</v>
      </c>
      <c r="D8689" s="74">
        <f>'GM Allocation'!D37/Inputs!F249</f>
        <v>0</v>
      </c>
      <c r="E8689" s="74">
        <f>'GM Allocation'!E37/Inputs!G249</f>
        <v>0</v>
      </c>
      <c r="F8689" s="43">
        <f t="shared" si="1850"/>
        <v>0</v>
      </c>
      <c r="G8689" s="74">
        <f>'GM Allocation'!G37/Inputs!I249</f>
        <v>0</v>
      </c>
      <c r="H8689" s="74">
        <f>'GM Allocation'!H37/Inputs!J249</f>
        <v>0</v>
      </c>
      <c r="I8689" s="74">
        <f>'GM Allocation'!I37/Inputs!K249</f>
        <v>0</v>
      </c>
      <c r="J8689" s="74">
        <f>'GM Allocation'!J37/Inputs!L249</f>
        <v>0</v>
      </c>
      <c r="K8689" s="43">
        <f t="shared" si="1851"/>
        <v>0</v>
      </c>
    </row>
    <row r="8690" spans="1:11" ht="12.75" customHeight="1">
      <c r="A8690" s="55" t="str">
        <f>"   "&amp;Labels!B78</f>
        <v xml:space="preserve">   Customer 10</v>
      </c>
      <c r="B8690" s="74">
        <f>'GM Allocation'!B37/Inputs!D250</f>
        <v>0</v>
      </c>
      <c r="C8690" s="74">
        <f>'GM Allocation'!C37/Inputs!E250</f>
        <v>0</v>
      </c>
      <c r="D8690" s="74">
        <f>'GM Allocation'!D37/Inputs!F250</f>
        <v>0</v>
      </c>
      <c r="E8690" s="74">
        <f>'GM Allocation'!E37/Inputs!G250</f>
        <v>0</v>
      </c>
      <c r="F8690" s="43">
        <f t="shared" si="1850"/>
        <v>0</v>
      </c>
      <c r="G8690" s="74">
        <f>'GM Allocation'!G37/Inputs!I250</f>
        <v>0</v>
      </c>
      <c r="H8690" s="74">
        <f>'GM Allocation'!H37/Inputs!J250</f>
        <v>0</v>
      </c>
      <c r="I8690" s="74">
        <f>'GM Allocation'!I37/Inputs!K250</f>
        <v>0</v>
      </c>
      <c r="J8690" s="74">
        <f>'GM Allocation'!J37/Inputs!L250</f>
        <v>0</v>
      </c>
      <c r="K8690" s="43">
        <f t="shared" si="1851"/>
        <v>0</v>
      </c>
    </row>
    <row r="8691" spans="1:11" ht="12.75" customHeight="1">
      <c r="A8691" s="63" t="str">
        <f>"   "&amp;Labels!C68</f>
        <v xml:space="preserve">   Total</v>
      </c>
      <c r="B8691" s="77">
        <f>SUM(B8681:B8690)</f>
        <v>0</v>
      </c>
      <c r="C8691" s="77">
        <f>SUM(C8681:C8690)</f>
        <v>0</v>
      </c>
      <c r="D8691" s="77">
        <f>SUM(D8681:D8690)</f>
        <v>0</v>
      </c>
      <c r="E8691" s="77">
        <f>SUM(E8681:E8690)</f>
        <v>0</v>
      </c>
      <c r="F8691" s="43">
        <f t="shared" si="1850"/>
        <v>0</v>
      </c>
      <c r="G8691" s="77">
        <f>SUM(G8681:G8690)</f>
        <v>0</v>
      </c>
      <c r="H8691" s="77">
        <f>SUM(H8681:H8690)</f>
        <v>0</v>
      </c>
      <c r="I8691" s="77">
        <f>SUM(I8681:I8690)</f>
        <v>0</v>
      </c>
      <c r="J8691" s="77">
        <f>SUM(J8681:J8690)</f>
        <v>0</v>
      </c>
      <c r="K8691" s="43">
        <f t="shared" si="1851"/>
        <v>0</v>
      </c>
    </row>
    <row r="8692" spans="1:11" ht="12.75" customHeight="1">
      <c r="A8692" s="63" t="str">
        <f>Labels!B100</f>
        <v>Product 6</v>
      </c>
      <c r="B8692" s="77"/>
      <c r="C8692" s="77"/>
      <c r="D8692" s="77"/>
      <c r="E8692" s="77"/>
      <c r="F8692" s="43"/>
      <c r="G8692" s="77"/>
      <c r="H8692" s="77"/>
      <c r="I8692" s="77"/>
      <c r="J8692" s="77"/>
      <c r="K8692" s="43"/>
    </row>
    <row r="8693" spans="1:11" ht="12.75" customHeight="1">
      <c r="A8693" s="55" t="str">
        <f>"   "&amp;Labels!B69</f>
        <v xml:space="preserve">   Customer 1</v>
      </c>
      <c r="B8693" s="74">
        <f>'GM Allocation'!B38/Inputs!D251</f>
        <v>0</v>
      </c>
      <c r="C8693" s="74">
        <f>'GM Allocation'!C38/Inputs!E251</f>
        <v>0</v>
      </c>
      <c r="D8693" s="74">
        <f>'GM Allocation'!D38/Inputs!F251</f>
        <v>0</v>
      </c>
      <c r="E8693" s="74">
        <f>'GM Allocation'!E38/Inputs!G251</f>
        <v>0</v>
      </c>
      <c r="F8693" s="43">
        <f t="shared" ref="F8693:F8703" si="1852">SUM(B8693:E8693)</f>
        <v>0</v>
      </c>
      <c r="G8693" s="74">
        <f>'GM Allocation'!G38/Inputs!I251</f>
        <v>0</v>
      </c>
      <c r="H8693" s="74">
        <f>'GM Allocation'!H38/Inputs!J251</f>
        <v>0</v>
      </c>
      <c r="I8693" s="74">
        <f>'GM Allocation'!I38/Inputs!K251</f>
        <v>0</v>
      </c>
      <c r="J8693" s="74">
        <f>'GM Allocation'!J38/Inputs!L251</f>
        <v>0</v>
      </c>
      <c r="K8693" s="43">
        <f t="shared" ref="K8693:K8703" si="1853">SUM(G8693:J8693)</f>
        <v>0</v>
      </c>
    </row>
    <row r="8694" spans="1:11" ht="12.75" customHeight="1">
      <c r="A8694" s="55" t="str">
        <f>"   "&amp;Labels!B70</f>
        <v xml:space="preserve">   Customer 2</v>
      </c>
      <c r="B8694" s="74">
        <f>'GM Allocation'!B38/Inputs!D252</f>
        <v>0</v>
      </c>
      <c r="C8694" s="74">
        <f>'GM Allocation'!C38/Inputs!E252</f>
        <v>0</v>
      </c>
      <c r="D8694" s="74">
        <f>'GM Allocation'!D38/Inputs!F252</f>
        <v>0</v>
      </c>
      <c r="E8694" s="74">
        <f>'GM Allocation'!E38/Inputs!G252</f>
        <v>0</v>
      </c>
      <c r="F8694" s="43">
        <f t="shared" si="1852"/>
        <v>0</v>
      </c>
      <c r="G8694" s="74">
        <f>'GM Allocation'!G38/Inputs!I252</f>
        <v>0</v>
      </c>
      <c r="H8694" s="74">
        <f>'GM Allocation'!H38/Inputs!J252</f>
        <v>0</v>
      </c>
      <c r="I8694" s="74">
        <f>'GM Allocation'!I38/Inputs!K252</f>
        <v>0</v>
      </c>
      <c r="J8694" s="74">
        <f>'GM Allocation'!J38/Inputs!L252</f>
        <v>0</v>
      </c>
      <c r="K8694" s="43">
        <f t="shared" si="1853"/>
        <v>0</v>
      </c>
    </row>
    <row r="8695" spans="1:11" ht="12.75" customHeight="1">
      <c r="A8695" s="55" t="str">
        <f>"   "&amp;Labels!B71</f>
        <v xml:space="preserve">   Customer 3</v>
      </c>
      <c r="B8695" s="74">
        <f>'GM Allocation'!B38/Inputs!D253</f>
        <v>0</v>
      </c>
      <c r="C8695" s="74">
        <f>'GM Allocation'!C38/Inputs!E253</f>
        <v>0</v>
      </c>
      <c r="D8695" s="74">
        <f>'GM Allocation'!D38/Inputs!F253</f>
        <v>0</v>
      </c>
      <c r="E8695" s="74">
        <f>'GM Allocation'!E38/Inputs!G253</f>
        <v>0</v>
      </c>
      <c r="F8695" s="43">
        <f t="shared" si="1852"/>
        <v>0</v>
      </c>
      <c r="G8695" s="74">
        <f>'GM Allocation'!G38/Inputs!I253</f>
        <v>0</v>
      </c>
      <c r="H8695" s="74">
        <f>'GM Allocation'!H38/Inputs!J253</f>
        <v>0</v>
      </c>
      <c r="I8695" s="74">
        <f>'GM Allocation'!I38/Inputs!K253</f>
        <v>0</v>
      </c>
      <c r="J8695" s="74">
        <f>'GM Allocation'!J38/Inputs!L253</f>
        <v>0</v>
      </c>
      <c r="K8695" s="43">
        <f t="shared" si="1853"/>
        <v>0</v>
      </c>
    </row>
    <row r="8696" spans="1:11" ht="12.75" customHeight="1">
      <c r="A8696" s="55" t="str">
        <f>"   "&amp;Labels!B72</f>
        <v xml:space="preserve">   Customer 4</v>
      </c>
      <c r="B8696" s="74">
        <f>'GM Allocation'!B38/Inputs!D254</f>
        <v>0</v>
      </c>
      <c r="C8696" s="74">
        <f>'GM Allocation'!C38/Inputs!E254</f>
        <v>0</v>
      </c>
      <c r="D8696" s="74">
        <f>'GM Allocation'!D38/Inputs!F254</f>
        <v>0</v>
      </c>
      <c r="E8696" s="74">
        <f>'GM Allocation'!E38/Inputs!G254</f>
        <v>0</v>
      </c>
      <c r="F8696" s="43">
        <f t="shared" si="1852"/>
        <v>0</v>
      </c>
      <c r="G8696" s="74">
        <f>'GM Allocation'!G38/Inputs!I254</f>
        <v>0</v>
      </c>
      <c r="H8696" s="74">
        <f>'GM Allocation'!H38/Inputs!J254</f>
        <v>0</v>
      </c>
      <c r="I8696" s="74">
        <f>'GM Allocation'!I38/Inputs!K254</f>
        <v>0</v>
      </c>
      <c r="J8696" s="74">
        <f>'GM Allocation'!J38/Inputs!L254</f>
        <v>0</v>
      </c>
      <c r="K8696" s="43">
        <f t="shared" si="1853"/>
        <v>0</v>
      </c>
    </row>
    <row r="8697" spans="1:11" ht="12.75" customHeight="1">
      <c r="A8697" s="55" t="str">
        <f>"   "&amp;Labels!B73</f>
        <v xml:space="preserve">   Customer 5</v>
      </c>
      <c r="B8697" s="74">
        <f>'GM Allocation'!B38/Inputs!D255</f>
        <v>0</v>
      </c>
      <c r="C8697" s="74">
        <f>'GM Allocation'!C38/Inputs!E255</f>
        <v>0</v>
      </c>
      <c r="D8697" s="74">
        <f>'GM Allocation'!D38/Inputs!F255</f>
        <v>0</v>
      </c>
      <c r="E8697" s="74">
        <f>'GM Allocation'!E38/Inputs!G255</f>
        <v>0</v>
      </c>
      <c r="F8697" s="43">
        <f t="shared" si="1852"/>
        <v>0</v>
      </c>
      <c r="G8697" s="74">
        <f>'GM Allocation'!G38/Inputs!I255</f>
        <v>0</v>
      </c>
      <c r="H8697" s="74">
        <f>'GM Allocation'!H38/Inputs!J255</f>
        <v>0</v>
      </c>
      <c r="I8697" s="74">
        <f>'GM Allocation'!I38/Inputs!K255</f>
        <v>0</v>
      </c>
      <c r="J8697" s="74">
        <f>'GM Allocation'!J38/Inputs!L255</f>
        <v>0</v>
      </c>
      <c r="K8697" s="43">
        <f t="shared" si="1853"/>
        <v>0</v>
      </c>
    </row>
    <row r="8698" spans="1:11" ht="12.75" customHeight="1">
      <c r="A8698" s="55" t="str">
        <f>"   "&amp;Labels!B74</f>
        <v xml:space="preserve">   Customer 6</v>
      </c>
      <c r="B8698" s="74">
        <f>'GM Allocation'!B38/Inputs!D256</f>
        <v>0</v>
      </c>
      <c r="C8698" s="74">
        <f>'GM Allocation'!C38/Inputs!E256</f>
        <v>0</v>
      </c>
      <c r="D8698" s="74">
        <f>'GM Allocation'!D38/Inputs!F256</f>
        <v>0</v>
      </c>
      <c r="E8698" s="74">
        <f>'GM Allocation'!E38/Inputs!G256</f>
        <v>0</v>
      </c>
      <c r="F8698" s="43">
        <f t="shared" si="1852"/>
        <v>0</v>
      </c>
      <c r="G8698" s="74">
        <f>'GM Allocation'!G38/Inputs!I256</f>
        <v>0</v>
      </c>
      <c r="H8698" s="74">
        <f>'GM Allocation'!H38/Inputs!J256</f>
        <v>0</v>
      </c>
      <c r="I8698" s="74">
        <f>'GM Allocation'!I38/Inputs!K256</f>
        <v>0</v>
      </c>
      <c r="J8698" s="74">
        <f>'GM Allocation'!J38/Inputs!L256</f>
        <v>0</v>
      </c>
      <c r="K8698" s="43">
        <f t="shared" si="1853"/>
        <v>0</v>
      </c>
    </row>
    <row r="8699" spans="1:11" ht="12.75" customHeight="1">
      <c r="A8699" s="55" t="str">
        <f>"   "&amp;Labels!B75</f>
        <v xml:space="preserve">   Customer 7</v>
      </c>
      <c r="B8699" s="74">
        <f>'GM Allocation'!B38/Inputs!D257</f>
        <v>0</v>
      </c>
      <c r="C8699" s="74">
        <f>'GM Allocation'!C38/Inputs!E257</f>
        <v>0</v>
      </c>
      <c r="D8699" s="74">
        <f>'GM Allocation'!D38/Inputs!F257</f>
        <v>0</v>
      </c>
      <c r="E8699" s="74">
        <f>'GM Allocation'!E38/Inputs!G257</f>
        <v>0</v>
      </c>
      <c r="F8699" s="43">
        <f t="shared" si="1852"/>
        <v>0</v>
      </c>
      <c r="G8699" s="74">
        <f>'GM Allocation'!G38/Inputs!I257</f>
        <v>0</v>
      </c>
      <c r="H8699" s="74">
        <f>'GM Allocation'!H38/Inputs!J257</f>
        <v>0</v>
      </c>
      <c r="I8699" s="74">
        <f>'GM Allocation'!I38/Inputs!K257</f>
        <v>0</v>
      </c>
      <c r="J8699" s="74">
        <f>'GM Allocation'!J38/Inputs!L257</f>
        <v>0</v>
      </c>
      <c r="K8699" s="43">
        <f t="shared" si="1853"/>
        <v>0</v>
      </c>
    </row>
    <row r="8700" spans="1:11" ht="12.75" customHeight="1">
      <c r="A8700" s="55" t="str">
        <f>"   "&amp;Labels!B76</f>
        <v xml:space="preserve">   Customer 8</v>
      </c>
      <c r="B8700" s="74">
        <f>'GM Allocation'!B38/Inputs!D258</f>
        <v>0</v>
      </c>
      <c r="C8700" s="74">
        <f>'GM Allocation'!C38/Inputs!E258</f>
        <v>0</v>
      </c>
      <c r="D8700" s="74">
        <f>'GM Allocation'!D38/Inputs!F258</f>
        <v>0</v>
      </c>
      <c r="E8700" s="74">
        <f>'GM Allocation'!E38/Inputs!G258</f>
        <v>0</v>
      </c>
      <c r="F8700" s="43">
        <f t="shared" si="1852"/>
        <v>0</v>
      </c>
      <c r="G8700" s="74">
        <f>'GM Allocation'!G38/Inputs!I258</f>
        <v>0</v>
      </c>
      <c r="H8700" s="74">
        <f>'GM Allocation'!H38/Inputs!J258</f>
        <v>0</v>
      </c>
      <c r="I8700" s="74">
        <f>'GM Allocation'!I38/Inputs!K258</f>
        <v>0</v>
      </c>
      <c r="J8700" s="74">
        <f>'GM Allocation'!J38/Inputs!L258</f>
        <v>0</v>
      </c>
      <c r="K8700" s="43">
        <f t="shared" si="1853"/>
        <v>0</v>
      </c>
    </row>
    <row r="8701" spans="1:11" ht="12.75" customHeight="1">
      <c r="A8701" s="55" t="str">
        <f>"   "&amp;Labels!B77</f>
        <v xml:space="preserve">   Customer 9</v>
      </c>
      <c r="B8701" s="74">
        <f>'GM Allocation'!B38/Inputs!D259</f>
        <v>0</v>
      </c>
      <c r="C8701" s="74">
        <f>'GM Allocation'!C38/Inputs!E259</f>
        <v>0</v>
      </c>
      <c r="D8701" s="74">
        <f>'GM Allocation'!D38/Inputs!F259</f>
        <v>0</v>
      </c>
      <c r="E8701" s="74">
        <f>'GM Allocation'!E38/Inputs!G259</f>
        <v>0</v>
      </c>
      <c r="F8701" s="43">
        <f t="shared" si="1852"/>
        <v>0</v>
      </c>
      <c r="G8701" s="74">
        <f>'GM Allocation'!G38/Inputs!I259</f>
        <v>0</v>
      </c>
      <c r="H8701" s="74">
        <f>'GM Allocation'!H38/Inputs!J259</f>
        <v>0</v>
      </c>
      <c r="I8701" s="74">
        <f>'GM Allocation'!I38/Inputs!K259</f>
        <v>0</v>
      </c>
      <c r="J8701" s="74">
        <f>'GM Allocation'!J38/Inputs!L259</f>
        <v>0</v>
      </c>
      <c r="K8701" s="43">
        <f t="shared" si="1853"/>
        <v>0</v>
      </c>
    </row>
    <row r="8702" spans="1:11" ht="12.75" customHeight="1">
      <c r="A8702" s="55" t="str">
        <f>"   "&amp;Labels!B78</f>
        <v xml:space="preserve">   Customer 10</v>
      </c>
      <c r="B8702" s="74">
        <f>'GM Allocation'!B38/Inputs!D260</f>
        <v>0</v>
      </c>
      <c r="C8702" s="74">
        <f>'GM Allocation'!C38/Inputs!E260</f>
        <v>0</v>
      </c>
      <c r="D8702" s="74">
        <f>'GM Allocation'!D38/Inputs!F260</f>
        <v>0</v>
      </c>
      <c r="E8702" s="74">
        <f>'GM Allocation'!E38/Inputs!G260</f>
        <v>0</v>
      </c>
      <c r="F8702" s="43">
        <f t="shared" si="1852"/>
        <v>0</v>
      </c>
      <c r="G8702" s="74">
        <f>'GM Allocation'!G38/Inputs!I260</f>
        <v>0</v>
      </c>
      <c r="H8702" s="74">
        <f>'GM Allocation'!H38/Inputs!J260</f>
        <v>0</v>
      </c>
      <c r="I8702" s="74">
        <f>'GM Allocation'!I38/Inputs!K260</f>
        <v>0</v>
      </c>
      <c r="J8702" s="74">
        <f>'GM Allocation'!J38/Inputs!L260</f>
        <v>0</v>
      </c>
      <c r="K8702" s="43">
        <f t="shared" si="1853"/>
        <v>0</v>
      </c>
    </row>
    <row r="8703" spans="1:11" ht="12.75" customHeight="1">
      <c r="A8703" s="63" t="str">
        <f>"   "&amp;Labels!C68</f>
        <v xml:space="preserve">   Total</v>
      </c>
      <c r="B8703" s="77">
        <f>SUM(B8693:B8702)</f>
        <v>0</v>
      </c>
      <c r="C8703" s="77">
        <f>SUM(C8693:C8702)</f>
        <v>0</v>
      </c>
      <c r="D8703" s="77">
        <f>SUM(D8693:D8702)</f>
        <v>0</v>
      </c>
      <c r="E8703" s="77">
        <f>SUM(E8693:E8702)</f>
        <v>0</v>
      </c>
      <c r="F8703" s="43">
        <f t="shared" si="1852"/>
        <v>0</v>
      </c>
      <c r="G8703" s="77">
        <f>SUM(G8693:G8702)</f>
        <v>0</v>
      </c>
      <c r="H8703" s="77">
        <f>SUM(H8693:H8702)</f>
        <v>0</v>
      </c>
      <c r="I8703" s="77">
        <f>SUM(I8693:I8702)</f>
        <v>0</v>
      </c>
      <c r="J8703" s="77">
        <f>SUM(J8693:J8702)</f>
        <v>0</v>
      </c>
      <c r="K8703" s="43">
        <f t="shared" si="1853"/>
        <v>0</v>
      </c>
    </row>
    <row r="8704" spans="1:11" ht="12.75" customHeight="1">
      <c r="A8704" s="63" t="str">
        <f>Labels!B101</f>
        <v>Product 7</v>
      </c>
      <c r="B8704" s="77"/>
      <c r="C8704" s="77"/>
      <c r="D8704" s="77"/>
      <c r="E8704" s="77"/>
      <c r="F8704" s="43"/>
      <c r="G8704" s="77"/>
      <c r="H8704" s="77"/>
      <c r="I8704" s="77"/>
      <c r="J8704" s="77"/>
      <c r="K8704" s="43"/>
    </row>
    <row r="8705" spans="1:11" ht="12.75" customHeight="1">
      <c r="A8705" s="55" t="str">
        <f>"   "&amp;Labels!B69</f>
        <v xml:space="preserve">   Customer 1</v>
      </c>
      <c r="B8705" s="74">
        <f>'GM Allocation'!B39/Inputs!D261</f>
        <v>0</v>
      </c>
      <c r="C8705" s="74">
        <f>'GM Allocation'!C39/Inputs!E261</f>
        <v>0</v>
      </c>
      <c r="D8705" s="74">
        <f>'GM Allocation'!D39/Inputs!F261</f>
        <v>0</v>
      </c>
      <c r="E8705" s="74">
        <f>'GM Allocation'!E39/Inputs!G261</f>
        <v>0</v>
      </c>
      <c r="F8705" s="43">
        <f t="shared" ref="F8705:F8715" si="1854">SUM(B8705:E8705)</f>
        <v>0</v>
      </c>
      <c r="G8705" s="74">
        <f>'GM Allocation'!G39/Inputs!I261</f>
        <v>0</v>
      </c>
      <c r="H8705" s="74">
        <f>'GM Allocation'!H39/Inputs!J261</f>
        <v>0</v>
      </c>
      <c r="I8705" s="74">
        <f>'GM Allocation'!I39/Inputs!K261</f>
        <v>0</v>
      </c>
      <c r="J8705" s="74">
        <f>'GM Allocation'!J39/Inputs!L261</f>
        <v>0</v>
      </c>
      <c r="K8705" s="43">
        <f t="shared" ref="K8705:K8715" si="1855">SUM(G8705:J8705)</f>
        <v>0</v>
      </c>
    </row>
    <row r="8706" spans="1:11" ht="12.75" customHeight="1">
      <c r="A8706" s="55" t="str">
        <f>"   "&amp;Labels!B70</f>
        <v xml:space="preserve">   Customer 2</v>
      </c>
      <c r="B8706" s="74">
        <f>'GM Allocation'!B39/Inputs!D262</f>
        <v>0</v>
      </c>
      <c r="C8706" s="74">
        <f>'GM Allocation'!C39/Inputs!E262</f>
        <v>0</v>
      </c>
      <c r="D8706" s="74">
        <f>'GM Allocation'!D39/Inputs!F262</f>
        <v>0</v>
      </c>
      <c r="E8706" s="74">
        <f>'GM Allocation'!E39/Inputs!G262</f>
        <v>0</v>
      </c>
      <c r="F8706" s="43">
        <f t="shared" si="1854"/>
        <v>0</v>
      </c>
      <c r="G8706" s="74">
        <f>'GM Allocation'!G39/Inputs!I262</f>
        <v>0</v>
      </c>
      <c r="H8706" s="74">
        <f>'GM Allocation'!H39/Inputs!J262</f>
        <v>0</v>
      </c>
      <c r="I8706" s="74">
        <f>'GM Allocation'!I39/Inputs!K262</f>
        <v>0</v>
      </c>
      <c r="J8706" s="74">
        <f>'GM Allocation'!J39/Inputs!L262</f>
        <v>0</v>
      </c>
      <c r="K8706" s="43">
        <f t="shared" si="1855"/>
        <v>0</v>
      </c>
    </row>
    <row r="8707" spans="1:11" ht="12.75" customHeight="1">
      <c r="A8707" s="55" t="str">
        <f>"   "&amp;Labels!B71</f>
        <v xml:space="preserve">   Customer 3</v>
      </c>
      <c r="B8707" s="74">
        <f>'GM Allocation'!B39/Inputs!D263</f>
        <v>0</v>
      </c>
      <c r="C8707" s="74">
        <f>'GM Allocation'!C39/Inputs!E263</f>
        <v>0</v>
      </c>
      <c r="D8707" s="74">
        <f>'GM Allocation'!D39/Inputs!F263</f>
        <v>0</v>
      </c>
      <c r="E8707" s="74">
        <f>'GM Allocation'!E39/Inputs!G263</f>
        <v>0</v>
      </c>
      <c r="F8707" s="43">
        <f t="shared" si="1854"/>
        <v>0</v>
      </c>
      <c r="G8707" s="74">
        <f>'GM Allocation'!G39/Inputs!I263</f>
        <v>0</v>
      </c>
      <c r="H8707" s="74">
        <f>'GM Allocation'!H39/Inputs!J263</f>
        <v>0</v>
      </c>
      <c r="I8707" s="74">
        <f>'GM Allocation'!I39/Inputs!K263</f>
        <v>0</v>
      </c>
      <c r="J8707" s="74">
        <f>'GM Allocation'!J39/Inputs!L263</f>
        <v>0</v>
      </c>
      <c r="K8707" s="43">
        <f t="shared" si="1855"/>
        <v>0</v>
      </c>
    </row>
    <row r="8708" spans="1:11" ht="12.75" customHeight="1">
      <c r="A8708" s="55" t="str">
        <f>"   "&amp;Labels!B72</f>
        <v xml:space="preserve">   Customer 4</v>
      </c>
      <c r="B8708" s="74">
        <f>'GM Allocation'!B39/Inputs!D264</f>
        <v>0</v>
      </c>
      <c r="C8708" s="74">
        <f>'GM Allocation'!C39/Inputs!E264</f>
        <v>0</v>
      </c>
      <c r="D8708" s="74">
        <f>'GM Allocation'!D39/Inputs!F264</f>
        <v>0</v>
      </c>
      <c r="E8708" s="74">
        <f>'GM Allocation'!E39/Inputs!G264</f>
        <v>0</v>
      </c>
      <c r="F8708" s="43">
        <f t="shared" si="1854"/>
        <v>0</v>
      </c>
      <c r="G8708" s="74">
        <f>'GM Allocation'!G39/Inputs!I264</f>
        <v>0</v>
      </c>
      <c r="H8708" s="74">
        <f>'GM Allocation'!H39/Inputs!J264</f>
        <v>0</v>
      </c>
      <c r="I8708" s="74">
        <f>'GM Allocation'!I39/Inputs!K264</f>
        <v>0</v>
      </c>
      <c r="J8708" s="74">
        <f>'GM Allocation'!J39/Inputs!L264</f>
        <v>0</v>
      </c>
      <c r="K8708" s="43">
        <f t="shared" si="1855"/>
        <v>0</v>
      </c>
    </row>
    <row r="8709" spans="1:11" ht="12.75" customHeight="1">
      <c r="A8709" s="55" t="str">
        <f>"   "&amp;Labels!B73</f>
        <v xml:space="preserve">   Customer 5</v>
      </c>
      <c r="B8709" s="74">
        <f>'GM Allocation'!B39/Inputs!D265</f>
        <v>0</v>
      </c>
      <c r="C8709" s="74">
        <f>'GM Allocation'!C39/Inputs!E265</f>
        <v>0</v>
      </c>
      <c r="D8709" s="74">
        <f>'GM Allocation'!D39/Inputs!F265</f>
        <v>0</v>
      </c>
      <c r="E8709" s="74">
        <f>'GM Allocation'!E39/Inputs!G265</f>
        <v>0</v>
      </c>
      <c r="F8709" s="43">
        <f t="shared" si="1854"/>
        <v>0</v>
      </c>
      <c r="G8709" s="74">
        <f>'GM Allocation'!G39/Inputs!I265</f>
        <v>0</v>
      </c>
      <c r="H8709" s="74">
        <f>'GM Allocation'!H39/Inputs!J265</f>
        <v>0</v>
      </c>
      <c r="I8709" s="74">
        <f>'GM Allocation'!I39/Inputs!K265</f>
        <v>0</v>
      </c>
      <c r="J8709" s="74">
        <f>'GM Allocation'!J39/Inputs!L265</f>
        <v>0</v>
      </c>
      <c r="K8709" s="43">
        <f t="shared" si="1855"/>
        <v>0</v>
      </c>
    </row>
    <row r="8710" spans="1:11" ht="12.75" customHeight="1">
      <c r="A8710" s="55" t="str">
        <f>"   "&amp;Labels!B74</f>
        <v xml:space="preserve">   Customer 6</v>
      </c>
      <c r="B8710" s="74">
        <f>'GM Allocation'!B39/Inputs!D266</f>
        <v>0</v>
      </c>
      <c r="C8710" s="74">
        <f>'GM Allocation'!C39/Inputs!E266</f>
        <v>0</v>
      </c>
      <c r="D8710" s="74">
        <f>'GM Allocation'!D39/Inputs!F266</f>
        <v>0</v>
      </c>
      <c r="E8710" s="74">
        <f>'GM Allocation'!E39/Inputs!G266</f>
        <v>0</v>
      </c>
      <c r="F8710" s="43">
        <f t="shared" si="1854"/>
        <v>0</v>
      </c>
      <c r="G8710" s="74">
        <f>'GM Allocation'!G39/Inputs!I266</f>
        <v>0</v>
      </c>
      <c r="H8710" s="74">
        <f>'GM Allocation'!H39/Inputs!J266</f>
        <v>0</v>
      </c>
      <c r="I8710" s="74">
        <f>'GM Allocation'!I39/Inputs!K266</f>
        <v>0</v>
      </c>
      <c r="J8710" s="74">
        <f>'GM Allocation'!J39/Inputs!L266</f>
        <v>0</v>
      </c>
      <c r="K8710" s="43">
        <f t="shared" si="1855"/>
        <v>0</v>
      </c>
    </row>
    <row r="8711" spans="1:11" ht="12.75" customHeight="1">
      <c r="A8711" s="55" t="str">
        <f>"   "&amp;Labels!B75</f>
        <v xml:space="preserve">   Customer 7</v>
      </c>
      <c r="B8711" s="74">
        <f>'GM Allocation'!B39/Inputs!D267</f>
        <v>0</v>
      </c>
      <c r="C8711" s="74">
        <f>'GM Allocation'!C39/Inputs!E267</f>
        <v>0</v>
      </c>
      <c r="D8711" s="74">
        <f>'GM Allocation'!D39/Inputs!F267</f>
        <v>0</v>
      </c>
      <c r="E8711" s="74">
        <f>'GM Allocation'!E39/Inputs!G267</f>
        <v>0</v>
      </c>
      <c r="F8711" s="43">
        <f t="shared" si="1854"/>
        <v>0</v>
      </c>
      <c r="G8711" s="74">
        <f>'GM Allocation'!G39/Inputs!I267</f>
        <v>0</v>
      </c>
      <c r="H8711" s="74">
        <f>'GM Allocation'!H39/Inputs!J267</f>
        <v>0</v>
      </c>
      <c r="I8711" s="74">
        <f>'GM Allocation'!I39/Inputs!K267</f>
        <v>0</v>
      </c>
      <c r="J8711" s="74">
        <f>'GM Allocation'!J39/Inputs!L267</f>
        <v>0</v>
      </c>
      <c r="K8711" s="43">
        <f t="shared" si="1855"/>
        <v>0</v>
      </c>
    </row>
    <row r="8712" spans="1:11" ht="12.75" customHeight="1">
      <c r="A8712" s="55" t="str">
        <f>"   "&amp;Labels!B76</f>
        <v xml:space="preserve">   Customer 8</v>
      </c>
      <c r="B8712" s="74">
        <f>'GM Allocation'!B39/Inputs!D268</f>
        <v>0</v>
      </c>
      <c r="C8712" s="74">
        <f>'GM Allocation'!C39/Inputs!E268</f>
        <v>0</v>
      </c>
      <c r="D8712" s="74">
        <f>'GM Allocation'!D39/Inputs!F268</f>
        <v>0</v>
      </c>
      <c r="E8712" s="74">
        <f>'GM Allocation'!E39/Inputs!G268</f>
        <v>0</v>
      </c>
      <c r="F8712" s="43">
        <f t="shared" si="1854"/>
        <v>0</v>
      </c>
      <c r="G8712" s="74">
        <f>'GM Allocation'!G39/Inputs!I268</f>
        <v>0</v>
      </c>
      <c r="H8712" s="74">
        <f>'GM Allocation'!H39/Inputs!J268</f>
        <v>0</v>
      </c>
      <c r="I8712" s="74">
        <f>'GM Allocation'!I39/Inputs!K268</f>
        <v>0</v>
      </c>
      <c r="J8712" s="74">
        <f>'GM Allocation'!J39/Inputs!L268</f>
        <v>0</v>
      </c>
      <c r="K8712" s="43">
        <f t="shared" si="1855"/>
        <v>0</v>
      </c>
    </row>
    <row r="8713" spans="1:11" ht="12.75" customHeight="1">
      <c r="A8713" s="55" t="str">
        <f>"   "&amp;Labels!B77</f>
        <v xml:space="preserve">   Customer 9</v>
      </c>
      <c r="B8713" s="74">
        <f>'GM Allocation'!B39/Inputs!D269</f>
        <v>0</v>
      </c>
      <c r="C8713" s="74">
        <f>'GM Allocation'!C39/Inputs!E269</f>
        <v>0</v>
      </c>
      <c r="D8713" s="74">
        <f>'GM Allocation'!D39/Inputs!F269</f>
        <v>0</v>
      </c>
      <c r="E8713" s="74">
        <f>'GM Allocation'!E39/Inputs!G269</f>
        <v>0</v>
      </c>
      <c r="F8713" s="43">
        <f t="shared" si="1854"/>
        <v>0</v>
      </c>
      <c r="G8713" s="74">
        <f>'GM Allocation'!G39/Inputs!I269</f>
        <v>0</v>
      </c>
      <c r="H8713" s="74">
        <f>'GM Allocation'!H39/Inputs!J269</f>
        <v>0</v>
      </c>
      <c r="I8713" s="74">
        <f>'GM Allocation'!I39/Inputs!K269</f>
        <v>0</v>
      </c>
      <c r="J8713" s="74">
        <f>'GM Allocation'!J39/Inputs!L269</f>
        <v>0</v>
      </c>
      <c r="K8713" s="43">
        <f t="shared" si="1855"/>
        <v>0</v>
      </c>
    </row>
    <row r="8714" spans="1:11" ht="12.75" customHeight="1">
      <c r="A8714" s="55" t="str">
        <f>"   "&amp;Labels!B78</f>
        <v xml:space="preserve">   Customer 10</v>
      </c>
      <c r="B8714" s="74">
        <f>'GM Allocation'!B39/Inputs!D270</f>
        <v>0</v>
      </c>
      <c r="C8714" s="74">
        <f>'GM Allocation'!C39/Inputs!E270</f>
        <v>0</v>
      </c>
      <c r="D8714" s="74">
        <f>'GM Allocation'!D39/Inputs!F270</f>
        <v>0</v>
      </c>
      <c r="E8714" s="74">
        <f>'GM Allocation'!E39/Inputs!G270</f>
        <v>0</v>
      </c>
      <c r="F8714" s="43">
        <f t="shared" si="1854"/>
        <v>0</v>
      </c>
      <c r="G8714" s="74">
        <f>'GM Allocation'!G39/Inputs!I270</f>
        <v>0</v>
      </c>
      <c r="H8714" s="74">
        <f>'GM Allocation'!H39/Inputs!J270</f>
        <v>0</v>
      </c>
      <c r="I8714" s="74">
        <f>'GM Allocation'!I39/Inputs!K270</f>
        <v>0</v>
      </c>
      <c r="J8714" s="74">
        <f>'GM Allocation'!J39/Inputs!L270</f>
        <v>0</v>
      </c>
      <c r="K8714" s="43">
        <f t="shared" si="1855"/>
        <v>0</v>
      </c>
    </row>
    <row r="8715" spans="1:11" ht="12.75" customHeight="1">
      <c r="A8715" s="63" t="str">
        <f>"   "&amp;Labels!C68</f>
        <v xml:space="preserve">   Total</v>
      </c>
      <c r="B8715" s="77">
        <f>SUM(B8705:B8714)</f>
        <v>0</v>
      </c>
      <c r="C8715" s="77">
        <f>SUM(C8705:C8714)</f>
        <v>0</v>
      </c>
      <c r="D8715" s="77">
        <f>SUM(D8705:D8714)</f>
        <v>0</v>
      </c>
      <c r="E8715" s="77">
        <f>SUM(E8705:E8714)</f>
        <v>0</v>
      </c>
      <c r="F8715" s="43">
        <f t="shared" si="1854"/>
        <v>0</v>
      </c>
      <c r="G8715" s="77">
        <f>SUM(G8705:G8714)</f>
        <v>0</v>
      </c>
      <c r="H8715" s="77">
        <f>SUM(H8705:H8714)</f>
        <v>0</v>
      </c>
      <c r="I8715" s="77">
        <f>SUM(I8705:I8714)</f>
        <v>0</v>
      </c>
      <c r="J8715" s="77">
        <f>SUM(J8705:J8714)</f>
        <v>0</v>
      </c>
      <c r="K8715" s="43">
        <f t="shared" si="1855"/>
        <v>0</v>
      </c>
    </row>
    <row r="8716" spans="1:11" ht="12.75" customHeight="1">
      <c r="A8716" s="63" t="str">
        <f>Labels!B102</f>
        <v>Product 8</v>
      </c>
      <c r="B8716" s="77"/>
      <c r="C8716" s="77"/>
      <c r="D8716" s="77"/>
      <c r="E8716" s="77"/>
      <c r="F8716" s="43"/>
      <c r="G8716" s="77"/>
      <c r="H8716" s="77"/>
      <c r="I8716" s="77"/>
      <c r="J8716" s="77"/>
      <c r="K8716" s="43"/>
    </row>
    <row r="8717" spans="1:11" ht="12.75" customHeight="1">
      <c r="A8717" s="55" t="str">
        <f>"   "&amp;Labels!B69</f>
        <v xml:space="preserve">   Customer 1</v>
      </c>
      <c r="B8717" s="74">
        <f>'GM Allocation'!B40/Inputs!D271</f>
        <v>0</v>
      </c>
      <c r="C8717" s="74">
        <f>'GM Allocation'!C40/Inputs!E271</f>
        <v>0</v>
      </c>
      <c r="D8717" s="74">
        <f>'GM Allocation'!D40/Inputs!F271</f>
        <v>0</v>
      </c>
      <c r="E8717" s="74">
        <f>'GM Allocation'!E40/Inputs!G271</f>
        <v>0</v>
      </c>
      <c r="F8717" s="43">
        <f t="shared" ref="F8717:F8727" si="1856">SUM(B8717:E8717)</f>
        <v>0</v>
      </c>
      <c r="G8717" s="74">
        <f>'GM Allocation'!G40/Inputs!I271</f>
        <v>0</v>
      </c>
      <c r="H8717" s="74">
        <f>'GM Allocation'!H40/Inputs!J271</f>
        <v>0</v>
      </c>
      <c r="I8717" s="74">
        <f>'GM Allocation'!I40/Inputs!K271</f>
        <v>0</v>
      </c>
      <c r="J8717" s="74">
        <f>'GM Allocation'!J40/Inputs!L271</f>
        <v>0</v>
      </c>
      <c r="K8717" s="43">
        <f t="shared" ref="K8717:K8727" si="1857">SUM(G8717:J8717)</f>
        <v>0</v>
      </c>
    </row>
    <row r="8718" spans="1:11" ht="12.75" customHeight="1">
      <c r="A8718" s="55" t="str">
        <f>"   "&amp;Labels!B70</f>
        <v xml:space="preserve">   Customer 2</v>
      </c>
      <c r="B8718" s="74">
        <f>'GM Allocation'!B40/Inputs!D272</f>
        <v>0</v>
      </c>
      <c r="C8718" s="74">
        <f>'GM Allocation'!C40/Inputs!E272</f>
        <v>0</v>
      </c>
      <c r="D8718" s="74">
        <f>'GM Allocation'!D40/Inputs!F272</f>
        <v>0</v>
      </c>
      <c r="E8718" s="74">
        <f>'GM Allocation'!E40/Inputs!G272</f>
        <v>0</v>
      </c>
      <c r="F8718" s="43">
        <f t="shared" si="1856"/>
        <v>0</v>
      </c>
      <c r="G8718" s="74">
        <f>'GM Allocation'!G40/Inputs!I272</f>
        <v>0</v>
      </c>
      <c r="H8718" s="74">
        <f>'GM Allocation'!H40/Inputs!J272</f>
        <v>0</v>
      </c>
      <c r="I8718" s="74">
        <f>'GM Allocation'!I40/Inputs!K272</f>
        <v>0</v>
      </c>
      <c r="J8718" s="74">
        <f>'GM Allocation'!J40/Inputs!L272</f>
        <v>0</v>
      </c>
      <c r="K8718" s="43">
        <f t="shared" si="1857"/>
        <v>0</v>
      </c>
    </row>
    <row r="8719" spans="1:11" ht="12.75" customHeight="1">
      <c r="A8719" s="55" t="str">
        <f>"   "&amp;Labels!B71</f>
        <v xml:space="preserve">   Customer 3</v>
      </c>
      <c r="B8719" s="74">
        <f>'GM Allocation'!B40/Inputs!D273</f>
        <v>0</v>
      </c>
      <c r="C8719" s="74">
        <f>'GM Allocation'!C40/Inputs!E273</f>
        <v>0</v>
      </c>
      <c r="D8719" s="74">
        <f>'GM Allocation'!D40/Inputs!F273</f>
        <v>0</v>
      </c>
      <c r="E8719" s="74">
        <f>'GM Allocation'!E40/Inputs!G273</f>
        <v>0</v>
      </c>
      <c r="F8719" s="43">
        <f t="shared" si="1856"/>
        <v>0</v>
      </c>
      <c r="G8719" s="74">
        <f>'GM Allocation'!G40/Inputs!I273</f>
        <v>0</v>
      </c>
      <c r="H8719" s="74">
        <f>'GM Allocation'!H40/Inputs!J273</f>
        <v>0</v>
      </c>
      <c r="I8719" s="74">
        <f>'GM Allocation'!I40/Inputs!K273</f>
        <v>0</v>
      </c>
      <c r="J8719" s="74">
        <f>'GM Allocation'!J40/Inputs!L273</f>
        <v>0</v>
      </c>
      <c r="K8719" s="43">
        <f t="shared" si="1857"/>
        <v>0</v>
      </c>
    </row>
    <row r="8720" spans="1:11" ht="12.75" customHeight="1">
      <c r="A8720" s="55" t="str">
        <f>"   "&amp;Labels!B72</f>
        <v xml:space="preserve">   Customer 4</v>
      </c>
      <c r="B8720" s="74">
        <f>'GM Allocation'!B40/Inputs!D274</f>
        <v>0</v>
      </c>
      <c r="C8720" s="74">
        <f>'GM Allocation'!C40/Inputs!E274</f>
        <v>0</v>
      </c>
      <c r="D8720" s="74">
        <f>'GM Allocation'!D40/Inputs!F274</f>
        <v>0</v>
      </c>
      <c r="E8720" s="74">
        <f>'GM Allocation'!E40/Inputs!G274</f>
        <v>0</v>
      </c>
      <c r="F8720" s="43">
        <f t="shared" si="1856"/>
        <v>0</v>
      </c>
      <c r="G8720" s="74">
        <f>'GM Allocation'!G40/Inputs!I274</f>
        <v>0</v>
      </c>
      <c r="H8720" s="74">
        <f>'GM Allocation'!H40/Inputs!J274</f>
        <v>0</v>
      </c>
      <c r="I8720" s="74">
        <f>'GM Allocation'!I40/Inputs!K274</f>
        <v>0</v>
      </c>
      <c r="J8720" s="74">
        <f>'GM Allocation'!J40/Inputs!L274</f>
        <v>0</v>
      </c>
      <c r="K8720" s="43">
        <f t="shared" si="1857"/>
        <v>0</v>
      </c>
    </row>
    <row r="8721" spans="1:11" ht="12.75" customHeight="1">
      <c r="A8721" s="55" t="str">
        <f>"   "&amp;Labels!B73</f>
        <v xml:space="preserve">   Customer 5</v>
      </c>
      <c r="B8721" s="74">
        <f>'GM Allocation'!B40/Inputs!D275</f>
        <v>0</v>
      </c>
      <c r="C8721" s="74">
        <f>'GM Allocation'!C40/Inputs!E275</f>
        <v>0</v>
      </c>
      <c r="D8721" s="74">
        <f>'GM Allocation'!D40/Inputs!F275</f>
        <v>0</v>
      </c>
      <c r="E8721" s="74">
        <f>'GM Allocation'!E40/Inputs!G275</f>
        <v>0</v>
      </c>
      <c r="F8721" s="43">
        <f t="shared" si="1856"/>
        <v>0</v>
      </c>
      <c r="G8721" s="74">
        <f>'GM Allocation'!G40/Inputs!I275</f>
        <v>0</v>
      </c>
      <c r="H8721" s="74">
        <f>'GM Allocation'!H40/Inputs!J275</f>
        <v>0</v>
      </c>
      <c r="I8721" s="74">
        <f>'GM Allocation'!I40/Inputs!K275</f>
        <v>0</v>
      </c>
      <c r="J8721" s="74">
        <f>'GM Allocation'!J40/Inputs!L275</f>
        <v>0</v>
      </c>
      <c r="K8721" s="43">
        <f t="shared" si="1857"/>
        <v>0</v>
      </c>
    </row>
    <row r="8722" spans="1:11" ht="12.75" customHeight="1">
      <c r="A8722" s="55" t="str">
        <f>"   "&amp;Labels!B74</f>
        <v xml:space="preserve">   Customer 6</v>
      </c>
      <c r="B8722" s="74">
        <f>'GM Allocation'!B40/Inputs!D276</f>
        <v>0</v>
      </c>
      <c r="C8722" s="74">
        <f>'GM Allocation'!C40/Inputs!E276</f>
        <v>0</v>
      </c>
      <c r="D8722" s="74">
        <f>'GM Allocation'!D40/Inputs!F276</f>
        <v>0</v>
      </c>
      <c r="E8722" s="74">
        <f>'GM Allocation'!E40/Inputs!G276</f>
        <v>0</v>
      </c>
      <c r="F8722" s="43">
        <f t="shared" si="1856"/>
        <v>0</v>
      </c>
      <c r="G8722" s="74">
        <f>'GM Allocation'!G40/Inputs!I276</f>
        <v>0</v>
      </c>
      <c r="H8722" s="74">
        <f>'GM Allocation'!H40/Inputs!J276</f>
        <v>0</v>
      </c>
      <c r="I8722" s="74">
        <f>'GM Allocation'!I40/Inputs!K276</f>
        <v>0</v>
      </c>
      <c r="J8722" s="74">
        <f>'GM Allocation'!J40/Inputs!L276</f>
        <v>0</v>
      </c>
      <c r="K8722" s="43">
        <f t="shared" si="1857"/>
        <v>0</v>
      </c>
    </row>
    <row r="8723" spans="1:11" ht="12.75" customHeight="1">
      <c r="A8723" s="55" t="str">
        <f>"   "&amp;Labels!B75</f>
        <v xml:space="preserve">   Customer 7</v>
      </c>
      <c r="B8723" s="74">
        <f>'GM Allocation'!B40/Inputs!D277</f>
        <v>0</v>
      </c>
      <c r="C8723" s="74">
        <f>'GM Allocation'!C40/Inputs!E277</f>
        <v>0</v>
      </c>
      <c r="D8723" s="74">
        <f>'GM Allocation'!D40/Inputs!F277</f>
        <v>0</v>
      </c>
      <c r="E8723" s="74">
        <f>'GM Allocation'!E40/Inputs!G277</f>
        <v>0</v>
      </c>
      <c r="F8723" s="43">
        <f t="shared" si="1856"/>
        <v>0</v>
      </c>
      <c r="G8723" s="74">
        <f>'GM Allocation'!G40/Inputs!I277</f>
        <v>0</v>
      </c>
      <c r="H8723" s="74">
        <f>'GM Allocation'!H40/Inputs!J277</f>
        <v>0</v>
      </c>
      <c r="I8723" s="74">
        <f>'GM Allocation'!I40/Inputs!K277</f>
        <v>0</v>
      </c>
      <c r="J8723" s="74">
        <f>'GM Allocation'!J40/Inputs!L277</f>
        <v>0</v>
      </c>
      <c r="K8723" s="43">
        <f t="shared" si="1857"/>
        <v>0</v>
      </c>
    </row>
    <row r="8724" spans="1:11" ht="12.75" customHeight="1">
      <c r="A8724" s="55" t="str">
        <f>"   "&amp;Labels!B76</f>
        <v xml:space="preserve">   Customer 8</v>
      </c>
      <c r="B8724" s="74">
        <f>'GM Allocation'!B40/Inputs!D278</f>
        <v>0</v>
      </c>
      <c r="C8724" s="74">
        <f>'GM Allocation'!C40/Inputs!E278</f>
        <v>0</v>
      </c>
      <c r="D8724" s="74">
        <f>'GM Allocation'!D40/Inputs!F278</f>
        <v>0</v>
      </c>
      <c r="E8724" s="74">
        <f>'GM Allocation'!E40/Inputs!G278</f>
        <v>0</v>
      </c>
      <c r="F8724" s="43">
        <f t="shared" si="1856"/>
        <v>0</v>
      </c>
      <c r="G8724" s="74">
        <f>'GM Allocation'!G40/Inputs!I278</f>
        <v>0</v>
      </c>
      <c r="H8724" s="74">
        <f>'GM Allocation'!H40/Inputs!J278</f>
        <v>0</v>
      </c>
      <c r="I8724" s="74">
        <f>'GM Allocation'!I40/Inputs!K278</f>
        <v>0</v>
      </c>
      <c r="J8724" s="74">
        <f>'GM Allocation'!J40/Inputs!L278</f>
        <v>0</v>
      </c>
      <c r="K8724" s="43">
        <f t="shared" si="1857"/>
        <v>0</v>
      </c>
    </row>
    <row r="8725" spans="1:11" ht="12.75" customHeight="1">
      <c r="A8725" s="55" t="str">
        <f>"   "&amp;Labels!B77</f>
        <v xml:space="preserve">   Customer 9</v>
      </c>
      <c r="B8725" s="74">
        <f>'GM Allocation'!B40/Inputs!D279</f>
        <v>0</v>
      </c>
      <c r="C8725" s="74">
        <f>'GM Allocation'!C40/Inputs!E279</f>
        <v>0</v>
      </c>
      <c r="D8725" s="74">
        <f>'GM Allocation'!D40/Inputs!F279</f>
        <v>0</v>
      </c>
      <c r="E8725" s="74">
        <f>'GM Allocation'!E40/Inputs!G279</f>
        <v>0</v>
      </c>
      <c r="F8725" s="43">
        <f t="shared" si="1856"/>
        <v>0</v>
      </c>
      <c r="G8725" s="74">
        <f>'GM Allocation'!G40/Inputs!I279</f>
        <v>0</v>
      </c>
      <c r="H8725" s="74">
        <f>'GM Allocation'!H40/Inputs!J279</f>
        <v>0</v>
      </c>
      <c r="I8725" s="74">
        <f>'GM Allocation'!I40/Inputs!K279</f>
        <v>0</v>
      </c>
      <c r="J8725" s="74">
        <f>'GM Allocation'!J40/Inputs!L279</f>
        <v>0</v>
      </c>
      <c r="K8725" s="43">
        <f t="shared" si="1857"/>
        <v>0</v>
      </c>
    </row>
    <row r="8726" spans="1:11" ht="12.75" customHeight="1">
      <c r="A8726" s="55" t="str">
        <f>"   "&amp;Labels!B78</f>
        <v xml:space="preserve">   Customer 10</v>
      </c>
      <c r="B8726" s="74">
        <f>'GM Allocation'!B40/Inputs!D280</f>
        <v>0</v>
      </c>
      <c r="C8726" s="74">
        <f>'GM Allocation'!C40/Inputs!E280</f>
        <v>0</v>
      </c>
      <c r="D8726" s="74">
        <f>'GM Allocation'!D40/Inputs!F280</f>
        <v>0</v>
      </c>
      <c r="E8726" s="74">
        <f>'GM Allocation'!E40/Inputs!G280</f>
        <v>0</v>
      </c>
      <c r="F8726" s="43">
        <f t="shared" si="1856"/>
        <v>0</v>
      </c>
      <c r="G8726" s="74">
        <f>'GM Allocation'!G40/Inputs!I280</f>
        <v>0</v>
      </c>
      <c r="H8726" s="74">
        <f>'GM Allocation'!H40/Inputs!J280</f>
        <v>0</v>
      </c>
      <c r="I8726" s="74">
        <f>'GM Allocation'!I40/Inputs!K280</f>
        <v>0</v>
      </c>
      <c r="J8726" s="74">
        <f>'GM Allocation'!J40/Inputs!L280</f>
        <v>0</v>
      </c>
      <c r="K8726" s="43">
        <f t="shared" si="1857"/>
        <v>0</v>
      </c>
    </row>
    <row r="8727" spans="1:11" ht="12.75" customHeight="1">
      <c r="A8727" s="63" t="str">
        <f>"   "&amp;Labels!C68</f>
        <v xml:space="preserve">   Total</v>
      </c>
      <c r="B8727" s="77">
        <f>SUM(B8717:B8726)</f>
        <v>0</v>
      </c>
      <c r="C8727" s="77">
        <f>SUM(C8717:C8726)</f>
        <v>0</v>
      </c>
      <c r="D8727" s="77">
        <f>SUM(D8717:D8726)</f>
        <v>0</v>
      </c>
      <c r="E8727" s="77">
        <f>SUM(E8717:E8726)</f>
        <v>0</v>
      </c>
      <c r="F8727" s="43">
        <f t="shared" si="1856"/>
        <v>0</v>
      </c>
      <c r="G8727" s="77">
        <f>SUM(G8717:G8726)</f>
        <v>0</v>
      </c>
      <c r="H8727" s="77">
        <f>SUM(H8717:H8726)</f>
        <v>0</v>
      </c>
      <c r="I8727" s="77">
        <f>SUM(I8717:I8726)</f>
        <v>0</v>
      </c>
      <c r="J8727" s="77">
        <f>SUM(J8717:J8726)</f>
        <v>0</v>
      </c>
      <c r="K8727" s="43">
        <f t="shared" si="1857"/>
        <v>0</v>
      </c>
    </row>
    <row r="8728" spans="1:11" ht="12.75" customHeight="1">
      <c r="A8728" s="63" t="str">
        <f>Labels!B103</f>
        <v>Product 9</v>
      </c>
      <c r="B8728" s="77"/>
      <c r="C8728" s="77"/>
      <c r="D8728" s="77"/>
      <c r="E8728" s="77"/>
      <c r="F8728" s="43"/>
      <c r="G8728" s="77"/>
      <c r="H8728" s="77"/>
      <c r="I8728" s="77"/>
      <c r="J8728" s="77"/>
      <c r="K8728" s="43"/>
    </row>
    <row r="8729" spans="1:11" ht="12.75" customHeight="1">
      <c r="A8729" s="55" t="str">
        <f>"   "&amp;Labels!B69</f>
        <v xml:space="preserve">   Customer 1</v>
      </c>
      <c r="B8729" s="74">
        <f>'GM Allocation'!B41/Inputs!D281</f>
        <v>0</v>
      </c>
      <c r="C8729" s="74">
        <f>'GM Allocation'!C41/Inputs!E281</f>
        <v>0</v>
      </c>
      <c r="D8729" s="74">
        <f>'GM Allocation'!D41/Inputs!F281</f>
        <v>0</v>
      </c>
      <c r="E8729" s="74">
        <f>'GM Allocation'!E41/Inputs!G281</f>
        <v>0</v>
      </c>
      <c r="F8729" s="43">
        <f t="shared" ref="F8729:F8739" si="1858">SUM(B8729:E8729)</f>
        <v>0</v>
      </c>
      <c r="G8729" s="74">
        <f>'GM Allocation'!G41/Inputs!I281</f>
        <v>0</v>
      </c>
      <c r="H8729" s="74">
        <f>'GM Allocation'!H41/Inputs!J281</f>
        <v>0</v>
      </c>
      <c r="I8729" s="74">
        <f>'GM Allocation'!I41/Inputs!K281</f>
        <v>0</v>
      </c>
      <c r="J8729" s="74">
        <f>'GM Allocation'!J41/Inputs!L281</f>
        <v>0</v>
      </c>
      <c r="K8729" s="43">
        <f t="shared" ref="K8729:K8739" si="1859">SUM(G8729:J8729)</f>
        <v>0</v>
      </c>
    </row>
    <row r="8730" spans="1:11" ht="12.75" customHeight="1">
      <c r="A8730" s="55" t="str">
        <f>"   "&amp;Labels!B70</f>
        <v xml:space="preserve">   Customer 2</v>
      </c>
      <c r="B8730" s="74">
        <f>'GM Allocation'!B41/Inputs!D282</f>
        <v>0</v>
      </c>
      <c r="C8730" s="74">
        <f>'GM Allocation'!C41/Inputs!E282</f>
        <v>0</v>
      </c>
      <c r="D8730" s="74">
        <f>'GM Allocation'!D41/Inputs!F282</f>
        <v>0</v>
      </c>
      <c r="E8730" s="74">
        <f>'GM Allocation'!E41/Inputs!G282</f>
        <v>0</v>
      </c>
      <c r="F8730" s="43">
        <f t="shared" si="1858"/>
        <v>0</v>
      </c>
      <c r="G8730" s="74">
        <f>'GM Allocation'!G41/Inputs!I282</f>
        <v>0</v>
      </c>
      <c r="H8730" s="74">
        <f>'GM Allocation'!H41/Inputs!J282</f>
        <v>0</v>
      </c>
      <c r="I8730" s="74">
        <f>'GM Allocation'!I41/Inputs!K282</f>
        <v>0</v>
      </c>
      <c r="J8730" s="74">
        <f>'GM Allocation'!J41/Inputs!L282</f>
        <v>0</v>
      </c>
      <c r="K8730" s="43">
        <f t="shared" si="1859"/>
        <v>0</v>
      </c>
    </row>
    <row r="8731" spans="1:11" ht="12.75" customHeight="1">
      <c r="A8731" s="55" t="str">
        <f>"   "&amp;Labels!B71</f>
        <v xml:space="preserve">   Customer 3</v>
      </c>
      <c r="B8731" s="74">
        <f>'GM Allocation'!B41/Inputs!D283</f>
        <v>0</v>
      </c>
      <c r="C8731" s="74">
        <f>'GM Allocation'!C41/Inputs!E283</f>
        <v>0</v>
      </c>
      <c r="D8731" s="74">
        <f>'GM Allocation'!D41/Inputs!F283</f>
        <v>0</v>
      </c>
      <c r="E8731" s="74">
        <f>'GM Allocation'!E41/Inputs!G283</f>
        <v>0</v>
      </c>
      <c r="F8731" s="43">
        <f t="shared" si="1858"/>
        <v>0</v>
      </c>
      <c r="G8731" s="74">
        <f>'GM Allocation'!G41/Inputs!I283</f>
        <v>0</v>
      </c>
      <c r="H8731" s="74">
        <f>'GM Allocation'!H41/Inputs!J283</f>
        <v>0</v>
      </c>
      <c r="I8731" s="74">
        <f>'GM Allocation'!I41/Inputs!K283</f>
        <v>0</v>
      </c>
      <c r="J8731" s="74">
        <f>'GM Allocation'!J41/Inputs!L283</f>
        <v>0</v>
      </c>
      <c r="K8731" s="43">
        <f t="shared" si="1859"/>
        <v>0</v>
      </c>
    </row>
    <row r="8732" spans="1:11" ht="12.75" customHeight="1">
      <c r="A8732" s="55" t="str">
        <f>"   "&amp;Labels!B72</f>
        <v xml:space="preserve">   Customer 4</v>
      </c>
      <c r="B8732" s="74">
        <f>'GM Allocation'!B41/Inputs!D284</f>
        <v>0</v>
      </c>
      <c r="C8732" s="74">
        <f>'GM Allocation'!C41/Inputs!E284</f>
        <v>0</v>
      </c>
      <c r="D8732" s="74">
        <f>'GM Allocation'!D41/Inputs!F284</f>
        <v>0</v>
      </c>
      <c r="E8732" s="74">
        <f>'GM Allocation'!E41/Inputs!G284</f>
        <v>0</v>
      </c>
      <c r="F8732" s="43">
        <f t="shared" si="1858"/>
        <v>0</v>
      </c>
      <c r="G8732" s="74">
        <f>'GM Allocation'!G41/Inputs!I284</f>
        <v>0</v>
      </c>
      <c r="H8732" s="74">
        <f>'GM Allocation'!H41/Inputs!J284</f>
        <v>0</v>
      </c>
      <c r="I8732" s="74">
        <f>'GM Allocation'!I41/Inputs!K284</f>
        <v>0</v>
      </c>
      <c r="J8732" s="74">
        <f>'GM Allocation'!J41/Inputs!L284</f>
        <v>0</v>
      </c>
      <c r="K8732" s="43">
        <f t="shared" si="1859"/>
        <v>0</v>
      </c>
    </row>
    <row r="8733" spans="1:11" ht="12.75" customHeight="1">
      <c r="A8733" s="55" t="str">
        <f>"   "&amp;Labels!B73</f>
        <v xml:space="preserve">   Customer 5</v>
      </c>
      <c r="B8733" s="74">
        <f>'GM Allocation'!B41/Inputs!D285</f>
        <v>0</v>
      </c>
      <c r="C8733" s="74">
        <f>'GM Allocation'!C41/Inputs!E285</f>
        <v>0</v>
      </c>
      <c r="D8733" s="74">
        <f>'GM Allocation'!D41/Inputs!F285</f>
        <v>0</v>
      </c>
      <c r="E8733" s="74">
        <f>'GM Allocation'!E41/Inputs!G285</f>
        <v>0</v>
      </c>
      <c r="F8733" s="43">
        <f t="shared" si="1858"/>
        <v>0</v>
      </c>
      <c r="G8733" s="74">
        <f>'GM Allocation'!G41/Inputs!I285</f>
        <v>0</v>
      </c>
      <c r="H8733" s="74">
        <f>'GM Allocation'!H41/Inputs!J285</f>
        <v>0</v>
      </c>
      <c r="I8733" s="74">
        <f>'GM Allocation'!I41/Inputs!K285</f>
        <v>0</v>
      </c>
      <c r="J8733" s="74">
        <f>'GM Allocation'!J41/Inputs!L285</f>
        <v>0</v>
      </c>
      <c r="K8733" s="43">
        <f t="shared" si="1859"/>
        <v>0</v>
      </c>
    </row>
    <row r="8734" spans="1:11" ht="12.75" customHeight="1">
      <c r="A8734" s="55" t="str">
        <f>"   "&amp;Labels!B74</f>
        <v xml:space="preserve">   Customer 6</v>
      </c>
      <c r="B8734" s="74">
        <f>'GM Allocation'!B41/Inputs!D286</f>
        <v>0</v>
      </c>
      <c r="C8734" s="74">
        <f>'GM Allocation'!C41/Inputs!E286</f>
        <v>0</v>
      </c>
      <c r="D8734" s="74">
        <f>'GM Allocation'!D41/Inputs!F286</f>
        <v>0</v>
      </c>
      <c r="E8734" s="74">
        <f>'GM Allocation'!E41/Inputs!G286</f>
        <v>0</v>
      </c>
      <c r="F8734" s="43">
        <f t="shared" si="1858"/>
        <v>0</v>
      </c>
      <c r="G8734" s="74">
        <f>'GM Allocation'!G41/Inputs!I286</f>
        <v>0</v>
      </c>
      <c r="H8734" s="74">
        <f>'GM Allocation'!H41/Inputs!J286</f>
        <v>0</v>
      </c>
      <c r="I8734" s="74">
        <f>'GM Allocation'!I41/Inputs!K286</f>
        <v>0</v>
      </c>
      <c r="J8734" s="74">
        <f>'GM Allocation'!J41/Inputs!L286</f>
        <v>0</v>
      </c>
      <c r="K8734" s="43">
        <f t="shared" si="1859"/>
        <v>0</v>
      </c>
    </row>
    <row r="8735" spans="1:11" ht="12.75" customHeight="1">
      <c r="A8735" s="55" t="str">
        <f>"   "&amp;Labels!B75</f>
        <v xml:space="preserve">   Customer 7</v>
      </c>
      <c r="B8735" s="74">
        <f>'GM Allocation'!B41/Inputs!D287</f>
        <v>0</v>
      </c>
      <c r="C8735" s="74">
        <f>'GM Allocation'!C41/Inputs!E287</f>
        <v>0</v>
      </c>
      <c r="D8735" s="74">
        <f>'GM Allocation'!D41/Inputs!F287</f>
        <v>0</v>
      </c>
      <c r="E8735" s="74">
        <f>'GM Allocation'!E41/Inputs!G287</f>
        <v>0</v>
      </c>
      <c r="F8735" s="43">
        <f t="shared" si="1858"/>
        <v>0</v>
      </c>
      <c r="G8735" s="74">
        <f>'GM Allocation'!G41/Inputs!I287</f>
        <v>0</v>
      </c>
      <c r="H8735" s="74">
        <f>'GM Allocation'!H41/Inputs!J287</f>
        <v>0</v>
      </c>
      <c r="I8735" s="74">
        <f>'GM Allocation'!I41/Inputs!K287</f>
        <v>0</v>
      </c>
      <c r="J8735" s="74">
        <f>'GM Allocation'!J41/Inputs!L287</f>
        <v>0</v>
      </c>
      <c r="K8735" s="43">
        <f t="shared" si="1859"/>
        <v>0</v>
      </c>
    </row>
    <row r="8736" spans="1:11" ht="12.75" customHeight="1">
      <c r="A8736" s="55" t="str">
        <f>"   "&amp;Labels!B76</f>
        <v xml:space="preserve">   Customer 8</v>
      </c>
      <c r="B8736" s="74">
        <f>'GM Allocation'!B41/Inputs!D288</f>
        <v>0</v>
      </c>
      <c r="C8736" s="74">
        <f>'GM Allocation'!C41/Inputs!E288</f>
        <v>0</v>
      </c>
      <c r="D8736" s="74">
        <f>'GM Allocation'!D41/Inputs!F288</f>
        <v>0</v>
      </c>
      <c r="E8736" s="74">
        <f>'GM Allocation'!E41/Inputs!G288</f>
        <v>0</v>
      </c>
      <c r="F8736" s="43">
        <f t="shared" si="1858"/>
        <v>0</v>
      </c>
      <c r="G8736" s="74">
        <f>'GM Allocation'!G41/Inputs!I288</f>
        <v>0</v>
      </c>
      <c r="H8736" s="74">
        <f>'GM Allocation'!H41/Inputs!J288</f>
        <v>0</v>
      </c>
      <c r="I8736" s="74">
        <f>'GM Allocation'!I41/Inputs!K288</f>
        <v>0</v>
      </c>
      <c r="J8736" s="74">
        <f>'GM Allocation'!J41/Inputs!L288</f>
        <v>0</v>
      </c>
      <c r="K8736" s="43">
        <f t="shared" si="1859"/>
        <v>0</v>
      </c>
    </row>
    <row r="8737" spans="1:11" ht="12.75" customHeight="1">
      <c r="A8737" s="55" t="str">
        <f>"   "&amp;Labels!B77</f>
        <v xml:space="preserve">   Customer 9</v>
      </c>
      <c r="B8737" s="74">
        <f>'GM Allocation'!B41/Inputs!D289</f>
        <v>0</v>
      </c>
      <c r="C8737" s="74">
        <f>'GM Allocation'!C41/Inputs!E289</f>
        <v>0</v>
      </c>
      <c r="D8737" s="74">
        <f>'GM Allocation'!D41/Inputs!F289</f>
        <v>0</v>
      </c>
      <c r="E8737" s="74">
        <f>'GM Allocation'!E41/Inputs!G289</f>
        <v>0</v>
      </c>
      <c r="F8737" s="43">
        <f t="shared" si="1858"/>
        <v>0</v>
      </c>
      <c r="G8737" s="74">
        <f>'GM Allocation'!G41/Inputs!I289</f>
        <v>0</v>
      </c>
      <c r="H8737" s="74">
        <f>'GM Allocation'!H41/Inputs!J289</f>
        <v>0</v>
      </c>
      <c r="I8737" s="74">
        <f>'GM Allocation'!I41/Inputs!K289</f>
        <v>0</v>
      </c>
      <c r="J8737" s="74">
        <f>'GM Allocation'!J41/Inputs!L289</f>
        <v>0</v>
      </c>
      <c r="K8737" s="43">
        <f t="shared" si="1859"/>
        <v>0</v>
      </c>
    </row>
    <row r="8738" spans="1:11" ht="12.75" customHeight="1">
      <c r="A8738" s="55" t="str">
        <f>"   "&amp;Labels!B78</f>
        <v xml:space="preserve">   Customer 10</v>
      </c>
      <c r="B8738" s="74">
        <f>'GM Allocation'!B41/Inputs!D290</f>
        <v>0</v>
      </c>
      <c r="C8738" s="74">
        <f>'GM Allocation'!C41/Inputs!E290</f>
        <v>0</v>
      </c>
      <c r="D8738" s="74">
        <f>'GM Allocation'!D41/Inputs!F290</f>
        <v>0</v>
      </c>
      <c r="E8738" s="74">
        <f>'GM Allocation'!E41/Inputs!G290</f>
        <v>0</v>
      </c>
      <c r="F8738" s="43">
        <f t="shared" si="1858"/>
        <v>0</v>
      </c>
      <c r="G8738" s="74">
        <f>'GM Allocation'!G41/Inputs!I290</f>
        <v>0</v>
      </c>
      <c r="H8738" s="74">
        <f>'GM Allocation'!H41/Inputs!J290</f>
        <v>0</v>
      </c>
      <c r="I8738" s="74">
        <f>'GM Allocation'!I41/Inputs!K290</f>
        <v>0</v>
      </c>
      <c r="J8738" s="74">
        <f>'GM Allocation'!J41/Inputs!L290</f>
        <v>0</v>
      </c>
      <c r="K8738" s="43">
        <f t="shared" si="1859"/>
        <v>0</v>
      </c>
    </row>
    <row r="8739" spans="1:11" ht="12.75" customHeight="1">
      <c r="A8739" s="63" t="str">
        <f>"   "&amp;Labels!C68</f>
        <v xml:space="preserve">   Total</v>
      </c>
      <c r="B8739" s="77">
        <f>SUM(B8729:B8738)</f>
        <v>0</v>
      </c>
      <c r="C8739" s="77">
        <f>SUM(C8729:C8738)</f>
        <v>0</v>
      </c>
      <c r="D8739" s="77">
        <f>SUM(D8729:D8738)</f>
        <v>0</v>
      </c>
      <c r="E8739" s="77">
        <f>SUM(E8729:E8738)</f>
        <v>0</v>
      </c>
      <c r="F8739" s="43">
        <f t="shared" si="1858"/>
        <v>0</v>
      </c>
      <c r="G8739" s="77">
        <f>SUM(G8729:G8738)</f>
        <v>0</v>
      </c>
      <c r="H8739" s="77">
        <f>SUM(H8729:H8738)</f>
        <v>0</v>
      </c>
      <c r="I8739" s="77">
        <f>SUM(I8729:I8738)</f>
        <v>0</v>
      </c>
      <c r="J8739" s="77">
        <f>SUM(J8729:J8738)</f>
        <v>0</v>
      </c>
      <c r="K8739" s="43">
        <f t="shared" si="1859"/>
        <v>0</v>
      </c>
    </row>
    <row r="8740" spans="1:11" ht="12.75" customHeight="1">
      <c r="A8740" s="63" t="str">
        <f>Labels!B104</f>
        <v>Product 10</v>
      </c>
      <c r="B8740" s="77"/>
      <c r="C8740" s="77"/>
      <c r="D8740" s="77"/>
      <c r="E8740" s="77"/>
      <c r="F8740" s="43"/>
      <c r="G8740" s="77"/>
      <c r="H8740" s="77"/>
      <c r="I8740" s="77"/>
      <c r="J8740" s="77"/>
      <c r="K8740" s="43"/>
    </row>
    <row r="8741" spans="1:11" ht="12.75" customHeight="1">
      <c r="A8741" s="55" t="str">
        <f>"   "&amp;Labels!B69</f>
        <v xml:space="preserve">   Customer 1</v>
      </c>
      <c r="B8741" s="74">
        <f>'GM Allocation'!B42/Inputs!D291</f>
        <v>0</v>
      </c>
      <c r="C8741" s="74">
        <f>'GM Allocation'!C42/Inputs!E291</f>
        <v>0</v>
      </c>
      <c r="D8741" s="74">
        <f>'GM Allocation'!D42/Inputs!F291</f>
        <v>0</v>
      </c>
      <c r="E8741" s="74">
        <f>'GM Allocation'!E42/Inputs!G291</f>
        <v>0</v>
      </c>
      <c r="F8741" s="43">
        <f t="shared" ref="F8741:F8762" si="1860">SUM(B8741:E8741)</f>
        <v>0</v>
      </c>
      <c r="G8741" s="74">
        <f>'GM Allocation'!G42/Inputs!I291</f>
        <v>0</v>
      </c>
      <c r="H8741" s="74">
        <f>'GM Allocation'!H42/Inputs!J291</f>
        <v>0</v>
      </c>
      <c r="I8741" s="74">
        <f>'GM Allocation'!I42/Inputs!K291</f>
        <v>0</v>
      </c>
      <c r="J8741" s="74">
        <f>'GM Allocation'!J42/Inputs!L291</f>
        <v>0</v>
      </c>
      <c r="K8741" s="43">
        <f t="shared" ref="K8741:K8762" si="1861">SUM(G8741:J8741)</f>
        <v>0</v>
      </c>
    </row>
    <row r="8742" spans="1:11" ht="12.75" customHeight="1">
      <c r="A8742" s="55" t="str">
        <f>"   "&amp;Labels!B70</f>
        <v xml:space="preserve">   Customer 2</v>
      </c>
      <c r="B8742" s="74">
        <f>'GM Allocation'!B42/Inputs!D292</f>
        <v>0</v>
      </c>
      <c r="C8742" s="74">
        <f>'GM Allocation'!C42/Inputs!E292</f>
        <v>0</v>
      </c>
      <c r="D8742" s="74">
        <f>'GM Allocation'!D42/Inputs!F292</f>
        <v>0</v>
      </c>
      <c r="E8742" s="74">
        <f>'GM Allocation'!E42/Inputs!G292</f>
        <v>0</v>
      </c>
      <c r="F8742" s="43">
        <f t="shared" si="1860"/>
        <v>0</v>
      </c>
      <c r="G8742" s="74">
        <f>'GM Allocation'!G42/Inputs!I292</f>
        <v>0</v>
      </c>
      <c r="H8742" s="74">
        <f>'GM Allocation'!H42/Inputs!J292</f>
        <v>0</v>
      </c>
      <c r="I8742" s="74">
        <f>'GM Allocation'!I42/Inputs!K292</f>
        <v>0</v>
      </c>
      <c r="J8742" s="74">
        <f>'GM Allocation'!J42/Inputs!L292</f>
        <v>0</v>
      </c>
      <c r="K8742" s="43">
        <f t="shared" si="1861"/>
        <v>0</v>
      </c>
    </row>
    <row r="8743" spans="1:11" ht="12.75" customHeight="1">
      <c r="A8743" s="55" t="str">
        <f>"   "&amp;Labels!B71</f>
        <v xml:space="preserve">   Customer 3</v>
      </c>
      <c r="B8743" s="74">
        <f>'GM Allocation'!B42/Inputs!D293</f>
        <v>0</v>
      </c>
      <c r="C8743" s="74">
        <f>'GM Allocation'!C42/Inputs!E293</f>
        <v>0</v>
      </c>
      <c r="D8743" s="74">
        <f>'GM Allocation'!D42/Inputs!F293</f>
        <v>0</v>
      </c>
      <c r="E8743" s="74">
        <f>'GM Allocation'!E42/Inputs!G293</f>
        <v>0</v>
      </c>
      <c r="F8743" s="43">
        <f t="shared" si="1860"/>
        <v>0</v>
      </c>
      <c r="G8743" s="74">
        <f>'GM Allocation'!G42/Inputs!I293</f>
        <v>0</v>
      </c>
      <c r="H8743" s="74">
        <f>'GM Allocation'!H42/Inputs!J293</f>
        <v>0</v>
      </c>
      <c r="I8743" s="74">
        <f>'GM Allocation'!I42/Inputs!K293</f>
        <v>0</v>
      </c>
      <c r="J8743" s="74">
        <f>'GM Allocation'!J42/Inputs!L293</f>
        <v>0</v>
      </c>
      <c r="K8743" s="43">
        <f t="shared" si="1861"/>
        <v>0</v>
      </c>
    </row>
    <row r="8744" spans="1:11" ht="12.75" customHeight="1">
      <c r="A8744" s="55" t="str">
        <f>"   "&amp;Labels!B72</f>
        <v xml:space="preserve">   Customer 4</v>
      </c>
      <c r="B8744" s="74">
        <f>'GM Allocation'!B42/Inputs!D294</f>
        <v>0</v>
      </c>
      <c r="C8744" s="74">
        <f>'GM Allocation'!C42/Inputs!E294</f>
        <v>0</v>
      </c>
      <c r="D8744" s="74">
        <f>'GM Allocation'!D42/Inputs!F294</f>
        <v>0</v>
      </c>
      <c r="E8744" s="74">
        <f>'GM Allocation'!E42/Inputs!G294</f>
        <v>0</v>
      </c>
      <c r="F8744" s="43">
        <f t="shared" si="1860"/>
        <v>0</v>
      </c>
      <c r="G8744" s="74">
        <f>'GM Allocation'!G42/Inputs!I294</f>
        <v>0</v>
      </c>
      <c r="H8744" s="74">
        <f>'GM Allocation'!H42/Inputs!J294</f>
        <v>0</v>
      </c>
      <c r="I8744" s="74">
        <f>'GM Allocation'!I42/Inputs!K294</f>
        <v>0</v>
      </c>
      <c r="J8744" s="74">
        <f>'GM Allocation'!J42/Inputs!L294</f>
        <v>0</v>
      </c>
      <c r="K8744" s="43">
        <f t="shared" si="1861"/>
        <v>0</v>
      </c>
    </row>
    <row r="8745" spans="1:11" ht="12.75" customHeight="1">
      <c r="A8745" s="55" t="str">
        <f>"   "&amp;Labels!B73</f>
        <v xml:space="preserve">   Customer 5</v>
      </c>
      <c r="B8745" s="74">
        <f>'GM Allocation'!B42/Inputs!D295</f>
        <v>0</v>
      </c>
      <c r="C8745" s="74">
        <f>'GM Allocation'!C42/Inputs!E295</f>
        <v>0</v>
      </c>
      <c r="D8745" s="74">
        <f>'GM Allocation'!D42/Inputs!F295</f>
        <v>0</v>
      </c>
      <c r="E8745" s="74">
        <f>'GM Allocation'!E42/Inputs!G295</f>
        <v>0</v>
      </c>
      <c r="F8745" s="43">
        <f t="shared" si="1860"/>
        <v>0</v>
      </c>
      <c r="G8745" s="74">
        <f>'GM Allocation'!G42/Inputs!I295</f>
        <v>0</v>
      </c>
      <c r="H8745" s="74">
        <f>'GM Allocation'!H42/Inputs!J295</f>
        <v>0</v>
      </c>
      <c r="I8745" s="74">
        <f>'GM Allocation'!I42/Inputs!K295</f>
        <v>0</v>
      </c>
      <c r="J8745" s="74">
        <f>'GM Allocation'!J42/Inputs!L295</f>
        <v>0</v>
      </c>
      <c r="K8745" s="43">
        <f t="shared" si="1861"/>
        <v>0</v>
      </c>
    </row>
    <row r="8746" spans="1:11" ht="12.75" customHeight="1">
      <c r="A8746" s="55" t="str">
        <f>"   "&amp;Labels!B74</f>
        <v xml:space="preserve">   Customer 6</v>
      </c>
      <c r="B8746" s="74">
        <f>'GM Allocation'!B42/Inputs!D296</f>
        <v>0</v>
      </c>
      <c r="C8746" s="74">
        <f>'GM Allocation'!C42/Inputs!E296</f>
        <v>0</v>
      </c>
      <c r="D8746" s="74">
        <f>'GM Allocation'!D42/Inputs!F296</f>
        <v>0</v>
      </c>
      <c r="E8746" s="74">
        <f>'GM Allocation'!E42/Inputs!G296</f>
        <v>0</v>
      </c>
      <c r="F8746" s="43">
        <f t="shared" si="1860"/>
        <v>0</v>
      </c>
      <c r="G8746" s="74">
        <f>'GM Allocation'!G42/Inputs!I296</f>
        <v>0</v>
      </c>
      <c r="H8746" s="74">
        <f>'GM Allocation'!H42/Inputs!J296</f>
        <v>0</v>
      </c>
      <c r="I8746" s="74">
        <f>'GM Allocation'!I42/Inputs!K296</f>
        <v>0</v>
      </c>
      <c r="J8746" s="74">
        <f>'GM Allocation'!J42/Inputs!L296</f>
        <v>0</v>
      </c>
      <c r="K8746" s="43">
        <f t="shared" si="1861"/>
        <v>0</v>
      </c>
    </row>
    <row r="8747" spans="1:11" ht="12.75" customHeight="1">
      <c r="A8747" s="55" t="str">
        <f>"   "&amp;Labels!B75</f>
        <v xml:space="preserve">   Customer 7</v>
      </c>
      <c r="B8747" s="74">
        <f>'GM Allocation'!B42/Inputs!D297</f>
        <v>0</v>
      </c>
      <c r="C8747" s="74">
        <f>'GM Allocation'!C42/Inputs!E297</f>
        <v>0</v>
      </c>
      <c r="D8747" s="74">
        <f>'GM Allocation'!D42/Inputs!F297</f>
        <v>0</v>
      </c>
      <c r="E8747" s="74">
        <f>'GM Allocation'!E42/Inputs!G297</f>
        <v>0</v>
      </c>
      <c r="F8747" s="43">
        <f t="shared" si="1860"/>
        <v>0</v>
      </c>
      <c r="G8747" s="74">
        <f>'GM Allocation'!G42/Inputs!I297</f>
        <v>0</v>
      </c>
      <c r="H8747" s="74">
        <f>'GM Allocation'!H42/Inputs!J297</f>
        <v>0</v>
      </c>
      <c r="I8747" s="74">
        <f>'GM Allocation'!I42/Inputs!K297</f>
        <v>0</v>
      </c>
      <c r="J8747" s="74">
        <f>'GM Allocation'!J42/Inputs!L297</f>
        <v>0</v>
      </c>
      <c r="K8747" s="43">
        <f t="shared" si="1861"/>
        <v>0</v>
      </c>
    </row>
    <row r="8748" spans="1:11" ht="12.75" customHeight="1">
      <c r="A8748" s="55" t="str">
        <f>"   "&amp;Labels!B76</f>
        <v xml:space="preserve">   Customer 8</v>
      </c>
      <c r="B8748" s="74">
        <f>'GM Allocation'!B42/Inputs!D298</f>
        <v>0</v>
      </c>
      <c r="C8748" s="74">
        <f>'GM Allocation'!C42/Inputs!E298</f>
        <v>0</v>
      </c>
      <c r="D8748" s="74">
        <f>'GM Allocation'!D42/Inputs!F298</f>
        <v>0</v>
      </c>
      <c r="E8748" s="74">
        <f>'GM Allocation'!E42/Inputs!G298</f>
        <v>0</v>
      </c>
      <c r="F8748" s="43">
        <f t="shared" si="1860"/>
        <v>0</v>
      </c>
      <c r="G8748" s="74">
        <f>'GM Allocation'!G42/Inputs!I298</f>
        <v>0</v>
      </c>
      <c r="H8748" s="74">
        <f>'GM Allocation'!H42/Inputs!J298</f>
        <v>0</v>
      </c>
      <c r="I8748" s="74">
        <f>'GM Allocation'!I42/Inputs!K298</f>
        <v>0</v>
      </c>
      <c r="J8748" s="74">
        <f>'GM Allocation'!J42/Inputs!L298</f>
        <v>0</v>
      </c>
      <c r="K8748" s="43">
        <f t="shared" si="1861"/>
        <v>0</v>
      </c>
    </row>
    <row r="8749" spans="1:11" ht="12.75" customHeight="1">
      <c r="A8749" s="55" t="str">
        <f>"   "&amp;Labels!B77</f>
        <v xml:space="preserve">   Customer 9</v>
      </c>
      <c r="B8749" s="74">
        <f>'GM Allocation'!B42/Inputs!D299</f>
        <v>0</v>
      </c>
      <c r="C8749" s="74">
        <f>'GM Allocation'!C42/Inputs!E299</f>
        <v>0</v>
      </c>
      <c r="D8749" s="74">
        <f>'GM Allocation'!D42/Inputs!F299</f>
        <v>0</v>
      </c>
      <c r="E8749" s="74">
        <f>'GM Allocation'!E42/Inputs!G299</f>
        <v>0</v>
      </c>
      <c r="F8749" s="43">
        <f t="shared" si="1860"/>
        <v>0</v>
      </c>
      <c r="G8749" s="74">
        <f>'GM Allocation'!G42/Inputs!I299</f>
        <v>0</v>
      </c>
      <c r="H8749" s="74">
        <f>'GM Allocation'!H42/Inputs!J299</f>
        <v>0</v>
      </c>
      <c r="I8749" s="74">
        <f>'GM Allocation'!I42/Inputs!K299</f>
        <v>0</v>
      </c>
      <c r="J8749" s="74">
        <f>'GM Allocation'!J42/Inputs!L299</f>
        <v>0</v>
      </c>
      <c r="K8749" s="43">
        <f t="shared" si="1861"/>
        <v>0</v>
      </c>
    </row>
    <row r="8750" spans="1:11" ht="12.75" customHeight="1">
      <c r="A8750" s="55" t="str">
        <f>"   "&amp;Labels!B78</f>
        <v xml:space="preserve">   Customer 10</v>
      </c>
      <c r="B8750" s="74">
        <f>'GM Allocation'!B42/Inputs!D300</f>
        <v>0</v>
      </c>
      <c r="C8750" s="74">
        <f>'GM Allocation'!C42/Inputs!E300</f>
        <v>0</v>
      </c>
      <c r="D8750" s="74">
        <f>'GM Allocation'!D42/Inputs!F300</f>
        <v>0</v>
      </c>
      <c r="E8750" s="74">
        <f>'GM Allocation'!E42/Inputs!G300</f>
        <v>0</v>
      </c>
      <c r="F8750" s="43">
        <f t="shared" si="1860"/>
        <v>0</v>
      </c>
      <c r="G8750" s="74">
        <f>'GM Allocation'!G42/Inputs!I300</f>
        <v>0</v>
      </c>
      <c r="H8750" s="74">
        <f>'GM Allocation'!H42/Inputs!J300</f>
        <v>0</v>
      </c>
      <c r="I8750" s="74">
        <f>'GM Allocation'!I42/Inputs!K300</f>
        <v>0</v>
      </c>
      <c r="J8750" s="74">
        <f>'GM Allocation'!J42/Inputs!L300</f>
        <v>0</v>
      </c>
      <c r="K8750" s="43">
        <f t="shared" si="1861"/>
        <v>0</v>
      </c>
    </row>
    <row r="8751" spans="1:11" ht="12.75" customHeight="1">
      <c r="A8751" s="63" t="str">
        <f>"   "&amp;Labels!C68</f>
        <v xml:space="preserve">   Total</v>
      </c>
      <c r="B8751" s="77">
        <f>SUM(B8741:B8750)</f>
        <v>0</v>
      </c>
      <c r="C8751" s="77">
        <f>SUM(C8741:C8750)</f>
        <v>0</v>
      </c>
      <c r="D8751" s="77">
        <f>SUM(D8741:D8750)</f>
        <v>0</v>
      </c>
      <c r="E8751" s="77">
        <f>SUM(E8741:E8750)</f>
        <v>0</v>
      </c>
      <c r="F8751" s="43">
        <f t="shared" si="1860"/>
        <v>0</v>
      </c>
      <c r="G8751" s="77">
        <f>SUM(G8741:G8750)</f>
        <v>0</v>
      </c>
      <c r="H8751" s="77">
        <f>SUM(H8741:H8750)</f>
        <v>0</v>
      </c>
      <c r="I8751" s="77">
        <f>SUM(I8741:I8750)</f>
        <v>0</v>
      </c>
      <c r="J8751" s="77">
        <f>SUM(J8741:J8750)</f>
        <v>0</v>
      </c>
      <c r="K8751" s="43">
        <f t="shared" si="1861"/>
        <v>0</v>
      </c>
    </row>
    <row r="8752" spans="1:11" ht="12.75" customHeight="1">
      <c r="A8752" s="17" t="str">
        <f>Labels!C94</f>
        <v>Total</v>
      </c>
      <c r="B8752" s="101">
        <f>SUM(B8643,B8655,B8667,B8679,B8691,B8703,B8715,B8727,B8739,B8751)</f>
        <v>0</v>
      </c>
      <c r="C8752" s="101">
        <f>SUM(C8643,C8655,C8667,C8679,C8691,C8703,C8715,C8727,C8739,C8751)</f>
        <v>0</v>
      </c>
      <c r="D8752" s="101">
        <f>SUM(D8643,D8655,D8667,D8679,D8691,D8703,D8715,D8727,D8739,D8751)</f>
        <v>0</v>
      </c>
      <c r="E8752" s="101">
        <f>SUM(E8643,E8655,E8667,E8679,E8691,E8703,E8715,E8727,E8739,E8751)</f>
        <v>0</v>
      </c>
      <c r="F8752" s="80">
        <f t="shared" si="1860"/>
        <v>0</v>
      </c>
      <c r="G8752" s="101">
        <f>SUM(G8643,G8655,G8667,G8679,G8691,G8703,G8715,G8727,G8739,G8751)</f>
        <v>0</v>
      </c>
      <c r="H8752" s="101">
        <f>SUM(H8643,H8655,H8667,H8679,H8691,H8703,H8715,H8727,H8739,H8751)</f>
        <v>0</v>
      </c>
      <c r="I8752" s="101">
        <f>SUM(I8643,I8655,I8667,I8679,I8691,I8703,I8715,I8727,I8739,I8751)</f>
        <v>0</v>
      </c>
      <c r="J8752" s="101">
        <f>SUM(J8643,J8655,J8667,J8679,J8691,J8703,J8715,J8727,J8739,J8751)</f>
        <v>0</v>
      </c>
      <c r="K8752" s="80">
        <f t="shared" si="1861"/>
        <v>0</v>
      </c>
    </row>
    <row r="8753" spans="1:11" ht="12.75" customHeight="1">
      <c r="A8753" s="55" t="str">
        <f>"   "&amp;Labels!B69</f>
        <v xml:space="preserve">   Customer 1</v>
      </c>
      <c r="B8753" s="74">
        <f t="shared" ref="B8753:E8762" si="1862">SUM(B8633,B8645,B8657,B8669,B8681,B8693,B8705,B8717,B8729,B8741)</f>
        <v>0</v>
      </c>
      <c r="C8753" s="74">
        <f t="shared" si="1862"/>
        <v>0</v>
      </c>
      <c r="D8753" s="74">
        <f t="shared" si="1862"/>
        <v>0</v>
      </c>
      <c r="E8753" s="74">
        <f t="shared" si="1862"/>
        <v>0</v>
      </c>
      <c r="F8753" s="43">
        <f t="shared" si="1860"/>
        <v>0</v>
      </c>
      <c r="G8753" s="74">
        <f t="shared" ref="G8753:J8762" si="1863">SUM(G8633,G8645,G8657,G8669,G8681,G8693,G8705,G8717,G8729,G8741)</f>
        <v>0</v>
      </c>
      <c r="H8753" s="74">
        <f t="shared" si="1863"/>
        <v>0</v>
      </c>
      <c r="I8753" s="74">
        <f t="shared" si="1863"/>
        <v>0</v>
      </c>
      <c r="J8753" s="74">
        <f t="shared" si="1863"/>
        <v>0</v>
      </c>
      <c r="K8753" s="43">
        <f t="shared" si="1861"/>
        <v>0</v>
      </c>
    </row>
    <row r="8754" spans="1:11" ht="12.75" customHeight="1">
      <c r="A8754" s="55" t="str">
        <f>"   "&amp;Labels!B70</f>
        <v xml:space="preserve">   Customer 2</v>
      </c>
      <c r="B8754" s="74">
        <f t="shared" si="1862"/>
        <v>0</v>
      </c>
      <c r="C8754" s="74">
        <f t="shared" si="1862"/>
        <v>0</v>
      </c>
      <c r="D8754" s="74">
        <f t="shared" si="1862"/>
        <v>0</v>
      </c>
      <c r="E8754" s="74">
        <f t="shared" si="1862"/>
        <v>0</v>
      </c>
      <c r="F8754" s="43">
        <f t="shared" si="1860"/>
        <v>0</v>
      </c>
      <c r="G8754" s="74">
        <f t="shared" si="1863"/>
        <v>0</v>
      </c>
      <c r="H8754" s="74">
        <f t="shared" si="1863"/>
        <v>0</v>
      </c>
      <c r="I8754" s="74">
        <f t="shared" si="1863"/>
        <v>0</v>
      </c>
      <c r="J8754" s="74">
        <f t="shared" si="1863"/>
        <v>0</v>
      </c>
      <c r="K8754" s="43">
        <f t="shared" si="1861"/>
        <v>0</v>
      </c>
    </row>
    <row r="8755" spans="1:11" ht="12.75" customHeight="1">
      <c r="A8755" s="55" t="str">
        <f>"   "&amp;Labels!B71</f>
        <v xml:space="preserve">   Customer 3</v>
      </c>
      <c r="B8755" s="74">
        <f t="shared" si="1862"/>
        <v>0</v>
      </c>
      <c r="C8755" s="74">
        <f t="shared" si="1862"/>
        <v>0</v>
      </c>
      <c r="D8755" s="74">
        <f t="shared" si="1862"/>
        <v>0</v>
      </c>
      <c r="E8755" s="74">
        <f t="shared" si="1862"/>
        <v>0</v>
      </c>
      <c r="F8755" s="43">
        <f t="shared" si="1860"/>
        <v>0</v>
      </c>
      <c r="G8755" s="74">
        <f t="shared" si="1863"/>
        <v>0</v>
      </c>
      <c r="H8755" s="74">
        <f t="shared" si="1863"/>
        <v>0</v>
      </c>
      <c r="I8755" s="74">
        <f t="shared" si="1863"/>
        <v>0</v>
      </c>
      <c r="J8755" s="74">
        <f t="shared" si="1863"/>
        <v>0</v>
      </c>
      <c r="K8755" s="43">
        <f t="shared" si="1861"/>
        <v>0</v>
      </c>
    </row>
    <row r="8756" spans="1:11" ht="12.75" customHeight="1">
      <c r="A8756" s="55" t="str">
        <f>"   "&amp;Labels!B72</f>
        <v xml:space="preserve">   Customer 4</v>
      </c>
      <c r="B8756" s="74">
        <f t="shared" si="1862"/>
        <v>0</v>
      </c>
      <c r="C8756" s="74">
        <f t="shared" si="1862"/>
        <v>0</v>
      </c>
      <c r="D8756" s="74">
        <f t="shared" si="1862"/>
        <v>0</v>
      </c>
      <c r="E8756" s="74">
        <f t="shared" si="1862"/>
        <v>0</v>
      </c>
      <c r="F8756" s="43">
        <f t="shared" si="1860"/>
        <v>0</v>
      </c>
      <c r="G8756" s="74">
        <f t="shared" si="1863"/>
        <v>0</v>
      </c>
      <c r="H8756" s="74">
        <f t="shared" si="1863"/>
        <v>0</v>
      </c>
      <c r="I8756" s="74">
        <f t="shared" si="1863"/>
        <v>0</v>
      </c>
      <c r="J8756" s="74">
        <f t="shared" si="1863"/>
        <v>0</v>
      </c>
      <c r="K8756" s="43">
        <f t="shared" si="1861"/>
        <v>0</v>
      </c>
    </row>
    <row r="8757" spans="1:11" ht="12.75" customHeight="1">
      <c r="A8757" s="55" t="str">
        <f>"   "&amp;Labels!B73</f>
        <v xml:space="preserve">   Customer 5</v>
      </c>
      <c r="B8757" s="74">
        <f t="shared" si="1862"/>
        <v>0</v>
      </c>
      <c r="C8757" s="74">
        <f t="shared" si="1862"/>
        <v>0</v>
      </c>
      <c r="D8757" s="74">
        <f t="shared" si="1862"/>
        <v>0</v>
      </c>
      <c r="E8757" s="74">
        <f t="shared" si="1862"/>
        <v>0</v>
      </c>
      <c r="F8757" s="43">
        <f t="shared" si="1860"/>
        <v>0</v>
      </c>
      <c r="G8757" s="74">
        <f t="shared" si="1863"/>
        <v>0</v>
      </c>
      <c r="H8757" s="74">
        <f t="shared" si="1863"/>
        <v>0</v>
      </c>
      <c r="I8757" s="74">
        <f t="shared" si="1863"/>
        <v>0</v>
      </c>
      <c r="J8757" s="74">
        <f t="shared" si="1863"/>
        <v>0</v>
      </c>
      <c r="K8757" s="43">
        <f t="shared" si="1861"/>
        <v>0</v>
      </c>
    </row>
    <row r="8758" spans="1:11" ht="12.75" customHeight="1">
      <c r="A8758" s="55" t="str">
        <f>"   "&amp;Labels!B74</f>
        <v xml:space="preserve">   Customer 6</v>
      </c>
      <c r="B8758" s="74">
        <f t="shared" si="1862"/>
        <v>0</v>
      </c>
      <c r="C8758" s="74">
        <f t="shared" si="1862"/>
        <v>0</v>
      </c>
      <c r="D8758" s="74">
        <f t="shared" si="1862"/>
        <v>0</v>
      </c>
      <c r="E8758" s="74">
        <f t="shared" si="1862"/>
        <v>0</v>
      </c>
      <c r="F8758" s="43">
        <f t="shared" si="1860"/>
        <v>0</v>
      </c>
      <c r="G8758" s="74">
        <f t="shared" si="1863"/>
        <v>0</v>
      </c>
      <c r="H8758" s="74">
        <f t="shared" si="1863"/>
        <v>0</v>
      </c>
      <c r="I8758" s="74">
        <f t="shared" si="1863"/>
        <v>0</v>
      </c>
      <c r="J8758" s="74">
        <f t="shared" si="1863"/>
        <v>0</v>
      </c>
      <c r="K8758" s="43">
        <f t="shared" si="1861"/>
        <v>0</v>
      </c>
    </row>
    <row r="8759" spans="1:11" ht="12.75" customHeight="1">
      <c r="A8759" s="55" t="str">
        <f>"   "&amp;Labels!B75</f>
        <v xml:space="preserve">   Customer 7</v>
      </c>
      <c r="B8759" s="74">
        <f t="shared" si="1862"/>
        <v>0</v>
      </c>
      <c r="C8759" s="74">
        <f t="shared" si="1862"/>
        <v>0</v>
      </c>
      <c r="D8759" s="74">
        <f t="shared" si="1862"/>
        <v>0</v>
      </c>
      <c r="E8759" s="74">
        <f t="shared" si="1862"/>
        <v>0</v>
      </c>
      <c r="F8759" s="43">
        <f t="shared" si="1860"/>
        <v>0</v>
      </c>
      <c r="G8759" s="74">
        <f t="shared" si="1863"/>
        <v>0</v>
      </c>
      <c r="H8759" s="74">
        <f t="shared" si="1863"/>
        <v>0</v>
      </c>
      <c r="I8759" s="74">
        <f t="shared" si="1863"/>
        <v>0</v>
      </c>
      <c r="J8759" s="74">
        <f t="shared" si="1863"/>
        <v>0</v>
      </c>
      <c r="K8759" s="43">
        <f t="shared" si="1861"/>
        <v>0</v>
      </c>
    </row>
    <row r="8760" spans="1:11" ht="12.75" customHeight="1">
      <c r="A8760" s="55" t="str">
        <f>"   "&amp;Labels!B76</f>
        <v xml:space="preserve">   Customer 8</v>
      </c>
      <c r="B8760" s="74">
        <f t="shared" si="1862"/>
        <v>0</v>
      </c>
      <c r="C8760" s="74">
        <f t="shared" si="1862"/>
        <v>0</v>
      </c>
      <c r="D8760" s="74">
        <f t="shared" si="1862"/>
        <v>0</v>
      </c>
      <c r="E8760" s="74">
        <f t="shared" si="1862"/>
        <v>0</v>
      </c>
      <c r="F8760" s="43">
        <f t="shared" si="1860"/>
        <v>0</v>
      </c>
      <c r="G8760" s="74">
        <f t="shared" si="1863"/>
        <v>0</v>
      </c>
      <c r="H8760" s="74">
        <f t="shared" si="1863"/>
        <v>0</v>
      </c>
      <c r="I8760" s="74">
        <f t="shared" si="1863"/>
        <v>0</v>
      </c>
      <c r="J8760" s="74">
        <f t="shared" si="1863"/>
        <v>0</v>
      </c>
      <c r="K8760" s="43">
        <f t="shared" si="1861"/>
        <v>0</v>
      </c>
    </row>
    <row r="8761" spans="1:11" ht="12.75" customHeight="1">
      <c r="A8761" s="55" t="str">
        <f>"   "&amp;Labels!B77</f>
        <v xml:space="preserve">   Customer 9</v>
      </c>
      <c r="B8761" s="74">
        <f t="shared" si="1862"/>
        <v>0</v>
      </c>
      <c r="C8761" s="74">
        <f t="shared" si="1862"/>
        <v>0</v>
      </c>
      <c r="D8761" s="74">
        <f t="shared" si="1862"/>
        <v>0</v>
      </c>
      <c r="E8761" s="74">
        <f t="shared" si="1862"/>
        <v>0</v>
      </c>
      <c r="F8761" s="43">
        <f t="shared" si="1860"/>
        <v>0</v>
      </c>
      <c r="G8761" s="74">
        <f t="shared" si="1863"/>
        <v>0</v>
      </c>
      <c r="H8761" s="74">
        <f t="shared" si="1863"/>
        <v>0</v>
      </c>
      <c r="I8761" s="74">
        <f t="shared" si="1863"/>
        <v>0</v>
      </c>
      <c r="J8761" s="74">
        <f t="shared" si="1863"/>
        <v>0</v>
      </c>
      <c r="K8761" s="43">
        <f t="shared" si="1861"/>
        <v>0</v>
      </c>
    </row>
    <row r="8762" spans="1:11" ht="12.75" customHeight="1">
      <c r="A8762" s="55" t="str">
        <f>"   "&amp;Labels!B78</f>
        <v xml:space="preserve">   Customer 10</v>
      </c>
      <c r="B8762" s="74">
        <f t="shared" si="1862"/>
        <v>0</v>
      </c>
      <c r="C8762" s="74">
        <f t="shared" si="1862"/>
        <v>0</v>
      </c>
      <c r="D8762" s="74">
        <f t="shared" si="1862"/>
        <v>0</v>
      </c>
      <c r="E8762" s="74">
        <f t="shared" si="1862"/>
        <v>0</v>
      </c>
      <c r="F8762" s="43">
        <f t="shared" si="1860"/>
        <v>0</v>
      </c>
      <c r="G8762" s="74">
        <f t="shared" si="1863"/>
        <v>0</v>
      </c>
      <c r="H8762" s="74">
        <f t="shared" si="1863"/>
        <v>0</v>
      </c>
      <c r="I8762" s="74">
        <f t="shared" si="1863"/>
        <v>0</v>
      </c>
      <c r="J8762" s="74">
        <f t="shared" si="1863"/>
        <v>0</v>
      </c>
      <c r="K8762" s="43">
        <f t="shared" si="1861"/>
        <v>0</v>
      </c>
    </row>
    <row r="8763" spans="1:11" ht="12.75" customHeight="1">
      <c r="A8763" s="58" t="str">
        <f>"   "&amp;Labels!C68</f>
        <v xml:space="preserve">   Total</v>
      </c>
      <c r="B8763" s="75">
        <f>B8752</f>
        <v>0</v>
      </c>
      <c r="C8763" s="75">
        <f>C8752</f>
        <v>0</v>
      </c>
      <c r="D8763" s="75">
        <f>D8752</f>
        <v>0</v>
      </c>
      <c r="E8763" s="75">
        <f>E8752</f>
        <v>0</v>
      </c>
      <c r="F8763" s="45">
        <f>SUM(B8752:E8752)</f>
        <v>0</v>
      </c>
      <c r="G8763" s="75">
        <f>G8752</f>
        <v>0</v>
      </c>
      <c r="H8763" s="75">
        <f>H8752</f>
        <v>0</v>
      </c>
      <c r="I8763" s="75">
        <f>I8752</f>
        <v>0</v>
      </c>
      <c r="J8763" s="75">
        <f>J8752</f>
        <v>0</v>
      </c>
      <c r="K8763" s="45">
        <f>SUM(G8752:J8752)</f>
        <v>0</v>
      </c>
    </row>
    <row r="8764" spans="1:11" ht="12.75" customHeight="1">
      <c r="A8764" s="1" t="str">
        <f>"Contrib_Margin_pct_1"</f>
        <v>Contrib_Margin_pct_1</v>
      </c>
    </row>
    <row r="8765" spans="1:11" ht="12.75" customHeight="1">
      <c r="A8765" s="3" t="str">
        <f>Labels!D95</f>
        <v>Products</v>
      </c>
      <c r="B8765" s="27" t="str">
        <f>"Q1 FY2009"</f>
        <v>Q1 FY2009</v>
      </c>
      <c r="C8765" s="28" t="str">
        <f>"Q2 FY2009"</f>
        <v>Q2 FY2009</v>
      </c>
      <c r="D8765" s="28" t="str">
        <f>"Q3 FY2009"</f>
        <v>Q3 FY2009</v>
      </c>
      <c r="E8765" s="28" t="str">
        <f>"Q4 FY2009"</f>
        <v>Q4 FY2009</v>
      </c>
      <c r="F8765" s="39" t="str">
        <f>"FY2009"</f>
        <v>FY2009</v>
      </c>
      <c r="G8765" s="28" t="str">
        <f>"Q1 FY2010"</f>
        <v>Q1 FY2010</v>
      </c>
      <c r="H8765" s="28" t="str">
        <f>"Q2 FY2010"</f>
        <v>Q2 FY2010</v>
      </c>
      <c r="I8765" s="28" t="str">
        <f>"Q3 FY2010"</f>
        <v>Q3 FY2010</v>
      </c>
      <c r="J8765" s="28" t="str">
        <f>"Q4 FY2010"</f>
        <v>Q4 FY2010</v>
      </c>
      <c r="K8765" s="39" t="str">
        <f>"FY2010"</f>
        <v>FY2010</v>
      </c>
    </row>
    <row r="8766" spans="1:11" ht="12.75" customHeight="1">
      <c r="A8766" s="52" t="str">
        <f>Labels!B95</f>
        <v>Product 1</v>
      </c>
      <c r="B8766" s="111"/>
      <c r="C8766" s="111"/>
      <c r="D8766" s="111"/>
      <c r="E8766" s="111"/>
      <c r="F8766" s="79"/>
      <c r="G8766" s="111"/>
      <c r="H8766" s="111"/>
      <c r="I8766" s="111"/>
      <c r="J8766" s="111"/>
      <c r="K8766" s="79"/>
    </row>
    <row r="8767" spans="1:11" ht="12.75" customHeight="1">
      <c r="A8767" s="55" t="str">
        <f>"   "&amp;Labels!B69</f>
        <v xml:space="preserve">   Customer 1</v>
      </c>
      <c r="B8767" s="114">
        <f>IF(Inputs!D94=0,0,'Contrib Margin'!H7/Inputs!D94)</f>
        <v>0</v>
      </c>
      <c r="C8767" s="114">
        <f>IF(Inputs!E94=0,0,'Contrib Margin'!H7/Inputs!E94)</f>
        <v>0</v>
      </c>
      <c r="D8767" s="114">
        <f>IF(Inputs!F94=0,0,'Contrib Margin'!H7/Inputs!F94)</f>
        <v>0</v>
      </c>
      <c r="E8767" s="114">
        <f>IF(Inputs!G94=0,0,'Contrib Margin'!H7/Inputs!G94)</f>
        <v>0</v>
      </c>
      <c r="F8767" s="83">
        <f>IF(SUM(Inputs!D94:G94)=0,0,'Contrib Margin'!H7/SUM(Inputs!D94:G94))</f>
        <v>0</v>
      </c>
      <c r="G8767" s="114">
        <f>IF(Inputs!I94=0,0,'Contrib Margin'!H7/Inputs!I94)</f>
        <v>0</v>
      </c>
      <c r="H8767" s="114">
        <f>IF(Inputs!J94=0,0,'Contrib Margin'!H7/Inputs!J94)</f>
        <v>0</v>
      </c>
      <c r="I8767" s="114">
        <f>IF(Inputs!K94=0,0,'Contrib Margin'!H7/Inputs!K94)</f>
        <v>0</v>
      </c>
      <c r="J8767" s="114">
        <f>IF(Inputs!L94=0,0,'Contrib Margin'!H7/Inputs!L94)</f>
        <v>0</v>
      </c>
      <c r="K8767" s="83">
        <f>IF(SUM(Inputs!I94:L94)=0,0,'Contrib Margin'!H7/SUM(Inputs!I94:L94))</f>
        <v>0</v>
      </c>
    </row>
    <row r="8768" spans="1:11" ht="12.75" customHeight="1">
      <c r="A8768" s="55" t="str">
        <f>"   "&amp;Labels!B70</f>
        <v xml:space="preserve">   Customer 2</v>
      </c>
      <c r="B8768" s="114">
        <f>IF(Inputs!D95=0,0,'Contrib Margin'!H7/Inputs!D95)</f>
        <v>0</v>
      </c>
      <c r="C8768" s="114">
        <f>IF(Inputs!E95=0,0,'Contrib Margin'!H7/Inputs!E95)</f>
        <v>0</v>
      </c>
      <c r="D8768" s="114">
        <f>IF(Inputs!F95=0,0,'Contrib Margin'!H7/Inputs!F95)</f>
        <v>0</v>
      </c>
      <c r="E8768" s="114">
        <f>IF(Inputs!G95=0,0,'Contrib Margin'!H7/Inputs!G95)</f>
        <v>0</v>
      </c>
      <c r="F8768" s="83">
        <f>IF(SUM(Inputs!D95:G95)=0,0,'Contrib Margin'!H7/SUM(Inputs!D95:G95))</f>
        <v>0</v>
      </c>
      <c r="G8768" s="114">
        <f>IF(Inputs!I95=0,0,'Contrib Margin'!H7/Inputs!I95)</f>
        <v>0</v>
      </c>
      <c r="H8768" s="114">
        <f>IF(Inputs!J95=0,0,'Contrib Margin'!H7/Inputs!J95)</f>
        <v>0</v>
      </c>
      <c r="I8768" s="114">
        <f>IF(Inputs!K95=0,0,'Contrib Margin'!H7/Inputs!K95)</f>
        <v>0</v>
      </c>
      <c r="J8768" s="114">
        <f>IF(Inputs!L95=0,0,'Contrib Margin'!H7/Inputs!L95)</f>
        <v>0</v>
      </c>
      <c r="K8768" s="83">
        <f>IF(SUM(Inputs!I95:L95)=0,0,'Contrib Margin'!H7/SUM(Inputs!I95:L95))</f>
        <v>0</v>
      </c>
    </row>
    <row r="8769" spans="1:11" ht="12.75" customHeight="1">
      <c r="A8769" s="55" t="str">
        <f>"   "&amp;Labels!B71</f>
        <v xml:space="preserve">   Customer 3</v>
      </c>
      <c r="B8769" s="114">
        <f>IF(Inputs!D96=0,0,'Contrib Margin'!H7/Inputs!D96)</f>
        <v>0</v>
      </c>
      <c r="C8769" s="114">
        <f>IF(Inputs!E96=0,0,'Contrib Margin'!H7/Inputs!E96)</f>
        <v>0</v>
      </c>
      <c r="D8769" s="114">
        <f>IF(Inputs!F96=0,0,'Contrib Margin'!H7/Inputs!F96)</f>
        <v>0</v>
      </c>
      <c r="E8769" s="114">
        <f>IF(Inputs!G96=0,0,'Contrib Margin'!H7/Inputs!G96)</f>
        <v>0</v>
      </c>
      <c r="F8769" s="83">
        <f>IF(SUM(Inputs!D96:G96)=0,0,'Contrib Margin'!H7/SUM(Inputs!D96:G96))</f>
        <v>0</v>
      </c>
      <c r="G8769" s="114">
        <f>IF(Inputs!I96=0,0,'Contrib Margin'!H7/Inputs!I96)</f>
        <v>0</v>
      </c>
      <c r="H8769" s="114">
        <f>IF(Inputs!J96=0,0,'Contrib Margin'!H7/Inputs!J96)</f>
        <v>0</v>
      </c>
      <c r="I8769" s="114">
        <f>IF(Inputs!K96=0,0,'Contrib Margin'!H7/Inputs!K96)</f>
        <v>0</v>
      </c>
      <c r="J8769" s="114">
        <f>IF(Inputs!L96=0,0,'Contrib Margin'!H7/Inputs!L96)</f>
        <v>0</v>
      </c>
      <c r="K8769" s="83">
        <f>IF(SUM(Inputs!I96:L96)=0,0,'Contrib Margin'!H7/SUM(Inputs!I96:L96))</f>
        <v>0</v>
      </c>
    </row>
    <row r="8770" spans="1:11" ht="12.75" customHeight="1">
      <c r="A8770" s="55" t="str">
        <f>"   "&amp;Labels!B72</f>
        <v xml:space="preserve">   Customer 4</v>
      </c>
      <c r="B8770" s="114">
        <f>IF(Inputs!D97=0,0,'Contrib Margin'!H7/Inputs!D97)</f>
        <v>0</v>
      </c>
      <c r="C8770" s="114">
        <f>IF(Inputs!E97=0,0,'Contrib Margin'!H7/Inputs!E97)</f>
        <v>0</v>
      </c>
      <c r="D8770" s="114">
        <f>IF(Inputs!F97=0,0,'Contrib Margin'!H7/Inputs!F97)</f>
        <v>0</v>
      </c>
      <c r="E8770" s="114">
        <f>IF(Inputs!G97=0,0,'Contrib Margin'!H7/Inputs!G97)</f>
        <v>0</v>
      </c>
      <c r="F8770" s="83">
        <f>IF(SUM(Inputs!D97:G97)=0,0,'Contrib Margin'!H7/SUM(Inputs!D97:G97))</f>
        <v>0</v>
      </c>
      <c r="G8770" s="114">
        <f>IF(Inputs!I97=0,0,'Contrib Margin'!H7/Inputs!I97)</f>
        <v>0</v>
      </c>
      <c r="H8770" s="114">
        <f>IF(Inputs!J97=0,0,'Contrib Margin'!H7/Inputs!J97)</f>
        <v>0</v>
      </c>
      <c r="I8770" s="114">
        <f>IF(Inputs!K97=0,0,'Contrib Margin'!H7/Inputs!K97)</f>
        <v>0</v>
      </c>
      <c r="J8770" s="114">
        <f>IF(Inputs!L97=0,0,'Contrib Margin'!H7/Inputs!L97)</f>
        <v>0</v>
      </c>
      <c r="K8770" s="83">
        <f>IF(SUM(Inputs!I97:L97)=0,0,'Contrib Margin'!H7/SUM(Inputs!I97:L97))</f>
        <v>0</v>
      </c>
    </row>
    <row r="8771" spans="1:11" ht="12.75" customHeight="1">
      <c r="A8771" s="55" t="str">
        <f>"   "&amp;Labels!B73</f>
        <v xml:space="preserve">   Customer 5</v>
      </c>
      <c r="B8771" s="114">
        <f>IF(Inputs!D98=0,0,'Contrib Margin'!H7/Inputs!D98)</f>
        <v>0</v>
      </c>
      <c r="C8771" s="114">
        <f>IF(Inputs!E98=0,0,'Contrib Margin'!H7/Inputs!E98)</f>
        <v>0</v>
      </c>
      <c r="D8771" s="114">
        <f>IF(Inputs!F98=0,0,'Contrib Margin'!H7/Inputs!F98)</f>
        <v>0</v>
      </c>
      <c r="E8771" s="114">
        <f>IF(Inputs!G98=0,0,'Contrib Margin'!H7/Inputs!G98)</f>
        <v>0</v>
      </c>
      <c r="F8771" s="83">
        <f>IF(SUM(Inputs!D98:G98)=0,0,'Contrib Margin'!H7/SUM(Inputs!D98:G98))</f>
        <v>0</v>
      </c>
      <c r="G8771" s="114">
        <f>IF(Inputs!I98=0,0,'Contrib Margin'!H7/Inputs!I98)</f>
        <v>0</v>
      </c>
      <c r="H8771" s="114">
        <f>IF(Inputs!J98=0,0,'Contrib Margin'!H7/Inputs!J98)</f>
        <v>0</v>
      </c>
      <c r="I8771" s="114">
        <f>IF(Inputs!K98=0,0,'Contrib Margin'!H7/Inputs!K98)</f>
        <v>0</v>
      </c>
      <c r="J8771" s="114">
        <f>IF(Inputs!L98=0,0,'Contrib Margin'!H7/Inputs!L98)</f>
        <v>0</v>
      </c>
      <c r="K8771" s="83">
        <f>IF(SUM(Inputs!I98:L98)=0,0,'Contrib Margin'!H7/SUM(Inputs!I98:L98))</f>
        <v>0</v>
      </c>
    </row>
    <row r="8772" spans="1:11" ht="12.75" customHeight="1">
      <c r="A8772" s="55" t="str">
        <f>"   "&amp;Labels!B74</f>
        <v xml:space="preserve">   Customer 6</v>
      </c>
      <c r="B8772" s="114">
        <f>IF(Inputs!D99=0,0,'Contrib Margin'!H7/Inputs!D99)</f>
        <v>0</v>
      </c>
      <c r="C8772" s="114">
        <f>IF(Inputs!E99=0,0,'Contrib Margin'!H7/Inputs!E99)</f>
        <v>0</v>
      </c>
      <c r="D8772" s="114">
        <f>IF(Inputs!F99=0,0,'Contrib Margin'!H7/Inputs!F99)</f>
        <v>0</v>
      </c>
      <c r="E8772" s="114">
        <f>IF(Inputs!G99=0,0,'Contrib Margin'!H7/Inputs!G99)</f>
        <v>0</v>
      </c>
      <c r="F8772" s="83">
        <f>IF(SUM(Inputs!D99:G99)=0,0,'Contrib Margin'!H7/SUM(Inputs!D99:G99))</f>
        <v>0</v>
      </c>
      <c r="G8772" s="114">
        <f>IF(Inputs!I99=0,0,'Contrib Margin'!H7/Inputs!I99)</f>
        <v>0</v>
      </c>
      <c r="H8772" s="114">
        <f>IF(Inputs!J99=0,0,'Contrib Margin'!H7/Inputs!J99)</f>
        <v>0</v>
      </c>
      <c r="I8772" s="114">
        <f>IF(Inputs!K99=0,0,'Contrib Margin'!H7/Inputs!K99)</f>
        <v>0</v>
      </c>
      <c r="J8772" s="114">
        <f>IF(Inputs!L99=0,0,'Contrib Margin'!H7/Inputs!L99)</f>
        <v>0</v>
      </c>
      <c r="K8772" s="83">
        <f>IF(SUM(Inputs!I99:L99)=0,0,'Contrib Margin'!H7/SUM(Inputs!I99:L99))</f>
        <v>0</v>
      </c>
    </row>
    <row r="8773" spans="1:11" ht="12.75" customHeight="1">
      <c r="A8773" s="55" t="str">
        <f>"   "&amp;Labels!B75</f>
        <v xml:space="preserve">   Customer 7</v>
      </c>
      <c r="B8773" s="114">
        <f>IF(Inputs!D100=0,0,'Contrib Margin'!H7/Inputs!D100)</f>
        <v>0</v>
      </c>
      <c r="C8773" s="114">
        <f>IF(Inputs!E100=0,0,'Contrib Margin'!H7/Inputs!E100)</f>
        <v>0</v>
      </c>
      <c r="D8773" s="114">
        <f>IF(Inputs!F100=0,0,'Contrib Margin'!H7/Inputs!F100)</f>
        <v>0</v>
      </c>
      <c r="E8773" s="114">
        <f>IF(Inputs!G100=0,0,'Contrib Margin'!H7/Inputs!G100)</f>
        <v>0</v>
      </c>
      <c r="F8773" s="83">
        <f>IF(SUM(Inputs!D100:G100)=0,0,'Contrib Margin'!H7/SUM(Inputs!D100:G100))</f>
        <v>0</v>
      </c>
      <c r="G8773" s="114">
        <f>IF(Inputs!I100=0,0,'Contrib Margin'!H7/Inputs!I100)</f>
        <v>0</v>
      </c>
      <c r="H8773" s="114">
        <f>IF(Inputs!J100=0,0,'Contrib Margin'!H7/Inputs!J100)</f>
        <v>0</v>
      </c>
      <c r="I8773" s="114">
        <f>IF(Inputs!K100=0,0,'Contrib Margin'!H7/Inputs!K100)</f>
        <v>0</v>
      </c>
      <c r="J8773" s="114">
        <f>IF(Inputs!L100=0,0,'Contrib Margin'!H7/Inputs!L100)</f>
        <v>0</v>
      </c>
      <c r="K8773" s="83">
        <f>IF(SUM(Inputs!I100:L100)=0,0,'Contrib Margin'!H7/SUM(Inputs!I100:L100))</f>
        <v>0</v>
      </c>
    </row>
    <row r="8774" spans="1:11" ht="12.75" customHeight="1">
      <c r="A8774" s="55" t="str">
        <f>"   "&amp;Labels!B76</f>
        <v xml:space="preserve">   Customer 8</v>
      </c>
      <c r="B8774" s="114">
        <f>IF(Inputs!D101=0,0,'Contrib Margin'!H7/Inputs!D101)</f>
        <v>0</v>
      </c>
      <c r="C8774" s="114">
        <f>IF(Inputs!E101=0,0,'Contrib Margin'!H7/Inputs!E101)</f>
        <v>0</v>
      </c>
      <c r="D8774" s="114">
        <f>IF(Inputs!F101=0,0,'Contrib Margin'!H7/Inputs!F101)</f>
        <v>0</v>
      </c>
      <c r="E8774" s="114">
        <f>IF(Inputs!G101=0,0,'Contrib Margin'!H7/Inputs!G101)</f>
        <v>0</v>
      </c>
      <c r="F8774" s="83">
        <f>IF(SUM(Inputs!D101:G101)=0,0,'Contrib Margin'!H7/SUM(Inputs!D101:G101))</f>
        <v>0</v>
      </c>
      <c r="G8774" s="114">
        <f>IF(Inputs!I101=0,0,'Contrib Margin'!H7/Inputs!I101)</f>
        <v>0</v>
      </c>
      <c r="H8774" s="114">
        <f>IF(Inputs!J101=0,0,'Contrib Margin'!H7/Inputs!J101)</f>
        <v>0</v>
      </c>
      <c r="I8774" s="114">
        <f>IF(Inputs!K101=0,0,'Contrib Margin'!H7/Inputs!K101)</f>
        <v>0</v>
      </c>
      <c r="J8774" s="114">
        <f>IF(Inputs!L101=0,0,'Contrib Margin'!H7/Inputs!L101)</f>
        <v>0</v>
      </c>
      <c r="K8774" s="83">
        <f>IF(SUM(Inputs!I101:L101)=0,0,'Contrib Margin'!H7/SUM(Inputs!I101:L101))</f>
        <v>0</v>
      </c>
    </row>
    <row r="8775" spans="1:11" ht="12.75" customHeight="1">
      <c r="A8775" s="55" t="str">
        <f>"   "&amp;Labels!B77</f>
        <v xml:space="preserve">   Customer 9</v>
      </c>
      <c r="B8775" s="114">
        <f>IF(Inputs!D102=0,0,'Contrib Margin'!H7/Inputs!D102)</f>
        <v>0</v>
      </c>
      <c r="C8775" s="114">
        <f>IF(Inputs!E102=0,0,'Contrib Margin'!H7/Inputs!E102)</f>
        <v>0</v>
      </c>
      <c r="D8775" s="114">
        <f>IF(Inputs!F102=0,0,'Contrib Margin'!H7/Inputs!F102)</f>
        <v>0</v>
      </c>
      <c r="E8775" s="114">
        <f>IF(Inputs!G102=0,0,'Contrib Margin'!H7/Inputs!G102)</f>
        <v>0</v>
      </c>
      <c r="F8775" s="83">
        <f>IF(SUM(Inputs!D102:G102)=0,0,'Contrib Margin'!H7/SUM(Inputs!D102:G102))</f>
        <v>0</v>
      </c>
      <c r="G8775" s="114">
        <f>IF(Inputs!I102=0,0,'Contrib Margin'!H7/Inputs!I102)</f>
        <v>0</v>
      </c>
      <c r="H8775" s="114">
        <f>IF(Inputs!J102=0,0,'Contrib Margin'!H7/Inputs!J102)</f>
        <v>0</v>
      </c>
      <c r="I8775" s="114">
        <f>IF(Inputs!K102=0,0,'Contrib Margin'!H7/Inputs!K102)</f>
        <v>0</v>
      </c>
      <c r="J8775" s="114">
        <f>IF(Inputs!L102=0,0,'Contrib Margin'!H7/Inputs!L102)</f>
        <v>0</v>
      </c>
      <c r="K8775" s="83">
        <f>IF(SUM(Inputs!I102:L102)=0,0,'Contrib Margin'!H7/SUM(Inputs!I102:L102))</f>
        <v>0</v>
      </c>
    </row>
    <row r="8776" spans="1:11" ht="12.75" customHeight="1">
      <c r="A8776" s="55" t="str">
        <f>"   "&amp;Labels!B78</f>
        <v xml:space="preserve">   Customer 10</v>
      </c>
      <c r="B8776" s="114">
        <f>IF(Inputs!D103=0,0,'Contrib Margin'!H7/Inputs!D103)</f>
        <v>0</v>
      </c>
      <c r="C8776" s="114">
        <f>IF(Inputs!E103=0,0,'Contrib Margin'!H7/Inputs!E103)</f>
        <v>0</v>
      </c>
      <c r="D8776" s="114">
        <f>IF(Inputs!F103=0,0,'Contrib Margin'!H7/Inputs!F103)</f>
        <v>0</v>
      </c>
      <c r="E8776" s="114">
        <f>IF(Inputs!G103=0,0,'Contrib Margin'!H7/Inputs!G103)</f>
        <v>0</v>
      </c>
      <c r="F8776" s="83">
        <f>IF(SUM(Inputs!D103:G103)=0,0,'Contrib Margin'!H7/SUM(Inputs!D103:G103))</f>
        <v>0</v>
      </c>
      <c r="G8776" s="114">
        <f>IF(Inputs!I103=0,0,'Contrib Margin'!H7/Inputs!I103)</f>
        <v>0</v>
      </c>
      <c r="H8776" s="114">
        <f>IF(Inputs!J103=0,0,'Contrib Margin'!H7/Inputs!J103)</f>
        <v>0</v>
      </c>
      <c r="I8776" s="114">
        <f>IF(Inputs!K103=0,0,'Contrib Margin'!H7/Inputs!K103)</f>
        <v>0</v>
      </c>
      <c r="J8776" s="114">
        <f>IF(Inputs!L103=0,0,'Contrib Margin'!H7/Inputs!L103)</f>
        <v>0</v>
      </c>
      <c r="K8776" s="83">
        <f>IF(SUM(Inputs!I103:L103)=0,0,'Contrib Margin'!H7/SUM(Inputs!I103:L103))</f>
        <v>0</v>
      </c>
    </row>
    <row r="8777" spans="1:11" ht="12.75" customHeight="1">
      <c r="A8777" s="63" t="str">
        <f>"   "&amp;Labels!C68</f>
        <v xml:space="preserve">   Total</v>
      </c>
      <c r="B8777" s="112">
        <f>IF(Revenue!B20=0,0,'Contrib Margin'!H7/Revenue!B20)</f>
        <v>0</v>
      </c>
      <c r="C8777" s="112">
        <f>IF(Revenue!C20=0,0,'Contrib Margin'!H7/Revenue!C20)</f>
        <v>0</v>
      </c>
      <c r="D8777" s="112">
        <f>IF(Revenue!D20=0,0,'Contrib Margin'!H7/Revenue!D20)</f>
        <v>0</v>
      </c>
      <c r="E8777" s="112">
        <f>IF(Revenue!E20=0,0,'Contrib Margin'!H7/Revenue!E20)</f>
        <v>0</v>
      </c>
      <c r="F8777" s="83">
        <f>IF(SUM(Revenue!B20:E20)=0,0,'Contrib Margin'!H7/SUM(Revenue!B20:E20))</f>
        <v>0</v>
      </c>
      <c r="G8777" s="112">
        <f>IF(Revenue!G20=0,0,'Contrib Margin'!H7/Revenue!G20)</f>
        <v>0</v>
      </c>
      <c r="H8777" s="112">
        <f>IF(Revenue!H20=0,0,'Contrib Margin'!H7/Revenue!H20)</f>
        <v>0</v>
      </c>
      <c r="I8777" s="112">
        <f>IF(Revenue!I20=0,0,'Contrib Margin'!H7/Revenue!I20)</f>
        <v>0</v>
      </c>
      <c r="J8777" s="112">
        <f>IF(Revenue!J20=0,0,'Contrib Margin'!H7/Revenue!J20)</f>
        <v>0</v>
      </c>
      <c r="K8777" s="83">
        <f>IF(SUM(Revenue!G20:J20)=0,0,'Contrib Margin'!H7/SUM(Revenue!G20:J20))</f>
        <v>0</v>
      </c>
    </row>
    <row r="8778" spans="1:11" ht="12.75" customHeight="1">
      <c r="A8778" s="63" t="str">
        <f>Labels!B96</f>
        <v>Product 2</v>
      </c>
      <c r="B8778" s="112"/>
      <c r="C8778" s="112"/>
      <c r="D8778" s="112"/>
      <c r="E8778" s="112"/>
      <c r="F8778" s="83"/>
      <c r="G8778" s="112"/>
      <c r="H8778" s="112"/>
      <c r="I8778" s="112"/>
      <c r="J8778" s="112"/>
      <c r="K8778" s="83"/>
    </row>
    <row r="8779" spans="1:11" ht="12.75" customHeight="1">
      <c r="A8779" s="55" t="str">
        <f>"   "&amp;Labels!B69</f>
        <v xml:space="preserve">   Customer 1</v>
      </c>
      <c r="B8779" s="114">
        <f>IF(Inputs!D104=0,0,'Contrib Margin'!H7/Inputs!D104)</f>
        <v>0</v>
      </c>
      <c r="C8779" s="114">
        <f>IF(Inputs!E104=0,0,'Contrib Margin'!H7/Inputs!E104)</f>
        <v>0</v>
      </c>
      <c r="D8779" s="114">
        <f>IF(Inputs!F104=0,0,'Contrib Margin'!H7/Inputs!F104)</f>
        <v>0</v>
      </c>
      <c r="E8779" s="114">
        <f>IF(Inputs!G104=0,0,'Contrib Margin'!H7/Inputs!G104)</f>
        <v>0</v>
      </c>
      <c r="F8779" s="83">
        <f>IF(SUM(Inputs!D104:G104)=0,0,'Contrib Margin'!H7/SUM(Inputs!D104:G104))</f>
        <v>0</v>
      </c>
      <c r="G8779" s="114">
        <f>IF(Inputs!I104=0,0,'Contrib Margin'!H7/Inputs!I104)</f>
        <v>0</v>
      </c>
      <c r="H8779" s="114">
        <f>IF(Inputs!J104=0,0,'Contrib Margin'!H7/Inputs!J104)</f>
        <v>0</v>
      </c>
      <c r="I8779" s="114">
        <f>IF(Inputs!K104=0,0,'Contrib Margin'!H7/Inputs!K104)</f>
        <v>0</v>
      </c>
      <c r="J8779" s="114">
        <f>IF(Inputs!L104=0,0,'Contrib Margin'!H7/Inputs!L104)</f>
        <v>0</v>
      </c>
      <c r="K8779" s="83">
        <f>IF(SUM(Inputs!I104:L104)=0,0,'Contrib Margin'!H7/SUM(Inputs!I104:L104))</f>
        <v>0</v>
      </c>
    </row>
    <row r="8780" spans="1:11" ht="12.75" customHeight="1">
      <c r="A8780" s="55" t="str">
        <f>"   "&amp;Labels!B70</f>
        <v xml:space="preserve">   Customer 2</v>
      </c>
      <c r="B8780" s="114">
        <f>IF(Inputs!D105=0,0,'Contrib Margin'!H7/Inputs!D105)</f>
        <v>0</v>
      </c>
      <c r="C8780" s="114">
        <f>IF(Inputs!E105=0,0,'Contrib Margin'!H7/Inputs!E105)</f>
        <v>0</v>
      </c>
      <c r="D8780" s="114">
        <f>IF(Inputs!F105=0,0,'Contrib Margin'!H7/Inputs!F105)</f>
        <v>0</v>
      </c>
      <c r="E8780" s="114">
        <f>IF(Inputs!G105=0,0,'Contrib Margin'!H7/Inputs!G105)</f>
        <v>0</v>
      </c>
      <c r="F8780" s="83">
        <f>IF(SUM(Inputs!D105:G105)=0,0,'Contrib Margin'!H7/SUM(Inputs!D105:G105))</f>
        <v>0</v>
      </c>
      <c r="G8780" s="114">
        <f>IF(Inputs!I105=0,0,'Contrib Margin'!H7/Inputs!I105)</f>
        <v>0</v>
      </c>
      <c r="H8780" s="114">
        <f>IF(Inputs!J105=0,0,'Contrib Margin'!H7/Inputs!J105)</f>
        <v>0</v>
      </c>
      <c r="I8780" s="114">
        <f>IF(Inputs!K105=0,0,'Contrib Margin'!H7/Inputs!K105)</f>
        <v>0</v>
      </c>
      <c r="J8780" s="114">
        <f>IF(Inputs!L105=0,0,'Contrib Margin'!H7/Inputs!L105)</f>
        <v>0</v>
      </c>
      <c r="K8780" s="83">
        <f>IF(SUM(Inputs!I105:L105)=0,0,'Contrib Margin'!H7/SUM(Inputs!I105:L105))</f>
        <v>0</v>
      </c>
    </row>
    <row r="8781" spans="1:11" ht="12.75" customHeight="1">
      <c r="A8781" s="55" t="str">
        <f>"   "&amp;Labels!B71</f>
        <v xml:space="preserve">   Customer 3</v>
      </c>
      <c r="B8781" s="114">
        <f>IF(Inputs!D106=0,0,'Contrib Margin'!H7/Inputs!D106)</f>
        <v>0</v>
      </c>
      <c r="C8781" s="114">
        <f>IF(Inputs!E106=0,0,'Contrib Margin'!H7/Inputs!E106)</f>
        <v>0</v>
      </c>
      <c r="D8781" s="114">
        <f>IF(Inputs!F106=0,0,'Contrib Margin'!H7/Inputs!F106)</f>
        <v>0</v>
      </c>
      <c r="E8781" s="114">
        <f>IF(Inputs!G106=0,0,'Contrib Margin'!H7/Inputs!G106)</f>
        <v>0</v>
      </c>
      <c r="F8781" s="83">
        <f>IF(SUM(Inputs!D106:G106)=0,0,'Contrib Margin'!H7/SUM(Inputs!D106:G106))</f>
        <v>0</v>
      </c>
      <c r="G8781" s="114">
        <f>IF(Inputs!I106=0,0,'Contrib Margin'!H7/Inputs!I106)</f>
        <v>0</v>
      </c>
      <c r="H8781" s="114">
        <f>IF(Inputs!J106=0,0,'Contrib Margin'!H7/Inputs!J106)</f>
        <v>0</v>
      </c>
      <c r="I8781" s="114">
        <f>IF(Inputs!K106=0,0,'Contrib Margin'!H7/Inputs!K106)</f>
        <v>0</v>
      </c>
      <c r="J8781" s="114">
        <f>IF(Inputs!L106=0,0,'Contrib Margin'!H7/Inputs!L106)</f>
        <v>0</v>
      </c>
      <c r="K8781" s="83">
        <f>IF(SUM(Inputs!I106:L106)=0,0,'Contrib Margin'!H7/SUM(Inputs!I106:L106))</f>
        <v>0</v>
      </c>
    </row>
    <row r="8782" spans="1:11" ht="12.75" customHeight="1">
      <c r="A8782" s="55" t="str">
        <f>"   "&amp;Labels!B72</f>
        <v xml:space="preserve">   Customer 4</v>
      </c>
      <c r="B8782" s="114">
        <f>IF(Inputs!D107=0,0,'Contrib Margin'!H7/Inputs!D107)</f>
        <v>0</v>
      </c>
      <c r="C8782" s="114">
        <f>IF(Inputs!E107=0,0,'Contrib Margin'!H7/Inputs!E107)</f>
        <v>0</v>
      </c>
      <c r="D8782" s="114">
        <f>IF(Inputs!F107=0,0,'Contrib Margin'!H7/Inputs!F107)</f>
        <v>0</v>
      </c>
      <c r="E8782" s="114">
        <f>IF(Inputs!G107=0,0,'Contrib Margin'!H7/Inputs!G107)</f>
        <v>0</v>
      </c>
      <c r="F8782" s="83">
        <f>IF(SUM(Inputs!D107:G107)=0,0,'Contrib Margin'!H7/SUM(Inputs!D107:G107))</f>
        <v>0</v>
      </c>
      <c r="G8782" s="114">
        <f>IF(Inputs!I107=0,0,'Contrib Margin'!H7/Inputs!I107)</f>
        <v>0</v>
      </c>
      <c r="H8782" s="114">
        <f>IF(Inputs!J107=0,0,'Contrib Margin'!H7/Inputs!J107)</f>
        <v>0</v>
      </c>
      <c r="I8782" s="114">
        <f>IF(Inputs!K107=0,0,'Contrib Margin'!H7/Inputs!K107)</f>
        <v>0</v>
      </c>
      <c r="J8782" s="114">
        <f>IF(Inputs!L107=0,0,'Contrib Margin'!H7/Inputs!L107)</f>
        <v>0</v>
      </c>
      <c r="K8782" s="83">
        <f>IF(SUM(Inputs!I107:L107)=0,0,'Contrib Margin'!H7/SUM(Inputs!I107:L107))</f>
        <v>0</v>
      </c>
    </row>
    <row r="8783" spans="1:11" ht="12.75" customHeight="1">
      <c r="A8783" s="55" t="str">
        <f>"   "&amp;Labels!B73</f>
        <v xml:space="preserve">   Customer 5</v>
      </c>
      <c r="B8783" s="114">
        <f>IF(Inputs!D108=0,0,'Contrib Margin'!H7/Inputs!D108)</f>
        <v>0</v>
      </c>
      <c r="C8783" s="114">
        <f>IF(Inputs!E108=0,0,'Contrib Margin'!H7/Inputs!E108)</f>
        <v>0</v>
      </c>
      <c r="D8783" s="114">
        <f>IF(Inputs!F108=0,0,'Contrib Margin'!H7/Inputs!F108)</f>
        <v>0</v>
      </c>
      <c r="E8783" s="114">
        <f>IF(Inputs!G108=0,0,'Contrib Margin'!H7/Inputs!G108)</f>
        <v>0</v>
      </c>
      <c r="F8783" s="83">
        <f>IF(SUM(Inputs!D108:G108)=0,0,'Contrib Margin'!H7/SUM(Inputs!D108:G108))</f>
        <v>0</v>
      </c>
      <c r="G8783" s="114">
        <f>IF(Inputs!I108=0,0,'Contrib Margin'!H7/Inputs!I108)</f>
        <v>0</v>
      </c>
      <c r="H8783" s="114">
        <f>IF(Inputs!J108=0,0,'Contrib Margin'!H7/Inputs!J108)</f>
        <v>0</v>
      </c>
      <c r="I8783" s="114">
        <f>IF(Inputs!K108=0,0,'Contrib Margin'!H7/Inputs!K108)</f>
        <v>0</v>
      </c>
      <c r="J8783" s="114">
        <f>IF(Inputs!L108=0,0,'Contrib Margin'!H7/Inputs!L108)</f>
        <v>0</v>
      </c>
      <c r="K8783" s="83">
        <f>IF(SUM(Inputs!I108:L108)=0,0,'Contrib Margin'!H7/SUM(Inputs!I108:L108))</f>
        <v>0</v>
      </c>
    </row>
    <row r="8784" spans="1:11" ht="12.75" customHeight="1">
      <c r="A8784" s="55" t="str">
        <f>"   "&amp;Labels!B74</f>
        <v xml:space="preserve">   Customer 6</v>
      </c>
      <c r="B8784" s="114">
        <f>IF(Inputs!D109=0,0,'Contrib Margin'!H7/Inputs!D109)</f>
        <v>0</v>
      </c>
      <c r="C8784" s="114">
        <f>IF(Inputs!E109=0,0,'Contrib Margin'!H7/Inputs!E109)</f>
        <v>0</v>
      </c>
      <c r="D8784" s="114">
        <f>IF(Inputs!F109=0,0,'Contrib Margin'!H7/Inputs!F109)</f>
        <v>0</v>
      </c>
      <c r="E8784" s="114">
        <f>IF(Inputs!G109=0,0,'Contrib Margin'!H7/Inputs!G109)</f>
        <v>0</v>
      </c>
      <c r="F8784" s="83">
        <f>IF(SUM(Inputs!D109:G109)=0,0,'Contrib Margin'!H7/SUM(Inputs!D109:G109))</f>
        <v>0</v>
      </c>
      <c r="G8784" s="114">
        <f>IF(Inputs!I109=0,0,'Contrib Margin'!H7/Inputs!I109)</f>
        <v>0</v>
      </c>
      <c r="H8784" s="114">
        <f>IF(Inputs!J109=0,0,'Contrib Margin'!H7/Inputs!J109)</f>
        <v>0</v>
      </c>
      <c r="I8784" s="114">
        <f>IF(Inputs!K109=0,0,'Contrib Margin'!H7/Inputs!K109)</f>
        <v>0</v>
      </c>
      <c r="J8784" s="114">
        <f>IF(Inputs!L109=0,0,'Contrib Margin'!H7/Inputs!L109)</f>
        <v>0</v>
      </c>
      <c r="K8784" s="83">
        <f>IF(SUM(Inputs!I109:L109)=0,0,'Contrib Margin'!H7/SUM(Inputs!I109:L109))</f>
        <v>0</v>
      </c>
    </row>
    <row r="8785" spans="1:11" ht="12.75" customHeight="1">
      <c r="A8785" s="55" t="str">
        <f>"   "&amp;Labels!B75</f>
        <v xml:space="preserve">   Customer 7</v>
      </c>
      <c r="B8785" s="114">
        <f>IF(Inputs!D110=0,0,'Contrib Margin'!H7/Inputs!D110)</f>
        <v>0</v>
      </c>
      <c r="C8785" s="114">
        <f>IF(Inputs!E110=0,0,'Contrib Margin'!H7/Inputs!E110)</f>
        <v>0</v>
      </c>
      <c r="D8785" s="114">
        <f>IF(Inputs!F110=0,0,'Contrib Margin'!H7/Inputs!F110)</f>
        <v>0</v>
      </c>
      <c r="E8785" s="114">
        <f>IF(Inputs!G110=0,0,'Contrib Margin'!H7/Inputs!G110)</f>
        <v>0</v>
      </c>
      <c r="F8785" s="83">
        <f>IF(SUM(Inputs!D110:G110)=0,0,'Contrib Margin'!H7/SUM(Inputs!D110:G110))</f>
        <v>0</v>
      </c>
      <c r="G8785" s="114">
        <f>IF(Inputs!I110=0,0,'Contrib Margin'!H7/Inputs!I110)</f>
        <v>0</v>
      </c>
      <c r="H8785" s="114">
        <f>IF(Inputs!J110=0,0,'Contrib Margin'!H7/Inputs!J110)</f>
        <v>0</v>
      </c>
      <c r="I8785" s="114">
        <f>IF(Inputs!K110=0,0,'Contrib Margin'!H7/Inputs!K110)</f>
        <v>0</v>
      </c>
      <c r="J8785" s="114">
        <f>IF(Inputs!L110=0,0,'Contrib Margin'!H7/Inputs!L110)</f>
        <v>0</v>
      </c>
      <c r="K8785" s="83">
        <f>IF(SUM(Inputs!I110:L110)=0,0,'Contrib Margin'!H7/SUM(Inputs!I110:L110))</f>
        <v>0</v>
      </c>
    </row>
    <row r="8786" spans="1:11" ht="12.75" customHeight="1">
      <c r="A8786" s="55" t="str">
        <f>"   "&amp;Labels!B76</f>
        <v xml:space="preserve">   Customer 8</v>
      </c>
      <c r="B8786" s="114">
        <f>IF(Inputs!D111=0,0,'Contrib Margin'!H7/Inputs!D111)</f>
        <v>0</v>
      </c>
      <c r="C8786" s="114">
        <f>IF(Inputs!E111=0,0,'Contrib Margin'!H7/Inputs!E111)</f>
        <v>0</v>
      </c>
      <c r="D8786" s="114">
        <f>IF(Inputs!F111=0,0,'Contrib Margin'!H7/Inputs!F111)</f>
        <v>0</v>
      </c>
      <c r="E8786" s="114">
        <f>IF(Inputs!G111=0,0,'Contrib Margin'!H7/Inputs!G111)</f>
        <v>0</v>
      </c>
      <c r="F8786" s="83">
        <f>IF(SUM(Inputs!D111:G111)=0,0,'Contrib Margin'!H7/SUM(Inputs!D111:G111))</f>
        <v>0</v>
      </c>
      <c r="G8786" s="114">
        <f>IF(Inputs!I111=0,0,'Contrib Margin'!H7/Inputs!I111)</f>
        <v>0</v>
      </c>
      <c r="H8786" s="114">
        <f>IF(Inputs!J111=0,0,'Contrib Margin'!H7/Inputs!J111)</f>
        <v>0</v>
      </c>
      <c r="I8786" s="114">
        <f>IF(Inputs!K111=0,0,'Contrib Margin'!H7/Inputs!K111)</f>
        <v>0</v>
      </c>
      <c r="J8786" s="114">
        <f>IF(Inputs!L111=0,0,'Contrib Margin'!H7/Inputs!L111)</f>
        <v>0</v>
      </c>
      <c r="K8786" s="83">
        <f>IF(SUM(Inputs!I111:L111)=0,0,'Contrib Margin'!H7/SUM(Inputs!I111:L111))</f>
        <v>0</v>
      </c>
    </row>
    <row r="8787" spans="1:11" ht="12.75" customHeight="1">
      <c r="A8787" s="55" t="str">
        <f>"   "&amp;Labels!B77</f>
        <v xml:space="preserve">   Customer 9</v>
      </c>
      <c r="B8787" s="114">
        <f>IF(Inputs!D112=0,0,'Contrib Margin'!H7/Inputs!D112)</f>
        <v>0</v>
      </c>
      <c r="C8787" s="114">
        <f>IF(Inputs!E112=0,0,'Contrib Margin'!H7/Inputs!E112)</f>
        <v>0</v>
      </c>
      <c r="D8787" s="114">
        <f>IF(Inputs!F112=0,0,'Contrib Margin'!H7/Inputs!F112)</f>
        <v>0</v>
      </c>
      <c r="E8787" s="114">
        <f>IF(Inputs!G112=0,0,'Contrib Margin'!H7/Inputs!G112)</f>
        <v>0</v>
      </c>
      <c r="F8787" s="83">
        <f>IF(SUM(Inputs!D112:G112)=0,0,'Contrib Margin'!H7/SUM(Inputs!D112:G112))</f>
        <v>0</v>
      </c>
      <c r="G8787" s="114">
        <f>IF(Inputs!I112=0,0,'Contrib Margin'!H7/Inputs!I112)</f>
        <v>0</v>
      </c>
      <c r="H8787" s="114">
        <f>IF(Inputs!J112=0,0,'Contrib Margin'!H7/Inputs!J112)</f>
        <v>0</v>
      </c>
      <c r="I8787" s="114">
        <f>IF(Inputs!K112=0,0,'Contrib Margin'!H7/Inputs!K112)</f>
        <v>0</v>
      </c>
      <c r="J8787" s="114">
        <f>IF(Inputs!L112=0,0,'Contrib Margin'!H7/Inputs!L112)</f>
        <v>0</v>
      </c>
      <c r="K8787" s="83">
        <f>IF(SUM(Inputs!I112:L112)=0,0,'Contrib Margin'!H7/SUM(Inputs!I112:L112))</f>
        <v>0</v>
      </c>
    </row>
    <row r="8788" spans="1:11" ht="12.75" customHeight="1">
      <c r="A8788" s="55" t="str">
        <f>"   "&amp;Labels!B78</f>
        <v xml:space="preserve">   Customer 10</v>
      </c>
      <c r="B8788" s="114">
        <f>IF(Inputs!D113=0,0,'Contrib Margin'!H7/Inputs!D113)</f>
        <v>0</v>
      </c>
      <c r="C8788" s="114">
        <f>IF(Inputs!E113=0,0,'Contrib Margin'!H7/Inputs!E113)</f>
        <v>0</v>
      </c>
      <c r="D8788" s="114">
        <f>IF(Inputs!F113=0,0,'Contrib Margin'!H7/Inputs!F113)</f>
        <v>0</v>
      </c>
      <c r="E8788" s="114">
        <f>IF(Inputs!G113=0,0,'Contrib Margin'!H7/Inputs!G113)</f>
        <v>0</v>
      </c>
      <c r="F8788" s="83">
        <f>IF(SUM(Inputs!D113:G113)=0,0,'Contrib Margin'!H7/SUM(Inputs!D113:G113))</f>
        <v>0</v>
      </c>
      <c r="G8788" s="114">
        <f>IF(Inputs!I113=0,0,'Contrib Margin'!H7/Inputs!I113)</f>
        <v>0</v>
      </c>
      <c r="H8788" s="114">
        <f>IF(Inputs!J113=0,0,'Contrib Margin'!H7/Inputs!J113)</f>
        <v>0</v>
      </c>
      <c r="I8788" s="114">
        <f>IF(Inputs!K113=0,0,'Contrib Margin'!H7/Inputs!K113)</f>
        <v>0</v>
      </c>
      <c r="J8788" s="114">
        <f>IF(Inputs!L113=0,0,'Contrib Margin'!H7/Inputs!L113)</f>
        <v>0</v>
      </c>
      <c r="K8788" s="83">
        <f>IF(SUM(Inputs!I113:L113)=0,0,'Contrib Margin'!H7/SUM(Inputs!I113:L113))</f>
        <v>0</v>
      </c>
    </row>
    <row r="8789" spans="1:11" ht="12.75" customHeight="1">
      <c r="A8789" s="63" t="str">
        <f>"   "&amp;Labels!C68</f>
        <v xml:space="preserve">   Total</v>
      </c>
      <c r="B8789" s="112">
        <f>IF(Revenue!B32=0,0,'Contrib Margin'!H7/Revenue!B32)</f>
        <v>0</v>
      </c>
      <c r="C8789" s="112">
        <f>IF(Revenue!C32=0,0,'Contrib Margin'!H7/Revenue!C32)</f>
        <v>0</v>
      </c>
      <c r="D8789" s="112">
        <f>IF(Revenue!D32=0,0,'Contrib Margin'!H7/Revenue!D32)</f>
        <v>0</v>
      </c>
      <c r="E8789" s="112">
        <f>IF(Revenue!E32=0,0,'Contrib Margin'!H7/Revenue!E32)</f>
        <v>0</v>
      </c>
      <c r="F8789" s="83">
        <f>IF(SUM(Revenue!B32:E32)=0,0,'Contrib Margin'!H7/SUM(Revenue!B32:E32))</f>
        <v>0</v>
      </c>
      <c r="G8789" s="112">
        <f>IF(Revenue!G32=0,0,'Contrib Margin'!H7/Revenue!G32)</f>
        <v>0</v>
      </c>
      <c r="H8789" s="112">
        <f>IF(Revenue!H32=0,0,'Contrib Margin'!H7/Revenue!H32)</f>
        <v>0</v>
      </c>
      <c r="I8789" s="112">
        <f>IF(Revenue!I32=0,0,'Contrib Margin'!H7/Revenue!I32)</f>
        <v>0</v>
      </c>
      <c r="J8789" s="112">
        <f>IF(Revenue!J32=0,0,'Contrib Margin'!H7/Revenue!J32)</f>
        <v>0</v>
      </c>
      <c r="K8789" s="83">
        <f>IF(SUM(Revenue!G32:J32)=0,0,'Contrib Margin'!H7/SUM(Revenue!G32:J32))</f>
        <v>0</v>
      </c>
    </row>
    <row r="8790" spans="1:11" ht="12.75" customHeight="1">
      <c r="A8790" s="63" t="str">
        <f>Labels!B97</f>
        <v>Product 3</v>
      </c>
      <c r="B8790" s="112"/>
      <c r="C8790" s="112"/>
      <c r="D8790" s="112"/>
      <c r="E8790" s="112"/>
      <c r="F8790" s="83"/>
      <c r="G8790" s="112"/>
      <c r="H8790" s="112"/>
      <c r="I8790" s="112"/>
      <c r="J8790" s="112"/>
      <c r="K8790" s="83"/>
    </row>
    <row r="8791" spans="1:11" ht="12.75" customHeight="1">
      <c r="A8791" s="55" t="str">
        <f>"   "&amp;Labels!B69</f>
        <v xml:space="preserve">   Customer 1</v>
      </c>
      <c r="B8791" s="114">
        <f>IF(Inputs!D114=0,0,'Contrib Margin'!H7/Inputs!D114)</f>
        <v>0</v>
      </c>
      <c r="C8791" s="114">
        <f>IF(Inputs!E114=0,0,'Contrib Margin'!H7/Inputs!E114)</f>
        <v>0</v>
      </c>
      <c r="D8791" s="114">
        <f>IF(Inputs!F114=0,0,'Contrib Margin'!H7/Inputs!F114)</f>
        <v>0</v>
      </c>
      <c r="E8791" s="114">
        <f>IF(Inputs!G114=0,0,'Contrib Margin'!H7/Inputs!G114)</f>
        <v>0</v>
      </c>
      <c r="F8791" s="83">
        <f>IF(SUM(Inputs!D114:G114)=0,0,'Contrib Margin'!H7/SUM(Inputs!D114:G114))</f>
        <v>0</v>
      </c>
      <c r="G8791" s="114">
        <f>IF(Inputs!I114=0,0,'Contrib Margin'!H7/Inputs!I114)</f>
        <v>0</v>
      </c>
      <c r="H8791" s="114">
        <f>IF(Inputs!J114=0,0,'Contrib Margin'!H7/Inputs!J114)</f>
        <v>0</v>
      </c>
      <c r="I8791" s="114">
        <f>IF(Inputs!K114=0,0,'Contrib Margin'!H7/Inputs!K114)</f>
        <v>0</v>
      </c>
      <c r="J8791" s="114">
        <f>IF(Inputs!L114=0,0,'Contrib Margin'!H7/Inputs!L114)</f>
        <v>0</v>
      </c>
      <c r="K8791" s="83">
        <f>IF(SUM(Inputs!I114:L114)=0,0,'Contrib Margin'!H7/SUM(Inputs!I114:L114))</f>
        <v>0</v>
      </c>
    </row>
    <row r="8792" spans="1:11" ht="12.75" customHeight="1">
      <c r="A8792" s="55" t="str">
        <f>"   "&amp;Labels!B70</f>
        <v xml:space="preserve">   Customer 2</v>
      </c>
      <c r="B8792" s="114">
        <f>IF(Inputs!D115=0,0,'Contrib Margin'!H7/Inputs!D115)</f>
        <v>0</v>
      </c>
      <c r="C8792" s="114">
        <f>IF(Inputs!E115=0,0,'Contrib Margin'!H7/Inputs!E115)</f>
        <v>0</v>
      </c>
      <c r="D8792" s="114">
        <f>IF(Inputs!F115=0,0,'Contrib Margin'!H7/Inputs!F115)</f>
        <v>0</v>
      </c>
      <c r="E8792" s="114">
        <f>IF(Inputs!G115=0,0,'Contrib Margin'!H7/Inputs!G115)</f>
        <v>0</v>
      </c>
      <c r="F8792" s="83">
        <f>IF(SUM(Inputs!D115:G115)=0,0,'Contrib Margin'!H7/SUM(Inputs!D115:G115))</f>
        <v>0</v>
      </c>
      <c r="G8792" s="114">
        <f>IF(Inputs!I115=0,0,'Contrib Margin'!H7/Inputs!I115)</f>
        <v>0</v>
      </c>
      <c r="H8792" s="114">
        <f>IF(Inputs!J115=0,0,'Contrib Margin'!H7/Inputs!J115)</f>
        <v>0</v>
      </c>
      <c r="I8792" s="114">
        <f>IF(Inputs!K115=0,0,'Contrib Margin'!H7/Inputs!K115)</f>
        <v>0</v>
      </c>
      <c r="J8792" s="114">
        <f>IF(Inputs!L115=0,0,'Contrib Margin'!H7/Inputs!L115)</f>
        <v>0</v>
      </c>
      <c r="K8792" s="83">
        <f>IF(SUM(Inputs!I115:L115)=0,0,'Contrib Margin'!H7/SUM(Inputs!I115:L115))</f>
        <v>0</v>
      </c>
    </row>
    <row r="8793" spans="1:11" ht="12.75" customHeight="1">
      <c r="A8793" s="55" t="str">
        <f>"   "&amp;Labels!B71</f>
        <v xml:space="preserve">   Customer 3</v>
      </c>
      <c r="B8793" s="114">
        <f>IF(Inputs!D116=0,0,'Contrib Margin'!H7/Inputs!D116)</f>
        <v>0</v>
      </c>
      <c r="C8793" s="114">
        <f>IF(Inputs!E116=0,0,'Contrib Margin'!H7/Inputs!E116)</f>
        <v>0</v>
      </c>
      <c r="D8793" s="114">
        <f>IF(Inputs!F116=0,0,'Contrib Margin'!H7/Inputs!F116)</f>
        <v>0</v>
      </c>
      <c r="E8793" s="114">
        <f>IF(Inputs!G116=0,0,'Contrib Margin'!H7/Inputs!G116)</f>
        <v>0</v>
      </c>
      <c r="F8793" s="83">
        <f>IF(SUM(Inputs!D116:G116)=0,0,'Contrib Margin'!H7/SUM(Inputs!D116:G116))</f>
        <v>0</v>
      </c>
      <c r="G8793" s="114">
        <f>IF(Inputs!I116=0,0,'Contrib Margin'!H7/Inputs!I116)</f>
        <v>0</v>
      </c>
      <c r="H8793" s="114">
        <f>IF(Inputs!J116=0,0,'Contrib Margin'!H7/Inputs!J116)</f>
        <v>0</v>
      </c>
      <c r="I8793" s="114">
        <f>IF(Inputs!K116=0,0,'Contrib Margin'!H7/Inputs!K116)</f>
        <v>0</v>
      </c>
      <c r="J8793" s="114">
        <f>IF(Inputs!L116=0,0,'Contrib Margin'!H7/Inputs!L116)</f>
        <v>0</v>
      </c>
      <c r="K8793" s="83">
        <f>IF(SUM(Inputs!I116:L116)=0,0,'Contrib Margin'!H7/SUM(Inputs!I116:L116))</f>
        <v>0</v>
      </c>
    </row>
    <row r="8794" spans="1:11" ht="12.75" customHeight="1">
      <c r="A8794" s="55" t="str">
        <f>"   "&amp;Labels!B72</f>
        <v xml:space="preserve">   Customer 4</v>
      </c>
      <c r="B8794" s="114">
        <f>IF(Inputs!D117=0,0,'Contrib Margin'!H7/Inputs!D117)</f>
        <v>0</v>
      </c>
      <c r="C8794" s="114">
        <f>IF(Inputs!E117=0,0,'Contrib Margin'!H7/Inputs!E117)</f>
        <v>0</v>
      </c>
      <c r="D8794" s="114">
        <f>IF(Inputs!F117=0,0,'Contrib Margin'!H7/Inputs!F117)</f>
        <v>0</v>
      </c>
      <c r="E8794" s="114">
        <f>IF(Inputs!G117=0,0,'Contrib Margin'!H7/Inputs!G117)</f>
        <v>0</v>
      </c>
      <c r="F8794" s="83">
        <f>IF(SUM(Inputs!D117:G117)=0,0,'Contrib Margin'!H7/SUM(Inputs!D117:G117))</f>
        <v>0</v>
      </c>
      <c r="G8794" s="114">
        <f>IF(Inputs!I117=0,0,'Contrib Margin'!H7/Inputs!I117)</f>
        <v>0</v>
      </c>
      <c r="H8794" s="114">
        <f>IF(Inputs!J117=0,0,'Contrib Margin'!H7/Inputs!J117)</f>
        <v>0</v>
      </c>
      <c r="I8794" s="114">
        <f>IF(Inputs!K117=0,0,'Contrib Margin'!H7/Inputs!K117)</f>
        <v>0</v>
      </c>
      <c r="J8794" s="114">
        <f>IF(Inputs!L117=0,0,'Contrib Margin'!H7/Inputs!L117)</f>
        <v>0</v>
      </c>
      <c r="K8794" s="83">
        <f>IF(SUM(Inputs!I117:L117)=0,0,'Contrib Margin'!H7/SUM(Inputs!I117:L117))</f>
        <v>0</v>
      </c>
    </row>
    <row r="8795" spans="1:11" ht="12.75" customHeight="1">
      <c r="A8795" s="55" t="str">
        <f>"   "&amp;Labels!B73</f>
        <v xml:space="preserve">   Customer 5</v>
      </c>
      <c r="B8795" s="114">
        <f>IF(Inputs!D118=0,0,'Contrib Margin'!H7/Inputs!D118)</f>
        <v>0</v>
      </c>
      <c r="C8795" s="114">
        <f>IF(Inputs!E118=0,0,'Contrib Margin'!H7/Inputs!E118)</f>
        <v>0</v>
      </c>
      <c r="D8795" s="114">
        <f>IF(Inputs!F118=0,0,'Contrib Margin'!H7/Inputs!F118)</f>
        <v>0</v>
      </c>
      <c r="E8795" s="114">
        <f>IF(Inputs!G118=0,0,'Contrib Margin'!H7/Inputs!G118)</f>
        <v>0</v>
      </c>
      <c r="F8795" s="83">
        <f>IF(SUM(Inputs!D118:G118)=0,0,'Contrib Margin'!H7/SUM(Inputs!D118:G118))</f>
        <v>0</v>
      </c>
      <c r="G8795" s="114">
        <f>IF(Inputs!I118=0,0,'Contrib Margin'!H7/Inputs!I118)</f>
        <v>0</v>
      </c>
      <c r="H8795" s="114">
        <f>IF(Inputs!J118=0,0,'Contrib Margin'!H7/Inputs!J118)</f>
        <v>0</v>
      </c>
      <c r="I8795" s="114">
        <f>IF(Inputs!K118=0,0,'Contrib Margin'!H7/Inputs!K118)</f>
        <v>0</v>
      </c>
      <c r="J8795" s="114">
        <f>IF(Inputs!L118=0,0,'Contrib Margin'!H7/Inputs!L118)</f>
        <v>0</v>
      </c>
      <c r="K8795" s="83">
        <f>IF(SUM(Inputs!I118:L118)=0,0,'Contrib Margin'!H7/SUM(Inputs!I118:L118))</f>
        <v>0</v>
      </c>
    </row>
    <row r="8796" spans="1:11" ht="12.75" customHeight="1">
      <c r="A8796" s="55" t="str">
        <f>"   "&amp;Labels!B74</f>
        <v xml:space="preserve">   Customer 6</v>
      </c>
      <c r="B8796" s="114">
        <f>IF(Inputs!D119=0,0,'Contrib Margin'!H7/Inputs!D119)</f>
        <v>0</v>
      </c>
      <c r="C8796" s="114">
        <f>IF(Inputs!E119=0,0,'Contrib Margin'!H7/Inputs!E119)</f>
        <v>0</v>
      </c>
      <c r="D8796" s="114">
        <f>IF(Inputs!F119=0,0,'Contrib Margin'!H7/Inputs!F119)</f>
        <v>0</v>
      </c>
      <c r="E8796" s="114">
        <f>IF(Inputs!G119=0,0,'Contrib Margin'!H7/Inputs!G119)</f>
        <v>0</v>
      </c>
      <c r="F8796" s="83">
        <f>IF(SUM(Inputs!D119:G119)=0,0,'Contrib Margin'!H7/SUM(Inputs!D119:G119))</f>
        <v>0</v>
      </c>
      <c r="G8796" s="114">
        <f>IF(Inputs!I119=0,0,'Contrib Margin'!H7/Inputs!I119)</f>
        <v>0</v>
      </c>
      <c r="H8796" s="114">
        <f>IF(Inputs!J119=0,0,'Contrib Margin'!H7/Inputs!J119)</f>
        <v>0</v>
      </c>
      <c r="I8796" s="114">
        <f>IF(Inputs!K119=0,0,'Contrib Margin'!H7/Inputs!K119)</f>
        <v>0</v>
      </c>
      <c r="J8796" s="114">
        <f>IF(Inputs!L119=0,0,'Contrib Margin'!H7/Inputs!L119)</f>
        <v>0</v>
      </c>
      <c r="K8796" s="83">
        <f>IF(SUM(Inputs!I119:L119)=0,0,'Contrib Margin'!H7/SUM(Inputs!I119:L119))</f>
        <v>0</v>
      </c>
    </row>
    <row r="8797" spans="1:11" ht="12.75" customHeight="1">
      <c r="A8797" s="55" t="str">
        <f>"   "&amp;Labels!B75</f>
        <v xml:space="preserve">   Customer 7</v>
      </c>
      <c r="B8797" s="114">
        <f>IF(Inputs!D120=0,0,'Contrib Margin'!H7/Inputs!D120)</f>
        <v>0</v>
      </c>
      <c r="C8797" s="114">
        <f>IF(Inputs!E120=0,0,'Contrib Margin'!H7/Inputs!E120)</f>
        <v>0</v>
      </c>
      <c r="D8797" s="114">
        <f>IF(Inputs!F120=0,0,'Contrib Margin'!H7/Inputs!F120)</f>
        <v>0</v>
      </c>
      <c r="E8797" s="114">
        <f>IF(Inputs!G120=0,0,'Contrib Margin'!H7/Inputs!G120)</f>
        <v>0</v>
      </c>
      <c r="F8797" s="83">
        <f>IF(SUM(Inputs!D120:G120)=0,0,'Contrib Margin'!H7/SUM(Inputs!D120:G120))</f>
        <v>0</v>
      </c>
      <c r="G8797" s="114">
        <f>IF(Inputs!I120=0,0,'Contrib Margin'!H7/Inputs!I120)</f>
        <v>0</v>
      </c>
      <c r="H8797" s="114">
        <f>IF(Inputs!J120=0,0,'Contrib Margin'!H7/Inputs!J120)</f>
        <v>0</v>
      </c>
      <c r="I8797" s="114">
        <f>IF(Inputs!K120=0,0,'Contrib Margin'!H7/Inputs!K120)</f>
        <v>0</v>
      </c>
      <c r="J8797" s="114">
        <f>IF(Inputs!L120=0,0,'Contrib Margin'!H7/Inputs!L120)</f>
        <v>0</v>
      </c>
      <c r="K8797" s="83">
        <f>IF(SUM(Inputs!I120:L120)=0,0,'Contrib Margin'!H7/SUM(Inputs!I120:L120))</f>
        <v>0</v>
      </c>
    </row>
    <row r="8798" spans="1:11" ht="12.75" customHeight="1">
      <c r="A8798" s="55" t="str">
        <f>"   "&amp;Labels!B76</f>
        <v xml:space="preserve">   Customer 8</v>
      </c>
      <c r="B8798" s="114">
        <f>IF(Inputs!D121=0,0,'Contrib Margin'!H7/Inputs!D121)</f>
        <v>0</v>
      </c>
      <c r="C8798" s="114">
        <f>IF(Inputs!E121=0,0,'Contrib Margin'!H7/Inputs!E121)</f>
        <v>0</v>
      </c>
      <c r="D8798" s="114">
        <f>IF(Inputs!F121=0,0,'Contrib Margin'!H7/Inputs!F121)</f>
        <v>0</v>
      </c>
      <c r="E8798" s="114">
        <f>IF(Inputs!G121=0,0,'Contrib Margin'!H7/Inputs!G121)</f>
        <v>0</v>
      </c>
      <c r="F8798" s="83">
        <f>IF(SUM(Inputs!D121:G121)=0,0,'Contrib Margin'!H7/SUM(Inputs!D121:G121))</f>
        <v>0</v>
      </c>
      <c r="G8798" s="114">
        <f>IF(Inputs!I121=0,0,'Contrib Margin'!H7/Inputs!I121)</f>
        <v>0</v>
      </c>
      <c r="H8798" s="114">
        <f>IF(Inputs!J121=0,0,'Contrib Margin'!H7/Inputs!J121)</f>
        <v>0</v>
      </c>
      <c r="I8798" s="114">
        <f>IF(Inputs!K121=0,0,'Contrib Margin'!H7/Inputs!K121)</f>
        <v>0</v>
      </c>
      <c r="J8798" s="114">
        <f>IF(Inputs!L121=0,0,'Contrib Margin'!H7/Inputs!L121)</f>
        <v>0</v>
      </c>
      <c r="K8798" s="83">
        <f>IF(SUM(Inputs!I121:L121)=0,0,'Contrib Margin'!H7/SUM(Inputs!I121:L121))</f>
        <v>0</v>
      </c>
    </row>
    <row r="8799" spans="1:11" ht="12.75" customHeight="1">
      <c r="A8799" s="55" t="str">
        <f>"   "&amp;Labels!B77</f>
        <v xml:space="preserve">   Customer 9</v>
      </c>
      <c r="B8799" s="114">
        <f>IF(Inputs!D122=0,0,'Contrib Margin'!H7/Inputs!D122)</f>
        <v>0</v>
      </c>
      <c r="C8799" s="114">
        <f>IF(Inputs!E122=0,0,'Contrib Margin'!H7/Inputs!E122)</f>
        <v>0</v>
      </c>
      <c r="D8799" s="114">
        <f>IF(Inputs!F122=0,0,'Contrib Margin'!H7/Inputs!F122)</f>
        <v>0</v>
      </c>
      <c r="E8799" s="114">
        <f>IF(Inputs!G122=0,0,'Contrib Margin'!H7/Inputs!G122)</f>
        <v>0</v>
      </c>
      <c r="F8799" s="83">
        <f>IF(SUM(Inputs!D122:G122)=0,0,'Contrib Margin'!H7/SUM(Inputs!D122:G122))</f>
        <v>0</v>
      </c>
      <c r="G8799" s="114">
        <f>IF(Inputs!I122=0,0,'Contrib Margin'!H7/Inputs!I122)</f>
        <v>0</v>
      </c>
      <c r="H8799" s="114">
        <f>IF(Inputs!J122=0,0,'Contrib Margin'!H7/Inputs!J122)</f>
        <v>0</v>
      </c>
      <c r="I8799" s="114">
        <f>IF(Inputs!K122=0,0,'Contrib Margin'!H7/Inputs!K122)</f>
        <v>0</v>
      </c>
      <c r="J8799" s="114">
        <f>IF(Inputs!L122=0,0,'Contrib Margin'!H7/Inputs!L122)</f>
        <v>0</v>
      </c>
      <c r="K8799" s="83">
        <f>IF(SUM(Inputs!I122:L122)=0,0,'Contrib Margin'!H7/SUM(Inputs!I122:L122))</f>
        <v>0</v>
      </c>
    </row>
    <row r="8800" spans="1:11" ht="12.75" customHeight="1">
      <c r="A8800" s="55" t="str">
        <f>"   "&amp;Labels!B78</f>
        <v xml:space="preserve">   Customer 10</v>
      </c>
      <c r="B8800" s="114">
        <f>IF(Inputs!D123=0,0,'Contrib Margin'!H7/Inputs!D123)</f>
        <v>0</v>
      </c>
      <c r="C8800" s="114">
        <f>IF(Inputs!E123=0,0,'Contrib Margin'!H7/Inputs!E123)</f>
        <v>0</v>
      </c>
      <c r="D8800" s="114">
        <f>IF(Inputs!F123=0,0,'Contrib Margin'!H7/Inputs!F123)</f>
        <v>0</v>
      </c>
      <c r="E8800" s="114">
        <f>IF(Inputs!G123=0,0,'Contrib Margin'!H7/Inputs!G123)</f>
        <v>0</v>
      </c>
      <c r="F8800" s="83">
        <f>IF(SUM(Inputs!D123:G123)=0,0,'Contrib Margin'!H7/SUM(Inputs!D123:G123))</f>
        <v>0</v>
      </c>
      <c r="G8800" s="114">
        <f>IF(Inputs!I123=0,0,'Contrib Margin'!H7/Inputs!I123)</f>
        <v>0</v>
      </c>
      <c r="H8800" s="114">
        <f>IF(Inputs!J123=0,0,'Contrib Margin'!H7/Inputs!J123)</f>
        <v>0</v>
      </c>
      <c r="I8800" s="114">
        <f>IF(Inputs!K123=0,0,'Contrib Margin'!H7/Inputs!K123)</f>
        <v>0</v>
      </c>
      <c r="J8800" s="114">
        <f>IF(Inputs!L123=0,0,'Contrib Margin'!H7/Inputs!L123)</f>
        <v>0</v>
      </c>
      <c r="K8800" s="83">
        <f>IF(SUM(Inputs!I123:L123)=0,0,'Contrib Margin'!H7/SUM(Inputs!I123:L123))</f>
        <v>0</v>
      </c>
    </row>
    <row r="8801" spans="1:11" ht="12.75" customHeight="1">
      <c r="A8801" s="63" t="str">
        <f>"   "&amp;Labels!C68</f>
        <v xml:space="preserve">   Total</v>
      </c>
      <c r="B8801" s="112">
        <f>IF(Revenue!B44=0,0,'Contrib Margin'!H7/Revenue!B44)</f>
        <v>0</v>
      </c>
      <c r="C8801" s="112">
        <f>IF(Revenue!C44=0,0,'Contrib Margin'!H7/Revenue!C44)</f>
        <v>0</v>
      </c>
      <c r="D8801" s="112">
        <f>IF(Revenue!D44=0,0,'Contrib Margin'!H7/Revenue!D44)</f>
        <v>0</v>
      </c>
      <c r="E8801" s="112">
        <f>IF(Revenue!E44=0,0,'Contrib Margin'!H7/Revenue!E44)</f>
        <v>0</v>
      </c>
      <c r="F8801" s="83">
        <f>IF(SUM(Revenue!B44:E44)=0,0,'Contrib Margin'!H7/SUM(Revenue!B44:E44))</f>
        <v>0</v>
      </c>
      <c r="G8801" s="112">
        <f>IF(Revenue!G44=0,0,'Contrib Margin'!H7/Revenue!G44)</f>
        <v>0</v>
      </c>
      <c r="H8801" s="112">
        <f>IF(Revenue!H44=0,0,'Contrib Margin'!H7/Revenue!H44)</f>
        <v>0</v>
      </c>
      <c r="I8801" s="112">
        <f>IF(Revenue!I44=0,0,'Contrib Margin'!H7/Revenue!I44)</f>
        <v>0</v>
      </c>
      <c r="J8801" s="112">
        <f>IF(Revenue!J44=0,0,'Contrib Margin'!H7/Revenue!J44)</f>
        <v>0</v>
      </c>
      <c r="K8801" s="83">
        <f>IF(SUM(Revenue!G44:J44)=0,0,'Contrib Margin'!H7/SUM(Revenue!G44:J44))</f>
        <v>0</v>
      </c>
    </row>
    <row r="8802" spans="1:11" ht="12.75" customHeight="1">
      <c r="A8802" s="63" t="str">
        <f>Labels!B98</f>
        <v>Product 4</v>
      </c>
      <c r="B8802" s="112"/>
      <c r="C8802" s="112"/>
      <c r="D8802" s="112"/>
      <c r="E8802" s="112"/>
      <c r="F8802" s="83"/>
      <c r="G8802" s="112"/>
      <c r="H8802" s="112"/>
      <c r="I8802" s="112"/>
      <c r="J8802" s="112"/>
      <c r="K8802" s="83"/>
    </row>
    <row r="8803" spans="1:11" ht="12.75" customHeight="1">
      <c r="A8803" s="55" t="str">
        <f>"   "&amp;Labels!B69</f>
        <v xml:space="preserve">   Customer 1</v>
      </c>
      <c r="B8803" s="114">
        <f>IF(Inputs!D124=0,0,'Contrib Margin'!H7/Inputs!D124)</f>
        <v>0</v>
      </c>
      <c r="C8803" s="114">
        <f>IF(Inputs!E124=0,0,'Contrib Margin'!H7/Inputs!E124)</f>
        <v>0</v>
      </c>
      <c r="D8803" s="114">
        <f>IF(Inputs!F124=0,0,'Contrib Margin'!H7/Inputs!F124)</f>
        <v>0</v>
      </c>
      <c r="E8803" s="114">
        <f>IF(Inputs!G124=0,0,'Contrib Margin'!H7/Inputs!G124)</f>
        <v>0</v>
      </c>
      <c r="F8803" s="83">
        <f>IF(SUM(Inputs!D124:G124)=0,0,'Contrib Margin'!H7/SUM(Inputs!D124:G124))</f>
        <v>0</v>
      </c>
      <c r="G8803" s="114">
        <f>IF(Inputs!I124=0,0,'Contrib Margin'!H7/Inputs!I124)</f>
        <v>0</v>
      </c>
      <c r="H8803" s="114">
        <f>IF(Inputs!J124=0,0,'Contrib Margin'!H7/Inputs!J124)</f>
        <v>0</v>
      </c>
      <c r="I8803" s="114">
        <f>IF(Inputs!K124=0,0,'Contrib Margin'!H7/Inputs!K124)</f>
        <v>0</v>
      </c>
      <c r="J8803" s="114">
        <f>IF(Inputs!L124=0,0,'Contrib Margin'!H7/Inputs!L124)</f>
        <v>0</v>
      </c>
      <c r="K8803" s="83">
        <f>IF(SUM(Inputs!I124:L124)=0,0,'Contrib Margin'!H7/SUM(Inputs!I124:L124))</f>
        <v>0</v>
      </c>
    </row>
    <row r="8804" spans="1:11" ht="12.75" customHeight="1">
      <c r="A8804" s="55" t="str">
        <f>"   "&amp;Labels!B70</f>
        <v xml:space="preserve">   Customer 2</v>
      </c>
      <c r="B8804" s="114">
        <f>IF(Inputs!D125=0,0,'Contrib Margin'!H7/Inputs!D125)</f>
        <v>0</v>
      </c>
      <c r="C8804" s="114">
        <f>IF(Inputs!E125=0,0,'Contrib Margin'!H7/Inputs!E125)</f>
        <v>0</v>
      </c>
      <c r="D8804" s="114">
        <f>IF(Inputs!F125=0,0,'Contrib Margin'!H7/Inputs!F125)</f>
        <v>0</v>
      </c>
      <c r="E8804" s="114">
        <f>IF(Inputs!G125=0,0,'Contrib Margin'!H7/Inputs!G125)</f>
        <v>0</v>
      </c>
      <c r="F8804" s="83">
        <f>IF(SUM(Inputs!D125:G125)=0,0,'Contrib Margin'!H7/SUM(Inputs!D125:G125))</f>
        <v>0</v>
      </c>
      <c r="G8804" s="114">
        <f>IF(Inputs!I125=0,0,'Contrib Margin'!H7/Inputs!I125)</f>
        <v>0</v>
      </c>
      <c r="H8804" s="114">
        <f>IF(Inputs!J125=0,0,'Contrib Margin'!H7/Inputs!J125)</f>
        <v>0</v>
      </c>
      <c r="I8804" s="114">
        <f>IF(Inputs!K125=0,0,'Contrib Margin'!H7/Inputs!K125)</f>
        <v>0</v>
      </c>
      <c r="J8804" s="114">
        <f>IF(Inputs!L125=0,0,'Contrib Margin'!H7/Inputs!L125)</f>
        <v>0</v>
      </c>
      <c r="K8804" s="83">
        <f>IF(SUM(Inputs!I125:L125)=0,0,'Contrib Margin'!H7/SUM(Inputs!I125:L125))</f>
        <v>0</v>
      </c>
    </row>
    <row r="8805" spans="1:11" ht="12.75" customHeight="1">
      <c r="A8805" s="55" t="str">
        <f>"   "&amp;Labels!B71</f>
        <v xml:space="preserve">   Customer 3</v>
      </c>
      <c r="B8805" s="114">
        <f>IF(Inputs!D126=0,0,'Contrib Margin'!H7/Inputs!D126)</f>
        <v>0</v>
      </c>
      <c r="C8805" s="114">
        <f>IF(Inputs!E126=0,0,'Contrib Margin'!H7/Inputs!E126)</f>
        <v>0</v>
      </c>
      <c r="D8805" s="114">
        <f>IF(Inputs!F126=0,0,'Contrib Margin'!H7/Inputs!F126)</f>
        <v>0</v>
      </c>
      <c r="E8805" s="114">
        <f>IF(Inputs!G126=0,0,'Contrib Margin'!H7/Inputs!G126)</f>
        <v>0</v>
      </c>
      <c r="F8805" s="83">
        <f>IF(SUM(Inputs!D126:G126)=0,0,'Contrib Margin'!H7/SUM(Inputs!D126:G126))</f>
        <v>0</v>
      </c>
      <c r="G8805" s="114">
        <f>IF(Inputs!I126=0,0,'Contrib Margin'!H7/Inputs!I126)</f>
        <v>0</v>
      </c>
      <c r="H8805" s="114">
        <f>IF(Inputs!J126=0,0,'Contrib Margin'!H7/Inputs!J126)</f>
        <v>0</v>
      </c>
      <c r="I8805" s="114">
        <f>IF(Inputs!K126=0,0,'Contrib Margin'!H7/Inputs!K126)</f>
        <v>0</v>
      </c>
      <c r="J8805" s="114">
        <f>IF(Inputs!L126=0,0,'Contrib Margin'!H7/Inputs!L126)</f>
        <v>0</v>
      </c>
      <c r="K8805" s="83">
        <f>IF(SUM(Inputs!I126:L126)=0,0,'Contrib Margin'!H7/SUM(Inputs!I126:L126))</f>
        <v>0</v>
      </c>
    </row>
    <row r="8806" spans="1:11" ht="12.75" customHeight="1">
      <c r="A8806" s="55" t="str">
        <f>"   "&amp;Labels!B72</f>
        <v xml:space="preserve">   Customer 4</v>
      </c>
      <c r="B8806" s="114">
        <f>IF(Inputs!D127=0,0,'Contrib Margin'!H7/Inputs!D127)</f>
        <v>0</v>
      </c>
      <c r="C8806" s="114">
        <f>IF(Inputs!E127=0,0,'Contrib Margin'!H7/Inputs!E127)</f>
        <v>0</v>
      </c>
      <c r="D8806" s="114">
        <f>IF(Inputs!F127=0,0,'Contrib Margin'!H7/Inputs!F127)</f>
        <v>0</v>
      </c>
      <c r="E8806" s="114">
        <f>IF(Inputs!G127=0,0,'Contrib Margin'!H7/Inputs!G127)</f>
        <v>0</v>
      </c>
      <c r="F8806" s="83">
        <f>IF(SUM(Inputs!D127:G127)=0,0,'Contrib Margin'!H7/SUM(Inputs!D127:G127))</f>
        <v>0</v>
      </c>
      <c r="G8806" s="114">
        <f>IF(Inputs!I127=0,0,'Contrib Margin'!H7/Inputs!I127)</f>
        <v>0</v>
      </c>
      <c r="H8806" s="114">
        <f>IF(Inputs!J127=0,0,'Contrib Margin'!H7/Inputs!J127)</f>
        <v>0</v>
      </c>
      <c r="I8806" s="114">
        <f>IF(Inputs!K127=0,0,'Contrib Margin'!H7/Inputs!K127)</f>
        <v>0</v>
      </c>
      <c r="J8806" s="114">
        <f>IF(Inputs!L127=0,0,'Contrib Margin'!H7/Inputs!L127)</f>
        <v>0</v>
      </c>
      <c r="K8806" s="83">
        <f>IF(SUM(Inputs!I127:L127)=0,0,'Contrib Margin'!H7/SUM(Inputs!I127:L127))</f>
        <v>0</v>
      </c>
    </row>
    <row r="8807" spans="1:11" ht="12.75" customHeight="1">
      <c r="A8807" s="55" t="str">
        <f>"   "&amp;Labels!B73</f>
        <v xml:space="preserve">   Customer 5</v>
      </c>
      <c r="B8807" s="114">
        <f>IF(Inputs!D128=0,0,'Contrib Margin'!H7/Inputs!D128)</f>
        <v>0</v>
      </c>
      <c r="C8807" s="114">
        <f>IF(Inputs!E128=0,0,'Contrib Margin'!H7/Inputs!E128)</f>
        <v>0</v>
      </c>
      <c r="D8807" s="114">
        <f>IF(Inputs!F128=0,0,'Contrib Margin'!H7/Inputs!F128)</f>
        <v>0</v>
      </c>
      <c r="E8807" s="114">
        <f>IF(Inputs!G128=0,0,'Contrib Margin'!H7/Inputs!G128)</f>
        <v>0</v>
      </c>
      <c r="F8807" s="83">
        <f>IF(SUM(Inputs!D128:G128)=0,0,'Contrib Margin'!H7/SUM(Inputs!D128:G128))</f>
        <v>0</v>
      </c>
      <c r="G8807" s="114">
        <f>IF(Inputs!I128=0,0,'Contrib Margin'!H7/Inputs!I128)</f>
        <v>0</v>
      </c>
      <c r="H8807" s="114">
        <f>IF(Inputs!J128=0,0,'Contrib Margin'!H7/Inputs!J128)</f>
        <v>0</v>
      </c>
      <c r="I8807" s="114">
        <f>IF(Inputs!K128=0,0,'Contrib Margin'!H7/Inputs!K128)</f>
        <v>0</v>
      </c>
      <c r="J8807" s="114">
        <f>IF(Inputs!L128=0,0,'Contrib Margin'!H7/Inputs!L128)</f>
        <v>0</v>
      </c>
      <c r="K8807" s="83">
        <f>IF(SUM(Inputs!I128:L128)=0,0,'Contrib Margin'!H7/SUM(Inputs!I128:L128))</f>
        <v>0</v>
      </c>
    </row>
    <row r="8808" spans="1:11" ht="12.75" customHeight="1">
      <c r="A8808" s="55" t="str">
        <f>"   "&amp;Labels!B74</f>
        <v xml:space="preserve">   Customer 6</v>
      </c>
      <c r="B8808" s="114">
        <f>IF(Inputs!D129=0,0,'Contrib Margin'!H7/Inputs!D129)</f>
        <v>0</v>
      </c>
      <c r="C8808" s="114">
        <f>IF(Inputs!E129=0,0,'Contrib Margin'!H7/Inputs!E129)</f>
        <v>0</v>
      </c>
      <c r="D8808" s="114">
        <f>IF(Inputs!F129=0,0,'Contrib Margin'!H7/Inputs!F129)</f>
        <v>0</v>
      </c>
      <c r="E8808" s="114">
        <f>IF(Inputs!G129=0,0,'Contrib Margin'!H7/Inputs!G129)</f>
        <v>0</v>
      </c>
      <c r="F8808" s="83">
        <f>IF(SUM(Inputs!D129:G129)=0,0,'Contrib Margin'!H7/SUM(Inputs!D129:G129))</f>
        <v>0</v>
      </c>
      <c r="G8808" s="114">
        <f>IF(Inputs!I129=0,0,'Contrib Margin'!H7/Inputs!I129)</f>
        <v>0</v>
      </c>
      <c r="H8808" s="114">
        <f>IF(Inputs!J129=0,0,'Contrib Margin'!H7/Inputs!J129)</f>
        <v>0</v>
      </c>
      <c r="I8808" s="114">
        <f>IF(Inputs!K129=0,0,'Contrib Margin'!H7/Inputs!K129)</f>
        <v>0</v>
      </c>
      <c r="J8808" s="114">
        <f>IF(Inputs!L129=0,0,'Contrib Margin'!H7/Inputs!L129)</f>
        <v>0</v>
      </c>
      <c r="K8808" s="83">
        <f>IF(SUM(Inputs!I129:L129)=0,0,'Contrib Margin'!H7/SUM(Inputs!I129:L129))</f>
        <v>0</v>
      </c>
    </row>
    <row r="8809" spans="1:11" ht="12.75" customHeight="1">
      <c r="A8809" s="55" t="str">
        <f>"   "&amp;Labels!B75</f>
        <v xml:space="preserve">   Customer 7</v>
      </c>
      <c r="B8809" s="114">
        <f>IF(Inputs!D130=0,0,'Contrib Margin'!H7/Inputs!D130)</f>
        <v>0</v>
      </c>
      <c r="C8809" s="114">
        <f>IF(Inputs!E130=0,0,'Contrib Margin'!H7/Inputs!E130)</f>
        <v>0</v>
      </c>
      <c r="D8809" s="114">
        <f>IF(Inputs!F130=0,0,'Contrib Margin'!H7/Inputs!F130)</f>
        <v>0</v>
      </c>
      <c r="E8809" s="114">
        <f>IF(Inputs!G130=0,0,'Contrib Margin'!H7/Inputs!G130)</f>
        <v>0</v>
      </c>
      <c r="F8809" s="83">
        <f>IF(SUM(Inputs!D130:G130)=0,0,'Contrib Margin'!H7/SUM(Inputs!D130:G130))</f>
        <v>0</v>
      </c>
      <c r="G8809" s="114">
        <f>IF(Inputs!I130=0,0,'Contrib Margin'!H7/Inputs!I130)</f>
        <v>0</v>
      </c>
      <c r="H8809" s="114">
        <f>IF(Inputs!J130=0,0,'Contrib Margin'!H7/Inputs!J130)</f>
        <v>0</v>
      </c>
      <c r="I8809" s="114">
        <f>IF(Inputs!K130=0,0,'Contrib Margin'!H7/Inputs!K130)</f>
        <v>0</v>
      </c>
      <c r="J8809" s="114">
        <f>IF(Inputs!L130=0,0,'Contrib Margin'!H7/Inputs!L130)</f>
        <v>0</v>
      </c>
      <c r="K8809" s="83">
        <f>IF(SUM(Inputs!I130:L130)=0,0,'Contrib Margin'!H7/SUM(Inputs!I130:L130))</f>
        <v>0</v>
      </c>
    </row>
    <row r="8810" spans="1:11" ht="12.75" customHeight="1">
      <c r="A8810" s="55" t="str">
        <f>"   "&amp;Labels!B76</f>
        <v xml:space="preserve">   Customer 8</v>
      </c>
      <c r="B8810" s="114">
        <f>IF(Inputs!D131=0,0,'Contrib Margin'!H7/Inputs!D131)</f>
        <v>0</v>
      </c>
      <c r="C8810" s="114">
        <f>IF(Inputs!E131=0,0,'Contrib Margin'!H7/Inputs!E131)</f>
        <v>0</v>
      </c>
      <c r="D8810" s="114">
        <f>IF(Inputs!F131=0,0,'Contrib Margin'!H7/Inputs!F131)</f>
        <v>0</v>
      </c>
      <c r="E8810" s="114">
        <f>IF(Inputs!G131=0,0,'Contrib Margin'!H7/Inputs!G131)</f>
        <v>0</v>
      </c>
      <c r="F8810" s="83">
        <f>IF(SUM(Inputs!D131:G131)=0,0,'Contrib Margin'!H7/SUM(Inputs!D131:G131))</f>
        <v>0</v>
      </c>
      <c r="G8810" s="114">
        <f>IF(Inputs!I131=0,0,'Contrib Margin'!H7/Inputs!I131)</f>
        <v>0</v>
      </c>
      <c r="H8810" s="114">
        <f>IF(Inputs!J131=0,0,'Contrib Margin'!H7/Inputs!J131)</f>
        <v>0</v>
      </c>
      <c r="I8810" s="114">
        <f>IF(Inputs!K131=0,0,'Contrib Margin'!H7/Inputs!K131)</f>
        <v>0</v>
      </c>
      <c r="J8810" s="114">
        <f>IF(Inputs!L131=0,0,'Contrib Margin'!H7/Inputs!L131)</f>
        <v>0</v>
      </c>
      <c r="K8810" s="83">
        <f>IF(SUM(Inputs!I131:L131)=0,0,'Contrib Margin'!H7/SUM(Inputs!I131:L131))</f>
        <v>0</v>
      </c>
    </row>
    <row r="8811" spans="1:11" ht="12.75" customHeight="1">
      <c r="A8811" s="55" t="str">
        <f>"   "&amp;Labels!B77</f>
        <v xml:space="preserve">   Customer 9</v>
      </c>
      <c r="B8811" s="114">
        <f>IF(Inputs!D132=0,0,'Contrib Margin'!H7/Inputs!D132)</f>
        <v>0</v>
      </c>
      <c r="C8811" s="114">
        <f>IF(Inputs!E132=0,0,'Contrib Margin'!H7/Inputs!E132)</f>
        <v>0</v>
      </c>
      <c r="D8811" s="114">
        <f>IF(Inputs!F132=0,0,'Contrib Margin'!H7/Inputs!F132)</f>
        <v>0</v>
      </c>
      <c r="E8811" s="114">
        <f>IF(Inputs!G132=0,0,'Contrib Margin'!H7/Inputs!G132)</f>
        <v>0</v>
      </c>
      <c r="F8811" s="83">
        <f>IF(SUM(Inputs!D132:G132)=0,0,'Contrib Margin'!H7/SUM(Inputs!D132:G132))</f>
        <v>0</v>
      </c>
      <c r="G8811" s="114">
        <f>IF(Inputs!I132=0,0,'Contrib Margin'!H7/Inputs!I132)</f>
        <v>0</v>
      </c>
      <c r="H8811" s="114">
        <f>IF(Inputs!J132=0,0,'Contrib Margin'!H7/Inputs!J132)</f>
        <v>0</v>
      </c>
      <c r="I8811" s="114">
        <f>IF(Inputs!K132=0,0,'Contrib Margin'!H7/Inputs!K132)</f>
        <v>0</v>
      </c>
      <c r="J8811" s="114">
        <f>IF(Inputs!L132=0,0,'Contrib Margin'!H7/Inputs!L132)</f>
        <v>0</v>
      </c>
      <c r="K8811" s="83">
        <f>IF(SUM(Inputs!I132:L132)=0,0,'Contrib Margin'!H7/SUM(Inputs!I132:L132))</f>
        <v>0</v>
      </c>
    </row>
    <row r="8812" spans="1:11" ht="12.75" customHeight="1">
      <c r="A8812" s="55" t="str">
        <f>"   "&amp;Labels!B78</f>
        <v xml:space="preserve">   Customer 10</v>
      </c>
      <c r="B8812" s="114">
        <f>IF(Inputs!D133=0,0,'Contrib Margin'!H7/Inputs!D133)</f>
        <v>0</v>
      </c>
      <c r="C8812" s="114">
        <f>IF(Inputs!E133=0,0,'Contrib Margin'!H7/Inputs!E133)</f>
        <v>0</v>
      </c>
      <c r="D8812" s="114">
        <f>IF(Inputs!F133=0,0,'Contrib Margin'!H7/Inputs!F133)</f>
        <v>0</v>
      </c>
      <c r="E8812" s="114">
        <f>IF(Inputs!G133=0,0,'Contrib Margin'!H7/Inputs!G133)</f>
        <v>0</v>
      </c>
      <c r="F8812" s="83">
        <f>IF(SUM(Inputs!D133:G133)=0,0,'Contrib Margin'!H7/SUM(Inputs!D133:G133))</f>
        <v>0</v>
      </c>
      <c r="G8812" s="114">
        <f>IF(Inputs!I133=0,0,'Contrib Margin'!H7/Inputs!I133)</f>
        <v>0</v>
      </c>
      <c r="H8812" s="114">
        <f>IF(Inputs!J133=0,0,'Contrib Margin'!H7/Inputs!J133)</f>
        <v>0</v>
      </c>
      <c r="I8812" s="114">
        <f>IF(Inputs!K133=0,0,'Contrib Margin'!H7/Inputs!K133)</f>
        <v>0</v>
      </c>
      <c r="J8812" s="114">
        <f>IF(Inputs!L133=0,0,'Contrib Margin'!H7/Inputs!L133)</f>
        <v>0</v>
      </c>
      <c r="K8812" s="83">
        <f>IF(SUM(Inputs!I133:L133)=0,0,'Contrib Margin'!H7/SUM(Inputs!I133:L133))</f>
        <v>0</v>
      </c>
    </row>
    <row r="8813" spans="1:11" ht="12.75" customHeight="1">
      <c r="A8813" s="63" t="str">
        <f>"   "&amp;Labels!C68</f>
        <v xml:space="preserve">   Total</v>
      </c>
      <c r="B8813" s="112">
        <f>IF(Revenue!B56=0,0,'Contrib Margin'!H7/Revenue!B56)</f>
        <v>0</v>
      </c>
      <c r="C8813" s="112">
        <f>IF(Revenue!C56=0,0,'Contrib Margin'!H7/Revenue!C56)</f>
        <v>0</v>
      </c>
      <c r="D8813" s="112">
        <f>IF(Revenue!D56=0,0,'Contrib Margin'!H7/Revenue!D56)</f>
        <v>0</v>
      </c>
      <c r="E8813" s="112">
        <f>IF(Revenue!E56=0,0,'Contrib Margin'!H7/Revenue!E56)</f>
        <v>0</v>
      </c>
      <c r="F8813" s="83">
        <f>IF(SUM(Revenue!B56:E56)=0,0,'Contrib Margin'!H7/SUM(Revenue!B56:E56))</f>
        <v>0</v>
      </c>
      <c r="G8813" s="112">
        <f>IF(Revenue!G56=0,0,'Contrib Margin'!H7/Revenue!G56)</f>
        <v>0</v>
      </c>
      <c r="H8813" s="112">
        <f>IF(Revenue!H56=0,0,'Contrib Margin'!H7/Revenue!H56)</f>
        <v>0</v>
      </c>
      <c r="I8813" s="112">
        <f>IF(Revenue!I56=0,0,'Contrib Margin'!H7/Revenue!I56)</f>
        <v>0</v>
      </c>
      <c r="J8813" s="112">
        <f>IF(Revenue!J56=0,0,'Contrib Margin'!H7/Revenue!J56)</f>
        <v>0</v>
      </c>
      <c r="K8813" s="83">
        <f>IF(SUM(Revenue!G56:J56)=0,0,'Contrib Margin'!H7/SUM(Revenue!G56:J56))</f>
        <v>0</v>
      </c>
    </row>
    <row r="8814" spans="1:11" ht="12.75" customHeight="1">
      <c r="A8814" s="63" t="str">
        <f>Labels!B99</f>
        <v>Product 5</v>
      </c>
      <c r="B8814" s="112"/>
      <c r="C8814" s="112"/>
      <c r="D8814" s="112"/>
      <c r="E8814" s="112"/>
      <c r="F8814" s="83"/>
      <c r="G8814" s="112"/>
      <c r="H8814" s="112"/>
      <c r="I8814" s="112"/>
      <c r="J8814" s="112"/>
      <c r="K8814" s="83"/>
    </row>
    <row r="8815" spans="1:11" ht="12.75" customHeight="1">
      <c r="A8815" s="55" t="str">
        <f>"   "&amp;Labels!B69</f>
        <v xml:space="preserve">   Customer 1</v>
      </c>
      <c r="B8815" s="114">
        <f>IF(Inputs!D134=0,0,'Contrib Margin'!H7/Inputs!D134)</f>
        <v>0</v>
      </c>
      <c r="C8815" s="114">
        <f>IF(Inputs!E134=0,0,'Contrib Margin'!H7/Inputs!E134)</f>
        <v>0</v>
      </c>
      <c r="D8815" s="114">
        <f>IF(Inputs!F134=0,0,'Contrib Margin'!H7/Inputs!F134)</f>
        <v>0</v>
      </c>
      <c r="E8815" s="114">
        <f>IF(Inputs!G134=0,0,'Contrib Margin'!H7/Inputs!G134)</f>
        <v>0</v>
      </c>
      <c r="F8815" s="83">
        <f>IF(SUM(Inputs!D134:G134)=0,0,'Contrib Margin'!H7/SUM(Inputs!D134:G134))</f>
        <v>0</v>
      </c>
      <c r="G8815" s="114">
        <f>IF(Inputs!I134=0,0,'Contrib Margin'!H7/Inputs!I134)</f>
        <v>0</v>
      </c>
      <c r="H8815" s="114">
        <f>IF(Inputs!J134=0,0,'Contrib Margin'!H7/Inputs!J134)</f>
        <v>0</v>
      </c>
      <c r="I8815" s="114">
        <f>IF(Inputs!K134=0,0,'Contrib Margin'!H7/Inputs!K134)</f>
        <v>0</v>
      </c>
      <c r="J8815" s="114">
        <f>IF(Inputs!L134=0,0,'Contrib Margin'!H7/Inputs!L134)</f>
        <v>0</v>
      </c>
      <c r="K8815" s="83">
        <f>IF(SUM(Inputs!I134:L134)=0,0,'Contrib Margin'!H7/SUM(Inputs!I134:L134))</f>
        <v>0</v>
      </c>
    </row>
    <row r="8816" spans="1:11" ht="12.75" customHeight="1">
      <c r="A8816" s="55" t="str">
        <f>"   "&amp;Labels!B70</f>
        <v xml:space="preserve">   Customer 2</v>
      </c>
      <c r="B8816" s="114">
        <f>IF(Inputs!D135=0,0,'Contrib Margin'!H7/Inputs!D135)</f>
        <v>0</v>
      </c>
      <c r="C8816" s="114">
        <f>IF(Inputs!E135=0,0,'Contrib Margin'!H7/Inputs!E135)</f>
        <v>0</v>
      </c>
      <c r="D8816" s="114">
        <f>IF(Inputs!F135=0,0,'Contrib Margin'!H7/Inputs!F135)</f>
        <v>0</v>
      </c>
      <c r="E8816" s="114">
        <f>IF(Inputs!G135=0,0,'Contrib Margin'!H7/Inputs!G135)</f>
        <v>0</v>
      </c>
      <c r="F8816" s="83">
        <f>IF(SUM(Inputs!D135:G135)=0,0,'Contrib Margin'!H7/SUM(Inputs!D135:G135))</f>
        <v>0</v>
      </c>
      <c r="G8816" s="114">
        <f>IF(Inputs!I135=0,0,'Contrib Margin'!H7/Inputs!I135)</f>
        <v>0</v>
      </c>
      <c r="H8816" s="114">
        <f>IF(Inputs!J135=0,0,'Contrib Margin'!H7/Inputs!J135)</f>
        <v>0</v>
      </c>
      <c r="I8816" s="114">
        <f>IF(Inputs!K135=0,0,'Contrib Margin'!H7/Inputs!K135)</f>
        <v>0</v>
      </c>
      <c r="J8816" s="114">
        <f>IF(Inputs!L135=0,0,'Contrib Margin'!H7/Inputs!L135)</f>
        <v>0</v>
      </c>
      <c r="K8816" s="83">
        <f>IF(SUM(Inputs!I135:L135)=0,0,'Contrib Margin'!H7/SUM(Inputs!I135:L135))</f>
        <v>0</v>
      </c>
    </row>
    <row r="8817" spans="1:11" ht="12.75" customHeight="1">
      <c r="A8817" s="55" t="str">
        <f>"   "&amp;Labels!B71</f>
        <v xml:space="preserve">   Customer 3</v>
      </c>
      <c r="B8817" s="114">
        <f>IF(Inputs!D136=0,0,'Contrib Margin'!H7/Inputs!D136)</f>
        <v>0</v>
      </c>
      <c r="C8817" s="114">
        <f>IF(Inputs!E136=0,0,'Contrib Margin'!H7/Inputs!E136)</f>
        <v>0</v>
      </c>
      <c r="D8817" s="114">
        <f>IF(Inputs!F136=0,0,'Contrib Margin'!H7/Inputs!F136)</f>
        <v>0</v>
      </c>
      <c r="E8817" s="114">
        <f>IF(Inputs!G136=0,0,'Contrib Margin'!H7/Inputs!G136)</f>
        <v>0</v>
      </c>
      <c r="F8817" s="83">
        <f>IF(SUM(Inputs!D136:G136)=0,0,'Contrib Margin'!H7/SUM(Inputs!D136:G136))</f>
        <v>0</v>
      </c>
      <c r="G8817" s="114">
        <f>IF(Inputs!I136=0,0,'Contrib Margin'!H7/Inputs!I136)</f>
        <v>0</v>
      </c>
      <c r="H8817" s="114">
        <f>IF(Inputs!J136=0,0,'Contrib Margin'!H7/Inputs!J136)</f>
        <v>0</v>
      </c>
      <c r="I8817" s="114">
        <f>IF(Inputs!K136=0,0,'Contrib Margin'!H7/Inputs!K136)</f>
        <v>0</v>
      </c>
      <c r="J8817" s="114">
        <f>IF(Inputs!L136=0,0,'Contrib Margin'!H7/Inputs!L136)</f>
        <v>0</v>
      </c>
      <c r="K8817" s="83">
        <f>IF(SUM(Inputs!I136:L136)=0,0,'Contrib Margin'!H7/SUM(Inputs!I136:L136))</f>
        <v>0</v>
      </c>
    </row>
    <row r="8818" spans="1:11" ht="12.75" customHeight="1">
      <c r="A8818" s="55" t="str">
        <f>"   "&amp;Labels!B72</f>
        <v xml:space="preserve">   Customer 4</v>
      </c>
      <c r="B8818" s="114">
        <f>IF(Inputs!D137=0,0,'Contrib Margin'!H7/Inputs!D137)</f>
        <v>0</v>
      </c>
      <c r="C8818" s="114">
        <f>IF(Inputs!E137=0,0,'Contrib Margin'!H7/Inputs!E137)</f>
        <v>0</v>
      </c>
      <c r="D8818" s="114">
        <f>IF(Inputs!F137=0,0,'Contrib Margin'!H7/Inputs!F137)</f>
        <v>0</v>
      </c>
      <c r="E8818" s="114">
        <f>IF(Inputs!G137=0,0,'Contrib Margin'!H7/Inputs!G137)</f>
        <v>0</v>
      </c>
      <c r="F8818" s="83">
        <f>IF(SUM(Inputs!D137:G137)=0,0,'Contrib Margin'!H7/SUM(Inputs!D137:G137))</f>
        <v>0</v>
      </c>
      <c r="G8818" s="114">
        <f>IF(Inputs!I137=0,0,'Contrib Margin'!H7/Inputs!I137)</f>
        <v>0</v>
      </c>
      <c r="H8818" s="114">
        <f>IF(Inputs!J137=0,0,'Contrib Margin'!H7/Inputs!J137)</f>
        <v>0</v>
      </c>
      <c r="I8818" s="114">
        <f>IF(Inputs!K137=0,0,'Contrib Margin'!H7/Inputs!K137)</f>
        <v>0</v>
      </c>
      <c r="J8818" s="114">
        <f>IF(Inputs!L137=0,0,'Contrib Margin'!H7/Inputs!L137)</f>
        <v>0</v>
      </c>
      <c r="K8818" s="83">
        <f>IF(SUM(Inputs!I137:L137)=0,0,'Contrib Margin'!H7/SUM(Inputs!I137:L137))</f>
        <v>0</v>
      </c>
    </row>
    <row r="8819" spans="1:11" ht="12.75" customHeight="1">
      <c r="A8819" s="55" t="str">
        <f>"   "&amp;Labels!B73</f>
        <v xml:space="preserve">   Customer 5</v>
      </c>
      <c r="B8819" s="114">
        <f>IF(Inputs!D138=0,0,'Contrib Margin'!H7/Inputs!D138)</f>
        <v>0</v>
      </c>
      <c r="C8819" s="114">
        <f>IF(Inputs!E138=0,0,'Contrib Margin'!H7/Inputs!E138)</f>
        <v>0</v>
      </c>
      <c r="D8819" s="114">
        <f>IF(Inputs!F138=0,0,'Contrib Margin'!H7/Inputs!F138)</f>
        <v>0</v>
      </c>
      <c r="E8819" s="114">
        <f>IF(Inputs!G138=0,0,'Contrib Margin'!H7/Inputs!G138)</f>
        <v>0</v>
      </c>
      <c r="F8819" s="83">
        <f>IF(SUM(Inputs!D138:G138)=0,0,'Contrib Margin'!H7/SUM(Inputs!D138:G138))</f>
        <v>0</v>
      </c>
      <c r="G8819" s="114">
        <f>IF(Inputs!I138=0,0,'Contrib Margin'!H7/Inputs!I138)</f>
        <v>0</v>
      </c>
      <c r="H8819" s="114">
        <f>IF(Inputs!J138=0,0,'Contrib Margin'!H7/Inputs!J138)</f>
        <v>0</v>
      </c>
      <c r="I8819" s="114">
        <f>IF(Inputs!K138=0,0,'Contrib Margin'!H7/Inputs!K138)</f>
        <v>0</v>
      </c>
      <c r="J8819" s="114">
        <f>IF(Inputs!L138=0,0,'Contrib Margin'!H7/Inputs!L138)</f>
        <v>0</v>
      </c>
      <c r="K8819" s="83">
        <f>IF(SUM(Inputs!I138:L138)=0,0,'Contrib Margin'!H7/SUM(Inputs!I138:L138))</f>
        <v>0</v>
      </c>
    </row>
    <row r="8820" spans="1:11" ht="12.75" customHeight="1">
      <c r="A8820" s="55" t="str">
        <f>"   "&amp;Labels!B74</f>
        <v xml:space="preserve">   Customer 6</v>
      </c>
      <c r="B8820" s="114">
        <f>IF(Inputs!D139=0,0,'Contrib Margin'!H7/Inputs!D139)</f>
        <v>0</v>
      </c>
      <c r="C8820" s="114">
        <f>IF(Inputs!E139=0,0,'Contrib Margin'!H7/Inputs!E139)</f>
        <v>0</v>
      </c>
      <c r="D8820" s="114">
        <f>IF(Inputs!F139=0,0,'Contrib Margin'!H7/Inputs!F139)</f>
        <v>0</v>
      </c>
      <c r="E8820" s="114">
        <f>IF(Inputs!G139=0,0,'Contrib Margin'!H7/Inputs!G139)</f>
        <v>0</v>
      </c>
      <c r="F8820" s="83">
        <f>IF(SUM(Inputs!D139:G139)=0,0,'Contrib Margin'!H7/SUM(Inputs!D139:G139))</f>
        <v>0</v>
      </c>
      <c r="G8820" s="114">
        <f>IF(Inputs!I139=0,0,'Contrib Margin'!H7/Inputs!I139)</f>
        <v>0</v>
      </c>
      <c r="H8820" s="114">
        <f>IF(Inputs!J139=0,0,'Contrib Margin'!H7/Inputs!J139)</f>
        <v>0</v>
      </c>
      <c r="I8820" s="114">
        <f>IF(Inputs!K139=0,0,'Contrib Margin'!H7/Inputs!K139)</f>
        <v>0</v>
      </c>
      <c r="J8820" s="114">
        <f>IF(Inputs!L139=0,0,'Contrib Margin'!H7/Inputs!L139)</f>
        <v>0</v>
      </c>
      <c r="K8820" s="83">
        <f>IF(SUM(Inputs!I139:L139)=0,0,'Contrib Margin'!H7/SUM(Inputs!I139:L139))</f>
        <v>0</v>
      </c>
    </row>
    <row r="8821" spans="1:11" ht="12.75" customHeight="1">
      <c r="A8821" s="55" t="str">
        <f>"   "&amp;Labels!B75</f>
        <v xml:space="preserve">   Customer 7</v>
      </c>
      <c r="B8821" s="114">
        <f>IF(Inputs!D140=0,0,'Contrib Margin'!H7/Inputs!D140)</f>
        <v>0</v>
      </c>
      <c r="C8821" s="114">
        <f>IF(Inputs!E140=0,0,'Contrib Margin'!H7/Inputs!E140)</f>
        <v>0</v>
      </c>
      <c r="D8821" s="114">
        <f>IF(Inputs!F140=0,0,'Contrib Margin'!H7/Inputs!F140)</f>
        <v>0</v>
      </c>
      <c r="E8821" s="114">
        <f>IF(Inputs!G140=0,0,'Contrib Margin'!H7/Inputs!G140)</f>
        <v>0</v>
      </c>
      <c r="F8821" s="83">
        <f>IF(SUM(Inputs!D140:G140)=0,0,'Contrib Margin'!H7/SUM(Inputs!D140:G140))</f>
        <v>0</v>
      </c>
      <c r="G8821" s="114">
        <f>IF(Inputs!I140=0,0,'Contrib Margin'!H7/Inputs!I140)</f>
        <v>0</v>
      </c>
      <c r="H8821" s="114">
        <f>IF(Inputs!J140=0,0,'Contrib Margin'!H7/Inputs!J140)</f>
        <v>0</v>
      </c>
      <c r="I8821" s="114">
        <f>IF(Inputs!K140=0,0,'Contrib Margin'!H7/Inputs!K140)</f>
        <v>0</v>
      </c>
      <c r="J8821" s="114">
        <f>IF(Inputs!L140=0,0,'Contrib Margin'!H7/Inputs!L140)</f>
        <v>0</v>
      </c>
      <c r="K8821" s="83">
        <f>IF(SUM(Inputs!I140:L140)=0,0,'Contrib Margin'!H7/SUM(Inputs!I140:L140))</f>
        <v>0</v>
      </c>
    </row>
    <row r="8822" spans="1:11" ht="12.75" customHeight="1">
      <c r="A8822" s="55" t="str">
        <f>"   "&amp;Labels!B76</f>
        <v xml:space="preserve">   Customer 8</v>
      </c>
      <c r="B8822" s="114">
        <f>IF(Inputs!D141=0,0,'Contrib Margin'!H7/Inputs!D141)</f>
        <v>0</v>
      </c>
      <c r="C8822" s="114">
        <f>IF(Inputs!E141=0,0,'Contrib Margin'!H7/Inputs!E141)</f>
        <v>0</v>
      </c>
      <c r="D8822" s="114">
        <f>IF(Inputs!F141=0,0,'Contrib Margin'!H7/Inputs!F141)</f>
        <v>0</v>
      </c>
      <c r="E8822" s="114">
        <f>IF(Inputs!G141=0,0,'Contrib Margin'!H7/Inputs!G141)</f>
        <v>0</v>
      </c>
      <c r="F8822" s="83">
        <f>IF(SUM(Inputs!D141:G141)=0,0,'Contrib Margin'!H7/SUM(Inputs!D141:G141))</f>
        <v>0</v>
      </c>
      <c r="G8822" s="114">
        <f>IF(Inputs!I141=0,0,'Contrib Margin'!H7/Inputs!I141)</f>
        <v>0</v>
      </c>
      <c r="H8822" s="114">
        <f>IF(Inputs!J141=0,0,'Contrib Margin'!H7/Inputs!J141)</f>
        <v>0</v>
      </c>
      <c r="I8822" s="114">
        <f>IF(Inputs!K141=0,0,'Contrib Margin'!H7/Inputs!K141)</f>
        <v>0</v>
      </c>
      <c r="J8822" s="114">
        <f>IF(Inputs!L141=0,0,'Contrib Margin'!H7/Inputs!L141)</f>
        <v>0</v>
      </c>
      <c r="K8822" s="83">
        <f>IF(SUM(Inputs!I141:L141)=0,0,'Contrib Margin'!H7/SUM(Inputs!I141:L141))</f>
        <v>0</v>
      </c>
    </row>
    <row r="8823" spans="1:11" ht="12.75" customHeight="1">
      <c r="A8823" s="55" t="str">
        <f>"   "&amp;Labels!B77</f>
        <v xml:space="preserve">   Customer 9</v>
      </c>
      <c r="B8823" s="114">
        <f>IF(Inputs!D142=0,0,'Contrib Margin'!H7/Inputs!D142)</f>
        <v>0</v>
      </c>
      <c r="C8823" s="114">
        <f>IF(Inputs!E142=0,0,'Contrib Margin'!H7/Inputs!E142)</f>
        <v>0</v>
      </c>
      <c r="D8823" s="114">
        <f>IF(Inputs!F142=0,0,'Contrib Margin'!H7/Inputs!F142)</f>
        <v>0</v>
      </c>
      <c r="E8823" s="114">
        <f>IF(Inputs!G142=0,0,'Contrib Margin'!H7/Inputs!G142)</f>
        <v>0</v>
      </c>
      <c r="F8823" s="83">
        <f>IF(SUM(Inputs!D142:G142)=0,0,'Contrib Margin'!H7/SUM(Inputs!D142:G142))</f>
        <v>0</v>
      </c>
      <c r="G8823" s="114">
        <f>IF(Inputs!I142=0,0,'Contrib Margin'!H7/Inputs!I142)</f>
        <v>0</v>
      </c>
      <c r="H8823" s="114">
        <f>IF(Inputs!J142=0,0,'Contrib Margin'!H7/Inputs!J142)</f>
        <v>0</v>
      </c>
      <c r="I8823" s="114">
        <f>IF(Inputs!K142=0,0,'Contrib Margin'!H7/Inputs!K142)</f>
        <v>0</v>
      </c>
      <c r="J8823" s="114">
        <f>IF(Inputs!L142=0,0,'Contrib Margin'!H7/Inputs!L142)</f>
        <v>0</v>
      </c>
      <c r="K8823" s="83">
        <f>IF(SUM(Inputs!I142:L142)=0,0,'Contrib Margin'!H7/SUM(Inputs!I142:L142))</f>
        <v>0</v>
      </c>
    </row>
    <row r="8824" spans="1:11" ht="12.75" customHeight="1">
      <c r="A8824" s="55" t="str">
        <f>"   "&amp;Labels!B78</f>
        <v xml:space="preserve">   Customer 10</v>
      </c>
      <c r="B8824" s="114">
        <f>IF(Inputs!D143=0,0,'Contrib Margin'!H7/Inputs!D143)</f>
        <v>0</v>
      </c>
      <c r="C8824" s="114">
        <f>IF(Inputs!E143=0,0,'Contrib Margin'!H7/Inputs!E143)</f>
        <v>0</v>
      </c>
      <c r="D8824" s="114">
        <f>IF(Inputs!F143=0,0,'Contrib Margin'!H7/Inputs!F143)</f>
        <v>0</v>
      </c>
      <c r="E8824" s="114">
        <f>IF(Inputs!G143=0,0,'Contrib Margin'!H7/Inputs!G143)</f>
        <v>0</v>
      </c>
      <c r="F8824" s="83">
        <f>IF(SUM(Inputs!D143:G143)=0,0,'Contrib Margin'!H7/SUM(Inputs!D143:G143))</f>
        <v>0</v>
      </c>
      <c r="G8824" s="114">
        <f>IF(Inputs!I143=0,0,'Contrib Margin'!H7/Inputs!I143)</f>
        <v>0</v>
      </c>
      <c r="H8824" s="114">
        <f>IF(Inputs!J143=0,0,'Contrib Margin'!H7/Inputs!J143)</f>
        <v>0</v>
      </c>
      <c r="I8824" s="114">
        <f>IF(Inputs!K143=0,0,'Contrib Margin'!H7/Inputs!K143)</f>
        <v>0</v>
      </c>
      <c r="J8824" s="114">
        <f>IF(Inputs!L143=0,0,'Contrib Margin'!H7/Inputs!L143)</f>
        <v>0</v>
      </c>
      <c r="K8824" s="83">
        <f>IF(SUM(Inputs!I143:L143)=0,0,'Contrib Margin'!H7/SUM(Inputs!I143:L143))</f>
        <v>0</v>
      </c>
    </row>
    <row r="8825" spans="1:11" ht="12.75" customHeight="1">
      <c r="A8825" s="63" t="str">
        <f>"   "&amp;Labels!C68</f>
        <v xml:space="preserve">   Total</v>
      </c>
      <c r="B8825" s="112">
        <f>IF(Revenue!B68=0,0,'Contrib Margin'!H7/Revenue!B68)</f>
        <v>0</v>
      </c>
      <c r="C8825" s="112">
        <f>IF(Revenue!C68=0,0,'Contrib Margin'!H7/Revenue!C68)</f>
        <v>0</v>
      </c>
      <c r="D8825" s="112">
        <f>IF(Revenue!D68=0,0,'Contrib Margin'!H7/Revenue!D68)</f>
        <v>0</v>
      </c>
      <c r="E8825" s="112">
        <f>IF(Revenue!E68=0,0,'Contrib Margin'!H7/Revenue!E68)</f>
        <v>0</v>
      </c>
      <c r="F8825" s="83">
        <f>IF(SUM(Revenue!B68:E68)=0,0,'Contrib Margin'!H7/SUM(Revenue!B68:E68))</f>
        <v>0</v>
      </c>
      <c r="G8825" s="112">
        <f>IF(Revenue!G68=0,0,'Contrib Margin'!H7/Revenue!G68)</f>
        <v>0</v>
      </c>
      <c r="H8825" s="112">
        <f>IF(Revenue!H68=0,0,'Contrib Margin'!H7/Revenue!H68)</f>
        <v>0</v>
      </c>
      <c r="I8825" s="112">
        <f>IF(Revenue!I68=0,0,'Contrib Margin'!H7/Revenue!I68)</f>
        <v>0</v>
      </c>
      <c r="J8825" s="112">
        <f>IF(Revenue!J68=0,0,'Contrib Margin'!H7/Revenue!J68)</f>
        <v>0</v>
      </c>
      <c r="K8825" s="83">
        <f>IF(SUM(Revenue!G68:J68)=0,0,'Contrib Margin'!H7/SUM(Revenue!G68:J68))</f>
        <v>0</v>
      </c>
    </row>
    <row r="8826" spans="1:11" ht="12.75" customHeight="1">
      <c r="A8826" s="63" t="str">
        <f>Labels!B100</f>
        <v>Product 6</v>
      </c>
      <c r="B8826" s="112"/>
      <c r="C8826" s="112"/>
      <c r="D8826" s="112"/>
      <c r="E8826" s="112"/>
      <c r="F8826" s="83"/>
      <c r="G8826" s="112"/>
      <c r="H8826" s="112"/>
      <c r="I8826" s="112"/>
      <c r="J8826" s="112"/>
      <c r="K8826" s="83"/>
    </row>
    <row r="8827" spans="1:11" ht="12.75" customHeight="1">
      <c r="A8827" s="55" t="str">
        <f>"   "&amp;Labels!B69</f>
        <v xml:space="preserve">   Customer 1</v>
      </c>
      <c r="B8827" s="114">
        <f>IF(Inputs!D144=0,0,'Contrib Margin'!H7/Inputs!D144)</f>
        <v>0</v>
      </c>
      <c r="C8827" s="114">
        <f>IF(Inputs!E144=0,0,'Contrib Margin'!H7/Inputs!E144)</f>
        <v>0</v>
      </c>
      <c r="D8827" s="114">
        <f>IF(Inputs!F144=0,0,'Contrib Margin'!H7/Inputs!F144)</f>
        <v>0</v>
      </c>
      <c r="E8827" s="114">
        <f>IF(Inputs!G144=0,0,'Contrib Margin'!H7/Inputs!G144)</f>
        <v>0</v>
      </c>
      <c r="F8827" s="83">
        <f>IF(SUM(Inputs!D144:G144)=0,0,'Contrib Margin'!H7/SUM(Inputs!D144:G144))</f>
        <v>0</v>
      </c>
      <c r="G8827" s="114">
        <f>IF(Inputs!I144=0,0,'Contrib Margin'!H7/Inputs!I144)</f>
        <v>0</v>
      </c>
      <c r="H8827" s="114">
        <f>IF(Inputs!J144=0,0,'Contrib Margin'!H7/Inputs!J144)</f>
        <v>0</v>
      </c>
      <c r="I8827" s="114">
        <f>IF(Inputs!K144=0,0,'Contrib Margin'!H7/Inputs!K144)</f>
        <v>0</v>
      </c>
      <c r="J8827" s="114">
        <f>IF(Inputs!L144=0,0,'Contrib Margin'!H7/Inputs!L144)</f>
        <v>0</v>
      </c>
      <c r="K8827" s="83">
        <f>IF(SUM(Inputs!I144:L144)=0,0,'Contrib Margin'!H7/SUM(Inputs!I144:L144))</f>
        <v>0</v>
      </c>
    </row>
    <row r="8828" spans="1:11" ht="12.75" customHeight="1">
      <c r="A8828" s="55" t="str">
        <f>"   "&amp;Labels!B70</f>
        <v xml:space="preserve">   Customer 2</v>
      </c>
      <c r="B8828" s="114">
        <f>IF(Inputs!D145=0,0,'Contrib Margin'!H7/Inputs!D145)</f>
        <v>0</v>
      </c>
      <c r="C8828" s="114">
        <f>IF(Inputs!E145=0,0,'Contrib Margin'!H7/Inputs!E145)</f>
        <v>0</v>
      </c>
      <c r="D8828" s="114">
        <f>IF(Inputs!F145=0,0,'Contrib Margin'!H7/Inputs!F145)</f>
        <v>0</v>
      </c>
      <c r="E8828" s="114">
        <f>IF(Inputs!G145=0,0,'Contrib Margin'!H7/Inputs!G145)</f>
        <v>0</v>
      </c>
      <c r="F8828" s="83">
        <f>IF(SUM(Inputs!D145:G145)=0,0,'Contrib Margin'!H7/SUM(Inputs!D145:G145))</f>
        <v>0</v>
      </c>
      <c r="G8828" s="114">
        <f>IF(Inputs!I145=0,0,'Contrib Margin'!H7/Inputs!I145)</f>
        <v>0</v>
      </c>
      <c r="H8828" s="114">
        <f>IF(Inputs!J145=0,0,'Contrib Margin'!H7/Inputs!J145)</f>
        <v>0</v>
      </c>
      <c r="I8828" s="114">
        <f>IF(Inputs!K145=0,0,'Contrib Margin'!H7/Inputs!K145)</f>
        <v>0</v>
      </c>
      <c r="J8828" s="114">
        <f>IF(Inputs!L145=0,0,'Contrib Margin'!H7/Inputs!L145)</f>
        <v>0</v>
      </c>
      <c r="K8828" s="83">
        <f>IF(SUM(Inputs!I145:L145)=0,0,'Contrib Margin'!H7/SUM(Inputs!I145:L145))</f>
        <v>0</v>
      </c>
    </row>
    <row r="8829" spans="1:11" ht="12.75" customHeight="1">
      <c r="A8829" s="55" t="str">
        <f>"   "&amp;Labels!B71</f>
        <v xml:space="preserve">   Customer 3</v>
      </c>
      <c r="B8829" s="114">
        <f>IF(Inputs!D146=0,0,'Contrib Margin'!H7/Inputs!D146)</f>
        <v>0</v>
      </c>
      <c r="C8829" s="114">
        <f>IF(Inputs!E146=0,0,'Contrib Margin'!H7/Inputs!E146)</f>
        <v>0</v>
      </c>
      <c r="D8829" s="114">
        <f>IF(Inputs!F146=0,0,'Contrib Margin'!H7/Inputs!F146)</f>
        <v>0</v>
      </c>
      <c r="E8829" s="114">
        <f>IF(Inputs!G146=0,0,'Contrib Margin'!H7/Inputs!G146)</f>
        <v>0</v>
      </c>
      <c r="F8829" s="83">
        <f>IF(SUM(Inputs!D146:G146)=0,0,'Contrib Margin'!H7/SUM(Inputs!D146:G146))</f>
        <v>0</v>
      </c>
      <c r="G8829" s="114">
        <f>IF(Inputs!I146=0,0,'Contrib Margin'!H7/Inputs!I146)</f>
        <v>0</v>
      </c>
      <c r="H8829" s="114">
        <f>IF(Inputs!J146=0,0,'Contrib Margin'!H7/Inputs!J146)</f>
        <v>0</v>
      </c>
      <c r="I8829" s="114">
        <f>IF(Inputs!K146=0,0,'Contrib Margin'!H7/Inputs!K146)</f>
        <v>0</v>
      </c>
      <c r="J8829" s="114">
        <f>IF(Inputs!L146=0,0,'Contrib Margin'!H7/Inputs!L146)</f>
        <v>0</v>
      </c>
      <c r="K8829" s="83">
        <f>IF(SUM(Inputs!I146:L146)=0,0,'Contrib Margin'!H7/SUM(Inputs!I146:L146))</f>
        <v>0</v>
      </c>
    </row>
    <row r="8830" spans="1:11" ht="12.75" customHeight="1">
      <c r="A8830" s="55" t="str">
        <f>"   "&amp;Labels!B72</f>
        <v xml:space="preserve">   Customer 4</v>
      </c>
      <c r="B8830" s="114">
        <f>IF(Inputs!D147=0,0,'Contrib Margin'!H7/Inputs!D147)</f>
        <v>0</v>
      </c>
      <c r="C8830" s="114">
        <f>IF(Inputs!E147=0,0,'Contrib Margin'!H7/Inputs!E147)</f>
        <v>0</v>
      </c>
      <c r="D8830" s="114">
        <f>IF(Inputs!F147=0,0,'Contrib Margin'!H7/Inputs!F147)</f>
        <v>0</v>
      </c>
      <c r="E8830" s="114">
        <f>IF(Inputs!G147=0,0,'Contrib Margin'!H7/Inputs!G147)</f>
        <v>0</v>
      </c>
      <c r="F8830" s="83">
        <f>IF(SUM(Inputs!D147:G147)=0,0,'Contrib Margin'!H7/SUM(Inputs!D147:G147))</f>
        <v>0</v>
      </c>
      <c r="G8830" s="114">
        <f>IF(Inputs!I147=0,0,'Contrib Margin'!H7/Inputs!I147)</f>
        <v>0</v>
      </c>
      <c r="H8830" s="114">
        <f>IF(Inputs!J147=0,0,'Contrib Margin'!H7/Inputs!J147)</f>
        <v>0</v>
      </c>
      <c r="I8830" s="114">
        <f>IF(Inputs!K147=0,0,'Contrib Margin'!H7/Inputs!K147)</f>
        <v>0</v>
      </c>
      <c r="J8830" s="114">
        <f>IF(Inputs!L147=0,0,'Contrib Margin'!H7/Inputs!L147)</f>
        <v>0</v>
      </c>
      <c r="K8830" s="83">
        <f>IF(SUM(Inputs!I147:L147)=0,0,'Contrib Margin'!H7/SUM(Inputs!I147:L147))</f>
        <v>0</v>
      </c>
    </row>
    <row r="8831" spans="1:11" ht="12.75" customHeight="1">
      <c r="A8831" s="55" t="str">
        <f>"   "&amp;Labels!B73</f>
        <v xml:space="preserve">   Customer 5</v>
      </c>
      <c r="B8831" s="114">
        <f>IF(Inputs!D148=0,0,'Contrib Margin'!H7/Inputs!D148)</f>
        <v>0</v>
      </c>
      <c r="C8831" s="114">
        <f>IF(Inputs!E148=0,0,'Contrib Margin'!H7/Inputs!E148)</f>
        <v>0</v>
      </c>
      <c r="D8831" s="114">
        <f>IF(Inputs!F148=0,0,'Contrib Margin'!H7/Inputs!F148)</f>
        <v>0</v>
      </c>
      <c r="E8831" s="114">
        <f>IF(Inputs!G148=0,0,'Contrib Margin'!H7/Inputs!G148)</f>
        <v>0</v>
      </c>
      <c r="F8831" s="83">
        <f>IF(SUM(Inputs!D148:G148)=0,0,'Contrib Margin'!H7/SUM(Inputs!D148:G148))</f>
        <v>0</v>
      </c>
      <c r="G8831" s="114">
        <f>IF(Inputs!I148=0,0,'Contrib Margin'!H7/Inputs!I148)</f>
        <v>0</v>
      </c>
      <c r="H8831" s="114">
        <f>IF(Inputs!J148=0,0,'Contrib Margin'!H7/Inputs!J148)</f>
        <v>0</v>
      </c>
      <c r="I8831" s="114">
        <f>IF(Inputs!K148=0,0,'Contrib Margin'!H7/Inputs!K148)</f>
        <v>0</v>
      </c>
      <c r="J8831" s="114">
        <f>IF(Inputs!L148=0,0,'Contrib Margin'!H7/Inputs!L148)</f>
        <v>0</v>
      </c>
      <c r="K8831" s="83">
        <f>IF(SUM(Inputs!I148:L148)=0,0,'Contrib Margin'!H7/SUM(Inputs!I148:L148))</f>
        <v>0</v>
      </c>
    </row>
    <row r="8832" spans="1:11" ht="12.75" customHeight="1">
      <c r="A8832" s="55" t="str">
        <f>"   "&amp;Labels!B74</f>
        <v xml:space="preserve">   Customer 6</v>
      </c>
      <c r="B8832" s="114">
        <f>IF(Inputs!D149=0,0,'Contrib Margin'!H7/Inputs!D149)</f>
        <v>0</v>
      </c>
      <c r="C8832" s="114">
        <f>IF(Inputs!E149=0,0,'Contrib Margin'!H7/Inputs!E149)</f>
        <v>0</v>
      </c>
      <c r="D8832" s="114">
        <f>IF(Inputs!F149=0,0,'Contrib Margin'!H7/Inputs!F149)</f>
        <v>0</v>
      </c>
      <c r="E8832" s="114">
        <f>IF(Inputs!G149=0,0,'Contrib Margin'!H7/Inputs!G149)</f>
        <v>0</v>
      </c>
      <c r="F8832" s="83">
        <f>IF(SUM(Inputs!D149:G149)=0,0,'Contrib Margin'!H7/SUM(Inputs!D149:G149))</f>
        <v>0</v>
      </c>
      <c r="G8832" s="114">
        <f>IF(Inputs!I149=0,0,'Contrib Margin'!H7/Inputs!I149)</f>
        <v>0</v>
      </c>
      <c r="H8832" s="114">
        <f>IF(Inputs!J149=0,0,'Contrib Margin'!H7/Inputs!J149)</f>
        <v>0</v>
      </c>
      <c r="I8832" s="114">
        <f>IF(Inputs!K149=0,0,'Contrib Margin'!H7/Inputs!K149)</f>
        <v>0</v>
      </c>
      <c r="J8832" s="114">
        <f>IF(Inputs!L149=0,0,'Contrib Margin'!H7/Inputs!L149)</f>
        <v>0</v>
      </c>
      <c r="K8832" s="83">
        <f>IF(SUM(Inputs!I149:L149)=0,0,'Contrib Margin'!H7/SUM(Inputs!I149:L149))</f>
        <v>0</v>
      </c>
    </row>
    <row r="8833" spans="1:11" ht="12.75" customHeight="1">
      <c r="A8833" s="55" t="str">
        <f>"   "&amp;Labels!B75</f>
        <v xml:space="preserve">   Customer 7</v>
      </c>
      <c r="B8833" s="114">
        <f>IF(Inputs!D150=0,0,'Contrib Margin'!H7/Inputs!D150)</f>
        <v>0</v>
      </c>
      <c r="C8833" s="114">
        <f>IF(Inputs!E150=0,0,'Contrib Margin'!H7/Inputs!E150)</f>
        <v>0</v>
      </c>
      <c r="D8833" s="114">
        <f>IF(Inputs!F150=0,0,'Contrib Margin'!H7/Inputs!F150)</f>
        <v>0</v>
      </c>
      <c r="E8833" s="114">
        <f>IF(Inputs!G150=0,0,'Contrib Margin'!H7/Inputs!G150)</f>
        <v>0</v>
      </c>
      <c r="F8833" s="83">
        <f>IF(SUM(Inputs!D150:G150)=0,0,'Contrib Margin'!H7/SUM(Inputs!D150:G150))</f>
        <v>0</v>
      </c>
      <c r="G8833" s="114">
        <f>IF(Inputs!I150=0,0,'Contrib Margin'!H7/Inputs!I150)</f>
        <v>0</v>
      </c>
      <c r="H8833" s="114">
        <f>IF(Inputs!J150=0,0,'Contrib Margin'!H7/Inputs!J150)</f>
        <v>0</v>
      </c>
      <c r="I8833" s="114">
        <f>IF(Inputs!K150=0,0,'Contrib Margin'!H7/Inputs!K150)</f>
        <v>0</v>
      </c>
      <c r="J8833" s="114">
        <f>IF(Inputs!L150=0,0,'Contrib Margin'!H7/Inputs!L150)</f>
        <v>0</v>
      </c>
      <c r="K8833" s="83">
        <f>IF(SUM(Inputs!I150:L150)=0,0,'Contrib Margin'!H7/SUM(Inputs!I150:L150))</f>
        <v>0</v>
      </c>
    </row>
    <row r="8834" spans="1:11" ht="12.75" customHeight="1">
      <c r="A8834" s="55" t="str">
        <f>"   "&amp;Labels!B76</f>
        <v xml:space="preserve">   Customer 8</v>
      </c>
      <c r="B8834" s="114">
        <f>IF(Inputs!D151=0,0,'Contrib Margin'!H7/Inputs!D151)</f>
        <v>0</v>
      </c>
      <c r="C8834" s="114">
        <f>IF(Inputs!E151=0,0,'Contrib Margin'!H7/Inputs!E151)</f>
        <v>0</v>
      </c>
      <c r="D8834" s="114">
        <f>IF(Inputs!F151=0,0,'Contrib Margin'!H7/Inputs!F151)</f>
        <v>0</v>
      </c>
      <c r="E8834" s="114">
        <f>IF(Inputs!G151=0,0,'Contrib Margin'!H7/Inputs!G151)</f>
        <v>0</v>
      </c>
      <c r="F8834" s="83">
        <f>IF(SUM(Inputs!D151:G151)=0,0,'Contrib Margin'!H7/SUM(Inputs!D151:G151))</f>
        <v>0</v>
      </c>
      <c r="G8834" s="114">
        <f>IF(Inputs!I151=0,0,'Contrib Margin'!H7/Inputs!I151)</f>
        <v>0</v>
      </c>
      <c r="H8834" s="114">
        <f>IF(Inputs!J151=0,0,'Contrib Margin'!H7/Inputs!J151)</f>
        <v>0</v>
      </c>
      <c r="I8834" s="114">
        <f>IF(Inputs!K151=0,0,'Contrib Margin'!H7/Inputs!K151)</f>
        <v>0</v>
      </c>
      <c r="J8834" s="114">
        <f>IF(Inputs!L151=0,0,'Contrib Margin'!H7/Inputs!L151)</f>
        <v>0</v>
      </c>
      <c r="K8834" s="83">
        <f>IF(SUM(Inputs!I151:L151)=0,0,'Contrib Margin'!H7/SUM(Inputs!I151:L151))</f>
        <v>0</v>
      </c>
    </row>
    <row r="8835" spans="1:11" ht="12.75" customHeight="1">
      <c r="A8835" s="55" t="str">
        <f>"   "&amp;Labels!B77</f>
        <v xml:space="preserve">   Customer 9</v>
      </c>
      <c r="B8835" s="114">
        <f>IF(Inputs!D152=0,0,'Contrib Margin'!H7/Inputs!D152)</f>
        <v>0</v>
      </c>
      <c r="C8835" s="114">
        <f>IF(Inputs!E152=0,0,'Contrib Margin'!H7/Inputs!E152)</f>
        <v>0</v>
      </c>
      <c r="D8835" s="114">
        <f>IF(Inputs!F152=0,0,'Contrib Margin'!H7/Inputs!F152)</f>
        <v>0</v>
      </c>
      <c r="E8835" s="114">
        <f>IF(Inputs!G152=0,0,'Contrib Margin'!H7/Inputs!G152)</f>
        <v>0</v>
      </c>
      <c r="F8835" s="83">
        <f>IF(SUM(Inputs!D152:G152)=0,0,'Contrib Margin'!H7/SUM(Inputs!D152:G152))</f>
        <v>0</v>
      </c>
      <c r="G8835" s="114">
        <f>IF(Inputs!I152=0,0,'Contrib Margin'!H7/Inputs!I152)</f>
        <v>0</v>
      </c>
      <c r="H8835" s="114">
        <f>IF(Inputs!J152=0,0,'Contrib Margin'!H7/Inputs!J152)</f>
        <v>0</v>
      </c>
      <c r="I8835" s="114">
        <f>IF(Inputs!K152=0,0,'Contrib Margin'!H7/Inputs!K152)</f>
        <v>0</v>
      </c>
      <c r="J8835" s="114">
        <f>IF(Inputs!L152=0,0,'Contrib Margin'!H7/Inputs!L152)</f>
        <v>0</v>
      </c>
      <c r="K8835" s="83">
        <f>IF(SUM(Inputs!I152:L152)=0,0,'Contrib Margin'!H7/SUM(Inputs!I152:L152))</f>
        <v>0</v>
      </c>
    </row>
    <row r="8836" spans="1:11" ht="12.75" customHeight="1">
      <c r="A8836" s="55" t="str">
        <f>"   "&amp;Labels!B78</f>
        <v xml:space="preserve">   Customer 10</v>
      </c>
      <c r="B8836" s="114">
        <f>IF(Inputs!D153=0,0,'Contrib Margin'!H7/Inputs!D153)</f>
        <v>0</v>
      </c>
      <c r="C8836" s="114">
        <f>IF(Inputs!E153=0,0,'Contrib Margin'!H7/Inputs!E153)</f>
        <v>0</v>
      </c>
      <c r="D8836" s="114">
        <f>IF(Inputs!F153=0,0,'Contrib Margin'!H7/Inputs!F153)</f>
        <v>0</v>
      </c>
      <c r="E8836" s="114">
        <f>IF(Inputs!G153=0,0,'Contrib Margin'!H7/Inputs!G153)</f>
        <v>0</v>
      </c>
      <c r="F8836" s="83">
        <f>IF(SUM(Inputs!D153:G153)=0,0,'Contrib Margin'!H7/SUM(Inputs!D153:G153))</f>
        <v>0</v>
      </c>
      <c r="G8836" s="114">
        <f>IF(Inputs!I153=0,0,'Contrib Margin'!H7/Inputs!I153)</f>
        <v>0</v>
      </c>
      <c r="H8836" s="114">
        <f>IF(Inputs!J153=0,0,'Contrib Margin'!H7/Inputs!J153)</f>
        <v>0</v>
      </c>
      <c r="I8836" s="114">
        <f>IF(Inputs!K153=0,0,'Contrib Margin'!H7/Inputs!K153)</f>
        <v>0</v>
      </c>
      <c r="J8836" s="114">
        <f>IF(Inputs!L153=0,0,'Contrib Margin'!H7/Inputs!L153)</f>
        <v>0</v>
      </c>
      <c r="K8836" s="83">
        <f>IF(SUM(Inputs!I153:L153)=0,0,'Contrib Margin'!H7/SUM(Inputs!I153:L153))</f>
        <v>0</v>
      </c>
    </row>
    <row r="8837" spans="1:11" ht="12.75" customHeight="1">
      <c r="A8837" s="63" t="str">
        <f>"   "&amp;Labels!C68</f>
        <v xml:space="preserve">   Total</v>
      </c>
      <c r="B8837" s="112">
        <f>IF(Revenue!B80=0,0,'Contrib Margin'!H7/Revenue!B80)</f>
        <v>0</v>
      </c>
      <c r="C8837" s="112">
        <f>IF(Revenue!C80=0,0,'Contrib Margin'!H7/Revenue!C80)</f>
        <v>0</v>
      </c>
      <c r="D8837" s="112">
        <f>IF(Revenue!D80=0,0,'Contrib Margin'!H7/Revenue!D80)</f>
        <v>0</v>
      </c>
      <c r="E8837" s="112">
        <f>IF(Revenue!E80=0,0,'Contrib Margin'!H7/Revenue!E80)</f>
        <v>0</v>
      </c>
      <c r="F8837" s="83">
        <f>IF(SUM(Revenue!B80:E80)=0,0,'Contrib Margin'!H7/SUM(Revenue!B80:E80))</f>
        <v>0</v>
      </c>
      <c r="G8837" s="112">
        <f>IF(Revenue!G80=0,0,'Contrib Margin'!H7/Revenue!G80)</f>
        <v>0</v>
      </c>
      <c r="H8837" s="112">
        <f>IF(Revenue!H80=0,0,'Contrib Margin'!H7/Revenue!H80)</f>
        <v>0</v>
      </c>
      <c r="I8837" s="112">
        <f>IF(Revenue!I80=0,0,'Contrib Margin'!H7/Revenue!I80)</f>
        <v>0</v>
      </c>
      <c r="J8837" s="112">
        <f>IF(Revenue!J80=0,0,'Contrib Margin'!H7/Revenue!J80)</f>
        <v>0</v>
      </c>
      <c r="K8837" s="83">
        <f>IF(SUM(Revenue!G80:J80)=0,0,'Contrib Margin'!H7/SUM(Revenue!G80:J80))</f>
        <v>0</v>
      </c>
    </row>
    <row r="8838" spans="1:11" ht="12.75" customHeight="1">
      <c r="A8838" s="63" t="str">
        <f>Labels!B101</f>
        <v>Product 7</v>
      </c>
      <c r="B8838" s="112"/>
      <c r="C8838" s="112"/>
      <c r="D8838" s="112"/>
      <c r="E8838" s="112"/>
      <c r="F8838" s="83"/>
      <c r="G8838" s="112"/>
      <c r="H8838" s="112"/>
      <c r="I8838" s="112"/>
      <c r="J8838" s="112"/>
      <c r="K8838" s="83"/>
    </row>
    <row r="8839" spans="1:11" ht="12.75" customHeight="1">
      <c r="A8839" s="55" t="str">
        <f>"   "&amp;Labels!B69</f>
        <v xml:space="preserve">   Customer 1</v>
      </c>
      <c r="B8839" s="114">
        <f>IF(Inputs!D154=0,0,'Contrib Margin'!H7/Inputs!D154)</f>
        <v>0</v>
      </c>
      <c r="C8839" s="114">
        <f>IF(Inputs!E154=0,0,'Contrib Margin'!H7/Inputs!E154)</f>
        <v>0</v>
      </c>
      <c r="D8839" s="114">
        <f>IF(Inputs!F154=0,0,'Contrib Margin'!H7/Inputs!F154)</f>
        <v>0</v>
      </c>
      <c r="E8839" s="114">
        <f>IF(Inputs!G154=0,0,'Contrib Margin'!H7/Inputs!G154)</f>
        <v>0</v>
      </c>
      <c r="F8839" s="83">
        <f>IF(SUM(Inputs!D154:G154)=0,0,'Contrib Margin'!H7/SUM(Inputs!D154:G154))</f>
        <v>0</v>
      </c>
      <c r="G8839" s="114">
        <f>IF(Inputs!I154=0,0,'Contrib Margin'!H7/Inputs!I154)</f>
        <v>0</v>
      </c>
      <c r="H8839" s="114">
        <f>IF(Inputs!J154=0,0,'Contrib Margin'!H7/Inputs!J154)</f>
        <v>0</v>
      </c>
      <c r="I8839" s="114">
        <f>IF(Inputs!K154=0,0,'Contrib Margin'!H7/Inputs!K154)</f>
        <v>0</v>
      </c>
      <c r="J8839" s="114">
        <f>IF(Inputs!L154=0,0,'Contrib Margin'!H7/Inputs!L154)</f>
        <v>0</v>
      </c>
      <c r="K8839" s="83">
        <f>IF(SUM(Inputs!I154:L154)=0,0,'Contrib Margin'!H7/SUM(Inputs!I154:L154))</f>
        <v>0</v>
      </c>
    </row>
    <row r="8840" spans="1:11" ht="12.75" customHeight="1">
      <c r="A8840" s="55" t="str">
        <f>"   "&amp;Labels!B70</f>
        <v xml:space="preserve">   Customer 2</v>
      </c>
      <c r="B8840" s="114">
        <f>IF(Inputs!D155=0,0,'Contrib Margin'!H7/Inputs!D155)</f>
        <v>0</v>
      </c>
      <c r="C8840" s="114">
        <f>IF(Inputs!E155=0,0,'Contrib Margin'!H7/Inputs!E155)</f>
        <v>0</v>
      </c>
      <c r="D8840" s="114">
        <f>IF(Inputs!F155=0,0,'Contrib Margin'!H7/Inputs!F155)</f>
        <v>0</v>
      </c>
      <c r="E8840" s="114">
        <f>IF(Inputs!G155=0,0,'Contrib Margin'!H7/Inputs!G155)</f>
        <v>0</v>
      </c>
      <c r="F8840" s="83">
        <f>IF(SUM(Inputs!D155:G155)=0,0,'Contrib Margin'!H7/SUM(Inputs!D155:G155))</f>
        <v>0</v>
      </c>
      <c r="G8840" s="114">
        <f>IF(Inputs!I155=0,0,'Contrib Margin'!H7/Inputs!I155)</f>
        <v>0</v>
      </c>
      <c r="H8840" s="114">
        <f>IF(Inputs!J155=0,0,'Contrib Margin'!H7/Inputs!J155)</f>
        <v>0</v>
      </c>
      <c r="I8840" s="114">
        <f>IF(Inputs!K155=0,0,'Contrib Margin'!H7/Inputs!K155)</f>
        <v>0</v>
      </c>
      <c r="J8840" s="114">
        <f>IF(Inputs!L155=0,0,'Contrib Margin'!H7/Inputs!L155)</f>
        <v>0</v>
      </c>
      <c r="K8840" s="83">
        <f>IF(SUM(Inputs!I155:L155)=0,0,'Contrib Margin'!H7/SUM(Inputs!I155:L155))</f>
        <v>0</v>
      </c>
    </row>
    <row r="8841" spans="1:11" ht="12.75" customHeight="1">
      <c r="A8841" s="55" t="str">
        <f>"   "&amp;Labels!B71</f>
        <v xml:space="preserve">   Customer 3</v>
      </c>
      <c r="B8841" s="114">
        <f>IF(Inputs!D156=0,0,'Contrib Margin'!H7/Inputs!D156)</f>
        <v>0</v>
      </c>
      <c r="C8841" s="114">
        <f>IF(Inputs!E156=0,0,'Contrib Margin'!H7/Inputs!E156)</f>
        <v>0</v>
      </c>
      <c r="D8841" s="114">
        <f>IF(Inputs!F156=0,0,'Contrib Margin'!H7/Inputs!F156)</f>
        <v>0</v>
      </c>
      <c r="E8841" s="114">
        <f>IF(Inputs!G156=0,0,'Contrib Margin'!H7/Inputs!G156)</f>
        <v>0</v>
      </c>
      <c r="F8841" s="83">
        <f>IF(SUM(Inputs!D156:G156)=0,0,'Contrib Margin'!H7/SUM(Inputs!D156:G156))</f>
        <v>0</v>
      </c>
      <c r="G8841" s="114">
        <f>IF(Inputs!I156=0,0,'Contrib Margin'!H7/Inputs!I156)</f>
        <v>0</v>
      </c>
      <c r="H8841" s="114">
        <f>IF(Inputs!J156=0,0,'Contrib Margin'!H7/Inputs!J156)</f>
        <v>0</v>
      </c>
      <c r="I8841" s="114">
        <f>IF(Inputs!K156=0,0,'Contrib Margin'!H7/Inputs!K156)</f>
        <v>0</v>
      </c>
      <c r="J8841" s="114">
        <f>IF(Inputs!L156=0,0,'Contrib Margin'!H7/Inputs!L156)</f>
        <v>0</v>
      </c>
      <c r="K8841" s="83">
        <f>IF(SUM(Inputs!I156:L156)=0,0,'Contrib Margin'!H7/SUM(Inputs!I156:L156))</f>
        <v>0</v>
      </c>
    </row>
    <row r="8842" spans="1:11" ht="12.75" customHeight="1">
      <c r="A8842" s="55" t="str">
        <f>"   "&amp;Labels!B72</f>
        <v xml:space="preserve">   Customer 4</v>
      </c>
      <c r="B8842" s="114">
        <f>IF(Inputs!D157=0,0,'Contrib Margin'!H7/Inputs!D157)</f>
        <v>0</v>
      </c>
      <c r="C8842" s="114">
        <f>IF(Inputs!E157=0,0,'Contrib Margin'!H7/Inputs!E157)</f>
        <v>0</v>
      </c>
      <c r="D8842" s="114">
        <f>IF(Inputs!F157=0,0,'Contrib Margin'!H7/Inputs!F157)</f>
        <v>0</v>
      </c>
      <c r="E8842" s="114">
        <f>IF(Inputs!G157=0,0,'Contrib Margin'!H7/Inputs!G157)</f>
        <v>0</v>
      </c>
      <c r="F8842" s="83">
        <f>IF(SUM(Inputs!D157:G157)=0,0,'Contrib Margin'!H7/SUM(Inputs!D157:G157))</f>
        <v>0</v>
      </c>
      <c r="G8842" s="114">
        <f>IF(Inputs!I157=0,0,'Contrib Margin'!H7/Inputs!I157)</f>
        <v>0</v>
      </c>
      <c r="H8842" s="114">
        <f>IF(Inputs!J157=0,0,'Contrib Margin'!H7/Inputs!J157)</f>
        <v>0</v>
      </c>
      <c r="I8842" s="114">
        <f>IF(Inputs!K157=0,0,'Contrib Margin'!H7/Inputs!K157)</f>
        <v>0</v>
      </c>
      <c r="J8842" s="114">
        <f>IF(Inputs!L157=0,0,'Contrib Margin'!H7/Inputs!L157)</f>
        <v>0</v>
      </c>
      <c r="K8842" s="83">
        <f>IF(SUM(Inputs!I157:L157)=0,0,'Contrib Margin'!H7/SUM(Inputs!I157:L157))</f>
        <v>0</v>
      </c>
    </row>
    <row r="8843" spans="1:11" ht="12.75" customHeight="1">
      <c r="A8843" s="55" t="str">
        <f>"   "&amp;Labels!B73</f>
        <v xml:space="preserve">   Customer 5</v>
      </c>
      <c r="B8843" s="114">
        <f>IF(Inputs!D158=0,0,'Contrib Margin'!H7/Inputs!D158)</f>
        <v>0</v>
      </c>
      <c r="C8843" s="114">
        <f>IF(Inputs!E158=0,0,'Contrib Margin'!H7/Inputs!E158)</f>
        <v>0</v>
      </c>
      <c r="D8843" s="114">
        <f>IF(Inputs!F158=0,0,'Contrib Margin'!H7/Inputs!F158)</f>
        <v>0</v>
      </c>
      <c r="E8843" s="114">
        <f>IF(Inputs!G158=0,0,'Contrib Margin'!H7/Inputs!G158)</f>
        <v>0</v>
      </c>
      <c r="F8843" s="83">
        <f>IF(SUM(Inputs!D158:G158)=0,0,'Contrib Margin'!H7/SUM(Inputs!D158:G158))</f>
        <v>0</v>
      </c>
      <c r="G8843" s="114">
        <f>IF(Inputs!I158=0,0,'Contrib Margin'!H7/Inputs!I158)</f>
        <v>0</v>
      </c>
      <c r="H8843" s="114">
        <f>IF(Inputs!J158=0,0,'Contrib Margin'!H7/Inputs!J158)</f>
        <v>0</v>
      </c>
      <c r="I8843" s="114">
        <f>IF(Inputs!K158=0,0,'Contrib Margin'!H7/Inputs!K158)</f>
        <v>0</v>
      </c>
      <c r="J8843" s="114">
        <f>IF(Inputs!L158=0,0,'Contrib Margin'!H7/Inputs!L158)</f>
        <v>0</v>
      </c>
      <c r="K8843" s="83">
        <f>IF(SUM(Inputs!I158:L158)=0,0,'Contrib Margin'!H7/SUM(Inputs!I158:L158))</f>
        <v>0</v>
      </c>
    </row>
    <row r="8844" spans="1:11" ht="12.75" customHeight="1">
      <c r="A8844" s="55" t="str">
        <f>"   "&amp;Labels!B74</f>
        <v xml:space="preserve">   Customer 6</v>
      </c>
      <c r="B8844" s="114">
        <f>IF(Inputs!D159=0,0,'Contrib Margin'!H7/Inputs!D159)</f>
        <v>0</v>
      </c>
      <c r="C8844" s="114">
        <f>IF(Inputs!E159=0,0,'Contrib Margin'!H7/Inputs!E159)</f>
        <v>0</v>
      </c>
      <c r="D8844" s="114">
        <f>IF(Inputs!F159=0,0,'Contrib Margin'!H7/Inputs!F159)</f>
        <v>0</v>
      </c>
      <c r="E8844" s="114">
        <f>IF(Inputs!G159=0,0,'Contrib Margin'!H7/Inputs!G159)</f>
        <v>0</v>
      </c>
      <c r="F8844" s="83">
        <f>IF(SUM(Inputs!D159:G159)=0,0,'Contrib Margin'!H7/SUM(Inputs!D159:G159))</f>
        <v>0</v>
      </c>
      <c r="G8844" s="114">
        <f>IF(Inputs!I159=0,0,'Contrib Margin'!H7/Inputs!I159)</f>
        <v>0</v>
      </c>
      <c r="H8844" s="114">
        <f>IF(Inputs!J159=0,0,'Contrib Margin'!H7/Inputs!J159)</f>
        <v>0</v>
      </c>
      <c r="I8844" s="114">
        <f>IF(Inputs!K159=0,0,'Contrib Margin'!H7/Inputs!K159)</f>
        <v>0</v>
      </c>
      <c r="J8844" s="114">
        <f>IF(Inputs!L159=0,0,'Contrib Margin'!H7/Inputs!L159)</f>
        <v>0</v>
      </c>
      <c r="K8844" s="83">
        <f>IF(SUM(Inputs!I159:L159)=0,0,'Contrib Margin'!H7/SUM(Inputs!I159:L159))</f>
        <v>0</v>
      </c>
    </row>
    <row r="8845" spans="1:11" ht="12.75" customHeight="1">
      <c r="A8845" s="55" t="str">
        <f>"   "&amp;Labels!B75</f>
        <v xml:space="preserve">   Customer 7</v>
      </c>
      <c r="B8845" s="114">
        <f>IF(Inputs!D160=0,0,'Contrib Margin'!H7/Inputs!D160)</f>
        <v>0</v>
      </c>
      <c r="C8845" s="114">
        <f>IF(Inputs!E160=0,0,'Contrib Margin'!H7/Inputs!E160)</f>
        <v>0</v>
      </c>
      <c r="D8845" s="114">
        <f>IF(Inputs!F160=0,0,'Contrib Margin'!H7/Inputs!F160)</f>
        <v>0</v>
      </c>
      <c r="E8845" s="114">
        <f>IF(Inputs!G160=0,0,'Contrib Margin'!H7/Inputs!G160)</f>
        <v>0</v>
      </c>
      <c r="F8845" s="83">
        <f>IF(SUM(Inputs!D160:G160)=0,0,'Contrib Margin'!H7/SUM(Inputs!D160:G160))</f>
        <v>0</v>
      </c>
      <c r="G8845" s="114">
        <f>IF(Inputs!I160=0,0,'Contrib Margin'!H7/Inputs!I160)</f>
        <v>0</v>
      </c>
      <c r="H8845" s="114">
        <f>IF(Inputs!J160=0,0,'Contrib Margin'!H7/Inputs!J160)</f>
        <v>0</v>
      </c>
      <c r="I8845" s="114">
        <f>IF(Inputs!K160=0,0,'Contrib Margin'!H7/Inputs!K160)</f>
        <v>0</v>
      </c>
      <c r="J8845" s="114">
        <f>IF(Inputs!L160=0,0,'Contrib Margin'!H7/Inputs!L160)</f>
        <v>0</v>
      </c>
      <c r="K8845" s="83">
        <f>IF(SUM(Inputs!I160:L160)=0,0,'Contrib Margin'!H7/SUM(Inputs!I160:L160))</f>
        <v>0</v>
      </c>
    </row>
    <row r="8846" spans="1:11" ht="12.75" customHeight="1">
      <c r="A8846" s="55" t="str">
        <f>"   "&amp;Labels!B76</f>
        <v xml:space="preserve">   Customer 8</v>
      </c>
      <c r="B8846" s="114">
        <f>IF(Inputs!D161=0,0,'Contrib Margin'!H7/Inputs!D161)</f>
        <v>0</v>
      </c>
      <c r="C8846" s="114">
        <f>IF(Inputs!E161=0,0,'Contrib Margin'!H7/Inputs!E161)</f>
        <v>0</v>
      </c>
      <c r="D8846" s="114">
        <f>IF(Inputs!F161=0,0,'Contrib Margin'!H7/Inputs!F161)</f>
        <v>0</v>
      </c>
      <c r="E8846" s="114">
        <f>IF(Inputs!G161=0,0,'Contrib Margin'!H7/Inputs!G161)</f>
        <v>0</v>
      </c>
      <c r="F8846" s="83">
        <f>IF(SUM(Inputs!D161:G161)=0,0,'Contrib Margin'!H7/SUM(Inputs!D161:G161))</f>
        <v>0</v>
      </c>
      <c r="G8846" s="114">
        <f>IF(Inputs!I161=0,0,'Contrib Margin'!H7/Inputs!I161)</f>
        <v>0</v>
      </c>
      <c r="H8846" s="114">
        <f>IF(Inputs!J161=0,0,'Contrib Margin'!H7/Inputs!J161)</f>
        <v>0</v>
      </c>
      <c r="I8846" s="114">
        <f>IF(Inputs!K161=0,0,'Contrib Margin'!H7/Inputs!K161)</f>
        <v>0</v>
      </c>
      <c r="J8846" s="114">
        <f>IF(Inputs!L161=0,0,'Contrib Margin'!H7/Inputs!L161)</f>
        <v>0</v>
      </c>
      <c r="K8846" s="83">
        <f>IF(SUM(Inputs!I161:L161)=0,0,'Contrib Margin'!H7/SUM(Inputs!I161:L161))</f>
        <v>0</v>
      </c>
    </row>
    <row r="8847" spans="1:11" ht="12.75" customHeight="1">
      <c r="A8847" s="55" t="str">
        <f>"   "&amp;Labels!B77</f>
        <v xml:space="preserve">   Customer 9</v>
      </c>
      <c r="B8847" s="114">
        <f>IF(Inputs!D162=0,0,'Contrib Margin'!H7/Inputs!D162)</f>
        <v>0</v>
      </c>
      <c r="C8847" s="114">
        <f>IF(Inputs!E162=0,0,'Contrib Margin'!H7/Inputs!E162)</f>
        <v>0</v>
      </c>
      <c r="D8847" s="114">
        <f>IF(Inputs!F162=0,0,'Contrib Margin'!H7/Inputs!F162)</f>
        <v>0</v>
      </c>
      <c r="E8847" s="114">
        <f>IF(Inputs!G162=0,0,'Contrib Margin'!H7/Inputs!G162)</f>
        <v>0</v>
      </c>
      <c r="F8847" s="83">
        <f>IF(SUM(Inputs!D162:G162)=0,0,'Contrib Margin'!H7/SUM(Inputs!D162:G162))</f>
        <v>0</v>
      </c>
      <c r="G8847" s="114">
        <f>IF(Inputs!I162=0,0,'Contrib Margin'!H7/Inputs!I162)</f>
        <v>0</v>
      </c>
      <c r="H8847" s="114">
        <f>IF(Inputs!J162=0,0,'Contrib Margin'!H7/Inputs!J162)</f>
        <v>0</v>
      </c>
      <c r="I8847" s="114">
        <f>IF(Inputs!K162=0,0,'Contrib Margin'!H7/Inputs!K162)</f>
        <v>0</v>
      </c>
      <c r="J8847" s="114">
        <f>IF(Inputs!L162=0,0,'Contrib Margin'!H7/Inputs!L162)</f>
        <v>0</v>
      </c>
      <c r="K8847" s="83">
        <f>IF(SUM(Inputs!I162:L162)=0,0,'Contrib Margin'!H7/SUM(Inputs!I162:L162))</f>
        <v>0</v>
      </c>
    </row>
    <row r="8848" spans="1:11" ht="12.75" customHeight="1">
      <c r="A8848" s="55" t="str">
        <f>"   "&amp;Labels!B78</f>
        <v xml:space="preserve">   Customer 10</v>
      </c>
      <c r="B8848" s="114">
        <f>IF(Inputs!D163=0,0,'Contrib Margin'!H7/Inputs!D163)</f>
        <v>0</v>
      </c>
      <c r="C8848" s="114">
        <f>IF(Inputs!E163=0,0,'Contrib Margin'!H7/Inputs!E163)</f>
        <v>0</v>
      </c>
      <c r="D8848" s="114">
        <f>IF(Inputs!F163=0,0,'Contrib Margin'!H7/Inputs!F163)</f>
        <v>0</v>
      </c>
      <c r="E8848" s="114">
        <f>IF(Inputs!G163=0,0,'Contrib Margin'!H7/Inputs!G163)</f>
        <v>0</v>
      </c>
      <c r="F8848" s="83">
        <f>IF(SUM(Inputs!D163:G163)=0,0,'Contrib Margin'!H7/SUM(Inputs!D163:G163))</f>
        <v>0</v>
      </c>
      <c r="G8848" s="114">
        <f>IF(Inputs!I163=0,0,'Contrib Margin'!H7/Inputs!I163)</f>
        <v>0</v>
      </c>
      <c r="H8848" s="114">
        <f>IF(Inputs!J163=0,0,'Contrib Margin'!H7/Inputs!J163)</f>
        <v>0</v>
      </c>
      <c r="I8848" s="114">
        <f>IF(Inputs!K163=0,0,'Contrib Margin'!H7/Inputs!K163)</f>
        <v>0</v>
      </c>
      <c r="J8848" s="114">
        <f>IF(Inputs!L163=0,0,'Contrib Margin'!H7/Inputs!L163)</f>
        <v>0</v>
      </c>
      <c r="K8848" s="83">
        <f>IF(SUM(Inputs!I163:L163)=0,0,'Contrib Margin'!H7/SUM(Inputs!I163:L163))</f>
        <v>0</v>
      </c>
    </row>
    <row r="8849" spans="1:11" ht="12.75" customHeight="1">
      <c r="A8849" s="63" t="str">
        <f>"   "&amp;Labels!C68</f>
        <v xml:space="preserve">   Total</v>
      </c>
      <c r="B8849" s="112">
        <f>IF(Revenue!B92=0,0,'Contrib Margin'!H7/Revenue!B92)</f>
        <v>0</v>
      </c>
      <c r="C8849" s="112">
        <f>IF(Revenue!C92=0,0,'Contrib Margin'!H7/Revenue!C92)</f>
        <v>0</v>
      </c>
      <c r="D8849" s="112">
        <f>IF(Revenue!D92=0,0,'Contrib Margin'!H7/Revenue!D92)</f>
        <v>0</v>
      </c>
      <c r="E8849" s="112">
        <f>IF(Revenue!E92=0,0,'Contrib Margin'!H7/Revenue!E92)</f>
        <v>0</v>
      </c>
      <c r="F8849" s="83">
        <f>IF(SUM(Revenue!B92:E92)=0,0,'Contrib Margin'!H7/SUM(Revenue!B92:E92))</f>
        <v>0</v>
      </c>
      <c r="G8849" s="112">
        <f>IF(Revenue!G92=0,0,'Contrib Margin'!H7/Revenue!G92)</f>
        <v>0</v>
      </c>
      <c r="H8849" s="112">
        <f>IF(Revenue!H92=0,0,'Contrib Margin'!H7/Revenue!H92)</f>
        <v>0</v>
      </c>
      <c r="I8849" s="112">
        <f>IF(Revenue!I92=0,0,'Contrib Margin'!H7/Revenue!I92)</f>
        <v>0</v>
      </c>
      <c r="J8849" s="112">
        <f>IF(Revenue!J92=0,0,'Contrib Margin'!H7/Revenue!J92)</f>
        <v>0</v>
      </c>
      <c r="K8849" s="83">
        <f>IF(SUM(Revenue!G92:J92)=0,0,'Contrib Margin'!H7/SUM(Revenue!G92:J92))</f>
        <v>0</v>
      </c>
    </row>
    <row r="8850" spans="1:11" ht="12.75" customHeight="1">
      <c r="A8850" s="63" t="str">
        <f>Labels!B102</f>
        <v>Product 8</v>
      </c>
      <c r="B8850" s="112"/>
      <c r="C8850" s="112"/>
      <c r="D8850" s="112"/>
      <c r="E8850" s="112"/>
      <c r="F8850" s="83"/>
      <c r="G8850" s="112"/>
      <c r="H8850" s="112"/>
      <c r="I8850" s="112"/>
      <c r="J8850" s="112"/>
      <c r="K8850" s="83"/>
    </row>
    <row r="8851" spans="1:11" ht="12.75" customHeight="1">
      <c r="A8851" s="55" t="str">
        <f>"   "&amp;Labels!B69</f>
        <v xml:space="preserve">   Customer 1</v>
      </c>
      <c r="B8851" s="114">
        <f>IF(Inputs!D164=0,0,'Contrib Margin'!H7/Inputs!D164)</f>
        <v>0</v>
      </c>
      <c r="C8851" s="114">
        <f>IF(Inputs!E164=0,0,'Contrib Margin'!H7/Inputs!E164)</f>
        <v>0</v>
      </c>
      <c r="D8851" s="114">
        <f>IF(Inputs!F164=0,0,'Contrib Margin'!H7/Inputs!F164)</f>
        <v>0</v>
      </c>
      <c r="E8851" s="114">
        <f>IF(Inputs!G164=0,0,'Contrib Margin'!H7/Inputs!G164)</f>
        <v>0</v>
      </c>
      <c r="F8851" s="83">
        <f>IF(SUM(Inputs!D164:G164)=0,0,'Contrib Margin'!H7/SUM(Inputs!D164:G164))</f>
        <v>0</v>
      </c>
      <c r="G8851" s="114">
        <f>IF(Inputs!I164=0,0,'Contrib Margin'!H7/Inputs!I164)</f>
        <v>0</v>
      </c>
      <c r="H8851" s="114">
        <f>IF(Inputs!J164=0,0,'Contrib Margin'!H7/Inputs!J164)</f>
        <v>0</v>
      </c>
      <c r="I8851" s="114">
        <f>IF(Inputs!K164=0,0,'Contrib Margin'!H7/Inputs!K164)</f>
        <v>0</v>
      </c>
      <c r="J8851" s="114">
        <f>IF(Inputs!L164=0,0,'Contrib Margin'!H7/Inputs!L164)</f>
        <v>0</v>
      </c>
      <c r="K8851" s="83">
        <f>IF(SUM(Inputs!I164:L164)=0,0,'Contrib Margin'!H7/SUM(Inputs!I164:L164))</f>
        <v>0</v>
      </c>
    </row>
    <row r="8852" spans="1:11" ht="12.75" customHeight="1">
      <c r="A8852" s="55" t="str">
        <f>"   "&amp;Labels!B70</f>
        <v xml:space="preserve">   Customer 2</v>
      </c>
      <c r="B8852" s="114">
        <f>IF(Inputs!D165=0,0,'Contrib Margin'!H7/Inputs!D165)</f>
        <v>0</v>
      </c>
      <c r="C8852" s="114">
        <f>IF(Inputs!E165=0,0,'Contrib Margin'!H7/Inputs!E165)</f>
        <v>0</v>
      </c>
      <c r="D8852" s="114">
        <f>IF(Inputs!F165=0,0,'Contrib Margin'!H7/Inputs!F165)</f>
        <v>0</v>
      </c>
      <c r="E8852" s="114">
        <f>IF(Inputs!G165=0,0,'Contrib Margin'!H7/Inputs!G165)</f>
        <v>0</v>
      </c>
      <c r="F8852" s="83">
        <f>IF(SUM(Inputs!D165:G165)=0,0,'Contrib Margin'!H7/SUM(Inputs!D165:G165))</f>
        <v>0</v>
      </c>
      <c r="G8852" s="114">
        <f>IF(Inputs!I165=0,0,'Contrib Margin'!H7/Inputs!I165)</f>
        <v>0</v>
      </c>
      <c r="H8852" s="114">
        <f>IF(Inputs!J165=0,0,'Contrib Margin'!H7/Inputs!J165)</f>
        <v>0</v>
      </c>
      <c r="I8852" s="114">
        <f>IF(Inputs!K165=0,0,'Contrib Margin'!H7/Inputs!K165)</f>
        <v>0</v>
      </c>
      <c r="J8852" s="114">
        <f>IF(Inputs!L165=0,0,'Contrib Margin'!H7/Inputs!L165)</f>
        <v>0</v>
      </c>
      <c r="K8852" s="83">
        <f>IF(SUM(Inputs!I165:L165)=0,0,'Contrib Margin'!H7/SUM(Inputs!I165:L165))</f>
        <v>0</v>
      </c>
    </row>
    <row r="8853" spans="1:11" ht="12.75" customHeight="1">
      <c r="A8853" s="55" t="str">
        <f>"   "&amp;Labels!B71</f>
        <v xml:space="preserve">   Customer 3</v>
      </c>
      <c r="B8853" s="114">
        <f>IF(Inputs!D166=0,0,'Contrib Margin'!H7/Inputs!D166)</f>
        <v>0</v>
      </c>
      <c r="C8853" s="114">
        <f>IF(Inputs!E166=0,0,'Contrib Margin'!H7/Inputs!E166)</f>
        <v>0</v>
      </c>
      <c r="D8853" s="114">
        <f>IF(Inputs!F166=0,0,'Contrib Margin'!H7/Inputs!F166)</f>
        <v>0</v>
      </c>
      <c r="E8853" s="114">
        <f>IF(Inputs!G166=0,0,'Contrib Margin'!H7/Inputs!G166)</f>
        <v>0</v>
      </c>
      <c r="F8853" s="83">
        <f>IF(SUM(Inputs!D166:G166)=0,0,'Contrib Margin'!H7/SUM(Inputs!D166:G166))</f>
        <v>0</v>
      </c>
      <c r="G8853" s="114">
        <f>IF(Inputs!I166=0,0,'Contrib Margin'!H7/Inputs!I166)</f>
        <v>0</v>
      </c>
      <c r="H8853" s="114">
        <f>IF(Inputs!J166=0,0,'Contrib Margin'!H7/Inputs!J166)</f>
        <v>0</v>
      </c>
      <c r="I8853" s="114">
        <f>IF(Inputs!K166=0,0,'Contrib Margin'!H7/Inputs!K166)</f>
        <v>0</v>
      </c>
      <c r="J8853" s="114">
        <f>IF(Inputs!L166=0,0,'Contrib Margin'!H7/Inputs!L166)</f>
        <v>0</v>
      </c>
      <c r="K8853" s="83">
        <f>IF(SUM(Inputs!I166:L166)=0,0,'Contrib Margin'!H7/SUM(Inputs!I166:L166))</f>
        <v>0</v>
      </c>
    </row>
    <row r="8854" spans="1:11" ht="12.75" customHeight="1">
      <c r="A8854" s="55" t="str">
        <f>"   "&amp;Labels!B72</f>
        <v xml:space="preserve">   Customer 4</v>
      </c>
      <c r="B8854" s="114">
        <f>IF(Inputs!D167=0,0,'Contrib Margin'!H7/Inputs!D167)</f>
        <v>0</v>
      </c>
      <c r="C8854" s="114">
        <f>IF(Inputs!E167=0,0,'Contrib Margin'!H7/Inputs!E167)</f>
        <v>0</v>
      </c>
      <c r="D8854" s="114">
        <f>IF(Inputs!F167=0,0,'Contrib Margin'!H7/Inputs!F167)</f>
        <v>0</v>
      </c>
      <c r="E8854" s="114">
        <f>IF(Inputs!G167=0,0,'Contrib Margin'!H7/Inputs!G167)</f>
        <v>0</v>
      </c>
      <c r="F8854" s="83">
        <f>IF(SUM(Inputs!D167:G167)=0,0,'Contrib Margin'!H7/SUM(Inputs!D167:G167))</f>
        <v>0</v>
      </c>
      <c r="G8854" s="114">
        <f>IF(Inputs!I167=0,0,'Contrib Margin'!H7/Inputs!I167)</f>
        <v>0</v>
      </c>
      <c r="H8854" s="114">
        <f>IF(Inputs!J167=0,0,'Contrib Margin'!H7/Inputs!J167)</f>
        <v>0</v>
      </c>
      <c r="I8854" s="114">
        <f>IF(Inputs!K167=0,0,'Contrib Margin'!H7/Inputs!K167)</f>
        <v>0</v>
      </c>
      <c r="J8854" s="114">
        <f>IF(Inputs!L167=0,0,'Contrib Margin'!H7/Inputs!L167)</f>
        <v>0</v>
      </c>
      <c r="K8854" s="83">
        <f>IF(SUM(Inputs!I167:L167)=0,0,'Contrib Margin'!H7/SUM(Inputs!I167:L167))</f>
        <v>0</v>
      </c>
    </row>
    <row r="8855" spans="1:11" ht="12.75" customHeight="1">
      <c r="A8855" s="55" t="str">
        <f>"   "&amp;Labels!B73</f>
        <v xml:space="preserve">   Customer 5</v>
      </c>
      <c r="B8855" s="114">
        <f>IF(Inputs!D168=0,0,'Contrib Margin'!H7/Inputs!D168)</f>
        <v>0</v>
      </c>
      <c r="C8855" s="114">
        <f>IF(Inputs!E168=0,0,'Contrib Margin'!H7/Inputs!E168)</f>
        <v>0</v>
      </c>
      <c r="D8855" s="114">
        <f>IF(Inputs!F168=0,0,'Contrib Margin'!H7/Inputs!F168)</f>
        <v>0</v>
      </c>
      <c r="E8855" s="114">
        <f>IF(Inputs!G168=0,0,'Contrib Margin'!H7/Inputs!G168)</f>
        <v>0</v>
      </c>
      <c r="F8855" s="83">
        <f>IF(SUM(Inputs!D168:G168)=0,0,'Contrib Margin'!H7/SUM(Inputs!D168:G168))</f>
        <v>0</v>
      </c>
      <c r="G8855" s="114">
        <f>IF(Inputs!I168=0,0,'Contrib Margin'!H7/Inputs!I168)</f>
        <v>0</v>
      </c>
      <c r="H8855" s="114">
        <f>IF(Inputs!J168=0,0,'Contrib Margin'!H7/Inputs!J168)</f>
        <v>0</v>
      </c>
      <c r="I8855" s="114">
        <f>IF(Inputs!K168=0,0,'Contrib Margin'!H7/Inputs!K168)</f>
        <v>0</v>
      </c>
      <c r="J8855" s="114">
        <f>IF(Inputs!L168=0,0,'Contrib Margin'!H7/Inputs!L168)</f>
        <v>0</v>
      </c>
      <c r="K8855" s="83">
        <f>IF(SUM(Inputs!I168:L168)=0,0,'Contrib Margin'!H7/SUM(Inputs!I168:L168))</f>
        <v>0</v>
      </c>
    </row>
    <row r="8856" spans="1:11" ht="12.75" customHeight="1">
      <c r="A8856" s="55" t="str">
        <f>"   "&amp;Labels!B74</f>
        <v xml:space="preserve">   Customer 6</v>
      </c>
      <c r="B8856" s="114">
        <f>IF(Inputs!D169=0,0,'Contrib Margin'!H7/Inputs!D169)</f>
        <v>0</v>
      </c>
      <c r="C8856" s="114">
        <f>IF(Inputs!E169=0,0,'Contrib Margin'!H7/Inputs!E169)</f>
        <v>0</v>
      </c>
      <c r="D8856" s="114">
        <f>IF(Inputs!F169=0,0,'Contrib Margin'!H7/Inputs!F169)</f>
        <v>0</v>
      </c>
      <c r="E8856" s="114">
        <f>IF(Inputs!G169=0,0,'Contrib Margin'!H7/Inputs!G169)</f>
        <v>0</v>
      </c>
      <c r="F8856" s="83">
        <f>IF(SUM(Inputs!D169:G169)=0,0,'Contrib Margin'!H7/SUM(Inputs!D169:G169))</f>
        <v>0</v>
      </c>
      <c r="G8856" s="114">
        <f>IF(Inputs!I169=0,0,'Contrib Margin'!H7/Inputs!I169)</f>
        <v>0</v>
      </c>
      <c r="H8856" s="114">
        <f>IF(Inputs!J169=0,0,'Contrib Margin'!H7/Inputs!J169)</f>
        <v>0</v>
      </c>
      <c r="I8856" s="114">
        <f>IF(Inputs!K169=0,0,'Contrib Margin'!H7/Inputs!K169)</f>
        <v>0</v>
      </c>
      <c r="J8856" s="114">
        <f>IF(Inputs!L169=0,0,'Contrib Margin'!H7/Inputs!L169)</f>
        <v>0</v>
      </c>
      <c r="K8856" s="83">
        <f>IF(SUM(Inputs!I169:L169)=0,0,'Contrib Margin'!H7/SUM(Inputs!I169:L169))</f>
        <v>0</v>
      </c>
    </row>
    <row r="8857" spans="1:11" ht="12.75" customHeight="1">
      <c r="A8857" s="55" t="str">
        <f>"   "&amp;Labels!B75</f>
        <v xml:space="preserve">   Customer 7</v>
      </c>
      <c r="B8857" s="114">
        <f>IF(Inputs!D170=0,0,'Contrib Margin'!H7/Inputs!D170)</f>
        <v>0</v>
      </c>
      <c r="C8857" s="114">
        <f>IF(Inputs!E170=0,0,'Contrib Margin'!H7/Inputs!E170)</f>
        <v>0</v>
      </c>
      <c r="D8857" s="114">
        <f>IF(Inputs!F170=0,0,'Contrib Margin'!H7/Inputs!F170)</f>
        <v>0</v>
      </c>
      <c r="E8857" s="114">
        <f>IF(Inputs!G170=0,0,'Contrib Margin'!H7/Inputs!G170)</f>
        <v>0</v>
      </c>
      <c r="F8857" s="83">
        <f>IF(SUM(Inputs!D170:G170)=0,0,'Contrib Margin'!H7/SUM(Inputs!D170:G170))</f>
        <v>0</v>
      </c>
      <c r="G8857" s="114">
        <f>IF(Inputs!I170=0,0,'Contrib Margin'!H7/Inputs!I170)</f>
        <v>0</v>
      </c>
      <c r="H8857" s="114">
        <f>IF(Inputs!J170=0,0,'Contrib Margin'!H7/Inputs!J170)</f>
        <v>0</v>
      </c>
      <c r="I8857" s="114">
        <f>IF(Inputs!K170=0,0,'Contrib Margin'!H7/Inputs!K170)</f>
        <v>0</v>
      </c>
      <c r="J8857" s="114">
        <f>IF(Inputs!L170=0,0,'Contrib Margin'!H7/Inputs!L170)</f>
        <v>0</v>
      </c>
      <c r="K8857" s="83">
        <f>IF(SUM(Inputs!I170:L170)=0,0,'Contrib Margin'!H7/SUM(Inputs!I170:L170))</f>
        <v>0</v>
      </c>
    </row>
    <row r="8858" spans="1:11" ht="12.75" customHeight="1">
      <c r="A8858" s="55" t="str">
        <f>"   "&amp;Labels!B76</f>
        <v xml:space="preserve">   Customer 8</v>
      </c>
      <c r="B8858" s="114">
        <f>IF(Inputs!D171=0,0,'Contrib Margin'!H7/Inputs!D171)</f>
        <v>0</v>
      </c>
      <c r="C8858" s="114">
        <f>IF(Inputs!E171=0,0,'Contrib Margin'!H7/Inputs!E171)</f>
        <v>0</v>
      </c>
      <c r="D8858" s="114">
        <f>IF(Inputs!F171=0,0,'Contrib Margin'!H7/Inputs!F171)</f>
        <v>0</v>
      </c>
      <c r="E8858" s="114">
        <f>IF(Inputs!G171=0,0,'Contrib Margin'!H7/Inputs!G171)</f>
        <v>0</v>
      </c>
      <c r="F8858" s="83">
        <f>IF(SUM(Inputs!D171:G171)=0,0,'Contrib Margin'!H7/SUM(Inputs!D171:G171))</f>
        <v>0</v>
      </c>
      <c r="G8858" s="114">
        <f>IF(Inputs!I171=0,0,'Contrib Margin'!H7/Inputs!I171)</f>
        <v>0</v>
      </c>
      <c r="H8858" s="114">
        <f>IF(Inputs!J171=0,0,'Contrib Margin'!H7/Inputs!J171)</f>
        <v>0</v>
      </c>
      <c r="I8858" s="114">
        <f>IF(Inputs!K171=0,0,'Contrib Margin'!H7/Inputs!K171)</f>
        <v>0</v>
      </c>
      <c r="J8858" s="114">
        <f>IF(Inputs!L171=0,0,'Contrib Margin'!H7/Inputs!L171)</f>
        <v>0</v>
      </c>
      <c r="K8858" s="83">
        <f>IF(SUM(Inputs!I171:L171)=0,0,'Contrib Margin'!H7/SUM(Inputs!I171:L171))</f>
        <v>0</v>
      </c>
    </row>
    <row r="8859" spans="1:11" ht="12.75" customHeight="1">
      <c r="A8859" s="55" t="str">
        <f>"   "&amp;Labels!B77</f>
        <v xml:space="preserve">   Customer 9</v>
      </c>
      <c r="B8859" s="114">
        <f>IF(Inputs!D172=0,0,'Contrib Margin'!H7/Inputs!D172)</f>
        <v>0</v>
      </c>
      <c r="C8859" s="114">
        <f>IF(Inputs!E172=0,0,'Contrib Margin'!H7/Inputs!E172)</f>
        <v>0</v>
      </c>
      <c r="D8859" s="114">
        <f>IF(Inputs!F172=0,0,'Contrib Margin'!H7/Inputs!F172)</f>
        <v>0</v>
      </c>
      <c r="E8859" s="114">
        <f>IF(Inputs!G172=0,0,'Contrib Margin'!H7/Inputs!G172)</f>
        <v>0</v>
      </c>
      <c r="F8859" s="83">
        <f>IF(SUM(Inputs!D172:G172)=0,0,'Contrib Margin'!H7/SUM(Inputs!D172:G172))</f>
        <v>0</v>
      </c>
      <c r="G8859" s="114">
        <f>IF(Inputs!I172=0,0,'Contrib Margin'!H7/Inputs!I172)</f>
        <v>0</v>
      </c>
      <c r="H8859" s="114">
        <f>IF(Inputs!J172=0,0,'Contrib Margin'!H7/Inputs!J172)</f>
        <v>0</v>
      </c>
      <c r="I8859" s="114">
        <f>IF(Inputs!K172=0,0,'Contrib Margin'!H7/Inputs!K172)</f>
        <v>0</v>
      </c>
      <c r="J8859" s="114">
        <f>IF(Inputs!L172=0,0,'Contrib Margin'!H7/Inputs!L172)</f>
        <v>0</v>
      </c>
      <c r="K8859" s="83">
        <f>IF(SUM(Inputs!I172:L172)=0,0,'Contrib Margin'!H7/SUM(Inputs!I172:L172))</f>
        <v>0</v>
      </c>
    </row>
    <row r="8860" spans="1:11" ht="12.75" customHeight="1">
      <c r="A8860" s="55" t="str">
        <f>"   "&amp;Labels!B78</f>
        <v xml:space="preserve">   Customer 10</v>
      </c>
      <c r="B8860" s="114">
        <f>IF(Inputs!D173=0,0,'Contrib Margin'!H7/Inputs!D173)</f>
        <v>0</v>
      </c>
      <c r="C8860" s="114">
        <f>IF(Inputs!E173=0,0,'Contrib Margin'!H7/Inputs!E173)</f>
        <v>0</v>
      </c>
      <c r="D8860" s="114">
        <f>IF(Inputs!F173=0,0,'Contrib Margin'!H7/Inputs!F173)</f>
        <v>0</v>
      </c>
      <c r="E8860" s="114">
        <f>IF(Inputs!G173=0,0,'Contrib Margin'!H7/Inputs!G173)</f>
        <v>0</v>
      </c>
      <c r="F8860" s="83">
        <f>IF(SUM(Inputs!D173:G173)=0,0,'Contrib Margin'!H7/SUM(Inputs!D173:G173))</f>
        <v>0</v>
      </c>
      <c r="G8860" s="114">
        <f>IF(Inputs!I173=0,0,'Contrib Margin'!H7/Inputs!I173)</f>
        <v>0</v>
      </c>
      <c r="H8860" s="114">
        <f>IF(Inputs!J173=0,0,'Contrib Margin'!H7/Inputs!J173)</f>
        <v>0</v>
      </c>
      <c r="I8860" s="114">
        <f>IF(Inputs!K173=0,0,'Contrib Margin'!H7/Inputs!K173)</f>
        <v>0</v>
      </c>
      <c r="J8860" s="114">
        <f>IF(Inputs!L173=0,0,'Contrib Margin'!H7/Inputs!L173)</f>
        <v>0</v>
      </c>
      <c r="K8860" s="83">
        <f>IF(SUM(Inputs!I173:L173)=0,0,'Contrib Margin'!H7/SUM(Inputs!I173:L173))</f>
        <v>0</v>
      </c>
    </row>
    <row r="8861" spans="1:11" ht="12.75" customHeight="1">
      <c r="A8861" s="63" t="str">
        <f>"   "&amp;Labels!C68</f>
        <v xml:space="preserve">   Total</v>
      </c>
      <c r="B8861" s="112">
        <f>IF(Revenue!B104=0,0,'Contrib Margin'!H7/Revenue!B104)</f>
        <v>0</v>
      </c>
      <c r="C8861" s="112">
        <f>IF(Revenue!C104=0,0,'Contrib Margin'!H7/Revenue!C104)</f>
        <v>0</v>
      </c>
      <c r="D8861" s="112">
        <f>IF(Revenue!D104=0,0,'Contrib Margin'!H7/Revenue!D104)</f>
        <v>0</v>
      </c>
      <c r="E8861" s="112">
        <f>IF(Revenue!E104=0,0,'Contrib Margin'!H7/Revenue!E104)</f>
        <v>0</v>
      </c>
      <c r="F8861" s="83">
        <f>IF(SUM(Revenue!B104:E104)=0,0,'Contrib Margin'!H7/SUM(Revenue!B104:E104))</f>
        <v>0</v>
      </c>
      <c r="G8861" s="112">
        <f>IF(Revenue!G104=0,0,'Contrib Margin'!H7/Revenue!G104)</f>
        <v>0</v>
      </c>
      <c r="H8861" s="112">
        <f>IF(Revenue!H104=0,0,'Contrib Margin'!H7/Revenue!H104)</f>
        <v>0</v>
      </c>
      <c r="I8861" s="112">
        <f>IF(Revenue!I104=0,0,'Contrib Margin'!H7/Revenue!I104)</f>
        <v>0</v>
      </c>
      <c r="J8861" s="112">
        <f>IF(Revenue!J104=0,0,'Contrib Margin'!H7/Revenue!J104)</f>
        <v>0</v>
      </c>
      <c r="K8861" s="83">
        <f>IF(SUM(Revenue!G104:J104)=0,0,'Contrib Margin'!H7/SUM(Revenue!G104:J104))</f>
        <v>0</v>
      </c>
    </row>
    <row r="8862" spans="1:11" ht="12.75" customHeight="1">
      <c r="A8862" s="63" t="str">
        <f>Labels!B103</f>
        <v>Product 9</v>
      </c>
      <c r="B8862" s="112"/>
      <c r="C8862" s="112"/>
      <c r="D8862" s="112"/>
      <c r="E8862" s="112"/>
      <c r="F8862" s="83"/>
      <c r="G8862" s="112"/>
      <c r="H8862" s="112"/>
      <c r="I8862" s="112"/>
      <c r="J8862" s="112"/>
      <c r="K8862" s="83"/>
    </row>
    <row r="8863" spans="1:11" ht="12.75" customHeight="1">
      <c r="A8863" s="55" t="str">
        <f>"   "&amp;Labels!B69</f>
        <v xml:space="preserve">   Customer 1</v>
      </c>
      <c r="B8863" s="114">
        <f>IF(Inputs!D174=0,0,'Contrib Margin'!H7/Inputs!D174)</f>
        <v>0</v>
      </c>
      <c r="C8863" s="114">
        <f>IF(Inputs!E174=0,0,'Contrib Margin'!H7/Inputs!E174)</f>
        <v>0</v>
      </c>
      <c r="D8863" s="114">
        <f>IF(Inputs!F174=0,0,'Contrib Margin'!H7/Inputs!F174)</f>
        <v>0</v>
      </c>
      <c r="E8863" s="114">
        <f>IF(Inputs!G174=0,0,'Contrib Margin'!H7/Inputs!G174)</f>
        <v>0</v>
      </c>
      <c r="F8863" s="83">
        <f>IF(SUM(Inputs!D174:G174)=0,0,'Contrib Margin'!H7/SUM(Inputs!D174:G174))</f>
        <v>0</v>
      </c>
      <c r="G8863" s="114">
        <f>IF(Inputs!I174=0,0,'Contrib Margin'!H7/Inputs!I174)</f>
        <v>0</v>
      </c>
      <c r="H8863" s="114">
        <f>IF(Inputs!J174=0,0,'Contrib Margin'!H7/Inputs!J174)</f>
        <v>0</v>
      </c>
      <c r="I8863" s="114">
        <f>IF(Inputs!K174=0,0,'Contrib Margin'!H7/Inputs!K174)</f>
        <v>0</v>
      </c>
      <c r="J8863" s="114">
        <f>IF(Inputs!L174=0,0,'Contrib Margin'!H7/Inputs!L174)</f>
        <v>0</v>
      </c>
      <c r="K8863" s="83">
        <f>IF(SUM(Inputs!I174:L174)=0,0,'Contrib Margin'!H7/SUM(Inputs!I174:L174))</f>
        <v>0</v>
      </c>
    </row>
    <row r="8864" spans="1:11" ht="12.75" customHeight="1">
      <c r="A8864" s="55" t="str">
        <f>"   "&amp;Labels!B70</f>
        <v xml:space="preserve">   Customer 2</v>
      </c>
      <c r="B8864" s="114">
        <f>IF(Inputs!D175=0,0,'Contrib Margin'!H7/Inputs!D175)</f>
        <v>0</v>
      </c>
      <c r="C8864" s="114">
        <f>IF(Inputs!E175=0,0,'Contrib Margin'!H7/Inputs!E175)</f>
        <v>0</v>
      </c>
      <c r="D8864" s="114">
        <f>IF(Inputs!F175=0,0,'Contrib Margin'!H7/Inputs!F175)</f>
        <v>0</v>
      </c>
      <c r="E8864" s="114">
        <f>IF(Inputs!G175=0,0,'Contrib Margin'!H7/Inputs!G175)</f>
        <v>0</v>
      </c>
      <c r="F8864" s="83">
        <f>IF(SUM(Inputs!D175:G175)=0,0,'Contrib Margin'!H7/SUM(Inputs!D175:G175))</f>
        <v>0</v>
      </c>
      <c r="G8864" s="114">
        <f>IF(Inputs!I175=0,0,'Contrib Margin'!H7/Inputs!I175)</f>
        <v>0</v>
      </c>
      <c r="H8864" s="114">
        <f>IF(Inputs!J175=0,0,'Contrib Margin'!H7/Inputs!J175)</f>
        <v>0</v>
      </c>
      <c r="I8864" s="114">
        <f>IF(Inputs!K175=0,0,'Contrib Margin'!H7/Inputs!K175)</f>
        <v>0</v>
      </c>
      <c r="J8864" s="114">
        <f>IF(Inputs!L175=0,0,'Contrib Margin'!H7/Inputs!L175)</f>
        <v>0</v>
      </c>
      <c r="K8864" s="83">
        <f>IF(SUM(Inputs!I175:L175)=0,0,'Contrib Margin'!H7/SUM(Inputs!I175:L175))</f>
        <v>0</v>
      </c>
    </row>
    <row r="8865" spans="1:11" ht="12.75" customHeight="1">
      <c r="A8865" s="55" t="str">
        <f>"   "&amp;Labels!B71</f>
        <v xml:space="preserve">   Customer 3</v>
      </c>
      <c r="B8865" s="114">
        <f>IF(Inputs!D176=0,0,'Contrib Margin'!H7/Inputs!D176)</f>
        <v>0</v>
      </c>
      <c r="C8865" s="114">
        <f>IF(Inputs!E176=0,0,'Contrib Margin'!H7/Inputs!E176)</f>
        <v>0</v>
      </c>
      <c r="D8865" s="114">
        <f>IF(Inputs!F176=0,0,'Contrib Margin'!H7/Inputs!F176)</f>
        <v>0</v>
      </c>
      <c r="E8865" s="114">
        <f>IF(Inputs!G176=0,0,'Contrib Margin'!H7/Inputs!G176)</f>
        <v>0</v>
      </c>
      <c r="F8865" s="83">
        <f>IF(SUM(Inputs!D176:G176)=0,0,'Contrib Margin'!H7/SUM(Inputs!D176:G176))</f>
        <v>0</v>
      </c>
      <c r="G8865" s="114">
        <f>IF(Inputs!I176=0,0,'Contrib Margin'!H7/Inputs!I176)</f>
        <v>0</v>
      </c>
      <c r="H8865" s="114">
        <f>IF(Inputs!J176=0,0,'Contrib Margin'!H7/Inputs!J176)</f>
        <v>0</v>
      </c>
      <c r="I8865" s="114">
        <f>IF(Inputs!K176=0,0,'Contrib Margin'!H7/Inputs!K176)</f>
        <v>0</v>
      </c>
      <c r="J8865" s="114">
        <f>IF(Inputs!L176=0,0,'Contrib Margin'!H7/Inputs!L176)</f>
        <v>0</v>
      </c>
      <c r="K8865" s="83">
        <f>IF(SUM(Inputs!I176:L176)=0,0,'Contrib Margin'!H7/SUM(Inputs!I176:L176))</f>
        <v>0</v>
      </c>
    </row>
    <row r="8866" spans="1:11" ht="12.75" customHeight="1">
      <c r="A8866" s="55" t="str">
        <f>"   "&amp;Labels!B72</f>
        <v xml:space="preserve">   Customer 4</v>
      </c>
      <c r="B8866" s="114">
        <f>IF(Inputs!D177=0,0,'Contrib Margin'!H7/Inputs!D177)</f>
        <v>0</v>
      </c>
      <c r="C8866" s="114">
        <f>IF(Inputs!E177=0,0,'Contrib Margin'!H7/Inputs!E177)</f>
        <v>0</v>
      </c>
      <c r="D8866" s="114">
        <f>IF(Inputs!F177=0,0,'Contrib Margin'!H7/Inputs!F177)</f>
        <v>0</v>
      </c>
      <c r="E8866" s="114">
        <f>IF(Inputs!G177=0,0,'Contrib Margin'!H7/Inputs!G177)</f>
        <v>0</v>
      </c>
      <c r="F8866" s="83">
        <f>IF(SUM(Inputs!D177:G177)=0,0,'Contrib Margin'!H7/SUM(Inputs!D177:G177))</f>
        <v>0</v>
      </c>
      <c r="G8866" s="114">
        <f>IF(Inputs!I177=0,0,'Contrib Margin'!H7/Inputs!I177)</f>
        <v>0</v>
      </c>
      <c r="H8866" s="114">
        <f>IF(Inputs!J177=0,0,'Contrib Margin'!H7/Inputs!J177)</f>
        <v>0</v>
      </c>
      <c r="I8866" s="114">
        <f>IF(Inputs!K177=0,0,'Contrib Margin'!H7/Inputs!K177)</f>
        <v>0</v>
      </c>
      <c r="J8866" s="114">
        <f>IF(Inputs!L177=0,0,'Contrib Margin'!H7/Inputs!L177)</f>
        <v>0</v>
      </c>
      <c r="K8866" s="83">
        <f>IF(SUM(Inputs!I177:L177)=0,0,'Contrib Margin'!H7/SUM(Inputs!I177:L177))</f>
        <v>0</v>
      </c>
    </row>
    <row r="8867" spans="1:11" ht="12.75" customHeight="1">
      <c r="A8867" s="55" t="str">
        <f>"   "&amp;Labels!B73</f>
        <v xml:space="preserve">   Customer 5</v>
      </c>
      <c r="B8867" s="114">
        <f>IF(Inputs!D178=0,0,'Contrib Margin'!H7/Inputs!D178)</f>
        <v>0</v>
      </c>
      <c r="C8867" s="114">
        <f>IF(Inputs!E178=0,0,'Contrib Margin'!H7/Inputs!E178)</f>
        <v>0</v>
      </c>
      <c r="D8867" s="114">
        <f>IF(Inputs!F178=0,0,'Contrib Margin'!H7/Inputs!F178)</f>
        <v>0</v>
      </c>
      <c r="E8867" s="114">
        <f>IF(Inputs!G178=0,0,'Contrib Margin'!H7/Inputs!G178)</f>
        <v>0</v>
      </c>
      <c r="F8867" s="83">
        <f>IF(SUM(Inputs!D178:G178)=0,0,'Contrib Margin'!H7/SUM(Inputs!D178:G178))</f>
        <v>0</v>
      </c>
      <c r="G8867" s="114">
        <f>IF(Inputs!I178=0,0,'Contrib Margin'!H7/Inputs!I178)</f>
        <v>0</v>
      </c>
      <c r="H8867" s="114">
        <f>IF(Inputs!J178=0,0,'Contrib Margin'!H7/Inputs!J178)</f>
        <v>0</v>
      </c>
      <c r="I8867" s="114">
        <f>IF(Inputs!K178=0,0,'Contrib Margin'!H7/Inputs!K178)</f>
        <v>0</v>
      </c>
      <c r="J8867" s="114">
        <f>IF(Inputs!L178=0,0,'Contrib Margin'!H7/Inputs!L178)</f>
        <v>0</v>
      </c>
      <c r="K8867" s="83">
        <f>IF(SUM(Inputs!I178:L178)=0,0,'Contrib Margin'!H7/SUM(Inputs!I178:L178))</f>
        <v>0</v>
      </c>
    </row>
    <row r="8868" spans="1:11" ht="12.75" customHeight="1">
      <c r="A8868" s="55" t="str">
        <f>"   "&amp;Labels!B74</f>
        <v xml:space="preserve">   Customer 6</v>
      </c>
      <c r="B8868" s="114">
        <f>IF(Inputs!D179=0,0,'Contrib Margin'!H7/Inputs!D179)</f>
        <v>0</v>
      </c>
      <c r="C8868" s="114">
        <f>IF(Inputs!E179=0,0,'Contrib Margin'!H7/Inputs!E179)</f>
        <v>0</v>
      </c>
      <c r="D8868" s="114">
        <f>IF(Inputs!F179=0,0,'Contrib Margin'!H7/Inputs!F179)</f>
        <v>0</v>
      </c>
      <c r="E8868" s="114">
        <f>IF(Inputs!G179=0,0,'Contrib Margin'!H7/Inputs!G179)</f>
        <v>0</v>
      </c>
      <c r="F8868" s="83">
        <f>IF(SUM(Inputs!D179:G179)=0,0,'Contrib Margin'!H7/SUM(Inputs!D179:G179))</f>
        <v>0</v>
      </c>
      <c r="G8868" s="114">
        <f>IF(Inputs!I179=0,0,'Contrib Margin'!H7/Inputs!I179)</f>
        <v>0</v>
      </c>
      <c r="H8868" s="114">
        <f>IF(Inputs!J179=0,0,'Contrib Margin'!H7/Inputs!J179)</f>
        <v>0</v>
      </c>
      <c r="I8868" s="114">
        <f>IF(Inputs!K179=0,0,'Contrib Margin'!H7/Inputs!K179)</f>
        <v>0</v>
      </c>
      <c r="J8868" s="114">
        <f>IF(Inputs!L179=0,0,'Contrib Margin'!H7/Inputs!L179)</f>
        <v>0</v>
      </c>
      <c r="K8868" s="83">
        <f>IF(SUM(Inputs!I179:L179)=0,0,'Contrib Margin'!H7/SUM(Inputs!I179:L179))</f>
        <v>0</v>
      </c>
    </row>
    <row r="8869" spans="1:11" ht="12.75" customHeight="1">
      <c r="A8869" s="55" t="str">
        <f>"   "&amp;Labels!B75</f>
        <v xml:space="preserve">   Customer 7</v>
      </c>
      <c r="B8869" s="114">
        <f>IF(Inputs!D180=0,0,'Contrib Margin'!H7/Inputs!D180)</f>
        <v>0</v>
      </c>
      <c r="C8869" s="114">
        <f>IF(Inputs!E180=0,0,'Contrib Margin'!H7/Inputs!E180)</f>
        <v>0</v>
      </c>
      <c r="D8869" s="114">
        <f>IF(Inputs!F180=0,0,'Contrib Margin'!H7/Inputs!F180)</f>
        <v>0</v>
      </c>
      <c r="E8869" s="114">
        <f>IF(Inputs!G180=0,0,'Contrib Margin'!H7/Inputs!G180)</f>
        <v>0</v>
      </c>
      <c r="F8869" s="83">
        <f>IF(SUM(Inputs!D180:G180)=0,0,'Contrib Margin'!H7/SUM(Inputs!D180:G180))</f>
        <v>0</v>
      </c>
      <c r="G8869" s="114">
        <f>IF(Inputs!I180=0,0,'Contrib Margin'!H7/Inputs!I180)</f>
        <v>0</v>
      </c>
      <c r="H8869" s="114">
        <f>IF(Inputs!J180=0,0,'Contrib Margin'!H7/Inputs!J180)</f>
        <v>0</v>
      </c>
      <c r="I8869" s="114">
        <f>IF(Inputs!K180=0,0,'Contrib Margin'!H7/Inputs!K180)</f>
        <v>0</v>
      </c>
      <c r="J8869" s="114">
        <f>IF(Inputs!L180=0,0,'Contrib Margin'!H7/Inputs!L180)</f>
        <v>0</v>
      </c>
      <c r="K8869" s="83">
        <f>IF(SUM(Inputs!I180:L180)=0,0,'Contrib Margin'!H7/SUM(Inputs!I180:L180))</f>
        <v>0</v>
      </c>
    </row>
    <row r="8870" spans="1:11" ht="12.75" customHeight="1">
      <c r="A8870" s="55" t="str">
        <f>"   "&amp;Labels!B76</f>
        <v xml:space="preserve">   Customer 8</v>
      </c>
      <c r="B8870" s="114">
        <f>IF(Inputs!D181=0,0,'Contrib Margin'!H7/Inputs!D181)</f>
        <v>0</v>
      </c>
      <c r="C8870" s="114">
        <f>IF(Inputs!E181=0,0,'Contrib Margin'!H7/Inputs!E181)</f>
        <v>0</v>
      </c>
      <c r="D8870" s="114">
        <f>IF(Inputs!F181=0,0,'Contrib Margin'!H7/Inputs!F181)</f>
        <v>0</v>
      </c>
      <c r="E8870" s="114">
        <f>IF(Inputs!G181=0,0,'Contrib Margin'!H7/Inputs!G181)</f>
        <v>0</v>
      </c>
      <c r="F8870" s="83">
        <f>IF(SUM(Inputs!D181:G181)=0,0,'Contrib Margin'!H7/SUM(Inputs!D181:G181))</f>
        <v>0</v>
      </c>
      <c r="G8870" s="114">
        <f>IF(Inputs!I181=0,0,'Contrib Margin'!H7/Inputs!I181)</f>
        <v>0</v>
      </c>
      <c r="H8870" s="114">
        <f>IF(Inputs!J181=0,0,'Contrib Margin'!H7/Inputs!J181)</f>
        <v>0</v>
      </c>
      <c r="I8870" s="114">
        <f>IF(Inputs!K181=0,0,'Contrib Margin'!H7/Inputs!K181)</f>
        <v>0</v>
      </c>
      <c r="J8870" s="114">
        <f>IF(Inputs!L181=0,0,'Contrib Margin'!H7/Inputs!L181)</f>
        <v>0</v>
      </c>
      <c r="K8870" s="83">
        <f>IF(SUM(Inputs!I181:L181)=0,0,'Contrib Margin'!H7/SUM(Inputs!I181:L181))</f>
        <v>0</v>
      </c>
    </row>
    <row r="8871" spans="1:11" ht="12.75" customHeight="1">
      <c r="A8871" s="55" t="str">
        <f>"   "&amp;Labels!B77</f>
        <v xml:space="preserve">   Customer 9</v>
      </c>
      <c r="B8871" s="114">
        <f>IF(Inputs!D182=0,0,'Contrib Margin'!H7/Inputs!D182)</f>
        <v>0</v>
      </c>
      <c r="C8871" s="114">
        <f>IF(Inputs!E182=0,0,'Contrib Margin'!H7/Inputs!E182)</f>
        <v>0</v>
      </c>
      <c r="D8871" s="114">
        <f>IF(Inputs!F182=0,0,'Contrib Margin'!H7/Inputs!F182)</f>
        <v>0</v>
      </c>
      <c r="E8871" s="114">
        <f>IF(Inputs!G182=0,0,'Contrib Margin'!H7/Inputs!G182)</f>
        <v>0</v>
      </c>
      <c r="F8871" s="83">
        <f>IF(SUM(Inputs!D182:G182)=0,0,'Contrib Margin'!H7/SUM(Inputs!D182:G182))</f>
        <v>0</v>
      </c>
      <c r="G8871" s="114">
        <f>IF(Inputs!I182=0,0,'Contrib Margin'!H7/Inputs!I182)</f>
        <v>0</v>
      </c>
      <c r="H8871" s="114">
        <f>IF(Inputs!J182=0,0,'Contrib Margin'!H7/Inputs!J182)</f>
        <v>0</v>
      </c>
      <c r="I8871" s="114">
        <f>IF(Inputs!K182=0,0,'Contrib Margin'!H7/Inputs!K182)</f>
        <v>0</v>
      </c>
      <c r="J8871" s="114">
        <f>IF(Inputs!L182=0,0,'Contrib Margin'!H7/Inputs!L182)</f>
        <v>0</v>
      </c>
      <c r="K8871" s="83">
        <f>IF(SUM(Inputs!I182:L182)=0,0,'Contrib Margin'!H7/SUM(Inputs!I182:L182))</f>
        <v>0</v>
      </c>
    </row>
    <row r="8872" spans="1:11" ht="12.75" customHeight="1">
      <c r="A8872" s="55" t="str">
        <f>"   "&amp;Labels!B78</f>
        <v xml:space="preserve">   Customer 10</v>
      </c>
      <c r="B8872" s="114">
        <f>IF(Inputs!D183=0,0,'Contrib Margin'!H7/Inputs!D183)</f>
        <v>0</v>
      </c>
      <c r="C8872" s="114">
        <f>IF(Inputs!E183=0,0,'Contrib Margin'!H7/Inputs!E183)</f>
        <v>0</v>
      </c>
      <c r="D8872" s="114">
        <f>IF(Inputs!F183=0,0,'Contrib Margin'!H7/Inputs!F183)</f>
        <v>0</v>
      </c>
      <c r="E8872" s="114">
        <f>IF(Inputs!G183=0,0,'Contrib Margin'!H7/Inputs!G183)</f>
        <v>0</v>
      </c>
      <c r="F8872" s="83">
        <f>IF(SUM(Inputs!D183:G183)=0,0,'Contrib Margin'!H7/SUM(Inputs!D183:G183))</f>
        <v>0</v>
      </c>
      <c r="G8872" s="114">
        <f>IF(Inputs!I183=0,0,'Contrib Margin'!H7/Inputs!I183)</f>
        <v>0</v>
      </c>
      <c r="H8872" s="114">
        <f>IF(Inputs!J183=0,0,'Contrib Margin'!H7/Inputs!J183)</f>
        <v>0</v>
      </c>
      <c r="I8872" s="114">
        <f>IF(Inputs!K183=0,0,'Contrib Margin'!H7/Inputs!K183)</f>
        <v>0</v>
      </c>
      <c r="J8872" s="114">
        <f>IF(Inputs!L183=0,0,'Contrib Margin'!H7/Inputs!L183)</f>
        <v>0</v>
      </c>
      <c r="K8872" s="83">
        <f>IF(SUM(Inputs!I183:L183)=0,0,'Contrib Margin'!H7/SUM(Inputs!I183:L183))</f>
        <v>0</v>
      </c>
    </row>
    <row r="8873" spans="1:11" ht="12.75" customHeight="1">
      <c r="A8873" s="63" t="str">
        <f>"   "&amp;Labels!C68</f>
        <v xml:space="preserve">   Total</v>
      </c>
      <c r="B8873" s="112">
        <f>IF(Revenue!B116=0,0,'Contrib Margin'!H7/Revenue!B116)</f>
        <v>0</v>
      </c>
      <c r="C8873" s="112">
        <f>IF(Revenue!C116=0,0,'Contrib Margin'!H7/Revenue!C116)</f>
        <v>0</v>
      </c>
      <c r="D8873" s="112">
        <f>IF(Revenue!D116=0,0,'Contrib Margin'!H7/Revenue!D116)</f>
        <v>0</v>
      </c>
      <c r="E8873" s="112">
        <f>IF(Revenue!E116=0,0,'Contrib Margin'!H7/Revenue!E116)</f>
        <v>0</v>
      </c>
      <c r="F8873" s="83">
        <f>IF(SUM(Revenue!B116:E116)=0,0,'Contrib Margin'!H7/SUM(Revenue!B116:E116))</f>
        <v>0</v>
      </c>
      <c r="G8873" s="112">
        <f>IF(Revenue!G116=0,0,'Contrib Margin'!H7/Revenue!G116)</f>
        <v>0</v>
      </c>
      <c r="H8873" s="112">
        <f>IF(Revenue!H116=0,0,'Contrib Margin'!H7/Revenue!H116)</f>
        <v>0</v>
      </c>
      <c r="I8873" s="112">
        <f>IF(Revenue!I116=0,0,'Contrib Margin'!H7/Revenue!I116)</f>
        <v>0</v>
      </c>
      <c r="J8873" s="112">
        <f>IF(Revenue!J116=0,0,'Contrib Margin'!H7/Revenue!J116)</f>
        <v>0</v>
      </c>
      <c r="K8873" s="83">
        <f>IF(SUM(Revenue!G116:J116)=0,0,'Contrib Margin'!H7/SUM(Revenue!G116:J116))</f>
        <v>0</v>
      </c>
    </row>
    <row r="8874" spans="1:11" ht="12.75" customHeight="1">
      <c r="A8874" s="63" t="str">
        <f>Labels!B104</f>
        <v>Product 10</v>
      </c>
      <c r="B8874" s="112"/>
      <c r="C8874" s="112"/>
      <c r="D8874" s="112"/>
      <c r="E8874" s="112"/>
      <c r="F8874" s="83"/>
      <c r="G8874" s="112"/>
      <c r="H8874" s="112"/>
      <c r="I8874" s="112"/>
      <c r="J8874" s="112"/>
      <c r="K8874" s="83"/>
    </row>
    <row r="8875" spans="1:11" ht="12.75" customHeight="1">
      <c r="A8875" s="55" t="str">
        <f>"   "&amp;Labels!B69</f>
        <v xml:space="preserve">   Customer 1</v>
      </c>
      <c r="B8875" s="114">
        <f>IF(Inputs!D184=0,0,'Contrib Margin'!H7/Inputs!D184)</f>
        <v>0</v>
      </c>
      <c r="C8875" s="114">
        <f>IF(Inputs!E184=0,0,'Contrib Margin'!H7/Inputs!E184)</f>
        <v>0</v>
      </c>
      <c r="D8875" s="114">
        <f>IF(Inputs!F184=0,0,'Contrib Margin'!H7/Inputs!F184)</f>
        <v>0</v>
      </c>
      <c r="E8875" s="114">
        <f>IF(Inputs!G184=0,0,'Contrib Margin'!H7/Inputs!G184)</f>
        <v>0</v>
      </c>
      <c r="F8875" s="83">
        <f>IF(SUM(Inputs!D184:G184)=0,0,'Contrib Margin'!H7/SUM(Inputs!D184:G184))</f>
        <v>0</v>
      </c>
      <c r="G8875" s="114">
        <f>IF(Inputs!I184=0,0,'Contrib Margin'!H7/Inputs!I184)</f>
        <v>0</v>
      </c>
      <c r="H8875" s="114">
        <f>IF(Inputs!J184=0,0,'Contrib Margin'!H7/Inputs!J184)</f>
        <v>0</v>
      </c>
      <c r="I8875" s="114">
        <f>IF(Inputs!K184=0,0,'Contrib Margin'!H7/Inputs!K184)</f>
        <v>0</v>
      </c>
      <c r="J8875" s="114">
        <f>IF(Inputs!L184=0,0,'Contrib Margin'!H7/Inputs!L184)</f>
        <v>0</v>
      </c>
      <c r="K8875" s="83">
        <f>IF(SUM(Inputs!I184:L184)=0,0,'Contrib Margin'!H7/SUM(Inputs!I184:L184))</f>
        <v>0</v>
      </c>
    </row>
    <row r="8876" spans="1:11" ht="12.75" customHeight="1">
      <c r="A8876" s="55" t="str">
        <f>"   "&amp;Labels!B70</f>
        <v xml:space="preserve">   Customer 2</v>
      </c>
      <c r="B8876" s="114">
        <f>IF(Inputs!D185=0,0,'Contrib Margin'!H7/Inputs!D185)</f>
        <v>0</v>
      </c>
      <c r="C8876" s="114">
        <f>IF(Inputs!E185=0,0,'Contrib Margin'!H7/Inputs!E185)</f>
        <v>0</v>
      </c>
      <c r="D8876" s="114">
        <f>IF(Inputs!F185=0,0,'Contrib Margin'!H7/Inputs!F185)</f>
        <v>0</v>
      </c>
      <c r="E8876" s="114">
        <f>IF(Inputs!G185=0,0,'Contrib Margin'!H7/Inputs!G185)</f>
        <v>0</v>
      </c>
      <c r="F8876" s="83">
        <f>IF(SUM(Inputs!D185:G185)=0,0,'Contrib Margin'!H7/SUM(Inputs!D185:G185))</f>
        <v>0</v>
      </c>
      <c r="G8876" s="114">
        <f>IF(Inputs!I185=0,0,'Contrib Margin'!H7/Inputs!I185)</f>
        <v>0</v>
      </c>
      <c r="H8876" s="114">
        <f>IF(Inputs!J185=0,0,'Contrib Margin'!H7/Inputs!J185)</f>
        <v>0</v>
      </c>
      <c r="I8876" s="114">
        <f>IF(Inputs!K185=0,0,'Contrib Margin'!H7/Inputs!K185)</f>
        <v>0</v>
      </c>
      <c r="J8876" s="114">
        <f>IF(Inputs!L185=0,0,'Contrib Margin'!H7/Inputs!L185)</f>
        <v>0</v>
      </c>
      <c r="K8876" s="83">
        <f>IF(SUM(Inputs!I185:L185)=0,0,'Contrib Margin'!H7/SUM(Inputs!I185:L185))</f>
        <v>0</v>
      </c>
    </row>
    <row r="8877" spans="1:11" ht="12.75" customHeight="1">
      <c r="A8877" s="55" t="str">
        <f>"   "&amp;Labels!B71</f>
        <v xml:space="preserve">   Customer 3</v>
      </c>
      <c r="B8877" s="114">
        <f>IF(Inputs!D186=0,0,'Contrib Margin'!H7/Inputs!D186)</f>
        <v>0</v>
      </c>
      <c r="C8877" s="114">
        <f>IF(Inputs!E186=0,0,'Contrib Margin'!H7/Inputs!E186)</f>
        <v>0</v>
      </c>
      <c r="D8877" s="114">
        <f>IF(Inputs!F186=0,0,'Contrib Margin'!H7/Inputs!F186)</f>
        <v>0</v>
      </c>
      <c r="E8877" s="114">
        <f>IF(Inputs!G186=0,0,'Contrib Margin'!H7/Inputs!G186)</f>
        <v>0</v>
      </c>
      <c r="F8877" s="83">
        <f>IF(SUM(Inputs!D186:G186)=0,0,'Contrib Margin'!H7/SUM(Inputs!D186:G186))</f>
        <v>0</v>
      </c>
      <c r="G8877" s="114">
        <f>IF(Inputs!I186=0,0,'Contrib Margin'!H7/Inputs!I186)</f>
        <v>0</v>
      </c>
      <c r="H8877" s="114">
        <f>IF(Inputs!J186=0,0,'Contrib Margin'!H7/Inputs!J186)</f>
        <v>0</v>
      </c>
      <c r="I8877" s="114">
        <f>IF(Inputs!K186=0,0,'Contrib Margin'!H7/Inputs!K186)</f>
        <v>0</v>
      </c>
      <c r="J8877" s="114">
        <f>IF(Inputs!L186=0,0,'Contrib Margin'!H7/Inputs!L186)</f>
        <v>0</v>
      </c>
      <c r="K8877" s="83">
        <f>IF(SUM(Inputs!I186:L186)=0,0,'Contrib Margin'!H7/SUM(Inputs!I186:L186))</f>
        <v>0</v>
      </c>
    </row>
    <row r="8878" spans="1:11" ht="12.75" customHeight="1">
      <c r="A8878" s="55" t="str">
        <f>"   "&amp;Labels!B72</f>
        <v xml:space="preserve">   Customer 4</v>
      </c>
      <c r="B8878" s="114">
        <f>IF(Inputs!D187=0,0,'Contrib Margin'!H7/Inputs!D187)</f>
        <v>0</v>
      </c>
      <c r="C8878" s="114">
        <f>IF(Inputs!E187=0,0,'Contrib Margin'!H7/Inputs!E187)</f>
        <v>0</v>
      </c>
      <c r="D8878" s="114">
        <f>IF(Inputs!F187=0,0,'Contrib Margin'!H7/Inputs!F187)</f>
        <v>0</v>
      </c>
      <c r="E8878" s="114">
        <f>IF(Inputs!G187=0,0,'Contrib Margin'!H7/Inputs!G187)</f>
        <v>0</v>
      </c>
      <c r="F8878" s="83">
        <f>IF(SUM(Inputs!D187:G187)=0,0,'Contrib Margin'!H7/SUM(Inputs!D187:G187))</f>
        <v>0</v>
      </c>
      <c r="G8878" s="114">
        <f>IF(Inputs!I187=0,0,'Contrib Margin'!H7/Inputs!I187)</f>
        <v>0</v>
      </c>
      <c r="H8878" s="114">
        <f>IF(Inputs!J187=0,0,'Contrib Margin'!H7/Inputs!J187)</f>
        <v>0</v>
      </c>
      <c r="I8878" s="114">
        <f>IF(Inputs!K187=0,0,'Contrib Margin'!H7/Inputs!K187)</f>
        <v>0</v>
      </c>
      <c r="J8878" s="114">
        <f>IF(Inputs!L187=0,0,'Contrib Margin'!H7/Inputs!L187)</f>
        <v>0</v>
      </c>
      <c r="K8878" s="83">
        <f>IF(SUM(Inputs!I187:L187)=0,0,'Contrib Margin'!H7/SUM(Inputs!I187:L187))</f>
        <v>0</v>
      </c>
    </row>
    <row r="8879" spans="1:11" ht="12.75" customHeight="1">
      <c r="A8879" s="55" t="str">
        <f>"   "&amp;Labels!B73</f>
        <v xml:space="preserve">   Customer 5</v>
      </c>
      <c r="B8879" s="114">
        <f>IF(Inputs!D188=0,0,'Contrib Margin'!H7/Inputs!D188)</f>
        <v>0</v>
      </c>
      <c r="C8879" s="114">
        <f>IF(Inputs!E188=0,0,'Contrib Margin'!H7/Inputs!E188)</f>
        <v>0</v>
      </c>
      <c r="D8879" s="114">
        <f>IF(Inputs!F188=0,0,'Contrib Margin'!H7/Inputs!F188)</f>
        <v>0</v>
      </c>
      <c r="E8879" s="114">
        <f>IF(Inputs!G188=0,0,'Contrib Margin'!H7/Inputs!G188)</f>
        <v>0</v>
      </c>
      <c r="F8879" s="83">
        <f>IF(SUM(Inputs!D188:G188)=0,0,'Contrib Margin'!H7/SUM(Inputs!D188:G188))</f>
        <v>0</v>
      </c>
      <c r="G8879" s="114">
        <f>IF(Inputs!I188=0,0,'Contrib Margin'!H7/Inputs!I188)</f>
        <v>0</v>
      </c>
      <c r="H8879" s="114">
        <f>IF(Inputs!J188=0,0,'Contrib Margin'!H7/Inputs!J188)</f>
        <v>0</v>
      </c>
      <c r="I8879" s="114">
        <f>IF(Inputs!K188=0,0,'Contrib Margin'!H7/Inputs!K188)</f>
        <v>0</v>
      </c>
      <c r="J8879" s="114">
        <f>IF(Inputs!L188=0,0,'Contrib Margin'!H7/Inputs!L188)</f>
        <v>0</v>
      </c>
      <c r="K8879" s="83">
        <f>IF(SUM(Inputs!I188:L188)=0,0,'Contrib Margin'!H7/SUM(Inputs!I188:L188))</f>
        <v>0</v>
      </c>
    </row>
    <row r="8880" spans="1:11" ht="12.75" customHeight="1">
      <c r="A8880" s="55" t="str">
        <f>"   "&amp;Labels!B74</f>
        <v xml:space="preserve">   Customer 6</v>
      </c>
      <c r="B8880" s="114">
        <f>IF(Inputs!D189=0,0,'Contrib Margin'!H7/Inputs!D189)</f>
        <v>0</v>
      </c>
      <c r="C8880" s="114">
        <f>IF(Inputs!E189=0,0,'Contrib Margin'!H7/Inputs!E189)</f>
        <v>0</v>
      </c>
      <c r="D8880" s="114">
        <f>IF(Inputs!F189=0,0,'Contrib Margin'!H7/Inputs!F189)</f>
        <v>0</v>
      </c>
      <c r="E8880" s="114">
        <f>IF(Inputs!G189=0,0,'Contrib Margin'!H7/Inputs!G189)</f>
        <v>0</v>
      </c>
      <c r="F8880" s="83">
        <f>IF(SUM(Inputs!D189:G189)=0,0,'Contrib Margin'!H7/SUM(Inputs!D189:G189))</f>
        <v>0</v>
      </c>
      <c r="G8880" s="114">
        <f>IF(Inputs!I189=0,0,'Contrib Margin'!H7/Inputs!I189)</f>
        <v>0</v>
      </c>
      <c r="H8880" s="114">
        <f>IF(Inputs!J189=0,0,'Contrib Margin'!H7/Inputs!J189)</f>
        <v>0</v>
      </c>
      <c r="I8880" s="114">
        <f>IF(Inputs!K189=0,0,'Contrib Margin'!H7/Inputs!K189)</f>
        <v>0</v>
      </c>
      <c r="J8880" s="114">
        <f>IF(Inputs!L189=0,0,'Contrib Margin'!H7/Inputs!L189)</f>
        <v>0</v>
      </c>
      <c r="K8880" s="83">
        <f>IF(SUM(Inputs!I189:L189)=0,0,'Contrib Margin'!H7/SUM(Inputs!I189:L189))</f>
        <v>0</v>
      </c>
    </row>
    <row r="8881" spans="1:11" ht="12.75" customHeight="1">
      <c r="A8881" s="55" t="str">
        <f>"   "&amp;Labels!B75</f>
        <v xml:space="preserve">   Customer 7</v>
      </c>
      <c r="B8881" s="114">
        <f>IF(Inputs!D190=0,0,'Contrib Margin'!H7/Inputs!D190)</f>
        <v>0</v>
      </c>
      <c r="C8881" s="114">
        <f>IF(Inputs!E190=0,0,'Contrib Margin'!H7/Inputs!E190)</f>
        <v>0</v>
      </c>
      <c r="D8881" s="114">
        <f>IF(Inputs!F190=0,0,'Contrib Margin'!H7/Inputs!F190)</f>
        <v>0</v>
      </c>
      <c r="E8881" s="114">
        <f>IF(Inputs!G190=0,0,'Contrib Margin'!H7/Inputs!G190)</f>
        <v>0</v>
      </c>
      <c r="F8881" s="83">
        <f>IF(SUM(Inputs!D190:G190)=0,0,'Contrib Margin'!H7/SUM(Inputs!D190:G190))</f>
        <v>0</v>
      </c>
      <c r="G8881" s="114">
        <f>IF(Inputs!I190=0,0,'Contrib Margin'!H7/Inputs!I190)</f>
        <v>0</v>
      </c>
      <c r="H8881" s="114">
        <f>IF(Inputs!J190=0,0,'Contrib Margin'!H7/Inputs!J190)</f>
        <v>0</v>
      </c>
      <c r="I8881" s="114">
        <f>IF(Inputs!K190=0,0,'Contrib Margin'!H7/Inputs!K190)</f>
        <v>0</v>
      </c>
      <c r="J8881" s="114">
        <f>IF(Inputs!L190=0,0,'Contrib Margin'!H7/Inputs!L190)</f>
        <v>0</v>
      </c>
      <c r="K8881" s="83">
        <f>IF(SUM(Inputs!I190:L190)=0,0,'Contrib Margin'!H7/SUM(Inputs!I190:L190))</f>
        <v>0</v>
      </c>
    </row>
    <row r="8882" spans="1:11" ht="12.75" customHeight="1">
      <c r="A8882" s="55" t="str">
        <f>"   "&amp;Labels!B76</f>
        <v xml:space="preserve">   Customer 8</v>
      </c>
      <c r="B8882" s="114">
        <f>IF(Inputs!D191=0,0,'Contrib Margin'!H7/Inputs!D191)</f>
        <v>0</v>
      </c>
      <c r="C8882" s="114">
        <f>IF(Inputs!E191=0,0,'Contrib Margin'!H7/Inputs!E191)</f>
        <v>0</v>
      </c>
      <c r="D8882" s="114">
        <f>IF(Inputs!F191=0,0,'Contrib Margin'!H7/Inputs!F191)</f>
        <v>0</v>
      </c>
      <c r="E8882" s="114">
        <f>IF(Inputs!G191=0,0,'Contrib Margin'!H7/Inputs!G191)</f>
        <v>0</v>
      </c>
      <c r="F8882" s="83">
        <f>IF(SUM(Inputs!D191:G191)=0,0,'Contrib Margin'!H7/SUM(Inputs!D191:G191))</f>
        <v>0</v>
      </c>
      <c r="G8882" s="114">
        <f>IF(Inputs!I191=0,0,'Contrib Margin'!H7/Inputs!I191)</f>
        <v>0</v>
      </c>
      <c r="H8882" s="114">
        <f>IF(Inputs!J191=0,0,'Contrib Margin'!H7/Inputs!J191)</f>
        <v>0</v>
      </c>
      <c r="I8882" s="114">
        <f>IF(Inputs!K191=0,0,'Contrib Margin'!H7/Inputs!K191)</f>
        <v>0</v>
      </c>
      <c r="J8882" s="114">
        <f>IF(Inputs!L191=0,0,'Contrib Margin'!H7/Inputs!L191)</f>
        <v>0</v>
      </c>
      <c r="K8882" s="83">
        <f>IF(SUM(Inputs!I191:L191)=0,0,'Contrib Margin'!H7/SUM(Inputs!I191:L191))</f>
        <v>0</v>
      </c>
    </row>
    <row r="8883" spans="1:11" ht="12.75" customHeight="1">
      <c r="A8883" s="55" t="str">
        <f>"   "&amp;Labels!B77</f>
        <v xml:space="preserve">   Customer 9</v>
      </c>
      <c r="B8883" s="114">
        <f>IF(Inputs!D192=0,0,'Contrib Margin'!H7/Inputs!D192)</f>
        <v>0</v>
      </c>
      <c r="C8883" s="114">
        <f>IF(Inputs!E192=0,0,'Contrib Margin'!H7/Inputs!E192)</f>
        <v>0</v>
      </c>
      <c r="D8883" s="114">
        <f>IF(Inputs!F192=0,0,'Contrib Margin'!H7/Inputs!F192)</f>
        <v>0</v>
      </c>
      <c r="E8883" s="114">
        <f>IF(Inputs!G192=0,0,'Contrib Margin'!H7/Inputs!G192)</f>
        <v>0</v>
      </c>
      <c r="F8883" s="83">
        <f>IF(SUM(Inputs!D192:G192)=0,0,'Contrib Margin'!H7/SUM(Inputs!D192:G192))</f>
        <v>0</v>
      </c>
      <c r="G8883" s="114">
        <f>IF(Inputs!I192=0,0,'Contrib Margin'!H7/Inputs!I192)</f>
        <v>0</v>
      </c>
      <c r="H8883" s="114">
        <f>IF(Inputs!J192=0,0,'Contrib Margin'!H7/Inputs!J192)</f>
        <v>0</v>
      </c>
      <c r="I8883" s="114">
        <f>IF(Inputs!K192=0,0,'Contrib Margin'!H7/Inputs!K192)</f>
        <v>0</v>
      </c>
      <c r="J8883" s="114">
        <f>IF(Inputs!L192=0,0,'Contrib Margin'!H7/Inputs!L192)</f>
        <v>0</v>
      </c>
      <c r="K8883" s="83">
        <f>IF(SUM(Inputs!I192:L192)=0,0,'Contrib Margin'!H7/SUM(Inputs!I192:L192))</f>
        <v>0</v>
      </c>
    </row>
    <row r="8884" spans="1:11" ht="12.75" customHeight="1">
      <c r="A8884" s="55" t="str">
        <f>"   "&amp;Labels!B78</f>
        <v xml:space="preserve">   Customer 10</v>
      </c>
      <c r="B8884" s="114">
        <f>IF(Inputs!D193=0,0,'Contrib Margin'!H7/Inputs!D193)</f>
        <v>0</v>
      </c>
      <c r="C8884" s="114">
        <f>IF(Inputs!E193=0,0,'Contrib Margin'!H7/Inputs!E193)</f>
        <v>0</v>
      </c>
      <c r="D8884" s="114">
        <f>IF(Inputs!F193=0,0,'Contrib Margin'!H7/Inputs!F193)</f>
        <v>0</v>
      </c>
      <c r="E8884" s="114">
        <f>IF(Inputs!G193=0,0,'Contrib Margin'!H7/Inputs!G193)</f>
        <v>0</v>
      </c>
      <c r="F8884" s="83">
        <f>IF(SUM(Inputs!D193:G193)=0,0,'Contrib Margin'!H7/SUM(Inputs!D193:G193))</f>
        <v>0</v>
      </c>
      <c r="G8884" s="114">
        <f>IF(Inputs!I193=0,0,'Contrib Margin'!H7/Inputs!I193)</f>
        <v>0</v>
      </c>
      <c r="H8884" s="114">
        <f>IF(Inputs!J193=0,0,'Contrib Margin'!H7/Inputs!J193)</f>
        <v>0</v>
      </c>
      <c r="I8884" s="114">
        <f>IF(Inputs!K193=0,0,'Contrib Margin'!H7/Inputs!K193)</f>
        <v>0</v>
      </c>
      <c r="J8884" s="114">
        <f>IF(Inputs!L193=0,0,'Contrib Margin'!H7/Inputs!L193)</f>
        <v>0</v>
      </c>
      <c r="K8884" s="83">
        <f>IF(SUM(Inputs!I193:L193)=0,0,'Contrib Margin'!H7/SUM(Inputs!I193:L193))</f>
        <v>0</v>
      </c>
    </row>
    <row r="8885" spans="1:11" ht="12.75" customHeight="1">
      <c r="A8885" s="63" t="str">
        <f>"   "&amp;Labels!C68</f>
        <v xml:space="preserve">   Total</v>
      </c>
      <c r="B8885" s="112">
        <f>IF(Revenue!B128=0,0,'Contrib Margin'!H7/Revenue!B128)</f>
        <v>0</v>
      </c>
      <c r="C8885" s="112">
        <f>IF(Revenue!C128=0,0,'Contrib Margin'!H7/Revenue!C128)</f>
        <v>0</v>
      </c>
      <c r="D8885" s="112">
        <f>IF(Revenue!D128=0,0,'Contrib Margin'!H7/Revenue!D128)</f>
        <v>0</v>
      </c>
      <c r="E8885" s="112">
        <f>IF(Revenue!E128=0,0,'Contrib Margin'!H7/Revenue!E128)</f>
        <v>0</v>
      </c>
      <c r="F8885" s="83">
        <f>IF(SUM(Revenue!B128:E128)=0,0,'Contrib Margin'!H7/SUM(Revenue!B128:E128))</f>
        <v>0</v>
      </c>
      <c r="G8885" s="112">
        <f>IF(Revenue!G128=0,0,'Contrib Margin'!H7/Revenue!G128)</f>
        <v>0</v>
      </c>
      <c r="H8885" s="112">
        <f>IF(Revenue!H128=0,0,'Contrib Margin'!H7/Revenue!H128)</f>
        <v>0</v>
      </c>
      <c r="I8885" s="112">
        <f>IF(Revenue!I128=0,0,'Contrib Margin'!H7/Revenue!I128)</f>
        <v>0</v>
      </c>
      <c r="J8885" s="112">
        <f>IF(Revenue!J128=0,0,'Contrib Margin'!H7/Revenue!J128)</f>
        <v>0</v>
      </c>
      <c r="K8885" s="83">
        <f>IF(SUM(Revenue!G128:J128)=0,0,'Contrib Margin'!H7/SUM(Revenue!G128:J128))</f>
        <v>0</v>
      </c>
    </row>
    <row r="8886" spans="1:11" ht="12.75" customHeight="1">
      <c r="A8886" s="17" t="str">
        <f>Labels!C94</f>
        <v>Total</v>
      </c>
      <c r="B8886" s="113">
        <f>IF(Revenue!B129=0,0,'Contrib Margin'!H7/Revenue!B129)</f>
        <v>0</v>
      </c>
      <c r="C8886" s="113">
        <f>IF(Revenue!C129=0,0,'Contrib Margin'!H7/Revenue!C129)</f>
        <v>0</v>
      </c>
      <c r="D8886" s="113">
        <f>IF(Revenue!D129=0,0,'Contrib Margin'!H7/Revenue!D129)</f>
        <v>0</v>
      </c>
      <c r="E8886" s="113">
        <f>IF(Revenue!E129=0,0,'Contrib Margin'!H7/Revenue!E129)</f>
        <v>0</v>
      </c>
      <c r="F8886" s="81">
        <f>IF(SUM(Revenue!B129:E129)=0,0,'Contrib Margin'!H7/SUM(Revenue!B129:E129))</f>
        <v>0</v>
      </c>
      <c r="G8886" s="113">
        <f>IF(Revenue!G129=0,0,'Contrib Margin'!H7/Revenue!G129)</f>
        <v>0</v>
      </c>
      <c r="H8886" s="113">
        <f>IF(Revenue!H129=0,0,'Contrib Margin'!H7/Revenue!H129)</f>
        <v>0</v>
      </c>
      <c r="I8886" s="113">
        <f>IF(Revenue!I129=0,0,'Contrib Margin'!H7/Revenue!I129)</f>
        <v>0</v>
      </c>
      <c r="J8886" s="113">
        <f>IF(Revenue!J129=0,0,'Contrib Margin'!H7/Revenue!J129)</f>
        <v>0</v>
      </c>
      <c r="K8886" s="81">
        <f>IF(SUM(Revenue!G129:J129)=0,0,'Contrib Margin'!H7/SUM(Revenue!G129:J129))</f>
        <v>0</v>
      </c>
    </row>
    <row r="8887" spans="1:11" ht="12.75" customHeight="1">
      <c r="A8887" s="55" t="str">
        <f>"   "&amp;Labels!B69</f>
        <v xml:space="preserve">   Customer 1</v>
      </c>
      <c r="B8887" s="114">
        <f>IF(Revenue!B130=0,0,'Contrib Margin'!H7/Revenue!B130)</f>
        <v>0</v>
      </c>
      <c r="C8887" s="114">
        <f>IF(Revenue!C130=0,0,'Contrib Margin'!H7/Revenue!C130)</f>
        <v>0</v>
      </c>
      <c r="D8887" s="114">
        <f>IF(Revenue!D130=0,0,'Contrib Margin'!H7/Revenue!D130)</f>
        <v>0</v>
      </c>
      <c r="E8887" s="114">
        <f>IF(Revenue!E130=0,0,'Contrib Margin'!H7/Revenue!E130)</f>
        <v>0</v>
      </c>
      <c r="F8887" s="83">
        <f>IF(SUM(Revenue!B130:E130)=0,0,'Contrib Margin'!H7/SUM(Revenue!B130:E130))</f>
        <v>0</v>
      </c>
      <c r="G8887" s="114">
        <f>IF(Revenue!G130=0,0,'Contrib Margin'!H7/Revenue!G130)</f>
        <v>0</v>
      </c>
      <c r="H8887" s="114">
        <f>IF(Revenue!H130=0,0,'Contrib Margin'!H7/Revenue!H130)</f>
        <v>0</v>
      </c>
      <c r="I8887" s="114">
        <f>IF(Revenue!I130=0,0,'Contrib Margin'!H7/Revenue!I130)</f>
        <v>0</v>
      </c>
      <c r="J8887" s="114">
        <f>IF(Revenue!J130=0,0,'Contrib Margin'!H7/Revenue!J130)</f>
        <v>0</v>
      </c>
      <c r="K8887" s="83">
        <f>IF(SUM(Revenue!G130:J130)=0,0,'Contrib Margin'!H7/SUM(Revenue!G130:J130))</f>
        <v>0</v>
      </c>
    </row>
    <row r="8888" spans="1:11" ht="12.75" customHeight="1">
      <c r="A8888" s="55" t="str">
        <f>"   "&amp;Labels!B70</f>
        <v xml:space="preserve">   Customer 2</v>
      </c>
      <c r="B8888" s="114">
        <f>IF(Revenue!B131=0,0,'Contrib Margin'!H7/Revenue!B131)</f>
        <v>0</v>
      </c>
      <c r="C8888" s="114">
        <f>IF(Revenue!C131=0,0,'Contrib Margin'!H7/Revenue!C131)</f>
        <v>0</v>
      </c>
      <c r="D8888" s="114">
        <f>IF(Revenue!D131=0,0,'Contrib Margin'!H7/Revenue!D131)</f>
        <v>0</v>
      </c>
      <c r="E8888" s="114">
        <f>IF(Revenue!E131=0,0,'Contrib Margin'!H7/Revenue!E131)</f>
        <v>0</v>
      </c>
      <c r="F8888" s="83">
        <f>IF(SUM(Revenue!B131:E131)=0,0,'Contrib Margin'!H7/SUM(Revenue!B131:E131))</f>
        <v>0</v>
      </c>
      <c r="G8888" s="114">
        <f>IF(Revenue!G131=0,0,'Contrib Margin'!H7/Revenue!G131)</f>
        <v>0</v>
      </c>
      <c r="H8888" s="114">
        <f>IF(Revenue!H131=0,0,'Contrib Margin'!H7/Revenue!H131)</f>
        <v>0</v>
      </c>
      <c r="I8888" s="114">
        <f>IF(Revenue!I131=0,0,'Contrib Margin'!H7/Revenue!I131)</f>
        <v>0</v>
      </c>
      <c r="J8888" s="114">
        <f>IF(Revenue!J131=0,0,'Contrib Margin'!H7/Revenue!J131)</f>
        <v>0</v>
      </c>
      <c r="K8888" s="83">
        <f>IF(SUM(Revenue!G131:J131)=0,0,'Contrib Margin'!H7/SUM(Revenue!G131:J131))</f>
        <v>0</v>
      </c>
    </row>
    <row r="8889" spans="1:11" ht="12.75" customHeight="1">
      <c r="A8889" s="55" t="str">
        <f>"   "&amp;Labels!B71</f>
        <v xml:space="preserve">   Customer 3</v>
      </c>
      <c r="B8889" s="114">
        <f>IF(Revenue!B132=0,0,'Contrib Margin'!H7/Revenue!B132)</f>
        <v>0</v>
      </c>
      <c r="C8889" s="114">
        <f>IF(Revenue!C132=0,0,'Contrib Margin'!H7/Revenue!C132)</f>
        <v>0</v>
      </c>
      <c r="D8889" s="114">
        <f>IF(Revenue!D132=0,0,'Contrib Margin'!H7/Revenue!D132)</f>
        <v>0</v>
      </c>
      <c r="E8889" s="114">
        <f>IF(Revenue!E132=0,0,'Contrib Margin'!H7/Revenue!E132)</f>
        <v>0</v>
      </c>
      <c r="F8889" s="83">
        <f>IF(SUM(Revenue!B132:E132)=0,0,'Contrib Margin'!H7/SUM(Revenue!B132:E132))</f>
        <v>0</v>
      </c>
      <c r="G8889" s="114">
        <f>IF(Revenue!G132=0,0,'Contrib Margin'!H7/Revenue!G132)</f>
        <v>0</v>
      </c>
      <c r="H8889" s="114">
        <f>IF(Revenue!H132=0,0,'Contrib Margin'!H7/Revenue!H132)</f>
        <v>0</v>
      </c>
      <c r="I8889" s="114">
        <f>IF(Revenue!I132=0,0,'Contrib Margin'!H7/Revenue!I132)</f>
        <v>0</v>
      </c>
      <c r="J8889" s="114">
        <f>IF(Revenue!J132=0,0,'Contrib Margin'!H7/Revenue!J132)</f>
        <v>0</v>
      </c>
      <c r="K8889" s="83">
        <f>IF(SUM(Revenue!G132:J132)=0,0,'Contrib Margin'!H7/SUM(Revenue!G132:J132))</f>
        <v>0</v>
      </c>
    </row>
    <row r="8890" spans="1:11" ht="12.75" customHeight="1">
      <c r="A8890" s="55" t="str">
        <f>"   "&amp;Labels!B72</f>
        <v xml:space="preserve">   Customer 4</v>
      </c>
      <c r="B8890" s="114">
        <f>IF(Revenue!B133=0,0,'Contrib Margin'!H7/Revenue!B133)</f>
        <v>0</v>
      </c>
      <c r="C8890" s="114">
        <f>IF(Revenue!C133=0,0,'Contrib Margin'!H7/Revenue!C133)</f>
        <v>0</v>
      </c>
      <c r="D8890" s="114">
        <f>IF(Revenue!D133=0,0,'Contrib Margin'!H7/Revenue!D133)</f>
        <v>0</v>
      </c>
      <c r="E8890" s="114">
        <f>IF(Revenue!E133=0,0,'Contrib Margin'!H7/Revenue!E133)</f>
        <v>0</v>
      </c>
      <c r="F8890" s="83">
        <f>IF(SUM(Revenue!B133:E133)=0,0,'Contrib Margin'!H7/SUM(Revenue!B133:E133))</f>
        <v>0</v>
      </c>
      <c r="G8890" s="114">
        <f>IF(Revenue!G133=0,0,'Contrib Margin'!H7/Revenue!G133)</f>
        <v>0</v>
      </c>
      <c r="H8890" s="114">
        <f>IF(Revenue!H133=0,0,'Contrib Margin'!H7/Revenue!H133)</f>
        <v>0</v>
      </c>
      <c r="I8890" s="114">
        <f>IF(Revenue!I133=0,0,'Contrib Margin'!H7/Revenue!I133)</f>
        <v>0</v>
      </c>
      <c r="J8890" s="114">
        <f>IF(Revenue!J133=0,0,'Contrib Margin'!H7/Revenue!J133)</f>
        <v>0</v>
      </c>
      <c r="K8890" s="83">
        <f>IF(SUM(Revenue!G133:J133)=0,0,'Contrib Margin'!H7/SUM(Revenue!G133:J133))</f>
        <v>0</v>
      </c>
    </row>
    <row r="8891" spans="1:11" ht="12.75" customHeight="1">
      <c r="A8891" s="55" t="str">
        <f>"   "&amp;Labels!B73</f>
        <v xml:space="preserve">   Customer 5</v>
      </c>
      <c r="B8891" s="114">
        <f>IF(Revenue!B134=0,0,'Contrib Margin'!H7/Revenue!B134)</f>
        <v>0</v>
      </c>
      <c r="C8891" s="114">
        <f>IF(Revenue!C134=0,0,'Contrib Margin'!H7/Revenue!C134)</f>
        <v>0</v>
      </c>
      <c r="D8891" s="114">
        <f>IF(Revenue!D134=0,0,'Contrib Margin'!H7/Revenue!D134)</f>
        <v>0</v>
      </c>
      <c r="E8891" s="114">
        <f>IF(Revenue!E134=0,0,'Contrib Margin'!H7/Revenue!E134)</f>
        <v>0</v>
      </c>
      <c r="F8891" s="83">
        <f>IF(SUM(Revenue!B134:E134)=0,0,'Contrib Margin'!H7/SUM(Revenue!B134:E134))</f>
        <v>0</v>
      </c>
      <c r="G8891" s="114">
        <f>IF(Revenue!G134=0,0,'Contrib Margin'!H7/Revenue!G134)</f>
        <v>0</v>
      </c>
      <c r="H8891" s="114">
        <f>IF(Revenue!H134=0,0,'Contrib Margin'!H7/Revenue!H134)</f>
        <v>0</v>
      </c>
      <c r="I8891" s="114">
        <f>IF(Revenue!I134=0,0,'Contrib Margin'!H7/Revenue!I134)</f>
        <v>0</v>
      </c>
      <c r="J8891" s="114">
        <f>IF(Revenue!J134=0,0,'Contrib Margin'!H7/Revenue!J134)</f>
        <v>0</v>
      </c>
      <c r="K8891" s="83">
        <f>IF(SUM(Revenue!G134:J134)=0,0,'Contrib Margin'!H7/SUM(Revenue!G134:J134))</f>
        <v>0</v>
      </c>
    </row>
    <row r="8892" spans="1:11" ht="12.75" customHeight="1">
      <c r="A8892" s="55" t="str">
        <f>"   "&amp;Labels!B74</f>
        <v xml:space="preserve">   Customer 6</v>
      </c>
      <c r="B8892" s="114">
        <f>IF(Revenue!B135=0,0,'Contrib Margin'!H7/Revenue!B135)</f>
        <v>0</v>
      </c>
      <c r="C8892" s="114">
        <f>IF(Revenue!C135=0,0,'Contrib Margin'!H7/Revenue!C135)</f>
        <v>0</v>
      </c>
      <c r="D8892" s="114">
        <f>IF(Revenue!D135=0,0,'Contrib Margin'!H7/Revenue!D135)</f>
        <v>0</v>
      </c>
      <c r="E8892" s="114">
        <f>IF(Revenue!E135=0,0,'Contrib Margin'!H7/Revenue!E135)</f>
        <v>0</v>
      </c>
      <c r="F8892" s="83">
        <f>IF(SUM(Revenue!B135:E135)=0,0,'Contrib Margin'!H7/SUM(Revenue!B135:E135))</f>
        <v>0</v>
      </c>
      <c r="G8892" s="114">
        <f>IF(Revenue!G135=0,0,'Contrib Margin'!H7/Revenue!G135)</f>
        <v>0</v>
      </c>
      <c r="H8892" s="114">
        <f>IF(Revenue!H135=0,0,'Contrib Margin'!H7/Revenue!H135)</f>
        <v>0</v>
      </c>
      <c r="I8892" s="114">
        <f>IF(Revenue!I135=0,0,'Contrib Margin'!H7/Revenue!I135)</f>
        <v>0</v>
      </c>
      <c r="J8892" s="114">
        <f>IF(Revenue!J135=0,0,'Contrib Margin'!H7/Revenue!J135)</f>
        <v>0</v>
      </c>
      <c r="K8892" s="83">
        <f>IF(SUM(Revenue!G135:J135)=0,0,'Contrib Margin'!H7/SUM(Revenue!G135:J135))</f>
        <v>0</v>
      </c>
    </row>
    <row r="8893" spans="1:11" ht="12.75" customHeight="1">
      <c r="A8893" s="55" t="str">
        <f>"   "&amp;Labels!B75</f>
        <v xml:space="preserve">   Customer 7</v>
      </c>
      <c r="B8893" s="114">
        <f>IF(Revenue!B136=0,0,'Contrib Margin'!H7/Revenue!B136)</f>
        <v>0</v>
      </c>
      <c r="C8893" s="114">
        <f>IF(Revenue!C136=0,0,'Contrib Margin'!H7/Revenue!C136)</f>
        <v>0</v>
      </c>
      <c r="D8893" s="114">
        <f>IF(Revenue!D136=0,0,'Contrib Margin'!H7/Revenue!D136)</f>
        <v>0</v>
      </c>
      <c r="E8893" s="114">
        <f>IF(Revenue!E136=0,0,'Contrib Margin'!H7/Revenue!E136)</f>
        <v>0</v>
      </c>
      <c r="F8893" s="83">
        <f>IF(SUM(Revenue!B136:E136)=0,0,'Contrib Margin'!H7/SUM(Revenue!B136:E136))</f>
        <v>0</v>
      </c>
      <c r="G8893" s="114">
        <f>IF(Revenue!G136=0,0,'Contrib Margin'!H7/Revenue!G136)</f>
        <v>0</v>
      </c>
      <c r="H8893" s="114">
        <f>IF(Revenue!H136=0,0,'Contrib Margin'!H7/Revenue!H136)</f>
        <v>0</v>
      </c>
      <c r="I8893" s="114">
        <f>IF(Revenue!I136=0,0,'Contrib Margin'!H7/Revenue!I136)</f>
        <v>0</v>
      </c>
      <c r="J8893" s="114">
        <f>IF(Revenue!J136=0,0,'Contrib Margin'!H7/Revenue!J136)</f>
        <v>0</v>
      </c>
      <c r="K8893" s="83">
        <f>IF(SUM(Revenue!G136:J136)=0,0,'Contrib Margin'!H7/SUM(Revenue!G136:J136))</f>
        <v>0</v>
      </c>
    </row>
    <row r="8894" spans="1:11" ht="12.75" customHeight="1">
      <c r="A8894" s="55" t="str">
        <f>"   "&amp;Labels!B76</f>
        <v xml:space="preserve">   Customer 8</v>
      </c>
      <c r="B8894" s="114">
        <f>IF(Revenue!B137=0,0,'Contrib Margin'!H7/Revenue!B137)</f>
        <v>0</v>
      </c>
      <c r="C8894" s="114">
        <f>IF(Revenue!C137=0,0,'Contrib Margin'!H7/Revenue!C137)</f>
        <v>0</v>
      </c>
      <c r="D8894" s="114">
        <f>IF(Revenue!D137=0,0,'Contrib Margin'!H7/Revenue!D137)</f>
        <v>0</v>
      </c>
      <c r="E8894" s="114">
        <f>IF(Revenue!E137=0,0,'Contrib Margin'!H7/Revenue!E137)</f>
        <v>0</v>
      </c>
      <c r="F8894" s="83">
        <f>IF(SUM(Revenue!B137:E137)=0,0,'Contrib Margin'!H7/SUM(Revenue!B137:E137))</f>
        <v>0</v>
      </c>
      <c r="G8894" s="114">
        <f>IF(Revenue!G137=0,0,'Contrib Margin'!H7/Revenue!G137)</f>
        <v>0</v>
      </c>
      <c r="H8894" s="114">
        <f>IF(Revenue!H137=0,0,'Contrib Margin'!H7/Revenue!H137)</f>
        <v>0</v>
      </c>
      <c r="I8894" s="114">
        <f>IF(Revenue!I137=0,0,'Contrib Margin'!H7/Revenue!I137)</f>
        <v>0</v>
      </c>
      <c r="J8894" s="114">
        <f>IF(Revenue!J137=0,0,'Contrib Margin'!H7/Revenue!J137)</f>
        <v>0</v>
      </c>
      <c r="K8894" s="83">
        <f>IF(SUM(Revenue!G137:J137)=0,0,'Contrib Margin'!H7/SUM(Revenue!G137:J137))</f>
        <v>0</v>
      </c>
    </row>
    <row r="8895" spans="1:11" ht="12.75" customHeight="1">
      <c r="A8895" s="55" t="str">
        <f>"   "&amp;Labels!B77</f>
        <v xml:space="preserve">   Customer 9</v>
      </c>
      <c r="B8895" s="114">
        <f>IF(Revenue!B138=0,0,'Contrib Margin'!H7/Revenue!B138)</f>
        <v>0</v>
      </c>
      <c r="C8895" s="114">
        <f>IF(Revenue!C138=0,0,'Contrib Margin'!H7/Revenue!C138)</f>
        <v>0</v>
      </c>
      <c r="D8895" s="114">
        <f>IF(Revenue!D138=0,0,'Contrib Margin'!H7/Revenue!D138)</f>
        <v>0</v>
      </c>
      <c r="E8895" s="114">
        <f>IF(Revenue!E138=0,0,'Contrib Margin'!H7/Revenue!E138)</f>
        <v>0</v>
      </c>
      <c r="F8895" s="83">
        <f>IF(SUM(Revenue!B138:E138)=0,0,'Contrib Margin'!H7/SUM(Revenue!B138:E138))</f>
        <v>0</v>
      </c>
      <c r="G8895" s="114">
        <f>IF(Revenue!G138=0,0,'Contrib Margin'!H7/Revenue!G138)</f>
        <v>0</v>
      </c>
      <c r="H8895" s="114">
        <f>IF(Revenue!H138=0,0,'Contrib Margin'!H7/Revenue!H138)</f>
        <v>0</v>
      </c>
      <c r="I8895" s="114">
        <f>IF(Revenue!I138=0,0,'Contrib Margin'!H7/Revenue!I138)</f>
        <v>0</v>
      </c>
      <c r="J8895" s="114">
        <f>IF(Revenue!J138=0,0,'Contrib Margin'!H7/Revenue!J138)</f>
        <v>0</v>
      </c>
      <c r="K8895" s="83">
        <f>IF(SUM(Revenue!G138:J138)=0,0,'Contrib Margin'!H7/SUM(Revenue!G138:J138))</f>
        <v>0</v>
      </c>
    </row>
    <row r="8896" spans="1:11" ht="12.75" customHeight="1">
      <c r="A8896" s="55" t="str">
        <f>"   "&amp;Labels!B78</f>
        <v xml:space="preserve">   Customer 10</v>
      </c>
      <c r="B8896" s="114">
        <f>IF(Revenue!B139=0,0,'Contrib Margin'!H7/Revenue!B139)</f>
        <v>0</v>
      </c>
      <c r="C8896" s="114">
        <f>IF(Revenue!C139=0,0,'Contrib Margin'!H7/Revenue!C139)</f>
        <v>0</v>
      </c>
      <c r="D8896" s="114">
        <f>IF(Revenue!D139=0,0,'Contrib Margin'!H7/Revenue!D139)</f>
        <v>0</v>
      </c>
      <c r="E8896" s="114">
        <f>IF(Revenue!E139=0,0,'Contrib Margin'!H7/Revenue!E139)</f>
        <v>0</v>
      </c>
      <c r="F8896" s="83">
        <f>IF(SUM(Revenue!B139:E139)=0,0,'Contrib Margin'!H7/SUM(Revenue!B139:E139))</f>
        <v>0</v>
      </c>
      <c r="G8896" s="114">
        <f>IF(Revenue!G139=0,0,'Contrib Margin'!H7/Revenue!G139)</f>
        <v>0</v>
      </c>
      <c r="H8896" s="114">
        <f>IF(Revenue!H139=0,0,'Contrib Margin'!H7/Revenue!H139)</f>
        <v>0</v>
      </c>
      <c r="I8896" s="114">
        <f>IF(Revenue!I139=0,0,'Contrib Margin'!H7/Revenue!I139)</f>
        <v>0</v>
      </c>
      <c r="J8896" s="114">
        <f>IF(Revenue!J139=0,0,'Contrib Margin'!H7/Revenue!J139)</f>
        <v>0</v>
      </c>
      <c r="K8896" s="83">
        <f>IF(SUM(Revenue!G139:J139)=0,0,'Contrib Margin'!H7/SUM(Revenue!G139:J139))</f>
        <v>0</v>
      </c>
    </row>
    <row r="8897" spans="1:11" ht="12.75" customHeight="1">
      <c r="A8897" s="58" t="str">
        <f>"   "&amp;Labels!C68</f>
        <v xml:space="preserve">   Total</v>
      </c>
      <c r="B8897" s="115">
        <f>B8886</f>
        <v>0</v>
      </c>
      <c r="C8897" s="115">
        <f>C8886</f>
        <v>0</v>
      </c>
      <c r="D8897" s="115">
        <f>D8886</f>
        <v>0</v>
      </c>
      <c r="E8897" s="115">
        <f>E8886</f>
        <v>0</v>
      </c>
      <c r="F8897" s="82">
        <f>IF(SUM(Revenue!B129:E129)=0,0,'Contrib Margin'!H7/SUM(Revenue!B129:E129))</f>
        <v>0</v>
      </c>
      <c r="G8897" s="115">
        <f>G8886</f>
        <v>0</v>
      </c>
      <c r="H8897" s="115">
        <f>H8886</f>
        <v>0</v>
      </c>
      <c r="I8897" s="115">
        <f>I8886</f>
        <v>0</v>
      </c>
      <c r="J8897" s="115">
        <f>J8886</f>
        <v>0</v>
      </c>
      <c r="K8897" s="82">
        <f>IF(SUM(Revenue!G129:J129)=0,0,'Contrib Margin'!H7/SUM(Revenue!G129:J129))</f>
        <v>0</v>
      </c>
    </row>
    <row r="8898" spans="1:11" ht="12.75" customHeight="1">
      <c r="A8898" s="1" t="str">
        <f>"Bluebird_CM_pct_1"</f>
        <v>Bluebird_CM_pct_1</v>
      </c>
    </row>
    <row r="8899" spans="1:11" ht="12.75" customHeight="1">
      <c r="A8899" s="3" t="str">
        <f>Labels!D95</f>
        <v>Products</v>
      </c>
      <c r="B8899" s="27" t="str">
        <f>"Q1 FY2009"</f>
        <v>Q1 FY2009</v>
      </c>
      <c r="C8899" s="28" t="str">
        <f>"Q2 FY2009"</f>
        <v>Q2 FY2009</v>
      </c>
      <c r="D8899" s="28" t="str">
        <f>"Q3 FY2009"</f>
        <v>Q3 FY2009</v>
      </c>
      <c r="E8899" s="28" t="str">
        <f>"Q4 FY2009"</f>
        <v>Q4 FY2009</v>
      </c>
      <c r="F8899" s="39" t="str">
        <f>"FY2009"</f>
        <v>FY2009</v>
      </c>
      <c r="G8899" s="28" t="str">
        <f>"Q1 FY2010"</f>
        <v>Q1 FY2010</v>
      </c>
      <c r="H8899" s="28" t="str">
        <f>"Q2 FY2010"</f>
        <v>Q2 FY2010</v>
      </c>
      <c r="I8899" s="28" t="str">
        <f>"Q3 FY2010"</f>
        <v>Q3 FY2010</v>
      </c>
      <c r="J8899" s="28" t="str">
        <f>"Q4 FY2010"</f>
        <v>Q4 FY2010</v>
      </c>
      <c r="K8899" s="39" t="str">
        <f>"FY2010"</f>
        <v>FY2010</v>
      </c>
    </row>
    <row r="8900" spans="1:11" ht="12.75" customHeight="1">
      <c r="A8900" s="52" t="str">
        <f>Labels!B95</f>
        <v>Product 1</v>
      </c>
      <c r="B8900" s="111">
        <f>IF('(Other Computations)'!B238=0,0,'Contrib Margin'!H9/'(Other Computations)'!B238)</f>
        <v>0</v>
      </c>
      <c r="C8900" s="111">
        <f>IF('(Other Computations)'!C238=0,0,'Contrib Margin'!H9/'(Other Computations)'!C238)</f>
        <v>0</v>
      </c>
      <c r="D8900" s="111">
        <f>IF('(Other Computations)'!D238=0,0,'Contrib Margin'!H9/'(Other Computations)'!D238)</f>
        <v>0</v>
      </c>
      <c r="E8900" s="111">
        <f>IF('(Other Computations)'!E238=0,0,'Contrib Margin'!H9/'(Other Computations)'!E238)</f>
        <v>0</v>
      </c>
      <c r="F8900" s="79">
        <f>IF(SUM('(Other Computations)'!B238:E238)=0,0,'Contrib Margin'!H9/SUM('(Other Computations)'!B238:E238))</f>
        <v>0</v>
      </c>
      <c r="G8900" s="111">
        <f>IF('(Other Computations)'!G238=0,0,'Contrib Margin'!H9/'(Other Computations)'!G238)</f>
        <v>0</v>
      </c>
      <c r="H8900" s="111">
        <f>IF('(Other Computations)'!H238=0,0,'Contrib Margin'!H9/'(Other Computations)'!H238)</f>
        <v>0</v>
      </c>
      <c r="I8900" s="111">
        <f>IF('(Other Computations)'!I238=0,0,'Contrib Margin'!H9/'(Other Computations)'!I238)</f>
        <v>0</v>
      </c>
      <c r="J8900" s="111">
        <f>IF('(Other Computations)'!J238=0,0,'Contrib Margin'!H9/'(Other Computations)'!J238)</f>
        <v>0</v>
      </c>
      <c r="K8900" s="79">
        <f>IF(SUM('(Other Computations)'!G238:J238)=0,0,'Contrib Margin'!H9/SUM('(Other Computations)'!G238:J238))</f>
        <v>0</v>
      </c>
    </row>
    <row r="8901" spans="1:11" ht="12.75" customHeight="1">
      <c r="A8901" s="63" t="str">
        <f>Labels!B96</f>
        <v>Product 2</v>
      </c>
      <c r="B8901" s="112">
        <f>IF('(Other Computations)'!B239=0,0,'Contrib Margin'!H9/'(Other Computations)'!B239)</f>
        <v>0</v>
      </c>
      <c r="C8901" s="112">
        <f>IF('(Other Computations)'!C239=0,0,'Contrib Margin'!H9/'(Other Computations)'!C239)</f>
        <v>0</v>
      </c>
      <c r="D8901" s="112">
        <f>IF('(Other Computations)'!D239=0,0,'Contrib Margin'!H9/'(Other Computations)'!D239)</f>
        <v>0</v>
      </c>
      <c r="E8901" s="112">
        <f>IF('(Other Computations)'!E239=0,0,'Contrib Margin'!H9/'(Other Computations)'!E239)</f>
        <v>0</v>
      </c>
      <c r="F8901" s="83">
        <f>IF(SUM('(Other Computations)'!B239:E239)=0,0,'Contrib Margin'!H9/SUM('(Other Computations)'!B239:E239))</f>
        <v>0</v>
      </c>
      <c r="G8901" s="112">
        <f>IF('(Other Computations)'!G239=0,0,'Contrib Margin'!H9/'(Other Computations)'!G239)</f>
        <v>0</v>
      </c>
      <c r="H8901" s="112">
        <f>IF('(Other Computations)'!H239=0,0,'Contrib Margin'!H9/'(Other Computations)'!H239)</f>
        <v>0</v>
      </c>
      <c r="I8901" s="112">
        <f>IF('(Other Computations)'!I239=0,0,'Contrib Margin'!H9/'(Other Computations)'!I239)</f>
        <v>0</v>
      </c>
      <c r="J8901" s="112">
        <f>IF('(Other Computations)'!J239=0,0,'Contrib Margin'!H9/'(Other Computations)'!J239)</f>
        <v>0</v>
      </c>
      <c r="K8901" s="83">
        <f>IF(SUM('(Other Computations)'!G239:J239)=0,0,'Contrib Margin'!H9/SUM('(Other Computations)'!G239:J239))</f>
        <v>0</v>
      </c>
    </row>
    <row r="8902" spans="1:11" ht="12.75" customHeight="1">
      <c r="A8902" s="63" t="str">
        <f>Labels!B97</f>
        <v>Product 3</v>
      </c>
      <c r="B8902" s="112">
        <f>IF('(Other Computations)'!B240=0,0,'Contrib Margin'!H9/'(Other Computations)'!B240)</f>
        <v>0</v>
      </c>
      <c r="C8902" s="112">
        <f>IF('(Other Computations)'!C240=0,0,'Contrib Margin'!H9/'(Other Computations)'!C240)</f>
        <v>0</v>
      </c>
      <c r="D8902" s="112">
        <f>IF('(Other Computations)'!D240=0,0,'Contrib Margin'!H9/'(Other Computations)'!D240)</f>
        <v>0</v>
      </c>
      <c r="E8902" s="112">
        <f>IF('(Other Computations)'!E240=0,0,'Contrib Margin'!H9/'(Other Computations)'!E240)</f>
        <v>0</v>
      </c>
      <c r="F8902" s="83">
        <f>IF(SUM('(Other Computations)'!B240:E240)=0,0,'Contrib Margin'!H9/SUM('(Other Computations)'!B240:E240))</f>
        <v>0</v>
      </c>
      <c r="G8902" s="112">
        <f>IF('(Other Computations)'!G240=0,0,'Contrib Margin'!H9/'(Other Computations)'!G240)</f>
        <v>0</v>
      </c>
      <c r="H8902" s="112">
        <f>IF('(Other Computations)'!H240=0,0,'Contrib Margin'!H9/'(Other Computations)'!H240)</f>
        <v>0</v>
      </c>
      <c r="I8902" s="112">
        <f>IF('(Other Computations)'!I240=0,0,'Contrib Margin'!H9/'(Other Computations)'!I240)</f>
        <v>0</v>
      </c>
      <c r="J8902" s="112">
        <f>IF('(Other Computations)'!J240=0,0,'Contrib Margin'!H9/'(Other Computations)'!J240)</f>
        <v>0</v>
      </c>
      <c r="K8902" s="83">
        <f>IF(SUM('(Other Computations)'!G240:J240)=0,0,'Contrib Margin'!H9/SUM('(Other Computations)'!G240:J240))</f>
        <v>0</v>
      </c>
    </row>
    <row r="8903" spans="1:11" ht="12.75" customHeight="1">
      <c r="A8903" s="63" t="str">
        <f>Labels!B98</f>
        <v>Product 4</v>
      </c>
      <c r="B8903" s="112">
        <f>IF('(Other Computations)'!B241=0,0,'Contrib Margin'!H9/'(Other Computations)'!B241)</f>
        <v>0</v>
      </c>
      <c r="C8903" s="112">
        <f>IF('(Other Computations)'!C241=0,0,'Contrib Margin'!H9/'(Other Computations)'!C241)</f>
        <v>0</v>
      </c>
      <c r="D8903" s="112">
        <f>IF('(Other Computations)'!D241=0,0,'Contrib Margin'!H9/'(Other Computations)'!D241)</f>
        <v>0</v>
      </c>
      <c r="E8903" s="112">
        <f>IF('(Other Computations)'!E241=0,0,'Contrib Margin'!H9/'(Other Computations)'!E241)</f>
        <v>0</v>
      </c>
      <c r="F8903" s="83">
        <f>IF(SUM('(Other Computations)'!B241:E241)=0,0,'Contrib Margin'!H9/SUM('(Other Computations)'!B241:E241))</f>
        <v>0</v>
      </c>
      <c r="G8903" s="112">
        <f>IF('(Other Computations)'!G241=0,0,'Contrib Margin'!H9/'(Other Computations)'!G241)</f>
        <v>0</v>
      </c>
      <c r="H8903" s="112">
        <f>IF('(Other Computations)'!H241=0,0,'Contrib Margin'!H9/'(Other Computations)'!H241)</f>
        <v>0</v>
      </c>
      <c r="I8903" s="112">
        <f>IF('(Other Computations)'!I241=0,0,'Contrib Margin'!H9/'(Other Computations)'!I241)</f>
        <v>0</v>
      </c>
      <c r="J8903" s="112">
        <f>IF('(Other Computations)'!J241=0,0,'Contrib Margin'!H9/'(Other Computations)'!J241)</f>
        <v>0</v>
      </c>
      <c r="K8903" s="83">
        <f>IF(SUM('(Other Computations)'!G241:J241)=0,0,'Contrib Margin'!H9/SUM('(Other Computations)'!G241:J241))</f>
        <v>0</v>
      </c>
    </row>
    <row r="8904" spans="1:11" ht="12.75" customHeight="1">
      <c r="A8904" s="63" t="str">
        <f>Labels!B99</f>
        <v>Product 5</v>
      </c>
      <c r="B8904" s="112">
        <f>IF('(Other Computations)'!B242=0,0,'Contrib Margin'!H9/'(Other Computations)'!B242)</f>
        <v>0</v>
      </c>
      <c r="C8904" s="112">
        <f>IF('(Other Computations)'!C242=0,0,'Contrib Margin'!H9/'(Other Computations)'!C242)</f>
        <v>0</v>
      </c>
      <c r="D8904" s="112">
        <f>IF('(Other Computations)'!D242=0,0,'Contrib Margin'!H9/'(Other Computations)'!D242)</f>
        <v>0</v>
      </c>
      <c r="E8904" s="112">
        <f>IF('(Other Computations)'!E242=0,0,'Contrib Margin'!H9/'(Other Computations)'!E242)</f>
        <v>0</v>
      </c>
      <c r="F8904" s="83">
        <f>IF(SUM('(Other Computations)'!B242:E242)=0,0,'Contrib Margin'!H9/SUM('(Other Computations)'!B242:E242))</f>
        <v>0</v>
      </c>
      <c r="G8904" s="112">
        <f>IF('(Other Computations)'!G242=0,0,'Contrib Margin'!H9/'(Other Computations)'!G242)</f>
        <v>0</v>
      </c>
      <c r="H8904" s="112">
        <f>IF('(Other Computations)'!H242=0,0,'Contrib Margin'!H9/'(Other Computations)'!H242)</f>
        <v>0</v>
      </c>
      <c r="I8904" s="112">
        <f>IF('(Other Computations)'!I242=0,0,'Contrib Margin'!H9/'(Other Computations)'!I242)</f>
        <v>0</v>
      </c>
      <c r="J8904" s="112">
        <f>IF('(Other Computations)'!J242=0,0,'Contrib Margin'!H9/'(Other Computations)'!J242)</f>
        <v>0</v>
      </c>
      <c r="K8904" s="83">
        <f>IF(SUM('(Other Computations)'!G242:J242)=0,0,'Contrib Margin'!H9/SUM('(Other Computations)'!G242:J242))</f>
        <v>0</v>
      </c>
    </row>
    <row r="8905" spans="1:11" ht="12.75" customHeight="1">
      <c r="A8905" s="63" t="str">
        <f>Labels!B100</f>
        <v>Product 6</v>
      </c>
      <c r="B8905" s="112">
        <f>IF('(Other Computations)'!B243=0,0,'Contrib Margin'!H9/'(Other Computations)'!B243)</f>
        <v>0</v>
      </c>
      <c r="C8905" s="112">
        <f>IF('(Other Computations)'!C243=0,0,'Contrib Margin'!H9/'(Other Computations)'!C243)</f>
        <v>0</v>
      </c>
      <c r="D8905" s="112">
        <f>IF('(Other Computations)'!D243=0,0,'Contrib Margin'!H9/'(Other Computations)'!D243)</f>
        <v>0</v>
      </c>
      <c r="E8905" s="112">
        <f>IF('(Other Computations)'!E243=0,0,'Contrib Margin'!H9/'(Other Computations)'!E243)</f>
        <v>0</v>
      </c>
      <c r="F8905" s="83">
        <f>IF(SUM('(Other Computations)'!B243:E243)=0,0,'Contrib Margin'!H9/SUM('(Other Computations)'!B243:E243))</f>
        <v>0</v>
      </c>
      <c r="G8905" s="112">
        <f>IF('(Other Computations)'!G243=0,0,'Contrib Margin'!H9/'(Other Computations)'!G243)</f>
        <v>0</v>
      </c>
      <c r="H8905" s="112">
        <f>IF('(Other Computations)'!H243=0,0,'Contrib Margin'!H9/'(Other Computations)'!H243)</f>
        <v>0</v>
      </c>
      <c r="I8905" s="112">
        <f>IF('(Other Computations)'!I243=0,0,'Contrib Margin'!H9/'(Other Computations)'!I243)</f>
        <v>0</v>
      </c>
      <c r="J8905" s="112">
        <f>IF('(Other Computations)'!J243=0,0,'Contrib Margin'!H9/'(Other Computations)'!J243)</f>
        <v>0</v>
      </c>
      <c r="K8905" s="83">
        <f>IF(SUM('(Other Computations)'!G243:J243)=0,0,'Contrib Margin'!H9/SUM('(Other Computations)'!G243:J243))</f>
        <v>0</v>
      </c>
    </row>
    <row r="8906" spans="1:11" ht="12.75" customHeight="1">
      <c r="A8906" s="63" t="str">
        <f>Labels!B101</f>
        <v>Product 7</v>
      </c>
      <c r="B8906" s="112">
        <f>IF('(Other Computations)'!B244=0,0,'Contrib Margin'!H9/'(Other Computations)'!B244)</f>
        <v>0</v>
      </c>
      <c r="C8906" s="112">
        <f>IF('(Other Computations)'!C244=0,0,'Contrib Margin'!H9/'(Other Computations)'!C244)</f>
        <v>0</v>
      </c>
      <c r="D8906" s="112">
        <f>IF('(Other Computations)'!D244=0,0,'Contrib Margin'!H9/'(Other Computations)'!D244)</f>
        <v>0</v>
      </c>
      <c r="E8906" s="112">
        <f>IF('(Other Computations)'!E244=0,0,'Contrib Margin'!H9/'(Other Computations)'!E244)</f>
        <v>0</v>
      </c>
      <c r="F8906" s="83">
        <f>IF(SUM('(Other Computations)'!B244:E244)=0,0,'Contrib Margin'!H9/SUM('(Other Computations)'!B244:E244))</f>
        <v>0</v>
      </c>
      <c r="G8906" s="112">
        <f>IF('(Other Computations)'!G244=0,0,'Contrib Margin'!H9/'(Other Computations)'!G244)</f>
        <v>0</v>
      </c>
      <c r="H8906" s="112">
        <f>IF('(Other Computations)'!H244=0,0,'Contrib Margin'!H9/'(Other Computations)'!H244)</f>
        <v>0</v>
      </c>
      <c r="I8906" s="112">
        <f>IF('(Other Computations)'!I244=0,0,'Contrib Margin'!H9/'(Other Computations)'!I244)</f>
        <v>0</v>
      </c>
      <c r="J8906" s="112">
        <f>IF('(Other Computations)'!J244=0,0,'Contrib Margin'!H9/'(Other Computations)'!J244)</f>
        <v>0</v>
      </c>
      <c r="K8906" s="83">
        <f>IF(SUM('(Other Computations)'!G244:J244)=0,0,'Contrib Margin'!H9/SUM('(Other Computations)'!G244:J244))</f>
        <v>0</v>
      </c>
    </row>
    <row r="8907" spans="1:11" ht="12.75" customHeight="1">
      <c r="A8907" s="63" t="str">
        <f>Labels!B102</f>
        <v>Product 8</v>
      </c>
      <c r="B8907" s="112">
        <f>IF('(Other Computations)'!B245=0,0,'Contrib Margin'!H9/'(Other Computations)'!B245)</f>
        <v>0</v>
      </c>
      <c r="C8907" s="112">
        <f>IF('(Other Computations)'!C245=0,0,'Contrib Margin'!H9/'(Other Computations)'!C245)</f>
        <v>0</v>
      </c>
      <c r="D8907" s="112">
        <f>IF('(Other Computations)'!D245=0,0,'Contrib Margin'!H9/'(Other Computations)'!D245)</f>
        <v>0</v>
      </c>
      <c r="E8907" s="112">
        <f>IF('(Other Computations)'!E245=0,0,'Contrib Margin'!H9/'(Other Computations)'!E245)</f>
        <v>0</v>
      </c>
      <c r="F8907" s="83">
        <f>IF(SUM('(Other Computations)'!B245:E245)=0,0,'Contrib Margin'!H9/SUM('(Other Computations)'!B245:E245))</f>
        <v>0</v>
      </c>
      <c r="G8907" s="112">
        <f>IF('(Other Computations)'!G245=0,0,'Contrib Margin'!H9/'(Other Computations)'!G245)</f>
        <v>0</v>
      </c>
      <c r="H8907" s="112">
        <f>IF('(Other Computations)'!H245=0,0,'Contrib Margin'!H9/'(Other Computations)'!H245)</f>
        <v>0</v>
      </c>
      <c r="I8907" s="112">
        <f>IF('(Other Computations)'!I245=0,0,'Contrib Margin'!H9/'(Other Computations)'!I245)</f>
        <v>0</v>
      </c>
      <c r="J8907" s="112">
        <f>IF('(Other Computations)'!J245=0,0,'Contrib Margin'!H9/'(Other Computations)'!J245)</f>
        <v>0</v>
      </c>
      <c r="K8907" s="83">
        <f>IF(SUM('(Other Computations)'!G245:J245)=0,0,'Contrib Margin'!H9/SUM('(Other Computations)'!G245:J245))</f>
        <v>0</v>
      </c>
    </row>
    <row r="8908" spans="1:11" ht="12.75" customHeight="1">
      <c r="A8908" s="63" t="str">
        <f>Labels!B103</f>
        <v>Product 9</v>
      </c>
      <c r="B8908" s="112">
        <f>IF('(Other Computations)'!B246=0,0,'Contrib Margin'!H9/'(Other Computations)'!B246)</f>
        <v>0</v>
      </c>
      <c r="C8908" s="112">
        <f>IF('(Other Computations)'!C246=0,0,'Contrib Margin'!H9/'(Other Computations)'!C246)</f>
        <v>0</v>
      </c>
      <c r="D8908" s="112">
        <f>IF('(Other Computations)'!D246=0,0,'Contrib Margin'!H9/'(Other Computations)'!D246)</f>
        <v>0</v>
      </c>
      <c r="E8908" s="112">
        <f>IF('(Other Computations)'!E246=0,0,'Contrib Margin'!H9/'(Other Computations)'!E246)</f>
        <v>0</v>
      </c>
      <c r="F8908" s="83">
        <f>IF(SUM('(Other Computations)'!B246:E246)=0,0,'Contrib Margin'!H9/SUM('(Other Computations)'!B246:E246))</f>
        <v>0</v>
      </c>
      <c r="G8908" s="112">
        <f>IF('(Other Computations)'!G246=0,0,'Contrib Margin'!H9/'(Other Computations)'!G246)</f>
        <v>0</v>
      </c>
      <c r="H8908" s="112">
        <f>IF('(Other Computations)'!H246=0,0,'Contrib Margin'!H9/'(Other Computations)'!H246)</f>
        <v>0</v>
      </c>
      <c r="I8908" s="112">
        <f>IF('(Other Computations)'!I246=0,0,'Contrib Margin'!H9/'(Other Computations)'!I246)</f>
        <v>0</v>
      </c>
      <c r="J8908" s="112">
        <f>IF('(Other Computations)'!J246=0,0,'Contrib Margin'!H9/'(Other Computations)'!J246)</f>
        <v>0</v>
      </c>
      <c r="K8908" s="83">
        <f>IF(SUM('(Other Computations)'!G246:J246)=0,0,'Contrib Margin'!H9/SUM('(Other Computations)'!G246:J246))</f>
        <v>0</v>
      </c>
    </row>
    <row r="8909" spans="1:11" ht="12.75" customHeight="1">
      <c r="A8909" s="63" t="str">
        <f>Labels!B104</f>
        <v>Product 10</v>
      </c>
      <c r="B8909" s="112">
        <f>IF('(Other Computations)'!B247=0,0,'Contrib Margin'!H9/'(Other Computations)'!B247)</f>
        <v>0</v>
      </c>
      <c r="C8909" s="112">
        <f>IF('(Other Computations)'!C247=0,0,'Contrib Margin'!H9/'(Other Computations)'!C247)</f>
        <v>0</v>
      </c>
      <c r="D8909" s="112">
        <f>IF('(Other Computations)'!D247=0,0,'Contrib Margin'!H9/'(Other Computations)'!D247)</f>
        <v>0</v>
      </c>
      <c r="E8909" s="112">
        <f>IF('(Other Computations)'!E247=0,0,'Contrib Margin'!H9/'(Other Computations)'!E247)</f>
        <v>0</v>
      </c>
      <c r="F8909" s="83">
        <f>IF(SUM('(Other Computations)'!B247:E247)=0,0,'Contrib Margin'!H9/SUM('(Other Computations)'!B247:E247))</f>
        <v>0</v>
      </c>
      <c r="G8909" s="112">
        <f>IF('(Other Computations)'!G247=0,0,'Contrib Margin'!H9/'(Other Computations)'!G247)</f>
        <v>0</v>
      </c>
      <c r="H8909" s="112">
        <f>IF('(Other Computations)'!H247=0,0,'Contrib Margin'!H9/'(Other Computations)'!H247)</f>
        <v>0</v>
      </c>
      <c r="I8909" s="112">
        <f>IF('(Other Computations)'!I247=0,0,'Contrib Margin'!H9/'(Other Computations)'!I247)</f>
        <v>0</v>
      </c>
      <c r="J8909" s="112">
        <f>IF('(Other Computations)'!J247=0,0,'Contrib Margin'!H9/'(Other Computations)'!J247)</f>
        <v>0</v>
      </c>
      <c r="K8909" s="83">
        <f>IF(SUM('(Other Computations)'!G247:J247)=0,0,'Contrib Margin'!H9/SUM('(Other Computations)'!G247:J247))</f>
        <v>0</v>
      </c>
    </row>
    <row r="8910" spans="1:11" ht="12.75" customHeight="1">
      <c r="A8910" s="17" t="str">
        <f>Labels!C94</f>
        <v>Total</v>
      </c>
      <c r="B8910" s="113">
        <f>IF('(Other Computations)'!B248=0,0,'Contrib Margin'!H9/'(Other Computations)'!B248)</f>
        <v>0</v>
      </c>
      <c r="C8910" s="113">
        <f>IF('(Other Computations)'!C248=0,0,'Contrib Margin'!H9/'(Other Computations)'!C248)</f>
        <v>0</v>
      </c>
      <c r="D8910" s="113">
        <f>IF('(Other Computations)'!D248=0,0,'Contrib Margin'!H9/'(Other Computations)'!D248)</f>
        <v>0</v>
      </c>
      <c r="E8910" s="113">
        <f>IF('(Other Computations)'!E248=0,0,'Contrib Margin'!H9/'(Other Computations)'!E248)</f>
        <v>0</v>
      </c>
      <c r="F8910" s="81">
        <f>IF(SUM('(Other Computations)'!B248:E248)=0,0,'Contrib Margin'!H9/SUM('(Other Computations)'!B248:E248))</f>
        <v>0</v>
      </c>
      <c r="G8910" s="113">
        <f>IF('(Other Computations)'!G248=0,0,'Contrib Margin'!H9/'(Other Computations)'!G248)</f>
        <v>0</v>
      </c>
      <c r="H8910" s="113">
        <f>IF('(Other Computations)'!H248=0,0,'Contrib Margin'!H9/'(Other Computations)'!H248)</f>
        <v>0</v>
      </c>
      <c r="I8910" s="113">
        <f>IF('(Other Computations)'!I248=0,0,'Contrib Margin'!H9/'(Other Computations)'!I248)</f>
        <v>0</v>
      </c>
      <c r="J8910" s="113">
        <f>IF('(Other Computations)'!J248=0,0,'Contrib Margin'!H9/'(Other Computations)'!J248)</f>
        <v>0</v>
      </c>
      <c r="K8910" s="81">
        <f>IF(SUM('(Other Computations)'!G248:J248)=0,0,'Contrib Margin'!H9/SUM('(Other Computations)'!G248:J248))</f>
        <v>0</v>
      </c>
    </row>
    <row r="8911" spans="1:11" ht="12.75" customHeight="1">
      <c r="A8911" s="1" t="str">
        <f>"Mktg_GM_Alloc_pct_tsum_1"</f>
        <v>Mktg_GM_Alloc_pct_tsum_1</v>
      </c>
    </row>
    <row r="8912" spans="1:11" ht="12.75" customHeight="1">
      <c r="A8912" s="3" t="str">
        <f>Labels!D95</f>
        <v>Products</v>
      </c>
      <c r="B8912" s="27" t="str">
        <f>Labels!B81</f>
        <v>Website</v>
      </c>
      <c r="C8912" s="28" t="str">
        <f>Labels!B82</f>
        <v>Direct email</v>
      </c>
      <c r="D8912" s="39" t="str">
        <f>Labels!C80</f>
        <v>Total</v>
      </c>
    </row>
    <row r="8913" spans="1:4" ht="12.75" customHeight="1">
      <c r="A8913" s="52" t="str">
        <f>Labels!B95</f>
        <v>Product 1</v>
      </c>
      <c r="B8913" s="111"/>
      <c r="C8913" s="111"/>
      <c r="D8913" s="79"/>
    </row>
    <row r="8914" spans="1:4" ht="12.75" customHeight="1">
      <c r="A8914" s="55" t="str">
        <f>"   "&amp;Labels!B69</f>
        <v xml:space="preserve">   Customer 1</v>
      </c>
      <c r="B8914" s="114" t="e">
        <f>'Contrib Margin'!B39/'(Other Computations)'!L160</f>
        <v>#DIV/0!</v>
      </c>
      <c r="C8914" s="114" t="e">
        <f>'Contrib Margin'!B40/'(Other Computations)'!L160</f>
        <v>#DIV/0!</v>
      </c>
      <c r="D8914" s="83" t="e">
        <f t="shared" ref="D8914:D8923" si="1864">SUM(B8914:C8914)</f>
        <v>#DIV/0!</v>
      </c>
    </row>
    <row r="8915" spans="1:4" ht="12.75" customHeight="1">
      <c r="A8915" s="55" t="str">
        <f>"   "&amp;Labels!B70</f>
        <v xml:space="preserve">   Customer 2</v>
      </c>
      <c r="B8915" s="114" t="e">
        <f>'Contrib Margin'!B39/'(Other Computations)'!L161</f>
        <v>#DIV/0!</v>
      </c>
      <c r="C8915" s="114" t="e">
        <f>'Contrib Margin'!B40/'(Other Computations)'!L161</f>
        <v>#DIV/0!</v>
      </c>
      <c r="D8915" s="83" t="e">
        <f t="shared" si="1864"/>
        <v>#DIV/0!</v>
      </c>
    </row>
    <row r="8916" spans="1:4" ht="12.75" customHeight="1">
      <c r="A8916" s="55" t="str">
        <f>"   "&amp;Labels!B71</f>
        <v xml:space="preserve">   Customer 3</v>
      </c>
      <c r="B8916" s="114" t="e">
        <f>'Contrib Margin'!B39/'(Other Computations)'!L162</f>
        <v>#DIV/0!</v>
      </c>
      <c r="C8916" s="114" t="e">
        <f>'Contrib Margin'!B40/'(Other Computations)'!L162</f>
        <v>#DIV/0!</v>
      </c>
      <c r="D8916" s="83" t="e">
        <f t="shared" si="1864"/>
        <v>#DIV/0!</v>
      </c>
    </row>
    <row r="8917" spans="1:4" ht="12.75" customHeight="1">
      <c r="A8917" s="55" t="str">
        <f>"   "&amp;Labels!B72</f>
        <v xml:space="preserve">   Customer 4</v>
      </c>
      <c r="B8917" s="114" t="e">
        <f>'Contrib Margin'!B39/'(Other Computations)'!L163</f>
        <v>#DIV/0!</v>
      </c>
      <c r="C8917" s="114" t="e">
        <f>'Contrib Margin'!B40/'(Other Computations)'!L163</f>
        <v>#DIV/0!</v>
      </c>
      <c r="D8917" s="83" t="e">
        <f t="shared" si="1864"/>
        <v>#DIV/0!</v>
      </c>
    </row>
    <row r="8918" spans="1:4" ht="12.75" customHeight="1">
      <c r="A8918" s="55" t="str">
        <f>"   "&amp;Labels!B73</f>
        <v xml:space="preserve">   Customer 5</v>
      </c>
      <c r="B8918" s="114" t="e">
        <f>'Contrib Margin'!B39/'(Other Computations)'!L164</f>
        <v>#DIV/0!</v>
      </c>
      <c r="C8918" s="114" t="e">
        <f>'Contrib Margin'!B40/'(Other Computations)'!L164</f>
        <v>#DIV/0!</v>
      </c>
      <c r="D8918" s="83" t="e">
        <f t="shared" si="1864"/>
        <v>#DIV/0!</v>
      </c>
    </row>
    <row r="8919" spans="1:4" ht="12.75" customHeight="1">
      <c r="A8919" s="55" t="str">
        <f>"   "&amp;Labels!B74</f>
        <v xml:space="preserve">   Customer 6</v>
      </c>
      <c r="B8919" s="114" t="e">
        <f>'Contrib Margin'!B39/'(Other Computations)'!L165</f>
        <v>#DIV/0!</v>
      </c>
      <c r="C8919" s="114" t="e">
        <f>'Contrib Margin'!B40/'(Other Computations)'!L165</f>
        <v>#DIV/0!</v>
      </c>
      <c r="D8919" s="83" t="e">
        <f t="shared" si="1864"/>
        <v>#DIV/0!</v>
      </c>
    </row>
    <row r="8920" spans="1:4" ht="12.75" customHeight="1">
      <c r="A8920" s="55" t="str">
        <f>"   "&amp;Labels!B75</f>
        <v xml:space="preserve">   Customer 7</v>
      </c>
      <c r="B8920" s="114" t="e">
        <f>'Contrib Margin'!B39/'(Other Computations)'!L166</f>
        <v>#DIV/0!</v>
      </c>
      <c r="C8920" s="114" t="e">
        <f>'Contrib Margin'!B40/'(Other Computations)'!L166</f>
        <v>#DIV/0!</v>
      </c>
      <c r="D8920" s="83" t="e">
        <f t="shared" si="1864"/>
        <v>#DIV/0!</v>
      </c>
    </row>
    <row r="8921" spans="1:4" ht="12.75" customHeight="1">
      <c r="A8921" s="55" t="str">
        <f>"   "&amp;Labels!B76</f>
        <v xml:space="preserve">   Customer 8</v>
      </c>
      <c r="B8921" s="114" t="e">
        <f>'Contrib Margin'!B39/'(Other Computations)'!L167</f>
        <v>#DIV/0!</v>
      </c>
      <c r="C8921" s="114" t="e">
        <f>'Contrib Margin'!B40/'(Other Computations)'!L167</f>
        <v>#DIV/0!</v>
      </c>
      <c r="D8921" s="83" t="e">
        <f t="shared" si="1864"/>
        <v>#DIV/0!</v>
      </c>
    </row>
    <row r="8922" spans="1:4" ht="12.75" customHeight="1">
      <c r="A8922" s="55" t="str">
        <f>"   "&amp;Labels!B77</f>
        <v xml:space="preserve">   Customer 9</v>
      </c>
      <c r="B8922" s="114" t="e">
        <f>'Contrib Margin'!B39/'(Other Computations)'!L168</f>
        <v>#DIV/0!</v>
      </c>
      <c r="C8922" s="114" t="e">
        <f>'Contrib Margin'!B40/'(Other Computations)'!L168</f>
        <v>#DIV/0!</v>
      </c>
      <c r="D8922" s="83" t="e">
        <f t="shared" si="1864"/>
        <v>#DIV/0!</v>
      </c>
    </row>
    <row r="8923" spans="1:4" ht="12.75" customHeight="1">
      <c r="A8923" s="55" t="str">
        <f>"   "&amp;Labels!B78</f>
        <v xml:space="preserve">   Customer 10</v>
      </c>
      <c r="B8923" s="114" t="e">
        <f>'Contrib Margin'!B39/'(Other Computations)'!L169</f>
        <v>#DIV/0!</v>
      </c>
      <c r="C8923" s="114" t="e">
        <f>'Contrib Margin'!B40/'(Other Computations)'!L169</f>
        <v>#DIV/0!</v>
      </c>
      <c r="D8923" s="83" t="e">
        <f t="shared" si="1864"/>
        <v>#DIV/0!</v>
      </c>
    </row>
    <row r="8924" spans="1:4" ht="12.75" customHeight="1">
      <c r="A8924" s="63" t="str">
        <f>"   "&amp;Labels!C68</f>
        <v xml:space="preserve">   Total</v>
      </c>
      <c r="B8924" s="112" t="e">
        <f>SUM(B8914:B8923)</f>
        <v>#DIV/0!</v>
      </c>
      <c r="C8924" s="112" t="e">
        <f>SUM(C8914:C8923)</f>
        <v>#DIV/0!</v>
      </c>
      <c r="D8924" s="83" t="e">
        <f>SUM(D8914:D8923)</f>
        <v>#DIV/0!</v>
      </c>
    </row>
    <row r="8925" spans="1:4" ht="12.75" customHeight="1">
      <c r="A8925" s="63" t="str">
        <f>Labels!B96</f>
        <v>Product 2</v>
      </c>
      <c r="B8925" s="112"/>
      <c r="C8925" s="112"/>
      <c r="D8925" s="83"/>
    </row>
    <row r="8926" spans="1:4" ht="12.75" customHeight="1">
      <c r="A8926" s="55" t="str">
        <f>"   "&amp;Labels!B69</f>
        <v xml:space="preserve">   Customer 1</v>
      </c>
      <c r="B8926" s="114" t="e">
        <f>'Contrib Margin'!B43/'(Other Computations)'!L160</f>
        <v>#DIV/0!</v>
      </c>
      <c r="C8926" s="114" t="e">
        <f>'Contrib Margin'!B44/'(Other Computations)'!L160</f>
        <v>#DIV/0!</v>
      </c>
      <c r="D8926" s="83" t="e">
        <f t="shared" ref="D8926:D8935" si="1865">SUM(B8926:C8926)</f>
        <v>#DIV/0!</v>
      </c>
    </row>
    <row r="8927" spans="1:4" ht="12.75" customHeight="1">
      <c r="A8927" s="55" t="str">
        <f>"   "&amp;Labels!B70</f>
        <v xml:space="preserve">   Customer 2</v>
      </c>
      <c r="B8927" s="114" t="e">
        <f>'Contrib Margin'!B43/'(Other Computations)'!L161</f>
        <v>#DIV/0!</v>
      </c>
      <c r="C8927" s="114" t="e">
        <f>'Contrib Margin'!B44/'(Other Computations)'!L161</f>
        <v>#DIV/0!</v>
      </c>
      <c r="D8927" s="83" t="e">
        <f t="shared" si="1865"/>
        <v>#DIV/0!</v>
      </c>
    </row>
    <row r="8928" spans="1:4" ht="12.75" customHeight="1">
      <c r="A8928" s="55" t="str">
        <f>"   "&amp;Labels!B71</f>
        <v xml:space="preserve">   Customer 3</v>
      </c>
      <c r="B8928" s="114" t="e">
        <f>'Contrib Margin'!B43/'(Other Computations)'!L162</f>
        <v>#DIV/0!</v>
      </c>
      <c r="C8928" s="114" t="e">
        <f>'Contrib Margin'!B44/'(Other Computations)'!L162</f>
        <v>#DIV/0!</v>
      </c>
      <c r="D8928" s="83" t="e">
        <f t="shared" si="1865"/>
        <v>#DIV/0!</v>
      </c>
    </row>
    <row r="8929" spans="1:4" ht="12.75" customHeight="1">
      <c r="A8929" s="55" t="str">
        <f>"   "&amp;Labels!B72</f>
        <v xml:space="preserve">   Customer 4</v>
      </c>
      <c r="B8929" s="114" t="e">
        <f>'Contrib Margin'!B43/'(Other Computations)'!L163</f>
        <v>#DIV/0!</v>
      </c>
      <c r="C8929" s="114" t="e">
        <f>'Contrib Margin'!B44/'(Other Computations)'!L163</f>
        <v>#DIV/0!</v>
      </c>
      <c r="D8929" s="83" t="e">
        <f t="shared" si="1865"/>
        <v>#DIV/0!</v>
      </c>
    </row>
    <row r="8930" spans="1:4" ht="12.75" customHeight="1">
      <c r="A8930" s="55" t="str">
        <f>"   "&amp;Labels!B73</f>
        <v xml:space="preserve">   Customer 5</v>
      </c>
      <c r="B8930" s="114" t="e">
        <f>'Contrib Margin'!B43/'(Other Computations)'!L164</f>
        <v>#DIV/0!</v>
      </c>
      <c r="C8930" s="114" t="e">
        <f>'Contrib Margin'!B44/'(Other Computations)'!L164</f>
        <v>#DIV/0!</v>
      </c>
      <c r="D8930" s="83" t="e">
        <f t="shared" si="1865"/>
        <v>#DIV/0!</v>
      </c>
    </row>
    <row r="8931" spans="1:4" ht="12.75" customHeight="1">
      <c r="A8931" s="55" t="str">
        <f>"   "&amp;Labels!B74</f>
        <v xml:space="preserve">   Customer 6</v>
      </c>
      <c r="B8931" s="114" t="e">
        <f>'Contrib Margin'!B43/'(Other Computations)'!L165</f>
        <v>#DIV/0!</v>
      </c>
      <c r="C8931" s="114" t="e">
        <f>'Contrib Margin'!B44/'(Other Computations)'!L165</f>
        <v>#DIV/0!</v>
      </c>
      <c r="D8931" s="83" t="e">
        <f t="shared" si="1865"/>
        <v>#DIV/0!</v>
      </c>
    </row>
    <row r="8932" spans="1:4" ht="12.75" customHeight="1">
      <c r="A8932" s="55" t="str">
        <f>"   "&amp;Labels!B75</f>
        <v xml:space="preserve">   Customer 7</v>
      </c>
      <c r="B8932" s="114" t="e">
        <f>'Contrib Margin'!B43/'(Other Computations)'!L166</f>
        <v>#DIV/0!</v>
      </c>
      <c r="C8932" s="114" t="e">
        <f>'Contrib Margin'!B44/'(Other Computations)'!L166</f>
        <v>#DIV/0!</v>
      </c>
      <c r="D8932" s="83" t="e">
        <f t="shared" si="1865"/>
        <v>#DIV/0!</v>
      </c>
    </row>
    <row r="8933" spans="1:4" ht="12.75" customHeight="1">
      <c r="A8933" s="55" t="str">
        <f>"   "&amp;Labels!B76</f>
        <v xml:space="preserve">   Customer 8</v>
      </c>
      <c r="B8933" s="114" t="e">
        <f>'Contrib Margin'!B43/'(Other Computations)'!L167</f>
        <v>#DIV/0!</v>
      </c>
      <c r="C8933" s="114" t="e">
        <f>'Contrib Margin'!B44/'(Other Computations)'!L167</f>
        <v>#DIV/0!</v>
      </c>
      <c r="D8933" s="83" t="e">
        <f t="shared" si="1865"/>
        <v>#DIV/0!</v>
      </c>
    </row>
    <row r="8934" spans="1:4" ht="12.75" customHeight="1">
      <c r="A8934" s="55" t="str">
        <f>"   "&amp;Labels!B77</f>
        <v xml:space="preserve">   Customer 9</v>
      </c>
      <c r="B8934" s="114" t="e">
        <f>'Contrib Margin'!B43/'(Other Computations)'!L168</f>
        <v>#DIV/0!</v>
      </c>
      <c r="C8934" s="114" t="e">
        <f>'Contrib Margin'!B44/'(Other Computations)'!L168</f>
        <v>#DIV/0!</v>
      </c>
      <c r="D8934" s="83" t="e">
        <f t="shared" si="1865"/>
        <v>#DIV/0!</v>
      </c>
    </row>
    <row r="8935" spans="1:4" ht="12.75" customHeight="1">
      <c r="A8935" s="55" t="str">
        <f>"   "&amp;Labels!B78</f>
        <v xml:space="preserve">   Customer 10</v>
      </c>
      <c r="B8935" s="114" t="e">
        <f>'Contrib Margin'!B43/'(Other Computations)'!L169</f>
        <v>#DIV/0!</v>
      </c>
      <c r="C8935" s="114" t="e">
        <f>'Contrib Margin'!B44/'(Other Computations)'!L169</f>
        <v>#DIV/0!</v>
      </c>
      <c r="D8935" s="83" t="e">
        <f t="shared" si="1865"/>
        <v>#DIV/0!</v>
      </c>
    </row>
    <row r="8936" spans="1:4" ht="12.75" customHeight="1">
      <c r="A8936" s="63" t="str">
        <f>"   "&amp;Labels!C68</f>
        <v xml:space="preserve">   Total</v>
      </c>
      <c r="B8936" s="112" t="e">
        <f>SUM(B8926:B8935)</f>
        <v>#DIV/0!</v>
      </c>
      <c r="C8936" s="112" t="e">
        <f>SUM(C8926:C8935)</f>
        <v>#DIV/0!</v>
      </c>
      <c r="D8936" s="83" t="e">
        <f>SUM(D8926:D8935)</f>
        <v>#DIV/0!</v>
      </c>
    </row>
    <row r="8937" spans="1:4" ht="12.75" customHeight="1">
      <c r="A8937" s="63" t="str">
        <f>Labels!B97</f>
        <v>Product 3</v>
      </c>
      <c r="B8937" s="112"/>
      <c r="C8937" s="112"/>
      <c r="D8937" s="83"/>
    </row>
    <row r="8938" spans="1:4" ht="12.75" customHeight="1">
      <c r="A8938" s="55" t="str">
        <f>"   "&amp;Labels!B69</f>
        <v xml:space="preserve">   Customer 1</v>
      </c>
      <c r="B8938" s="114" t="e">
        <f>'Contrib Margin'!B47/'(Other Computations)'!L160</f>
        <v>#DIV/0!</v>
      </c>
      <c r="C8938" s="114" t="e">
        <f>'Contrib Margin'!B48/'(Other Computations)'!L160</f>
        <v>#DIV/0!</v>
      </c>
      <c r="D8938" s="83" t="e">
        <f t="shared" ref="D8938:D8947" si="1866">SUM(B8938:C8938)</f>
        <v>#DIV/0!</v>
      </c>
    </row>
    <row r="8939" spans="1:4" ht="12.75" customHeight="1">
      <c r="A8939" s="55" t="str">
        <f>"   "&amp;Labels!B70</f>
        <v xml:space="preserve">   Customer 2</v>
      </c>
      <c r="B8939" s="114" t="e">
        <f>'Contrib Margin'!B47/'(Other Computations)'!L161</f>
        <v>#DIV/0!</v>
      </c>
      <c r="C8939" s="114" t="e">
        <f>'Contrib Margin'!B48/'(Other Computations)'!L161</f>
        <v>#DIV/0!</v>
      </c>
      <c r="D8939" s="83" t="e">
        <f t="shared" si="1866"/>
        <v>#DIV/0!</v>
      </c>
    </row>
    <row r="8940" spans="1:4" ht="12.75" customHeight="1">
      <c r="A8940" s="55" t="str">
        <f>"   "&amp;Labels!B71</f>
        <v xml:space="preserve">   Customer 3</v>
      </c>
      <c r="B8940" s="114" t="e">
        <f>'Contrib Margin'!B47/'(Other Computations)'!L162</f>
        <v>#DIV/0!</v>
      </c>
      <c r="C8940" s="114" t="e">
        <f>'Contrib Margin'!B48/'(Other Computations)'!L162</f>
        <v>#DIV/0!</v>
      </c>
      <c r="D8940" s="83" t="e">
        <f t="shared" si="1866"/>
        <v>#DIV/0!</v>
      </c>
    </row>
    <row r="8941" spans="1:4" ht="12.75" customHeight="1">
      <c r="A8941" s="55" t="str">
        <f>"   "&amp;Labels!B72</f>
        <v xml:space="preserve">   Customer 4</v>
      </c>
      <c r="B8941" s="114" t="e">
        <f>'Contrib Margin'!B47/'(Other Computations)'!L163</f>
        <v>#DIV/0!</v>
      </c>
      <c r="C8941" s="114" t="e">
        <f>'Contrib Margin'!B48/'(Other Computations)'!L163</f>
        <v>#DIV/0!</v>
      </c>
      <c r="D8941" s="83" t="e">
        <f t="shared" si="1866"/>
        <v>#DIV/0!</v>
      </c>
    </row>
    <row r="8942" spans="1:4" ht="12.75" customHeight="1">
      <c r="A8942" s="55" t="str">
        <f>"   "&amp;Labels!B73</f>
        <v xml:space="preserve">   Customer 5</v>
      </c>
      <c r="B8942" s="114" t="e">
        <f>'Contrib Margin'!B47/'(Other Computations)'!L164</f>
        <v>#DIV/0!</v>
      </c>
      <c r="C8942" s="114" t="e">
        <f>'Contrib Margin'!B48/'(Other Computations)'!L164</f>
        <v>#DIV/0!</v>
      </c>
      <c r="D8942" s="83" t="e">
        <f t="shared" si="1866"/>
        <v>#DIV/0!</v>
      </c>
    </row>
    <row r="8943" spans="1:4" ht="12.75" customHeight="1">
      <c r="A8943" s="55" t="str">
        <f>"   "&amp;Labels!B74</f>
        <v xml:space="preserve">   Customer 6</v>
      </c>
      <c r="B8943" s="114" t="e">
        <f>'Contrib Margin'!B47/'(Other Computations)'!L165</f>
        <v>#DIV/0!</v>
      </c>
      <c r="C8943" s="114" t="e">
        <f>'Contrib Margin'!B48/'(Other Computations)'!L165</f>
        <v>#DIV/0!</v>
      </c>
      <c r="D8943" s="83" t="e">
        <f t="shared" si="1866"/>
        <v>#DIV/0!</v>
      </c>
    </row>
    <row r="8944" spans="1:4" ht="12.75" customHeight="1">
      <c r="A8944" s="55" t="str">
        <f>"   "&amp;Labels!B75</f>
        <v xml:space="preserve">   Customer 7</v>
      </c>
      <c r="B8944" s="114" t="e">
        <f>'Contrib Margin'!B47/'(Other Computations)'!L166</f>
        <v>#DIV/0!</v>
      </c>
      <c r="C8944" s="114" t="e">
        <f>'Contrib Margin'!B48/'(Other Computations)'!L166</f>
        <v>#DIV/0!</v>
      </c>
      <c r="D8944" s="83" t="e">
        <f t="shared" si="1866"/>
        <v>#DIV/0!</v>
      </c>
    </row>
    <row r="8945" spans="1:4" ht="12.75" customHeight="1">
      <c r="A8945" s="55" t="str">
        <f>"   "&amp;Labels!B76</f>
        <v xml:space="preserve">   Customer 8</v>
      </c>
      <c r="B8945" s="114" t="e">
        <f>'Contrib Margin'!B47/'(Other Computations)'!L167</f>
        <v>#DIV/0!</v>
      </c>
      <c r="C8945" s="114" t="e">
        <f>'Contrib Margin'!B48/'(Other Computations)'!L167</f>
        <v>#DIV/0!</v>
      </c>
      <c r="D8945" s="83" t="e">
        <f t="shared" si="1866"/>
        <v>#DIV/0!</v>
      </c>
    </row>
    <row r="8946" spans="1:4" ht="12.75" customHeight="1">
      <c r="A8946" s="55" t="str">
        <f>"   "&amp;Labels!B77</f>
        <v xml:space="preserve">   Customer 9</v>
      </c>
      <c r="B8946" s="114" t="e">
        <f>'Contrib Margin'!B47/'(Other Computations)'!L168</f>
        <v>#DIV/0!</v>
      </c>
      <c r="C8946" s="114" t="e">
        <f>'Contrib Margin'!B48/'(Other Computations)'!L168</f>
        <v>#DIV/0!</v>
      </c>
      <c r="D8946" s="83" t="e">
        <f t="shared" si="1866"/>
        <v>#DIV/0!</v>
      </c>
    </row>
    <row r="8947" spans="1:4" ht="12.75" customHeight="1">
      <c r="A8947" s="55" t="str">
        <f>"   "&amp;Labels!B78</f>
        <v xml:space="preserve">   Customer 10</v>
      </c>
      <c r="B8947" s="114" t="e">
        <f>'Contrib Margin'!B47/'(Other Computations)'!L169</f>
        <v>#DIV/0!</v>
      </c>
      <c r="C8947" s="114" t="e">
        <f>'Contrib Margin'!B48/'(Other Computations)'!L169</f>
        <v>#DIV/0!</v>
      </c>
      <c r="D8947" s="83" t="e">
        <f t="shared" si="1866"/>
        <v>#DIV/0!</v>
      </c>
    </row>
    <row r="8948" spans="1:4" ht="12.75" customHeight="1">
      <c r="A8948" s="63" t="str">
        <f>"   "&amp;Labels!C68</f>
        <v xml:space="preserve">   Total</v>
      </c>
      <c r="B8948" s="112" t="e">
        <f>SUM(B8938:B8947)</f>
        <v>#DIV/0!</v>
      </c>
      <c r="C8948" s="112" t="e">
        <f>SUM(C8938:C8947)</f>
        <v>#DIV/0!</v>
      </c>
      <c r="D8948" s="83" t="e">
        <f>SUM(D8938:D8947)</f>
        <v>#DIV/0!</v>
      </c>
    </row>
    <row r="8949" spans="1:4" ht="12.75" customHeight="1">
      <c r="A8949" s="63" t="str">
        <f>Labels!B98</f>
        <v>Product 4</v>
      </c>
      <c r="B8949" s="112"/>
      <c r="C8949" s="112"/>
      <c r="D8949" s="83"/>
    </row>
    <row r="8950" spans="1:4" ht="12.75" customHeight="1">
      <c r="A8950" s="55" t="str">
        <f>"   "&amp;Labels!B69</f>
        <v xml:space="preserve">   Customer 1</v>
      </c>
      <c r="B8950" s="114" t="e">
        <f>'Contrib Margin'!B51/'(Other Computations)'!L160</f>
        <v>#DIV/0!</v>
      </c>
      <c r="C8950" s="114" t="e">
        <f>'Contrib Margin'!B52/'(Other Computations)'!L160</f>
        <v>#DIV/0!</v>
      </c>
      <c r="D8950" s="83" t="e">
        <f t="shared" ref="D8950:D8959" si="1867">SUM(B8950:C8950)</f>
        <v>#DIV/0!</v>
      </c>
    </row>
    <row r="8951" spans="1:4" ht="12.75" customHeight="1">
      <c r="A8951" s="55" t="str">
        <f>"   "&amp;Labels!B70</f>
        <v xml:space="preserve">   Customer 2</v>
      </c>
      <c r="B8951" s="114" t="e">
        <f>'Contrib Margin'!B51/'(Other Computations)'!L161</f>
        <v>#DIV/0!</v>
      </c>
      <c r="C8951" s="114" t="e">
        <f>'Contrib Margin'!B52/'(Other Computations)'!L161</f>
        <v>#DIV/0!</v>
      </c>
      <c r="D8951" s="83" t="e">
        <f t="shared" si="1867"/>
        <v>#DIV/0!</v>
      </c>
    </row>
    <row r="8952" spans="1:4" ht="12.75" customHeight="1">
      <c r="A8952" s="55" t="str">
        <f>"   "&amp;Labels!B71</f>
        <v xml:space="preserve">   Customer 3</v>
      </c>
      <c r="B8952" s="114" t="e">
        <f>'Contrib Margin'!B51/'(Other Computations)'!L162</f>
        <v>#DIV/0!</v>
      </c>
      <c r="C8952" s="114" t="e">
        <f>'Contrib Margin'!B52/'(Other Computations)'!L162</f>
        <v>#DIV/0!</v>
      </c>
      <c r="D8952" s="83" t="e">
        <f t="shared" si="1867"/>
        <v>#DIV/0!</v>
      </c>
    </row>
    <row r="8953" spans="1:4" ht="12.75" customHeight="1">
      <c r="A8953" s="55" t="str">
        <f>"   "&amp;Labels!B72</f>
        <v xml:space="preserve">   Customer 4</v>
      </c>
      <c r="B8953" s="114" t="e">
        <f>'Contrib Margin'!B51/'(Other Computations)'!L163</f>
        <v>#DIV/0!</v>
      </c>
      <c r="C8953" s="114" t="e">
        <f>'Contrib Margin'!B52/'(Other Computations)'!L163</f>
        <v>#DIV/0!</v>
      </c>
      <c r="D8953" s="83" t="e">
        <f t="shared" si="1867"/>
        <v>#DIV/0!</v>
      </c>
    </row>
    <row r="8954" spans="1:4" ht="12.75" customHeight="1">
      <c r="A8954" s="55" t="str">
        <f>"   "&amp;Labels!B73</f>
        <v xml:space="preserve">   Customer 5</v>
      </c>
      <c r="B8954" s="114" t="e">
        <f>'Contrib Margin'!B51/'(Other Computations)'!L164</f>
        <v>#DIV/0!</v>
      </c>
      <c r="C8954" s="114" t="e">
        <f>'Contrib Margin'!B52/'(Other Computations)'!L164</f>
        <v>#DIV/0!</v>
      </c>
      <c r="D8954" s="83" t="e">
        <f t="shared" si="1867"/>
        <v>#DIV/0!</v>
      </c>
    </row>
    <row r="8955" spans="1:4" ht="12.75" customHeight="1">
      <c r="A8955" s="55" t="str">
        <f>"   "&amp;Labels!B74</f>
        <v xml:space="preserve">   Customer 6</v>
      </c>
      <c r="B8955" s="114" t="e">
        <f>'Contrib Margin'!B51/'(Other Computations)'!L165</f>
        <v>#DIV/0!</v>
      </c>
      <c r="C8955" s="114" t="e">
        <f>'Contrib Margin'!B52/'(Other Computations)'!L165</f>
        <v>#DIV/0!</v>
      </c>
      <c r="D8955" s="83" t="e">
        <f t="shared" si="1867"/>
        <v>#DIV/0!</v>
      </c>
    </row>
    <row r="8956" spans="1:4" ht="12.75" customHeight="1">
      <c r="A8956" s="55" t="str">
        <f>"   "&amp;Labels!B75</f>
        <v xml:space="preserve">   Customer 7</v>
      </c>
      <c r="B8956" s="114" t="e">
        <f>'Contrib Margin'!B51/'(Other Computations)'!L166</f>
        <v>#DIV/0!</v>
      </c>
      <c r="C8956" s="114" t="e">
        <f>'Contrib Margin'!B52/'(Other Computations)'!L166</f>
        <v>#DIV/0!</v>
      </c>
      <c r="D8956" s="83" t="e">
        <f t="shared" si="1867"/>
        <v>#DIV/0!</v>
      </c>
    </row>
    <row r="8957" spans="1:4" ht="12.75" customHeight="1">
      <c r="A8957" s="55" t="str">
        <f>"   "&amp;Labels!B76</f>
        <v xml:space="preserve">   Customer 8</v>
      </c>
      <c r="B8957" s="114" t="e">
        <f>'Contrib Margin'!B51/'(Other Computations)'!L167</f>
        <v>#DIV/0!</v>
      </c>
      <c r="C8957" s="114" t="e">
        <f>'Contrib Margin'!B52/'(Other Computations)'!L167</f>
        <v>#DIV/0!</v>
      </c>
      <c r="D8957" s="83" t="e">
        <f t="shared" si="1867"/>
        <v>#DIV/0!</v>
      </c>
    </row>
    <row r="8958" spans="1:4" ht="12.75" customHeight="1">
      <c r="A8958" s="55" t="str">
        <f>"   "&amp;Labels!B77</f>
        <v xml:space="preserve">   Customer 9</v>
      </c>
      <c r="B8958" s="114" t="e">
        <f>'Contrib Margin'!B51/'(Other Computations)'!L168</f>
        <v>#DIV/0!</v>
      </c>
      <c r="C8958" s="114" t="e">
        <f>'Contrib Margin'!B52/'(Other Computations)'!L168</f>
        <v>#DIV/0!</v>
      </c>
      <c r="D8958" s="83" t="e">
        <f t="shared" si="1867"/>
        <v>#DIV/0!</v>
      </c>
    </row>
    <row r="8959" spans="1:4" ht="12.75" customHeight="1">
      <c r="A8959" s="55" t="str">
        <f>"   "&amp;Labels!B78</f>
        <v xml:space="preserve">   Customer 10</v>
      </c>
      <c r="B8959" s="114" t="e">
        <f>'Contrib Margin'!B51/'(Other Computations)'!L169</f>
        <v>#DIV/0!</v>
      </c>
      <c r="C8959" s="114" t="e">
        <f>'Contrib Margin'!B52/'(Other Computations)'!L169</f>
        <v>#DIV/0!</v>
      </c>
      <c r="D8959" s="83" t="e">
        <f t="shared" si="1867"/>
        <v>#DIV/0!</v>
      </c>
    </row>
    <row r="8960" spans="1:4" ht="12.75" customHeight="1">
      <c r="A8960" s="63" t="str">
        <f>"   "&amp;Labels!C68</f>
        <v xml:space="preserve">   Total</v>
      </c>
      <c r="B8960" s="112" t="e">
        <f>SUM(B8950:B8959)</f>
        <v>#DIV/0!</v>
      </c>
      <c r="C8960" s="112" t="e">
        <f>SUM(C8950:C8959)</f>
        <v>#DIV/0!</v>
      </c>
      <c r="D8960" s="83" t="e">
        <f>SUM(D8950:D8959)</f>
        <v>#DIV/0!</v>
      </c>
    </row>
    <row r="8961" spans="1:4" ht="12.75" customHeight="1">
      <c r="A8961" s="63" t="str">
        <f>Labels!B99</f>
        <v>Product 5</v>
      </c>
      <c r="B8961" s="112"/>
      <c r="C8961" s="112"/>
      <c r="D8961" s="83"/>
    </row>
    <row r="8962" spans="1:4" ht="12.75" customHeight="1">
      <c r="A8962" s="55" t="str">
        <f>"   "&amp;Labels!B69</f>
        <v xml:space="preserve">   Customer 1</v>
      </c>
      <c r="B8962" s="114" t="e">
        <f>'Contrib Margin'!B55/'(Other Computations)'!L160</f>
        <v>#DIV/0!</v>
      </c>
      <c r="C8962" s="114" t="e">
        <f>'Contrib Margin'!B56/'(Other Computations)'!L160</f>
        <v>#DIV/0!</v>
      </c>
      <c r="D8962" s="83" t="e">
        <f t="shared" ref="D8962:D8971" si="1868">SUM(B8962:C8962)</f>
        <v>#DIV/0!</v>
      </c>
    </row>
    <row r="8963" spans="1:4" ht="12.75" customHeight="1">
      <c r="A8963" s="55" t="str">
        <f>"   "&amp;Labels!B70</f>
        <v xml:space="preserve">   Customer 2</v>
      </c>
      <c r="B8963" s="114" t="e">
        <f>'Contrib Margin'!B55/'(Other Computations)'!L161</f>
        <v>#DIV/0!</v>
      </c>
      <c r="C8963" s="114" t="e">
        <f>'Contrib Margin'!B56/'(Other Computations)'!L161</f>
        <v>#DIV/0!</v>
      </c>
      <c r="D8963" s="83" t="e">
        <f t="shared" si="1868"/>
        <v>#DIV/0!</v>
      </c>
    </row>
    <row r="8964" spans="1:4" ht="12.75" customHeight="1">
      <c r="A8964" s="55" t="str">
        <f>"   "&amp;Labels!B71</f>
        <v xml:space="preserve">   Customer 3</v>
      </c>
      <c r="B8964" s="114" t="e">
        <f>'Contrib Margin'!B55/'(Other Computations)'!L162</f>
        <v>#DIV/0!</v>
      </c>
      <c r="C8964" s="114" t="e">
        <f>'Contrib Margin'!B56/'(Other Computations)'!L162</f>
        <v>#DIV/0!</v>
      </c>
      <c r="D8964" s="83" t="e">
        <f t="shared" si="1868"/>
        <v>#DIV/0!</v>
      </c>
    </row>
    <row r="8965" spans="1:4" ht="12.75" customHeight="1">
      <c r="A8965" s="55" t="str">
        <f>"   "&amp;Labels!B72</f>
        <v xml:space="preserve">   Customer 4</v>
      </c>
      <c r="B8965" s="114" t="e">
        <f>'Contrib Margin'!B55/'(Other Computations)'!L163</f>
        <v>#DIV/0!</v>
      </c>
      <c r="C8965" s="114" t="e">
        <f>'Contrib Margin'!B56/'(Other Computations)'!L163</f>
        <v>#DIV/0!</v>
      </c>
      <c r="D8965" s="83" t="e">
        <f t="shared" si="1868"/>
        <v>#DIV/0!</v>
      </c>
    </row>
    <row r="8966" spans="1:4" ht="12.75" customHeight="1">
      <c r="A8966" s="55" t="str">
        <f>"   "&amp;Labels!B73</f>
        <v xml:space="preserve">   Customer 5</v>
      </c>
      <c r="B8966" s="114" t="e">
        <f>'Contrib Margin'!B55/'(Other Computations)'!L164</f>
        <v>#DIV/0!</v>
      </c>
      <c r="C8966" s="114" t="e">
        <f>'Contrib Margin'!B56/'(Other Computations)'!L164</f>
        <v>#DIV/0!</v>
      </c>
      <c r="D8966" s="83" t="e">
        <f t="shared" si="1868"/>
        <v>#DIV/0!</v>
      </c>
    </row>
    <row r="8967" spans="1:4" ht="12.75" customHeight="1">
      <c r="A8967" s="55" t="str">
        <f>"   "&amp;Labels!B74</f>
        <v xml:space="preserve">   Customer 6</v>
      </c>
      <c r="B8967" s="114" t="e">
        <f>'Contrib Margin'!B55/'(Other Computations)'!L165</f>
        <v>#DIV/0!</v>
      </c>
      <c r="C8967" s="114" t="e">
        <f>'Contrib Margin'!B56/'(Other Computations)'!L165</f>
        <v>#DIV/0!</v>
      </c>
      <c r="D8967" s="83" t="e">
        <f t="shared" si="1868"/>
        <v>#DIV/0!</v>
      </c>
    </row>
    <row r="8968" spans="1:4" ht="12.75" customHeight="1">
      <c r="A8968" s="55" t="str">
        <f>"   "&amp;Labels!B75</f>
        <v xml:space="preserve">   Customer 7</v>
      </c>
      <c r="B8968" s="114" t="e">
        <f>'Contrib Margin'!B55/'(Other Computations)'!L166</f>
        <v>#DIV/0!</v>
      </c>
      <c r="C8968" s="114" t="e">
        <f>'Contrib Margin'!B56/'(Other Computations)'!L166</f>
        <v>#DIV/0!</v>
      </c>
      <c r="D8968" s="83" t="e">
        <f t="shared" si="1868"/>
        <v>#DIV/0!</v>
      </c>
    </row>
    <row r="8969" spans="1:4" ht="12.75" customHeight="1">
      <c r="A8969" s="55" t="str">
        <f>"   "&amp;Labels!B76</f>
        <v xml:space="preserve">   Customer 8</v>
      </c>
      <c r="B8969" s="114" t="e">
        <f>'Contrib Margin'!B55/'(Other Computations)'!L167</f>
        <v>#DIV/0!</v>
      </c>
      <c r="C8969" s="114" t="e">
        <f>'Contrib Margin'!B56/'(Other Computations)'!L167</f>
        <v>#DIV/0!</v>
      </c>
      <c r="D8969" s="83" t="e">
        <f t="shared" si="1868"/>
        <v>#DIV/0!</v>
      </c>
    </row>
    <row r="8970" spans="1:4" ht="12.75" customHeight="1">
      <c r="A8970" s="55" t="str">
        <f>"   "&amp;Labels!B77</f>
        <v xml:space="preserve">   Customer 9</v>
      </c>
      <c r="B8970" s="114" t="e">
        <f>'Contrib Margin'!B55/'(Other Computations)'!L168</f>
        <v>#DIV/0!</v>
      </c>
      <c r="C8970" s="114" t="e">
        <f>'Contrib Margin'!B56/'(Other Computations)'!L168</f>
        <v>#DIV/0!</v>
      </c>
      <c r="D8970" s="83" t="e">
        <f t="shared" si="1868"/>
        <v>#DIV/0!</v>
      </c>
    </row>
    <row r="8971" spans="1:4" ht="12.75" customHeight="1">
      <c r="A8971" s="55" t="str">
        <f>"   "&amp;Labels!B78</f>
        <v xml:space="preserve">   Customer 10</v>
      </c>
      <c r="B8971" s="114" t="e">
        <f>'Contrib Margin'!B55/'(Other Computations)'!L169</f>
        <v>#DIV/0!</v>
      </c>
      <c r="C8971" s="114" t="e">
        <f>'Contrib Margin'!B56/'(Other Computations)'!L169</f>
        <v>#DIV/0!</v>
      </c>
      <c r="D8971" s="83" t="e">
        <f t="shared" si="1868"/>
        <v>#DIV/0!</v>
      </c>
    </row>
    <row r="8972" spans="1:4" ht="12.75" customHeight="1">
      <c r="A8972" s="63" t="str">
        <f>"   "&amp;Labels!C68</f>
        <v xml:space="preserve">   Total</v>
      </c>
      <c r="B8972" s="112" t="e">
        <f>SUM(B8962:B8971)</f>
        <v>#DIV/0!</v>
      </c>
      <c r="C8972" s="112" t="e">
        <f>SUM(C8962:C8971)</f>
        <v>#DIV/0!</v>
      </c>
      <c r="D8972" s="83" t="e">
        <f>SUM(D8962:D8971)</f>
        <v>#DIV/0!</v>
      </c>
    </row>
    <row r="8973" spans="1:4" ht="12.75" customHeight="1">
      <c r="A8973" s="63" t="str">
        <f>Labels!B100</f>
        <v>Product 6</v>
      </c>
      <c r="B8973" s="112"/>
      <c r="C8973" s="112"/>
      <c r="D8973" s="83"/>
    </row>
    <row r="8974" spans="1:4" ht="12.75" customHeight="1">
      <c r="A8974" s="55" t="str">
        <f>"   "&amp;Labels!B69</f>
        <v xml:space="preserve">   Customer 1</v>
      </c>
      <c r="B8974" s="114" t="e">
        <f>'Contrib Margin'!B59/'(Other Computations)'!L160</f>
        <v>#DIV/0!</v>
      </c>
      <c r="C8974" s="114" t="e">
        <f>'Contrib Margin'!B60/'(Other Computations)'!L160</f>
        <v>#DIV/0!</v>
      </c>
      <c r="D8974" s="83" t="e">
        <f t="shared" ref="D8974:D8983" si="1869">SUM(B8974:C8974)</f>
        <v>#DIV/0!</v>
      </c>
    </row>
    <row r="8975" spans="1:4" ht="12.75" customHeight="1">
      <c r="A8975" s="55" t="str">
        <f>"   "&amp;Labels!B70</f>
        <v xml:space="preserve">   Customer 2</v>
      </c>
      <c r="B8975" s="114" t="e">
        <f>'Contrib Margin'!B59/'(Other Computations)'!L161</f>
        <v>#DIV/0!</v>
      </c>
      <c r="C8975" s="114" t="e">
        <f>'Contrib Margin'!B60/'(Other Computations)'!L161</f>
        <v>#DIV/0!</v>
      </c>
      <c r="D8975" s="83" t="e">
        <f t="shared" si="1869"/>
        <v>#DIV/0!</v>
      </c>
    </row>
    <row r="8976" spans="1:4" ht="12.75" customHeight="1">
      <c r="A8976" s="55" t="str">
        <f>"   "&amp;Labels!B71</f>
        <v xml:space="preserve">   Customer 3</v>
      </c>
      <c r="B8976" s="114" t="e">
        <f>'Contrib Margin'!B59/'(Other Computations)'!L162</f>
        <v>#DIV/0!</v>
      </c>
      <c r="C8976" s="114" t="e">
        <f>'Contrib Margin'!B60/'(Other Computations)'!L162</f>
        <v>#DIV/0!</v>
      </c>
      <c r="D8976" s="83" t="e">
        <f t="shared" si="1869"/>
        <v>#DIV/0!</v>
      </c>
    </row>
    <row r="8977" spans="1:4" ht="12.75" customHeight="1">
      <c r="A8977" s="55" t="str">
        <f>"   "&amp;Labels!B72</f>
        <v xml:space="preserve">   Customer 4</v>
      </c>
      <c r="B8977" s="114" t="e">
        <f>'Contrib Margin'!B59/'(Other Computations)'!L163</f>
        <v>#DIV/0!</v>
      </c>
      <c r="C8977" s="114" t="e">
        <f>'Contrib Margin'!B60/'(Other Computations)'!L163</f>
        <v>#DIV/0!</v>
      </c>
      <c r="D8977" s="83" t="e">
        <f t="shared" si="1869"/>
        <v>#DIV/0!</v>
      </c>
    </row>
    <row r="8978" spans="1:4" ht="12.75" customHeight="1">
      <c r="A8978" s="55" t="str">
        <f>"   "&amp;Labels!B73</f>
        <v xml:space="preserve">   Customer 5</v>
      </c>
      <c r="B8978" s="114" t="e">
        <f>'Contrib Margin'!B59/'(Other Computations)'!L164</f>
        <v>#DIV/0!</v>
      </c>
      <c r="C8978" s="114" t="e">
        <f>'Contrib Margin'!B60/'(Other Computations)'!L164</f>
        <v>#DIV/0!</v>
      </c>
      <c r="D8978" s="83" t="e">
        <f t="shared" si="1869"/>
        <v>#DIV/0!</v>
      </c>
    </row>
    <row r="8979" spans="1:4" ht="12.75" customHeight="1">
      <c r="A8979" s="55" t="str">
        <f>"   "&amp;Labels!B74</f>
        <v xml:space="preserve">   Customer 6</v>
      </c>
      <c r="B8979" s="114" t="e">
        <f>'Contrib Margin'!B59/'(Other Computations)'!L165</f>
        <v>#DIV/0!</v>
      </c>
      <c r="C8979" s="114" t="e">
        <f>'Contrib Margin'!B60/'(Other Computations)'!L165</f>
        <v>#DIV/0!</v>
      </c>
      <c r="D8979" s="83" t="e">
        <f t="shared" si="1869"/>
        <v>#DIV/0!</v>
      </c>
    </row>
    <row r="8980" spans="1:4" ht="12.75" customHeight="1">
      <c r="A8980" s="55" t="str">
        <f>"   "&amp;Labels!B75</f>
        <v xml:space="preserve">   Customer 7</v>
      </c>
      <c r="B8980" s="114" t="e">
        <f>'Contrib Margin'!B59/'(Other Computations)'!L166</f>
        <v>#DIV/0!</v>
      </c>
      <c r="C8980" s="114" t="e">
        <f>'Contrib Margin'!B60/'(Other Computations)'!L166</f>
        <v>#DIV/0!</v>
      </c>
      <c r="D8980" s="83" t="e">
        <f t="shared" si="1869"/>
        <v>#DIV/0!</v>
      </c>
    </row>
    <row r="8981" spans="1:4" ht="12.75" customHeight="1">
      <c r="A8981" s="55" t="str">
        <f>"   "&amp;Labels!B76</f>
        <v xml:space="preserve">   Customer 8</v>
      </c>
      <c r="B8981" s="114" t="e">
        <f>'Contrib Margin'!B59/'(Other Computations)'!L167</f>
        <v>#DIV/0!</v>
      </c>
      <c r="C8981" s="114" t="e">
        <f>'Contrib Margin'!B60/'(Other Computations)'!L167</f>
        <v>#DIV/0!</v>
      </c>
      <c r="D8981" s="83" t="e">
        <f t="shared" si="1869"/>
        <v>#DIV/0!</v>
      </c>
    </row>
    <row r="8982" spans="1:4" ht="12.75" customHeight="1">
      <c r="A8982" s="55" t="str">
        <f>"   "&amp;Labels!B77</f>
        <v xml:space="preserve">   Customer 9</v>
      </c>
      <c r="B8982" s="114" t="e">
        <f>'Contrib Margin'!B59/'(Other Computations)'!L168</f>
        <v>#DIV/0!</v>
      </c>
      <c r="C8982" s="114" t="e">
        <f>'Contrib Margin'!B60/'(Other Computations)'!L168</f>
        <v>#DIV/0!</v>
      </c>
      <c r="D8982" s="83" t="e">
        <f t="shared" si="1869"/>
        <v>#DIV/0!</v>
      </c>
    </row>
    <row r="8983" spans="1:4" ht="12.75" customHeight="1">
      <c r="A8983" s="55" t="str">
        <f>"   "&amp;Labels!B78</f>
        <v xml:space="preserve">   Customer 10</v>
      </c>
      <c r="B8983" s="114" t="e">
        <f>'Contrib Margin'!B59/'(Other Computations)'!L169</f>
        <v>#DIV/0!</v>
      </c>
      <c r="C8983" s="114" t="e">
        <f>'Contrib Margin'!B60/'(Other Computations)'!L169</f>
        <v>#DIV/0!</v>
      </c>
      <c r="D8983" s="83" t="e">
        <f t="shared" si="1869"/>
        <v>#DIV/0!</v>
      </c>
    </row>
    <row r="8984" spans="1:4" ht="12.75" customHeight="1">
      <c r="A8984" s="63" t="str">
        <f>"   "&amp;Labels!C68</f>
        <v xml:space="preserve">   Total</v>
      </c>
      <c r="B8984" s="112" t="e">
        <f>SUM(B8974:B8983)</f>
        <v>#DIV/0!</v>
      </c>
      <c r="C8984" s="112" t="e">
        <f>SUM(C8974:C8983)</f>
        <v>#DIV/0!</v>
      </c>
      <c r="D8984" s="83" t="e">
        <f>SUM(D8974:D8983)</f>
        <v>#DIV/0!</v>
      </c>
    </row>
    <row r="8985" spans="1:4" ht="12.75" customHeight="1">
      <c r="A8985" s="63" t="str">
        <f>Labels!B101</f>
        <v>Product 7</v>
      </c>
      <c r="B8985" s="112"/>
      <c r="C8985" s="112"/>
      <c r="D8985" s="83"/>
    </row>
    <row r="8986" spans="1:4" ht="12.75" customHeight="1">
      <c r="A8986" s="55" t="str">
        <f>"   "&amp;Labels!B69</f>
        <v xml:space="preserve">   Customer 1</v>
      </c>
      <c r="B8986" s="114" t="e">
        <f>'Contrib Margin'!B63/'(Other Computations)'!L160</f>
        <v>#DIV/0!</v>
      </c>
      <c r="C8986" s="114" t="e">
        <f>'Contrib Margin'!B64/'(Other Computations)'!L160</f>
        <v>#DIV/0!</v>
      </c>
      <c r="D8986" s="83" t="e">
        <f t="shared" ref="D8986:D8995" si="1870">SUM(B8986:C8986)</f>
        <v>#DIV/0!</v>
      </c>
    </row>
    <row r="8987" spans="1:4" ht="12.75" customHeight="1">
      <c r="A8987" s="55" t="str">
        <f>"   "&amp;Labels!B70</f>
        <v xml:space="preserve">   Customer 2</v>
      </c>
      <c r="B8987" s="114" t="e">
        <f>'Contrib Margin'!B63/'(Other Computations)'!L161</f>
        <v>#DIV/0!</v>
      </c>
      <c r="C8987" s="114" t="e">
        <f>'Contrib Margin'!B64/'(Other Computations)'!L161</f>
        <v>#DIV/0!</v>
      </c>
      <c r="D8987" s="83" t="e">
        <f t="shared" si="1870"/>
        <v>#DIV/0!</v>
      </c>
    </row>
    <row r="8988" spans="1:4" ht="12.75" customHeight="1">
      <c r="A8988" s="55" t="str">
        <f>"   "&amp;Labels!B71</f>
        <v xml:space="preserve">   Customer 3</v>
      </c>
      <c r="B8988" s="114" t="e">
        <f>'Contrib Margin'!B63/'(Other Computations)'!L162</f>
        <v>#DIV/0!</v>
      </c>
      <c r="C8988" s="114" t="e">
        <f>'Contrib Margin'!B64/'(Other Computations)'!L162</f>
        <v>#DIV/0!</v>
      </c>
      <c r="D8988" s="83" t="e">
        <f t="shared" si="1870"/>
        <v>#DIV/0!</v>
      </c>
    </row>
    <row r="8989" spans="1:4" ht="12.75" customHeight="1">
      <c r="A8989" s="55" t="str">
        <f>"   "&amp;Labels!B72</f>
        <v xml:space="preserve">   Customer 4</v>
      </c>
      <c r="B8989" s="114" t="e">
        <f>'Contrib Margin'!B63/'(Other Computations)'!L163</f>
        <v>#DIV/0!</v>
      </c>
      <c r="C8989" s="114" t="e">
        <f>'Contrib Margin'!B64/'(Other Computations)'!L163</f>
        <v>#DIV/0!</v>
      </c>
      <c r="D8989" s="83" t="e">
        <f t="shared" si="1870"/>
        <v>#DIV/0!</v>
      </c>
    </row>
    <row r="8990" spans="1:4" ht="12.75" customHeight="1">
      <c r="A8990" s="55" t="str">
        <f>"   "&amp;Labels!B73</f>
        <v xml:space="preserve">   Customer 5</v>
      </c>
      <c r="B8990" s="114" t="e">
        <f>'Contrib Margin'!B63/'(Other Computations)'!L164</f>
        <v>#DIV/0!</v>
      </c>
      <c r="C8990" s="114" t="e">
        <f>'Contrib Margin'!B64/'(Other Computations)'!L164</f>
        <v>#DIV/0!</v>
      </c>
      <c r="D8990" s="83" t="e">
        <f t="shared" si="1870"/>
        <v>#DIV/0!</v>
      </c>
    </row>
    <row r="8991" spans="1:4" ht="12.75" customHeight="1">
      <c r="A8991" s="55" t="str">
        <f>"   "&amp;Labels!B74</f>
        <v xml:space="preserve">   Customer 6</v>
      </c>
      <c r="B8991" s="114" t="e">
        <f>'Contrib Margin'!B63/'(Other Computations)'!L165</f>
        <v>#DIV/0!</v>
      </c>
      <c r="C8991" s="114" t="e">
        <f>'Contrib Margin'!B64/'(Other Computations)'!L165</f>
        <v>#DIV/0!</v>
      </c>
      <c r="D8991" s="83" t="e">
        <f t="shared" si="1870"/>
        <v>#DIV/0!</v>
      </c>
    </row>
    <row r="8992" spans="1:4" ht="12.75" customHeight="1">
      <c r="A8992" s="55" t="str">
        <f>"   "&amp;Labels!B75</f>
        <v xml:space="preserve">   Customer 7</v>
      </c>
      <c r="B8992" s="114" t="e">
        <f>'Contrib Margin'!B63/'(Other Computations)'!L166</f>
        <v>#DIV/0!</v>
      </c>
      <c r="C8992" s="114" t="e">
        <f>'Contrib Margin'!B64/'(Other Computations)'!L166</f>
        <v>#DIV/0!</v>
      </c>
      <c r="D8992" s="83" t="e">
        <f t="shared" si="1870"/>
        <v>#DIV/0!</v>
      </c>
    </row>
    <row r="8993" spans="1:4" ht="12.75" customHeight="1">
      <c r="A8993" s="55" t="str">
        <f>"   "&amp;Labels!B76</f>
        <v xml:space="preserve">   Customer 8</v>
      </c>
      <c r="B8993" s="114" t="e">
        <f>'Contrib Margin'!B63/'(Other Computations)'!L167</f>
        <v>#DIV/0!</v>
      </c>
      <c r="C8993" s="114" t="e">
        <f>'Contrib Margin'!B64/'(Other Computations)'!L167</f>
        <v>#DIV/0!</v>
      </c>
      <c r="D8993" s="83" t="e">
        <f t="shared" si="1870"/>
        <v>#DIV/0!</v>
      </c>
    </row>
    <row r="8994" spans="1:4" ht="12.75" customHeight="1">
      <c r="A8994" s="55" t="str">
        <f>"   "&amp;Labels!B77</f>
        <v xml:space="preserve">   Customer 9</v>
      </c>
      <c r="B8994" s="114" t="e">
        <f>'Contrib Margin'!B63/'(Other Computations)'!L168</f>
        <v>#DIV/0!</v>
      </c>
      <c r="C8994" s="114" t="e">
        <f>'Contrib Margin'!B64/'(Other Computations)'!L168</f>
        <v>#DIV/0!</v>
      </c>
      <c r="D8994" s="83" t="e">
        <f t="shared" si="1870"/>
        <v>#DIV/0!</v>
      </c>
    </row>
    <row r="8995" spans="1:4" ht="12.75" customHeight="1">
      <c r="A8995" s="55" t="str">
        <f>"   "&amp;Labels!B78</f>
        <v xml:space="preserve">   Customer 10</v>
      </c>
      <c r="B8995" s="114" t="e">
        <f>'Contrib Margin'!B63/'(Other Computations)'!L169</f>
        <v>#DIV/0!</v>
      </c>
      <c r="C8995" s="114" t="e">
        <f>'Contrib Margin'!B64/'(Other Computations)'!L169</f>
        <v>#DIV/0!</v>
      </c>
      <c r="D8995" s="83" t="e">
        <f t="shared" si="1870"/>
        <v>#DIV/0!</v>
      </c>
    </row>
    <row r="8996" spans="1:4" ht="12.75" customHeight="1">
      <c r="A8996" s="63" t="str">
        <f>"   "&amp;Labels!C68</f>
        <v xml:space="preserve">   Total</v>
      </c>
      <c r="B8996" s="112" t="e">
        <f>SUM(B8986:B8995)</f>
        <v>#DIV/0!</v>
      </c>
      <c r="C8996" s="112" t="e">
        <f>SUM(C8986:C8995)</f>
        <v>#DIV/0!</v>
      </c>
      <c r="D8996" s="83" t="e">
        <f>SUM(D8986:D8995)</f>
        <v>#DIV/0!</v>
      </c>
    </row>
    <row r="8997" spans="1:4" ht="12.75" customHeight="1">
      <c r="A8997" s="63" t="str">
        <f>Labels!B102</f>
        <v>Product 8</v>
      </c>
      <c r="B8997" s="112"/>
      <c r="C8997" s="112"/>
      <c r="D8997" s="83"/>
    </row>
    <row r="8998" spans="1:4" ht="12.75" customHeight="1">
      <c r="A8998" s="55" t="str">
        <f>"   "&amp;Labels!B69</f>
        <v xml:space="preserve">   Customer 1</v>
      </c>
      <c r="B8998" s="114" t="e">
        <f>'Contrib Margin'!B67/'(Other Computations)'!L160</f>
        <v>#DIV/0!</v>
      </c>
      <c r="C8998" s="114" t="e">
        <f>'Contrib Margin'!B68/'(Other Computations)'!L160</f>
        <v>#DIV/0!</v>
      </c>
      <c r="D8998" s="83" t="e">
        <f t="shared" ref="D8998:D9007" si="1871">SUM(B8998:C8998)</f>
        <v>#DIV/0!</v>
      </c>
    </row>
    <row r="8999" spans="1:4" ht="12.75" customHeight="1">
      <c r="A8999" s="55" t="str">
        <f>"   "&amp;Labels!B70</f>
        <v xml:space="preserve">   Customer 2</v>
      </c>
      <c r="B8999" s="114" t="e">
        <f>'Contrib Margin'!B67/'(Other Computations)'!L161</f>
        <v>#DIV/0!</v>
      </c>
      <c r="C8999" s="114" t="e">
        <f>'Contrib Margin'!B68/'(Other Computations)'!L161</f>
        <v>#DIV/0!</v>
      </c>
      <c r="D8999" s="83" t="e">
        <f t="shared" si="1871"/>
        <v>#DIV/0!</v>
      </c>
    </row>
    <row r="9000" spans="1:4" ht="12.75" customHeight="1">
      <c r="A9000" s="55" t="str">
        <f>"   "&amp;Labels!B71</f>
        <v xml:space="preserve">   Customer 3</v>
      </c>
      <c r="B9000" s="114" t="e">
        <f>'Contrib Margin'!B67/'(Other Computations)'!L162</f>
        <v>#DIV/0!</v>
      </c>
      <c r="C9000" s="114" t="e">
        <f>'Contrib Margin'!B68/'(Other Computations)'!L162</f>
        <v>#DIV/0!</v>
      </c>
      <c r="D9000" s="83" t="e">
        <f t="shared" si="1871"/>
        <v>#DIV/0!</v>
      </c>
    </row>
    <row r="9001" spans="1:4" ht="12.75" customHeight="1">
      <c r="A9001" s="55" t="str">
        <f>"   "&amp;Labels!B72</f>
        <v xml:space="preserve">   Customer 4</v>
      </c>
      <c r="B9001" s="114" t="e">
        <f>'Contrib Margin'!B67/'(Other Computations)'!L163</f>
        <v>#DIV/0!</v>
      </c>
      <c r="C9001" s="114" t="e">
        <f>'Contrib Margin'!B68/'(Other Computations)'!L163</f>
        <v>#DIV/0!</v>
      </c>
      <c r="D9001" s="83" t="e">
        <f t="shared" si="1871"/>
        <v>#DIV/0!</v>
      </c>
    </row>
    <row r="9002" spans="1:4" ht="12.75" customHeight="1">
      <c r="A9002" s="55" t="str">
        <f>"   "&amp;Labels!B73</f>
        <v xml:space="preserve">   Customer 5</v>
      </c>
      <c r="B9002" s="114" t="e">
        <f>'Contrib Margin'!B67/'(Other Computations)'!L164</f>
        <v>#DIV/0!</v>
      </c>
      <c r="C9002" s="114" t="e">
        <f>'Contrib Margin'!B68/'(Other Computations)'!L164</f>
        <v>#DIV/0!</v>
      </c>
      <c r="D9002" s="83" t="e">
        <f t="shared" si="1871"/>
        <v>#DIV/0!</v>
      </c>
    </row>
    <row r="9003" spans="1:4" ht="12.75" customHeight="1">
      <c r="A9003" s="55" t="str">
        <f>"   "&amp;Labels!B74</f>
        <v xml:space="preserve">   Customer 6</v>
      </c>
      <c r="B9003" s="114" t="e">
        <f>'Contrib Margin'!B67/'(Other Computations)'!L165</f>
        <v>#DIV/0!</v>
      </c>
      <c r="C9003" s="114" t="e">
        <f>'Contrib Margin'!B68/'(Other Computations)'!L165</f>
        <v>#DIV/0!</v>
      </c>
      <c r="D9003" s="83" t="e">
        <f t="shared" si="1871"/>
        <v>#DIV/0!</v>
      </c>
    </row>
    <row r="9004" spans="1:4" ht="12.75" customHeight="1">
      <c r="A9004" s="55" t="str">
        <f>"   "&amp;Labels!B75</f>
        <v xml:space="preserve">   Customer 7</v>
      </c>
      <c r="B9004" s="114" t="e">
        <f>'Contrib Margin'!B67/'(Other Computations)'!L166</f>
        <v>#DIV/0!</v>
      </c>
      <c r="C9004" s="114" t="e">
        <f>'Contrib Margin'!B68/'(Other Computations)'!L166</f>
        <v>#DIV/0!</v>
      </c>
      <c r="D9004" s="83" t="e">
        <f t="shared" si="1871"/>
        <v>#DIV/0!</v>
      </c>
    </row>
    <row r="9005" spans="1:4" ht="12.75" customHeight="1">
      <c r="A9005" s="55" t="str">
        <f>"   "&amp;Labels!B76</f>
        <v xml:space="preserve">   Customer 8</v>
      </c>
      <c r="B9005" s="114" t="e">
        <f>'Contrib Margin'!B67/'(Other Computations)'!L167</f>
        <v>#DIV/0!</v>
      </c>
      <c r="C9005" s="114" t="e">
        <f>'Contrib Margin'!B68/'(Other Computations)'!L167</f>
        <v>#DIV/0!</v>
      </c>
      <c r="D9005" s="83" t="e">
        <f t="shared" si="1871"/>
        <v>#DIV/0!</v>
      </c>
    </row>
    <row r="9006" spans="1:4" ht="12.75" customHeight="1">
      <c r="A9006" s="55" t="str">
        <f>"   "&amp;Labels!B77</f>
        <v xml:space="preserve">   Customer 9</v>
      </c>
      <c r="B9006" s="114" t="e">
        <f>'Contrib Margin'!B67/'(Other Computations)'!L168</f>
        <v>#DIV/0!</v>
      </c>
      <c r="C9006" s="114" t="e">
        <f>'Contrib Margin'!B68/'(Other Computations)'!L168</f>
        <v>#DIV/0!</v>
      </c>
      <c r="D9006" s="83" t="e">
        <f t="shared" si="1871"/>
        <v>#DIV/0!</v>
      </c>
    </row>
    <row r="9007" spans="1:4" ht="12.75" customHeight="1">
      <c r="A9007" s="55" t="str">
        <f>"   "&amp;Labels!B78</f>
        <v xml:space="preserve">   Customer 10</v>
      </c>
      <c r="B9007" s="114" t="e">
        <f>'Contrib Margin'!B67/'(Other Computations)'!L169</f>
        <v>#DIV/0!</v>
      </c>
      <c r="C9007" s="114" t="e">
        <f>'Contrib Margin'!B68/'(Other Computations)'!L169</f>
        <v>#DIV/0!</v>
      </c>
      <c r="D9007" s="83" t="e">
        <f t="shared" si="1871"/>
        <v>#DIV/0!</v>
      </c>
    </row>
    <row r="9008" spans="1:4" ht="12.75" customHeight="1">
      <c r="A9008" s="63" t="str">
        <f>"   "&amp;Labels!C68</f>
        <v xml:space="preserve">   Total</v>
      </c>
      <c r="B9008" s="112" t="e">
        <f>SUM(B8998:B9007)</f>
        <v>#DIV/0!</v>
      </c>
      <c r="C9008" s="112" t="e">
        <f>SUM(C8998:C9007)</f>
        <v>#DIV/0!</v>
      </c>
      <c r="D9008" s="83" t="e">
        <f>SUM(D8998:D9007)</f>
        <v>#DIV/0!</v>
      </c>
    </row>
    <row r="9009" spans="1:4" ht="12.75" customHeight="1">
      <c r="A9009" s="63" t="str">
        <f>Labels!B103</f>
        <v>Product 9</v>
      </c>
      <c r="B9009" s="112"/>
      <c r="C9009" s="112"/>
      <c r="D9009" s="83"/>
    </row>
    <row r="9010" spans="1:4" ht="12.75" customHeight="1">
      <c r="A9010" s="55" t="str">
        <f>"   "&amp;Labels!B69</f>
        <v xml:space="preserve">   Customer 1</v>
      </c>
      <c r="B9010" s="114" t="e">
        <f>'Contrib Margin'!B71/'(Other Computations)'!L160</f>
        <v>#DIV/0!</v>
      </c>
      <c r="C9010" s="114" t="e">
        <f>'Contrib Margin'!B72/'(Other Computations)'!L160</f>
        <v>#DIV/0!</v>
      </c>
      <c r="D9010" s="83" t="e">
        <f t="shared" ref="D9010:D9019" si="1872">SUM(B9010:C9010)</f>
        <v>#DIV/0!</v>
      </c>
    </row>
    <row r="9011" spans="1:4" ht="12.75" customHeight="1">
      <c r="A9011" s="55" t="str">
        <f>"   "&amp;Labels!B70</f>
        <v xml:space="preserve">   Customer 2</v>
      </c>
      <c r="B9011" s="114" t="e">
        <f>'Contrib Margin'!B71/'(Other Computations)'!L161</f>
        <v>#DIV/0!</v>
      </c>
      <c r="C9011" s="114" t="e">
        <f>'Contrib Margin'!B72/'(Other Computations)'!L161</f>
        <v>#DIV/0!</v>
      </c>
      <c r="D9011" s="83" t="e">
        <f t="shared" si="1872"/>
        <v>#DIV/0!</v>
      </c>
    </row>
    <row r="9012" spans="1:4" ht="12.75" customHeight="1">
      <c r="A9012" s="55" t="str">
        <f>"   "&amp;Labels!B71</f>
        <v xml:space="preserve">   Customer 3</v>
      </c>
      <c r="B9012" s="114" t="e">
        <f>'Contrib Margin'!B71/'(Other Computations)'!L162</f>
        <v>#DIV/0!</v>
      </c>
      <c r="C9012" s="114" t="e">
        <f>'Contrib Margin'!B72/'(Other Computations)'!L162</f>
        <v>#DIV/0!</v>
      </c>
      <c r="D9012" s="83" t="e">
        <f t="shared" si="1872"/>
        <v>#DIV/0!</v>
      </c>
    </row>
    <row r="9013" spans="1:4" ht="12.75" customHeight="1">
      <c r="A9013" s="55" t="str">
        <f>"   "&amp;Labels!B72</f>
        <v xml:space="preserve">   Customer 4</v>
      </c>
      <c r="B9013" s="114" t="e">
        <f>'Contrib Margin'!B71/'(Other Computations)'!L163</f>
        <v>#DIV/0!</v>
      </c>
      <c r="C9013" s="114" t="e">
        <f>'Contrib Margin'!B72/'(Other Computations)'!L163</f>
        <v>#DIV/0!</v>
      </c>
      <c r="D9013" s="83" t="e">
        <f t="shared" si="1872"/>
        <v>#DIV/0!</v>
      </c>
    </row>
    <row r="9014" spans="1:4" ht="12.75" customHeight="1">
      <c r="A9014" s="55" t="str">
        <f>"   "&amp;Labels!B73</f>
        <v xml:space="preserve">   Customer 5</v>
      </c>
      <c r="B9014" s="114" t="e">
        <f>'Contrib Margin'!B71/'(Other Computations)'!L164</f>
        <v>#DIV/0!</v>
      </c>
      <c r="C9014" s="114" t="e">
        <f>'Contrib Margin'!B72/'(Other Computations)'!L164</f>
        <v>#DIV/0!</v>
      </c>
      <c r="D9014" s="83" t="e">
        <f t="shared" si="1872"/>
        <v>#DIV/0!</v>
      </c>
    </row>
    <row r="9015" spans="1:4" ht="12.75" customHeight="1">
      <c r="A9015" s="55" t="str">
        <f>"   "&amp;Labels!B74</f>
        <v xml:space="preserve">   Customer 6</v>
      </c>
      <c r="B9015" s="114" t="e">
        <f>'Contrib Margin'!B71/'(Other Computations)'!L165</f>
        <v>#DIV/0!</v>
      </c>
      <c r="C9015" s="114" t="e">
        <f>'Contrib Margin'!B72/'(Other Computations)'!L165</f>
        <v>#DIV/0!</v>
      </c>
      <c r="D9015" s="83" t="e">
        <f t="shared" si="1872"/>
        <v>#DIV/0!</v>
      </c>
    </row>
    <row r="9016" spans="1:4" ht="12.75" customHeight="1">
      <c r="A9016" s="55" t="str">
        <f>"   "&amp;Labels!B75</f>
        <v xml:space="preserve">   Customer 7</v>
      </c>
      <c r="B9016" s="114" t="e">
        <f>'Contrib Margin'!B71/'(Other Computations)'!L166</f>
        <v>#DIV/0!</v>
      </c>
      <c r="C9016" s="114" t="e">
        <f>'Contrib Margin'!B72/'(Other Computations)'!L166</f>
        <v>#DIV/0!</v>
      </c>
      <c r="D9016" s="83" t="e">
        <f t="shared" si="1872"/>
        <v>#DIV/0!</v>
      </c>
    </row>
    <row r="9017" spans="1:4" ht="12.75" customHeight="1">
      <c r="A9017" s="55" t="str">
        <f>"   "&amp;Labels!B76</f>
        <v xml:space="preserve">   Customer 8</v>
      </c>
      <c r="B9017" s="114" t="e">
        <f>'Contrib Margin'!B71/'(Other Computations)'!L167</f>
        <v>#DIV/0!</v>
      </c>
      <c r="C9017" s="114" t="e">
        <f>'Contrib Margin'!B72/'(Other Computations)'!L167</f>
        <v>#DIV/0!</v>
      </c>
      <c r="D9017" s="83" t="e">
        <f t="shared" si="1872"/>
        <v>#DIV/0!</v>
      </c>
    </row>
    <row r="9018" spans="1:4" ht="12.75" customHeight="1">
      <c r="A9018" s="55" t="str">
        <f>"   "&amp;Labels!B77</f>
        <v xml:space="preserve">   Customer 9</v>
      </c>
      <c r="B9018" s="114" t="e">
        <f>'Contrib Margin'!B71/'(Other Computations)'!L168</f>
        <v>#DIV/0!</v>
      </c>
      <c r="C9018" s="114" t="e">
        <f>'Contrib Margin'!B72/'(Other Computations)'!L168</f>
        <v>#DIV/0!</v>
      </c>
      <c r="D9018" s="83" t="e">
        <f t="shared" si="1872"/>
        <v>#DIV/0!</v>
      </c>
    </row>
    <row r="9019" spans="1:4" ht="12.75" customHeight="1">
      <c r="A9019" s="55" t="str">
        <f>"   "&amp;Labels!B78</f>
        <v xml:space="preserve">   Customer 10</v>
      </c>
      <c r="B9019" s="114" t="e">
        <f>'Contrib Margin'!B71/'(Other Computations)'!L169</f>
        <v>#DIV/0!</v>
      </c>
      <c r="C9019" s="114" t="e">
        <f>'Contrib Margin'!B72/'(Other Computations)'!L169</f>
        <v>#DIV/0!</v>
      </c>
      <c r="D9019" s="83" t="e">
        <f t="shared" si="1872"/>
        <v>#DIV/0!</v>
      </c>
    </row>
    <row r="9020" spans="1:4" ht="12.75" customHeight="1">
      <c r="A9020" s="63" t="str">
        <f>"   "&amp;Labels!C68</f>
        <v xml:space="preserve">   Total</v>
      </c>
      <c r="B9020" s="112" t="e">
        <f>SUM(B9010:B9019)</f>
        <v>#DIV/0!</v>
      </c>
      <c r="C9020" s="112" t="e">
        <f>SUM(C9010:C9019)</f>
        <v>#DIV/0!</v>
      </c>
      <c r="D9020" s="83" t="e">
        <f>SUM(D9010:D9019)</f>
        <v>#DIV/0!</v>
      </c>
    </row>
    <row r="9021" spans="1:4" ht="12.75" customHeight="1">
      <c r="A9021" s="63" t="str">
        <f>Labels!B104</f>
        <v>Product 10</v>
      </c>
      <c r="B9021" s="112"/>
      <c r="C9021" s="112"/>
      <c r="D9021" s="83"/>
    </row>
    <row r="9022" spans="1:4" ht="12.75" customHeight="1">
      <c r="A9022" s="55" t="str">
        <f>"   "&amp;Labels!B69</f>
        <v xml:space="preserve">   Customer 1</v>
      </c>
      <c r="B9022" s="114" t="e">
        <f>'Contrib Margin'!B75/'(Other Computations)'!L160</f>
        <v>#DIV/0!</v>
      </c>
      <c r="C9022" s="114" t="e">
        <f>'Contrib Margin'!B76/'(Other Computations)'!L160</f>
        <v>#DIV/0!</v>
      </c>
      <c r="D9022" s="83" t="e">
        <f t="shared" ref="D9022:D9031" si="1873">SUM(B9022:C9022)</f>
        <v>#DIV/0!</v>
      </c>
    </row>
    <row r="9023" spans="1:4" ht="12.75" customHeight="1">
      <c r="A9023" s="55" t="str">
        <f>"   "&amp;Labels!B70</f>
        <v xml:space="preserve">   Customer 2</v>
      </c>
      <c r="B9023" s="114" t="e">
        <f>'Contrib Margin'!B75/'(Other Computations)'!L161</f>
        <v>#DIV/0!</v>
      </c>
      <c r="C9023" s="114" t="e">
        <f>'Contrib Margin'!B76/'(Other Computations)'!L161</f>
        <v>#DIV/0!</v>
      </c>
      <c r="D9023" s="83" t="e">
        <f t="shared" si="1873"/>
        <v>#DIV/0!</v>
      </c>
    </row>
    <row r="9024" spans="1:4" ht="12.75" customHeight="1">
      <c r="A9024" s="55" t="str">
        <f>"   "&amp;Labels!B71</f>
        <v xml:space="preserve">   Customer 3</v>
      </c>
      <c r="B9024" s="114" t="e">
        <f>'Contrib Margin'!B75/'(Other Computations)'!L162</f>
        <v>#DIV/0!</v>
      </c>
      <c r="C9024" s="114" t="e">
        <f>'Contrib Margin'!B76/'(Other Computations)'!L162</f>
        <v>#DIV/0!</v>
      </c>
      <c r="D9024" s="83" t="e">
        <f t="shared" si="1873"/>
        <v>#DIV/0!</v>
      </c>
    </row>
    <row r="9025" spans="1:4" ht="12.75" customHeight="1">
      <c r="A9025" s="55" t="str">
        <f>"   "&amp;Labels!B72</f>
        <v xml:space="preserve">   Customer 4</v>
      </c>
      <c r="B9025" s="114" t="e">
        <f>'Contrib Margin'!B75/'(Other Computations)'!L163</f>
        <v>#DIV/0!</v>
      </c>
      <c r="C9025" s="114" t="e">
        <f>'Contrib Margin'!B76/'(Other Computations)'!L163</f>
        <v>#DIV/0!</v>
      </c>
      <c r="D9025" s="83" t="e">
        <f t="shared" si="1873"/>
        <v>#DIV/0!</v>
      </c>
    </row>
    <row r="9026" spans="1:4" ht="12.75" customHeight="1">
      <c r="A9026" s="55" t="str">
        <f>"   "&amp;Labels!B73</f>
        <v xml:space="preserve">   Customer 5</v>
      </c>
      <c r="B9026" s="114" t="e">
        <f>'Contrib Margin'!B75/'(Other Computations)'!L164</f>
        <v>#DIV/0!</v>
      </c>
      <c r="C9026" s="114" t="e">
        <f>'Contrib Margin'!B76/'(Other Computations)'!L164</f>
        <v>#DIV/0!</v>
      </c>
      <c r="D9026" s="83" t="e">
        <f t="shared" si="1873"/>
        <v>#DIV/0!</v>
      </c>
    </row>
    <row r="9027" spans="1:4" ht="12.75" customHeight="1">
      <c r="A9027" s="55" t="str">
        <f>"   "&amp;Labels!B74</f>
        <v xml:space="preserve">   Customer 6</v>
      </c>
      <c r="B9027" s="114" t="e">
        <f>'Contrib Margin'!B75/'(Other Computations)'!L165</f>
        <v>#DIV/0!</v>
      </c>
      <c r="C9027" s="114" t="e">
        <f>'Contrib Margin'!B76/'(Other Computations)'!L165</f>
        <v>#DIV/0!</v>
      </c>
      <c r="D9027" s="83" t="e">
        <f t="shared" si="1873"/>
        <v>#DIV/0!</v>
      </c>
    </row>
    <row r="9028" spans="1:4" ht="12.75" customHeight="1">
      <c r="A9028" s="55" t="str">
        <f>"   "&amp;Labels!B75</f>
        <v xml:space="preserve">   Customer 7</v>
      </c>
      <c r="B9028" s="114" t="e">
        <f>'Contrib Margin'!B75/'(Other Computations)'!L166</f>
        <v>#DIV/0!</v>
      </c>
      <c r="C9028" s="114" t="e">
        <f>'Contrib Margin'!B76/'(Other Computations)'!L166</f>
        <v>#DIV/0!</v>
      </c>
      <c r="D9028" s="83" t="e">
        <f t="shared" si="1873"/>
        <v>#DIV/0!</v>
      </c>
    </row>
    <row r="9029" spans="1:4" ht="12.75" customHeight="1">
      <c r="A9029" s="55" t="str">
        <f>"   "&amp;Labels!B76</f>
        <v xml:space="preserve">   Customer 8</v>
      </c>
      <c r="B9029" s="114" t="e">
        <f>'Contrib Margin'!B75/'(Other Computations)'!L167</f>
        <v>#DIV/0!</v>
      </c>
      <c r="C9029" s="114" t="e">
        <f>'Contrib Margin'!B76/'(Other Computations)'!L167</f>
        <v>#DIV/0!</v>
      </c>
      <c r="D9029" s="83" t="e">
        <f t="shared" si="1873"/>
        <v>#DIV/0!</v>
      </c>
    </row>
    <row r="9030" spans="1:4" ht="12.75" customHeight="1">
      <c r="A9030" s="55" t="str">
        <f>"   "&amp;Labels!B77</f>
        <v xml:space="preserve">   Customer 9</v>
      </c>
      <c r="B9030" s="114" t="e">
        <f>'Contrib Margin'!B75/'(Other Computations)'!L168</f>
        <v>#DIV/0!</v>
      </c>
      <c r="C9030" s="114" t="e">
        <f>'Contrib Margin'!B76/'(Other Computations)'!L168</f>
        <v>#DIV/0!</v>
      </c>
      <c r="D9030" s="83" t="e">
        <f t="shared" si="1873"/>
        <v>#DIV/0!</v>
      </c>
    </row>
    <row r="9031" spans="1:4" ht="12.75" customHeight="1">
      <c r="A9031" s="55" t="str">
        <f>"   "&amp;Labels!B78</f>
        <v xml:space="preserve">   Customer 10</v>
      </c>
      <c r="B9031" s="114" t="e">
        <f>'Contrib Margin'!B75/'(Other Computations)'!L169</f>
        <v>#DIV/0!</v>
      </c>
      <c r="C9031" s="114" t="e">
        <f>'Contrib Margin'!B76/'(Other Computations)'!L169</f>
        <v>#DIV/0!</v>
      </c>
      <c r="D9031" s="83" t="e">
        <f t="shared" si="1873"/>
        <v>#DIV/0!</v>
      </c>
    </row>
    <row r="9032" spans="1:4" ht="12.75" customHeight="1">
      <c r="A9032" s="63" t="str">
        <f>"   "&amp;Labels!C68</f>
        <v xml:space="preserve">   Total</v>
      </c>
      <c r="B9032" s="112" t="e">
        <f>SUM(B9022:B9031)</f>
        <v>#DIV/0!</v>
      </c>
      <c r="C9032" s="112" t="e">
        <f>SUM(C9022:C9031)</f>
        <v>#DIV/0!</v>
      </c>
      <c r="D9032" s="83" t="e">
        <f>SUM(D9022:D9031)</f>
        <v>#DIV/0!</v>
      </c>
    </row>
    <row r="9033" spans="1:4" ht="12.75" customHeight="1">
      <c r="A9033" s="17" t="str">
        <f>Labels!C94</f>
        <v>Total</v>
      </c>
      <c r="B9033" s="113" t="e">
        <f>SUM(B8924,B8936,B8948,B8960,B8972,B8984,B8996,B9008,B9020,B9032)</f>
        <v>#DIV/0!</v>
      </c>
      <c r="C9033" s="113" t="e">
        <f>SUM(C8924,C8936,C8948,C8960,C8972,C8984,C8996,C9008,C9020,C9032)</f>
        <v>#DIV/0!</v>
      </c>
      <c r="D9033" s="81" t="e">
        <f>SUM(D8924,D8936,D8948,D8960,D8972,D8984,D8996,D9008,D9020,D9032)</f>
        <v>#DIV/0!</v>
      </c>
    </row>
    <row r="9034" spans="1:4" ht="12.75" customHeight="1">
      <c r="A9034" s="55" t="str">
        <f>"   "&amp;Labels!B69</f>
        <v xml:space="preserve">   Customer 1</v>
      </c>
      <c r="B9034" s="114" t="e">
        <f t="shared" ref="B9034:D9043" si="1874">SUM(B8914,B8926,B8938,B8950,B8962,B8974,B8986,B8998,B9010,B9022)</f>
        <v>#DIV/0!</v>
      </c>
      <c r="C9034" s="114" t="e">
        <f t="shared" si="1874"/>
        <v>#DIV/0!</v>
      </c>
      <c r="D9034" s="83" t="e">
        <f t="shared" si="1874"/>
        <v>#DIV/0!</v>
      </c>
    </row>
    <row r="9035" spans="1:4" ht="12.75" customHeight="1">
      <c r="A9035" s="55" t="str">
        <f>"   "&amp;Labels!B70</f>
        <v xml:space="preserve">   Customer 2</v>
      </c>
      <c r="B9035" s="114" t="e">
        <f t="shared" si="1874"/>
        <v>#DIV/0!</v>
      </c>
      <c r="C9035" s="114" t="e">
        <f t="shared" si="1874"/>
        <v>#DIV/0!</v>
      </c>
      <c r="D9035" s="83" t="e">
        <f t="shared" si="1874"/>
        <v>#DIV/0!</v>
      </c>
    </row>
    <row r="9036" spans="1:4" ht="12.75" customHeight="1">
      <c r="A9036" s="55" t="str">
        <f>"   "&amp;Labels!B71</f>
        <v xml:space="preserve">   Customer 3</v>
      </c>
      <c r="B9036" s="114" t="e">
        <f t="shared" si="1874"/>
        <v>#DIV/0!</v>
      </c>
      <c r="C9036" s="114" t="e">
        <f t="shared" si="1874"/>
        <v>#DIV/0!</v>
      </c>
      <c r="D9036" s="83" t="e">
        <f t="shared" si="1874"/>
        <v>#DIV/0!</v>
      </c>
    </row>
    <row r="9037" spans="1:4" ht="12.75" customHeight="1">
      <c r="A9037" s="55" t="str">
        <f>"   "&amp;Labels!B72</f>
        <v xml:space="preserve">   Customer 4</v>
      </c>
      <c r="B9037" s="114" t="e">
        <f t="shared" si="1874"/>
        <v>#DIV/0!</v>
      </c>
      <c r="C9037" s="114" t="e">
        <f t="shared" si="1874"/>
        <v>#DIV/0!</v>
      </c>
      <c r="D9037" s="83" t="e">
        <f t="shared" si="1874"/>
        <v>#DIV/0!</v>
      </c>
    </row>
    <row r="9038" spans="1:4" ht="12.75" customHeight="1">
      <c r="A9038" s="55" t="str">
        <f>"   "&amp;Labels!B73</f>
        <v xml:space="preserve">   Customer 5</v>
      </c>
      <c r="B9038" s="114" t="e">
        <f t="shared" si="1874"/>
        <v>#DIV/0!</v>
      </c>
      <c r="C9038" s="114" t="e">
        <f t="shared" si="1874"/>
        <v>#DIV/0!</v>
      </c>
      <c r="D9038" s="83" t="e">
        <f t="shared" si="1874"/>
        <v>#DIV/0!</v>
      </c>
    </row>
    <row r="9039" spans="1:4" ht="12.75" customHeight="1">
      <c r="A9039" s="55" t="str">
        <f>"   "&amp;Labels!B74</f>
        <v xml:space="preserve">   Customer 6</v>
      </c>
      <c r="B9039" s="114" t="e">
        <f t="shared" si="1874"/>
        <v>#DIV/0!</v>
      </c>
      <c r="C9039" s="114" t="e">
        <f t="shared" si="1874"/>
        <v>#DIV/0!</v>
      </c>
      <c r="D9039" s="83" t="e">
        <f t="shared" si="1874"/>
        <v>#DIV/0!</v>
      </c>
    </row>
    <row r="9040" spans="1:4" ht="12.75" customHeight="1">
      <c r="A9040" s="55" t="str">
        <f>"   "&amp;Labels!B75</f>
        <v xml:space="preserve">   Customer 7</v>
      </c>
      <c r="B9040" s="114" t="e">
        <f t="shared" si="1874"/>
        <v>#DIV/0!</v>
      </c>
      <c r="C9040" s="114" t="e">
        <f t="shared" si="1874"/>
        <v>#DIV/0!</v>
      </c>
      <c r="D9040" s="83" t="e">
        <f t="shared" si="1874"/>
        <v>#DIV/0!</v>
      </c>
    </row>
    <row r="9041" spans="1:11" ht="12.75" customHeight="1">
      <c r="A9041" s="55" t="str">
        <f>"   "&amp;Labels!B76</f>
        <v xml:space="preserve">   Customer 8</v>
      </c>
      <c r="B9041" s="114" t="e">
        <f t="shared" si="1874"/>
        <v>#DIV/0!</v>
      </c>
      <c r="C9041" s="114" t="e">
        <f t="shared" si="1874"/>
        <v>#DIV/0!</v>
      </c>
      <c r="D9041" s="83" t="e">
        <f t="shared" si="1874"/>
        <v>#DIV/0!</v>
      </c>
    </row>
    <row r="9042" spans="1:11" ht="12.75" customHeight="1">
      <c r="A9042" s="55" t="str">
        <f>"   "&amp;Labels!B77</f>
        <v xml:space="preserve">   Customer 9</v>
      </c>
      <c r="B9042" s="114" t="e">
        <f t="shared" si="1874"/>
        <v>#DIV/0!</v>
      </c>
      <c r="C9042" s="114" t="e">
        <f t="shared" si="1874"/>
        <v>#DIV/0!</v>
      </c>
      <c r="D9042" s="83" t="e">
        <f t="shared" si="1874"/>
        <v>#DIV/0!</v>
      </c>
    </row>
    <row r="9043" spans="1:11" ht="12.75" customHeight="1">
      <c r="A9043" s="55" t="str">
        <f>"   "&amp;Labels!B78</f>
        <v xml:space="preserve">   Customer 10</v>
      </c>
      <c r="B9043" s="114" t="e">
        <f t="shared" si="1874"/>
        <v>#DIV/0!</v>
      </c>
      <c r="C9043" s="114" t="e">
        <f t="shared" si="1874"/>
        <v>#DIV/0!</v>
      </c>
      <c r="D9043" s="83" t="e">
        <f t="shared" si="1874"/>
        <v>#DIV/0!</v>
      </c>
    </row>
    <row r="9044" spans="1:11" ht="12.75" customHeight="1">
      <c r="A9044" s="58" t="str">
        <f>"   "&amp;Labels!C68</f>
        <v xml:space="preserve">   Total</v>
      </c>
      <c r="B9044" s="115" t="e">
        <f>B9033</f>
        <v>#DIV/0!</v>
      </c>
      <c r="C9044" s="115" t="e">
        <f>C9033</f>
        <v>#DIV/0!</v>
      </c>
      <c r="D9044" s="82" t="e">
        <f>D9033</f>
        <v>#DIV/0!</v>
      </c>
    </row>
    <row r="9045" spans="1:11" ht="12.75" customHeight="1">
      <c r="A9045" s="1" t="str">
        <f>"Mktg_CM_pct_1"</f>
        <v>Mktg_CM_pct_1</v>
      </c>
    </row>
    <row r="9046" spans="1:11" ht="12.75" customHeight="1">
      <c r="A9046" s="3" t="str">
        <f>Labels!D81</f>
        <v>Program Type</v>
      </c>
      <c r="B9046" s="27" t="str">
        <f>"Q1 FY2009"</f>
        <v>Q1 FY2009</v>
      </c>
      <c r="C9046" s="28" t="str">
        <f>"Q2 FY2009"</f>
        <v>Q2 FY2009</v>
      </c>
      <c r="D9046" s="28" t="str">
        <f>"Q3 FY2009"</f>
        <v>Q3 FY2009</v>
      </c>
      <c r="E9046" s="28" t="str">
        <f>"Q4 FY2009"</f>
        <v>Q4 FY2009</v>
      </c>
      <c r="F9046" s="39" t="str">
        <f>"FY2009"</f>
        <v>FY2009</v>
      </c>
      <c r="G9046" s="28" t="str">
        <f>"Q1 FY2010"</f>
        <v>Q1 FY2010</v>
      </c>
      <c r="H9046" s="28" t="str">
        <f>"Q2 FY2010"</f>
        <v>Q2 FY2010</v>
      </c>
      <c r="I9046" s="28" t="str">
        <f>"Q3 FY2010"</f>
        <v>Q3 FY2010</v>
      </c>
      <c r="J9046" s="28" t="str">
        <f>"Q4 FY2010"</f>
        <v>Q4 FY2010</v>
      </c>
      <c r="K9046" s="39" t="str">
        <f>"FY2010"</f>
        <v>FY2010</v>
      </c>
    </row>
    <row r="9047" spans="1:11" ht="12.75" customHeight="1">
      <c r="A9047" s="52" t="str">
        <f>Labels!B81</f>
        <v>Website</v>
      </c>
      <c r="B9047" s="111"/>
      <c r="C9047" s="111"/>
      <c r="D9047" s="111"/>
      <c r="E9047" s="111"/>
      <c r="F9047" s="79"/>
      <c r="G9047" s="111"/>
      <c r="H9047" s="111"/>
      <c r="I9047" s="111"/>
      <c r="J9047" s="111"/>
      <c r="K9047" s="79"/>
    </row>
    <row r="9048" spans="1:11" ht="12.75" customHeight="1">
      <c r="A9048" s="55" t="str">
        <f>"   "&amp;Labels!B95</f>
        <v xml:space="preserve">   Product 1</v>
      </c>
      <c r="B9048" s="114">
        <f>IF('GM Allocation'!B65=0,0,'Contrib Margin'!H39*'(Other Computations)'!B16/'GM Allocation'!B65)</f>
        <v>0</v>
      </c>
      <c r="C9048" s="114">
        <f>IF('GM Allocation'!C65=0,0,'Contrib Margin'!H39*'(Other Computations)'!C16/'GM Allocation'!C65)</f>
        <v>0</v>
      </c>
      <c r="D9048" s="114">
        <f>IF('GM Allocation'!D65=0,0,'Contrib Margin'!H39*'(Other Computations)'!D16/'GM Allocation'!D65)</f>
        <v>0</v>
      </c>
      <c r="E9048" s="114">
        <f>IF('GM Allocation'!E65=0,0,'Contrib Margin'!H39*'(Other Computations)'!E16/'GM Allocation'!E65)</f>
        <v>0</v>
      </c>
      <c r="F9048" s="83">
        <f>IF(SUM('GM Allocation'!B65:E65)=0,0,'Contrib Margin'!H39*AVERAGE('(Other Computations)'!B16:E16)/SUM('GM Allocation'!B65:E65))</f>
        <v>0</v>
      </c>
      <c r="G9048" s="114">
        <f>IF('GM Allocation'!G65=0,0,'Contrib Margin'!H39*'(Other Computations)'!G16/'GM Allocation'!G65)</f>
        <v>0</v>
      </c>
      <c r="H9048" s="114">
        <f>IF('GM Allocation'!H65=0,0,'Contrib Margin'!H39*'(Other Computations)'!H16/'GM Allocation'!H65)</f>
        <v>0</v>
      </c>
      <c r="I9048" s="114">
        <f>IF('GM Allocation'!I65=0,0,'Contrib Margin'!H39*'(Other Computations)'!I16/'GM Allocation'!I65)</f>
        <v>0</v>
      </c>
      <c r="J9048" s="114">
        <f>IF('GM Allocation'!J65=0,0,'Contrib Margin'!H39*'(Other Computations)'!J16/'GM Allocation'!J65)</f>
        <v>0</v>
      </c>
      <c r="K9048" s="83">
        <f>IF(SUM('GM Allocation'!G65:J65)=0,0,'Contrib Margin'!H39*AVERAGE('(Other Computations)'!G16:J16)/SUM('GM Allocation'!G65:J65))</f>
        <v>0</v>
      </c>
    </row>
    <row r="9049" spans="1:11" ht="12.75" customHeight="1">
      <c r="A9049" s="55" t="str">
        <f>"   "&amp;Labels!B96</f>
        <v xml:space="preserve">   Product 2</v>
      </c>
      <c r="B9049" s="114">
        <f>IF('GM Allocation'!B66=0,0,'Contrib Margin'!H43*'(Other Computations)'!B28/'GM Allocation'!B66)</f>
        <v>0</v>
      </c>
      <c r="C9049" s="114">
        <f>IF('GM Allocation'!C66=0,0,'Contrib Margin'!H43*'(Other Computations)'!C28/'GM Allocation'!C66)</f>
        <v>0</v>
      </c>
      <c r="D9049" s="114">
        <f>IF('GM Allocation'!D66=0,0,'Contrib Margin'!H43*'(Other Computations)'!D28/'GM Allocation'!D66)</f>
        <v>0</v>
      </c>
      <c r="E9049" s="114">
        <f>IF('GM Allocation'!E66=0,0,'Contrib Margin'!H43*'(Other Computations)'!E28/'GM Allocation'!E66)</f>
        <v>0</v>
      </c>
      <c r="F9049" s="83">
        <f>IF(SUM('GM Allocation'!B66:E66)=0,0,'Contrib Margin'!H43*AVERAGE('(Other Computations)'!B28:E28)/SUM('GM Allocation'!B66:E66))</f>
        <v>0</v>
      </c>
      <c r="G9049" s="114">
        <f>IF('GM Allocation'!G66=0,0,'Contrib Margin'!H43*'(Other Computations)'!G28/'GM Allocation'!G66)</f>
        <v>0</v>
      </c>
      <c r="H9049" s="114">
        <f>IF('GM Allocation'!H66=0,0,'Contrib Margin'!H43*'(Other Computations)'!H28/'GM Allocation'!H66)</f>
        <v>0</v>
      </c>
      <c r="I9049" s="114">
        <f>IF('GM Allocation'!I66=0,0,'Contrib Margin'!H43*'(Other Computations)'!I28/'GM Allocation'!I66)</f>
        <v>0</v>
      </c>
      <c r="J9049" s="114">
        <f>IF('GM Allocation'!J66=0,0,'Contrib Margin'!H43*'(Other Computations)'!J28/'GM Allocation'!J66)</f>
        <v>0</v>
      </c>
      <c r="K9049" s="83">
        <f>IF(SUM('GM Allocation'!G66:J66)=0,0,'Contrib Margin'!H43*AVERAGE('(Other Computations)'!G28:J28)/SUM('GM Allocation'!G66:J66))</f>
        <v>0</v>
      </c>
    </row>
    <row r="9050" spans="1:11" ht="12.75" customHeight="1">
      <c r="A9050" s="55" t="str">
        <f>"   "&amp;Labels!B97</f>
        <v xml:space="preserve">   Product 3</v>
      </c>
      <c r="B9050" s="114">
        <f>IF('GM Allocation'!B67=0,0,'Contrib Margin'!H47*'(Other Computations)'!B40/'GM Allocation'!B67)</f>
        <v>0</v>
      </c>
      <c r="C9050" s="114">
        <f>IF('GM Allocation'!C67=0,0,'Contrib Margin'!H47*'(Other Computations)'!C40/'GM Allocation'!C67)</f>
        <v>0</v>
      </c>
      <c r="D9050" s="114">
        <f>IF('GM Allocation'!D67=0,0,'Contrib Margin'!H47*'(Other Computations)'!D40/'GM Allocation'!D67)</f>
        <v>0</v>
      </c>
      <c r="E9050" s="114">
        <f>IF('GM Allocation'!E67=0,0,'Contrib Margin'!H47*'(Other Computations)'!E40/'GM Allocation'!E67)</f>
        <v>0</v>
      </c>
      <c r="F9050" s="83">
        <f>IF(SUM('GM Allocation'!B67:E67)=0,0,'Contrib Margin'!H47*AVERAGE('(Other Computations)'!B40:E40)/SUM('GM Allocation'!B67:E67))</f>
        <v>0</v>
      </c>
      <c r="G9050" s="114">
        <f>IF('GM Allocation'!G67=0,0,'Contrib Margin'!H47*'(Other Computations)'!G40/'GM Allocation'!G67)</f>
        <v>0</v>
      </c>
      <c r="H9050" s="114">
        <f>IF('GM Allocation'!H67=0,0,'Contrib Margin'!H47*'(Other Computations)'!H40/'GM Allocation'!H67)</f>
        <v>0</v>
      </c>
      <c r="I9050" s="114">
        <f>IF('GM Allocation'!I67=0,0,'Contrib Margin'!H47*'(Other Computations)'!I40/'GM Allocation'!I67)</f>
        <v>0</v>
      </c>
      <c r="J9050" s="114">
        <f>IF('GM Allocation'!J67=0,0,'Contrib Margin'!H47*'(Other Computations)'!J40/'GM Allocation'!J67)</f>
        <v>0</v>
      </c>
      <c r="K9050" s="83">
        <f>IF(SUM('GM Allocation'!G67:J67)=0,0,'Contrib Margin'!H47*AVERAGE('(Other Computations)'!G40:J40)/SUM('GM Allocation'!G67:J67))</f>
        <v>0</v>
      </c>
    </row>
    <row r="9051" spans="1:11" ht="12.75" customHeight="1">
      <c r="A9051" s="55" t="str">
        <f>"   "&amp;Labels!B98</f>
        <v xml:space="preserve">   Product 4</v>
      </c>
      <c r="B9051" s="114">
        <f>IF('GM Allocation'!B68=0,0,'Contrib Margin'!H51*'(Other Computations)'!B52/'GM Allocation'!B68)</f>
        <v>0</v>
      </c>
      <c r="C9051" s="114">
        <f>IF('GM Allocation'!C68=0,0,'Contrib Margin'!H51*'(Other Computations)'!C52/'GM Allocation'!C68)</f>
        <v>0</v>
      </c>
      <c r="D9051" s="114">
        <f>IF('GM Allocation'!D68=0,0,'Contrib Margin'!H51*'(Other Computations)'!D52/'GM Allocation'!D68)</f>
        <v>0</v>
      </c>
      <c r="E9051" s="114">
        <f>IF('GM Allocation'!E68=0,0,'Contrib Margin'!H51*'(Other Computations)'!E52/'GM Allocation'!E68)</f>
        <v>0</v>
      </c>
      <c r="F9051" s="83">
        <f>IF(SUM('GM Allocation'!B68:E68)=0,0,'Contrib Margin'!H51*AVERAGE('(Other Computations)'!B52:E52)/SUM('GM Allocation'!B68:E68))</f>
        <v>0</v>
      </c>
      <c r="G9051" s="114">
        <f>IF('GM Allocation'!G68=0,0,'Contrib Margin'!H51*'(Other Computations)'!G52/'GM Allocation'!G68)</f>
        <v>0</v>
      </c>
      <c r="H9051" s="114">
        <f>IF('GM Allocation'!H68=0,0,'Contrib Margin'!H51*'(Other Computations)'!H52/'GM Allocation'!H68)</f>
        <v>0</v>
      </c>
      <c r="I9051" s="114">
        <f>IF('GM Allocation'!I68=0,0,'Contrib Margin'!H51*'(Other Computations)'!I52/'GM Allocation'!I68)</f>
        <v>0</v>
      </c>
      <c r="J9051" s="114">
        <f>IF('GM Allocation'!J68=0,0,'Contrib Margin'!H51*'(Other Computations)'!J52/'GM Allocation'!J68)</f>
        <v>0</v>
      </c>
      <c r="K9051" s="83">
        <f>IF(SUM('GM Allocation'!G68:J68)=0,0,'Contrib Margin'!H51*AVERAGE('(Other Computations)'!G52:J52)/SUM('GM Allocation'!G68:J68))</f>
        <v>0</v>
      </c>
    </row>
    <row r="9052" spans="1:11" ht="12.75" customHeight="1">
      <c r="A9052" s="55" t="str">
        <f>"   "&amp;Labels!B99</f>
        <v xml:space="preserve">   Product 5</v>
      </c>
      <c r="B9052" s="114">
        <f>IF('GM Allocation'!B69=0,0,'Contrib Margin'!H55*'(Other Computations)'!B64/'GM Allocation'!B69)</f>
        <v>0</v>
      </c>
      <c r="C9052" s="114">
        <f>IF('GM Allocation'!C69=0,0,'Contrib Margin'!H55*'(Other Computations)'!C64/'GM Allocation'!C69)</f>
        <v>0</v>
      </c>
      <c r="D9052" s="114">
        <f>IF('GM Allocation'!D69=0,0,'Contrib Margin'!H55*'(Other Computations)'!D64/'GM Allocation'!D69)</f>
        <v>0</v>
      </c>
      <c r="E9052" s="114">
        <f>IF('GM Allocation'!E69=0,0,'Contrib Margin'!H55*'(Other Computations)'!E64/'GM Allocation'!E69)</f>
        <v>0</v>
      </c>
      <c r="F9052" s="83">
        <f>IF(SUM('GM Allocation'!B69:E69)=0,0,'Contrib Margin'!H55*AVERAGE('(Other Computations)'!B64:E64)/SUM('GM Allocation'!B69:E69))</f>
        <v>0</v>
      </c>
      <c r="G9052" s="114">
        <f>IF('GM Allocation'!G69=0,0,'Contrib Margin'!H55*'(Other Computations)'!G64/'GM Allocation'!G69)</f>
        <v>0</v>
      </c>
      <c r="H9052" s="114">
        <f>IF('GM Allocation'!H69=0,0,'Contrib Margin'!H55*'(Other Computations)'!H64/'GM Allocation'!H69)</f>
        <v>0</v>
      </c>
      <c r="I9052" s="114">
        <f>IF('GM Allocation'!I69=0,0,'Contrib Margin'!H55*'(Other Computations)'!I64/'GM Allocation'!I69)</f>
        <v>0</v>
      </c>
      <c r="J9052" s="114">
        <f>IF('GM Allocation'!J69=0,0,'Contrib Margin'!H55*'(Other Computations)'!J64/'GM Allocation'!J69)</f>
        <v>0</v>
      </c>
      <c r="K9052" s="83">
        <f>IF(SUM('GM Allocation'!G69:J69)=0,0,'Contrib Margin'!H55*AVERAGE('(Other Computations)'!G64:J64)/SUM('GM Allocation'!G69:J69))</f>
        <v>0</v>
      </c>
    </row>
    <row r="9053" spans="1:11" ht="12.75" customHeight="1">
      <c r="A9053" s="55" t="str">
        <f>"   "&amp;Labels!B100</f>
        <v xml:space="preserve">   Product 6</v>
      </c>
      <c r="B9053" s="114">
        <f>IF('GM Allocation'!B70=0,0,'Contrib Margin'!H59*'(Other Computations)'!B76/'GM Allocation'!B70)</f>
        <v>0</v>
      </c>
      <c r="C9053" s="114">
        <f>IF('GM Allocation'!C70=0,0,'Contrib Margin'!H59*'(Other Computations)'!C76/'GM Allocation'!C70)</f>
        <v>0</v>
      </c>
      <c r="D9053" s="114">
        <f>IF('GM Allocation'!D70=0,0,'Contrib Margin'!H59*'(Other Computations)'!D76/'GM Allocation'!D70)</f>
        <v>0</v>
      </c>
      <c r="E9053" s="114">
        <f>IF('GM Allocation'!E70=0,0,'Contrib Margin'!H59*'(Other Computations)'!E76/'GM Allocation'!E70)</f>
        <v>0</v>
      </c>
      <c r="F9053" s="83">
        <f>IF(SUM('GM Allocation'!B70:E70)=0,0,'Contrib Margin'!H59*AVERAGE('(Other Computations)'!B76:E76)/SUM('GM Allocation'!B70:E70))</f>
        <v>0</v>
      </c>
      <c r="G9053" s="114">
        <f>IF('GM Allocation'!G70=0,0,'Contrib Margin'!H59*'(Other Computations)'!G76/'GM Allocation'!G70)</f>
        <v>0</v>
      </c>
      <c r="H9053" s="114">
        <f>IF('GM Allocation'!H70=0,0,'Contrib Margin'!H59*'(Other Computations)'!H76/'GM Allocation'!H70)</f>
        <v>0</v>
      </c>
      <c r="I9053" s="114">
        <f>IF('GM Allocation'!I70=0,0,'Contrib Margin'!H59*'(Other Computations)'!I76/'GM Allocation'!I70)</f>
        <v>0</v>
      </c>
      <c r="J9053" s="114">
        <f>IF('GM Allocation'!J70=0,0,'Contrib Margin'!H59*'(Other Computations)'!J76/'GM Allocation'!J70)</f>
        <v>0</v>
      </c>
      <c r="K9053" s="83">
        <f>IF(SUM('GM Allocation'!G70:J70)=0,0,'Contrib Margin'!H59*AVERAGE('(Other Computations)'!G76:J76)/SUM('GM Allocation'!G70:J70))</f>
        <v>0</v>
      </c>
    </row>
    <row r="9054" spans="1:11" ht="12.75" customHeight="1">
      <c r="A9054" s="55" t="str">
        <f>"   "&amp;Labels!B101</f>
        <v xml:space="preserve">   Product 7</v>
      </c>
      <c r="B9054" s="114">
        <f>IF('GM Allocation'!B71=0,0,'Contrib Margin'!H63*'(Other Computations)'!B88/'GM Allocation'!B71)</f>
        <v>0</v>
      </c>
      <c r="C9054" s="114">
        <f>IF('GM Allocation'!C71=0,0,'Contrib Margin'!H63*'(Other Computations)'!C88/'GM Allocation'!C71)</f>
        <v>0</v>
      </c>
      <c r="D9054" s="114">
        <f>IF('GM Allocation'!D71=0,0,'Contrib Margin'!H63*'(Other Computations)'!D88/'GM Allocation'!D71)</f>
        <v>0</v>
      </c>
      <c r="E9054" s="114">
        <f>IF('GM Allocation'!E71=0,0,'Contrib Margin'!H63*'(Other Computations)'!E88/'GM Allocation'!E71)</f>
        <v>0</v>
      </c>
      <c r="F9054" s="83">
        <f>IF(SUM('GM Allocation'!B71:E71)=0,0,'Contrib Margin'!H63*AVERAGE('(Other Computations)'!B88:E88)/SUM('GM Allocation'!B71:E71))</f>
        <v>0</v>
      </c>
      <c r="G9054" s="114">
        <f>IF('GM Allocation'!G71=0,0,'Contrib Margin'!H63*'(Other Computations)'!G88/'GM Allocation'!G71)</f>
        <v>0</v>
      </c>
      <c r="H9054" s="114">
        <f>IF('GM Allocation'!H71=0,0,'Contrib Margin'!H63*'(Other Computations)'!H88/'GM Allocation'!H71)</f>
        <v>0</v>
      </c>
      <c r="I9054" s="114">
        <f>IF('GM Allocation'!I71=0,0,'Contrib Margin'!H63*'(Other Computations)'!I88/'GM Allocation'!I71)</f>
        <v>0</v>
      </c>
      <c r="J9054" s="114">
        <f>IF('GM Allocation'!J71=0,0,'Contrib Margin'!H63*'(Other Computations)'!J88/'GM Allocation'!J71)</f>
        <v>0</v>
      </c>
      <c r="K9054" s="83">
        <f>IF(SUM('GM Allocation'!G71:J71)=0,0,'Contrib Margin'!H63*AVERAGE('(Other Computations)'!G88:J88)/SUM('GM Allocation'!G71:J71))</f>
        <v>0</v>
      </c>
    </row>
    <row r="9055" spans="1:11" ht="12.75" customHeight="1">
      <c r="A9055" s="55" t="str">
        <f>"   "&amp;Labels!B102</f>
        <v xml:space="preserve">   Product 8</v>
      </c>
      <c r="B9055" s="114">
        <f>IF('GM Allocation'!B72=0,0,'Contrib Margin'!H67*'(Other Computations)'!B100/'GM Allocation'!B72)</f>
        <v>0</v>
      </c>
      <c r="C9055" s="114">
        <f>IF('GM Allocation'!C72=0,0,'Contrib Margin'!H67*'(Other Computations)'!C100/'GM Allocation'!C72)</f>
        <v>0</v>
      </c>
      <c r="D9055" s="114">
        <f>IF('GM Allocation'!D72=0,0,'Contrib Margin'!H67*'(Other Computations)'!D100/'GM Allocation'!D72)</f>
        <v>0</v>
      </c>
      <c r="E9055" s="114">
        <f>IF('GM Allocation'!E72=0,0,'Contrib Margin'!H67*'(Other Computations)'!E100/'GM Allocation'!E72)</f>
        <v>0</v>
      </c>
      <c r="F9055" s="83">
        <f>IF(SUM('GM Allocation'!B72:E72)=0,0,'Contrib Margin'!H67*AVERAGE('(Other Computations)'!B100:E100)/SUM('GM Allocation'!B72:E72))</f>
        <v>0</v>
      </c>
      <c r="G9055" s="114">
        <f>IF('GM Allocation'!G72=0,0,'Contrib Margin'!H67*'(Other Computations)'!G100/'GM Allocation'!G72)</f>
        <v>0</v>
      </c>
      <c r="H9055" s="114">
        <f>IF('GM Allocation'!H72=0,0,'Contrib Margin'!H67*'(Other Computations)'!H100/'GM Allocation'!H72)</f>
        <v>0</v>
      </c>
      <c r="I9055" s="114">
        <f>IF('GM Allocation'!I72=0,0,'Contrib Margin'!H67*'(Other Computations)'!I100/'GM Allocation'!I72)</f>
        <v>0</v>
      </c>
      <c r="J9055" s="114">
        <f>IF('GM Allocation'!J72=0,0,'Contrib Margin'!H67*'(Other Computations)'!J100/'GM Allocation'!J72)</f>
        <v>0</v>
      </c>
      <c r="K9055" s="83">
        <f>IF(SUM('GM Allocation'!G72:J72)=0,0,'Contrib Margin'!H67*AVERAGE('(Other Computations)'!G100:J100)/SUM('GM Allocation'!G72:J72))</f>
        <v>0</v>
      </c>
    </row>
    <row r="9056" spans="1:11" ht="12.75" customHeight="1">
      <c r="A9056" s="55" t="str">
        <f>"   "&amp;Labels!B103</f>
        <v xml:space="preserve">   Product 9</v>
      </c>
      <c r="B9056" s="114">
        <f>IF('GM Allocation'!B73=0,0,'Contrib Margin'!H71*'(Other Computations)'!B112/'GM Allocation'!B73)</f>
        <v>0</v>
      </c>
      <c r="C9056" s="114">
        <f>IF('GM Allocation'!C73=0,0,'Contrib Margin'!H71*'(Other Computations)'!C112/'GM Allocation'!C73)</f>
        <v>0</v>
      </c>
      <c r="D9056" s="114">
        <f>IF('GM Allocation'!D73=0,0,'Contrib Margin'!H71*'(Other Computations)'!D112/'GM Allocation'!D73)</f>
        <v>0</v>
      </c>
      <c r="E9056" s="114">
        <f>IF('GM Allocation'!E73=0,0,'Contrib Margin'!H71*'(Other Computations)'!E112/'GM Allocation'!E73)</f>
        <v>0</v>
      </c>
      <c r="F9056" s="83">
        <f>IF(SUM('GM Allocation'!B73:E73)=0,0,'Contrib Margin'!H71*AVERAGE('(Other Computations)'!B112:E112)/SUM('GM Allocation'!B73:E73))</f>
        <v>0</v>
      </c>
      <c r="G9056" s="114">
        <f>IF('GM Allocation'!G73=0,0,'Contrib Margin'!H71*'(Other Computations)'!G112/'GM Allocation'!G73)</f>
        <v>0</v>
      </c>
      <c r="H9056" s="114">
        <f>IF('GM Allocation'!H73=0,0,'Contrib Margin'!H71*'(Other Computations)'!H112/'GM Allocation'!H73)</f>
        <v>0</v>
      </c>
      <c r="I9056" s="114">
        <f>IF('GM Allocation'!I73=0,0,'Contrib Margin'!H71*'(Other Computations)'!I112/'GM Allocation'!I73)</f>
        <v>0</v>
      </c>
      <c r="J9056" s="114">
        <f>IF('GM Allocation'!J73=0,0,'Contrib Margin'!H71*'(Other Computations)'!J112/'GM Allocation'!J73)</f>
        <v>0</v>
      </c>
      <c r="K9056" s="83">
        <f>IF(SUM('GM Allocation'!G73:J73)=0,0,'Contrib Margin'!H71*AVERAGE('(Other Computations)'!G112:J112)/SUM('GM Allocation'!G73:J73))</f>
        <v>0</v>
      </c>
    </row>
    <row r="9057" spans="1:11" ht="12.75" customHeight="1">
      <c r="A9057" s="55" t="str">
        <f>"   "&amp;Labels!B104</f>
        <v xml:space="preserve">   Product 10</v>
      </c>
      <c r="B9057" s="114">
        <f>IF('GM Allocation'!B74=0,0,'Contrib Margin'!H75*'(Other Computations)'!B124/'GM Allocation'!B74)</f>
        <v>0</v>
      </c>
      <c r="C9057" s="114">
        <f>IF('GM Allocation'!C74=0,0,'Contrib Margin'!H75*'(Other Computations)'!C124/'GM Allocation'!C74)</f>
        <v>0</v>
      </c>
      <c r="D9057" s="114">
        <f>IF('GM Allocation'!D74=0,0,'Contrib Margin'!H75*'(Other Computations)'!D124/'GM Allocation'!D74)</f>
        <v>0</v>
      </c>
      <c r="E9057" s="114">
        <f>IF('GM Allocation'!E74=0,0,'Contrib Margin'!H75*'(Other Computations)'!E124/'GM Allocation'!E74)</f>
        <v>0</v>
      </c>
      <c r="F9057" s="83">
        <f>IF(SUM('GM Allocation'!B74:E74)=0,0,'Contrib Margin'!H75*AVERAGE('(Other Computations)'!B124:E124)/SUM('GM Allocation'!B74:E74))</f>
        <v>0</v>
      </c>
      <c r="G9057" s="114">
        <f>IF('GM Allocation'!G74=0,0,'Contrib Margin'!H75*'(Other Computations)'!G124/'GM Allocation'!G74)</f>
        <v>0</v>
      </c>
      <c r="H9057" s="114">
        <f>IF('GM Allocation'!H74=0,0,'Contrib Margin'!H75*'(Other Computations)'!H124/'GM Allocation'!H74)</f>
        <v>0</v>
      </c>
      <c r="I9057" s="114">
        <f>IF('GM Allocation'!I74=0,0,'Contrib Margin'!H75*'(Other Computations)'!I124/'GM Allocation'!I74)</f>
        <v>0</v>
      </c>
      <c r="J9057" s="114">
        <f>IF('GM Allocation'!J74=0,0,'Contrib Margin'!H75*'(Other Computations)'!J124/'GM Allocation'!J74)</f>
        <v>0</v>
      </c>
      <c r="K9057" s="83">
        <f>IF(SUM('GM Allocation'!G74:J74)=0,0,'Contrib Margin'!H75*AVERAGE('(Other Computations)'!G124:J124)/SUM('GM Allocation'!G74:J74))</f>
        <v>0</v>
      </c>
    </row>
    <row r="9058" spans="1:11" ht="12.75" customHeight="1">
      <c r="A9058" s="63" t="str">
        <f>"   "&amp;Labels!C94</f>
        <v xml:space="preserve">   Total</v>
      </c>
      <c r="B9058" s="112">
        <f>IF('GM Allocation'!B75=0,0,'Contrib Margin'!H12*'(Other Computations)'!B125/'GM Allocation'!B75)</f>
        <v>0</v>
      </c>
      <c r="C9058" s="112">
        <f>IF('GM Allocation'!C75=0,0,'Contrib Margin'!H12*'(Other Computations)'!C125/'GM Allocation'!C75)</f>
        <v>0</v>
      </c>
      <c r="D9058" s="112">
        <f>IF('GM Allocation'!D75=0,0,'Contrib Margin'!H12*'(Other Computations)'!D125/'GM Allocation'!D75)</f>
        <v>0</v>
      </c>
      <c r="E9058" s="112">
        <f>IF('GM Allocation'!E75=0,0,'Contrib Margin'!H12*'(Other Computations)'!E125/'GM Allocation'!E75)</f>
        <v>0</v>
      </c>
      <c r="F9058" s="83">
        <f>IF(SUM('GM Allocation'!B75:E75)=0,0,'Contrib Margin'!H12*AVERAGE('(Other Computations)'!B125:E125)/SUM('GM Allocation'!B75:E75))</f>
        <v>0</v>
      </c>
      <c r="G9058" s="112">
        <f>IF('GM Allocation'!G75=0,0,'Contrib Margin'!H12*'(Other Computations)'!G125/'GM Allocation'!G75)</f>
        <v>0</v>
      </c>
      <c r="H9058" s="112">
        <f>IF('GM Allocation'!H75=0,0,'Contrib Margin'!H12*'(Other Computations)'!H125/'GM Allocation'!H75)</f>
        <v>0</v>
      </c>
      <c r="I9058" s="112">
        <f>IF('GM Allocation'!I75=0,0,'Contrib Margin'!H12*'(Other Computations)'!I125/'GM Allocation'!I75)</f>
        <v>0</v>
      </c>
      <c r="J9058" s="112">
        <f>IF('GM Allocation'!J75=0,0,'Contrib Margin'!H12*'(Other Computations)'!J125/'GM Allocation'!J75)</f>
        <v>0</v>
      </c>
      <c r="K9058" s="83">
        <f>IF(SUM('GM Allocation'!G75:J75)=0,0,'Contrib Margin'!H12*AVERAGE('(Other Computations)'!G125:J125)/SUM('GM Allocation'!G75:J75))</f>
        <v>0</v>
      </c>
    </row>
    <row r="9059" spans="1:11" ht="12.75" customHeight="1">
      <c r="A9059" s="63" t="str">
        <f>Labels!B82</f>
        <v>Direct email</v>
      </c>
      <c r="B9059" s="112"/>
      <c r="C9059" s="112"/>
      <c r="D9059" s="112"/>
      <c r="E9059" s="112"/>
      <c r="F9059" s="83"/>
      <c r="G9059" s="112"/>
      <c r="H9059" s="112"/>
      <c r="I9059" s="112"/>
      <c r="J9059" s="112"/>
      <c r="K9059" s="83"/>
    </row>
    <row r="9060" spans="1:11" ht="12.75" customHeight="1">
      <c r="A9060" s="55" t="str">
        <f>"   "&amp;Labels!B95</f>
        <v xml:space="preserve">   Product 1</v>
      </c>
      <c r="B9060" s="114">
        <f>IF('GM Allocation'!B77=0,0,'Contrib Margin'!H40*'(Other Computations)'!B16/'GM Allocation'!B77)</f>
        <v>0</v>
      </c>
      <c r="C9060" s="114">
        <f>IF('GM Allocation'!C77=0,0,'Contrib Margin'!H40*'(Other Computations)'!C16/'GM Allocation'!C77)</f>
        <v>0</v>
      </c>
      <c r="D9060" s="114">
        <f>IF('GM Allocation'!D77=0,0,'Contrib Margin'!H40*'(Other Computations)'!D16/'GM Allocation'!D77)</f>
        <v>0</v>
      </c>
      <c r="E9060" s="114">
        <f>IF('GM Allocation'!E77=0,0,'Contrib Margin'!H40*'(Other Computations)'!E16/'GM Allocation'!E77)</f>
        <v>0</v>
      </c>
      <c r="F9060" s="83">
        <f>IF(SUM('GM Allocation'!B77:E77)=0,0,'Contrib Margin'!H40*AVERAGE('(Other Computations)'!B16:E16)/SUM('GM Allocation'!B77:E77))</f>
        <v>0</v>
      </c>
      <c r="G9060" s="114">
        <f>IF('GM Allocation'!G77=0,0,'Contrib Margin'!H40*'(Other Computations)'!G16/'GM Allocation'!G77)</f>
        <v>0</v>
      </c>
      <c r="H9060" s="114">
        <f>IF('GM Allocation'!H77=0,0,'Contrib Margin'!H40*'(Other Computations)'!H16/'GM Allocation'!H77)</f>
        <v>0</v>
      </c>
      <c r="I9060" s="114">
        <f>IF('GM Allocation'!I77=0,0,'Contrib Margin'!H40*'(Other Computations)'!I16/'GM Allocation'!I77)</f>
        <v>0</v>
      </c>
      <c r="J9060" s="114">
        <f>IF('GM Allocation'!J77=0,0,'Contrib Margin'!H40*'(Other Computations)'!J16/'GM Allocation'!J77)</f>
        <v>0</v>
      </c>
      <c r="K9060" s="83">
        <f>IF(SUM('GM Allocation'!G77:J77)=0,0,'Contrib Margin'!H40*AVERAGE('(Other Computations)'!G16:J16)/SUM('GM Allocation'!G77:J77))</f>
        <v>0</v>
      </c>
    </row>
    <row r="9061" spans="1:11" ht="12.75" customHeight="1">
      <c r="A9061" s="55" t="str">
        <f>"   "&amp;Labels!B96</f>
        <v xml:space="preserve">   Product 2</v>
      </c>
      <c r="B9061" s="114">
        <f>IF('GM Allocation'!B78=0,0,'Contrib Margin'!H44*'(Other Computations)'!B28/'GM Allocation'!B78)</f>
        <v>0</v>
      </c>
      <c r="C9061" s="114">
        <f>IF('GM Allocation'!C78=0,0,'Contrib Margin'!H44*'(Other Computations)'!C28/'GM Allocation'!C78)</f>
        <v>0</v>
      </c>
      <c r="D9061" s="114">
        <f>IF('GM Allocation'!D78=0,0,'Contrib Margin'!H44*'(Other Computations)'!D28/'GM Allocation'!D78)</f>
        <v>0</v>
      </c>
      <c r="E9061" s="114">
        <f>IF('GM Allocation'!E78=0,0,'Contrib Margin'!H44*'(Other Computations)'!E28/'GM Allocation'!E78)</f>
        <v>0</v>
      </c>
      <c r="F9061" s="83">
        <f>IF(SUM('GM Allocation'!B78:E78)=0,0,'Contrib Margin'!H44*AVERAGE('(Other Computations)'!B28:E28)/SUM('GM Allocation'!B78:E78))</f>
        <v>0</v>
      </c>
      <c r="G9061" s="114">
        <f>IF('GM Allocation'!G78=0,0,'Contrib Margin'!H44*'(Other Computations)'!G28/'GM Allocation'!G78)</f>
        <v>0</v>
      </c>
      <c r="H9061" s="114">
        <f>IF('GM Allocation'!H78=0,0,'Contrib Margin'!H44*'(Other Computations)'!H28/'GM Allocation'!H78)</f>
        <v>0</v>
      </c>
      <c r="I9061" s="114">
        <f>IF('GM Allocation'!I78=0,0,'Contrib Margin'!H44*'(Other Computations)'!I28/'GM Allocation'!I78)</f>
        <v>0</v>
      </c>
      <c r="J9061" s="114">
        <f>IF('GM Allocation'!J78=0,0,'Contrib Margin'!H44*'(Other Computations)'!J28/'GM Allocation'!J78)</f>
        <v>0</v>
      </c>
      <c r="K9061" s="83">
        <f>IF(SUM('GM Allocation'!G78:J78)=0,0,'Contrib Margin'!H44*AVERAGE('(Other Computations)'!G28:J28)/SUM('GM Allocation'!G78:J78))</f>
        <v>0</v>
      </c>
    </row>
    <row r="9062" spans="1:11" ht="12.75" customHeight="1">
      <c r="A9062" s="55" t="str">
        <f>"   "&amp;Labels!B97</f>
        <v xml:space="preserve">   Product 3</v>
      </c>
      <c r="B9062" s="114">
        <f>IF('GM Allocation'!B79=0,0,'Contrib Margin'!H48*'(Other Computations)'!B40/'GM Allocation'!B79)</f>
        <v>0</v>
      </c>
      <c r="C9062" s="114">
        <f>IF('GM Allocation'!C79=0,0,'Contrib Margin'!H48*'(Other Computations)'!C40/'GM Allocation'!C79)</f>
        <v>0</v>
      </c>
      <c r="D9062" s="114">
        <f>IF('GM Allocation'!D79=0,0,'Contrib Margin'!H48*'(Other Computations)'!D40/'GM Allocation'!D79)</f>
        <v>0</v>
      </c>
      <c r="E9062" s="114">
        <f>IF('GM Allocation'!E79=0,0,'Contrib Margin'!H48*'(Other Computations)'!E40/'GM Allocation'!E79)</f>
        <v>0</v>
      </c>
      <c r="F9062" s="83">
        <f>IF(SUM('GM Allocation'!B79:E79)=0,0,'Contrib Margin'!H48*AVERAGE('(Other Computations)'!B40:E40)/SUM('GM Allocation'!B79:E79))</f>
        <v>0</v>
      </c>
      <c r="G9062" s="114">
        <f>IF('GM Allocation'!G79=0,0,'Contrib Margin'!H48*'(Other Computations)'!G40/'GM Allocation'!G79)</f>
        <v>0</v>
      </c>
      <c r="H9062" s="114">
        <f>IF('GM Allocation'!H79=0,0,'Contrib Margin'!H48*'(Other Computations)'!H40/'GM Allocation'!H79)</f>
        <v>0</v>
      </c>
      <c r="I9062" s="114">
        <f>IF('GM Allocation'!I79=0,0,'Contrib Margin'!H48*'(Other Computations)'!I40/'GM Allocation'!I79)</f>
        <v>0</v>
      </c>
      <c r="J9062" s="114">
        <f>IF('GM Allocation'!J79=0,0,'Contrib Margin'!H48*'(Other Computations)'!J40/'GM Allocation'!J79)</f>
        <v>0</v>
      </c>
      <c r="K9062" s="83">
        <f>IF(SUM('GM Allocation'!G79:J79)=0,0,'Contrib Margin'!H48*AVERAGE('(Other Computations)'!G40:J40)/SUM('GM Allocation'!G79:J79))</f>
        <v>0</v>
      </c>
    </row>
    <row r="9063" spans="1:11" ht="12.75" customHeight="1">
      <c r="A9063" s="55" t="str">
        <f>"   "&amp;Labels!B98</f>
        <v xml:space="preserve">   Product 4</v>
      </c>
      <c r="B9063" s="114">
        <f>IF('GM Allocation'!B80=0,0,'Contrib Margin'!H52*'(Other Computations)'!B52/'GM Allocation'!B80)</f>
        <v>0</v>
      </c>
      <c r="C9063" s="114">
        <f>IF('GM Allocation'!C80=0,0,'Contrib Margin'!H52*'(Other Computations)'!C52/'GM Allocation'!C80)</f>
        <v>0</v>
      </c>
      <c r="D9063" s="114">
        <f>IF('GM Allocation'!D80=0,0,'Contrib Margin'!H52*'(Other Computations)'!D52/'GM Allocation'!D80)</f>
        <v>0</v>
      </c>
      <c r="E9063" s="114">
        <f>IF('GM Allocation'!E80=0,0,'Contrib Margin'!H52*'(Other Computations)'!E52/'GM Allocation'!E80)</f>
        <v>0</v>
      </c>
      <c r="F9063" s="83">
        <f>IF(SUM('GM Allocation'!B80:E80)=0,0,'Contrib Margin'!H52*AVERAGE('(Other Computations)'!B52:E52)/SUM('GM Allocation'!B80:E80))</f>
        <v>0</v>
      </c>
      <c r="G9063" s="114">
        <f>IF('GM Allocation'!G80=0,0,'Contrib Margin'!H52*'(Other Computations)'!G52/'GM Allocation'!G80)</f>
        <v>0</v>
      </c>
      <c r="H9063" s="114">
        <f>IF('GM Allocation'!H80=0,0,'Contrib Margin'!H52*'(Other Computations)'!H52/'GM Allocation'!H80)</f>
        <v>0</v>
      </c>
      <c r="I9063" s="114">
        <f>IF('GM Allocation'!I80=0,0,'Contrib Margin'!H52*'(Other Computations)'!I52/'GM Allocation'!I80)</f>
        <v>0</v>
      </c>
      <c r="J9063" s="114">
        <f>IF('GM Allocation'!J80=0,0,'Contrib Margin'!H52*'(Other Computations)'!J52/'GM Allocation'!J80)</f>
        <v>0</v>
      </c>
      <c r="K9063" s="83">
        <f>IF(SUM('GM Allocation'!G80:J80)=0,0,'Contrib Margin'!H52*AVERAGE('(Other Computations)'!G52:J52)/SUM('GM Allocation'!G80:J80))</f>
        <v>0</v>
      </c>
    </row>
    <row r="9064" spans="1:11" ht="12.75" customHeight="1">
      <c r="A9064" s="55" t="str">
        <f>"   "&amp;Labels!B99</f>
        <v xml:space="preserve">   Product 5</v>
      </c>
      <c r="B9064" s="114">
        <f>IF('GM Allocation'!B81=0,0,'Contrib Margin'!H56*'(Other Computations)'!B64/'GM Allocation'!B81)</f>
        <v>0</v>
      </c>
      <c r="C9064" s="114">
        <f>IF('GM Allocation'!C81=0,0,'Contrib Margin'!H56*'(Other Computations)'!C64/'GM Allocation'!C81)</f>
        <v>0</v>
      </c>
      <c r="D9064" s="114">
        <f>IF('GM Allocation'!D81=0,0,'Contrib Margin'!H56*'(Other Computations)'!D64/'GM Allocation'!D81)</f>
        <v>0</v>
      </c>
      <c r="E9064" s="114">
        <f>IF('GM Allocation'!E81=0,0,'Contrib Margin'!H56*'(Other Computations)'!E64/'GM Allocation'!E81)</f>
        <v>0</v>
      </c>
      <c r="F9064" s="83">
        <f>IF(SUM('GM Allocation'!B81:E81)=0,0,'Contrib Margin'!H56*AVERAGE('(Other Computations)'!B64:E64)/SUM('GM Allocation'!B81:E81))</f>
        <v>0</v>
      </c>
      <c r="G9064" s="114">
        <f>IF('GM Allocation'!G81=0,0,'Contrib Margin'!H56*'(Other Computations)'!G64/'GM Allocation'!G81)</f>
        <v>0</v>
      </c>
      <c r="H9064" s="114">
        <f>IF('GM Allocation'!H81=0,0,'Contrib Margin'!H56*'(Other Computations)'!H64/'GM Allocation'!H81)</f>
        <v>0</v>
      </c>
      <c r="I9064" s="114">
        <f>IF('GM Allocation'!I81=0,0,'Contrib Margin'!H56*'(Other Computations)'!I64/'GM Allocation'!I81)</f>
        <v>0</v>
      </c>
      <c r="J9064" s="114">
        <f>IF('GM Allocation'!J81=0,0,'Contrib Margin'!H56*'(Other Computations)'!J64/'GM Allocation'!J81)</f>
        <v>0</v>
      </c>
      <c r="K9064" s="83">
        <f>IF(SUM('GM Allocation'!G81:J81)=0,0,'Contrib Margin'!H56*AVERAGE('(Other Computations)'!G64:J64)/SUM('GM Allocation'!G81:J81))</f>
        <v>0</v>
      </c>
    </row>
    <row r="9065" spans="1:11" ht="12.75" customHeight="1">
      <c r="A9065" s="55" t="str">
        <f>"   "&amp;Labels!B100</f>
        <v xml:space="preserve">   Product 6</v>
      </c>
      <c r="B9065" s="114">
        <f>IF('GM Allocation'!B82=0,0,'Contrib Margin'!H60*'(Other Computations)'!B76/'GM Allocation'!B82)</f>
        <v>0</v>
      </c>
      <c r="C9065" s="114">
        <f>IF('GM Allocation'!C82=0,0,'Contrib Margin'!H60*'(Other Computations)'!C76/'GM Allocation'!C82)</f>
        <v>0</v>
      </c>
      <c r="D9065" s="114">
        <f>IF('GM Allocation'!D82=0,0,'Contrib Margin'!H60*'(Other Computations)'!D76/'GM Allocation'!D82)</f>
        <v>0</v>
      </c>
      <c r="E9065" s="114">
        <f>IF('GM Allocation'!E82=0,0,'Contrib Margin'!H60*'(Other Computations)'!E76/'GM Allocation'!E82)</f>
        <v>0</v>
      </c>
      <c r="F9065" s="83">
        <f>IF(SUM('GM Allocation'!B82:E82)=0,0,'Contrib Margin'!H60*AVERAGE('(Other Computations)'!B76:E76)/SUM('GM Allocation'!B82:E82))</f>
        <v>0</v>
      </c>
      <c r="G9065" s="114">
        <f>IF('GM Allocation'!G82=0,0,'Contrib Margin'!H60*'(Other Computations)'!G76/'GM Allocation'!G82)</f>
        <v>0</v>
      </c>
      <c r="H9065" s="114">
        <f>IF('GM Allocation'!H82=0,0,'Contrib Margin'!H60*'(Other Computations)'!H76/'GM Allocation'!H82)</f>
        <v>0</v>
      </c>
      <c r="I9065" s="114">
        <f>IF('GM Allocation'!I82=0,0,'Contrib Margin'!H60*'(Other Computations)'!I76/'GM Allocation'!I82)</f>
        <v>0</v>
      </c>
      <c r="J9065" s="114">
        <f>IF('GM Allocation'!J82=0,0,'Contrib Margin'!H60*'(Other Computations)'!J76/'GM Allocation'!J82)</f>
        <v>0</v>
      </c>
      <c r="K9065" s="83">
        <f>IF(SUM('GM Allocation'!G82:J82)=0,0,'Contrib Margin'!H60*AVERAGE('(Other Computations)'!G76:J76)/SUM('GM Allocation'!G82:J82))</f>
        <v>0</v>
      </c>
    </row>
    <row r="9066" spans="1:11" ht="12.75" customHeight="1">
      <c r="A9066" s="55" t="str">
        <f>"   "&amp;Labels!B101</f>
        <v xml:space="preserve">   Product 7</v>
      </c>
      <c r="B9066" s="114">
        <f>IF('GM Allocation'!B83=0,0,'Contrib Margin'!H64*'(Other Computations)'!B88/'GM Allocation'!B83)</f>
        <v>0</v>
      </c>
      <c r="C9066" s="114">
        <f>IF('GM Allocation'!C83=0,0,'Contrib Margin'!H64*'(Other Computations)'!C88/'GM Allocation'!C83)</f>
        <v>0</v>
      </c>
      <c r="D9066" s="114">
        <f>IF('GM Allocation'!D83=0,0,'Contrib Margin'!H64*'(Other Computations)'!D88/'GM Allocation'!D83)</f>
        <v>0</v>
      </c>
      <c r="E9066" s="114">
        <f>IF('GM Allocation'!E83=0,0,'Contrib Margin'!H64*'(Other Computations)'!E88/'GM Allocation'!E83)</f>
        <v>0</v>
      </c>
      <c r="F9066" s="83">
        <f>IF(SUM('GM Allocation'!B83:E83)=0,0,'Contrib Margin'!H64*AVERAGE('(Other Computations)'!B88:E88)/SUM('GM Allocation'!B83:E83))</f>
        <v>0</v>
      </c>
      <c r="G9066" s="114">
        <f>IF('GM Allocation'!G83=0,0,'Contrib Margin'!H64*'(Other Computations)'!G88/'GM Allocation'!G83)</f>
        <v>0</v>
      </c>
      <c r="H9066" s="114">
        <f>IF('GM Allocation'!H83=0,0,'Contrib Margin'!H64*'(Other Computations)'!H88/'GM Allocation'!H83)</f>
        <v>0</v>
      </c>
      <c r="I9066" s="114">
        <f>IF('GM Allocation'!I83=0,0,'Contrib Margin'!H64*'(Other Computations)'!I88/'GM Allocation'!I83)</f>
        <v>0</v>
      </c>
      <c r="J9066" s="114">
        <f>IF('GM Allocation'!J83=0,0,'Contrib Margin'!H64*'(Other Computations)'!J88/'GM Allocation'!J83)</f>
        <v>0</v>
      </c>
      <c r="K9066" s="83">
        <f>IF(SUM('GM Allocation'!G83:J83)=0,0,'Contrib Margin'!H64*AVERAGE('(Other Computations)'!G88:J88)/SUM('GM Allocation'!G83:J83))</f>
        <v>0</v>
      </c>
    </row>
    <row r="9067" spans="1:11" ht="12.75" customHeight="1">
      <c r="A9067" s="55" t="str">
        <f>"   "&amp;Labels!B102</f>
        <v xml:space="preserve">   Product 8</v>
      </c>
      <c r="B9067" s="114">
        <f>IF('GM Allocation'!B84=0,0,'Contrib Margin'!H68*'(Other Computations)'!B100/'GM Allocation'!B84)</f>
        <v>0</v>
      </c>
      <c r="C9067" s="114">
        <f>IF('GM Allocation'!C84=0,0,'Contrib Margin'!H68*'(Other Computations)'!C100/'GM Allocation'!C84)</f>
        <v>0</v>
      </c>
      <c r="D9067" s="114">
        <f>IF('GM Allocation'!D84=0,0,'Contrib Margin'!H68*'(Other Computations)'!D100/'GM Allocation'!D84)</f>
        <v>0</v>
      </c>
      <c r="E9067" s="114">
        <f>IF('GM Allocation'!E84=0,0,'Contrib Margin'!H68*'(Other Computations)'!E100/'GM Allocation'!E84)</f>
        <v>0</v>
      </c>
      <c r="F9067" s="83">
        <f>IF(SUM('GM Allocation'!B84:E84)=0,0,'Contrib Margin'!H68*AVERAGE('(Other Computations)'!B100:E100)/SUM('GM Allocation'!B84:E84))</f>
        <v>0</v>
      </c>
      <c r="G9067" s="114">
        <f>IF('GM Allocation'!G84=0,0,'Contrib Margin'!H68*'(Other Computations)'!G100/'GM Allocation'!G84)</f>
        <v>0</v>
      </c>
      <c r="H9067" s="114">
        <f>IF('GM Allocation'!H84=0,0,'Contrib Margin'!H68*'(Other Computations)'!H100/'GM Allocation'!H84)</f>
        <v>0</v>
      </c>
      <c r="I9067" s="114">
        <f>IF('GM Allocation'!I84=0,0,'Contrib Margin'!H68*'(Other Computations)'!I100/'GM Allocation'!I84)</f>
        <v>0</v>
      </c>
      <c r="J9067" s="114">
        <f>IF('GM Allocation'!J84=0,0,'Contrib Margin'!H68*'(Other Computations)'!J100/'GM Allocation'!J84)</f>
        <v>0</v>
      </c>
      <c r="K9067" s="83">
        <f>IF(SUM('GM Allocation'!G84:J84)=0,0,'Contrib Margin'!H68*AVERAGE('(Other Computations)'!G100:J100)/SUM('GM Allocation'!G84:J84))</f>
        <v>0</v>
      </c>
    </row>
    <row r="9068" spans="1:11" ht="12.75" customHeight="1">
      <c r="A9068" s="55" t="str">
        <f>"   "&amp;Labels!B103</f>
        <v xml:space="preserve">   Product 9</v>
      </c>
      <c r="B9068" s="114">
        <f>IF('GM Allocation'!B85=0,0,'Contrib Margin'!H72*'(Other Computations)'!B112/'GM Allocation'!B85)</f>
        <v>0</v>
      </c>
      <c r="C9068" s="114">
        <f>IF('GM Allocation'!C85=0,0,'Contrib Margin'!H72*'(Other Computations)'!C112/'GM Allocation'!C85)</f>
        <v>0</v>
      </c>
      <c r="D9068" s="114">
        <f>IF('GM Allocation'!D85=0,0,'Contrib Margin'!H72*'(Other Computations)'!D112/'GM Allocation'!D85)</f>
        <v>0</v>
      </c>
      <c r="E9068" s="114">
        <f>IF('GM Allocation'!E85=0,0,'Contrib Margin'!H72*'(Other Computations)'!E112/'GM Allocation'!E85)</f>
        <v>0</v>
      </c>
      <c r="F9068" s="83">
        <f>IF(SUM('GM Allocation'!B85:E85)=0,0,'Contrib Margin'!H72*AVERAGE('(Other Computations)'!B112:E112)/SUM('GM Allocation'!B85:E85))</f>
        <v>0</v>
      </c>
      <c r="G9068" s="114">
        <f>IF('GM Allocation'!G85=0,0,'Contrib Margin'!H72*'(Other Computations)'!G112/'GM Allocation'!G85)</f>
        <v>0</v>
      </c>
      <c r="H9068" s="114">
        <f>IF('GM Allocation'!H85=0,0,'Contrib Margin'!H72*'(Other Computations)'!H112/'GM Allocation'!H85)</f>
        <v>0</v>
      </c>
      <c r="I9068" s="114">
        <f>IF('GM Allocation'!I85=0,0,'Contrib Margin'!H72*'(Other Computations)'!I112/'GM Allocation'!I85)</f>
        <v>0</v>
      </c>
      <c r="J9068" s="114">
        <f>IF('GM Allocation'!J85=0,0,'Contrib Margin'!H72*'(Other Computations)'!J112/'GM Allocation'!J85)</f>
        <v>0</v>
      </c>
      <c r="K9068" s="83">
        <f>IF(SUM('GM Allocation'!G85:J85)=0,0,'Contrib Margin'!H72*AVERAGE('(Other Computations)'!G112:J112)/SUM('GM Allocation'!G85:J85))</f>
        <v>0</v>
      </c>
    </row>
    <row r="9069" spans="1:11" ht="12.75" customHeight="1">
      <c r="A9069" s="55" t="str">
        <f>"   "&amp;Labels!B104</f>
        <v xml:space="preserve">   Product 10</v>
      </c>
      <c r="B9069" s="114">
        <f>IF('GM Allocation'!B86=0,0,'Contrib Margin'!H76*'(Other Computations)'!B124/'GM Allocation'!B86)</f>
        <v>0</v>
      </c>
      <c r="C9069" s="114">
        <f>IF('GM Allocation'!C86=0,0,'Contrib Margin'!H76*'(Other Computations)'!C124/'GM Allocation'!C86)</f>
        <v>0</v>
      </c>
      <c r="D9069" s="114">
        <f>IF('GM Allocation'!D86=0,0,'Contrib Margin'!H76*'(Other Computations)'!D124/'GM Allocation'!D86)</f>
        <v>0</v>
      </c>
      <c r="E9069" s="114">
        <f>IF('GM Allocation'!E86=0,0,'Contrib Margin'!H76*'(Other Computations)'!E124/'GM Allocation'!E86)</f>
        <v>0</v>
      </c>
      <c r="F9069" s="83">
        <f>IF(SUM('GM Allocation'!B86:E86)=0,0,'Contrib Margin'!H76*AVERAGE('(Other Computations)'!B124:E124)/SUM('GM Allocation'!B86:E86))</f>
        <v>0</v>
      </c>
      <c r="G9069" s="114">
        <f>IF('GM Allocation'!G86=0,0,'Contrib Margin'!H76*'(Other Computations)'!G124/'GM Allocation'!G86)</f>
        <v>0</v>
      </c>
      <c r="H9069" s="114">
        <f>IF('GM Allocation'!H86=0,0,'Contrib Margin'!H76*'(Other Computations)'!H124/'GM Allocation'!H86)</f>
        <v>0</v>
      </c>
      <c r="I9069" s="114">
        <f>IF('GM Allocation'!I86=0,0,'Contrib Margin'!H76*'(Other Computations)'!I124/'GM Allocation'!I86)</f>
        <v>0</v>
      </c>
      <c r="J9069" s="114">
        <f>IF('GM Allocation'!J86=0,0,'Contrib Margin'!H76*'(Other Computations)'!J124/'GM Allocation'!J86)</f>
        <v>0</v>
      </c>
      <c r="K9069" s="83">
        <f>IF(SUM('GM Allocation'!G86:J86)=0,0,'Contrib Margin'!H76*AVERAGE('(Other Computations)'!G124:J124)/SUM('GM Allocation'!G86:J86))</f>
        <v>0</v>
      </c>
    </row>
    <row r="9070" spans="1:11" ht="12.75" customHeight="1">
      <c r="A9070" s="63" t="str">
        <f>"   "&amp;Labels!C94</f>
        <v xml:space="preserve">   Total</v>
      </c>
      <c r="B9070" s="112">
        <f>IF('GM Allocation'!B87=0,0,'Contrib Margin'!H13*'(Other Computations)'!B125/'GM Allocation'!B87)</f>
        <v>0</v>
      </c>
      <c r="C9070" s="112">
        <f>IF('GM Allocation'!C87=0,0,'Contrib Margin'!H13*'(Other Computations)'!C125/'GM Allocation'!C87)</f>
        <v>0</v>
      </c>
      <c r="D9070" s="112">
        <f>IF('GM Allocation'!D87=0,0,'Contrib Margin'!H13*'(Other Computations)'!D125/'GM Allocation'!D87)</f>
        <v>0</v>
      </c>
      <c r="E9070" s="112">
        <f>IF('GM Allocation'!E87=0,0,'Contrib Margin'!H13*'(Other Computations)'!E125/'GM Allocation'!E87)</f>
        <v>0</v>
      </c>
      <c r="F9070" s="83">
        <f>IF(SUM('GM Allocation'!B87:E87)=0,0,'Contrib Margin'!H13*AVERAGE('(Other Computations)'!B125:E125)/SUM('GM Allocation'!B87:E87))</f>
        <v>0</v>
      </c>
      <c r="G9070" s="112">
        <f>IF('GM Allocation'!G87=0,0,'Contrib Margin'!H13*'(Other Computations)'!G125/'GM Allocation'!G87)</f>
        <v>0</v>
      </c>
      <c r="H9070" s="112">
        <f>IF('GM Allocation'!H87=0,0,'Contrib Margin'!H13*'(Other Computations)'!H125/'GM Allocation'!H87)</f>
        <v>0</v>
      </c>
      <c r="I9070" s="112">
        <f>IF('GM Allocation'!I87=0,0,'Contrib Margin'!H13*'(Other Computations)'!I125/'GM Allocation'!I87)</f>
        <v>0</v>
      </c>
      <c r="J9070" s="112">
        <f>IF('GM Allocation'!J87=0,0,'Contrib Margin'!H13*'(Other Computations)'!J125/'GM Allocation'!J87)</f>
        <v>0</v>
      </c>
      <c r="K9070" s="83">
        <f>IF(SUM('GM Allocation'!G87:J87)=0,0,'Contrib Margin'!H13*AVERAGE('(Other Computations)'!G125:J125)/SUM('GM Allocation'!G87:J87))</f>
        <v>0</v>
      </c>
    </row>
    <row r="9071" spans="1:11" ht="12.75" customHeight="1">
      <c r="A9071" s="17" t="str">
        <f>Labels!C80</f>
        <v>Total</v>
      </c>
      <c r="B9071" s="113">
        <f>IF('GM Allocation'!B19=0,0,'Contrib Margin'!H14*'(Other Computations)'!B125/'GM Allocation'!B19)</f>
        <v>0</v>
      </c>
      <c r="C9071" s="113">
        <f>IF('GM Allocation'!C19=0,0,'Contrib Margin'!H14*'(Other Computations)'!C125/'GM Allocation'!C19)</f>
        <v>0</v>
      </c>
      <c r="D9071" s="113">
        <f>IF('GM Allocation'!D19=0,0,'Contrib Margin'!H14*'(Other Computations)'!D125/'GM Allocation'!D19)</f>
        <v>0</v>
      </c>
      <c r="E9071" s="113">
        <f>IF('GM Allocation'!E19=0,0,'Contrib Margin'!H14*'(Other Computations)'!E125/'GM Allocation'!E19)</f>
        <v>0</v>
      </c>
      <c r="F9071" s="81">
        <f>IF(SUM('GM Allocation'!B19:E19)=0,0,'Contrib Margin'!H14*AVERAGE('(Other Computations)'!B125:E125)/SUM('GM Allocation'!B19:E19))</f>
        <v>0</v>
      </c>
      <c r="G9071" s="113">
        <f>IF('GM Allocation'!G19=0,0,'Contrib Margin'!H14*'(Other Computations)'!G125/'GM Allocation'!G19)</f>
        <v>0</v>
      </c>
      <c r="H9071" s="113">
        <f>IF('GM Allocation'!H19=0,0,'Contrib Margin'!H14*'(Other Computations)'!H125/'GM Allocation'!H19)</f>
        <v>0</v>
      </c>
      <c r="I9071" s="113">
        <f>IF('GM Allocation'!I19=0,0,'Contrib Margin'!H14*'(Other Computations)'!I125/'GM Allocation'!I19)</f>
        <v>0</v>
      </c>
      <c r="J9071" s="113">
        <f>IF('GM Allocation'!J19=0,0,'Contrib Margin'!H14*'(Other Computations)'!J125/'GM Allocation'!J19)</f>
        <v>0</v>
      </c>
      <c r="K9071" s="81">
        <f>IF(SUM('GM Allocation'!G19:J19)=0,0,'Contrib Margin'!H14*AVERAGE('(Other Computations)'!G125:J125)/SUM('GM Allocation'!G19:J19))</f>
        <v>0</v>
      </c>
    </row>
    <row r="9072" spans="1:11" ht="12.75" customHeight="1">
      <c r="A9072" s="55" t="str">
        <f>"   "&amp;Labels!B95</f>
        <v xml:space="preserve">   Product 1</v>
      </c>
      <c r="B9072" s="114">
        <f>IF('GM Allocation'!B9=0,0,'Contrib Margin'!H41*'(Other Computations)'!B16/'GM Allocation'!B9)</f>
        <v>0</v>
      </c>
      <c r="C9072" s="114">
        <f>IF('GM Allocation'!C9=0,0,'Contrib Margin'!H41*'(Other Computations)'!C16/'GM Allocation'!C9)</f>
        <v>0</v>
      </c>
      <c r="D9072" s="114">
        <f>IF('GM Allocation'!D9=0,0,'Contrib Margin'!H41*'(Other Computations)'!D16/'GM Allocation'!D9)</f>
        <v>0</v>
      </c>
      <c r="E9072" s="114">
        <f>IF('GM Allocation'!E9=0,0,'Contrib Margin'!H41*'(Other Computations)'!E16/'GM Allocation'!E9)</f>
        <v>0</v>
      </c>
      <c r="F9072" s="83">
        <f>IF(SUM('GM Allocation'!B9:E9)=0,0,'Contrib Margin'!H41*AVERAGE('(Other Computations)'!B16:E16)/SUM('GM Allocation'!B9:E9))</f>
        <v>0</v>
      </c>
      <c r="G9072" s="114">
        <f>IF('GM Allocation'!G9=0,0,'Contrib Margin'!H41*'(Other Computations)'!G16/'GM Allocation'!G9)</f>
        <v>0</v>
      </c>
      <c r="H9072" s="114">
        <f>IF('GM Allocation'!H9=0,0,'Contrib Margin'!H41*'(Other Computations)'!H16/'GM Allocation'!H9)</f>
        <v>0</v>
      </c>
      <c r="I9072" s="114">
        <f>IF('GM Allocation'!I9=0,0,'Contrib Margin'!H41*'(Other Computations)'!I16/'GM Allocation'!I9)</f>
        <v>0</v>
      </c>
      <c r="J9072" s="114">
        <f>IF('GM Allocation'!J9=0,0,'Contrib Margin'!H41*'(Other Computations)'!J16/'GM Allocation'!J9)</f>
        <v>0</v>
      </c>
      <c r="K9072" s="83">
        <f>IF(SUM('GM Allocation'!G9:J9)=0,0,'Contrib Margin'!H41*AVERAGE('(Other Computations)'!G16:J16)/SUM('GM Allocation'!G9:J9))</f>
        <v>0</v>
      </c>
    </row>
    <row r="9073" spans="1:11" ht="12.75" customHeight="1">
      <c r="A9073" s="55" t="str">
        <f>"   "&amp;Labels!B96</f>
        <v xml:space="preserve">   Product 2</v>
      </c>
      <c r="B9073" s="114">
        <f>IF('GM Allocation'!B10=0,0,'Contrib Margin'!H45*'(Other Computations)'!B28/'GM Allocation'!B10)</f>
        <v>0</v>
      </c>
      <c r="C9073" s="114">
        <f>IF('GM Allocation'!C10=0,0,'Contrib Margin'!H45*'(Other Computations)'!C28/'GM Allocation'!C10)</f>
        <v>0</v>
      </c>
      <c r="D9073" s="114">
        <f>IF('GM Allocation'!D10=0,0,'Contrib Margin'!H45*'(Other Computations)'!D28/'GM Allocation'!D10)</f>
        <v>0</v>
      </c>
      <c r="E9073" s="114">
        <f>IF('GM Allocation'!E10=0,0,'Contrib Margin'!H45*'(Other Computations)'!E28/'GM Allocation'!E10)</f>
        <v>0</v>
      </c>
      <c r="F9073" s="83">
        <f>IF(SUM('GM Allocation'!B10:E10)=0,0,'Contrib Margin'!H45*AVERAGE('(Other Computations)'!B28:E28)/SUM('GM Allocation'!B10:E10))</f>
        <v>0</v>
      </c>
      <c r="G9073" s="114">
        <f>IF('GM Allocation'!G10=0,0,'Contrib Margin'!H45*'(Other Computations)'!G28/'GM Allocation'!G10)</f>
        <v>0</v>
      </c>
      <c r="H9073" s="114">
        <f>IF('GM Allocation'!H10=0,0,'Contrib Margin'!H45*'(Other Computations)'!H28/'GM Allocation'!H10)</f>
        <v>0</v>
      </c>
      <c r="I9073" s="114">
        <f>IF('GM Allocation'!I10=0,0,'Contrib Margin'!H45*'(Other Computations)'!I28/'GM Allocation'!I10)</f>
        <v>0</v>
      </c>
      <c r="J9073" s="114">
        <f>IF('GM Allocation'!J10=0,0,'Contrib Margin'!H45*'(Other Computations)'!J28/'GM Allocation'!J10)</f>
        <v>0</v>
      </c>
      <c r="K9073" s="83">
        <f>IF(SUM('GM Allocation'!G10:J10)=0,0,'Contrib Margin'!H45*AVERAGE('(Other Computations)'!G28:J28)/SUM('GM Allocation'!G10:J10))</f>
        <v>0</v>
      </c>
    </row>
    <row r="9074" spans="1:11" ht="12.75" customHeight="1">
      <c r="A9074" s="55" t="str">
        <f>"   "&amp;Labels!B97</f>
        <v xml:space="preserve">   Product 3</v>
      </c>
      <c r="B9074" s="114">
        <f>IF('GM Allocation'!B11=0,0,'Contrib Margin'!H49*'(Other Computations)'!B40/'GM Allocation'!B11)</f>
        <v>0</v>
      </c>
      <c r="C9074" s="114">
        <f>IF('GM Allocation'!C11=0,0,'Contrib Margin'!H49*'(Other Computations)'!C40/'GM Allocation'!C11)</f>
        <v>0</v>
      </c>
      <c r="D9074" s="114">
        <f>IF('GM Allocation'!D11=0,0,'Contrib Margin'!H49*'(Other Computations)'!D40/'GM Allocation'!D11)</f>
        <v>0</v>
      </c>
      <c r="E9074" s="114">
        <f>IF('GM Allocation'!E11=0,0,'Contrib Margin'!H49*'(Other Computations)'!E40/'GM Allocation'!E11)</f>
        <v>0</v>
      </c>
      <c r="F9074" s="83">
        <f>IF(SUM('GM Allocation'!B11:E11)=0,0,'Contrib Margin'!H49*AVERAGE('(Other Computations)'!B40:E40)/SUM('GM Allocation'!B11:E11))</f>
        <v>0</v>
      </c>
      <c r="G9074" s="114">
        <f>IF('GM Allocation'!G11=0,0,'Contrib Margin'!H49*'(Other Computations)'!G40/'GM Allocation'!G11)</f>
        <v>0</v>
      </c>
      <c r="H9074" s="114">
        <f>IF('GM Allocation'!H11=0,0,'Contrib Margin'!H49*'(Other Computations)'!H40/'GM Allocation'!H11)</f>
        <v>0</v>
      </c>
      <c r="I9074" s="114">
        <f>IF('GM Allocation'!I11=0,0,'Contrib Margin'!H49*'(Other Computations)'!I40/'GM Allocation'!I11)</f>
        <v>0</v>
      </c>
      <c r="J9074" s="114">
        <f>IF('GM Allocation'!J11=0,0,'Contrib Margin'!H49*'(Other Computations)'!J40/'GM Allocation'!J11)</f>
        <v>0</v>
      </c>
      <c r="K9074" s="83">
        <f>IF(SUM('GM Allocation'!G11:J11)=0,0,'Contrib Margin'!H49*AVERAGE('(Other Computations)'!G40:J40)/SUM('GM Allocation'!G11:J11))</f>
        <v>0</v>
      </c>
    </row>
    <row r="9075" spans="1:11" ht="12.75" customHeight="1">
      <c r="A9075" s="55" t="str">
        <f>"   "&amp;Labels!B98</f>
        <v xml:space="preserve">   Product 4</v>
      </c>
      <c r="B9075" s="114">
        <f>IF('GM Allocation'!B12=0,0,'Contrib Margin'!H53*'(Other Computations)'!B52/'GM Allocation'!B12)</f>
        <v>0</v>
      </c>
      <c r="C9075" s="114">
        <f>IF('GM Allocation'!C12=0,0,'Contrib Margin'!H53*'(Other Computations)'!C52/'GM Allocation'!C12)</f>
        <v>0</v>
      </c>
      <c r="D9075" s="114">
        <f>IF('GM Allocation'!D12=0,0,'Contrib Margin'!H53*'(Other Computations)'!D52/'GM Allocation'!D12)</f>
        <v>0</v>
      </c>
      <c r="E9075" s="114">
        <f>IF('GM Allocation'!E12=0,0,'Contrib Margin'!H53*'(Other Computations)'!E52/'GM Allocation'!E12)</f>
        <v>0</v>
      </c>
      <c r="F9075" s="83">
        <f>IF(SUM('GM Allocation'!B12:E12)=0,0,'Contrib Margin'!H53*AVERAGE('(Other Computations)'!B52:E52)/SUM('GM Allocation'!B12:E12))</f>
        <v>0</v>
      </c>
      <c r="G9075" s="114">
        <f>IF('GM Allocation'!G12=0,0,'Contrib Margin'!H53*'(Other Computations)'!G52/'GM Allocation'!G12)</f>
        <v>0</v>
      </c>
      <c r="H9075" s="114">
        <f>IF('GM Allocation'!H12=0,0,'Contrib Margin'!H53*'(Other Computations)'!H52/'GM Allocation'!H12)</f>
        <v>0</v>
      </c>
      <c r="I9075" s="114">
        <f>IF('GM Allocation'!I12=0,0,'Contrib Margin'!H53*'(Other Computations)'!I52/'GM Allocation'!I12)</f>
        <v>0</v>
      </c>
      <c r="J9075" s="114">
        <f>IF('GM Allocation'!J12=0,0,'Contrib Margin'!H53*'(Other Computations)'!J52/'GM Allocation'!J12)</f>
        <v>0</v>
      </c>
      <c r="K9075" s="83">
        <f>IF(SUM('GM Allocation'!G12:J12)=0,0,'Contrib Margin'!H53*AVERAGE('(Other Computations)'!G52:J52)/SUM('GM Allocation'!G12:J12))</f>
        <v>0</v>
      </c>
    </row>
    <row r="9076" spans="1:11" ht="12.75" customHeight="1">
      <c r="A9076" s="55" t="str">
        <f>"   "&amp;Labels!B99</f>
        <v xml:space="preserve">   Product 5</v>
      </c>
      <c r="B9076" s="114">
        <f>IF('GM Allocation'!B13=0,0,'Contrib Margin'!H57*'(Other Computations)'!B64/'GM Allocation'!B13)</f>
        <v>0</v>
      </c>
      <c r="C9076" s="114">
        <f>IF('GM Allocation'!C13=0,0,'Contrib Margin'!H57*'(Other Computations)'!C64/'GM Allocation'!C13)</f>
        <v>0</v>
      </c>
      <c r="D9076" s="114">
        <f>IF('GM Allocation'!D13=0,0,'Contrib Margin'!H57*'(Other Computations)'!D64/'GM Allocation'!D13)</f>
        <v>0</v>
      </c>
      <c r="E9076" s="114">
        <f>IF('GM Allocation'!E13=0,0,'Contrib Margin'!H57*'(Other Computations)'!E64/'GM Allocation'!E13)</f>
        <v>0</v>
      </c>
      <c r="F9076" s="83">
        <f>IF(SUM('GM Allocation'!B13:E13)=0,0,'Contrib Margin'!H57*AVERAGE('(Other Computations)'!B64:E64)/SUM('GM Allocation'!B13:E13))</f>
        <v>0</v>
      </c>
      <c r="G9076" s="114">
        <f>IF('GM Allocation'!G13=0,0,'Contrib Margin'!H57*'(Other Computations)'!G64/'GM Allocation'!G13)</f>
        <v>0</v>
      </c>
      <c r="H9076" s="114">
        <f>IF('GM Allocation'!H13=0,0,'Contrib Margin'!H57*'(Other Computations)'!H64/'GM Allocation'!H13)</f>
        <v>0</v>
      </c>
      <c r="I9076" s="114">
        <f>IF('GM Allocation'!I13=0,0,'Contrib Margin'!H57*'(Other Computations)'!I64/'GM Allocation'!I13)</f>
        <v>0</v>
      </c>
      <c r="J9076" s="114">
        <f>IF('GM Allocation'!J13=0,0,'Contrib Margin'!H57*'(Other Computations)'!J64/'GM Allocation'!J13)</f>
        <v>0</v>
      </c>
      <c r="K9076" s="83">
        <f>IF(SUM('GM Allocation'!G13:J13)=0,0,'Contrib Margin'!H57*AVERAGE('(Other Computations)'!G64:J64)/SUM('GM Allocation'!G13:J13))</f>
        <v>0</v>
      </c>
    </row>
    <row r="9077" spans="1:11" ht="12.75" customHeight="1">
      <c r="A9077" s="55" t="str">
        <f>"   "&amp;Labels!B100</f>
        <v xml:space="preserve">   Product 6</v>
      </c>
      <c r="B9077" s="114">
        <f>IF('GM Allocation'!B14=0,0,'Contrib Margin'!H61*'(Other Computations)'!B76/'GM Allocation'!B14)</f>
        <v>0</v>
      </c>
      <c r="C9077" s="114">
        <f>IF('GM Allocation'!C14=0,0,'Contrib Margin'!H61*'(Other Computations)'!C76/'GM Allocation'!C14)</f>
        <v>0</v>
      </c>
      <c r="D9077" s="114">
        <f>IF('GM Allocation'!D14=0,0,'Contrib Margin'!H61*'(Other Computations)'!D76/'GM Allocation'!D14)</f>
        <v>0</v>
      </c>
      <c r="E9077" s="114">
        <f>IF('GM Allocation'!E14=0,0,'Contrib Margin'!H61*'(Other Computations)'!E76/'GM Allocation'!E14)</f>
        <v>0</v>
      </c>
      <c r="F9077" s="83">
        <f>IF(SUM('GM Allocation'!B14:E14)=0,0,'Contrib Margin'!H61*AVERAGE('(Other Computations)'!B76:E76)/SUM('GM Allocation'!B14:E14))</f>
        <v>0</v>
      </c>
      <c r="G9077" s="114">
        <f>IF('GM Allocation'!G14=0,0,'Contrib Margin'!H61*'(Other Computations)'!G76/'GM Allocation'!G14)</f>
        <v>0</v>
      </c>
      <c r="H9077" s="114">
        <f>IF('GM Allocation'!H14=0,0,'Contrib Margin'!H61*'(Other Computations)'!H76/'GM Allocation'!H14)</f>
        <v>0</v>
      </c>
      <c r="I9077" s="114">
        <f>IF('GM Allocation'!I14=0,0,'Contrib Margin'!H61*'(Other Computations)'!I76/'GM Allocation'!I14)</f>
        <v>0</v>
      </c>
      <c r="J9077" s="114">
        <f>IF('GM Allocation'!J14=0,0,'Contrib Margin'!H61*'(Other Computations)'!J76/'GM Allocation'!J14)</f>
        <v>0</v>
      </c>
      <c r="K9077" s="83">
        <f>IF(SUM('GM Allocation'!G14:J14)=0,0,'Contrib Margin'!H61*AVERAGE('(Other Computations)'!G76:J76)/SUM('GM Allocation'!G14:J14))</f>
        <v>0</v>
      </c>
    </row>
    <row r="9078" spans="1:11" ht="12.75" customHeight="1">
      <c r="A9078" s="55" t="str">
        <f>"   "&amp;Labels!B101</f>
        <v xml:space="preserve">   Product 7</v>
      </c>
      <c r="B9078" s="114">
        <f>IF('GM Allocation'!B15=0,0,'Contrib Margin'!H65*'(Other Computations)'!B88/'GM Allocation'!B15)</f>
        <v>0</v>
      </c>
      <c r="C9078" s="114">
        <f>IF('GM Allocation'!C15=0,0,'Contrib Margin'!H65*'(Other Computations)'!C88/'GM Allocation'!C15)</f>
        <v>0</v>
      </c>
      <c r="D9078" s="114">
        <f>IF('GM Allocation'!D15=0,0,'Contrib Margin'!H65*'(Other Computations)'!D88/'GM Allocation'!D15)</f>
        <v>0</v>
      </c>
      <c r="E9078" s="114">
        <f>IF('GM Allocation'!E15=0,0,'Contrib Margin'!H65*'(Other Computations)'!E88/'GM Allocation'!E15)</f>
        <v>0</v>
      </c>
      <c r="F9078" s="83">
        <f>IF(SUM('GM Allocation'!B15:E15)=0,0,'Contrib Margin'!H65*AVERAGE('(Other Computations)'!B88:E88)/SUM('GM Allocation'!B15:E15))</f>
        <v>0</v>
      </c>
      <c r="G9078" s="114">
        <f>IF('GM Allocation'!G15=0,0,'Contrib Margin'!H65*'(Other Computations)'!G88/'GM Allocation'!G15)</f>
        <v>0</v>
      </c>
      <c r="H9078" s="114">
        <f>IF('GM Allocation'!H15=0,0,'Contrib Margin'!H65*'(Other Computations)'!H88/'GM Allocation'!H15)</f>
        <v>0</v>
      </c>
      <c r="I9078" s="114">
        <f>IF('GM Allocation'!I15=0,0,'Contrib Margin'!H65*'(Other Computations)'!I88/'GM Allocation'!I15)</f>
        <v>0</v>
      </c>
      <c r="J9078" s="114">
        <f>IF('GM Allocation'!J15=0,0,'Contrib Margin'!H65*'(Other Computations)'!J88/'GM Allocation'!J15)</f>
        <v>0</v>
      </c>
      <c r="K9078" s="83">
        <f>IF(SUM('GM Allocation'!G15:J15)=0,0,'Contrib Margin'!H65*AVERAGE('(Other Computations)'!G88:J88)/SUM('GM Allocation'!G15:J15))</f>
        <v>0</v>
      </c>
    </row>
    <row r="9079" spans="1:11" ht="12.75" customHeight="1">
      <c r="A9079" s="55" t="str">
        <f>"   "&amp;Labels!B102</f>
        <v xml:space="preserve">   Product 8</v>
      </c>
      <c r="B9079" s="114">
        <f>IF('GM Allocation'!B16=0,0,'Contrib Margin'!H69*'(Other Computations)'!B100/'GM Allocation'!B16)</f>
        <v>0</v>
      </c>
      <c r="C9079" s="114">
        <f>IF('GM Allocation'!C16=0,0,'Contrib Margin'!H69*'(Other Computations)'!C100/'GM Allocation'!C16)</f>
        <v>0</v>
      </c>
      <c r="D9079" s="114">
        <f>IF('GM Allocation'!D16=0,0,'Contrib Margin'!H69*'(Other Computations)'!D100/'GM Allocation'!D16)</f>
        <v>0</v>
      </c>
      <c r="E9079" s="114">
        <f>IF('GM Allocation'!E16=0,0,'Contrib Margin'!H69*'(Other Computations)'!E100/'GM Allocation'!E16)</f>
        <v>0</v>
      </c>
      <c r="F9079" s="83">
        <f>IF(SUM('GM Allocation'!B16:E16)=0,0,'Contrib Margin'!H69*AVERAGE('(Other Computations)'!B100:E100)/SUM('GM Allocation'!B16:E16))</f>
        <v>0</v>
      </c>
      <c r="G9079" s="114">
        <f>IF('GM Allocation'!G16=0,0,'Contrib Margin'!H69*'(Other Computations)'!G100/'GM Allocation'!G16)</f>
        <v>0</v>
      </c>
      <c r="H9079" s="114">
        <f>IF('GM Allocation'!H16=0,0,'Contrib Margin'!H69*'(Other Computations)'!H100/'GM Allocation'!H16)</f>
        <v>0</v>
      </c>
      <c r="I9079" s="114">
        <f>IF('GM Allocation'!I16=0,0,'Contrib Margin'!H69*'(Other Computations)'!I100/'GM Allocation'!I16)</f>
        <v>0</v>
      </c>
      <c r="J9079" s="114">
        <f>IF('GM Allocation'!J16=0,0,'Contrib Margin'!H69*'(Other Computations)'!J100/'GM Allocation'!J16)</f>
        <v>0</v>
      </c>
      <c r="K9079" s="83">
        <f>IF(SUM('GM Allocation'!G16:J16)=0,0,'Contrib Margin'!H69*AVERAGE('(Other Computations)'!G100:J100)/SUM('GM Allocation'!G16:J16))</f>
        <v>0</v>
      </c>
    </row>
    <row r="9080" spans="1:11" ht="12.75" customHeight="1">
      <c r="A9080" s="55" t="str">
        <f>"   "&amp;Labels!B103</f>
        <v xml:space="preserve">   Product 9</v>
      </c>
      <c r="B9080" s="114">
        <f>IF('GM Allocation'!B17=0,0,'Contrib Margin'!H73*'(Other Computations)'!B112/'GM Allocation'!B17)</f>
        <v>0</v>
      </c>
      <c r="C9080" s="114">
        <f>IF('GM Allocation'!C17=0,0,'Contrib Margin'!H73*'(Other Computations)'!C112/'GM Allocation'!C17)</f>
        <v>0</v>
      </c>
      <c r="D9080" s="114">
        <f>IF('GM Allocation'!D17=0,0,'Contrib Margin'!H73*'(Other Computations)'!D112/'GM Allocation'!D17)</f>
        <v>0</v>
      </c>
      <c r="E9080" s="114">
        <f>IF('GM Allocation'!E17=0,0,'Contrib Margin'!H73*'(Other Computations)'!E112/'GM Allocation'!E17)</f>
        <v>0</v>
      </c>
      <c r="F9080" s="83">
        <f>IF(SUM('GM Allocation'!B17:E17)=0,0,'Contrib Margin'!H73*AVERAGE('(Other Computations)'!B112:E112)/SUM('GM Allocation'!B17:E17))</f>
        <v>0</v>
      </c>
      <c r="G9080" s="114">
        <f>IF('GM Allocation'!G17=0,0,'Contrib Margin'!H73*'(Other Computations)'!G112/'GM Allocation'!G17)</f>
        <v>0</v>
      </c>
      <c r="H9080" s="114">
        <f>IF('GM Allocation'!H17=0,0,'Contrib Margin'!H73*'(Other Computations)'!H112/'GM Allocation'!H17)</f>
        <v>0</v>
      </c>
      <c r="I9080" s="114">
        <f>IF('GM Allocation'!I17=0,0,'Contrib Margin'!H73*'(Other Computations)'!I112/'GM Allocation'!I17)</f>
        <v>0</v>
      </c>
      <c r="J9080" s="114">
        <f>IF('GM Allocation'!J17=0,0,'Contrib Margin'!H73*'(Other Computations)'!J112/'GM Allocation'!J17)</f>
        <v>0</v>
      </c>
      <c r="K9080" s="83">
        <f>IF(SUM('GM Allocation'!G17:J17)=0,0,'Contrib Margin'!H73*AVERAGE('(Other Computations)'!G112:J112)/SUM('GM Allocation'!G17:J17))</f>
        <v>0</v>
      </c>
    </row>
    <row r="9081" spans="1:11" ht="12.75" customHeight="1">
      <c r="A9081" s="55" t="str">
        <f>"   "&amp;Labels!B104</f>
        <v xml:space="preserve">   Product 10</v>
      </c>
      <c r="B9081" s="114">
        <f>IF('GM Allocation'!B18=0,0,'Contrib Margin'!H77*'(Other Computations)'!B124/'GM Allocation'!B18)</f>
        <v>0</v>
      </c>
      <c r="C9081" s="114">
        <f>IF('GM Allocation'!C18=0,0,'Contrib Margin'!H77*'(Other Computations)'!C124/'GM Allocation'!C18)</f>
        <v>0</v>
      </c>
      <c r="D9081" s="114">
        <f>IF('GM Allocation'!D18=0,0,'Contrib Margin'!H77*'(Other Computations)'!D124/'GM Allocation'!D18)</f>
        <v>0</v>
      </c>
      <c r="E9081" s="114">
        <f>IF('GM Allocation'!E18=0,0,'Contrib Margin'!H77*'(Other Computations)'!E124/'GM Allocation'!E18)</f>
        <v>0</v>
      </c>
      <c r="F9081" s="83">
        <f>IF(SUM('GM Allocation'!B18:E18)=0,0,'Contrib Margin'!H77*AVERAGE('(Other Computations)'!B124:E124)/SUM('GM Allocation'!B18:E18))</f>
        <v>0</v>
      </c>
      <c r="G9081" s="114">
        <f>IF('GM Allocation'!G18=0,0,'Contrib Margin'!H77*'(Other Computations)'!G124/'GM Allocation'!G18)</f>
        <v>0</v>
      </c>
      <c r="H9081" s="114">
        <f>IF('GM Allocation'!H18=0,0,'Contrib Margin'!H77*'(Other Computations)'!H124/'GM Allocation'!H18)</f>
        <v>0</v>
      </c>
      <c r="I9081" s="114">
        <f>IF('GM Allocation'!I18=0,0,'Contrib Margin'!H77*'(Other Computations)'!I124/'GM Allocation'!I18)</f>
        <v>0</v>
      </c>
      <c r="J9081" s="114">
        <f>IF('GM Allocation'!J18=0,0,'Contrib Margin'!H77*'(Other Computations)'!J124/'GM Allocation'!J18)</f>
        <v>0</v>
      </c>
      <c r="K9081" s="83">
        <f>IF(SUM('GM Allocation'!G18:J18)=0,0,'Contrib Margin'!H77*AVERAGE('(Other Computations)'!G124:J124)/SUM('GM Allocation'!G18:J18))</f>
        <v>0</v>
      </c>
    </row>
    <row r="9082" spans="1:11" ht="12.75" customHeight="1">
      <c r="A9082" s="58" t="str">
        <f>"   "&amp;Labels!C94</f>
        <v xml:space="preserve">   Total</v>
      </c>
      <c r="B9082" s="115">
        <f>B9071</f>
        <v>0</v>
      </c>
      <c r="C9082" s="115">
        <f>C9071</f>
        <v>0</v>
      </c>
      <c r="D9082" s="115">
        <f>D9071</f>
        <v>0</v>
      </c>
      <c r="E9082" s="115">
        <f>E9071</f>
        <v>0</v>
      </c>
      <c r="F9082" s="82">
        <f>IF(SUM('GM Allocation'!B19:E19)=0,0,'Contrib Margin'!H14*AVERAGE('(Other Computations)'!B125:E125)/SUM('GM Allocation'!B19:E19))</f>
        <v>0</v>
      </c>
      <c r="G9082" s="115">
        <f>G9071</f>
        <v>0</v>
      </c>
      <c r="H9082" s="115">
        <f>H9071</f>
        <v>0</v>
      </c>
      <c r="I9082" s="115">
        <f>I9071</f>
        <v>0</v>
      </c>
      <c r="J9082" s="115">
        <f>J9071</f>
        <v>0</v>
      </c>
      <c r="K9082" s="82">
        <f>IF(SUM('GM Allocation'!G19:J19)=0,0,'Contrib Margin'!H14*AVERAGE('(Other Computations)'!G125:J125)/SUM('GM Allocation'!G19:J19))</f>
        <v>0</v>
      </c>
    </row>
    <row r="9083" spans="1:11" ht="12.75" customHeight="1">
      <c r="A9083" s="1" t="str">
        <f>"Sls_CM_pct_1"</f>
        <v>Sls_CM_pct_1</v>
      </c>
    </row>
    <row r="9084" spans="1:11" ht="12.75" customHeight="1">
      <c r="A9084" s="3" t="str">
        <f>Labels!D107</f>
        <v>Sales_Ev_Type</v>
      </c>
      <c r="B9084" s="27" t="str">
        <f>"Q1 FY2009"</f>
        <v>Q1 FY2009</v>
      </c>
      <c r="C9084" s="28" t="str">
        <f>"Q2 FY2009"</f>
        <v>Q2 FY2009</v>
      </c>
      <c r="D9084" s="28" t="str">
        <f>"Q3 FY2009"</f>
        <v>Q3 FY2009</v>
      </c>
      <c r="E9084" s="28" t="str">
        <f>"Q4 FY2009"</f>
        <v>Q4 FY2009</v>
      </c>
      <c r="F9084" s="39" t="str">
        <f>"FY2009"</f>
        <v>FY2009</v>
      </c>
      <c r="G9084" s="28" t="str">
        <f>"Q1 FY2010"</f>
        <v>Q1 FY2010</v>
      </c>
      <c r="H9084" s="28" t="str">
        <f>"Q2 FY2010"</f>
        <v>Q2 FY2010</v>
      </c>
      <c r="I9084" s="28" t="str">
        <f>"Q3 FY2010"</f>
        <v>Q3 FY2010</v>
      </c>
      <c r="J9084" s="28" t="str">
        <f>"Q4 FY2010"</f>
        <v>Q4 FY2010</v>
      </c>
      <c r="K9084" s="39" t="str">
        <f>"FY2010"</f>
        <v>FY2010</v>
      </c>
    </row>
    <row r="9085" spans="1:11" ht="12.75" customHeight="1">
      <c r="A9085" s="52" t="str">
        <f>Labels!B107</f>
        <v>Seminars</v>
      </c>
      <c r="B9085" s="111"/>
      <c r="C9085" s="111"/>
      <c r="D9085" s="111"/>
      <c r="E9085" s="111"/>
      <c r="F9085" s="79"/>
      <c r="G9085" s="111"/>
      <c r="H9085" s="111"/>
      <c r="I9085" s="111"/>
      <c r="J9085" s="111"/>
      <c r="K9085" s="79"/>
    </row>
    <row r="9086" spans="1:11" ht="12.75" customHeight="1">
      <c r="A9086" s="55" t="str">
        <f>"   "&amp;Labels!B95</f>
        <v xml:space="preserve">   Product 1</v>
      </c>
      <c r="B9086" s="114">
        <f>IF('GM Allocation'!B106=0,0,'Contrib Margin'!H85*'(Other Computations)'!B16/'GM Allocation'!B106)</f>
        <v>0</v>
      </c>
      <c r="C9086" s="114">
        <f>IF('GM Allocation'!C106=0,0,'Contrib Margin'!H85*'(Other Computations)'!C16/'GM Allocation'!C106)</f>
        <v>0</v>
      </c>
      <c r="D9086" s="114">
        <f>IF('GM Allocation'!D106=0,0,'Contrib Margin'!H85*'(Other Computations)'!D16/'GM Allocation'!D106)</f>
        <v>0</v>
      </c>
      <c r="E9086" s="114">
        <f>IF('GM Allocation'!E106=0,0,'Contrib Margin'!H85*'(Other Computations)'!E16/'GM Allocation'!E106)</f>
        <v>0</v>
      </c>
      <c r="F9086" s="83">
        <f>IF(SUM('GM Allocation'!B106:E106)=0,0,'Contrib Margin'!H85*AVERAGE('(Other Computations)'!B16:E16)/SUM('GM Allocation'!B106:E106))</f>
        <v>0</v>
      </c>
      <c r="G9086" s="114">
        <f>IF('GM Allocation'!G106=0,0,'Contrib Margin'!H85*'(Other Computations)'!G16/'GM Allocation'!G106)</f>
        <v>0</v>
      </c>
      <c r="H9086" s="114">
        <f>IF('GM Allocation'!H106=0,0,'Contrib Margin'!H85*'(Other Computations)'!H16/'GM Allocation'!H106)</f>
        <v>0</v>
      </c>
      <c r="I9086" s="114">
        <f>IF('GM Allocation'!I106=0,0,'Contrib Margin'!H85*'(Other Computations)'!I16/'GM Allocation'!I106)</f>
        <v>0</v>
      </c>
      <c r="J9086" s="114">
        <f>IF('GM Allocation'!J106=0,0,'Contrib Margin'!H85*'(Other Computations)'!J16/'GM Allocation'!J106)</f>
        <v>0</v>
      </c>
      <c r="K9086" s="83">
        <f>IF(SUM('GM Allocation'!G106:J106)=0,0,'Contrib Margin'!H85*AVERAGE('(Other Computations)'!G16:J16)/SUM('GM Allocation'!G106:J106))</f>
        <v>0</v>
      </c>
    </row>
    <row r="9087" spans="1:11" ht="12.75" customHeight="1">
      <c r="A9087" s="55" t="str">
        <f>"   "&amp;Labels!B96</f>
        <v xml:space="preserve">   Product 2</v>
      </c>
      <c r="B9087" s="114">
        <f>IF('GM Allocation'!B107=0,0,'Contrib Margin'!H89*'(Other Computations)'!B28/'GM Allocation'!B107)</f>
        <v>0</v>
      </c>
      <c r="C9087" s="114">
        <f>IF('GM Allocation'!C107=0,0,'Contrib Margin'!H89*'(Other Computations)'!C28/'GM Allocation'!C107)</f>
        <v>0</v>
      </c>
      <c r="D9087" s="114">
        <f>IF('GM Allocation'!D107=0,0,'Contrib Margin'!H89*'(Other Computations)'!D28/'GM Allocation'!D107)</f>
        <v>0</v>
      </c>
      <c r="E9087" s="114">
        <f>IF('GM Allocation'!E107=0,0,'Contrib Margin'!H89*'(Other Computations)'!E28/'GM Allocation'!E107)</f>
        <v>0</v>
      </c>
      <c r="F9087" s="83">
        <f>IF(SUM('GM Allocation'!B107:E107)=0,0,'Contrib Margin'!H89*AVERAGE('(Other Computations)'!B28:E28)/SUM('GM Allocation'!B107:E107))</f>
        <v>0</v>
      </c>
      <c r="G9087" s="114">
        <f>IF('GM Allocation'!G107=0,0,'Contrib Margin'!H89*'(Other Computations)'!G28/'GM Allocation'!G107)</f>
        <v>0</v>
      </c>
      <c r="H9087" s="114">
        <f>IF('GM Allocation'!H107=0,0,'Contrib Margin'!H89*'(Other Computations)'!H28/'GM Allocation'!H107)</f>
        <v>0</v>
      </c>
      <c r="I9087" s="114">
        <f>IF('GM Allocation'!I107=0,0,'Contrib Margin'!H89*'(Other Computations)'!I28/'GM Allocation'!I107)</f>
        <v>0</v>
      </c>
      <c r="J9087" s="114">
        <f>IF('GM Allocation'!J107=0,0,'Contrib Margin'!H89*'(Other Computations)'!J28/'GM Allocation'!J107)</f>
        <v>0</v>
      </c>
      <c r="K9087" s="83">
        <f>IF(SUM('GM Allocation'!G107:J107)=0,0,'Contrib Margin'!H89*AVERAGE('(Other Computations)'!G28:J28)/SUM('GM Allocation'!G107:J107))</f>
        <v>0</v>
      </c>
    </row>
    <row r="9088" spans="1:11" ht="12.75" customHeight="1">
      <c r="A9088" s="55" t="str">
        <f>"   "&amp;Labels!B97</f>
        <v xml:space="preserve">   Product 3</v>
      </c>
      <c r="B9088" s="114">
        <f>IF('GM Allocation'!B108=0,0,'Contrib Margin'!H93*'(Other Computations)'!B40/'GM Allocation'!B108)</f>
        <v>0</v>
      </c>
      <c r="C9088" s="114">
        <f>IF('GM Allocation'!C108=0,0,'Contrib Margin'!H93*'(Other Computations)'!C40/'GM Allocation'!C108)</f>
        <v>0</v>
      </c>
      <c r="D9088" s="114">
        <f>IF('GM Allocation'!D108=0,0,'Contrib Margin'!H93*'(Other Computations)'!D40/'GM Allocation'!D108)</f>
        <v>0</v>
      </c>
      <c r="E9088" s="114">
        <f>IF('GM Allocation'!E108=0,0,'Contrib Margin'!H93*'(Other Computations)'!E40/'GM Allocation'!E108)</f>
        <v>0</v>
      </c>
      <c r="F9088" s="83">
        <f>IF(SUM('GM Allocation'!B108:E108)=0,0,'Contrib Margin'!H93*AVERAGE('(Other Computations)'!B40:E40)/SUM('GM Allocation'!B108:E108))</f>
        <v>0</v>
      </c>
      <c r="G9088" s="114">
        <f>IF('GM Allocation'!G108=0,0,'Contrib Margin'!H93*'(Other Computations)'!G40/'GM Allocation'!G108)</f>
        <v>0</v>
      </c>
      <c r="H9088" s="114">
        <f>IF('GM Allocation'!H108=0,0,'Contrib Margin'!H93*'(Other Computations)'!H40/'GM Allocation'!H108)</f>
        <v>0</v>
      </c>
      <c r="I9088" s="114">
        <f>IF('GM Allocation'!I108=0,0,'Contrib Margin'!H93*'(Other Computations)'!I40/'GM Allocation'!I108)</f>
        <v>0</v>
      </c>
      <c r="J9088" s="114">
        <f>IF('GM Allocation'!J108=0,0,'Contrib Margin'!H93*'(Other Computations)'!J40/'GM Allocation'!J108)</f>
        <v>0</v>
      </c>
      <c r="K9088" s="83">
        <f>IF(SUM('GM Allocation'!G108:J108)=0,0,'Contrib Margin'!H93*AVERAGE('(Other Computations)'!G40:J40)/SUM('GM Allocation'!G108:J108))</f>
        <v>0</v>
      </c>
    </row>
    <row r="9089" spans="1:11" ht="12.75" customHeight="1">
      <c r="A9089" s="55" t="str">
        <f>"   "&amp;Labels!B98</f>
        <v xml:space="preserve">   Product 4</v>
      </c>
      <c r="B9089" s="114">
        <f>IF('GM Allocation'!B109=0,0,'Contrib Margin'!H97*'(Other Computations)'!B52/'GM Allocation'!B109)</f>
        <v>0</v>
      </c>
      <c r="C9089" s="114">
        <f>IF('GM Allocation'!C109=0,0,'Contrib Margin'!H97*'(Other Computations)'!C52/'GM Allocation'!C109)</f>
        <v>0</v>
      </c>
      <c r="D9089" s="114">
        <f>IF('GM Allocation'!D109=0,0,'Contrib Margin'!H97*'(Other Computations)'!D52/'GM Allocation'!D109)</f>
        <v>0</v>
      </c>
      <c r="E9089" s="114">
        <f>IF('GM Allocation'!E109=0,0,'Contrib Margin'!H97*'(Other Computations)'!E52/'GM Allocation'!E109)</f>
        <v>0</v>
      </c>
      <c r="F9089" s="83">
        <f>IF(SUM('GM Allocation'!B109:E109)=0,0,'Contrib Margin'!H97*AVERAGE('(Other Computations)'!B52:E52)/SUM('GM Allocation'!B109:E109))</f>
        <v>0</v>
      </c>
      <c r="G9089" s="114">
        <f>IF('GM Allocation'!G109=0,0,'Contrib Margin'!H97*'(Other Computations)'!G52/'GM Allocation'!G109)</f>
        <v>0</v>
      </c>
      <c r="H9089" s="114">
        <f>IF('GM Allocation'!H109=0,0,'Contrib Margin'!H97*'(Other Computations)'!H52/'GM Allocation'!H109)</f>
        <v>0</v>
      </c>
      <c r="I9089" s="114">
        <f>IF('GM Allocation'!I109=0,0,'Contrib Margin'!H97*'(Other Computations)'!I52/'GM Allocation'!I109)</f>
        <v>0</v>
      </c>
      <c r="J9089" s="114">
        <f>IF('GM Allocation'!J109=0,0,'Contrib Margin'!H97*'(Other Computations)'!J52/'GM Allocation'!J109)</f>
        <v>0</v>
      </c>
      <c r="K9089" s="83">
        <f>IF(SUM('GM Allocation'!G109:J109)=0,0,'Contrib Margin'!H97*AVERAGE('(Other Computations)'!G52:J52)/SUM('GM Allocation'!G109:J109))</f>
        <v>0</v>
      </c>
    </row>
    <row r="9090" spans="1:11" ht="12.75" customHeight="1">
      <c r="A9090" s="55" t="str">
        <f>"   "&amp;Labels!B99</f>
        <v xml:space="preserve">   Product 5</v>
      </c>
      <c r="B9090" s="114">
        <f>IF('GM Allocation'!B110=0,0,'Contrib Margin'!H101*'(Other Computations)'!B64/'GM Allocation'!B110)</f>
        <v>0</v>
      </c>
      <c r="C9090" s="114">
        <f>IF('GM Allocation'!C110=0,0,'Contrib Margin'!H101*'(Other Computations)'!C64/'GM Allocation'!C110)</f>
        <v>0</v>
      </c>
      <c r="D9090" s="114">
        <f>IF('GM Allocation'!D110=0,0,'Contrib Margin'!H101*'(Other Computations)'!D64/'GM Allocation'!D110)</f>
        <v>0</v>
      </c>
      <c r="E9090" s="114">
        <f>IF('GM Allocation'!E110=0,0,'Contrib Margin'!H101*'(Other Computations)'!E64/'GM Allocation'!E110)</f>
        <v>0</v>
      </c>
      <c r="F9090" s="83">
        <f>IF(SUM('GM Allocation'!B110:E110)=0,0,'Contrib Margin'!H101*AVERAGE('(Other Computations)'!B64:E64)/SUM('GM Allocation'!B110:E110))</f>
        <v>0</v>
      </c>
      <c r="G9090" s="114">
        <f>IF('GM Allocation'!G110=0,0,'Contrib Margin'!H101*'(Other Computations)'!G64/'GM Allocation'!G110)</f>
        <v>0</v>
      </c>
      <c r="H9090" s="114">
        <f>IF('GM Allocation'!H110=0,0,'Contrib Margin'!H101*'(Other Computations)'!H64/'GM Allocation'!H110)</f>
        <v>0</v>
      </c>
      <c r="I9090" s="114">
        <f>IF('GM Allocation'!I110=0,0,'Contrib Margin'!H101*'(Other Computations)'!I64/'GM Allocation'!I110)</f>
        <v>0</v>
      </c>
      <c r="J9090" s="114">
        <f>IF('GM Allocation'!J110=0,0,'Contrib Margin'!H101*'(Other Computations)'!J64/'GM Allocation'!J110)</f>
        <v>0</v>
      </c>
      <c r="K9090" s="83">
        <f>IF(SUM('GM Allocation'!G110:J110)=0,0,'Contrib Margin'!H101*AVERAGE('(Other Computations)'!G64:J64)/SUM('GM Allocation'!G110:J110))</f>
        <v>0</v>
      </c>
    </row>
    <row r="9091" spans="1:11" ht="12.75" customHeight="1">
      <c r="A9091" s="55" t="str">
        <f>"   "&amp;Labels!B100</f>
        <v xml:space="preserve">   Product 6</v>
      </c>
      <c r="B9091" s="114">
        <f>IF('GM Allocation'!B111=0,0,'Contrib Margin'!H105*'(Other Computations)'!B76/'GM Allocation'!B111)</f>
        <v>0</v>
      </c>
      <c r="C9091" s="114">
        <f>IF('GM Allocation'!C111=0,0,'Contrib Margin'!H105*'(Other Computations)'!C76/'GM Allocation'!C111)</f>
        <v>0</v>
      </c>
      <c r="D9091" s="114">
        <f>IF('GM Allocation'!D111=0,0,'Contrib Margin'!H105*'(Other Computations)'!D76/'GM Allocation'!D111)</f>
        <v>0</v>
      </c>
      <c r="E9091" s="114">
        <f>IF('GM Allocation'!E111=0,0,'Contrib Margin'!H105*'(Other Computations)'!E76/'GM Allocation'!E111)</f>
        <v>0</v>
      </c>
      <c r="F9091" s="83">
        <f>IF(SUM('GM Allocation'!B111:E111)=0,0,'Contrib Margin'!H105*AVERAGE('(Other Computations)'!B76:E76)/SUM('GM Allocation'!B111:E111))</f>
        <v>0</v>
      </c>
      <c r="G9091" s="114">
        <f>IF('GM Allocation'!G111=0,0,'Contrib Margin'!H105*'(Other Computations)'!G76/'GM Allocation'!G111)</f>
        <v>0</v>
      </c>
      <c r="H9091" s="114">
        <f>IF('GM Allocation'!H111=0,0,'Contrib Margin'!H105*'(Other Computations)'!H76/'GM Allocation'!H111)</f>
        <v>0</v>
      </c>
      <c r="I9091" s="114">
        <f>IF('GM Allocation'!I111=0,0,'Contrib Margin'!H105*'(Other Computations)'!I76/'GM Allocation'!I111)</f>
        <v>0</v>
      </c>
      <c r="J9091" s="114">
        <f>IF('GM Allocation'!J111=0,0,'Contrib Margin'!H105*'(Other Computations)'!J76/'GM Allocation'!J111)</f>
        <v>0</v>
      </c>
      <c r="K9091" s="83">
        <f>IF(SUM('GM Allocation'!G111:J111)=0,0,'Contrib Margin'!H105*AVERAGE('(Other Computations)'!G76:J76)/SUM('GM Allocation'!G111:J111))</f>
        <v>0</v>
      </c>
    </row>
    <row r="9092" spans="1:11" ht="12.75" customHeight="1">
      <c r="A9092" s="55" t="str">
        <f>"   "&amp;Labels!B101</f>
        <v xml:space="preserve">   Product 7</v>
      </c>
      <c r="B9092" s="114">
        <f>IF('GM Allocation'!B112=0,0,'Contrib Margin'!H109*'(Other Computations)'!B88/'GM Allocation'!B112)</f>
        <v>0</v>
      </c>
      <c r="C9092" s="114">
        <f>IF('GM Allocation'!C112=0,0,'Contrib Margin'!H109*'(Other Computations)'!C88/'GM Allocation'!C112)</f>
        <v>0</v>
      </c>
      <c r="D9092" s="114">
        <f>IF('GM Allocation'!D112=0,0,'Contrib Margin'!H109*'(Other Computations)'!D88/'GM Allocation'!D112)</f>
        <v>0</v>
      </c>
      <c r="E9092" s="114">
        <f>IF('GM Allocation'!E112=0,0,'Contrib Margin'!H109*'(Other Computations)'!E88/'GM Allocation'!E112)</f>
        <v>0</v>
      </c>
      <c r="F9092" s="83">
        <f>IF(SUM('GM Allocation'!B112:E112)=0,0,'Contrib Margin'!H109*AVERAGE('(Other Computations)'!B88:E88)/SUM('GM Allocation'!B112:E112))</f>
        <v>0</v>
      </c>
      <c r="G9092" s="114">
        <f>IF('GM Allocation'!G112=0,0,'Contrib Margin'!H109*'(Other Computations)'!G88/'GM Allocation'!G112)</f>
        <v>0</v>
      </c>
      <c r="H9092" s="114">
        <f>IF('GM Allocation'!H112=0,0,'Contrib Margin'!H109*'(Other Computations)'!H88/'GM Allocation'!H112)</f>
        <v>0</v>
      </c>
      <c r="I9092" s="114">
        <f>IF('GM Allocation'!I112=0,0,'Contrib Margin'!H109*'(Other Computations)'!I88/'GM Allocation'!I112)</f>
        <v>0</v>
      </c>
      <c r="J9092" s="114">
        <f>IF('GM Allocation'!J112=0,0,'Contrib Margin'!H109*'(Other Computations)'!J88/'GM Allocation'!J112)</f>
        <v>0</v>
      </c>
      <c r="K9092" s="83">
        <f>IF(SUM('GM Allocation'!G112:J112)=0,0,'Contrib Margin'!H109*AVERAGE('(Other Computations)'!G88:J88)/SUM('GM Allocation'!G112:J112))</f>
        <v>0</v>
      </c>
    </row>
    <row r="9093" spans="1:11" ht="12.75" customHeight="1">
      <c r="A9093" s="55" t="str">
        <f>"   "&amp;Labels!B102</f>
        <v xml:space="preserve">   Product 8</v>
      </c>
      <c r="B9093" s="114">
        <f>IF('GM Allocation'!B113=0,0,'Contrib Margin'!H113*'(Other Computations)'!B100/'GM Allocation'!B113)</f>
        <v>0</v>
      </c>
      <c r="C9093" s="114">
        <f>IF('GM Allocation'!C113=0,0,'Contrib Margin'!H113*'(Other Computations)'!C100/'GM Allocation'!C113)</f>
        <v>0</v>
      </c>
      <c r="D9093" s="114">
        <f>IF('GM Allocation'!D113=0,0,'Contrib Margin'!H113*'(Other Computations)'!D100/'GM Allocation'!D113)</f>
        <v>0</v>
      </c>
      <c r="E9093" s="114">
        <f>IF('GM Allocation'!E113=0,0,'Contrib Margin'!H113*'(Other Computations)'!E100/'GM Allocation'!E113)</f>
        <v>0</v>
      </c>
      <c r="F9093" s="83">
        <f>IF(SUM('GM Allocation'!B113:E113)=0,0,'Contrib Margin'!H113*AVERAGE('(Other Computations)'!B100:E100)/SUM('GM Allocation'!B113:E113))</f>
        <v>0</v>
      </c>
      <c r="G9093" s="114">
        <f>IF('GM Allocation'!G113=0,0,'Contrib Margin'!H113*'(Other Computations)'!G100/'GM Allocation'!G113)</f>
        <v>0</v>
      </c>
      <c r="H9093" s="114">
        <f>IF('GM Allocation'!H113=0,0,'Contrib Margin'!H113*'(Other Computations)'!H100/'GM Allocation'!H113)</f>
        <v>0</v>
      </c>
      <c r="I9093" s="114">
        <f>IF('GM Allocation'!I113=0,0,'Contrib Margin'!H113*'(Other Computations)'!I100/'GM Allocation'!I113)</f>
        <v>0</v>
      </c>
      <c r="J9093" s="114">
        <f>IF('GM Allocation'!J113=0,0,'Contrib Margin'!H113*'(Other Computations)'!J100/'GM Allocation'!J113)</f>
        <v>0</v>
      </c>
      <c r="K9093" s="83">
        <f>IF(SUM('GM Allocation'!G113:J113)=0,0,'Contrib Margin'!H113*AVERAGE('(Other Computations)'!G100:J100)/SUM('GM Allocation'!G113:J113))</f>
        <v>0</v>
      </c>
    </row>
    <row r="9094" spans="1:11" ht="12.75" customHeight="1">
      <c r="A9094" s="55" t="str">
        <f>"   "&amp;Labels!B103</f>
        <v xml:space="preserve">   Product 9</v>
      </c>
      <c r="B9094" s="114">
        <f>IF('GM Allocation'!B114=0,0,'Contrib Margin'!H117*'(Other Computations)'!B112/'GM Allocation'!B114)</f>
        <v>0</v>
      </c>
      <c r="C9094" s="114">
        <f>IF('GM Allocation'!C114=0,0,'Contrib Margin'!H117*'(Other Computations)'!C112/'GM Allocation'!C114)</f>
        <v>0</v>
      </c>
      <c r="D9094" s="114">
        <f>IF('GM Allocation'!D114=0,0,'Contrib Margin'!H117*'(Other Computations)'!D112/'GM Allocation'!D114)</f>
        <v>0</v>
      </c>
      <c r="E9094" s="114">
        <f>IF('GM Allocation'!E114=0,0,'Contrib Margin'!H117*'(Other Computations)'!E112/'GM Allocation'!E114)</f>
        <v>0</v>
      </c>
      <c r="F9094" s="83">
        <f>IF(SUM('GM Allocation'!B114:E114)=0,0,'Contrib Margin'!H117*AVERAGE('(Other Computations)'!B112:E112)/SUM('GM Allocation'!B114:E114))</f>
        <v>0</v>
      </c>
      <c r="G9094" s="114">
        <f>IF('GM Allocation'!G114=0,0,'Contrib Margin'!H117*'(Other Computations)'!G112/'GM Allocation'!G114)</f>
        <v>0</v>
      </c>
      <c r="H9094" s="114">
        <f>IF('GM Allocation'!H114=0,0,'Contrib Margin'!H117*'(Other Computations)'!H112/'GM Allocation'!H114)</f>
        <v>0</v>
      </c>
      <c r="I9094" s="114">
        <f>IF('GM Allocation'!I114=0,0,'Contrib Margin'!H117*'(Other Computations)'!I112/'GM Allocation'!I114)</f>
        <v>0</v>
      </c>
      <c r="J9094" s="114">
        <f>IF('GM Allocation'!J114=0,0,'Contrib Margin'!H117*'(Other Computations)'!J112/'GM Allocation'!J114)</f>
        <v>0</v>
      </c>
      <c r="K9094" s="83">
        <f>IF(SUM('GM Allocation'!G114:J114)=0,0,'Contrib Margin'!H117*AVERAGE('(Other Computations)'!G112:J112)/SUM('GM Allocation'!G114:J114))</f>
        <v>0</v>
      </c>
    </row>
    <row r="9095" spans="1:11" ht="12.75" customHeight="1">
      <c r="A9095" s="55" t="str">
        <f>"   "&amp;Labels!B104</f>
        <v xml:space="preserve">   Product 10</v>
      </c>
      <c r="B9095" s="114">
        <f>IF('GM Allocation'!B115=0,0,'Contrib Margin'!H121*'(Other Computations)'!B124/'GM Allocation'!B115)</f>
        <v>0</v>
      </c>
      <c r="C9095" s="114">
        <f>IF('GM Allocation'!C115=0,0,'Contrib Margin'!H121*'(Other Computations)'!C124/'GM Allocation'!C115)</f>
        <v>0</v>
      </c>
      <c r="D9095" s="114">
        <f>IF('GM Allocation'!D115=0,0,'Contrib Margin'!H121*'(Other Computations)'!D124/'GM Allocation'!D115)</f>
        <v>0</v>
      </c>
      <c r="E9095" s="114">
        <f>IF('GM Allocation'!E115=0,0,'Contrib Margin'!H121*'(Other Computations)'!E124/'GM Allocation'!E115)</f>
        <v>0</v>
      </c>
      <c r="F9095" s="83">
        <f>IF(SUM('GM Allocation'!B115:E115)=0,0,'Contrib Margin'!H121*AVERAGE('(Other Computations)'!B124:E124)/SUM('GM Allocation'!B115:E115))</f>
        <v>0</v>
      </c>
      <c r="G9095" s="114">
        <f>IF('GM Allocation'!G115=0,0,'Contrib Margin'!H121*'(Other Computations)'!G124/'GM Allocation'!G115)</f>
        <v>0</v>
      </c>
      <c r="H9095" s="114">
        <f>IF('GM Allocation'!H115=0,0,'Contrib Margin'!H121*'(Other Computations)'!H124/'GM Allocation'!H115)</f>
        <v>0</v>
      </c>
      <c r="I9095" s="114">
        <f>IF('GM Allocation'!I115=0,0,'Contrib Margin'!H121*'(Other Computations)'!I124/'GM Allocation'!I115)</f>
        <v>0</v>
      </c>
      <c r="J9095" s="114">
        <f>IF('GM Allocation'!J115=0,0,'Contrib Margin'!H121*'(Other Computations)'!J124/'GM Allocation'!J115)</f>
        <v>0</v>
      </c>
      <c r="K9095" s="83">
        <f>IF(SUM('GM Allocation'!G115:J115)=0,0,'Contrib Margin'!H121*AVERAGE('(Other Computations)'!G124:J124)/SUM('GM Allocation'!G115:J115))</f>
        <v>0</v>
      </c>
    </row>
    <row r="9096" spans="1:11" ht="12.75" customHeight="1">
      <c r="A9096" s="63" t="str">
        <f>"   "&amp;Labels!C94</f>
        <v xml:space="preserve">   Total</v>
      </c>
      <c r="B9096" s="112">
        <f>IF('GM Allocation'!B116=0,0,'Contrib Margin'!H17*'(Other Computations)'!B125/'GM Allocation'!B116)</f>
        <v>0</v>
      </c>
      <c r="C9096" s="112">
        <f>IF('GM Allocation'!C116=0,0,'Contrib Margin'!H17*'(Other Computations)'!C125/'GM Allocation'!C116)</f>
        <v>0</v>
      </c>
      <c r="D9096" s="112">
        <f>IF('GM Allocation'!D116=0,0,'Contrib Margin'!H17*'(Other Computations)'!D125/'GM Allocation'!D116)</f>
        <v>0</v>
      </c>
      <c r="E9096" s="112">
        <f>IF('GM Allocation'!E116=0,0,'Contrib Margin'!H17*'(Other Computations)'!E125/'GM Allocation'!E116)</f>
        <v>0</v>
      </c>
      <c r="F9096" s="83">
        <f>IF(SUM('GM Allocation'!B116:E116)=0,0,'Contrib Margin'!H17*AVERAGE('(Other Computations)'!B125:E125)/SUM('GM Allocation'!B116:E116))</f>
        <v>0</v>
      </c>
      <c r="G9096" s="112">
        <f>IF('GM Allocation'!G116=0,0,'Contrib Margin'!H17*'(Other Computations)'!G125/'GM Allocation'!G116)</f>
        <v>0</v>
      </c>
      <c r="H9096" s="112">
        <f>IF('GM Allocation'!H116=0,0,'Contrib Margin'!H17*'(Other Computations)'!H125/'GM Allocation'!H116)</f>
        <v>0</v>
      </c>
      <c r="I9096" s="112">
        <f>IF('GM Allocation'!I116=0,0,'Contrib Margin'!H17*'(Other Computations)'!I125/'GM Allocation'!I116)</f>
        <v>0</v>
      </c>
      <c r="J9096" s="112">
        <f>IF('GM Allocation'!J116=0,0,'Contrib Margin'!H17*'(Other Computations)'!J125/'GM Allocation'!J116)</f>
        <v>0</v>
      </c>
      <c r="K9096" s="83">
        <f>IF(SUM('GM Allocation'!G116:J116)=0,0,'Contrib Margin'!H17*AVERAGE('(Other Computations)'!G125:J125)/SUM('GM Allocation'!G116:J116))</f>
        <v>0</v>
      </c>
    </row>
    <row r="9097" spans="1:11" ht="12.75" customHeight="1">
      <c r="A9097" s="63" t="str">
        <f>Labels!B108</f>
        <v>Sales visits</v>
      </c>
      <c r="B9097" s="112"/>
      <c r="C9097" s="112"/>
      <c r="D9097" s="112"/>
      <c r="E9097" s="112"/>
      <c r="F9097" s="83"/>
      <c r="G9097" s="112"/>
      <c r="H9097" s="112"/>
      <c r="I9097" s="112"/>
      <c r="J9097" s="112"/>
      <c r="K9097" s="83"/>
    </row>
    <row r="9098" spans="1:11" ht="12.75" customHeight="1">
      <c r="A9098" s="55" t="str">
        <f>"   "&amp;Labels!B95</f>
        <v xml:space="preserve">   Product 1</v>
      </c>
      <c r="B9098" s="114">
        <f>IF('GM Allocation'!B118=0,0,'Contrib Margin'!H86*'(Other Computations)'!B16/'GM Allocation'!B118)</f>
        <v>0</v>
      </c>
      <c r="C9098" s="114">
        <f>IF('GM Allocation'!C118=0,0,'Contrib Margin'!H86*'(Other Computations)'!C16/'GM Allocation'!C118)</f>
        <v>0</v>
      </c>
      <c r="D9098" s="114">
        <f>IF('GM Allocation'!D118=0,0,'Contrib Margin'!H86*'(Other Computations)'!D16/'GM Allocation'!D118)</f>
        <v>0</v>
      </c>
      <c r="E9098" s="114">
        <f>IF('GM Allocation'!E118=0,0,'Contrib Margin'!H86*'(Other Computations)'!E16/'GM Allocation'!E118)</f>
        <v>0</v>
      </c>
      <c r="F9098" s="83">
        <f>IF(SUM('GM Allocation'!B118:E118)=0,0,'Contrib Margin'!H86*AVERAGE('(Other Computations)'!B16:E16)/SUM('GM Allocation'!B118:E118))</f>
        <v>0</v>
      </c>
      <c r="G9098" s="114">
        <f>IF('GM Allocation'!G118=0,0,'Contrib Margin'!H86*'(Other Computations)'!G16/'GM Allocation'!G118)</f>
        <v>0</v>
      </c>
      <c r="H9098" s="114">
        <f>IF('GM Allocation'!H118=0,0,'Contrib Margin'!H86*'(Other Computations)'!H16/'GM Allocation'!H118)</f>
        <v>0</v>
      </c>
      <c r="I9098" s="114">
        <f>IF('GM Allocation'!I118=0,0,'Contrib Margin'!H86*'(Other Computations)'!I16/'GM Allocation'!I118)</f>
        <v>0</v>
      </c>
      <c r="J9098" s="114">
        <f>IF('GM Allocation'!J118=0,0,'Contrib Margin'!H86*'(Other Computations)'!J16/'GM Allocation'!J118)</f>
        <v>0</v>
      </c>
      <c r="K9098" s="83">
        <f>IF(SUM('GM Allocation'!G118:J118)=0,0,'Contrib Margin'!H86*AVERAGE('(Other Computations)'!G16:J16)/SUM('GM Allocation'!G118:J118))</f>
        <v>0</v>
      </c>
    </row>
    <row r="9099" spans="1:11" ht="12.75" customHeight="1">
      <c r="A9099" s="55" t="str">
        <f>"   "&amp;Labels!B96</f>
        <v xml:space="preserve">   Product 2</v>
      </c>
      <c r="B9099" s="114">
        <f>IF('GM Allocation'!B119=0,0,'Contrib Margin'!H90*'(Other Computations)'!B28/'GM Allocation'!B119)</f>
        <v>0</v>
      </c>
      <c r="C9099" s="114">
        <f>IF('GM Allocation'!C119=0,0,'Contrib Margin'!H90*'(Other Computations)'!C28/'GM Allocation'!C119)</f>
        <v>0</v>
      </c>
      <c r="D9099" s="114">
        <f>IF('GM Allocation'!D119=0,0,'Contrib Margin'!H90*'(Other Computations)'!D28/'GM Allocation'!D119)</f>
        <v>0</v>
      </c>
      <c r="E9099" s="114">
        <f>IF('GM Allocation'!E119=0,0,'Contrib Margin'!H90*'(Other Computations)'!E28/'GM Allocation'!E119)</f>
        <v>0</v>
      </c>
      <c r="F9099" s="83">
        <f>IF(SUM('GM Allocation'!B119:E119)=0,0,'Contrib Margin'!H90*AVERAGE('(Other Computations)'!B28:E28)/SUM('GM Allocation'!B119:E119))</f>
        <v>0</v>
      </c>
      <c r="G9099" s="114">
        <f>IF('GM Allocation'!G119=0,0,'Contrib Margin'!H90*'(Other Computations)'!G28/'GM Allocation'!G119)</f>
        <v>0</v>
      </c>
      <c r="H9099" s="114">
        <f>IF('GM Allocation'!H119=0,0,'Contrib Margin'!H90*'(Other Computations)'!H28/'GM Allocation'!H119)</f>
        <v>0</v>
      </c>
      <c r="I9099" s="114">
        <f>IF('GM Allocation'!I119=0,0,'Contrib Margin'!H90*'(Other Computations)'!I28/'GM Allocation'!I119)</f>
        <v>0</v>
      </c>
      <c r="J9099" s="114">
        <f>IF('GM Allocation'!J119=0,0,'Contrib Margin'!H90*'(Other Computations)'!J28/'GM Allocation'!J119)</f>
        <v>0</v>
      </c>
      <c r="K9099" s="83">
        <f>IF(SUM('GM Allocation'!G119:J119)=0,0,'Contrib Margin'!H90*AVERAGE('(Other Computations)'!G28:J28)/SUM('GM Allocation'!G119:J119))</f>
        <v>0</v>
      </c>
    </row>
    <row r="9100" spans="1:11" ht="12.75" customHeight="1">
      <c r="A9100" s="55" t="str">
        <f>"   "&amp;Labels!B97</f>
        <v xml:space="preserve">   Product 3</v>
      </c>
      <c r="B9100" s="114">
        <f>IF('GM Allocation'!B120=0,0,'Contrib Margin'!H94*'(Other Computations)'!B40/'GM Allocation'!B120)</f>
        <v>0</v>
      </c>
      <c r="C9100" s="114">
        <f>IF('GM Allocation'!C120=0,0,'Contrib Margin'!H94*'(Other Computations)'!C40/'GM Allocation'!C120)</f>
        <v>0</v>
      </c>
      <c r="D9100" s="114">
        <f>IF('GM Allocation'!D120=0,0,'Contrib Margin'!H94*'(Other Computations)'!D40/'GM Allocation'!D120)</f>
        <v>0</v>
      </c>
      <c r="E9100" s="114">
        <f>IF('GM Allocation'!E120=0,0,'Contrib Margin'!H94*'(Other Computations)'!E40/'GM Allocation'!E120)</f>
        <v>0</v>
      </c>
      <c r="F9100" s="83">
        <f>IF(SUM('GM Allocation'!B120:E120)=0,0,'Contrib Margin'!H94*AVERAGE('(Other Computations)'!B40:E40)/SUM('GM Allocation'!B120:E120))</f>
        <v>0</v>
      </c>
      <c r="G9100" s="114">
        <f>IF('GM Allocation'!G120=0,0,'Contrib Margin'!H94*'(Other Computations)'!G40/'GM Allocation'!G120)</f>
        <v>0</v>
      </c>
      <c r="H9100" s="114">
        <f>IF('GM Allocation'!H120=0,0,'Contrib Margin'!H94*'(Other Computations)'!H40/'GM Allocation'!H120)</f>
        <v>0</v>
      </c>
      <c r="I9100" s="114">
        <f>IF('GM Allocation'!I120=0,0,'Contrib Margin'!H94*'(Other Computations)'!I40/'GM Allocation'!I120)</f>
        <v>0</v>
      </c>
      <c r="J9100" s="114">
        <f>IF('GM Allocation'!J120=0,0,'Contrib Margin'!H94*'(Other Computations)'!J40/'GM Allocation'!J120)</f>
        <v>0</v>
      </c>
      <c r="K9100" s="83">
        <f>IF(SUM('GM Allocation'!G120:J120)=0,0,'Contrib Margin'!H94*AVERAGE('(Other Computations)'!G40:J40)/SUM('GM Allocation'!G120:J120))</f>
        <v>0</v>
      </c>
    </row>
    <row r="9101" spans="1:11" ht="12.75" customHeight="1">
      <c r="A9101" s="55" t="str">
        <f>"   "&amp;Labels!B98</f>
        <v xml:space="preserve">   Product 4</v>
      </c>
      <c r="B9101" s="114">
        <f>IF('GM Allocation'!B121=0,0,'Contrib Margin'!H98*'(Other Computations)'!B52/'GM Allocation'!B121)</f>
        <v>0</v>
      </c>
      <c r="C9101" s="114">
        <f>IF('GM Allocation'!C121=0,0,'Contrib Margin'!H98*'(Other Computations)'!C52/'GM Allocation'!C121)</f>
        <v>0</v>
      </c>
      <c r="D9101" s="114">
        <f>IF('GM Allocation'!D121=0,0,'Contrib Margin'!H98*'(Other Computations)'!D52/'GM Allocation'!D121)</f>
        <v>0</v>
      </c>
      <c r="E9101" s="114">
        <f>IF('GM Allocation'!E121=0,0,'Contrib Margin'!H98*'(Other Computations)'!E52/'GM Allocation'!E121)</f>
        <v>0</v>
      </c>
      <c r="F9101" s="83">
        <f>IF(SUM('GM Allocation'!B121:E121)=0,0,'Contrib Margin'!H98*AVERAGE('(Other Computations)'!B52:E52)/SUM('GM Allocation'!B121:E121))</f>
        <v>0</v>
      </c>
      <c r="G9101" s="114">
        <f>IF('GM Allocation'!G121=0,0,'Contrib Margin'!H98*'(Other Computations)'!G52/'GM Allocation'!G121)</f>
        <v>0</v>
      </c>
      <c r="H9101" s="114">
        <f>IF('GM Allocation'!H121=0,0,'Contrib Margin'!H98*'(Other Computations)'!H52/'GM Allocation'!H121)</f>
        <v>0</v>
      </c>
      <c r="I9101" s="114">
        <f>IF('GM Allocation'!I121=0,0,'Contrib Margin'!H98*'(Other Computations)'!I52/'GM Allocation'!I121)</f>
        <v>0</v>
      </c>
      <c r="J9101" s="114">
        <f>IF('GM Allocation'!J121=0,0,'Contrib Margin'!H98*'(Other Computations)'!J52/'GM Allocation'!J121)</f>
        <v>0</v>
      </c>
      <c r="K9101" s="83">
        <f>IF(SUM('GM Allocation'!G121:J121)=0,0,'Contrib Margin'!H98*AVERAGE('(Other Computations)'!G52:J52)/SUM('GM Allocation'!G121:J121))</f>
        <v>0</v>
      </c>
    </row>
    <row r="9102" spans="1:11" ht="12.75" customHeight="1">
      <c r="A9102" s="55" t="str">
        <f>"   "&amp;Labels!B99</f>
        <v xml:space="preserve">   Product 5</v>
      </c>
      <c r="B9102" s="114">
        <f>IF('GM Allocation'!B122=0,0,'Contrib Margin'!H102*'(Other Computations)'!B64/'GM Allocation'!B122)</f>
        <v>0</v>
      </c>
      <c r="C9102" s="114">
        <f>IF('GM Allocation'!C122=0,0,'Contrib Margin'!H102*'(Other Computations)'!C64/'GM Allocation'!C122)</f>
        <v>0</v>
      </c>
      <c r="D9102" s="114">
        <f>IF('GM Allocation'!D122=0,0,'Contrib Margin'!H102*'(Other Computations)'!D64/'GM Allocation'!D122)</f>
        <v>0</v>
      </c>
      <c r="E9102" s="114">
        <f>IF('GM Allocation'!E122=0,0,'Contrib Margin'!H102*'(Other Computations)'!E64/'GM Allocation'!E122)</f>
        <v>0</v>
      </c>
      <c r="F9102" s="83">
        <f>IF(SUM('GM Allocation'!B122:E122)=0,0,'Contrib Margin'!H102*AVERAGE('(Other Computations)'!B64:E64)/SUM('GM Allocation'!B122:E122))</f>
        <v>0</v>
      </c>
      <c r="G9102" s="114">
        <f>IF('GM Allocation'!G122=0,0,'Contrib Margin'!H102*'(Other Computations)'!G64/'GM Allocation'!G122)</f>
        <v>0</v>
      </c>
      <c r="H9102" s="114">
        <f>IF('GM Allocation'!H122=0,0,'Contrib Margin'!H102*'(Other Computations)'!H64/'GM Allocation'!H122)</f>
        <v>0</v>
      </c>
      <c r="I9102" s="114">
        <f>IF('GM Allocation'!I122=0,0,'Contrib Margin'!H102*'(Other Computations)'!I64/'GM Allocation'!I122)</f>
        <v>0</v>
      </c>
      <c r="J9102" s="114">
        <f>IF('GM Allocation'!J122=0,0,'Contrib Margin'!H102*'(Other Computations)'!J64/'GM Allocation'!J122)</f>
        <v>0</v>
      </c>
      <c r="K9102" s="83">
        <f>IF(SUM('GM Allocation'!G122:J122)=0,0,'Contrib Margin'!H102*AVERAGE('(Other Computations)'!G64:J64)/SUM('GM Allocation'!G122:J122))</f>
        <v>0</v>
      </c>
    </row>
    <row r="9103" spans="1:11" ht="12.75" customHeight="1">
      <c r="A9103" s="55" t="str">
        <f>"   "&amp;Labels!B100</f>
        <v xml:space="preserve">   Product 6</v>
      </c>
      <c r="B9103" s="114">
        <f>IF('GM Allocation'!B123=0,0,'Contrib Margin'!H106*'(Other Computations)'!B76/'GM Allocation'!B123)</f>
        <v>0</v>
      </c>
      <c r="C9103" s="114">
        <f>IF('GM Allocation'!C123=0,0,'Contrib Margin'!H106*'(Other Computations)'!C76/'GM Allocation'!C123)</f>
        <v>0</v>
      </c>
      <c r="D9103" s="114">
        <f>IF('GM Allocation'!D123=0,0,'Contrib Margin'!H106*'(Other Computations)'!D76/'GM Allocation'!D123)</f>
        <v>0</v>
      </c>
      <c r="E9103" s="114">
        <f>IF('GM Allocation'!E123=0,0,'Contrib Margin'!H106*'(Other Computations)'!E76/'GM Allocation'!E123)</f>
        <v>0</v>
      </c>
      <c r="F9103" s="83">
        <f>IF(SUM('GM Allocation'!B123:E123)=0,0,'Contrib Margin'!H106*AVERAGE('(Other Computations)'!B76:E76)/SUM('GM Allocation'!B123:E123))</f>
        <v>0</v>
      </c>
      <c r="G9103" s="114">
        <f>IF('GM Allocation'!G123=0,0,'Contrib Margin'!H106*'(Other Computations)'!G76/'GM Allocation'!G123)</f>
        <v>0</v>
      </c>
      <c r="H9103" s="114">
        <f>IF('GM Allocation'!H123=0,0,'Contrib Margin'!H106*'(Other Computations)'!H76/'GM Allocation'!H123)</f>
        <v>0</v>
      </c>
      <c r="I9103" s="114">
        <f>IF('GM Allocation'!I123=0,0,'Contrib Margin'!H106*'(Other Computations)'!I76/'GM Allocation'!I123)</f>
        <v>0</v>
      </c>
      <c r="J9103" s="114">
        <f>IF('GM Allocation'!J123=0,0,'Contrib Margin'!H106*'(Other Computations)'!J76/'GM Allocation'!J123)</f>
        <v>0</v>
      </c>
      <c r="K9103" s="83">
        <f>IF(SUM('GM Allocation'!G123:J123)=0,0,'Contrib Margin'!H106*AVERAGE('(Other Computations)'!G76:J76)/SUM('GM Allocation'!G123:J123))</f>
        <v>0</v>
      </c>
    </row>
    <row r="9104" spans="1:11" ht="12.75" customHeight="1">
      <c r="A9104" s="55" t="str">
        <f>"   "&amp;Labels!B101</f>
        <v xml:space="preserve">   Product 7</v>
      </c>
      <c r="B9104" s="114">
        <f>IF('GM Allocation'!B124=0,0,'Contrib Margin'!H110*'(Other Computations)'!B88/'GM Allocation'!B124)</f>
        <v>0</v>
      </c>
      <c r="C9104" s="114">
        <f>IF('GM Allocation'!C124=0,0,'Contrib Margin'!H110*'(Other Computations)'!C88/'GM Allocation'!C124)</f>
        <v>0</v>
      </c>
      <c r="D9104" s="114">
        <f>IF('GM Allocation'!D124=0,0,'Contrib Margin'!H110*'(Other Computations)'!D88/'GM Allocation'!D124)</f>
        <v>0</v>
      </c>
      <c r="E9104" s="114">
        <f>IF('GM Allocation'!E124=0,0,'Contrib Margin'!H110*'(Other Computations)'!E88/'GM Allocation'!E124)</f>
        <v>0</v>
      </c>
      <c r="F9104" s="83">
        <f>IF(SUM('GM Allocation'!B124:E124)=0,0,'Contrib Margin'!H110*AVERAGE('(Other Computations)'!B88:E88)/SUM('GM Allocation'!B124:E124))</f>
        <v>0</v>
      </c>
      <c r="G9104" s="114">
        <f>IF('GM Allocation'!G124=0,0,'Contrib Margin'!H110*'(Other Computations)'!G88/'GM Allocation'!G124)</f>
        <v>0</v>
      </c>
      <c r="H9104" s="114">
        <f>IF('GM Allocation'!H124=0,0,'Contrib Margin'!H110*'(Other Computations)'!H88/'GM Allocation'!H124)</f>
        <v>0</v>
      </c>
      <c r="I9104" s="114">
        <f>IF('GM Allocation'!I124=0,0,'Contrib Margin'!H110*'(Other Computations)'!I88/'GM Allocation'!I124)</f>
        <v>0</v>
      </c>
      <c r="J9104" s="114">
        <f>IF('GM Allocation'!J124=0,0,'Contrib Margin'!H110*'(Other Computations)'!J88/'GM Allocation'!J124)</f>
        <v>0</v>
      </c>
      <c r="K9104" s="83">
        <f>IF(SUM('GM Allocation'!G124:J124)=0,0,'Contrib Margin'!H110*AVERAGE('(Other Computations)'!G88:J88)/SUM('GM Allocation'!G124:J124))</f>
        <v>0</v>
      </c>
    </row>
    <row r="9105" spans="1:11" ht="12.75" customHeight="1">
      <c r="A9105" s="55" t="str">
        <f>"   "&amp;Labels!B102</f>
        <v xml:space="preserve">   Product 8</v>
      </c>
      <c r="B9105" s="114">
        <f>IF('GM Allocation'!B125=0,0,'Contrib Margin'!H114*'(Other Computations)'!B100/'GM Allocation'!B125)</f>
        <v>0</v>
      </c>
      <c r="C9105" s="114">
        <f>IF('GM Allocation'!C125=0,0,'Contrib Margin'!H114*'(Other Computations)'!C100/'GM Allocation'!C125)</f>
        <v>0</v>
      </c>
      <c r="D9105" s="114">
        <f>IF('GM Allocation'!D125=0,0,'Contrib Margin'!H114*'(Other Computations)'!D100/'GM Allocation'!D125)</f>
        <v>0</v>
      </c>
      <c r="E9105" s="114">
        <f>IF('GM Allocation'!E125=0,0,'Contrib Margin'!H114*'(Other Computations)'!E100/'GM Allocation'!E125)</f>
        <v>0</v>
      </c>
      <c r="F9105" s="83">
        <f>IF(SUM('GM Allocation'!B125:E125)=0,0,'Contrib Margin'!H114*AVERAGE('(Other Computations)'!B100:E100)/SUM('GM Allocation'!B125:E125))</f>
        <v>0</v>
      </c>
      <c r="G9105" s="114">
        <f>IF('GM Allocation'!G125=0,0,'Contrib Margin'!H114*'(Other Computations)'!G100/'GM Allocation'!G125)</f>
        <v>0</v>
      </c>
      <c r="H9105" s="114">
        <f>IF('GM Allocation'!H125=0,0,'Contrib Margin'!H114*'(Other Computations)'!H100/'GM Allocation'!H125)</f>
        <v>0</v>
      </c>
      <c r="I9105" s="114">
        <f>IF('GM Allocation'!I125=0,0,'Contrib Margin'!H114*'(Other Computations)'!I100/'GM Allocation'!I125)</f>
        <v>0</v>
      </c>
      <c r="J9105" s="114">
        <f>IF('GM Allocation'!J125=0,0,'Contrib Margin'!H114*'(Other Computations)'!J100/'GM Allocation'!J125)</f>
        <v>0</v>
      </c>
      <c r="K9105" s="83">
        <f>IF(SUM('GM Allocation'!G125:J125)=0,0,'Contrib Margin'!H114*AVERAGE('(Other Computations)'!G100:J100)/SUM('GM Allocation'!G125:J125))</f>
        <v>0</v>
      </c>
    </row>
    <row r="9106" spans="1:11" ht="12.75" customHeight="1">
      <c r="A9106" s="55" t="str">
        <f>"   "&amp;Labels!B103</f>
        <v xml:space="preserve">   Product 9</v>
      </c>
      <c r="B9106" s="114">
        <f>IF('GM Allocation'!B126=0,0,'Contrib Margin'!H118*'(Other Computations)'!B112/'GM Allocation'!B126)</f>
        <v>0</v>
      </c>
      <c r="C9106" s="114">
        <f>IF('GM Allocation'!C126=0,0,'Contrib Margin'!H118*'(Other Computations)'!C112/'GM Allocation'!C126)</f>
        <v>0</v>
      </c>
      <c r="D9106" s="114">
        <f>IF('GM Allocation'!D126=0,0,'Contrib Margin'!H118*'(Other Computations)'!D112/'GM Allocation'!D126)</f>
        <v>0</v>
      </c>
      <c r="E9106" s="114">
        <f>IF('GM Allocation'!E126=0,0,'Contrib Margin'!H118*'(Other Computations)'!E112/'GM Allocation'!E126)</f>
        <v>0</v>
      </c>
      <c r="F9106" s="83">
        <f>IF(SUM('GM Allocation'!B126:E126)=0,0,'Contrib Margin'!H118*AVERAGE('(Other Computations)'!B112:E112)/SUM('GM Allocation'!B126:E126))</f>
        <v>0</v>
      </c>
      <c r="G9106" s="114">
        <f>IF('GM Allocation'!G126=0,0,'Contrib Margin'!H118*'(Other Computations)'!G112/'GM Allocation'!G126)</f>
        <v>0</v>
      </c>
      <c r="H9106" s="114">
        <f>IF('GM Allocation'!H126=0,0,'Contrib Margin'!H118*'(Other Computations)'!H112/'GM Allocation'!H126)</f>
        <v>0</v>
      </c>
      <c r="I9106" s="114">
        <f>IF('GM Allocation'!I126=0,0,'Contrib Margin'!H118*'(Other Computations)'!I112/'GM Allocation'!I126)</f>
        <v>0</v>
      </c>
      <c r="J9106" s="114">
        <f>IF('GM Allocation'!J126=0,0,'Contrib Margin'!H118*'(Other Computations)'!J112/'GM Allocation'!J126)</f>
        <v>0</v>
      </c>
      <c r="K9106" s="83">
        <f>IF(SUM('GM Allocation'!G126:J126)=0,0,'Contrib Margin'!H118*AVERAGE('(Other Computations)'!G112:J112)/SUM('GM Allocation'!G126:J126))</f>
        <v>0</v>
      </c>
    </row>
    <row r="9107" spans="1:11" ht="12.75" customHeight="1">
      <c r="A9107" s="55" t="str">
        <f>"   "&amp;Labels!B104</f>
        <v xml:space="preserve">   Product 10</v>
      </c>
      <c r="B9107" s="114">
        <f>IF('GM Allocation'!B127=0,0,'Contrib Margin'!H122*'(Other Computations)'!B124/'GM Allocation'!B127)</f>
        <v>0</v>
      </c>
      <c r="C9107" s="114">
        <f>IF('GM Allocation'!C127=0,0,'Contrib Margin'!H122*'(Other Computations)'!C124/'GM Allocation'!C127)</f>
        <v>0</v>
      </c>
      <c r="D9107" s="114">
        <f>IF('GM Allocation'!D127=0,0,'Contrib Margin'!H122*'(Other Computations)'!D124/'GM Allocation'!D127)</f>
        <v>0</v>
      </c>
      <c r="E9107" s="114">
        <f>IF('GM Allocation'!E127=0,0,'Contrib Margin'!H122*'(Other Computations)'!E124/'GM Allocation'!E127)</f>
        <v>0</v>
      </c>
      <c r="F9107" s="83">
        <f>IF(SUM('GM Allocation'!B127:E127)=0,0,'Contrib Margin'!H122*AVERAGE('(Other Computations)'!B124:E124)/SUM('GM Allocation'!B127:E127))</f>
        <v>0</v>
      </c>
      <c r="G9107" s="114">
        <f>IF('GM Allocation'!G127=0,0,'Contrib Margin'!H122*'(Other Computations)'!G124/'GM Allocation'!G127)</f>
        <v>0</v>
      </c>
      <c r="H9107" s="114">
        <f>IF('GM Allocation'!H127=0,0,'Contrib Margin'!H122*'(Other Computations)'!H124/'GM Allocation'!H127)</f>
        <v>0</v>
      </c>
      <c r="I9107" s="114">
        <f>IF('GM Allocation'!I127=0,0,'Contrib Margin'!H122*'(Other Computations)'!I124/'GM Allocation'!I127)</f>
        <v>0</v>
      </c>
      <c r="J9107" s="114">
        <f>IF('GM Allocation'!J127=0,0,'Contrib Margin'!H122*'(Other Computations)'!J124/'GM Allocation'!J127)</f>
        <v>0</v>
      </c>
      <c r="K9107" s="83">
        <f>IF(SUM('GM Allocation'!G127:J127)=0,0,'Contrib Margin'!H122*AVERAGE('(Other Computations)'!G124:J124)/SUM('GM Allocation'!G127:J127))</f>
        <v>0</v>
      </c>
    </row>
    <row r="9108" spans="1:11" ht="12.75" customHeight="1">
      <c r="A9108" s="63" t="str">
        <f>"   "&amp;Labels!C94</f>
        <v xml:space="preserve">   Total</v>
      </c>
      <c r="B9108" s="112">
        <f>IF('GM Allocation'!B128=0,0,'Contrib Margin'!H18*'(Other Computations)'!B125/'GM Allocation'!B128)</f>
        <v>0</v>
      </c>
      <c r="C9108" s="112">
        <f>IF('GM Allocation'!C128=0,0,'Contrib Margin'!H18*'(Other Computations)'!C125/'GM Allocation'!C128)</f>
        <v>0</v>
      </c>
      <c r="D9108" s="112">
        <f>IF('GM Allocation'!D128=0,0,'Contrib Margin'!H18*'(Other Computations)'!D125/'GM Allocation'!D128)</f>
        <v>0</v>
      </c>
      <c r="E9108" s="112">
        <f>IF('GM Allocation'!E128=0,0,'Contrib Margin'!H18*'(Other Computations)'!E125/'GM Allocation'!E128)</f>
        <v>0</v>
      </c>
      <c r="F9108" s="83">
        <f>IF(SUM('GM Allocation'!B128:E128)=0,0,'Contrib Margin'!H18*AVERAGE('(Other Computations)'!B125:E125)/SUM('GM Allocation'!B128:E128))</f>
        <v>0</v>
      </c>
      <c r="G9108" s="112">
        <f>IF('GM Allocation'!G128=0,0,'Contrib Margin'!H18*'(Other Computations)'!G125/'GM Allocation'!G128)</f>
        <v>0</v>
      </c>
      <c r="H9108" s="112">
        <f>IF('GM Allocation'!H128=0,0,'Contrib Margin'!H18*'(Other Computations)'!H125/'GM Allocation'!H128)</f>
        <v>0</v>
      </c>
      <c r="I9108" s="112">
        <f>IF('GM Allocation'!I128=0,0,'Contrib Margin'!H18*'(Other Computations)'!I125/'GM Allocation'!I128)</f>
        <v>0</v>
      </c>
      <c r="J9108" s="112">
        <f>IF('GM Allocation'!J128=0,0,'Contrib Margin'!H18*'(Other Computations)'!J125/'GM Allocation'!J128)</f>
        <v>0</v>
      </c>
      <c r="K9108" s="83">
        <f>IF(SUM('GM Allocation'!G128:J128)=0,0,'Contrib Margin'!H18*AVERAGE('(Other Computations)'!G125:J125)/SUM('GM Allocation'!G128:J128))</f>
        <v>0</v>
      </c>
    </row>
    <row r="9109" spans="1:11" ht="12.75" customHeight="1">
      <c r="A9109" s="17" t="str">
        <f>Labels!C106</f>
        <v>Total</v>
      </c>
      <c r="B9109" s="113">
        <f>IF('GM Allocation'!B31=0,0,'Contrib Margin'!H19*'(Other Computations)'!B125/'GM Allocation'!B31)</f>
        <v>0</v>
      </c>
      <c r="C9109" s="113">
        <f>IF('GM Allocation'!C31=0,0,'Contrib Margin'!H19*'(Other Computations)'!C125/'GM Allocation'!C31)</f>
        <v>0</v>
      </c>
      <c r="D9109" s="113">
        <f>IF('GM Allocation'!D31=0,0,'Contrib Margin'!H19*'(Other Computations)'!D125/'GM Allocation'!D31)</f>
        <v>0</v>
      </c>
      <c r="E9109" s="113">
        <f>IF('GM Allocation'!E31=0,0,'Contrib Margin'!H19*'(Other Computations)'!E125/'GM Allocation'!E31)</f>
        <v>0</v>
      </c>
      <c r="F9109" s="81">
        <f>IF(SUM('GM Allocation'!B31:E31)=0,0,'Contrib Margin'!H19*AVERAGE('(Other Computations)'!B125:E125)/SUM('GM Allocation'!B31:E31))</f>
        <v>0</v>
      </c>
      <c r="G9109" s="113">
        <f>IF('GM Allocation'!G31=0,0,'Contrib Margin'!H19*'(Other Computations)'!G125/'GM Allocation'!G31)</f>
        <v>0</v>
      </c>
      <c r="H9109" s="113">
        <f>IF('GM Allocation'!H31=0,0,'Contrib Margin'!H19*'(Other Computations)'!H125/'GM Allocation'!H31)</f>
        <v>0</v>
      </c>
      <c r="I9109" s="113">
        <f>IF('GM Allocation'!I31=0,0,'Contrib Margin'!H19*'(Other Computations)'!I125/'GM Allocation'!I31)</f>
        <v>0</v>
      </c>
      <c r="J9109" s="113">
        <f>IF('GM Allocation'!J31=0,0,'Contrib Margin'!H19*'(Other Computations)'!J125/'GM Allocation'!J31)</f>
        <v>0</v>
      </c>
      <c r="K9109" s="81">
        <f>IF(SUM('GM Allocation'!G31:J31)=0,0,'Contrib Margin'!H19*AVERAGE('(Other Computations)'!G125:J125)/SUM('GM Allocation'!G31:J31))</f>
        <v>0</v>
      </c>
    </row>
    <row r="9110" spans="1:11" ht="12.75" customHeight="1">
      <c r="A9110" s="55" t="str">
        <f>"   "&amp;Labels!B95</f>
        <v xml:space="preserve">   Product 1</v>
      </c>
      <c r="B9110" s="114">
        <f>IF('GM Allocation'!B21=0,0,'Contrib Margin'!H87*'(Other Computations)'!B16/'GM Allocation'!B21)</f>
        <v>0</v>
      </c>
      <c r="C9110" s="114">
        <f>IF('GM Allocation'!C21=0,0,'Contrib Margin'!H87*'(Other Computations)'!C16/'GM Allocation'!C21)</f>
        <v>0</v>
      </c>
      <c r="D9110" s="114">
        <f>IF('GM Allocation'!D21=0,0,'Contrib Margin'!H87*'(Other Computations)'!D16/'GM Allocation'!D21)</f>
        <v>0</v>
      </c>
      <c r="E9110" s="114">
        <f>IF('GM Allocation'!E21=0,0,'Contrib Margin'!H87*'(Other Computations)'!E16/'GM Allocation'!E21)</f>
        <v>0</v>
      </c>
      <c r="F9110" s="83">
        <f>IF(SUM('GM Allocation'!B21:E21)=0,0,'Contrib Margin'!H87*AVERAGE('(Other Computations)'!B16:E16)/SUM('GM Allocation'!B21:E21))</f>
        <v>0</v>
      </c>
      <c r="G9110" s="114">
        <f>IF('GM Allocation'!G21=0,0,'Contrib Margin'!H87*'(Other Computations)'!G16/'GM Allocation'!G21)</f>
        <v>0</v>
      </c>
      <c r="H9110" s="114">
        <f>IF('GM Allocation'!H21=0,0,'Contrib Margin'!H87*'(Other Computations)'!H16/'GM Allocation'!H21)</f>
        <v>0</v>
      </c>
      <c r="I9110" s="114">
        <f>IF('GM Allocation'!I21=0,0,'Contrib Margin'!H87*'(Other Computations)'!I16/'GM Allocation'!I21)</f>
        <v>0</v>
      </c>
      <c r="J9110" s="114">
        <f>IF('GM Allocation'!J21=0,0,'Contrib Margin'!H87*'(Other Computations)'!J16/'GM Allocation'!J21)</f>
        <v>0</v>
      </c>
      <c r="K9110" s="83">
        <f>IF(SUM('GM Allocation'!G21:J21)=0,0,'Contrib Margin'!H87*AVERAGE('(Other Computations)'!G16:J16)/SUM('GM Allocation'!G21:J21))</f>
        <v>0</v>
      </c>
    </row>
    <row r="9111" spans="1:11" ht="12.75" customHeight="1">
      <c r="A9111" s="55" t="str">
        <f>"   "&amp;Labels!B96</f>
        <v xml:space="preserve">   Product 2</v>
      </c>
      <c r="B9111" s="114">
        <f>IF('GM Allocation'!B22=0,0,'Contrib Margin'!H91*'(Other Computations)'!B28/'GM Allocation'!B22)</f>
        <v>0</v>
      </c>
      <c r="C9111" s="114">
        <f>IF('GM Allocation'!C22=0,0,'Contrib Margin'!H91*'(Other Computations)'!C28/'GM Allocation'!C22)</f>
        <v>0</v>
      </c>
      <c r="D9111" s="114">
        <f>IF('GM Allocation'!D22=0,0,'Contrib Margin'!H91*'(Other Computations)'!D28/'GM Allocation'!D22)</f>
        <v>0</v>
      </c>
      <c r="E9111" s="114">
        <f>IF('GM Allocation'!E22=0,0,'Contrib Margin'!H91*'(Other Computations)'!E28/'GM Allocation'!E22)</f>
        <v>0</v>
      </c>
      <c r="F9111" s="83">
        <f>IF(SUM('GM Allocation'!B22:E22)=0,0,'Contrib Margin'!H91*AVERAGE('(Other Computations)'!B28:E28)/SUM('GM Allocation'!B22:E22))</f>
        <v>0</v>
      </c>
      <c r="G9111" s="114">
        <f>IF('GM Allocation'!G22=0,0,'Contrib Margin'!H91*'(Other Computations)'!G28/'GM Allocation'!G22)</f>
        <v>0</v>
      </c>
      <c r="H9111" s="114">
        <f>IF('GM Allocation'!H22=0,0,'Contrib Margin'!H91*'(Other Computations)'!H28/'GM Allocation'!H22)</f>
        <v>0</v>
      </c>
      <c r="I9111" s="114">
        <f>IF('GM Allocation'!I22=0,0,'Contrib Margin'!H91*'(Other Computations)'!I28/'GM Allocation'!I22)</f>
        <v>0</v>
      </c>
      <c r="J9111" s="114">
        <f>IF('GM Allocation'!J22=0,0,'Contrib Margin'!H91*'(Other Computations)'!J28/'GM Allocation'!J22)</f>
        <v>0</v>
      </c>
      <c r="K9111" s="83">
        <f>IF(SUM('GM Allocation'!G22:J22)=0,0,'Contrib Margin'!H91*AVERAGE('(Other Computations)'!G28:J28)/SUM('GM Allocation'!G22:J22))</f>
        <v>0</v>
      </c>
    </row>
    <row r="9112" spans="1:11" ht="12.75" customHeight="1">
      <c r="A9112" s="55" t="str">
        <f>"   "&amp;Labels!B97</f>
        <v xml:space="preserve">   Product 3</v>
      </c>
      <c r="B9112" s="114">
        <f>IF('GM Allocation'!B23=0,0,'Contrib Margin'!H95*'(Other Computations)'!B40/'GM Allocation'!B23)</f>
        <v>0</v>
      </c>
      <c r="C9112" s="114">
        <f>IF('GM Allocation'!C23=0,0,'Contrib Margin'!H95*'(Other Computations)'!C40/'GM Allocation'!C23)</f>
        <v>0</v>
      </c>
      <c r="D9112" s="114">
        <f>IF('GM Allocation'!D23=0,0,'Contrib Margin'!H95*'(Other Computations)'!D40/'GM Allocation'!D23)</f>
        <v>0</v>
      </c>
      <c r="E9112" s="114">
        <f>IF('GM Allocation'!E23=0,0,'Contrib Margin'!H95*'(Other Computations)'!E40/'GM Allocation'!E23)</f>
        <v>0</v>
      </c>
      <c r="F9112" s="83">
        <f>IF(SUM('GM Allocation'!B23:E23)=0,0,'Contrib Margin'!H95*AVERAGE('(Other Computations)'!B40:E40)/SUM('GM Allocation'!B23:E23))</f>
        <v>0</v>
      </c>
      <c r="G9112" s="114">
        <f>IF('GM Allocation'!G23=0,0,'Contrib Margin'!H95*'(Other Computations)'!G40/'GM Allocation'!G23)</f>
        <v>0</v>
      </c>
      <c r="H9112" s="114">
        <f>IF('GM Allocation'!H23=0,0,'Contrib Margin'!H95*'(Other Computations)'!H40/'GM Allocation'!H23)</f>
        <v>0</v>
      </c>
      <c r="I9112" s="114">
        <f>IF('GM Allocation'!I23=0,0,'Contrib Margin'!H95*'(Other Computations)'!I40/'GM Allocation'!I23)</f>
        <v>0</v>
      </c>
      <c r="J9112" s="114">
        <f>IF('GM Allocation'!J23=0,0,'Contrib Margin'!H95*'(Other Computations)'!J40/'GM Allocation'!J23)</f>
        <v>0</v>
      </c>
      <c r="K9112" s="83">
        <f>IF(SUM('GM Allocation'!G23:J23)=0,0,'Contrib Margin'!H95*AVERAGE('(Other Computations)'!G40:J40)/SUM('GM Allocation'!G23:J23))</f>
        <v>0</v>
      </c>
    </row>
    <row r="9113" spans="1:11" ht="12.75" customHeight="1">
      <c r="A9113" s="55" t="str">
        <f>"   "&amp;Labels!B98</f>
        <v xml:space="preserve">   Product 4</v>
      </c>
      <c r="B9113" s="114">
        <f>IF('GM Allocation'!B24=0,0,'Contrib Margin'!H99*'(Other Computations)'!B52/'GM Allocation'!B24)</f>
        <v>0</v>
      </c>
      <c r="C9113" s="114">
        <f>IF('GM Allocation'!C24=0,0,'Contrib Margin'!H99*'(Other Computations)'!C52/'GM Allocation'!C24)</f>
        <v>0</v>
      </c>
      <c r="D9113" s="114">
        <f>IF('GM Allocation'!D24=0,0,'Contrib Margin'!H99*'(Other Computations)'!D52/'GM Allocation'!D24)</f>
        <v>0</v>
      </c>
      <c r="E9113" s="114">
        <f>IF('GM Allocation'!E24=0,0,'Contrib Margin'!H99*'(Other Computations)'!E52/'GM Allocation'!E24)</f>
        <v>0</v>
      </c>
      <c r="F9113" s="83">
        <f>IF(SUM('GM Allocation'!B24:E24)=0,0,'Contrib Margin'!H99*AVERAGE('(Other Computations)'!B52:E52)/SUM('GM Allocation'!B24:E24))</f>
        <v>0</v>
      </c>
      <c r="G9113" s="114">
        <f>IF('GM Allocation'!G24=0,0,'Contrib Margin'!H99*'(Other Computations)'!G52/'GM Allocation'!G24)</f>
        <v>0</v>
      </c>
      <c r="H9113" s="114">
        <f>IF('GM Allocation'!H24=0,0,'Contrib Margin'!H99*'(Other Computations)'!H52/'GM Allocation'!H24)</f>
        <v>0</v>
      </c>
      <c r="I9113" s="114">
        <f>IF('GM Allocation'!I24=0,0,'Contrib Margin'!H99*'(Other Computations)'!I52/'GM Allocation'!I24)</f>
        <v>0</v>
      </c>
      <c r="J9113" s="114">
        <f>IF('GM Allocation'!J24=0,0,'Contrib Margin'!H99*'(Other Computations)'!J52/'GM Allocation'!J24)</f>
        <v>0</v>
      </c>
      <c r="K9113" s="83">
        <f>IF(SUM('GM Allocation'!G24:J24)=0,0,'Contrib Margin'!H99*AVERAGE('(Other Computations)'!G52:J52)/SUM('GM Allocation'!G24:J24))</f>
        <v>0</v>
      </c>
    </row>
    <row r="9114" spans="1:11" ht="12.75" customHeight="1">
      <c r="A9114" s="55" t="str">
        <f>"   "&amp;Labels!B99</f>
        <v xml:space="preserve">   Product 5</v>
      </c>
      <c r="B9114" s="114">
        <f>IF('GM Allocation'!B25=0,0,'Contrib Margin'!H103*'(Other Computations)'!B64/'GM Allocation'!B25)</f>
        <v>0</v>
      </c>
      <c r="C9114" s="114">
        <f>IF('GM Allocation'!C25=0,0,'Contrib Margin'!H103*'(Other Computations)'!C64/'GM Allocation'!C25)</f>
        <v>0</v>
      </c>
      <c r="D9114" s="114">
        <f>IF('GM Allocation'!D25=0,0,'Contrib Margin'!H103*'(Other Computations)'!D64/'GM Allocation'!D25)</f>
        <v>0</v>
      </c>
      <c r="E9114" s="114">
        <f>IF('GM Allocation'!E25=0,0,'Contrib Margin'!H103*'(Other Computations)'!E64/'GM Allocation'!E25)</f>
        <v>0</v>
      </c>
      <c r="F9114" s="83">
        <f>IF(SUM('GM Allocation'!B25:E25)=0,0,'Contrib Margin'!H103*AVERAGE('(Other Computations)'!B64:E64)/SUM('GM Allocation'!B25:E25))</f>
        <v>0</v>
      </c>
      <c r="G9114" s="114">
        <f>IF('GM Allocation'!G25=0,0,'Contrib Margin'!H103*'(Other Computations)'!G64/'GM Allocation'!G25)</f>
        <v>0</v>
      </c>
      <c r="H9114" s="114">
        <f>IF('GM Allocation'!H25=0,0,'Contrib Margin'!H103*'(Other Computations)'!H64/'GM Allocation'!H25)</f>
        <v>0</v>
      </c>
      <c r="I9114" s="114">
        <f>IF('GM Allocation'!I25=0,0,'Contrib Margin'!H103*'(Other Computations)'!I64/'GM Allocation'!I25)</f>
        <v>0</v>
      </c>
      <c r="J9114" s="114">
        <f>IF('GM Allocation'!J25=0,0,'Contrib Margin'!H103*'(Other Computations)'!J64/'GM Allocation'!J25)</f>
        <v>0</v>
      </c>
      <c r="K9114" s="83">
        <f>IF(SUM('GM Allocation'!G25:J25)=0,0,'Contrib Margin'!H103*AVERAGE('(Other Computations)'!G64:J64)/SUM('GM Allocation'!G25:J25))</f>
        <v>0</v>
      </c>
    </row>
    <row r="9115" spans="1:11" ht="12.75" customHeight="1">
      <c r="A9115" s="55" t="str">
        <f>"   "&amp;Labels!B100</f>
        <v xml:space="preserve">   Product 6</v>
      </c>
      <c r="B9115" s="114">
        <f>IF('GM Allocation'!B26=0,0,'Contrib Margin'!H107*'(Other Computations)'!B76/'GM Allocation'!B26)</f>
        <v>0</v>
      </c>
      <c r="C9115" s="114">
        <f>IF('GM Allocation'!C26=0,0,'Contrib Margin'!H107*'(Other Computations)'!C76/'GM Allocation'!C26)</f>
        <v>0</v>
      </c>
      <c r="D9115" s="114">
        <f>IF('GM Allocation'!D26=0,0,'Contrib Margin'!H107*'(Other Computations)'!D76/'GM Allocation'!D26)</f>
        <v>0</v>
      </c>
      <c r="E9115" s="114">
        <f>IF('GM Allocation'!E26=0,0,'Contrib Margin'!H107*'(Other Computations)'!E76/'GM Allocation'!E26)</f>
        <v>0</v>
      </c>
      <c r="F9115" s="83">
        <f>IF(SUM('GM Allocation'!B26:E26)=0,0,'Contrib Margin'!H107*AVERAGE('(Other Computations)'!B76:E76)/SUM('GM Allocation'!B26:E26))</f>
        <v>0</v>
      </c>
      <c r="G9115" s="114">
        <f>IF('GM Allocation'!G26=0,0,'Contrib Margin'!H107*'(Other Computations)'!G76/'GM Allocation'!G26)</f>
        <v>0</v>
      </c>
      <c r="H9115" s="114">
        <f>IF('GM Allocation'!H26=0,0,'Contrib Margin'!H107*'(Other Computations)'!H76/'GM Allocation'!H26)</f>
        <v>0</v>
      </c>
      <c r="I9115" s="114">
        <f>IF('GM Allocation'!I26=0,0,'Contrib Margin'!H107*'(Other Computations)'!I76/'GM Allocation'!I26)</f>
        <v>0</v>
      </c>
      <c r="J9115" s="114">
        <f>IF('GM Allocation'!J26=0,0,'Contrib Margin'!H107*'(Other Computations)'!J76/'GM Allocation'!J26)</f>
        <v>0</v>
      </c>
      <c r="K9115" s="83">
        <f>IF(SUM('GM Allocation'!G26:J26)=0,0,'Contrib Margin'!H107*AVERAGE('(Other Computations)'!G76:J76)/SUM('GM Allocation'!G26:J26))</f>
        <v>0</v>
      </c>
    </row>
    <row r="9116" spans="1:11" ht="12.75" customHeight="1">
      <c r="A9116" s="55" t="str">
        <f>"   "&amp;Labels!B101</f>
        <v xml:space="preserve">   Product 7</v>
      </c>
      <c r="B9116" s="114">
        <f>IF('GM Allocation'!B27=0,0,'Contrib Margin'!H111*'(Other Computations)'!B88/'GM Allocation'!B27)</f>
        <v>0</v>
      </c>
      <c r="C9116" s="114">
        <f>IF('GM Allocation'!C27=0,0,'Contrib Margin'!H111*'(Other Computations)'!C88/'GM Allocation'!C27)</f>
        <v>0</v>
      </c>
      <c r="D9116" s="114">
        <f>IF('GM Allocation'!D27=0,0,'Contrib Margin'!H111*'(Other Computations)'!D88/'GM Allocation'!D27)</f>
        <v>0</v>
      </c>
      <c r="E9116" s="114">
        <f>IF('GM Allocation'!E27=0,0,'Contrib Margin'!H111*'(Other Computations)'!E88/'GM Allocation'!E27)</f>
        <v>0</v>
      </c>
      <c r="F9116" s="83">
        <f>IF(SUM('GM Allocation'!B27:E27)=0,0,'Contrib Margin'!H111*AVERAGE('(Other Computations)'!B88:E88)/SUM('GM Allocation'!B27:E27))</f>
        <v>0</v>
      </c>
      <c r="G9116" s="114">
        <f>IF('GM Allocation'!G27=0,0,'Contrib Margin'!H111*'(Other Computations)'!G88/'GM Allocation'!G27)</f>
        <v>0</v>
      </c>
      <c r="H9116" s="114">
        <f>IF('GM Allocation'!H27=0,0,'Contrib Margin'!H111*'(Other Computations)'!H88/'GM Allocation'!H27)</f>
        <v>0</v>
      </c>
      <c r="I9116" s="114">
        <f>IF('GM Allocation'!I27=0,0,'Contrib Margin'!H111*'(Other Computations)'!I88/'GM Allocation'!I27)</f>
        <v>0</v>
      </c>
      <c r="J9116" s="114">
        <f>IF('GM Allocation'!J27=0,0,'Contrib Margin'!H111*'(Other Computations)'!J88/'GM Allocation'!J27)</f>
        <v>0</v>
      </c>
      <c r="K9116" s="83">
        <f>IF(SUM('GM Allocation'!G27:J27)=0,0,'Contrib Margin'!H111*AVERAGE('(Other Computations)'!G88:J88)/SUM('GM Allocation'!G27:J27))</f>
        <v>0</v>
      </c>
    </row>
    <row r="9117" spans="1:11" ht="12.75" customHeight="1">
      <c r="A9117" s="55" t="str">
        <f>"   "&amp;Labels!B102</f>
        <v xml:space="preserve">   Product 8</v>
      </c>
      <c r="B9117" s="114">
        <f>IF('GM Allocation'!B28=0,0,'Contrib Margin'!H115*'(Other Computations)'!B100/'GM Allocation'!B28)</f>
        <v>0</v>
      </c>
      <c r="C9117" s="114">
        <f>IF('GM Allocation'!C28=0,0,'Contrib Margin'!H115*'(Other Computations)'!C100/'GM Allocation'!C28)</f>
        <v>0</v>
      </c>
      <c r="D9117" s="114">
        <f>IF('GM Allocation'!D28=0,0,'Contrib Margin'!H115*'(Other Computations)'!D100/'GM Allocation'!D28)</f>
        <v>0</v>
      </c>
      <c r="E9117" s="114">
        <f>IF('GM Allocation'!E28=0,0,'Contrib Margin'!H115*'(Other Computations)'!E100/'GM Allocation'!E28)</f>
        <v>0</v>
      </c>
      <c r="F9117" s="83">
        <f>IF(SUM('GM Allocation'!B28:E28)=0,0,'Contrib Margin'!H115*AVERAGE('(Other Computations)'!B100:E100)/SUM('GM Allocation'!B28:E28))</f>
        <v>0</v>
      </c>
      <c r="G9117" s="114">
        <f>IF('GM Allocation'!G28=0,0,'Contrib Margin'!H115*'(Other Computations)'!G100/'GM Allocation'!G28)</f>
        <v>0</v>
      </c>
      <c r="H9117" s="114">
        <f>IF('GM Allocation'!H28=0,0,'Contrib Margin'!H115*'(Other Computations)'!H100/'GM Allocation'!H28)</f>
        <v>0</v>
      </c>
      <c r="I9117" s="114">
        <f>IF('GM Allocation'!I28=0,0,'Contrib Margin'!H115*'(Other Computations)'!I100/'GM Allocation'!I28)</f>
        <v>0</v>
      </c>
      <c r="J9117" s="114">
        <f>IF('GM Allocation'!J28=0,0,'Contrib Margin'!H115*'(Other Computations)'!J100/'GM Allocation'!J28)</f>
        <v>0</v>
      </c>
      <c r="K9117" s="83">
        <f>IF(SUM('GM Allocation'!G28:J28)=0,0,'Contrib Margin'!H115*AVERAGE('(Other Computations)'!G100:J100)/SUM('GM Allocation'!G28:J28))</f>
        <v>0</v>
      </c>
    </row>
    <row r="9118" spans="1:11" ht="12.75" customHeight="1">
      <c r="A9118" s="55" t="str">
        <f>"   "&amp;Labels!B103</f>
        <v xml:space="preserve">   Product 9</v>
      </c>
      <c r="B9118" s="114">
        <f>IF('GM Allocation'!B29=0,0,'Contrib Margin'!H119*'(Other Computations)'!B112/'GM Allocation'!B29)</f>
        <v>0</v>
      </c>
      <c r="C9118" s="114">
        <f>IF('GM Allocation'!C29=0,0,'Contrib Margin'!H119*'(Other Computations)'!C112/'GM Allocation'!C29)</f>
        <v>0</v>
      </c>
      <c r="D9118" s="114">
        <f>IF('GM Allocation'!D29=0,0,'Contrib Margin'!H119*'(Other Computations)'!D112/'GM Allocation'!D29)</f>
        <v>0</v>
      </c>
      <c r="E9118" s="114">
        <f>IF('GM Allocation'!E29=0,0,'Contrib Margin'!H119*'(Other Computations)'!E112/'GM Allocation'!E29)</f>
        <v>0</v>
      </c>
      <c r="F9118" s="83">
        <f>IF(SUM('GM Allocation'!B29:E29)=0,0,'Contrib Margin'!H119*AVERAGE('(Other Computations)'!B112:E112)/SUM('GM Allocation'!B29:E29))</f>
        <v>0</v>
      </c>
      <c r="G9118" s="114">
        <f>IF('GM Allocation'!G29=0,0,'Contrib Margin'!H119*'(Other Computations)'!G112/'GM Allocation'!G29)</f>
        <v>0</v>
      </c>
      <c r="H9118" s="114">
        <f>IF('GM Allocation'!H29=0,0,'Contrib Margin'!H119*'(Other Computations)'!H112/'GM Allocation'!H29)</f>
        <v>0</v>
      </c>
      <c r="I9118" s="114">
        <f>IF('GM Allocation'!I29=0,0,'Contrib Margin'!H119*'(Other Computations)'!I112/'GM Allocation'!I29)</f>
        <v>0</v>
      </c>
      <c r="J9118" s="114">
        <f>IF('GM Allocation'!J29=0,0,'Contrib Margin'!H119*'(Other Computations)'!J112/'GM Allocation'!J29)</f>
        <v>0</v>
      </c>
      <c r="K9118" s="83">
        <f>IF(SUM('GM Allocation'!G29:J29)=0,0,'Contrib Margin'!H119*AVERAGE('(Other Computations)'!G112:J112)/SUM('GM Allocation'!G29:J29))</f>
        <v>0</v>
      </c>
    </row>
    <row r="9119" spans="1:11" ht="12.75" customHeight="1">
      <c r="A9119" s="55" t="str">
        <f>"   "&amp;Labels!B104</f>
        <v xml:space="preserve">   Product 10</v>
      </c>
      <c r="B9119" s="114">
        <f>IF('GM Allocation'!B30=0,0,'Contrib Margin'!H123*'(Other Computations)'!B124/'GM Allocation'!B30)</f>
        <v>0</v>
      </c>
      <c r="C9119" s="114">
        <f>IF('GM Allocation'!C30=0,0,'Contrib Margin'!H123*'(Other Computations)'!C124/'GM Allocation'!C30)</f>
        <v>0</v>
      </c>
      <c r="D9119" s="114">
        <f>IF('GM Allocation'!D30=0,0,'Contrib Margin'!H123*'(Other Computations)'!D124/'GM Allocation'!D30)</f>
        <v>0</v>
      </c>
      <c r="E9119" s="114">
        <f>IF('GM Allocation'!E30=0,0,'Contrib Margin'!H123*'(Other Computations)'!E124/'GM Allocation'!E30)</f>
        <v>0</v>
      </c>
      <c r="F9119" s="83">
        <f>IF(SUM('GM Allocation'!B30:E30)=0,0,'Contrib Margin'!H123*AVERAGE('(Other Computations)'!B124:E124)/SUM('GM Allocation'!B30:E30))</f>
        <v>0</v>
      </c>
      <c r="G9119" s="114">
        <f>IF('GM Allocation'!G30=0,0,'Contrib Margin'!H123*'(Other Computations)'!G124/'GM Allocation'!G30)</f>
        <v>0</v>
      </c>
      <c r="H9119" s="114">
        <f>IF('GM Allocation'!H30=0,0,'Contrib Margin'!H123*'(Other Computations)'!H124/'GM Allocation'!H30)</f>
        <v>0</v>
      </c>
      <c r="I9119" s="114">
        <f>IF('GM Allocation'!I30=0,0,'Contrib Margin'!H123*'(Other Computations)'!I124/'GM Allocation'!I30)</f>
        <v>0</v>
      </c>
      <c r="J9119" s="114">
        <f>IF('GM Allocation'!J30=0,0,'Contrib Margin'!H123*'(Other Computations)'!J124/'GM Allocation'!J30)</f>
        <v>0</v>
      </c>
      <c r="K9119" s="83">
        <f>IF(SUM('GM Allocation'!G30:J30)=0,0,'Contrib Margin'!H123*AVERAGE('(Other Computations)'!G124:J124)/SUM('GM Allocation'!G30:J30))</f>
        <v>0</v>
      </c>
    </row>
    <row r="9120" spans="1:11" ht="12.75" customHeight="1">
      <c r="A9120" s="58" t="str">
        <f>"   "&amp;Labels!C94</f>
        <v xml:space="preserve">   Total</v>
      </c>
      <c r="B9120" s="115">
        <f>B9109</f>
        <v>0</v>
      </c>
      <c r="C9120" s="115">
        <f>C9109</f>
        <v>0</v>
      </c>
      <c r="D9120" s="115">
        <f>D9109</f>
        <v>0</v>
      </c>
      <c r="E9120" s="115">
        <f>E9109</f>
        <v>0</v>
      </c>
      <c r="F9120" s="82">
        <f>IF(SUM('GM Allocation'!B31:E31)=0,0,'Contrib Margin'!H19*AVERAGE('(Other Computations)'!B125:E125)/SUM('GM Allocation'!B31:E31))</f>
        <v>0</v>
      </c>
      <c r="G9120" s="115">
        <f>G9109</f>
        <v>0</v>
      </c>
      <c r="H9120" s="115">
        <f>H9109</f>
        <v>0</v>
      </c>
      <c r="I9120" s="115">
        <f>I9109</f>
        <v>0</v>
      </c>
      <c r="J9120" s="115">
        <f>J9109</f>
        <v>0</v>
      </c>
      <c r="K9120" s="82">
        <f>IF(SUM('GM Allocation'!G31:J31)=0,0,'Contrib Margin'!H19*AVERAGE('(Other Computations)'!G125:J125)/SUM('GM Allocation'!G31:J31))</f>
        <v>0</v>
      </c>
    </row>
    <row r="9121" spans="1:11" ht="12.75" customHeight="1">
      <c r="A9121" s="1" t="str">
        <f>"Revenue_1"</f>
        <v>Revenue_1</v>
      </c>
    </row>
    <row r="9122" spans="1:11" ht="12.75" customHeight="1">
      <c r="B9122" s="27" t="str">
        <f>"Q1 FY2009"</f>
        <v>Q1 FY2009</v>
      </c>
      <c r="C9122" s="28" t="str">
        <f>"Q2 FY2009"</f>
        <v>Q2 FY2009</v>
      </c>
      <c r="D9122" s="28" t="str">
        <f>"Q3 FY2009"</f>
        <v>Q3 FY2009</v>
      </c>
      <c r="E9122" s="28" t="str">
        <f>"Q4 FY2009"</f>
        <v>Q4 FY2009</v>
      </c>
      <c r="F9122" s="39" t="str">
        <f>"FY2009"</f>
        <v>FY2009</v>
      </c>
      <c r="G9122" s="28" t="str">
        <f>"Q1 FY2010"</f>
        <v>Q1 FY2010</v>
      </c>
      <c r="H9122" s="28" t="str">
        <f>"Q2 FY2010"</f>
        <v>Q2 FY2010</v>
      </c>
      <c r="I9122" s="28" t="str">
        <f>"Q3 FY2010"</f>
        <v>Q3 FY2010</v>
      </c>
      <c r="J9122" s="28" t="str">
        <f>"Q4 FY2010"</f>
        <v>Q4 FY2010</v>
      </c>
      <c r="K9122" s="39" t="str">
        <f>"FY2010"</f>
        <v>FY2010</v>
      </c>
    </row>
    <row r="9123" spans="1:11" ht="12.75" customHeight="1">
      <c r="A9123" s="17"/>
      <c r="B9123" s="116">
        <f>DATE(2009,1,1)</f>
        <v>39814</v>
      </c>
      <c r="C9123" s="116">
        <f>DATE(2009,4,1)</f>
        <v>39904</v>
      </c>
      <c r="D9123" s="116">
        <f>DATE(2009,7,1)</f>
        <v>39995</v>
      </c>
      <c r="E9123" s="116">
        <f>DATE(2009,10,1)</f>
        <v>40087</v>
      </c>
      <c r="F9123" s="117">
        <f>DATE(2009,1,1)</f>
        <v>39814</v>
      </c>
      <c r="G9123" s="116">
        <f>DATE(2010,1,1)</f>
        <v>40179</v>
      </c>
      <c r="H9123" s="116">
        <f>DATE(2010,4,1)</f>
        <v>40269</v>
      </c>
      <c r="I9123" s="116">
        <f>DATE(2010,7,1)</f>
        <v>40360</v>
      </c>
      <c r="J9123" s="116">
        <f>DATE(2010,10,1)</f>
        <v>40452</v>
      </c>
      <c r="K9123" s="117">
        <f>DATE(2010,1,1)</f>
        <v>40179</v>
      </c>
    </row>
    <row r="9124" spans="1:11" ht="12.75" customHeight="1">
      <c r="A9124" s="1" t="str">
        <f>"Revenue_2"</f>
        <v>Revenue_2</v>
      </c>
    </row>
    <row r="9125" spans="1:11" ht="12.75" customHeight="1">
      <c r="B9125" s="27" t="str">
        <f>"Q1 FY2009"</f>
        <v>Q1 FY2009</v>
      </c>
      <c r="C9125" s="28" t="str">
        <f>"Q2 FY2009"</f>
        <v>Q2 FY2009</v>
      </c>
      <c r="D9125" s="28" t="str">
        <f>"Q3 FY2009"</f>
        <v>Q3 FY2009</v>
      </c>
      <c r="E9125" s="28" t="str">
        <f>"Q4 FY2009"</f>
        <v>Q4 FY2009</v>
      </c>
      <c r="F9125" s="39" t="str">
        <f>"FY2009"</f>
        <v>FY2009</v>
      </c>
      <c r="G9125" s="28" t="str">
        <f>"Q1 FY2010"</f>
        <v>Q1 FY2010</v>
      </c>
      <c r="H9125" s="28" t="str">
        <f>"Q2 FY2010"</f>
        <v>Q2 FY2010</v>
      </c>
      <c r="I9125" s="28" t="str">
        <f>"Q3 FY2010"</f>
        <v>Q3 FY2010</v>
      </c>
      <c r="J9125" s="28" t="str">
        <f>"Q4 FY2010"</f>
        <v>Q4 FY2010</v>
      </c>
      <c r="K9125" s="39" t="str">
        <f>"FY2010"</f>
        <v>FY2010</v>
      </c>
    </row>
    <row r="9126" spans="1:11" ht="12.75" customHeight="1">
      <c r="A9126" s="17"/>
      <c r="B9126" s="116" t="str">
        <f>"Q1 FY2009"</f>
        <v>Q1 FY2009</v>
      </c>
      <c r="C9126" s="116" t="str">
        <f>"Q2 FY2009"</f>
        <v>Q2 FY2009</v>
      </c>
      <c r="D9126" s="116" t="str">
        <f>"Q3 FY2009"</f>
        <v>Q3 FY2009</v>
      </c>
      <c r="E9126" s="116" t="str">
        <f>"Q4 FY2009"</f>
        <v>Q4 FY2009</v>
      </c>
      <c r="F9126" s="117" t="str">
        <f>"Q1 FY2009"</f>
        <v>Q1 FY2009</v>
      </c>
      <c r="G9126" s="116" t="str">
        <f>"Q1 FY2010"</f>
        <v>Q1 FY2010</v>
      </c>
      <c r="H9126" s="116" t="str">
        <f>"Q2 FY2010"</f>
        <v>Q2 FY2010</v>
      </c>
      <c r="I9126" s="116" t="str">
        <f>"Q3 FY2010"</f>
        <v>Q3 FY2010</v>
      </c>
      <c r="J9126" s="116" t="str">
        <f>"Q4 FY2010"</f>
        <v>Q4 FY2010</v>
      </c>
      <c r="K9126" s="117" t="str">
        <f>"Q1 FY2010"</f>
        <v>Q1 FY2010</v>
      </c>
    </row>
    <row r="9127" spans="1:11" ht="12.75" customHeight="1">
      <c r="A9127" s="1" t="str">
        <f>"Gross_Margin_pct_1"</f>
        <v>Gross_Margin_pct_1</v>
      </c>
    </row>
    <row r="9128" spans="1:11" ht="12.75" customHeight="1">
      <c r="B9128" s="27" t="str">
        <f>"Q1 FY2009"</f>
        <v>Q1 FY2009</v>
      </c>
      <c r="C9128" s="28" t="str">
        <f>"Q2 FY2009"</f>
        <v>Q2 FY2009</v>
      </c>
      <c r="D9128" s="28" t="str">
        <f>"Q3 FY2009"</f>
        <v>Q3 FY2009</v>
      </c>
      <c r="E9128" s="28" t="str">
        <f>"Q4 FY2009"</f>
        <v>Q4 FY2009</v>
      </c>
      <c r="F9128" s="39" t="str">
        <f>"FY2009"</f>
        <v>FY2009</v>
      </c>
      <c r="G9128" s="28" t="str">
        <f>"Q1 FY2010"</f>
        <v>Q1 FY2010</v>
      </c>
      <c r="H9128" s="28" t="str">
        <f>"Q2 FY2010"</f>
        <v>Q2 FY2010</v>
      </c>
      <c r="I9128" s="28" t="str">
        <f>"Q3 FY2010"</f>
        <v>Q3 FY2010</v>
      </c>
      <c r="J9128" s="28" t="str">
        <f>"Q4 FY2010"</f>
        <v>Q4 FY2010</v>
      </c>
      <c r="K9128" s="39" t="str">
        <f>"FY2010"</f>
        <v>FY2010</v>
      </c>
    </row>
    <row r="9129" spans="1:11" ht="12.75" customHeight="1">
      <c r="A9129" s="17"/>
      <c r="B9129" s="116">
        <f>DATE(2009,1,1)</f>
        <v>39814</v>
      </c>
      <c r="C9129" s="116">
        <f>DATE(2009,4,1)</f>
        <v>39904</v>
      </c>
      <c r="D9129" s="116">
        <f>DATE(2009,7,1)</f>
        <v>39995</v>
      </c>
      <c r="E9129" s="116">
        <f>DATE(2009,10,1)</f>
        <v>40087</v>
      </c>
      <c r="F9129" s="117">
        <f>DATE(2009,1,1)</f>
        <v>39814</v>
      </c>
      <c r="G9129" s="116">
        <f>DATE(2010,1,1)</f>
        <v>40179</v>
      </c>
      <c r="H9129" s="116">
        <f>DATE(2010,4,1)</f>
        <v>40269</v>
      </c>
      <c r="I9129" s="116">
        <f>DATE(2010,7,1)</f>
        <v>40360</v>
      </c>
      <c r="J9129" s="116">
        <f>DATE(2010,10,1)</f>
        <v>40452</v>
      </c>
      <c r="K9129" s="117">
        <f>DATE(2010,1,1)</f>
        <v>40179</v>
      </c>
    </row>
    <row r="9130" spans="1:11" ht="12.75" customHeight="1">
      <c r="A9130" s="1" t="str">
        <f>"Gross_Margin_pct_2"</f>
        <v>Gross_Margin_pct_2</v>
      </c>
    </row>
    <row r="9131" spans="1:11" ht="12.75" customHeight="1">
      <c r="B9131" s="27" t="str">
        <f>"Q1 FY2009"</f>
        <v>Q1 FY2009</v>
      </c>
      <c r="C9131" s="28" t="str">
        <f>"Q2 FY2009"</f>
        <v>Q2 FY2009</v>
      </c>
      <c r="D9131" s="28" t="str">
        <f>"Q3 FY2009"</f>
        <v>Q3 FY2009</v>
      </c>
      <c r="E9131" s="28" t="str">
        <f>"Q4 FY2009"</f>
        <v>Q4 FY2009</v>
      </c>
      <c r="F9131" s="39" t="str">
        <f>"FY2009"</f>
        <v>FY2009</v>
      </c>
      <c r="G9131" s="28" t="str">
        <f>"Q1 FY2010"</f>
        <v>Q1 FY2010</v>
      </c>
      <c r="H9131" s="28" t="str">
        <f>"Q2 FY2010"</f>
        <v>Q2 FY2010</v>
      </c>
      <c r="I9131" s="28" t="str">
        <f>"Q3 FY2010"</f>
        <v>Q3 FY2010</v>
      </c>
      <c r="J9131" s="28" t="str">
        <f>"Q4 FY2010"</f>
        <v>Q4 FY2010</v>
      </c>
      <c r="K9131" s="39" t="str">
        <f>"FY2010"</f>
        <v>FY2010</v>
      </c>
    </row>
    <row r="9132" spans="1:11" ht="12.75" customHeight="1">
      <c r="A9132" s="17"/>
      <c r="B9132" s="116" t="str">
        <f>"Q1 FY2009"</f>
        <v>Q1 FY2009</v>
      </c>
      <c r="C9132" s="116" t="str">
        <f>"Q2 FY2009"</f>
        <v>Q2 FY2009</v>
      </c>
      <c r="D9132" s="116" t="str">
        <f>"Q3 FY2009"</f>
        <v>Q3 FY2009</v>
      </c>
      <c r="E9132" s="116" t="str">
        <f>"Q4 FY2009"</f>
        <v>Q4 FY2009</v>
      </c>
      <c r="F9132" s="117" t="str">
        <f>"Q1 FY2009"</f>
        <v>Q1 FY2009</v>
      </c>
      <c r="G9132" s="116" t="str">
        <f>"Q1 FY2010"</f>
        <v>Q1 FY2010</v>
      </c>
      <c r="H9132" s="116" t="str">
        <f>"Q2 FY2010"</f>
        <v>Q2 FY2010</v>
      </c>
      <c r="I9132" s="116" t="str">
        <f>"Q3 FY2010"</f>
        <v>Q3 FY2010</v>
      </c>
      <c r="J9132" s="116" t="str">
        <f>"Q4 FY2010"</f>
        <v>Q4 FY2010</v>
      </c>
      <c r="K9132" s="117" t="str">
        <f>"Q1 FY2010"</f>
        <v>Q1 FY2010</v>
      </c>
    </row>
    <row r="9133" spans="1:11" ht="12.75" customHeight="1">
      <c r="A9133" s="1" t="str">
        <f>"Gross_Margin_1"</f>
        <v>Gross_Margin_1</v>
      </c>
    </row>
    <row r="9134" spans="1:11" ht="12.75" customHeight="1">
      <c r="B9134" s="27" t="str">
        <f>"Q1 FY2009"</f>
        <v>Q1 FY2009</v>
      </c>
      <c r="C9134" s="28" t="str">
        <f>"Q2 FY2009"</f>
        <v>Q2 FY2009</v>
      </c>
      <c r="D9134" s="28" t="str">
        <f>"Q3 FY2009"</f>
        <v>Q3 FY2009</v>
      </c>
      <c r="E9134" s="28" t="str">
        <f>"Q4 FY2009"</f>
        <v>Q4 FY2009</v>
      </c>
      <c r="F9134" s="39" t="str">
        <f>"FY2009"</f>
        <v>FY2009</v>
      </c>
      <c r="G9134" s="28" t="str">
        <f>"Q1 FY2010"</f>
        <v>Q1 FY2010</v>
      </c>
      <c r="H9134" s="28" t="str">
        <f>"Q2 FY2010"</f>
        <v>Q2 FY2010</v>
      </c>
      <c r="I9134" s="28" t="str">
        <f>"Q3 FY2010"</f>
        <v>Q3 FY2010</v>
      </c>
      <c r="J9134" s="28" t="str">
        <f>"Q4 FY2010"</f>
        <v>Q4 FY2010</v>
      </c>
      <c r="K9134" s="39" t="str">
        <f>"FY2010"</f>
        <v>FY2010</v>
      </c>
    </row>
    <row r="9135" spans="1:11" ht="12.75" customHeight="1">
      <c r="A9135" s="17"/>
      <c r="B9135" s="116">
        <f>DATE(2009,1,1)</f>
        <v>39814</v>
      </c>
      <c r="C9135" s="116">
        <f>DATE(2009,4,1)</f>
        <v>39904</v>
      </c>
      <c r="D9135" s="116">
        <f>DATE(2009,7,1)</f>
        <v>39995</v>
      </c>
      <c r="E9135" s="116">
        <f>DATE(2009,10,1)</f>
        <v>40087</v>
      </c>
      <c r="F9135" s="117">
        <f>DATE(2009,1,1)</f>
        <v>39814</v>
      </c>
      <c r="G9135" s="116">
        <f>DATE(2010,1,1)</f>
        <v>40179</v>
      </c>
      <c r="H9135" s="116">
        <f>DATE(2010,4,1)</f>
        <v>40269</v>
      </c>
      <c r="I9135" s="116">
        <f>DATE(2010,7,1)</f>
        <v>40360</v>
      </c>
      <c r="J9135" s="116">
        <f>DATE(2010,10,1)</f>
        <v>40452</v>
      </c>
      <c r="K9135" s="117">
        <f>DATE(2010,1,1)</f>
        <v>40179</v>
      </c>
    </row>
    <row r="9136" spans="1:11" ht="12.75" customHeight="1">
      <c r="A9136" s="1" t="str">
        <f>"Gross_Margin_2"</f>
        <v>Gross_Margin_2</v>
      </c>
    </row>
    <row r="9137" spans="1:11" ht="12.75" customHeight="1">
      <c r="B9137" s="27" t="str">
        <f>"Q1 FY2009"</f>
        <v>Q1 FY2009</v>
      </c>
      <c r="C9137" s="28" t="str">
        <f>"Q2 FY2009"</f>
        <v>Q2 FY2009</v>
      </c>
      <c r="D9137" s="28" t="str">
        <f>"Q3 FY2009"</f>
        <v>Q3 FY2009</v>
      </c>
      <c r="E9137" s="28" t="str">
        <f>"Q4 FY2009"</f>
        <v>Q4 FY2009</v>
      </c>
      <c r="F9137" s="39" t="str">
        <f>"FY2009"</f>
        <v>FY2009</v>
      </c>
      <c r="G9137" s="28" t="str">
        <f>"Q1 FY2010"</f>
        <v>Q1 FY2010</v>
      </c>
      <c r="H9137" s="28" t="str">
        <f>"Q2 FY2010"</f>
        <v>Q2 FY2010</v>
      </c>
      <c r="I9137" s="28" t="str">
        <f>"Q3 FY2010"</f>
        <v>Q3 FY2010</v>
      </c>
      <c r="J9137" s="28" t="str">
        <f>"Q4 FY2010"</f>
        <v>Q4 FY2010</v>
      </c>
      <c r="K9137" s="39" t="str">
        <f>"FY2010"</f>
        <v>FY2010</v>
      </c>
    </row>
    <row r="9138" spans="1:11" ht="12.75" customHeight="1">
      <c r="A9138" s="17"/>
      <c r="B9138" s="116" t="str">
        <f>"Q1 FY2009"</f>
        <v>Q1 FY2009</v>
      </c>
      <c r="C9138" s="116" t="str">
        <f>"Q2 FY2009"</f>
        <v>Q2 FY2009</v>
      </c>
      <c r="D9138" s="116" t="str">
        <f>"Q3 FY2009"</f>
        <v>Q3 FY2009</v>
      </c>
      <c r="E9138" s="116" t="str">
        <f>"Q4 FY2009"</f>
        <v>Q4 FY2009</v>
      </c>
      <c r="F9138" s="117" t="str">
        <f>"Q1 FY2009"</f>
        <v>Q1 FY2009</v>
      </c>
      <c r="G9138" s="116" t="str">
        <f>"Q1 FY2010"</f>
        <v>Q1 FY2010</v>
      </c>
      <c r="H9138" s="116" t="str">
        <f>"Q2 FY2010"</f>
        <v>Q2 FY2010</v>
      </c>
      <c r="I9138" s="116" t="str">
        <f>"Q3 FY2010"</f>
        <v>Q3 FY2010</v>
      </c>
      <c r="J9138" s="116" t="str">
        <f>"Q4 FY2010"</f>
        <v>Q4 FY2010</v>
      </c>
      <c r="K9138" s="117" t="str">
        <f>"Q1 FY2010"</f>
        <v>Q1 FY2010</v>
      </c>
    </row>
    <row r="9139" spans="1:11" ht="12.75" customHeight="1">
      <c r="A9139" s="1" t="str">
        <f>"Bluebird_GM_2"</f>
        <v>Bluebird_GM_2</v>
      </c>
    </row>
    <row r="9140" spans="1:11" ht="12.75" customHeight="1">
      <c r="B9140" s="27" t="str">
        <f>"Q1 FY2009"</f>
        <v>Q1 FY2009</v>
      </c>
      <c r="C9140" s="28" t="str">
        <f>"Q2 FY2009"</f>
        <v>Q2 FY2009</v>
      </c>
      <c r="D9140" s="28" t="str">
        <f>"Q3 FY2009"</f>
        <v>Q3 FY2009</v>
      </c>
      <c r="E9140" s="28" t="str">
        <f>"Q4 FY2009"</f>
        <v>Q4 FY2009</v>
      </c>
      <c r="F9140" s="39" t="str">
        <f>"FY2009"</f>
        <v>FY2009</v>
      </c>
      <c r="G9140" s="28" t="str">
        <f>"Q1 FY2010"</f>
        <v>Q1 FY2010</v>
      </c>
      <c r="H9140" s="28" t="str">
        <f>"Q2 FY2010"</f>
        <v>Q2 FY2010</v>
      </c>
      <c r="I9140" s="28" t="str">
        <f>"Q3 FY2010"</f>
        <v>Q3 FY2010</v>
      </c>
      <c r="J9140" s="28" t="str">
        <f>"Q4 FY2010"</f>
        <v>Q4 FY2010</v>
      </c>
      <c r="K9140" s="39" t="str">
        <f>"FY2010"</f>
        <v>FY2010</v>
      </c>
    </row>
    <row r="9141" spans="1:11" ht="12.75" customHeight="1">
      <c r="A9141" s="17"/>
      <c r="B9141" s="116">
        <f>DATE(2009,1,1)</f>
        <v>39814</v>
      </c>
      <c r="C9141" s="116">
        <f>DATE(2009,4,1)</f>
        <v>39904</v>
      </c>
      <c r="D9141" s="116">
        <f>DATE(2009,7,1)</f>
        <v>39995</v>
      </c>
      <c r="E9141" s="116">
        <f>DATE(2009,10,1)</f>
        <v>40087</v>
      </c>
      <c r="F9141" s="117">
        <f>DATE(2009,1,1)</f>
        <v>39814</v>
      </c>
      <c r="G9141" s="116">
        <f>DATE(2010,1,1)</f>
        <v>40179</v>
      </c>
      <c r="H9141" s="116">
        <f>DATE(2010,4,1)</f>
        <v>40269</v>
      </c>
      <c r="I9141" s="116">
        <f>DATE(2010,7,1)</f>
        <v>40360</v>
      </c>
      <c r="J9141" s="116">
        <f>DATE(2010,10,1)</f>
        <v>40452</v>
      </c>
      <c r="K9141" s="117">
        <f>DATE(2010,1,1)</f>
        <v>40179</v>
      </c>
    </row>
    <row r="9142" spans="1:11" ht="12.75" customHeight="1">
      <c r="A9142" s="1" t="str">
        <f>"Bluebird_GM_3"</f>
        <v>Bluebird_GM_3</v>
      </c>
    </row>
    <row r="9143" spans="1:11" ht="12.75" customHeight="1">
      <c r="B9143" s="27" t="str">
        <f>"Q1 FY2009"</f>
        <v>Q1 FY2009</v>
      </c>
      <c r="C9143" s="28" t="str">
        <f>"Q2 FY2009"</f>
        <v>Q2 FY2009</v>
      </c>
      <c r="D9143" s="28" t="str">
        <f>"Q3 FY2009"</f>
        <v>Q3 FY2009</v>
      </c>
      <c r="E9143" s="28" t="str">
        <f>"Q4 FY2009"</f>
        <v>Q4 FY2009</v>
      </c>
      <c r="F9143" s="39" t="str">
        <f>"FY2009"</f>
        <v>FY2009</v>
      </c>
      <c r="G9143" s="28" t="str">
        <f>"Q1 FY2010"</f>
        <v>Q1 FY2010</v>
      </c>
      <c r="H9143" s="28" t="str">
        <f>"Q2 FY2010"</f>
        <v>Q2 FY2010</v>
      </c>
      <c r="I9143" s="28" t="str">
        <f>"Q3 FY2010"</f>
        <v>Q3 FY2010</v>
      </c>
      <c r="J9143" s="28" t="str">
        <f>"Q4 FY2010"</f>
        <v>Q4 FY2010</v>
      </c>
      <c r="K9143" s="39" t="str">
        <f>"FY2010"</f>
        <v>FY2010</v>
      </c>
    </row>
    <row r="9144" spans="1:11" ht="12.75" customHeight="1">
      <c r="A9144" s="17"/>
      <c r="B9144" s="116" t="str">
        <f>"Q1 FY2009"</f>
        <v>Q1 FY2009</v>
      </c>
      <c r="C9144" s="116" t="str">
        <f>"Q2 FY2009"</f>
        <v>Q2 FY2009</v>
      </c>
      <c r="D9144" s="116" t="str">
        <f>"Q3 FY2009"</f>
        <v>Q3 FY2009</v>
      </c>
      <c r="E9144" s="116" t="str">
        <f>"Q4 FY2009"</f>
        <v>Q4 FY2009</v>
      </c>
      <c r="F9144" s="117" t="str">
        <f>"Q1 FY2009"</f>
        <v>Q1 FY2009</v>
      </c>
      <c r="G9144" s="116" t="str">
        <f>"Q1 FY2010"</f>
        <v>Q1 FY2010</v>
      </c>
      <c r="H9144" s="116" t="str">
        <f>"Q2 FY2010"</f>
        <v>Q2 FY2010</v>
      </c>
      <c r="I9144" s="116" t="str">
        <f>"Q3 FY2010"</f>
        <v>Q3 FY2010</v>
      </c>
      <c r="J9144" s="116" t="str">
        <f>"Q4 FY2010"</f>
        <v>Q4 FY2010</v>
      </c>
      <c r="K9144" s="117" t="str">
        <f>"Q1 FY2010"</f>
        <v>Q1 FY2010</v>
      </c>
    </row>
    <row r="9145" spans="1:11" ht="12.75" customHeight="1">
      <c r="A9145" s="1" t="str">
        <f>"Bluebird_Rev_2"</f>
        <v>Bluebird_Rev_2</v>
      </c>
    </row>
    <row r="9146" spans="1:11" ht="12.75" customHeight="1">
      <c r="B9146" s="27" t="str">
        <f>"Q1 FY2009"</f>
        <v>Q1 FY2009</v>
      </c>
      <c r="C9146" s="28" t="str">
        <f>"Q2 FY2009"</f>
        <v>Q2 FY2009</v>
      </c>
      <c r="D9146" s="28" t="str">
        <f>"Q3 FY2009"</f>
        <v>Q3 FY2009</v>
      </c>
      <c r="E9146" s="28" t="str">
        <f>"Q4 FY2009"</f>
        <v>Q4 FY2009</v>
      </c>
      <c r="F9146" s="39" t="str">
        <f>"FY2009"</f>
        <v>FY2009</v>
      </c>
      <c r="G9146" s="28" t="str">
        <f>"Q1 FY2010"</f>
        <v>Q1 FY2010</v>
      </c>
      <c r="H9146" s="28" t="str">
        <f>"Q2 FY2010"</f>
        <v>Q2 FY2010</v>
      </c>
      <c r="I9146" s="28" t="str">
        <f>"Q3 FY2010"</f>
        <v>Q3 FY2010</v>
      </c>
      <c r="J9146" s="28" t="str">
        <f>"Q4 FY2010"</f>
        <v>Q4 FY2010</v>
      </c>
      <c r="K9146" s="39" t="str">
        <f>"FY2010"</f>
        <v>FY2010</v>
      </c>
    </row>
    <row r="9147" spans="1:11" ht="12.75" customHeight="1">
      <c r="A9147" s="17"/>
      <c r="B9147" s="116">
        <f>DATE(2009,1,1)</f>
        <v>39814</v>
      </c>
      <c r="C9147" s="116">
        <f>DATE(2009,4,1)</f>
        <v>39904</v>
      </c>
      <c r="D9147" s="116">
        <f>DATE(2009,7,1)</f>
        <v>39995</v>
      </c>
      <c r="E9147" s="116">
        <f>DATE(2009,10,1)</f>
        <v>40087</v>
      </c>
      <c r="F9147" s="117">
        <f>DATE(2009,1,1)</f>
        <v>39814</v>
      </c>
      <c r="G9147" s="116">
        <f>DATE(2010,1,1)</f>
        <v>40179</v>
      </c>
      <c r="H9147" s="116">
        <f>DATE(2010,4,1)</f>
        <v>40269</v>
      </c>
      <c r="I9147" s="116">
        <f>DATE(2010,7,1)</f>
        <v>40360</v>
      </c>
      <c r="J9147" s="116">
        <f>DATE(2010,10,1)</f>
        <v>40452</v>
      </c>
      <c r="K9147" s="117">
        <f>DATE(2010,1,1)</f>
        <v>40179</v>
      </c>
    </row>
    <row r="9148" spans="1:11" ht="12.75" customHeight="1">
      <c r="A9148" s="1" t="str">
        <f>"Bluebird_Rev_3"</f>
        <v>Bluebird_Rev_3</v>
      </c>
    </row>
    <row r="9149" spans="1:11" ht="12.75" customHeight="1">
      <c r="B9149" s="27" t="str">
        <f>"Q1 FY2009"</f>
        <v>Q1 FY2009</v>
      </c>
      <c r="C9149" s="28" t="str">
        <f>"Q2 FY2009"</f>
        <v>Q2 FY2009</v>
      </c>
      <c r="D9149" s="28" t="str">
        <f>"Q3 FY2009"</f>
        <v>Q3 FY2009</v>
      </c>
      <c r="E9149" s="28" t="str">
        <f>"Q4 FY2009"</f>
        <v>Q4 FY2009</v>
      </c>
      <c r="F9149" s="39" t="str">
        <f>"FY2009"</f>
        <v>FY2009</v>
      </c>
      <c r="G9149" s="28" t="str">
        <f>"Q1 FY2010"</f>
        <v>Q1 FY2010</v>
      </c>
      <c r="H9149" s="28" t="str">
        <f>"Q2 FY2010"</f>
        <v>Q2 FY2010</v>
      </c>
      <c r="I9149" s="28" t="str">
        <f>"Q3 FY2010"</f>
        <v>Q3 FY2010</v>
      </c>
      <c r="J9149" s="28" t="str">
        <f>"Q4 FY2010"</f>
        <v>Q4 FY2010</v>
      </c>
      <c r="K9149" s="39" t="str">
        <f>"FY2010"</f>
        <v>FY2010</v>
      </c>
    </row>
    <row r="9150" spans="1:11" ht="12.75" customHeight="1">
      <c r="A9150" s="17"/>
      <c r="B9150" s="116" t="str">
        <f>"Q1 FY2009"</f>
        <v>Q1 FY2009</v>
      </c>
      <c r="C9150" s="116" t="str">
        <f>"Q2 FY2009"</f>
        <v>Q2 FY2009</v>
      </c>
      <c r="D9150" s="116" t="str">
        <f>"Q3 FY2009"</f>
        <v>Q3 FY2009</v>
      </c>
      <c r="E9150" s="116" t="str">
        <f>"Q4 FY2009"</f>
        <v>Q4 FY2009</v>
      </c>
      <c r="F9150" s="117" t="str">
        <f>"Q1 FY2009"</f>
        <v>Q1 FY2009</v>
      </c>
      <c r="G9150" s="116" t="str">
        <f>"Q1 FY2010"</f>
        <v>Q1 FY2010</v>
      </c>
      <c r="H9150" s="116" t="str">
        <f>"Q2 FY2010"</f>
        <v>Q2 FY2010</v>
      </c>
      <c r="I9150" s="116" t="str">
        <f>"Q3 FY2010"</f>
        <v>Q3 FY2010</v>
      </c>
      <c r="J9150" s="116" t="str">
        <f>"Q4 FY2010"</f>
        <v>Q4 FY2010</v>
      </c>
      <c r="K9150" s="117" t="str">
        <f>"Q1 FY2010"</f>
        <v>Q1 FY2010</v>
      </c>
    </row>
  </sheetData>
  <mergeCells count="2">
    <mergeCell ref="A1:F1"/>
    <mergeCell ref="A2:F2"/>
  </mergeCells>
  <pageMargins left="0.25" right="0.25" top="0.5" bottom="0.5" header="0.5" footer="0.5"/>
  <pageSetup paperSize="9" fitToHeight="32767"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sheetPr>
    <outlinePr summaryBelow="0" summaryRight="0"/>
    <pageSetUpPr fitToPage="1"/>
  </sheetPr>
  <dimension ref="A1:L340"/>
  <sheetViews>
    <sheetView zoomScaleNormal="100" workbookViewId="0"/>
  </sheetViews>
  <sheetFormatPr defaultRowHeight="12.75" customHeight="1"/>
  <cols>
    <col min="1" max="1" width="20" customWidth="1"/>
    <col min="2" max="12" width="12.42578125" customWidth="1"/>
  </cols>
  <sheetData>
    <row r="1" spans="1:11" ht="12.75" customHeight="1">
      <c r="A1" s="169" t="str">
        <f>Inputs!D7</f>
        <v>ABC Corp.</v>
      </c>
      <c r="B1" s="169"/>
      <c r="C1" s="169"/>
      <c r="D1" s="169"/>
      <c r="E1" s="169"/>
      <c r="F1" s="169"/>
    </row>
    <row r="2" spans="1:11" ht="12.75" customHeight="1">
      <c r="A2" s="169" t="str">
        <f>"Marketing &amp; Sales"&amp;" Program Margins"</f>
        <v>Marketing &amp; Sales Program Margins</v>
      </c>
      <c r="B2" s="169"/>
      <c r="C2" s="169"/>
      <c r="D2" s="169"/>
      <c r="E2" s="169"/>
      <c r="F2" s="169"/>
    </row>
    <row r="3" spans="1:11" ht="12.75" customHeight="1">
      <c r="A3" s="1" t="str">
        <f>Labels!B18</f>
        <v>Gross Margin %</v>
      </c>
    </row>
    <row r="4" spans="1:11" ht="12.75" customHeight="1">
      <c r="A4" s="3" t="str">
        <f>Labels!D95</f>
        <v>Products</v>
      </c>
      <c r="B4" s="27" t="str">
        <f>"Q1 FY2009"</f>
        <v>Q1 FY2009</v>
      </c>
      <c r="C4" s="28" t="str">
        <f>"Q2 FY2009"</f>
        <v>Q2 FY2009</v>
      </c>
      <c r="D4" s="28" t="str">
        <f>"Q3 FY2009"</f>
        <v>Q3 FY2009</v>
      </c>
      <c r="E4" s="28" t="str">
        <f>"Q4 FY2009"</f>
        <v>Q4 FY2009</v>
      </c>
      <c r="F4" s="39" t="str">
        <f>"FY2009"</f>
        <v>FY2009</v>
      </c>
      <c r="G4" s="28" t="str">
        <f>"Q1 FY2010"</f>
        <v>Q1 FY2010</v>
      </c>
      <c r="H4" s="28" t="str">
        <f>"Q2 FY2010"</f>
        <v>Q2 FY2010</v>
      </c>
      <c r="I4" s="28" t="str">
        <f>"Q3 FY2010"</f>
        <v>Q3 FY2010</v>
      </c>
      <c r="J4" s="28" t="str">
        <f>"Q4 FY2010"</f>
        <v>Q4 FY2010</v>
      </c>
      <c r="K4" s="39" t="str">
        <f>"FY2010"</f>
        <v>FY2010</v>
      </c>
    </row>
    <row r="5" spans="1:11" ht="12.75" customHeight="1">
      <c r="A5" s="52" t="str">
        <f>Labels!B95</f>
        <v>Product 1</v>
      </c>
      <c r="B5" s="105"/>
      <c r="C5" s="105"/>
      <c r="D5" s="105"/>
      <c r="E5" s="105"/>
      <c r="F5" s="47"/>
      <c r="G5" s="105"/>
      <c r="H5" s="105"/>
      <c r="I5" s="105"/>
      <c r="J5" s="105"/>
      <c r="K5" s="47"/>
    </row>
    <row r="6" spans="1:11" ht="12.75" customHeight="1">
      <c r="A6" s="55" t="str">
        <f>"   "&amp;Labels!B69</f>
        <v xml:space="preserve">   Customer 1</v>
      </c>
      <c r="B6" s="118">
        <f>Inputs!D201</f>
        <v>1</v>
      </c>
      <c r="C6" s="118">
        <f>Inputs!E201</f>
        <v>1</v>
      </c>
      <c r="D6" s="118">
        <f>Inputs!F201</f>
        <v>1</v>
      </c>
      <c r="E6" s="118">
        <f>Inputs!G201</f>
        <v>1</v>
      </c>
      <c r="F6" s="49">
        <f>AVERAGE(Inputs!D201:G201)</f>
        <v>1</v>
      </c>
      <c r="G6" s="118">
        <f>Inputs!I201</f>
        <v>1</v>
      </c>
      <c r="H6" s="118">
        <f>Inputs!J201</f>
        <v>1</v>
      </c>
      <c r="I6" s="118">
        <f>Inputs!K201</f>
        <v>1</v>
      </c>
      <c r="J6" s="118">
        <f>Inputs!L201</f>
        <v>1</v>
      </c>
      <c r="K6" s="49">
        <f>AVERAGE(Inputs!I201:L201)</f>
        <v>1</v>
      </c>
    </row>
    <row r="7" spans="1:11" ht="12.75" customHeight="1">
      <c r="A7" s="55" t="str">
        <f>"   "&amp;Labels!B70</f>
        <v xml:space="preserve">   Customer 2</v>
      </c>
      <c r="B7" s="118">
        <f>Inputs!D202</f>
        <v>1</v>
      </c>
      <c r="C7" s="118">
        <f>Inputs!E202</f>
        <v>1</v>
      </c>
      <c r="D7" s="118">
        <f>Inputs!F202</f>
        <v>1</v>
      </c>
      <c r="E7" s="118">
        <f>Inputs!G202</f>
        <v>1</v>
      </c>
      <c r="F7" s="49">
        <f>AVERAGE(Inputs!D202:G202)</f>
        <v>1</v>
      </c>
      <c r="G7" s="118">
        <f>Inputs!I202</f>
        <v>1</v>
      </c>
      <c r="H7" s="118">
        <f>Inputs!J202</f>
        <v>1</v>
      </c>
      <c r="I7" s="118">
        <f>Inputs!K202</f>
        <v>1</v>
      </c>
      <c r="J7" s="118">
        <f>Inputs!L202</f>
        <v>1</v>
      </c>
      <c r="K7" s="49">
        <f>AVERAGE(Inputs!I202:L202)</f>
        <v>1</v>
      </c>
    </row>
    <row r="8" spans="1:11" ht="12.75" customHeight="1">
      <c r="A8" s="55" t="str">
        <f>"   "&amp;Labels!B71</f>
        <v xml:space="preserve">   Customer 3</v>
      </c>
      <c r="B8" s="118">
        <f>Inputs!D203</f>
        <v>1</v>
      </c>
      <c r="C8" s="118">
        <f>Inputs!E203</f>
        <v>1</v>
      </c>
      <c r="D8" s="118">
        <f>Inputs!F203</f>
        <v>1</v>
      </c>
      <c r="E8" s="118">
        <f>Inputs!G203</f>
        <v>1</v>
      </c>
      <c r="F8" s="49">
        <f>AVERAGE(Inputs!D203:G203)</f>
        <v>1</v>
      </c>
      <c r="G8" s="118">
        <f>Inputs!I203</f>
        <v>1</v>
      </c>
      <c r="H8" s="118">
        <f>Inputs!J203</f>
        <v>1</v>
      </c>
      <c r="I8" s="118">
        <f>Inputs!K203</f>
        <v>1</v>
      </c>
      <c r="J8" s="118">
        <f>Inputs!L203</f>
        <v>1</v>
      </c>
      <c r="K8" s="49">
        <f>AVERAGE(Inputs!I203:L203)</f>
        <v>1</v>
      </c>
    </row>
    <row r="9" spans="1:11" ht="12.75" customHeight="1">
      <c r="A9" s="55" t="str">
        <f>"   "&amp;Labels!B72</f>
        <v xml:space="preserve">   Customer 4</v>
      </c>
      <c r="B9" s="118">
        <f>Inputs!D204</f>
        <v>1</v>
      </c>
      <c r="C9" s="118">
        <f>Inputs!E204</f>
        <v>1</v>
      </c>
      <c r="D9" s="118">
        <f>Inputs!F204</f>
        <v>1</v>
      </c>
      <c r="E9" s="118">
        <f>Inputs!G204</f>
        <v>1</v>
      </c>
      <c r="F9" s="49">
        <f>AVERAGE(Inputs!D204:G204)</f>
        <v>1</v>
      </c>
      <c r="G9" s="118">
        <f>Inputs!I204</f>
        <v>1</v>
      </c>
      <c r="H9" s="118">
        <f>Inputs!J204</f>
        <v>1</v>
      </c>
      <c r="I9" s="118">
        <f>Inputs!K204</f>
        <v>1</v>
      </c>
      <c r="J9" s="118">
        <f>Inputs!L204</f>
        <v>1</v>
      </c>
      <c r="K9" s="49">
        <f>AVERAGE(Inputs!I204:L204)</f>
        <v>1</v>
      </c>
    </row>
    <row r="10" spans="1:11" ht="12.75" customHeight="1">
      <c r="A10" s="55" t="str">
        <f>"   "&amp;Labels!B73</f>
        <v xml:space="preserve">   Customer 5</v>
      </c>
      <c r="B10" s="118">
        <f>Inputs!D205</f>
        <v>1</v>
      </c>
      <c r="C10" s="118">
        <f>Inputs!E205</f>
        <v>1</v>
      </c>
      <c r="D10" s="118">
        <f>Inputs!F205</f>
        <v>1</v>
      </c>
      <c r="E10" s="118">
        <f>Inputs!G205</f>
        <v>1</v>
      </c>
      <c r="F10" s="49">
        <f>AVERAGE(Inputs!D205:G205)</f>
        <v>1</v>
      </c>
      <c r="G10" s="118">
        <f>Inputs!I205</f>
        <v>1</v>
      </c>
      <c r="H10" s="118">
        <f>Inputs!J205</f>
        <v>1</v>
      </c>
      <c r="I10" s="118">
        <f>Inputs!K205</f>
        <v>1</v>
      </c>
      <c r="J10" s="118">
        <f>Inputs!L205</f>
        <v>1</v>
      </c>
      <c r="K10" s="49">
        <f>AVERAGE(Inputs!I205:L205)</f>
        <v>1</v>
      </c>
    </row>
    <row r="11" spans="1:11" ht="12.75" customHeight="1">
      <c r="A11" s="55" t="str">
        <f>"   "&amp;Labels!B74</f>
        <v xml:space="preserve">   Customer 6</v>
      </c>
      <c r="B11" s="118">
        <f>Inputs!D206</f>
        <v>1</v>
      </c>
      <c r="C11" s="118">
        <f>Inputs!E206</f>
        <v>1</v>
      </c>
      <c r="D11" s="118">
        <f>Inputs!F206</f>
        <v>1</v>
      </c>
      <c r="E11" s="118">
        <f>Inputs!G206</f>
        <v>1</v>
      </c>
      <c r="F11" s="49">
        <f>AVERAGE(Inputs!D206:G206)</f>
        <v>1</v>
      </c>
      <c r="G11" s="118">
        <f>Inputs!I206</f>
        <v>1</v>
      </c>
      <c r="H11" s="118">
        <f>Inputs!J206</f>
        <v>1</v>
      </c>
      <c r="I11" s="118">
        <f>Inputs!K206</f>
        <v>1</v>
      </c>
      <c r="J11" s="118">
        <f>Inputs!L206</f>
        <v>1</v>
      </c>
      <c r="K11" s="49">
        <f>AVERAGE(Inputs!I206:L206)</f>
        <v>1</v>
      </c>
    </row>
    <row r="12" spans="1:11" ht="12.75" customHeight="1">
      <c r="A12" s="55" t="str">
        <f>"   "&amp;Labels!B75</f>
        <v xml:space="preserve">   Customer 7</v>
      </c>
      <c r="B12" s="118">
        <f>Inputs!D207</f>
        <v>1</v>
      </c>
      <c r="C12" s="118">
        <f>Inputs!E207</f>
        <v>1</v>
      </c>
      <c r="D12" s="118">
        <f>Inputs!F207</f>
        <v>1</v>
      </c>
      <c r="E12" s="118">
        <f>Inputs!G207</f>
        <v>1</v>
      </c>
      <c r="F12" s="49">
        <f>AVERAGE(Inputs!D207:G207)</f>
        <v>1</v>
      </c>
      <c r="G12" s="118">
        <f>Inputs!I207</f>
        <v>1</v>
      </c>
      <c r="H12" s="118">
        <f>Inputs!J207</f>
        <v>1</v>
      </c>
      <c r="I12" s="118">
        <f>Inputs!K207</f>
        <v>1</v>
      </c>
      <c r="J12" s="118">
        <f>Inputs!L207</f>
        <v>1</v>
      </c>
      <c r="K12" s="49">
        <f>AVERAGE(Inputs!I207:L207)</f>
        <v>1</v>
      </c>
    </row>
    <row r="13" spans="1:11" ht="12.75" customHeight="1">
      <c r="A13" s="55" t="str">
        <f>"   "&amp;Labels!B76</f>
        <v xml:space="preserve">   Customer 8</v>
      </c>
      <c r="B13" s="118">
        <f>Inputs!D208</f>
        <v>1</v>
      </c>
      <c r="C13" s="118">
        <f>Inputs!E208</f>
        <v>1</v>
      </c>
      <c r="D13" s="118">
        <f>Inputs!F208</f>
        <v>1</v>
      </c>
      <c r="E13" s="118">
        <f>Inputs!G208</f>
        <v>1</v>
      </c>
      <c r="F13" s="49">
        <f>AVERAGE(Inputs!D208:G208)</f>
        <v>1</v>
      </c>
      <c r="G13" s="118">
        <f>Inputs!I208</f>
        <v>1</v>
      </c>
      <c r="H13" s="118">
        <f>Inputs!J208</f>
        <v>1</v>
      </c>
      <c r="I13" s="118">
        <f>Inputs!K208</f>
        <v>1</v>
      </c>
      <c r="J13" s="118">
        <f>Inputs!L208</f>
        <v>1</v>
      </c>
      <c r="K13" s="49">
        <f>AVERAGE(Inputs!I208:L208)</f>
        <v>1</v>
      </c>
    </row>
    <row r="14" spans="1:11" ht="12.75" customHeight="1">
      <c r="A14" s="55" t="str">
        <f>"   "&amp;Labels!B77</f>
        <v xml:space="preserve">   Customer 9</v>
      </c>
      <c r="B14" s="118">
        <f>Inputs!D209</f>
        <v>1</v>
      </c>
      <c r="C14" s="118">
        <f>Inputs!E209</f>
        <v>1</v>
      </c>
      <c r="D14" s="118">
        <f>Inputs!F209</f>
        <v>1</v>
      </c>
      <c r="E14" s="118">
        <f>Inputs!G209</f>
        <v>1</v>
      </c>
      <c r="F14" s="49">
        <f>AVERAGE(Inputs!D209:G209)</f>
        <v>1</v>
      </c>
      <c r="G14" s="118">
        <f>Inputs!I209</f>
        <v>1</v>
      </c>
      <c r="H14" s="118">
        <f>Inputs!J209</f>
        <v>1</v>
      </c>
      <c r="I14" s="118">
        <f>Inputs!K209</f>
        <v>1</v>
      </c>
      <c r="J14" s="118">
        <f>Inputs!L209</f>
        <v>1</v>
      </c>
      <c r="K14" s="49">
        <f>AVERAGE(Inputs!I209:L209)</f>
        <v>1</v>
      </c>
    </row>
    <row r="15" spans="1:11" ht="12.75" customHeight="1">
      <c r="A15" s="55" t="str">
        <f>"   "&amp;Labels!B78</f>
        <v xml:space="preserve">   Customer 10</v>
      </c>
      <c r="B15" s="118">
        <f>Inputs!D210</f>
        <v>1</v>
      </c>
      <c r="C15" s="118">
        <f>Inputs!E210</f>
        <v>1</v>
      </c>
      <c r="D15" s="118">
        <f>Inputs!F210</f>
        <v>1</v>
      </c>
      <c r="E15" s="118">
        <f>Inputs!G210</f>
        <v>1</v>
      </c>
      <c r="F15" s="49">
        <f>AVERAGE(Inputs!D210:G210)</f>
        <v>1</v>
      </c>
      <c r="G15" s="118">
        <f>Inputs!I210</f>
        <v>1</v>
      </c>
      <c r="H15" s="118">
        <f>Inputs!J210</f>
        <v>1</v>
      </c>
      <c r="I15" s="118">
        <f>Inputs!K210</f>
        <v>1</v>
      </c>
      <c r="J15" s="118">
        <f>Inputs!L210</f>
        <v>1</v>
      </c>
      <c r="K15" s="49">
        <f>AVERAGE(Inputs!I210:L210)</f>
        <v>1</v>
      </c>
    </row>
    <row r="16" spans="1:11" ht="12.75" customHeight="1">
      <c r="A16" s="63" t="str">
        <f>"   "&amp;Labels!C68</f>
        <v xml:space="preserve">   Total</v>
      </c>
      <c r="B16" s="107">
        <f>AVERAGE(Inputs!D201:D210)</f>
        <v>1</v>
      </c>
      <c r="C16" s="107">
        <f>AVERAGE(Inputs!E201:E210)</f>
        <v>1</v>
      </c>
      <c r="D16" s="107">
        <f>AVERAGE(Inputs!F201:F210)</f>
        <v>1</v>
      </c>
      <c r="E16" s="107">
        <f>AVERAGE(Inputs!G201:G210)</f>
        <v>1</v>
      </c>
      <c r="F16" s="49">
        <f>AVERAGE(B16:E16)</f>
        <v>1</v>
      </c>
      <c r="G16" s="107">
        <f>AVERAGE(Inputs!I201:I210)</f>
        <v>1</v>
      </c>
      <c r="H16" s="107">
        <f>AVERAGE(Inputs!J201:J210)</f>
        <v>1</v>
      </c>
      <c r="I16" s="107">
        <f>AVERAGE(Inputs!K201:K210)</f>
        <v>1</v>
      </c>
      <c r="J16" s="107">
        <f>AVERAGE(Inputs!L201:L210)</f>
        <v>1</v>
      </c>
      <c r="K16" s="49">
        <f>AVERAGE(G16:J16)</f>
        <v>1</v>
      </c>
    </row>
    <row r="17" spans="1:11" ht="12.75" customHeight="1">
      <c r="A17" s="63" t="str">
        <f>Labels!B96</f>
        <v>Product 2</v>
      </c>
      <c r="B17" s="107"/>
      <c r="C17" s="107"/>
      <c r="D17" s="107"/>
      <c r="E17" s="107"/>
      <c r="F17" s="49"/>
      <c r="G17" s="107"/>
      <c r="H17" s="107"/>
      <c r="I17" s="107"/>
      <c r="J17" s="107"/>
      <c r="K17" s="49"/>
    </row>
    <row r="18" spans="1:11" ht="12.75" customHeight="1">
      <c r="A18" s="55" t="str">
        <f>"   "&amp;Labels!B69</f>
        <v xml:space="preserve">   Customer 1</v>
      </c>
      <c r="B18" s="118">
        <f>Inputs!D211</f>
        <v>1</v>
      </c>
      <c r="C18" s="118">
        <f>Inputs!E211</f>
        <v>1</v>
      </c>
      <c r="D18" s="118">
        <f>Inputs!F211</f>
        <v>1</v>
      </c>
      <c r="E18" s="118">
        <f>Inputs!G211</f>
        <v>1</v>
      </c>
      <c r="F18" s="49">
        <f>AVERAGE(Inputs!D211:G211)</f>
        <v>1</v>
      </c>
      <c r="G18" s="118">
        <f>Inputs!I211</f>
        <v>1</v>
      </c>
      <c r="H18" s="118">
        <f>Inputs!J211</f>
        <v>1</v>
      </c>
      <c r="I18" s="118">
        <f>Inputs!K211</f>
        <v>1</v>
      </c>
      <c r="J18" s="118">
        <f>Inputs!L211</f>
        <v>1</v>
      </c>
      <c r="K18" s="49">
        <f>AVERAGE(Inputs!I211:L211)</f>
        <v>1</v>
      </c>
    </row>
    <row r="19" spans="1:11" ht="12.75" customHeight="1">
      <c r="A19" s="55" t="str">
        <f>"   "&amp;Labels!B70</f>
        <v xml:space="preserve">   Customer 2</v>
      </c>
      <c r="B19" s="118">
        <f>Inputs!D212</f>
        <v>1</v>
      </c>
      <c r="C19" s="118">
        <f>Inputs!E212</f>
        <v>1</v>
      </c>
      <c r="D19" s="118">
        <f>Inputs!F212</f>
        <v>1</v>
      </c>
      <c r="E19" s="118">
        <f>Inputs!G212</f>
        <v>1</v>
      </c>
      <c r="F19" s="49">
        <f>AVERAGE(Inputs!D212:G212)</f>
        <v>1</v>
      </c>
      <c r="G19" s="118">
        <f>Inputs!I212</f>
        <v>1</v>
      </c>
      <c r="H19" s="118">
        <f>Inputs!J212</f>
        <v>1</v>
      </c>
      <c r="I19" s="118">
        <f>Inputs!K212</f>
        <v>1</v>
      </c>
      <c r="J19" s="118">
        <f>Inputs!L212</f>
        <v>1</v>
      </c>
      <c r="K19" s="49">
        <f>AVERAGE(Inputs!I212:L212)</f>
        <v>1</v>
      </c>
    </row>
    <row r="20" spans="1:11" ht="12.75" customHeight="1">
      <c r="A20" s="55" t="str">
        <f>"   "&amp;Labels!B71</f>
        <v xml:space="preserve">   Customer 3</v>
      </c>
      <c r="B20" s="118">
        <f>Inputs!D213</f>
        <v>1</v>
      </c>
      <c r="C20" s="118">
        <f>Inputs!E213</f>
        <v>1</v>
      </c>
      <c r="D20" s="118">
        <f>Inputs!F213</f>
        <v>1</v>
      </c>
      <c r="E20" s="118">
        <f>Inputs!G213</f>
        <v>1</v>
      </c>
      <c r="F20" s="49">
        <f>AVERAGE(Inputs!D213:G213)</f>
        <v>1</v>
      </c>
      <c r="G20" s="118">
        <f>Inputs!I213</f>
        <v>1</v>
      </c>
      <c r="H20" s="118">
        <f>Inputs!J213</f>
        <v>1</v>
      </c>
      <c r="I20" s="118">
        <f>Inputs!K213</f>
        <v>1</v>
      </c>
      <c r="J20" s="118">
        <f>Inputs!L213</f>
        <v>1</v>
      </c>
      <c r="K20" s="49">
        <f>AVERAGE(Inputs!I213:L213)</f>
        <v>1</v>
      </c>
    </row>
    <row r="21" spans="1:11" ht="12.75" customHeight="1">
      <c r="A21" s="55" t="str">
        <f>"   "&amp;Labels!B72</f>
        <v xml:space="preserve">   Customer 4</v>
      </c>
      <c r="B21" s="118">
        <f>Inputs!D214</f>
        <v>1</v>
      </c>
      <c r="C21" s="118">
        <f>Inputs!E214</f>
        <v>1</v>
      </c>
      <c r="D21" s="118">
        <f>Inputs!F214</f>
        <v>1</v>
      </c>
      <c r="E21" s="118">
        <f>Inputs!G214</f>
        <v>1</v>
      </c>
      <c r="F21" s="49">
        <f>AVERAGE(Inputs!D214:G214)</f>
        <v>1</v>
      </c>
      <c r="G21" s="118">
        <f>Inputs!I214</f>
        <v>1</v>
      </c>
      <c r="H21" s="118">
        <f>Inputs!J214</f>
        <v>1</v>
      </c>
      <c r="I21" s="118">
        <f>Inputs!K214</f>
        <v>1</v>
      </c>
      <c r="J21" s="118">
        <f>Inputs!L214</f>
        <v>1</v>
      </c>
      <c r="K21" s="49">
        <f>AVERAGE(Inputs!I214:L214)</f>
        <v>1</v>
      </c>
    </row>
    <row r="22" spans="1:11" ht="12.75" customHeight="1">
      <c r="A22" s="55" t="str">
        <f>"   "&amp;Labels!B73</f>
        <v xml:space="preserve">   Customer 5</v>
      </c>
      <c r="B22" s="118">
        <f>Inputs!D215</f>
        <v>1</v>
      </c>
      <c r="C22" s="118">
        <f>Inputs!E215</f>
        <v>1</v>
      </c>
      <c r="D22" s="118">
        <f>Inputs!F215</f>
        <v>1</v>
      </c>
      <c r="E22" s="118">
        <f>Inputs!G215</f>
        <v>1</v>
      </c>
      <c r="F22" s="49">
        <f>AVERAGE(Inputs!D215:G215)</f>
        <v>1</v>
      </c>
      <c r="G22" s="118">
        <f>Inputs!I215</f>
        <v>1</v>
      </c>
      <c r="H22" s="118">
        <f>Inputs!J215</f>
        <v>1</v>
      </c>
      <c r="I22" s="118">
        <f>Inputs!K215</f>
        <v>1</v>
      </c>
      <c r="J22" s="118">
        <f>Inputs!L215</f>
        <v>1</v>
      </c>
      <c r="K22" s="49">
        <f>AVERAGE(Inputs!I215:L215)</f>
        <v>1</v>
      </c>
    </row>
    <row r="23" spans="1:11" ht="12.75" customHeight="1">
      <c r="A23" s="55" t="str">
        <f>"   "&amp;Labels!B74</f>
        <v xml:space="preserve">   Customer 6</v>
      </c>
      <c r="B23" s="118">
        <f>Inputs!D216</f>
        <v>1</v>
      </c>
      <c r="C23" s="118">
        <f>Inputs!E216</f>
        <v>1</v>
      </c>
      <c r="D23" s="118">
        <f>Inputs!F216</f>
        <v>1</v>
      </c>
      <c r="E23" s="118">
        <f>Inputs!G216</f>
        <v>1</v>
      </c>
      <c r="F23" s="49">
        <f>AVERAGE(Inputs!D216:G216)</f>
        <v>1</v>
      </c>
      <c r="G23" s="118">
        <f>Inputs!I216</f>
        <v>1</v>
      </c>
      <c r="H23" s="118">
        <f>Inputs!J216</f>
        <v>1</v>
      </c>
      <c r="I23" s="118">
        <f>Inputs!K216</f>
        <v>1</v>
      </c>
      <c r="J23" s="118">
        <f>Inputs!L216</f>
        <v>1</v>
      </c>
      <c r="K23" s="49">
        <f>AVERAGE(Inputs!I216:L216)</f>
        <v>1</v>
      </c>
    </row>
    <row r="24" spans="1:11" ht="12.75" customHeight="1">
      <c r="A24" s="55" t="str">
        <f>"   "&amp;Labels!B75</f>
        <v xml:space="preserve">   Customer 7</v>
      </c>
      <c r="B24" s="118">
        <f>Inputs!D217</f>
        <v>1</v>
      </c>
      <c r="C24" s="118">
        <f>Inputs!E217</f>
        <v>1</v>
      </c>
      <c r="D24" s="118">
        <f>Inputs!F217</f>
        <v>1</v>
      </c>
      <c r="E24" s="118">
        <f>Inputs!G217</f>
        <v>1</v>
      </c>
      <c r="F24" s="49">
        <f>AVERAGE(Inputs!D217:G217)</f>
        <v>1</v>
      </c>
      <c r="G24" s="118">
        <f>Inputs!I217</f>
        <v>1</v>
      </c>
      <c r="H24" s="118">
        <f>Inputs!J217</f>
        <v>1</v>
      </c>
      <c r="I24" s="118">
        <f>Inputs!K217</f>
        <v>1</v>
      </c>
      <c r="J24" s="118">
        <f>Inputs!L217</f>
        <v>1</v>
      </c>
      <c r="K24" s="49">
        <f>AVERAGE(Inputs!I217:L217)</f>
        <v>1</v>
      </c>
    </row>
    <row r="25" spans="1:11" ht="12.75" customHeight="1">
      <c r="A25" s="55" t="str">
        <f>"   "&amp;Labels!B76</f>
        <v xml:space="preserve">   Customer 8</v>
      </c>
      <c r="B25" s="118">
        <f>Inputs!D218</f>
        <v>1</v>
      </c>
      <c r="C25" s="118">
        <f>Inputs!E218</f>
        <v>1</v>
      </c>
      <c r="D25" s="118">
        <f>Inputs!F218</f>
        <v>1</v>
      </c>
      <c r="E25" s="118">
        <f>Inputs!G218</f>
        <v>1</v>
      </c>
      <c r="F25" s="49">
        <f>AVERAGE(Inputs!D218:G218)</f>
        <v>1</v>
      </c>
      <c r="G25" s="118">
        <f>Inputs!I218</f>
        <v>1</v>
      </c>
      <c r="H25" s="118">
        <f>Inputs!J218</f>
        <v>1</v>
      </c>
      <c r="I25" s="118">
        <f>Inputs!K218</f>
        <v>1</v>
      </c>
      <c r="J25" s="118">
        <f>Inputs!L218</f>
        <v>1</v>
      </c>
      <c r="K25" s="49">
        <f>AVERAGE(Inputs!I218:L218)</f>
        <v>1</v>
      </c>
    </row>
    <row r="26" spans="1:11" ht="12.75" customHeight="1">
      <c r="A26" s="55" t="str">
        <f>"   "&amp;Labels!B77</f>
        <v xml:space="preserve">   Customer 9</v>
      </c>
      <c r="B26" s="118">
        <f>Inputs!D219</f>
        <v>1</v>
      </c>
      <c r="C26" s="118">
        <f>Inputs!E219</f>
        <v>1</v>
      </c>
      <c r="D26" s="118">
        <f>Inputs!F219</f>
        <v>1</v>
      </c>
      <c r="E26" s="118">
        <f>Inputs!G219</f>
        <v>1</v>
      </c>
      <c r="F26" s="49">
        <f>AVERAGE(Inputs!D219:G219)</f>
        <v>1</v>
      </c>
      <c r="G26" s="118">
        <f>Inputs!I219</f>
        <v>1</v>
      </c>
      <c r="H26" s="118">
        <f>Inputs!J219</f>
        <v>1</v>
      </c>
      <c r="I26" s="118">
        <f>Inputs!K219</f>
        <v>1</v>
      </c>
      <c r="J26" s="118">
        <f>Inputs!L219</f>
        <v>1</v>
      </c>
      <c r="K26" s="49">
        <f>AVERAGE(Inputs!I219:L219)</f>
        <v>1</v>
      </c>
    </row>
    <row r="27" spans="1:11" ht="12.75" customHeight="1">
      <c r="A27" s="55" t="str">
        <f>"   "&amp;Labels!B78</f>
        <v xml:space="preserve">   Customer 10</v>
      </c>
      <c r="B27" s="118">
        <f>Inputs!D220</f>
        <v>1</v>
      </c>
      <c r="C27" s="118">
        <f>Inputs!E220</f>
        <v>1</v>
      </c>
      <c r="D27" s="118">
        <f>Inputs!F220</f>
        <v>1</v>
      </c>
      <c r="E27" s="118">
        <f>Inputs!G220</f>
        <v>1</v>
      </c>
      <c r="F27" s="49">
        <f>AVERAGE(Inputs!D220:G220)</f>
        <v>1</v>
      </c>
      <c r="G27" s="118">
        <f>Inputs!I220</f>
        <v>1</v>
      </c>
      <c r="H27" s="118">
        <f>Inputs!J220</f>
        <v>1</v>
      </c>
      <c r="I27" s="118">
        <f>Inputs!K220</f>
        <v>1</v>
      </c>
      <c r="J27" s="118">
        <f>Inputs!L220</f>
        <v>1</v>
      </c>
      <c r="K27" s="49">
        <f>AVERAGE(Inputs!I220:L220)</f>
        <v>1</v>
      </c>
    </row>
    <row r="28" spans="1:11" ht="12.75" customHeight="1">
      <c r="A28" s="63" t="str">
        <f>"   "&amp;Labels!C68</f>
        <v xml:space="preserve">   Total</v>
      </c>
      <c r="B28" s="107">
        <f>AVERAGE(Inputs!D211:D220)</f>
        <v>1</v>
      </c>
      <c r="C28" s="107">
        <f>AVERAGE(Inputs!E211:E220)</f>
        <v>1</v>
      </c>
      <c r="D28" s="107">
        <f>AVERAGE(Inputs!F211:F220)</f>
        <v>1</v>
      </c>
      <c r="E28" s="107">
        <f>AVERAGE(Inputs!G211:G220)</f>
        <v>1</v>
      </c>
      <c r="F28" s="49">
        <f>AVERAGE(B28:E28)</f>
        <v>1</v>
      </c>
      <c r="G28" s="107">
        <f>AVERAGE(Inputs!I211:I220)</f>
        <v>1</v>
      </c>
      <c r="H28" s="107">
        <f>AVERAGE(Inputs!J211:J220)</f>
        <v>1</v>
      </c>
      <c r="I28" s="107">
        <f>AVERAGE(Inputs!K211:K220)</f>
        <v>1</v>
      </c>
      <c r="J28" s="107">
        <f>AVERAGE(Inputs!L211:L220)</f>
        <v>1</v>
      </c>
      <c r="K28" s="49">
        <f>AVERAGE(G28:J28)</f>
        <v>1</v>
      </c>
    </row>
    <row r="29" spans="1:11" ht="12.75" customHeight="1">
      <c r="A29" s="63" t="str">
        <f>Labels!B97</f>
        <v>Product 3</v>
      </c>
      <c r="B29" s="107"/>
      <c r="C29" s="107"/>
      <c r="D29" s="107"/>
      <c r="E29" s="107"/>
      <c r="F29" s="49"/>
      <c r="G29" s="107"/>
      <c r="H29" s="107"/>
      <c r="I29" s="107"/>
      <c r="J29" s="107"/>
      <c r="K29" s="49"/>
    </row>
    <row r="30" spans="1:11" ht="12.75" customHeight="1">
      <c r="A30" s="55" t="str">
        <f>"   "&amp;Labels!B69</f>
        <v xml:space="preserve">   Customer 1</v>
      </c>
      <c r="B30" s="118">
        <f>Inputs!D221</f>
        <v>1</v>
      </c>
      <c r="C30" s="118">
        <f>Inputs!E221</f>
        <v>1</v>
      </c>
      <c r="D30" s="118">
        <f>Inputs!F221</f>
        <v>1</v>
      </c>
      <c r="E30" s="118">
        <f>Inputs!G221</f>
        <v>1</v>
      </c>
      <c r="F30" s="49">
        <f>AVERAGE(Inputs!D221:G221)</f>
        <v>1</v>
      </c>
      <c r="G30" s="118">
        <f>Inputs!I221</f>
        <v>1</v>
      </c>
      <c r="H30" s="118">
        <f>Inputs!J221</f>
        <v>1</v>
      </c>
      <c r="I30" s="118">
        <f>Inputs!K221</f>
        <v>1</v>
      </c>
      <c r="J30" s="118">
        <f>Inputs!L221</f>
        <v>1</v>
      </c>
      <c r="K30" s="49">
        <f>AVERAGE(Inputs!I221:L221)</f>
        <v>1</v>
      </c>
    </row>
    <row r="31" spans="1:11" ht="12.75" customHeight="1">
      <c r="A31" s="55" t="str">
        <f>"   "&amp;Labels!B70</f>
        <v xml:space="preserve">   Customer 2</v>
      </c>
      <c r="B31" s="118">
        <f>Inputs!D222</f>
        <v>1</v>
      </c>
      <c r="C31" s="118">
        <f>Inputs!E222</f>
        <v>1</v>
      </c>
      <c r="D31" s="118">
        <f>Inputs!F222</f>
        <v>1</v>
      </c>
      <c r="E31" s="118">
        <f>Inputs!G222</f>
        <v>1</v>
      </c>
      <c r="F31" s="49">
        <f>AVERAGE(Inputs!D222:G222)</f>
        <v>1</v>
      </c>
      <c r="G31" s="118">
        <f>Inputs!I222</f>
        <v>1</v>
      </c>
      <c r="H31" s="118">
        <f>Inputs!J222</f>
        <v>1</v>
      </c>
      <c r="I31" s="118">
        <f>Inputs!K222</f>
        <v>1</v>
      </c>
      <c r="J31" s="118">
        <f>Inputs!L222</f>
        <v>1</v>
      </c>
      <c r="K31" s="49">
        <f>AVERAGE(Inputs!I222:L222)</f>
        <v>1</v>
      </c>
    </row>
    <row r="32" spans="1:11" ht="12.75" customHeight="1">
      <c r="A32" s="55" t="str">
        <f>"   "&amp;Labels!B71</f>
        <v xml:space="preserve">   Customer 3</v>
      </c>
      <c r="B32" s="118">
        <f>Inputs!D223</f>
        <v>1</v>
      </c>
      <c r="C32" s="118">
        <f>Inputs!E223</f>
        <v>1</v>
      </c>
      <c r="D32" s="118">
        <f>Inputs!F223</f>
        <v>1</v>
      </c>
      <c r="E32" s="118">
        <f>Inputs!G223</f>
        <v>1</v>
      </c>
      <c r="F32" s="49">
        <f>AVERAGE(Inputs!D223:G223)</f>
        <v>1</v>
      </c>
      <c r="G32" s="118">
        <f>Inputs!I223</f>
        <v>1</v>
      </c>
      <c r="H32" s="118">
        <f>Inputs!J223</f>
        <v>1</v>
      </c>
      <c r="I32" s="118">
        <f>Inputs!K223</f>
        <v>1</v>
      </c>
      <c r="J32" s="118">
        <f>Inputs!L223</f>
        <v>1</v>
      </c>
      <c r="K32" s="49">
        <f>AVERAGE(Inputs!I223:L223)</f>
        <v>1</v>
      </c>
    </row>
    <row r="33" spans="1:11" ht="12.75" customHeight="1">
      <c r="A33" s="55" t="str">
        <f>"   "&amp;Labels!B72</f>
        <v xml:space="preserve">   Customer 4</v>
      </c>
      <c r="B33" s="118">
        <f>Inputs!D224</f>
        <v>1</v>
      </c>
      <c r="C33" s="118">
        <f>Inputs!E224</f>
        <v>1</v>
      </c>
      <c r="D33" s="118">
        <f>Inputs!F224</f>
        <v>1</v>
      </c>
      <c r="E33" s="118">
        <f>Inputs!G224</f>
        <v>1</v>
      </c>
      <c r="F33" s="49">
        <f>AVERAGE(Inputs!D224:G224)</f>
        <v>1</v>
      </c>
      <c r="G33" s="118">
        <f>Inputs!I224</f>
        <v>1</v>
      </c>
      <c r="H33" s="118">
        <f>Inputs!J224</f>
        <v>1</v>
      </c>
      <c r="I33" s="118">
        <f>Inputs!K224</f>
        <v>1</v>
      </c>
      <c r="J33" s="118">
        <f>Inputs!L224</f>
        <v>1</v>
      </c>
      <c r="K33" s="49">
        <f>AVERAGE(Inputs!I224:L224)</f>
        <v>1</v>
      </c>
    </row>
    <row r="34" spans="1:11" ht="12.75" customHeight="1">
      <c r="A34" s="55" t="str">
        <f>"   "&amp;Labels!B73</f>
        <v xml:space="preserve">   Customer 5</v>
      </c>
      <c r="B34" s="118">
        <f>Inputs!D225</f>
        <v>1</v>
      </c>
      <c r="C34" s="118">
        <f>Inputs!E225</f>
        <v>1</v>
      </c>
      <c r="D34" s="118">
        <f>Inputs!F225</f>
        <v>1</v>
      </c>
      <c r="E34" s="118">
        <f>Inputs!G225</f>
        <v>1</v>
      </c>
      <c r="F34" s="49">
        <f>AVERAGE(Inputs!D225:G225)</f>
        <v>1</v>
      </c>
      <c r="G34" s="118">
        <f>Inputs!I225</f>
        <v>1</v>
      </c>
      <c r="H34" s="118">
        <f>Inputs!J225</f>
        <v>1</v>
      </c>
      <c r="I34" s="118">
        <f>Inputs!K225</f>
        <v>1</v>
      </c>
      <c r="J34" s="118">
        <f>Inputs!L225</f>
        <v>1</v>
      </c>
      <c r="K34" s="49">
        <f>AVERAGE(Inputs!I225:L225)</f>
        <v>1</v>
      </c>
    </row>
    <row r="35" spans="1:11" ht="12.75" customHeight="1">
      <c r="A35" s="55" t="str">
        <f>"   "&amp;Labels!B74</f>
        <v xml:space="preserve">   Customer 6</v>
      </c>
      <c r="B35" s="118">
        <f>Inputs!D226</f>
        <v>1</v>
      </c>
      <c r="C35" s="118">
        <f>Inputs!E226</f>
        <v>1</v>
      </c>
      <c r="D35" s="118">
        <f>Inputs!F226</f>
        <v>1</v>
      </c>
      <c r="E35" s="118">
        <f>Inputs!G226</f>
        <v>1</v>
      </c>
      <c r="F35" s="49">
        <f>AVERAGE(Inputs!D226:G226)</f>
        <v>1</v>
      </c>
      <c r="G35" s="118">
        <f>Inputs!I226</f>
        <v>1</v>
      </c>
      <c r="H35" s="118">
        <f>Inputs!J226</f>
        <v>1</v>
      </c>
      <c r="I35" s="118">
        <f>Inputs!K226</f>
        <v>1</v>
      </c>
      <c r="J35" s="118">
        <f>Inputs!L226</f>
        <v>1</v>
      </c>
      <c r="K35" s="49">
        <f>AVERAGE(Inputs!I226:L226)</f>
        <v>1</v>
      </c>
    </row>
    <row r="36" spans="1:11" ht="12.75" customHeight="1">
      <c r="A36" s="55" t="str">
        <f>"   "&amp;Labels!B75</f>
        <v xml:space="preserve">   Customer 7</v>
      </c>
      <c r="B36" s="118">
        <f>Inputs!D227</f>
        <v>1</v>
      </c>
      <c r="C36" s="118">
        <f>Inputs!E227</f>
        <v>1</v>
      </c>
      <c r="D36" s="118">
        <f>Inputs!F227</f>
        <v>1</v>
      </c>
      <c r="E36" s="118">
        <f>Inputs!G227</f>
        <v>1</v>
      </c>
      <c r="F36" s="49">
        <f>AVERAGE(Inputs!D227:G227)</f>
        <v>1</v>
      </c>
      <c r="G36" s="118">
        <f>Inputs!I227</f>
        <v>1</v>
      </c>
      <c r="H36" s="118">
        <f>Inputs!J227</f>
        <v>1</v>
      </c>
      <c r="I36" s="118">
        <f>Inputs!K227</f>
        <v>1</v>
      </c>
      <c r="J36" s="118">
        <f>Inputs!L227</f>
        <v>1</v>
      </c>
      <c r="K36" s="49">
        <f>AVERAGE(Inputs!I227:L227)</f>
        <v>1</v>
      </c>
    </row>
    <row r="37" spans="1:11" ht="12.75" customHeight="1">
      <c r="A37" s="55" t="str">
        <f>"   "&amp;Labels!B76</f>
        <v xml:space="preserve">   Customer 8</v>
      </c>
      <c r="B37" s="118">
        <f>Inputs!D228</f>
        <v>1</v>
      </c>
      <c r="C37" s="118">
        <f>Inputs!E228</f>
        <v>1</v>
      </c>
      <c r="D37" s="118">
        <f>Inputs!F228</f>
        <v>1</v>
      </c>
      <c r="E37" s="118">
        <f>Inputs!G228</f>
        <v>1</v>
      </c>
      <c r="F37" s="49">
        <f>AVERAGE(Inputs!D228:G228)</f>
        <v>1</v>
      </c>
      <c r="G37" s="118">
        <f>Inputs!I228</f>
        <v>1</v>
      </c>
      <c r="H37" s="118">
        <f>Inputs!J228</f>
        <v>1</v>
      </c>
      <c r="I37" s="118">
        <f>Inputs!K228</f>
        <v>1</v>
      </c>
      <c r="J37" s="118">
        <f>Inputs!L228</f>
        <v>1</v>
      </c>
      <c r="K37" s="49">
        <f>AVERAGE(Inputs!I228:L228)</f>
        <v>1</v>
      </c>
    </row>
    <row r="38" spans="1:11" ht="12.75" customHeight="1">
      <c r="A38" s="55" t="str">
        <f>"   "&amp;Labels!B77</f>
        <v xml:space="preserve">   Customer 9</v>
      </c>
      <c r="B38" s="118">
        <f>Inputs!D229</f>
        <v>1</v>
      </c>
      <c r="C38" s="118">
        <f>Inputs!E229</f>
        <v>1</v>
      </c>
      <c r="D38" s="118">
        <f>Inputs!F229</f>
        <v>1</v>
      </c>
      <c r="E38" s="118">
        <f>Inputs!G229</f>
        <v>1</v>
      </c>
      <c r="F38" s="49">
        <f>AVERAGE(Inputs!D229:G229)</f>
        <v>1</v>
      </c>
      <c r="G38" s="118">
        <f>Inputs!I229</f>
        <v>1</v>
      </c>
      <c r="H38" s="118">
        <f>Inputs!J229</f>
        <v>1</v>
      </c>
      <c r="I38" s="118">
        <f>Inputs!K229</f>
        <v>1</v>
      </c>
      <c r="J38" s="118">
        <f>Inputs!L229</f>
        <v>1</v>
      </c>
      <c r="K38" s="49">
        <f>AVERAGE(Inputs!I229:L229)</f>
        <v>1</v>
      </c>
    </row>
    <row r="39" spans="1:11" ht="12.75" customHeight="1">
      <c r="A39" s="55" t="str">
        <f>"   "&amp;Labels!B78</f>
        <v xml:space="preserve">   Customer 10</v>
      </c>
      <c r="B39" s="118">
        <f>Inputs!D230</f>
        <v>1</v>
      </c>
      <c r="C39" s="118">
        <f>Inputs!E230</f>
        <v>1</v>
      </c>
      <c r="D39" s="118">
        <f>Inputs!F230</f>
        <v>1</v>
      </c>
      <c r="E39" s="118">
        <f>Inputs!G230</f>
        <v>1</v>
      </c>
      <c r="F39" s="49">
        <f>AVERAGE(Inputs!D230:G230)</f>
        <v>1</v>
      </c>
      <c r="G39" s="118">
        <f>Inputs!I230</f>
        <v>1</v>
      </c>
      <c r="H39" s="118">
        <f>Inputs!J230</f>
        <v>1</v>
      </c>
      <c r="I39" s="118">
        <f>Inputs!K230</f>
        <v>1</v>
      </c>
      <c r="J39" s="118">
        <f>Inputs!L230</f>
        <v>1</v>
      </c>
      <c r="K39" s="49">
        <f>AVERAGE(Inputs!I230:L230)</f>
        <v>1</v>
      </c>
    </row>
    <row r="40" spans="1:11" ht="12.75" customHeight="1">
      <c r="A40" s="63" t="str">
        <f>"   "&amp;Labels!C68</f>
        <v xml:space="preserve">   Total</v>
      </c>
      <c r="B40" s="107">
        <f>AVERAGE(Inputs!D221:D230)</f>
        <v>1</v>
      </c>
      <c r="C40" s="107">
        <f>AVERAGE(Inputs!E221:E230)</f>
        <v>1</v>
      </c>
      <c r="D40" s="107">
        <f>AVERAGE(Inputs!F221:F230)</f>
        <v>1</v>
      </c>
      <c r="E40" s="107">
        <f>AVERAGE(Inputs!G221:G230)</f>
        <v>1</v>
      </c>
      <c r="F40" s="49">
        <f>AVERAGE(B40:E40)</f>
        <v>1</v>
      </c>
      <c r="G40" s="107">
        <f>AVERAGE(Inputs!I221:I230)</f>
        <v>1</v>
      </c>
      <c r="H40" s="107">
        <f>AVERAGE(Inputs!J221:J230)</f>
        <v>1</v>
      </c>
      <c r="I40" s="107">
        <f>AVERAGE(Inputs!K221:K230)</f>
        <v>1</v>
      </c>
      <c r="J40" s="107">
        <f>AVERAGE(Inputs!L221:L230)</f>
        <v>1</v>
      </c>
      <c r="K40" s="49">
        <f>AVERAGE(G40:J40)</f>
        <v>1</v>
      </c>
    </row>
    <row r="41" spans="1:11" ht="12.75" customHeight="1">
      <c r="A41" s="63" t="str">
        <f>Labels!B98</f>
        <v>Product 4</v>
      </c>
      <c r="B41" s="107"/>
      <c r="C41" s="107"/>
      <c r="D41" s="107"/>
      <c r="E41" s="107"/>
      <c r="F41" s="49"/>
      <c r="G41" s="107"/>
      <c r="H41" s="107"/>
      <c r="I41" s="107"/>
      <c r="J41" s="107"/>
      <c r="K41" s="49"/>
    </row>
    <row r="42" spans="1:11" ht="12.75" customHeight="1">
      <c r="A42" s="55" t="str">
        <f>"   "&amp;Labels!B69</f>
        <v xml:space="preserve">   Customer 1</v>
      </c>
      <c r="B42" s="118">
        <f>Inputs!D231</f>
        <v>1</v>
      </c>
      <c r="C42" s="118">
        <f>Inputs!E231</f>
        <v>1</v>
      </c>
      <c r="D42" s="118">
        <f>Inputs!F231</f>
        <v>1</v>
      </c>
      <c r="E42" s="118">
        <f>Inputs!G231</f>
        <v>1</v>
      </c>
      <c r="F42" s="49">
        <f>AVERAGE(Inputs!D231:G231)</f>
        <v>1</v>
      </c>
      <c r="G42" s="118">
        <f>Inputs!I231</f>
        <v>1</v>
      </c>
      <c r="H42" s="118">
        <f>Inputs!J231</f>
        <v>1</v>
      </c>
      <c r="I42" s="118">
        <f>Inputs!K231</f>
        <v>1</v>
      </c>
      <c r="J42" s="118">
        <f>Inputs!L231</f>
        <v>1</v>
      </c>
      <c r="K42" s="49">
        <f>AVERAGE(Inputs!I231:L231)</f>
        <v>1</v>
      </c>
    </row>
    <row r="43" spans="1:11" ht="12.75" customHeight="1">
      <c r="A43" s="55" t="str">
        <f>"   "&amp;Labels!B70</f>
        <v xml:space="preserve">   Customer 2</v>
      </c>
      <c r="B43" s="118">
        <f>Inputs!D232</f>
        <v>1</v>
      </c>
      <c r="C43" s="118">
        <f>Inputs!E232</f>
        <v>1</v>
      </c>
      <c r="D43" s="118">
        <f>Inputs!F232</f>
        <v>1</v>
      </c>
      <c r="E43" s="118">
        <f>Inputs!G232</f>
        <v>1</v>
      </c>
      <c r="F43" s="49">
        <f>AVERAGE(Inputs!D232:G232)</f>
        <v>1</v>
      </c>
      <c r="G43" s="118">
        <f>Inputs!I232</f>
        <v>1</v>
      </c>
      <c r="H43" s="118">
        <f>Inputs!J232</f>
        <v>1</v>
      </c>
      <c r="I43" s="118">
        <f>Inputs!K232</f>
        <v>1</v>
      </c>
      <c r="J43" s="118">
        <f>Inputs!L232</f>
        <v>1</v>
      </c>
      <c r="K43" s="49">
        <f>AVERAGE(Inputs!I232:L232)</f>
        <v>1</v>
      </c>
    </row>
    <row r="44" spans="1:11" ht="12.75" customHeight="1">
      <c r="A44" s="55" t="str">
        <f>"   "&amp;Labels!B71</f>
        <v xml:space="preserve">   Customer 3</v>
      </c>
      <c r="B44" s="118">
        <f>Inputs!D233</f>
        <v>1</v>
      </c>
      <c r="C44" s="118">
        <f>Inputs!E233</f>
        <v>1</v>
      </c>
      <c r="D44" s="118">
        <f>Inputs!F233</f>
        <v>1</v>
      </c>
      <c r="E44" s="118">
        <f>Inputs!G233</f>
        <v>1</v>
      </c>
      <c r="F44" s="49">
        <f>AVERAGE(Inputs!D233:G233)</f>
        <v>1</v>
      </c>
      <c r="G44" s="118">
        <f>Inputs!I233</f>
        <v>1</v>
      </c>
      <c r="H44" s="118">
        <f>Inputs!J233</f>
        <v>1</v>
      </c>
      <c r="I44" s="118">
        <f>Inputs!K233</f>
        <v>1</v>
      </c>
      <c r="J44" s="118">
        <f>Inputs!L233</f>
        <v>1</v>
      </c>
      <c r="K44" s="49">
        <f>AVERAGE(Inputs!I233:L233)</f>
        <v>1</v>
      </c>
    </row>
    <row r="45" spans="1:11" ht="12.75" customHeight="1">
      <c r="A45" s="55" t="str">
        <f>"   "&amp;Labels!B72</f>
        <v xml:space="preserve">   Customer 4</v>
      </c>
      <c r="B45" s="118">
        <f>Inputs!D234</f>
        <v>1</v>
      </c>
      <c r="C45" s="118">
        <f>Inputs!E234</f>
        <v>1</v>
      </c>
      <c r="D45" s="118">
        <f>Inputs!F234</f>
        <v>1</v>
      </c>
      <c r="E45" s="118">
        <f>Inputs!G234</f>
        <v>1</v>
      </c>
      <c r="F45" s="49">
        <f>AVERAGE(Inputs!D234:G234)</f>
        <v>1</v>
      </c>
      <c r="G45" s="118">
        <f>Inputs!I234</f>
        <v>1</v>
      </c>
      <c r="H45" s="118">
        <f>Inputs!J234</f>
        <v>1</v>
      </c>
      <c r="I45" s="118">
        <f>Inputs!K234</f>
        <v>1</v>
      </c>
      <c r="J45" s="118">
        <f>Inputs!L234</f>
        <v>1</v>
      </c>
      <c r="K45" s="49">
        <f>AVERAGE(Inputs!I234:L234)</f>
        <v>1</v>
      </c>
    </row>
    <row r="46" spans="1:11" ht="12.75" customHeight="1">
      <c r="A46" s="55" t="str">
        <f>"   "&amp;Labels!B73</f>
        <v xml:space="preserve">   Customer 5</v>
      </c>
      <c r="B46" s="118">
        <f>Inputs!D235</f>
        <v>1</v>
      </c>
      <c r="C46" s="118">
        <f>Inputs!E235</f>
        <v>1</v>
      </c>
      <c r="D46" s="118">
        <f>Inputs!F235</f>
        <v>1</v>
      </c>
      <c r="E46" s="118">
        <f>Inputs!G235</f>
        <v>1</v>
      </c>
      <c r="F46" s="49">
        <f>AVERAGE(Inputs!D235:G235)</f>
        <v>1</v>
      </c>
      <c r="G46" s="118">
        <f>Inputs!I235</f>
        <v>1</v>
      </c>
      <c r="H46" s="118">
        <f>Inputs!J235</f>
        <v>1</v>
      </c>
      <c r="I46" s="118">
        <f>Inputs!K235</f>
        <v>1</v>
      </c>
      <c r="J46" s="118">
        <f>Inputs!L235</f>
        <v>1</v>
      </c>
      <c r="K46" s="49">
        <f>AVERAGE(Inputs!I235:L235)</f>
        <v>1</v>
      </c>
    </row>
    <row r="47" spans="1:11" ht="12.75" customHeight="1">
      <c r="A47" s="55" t="str">
        <f>"   "&amp;Labels!B74</f>
        <v xml:space="preserve">   Customer 6</v>
      </c>
      <c r="B47" s="118">
        <f>Inputs!D236</f>
        <v>1</v>
      </c>
      <c r="C47" s="118">
        <f>Inputs!E236</f>
        <v>1</v>
      </c>
      <c r="D47" s="118">
        <f>Inputs!F236</f>
        <v>1</v>
      </c>
      <c r="E47" s="118">
        <f>Inputs!G236</f>
        <v>1</v>
      </c>
      <c r="F47" s="49">
        <f>AVERAGE(Inputs!D236:G236)</f>
        <v>1</v>
      </c>
      <c r="G47" s="118">
        <f>Inputs!I236</f>
        <v>1</v>
      </c>
      <c r="H47" s="118">
        <f>Inputs!J236</f>
        <v>1</v>
      </c>
      <c r="I47" s="118">
        <f>Inputs!K236</f>
        <v>1</v>
      </c>
      <c r="J47" s="118">
        <f>Inputs!L236</f>
        <v>1</v>
      </c>
      <c r="K47" s="49">
        <f>AVERAGE(Inputs!I236:L236)</f>
        <v>1</v>
      </c>
    </row>
    <row r="48" spans="1:11" ht="12.75" customHeight="1">
      <c r="A48" s="55" t="str">
        <f>"   "&amp;Labels!B75</f>
        <v xml:space="preserve">   Customer 7</v>
      </c>
      <c r="B48" s="118">
        <f>Inputs!D237</f>
        <v>1</v>
      </c>
      <c r="C48" s="118">
        <f>Inputs!E237</f>
        <v>1</v>
      </c>
      <c r="D48" s="118">
        <f>Inputs!F237</f>
        <v>1</v>
      </c>
      <c r="E48" s="118">
        <f>Inputs!G237</f>
        <v>1</v>
      </c>
      <c r="F48" s="49">
        <f>AVERAGE(Inputs!D237:G237)</f>
        <v>1</v>
      </c>
      <c r="G48" s="118">
        <f>Inputs!I237</f>
        <v>1</v>
      </c>
      <c r="H48" s="118">
        <f>Inputs!J237</f>
        <v>1</v>
      </c>
      <c r="I48" s="118">
        <f>Inputs!K237</f>
        <v>1</v>
      </c>
      <c r="J48" s="118">
        <f>Inputs!L237</f>
        <v>1</v>
      </c>
      <c r="K48" s="49">
        <f>AVERAGE(Inputs!I237:L237)</f>
        <v>1</v>
      </c>
    </row>
    <row r="49" spans="1:11" ht="12.75" customHeight="1">
      <c r="A49" s="55" t="str">
        <f>"   "&amp;Labels!B76</f>
        <v xml:space="preserve">   Customer 8</v>
      </c>
      <c r="B49" s="118">
        <f>Inputs!D238</f>
        <v>1</v>
      </c>
      <c r="C49" s="118">
        <f>Inputs!E238</f>
        <v>1</v>
      </c>
      <c r="D49" s="118">
        <f>Inputs!F238</f>
        <v>1</v>
      </c>
      <c r="E49" s="118">
        <f>Inputs!G238</f>
        <v>1</v>
      </c>
      <c r="F49" s="49">
        <f>AVERAGE(Inputs!D238:G238)</f>
        <v>1</v>
      </c>
      <c r="G49" s="118">
        <f>Inputs!I238</f>
        <v>1</v>
      </c>
      <c r="H49" s="118">
        <f>Inputs!J238</f>
        <v>1</v>
      </c>
      <c r="I49" s="118">
        <f>Inputs!K238</f>
        <v>1</v>
      </c>
      <c r="J49" s="118">
        <f>Inputs!L238</f>
        <v>1</v>
      </c>
      <c r="K49" s="49">
        <f>AVERAGE(Inputs!I238:L238)</f>
        <v>1</v>
      </c>
    </row>
    <row r="50" spans="1:11" ht="12.75" customHeight="1">
      <c r="A50" s="55" t="str">
        <f>"   "&amp;Labels!B77</f>
        <v xml:space="preserve">   Customer 9</v>
      </c>
      <c r="B50" s="118">
        <f>Inputs!D239</f>
        <v>1</v>
      </c>
      <c r="C50" s="118">
        <f>Inputs!E239</f>
        <v>1</v>
      </c>
      <c r="D50" s="118">
        <f>Inputs!F239</f>
        <v>1</v>
      </c>
      <c r="E50" s="118">
        <f>Inputs!G239</f>
        <v>1</v>
      </c>
      <c r="F50" s="49">
        <f>AVERAGE(Inputs!D239:G239)</f>
        <v>1</v>
      </c>
      <c r="G50" s="118">
        <f>Inputs!I239</f>
        <v>1</v>
      </c>
      <c r="H50" s="118">
        <f>Inputs!J239</f>
        <v>1</v>
      </c>
      <c r="I50" s="118">
        <f>Inputs!K239</f>
        <v>1</v>
      </c>
      <c r="J50" s="118">
        <f>Inputs!L239</f>
        <v>1</v>
      </c>
      <c r="K50" s="49">
        <f>AVERAGE(Inputs!I239:L239)</f>
        <v>1</v>
      </c>
    </row>
    <row r="51" spans="1:11" ht="12.75" customHeight="1">
      <c r="A51" s="55" t="str">
        <f>"   "&amp;Labels!B78</f>
        <v xml:space="preserve">   Customer 10</v>
      </c>
      <c r="B51" s="118">
        <f>Inputs!D240</f>
        <v>1</v>
      </c>
      <c r="C51" s="118">
        <f>Inputs!E240</f>
        <v>1</v>
      </c>
      <c r="D51" s="118">
        <f>Inputs!F240</f>
        <v>1</v>
      </c>
      <c r="E51" s="118">
        <f>Inputs!G240</f>
        <v>1</v>
      </c>
      <c r="F51" s="49">
        <f>AVERAGE(Inputs!D240:G240)</f>
        <v>1</v>
      </c>
      <c r="G51" s="118">
        <f>Inputs!I240</f>
        <v>1</v>
      </c>
      <c r="H51" s="118">
        <f>Inputs!J240</f>
        <v>1</v>
      </c>
      <c r="I51" s="118">
        <f>Inputs!K240</f>
        <v>1</v>
      </c>
      <c r="J51" s="118">
        <f>Inputs!L240</f>
        <v>1</v>
      </c>
      <c r="K51" s="49">
        <f>AVERAGE(Inputs!I240:L240)</f>
        <v>1</v>
      </c>
    </row>
    <row r="52" spans="1:11" ht="12.75" customHeight="1">
      <c r="A52" s="63" t="str">
        <f>"   "&amp;Labels!C68</f>
        <v xml:space="preserve">   Total</v>
      </c>
      <c r="B52" s="107">
        <f>AVERAGE(Inputs!D231:D240)</f>
        <v>1</v>
      </c>
      <c r="C52" s="107">
        <f>AVERAGE(Inputs!E231:E240)</f>
        <v>1</v>
      </c>
      <c r="D52" s="107">
        <f>AVERAGE(Inputs!F231:F240)</f>
        <v>1</v>
      </c>
      <c r="E52" s="107">
        <f>AVERAGE(Inputs!G231:G240)</f>
        <v>1</v>
      </c>
      <c r="F52" s="49">
        <f>AVERAGE(B52:E52)</f>
        <v>1</v>
      </c>
      <c r="G52" s="107">
        <f>AVERAGE(Inputs!I231:I240)</f>
        <v>1</v>
      </c>
      <c r="H52" s="107">
        <f>AVERAGE(Inputs!J231:J240)</f>
        <v>1</v>
      </c>
      <c r="I52" s="107">
        <f>AVERAGE(Inputs!K231:K240)</f>
        <v>1</v>
      </c>
      <c r="J52" s="107">
        <f>AVERAGE(Inputs!L231:L240)</f>
        <v>1</v>
      </c>
      <c r="K52" s="49">
        <f>AVERAGE(G52:J52)</f>
        <v>1</v>
      </c>
    </row>
    <row r="53" spans="1:11" ht="12.75" customHeight="1">
      <c r="A53" s="63" t="str">
        <f>Labels!B99</f>
        <v>Product 5</v>
      </c>
      <c r="B53" s="107"/>
      <c r="C53" s="107"/>
      <c r="D53" s="107"/>
      <c r="E53" s="107"/>
      <c r="F53" s="49"/>
      <c r="G53" s="107"/>
      <c r="H53" s="107"/>
      <c r="I53" s="107"/>
      <c r="J53" s="107"/>
      <c r="K53" s="49"/>
    </row>
    <row r="54" spans="1:11" ht="12.75" customHeight="1">
      <c r="A54" s="55" t="str">
        <f>"   "&amp;Labels!B69</f>
        <v xml:space="preserve">   Customer 1</v>
      </c>
      <c r="B54" s="118">
        <f>Inputs!D241</f>
        <v>1</v>
      </c>
      <c r="C54" s="118">
        <f>Inputs!E241</f>
        <v>1</v>
      </c>
      <c r="D54" s="118">
        <f>Inputs!F241</f>
        <v>1</v>
      </c>
      <c r="E54" s="118">
        <f>Inputs!G241</f>
        <v>1</v>
      </c>
      <c r="F54" s="49">
        <f>AVERAGE(Inputs!D241:G241)</f>
        <v>1</v>
      </c>
      <c r="G54" s="118">
        <f>Inputs!I241</f>
        <v>1</v>
      </c>
      <c r="H54" s="118">
        <f>Inputs!J241</f>
        <v>1</v>
      </c>
      <c r="I54" s="118">
        <f>Inputs!K241</f>
        <v>1</v>
      </c>
      <c r="J54" s="118">
        <f>Inputs!L241</f>
        <v>1</v>
      </c>
      <c r="K54" s="49">
        <f>AVERAGE(Inputs!I241:L241)</f>
        <v>1</v>
      </c>
    </row>
    <row r="55" spans="1:11" ht="12.75" customHeight="1">
      <c r="A55" s="55" t="str">
        <f>"   "&amp;Labels!B70</f>
        <v xml:space="preserve">   Customer 2</v>
      </c>
      <c r="B55" s="118">
        <f>Inputs!D242</f>
        <v>1</v>
      </c>
      <c r="C55" s="118">
        <f>Inputs!E242</f>
        <v>1</v>
      </c>
      <c r="D55" s="118">
        <f>Inputs!F242</f>
        <v>1</v>
      </c>
      <c r="E55" s="118">
        <f>Inputs!G242</f>
        <v>1</v>
      </c>
      <c r="F55" s="49">
        <f>AVERAGE(Inputs!D242:G242)</f>
        <v>1</v>
      </c>
      <c r="G55" s="118">
        <f>Inputs!I242</f>
        <v>1</v>
      </c>
      <c r="H55" s="118">
        <f>Inputs!J242</f>
        <v>1</v>
      </c>
      <c r="I55" s="118">
        <f>Inputs!K242</f>
        <v>1</v>
      </c>
      <c r="J55" s="118">
        <f>Inputs!L242</f>
        <v>1</v>
      </c>
      <c r="K55" s="49">
        <f>AVERAGE(Inputs!I242:L242)</f>
        <v>1</v>
      </c>
    </row>
    <row r="56" spans="1:11" ht="12.75" customHeight="1">
      <c r="A56" s="55" t="str">
        <f>"   "&amp;Labels!B71</f>
        <v xml:space="preserve">   Customer 3</v>
      </c>
      <c r="B56" s="118">
        <f>Inputs!D243</f>
        <v>1</v>
      </c>
      <c r="C56" s="118">
        <f>Inputs!E243</f>
        <v>1</v>
      </c>
      <c r="D56" s="118">
        <f>Inputs!F243</f>
        <v>1</v>
      </c>
      <c r="E56" s="118">
        <f>Inputs!G243</f>
        <v>1</v>
      </c>
      <c r="F56" s="49">
        <f>AVERAGE(Inputs!D243:G243)</f>
        <v>1</v>
      </c>
      <c r="G56" s="118">
        <f>Inputs!I243</f>
        <v>1</v>
      </c>
      <c r="H56" s="118">
        <f>Inputs!J243</f>
        <v>1</v>
      </c>
      <c r="I56" s="118">
        <f>Inputs!K243</f>
        <v>1</v>
      </c>
      <c r="J56" s="118">
        <f>Inputs!L243</f>
        <v>1</v>
      </c>
      <c r="K56" s="49">
        <f>AVERAGE(Inputs!I243:L243)</f>
        <v>1</v>
      </c>
    </row>
    <row r="57" spans="1:11" ht="12.75" customHeight="1">
      <c r="A57" s="55" t="str">
        <f>"   "&amp;Labels!B72</f>
        <v xml:space="preserve">   Customer 4</v>
      </c>
      <c r="B57" s="118">
        <f>Inputs!D244</f>
        <v>1</v>
      </c>
      <c r="C57" s="118">
        <f>Inputs!E244</f>
        <v>1</v>
      </c>
      <c r="D57" s="118">
        <f>Inputs!F244</f>
        <v>1</v>
      </c>
      <c r="E57" s="118">
        <f>Inputs!G244</f>
        <v>1</v>
      </c>
      <c r="F57" s="49">
        <f>AVERAGE(Inputs!D244:G244)</f>
        <v>1</v>
      </c>
      <c r="G57" s="118">
        <f>Inputs!I244</f>
        <v>1</v>
      </c>
      <c r="H57" s="118">
        <f>Inputs!J244</f>
        <v>1</v>
      </c>
      <c r="I57" s="118">
        <f>Inputs!K244</f>
        <v>1</v>
      </c>
      <c r="J57" s="118">
        <f>Inputs!L244</f>
        <v>1</v>
      </c>
      <c r="K57" s="49">
        <f>AVERAGE(Inputs!I244:L244)</f>
        <v>1</v>
      </c>
    </row>
    <row r="58" spans="1:11" ht="12.75" customHeight="1">
      <c r="A58" s="55" t="str">
        <f>"   "&amp;Labels!B73</f>
        <v xml:space="preserve">   Customer 5</v>
      </c>
      <c r="B58" s="118">
        <f>Inputs!D245</f>
        <v>1</v>
      </c>
      <c r="C58" s="118">
        <f>Inputs!E245</f>
        <v>1</v>
      </c>
      <c r="D58" s="118">
        <f>Inputs!F245</f>
        <v>1</v>
      </c>
      <c r="E58" s="118">
        <f>Inputs!G245</f>
        <v>1</v>
      </c>
      <c r="F58" s="49">
        <f>AVERAGE(Inputs!D245:G245)</f>
        <v>1</v>
      </c>
      <c r="G58" s="118">
        <f>Inputs!I245</f>
        <v>1</v>
      </c>
      <c r="H58" s="118">
        <f>Inputs!J245</f>
        <v>1</v>
      </c>
      <c r="I58" s="118">
        <f>Inputs!K245</f>
        <v>1</v>
      </c>
      <c r="J58" s="118">
        <f>Inputs!L245</f>
        <v>1</v>
      </c>
      <c r="K58" s="49">
        <f>AVERAGE(Inputs!I245:L245)</f>
        <v>1</v>
      </c>
    </row>
    <row r="59" spans="1:11" ht="12.75" customHeight="1">
      <c r="A59" s="55" t="str">
        <f>"   "&amp;Labels!B74</f>
        <v xml:space="preserve">   Customer 6</v>
      </c>
      <c r="B59" s="118">
        <f>Inputs!D246</f>
        <v>1</v>
      </c>
      <c r="C59" s="118">
        <f>Inputs!E246</f>
        <v>1</v>
      </c>
      <c r="D59" s="118">
        <f>Inputs!F246</f>
        <v>1</v>
      </c>
      <c r="E59" s="118">
        <f>Inputs!G246</f>
        <v>1</v>
      </c>
      <c r="F59" s="49">
        <f>AVERAGE(Inputs!D246:G246)</f>
        <v>1</v>
      </c>
      <c r="G59" s="118">
        <f>Inputs!I246</f>
        <v>1</v>
      </c>
      <c r="H59" s="118">
        <f>Inputs!J246</f>
        <v>1</v>
      </c>
      <c r="I59" s="118">
        <f>Inputs!K246</f>
        <v>1</v>
      </c>
      <c r="J59" s="118">
        <f>Inputs!L246</f>
        <v>1</v>
      </c>
      <c r="K59" s="49">
        <f>AVERAGE(Inputs!I246:L246)</f>
        <v>1</v>
      </c>
    </row>
    <row r="60" spans="1:11" ht="12.75" customHeight="1">
      <c r="A60" s="55" t="str">
        <f>"   "&amp;Labels!B75</f>
        <v xml:space="preserve">   Customer 7</v>
      </c>
      <c r="B60" s="118">
        <f>Inputs!D247</f>
        <v>1</v>
      </c>
      <c r="C60" s="118">
        <f>Inputs!E247</f>
        <v>1</v>
      </c>
      <c r="D60" s="118">
        <f>Inputs!F247</f>
        <v>1</v>
      </c>
      <c r="E60" s="118">
        <f>Inputs!G247</f>
        <v>1</v>
      </c>
      <c r="F60" s="49">
        <f>AVERAGE(Inputs!D247:G247)</f>
        <v>1</v>
      </c>
      <c r="G60" s="118">
        <f>Inputs!I247</f>
        <v>1</v>
      </c>
      <c r="H60" s="118">
        <f>Inputs!J247</f>
        <v>1</v>
      </c>
      <c r="I60" s="118">
        <f>Inputs!K247</f>
        <v>1</v>
      </c>
      <c r="J60" s="118">
        <f>Inputs!L247</f>
        <v>1</v>
      </c>
      <c r="K60" s="49">
        <f>AVERAGE(Inputs!I247:L247)</f>
        <v>1</v>
      </c>
    </row>
    <row r="61" spans="1:11" ht="12.75" customHeight="1">
      <c r="A61" s="55" t="str">
        <f>"   "&amp;Labels!B76</f>
        <v xml:space="preserve">   Customer 8</v>
      </c>
      <c r="B61" s="118">
        <f>Inputs!D248</f>
        <v>1</v>
      </c>
      <c r="C61" s="118">
        <f>Inputs!E248</f>
        <v>1</v>
      </c>
      <c r="D61" s="118">
        <f>Inputs!F248</f>
        <v>1</v>
      </c>
      <c r="E61" s="118">
        <f>Inputs!G248</f>
        <v>1</v>
      </c>
      <c r="F61" s="49">
        <f>AVERAGE(Inputs!D248:G248)</f>
        <v>1</v>
      </c>
      <c r="G61" s="118">
        <f>Inputs!I248</f>
        <v>1</v>
      </c>
      <c r="H61" s="118">
        <f>Inputs!J248</f>
        <v>1</v>
      </c>
      <c r="I61" s="118">
        <f>Inputs!K248</f>
        <v>1</v>
      </c>
      <c r="J61" s="118">
        <f>Inputs!L248</f>
        <v>1</v>
      </c>
      <c r="K61" s="49">
        <f>AVERAGE(Inputs!I248:L248)</f>
        <v>1</v>
      </c>
    </row>
    <row r="62" spans="1:11" ht="12.75" customHeight="1">
      <c r="A62" s="55" t="str">
        <f>"   "&amp;Labels!B77</f>
        <v xml:space="preserve">   Customer 9</v>
      </c>
      <c r="B62" s="118">
        <f>Inputs!D249</f>
        <v>1</v>
      </c>
      <c r="C62" s="118">
        <f>Inputs!E249</f>
        <v>1</v>
      </c>
      <c r="D62" s="118">
        <f>Inputs!F249</f>
        <v>1</v>
      </c>
      <c r="E62" s="118">
        <f>Inputs!G249</f>
        <v>1</v>
      </c>
      <c r="F62" s="49">
        <f>AVERAGE(Inputs!D249:G249)</f>
        <v>1</v>
      </c>
      <c r="G62" s="118">
        <f>Inputs!I249</f>
        <v>1</v>
      </c>
      <c r="H62" s="118">
        <f>Inputs!J249</f>
        <v>1</v>
      </c>
      <c r="I62" s="118">
        <f>Inputs!K249</f>
        <v>1</v>
      </c>
      <c r="J62" s="118">
        <f>Inputs!L249</f>
        <v>1</v>
      </c>
      <c r="K62" s="49">
        <f>AVERAGE(Inputs!I249:L249)</f>
        <v>1</v>
      </c>
    </row>
    <row r="63" spans="1:11" ht="12.75" customHeight="1">
      <c r="A63" s="55" t="str">
        <f>"   "&amp;Labels!B78</f>
        <v xml:space="preserve">   Customer 10</v>
      </c>
      <c r="B63" s="118">
        <f>Inputs!D250</f>
        <v>1</v>
      </c>
      <c r="C63" s="118">
        <f>Inputs!E250</f>
        <v>1</v>
      </c>
      <c r="D63" s="118">
        <f>Inputs!F250</f>
        <v>1</v>
      </c>
      <c r="E63" s="118">
        <f>Inputs!G250</f>
        <v>1</v>
      </c>
      <c r="F63" s="49">
        <f>AVERAGE(Inputs!D250:G250)</f>
        <v>1</v>
      </c>
      <c r="G63" s="118">
        <f>Inputs!I250</f>
        <v>1</v>
      </c>
      <c r="H63" s="118">
        <f>Inputs!J250</f>
        <v>1</v>
      </c>
      <c r="I63" s="118">
        <f>Inputs!K250</f>
        <v>1</v>
      </c>
      <c r="J63" s="118">
        <f>Inputs!L250</f>
        <v>1</v>
      </c>
      <c r="K63" s="49">
        <f>AVERAGE(Inputs!I250:L250)</f>
        <v>1</v>
      </c>
    </row>
    <row r="64" spans="1:11" ht="12.75" customHeight="1">
      <c r="A64" s="63" t="str">
        <f>"   "&amp;Labels!C68</f>
        <v xml:space="preserve">   Total</v>
      </c>
      <c r="B64" s="107">
        <f>AVERAGE(Inputs!D241:D250)</f>
        <v>1</v>
      </c>
      <c r="C64" s="107">
        <f>AVERAGE(Inputs!E241:E250)</f>
        <v>1</v>
      </c>
      <c r="D64" s="107">
        <f>AVERAGE(Inputs!F241:F250)</f>
        <v>1</v>
      </c>
      <c r="E64" s="107">
        <f>AVERAGE(Inputs!G241:G250)</f>
        <v>1</v>
      </c>
      <c r="F64" s="49">
        <f>AVERAGE(B64:E64)</f>
        <v>1</v>
      </c>
      <c r="G64" s="107">
        <f>AVERAGE(Inputs!I241:I250)</f>
        <v>1</v>
      </c>
      <c r="H64" s="107">
        <f>AVERAGE(Inputs!J241:J250)</f>
        <v>1</v>
      </c>
      <c r="I64" s="107">
        <f>AVERAGE(Inputs!K241:K250)</f>
        <v>1</v>
      </c>
      <c r="J64" s="107">
        <f>AVERAGE(Inputs!L241:L250)</f>
        <v>1</v>
      </c>
      <c r="K64" s="49">
        <f>AVERAGE(G64:J64)</f>
        <v>1</v>
      </c>
    </row>
    <row r="65" spans="1:11" ht="12.75" customHeight="1">
      <c r="A65" s="63" t="str">
        <f>Labels!B100</f>
        <v>Product 6</v>
      </c>
      <c r="B65" s="107"/>
      <c r="C65" s="107"/>
      <c r="D65" s="107"/>
      <c r="E65" s="107"/>
      <c r="F65" s="49"/>
      <c r="G65" s="107"/>
      <c r="H65" s="107"/>
      <c r="I65" s="107"/>
      <c r="J65" s="107"/>
      <c r="K65" s="49"/>
    </row>
    <row r="66" spans="1:11" ht="12.75" customHeight="1">
      <c r="A66" s="55" t="str">
        <f>"   "&amp;Labels!B69</f>
        <v xml:space="preserve">   Customer 1</v>
      </c>
      <c r="B66" s="118">
        <f>Inputs!D251</f>
        <v>1</v>
      </c>
      <c r="C66" s="118">
        <f>Inputs!E251</f>
        <v>1</v>
      </c>
      <c r="D66" s="118">
        <f>Inputs!F251</f>
        <v>1</v>
      </c>
      <c r="E66" s="118">
        <f>Inputs!G251</f>
        <v>1</v>
      </c>
      <c r="F66" s="49">
        <f>AVERAGE(Inputs!D251:G251)</f>
        <v>1</v>
      </c>
      <c r="G66" s="118">
        <f>Inputs!I251</f>
        <v>1</v>
      </c>
      <c r="H66" s="118">
        <f>Inputs!J251</f>
        <v>1</v>
      </c>
      <c r="I66" s="118">
        <f>Inputs!K251</f>
        <v>1</v>
      </c>
      <c r="J66" s="118">
        <f>Inputs!L251</f>
        <v>1</v>
      </c>
      <c r="K66" s="49">
        <f>AVERAGE(Inputs!I251:L251)</f>
        <v>1</v>
      </c>
    </row>
    <row r="67" spans="1:11" ht="12.75" customHeight="1">
      <c r="A67" s="55" t="str">
        <f>"   "&amp;Labels!B70</f>
        <v xml:space="preserve">   Customer 2</v>
      </c>
      <c r="B67" s="118">
        <f>Inputs!D252</f>
        <v>1</v>
      </c>
      <c r="C67" s="118">
        <f>Inputs!E252</f>
        <v>1</v>
      </c>
      <c r="D67" s="118">
        <f>Inputs!F252</f>
        <v>1</v>
      </c>
      <c r="E67" s="118">
        <f>Inputs!G252</f>
        <v>1</v>
      </c>
      <c r="F67" s="49">
        <f>AVERAGE(Inputs!D252:G252)</f>
        <v>1</v>
      </c>
      <c r="G67" s="118">
        <f>Inputs!I252</f>
        <v>1</v>
      </c>
      <c r="H67" s="118">
        <f>Inputs!J252</f>
        <v>1</v>
      </c>
      <c r="I67" s="118">
        <f>Inputs!K252</f>
        <v>1</v>
      </c>
      <c r="J67" s="118">
        <f>Inputs!L252</f>
        <v>1</v>
      </c>
      <c r="K67" s="49">
        <f>AVERAGE(Inputs!I252:L252)</f>
        <v>1</v>
      </c>
    </row>
    <row r="68" spans="1:11" ht="12.75" customHeight="1">
      <c r="A68" s="55" t="str">
        <f>"   "&amp;Labels!B71</f>
        <v xml:space="preserve">   Customer 3</v>
      </c>
      <c r="B68" s="118">
        <f>Inputs!D253</f>
        <v>1</v>
      </c>
      <c r="C68" s="118">
        <f>Inputs!E253</f>
        <v>1</v>
      </c>
      <c r="D68" s="118">
        <f>Inputs!F253</f>
        <v>1</v>
      </c>
      <c r="E68" s="118">
        <f>Inputs!G253</f>
        <v>1</v>
      </c>
      <c r="F68" s="49">
        <f>AVERAGE(Inputs!D253:G253)</f>
        <v>1</v>
      </c>
      <c r="G68" s="118">
        <f>Inputs!I253</f>
        <v>1</v>
      </c>
      <c r="H68" s="118">
        <f>Inputs!J253</f>
        <v>1</v>
      </c>
      <c r="I68" s="118">
        <f>Inputs!K253</f>
        <v>1</v>
      </c>
      <c r="J68" s="118">
        <f>Inputs!L253</f>
        <v>1</v>
      </c>
      <c r="K68" s="49">
        <f>AVERAGE(Inputs!I253:L253)</f>
        <v>1</v>
      </c>
    </row>
    <row r="69" spans="1:11" ht="12.75" customHeight="1">
      <c r="A69" s="55" t="str">
        <f>"   "&amp;Labels!B72</f>
        <v xml:space="preserve">   Customer 4</v>
      </c>
      <c r="B69" s="118">
        <f>Inputs!D254</f>
        <v>1</v>
      </c>
      <c r="C69" s="118">
        <f>Inputs!E254</f>
        <v>1</v>
      </c>
      <c r="D69" s="118">
        <f>Inputs!F254</f>
        <v>1</v>
      </c>
      <c r="E69" s="118">
        <f>Inputs!G254</f>
        <v>1</v>
      </c>
      <c r="F69" s="49">
        <f>AVERAGE(Inputs!D254:G254)</f>
        <v>1</v>
      </c>
      <c r="G69" s="118">
        <f>Inputs!I254</f>
        <v>1</v>
      </c>
      <c r="H69" s="118">
        <f>Inputs!J254</f>
        <v>1</v>
      </c>
      <c r="I69" s="118">
        <f>Inputs!K254</f>
        <v>1</v>
      </c>
      <c r="J69" s="118">
        <f>Inputs!L254</f>
        <v>1</v>
      </c>
      <c r="K69" s="49">
        <f>AVERAGE(Inputs!I254:L254)</f>
        <v>1</v>
      </c>
    </row>
    <row r="70" spans="1:11" ht="12.75" customHeight="1">
      <c r="A70" s="55" t="str">
        <f>"   "&amp;Labels!B73</f>
        <v xml:space="preserve">   Customer 5</v>
      </c>
      <c r="B70" s="118">
        <f>Inputs!D255</f>
        <v>1</v>
      </c>
      <c r="C70" s="118">
        <f>Inputs!E255</f>
        <v>1</v>
      </c>
      <c r="D70" s="118">
        <f>Inputs!F255</f>
        <v>1</v>
      </c>
      <c r="E70" s="118">
        <f>Inputs!G255</f>
        <v>1</v>
      </c>
      <c r="F70" s="49">
        <f>AVERAGE(Inputs!D255:G255)</f>
        <v>1</v>
      </c>
      <c r="G70" s="118">
        <f>Inputs!I255</f>
        <v>1</v>
      </c>
      <c r="H70" s="118">
        <f>Inputs!J255</f>
        <v>1</v>
      </c>
      <c r="I70" s="118">
        <f>Inputs!K255</f>
        <v>1</v>
      </c>
      <c r="J70" s="118">
        <f>Inputs!L255</f>
        <v>1</v>
      </c>
      <c r="K70" s="49">
        <f>AVERAGE(Inputs!I255:L255)</f>
        <v>1</v>
      </c>
    </row>
    <row r="71" spans="1:11" ht="12.75" customHeight="1">
      <c r="A71" s="55" t="str">
        <f>"   "&amp;Labels!B74</f>
        <v xml:space="preserve">   Customer 6</v>
      </c>
      <c r="B71" s="118">
        <f>Inputs!D256</f>
        <v>1</v>
      </c>
      <c r="C71" s="118">
        <f>Inputs!E256</f>
        <v>1</v>
      </c>
      <c r="D71" s="118">
        <f>Inputs!F256</f>
        <v>1</v>
      </c>
      <c r="E71" s="118">
        <f>Inputs!G256</f>
        <v>1</v>
      </c>
      <c r="F71" s="49">
        <f>AVERAGE(Inputs!D256:G256)</f>
        <v>1</v>
      </c>
      <c r="G71" s="118">
        <f>Inputs!I256</f>
        <v>1</v>
      </c>
      <c r="H71" s="118">
        <f>Inputs!J256</f>
        <v>1</v>
      </c>
      <c r="I71" s="118">
        <f>Inputs!K256</f>
        <v>1</v>
      </c>
      <c r="J71" s="118">
        <f>Inputs!L256</f>
        <v>1</v>
      </c>
      <c r="K71" s="49">
        <f>AVERAGE(Inputs!I256:L256)</f>
        <v>1</v>
      </c>
    </row>
    <row r="72" spans="1:11" ht="12.75" customHeight="1">
      <c r="A72" s="55" t="str">
        <f>"   "&amp;Labels!B75</f>
        <v xml:space="preserve">   Customer 7</v>
      </c>
      <c r="B72" s="118">
        <f>Inputs!D257</f>
        <v>1</v>
      </c>
      <c r="C72" s="118">
        <f>Inputs!E257</f>
        <v>1</v>
      </c>
      <c r="D72" s="118">
        <f>Inputs!F257</f>
        <v>1</v>
      </c>
      <c r="E72" s="118">
        <f>Inputs!G257</f>
        <v>1</v>
      </c>
      <c r="F72" s="49">
        <f>AVERAGE(Inputs!D257:G257)</f>
        <v>1</v>
      </c>
      <c r="G72" s="118">
        <f>Inputs!I257</f>
        <v>1</v>
      </c>
      <c r="H72" s="118">
        <f>Inputs!J257</f>
        <v>1</v>
      </c>
      <c r="I72" s="118">
        <f>Inputs!K257</f>
        <v>1</v>
      </c>
      <c r="J72" s="118">
        <f>Inputs!L257</f>
        <v>1</v>
      </c>
      <c r="K72" s="49">
        <f>AVERAGE(Inputs!I257:L257)</f>
        <v>1</v>
      </c>
    </row>
    <row r="73" spans="1:11" ht="12.75" customHeight="1">
      <c r="A73" s="55" t="str">
        <f>"   "&amp;Labels!B76</f>
        <v xml:space="preserve">   Customer 8</v>
      </c>
      <c r="B73" s="118">
        <f>Inputs!D258</f>
        <v>1</v>
      </c>
      <c r="C73" s="118">
        <f>Inputs!E258</f>
        <v>1</v>
      </c>
      <c r="D73" s="118">
        <f>Inputs!F258</f>
        <v>1</v>
      </c>
      <c r="E73" s="118">
        <f>Inputs!G258</f>
        <v>1</v>
      </c>
      <c r="F73" s="49">
        <f>AVERAGE(Inputs!D258:G258)</f>
        <v>1</v>
      </c>
      <c r="G73" s="118">
        <f>Inputs!I258</f>
        <v>1</v>
      </c>
      <c r="H73" s="118">
        <f>Inputs!J258</f>
        <v>1</v>
      </c>
      <c r="I73" s="118">
        <f>Inputs!K258</f>
        <v>1</v>
      </c>
      <c r="J73" s="118">
        <f>Inputs!L258</f>
        <v>1</v>
      </c>
      <c r="K73" s="49">
        <f>AVERAGE(Inputs!I258:L258)</f>
        <v>1</v>
      </c>
    </row>
    <row r="74" spans="1:11" ht="12.75" customHeight="1">
      <c r="A74" s="55" t="str">
        <f>"   "&amp;Labels!B77</f>
        <v xml:space="preserve">   Customer 9</v>
      </c>
      <c r="B74" s="118">
        <f>Inputs!D259</f>
        <v>1</v>
      </c>
      <c r="C74" s="118">
        <f>Inputs!E259</f>
        <v>1</v>
      </c>
      <c r="D74" s="118">
        <f>Inputs!F259</f>
        <v>1</v>
      </c>
      <c r="E74" s="118">
        <f>Inputs!G259</f>
        <v>1</v>
      </c>
      <c r="F74" s="49">
        <f>AVERAGE(Inputs!D259:G259)</f>
        <v>1</v>
      </c>
      <c r="G74" s="118">
        <f>Inputs!I259</f>
        <v>1</v>
      </c>
      <c r="H74" s="118">
        <f>Inputs!J259</f>
        <v>1</v>
      </c>
      <c r="I74" s="118">
        <f>Inputs!K259</f>
        <v>1</v>
      </c>
      <c r="J74" s="118">
        <f>Inputs!L259</f>
        <v>1</v>
      </c>
      <c r="K74" s="49">
        <f>AVERAGE(Inputs!I259:L259)</f>
        <v>1</v>
      </c>
    </row>
    <row r="75" spans="1:11" ht="12.75" customHeight="1">
      <c r="A75" s="55" t="str">
        <f>"   "&amp;Labels!B78</f>
        <v xml:space="preserve">   Customer 10</v>
      </c>
      <c r="B75" s="118">
        <f>Inputs!D260</f>
        <v>1</v>
      </c>
      <c r="C75" s="118">
        <f>Inputs!E260</f>
        <v>1</v>
      </c>
      <c r="D75" s="118">
        <f>Inputs!F260</f>
        <v>1</v>
      </c>
      <c r="E75" s="118">
        <f>Inputs!G260</f>
        <v>1</v>
      </c>
      <c r="F75" s="49">
        <f>AVERAGE(Inputs!D260:G260)</f>
        <v>1</v>
      </c>
      <c r="G75" s="118">
        <f>Inputs!I260</f>
        <v>1</v>
      </c>
      <c r="H75" s="118">
        <f>Inputs!J260</f>
        <v>1</v>
      </c>
      <c r="I75" s="118">
        <f>Inputs!K260</f>
        <v>1</v>
      </c>
      <c r="J75" s="118">
        <f>Inputs!L260</f>
        <v>1</v>
      </c>
      <c r="K75" s="49">
        <f>AVERAGE(Inputs!I260:L260)</f>
        <v>1</v>
      </c>
    </row>
    <row r="76" spans="1:11" ht="12.75" customHeight="1">
      <c r="A76" s="63" t="str">
        <f>"   "&amp;Labels!C68</f>
        <v xml:space="preserve">   Total</v>
      </c>
      <c r="B76" s="107">
        <f>AVERAGE(Inputs!D251:D260)</f>
        <v>1</v>
      </c>
      <c r="C76" s="107">
        <f>AVERAGE(Inputs!E251:E260)</f>
        <v>1</v>
      </c>
      <c r="D76" s="107">
        <f>AVERAGE(Inputs!F251:F260)</f>
        <v>1</v>
      </c>
      <c r="E76" s="107">
        <f>AVERAGE(Inputs!G251:G260)</f>
        <v>1</v>
      </c>
      <c r="F76" s="49">
        <f>AVERAGE(B76:E76)</f>
        <v>1</v>
      </c>
      <c r="G76" s="107">
        <f>AVERAGE(Inputs!I251:I260)</f>
        <v>1</v>
      </c>
      <c r="H76" s="107">
        <f>AVERAGE(Inputs!J251:J260)</f>
        <v>1</v>
      </c>
      <c r="I76" s="107">
        <f>AVERAGE(Inputs!K251:K260)</f>
        <v>1</v>
      </c>
      <c r="J76" s="107">
        <f>AVERAGE(Inputs!L251:L260)</f>
        <v>1</v>
      </c>
      <c r="K76" s="49">
        <f>AVERAGE(G76:J76)</f>
        <v>1</v>
      </c>
    </row>
    <row r="77" spans="1:11" ht="12.75" customHeight="1">
      <c r="A77" s="63" t="str">
        <f>Labels!B101</f>
        <v>Product 7</v>
      </c>
      <c r="B77" s="107"/>
      <c r="C77" s="107"/>
      <c r="D77" s="107"/>
      <c r="E77" s="107"/>
      <c r="F77" s="49"/>
      <c r="G77" s="107"/>
      <c r="H77" s="107"/>
      <c r="I77" s="107"/>
      <c r="J77" s="107"/>
      <c r="K77" s="49"/>
    </row>
    <row r="78" spans="1:11" ht="12.75" customHeight="1">
      <c r="A78" s="55" t="str">
        <f>"   "&amp;Labels!B69</f>
        <v xml:space="preserve">   Customer 1</v>
      </c>
      <c r="B78" s="118">
        <f>Inputs!D261</f>
        <v>1</v>
      </c>
      <c r="C78" s="118">
        <f>Inputs!E261</f>
        <v>1</v>
      </c>
      <c r="D78" s="118">
        <f>Inputs!F261</f>
        <v>1</v>
      </c>
      <c r="E78" s="118">
        <f>Inputs!G261</f>
        <v>1</v>
      </c>
      <c r="F78" s="49">
        <f>AVERAGE(Inputs!D261:G261)</f>
        <v>1</v>
      </c>
      <c r="G78" s="118">
        <f>Inputs!I261</f>
        <v>1</v>
      </c>
      <c r="H78" s="118">
        <f>Inputs!J261</f>
        <v>1</v>
      </c>
      <c r="I78" s="118">
        <f>Inputs!K261</f>
        <v>1</v>
      </c>
      <c r="J78" s="118">
        <f>Inputs!L261</f>
        <v>1</v>
      </c>
      <c r="K78" s="49">
        <f>AVERAGE(Inputs!I261:L261)</f>
        <v>1</v>
      </c>
    </row>
    <row r="79" spans="1:11" ht="12.75" customHeight="1">
      <c r="A79" s="55" t="str">
        <f>"   "&amp;Labels!B70</f>
        <v xml:space="preserve">   Customer 2</v>
      </c>
      <c r="B79" s="118">
        <f>Inputs!D262</f>
        <v>1</v>
      </c>
      <c r="C79" s="118">
        <f>Inputs!E262</f>
        <v>1</v>
      </c>
      <c r="D79" s="118">
        <f>Inputs!F262</f>
        <v>1</v>
      </c>
      <c r="E79" s="118">
        <f>Inputs!G262</f>
        <v>1</v>
      </c>
      <c r="F79" s="49">
        <f>AVERAGE(Inputs!D262:G262)</f>
        <v>1</v>
      </c>
      <c r="G79" s="118">
        <f>Inputs!I262</f>
        <v>1</v>
      </c>
      <c r="H79" s="118">
        <f>Inputs!J262</f>
        <v>1</v>
      </c>
      <c r="I79" s="118">
        <f>Inputs!K262</f>
        <v>1</v>
      </c>
      <c r="J79" s="118">
        <f>Inputs!L262</f>
        <v>1</v>
      </c>
      <c r="K79" s="49">
        <f>AVERAGE(Inputs!I262:L262)</f>
        <v>1</v>
      </c>
    </row>
    <row r="80" spans="1:11" ht="12.75" customHeight="1">
      <c r="A80" s="55" t="str">
        <f>"   "&amp;Labels!B71</f>
        <v xml:space="preserve">   Customer 3</v>
      </c>
      <c r="B80" s="118">
        <f>Inputs!D263</f>
        <v>1</v>
      </c>
      <c r="C80" s="118">
        <f>Inputs!E263</f>
        <v>1</v>
      </c>
      <c r="D80" s="118">
        <f>Inputs!F263</f>
        <v>1</v>
      </c>
      <c r="E80" s="118">
        <f>Inputs!G263</f>
        <v>1</v>
      </c>
      <c r="F80" s="49">
        <f>AVERAGE(Inputs!D263:G263)</f>
        <v>1</v>
      </c>
      <c r="G80" s="118">
        <f>Inputs!I263</f>
        <v>1</v>
      </c>
      <c r="H80" s="118">
        <f>Inputs!J263</f>
        <v>1</v>
      </c>
      <c r="I80" s="118">
        <f>Inputs!K263</f>
        <v>1</v>
      </c>
      <c r="J80" s="118">
        <f>Inputs!L263</f>
        <v>1</v>
      </c>
      <c r="K80" s="49">
        <f>AVERAGE(Inputs!I263:L263)</f>
        <v>1</v>
      </c>
    </row>
    <row r="81" spans="1:11" ht="12.75" customHeight="1">
      <c r="A81" s="55" t="str">
        <f>"   "&amp;Labels!B72</f>
        <v xml:space="preserve">   Customer 4</v>
      </c>
      <c r="B81" s="118">
        <f>Inputs!D264</f>
        <v>1</v>
      </c>
      <c r="C81" s="118">
        <f>Inputs!E264</f>
        <v>1</v>
      </c>
      <c r="D81" s="118">
        <f>Inputs!F264</f>
        <v>1</v>
      </c>
      <c r="E81" s="118">
        <f>Inputs!G264</f>
        <v>1</v>
      </c>
      <c r="F81" s="49">
        <f>AVERAGE(Inputs!D264:G264)</f>
        <v>1</v>
      </c>
      <c r="G81" s="118">
        <f>Inputs!I264</f>
        <v>1</v>
      </c>
      <c r="H81" s="118">
        <f>Inputs!J264</f>
        <v>1</v>
      </c>
      <c r="I81" s="118">
        <f>Inputs!K264</f>
        <v>1</v>
      </c>
      <c r="J81" s="118">
        <f>Inputs!L264</f>
        <v>1</v>
      </c>
      <c r="K81" s="49">
        <f>AVERAGE(Inputs!I264:L264)</f>
        <v>1</v>
      </c>
    </row>
    <row r="82" spans="1:11" ht="12.75" customHeight="1">
      <c r="A82" s="55" t="str">
        <f>"   "&amp;Labels!B73</f>
        <v xml:space="preserve">   Customer 5</v>
      </c>
      <c r="B82" s="118">
        <f>Inputs!D265</f>
        <v>1</v>
      </c>
      <c r="C82" s="118">
        <f>Inputs!E265</f>
        <v>1</v>
      </c>
      <c r="D82" s="118">
        <f>Inputs!F265</f>
        <v>1</v>
      </c>
      <c r="E82" s="118">
        <f>Inputs!G265</f>
        <v>1</v>
      </c>
      <c r="F82" s="49">
        <f>AVERAGE(Inputs!D265:G265)</f>
        <v>1</v>
      </c>
      <c r="G82" s="118">
        <f>Inputs!I265</f>
        <v>1</v>
      </c>
      <c r="H82" s="118">
        <f>Inputs!J265</f>
        <v>1</v>
      </c>
      <c r="I82" s="118">
        <f>Inputs!K265</f>
        <v>1</v>
      </c>
      <c r="J82" s="118">
        <f>Inputs!L265</f>
        <v>1</v>
      </c>
      <c r="K82" s="49">
        <f>AVERAGE(Inputs!I265:L265)</f>
        <v>1</v>
      </c>
    </row>
    <row r="83" spans="1:11" ht="12.75" customHeight="1">
      <c r="A83" s="55" t="str">
        <f>"   "&amp;Labels!B74</f>
        <v xml:space="preserve">   Customer 6</v>
      </c>
      <c r="B83" s="118">
        <f>Inputs!D266</f>
        <v>1</v>
      </c>
      <c r="C83" s="118">
        <f>Inputs!E266</f>
        <v>1</v>
      </c>
      <c r="D83" s="118">
        <f>Inputs!F266</f>
        <v>1</v>
      </c>
      <c r="E83" s="118">
        <f>Inputs!G266</f>
        <v>1</v>
      </c>
      <c r="F83" s="49">
        <f>AVERAGE(Inputs!D266:G266)</f>
        <v>1</v>
      </c>
      <c r="G83" s="118">
        <f>Inputs!I266</f>
        <v>1</v>
      </c>
      <c r="H83" s="118">
        <f>Inputs!J266</f>
        <v>1</v>
      </c>
      <c r="I83" s="118">
        <f>Inputs!K266</f>
        <v>1</v>
      </c>
      <c r="J83" s="118">
        <f>Inputs!L266</f>
        <v>1</v>
      </c>
      <c r="K83" s="49">
        <f>AVERAGE(Inputs!I266:L266)</f>
        <v>1</v>
      </c>
    </row>
    <row r="84" spans="1:11" ht="12.75" customHeight="1">
      <c r="A84" s="55" t="str">
        <f>"   "&amp;Labels!B75</f>
        <v xml:space="preserve">   Customer 7</v>
      </c>
      <c r="B84" s="118">
        <f>Inputs!D267</f>
        <v>1</v>
      </c>
      <c r="C84" s="118">
        <f>Inputs!E267</f>
        <v>1</v>
      </c>
      <c r="D84" s="118">
        <f>Inputs!F267</f>
        <v>1</v>
      </c>
      <c r="E84" s="118">
        <f>Inputs!G267</f>
        <v>1</v>
      </c>
      <c r="F84" s="49">
        <f>AVERAGE(Inputs!D267:G267)</f>
        <v>1</v>
      </c>
      <c r="G84" s="118">
        <f>Inputs!I267</f>
        <v>1</v>
      </c>
      <c r="H84" s="118">
        <f>Inputs!J267</f>
        <v>1</v>
      </c>
      <c r="I84" s="118">
        <f>Inputs!K267</f>
        <v>1</v>
      </c>
      <c r="J84" s="118">
        <f>Inputs!L267</f>
        <v>1</v>
      </c>
      <c r="K84" s="49">
        <f>AVERAGE(Inputs!I267:L267)</f>
        <v>1</v>
      </c>
    </row>
    <row r="85" spans="1:11" ht="12.75" customHeight="1">
      <c r="A85" s="55" t="str">
        <f>"   "&amp;Labels!B76</f>
        <v xml:space="preserve">   Customer 8</v>
      </c>
      <c r="B85" s="118">
        <f>Inputs!D268</f>
        <v>1</v>
      </c>
      <c r="C85" s="118">
        <f>Inputs!E268</f>
        <v>1</v>
      </c>
      <c r="D85" s="118">
        <f>Inputs!F268</f>
        <v>1</v>
      </c>
      <c r="E85" s="118">
        <f>Inputs!G268</f>
        <v>1</v>
      </c>
      <c r="F85" s="49">
        <f>AVERAGE(Inputs!D268:G268)</f>
        <v>1</v>
      </c>
      <c r="G85" s="118">
        <f>Inputs!I268</f>
        <v>1</v>
      </c>
      <c r="H85" s="118">
        <f>Inputs!J268</f>
        <v>1</v>
      </c>
      <c r="I85" s="118">
        <f>Inputs!K268</f>
        <v>1</v>
      </c>
      <c r="J85" s="118">
        <f>Inputs!L268</f>
        <v>1</v>
      </c>
      <c r="K85" s="49">
        <f>AVERAGE(Inputs!I268:L268)</f>
        <v>1</v>
      </c>
    </row>
    <row r="86" spans="1:11" ht="12.75" customHeight="1">
      <c r="A86" s="55" t="str">
        <f>"   "&amp;Labels!B77</f>
        <v xml:space="preserve">   Customer 9</v>
      </c>
      <c r="B86" s="118">
        <f>Inputs!D269</f>
        <v>1</v>
      </c>
      <c r="C86" s="118">
        <f>Inputs!E269</f>
        <v>1</v>
      </c>
      <c r="D86" s="118">
        <f>Inputs!F269</f>
        <v>1</v>
      </c>
      <c r="E86" s="118">
        <f>Inputs!G269</f>
        <v>1</v>
      </c>
      <c r="F86" s="49">
        <f>AVERAGE(Inputs!D269:G269)</f>
        <v>1</v>
      </c>
      <c r="G86" s="118">
        <f>Inputs!I269</f>
        <v>1</v>
      </c>
      <c r="H86" s="118">
        <f>Inputs!J269</f>
        <v>1</v>
      </c>
      <c r="I86" s="118">
        <f>Inputs!K269</f>
        <v>1</v>
      </c>
      <c r="J86" s="118">
        <f>Inputs!L269</f>
        <v>1</v>
      </c>
      <c r="K86" s="49">
        <f>AVERAGE(Inputs!I269:L269)</f>
        <v>1</v>
      </c>
    </row>
    <row r="87" spans="1:11" ht="12.75" customHeight="1">
      <c r="A87" s="55" t="str">
        <f>"   "&amp;Labels!B78</f>
        <v xml:space="preserve">   Customer 10</v>
      </c>
      <c r="B87" s="118">
        <f>Inputs!D270</f>
        <v>1</v>
      </c>
      <c r="C87" s="118">
        <f>Inputs!E270</f>
        <v>1</v>
      </c>
      <c r="D87" s="118">
        <f>Inputs!F270</f>
        <v>1</v>
      </c>
      <c r="E87" s="118">
        <f>Inputs!G270</f>
        <v>1</v>
      </c>
      <c r="F87" s="49">
        <f>AVERAGE(Inputs!D270:G270)</f>
        <v>1</v>
      </c>
      <c r="G87" s="118">
        <f>Inputs!I270</f>
        <v>1</v>
      </c>
      <c r="H87" s="118">
        <f>Inputs!J270</f>
        <v>1</v>
      </c>
      <c r="I87" s="118">
        <f>Inputs!K270</f>
        <v>1</v>
      </c>
      <c r="J87" s="118">
        <f>Inputs!L270</f>
        <v>1</v>
      </c>
      <c r="K87" s="49">
        <f>AVERAGE(Inputs!I270:L270)</f>
        <v>1</v>
      </c>
    </row>
    <row r="88" spans="1:11" ht="12.75" customHeight="1">
      <c r="A88" s="63" t="str">
        <f>"   "&amp;Labels!C68</f>
        <v xml:space="preserve">   Total</v>
      </c>
      <c r="B88" s="107">
        <f>AVERAGE(Inputs!D261:D270)</f>
        <v>1</v>
      </c>
      <c r="C88" s="107">
        <f>AVERAGE(Inputs!E261:E270)</f>
        <v>1</v>
      </c>
      <c r="D88" s="107">
        <f>AVERAGE(Inputs!F261:F270)</f>
        <v>1</v>
      </c>
      <c r="E88" s="107">
        <f>AVERAGE(Inputs!G261:G270)</f>
        <v>1</v>
      </c>
      <c r="F88" s="49">
        <f>AVERAGE(B88:E88)</f>
        <v>1</v>
      </c>
      <c r="G88" s="107">
        <f>AVERAGE(Inputs!I261:I270)</f>
        <v>1</v>
      </c>
      <c r="H88" s="107">
        <f>AVERAGE(Inputs!J261:J270)</f>
        <v>1</v>
      </c>
      <c r="I88" s="107">
        <f>AVERAGE(Inputs!K261:K270)</f>
        <v>1</v>
      </c>
      <c r="J88" s="107">
        <f>AVERAGE(Inputs!L261:L270)</f>
        <v>1</v>
      </c>
      <c r="K88" s="49">
        <f>AVERAGE(G88:J88)</f>
        <v>1</v>
      </c>
    </row>
    <row r="89" spans="1:11" ht="12.75" customHeight="1">
      <c r="A89" s="63" t="str">
        <f>Labels!B102</f>
        <v>Product 8</v>
      </c>
      <c r="B89" s="107"/>
      <c r="C89" s="107"/>
      <c r="D89" s="107"/>
      <c r="E89" s="107"/>
      <c r="F89" s="49"/>
      <c r="G89" s="107"/>
      <c r="H89" s="107"/>
      <c r="I89" s="107"/>
      <c r="J89" s="107"/>
      <c r="K89" s="49"/>
    </row>
    <row r="90" spans="1:11" ht="12.75" customHeight="1">
      <c r="A90" s="55" t="str">
        <f>"   "&amp;Labels!B69</f>
        <v xml:space="preserve">   Customer 1</v>
      </c>
      <c r="B90" s="118">
        <f>Inputs!D271</f>
        <v>1</v>
      </c>
      <c r="C90" s="118">
        <f>Inputs!E271</f>
        <v>1</v>
      </c>
      <c r="D90" s="118">
        <f>Inputs!F271</f>
        <v>1</v>
      </c>
      <c r="E90" s="118">
        <f>Inputs!G271</f>
        <v>1</v>
      </c>
      <c r="F90" s="49">
        <f>AVERAGE(Inputs!D271:G271)</f>
        <v>1</v>
      </c>
      <c r="G90" s="118">
        <f>Inputs!I271</f>
        <v>1</v>
      </c>
      <c r="H90" s="118">
        <f>Inputs!J271</f>
        <v>1</v>
      </c>
      <c r="I90" s="118">
        <f>Inputs!K271</f>
        <v>1</v>
      </c>
      <c r="J90" s="118">
        <f>Inputs!L271</f>
        <v>1</v>
      </c>
      <c r="K90" s="49">
        <f>AVERAGE(Inputs!I271:L271)</f>
        <v>1</v>
      </c>
    </row>
    <row r="91" spans="1:11" ht="12.75" customHeight="1">
      <c r="A91" s="55" t="str">
        <f>"   "&amp;Labels!B70</f>
        <v xml:space="preserve">   Customer 2</v>
      </c>
      <c r="B91" s="118">
        <f>Inputs!D272</f>
        <v>1</v>
      </c>
      <c r="C91" s="118">
        <f>Inputs!E272</f>
        <v>1</v>
      </c>
      <c r="D91" s="118">
        <f>Inputs!F272</f>
        <v>1</v>
      </c>
      <c r="E91" s="118">
        <f>Inputs!G272</f>
        <v>1</v>
      </c>
      <c r="F91" s="49">
        <f>AVERAGE(Inputs!D272:G272)</f>
        <v>1</v>
      </c>
      <c r="G91" s="118">
        <f>Inputs!I272</f>
        <v>1</v>
      </c>
      <c r="H91" s="118">
        <f>Inputs!J272</f>
        <v>1</v>
      </c>
      <c r="I91" s="118">
        <f>Inputs!K272</f>
        <v>1</v>
      </c>
      <c r="J91" s="118">
        <f>Inputs!L272</f>
        <v>1</v>
      </c>
      <c r="K91" s="49">
        <f>AVERAGE(Inputs!I272:L272)</f>
        <v>1</v>
      </c>
    </row>
    <row r="92" spans="1:11" ht="12.75" customHeight="1">
      <c r="A92" s="55" t="str">
        <f>"   "&amp;Labels!B71</f>
        <v xml:space="preserve">   Customer 3</v>
      </c>
      <c r="B92" s="118">
        <f>Inputs!D273</f>
        <v>1</v>
      </c>
      <c r="C92" s="118">
        <f>Inputs!E273</f>
        <v>1</v>
      </c>
      <c r="D92" s="118">
        <f>Inputs!F273</f>
        <v>1</v>
      </c>
      <c r="E92" s="118">
        <f>Inputs!G273</f>
        <v>1</v>
      </c>
      <c r="F92" s="49">
        <f>AVERAGE(Inputs!D273:G273)</f>
        <v>1</v>
      </c>
      <c r="G92" s="118">
        <f>Inputs!I273</f>
        <v>1</v>
      </c>
      <c r="H92" s="118">
        <f>Inputs!J273</f>
        <v>1</v>
      </c>
      <c r="I92" s="118">
        <f>Inputs!K273</f>
        <v>1</v>
      </c>
      <c r="J92" s="118">
        <f>Inputs!L273</f>
        <v>1</v>
      </c>
      <c r="K92" s="49">
        <f>AVERAGE(Inputs!I273:L273)</f>
        <v>1</v>
      </c>
    </row>
    <row r="93" spans="1:11" ht="12.75" customHeight="1">
      <c r="A93" s="55" t="str">
        <f>"   "&amp;Labels!B72</f>
        <v xml:space="preserve">   Customer 4</v>
      </c>
      <c r="B93" s="118">
        <f>Inputs!D274</f>
        <v>1</v>
      </c>
      <c r="C93" s="118">
        <f>Inputs!E274</f>
        <v>1</v>
      </c>
      <c r="D93" s="118">
        <f>Inputs!F274</f>
        <v>1</v>
      </c>
      <c r="E93" s="118">
        <f>Inputs!G274</f>
        <v>1</v>
      </c>
      <c r="F93" s="49">
        <f>AVERAGE(Inputs!D274:G274)</f>
        <v>1</v>
      </c>
      <c r="G93" s="118">
        <f>Inputs!I274</f>
        <v>1</v>
      </c>
      <c r="H93" s="118">
        <f>Inputs!J274</f>
        <v>1</v>
      </c>
      <c r="I93" s="118">
        <f>Inputs!K274</f>
        <v>1</v>
      </c>
      <c r="J93" s="118">
        <f>Inputs!L274</f>
        <v>1</v>
      </c>
      <c r="K93" s="49">
        <f>AVERAGE(Inputs!I274:L274)</f>
        <v>1</v>
      </c>
    </row>
    <row r="94" spans="1:11" ht="12.75" customHeight="1">
      <c r="A94" s="55" t="str">
        <f>"   "&amp;Labels!B73</f>
        <v xml:space="preserve">   Customer 5</v>
      </c>
      <c r="B94" s="118">
        <f>Inputs!D275</f>
        <v>1</v>
      </c>
      <c r="C94" s="118">
        <f>Inputs!E275</f>
        <v>1</v>
      </c>
      <c r="D94" s="118">
        <f>Inputs!F275</f>
        <v>1</v>
      </c>
      <c r="E94" s="118">
        <f>Inputs!G275</f>
        <v>1</v>
      </c>
      <c r="F94" s="49">
        <f>AVERAGE(Inputs!D275:G275)</f>
        <v>1</v>
      </c>
      <c r="G94" s="118">
        <f>Inputs!I275</f>
        <v>1</v>
      </c>
      <c r="H94" s="118">
        <f>Inputs!J275</f>
        <v>1</v>
      </c>
      <c r="I94" s="118">
        <f>Inputs!K275</f>
        <v>1</v>
      </c>
      <c r="J94" s="118">
        <f>Inputs!L275</f>
        <v>1</v>
      </c>
      <c r="K94" s="49">
        <f>AVERAGE(Inputs!I275:L275)</f>
        <v>1</v>
      </c>
    </row>
    <row r="95" spans="1:11" ht="12.75" customHeight="1">
      <c r="A95" s="55" t="str">
        <f>"   "&amp;Labels!B74</f>
        <v xml:space="preserve">   Customer 6</v>
      </c>
      <c r="B95" s="118">
        <f>Inputs!D276</f>
        <v>1</v>
      </c>
      <c r="C95" s="118">
        <f>Inputs!E276</f>
        <v>1</v>
      </c>
      <c r="D95" s="118">
        <f>Inputs!F276</f>
        <v>1</v>
      </c>
      <c r="E95" s="118">
        <f>Inputs!G276</f>
        <v>1</v>
      </c>
      <c r="F95" s="49">
        <f>AVERAGE(Inputs!D276:G276)</f>
        <v>1</v>
      </c>
      <c r="G95" s="118">
        <f>Inputs!I276</f>
        <v>1</v>
      </c>
      <c r="H95" s="118">
        <f>Inputs!J276</f>
        <v>1</v>
      </c>
      <c r="I95" s="118">
        <f>Inputs!K276</f>
        <v>1</v>
      </c>
      <c r="J95" s="118">
        <f>Inputs!L276</f>
        <v>1</v>
      </c>
      <c r="K95" s="49">
        <f>AVERAGE(Inputs!I276:L276)</f>
        <v>1</v>
      </c>
    </row>
    <row r="96" spans="1:11" ht="12.75" customHeight="1">
      <c r="A96" s="55" t="str">
        <f>"   "&amp;Labels!B75</f>
        <v xml:space="preserve">   Customer 7</v>
      </c>
      <c r="B96" s="118">
        <f>Inputs!D277</f>
        <v>1</v>
      </c>
      <c r="C96" s="118">
        <f>Inputs!E277</f>
        <v>1</v>
      </c>
      <c r="D96" s="118">
        <f>Inputs!F277</f>
        <v>1</v>
      </c>
      <c r="E96" s="118">
        <f>Inputs!G277</f>
        <v>1</v>
      </c>
      <c r="F96" s="49">
        <f>AVERAGE(Inputs!D277:G277)</f>
        <v>1</v>
      </c>
      <c r="G96" s="118">
        <f>Inputs!I277</f>
        <v>1</v>
      </c>
      <c r="H96" s="118">
        <f>Inputs!J277</f>
        <v>1</v>
      </c>
      <c r="I96" s="118">
        <f>Inputs!K277</f>
        <v>1</v>
      </c>
      <c r="J96" s="118">
        <f>Inputs!L277</f>
        <v>1</v>
      </c>
      <c r="K96" s="49">
        <f>AVERAGE(Inputs!I277:L277)</f>
        <v>1</v>
      </c>
    </row>
    <row r="97" spans="1:11" ht="12.75" customHeight="1">
      <c r="A97" s="55" t="str">
        <f>"   "&amp;Labels!B76</f>
        <v xml:space="preserve">   Customer 8</v>
      </c>
      <c r="B97" s="118">
        <f>Inputs!D278</f>
        <v>1</v>
      </c>
      <c r="C97" s="118">
        <f>Inputs!E278</f>
        <v>1</v>
      </c>
      <c r="D97" s="118">
        <f>Inputs!F278</f>
        <v>1</v>
      </c>
      <c r="E97" s="118">
        <f>Inputs!G278</f>
        <v>1</v>
      </c>
      <c r="F97" s="49">
        <f>AVERAGE(Inputs!D278:G278)</f>
        <v>1</v>
      </c>
      <c r="G97" s="118">
        <f>Inputs!I278</f>
        <v>1</v>
      </c>
      <c r="H97" s="118">
        <f>Inputs!J278</f>
        <v>1</v>
      </c>
      <c r="I97" s="118">
        <f>Inputs!K278</f>
        <v>1</v>
      </c>
      <c r="J97" s="118">
        <f>Inputs!L278</f>
        <v>1</v>
      </c>
      <c r="K97" s="49">
        <f>AVERAGE(Inputs!I278:L278)</f>
        <v>1</v>
      </c>
    </row>
    <row r="98" spans="1:11" ht="12.75" customHeight="1">
      <c r="A98" s="55" t="str">
        <f>"   "&amp;Labels!B77</f>
        <v xml:space="preserve">   Customer 9</v>
      </c>
      <c r="B98" s="118">
        <f>Inputs!D279</f>
        <v>1</v>
      </c>
      <c r="C98" s="118">
        <f>Inputs!E279</f>
        <v>1</v>
      </c>
      <c r="D98" s="118">
        <f>Inputs!F279</f>
        <v>1</v>
      </c>
      <c r="E98" s="118">
        <f>Inputs!G279</f>
        <v>1</v>
      </c>
      <c r="F98" s="49">
        <f>AVERAGE(Inputs!D279:G279)</f>
        <v>1</v>
      </c>
      <c r="G98" s="118">
        <f>Inputs!I279</f>
        <v>1</v>
      </c>
      <c r="H98" s="118">
        <f>Inputs!J279</f>
        <v>1</v>
      </c>
      <c r="I98" s="118">
        <f>Inputs!K279</f>
        <v>1</v>
      </c>
      <c r="J98" s="118">
        <f>Inputs!L279</f>
        <v>1</v>
      </c>
      <c r="K98" s="49">
        <f>AVERAGE(Inputs!I279:L279)</f>
        <v>1</v>
      </c>
    </row>
    <row r="99" spans="1:11" ht="12.75" customHeight="1">
      <c r="A99" s="55" t="str">
        <f>"   "&amp;Labels!B78</f>
        <v xml:space="preserve">   Customer 10</v>
      </c>
      <c r="B99" s="118">
        <f>Inputs!D280</f>
        <v>1</v>
      </c>
      <c r="C99" s="118">
        <f>Inputs!E280</f>
        <v>1</v>
      </c>
      <c r="D99" s="118">
        <f>Inputs!F280</f>
        <v>1</v>
      </c>
      <c r="E99" s="118">
        <f>Inputs!G280</f>
        <v>1</v>
      </c>
      <c r="F99" s="49">
        <f>AVERAGE(Inputs!D280:G280)</f>
        <v>1</v>
      </c>
      <c r="G99" s="118">
        <f>Inputs!I280</f>
        <v>1</v>
      </c>
      <c r="H99" s="118">
        <f>Inputs!J280</f>
        <v>1</v>
      </c>
      <c r="I99" s="118">
        <f>Inputs!K280</f>
        <v>1</v>
      </c>
      <c r="J99" s="118">
        <f>Inputs!L280</f>
        <v>1</v>
      </c>
      <c r="K99" s="49">
        <f>AVERAGE(Inputs!I280:L280)</f>
        <v>1</v>
      </c>
    </row>
    <row r="100" spans="1:11" ht="12.75" customHeight="1">
      <c r="A100" s="63" t="str">
        <f>"   "&amp;Labels!C68</f>
        <v xml:space="preserve">   Total</v>
      </c>
      <c r="B100" s="107">
        <f>AVERAGE(Inputs!D271:D280)</f>
        <v>1</v>
      </c>
      <c r="C100" s="107">
        <f>AVERAGE(Inputs!E271:E280)</f>
        <v>1</v>
      </c>
      <c r="D100" s="107">
        <f>AVERAGE(Inputs!F271:F280)</f>
        <v>1</v>
      </c>
      <c r="E100" s="107">
        <f>AVERAGE(Inputs!G271:G280)</f>
        <v>1</v>
      </c>
      <c r="F100" s="49">
        <f>AVERAGE(B100:E100)</f>
        <v>1</v>
      </c>
      <c r="G100" s="107">
        <f>AVERAGE(Inputs!I271:I280)</f>
        <v>1</v>
      </c>
      <c r="H100" s="107">
        <f>AVERAGE(Inputs!J271:J280)</f>
        <v>1</v>
      </c>
      <c r="I100" s="107">
        <f>AVERAGE(Inputs!K271:K280)</f>
        <v>1</v>
      </c>
      <c r="J100" s="107">
        <f>AVERAGE(Inputs!L271:L280)</f>
        <v>1</v>
      </c>
      <c r="K100" s="49">
        <f>AVERAGE(G100:J100)</f>
        <v>1</v>
      </c>
    </row>
    <row r="101" spans="1:11" ht="12.75" customHeight="1">
      <c r="A101" s="63" t="str">
        <f>Labels!B103</f>
        <v>Product 9</v>
      </c>
      <c r="B101" s="107"/>
      <c r="C101" s="107"/>
      <c r="D101" s="107"/>
      <c r="E101" s="107"/>
      <c r="F101" s="49"/>
      <c r="G101" s="107"/>
      <c r="H101" s="107"/>
      <c r="I101" s="107"/>
      <c r="J101" s="107"/>
      <c r="K101" s="49"/>
    </row>
    <row r="102" spans="1:11" ht="12.75" customHeight="1">
      <c r="A102" s="55" t="str">
        <f>"   "&amp;Labels!B69</f>
        <v xml:space="preserve">   Customer 1</v>
      </c>
      <c r="B102" s="118">
        <f>Inputs!D281</f>
        <v>1</v>
      </c>
      <c r="C102" s="118">
        <f>Inputs!E281</f>
        <v>1</v>
      </c>
      <c r="D102" s="118">
        <f>Inputs!F281</f>
        <v>1</v>
      </c>
      <c r="E102" s="118">
        <f>Inputs!G281</f>
        <v>1</v>
      </c>
      <c r="F102" s="49">
        <f>AVERAGE(Inputs!D281:G281)</f>
        <v>1</v>
      </c>
      <c r="G102" s="118">
        <f>Inputs!I281</f>
        <v>1</v>
      </c>
      <c r="H102" s="118">
        <f>Inputs!J281</f>
        <v>1</v>
      </c>
      <c r="I102" s="118">
        <f>Inputs!K281</f>
        <v>1</v>
      </c>
      <c r="J102" s="118">
        <f>Inputs!L281</f>
        <v>1</v>
      </c>
      <c r="K102" s="49">
        <f>AVERAGE(Inputs!I281:L281)</f>
        <v>1</v>
      </c>
    </row>
    <row r="103" spans="1:11" ht="12.75" customHeight="1">
      <c r="A103" s="55" t="str">
        <f>"   "&amp;Labels!B70</f>
        <v xml:space="preserve">   Customer 2</v>
      </c>
      <c r="B103" s="118">
        <f>Inputs!D282</f>
        <v>1</v>
      </c>
      <c r="C103" s="118">
        <f>Inputs!E282</f>
        <v>1</v>
      </c>
      <c r="D103" s="118">
        <f>Inputs!F282</f>
        <v>1</v>
      </c>
      <c r="E103" s="118">
        <f>Inputs!G282</f>
        <v>1</v>
      </c>
      <c r="F103" s="49">
        <f>AVERAGE(Inputs!D282:G282)</f>
        <v>1</v>
      </c>
      <c r="G103" s="118">
        <f>Inputs!I282</f>
        <v>1</v>
      </c>
      <c r="H103" s="118">
        <f>Inputs!J282</f>
        <v>1</v>
      </c>
      <c r="I103" s="118">
        <f>Inputs!K282</f>
        <v>1</v>
      </c>
      <c r="J103" s="118">
        <f>Inputs!L282</f>
        <v>1</v>
      </c>
      <c r="K103" s="49">
        <f>AVERAGE(Inputs!I282:L282)</f>
        <v>1</v>
      </c>
    </row>
    <row r="104" spans="1:11" ht="12.75" customHeight="1">
      <c r="A104" s="55" t="str">
        <f>"   "&amp;Labels!B71</f>
        <v xml:space="preserve">   Customer 3</v>
      </c>
      <c r="B104" s="118">
        <f>Inputs!D283</f>
        <v>1</v>
      </c>
      <c r="C104" s="118">
        <f>Inputs!E283</f>
        <v>1</v>
      </c>
      <c r="D104" s="118">
        <f>Inputs!F283</f>
        <v>1</v>
      </c>
      <c r="E104" s="118">
        <f>Inputs!G283</f>
        <v>1</v>
      </c>
      <c r="F104" s="49">
        <f>AVERAGE(Inputs!D283:G283)</f>
        <v>1</v>
      </c>
      <c r="G104" s="118">
        <f>Inputs!I283</f>
        <v>1</v>
      </c>
      <c r="H104" s="118">
        <f>Inputs!J283</f>
        <v>1</v>
      </c>
      <c r="I104" s="118">
        <f>Inputs!K283</f>
        <v>1</v>
      </c>
      <c r="J104" s="118">
        <f>Inputs!L283</f>
        <v>1</v>
      </c>
      <c r="K104" s="49">
        <f>AVERAGE(Inputs!I283:L283)</f>
        <v>1</v>
      </c>
    </row>
    <row r="105" spans="1:11" ht="12.75" customHeight="1">
      <c r="A105" s="55" t="str">
        <f>"   "&amp;Labels!B72</f>
        <v xml:space="preserve">   Customer 4</v>
      </c>
      <c r="B105" s="118">
        <f>Inputs!D284</f>
        <v>1</v>
      </c>
      <c r="C105" s="118">
        <f>Inputs!E284</f>
        <v>1</v>
      </c>
      <c r="D105" s="118">
        <f>Inputs!F284</f>
        <v>1</v>
      </c>
      <c r="E105" s="118">
        <f>Inputs!G284</f>
        <v>1</v>
      </c>
      <c r="F105" s="49">
        <f>AVERAGE(Inputs!D284:G284)</f>
        <v>1</v>
      </c>
      <c r="G105" s="118">
        <f>Inputs!I284</f>
        <v>1</v>
      </c>
      <c r="H105" s="118">
        <f>Inputs!J284</f>
        <v>1</v>
      </c>
      <c r="I105" s="118">
        <f>Inputs!K284</f>
        <v>1</v>
      </c>
      <c r="J105" s="118">
        <f>Inputs!L284</f>
        <v>1</v>
      </c>
      <c r="K105" s="49">
        <f>AVERAGE(Inputs!I284:L284)</f>
        <v>1</v>
      </c>
    </row>
    <row r="106" spans="1:11" ht="12.75" customHeight="1">
      <c r="A106" s="55" t="str">
        <f>"   "&amp;Labels!B73</f>
        <v xml:space="preserve">   Customer 5</v>
      </c>
      <c r="B106" s="118">
        <f>Inputs!D285</f>
        <v>1</v>
      </c>
      <c r="C106" s="118">
        <f>Inputs!E285</f>
        <v>1</v>
      </c>
      <c r="D106" s="118">
        <f>Inputs!F285</f>
        <v>1</v>
      </c>
      <c r="E106" s="118">
        <f>Inputs!G285</f>
        <v>1</v>
      </c>
      <c r="F106" s="49">
        <f>AVERAGE(Inputs!D285:G285)</f>
        <v>1</v>
      </c>
      <c r="G106" s="118">
        <f>Inputs!I285</f>
        <v>1</v>
      </c>
      <c r="H106" s="118">
        <f>Inputs!J285</f>
        <v>1</v>
      </c>
      <c r="I106" s="118">
        <f>Inputs!K285</f>
        <v>1</v>
      </c>
      <c r="J106" s="118">
        <f>Inputs!L285</f>
        <v>1</v>
      </c>
      <c r="K106" s="49">
        <f>AVERAGE(Inputs!I285:L285)</f>
        <v>1</v>
      </c>
    </row>
    <row r="107" spans="1:11" ht="12.75" customHeight="1">
      <c r="A107" s="55" t="str">
        <f>"   "&amp;Labels!B74</f>
        <v xml:space="preserve">   Customer 6</v>
      </c>
      <c r="B107" s="118">
        <f>Inputs!D286</f>
        <v>1</v>
      </c>
      <c r="C107" s="118">
        <f>Inputs!E286</f>
        <v>1</v>
      </c>
      <c r="D107" s="118">
        <f>Inputs!F286</f>
        <v>1</v>
      </c>
      <c r="E107" s="118">
        <f>Inputs!G286</f>
        <v>1</v>
      </c>
      <c r="F107" s="49">
        <f>AVERAGE(Inputs!D286:G286)</f>
        <v>1</v>
      </c>
      <c r="G107" s="118">
        <f>Inputs!I286</f>
        <v>1</v>
      </c>
      <c r="H107" s="118">
        <f>Inputs!J286</f>
        <v>1</v>
      </c>
      <c r="I107" s="118">
        <f>Inputs!K286</f>
        <v>1</v>
      </c>
      <c r="J107" s="118">
        <f>Inputs!L286</f>
        <v>1</v>
      </c>
      <c r="K107" s="49">
        <f>AVERAGE(Inputs!I286:L286)</f>
        <v>1</v>
      </c>
    </row>
    <row r="108" spans="1:11" ht="12.75" customHeight="1">
      <c r="A108" s="55" t="str">
        <f>"   "&amp;Labels!B75</f>
        <v xml:space="preserve">   Customer 7</v>
      </c>
      <c r="B108" s="118">
        <f>Inputs!D287</f>
        <v>1</v>
      </c>
      <c r="C108" s="118">
        <f>Inputs!E287</f>
        <v>1</v>
      </c>
      <c r="D108" s="118">
        <f>Inputs!F287</f>
        <v>1</v>
      </c>
      <c r="E108" s="118">
        <f>Inputs!G287</f>
        <v>1</v>
      </c>
      <c r="F108" s="49">
        <f>AVERAGE(Inputs!D287:G287)</f>
        <v>1</v>
      </c>
      <c r="G108" s="118">
        <f>Inputs!I287</f>
        <v>1</v>
      </c>
      <c r="H108" s="118">
        <f>Inputs!J287</f>
        <v>1</v>
      </c>
      <c r="I108" s="118">
        <f>Inputs!K287</f>
        <v>1</v>
      </c>
      <c r="J108" s="118">
        <f>Inputs!L287</f>
        <v>1</v>
      </c>
      <c r="K108" s="49">
        <f>AVERAGE(Inputs!I287:L287)</f>
        <v>1</v>
      </c>
    </row>
    <row r="109" spans="1:11" ht="12.75" customHeight="1">
      <c r="A109" s="55" t="str">
        <f>"   "&amp;Labels!B76</f>
        <v xml:space="preserve">   Customer 8</v>
      </c>
      <c r="B109" s="118">
        <f>Inputs!D288</f>
        <v>1</v>
      </c>
      <c r="C109" s="118">
        <f>Inputs!E288</f>
        <v>1</v>
      </c>
      <c r="D109" s="118">
        <f>Inputs!F288</f>
        <v>1</v>
      </c>
      <c r="E109" s="118">
        <f>Inputs!G288</f>
        <v>1</v>
      </c>
      <c r="F109" s="49">
        <f>AVERAGE(Inputs!D288:G288)</f>
        <v>1</v>
      </c>
      <c r="G109" s="118">
        <f>Inputs!I288</f>
        <v>1</v>
      </c>
      <c r="H109" s="118">
        <f>Inputs!J288</f>
        <v>1</v>
      </c>
      <c r="I109" s="118">
        <f>Inputs!K288</f>
        <v>1</v>
      </c>
      <c r="J109" s="118">
        <f>Inputs!L288</f>
        <v>1</v>
      </c>
      <c r="K109" s="49">
        <f>AVERAGE(Inputs!I288:L288)</f>
        <v>1</v>
      </c>
    </row>
    <row r="110" spans="1:11" ht="12.75" customHeight="1">
      <c r="A110" s="55" t="str">
        <f>"   "&amp;Labels!B77</f>
        <v xml:space="preserve">   Customer 9</v>
      </c>
      <c r="B110" s="118">
        <f>Inputs!D289</f>
        <v>1</v>
      </c>
      <c r="C110" s="118">
        <f>Inputs!E289</f>
        <v>1</v>
      </c>
      <c r="D110" s="118">
        <f>Inputs!F289</f>
        <v>1</v>
      </c>
      <c r="E110" s="118">
        <f>Inputs!G289</f>
        <v>1</v>
      </c>
      <c r="F110" s="49">
        <f>AVERAGE(Inputs!D289:G289)</f>
        <v>1</v>
      </c>
      <c r="G110" s="118">
        <f>Inputs!I289</f>
        <v>1</v>
      </c>
      <c r="H110" s="118">
        <f>Inputs!J289</f>
        <v>1</v>
      </c>
      <c r="I110" s="118">
        <f>Inputs!K289</f>
        <v>1</v>
      </c>
      <c r="J110" s="118">
        <f>Inputs!L289</f>
        <v>1</v>
      </c>
      <c r="K110" s="49">
        <f>AVERAGE(Inputs!I289:L289)</f>
        <v>1</v>
      </c>
    </row>
    <row r="111" spans="1:11" ht="12.75" customHeight="1">
      <c r="A111" s="55" t="str">
        <f>"   "&amp;Labels!B78</f>
        <v xml:space="preserve">   Customer 10</v>
      </c>
      <c r="B111" s="118">
        <f>Inputs!D290</f>
        <v>1</v>
      </c>
      <c r="C111" s="118">
        <f>Inputs!E290</f>
        <v>1</v>
      </c>
      <c r="D111" s="118">
        <f>Inputs!F290</f>
        <v>1</v>
      </c>
      <c r="E111" s="118">
        <f>Inputs!G290</f>
        <v>1</v>
      </c>
      <c r="F111" s="49">
        <f>AVERAGE(Inputs!D290:G290)</f>
        <v>1</v>
      </c>
      <c r="G111" s="118">
        <f>Inputs!I290</f>
        <v>1</v>
      </c>
      <c r="H111" s="118">
        <f>Inputs!J290</f>
        <v>1</v>
      </c>
      <c r="I111" s="118">
        <f>Inputs!K290</f>
        <v>1</v>
      </c>
      <c r="J111" s="118">
        <f>Inputs!L290</f>
        <v>1</v>
      </c>
      <c r="K111" s="49">
        <f>AVERAGE(Inputs!I290:L290)</f>
        <v>1</v>
      </c>
    </row>
    <row r="112" spans="1:11" ht="12.75" customHeight="1">
      <c r="A112" s="63" t="str">
        <f>"   "&amp;Labels!C68</f>
        <v xml:space="preserve">   Total</v>
      </c>
      <c r="B112" s="107">
        <f>AVERAGE(Inputs!D281:D290)</f>
        <v>1</v>
      </c>
      <c r="C112" s="107">
        <f>AVERAGE(Inputs!E281:E290)</f>
        <v>1</v>
      </c>
      <c r="D112" s="107">
        <f>AVERAGE(Inputs!F281:F290)</f>
        <v>1</v>
      </c>
      <c r="E112" s="107">
        <f>AVERAGE(Inputs!G281:G290)</f>
        <v>1</v>
      </c>
      <c r="F112" s="49">
        <f>AVERAGE(B112:E112)</f>
        <v>1</v>
      </c>
      <c r="G112" s="107">
        <f>AVERAGE(Inputs!I281:I290)</f>
        <v>1</v>
      </c>
      <c r="H112" s="107">
        <f>AVERAGE(Inputs!J281:J290)</f>
        <v>1</v>
      </c>
      <c r="I112" s="107">
        <f>AVERAGE(Inputs!K281:K290)</f>
        <v>1</v>
      </c>
      <c r="J112" s="107">
        <f>AVERAGE(Inputs!L281:L290)</f>
        <v>1</v>
      </c>
      <c r="K112" s="49">
        <f>AVERAGE(G112:J112)</f>
        <v>1</v>
      </c>
    </row>
    <row r="113" spans="1:11" ht="12.75" customHeight="1">
      <c r="A113" s="63" t="str">
        <f>Labels!B104</f>
        <v>Product 10</v>
      </c>
      <c r="B113" s="107"/>
      <c r="C113" s="107"/>
      <c r="D113" s="107"/>
      <c r="E113" s="107"/>
      <c r="F113" s="49"/>
      <c r="G113" s="107"/>
      <c r="H113" s="107"/>
      <c r="I113" s="107"/>
      <c r="J113" s="107"/>
      <c r="K113" s="49"/>
    </row>
    <row r="114" spans="1:11" ht="12.75" customHeight="1">
      <c r="A114" s="55" t="str">
        <f>"   "&amp;Labels!B69</f>
        <v xml:space="preserve">   Customer 1</v>
      </c>
      <c r="B114" s="118">
        <f>Inputs!D291</f>
        <v>1</v>
      </c>
      <c r="C114" s="118">
        <f>Inputs!E291</f>
        <v>1</v>
      </c>
      <c r="D114" s="118">
        <f>Inputs!F291</f>
        <v>1</v>
      </c>
      <c r="E114" s="118">
        <f>Inputs!G291</f>
        <v>1</v>
      </c>
      <c r="F114" s="49">
        <f>AVERAGE(Inputs!D291:G291)</f>
        <v>1</v>
      </c>
      <c r="G114" s="118">
        <f>Inputs!I291</f>
        <v>1</v>
      </c>
      <c r="H114" s="118">
        <f>Inputs!J291</f>
        <v>1</v>
      </c>
      <c r="I114" s="118">
        <f>Inputs!K291</f>
        <v>1</v>
      </c>
      <c r="J114" s="118">
        <f>Inputs!L291</f>
        <v>1</v>
      </c>
      <c r="K114" s="49">
        <f>AVERAGE(Inputs!I291:L291)</f>
        <v>1</v>
      </c>
    </row>
    <row r="115" spans="1:11" ht="12.75" customHeight="1">
      <c r="A115" s="55" t="str">
        <f>"   "&amp;Labels!B70</f>
        <v xml:space="preserve">   Customer 2</v>
      </c>
      <c r="B115" s="118">
        <f>Inputs!D292</f>
        <v>1</v>
      </c>
      <c r="C115" s="118">
        <f>Inputs!E292</f>
        <v>1</v>
      </c>
      <c r="D115" s="118">
        <f>Inputs!F292</f>
        <v>1</v>
      </c>
      <c r="E115" s="118">
        <f>Inputs!G292</f>
        <v>1</v>
      </c>
      <c r="F115" s="49">
        <f>AVERAGE(Inputs!D292:G292)</f>
        <v>1</v>
      </c>
      <c r="G115" s="118">
        <f>Inputs!I292</f>
        <v>1</v>
      </c>
      <c r="H115" s="118">
        <f>Inputs!J292</f>
        <v>1</v>
      </c>
      <c r="I115" s="118">
        <f>Inputs!K292</f>
        <v>1</v>
      </c>
      <c r="J115" s="118">
        <f>Inputs!L292</f>
        <v>1</v>
      </c>
      <c r="K115" s="49">
        <f>AVERAGE(Inputs!I292:L292)</f>
        <v>1</v>
      </c>
    </row>
    <row r="116" spans="1:11" ht="12.75" customHeight="1">
      <c r="A116" s="55" t="str">
        <f>"   "&amp;Labels!B71</f>
        <v xml:space="preserve">   Customer 3</v>
      </c>
      <c r="B116" s="118">
        <f>Inputs!D293</f>
        <v>1</v>
      </c>
      <c r="C116" s="118">
        <f>Inputs!E293</f>
        <v>1</v>
      </c>
      <c r="D116" s="118">
        <f>Inputs!F293</f>
        <v>1</v>
      </c>
      <c r="E116" s="118">
        <f>Inputs!G293</f>
        <v>1</v>
      </c>
      <c r="F116" s="49">
        <f>AVERAGE(Inputs!D293:G293)</f>
        <v>1</v>
      </c>
      <c r="G116" s="118">
        <f>Inputs!I293</f>
        <v>1</v>
      </c>
      <c r="H116" s="118">
        <f>Inputs!J293</f>
        <v>1</v>
      </c>
      <c r="I116" s="118">
        <f>Inputs!K293</f>
        <v>1</v>
      </c>
      <c r="J116" s="118">
        <f>Inputs!L293</f>
        <v>1</v>
      </c>
      <c r="K116" s="49">
        <f>AVERAGE(Inputs!I293:L293)</f>
        <v>1</v>
      </c>
    </row>
    <row r="117" spans="1:11" ht="12.75" customHeight="1">
      <c r="A117" s="55" t="str">
        <f>"   "&amp;Labels!B72</f>
        <v xml:space="preserve">   Customer 4</v>
      </c>
      <c r="B117" s="118">
        <f>Inputs!D294</f>
        <v>1</v>
      </c>
      <c r="C117" s="118">
        <f>Inputs!E294</f>
        <v>1</v>
      </c>
      <c r="D117" s="118">
        <f>Inputs!F294</f>
        <v>1</v>
      </c>
      <c r="E117" s="118">
        <f>Inputs!G294</f>
        <v>1</v>
      </c>
      <c r="F117" s="49">
        <f>AVERAGE(Inputs!D294:G294)</f>
        <v>1</v>
      </c>
      <c r="G117" s="118">
        <f>Inputs!I294</f>
        <v>1</v>
      </c>
      <c r="H117" s="118">
        <f>Inputs!J294</f>
        <v>1</v>
      </c>
      <c r="I117" s="118">
        <f>Inputs!K294</f>
        <v>1</v>
      </c>
      <c r="J117" s="118">
        <f>Inputs!L294</f>
        <v>1</v>
      </c>
      <c r="K117" s="49">
        <f>AVERAGE(Inputs!I294:L294)</f>
        <v>1</v>
      </c>
    </row>
    <row r="118" spans="1:11" ht="12.75" customHeight="1">
      <c r="A118" s="55" t="str">
        <f>"   "&amp;Labels!B73</f>
        <v xml:space="preserve">   Customer 5</v>
      </c>
      <c r="B118" s="118">
        <f>Inputs!D295</f>
        <v>1</v>
      </c>
      <c r="C118" s="118">
        <f>Inputs!E295</f>
        <v>1</v>
      </c>
      <c r="D118" s="118">
        <f>Inputs!F295</f>
        <v>1</v>
      </c>
      <c r="E118" s="118">
        <f>Inputs!G295</f>
        <v>1</v>
      </c>
      <c r="F118" s="49">
        <f>AVERAGE(Inputs!D295:G295)</f>
        <v>1</v>
      </c>
      <c r="G118" s="118">
        <f>Inputs!I295</f>
        <v>1</v>
      </c>
      <c r="H118" s="118">
        <f>Inputs!J295</f>
        <v>1</v>
      </c>
      <c r="I118" s="118">
        <f>Inputs!K295</f>
        <v>1</v>
      </c>
      <c r="J118" s="118">
        <f>Inputs!L295</f>
        <v>1</v>
      </c>
      <c r="K118" s="49">
        <f>AVERAGE(Inputs!I295:L295)</f>
        <v>1</v>
      </c>
    </row>
    <row r="119" spans="1:11" ht="12.75" customHeight="1">
      <c r="A119" s="55" t="str">
        <f>"   "&amp;Labels!B74</f>
        <v xml:space="preserve">   Customer 6</v>
      </c>
      <c r="B119" s="118">
        <f>Inputs!D296</f>
        <v>1</v>
      </c>
      <c r="C119" s="118">
        <f>Inputs!E296</f>
        <v>1</v>
      </c>
      <c r="D119" s="118">
        <f>Inputs!F296</f>
        <v>1</v>
      </c>
      <c r="E119" s="118">
        <f>Inputs!G296</f>
        <v>1</v>
      </c>
      <c r="F119" s="49">
        <f>AVERAGE(Inputs!D296:G296)</f>
        <v>1</v>
      </c>
      <c r="G119" s="118">
        <f>Inputs!I296</f>
        <v>1</v>
      </c>
      <c r="H119" s="118">
        <f>Inputs!J296</f>
        <v>1</v>
      </c>
      <c r="I119" s="118">
        <f>Inputs!K296</f>
        <v>1</v>
      </c>
      <c r="J119" s="118">
        <f>Inputs!L296</f>
        <v>1</v>
      </c>
      <c r="K119" s="49">
        <f>AVERAGE(Inputs!I296:L296)</f>
        <v>1</v>
      </c>
    </row>
    <row r="120" spans="1:11" ht="12.75" customHeight="1">
      <c r="A120" s="55" t="str">
        <f>"   "&amp;Labels!B75</f>
        <v xml:space="preserve">   Customer 7</v>
      </c>
      <c r="B120" s="118">
        <f>Inputs!D297</f>
        <v>1</v>
      </c>
      <c r="C120" s="118">
        <f>Inputs!E297</f>
        <v>1</v>
      </c>
      <c r="D120" s="118">
        <f>Inputs!F297</f>
        <v>1</v>
      </c>
      <c r="E120" s="118">
        <f>Inputs!G297</f>
        <v>1</v>
      </c>
      <c r="F120" s="49">
        <f>AVERAGE(Inputs!D297:G297)</f>
        <v>1</v>
      </c>
      <c r="G120" s="118">
        <f>Inputs!I297</f>
        <v>1</v>
      </c>
      <c r="H120" s="118">
        <f>Inputs!J297</f>
        <v>1</v>
      </c>
      <c r="I120" s="118">
        <f>Inputs!K297</f>
        <v>1</v>
      </c>
      <c r="J120" s="118">
        <f>Inputs!L297</f>
        <v>1</v>
      </c>
      <c r="K120" s="49">
        <f>AVERAGE(Inputs!I297:L297)</f>
        <v>1</v>
      </c>
    </row>
    <row r="121" spans="1:11" ht="12.75" customHeight="1">
      <c r="A121" s="55" t="str">
        <f>"   "&amp;Labels!B76</f>
        <v xml:space="preserve">   Customer 8</v>
      </c>
      <c r="B121" s="118">
        <f>Inputs!D298</f>
        <v>1</v>
      </c>
      <c r="C121" s="118">
        <f>Inputs!E298</f>
        <v>1</v>
      </c>
      <c r="D121" s="118">
        <f>Inputs!F298</f>
        <v>1</v>
      </c>
      <c r="E121" s="118">
        <f>Inputs!G298</f>
        <v>1</v>
      </c>
      <c r="F121" s="49">
        <f>AVERAGE(Inputs!D298:G298)</f>
        <v>1</v>
      </c>
      <c r="G121" s="118">
        <f>Inputs!I298</f>
        <v>1</v>
      </c>
      <c r="H121" s="118">
        <f>Inputs!J298</f>
        <v>1</v>
      </c>
      <c r="I121" s="118">
        <f>Inputs!K298</f>
        <v>1</v>
      </c>
      <c r="J121" s="118">
        <f>Inputs!L298</f>
        <v>1</v>
      </c>
      <c r="K121" s="49">
        <f>AVERAGE(Inputs!I298:L298)</f>
        <v>1</v>
      </c>
    </row>
    <row r="122" spans="1:11" ht="12.75" customHeight="1">
      <c r="A122" s="55" t="str">
        <f>"   "&amp;Labels!B77</f>
        <v xml:space="preserve">   Customer 9</v>
      </c>
      <c r="B122" s="118">
        <f>Inputs!D299</f>
        <v>1</v>
      </c>
      <c r="C122" s="118">
        <f>Inputs!E299</f>
        <v>1</v>
      </c>
      <c r="D122" s="118">
        <f>Inputs!F299</f>
        <v>1</v>
      </c>
      <c r="E122" s="118">
        <f>Inputs!G299</f>
        <v>1</v>
      </c>
      <c r="F122" s="49">
        <f>AVERAGE(Inputs!D299:G299)</f>
        <v>1</v>
      </c>
      <c r="G122" s="118">
        <f>Inputs!I299</f>
        <v>1</v>
      </c>
      <c r="H122" s="118">
        <f>Inputs!J299</f>
        <v>1</v>
      </c>
      <c r="I122" s="118">
        <f>Inputs!K299</f>
        <v>1</v>
      </c>
      <c r="J122" s="118">
        <f>Inputs!L299</f>
        <v>1</v>
      </c>
      <c r="K122" s="49">
        <f>AVERAGE(Inputs!I299:L299)</f>
        <v>1</v>
      </c>
    </row>
    <row r="123" spans="1:11" ht="12.75" customHeight="1">
      <c r="A123" s="55" t="str">
        <f>"   "&amp;Labels!B78</f>
        <v xml:space="preserve">   Customer 10</v>
      </c>
      <c r="B123" s="118">
        <f>Inputs!D300</f>
        <v>1</v>
      </c>
      <c r="C123" s="118">
        <f>Inputs!E300</f>
        <v>1</v>
      </c>
      <c r="D123" s="118">
        <f>Inputs!F300</f>
        <v>1</v>
      </c>
      <c r="E123" s="118">
        <f>Inputs!G300</f>
        <v>1</v>
      </c>
      <c r="F123" s="49">
        <f>AVERAGE(Inputs!D300:G300)</f>
        <v>1</v>
      </c>
      <c r="G123" s="118">
        <f>Inputs!I300</f>
        <v>1</v>
      </c>
      <c r="H123" s="118">
        <f>Inputs!J300</f>
        <v>1</v>
      </c>
      <c r="I123" s="118">
        <f>Inputs!K300</f>
        <v>1</v>
      </c>
      <c r="J123" s="118">
        <f>Inputs!L300</f>
        <v>1</v>
      </c>
      <c r="K123" s="49">
        <f>AVERAGE(Inputs!I300:L300)</f>
        <v>1</v>
      </c>
    </row>
    <row r="124" spans="1:11" ht="12.75" customHeight="1">
      <c r="A124" s="63" t="str">
        <f>"   "&amp;Labels!C68</f>
        <v xml:space="preserve">   Total</v>
      </c>
      <c r="B124" s="107">
        <f>AVERAGE(Inputs!D291:D300)</f>
        <v>1</v>
      </c>
      <c r="C124" s="107">
        <f>AVERAGE(Inputs!E291:E300)</f>
        <v>1</v>
      </c>
      <c r="D124" s="107">
        <f>AVERAGE(Inputs!F291:F300)</f>
        <v>1</v>
      </c>
      <c r="E124" s="107">
        <f>AVERAGE(Inputs!G291:G300)</f>
        <v>1</v>
      </c>
      <c r="F124" s="49">
        <f t="shared" ref="F124:F135" si="0">AVERAGE(B124:E124)</f>
        <v>1</v>
      </c>
      <c r="G124" s="107">
        <f>AVERAGE(Inputs!I291:I300)</f>
        <v>1</v>
      </c>
      <c r="H124" s="107">
        <f>AVERAGE(Inputs!J291:J300)</f>
        <v>1</v>
      </c>
      <c r="I124" s="107">
        <f>AVERAGE(Inputs!K291:K300)</f>
        <v>1</v>
      </c>
      <c r="J124" s="107">
        <f>AVERAGE(Inputs!L291:L300)</f>
        <v>1</v>
      </c>
      <c r="K124" s="49">
        <f t="shared" ref="K124:K135" si="1">AVERAGE(G124:J124)</f>
        <v>1</v>
      </c>
    </row>
    <row r="125" spans="1:11" ht="12.75" customHeight="1">
      <c r="A125" s="17" t="str">
        <f>Labels!C94</f>
        <v>Total</v>
      </c>
      <c r="B125" s="108">
        <f>AVERAGE(B16,B28,B40,B52,B64,B76,B88,B100,B112,B124)</f>
        <v>1</v>
      </c>
      <c r="C125" s="108">
        <f>AVERAGE(C16,C28,C40,C52,C64,C76,C88,C100,C112,C124)</f>
        <v>1</v>
      </c>
      <c r="D125" s="108">
        <f>AVERAGE(D16,D28,D40,D52,D64,D76,D88,D100,D112,D124)</f>
        <v>1</v>
      </c>
      <c r="E125" s="108">
        <f>AVERAGE(E16,E28,E40,E52,E64,E76,E88,E100,E112,E124)</f>
        <v>1</v>
      </c>
      <c r="F125" s="109">
        <f t="shared" si="0"/>
        <v>1</v>
      </c>
      <c r="G125" s="108">
        <f>AVERAGE(G16,G28,G40,G52,G64,G76,G88,G100,G112,G124)</f>
        <v>1</v>
      </c>
      <c r="H125" s="108">
        <f>AVERAGE(H16,H28,H40,H52,H64,H76,H88,H100,H112,H124)</f>
        <v>1</v>
      </c>
      <c r="I125" s="108">
        <f>AVERAGE(I16,I28,I40,I52,I64,I76,I88,I100,I112,I124)</f>
        <v>1</v>
      </c>
      <c r="J125" s="108">
        <f>AVERAGE(J16,J28,J40,J52,J64,J76,J88,J100,J112,J124)</f>
        <v>1</v>
      </c>
      <c r="K125" s="109">
        <f t="shared" si="1"/>
        <v>1</v>
      </c>
    </row>
    <row r="126" spans="1:11" ht="12.75" customHeight="1">
      <c r="A126" s="55" t="str">
        <f>"   "&amp;Labels!B69</f>
        <v xml:space="preserve">   Customer 1</v>
      </c>
      <c r="B126" s="118">
        <f>AVERAGE(Inputs!D201,Inputs!D211,Inputs!D221,Inputs!D231,Inputs!D241,Inputs!D251,Inputs!D261,Inputs!D271,Inputs!D281,Inputs!D291)</f>
        <v>1</v>
      </c>
      <c r="C126" s="118">
        <f>AVERAGE(Inputs!E201,Inputs!E211,Inputs!E221,Inputs!E231,Inputs!E241,Inputs!E251,Inputs!E261,Inputs!E271,Inputs!E281,Inputs!E291)</f>
        <v>1</v>
      </c>
      <c r="D126" s="118">
        <f>AVERAGE(Inputs!F201,Inputs!F211,Inputs!F221,Inputs!F231,Inputs!F241,Inputs!F251,Inputs!F261,Inputs!F271,Inputs!F281,Inputs!F291)</f>
        <v>1</v>
      </c>
      <c r="E126" s="118">
        <f>AVERAGE(Inputs!G201,Inputs!G211,Inputs!G221,Inputs!G231,Inputs!G241,Inputs!G251,Inputs!G261,Inputs!G271,Inputs!G281,Inputs!G291)</f>
        <v>1</v>
      </c>
      <c r="F126" s="49">
        <f t="shared" si="0"/>
        <v>1</v>
      </c>
      <c r="G126" s="118">
        <f>AVERAGE(Inputs!I201,Inputs!I211,Inputs!I221,Inputs!I231,Inputs!I241,Inputs!I251,Inputs!I261,Inputs!I271,Inputs!I281,Inputs!I291)</f>
        <v>1</v>
      </c>
      <c r="H126" s="118">
        <f>AVERAGE(Inputs!J201,Inputs!J211,Inputs!J221,Inputs!J231,Inputs!J241,Inputs!J251,Inputs!J261,Inputs!J271,Inputs!J281,Inputs!J291)</f>
        <v>1</v>
      </c>
      <c r="I126" s="118">
        <f>AVERAGE(Inputs!K201,Inputs!K211,Inputs!K221,Inputs!K231,Inputs!K241,Inputs!K251,Inputs!K261,Inputs!K271,Inputs!K281,Inputs!K291)</f>
        <v>1</v>
      </c>
      <c r="J126" s="118">
        <f>AVERAGE(Inputs!L201,Inputs!L211,Inputs!L221,Inputs!L231,Inputs!L241,Inputs!L251,Inputs!L261,Inputs!L271,Inputs!L281,Inputs!L291)</f>
        <v>1</v>
      </c>
      <c r="K126" s="49">
        <f t="shared" si="1"/>
        <v>1</v>
      </c>
    </row>
    <row r="127" spans="1:11" ht="12.75" customHeight="1">
      <c r="A127" s="55" t="str">
        <f>"   "&amp;Labels!B70</f>
        <v xml:space="preserve">   Customer 2</v>
      </c>
      <c r="B127" s="118">
        <f>AVERAGE(Inputs!D202,Inputs!D212,Inputs!D222,Inputs!D232,Inputs!D242,Inputs!D252,Inputs!D262,Inputs!D272,Inputs!D282,Inputs!D292)</f>
        <v>1</v>
      </c>
      <c r="C127" s="118">
        <f>AVERAGE(Inputs!E202,Inputs!E212,Inputs!E222,Inputs!E232,Inputs!E242,Inputs!E252,Inputs!E262,Inputs!E272,Inputs!E282,Inputs!E292)</f>
        <v>1</v>
      </c>
      <c r="D127" s="118">
        <f>AVERAGE(Inputs!F202,Inputs!F212,Inputs!F222,Inputs!F232,Inputs!F242,Inputs!F252,Inputs!F262,Inputs!F272,Inputs!F282,Inputs!F292)</f>
        <v>1</v>
      </c>
      <c r="E127" s="118">
        <f>AVERAGE(Inputs!G202,Inputs!G212,Inputs!G222,Inputs!G232,Inputs!G242,Inputs!G252,Inputs!G262,Inputs!G272,Inputs!G282,Inputs!G292)</f>
        <v>1</v>
      </c>
      <c r="F127" s="49">
        <f t="shared" si="0"/>
        <v>1</v>
      </c>
      <c r="G127" s="118">
        <f>AVERAGE(Inputs!I202,Inputs!I212,Inputs!I222,Inputs!I232,Inputs!I242,Inputs!I252,Inputs!I262,Inputs!I272,Inputs!I282,Inputs!I292)</f>
        <v>1</v>
      </c>
      <c r="H127" s="118">
        <f>AVERAGE(Inputs!J202,Inputs!J212,Inputs!J222,Inputs!J232,Inputs!J242,Inputs!J252,Inputs!J262,Inputs!J272,Inputs!J282,Inputs!J292)</f>
        <v>1</v>
      </c>
      <c r="I127" s="118">
        <f>AVERAGE(Inputs!K202,Inputs!K212,Inputs!K222,Inputs!K232,Inputs!K242,Inputs!K252,Inputs!K262,Inputs!K272,Inputs!K282,Inputs!K292)</f>
        <v>1</v>
      </c>
      <c r="J127" s="118">
        <f>AVERAGE(Inputs!L202,Inputs!L212,Inputs!L222,Inputs!L232,Inputs!L242,Inputs!L252,Inputs!L262,Inputs!L272,Inputs!L282,Inputs!L292)</f>
        <v>1</v>
      </c>
      <c r="K127" s="49">
        <f t="shared" si="1"/>
        <v>1</v>
      </c>
    </row>
    <row r="128" spans="1:11" ht="12.75" customHeight="1">
      <c r="A128" s="55" t="str">
        <f>"   "&amp;Labels!B71</f>
        <v xml:space="preserve">   Customer 3</v>
      </c>
      <c r="B128" s="118">
        <f>AVERAGE(Inputs!D203,Inputs!D213,Inputs!D223,Inputs!D233,Inputs!D243,Inputs!D253,Inputs!D263,Inputs!D273,Inputs!D283,Inputs!D293)</f>
        <v>1</v>
      </c>
      <c r="C128" s="118">
        <f>AVERAGE(Inputs!E203,Inputs!E213,Inputs!E223,Inputs!E233,Inputs!E243,Inputs!E253,Inputs!E263,Inputs!E273,Inputs!E283,Inputs!E293)</f>
        <v>1</v>
      </c>
      <c r="D128" s="118">
        <f>AVERAGE(Inputs!F203,Inputs!F213,Inputs!F223,Inputs!F233,Inputs!F243,Inputs!F253,Inputs!F263,Inputs!F273,Inputs!F283,Inputs!F293)</f>
        <v>1</v>
      </c>
      <c r="E128" s="118">
        <f>AVERAGE(Inputs!G203,Inputs!G213,Inputs!G223,Inputs!G233,Inputs!G243,Inputs!G253,Inputs!G263,Inputs!G273,Inputs!G283,Inputs!G293)</f>
        <v>1</v>
      </c>
      <c r="F128" s="49">
        <f t="shared" si="0"/>
        <v>1</v>
      </c>
      <c r="G128" s="118">
        <f>AVERAGE(Inputs!I203,Inputs!I213,Inputs!I223,Inputs!I233,Inputs!I243,Inputs!I253,Inputs!I263,Inputs!I273,Inputs!I283,Inputs!I293)</f>
        <v>1</v>
      </c>
      <c r="H128" s="118">
        <f>AVERAGE(Inputs!J203,Inputs!J213,Inputs!J223,Inputs!J233,Inputs!J243,Inputs!J253,Inputs!J263,Inputs!J273,Inputs!J283,Inputs!J293)</f>
        <v>1</v>
      </c>
      <c r="I128" s="118">
        <f>AVERAGE(Inputs!K203,Inputs!K213,Inputs!K223,Inputs!K233,Inputs!K243,Inputs!K253,Inputs!K263,Inputs!K273,Inputs!K283,Inputs!K293)</f>
        <v>1</v>
      </c>
      <c r="J128" s="118">
        <f>AVERAGE(Inputs!L203,Inputs!L213,Inputs!L223,Inputs!L233,Inputs!L243,Inputs!L253,Inputs!L263,Inputs!L273,Inputs!L283,Inputs!L293)</f>
        <v>1</v>
      </c>
      <c r="K128" s="49">
        <f t="shared" si="1"/>
        <v>1</v>
      </c>
    </row>
    <row r="129" spans="1:11" ht="12.75" customHeight="1">
      <c r="A129" s="55" t="str">
        <f>"   "&amp;Labels!B72</f>
        <v xml:space="preserve">   Customer 4</v>
      </c>
      <c r="B129" s="118">
        <f>AVERAGE(Inputs!D204,Inputs!D214,Inputs!D224,Inputs!D234,Inputs!D244,Inputs!D254,Inputs!D264,Inputs!D274,Inputs!D284,Inputs!D294)</f>
        <v>1</v>
      </c>
      <c r="C129" s="118">
        <f>AVERAGE(Inputs!E204,Inputs!E214,Inputs!E224,Inputs!E234,Inputs!E244,Inputs!E254,Inputs!E264,Inputs!E274,Inputs!E284,Inputs!E294)</f>
        <v>1</v>
      </c>
      <c r="D129" s="118">
        <f>AVERAGE(Inputs!F204,Inputs!F214,Inputs!F224,Inputs!F234,Inputs!F244,Inputs!F254,Inputs!F264,Inputs!F274,Inputs!F284,Inputs!F294)</f>
        <v>1</v>
      </c>
      <c r="E129" s="118">
        <f>AVERAGE(Inputs!G204,Inputs!G214,Inputs!G224,Inputs!G234,Inputs!G244,Inputs!G254,Inputs!G264,Inputs!G274,Inputs!G284,Inputs!G294)</f>
        <v>1</v>
      </c>
      <c r="F129" s="49">
        <f t="shared" si="0"/>
        <v>1</v>
      </c>
      <c r="G129" s="118">
        <f>AVERAGE(Inputs!I204,Inputs!I214,Inputs!I224,Inputs!I234,Inputs!I244,Inputs!I254,Inputs!I264,Inputs!I274,Inputs!I284,Inputs!I294)</f>
        <v>1</v>
      </c>
      <c r="H129" s="118">
        <f>AVERAGE(Inputs!J204,Inputs!J214,Inputs!J224,Inputs!J234,Inputs!J244,Inputs!J254,Inputs!J264,Inputs!J274,Inputs!J284,Inputs!J294)</f>
        <v>1</v>
      </c>
      <c r="I129" s="118">
        <f>AVERAGE(Inputs!K204,Inputs!K214,Inputs!K224,Inputs!K234,Inputs!K244,Inputs!K254,Inputs!K264,Inputs!K274,Inputs!K284,Inputs!K294)</f>
        <v>1</v>
      </c>
      <c r="J129" s="118">
        <f>AVERAGE(Inputs!L204,Inputs!L214,Inputs!L224,Inputs!L234,Inputs!L244,Inputs!L254,Inputs!L264,Inputs!L274,Inputs!L284,Inputs!L294)</f>
        <v>1</v>
      </c>
      <c r="K129" s="49">
        <f t="shared" si="1"/>
        <v>1</v>
      </c>
    </row>
    <row r="130" spans="1:11" ht="12.75" customHeight="1">
      <c r="A130" s="55" t="str">
        <f>"   "&amp;Labels!B73</f>
        <v xml:space="preserve">   Customer 5</v>
      </c>
      <c r="B130" s="118">
        <f>AVERAGE(Inputs!D205,Inputs!D215,Inputs!D225,Inputs!D235,Inputs!D245,Inputs!D255,Inputs!D265,Inputs!D275,Inputs!D285,Inputs!D295)</f>
        <v>1</v>
      </c>
      <c r="C130" s="118">
        <f>AVERAGE(Inputs!E205,Inputs!E215,Inputs!E225,Inputs!E235,Inputs!E245,Inputs!E255,Inputs!E265,Inputs!E275,Inputs!E285,Inputs!E295)</f>
        <v>1</v>
      </c>
      <c r="D130" s="118">
        <f>AVERAGE(Inputs!F205,Inputs!F215,Inputs!F225,Inputs!F235,Inputs!F245,Inputs!F255,Inputs!F265,Inputs!F275,Inputs!F285,Inputs!F295)</f>
        <v>1</v>
      </c>
      <c r="E130" s="118">
        <f>AVERAGE(Inputs!G205,Inputs!G215,Inputs!G225,Inputs!G235,Inputs!G245,Inputs!G255,Inputs!G265,Inputs!G275,Inputs!G285,Inputs!G295)</f>
        <v>1</v>
      </c>
      <c r="F130" s="49">
        <f t="shared" si="0"/>
        <v>1</v>
      </c>
      <c r="G130" s="118">
        <f>AVERAGE(Inputs!I205,Inputs!I215,Inputs!I225,Inputs!I235,Inputs!I245,Inputs!I255,Inputs!I265,Inputs!I275,Inputs!I285,Inputs!I295)</f>
        <v>1</v>
      </c>
      <c r="H130" s="118">
        <f>AVERAGE(Inputs!J205,Inputs!J215,Inputs!J225,Inputs!J235,Inputs!J245,Inputs!J255,Inputs!J265,Inputs!J275,Inputs!J285,Inputs!J295)</f>
        <v>1</v>
      </c>
      <c r="I130" s="118">
        <f>AVERAGE(Inputs!K205,Inputs!K215,Inputs!K225,Inputs!K235,Inputs!K245,Inputs!K255,Inputs!K265,Inputs!K275,Inputs!K285,Inputs!K295)</f>
        <v>1</v>
      </c>
      <c r="J130" s="118">
        <f>AVERAGE(Inputs!L205,Inputs!L215,Inputs!L225,Inputs!L235,Inputs!L245,Inputs!L255,Inputs!L265,Inputs!L275,Inputs!L285,Inputs!L295)</f>
        <v>1</v>
      </c>
      <c r="K130" s="49">
        <f t="shared" si="1"/>
        <v>1</v>
      </c>
    </row>
    <row r="131" spans="1:11" ht="12.75" customHeight="1">
      <c r="A131" s="55" t="str">
        <f>"   "&amp;Labels!B74</f>
        <v xml:space="preserve">   Customer 6</v>
      </c>
      <c r="B131" s="118">
        <f>AVERAGE(Inputs!D206,Inputs!D216,Inputs!D226,Inputs!D236,Inputs!D246,Inputs!D256,Inputs!D266,Inputs!D276,Inputs!D286,Inputs!D296)</f>
        <v>1</v>
      </c>
      <c r="C131" s="118">
        <f>AVERAGE(Inputs!E206,Inputs!E216,Inputs!E226,Inputs!E236,Inputs!E246,Inputs!E256,Inputs!E266,Inputs!E276,Inputs!E286,Inputs!E296)</f>
        <v>1</v>
      </c>
      <c r="D131" s="118">
        <f>AVERAGE(Inputs!F206,Inputs!F216,Inputs!F226,Inputs!F236,Inputs!F246,Inputs!F256,Inputs!F266,Inputs!F276,Inputs!F286,Inputs!F296)</f>
        <v>1</v>
      </c>
      <c r="E131" s="118">
        <f>AVERAGE(Inputs!G206,Inputs!G216,Inputs!G226,Inputs!G236,Inputs!G246,Inputs!G256,Inputs!G266,Inputs!G276,Inputs!G286,Inputs!G296)</f>
        <v>1</v>
      </c>
      <c r="F131" s="49">
        <f t="shared" si="0"/>
        <v>1</v>
      </c>
      <c r="G131" s="118">
        <f>AVERAGE(Inputs!I206,Inputs!I216,Inputs!I226,Inputs!I236,Inputs!I246,Inputs!I256,Inputs!I266,Inputs!I276,Inputs!I286,Inputs!I296)</f>
        <v>1</v>
      </c>
      <c r="H131" s="118">
        <f>AVERAGE(Inputs!J206,Inputs!J216,Inputs!J226,Inputs!J236,Inputs!J246,Inputs!J256,Inputs!J266,Inputs!J276,Inputs!J286,Inputs!J296)</f>
        <v>1</v>
      </c>
      <c r="I131" s="118">
        <f>AVERAGE(Inputs!K206,Inputs!K216,Inputs!K226,Inputs!K236,Inputs!K246,Inputs!K256,Inputs!K266,Inputs!K276,Inputs!K286,Inputs!K296)</f>
        <v>1</v>
      </c>
      <c r="J131" s="118">
        <f>AVERAGE(Inputs!L206,Inputs!L216,Inputs!L226,Inputs!L236,Inputs!L246,Inputs!L256,Inputs!L266,Inputs!L276,Inputs!L286,Inputs!L296)</f>
        <v>1</v>
      </c>
      <c r="K131" s="49">
        <f t="shared" si="1"/>
        <v>1</v>
      </c>
    </row>
    <row r="132" spans="1:11" ht="12.75" customHeight="1">
      <c r="A132" s="55" t="str">
        <f>"   "&amp;Labels!B75</f>
        <v xml:space="preserve">   Customer 7</v>
      </c>
      <c r="B132" s="118">
        <f>AVERAGE(Inputs!D207,Inputs!D217,Inputs!D227,Inputs!D237,Inputs!D247,Inputs!D257,Inputs!D267,Inputs!D277,Inputs!D287,Inputs!D297)</f>
        <v>1</v>
      </c>
      <c r="C132" s="118">
        <f>AVERAGE(Inputs!E207,Inputs!E217,Inputs!E227,Inputs!E237,Inputs!E247,Inputs!E257,Inputs!E267,Inputs!E277,Inputs!E287,Inputs!E297)</f>
        <v>1</v>
      </c>
      <c r="D132" s="118">
        <f>AVERAGE(Inputs!F207,Inputs!F217,Inputs!F227,Inputs!F237,Inputs!F247,Inputs!F257,Inputs!F267,Inputs!F277,Inputs!F287,Inputs!F297)</f>
        <v>1</v>
      </c>
      <c r="E132" s="118">
        <f>AVERAGE(Inputs!G207,Inputs!G217,Inputs!G227,Inputs!G237,Inputs!G247,Inputs!G257,Inputs!G267,Inputs!G277,Inputs!G287,Inputs!G297)</f>
        <v>1</v>
      </c>
      <c r="F132" s="49">
        <f t="shared" si="0"/>
        <v>1</v>
      </c>
      <c r="G132" s="118">
        <f>AVERAGE(Inputs!I207,Inputs!I217,Inputs!I227,Inputs!I237,Inputs!I247,Inputs!I257,Inputs!I267,Inputs!I277,Inputs!I287,Inputs!I297)</f>
        <v>1</v>
      </c>
      <c r="H132" s="118">
        <f>AVERAGE(Inputs!J207,Inputs!J217,Inputs!J227,Inputs!J237,Inputs!J247,Inputs!J257,Inputs!J267,Inputs!J277,Inputs!J287,Inputs!J297)</f>
        <v>1</v>
      </c>
      <c r="I132" s="118">
        <f>AVERAGE(Inputs!K207,Inputs!K217,Inputs!K227,Inputs!K237,Inputs!K247,Inputs!K257,Inputs!K267,Inputs!K277,Inputs!K287,Inputs!K297)</f>
        <v>1</v>
      </c>
      <c r="J132" s="118">
        <f>AVERAGE(Inputs!L207,Inputs!L217,Inputs!L227,Inputs!L237,Inputs!L247,Inputs!L257,Inputs!L267,Inputs!L277,Inputs!L287,Inputs!L297)</f>
        <v>1</v>
      </c>
      <c r="K132" s="49">
        <f t="shared" si="1"/>
        <v>1</v>
      </c>
    </row>
    <row r="133" spans="1:11" ht="12.75" customHeight="1">
      <c r="A133" s="55" t="str">
        <f>"   "&amp;Labels!B76</f>
        <v xml:space="preserve">   Customer 8</v>
      </c>
      <c r="B133" s="118">
        <f>AVERAGE(Inputs!D208,Inputs!D218,Inputs!D228,Inputs!D238,Inputs!D248,Inputs!D258,Inputs!D268,Inputs!D278,Inputs!D288,Inputs!D298)</f>
        <v>1</v>
      </c>
      <c r="C133" s="118">
        <f>AVERAGE(Inputs!E208,Inputs!E218,Inputs!E228,Inputs!E238,Inputs!E248,Inputs!E258,Inputs!E268,Inputs!E278,Inputs!E288,Inputs!E298)</f>
        <v>1</v>
      </c>
      <c r="D133" s="118">
        <f>AVERAGE(Inputs!F208,Inputs!F218,Inputs!F228,Inputs!F238,Inputs!F248,Inputs!F258,Inputs!F268,Inputs!F278,Inputs!F288,Inputs!F298)</f>
        <v>1</v>
      </c>
      <c r="E133" s="118">
        <f>AVERAGE(Inputs!G208,Inputs!G218,Inputs!G228,Inputs!G238,Inputs!G248,Inputs!G258,Inputs!G268,Inputs!G278,Inputs!G288,Inputs!G298)</f>
        <v>1</v>
      </c>
      <c r="F133" s="49">
        <f t="shared" si="0"/>
        <v>1</v>
      </c>
      <c r="G133" s="118">
        <f>AVERAGE(Inputs!I208,Inputs!I218,Inputs!I228,Inputs!I238,Inputs!I248,Inputs!I258,Inputs!I268,Inputs!I278,Inputs!I288,Inputs!I298)</f>
        <v>1</v>
      </c>
      <c r="H133" s="118">
        <f>AVERAGE(Inputs!J208,Inputs!J218,Inputs!J228,Inputs!J238,Inputs!J248,Inputs!J258,Inputs!J268,Inputs!J278,Inputs!J288,Inputs!J298)</f>
        <v>1</v>
      </c>
      <c r="I133" s="118">
        <f>AVERAGE(Inputs!K208,Inputs!K218,Inputs!K228,Inputs!K238,Inputs!K248,Inputs!K258,Inputs!K268,Inputs!K278,Inputs!K288,Inputs!K298)</f>
        <v>1</v>
      </c>
      <c r="J133" s="118">
        <f>AVERAGE(Inputs!L208,Inputs!L218,Inputs!L228,Inputs!L238,Inputs!L248,Inputs!L258,Inputs!L268,Inputs!L278,Inputs!L288,Inputs!L298)</f>
        <v>1</v>
      </c>
      <c r="K133" s="49">
        <f t="shared" si="1"/>
        <v>1</v>
      </c>
    </row>
    <row r="134" spans="1:11" ht="12.75" customHeight="1">
      <c r="A134" s="55" t="str">
        <f>"   "&amp;Labels!B77</f>
        <v xml:space="preserve">   Customer 9</v>
      </c>
      <c r="B134" s="118">
        <f>AVERAGE(Inputs!D209,Inputs!D219,Inputs!D229,Inputs!D239,Inputs!D249,Inputs!D259,Inputs!D269,Inputs!D279,Inputs!D289,Inputs!D299)</f>
        <v>1</v>
      </c>
      <c r="C134" s="118">
        <f>AVERAGE(Inputs!E209,Inputs!E219,Inputs!E229,Inputs!E239,Inputs!E249,Inputs!E259,Inputs!E269,Inputs!E279,Inputs!E289,Inputs!E299)</f>
        <v>1</v>
      </c>
      <c r="D134" s="118">
        <f>AVERAGE(Inputs!F209,Inputs!F219,Inputs!F229,Inputs!F239,Inputs!F249,Inputs!F259,Inputs!F269,Inputs!F279,Inputs!F289,Inputs!F299)</f>
        <v>1</v>
      </c>
      <c r="E134" s="118">
        <f>AVERAGE(Inputs!G209,Inputs!G219,Inputs!G229,Inputs!G239,Inputs!G249,Inputs!G259,Inputs!G269,Inputs!G279,Inputs!G289,Inputs!G299)</f>
        <v>1</v>
      </c>
      <c r="F134" s="49">
        <f t="shared" si="0"/>
        <v>1</v>
      </c>
      <c r="G134" s="118">
        <f>AVERAGE(Inputs!I209,Inputs!I219,Inputs!I229,Inputs!I239,Inputs!I249,Inputs!I259,Inputs!I269,Inputs!I279,Inputs!I289,Inputs!I299)</f>
        <v>1</v>
      </c>
      <c r="H134" s="118">
        <f>AVERAGE(Inputs!J209,Inputs!J219,Inputs!J229,Inputs!J239,Inputs!J249,Inputs!J259,Inputs!J269,Inputs!J279,Inputs!J289,Inputs!J299)</f>
        <v>1</v>
      </c>
      <c r="I134" s="118">
        <f>AVERAGE(Inputs!K209,Inputs!K219,Inputs!K229,Inputs!K239,Inputs!K249,Inputs!K259,Inputs!K269,Inputs!K279,Inputs!K289,Inputs!K299)</f>
        <v>1</v>
      </c>
      <c r="J134" s="118">
        <f>AVERAGE(Inputs!L209,Inputs!L219,Inputs!L229,Inputs!L239,Inputs!L249,Inputs!L259,Inputs!L269,Inputs!L279,Inputs!L289,Inputs!L299)</f>
        <v>1</v>
      </c>
      <c r="K134" s="49">
        <f t="shared" si="1"/>
        <v>1</v>
      </c>
    </row>
    <row r="135" spans="1:11" ht="12.75" customHeight="1">
      <c r="A135" s="55" t="str">
        <f>"   "&amp;Labels!B78</f>
        <v xml:space="preserve">   Customer 10</v>
      </c>
      <c r="B135" s="118">
        <f>AVERAGE(Inputs!D210,Inputs!D220,Inputs!D230,Inputs!D240,Inputs!D250,Inputs!D260,Inputs!D270,Inputs!D280,Inputs!D290,Inputs!D300)</f>
        <v>1</v>
      </c>
      <c r="C135" s="118">
        <f>AVERAGE(Inputs!E210,Inputs!E220,Inputs!E230,Inputs!E240,Inputs!E250,Inputs!E260,Inputs!E270,Inputs!E280,Inputs!E290,Inputs!E300)</f>
        <v>1</v>
      </c>
      <c r="D135" s="118">
        <f>AVERAGE(Inputs!F210,Inputs!F220,Inputs!F230,Inputs!F240,Inputs!F250,Inputs!F260,Inputs!F270,Inputs!F280,Inputs!F290,Inputs!F300)</f>
        <v>1</v>
      </c>
      <c r="E135" s="118">
        <f>AVERAGE(Inputs!G210,Inputs!G220,Inputs!G230,Inputs!G240,Inputs!G250,Inputs!G260,Inputs!G270,Inputs!G280,Inputs!G290,Inputs!G300)</f>
        <v>1</v>
      </c>
      <c r="F135" s="49">
        <f t="shared" si="0"/>
        <v>1</v>
      </c>
      <c r="G135" s="118">
        <f>AVERAGE(Inputs!I210,Inputs!I220,Inputs!I230,Inputs!I240,Inputs!I250,Inputs!I260,Inputs!I270,Inputs!I280,Inputs!I290,Inputs!I300)</f>
        <v>1</v>
      </c>
      <c r="H135" s="118">
        <f>AVERAGE(Inputs!J210,Inputs!J220,Inputs!J230,Inputs!J240,Inputs!J250,Inputs!J260,Inputs!J270,Inputs!J280,Inputs!J290,Inputs!J300)</f>
        <v>1</v>
      </c>
      <c r="I135" s="118">
        <f>AVERAGE(Inputs!K210,Inputs!K220,Inputs!K230,Inputs!K240,Inputs!K250,Inputs!K260,Inputs!K270,Inputs!K280,Inputs!K290,Inputs!K300)</f>
        <v>1</v>
      </c>
      <c r="J135" s="118">
        <f>AVERAGE(Inputs!L210,Inputs!L220,Inputs!L230,Inputs!L240,Inputs!L250,Inputs!L260,Inputs!L270,Inputs!L280,Inputs!L290,Inputs!L300)</f>
        <v>1</v>
      </c>
      <c r="K135" s="49">
        <f t="shared" si="1"/>
        <v>1</v>
      </c>
    </row>
    <row r="136" spans="1:11" ht="12.75" customHeight="1">
      <c r="A136" s="58" t="str">
        <f>"   "&amp;Labels!C68</f>
        <v xml:space="preserve">   Total</v>
      </c>
      <c r="B136" s="110">
        <f>B125</f>
        <v>1</v>
      </c>
      <c r="C136" s="110">
        <f>C125</f>
        <v>1</v>
      </c>
      <c r="D136" s="110">
        <f>D125</f>
        <v>1</v>
      </c>
      <c r="E136" s="110">
        <f>E125</f>
        <v>1</v>
      </c>
      <c r="F136" s="51">
        <f>AVERAGE(B125:E125)</f>
        <v>1</v>
      </c>
      <c r="G136" s="110">
        <f>G125</f>
        <v>1</v>
      </c>
      <c r="H136" s="110">
        <f>H125</f>
        <v>1</v>
      </c>
      <c r="I136" s="110">
        <f>I125</f>
        <v>1</v>
      </c>
      <c r="J136" s="110">
        <f>J125</f>
        <v>1</v>
      </c>
      <c r="K136" s="51">
        <f>AVERAGE(G125:J125)</f>
        <v>1</v>
      </c>
    </row>
    <row r="137" spans="1:11" ht="12.75" customHeight="1">
      <c r="A137" s="1" t="str">
        <f>Labels!B16</f>
        <v>Delta Time</v>
      </c>
    </row>
    <row r="138" spans="1:11" ht="12.75" customHeight="1">
      <c r="A138" s="3" t="str">
        <f>Labels!D85</f>
        <v>ProgTime</v>
      </c>
      <c r="B138" s="27" t="str">
        <f>"Q1 FY2009"</f>
        <v>Q1 FY2009</v>
      </c>
      <c r="C138" s="28" t="str">
        <f>"Q2 FY2009"</f>
        <v>Q2 FY2009</v>
      </c>
      <c r="D138" s="28" t="str">
        <f>"Q3 FY2009"</f>
        <v>Q3 FY2009</v>
      </c>
      <c r="E138" s="28" t="str">
        <f>"Q4 FY2009"</f>
        <v>Q4 FY2009</v>
      </c>
      <c r="F138" s="39" t="str">
        <f>"FY2009"</f>
        <v>FY2009</v>
      </c>
      <c r="G138" s="28" t="str">
        <f>"Q1 FY2010"</f>
        <v>Q1 FY2010</v>
      </c>
      <c r="H138" s="28" t="str">
        <f>"Q2 FY2010"</f>
        <v>Q2 FY2010</v>
      </c>
      <c r="I138" s="28" t="str">
        <f>"Q3 FY2010"</f>
        <v>Q3 FY2010</v>
      </c>
      <c r="J138" s="28" t="str">
        <f>"Q4 FY2010"</f>
        <v>Q4 FY2010</v>
      </c>
      <c r="K138" s="39" t="str">
        <f>"FY2010"</f>
        <v>FY2010</v>
      </c>
    </row>
    <row r="139" spans="1:11" ht="12.75" customHeight="1">
      <c r="A139" s="52" t="str">
        <f>Labels!B85</f>
        <v>Q 1</v>
      </c>
      <c r="B139" s="87">
        <f t="shared" ref="B139:B146" si="2">DATE(2009,1,1)-B150</f>
        <v>39447</v>
      </c>
      <c r="C139" s="87">
        <f t="shared" ref="C139:C146" si="3">DATE(2009,4,1)-B150</f>
        <v>39537</v>
      </c>
      <c r="D139" s="87">
        <f t="shared" ref="D139:D146" si="4">DATE(2009,7,1)-B150</f>
        <v>39628</v>
      </c>
      <c r="E139" s="87">
        <f t="shared" ref="E139:E146" si="5">DATE(2009,10,1)-B150</f>
        <v>39720</v>
      </c>
      <c r="F139" s="88">
        <f t="shared" ref="F139:F147" si="6">E139</f>
        <v>39720</v>
      </c>
      <c r="G139" s="87">
        <f t="shared" ref="G139:G146" si="7">DATE(2010,1,1)-B150</f>
        <v>39812</v>
      </c>
      <c r="H139" s="87">
        <f t="shared" ref="H139:H146" si="8">DATE(2010,4,1)-B150</f>
        <v>39902</v>
      </c>
      <c r="I139" s="87">
        <f t="shared" ref="I139:I146" si="9">DATE(2010,7,1)-B150</f>
        <v>39993</v>
      </c>
      <c r="J139" s="87">
        <f t="shared" ref="J139:J146" si="10">DATE(2010,10,1)-B150</f>
        <v>40085</v>
      </c>
      <c r="K139" s="88">
        <f t="shared" ref="K139:K147" si="11">J139</f>
        <v>40085</v>
      </c>
    </row>
    <row r="140" spans="1:11" ht="12.75" customHeight="1">
      <c r="A140" s="63" t="str">
        <f>Labels!B86</f>
        <v>Q 2</v>
      </c>
      <c r="B140" s="119">
        <f t="shared" si="2"/>
        <v>39357</v>
      </c>
      <c r="C140" s="119">
        <f t="shared" si="3"/>
        <v>39447</v>
      </c>
      <c r="D140" s="119">
        <f t="shared" si="4"/>
        <v>39538</v>
      </c>
      <c r="E140" s="119">
        <f t="shared" si="5"/>
        <v>39630</v>
      </c>
      <c r="F140" s="90">
        <f t="shared" si="6"/>
        <v>39630</v>
      </c>
      <c r="G140" s="119">
        <f t="shared" si="7"/>
        <v>39722</v>
      </c>
      <c r="H140" s="119">
        <f t="shared" si="8"/>
        <v>39812</v>
      </c>
      <c r="I140" s="119">
        <f t="shared" si="9"/>
        <v>39903</v>
      </c>
      <c r="J140" s="119">
        <f t="shared" si="10"/>
        <v>39995</v>
      </c>
      <c r="K140" s="90">
        <f t="shared" si="11"/>
        <v>39995</v>
      </c>
    </row>
    <row r="141" spans="1:11" ht="12.75" customHeight="1">
      <c r="A141" s="63" t="str">
        <f>Labels!B87</f>
        <v>Q 3</v>
      </c>
      <c r="B141" s="119">
        <f t="shared" si="2"/>
        <v>39266</v>
      </c>
      <c r="C141" s="119">
        <f t="shared" si="3"/>
        <v>39356</v>
      </c>
      <c r="D141" s="119">
        <f t="shared" si="4"/>
        <v>39447</v>
      </c>
      <c r="E141" s="119">
        <f t="shared" si="5"/>
        <v>39539</v>
      </c>
      <c r="F141" s="90">
        <f t="shared" si="6"/>
        <v>39539</v>
      </c>
      <c r="G141" s="119">
        <f t="shared" si="7"/>
        <v>39631</v>
      </c>
      <c r="H141" s="119">
        <f t="shared" si="8"/>
        <v>39721</v>
      </c>
      <c r="I141" s="119">
        <f t="shared" si="9"/>
        <v>39812</v>
      </c>
      <c r="J141" s="119">
        <f t="shared" si="10"/>
        <v>39904</v>
      </c>
      <c r="K141" s="90">
        <f t="shared" si="11"/>
        <v>39904</v>
      </c>
    </row>
    <row r="142" spans="1:11" ht="12.75" customHeight="1">
      <c r="A142" s="63" t="str">
        <f>Labels!B88</f>
        <v>Q 4</v>
      </c>
      <c r="B142" s="119">
        <f t="shared" si="2"/>
        <v>39174</v>
      </c>
      <c r="C142" s="119">
        <f t="shared" si="3"/>
        <v>39264</v>
      </c>
      <c r="D142" s="119">
        <f t="shared" si="4"/>
        <v>39355</v>
      </c>
      <c r="E142" s="119">
        <f t="shared" si="5"/>
        <v>39447</v>
      </c>
      <c r="F142" s="90">
        <f t="shared" si="6"/>
        <v>39447</v>
      </c>
      <c r="G142" s="119">
        <f t="shared" si="7"/>
        <v>39539</v>
      </c>
      <c r="H142" s="119">
        <f t="shared" si="8"/>
        <v>39629</v>
      </c>
      <c r="I142" s="119">
        <f t="shared" si="9"/>
        <v>39720</v>
      </c>
      <c r="J142" s="119">
        <f t="shared" si="10"/>
        <v>39812</v>
      </c>
      <c r="K142" s="90">
        <f t="shared" si="11"/>
        <v>39812</v>
      </c>
    </row>
    <row r="143" spans="1:11" ht="12.75" customHeight="1">
      <c r="A143" s="63" t="str">
        <f>Labels!B89</f>
        <v>Q 5</v>
      </c>
      <c r="B143" s="119">
        <f t="shared" si="2"/>
        <v>39082</v>
      </c>
      <c r="C143" s="119">
        <f t="shared" si="3"/>
        <v>39172</v>
      </c>
      <c r="D143" s="119">
        <f t="shared" si="4"/>
        <v>39263</v>
      </c>
      <c r="E143" s="119">
        <f t="shared" si="5"/>
        <v>39355</v>
      </c>
      <c r="F143" s="90">
        <f t="shared" si="6"/>
        <v>39355</v>
      </c>
      <c r="G143" s="119">
        <f t="shared" si="7"/>
        <v>39447</v>
      </c>
      <c r="H143" s="119">
        <f t="shared" si="8"/>
        <v>39537</v>
      </c>
      <c r="I143" s="119">
        <f t="shared" si="9"/>
        <v>39628</v>
      </c>
      <c r="J143" s="119">
        <f t="shared" si="10"/>
        <v>39720</v>
      </c>
      <c r="K143" s="90">
        <f t="shared" si="11"/>
        <v>39720</v>
      </c>
    </row>
    <row r="144" spans="1:11" ht="12.75" customHeight="1">
      <c r="A144" s="63" t="str">
        <f>Labels!B90</f>
        <v>Q 6</v>
      </c>
      <c r="B144" s="119">
        <f t="shared" si="2"/>
        <v>38992</v>
      </c>
      <c r="C144" s="119">
        <f t="shared" si="3"/>
        <v>39082</v>
      </c>
      <c r="D144" s="119">
        <f t="shared" si="4"/>
        <v>39173</v>
      </c>
      <c r="E144" s="119">
        <f t="shared" si="5"/>
        <v>39265</v>
      </c>
      <c r="F144" s="90">
        <f t="shared" si="6"/>
        <v>39265</v>
      </c>
      <c r="G144" s="119">
        <f t="shared" si="7"/>
        <v>39357</v>
      </c>
      <c r="H144" s="119">
        <f t="shared" si="8"/>
        <v>39447</v>
      </c>
      <c r="I144" s="119">
        <f t="shared" si="9"/>
        <v>39538</v>
      </c>
      <c r="J144" s="119">
        <f t="shared" si="10"/>
        <v>39630</v>
      </c>
      <c r="K144" s="90">
        <f t="shared" si="11"/>
        <v>39630</v>
      </c>
    </row>
    <row r="145" spans="1:12" ht="12.75" customHeight="1">
      <c r="A145" s="63" t="str">
        <f>Labels!B91</f>
        <v>Q 7</v>
      </c>
      <c r="B145" s="119">
        <f t="shared" si="2"/>
        <v>38901</v>
      </c>
      <c r="C145" s="119">
        <f t="shared" si="3"/>
        <v>38991</v>
      </c>
      <c r="D145" s="119">
        <f t="shared" si="4"/>
        <v>39082</v>
      </c>
      <c r="E145" s="119">
        <f t="shared" si="5"/>
        <v>39174</v>
      </c>
      <c r="F145" s="90">
        <f t="shared" si="6"/>
        <v>39174</v>
      </c>
      <c r="G145" s="119">
        <f t="shared" si="7"/>
        <v>39266</v>
      </c>
      <c r="H145" s="119">
        <f t="shared" si="8"/>
        <v>39356</v>
      </c>
      <c r="I145" s="119">
        <f t="shared" si="9"/>
        <v>39447</v>
      </c>
      <c r="J145" s="119">
        <f t="shared" si="10"/>
        <v>39539</v>
      </c>
      <c r="K145" s="90">
        <f t="shared" si="11"/>
        <v>39539</v>
      </c>
    </row>
    <row r="146" spans="1:12" ht="12.75" customHeight="1">
      <c r="A146" s="63" t="str">
        <f>Labels!B92</f>
        <v>Q 8</v>
      </c>
      <c r="B146" s="119">
        <f t="shared" si="2"/>
        <v>38809</v>
      </c>
      <c r="C146" s="119">
        <f t="shared" si="3"/>
        <v>38899</v>
      </c>
      <c r="D146" s="119">
        <f t="shared" si="4"/>
        <v>38990</v>
      </c>
      <c r="E146" s="119">
        <f t="shared" si="5"/>
        <v>39082</v>
      </c>
      <c r="F146" s="90">
        <f t="shared" si="6"/>
        <v>39082</v>
      </c>
      <c r="G146" s="119">
        <f t="shared" si="7"/>
        <v>39174</v>
      </c>
      <c r="H146" s="119">
        <f t="shared" si="8"/>
        <v>39264</v>
      </c>
      <c r="I146" s="119">
        <f t="shared" si="9"/>
        <v>39355</v>
      </c>
      <c r="J146" s="119">
        <f t="shared" si="10"/>
        <v>39447</v>
      </c>
      <c r="K146" s="90">
        <f t="shared" si="11"/>
        <v>39447</v>
      </c>
    </row>
    <row r="147" spans="1:12" ht="12.75" customHeight="1">
      <c r="A147" s="17" t="str">
        <f>Labels!C84</f>
        <v>Total</v>
      </c>
      <c r="B147" s="120">
        <f>AVERAGE(B139:B146)</f>
        <v>39128.5</v>
      </c>
      <c r="C147" s="120">
        <f>AVERAGE(C139:C146)</f>
        <v>39218.5</v>
      </c>
      <c r="D147" s="120">
        <f>AVERAGE(D139:D146)</f>
        <v>39309.5</v>
      </c>
      <c r="E147" s="120">
        <f>AVERAGE(E139:E146)</f>
        <v>39401.5</v>
      </c>
      <c r="F147" s="121">
        <f t="shared" si="6"/>
        <v>39401.5</v>
      </c>
      <c r="G147" s="120">
        <f>AVERAGE(G139:G146)</f>
        <v>39493.5</v>
      </c>
      <c r="H147" s="120">
        <f>AVERAGE(H139:H146)</f>
        <v>39583.5</v>
      </c>
      <c r="I147" s="120">
        <f>AVERAGE(I139:I146)</f>
        <v>39674.5</v>
      </c>
      <c r="J147" s="120">
        <f>AVERAGE(J139:J146)</f>
        <v>39766.5</v>
      </c>
      <c r="K147" s="121">
        <f t="shared" si="11"/>
        <v>39766.5</v>
      </c>
    </row>
    <row r="148" spans="1:12" ht="12.75" customHeight="1">
      <c r="A148" s="1" t="str">
        <f>Labels!B43</f>
        <v>Prog Time</v>
      </c>
    </row>
    <row r="149" spans="1:12" ht="12.75" customHeight="1">
      <c r="A149" s="3" t="str">
        <f>Labels!D85</f>
        <v>ProgTime</v>
      </c>
      <c r="B149" s="39"/>
    </row>
    <row r="150" spans="1:12" ht="12.75" customHeight="1">
      <c r="A150" s="52" t="str">
        <f>Labels!B85</f>
        <v>Q 1</v>
      </c>
      <c r="B150" s="122">
        <f>DATE(1,1,1)</f>
        <v>367</v>
      </c>
    </row>
    <row r="151" spans="1:12" ht="12.75" customHeight="1">
      <c r="A151" s="63" t="str">
        <f>Labels!B86</f>
        <v>Q 2</v>
      </c>
      <c r="B151" s="123">
        <f t="shared" ref="B151:B157" si="12">DATE(YEAR(B150),MONTH(B150)+3,DAY(B150))</f>
        <v>457</v>
      </c>
    </row>
    <row r="152" spans="1:12" ht="12.75" customHeight="1">
      <c r="A152" s="63" t="str">
        <f>Labels!B87</f>
        <v>Q 3</v>
      </c>
      <c r="B152" s="123">
        <f t="shared" si="12"/>
        <v>548</v>
      </c>
    </row>
    <row r="153" spans="1:12" ht="12.75" customHeight="1">
      <c r="A153" s="63" t="str">
        <f>Labels!B88</f>
        <v>Q 4</v>
      </c>
      <c r="B153" s="123">
        <f t="shared" si="12"/>
        <v>640</v>
      </c>
    </row>
    <row r="154" spans="1:12" ht="12.75" customHeight="1">
      <c r="A154" s="63" t="str">
        <f>Labels!B89</f>
        <v>Q 5</v>
      </c>
      <c r="B154" s="123">
        <f t="shared" si="12"/>
        <v>732</v>
      </c>
    </row>
    <row r="155" spans="1:12" ht="12.75" customHeight="1">
      <c r="A155" s="63" t="str">
        <f>Labels!B90</f>
        <v>Q 6</v>
      </c>
      <c r="B155" s="123">
        <f t="shared" si="12"/>
        <v>822</v>
      </c>
    </row>
    <row r="156" spans="1:12" ht="12.75" customHeight="1">
      <c r="A156" s="63" t="str">
        <f>Labels!B91</f>
        <v>Q 7</v>
      </c>
      <c r="B156" s="123">
        <f t="shared" si="12"/>
        <v>913</v>
      </c>
    </row>
    <row r="157" spans="1:12" ht="12.75" customHeight="1">
      <c r="A157" s="58" t="str">
        <f>Labels!B92</f>
        <v>Q 8</v>
      </c>
      <c r="B157" s="124">
        <f t="shared" si="12"/>
        <v>1005</v>
      </c>
    </row>
    <row r="158" spans="1:12" ht="12.75" customHeight="1">
      <c r="A158" s="1" t="str">
        <f>Labels!B20</f>
        <v>Gross Margin</v>
      </c>
    </row>
    <row r="159" spans="1:12" ht="12.75" customHeight="1">
      <c r="A159" s="3" t="str">
        <f>Labels!D69</f>
        <v>Sites</v>
      </c>
      <c r="B159" s="27" t="str">
        <f>Labels!B95</f>
        <v>Product 1</v>
      </c>
      <c r="C159" s="28" t="str">
        <f>Labels!B96</f>
        <v>Product 2</v>
      </c>
      <c r="D159" s="28" t="str">
        <f>Labels!B97</f>
        <v>Product 3</v>
      </c>
      <c r="E159" s="28" t="str">
        <f>Labels!B98</f>
        <v>Product 4</v>
      </c>
      <c r="F159" s="28" t="str">
        <f>Labels!B99</f>
        <v>Product 5</v>
      </c>
      <c r="G159" s="28" t="str">
        <f>Labels!B100</f>
        <v>Product 6</v>
      </c>
      <c r="H159" s="28" t="str">
        <f>Labels!B101</f>
        <v>Product 7</v>
      </c>
      <c r="I159" s="28" t="str">
        <f>Labels!B102</f>
        <v>Product 8</v>
      </c>
      <c r="J159" s="28" t="str">
        <f>Labels!B103</f>
        <v>Product 9</v>
      </c>
      <c r="K159" s="28" t="str">
        <f>Labels!B104</f>
        <v>Product 10</v>
      </c>
      <c r="L159" s="39" t="str">
        <f>Labels!C94</f>
        <v>Total</v>
      </c>
    </row>
    <row r="160" spans="1:12" ht="12.75" customHeight="1">
      <c r="A160" s="52" t="str">
        <f>Labels!B69</f>
        <v>Customer 1</v>
      </c>
      <c r="B160" s="73">
        <f>SUM('Gross Margin'!B10:E10,'Gross Margin'!G10:J10)</f>
        <v>0</v>
      </c>
      <c r="C160" s="73">
        <f>SUM('Gross Margin'!B22:E22,'Gross Margin'!G22:J22)</f>
        <v>0</v>
      </c>
      <c r="D160" s="73">
        <f>SUM('Gross Margin'!B34:E34,'Gross Margin'!G34:J34)</f>
        <v>0</v>
      </c>
      <c r="E160" s="73">
        <f>SUM('Gross Margin'!B46:E46,'Gross Margin'!G46:J46)</f>
        <v>0</v>
      </c>
      <c r="F160" s="73">
        <f>SUM('Gross Margin'!B58:E58,'Gross Margin'!G58:J58)</f>
        <v>0</v>
      </c>
      <c r="G160" s="73">
        <f>SUM('Gross Margin'!B70:E70,'Gross Margin'!G70:J70)</f>
        <v>0</v>
      </c>
      <c r="H160" s="73">
        <f>SUM('Gross Margin'!B82:E82,'Gross Margin'!G82:J82)</f>
        <v>0</v>
      </c>
      <c r="I160" s="73">
        <f>SUM('Gross Margin'!B94:E94,'Gross Margin'!G94:J94)</f>
        <v>0</v>
      </c>
      <c r="J160" s="73">
        <f>SUM('Gross Margin'!B106:E106,'Gross Margin'!G106:J106)</f>
        <v>0</v>
      </c>
      <c r="K160" s="73">
        <f>SUM('Gross Margin'!B118:E118,'Gross Margin'!G118:J118)</f>
        <v>0</v>
      </c>
      <c r="L160" s="41">
        <f t="shared" ref="L160:L169" si="13">SUM(B160:K160)</f>
        <v>0</v>
      </c>
    </row>
    <row r="161" spans="1:12" ht="12.75" customHeight="1">
      <c r="A161" s="63" t="str">
        <f>Labels!B70</f>
        <v>Customer 2</v>
      </c>
      <c r="B161" s="77">
        <f>SUM('Gross Margin'!B11:E11,'Gross Margin'!G11:J11)</f>
        <v>0</v>
      </c>
      <c r="C161" s="77">
        <f>SUM('Gross Margin'!B23:E23,'Gross Margin'!G23:J23)</f>
        <v>0</v>
      </c>
      <c r="D161" s="77">
        <f>SUM('Gross Margin'!B35:E35,'Gross Margin'!G35:J35)</f>
        <v>0</v>
      </c>
      <c r="E161" s="77">
        <f>SUM('Gross Margin'!B47:E47,'Gross Margin'!G47:J47)</f>
        <v>0</v>
      </c>
      <c r="F161" s="77">
        <f>SUM('Gross Margin'!B59:E59,'Gross Margin'!G59:J59)</f>
        <v>0</v>
      </c>
      <c r="G161" s="77">
        <f>SUM('Gross Margin'!B71:E71,'Gross Margin'!G71:J71)</f>
        <v>0</v>
      </c>
      <c r="H161" s="77">
        <f>SUM('Gross Margin'!B83:E83,'Gross Margin'!G83:J83)</f>
        <v>0</v>
      </c>
      <c r="I161" s="77">
        <f>SUM('Gross Margin'!B95:E95,'Gross Margin'!G95:J95)</f>
        <v>0</v>
      </c>
      <c r="J161" s="77">
        <f>SUM('Gross Margin'!B107:E107,'Gross Margin'!G107:J107)</f>
        <v>0</v>
      </c>
      <c r="K161" s="77">
        <f>SUM('Gross Margin'!B119:E119,'Gross Margin'!G119:J119)</f>
        <v>0</v>
      </c>
      <c r="L161" s="43">
        <f t="shared" si="13"/>
        <v>0</v>
      </c>
    </row>
    <row r="162" spans="1:12" ht="12.75" customHeight="1">
      <c r="A162" s="63" t="str">
        <f>Labels!B71</f>
        <v>Customer 3</v>
      </c>
      <c r="B162" s="77">
        <f>SUM('Gross Margin'!B12:E12,'Gross Margin'!G12:J12)</f>
        <v>0</v>
      </c>
      <c r="C162" s="77">
        <f>SUM('Gross Margin'!B24:E24,'Gross Margin'!G24:J24)</f>
        <v>0</v>
      </c>
      <c r="D162" s="77">
        <f>SUM('Gross Margin'!B36:E36,'Gross Margin'!G36:J36)</f>
        <v>0</v>
      </c>
      <c r="E162" s="77">
        <f>SUM('Gross Margin'!B48:E48,'Gross Margin'!G48:J48)</f>
        <v>0</v>
      </c>
      <c r="F162" s="77">
        <f>SUM('Gross Margin'!B60:E60,'Gross Margin'!G60:J60)</f>
        <v>0</v>
      </c>
      <c r="G162" s="77">
        <f>SUM('Gross Margin'!B72:E72,'Gross Margin'!G72:J72)</f>
        <v>0</v>
      </c>
      <c r="H162" s="77">
        <f>SUM('Gross Margin'!B84:E84,'Gross Margin'!G84:J84)</f>
        <v>0</v>
      </c>
      <c r="I162" s="77">
        <f>SUM('Gross Margin'!B96:E96,'Gross Margin'!G96:J96)</f>
        <v>0</v>
      </c>
      <c r="J162" s="77">
        <f>SUM('Gross Margin'!B108:E108,'Gross Margin'!G108:J108)</f>
        <v>0</v>
      </c>
      <c r="K162" s="77">
        <f>SUM('Gross Margin'!B120:E120,'Gross Margin'!G120:J120)</f>
        <v>0</v>
      </c>
      <c r="L162" s="43">
        <f t="shared" si="13"/>
        <v>0</v>
      </c>
    </row>
    <row r="163" spans="1:12" ht="12.75" customHeight="1">
      <c r="A163" s="63" t="str">
        <f>Labels!B72</f>
        <v>Customer 4</v>
      </c>
      <c r="B163" s="77">
        <f>SUM('Gross Margin'!B13:E13,'Gross Margin'!G13:J13)</f>
        <v>0</v>
      </c>
      <c r="C163" s="77">
        <f>SUM('Gross Margin'!B25:E25,'Gross Margin'!G25:J25)</f>
        <v>0</v>
      </c>
      <c r="D163" s="77">
        <f>SUM('Gross Margin'!B37:E37,'Gross Margin'!G37:J37)</f>
        <v>0</v>
      </c>
      <c r="E163" s="77">
        <f>SUM('Gross Margin'!B49:E49,'Gross Margin'!G49:J49)</f>
        <v>0</v>
      </c>
      <c r="F163" s="77">
        <f>SUM('Gross Margin'!B61:E61,'Gross Margin'!G61:J61)</f>
        <v>0</v>
      </c>
      <c r="G163" s="77">
        <f>SUM('Gross Margin'!B73:E73,'Gross Margin'!G73:J73)</f>
        <v>0</v>
      </c>
      <c r="H163" s="77">
        <f>SUM('Gross Margin'!B85:E85,'Gross Margin'!G85:J85)</f>
        <v>0</v>
      </c>
      <c r="I163" s="77">
        <f>SUM('Gross Margin'!B97:E97,'Gross Margin'!G97:J97)</f>
        <v>0</v>
      </c>
      <c r="J163" s="77">
        <f>SUM('Gross Margin'!B109:E109,'Gross Margin'!G109:J109)</f>
        <v>0</v>
      </c>
      <c r="K163" s="77">
        <f>SUM('Gross Margin'!B121:E121,'Gross Margin'!G121:J121)</f>
        <v>0</v>
      </c>
      <c r="L163" s="43">
        <f t="shared" si="13"/>
        <v>0</v>
      </c>
    </row>
    <row r="164" spans="1:12" ht="12.75" customHeight="1">
      <c r="A164" s="63" t="str">
        <f>Labels!B73</f>
        <v>Customer 5</v>
      </c>
      <c r="B164" s="77">
        <f>SUM('Gross Margin'!B14:E14,'Gross Margin'!G14:J14)</f>
        <v>0</v>
      </c>
      <c r="C164" s="77">
        <f>SUM('Gross Margin'!B26:E26,'Gross Margin'!G26:J26)</f>
        <v>0</v>
      </c>
      <c r="D164" s="77">
        <f>SUM('Gross Margin'!B38:E38,'Gross Margin'!G38:J38)</f>
        <v>0</v>
      </c>
      <c r="E164" s="77">
        <f>SUM('Gross Margin'!B50:E50,'Gross Margin'!G50:J50)</f>
        <v>0</v>
      </c>
      <c r="F164" s="77">
        <f>SUM('Gross Margin'!B62:E62,'Gross Margin'!G62:J62)</f>
        <v>0</v>
      </c>
      <c r="G164" s="77">
        <f>SUM('Gross Margin'!B74:E74,'Gross Margin'!G74:J74)</f>
        <v>0</v>
      </c>
      <c r="H164" s="77">
        <f>SUM('Gross Margin'!B86:E86,'Gross Margin'!G86:J86)</f>
        <v>0</v>
      </c>
      <c r="I164" s="77">
        <f>SUM('Gross Margin'!B98:E98,'Gross Margin'!G98:J98)</f>
        <v>0</v>
      </c>
      <c r="J164" s="77">
        <f>SUM('Gross Margin'!B110:E110,'Gross Margin'!G110:J110)</f>
        <v>0</v>
      </c>
      <c r="K164" s="77">
        <f>SUM('Gross Margin'!B122:E122,'Gross Margin'!G122:J122)</f>
        <v>0</v>
      </c>
      <c r="L164" s="43">
        <f t="shared" si="13"/>
        <v>0</v>
      </c>
    </row>
    <row r="165" spans="1:12" ht="12.75" customHeight="1">
      <c r="A165" s="63" t="str">
        <f>Labels!B74</f>
        <v>Customer 6</v>
      </c>
      <c r="B165" s="77">
        <f>SUM('Gross Margin'!B15:E15,'Gross Margin'!G15:J15)</f>
        <v>0</v>
      </c>
      <c r="C165" s="77">
        <f>SUM('Gross Margin'!B27:E27,'Gross Margin'!G27:J27)</f>
        <v>0</v>
      </c>
      <c r="D165" s="77">
        <f>SUM('Gross Margin'!B39:E39,'Gross Margin'!G39:J39)</f>
        <v>0</v>
      </c>
      <c r="E165" s="77">
        <f>SUM('Gross Margin'!B51:E51,'Gross Margin'!G51:J51)</f>
        <v>0</v>
      </c>
      <c r="F165" s="77">
        <f>SUM('Gross Margin'!B63:E63,'Gross Margin'!G63:J63)</f>
        <v>0</v>
      </c>
      <c r="G165" s="77">
        <f>SUM('Gross Margin'!B75:E75,'Gross Margin'!G75:J75)</f>
        <v>0</v>
      </c>
      <c r="H165" s="77">
        <f>SUM('Gross Margin'!B87:E87,'Gross Margin'!G87:J87)</f>
        <v>0</v>
      </c>
      <c r="I165" s="77">
        <f>SUM('Gross Margin'!B99:E99,'Gross Margin'!G99:J99)</f>
        <v>0</v>
      </c>
      <c r="J165" s="77">
        <f>SUM('Gross Margin'!B111:E111,'Gross Margin'!G111:J111)</f>
        <v>0</v>
      </c>
      <c r="K165" s="77">
        <f>SUM('Gross Margin'!B123:E123,'Gross Margin'!G123:J123)</f>
        <v>0</v>
      </c>
      <c r="L165" s="43">
        <f t="shared" si="13"/>
        <v>0</v>
      </c>
    </row>
    <row r="166" spans="1:12" ht="12.75" customHeight="1">
      <c r="A166" s="63" t="str">
        <f>Labels!B75</f>
        <v>Customer 7</v>
      </c>
      <c r="B166" s="77">
        <f>SUM('Gross Margin'!B16:E16,'Gross Margin'!G16:J16)</f>
        <v>0</v>
      </c>
      <c r="C166" s="77">
        <f>SUM('Gross Margin'!B28:E28,'Gross Margin'!G28:J28)</f>
        <v>0</v>
      </c>
      <c r="D166" s="77">
        <f>SUM('Gross Margin'!B40:E40,'Gross Margin'!G40:J40)</f>
        <v>0</v>
      </c>
      <c r="E166" s="77">
        <f>SUM('Gross Margin'!B52:E52,'Gross Margin'!G52:J52)</f>
        <v>0</v>
      </c>
      <c r="F166" s="77">
        <f>SUM('Gross Margin'!B64:E64,'Gross Margin'!G64:J64)</f>
        <v>0</v>
      </c>
      <c r="G166" s="77">
        <f>SUM('Gross Margin'!B76:E76,'Gross Margin'!G76:J76)</f>
        <v>0</v>
      </c>
      <c r="H166" s="77">
        <f>SUM('Gross Margin'!B88:E88,'Gross Margin'!G88:J88)</f>
        <v>0</v>
      </c>
      <c r="I166" s="77">
        <f>SUM('Gross Margin'!B100:E100,'Gross Margin'!G100:J100)</f>
        <v>0</v>
      </c>
      <c r="J166" s="77">
        <f>SUM('Gross Margin'!B112:E112,'Gross Margin'!G112:J112)</f>
        <v>0</v>
      </c>
      <c r="K166" s="77">
        <f>SUM('Gross Margin'!B124:E124,'Gross Margin'!G124:J124)</f>
        <v>0</v>
      </c>
      <c r="L166" s="43">
        <f t="shared" si="13"/>
        <v>0</v>
      </c>
    </row>
    <row r="167" spans="1:12" ht="12.75" customHeight="1">
      <c r="A167" s="63" t="str">
        <f>Labels!B76</f>
        <v>Customer 8</v>
      </c>
      <c r="B167" s="77">
        <f>SUM('Gross Margin'!B17:E17,'Gross Margin'!G17:J17)</f>
        <v>0</v>
      </c>
      <c r="C167" s="77">
        <f>SUM('Gross Margin'!B29:E29,'Gross Margin'!G29:J29)</f>
        <v>0</v>
      </c>
      <c r="D167" s="77">
        <f>SUM('Gross Margin'!B41:E41,'Gross Margin'!G41:J41)</f>
        <v>0</v>
      </c>
      <c r="E167" s="77">
        <f>SUM('Gross Margin'!B53:E53,'Gross Margin'!G53:J53)</f>
        <v>0</v>
      </c>
      <c r="F167" s="77">
        <f>SUM('Gross Margin'!B65:E65,'Gross Margin'!G65:J65)</f>
        <v>0</v>
      </c>
      <c r="G167" s="77">
        <f>SUM('Gross Margin'!B77:E77,'Gross Margin'!G77:J77)</f>
        <v>0</v>
      </c>
      <c r="H167" s="77">
        <f>SUM('Gross Margin'!B89:E89,'Gross Margin'!G89:J89)</f>
        <v>0</v>
      </c>
      <c r="I167" s="77">
        <f>SUM('Gross Margin'!B101:E101,'Gross Margin'!G101:J101)</f>
        <v>0</v>
      </c>
      <c r="J167" s="77">
        <f>SUM('Gross Margin'!B113:E113,'Gross Margin'!G113:J113)</f>
        <v>0</v>
      </c>
      <c r="K167" s="77">
        <f>SUM('Gross Margin'!B125:E125,'Gross Margin'!G125:J125)</f>
        <v>0</v>
      </c>
      <c r="L167" s="43">
        <f t="shared" si="13"/>
        <v>0</v>
      </c>
    </row>
    <row r="168" spans="1:12" ht="12.75" customHeight="1">
      <c r="A168" s="63" t="str">
        <f>Labels!B77</f>
        <v>Customer 9</v>
      </c>
      <c r="B168" s="77">
        <f>SUM('Gross Margin'!B18:E18,'Gross Margin'!G18:J18)</f>
        <v>0</v>
      </c>
      <c r="C168" s="77">
        <f>SUM('Gross Margin'!B30:E30,'Gross Margin'!G30:J30)</f>
        <v>0</v>
      </c>
      <c r="D168" s="77">
        <f>SUM('Gross Margin'!B42:E42,'Gross Margin'!G42:J42)</f>
        <v>0</v>
      </c>
      <c r="E168" s="77">
        <f>SUM('Gross Margin'!B54:E54,'Gross Margin'!G54:J54)</f>
        <v>0</v>
      </c>
      <c r="F168" s="77">
        <f>SUM('Gross Margin'!B66:E66,'Gross Margin'!G66:J66)</f>
        <v>0</v>
      </c>
      <c r="G168" s="77">
        <f>SUM('Gross Margin'!B78:E78,'Gross Margin'!G78:J78)</f>
        <v>0</v>
      </c>
      <c r="H168" s="77">
        <f>SUM('Gross Margin'!B90:E90,'Gross Margin'!G90:J90)</f>
        <v>0</v>
      </c>
      <c r="I168" s="77">
        <f>SUM('Gross Margin'!B102:E102,'Gross Margin'!G102:J102)</f>
        <v>0</v>
      </c>
      <c r="J168" s="77">
        <f>SUM('Gross Margin'!B114:E114,'Gross Margin'!G114:J114)</f>
        <v>0</v>
      </c>
      <c r="K168" s="77">
        <f>SUM('Gross Margin'!B126:E126,'Gross Margin'!G126:J126)</f>
        <v>0</v>
      </c>
      <c r="L168" s="43">
        <f t="shared" si="13"/>
        <v>0</v>
      </c>
    </row>
    <row r="169" spans="1:12" ht="12.75" customHeight="1">
      <c r="A169" s="63" t="str">
        <f>Labels!B78</f>
        <v>Customer 10</v>
      </c>
      <c r="B169" s="77">
        <f>SUM('Gross Margin'!B19:E19,'Gross Margin'!G19:J19)</f>
        <v>0</v>
      </c>
      <c r="C169" s="77">
        <f>SUM('Gross Margin'!B31:E31,'Gross Margin'!G31:J31)</f>
        <v>0</v>
      </c>
      <c r="D169" s="77">
        <f>SUM('Gross Margin'!B43:E43,'Gross Margin'!G43:J43)</f>
        <v>0</v>
      </c>
      <c r="E169" s="77">
        <f>SUM('Gross Margin'!B55:E55,'Gross Margin'!G55:J55)</f>
        <v>0</v>
      </c>
      <c r="F169" s="77">
        <f>SUM('Gross Margin'!B67:E67,'Gross Margin'!G67:J67)</f>
        <v>0</v>
      </c>
      <c r="G169" s="77">
        <f>SUM('Gross Margin'!B79:E79,'Gross Margin'!G79:J79)</f>
        <v>0</v>
      </c>
      <c r="H169" s="77">
        <f>SUM('Gross Margin'!B91:E91,'Gross Margin'!G91:J91)</f>
        <v>0</v>
      </c>
      <c r="I169" s="77">
        <f>SUM('Gross Margin'!B103:E103,'Gross Margin'!G103:J103)</f>
        <v>0</v>
      </c>
      <c r="J169" s="77">
        <f>SUM('Gross Margin'!B115:E115,'Gross Margin'!G115:J115)</f>
        <v>0</v>
      </c>
      <c r="K169" s="77">
        <f>SUM('Gross Margin'!B127:E127,'Gross Margin'!G127:J127)</f>
        <v>0</v>
      </c>
      <c r="L169" s="43">
        <f t="shared" si="13"/>
        <v>0</v>
      </c>
    </row>
    <row r="170" spans="1:12" ht="12.75" customHeight="1">
      <c r="A170" s="17" t="str">
        <f>Labels!C68</f>
        <v>Total</v>
      </c>
      <c r="B170" s="101">
        <f t="shared" ref="B170:K170" si="14">SUM(B160:B169)</f>
        <v>0</v>
      </c>
      <c r="C170" s="101">
        <f t="shared" si="14"/>
        <v>0</v>
      </c>
      <c r="D170" s="101">
        <f t="shared" si="14"/>
        <v>0</v>
      </c>
      <c r="E170" s="101">
        <f t="shared" si="14"/>
        <v>0</v>
      </c>
      <c r="F170" s="101">
        <f t="shared" si="14"/>
        <v>0</v>
      </c>
      <c r="G170" s="101">
        <f t="shared" si="14"/>
        <v>0</v>
      </c>
      <c r="H170" s="101">
        <f t="shared" si="14"/>
        <v>0</v>
      </c>
      <c r="I170" s="101">
        <f t="shared" si="14"/>
        <v>0</v>
      </c>
      <c r="J170" s="101">
        <f t="shared" si="14"/>
        <v>0</v>
      </c>
      <c r="K170" s="101">
        <f t="shared" si="14"/>
        <v>0</v>
      </c>
      <c r="L170" s="80">
        <f>'Contrib Margin'!B7</f>
        <v>0</v>
      </c>
    </row>
    <row r="171" spans="1:12" ht="12.75" customHeight="1">
      <c r="A171" s="1" t="str">
        <f>Labels!B10</f>
        <v>Bluebird Gross Margin</v>
      </c>
    </row>
    <row r="172" spans="1:12" ht="12.75" customHeight="1">
      <c r="A172" s="3" t="str">
        <f>Labels!D95</f>
        <v>Products</v>
      </c>
      <c r="B172" s="39"/>
    </row>
    <row r="173" spans="1:12" ht="12.75" customHeight="1">
      <c r="A173" s="52" t="str">
        <f>Labels!B95</f>
        <v>Product 1</v>
      </c>
      <c r="B173" s="125">
        <f>SUM('GM Allocation'!B33:E33,'GM Allocation'!G33:J33)</f>
        <v>0</v>
      </c>
    </row>
    <row r="174" spans="1:12" ht="12.75" customHeight="1">
      <c r="A174" s="63" t="str">
        <f>Labels!B96</f>
        <v>Product 2</v>
      </c>
      <c r="B174" s="126">
        <f>SUM('GM Allocation'!B34:E34,'GM Allocation'!G34:J34)</f>
        <v>0</v>
      </c>
    </row>
    <row r="175" spans="1:12" ht="12.75" customHeight="1">
      <c r="A175" s="63" t="str">
        <f>Labels!B97</f>
        <v>Product 3</v>
      </c>
      <c r="B175" s="126">
        <f>SUM('GM Allocation'!B35:E35,'GM Allocation'!G35:J35)</f>
        <v>0</v>
      </c>
    </row>
    <row r="176" spans="1:12" ht="12.75" customHeight="1">
      <c r="A176" s="63" t="str">
        <f>Labels!B98</f>
        <v>Product 4</v>
      </c>
      <c r="B176" s="126">
        <f>SUM('GM Allocation'!B36:E36,'GM Allocation'!G36:J36)</f>
        <v>0</v>
      </c>
    </row>
    <row r="177" spans="1:11" ht="12.75" customHeight="1">
      <c r="A177" s="63" t="str">
        <f>Labels!B99</f>
        <v>Product 5</v>
      </c>
      <c r="B177" s="126">
        <f>SUM('GM Allocation'!B37:E37,'GM Allocation'!G37:J37)</f>
        <v>0</v>
      </c>
    </row>
    <row r="178" spans="1:11" ht="12.75" customHeight="1">
      <c r="A178" s="63" t="str">
        <f>Labels!B100</f>
        <v>Product 6</v>
      </c>
      <c r="B178" s="126">
        <f>SUM('GM Allocation'!B38:E38,'GM Allocation'!G38:J38)</f>
        <v>0</v>
      </c>
    </row>
    <row r="179" spans="1:11" ht="12.75" customHeight="1">
      <c r="A179" s="63" t="str">
        <f>Labels!B101</f>
        <v>Product 7</v>
      </c>
      <c r="B179" s="126">
        <f>SUM('GM Allocation'!B39:E39,'GM Allocation'!G39:J39)</f>
        <v>0</v>
      </c>
    </row>
    <row r="180" spans="1:11" ht="12.75" customHeight="1">
      <c r="A180" s="63" t="str">
        <f>Labels!B102</f>
        <v>Product 8</v>
      </c>
      <c r="B180" s="126">
        <f>SUM('GM Allocation'!B40:E40,'GM Allocation'!G40:J40)</f>
        <v>0</v>
      </c>
    </row>
    <row r="181" spans="1:11" ht="12.75" customHeight="1">
      <c r="A181" s="63" t="str">
        <f>Labels!B103</f>
        <v>Product 9</v>
      </c>
      <c r="B181" s="126">
        <f>SUM('GM Allocation'!B41:E41,'GM Allocation'!G41:J41)</f>
        <v>0</v>
      </c>
    </row>
    <row r="182" spans="1:11" ht="12.75" customHeight="1">
      <c r="A182" s="63" t="str">
        <f>Labels!B104</f>
        <v>Product 10</v>
      </c>
      <c r="B182" s="126">
        <f>SUM('GM Allocation'!B42:E42,'GM Allocation'!G42:J42)</f>
        <v>0</v>
      </c>
    </row>
    <row r="183" spans="1:11" ht="12.75" customHeight="1">
      <c r="A183" s="17" t="str">
        <f>Labels!C94</f>
        <v>Total</v>
      </c>
      <c r="B183" s="127">
        <f>'Contrib Margin'!B9</f>
        <v>0</v>
      </c>
    </row>
    <row r="184" spans="1:11" ht="12.75" customHeight="1">
      <c r="A184" s="1" t="str">
        <f>Labels!B29</f>
        <v>Mktg GM Alloc Denom</v>
      </c>
    </row>
    <row r="185" spans="1:11" ht="12.75" customHeight="1">
      <c r="A185" s="3" t="str">
        <f>Labels!D69</f>
        <v>Sites</v>
      </c>
      <c r="B185" s="27" t="str">
        <f>"Q1 FY2009"</f>
        <v>Q1 FY2009</v>
      </c>
      <c r="C185" s="28" t="str">
        <f>"Q2 FY2009"</f>
        <v>Q2 FY2009</v>
      </c>
      <c r="D185" s="28" t="str">
        <f>"Q3 FY2009"</f>
        <v>Q3 FY2009</v>
      </c>
      <c r="E185" s="28" t="str">
        <f>"Q4 FY2009"</f>
        <v>Q4 FY2009</v>
      </c>
      <c r="F185" s="39" t="str">
        <f>"FY2009"</f>
        <v>FY2009</v>
      </c>
      <c r="G185" s="28" t="str">
        <f>"Q1 FY2010"</f>
        <v>Q1 FY2010</v>
      </c>
      <c r="H185" s="28" t="str">
        <f>"Q2 FY2010"</f>
        <v>Q2 FY2010</v>
      </c>
      <c r="I185" s="28" t="str">
        <f>"Q3 FY2010"</f>
        <v>Q3 FY2010</v>
      </c>
      <c r="J185" s="28" t="str">
        <f>"Q4 FY2010"</f>
        <v>Q4 FY2010</v>
      </c>
      <c r="K185" s="39" t="str">
        <f>"FY2010"</f>
        <v>FY2010</v>
      </c>
    </row>
    <row r="186" spans="1:11" ht="12.75" customHeight="1">
      <c r="A186" s="52" t="str">
        <f>Labels!B69</f>
        <v>Customer 1</v>
      </c>
      <c r="B186" s="53">
        <f>'(Intermediate Computations)'!B4210</f>
        <v>0</v>
      </c>
      <c r="C186" s="53">
        <f>'(Intermediate Computations)'!C4210</f>
        <v>0</v>
      </c>
      <c r="D186" s="53">
        <f>'(Intermediate Computations)'!D4210</f>
        <v>0</v>
      </c>
      <c r="E186" s="53">
        <f>'(Intermediate Computations)'!E4210</f>
        <v>0</v>
      </c>
      <c r="F186" s="54">
        <f t="shared" ref="F186:F196" si="15">SUM(B186:E186)</f>
        <v>0</v>
      </c>
      <c r="G186" s="53">
        <f>'(Intermediate Computations)'!G4210</f>
        <v>0</v>
      </c>
      <c r="H186" s="53">
        <f>'(Intermediate Computations)'!H4210</f>
        <v>0</v>
      </c>
      <c r="I186" s="53">
        <f>'(Intermediate Computations)'!I4210</f>
        <v>0</v>
      </c>
      <c r="J186" s="53">
        <f>'(Intermediate Computations)'!J4210</f>
        <v>0</v>
      </c>
      <c r="K186" s="54">
        <f t="shared" ref="K186:K196" si="16">SUM(G186:J186)</f>
        <v>0</v>
      </c>
    </row>
    <row r="187" spans="1:11" ht="12.75" customHeight="1">
      <c r="A187" s="63" t="str">
        <f>Labels!B70</f>
        <v>Customer 2</v>
      </c>
      <c r="B187" s="64">
        <f>'(Intermediate Computations)'!B4241</f>
        <v>0</v>
      </c>
      <c r="C187" s="64">
        <f>'(Intermediate Computations)'!C4241</f>
        <v>0</v>
      </c>
      <c r="D187" s="64">
        <f>'(Intermediate Computations)'!D4241</f>
        <v>0</v>
      </c>
      <c r="E187" s="64">
        <f>'(Intermediate Computations)'!E4241</f>
        <v>0</v>
      </c>
      <c r="F187" s="57">
        <f t="shared" si="15"/>
        <v>0</v>
      </c>
      <c r="G187" s="64">
        <f>'(Intermediate Computations)'!G4241</f>
        <v>0</v>
      </c>
      <c r="H187" s="64">
        <f>'(Intermediate Computations)'!H4241</f>
        <v>0</v>
      </c>
      <c r="I187" s="64">
        <f>'(Intermediate Computations)'!I4241</f>
        <v>0</v>
      </c>
      <c r="J187" s="64">
        <f>'(Intermediate Computations)'!J4241</f>
        <v>0</v>
      </c>
      <c r="K187" s="57">
        <f t="shared" si="16"/>
        <v>0</v>
      </c>
    </row>
    <row r="188" spans="1:11" ht="12.75" customHeight="1">
      <c r="A188" s="63" t="str">
        <f>Labels!B71</f>
        <v>Customer 3</v>
      </c>
      <c r="B188" s="64">
        <f>'(Intermediate Computations)'!B4272</f>
        <v>0</v>
      </c>
      <c r="C188" s="64">
        <f>'(Intermediate Computations)'!C4272</f>
        <v>0</v>
      </c>
      <c r="D188" s="64">
        <f>'(Intermediate Computations)'!D4272</f>
        <v>0</v>
      </c>
      <c r="E188" s="64">
        <f>'(Intermediate Computations)'!E4272</f>
        <v>0</v>
      </c>
      <c r="F188" s="57">
        <f t="shared" si="15"/>
        <v>0</v>
      </c>
      <c r="G188" s="64">
        <f>'(Intermediate Computations)'!G4272</f>
        <v>0</v>
      </c>
      <c r="H188" s="64">
        <f>'(Intermediate Computations)'!H4272</f>
        <v>0</v>
      </c>
      <c r="I188" s="64">
        <f>'(Intermediate Computations)'!I4272</f>
        <v>0</v>
      </c>
      <c r="J188" s="64">
        <f>'(Intermediate Computations)'!J4272</f>
        <v>0</v>
      </c>
      <c r="K188" s="57">
        <f t="shared" si="16"/>
        <v>0</v>
      </c>
    </row>
    <row r="189" spans="1:11" ht="12.75" customHeight="1">
      <c r="A189" s="63" t="str">
        <f>Labels!B72</f>
        <v>Customer 4</v>
      </c>
      <c r="B189" s="64">
        <f>'(Intermediate Computations)'!B4303</f>
        <v>0</v>
      </c>
      <c r="C189" s="64">
        <f>'(Intermediate Computations)'!C4303</f>
        <v>0</v>
      </c>
      <c r="D189" s="64">
        <f>'(Intermediate Computations)'!D4303</f>
        <v>0</v>
      </c>
      <c r="E189" s="64">
        <f>'(Intermediate Computations)'!E4303</f>
        <v>0</v>
      </c>
      <c r="F189" s="57">
        <f t="shared" si="15"/>
        <v>0</v>
      </c>
      <c r="G189" s="64">
        <f>'(Intermediate Computations)'!G4303</f>
        <v>0</v>
      </c>
      <c r="H189" s="64">
        <f>'(Intermediate Computations)'!H4303</f>
        <v>0</v>
      </c>
      <c r="I189" s="64">
        <f>'(Intermediate Computations)'!I4303</f>
        <v>0</v>
      </c>
      <c r="J189" s="64">
        <f>'(Intermediate Computations)'!J4303</f>
        <v>0</v>
      </c>
      <c r="K189" s="57">
        <f t="shared" si="16"/>
        <v>0</v>
      </c>
    </row>
    <row r="190" spans="1:11" ht="12.75" customHeight="1">
      <c r="A190" s="63" t="str">
        <f>Labels!B73</f>
        <v>Customer 5</v>
      </c>
      <c r="B190" s="64">
        <f>'(Intermediate Computations)'!B4334</f>
        <v>0</v>
      </c>
      <c r="C190" s="64">
        <f>'(Intermediate Computations)'!C4334</f>
        <v>0</v>
      </c>
      <c r="D190" s="64">
        <f>'(Intermediate Computations)'!D4334</f>
        <v>0</v>
      </c>
      <c r="E190" s="64">
        <f>'(Intermediate Computations)'!E4334</f>
        <v>0</v>
      </c>
      <c r="F190" s="57">
        <f t="shared" si="15"/>
        <v>0</v>
      </c>
      <c r="G190" s="64">
        <f>'(Intermediate Computations)'!G4334</f>
        <v>0</v>
      </c>
      <c r="H190" s="64">
        <f>'(Intermediate Computations)'!H4334</f>
        <v>0</v>
      </c>
      <c r="I190" s="64">
        <f>'(Intermediate Computations)'!I4334</f>
        <v>0</v>
      </c>
      <c r="J190" s="64">
        <f>'(Intermediate Computations)'!J4334</f>
        <v>0</v>
      </c>
      <c r="K190" s="57">
        <f t="shared" si="16"/>
        <v>0</v>
      </c>
    </row>
    <row r="191" spans="1:11" ht="12.75" customHeight="1">
      <c r="A191" s="63" t="str">
        <f>Labels!B74</f>
        <v>Customer 6</v>
      </c>
      <c r="B191" s="64">
        <f>'(Intermediate Computations)'!B4365</f>
        <v>0</v>
      </c>
      <c r="C191" s="64">
        <f>'(Intermediate Computations)'!C4365</f>
        <v>0</v>
      </c>
      <c r="D191" s="64">
        <f>'(Intermediate Computations)'!D4365</f>
        <v>0</v>
      </c>
      <c r="E191" s="64">
        <f>'(Intermediate Computations)'!E4365</f>
        <v>0</v>
      </c>
      <c r="F191" s="57">
        <f t="shared" si="15"/>
        <v>0</v>
      </c>
      <c r="G191" s="64">
        <f>'(Intermediate Computations)'!G4365</f>
        <v>0</v>
      </c>
      <c r="H191" s="64">
        <f>'(Intermediate Computations)'!H4365</f>
        <v>0</v>
      </c>
      <c r="I191" s="64">
        <f>'(Intermediate Computations)'!I4365</f>
        <v>0</v>
      </c>
      <c r="J191" s="64">
        <f>'(Intermediate Computations)'!J4365</f>
        <v>0</v>
      </c>
      <c r="K191" s="57">
        <f t="shared" si="16"/>
        <v>0</v>
      </c>
    </row>
    <row r="192" spans="1:11" ht="12.75" customHeight="1">
      <c r="A192" s="63" t="str">
        <f>Labels!B75</f>
        <v>Customer 7</v>
      </c>
      <c r="B192" s="64">
        <f>'(Intermediate Computations)'!B4396</f>
        <v>0</v>
      </c>
      <c r="C192" s="64">
        <f>'(Intermediate Computations)'!C4396</f>
        <v>0</v>
      </c>
      <c r="D192" s="64">
        <f>'(Intermediate Computations)'!D4396</f>
        <v>0</v>
      </c>
      <c r="E192" s="64">
        <f>'(Intermediate Computations)'!E4396</f>
        <v>0</v>
      </c>
      <c r="F192" s="57">
        <f t="shared" si="15"/>
        <v>0</v>
      </c>
      <c r="G192" s="64">
        <f>'(Intermediate Computations)'!G4396</f>
        <v>0</v>
      </c>
      <c r="H192" s="64">
        <f>'(Intermediate Computations)'!H4396</f>
        <v>0</v>
      </c>
      <c r="I192" s="64">
        <f>'(Intermediate Computations)'!I4396</f>
        <v>0</v>
      </c>
      <c r="J192" s="64">
        <f>'(Intermediate Computations)'!J4396</f>
        <v>0</v>
      </c>
      <c r="K192" s="57">
        <f t="shared" si="16"/>
        <v>0</v>
      </c>
    </row>
    <row r="193" spans="1:11" ht="12.75" customHeight="1">
      <c r="A193" s="63" t="str">
        <f>Labels!B76</f>
        <v>Customer 8</v>
      </c>
      <c r="B193" s="64">
        <f>'(Intermediate Computations)'!B4427</f>
        <v>0</v>
      </c>
      <c r="C193" s="64">
        <f>'(Intermediate Computations)'!C4427</f>
        <v>0</v>
      </c>
      <c r="D193" s="64">
        <f>'(Intermediate Computations)'!D4427</f>
        <v>0</v>
      </c>
      <c r="E193" s="64">
        <f>'(Intermediate Computations)'!E4427</f>
        <v>0</v>
      </c>
      <c r="F193" s="57">
        <f t="shared" si="15"/>
        <v>0</v>
      </c>
      <c r="G193" s="64">
        <f>'(Intermediate Computations)'!G4427</f>
        <v>0</v>
      </c>
      <c r="H193" s="64">
        <f>'(Intermediate Computations)'!H4427</f>
        <v>0</v>
      </c>
      <c r="I193" s="64">
        <f>'(Intermediate Computations)'!I4427</f>
        <v>0</v>
      </c>
      <c r="J193" s="64">
        <f>'(Intermediate Computations)'!J4427</f>
        <v>0</v>
      </c>
      <c r="K193" s="57">
        <f t="shared" si="16"/>
        <v>0</v>
      </c>
    </row>
    <row r="194" spans="1:11" ht="12.75" customHeight="1">
      <c r="A194" s="63" t="str">
        <f>Labels!B77</f>
        <v>Customer 9</v>
      </c>
      <c r="B194" s="64">
        <f>'(Intermediate Computations)'!B4458</f>
        <v>0</v>
      </c>
      <c r="C194" s="64">
        <f>'(Intermediate Computations)'!C4458</f>
        <v>0</v>
      </c>
      <c r="D194" s="64">
        <f>'(Intermediate Computations)'!D4458</f>
        <v>0</v>
      </c>
      <c r="E194" s="64">
        <f>'(Intermediate Computations)'!E4458</f>
        <v>0</v>
      </c>
      <c r="F194" s="57">
        <f t="shared" si="15"/>
        <v>0</v>
      </c>
      <c r="G194" s="64">
        <f>'(Intermediate Computations)'!G4458</f>
        <v>0</v>
      </c>
      <c r="H194" s="64">
        <f>'(Intermediate Computations)'!H4458</f>
        <v>0</v>
      </c>
      <c r="I194" s="64">
        <f>'(Intermediate Computations)'!I4458</f>
        <v>0</v>
      </c>
      <c r="J194" s="64">
        <f>'(Intermediate Computations)'!J4458</f>
        <v>0</v>
      </c>
      <c r="K194" s="57">
        <f t="shared" si="16"/>
        <v>0</v>
      </c>
    </row>
    <row r="195" spans="1:11" ht="12.75" customHeight="1">
      <c r="A195" s="63" t="str">
        <f>Labels!B78</f>
        <v>Customer 10</v>
      </c>
      <c r="B195" s="64">
        <f>'(Intermediate Computations)'!B4489</f>
        <v>0</v>
      </c>
      <c r="C195" s="64">
        <f>'(Intermediate Computations)'!C4489</f>
        <v>0</v>
      </c>
      <c r="D195" s="64">
        <f>'(Intermediate Computations)'!D4489</f>
        <v>0</v>
      </c>
      <c r="E195" s="64">
        <f>'(Intermediate Computations)'!E4489</f>
        <v>0</v>
      </c>
      <c r="F195" s="57">
        <f t="shared" si="15"/>
        <v>0</v>
      </c>
      <c r="G195" s="64">
        <f>'(Intermediate Computations)'!G4489</f>
        <v>0</v>
      </c>
      <c r="H195" s="64">
        <f>'(Intermediate Computations)'!H4489</f>
        <v>0</v>
      </c>
      <c r="I195" s="64">
        <f>'(Intermediate Computations)'!I4489</f>
        <v>0</v>
      </c>
      <c r="J195" s="64">
        <f>'(Intermediate Computations)'!J4489</f>
        <v>0</v>
      </c>
      <c r="K195" s="57">
        <f t="shared" si="16"/>
        <v>0</v>
      </c>
    </row>
    <row r="196" spans="1:11" ht="12.75" customHeight="1">
      <c r="A196" s="17" t="str">
        <f>Labels!C68</f>
        <v>Total</v>
      </c>
      <c r="B196" s="103">
        <f>SUM(B186:B195)</f>
        <v>0</v>
      </c>
      <c r="C196" s="103">
        <f>SUM(C186:C195)</f>
        <v>0</v>
      </c>
      <c r="D196" s="103">
        <f>SUM(D186:D195)</f>
        <v>0</v>
      </c>
      <c r="E196" s="103">
        <f>SUM(E186:E195)</f>
        <v>0</v>
      </c>
      <c r="F196" s="104">
        <f t="shared" si="15"/>
        <v>0</v>
      </c>
      <c r="G196" s="103">
        <f>SUM(G186:G195)</f>
        <v>0</v>
      </c>
      <c r="H196" s="103">
        <f>SUM(H186:H195)</f>
        <v>0</v>
      </c>
      <c r="I196" s="103">
        <f>SUM(I186:I195)</f>
        <v>0</v>
      </c>
      <c r="J196" s="103">
        <f>SUM(J186:J195)</f>
        <v>0</v>
      </c>
      <c r="K196" s="104">
        <f t="shared" si="16"/>
        <v>0</v>
      </c>
    </row>
    <row r="197" spans="1:11" ht="12.75" customHeight="1">
      <c r="A197" s="1" t="str">
        <f>Labels!B65</f>
        <v>Sales Rev Alloc Denom</v>
      </c>
    </row>
    <row r="198" spans="1:11" ht="12.75" customHeight="1">
      <c r="A198" s="3" t="str">
        <f>Labels!D69</f>
        <v>Sites</v>
      </c>
      <c r="B198" s="27" t="str">
        <f>"Q1 FY2009"</f>
        <v>Q1 FY2009</v>
      </c>
      <c r="C198" s="28" t="str">
        <f>"Q2 FY2009"</f>
        <v>Q2 FY2009</v>
      </c>
      <c r="D198" s="28" t="str">
        <f>"Q3 FY2009"</f>
        <v>Q3 FY2009</v>
      </c>
      <c r="E198" s="28" t="str">
        <f>"Q4 FY2009"</f>
        <v>Q4 FY2009</v>
      </c>
      <c r="F198" s="39" t="str">
        <f>"FY2009"</f>
        <v>FY2009</v>
      </c>
      <c r="G198" s="28" t="str">
        <f>"Q1 FY2010"</f>
        <v>Q1 FY2010</v>
      </c>
      <c r="H198" s="28" t="str">
        <f>"Q2 FY2010"</f>
        <v>Q2 FY2010</v>
      </c>
      <c r="I198" s="28" t="str">
        <f>"Q3 FY2010"</f>
        <v>Q3 FY2010</v>
      </c>
      <c r="J198" s="28" t="str">
        <f>"Q4 FY2010"</f>
        <v>Q4 FY2010</v>
      </c>
      <c r="K198" s="39" t="str">
        <f>"FY2010"</f>
        <v>FY2010</v>
      </c>
    </row>
    <row r="199" spans="1:11" ht="12.75" customHeight="1">
      <c r="A199" s="52" t="str">
        <f>Labels!B69</f>
        <v>Customer 1</v>
      </c>
      <c r="B199" s="53">
        <f>'(Intermediate Computations)'!B4553</f>
        <v>0</v>
      </c>
      <c r="C199" s="53">
        <f>'(Intermediate Computations)'!C4553</f>
        <v>0</v>
      </c>
      <c r="D199" s="53">
        <f>'(Intermediate Computations)'!D4553</f>
        <v>0</v>
      </c>
      <c r="E199" s="53">
        <f>'(Intermediate Computations)'!E4553</f>
        <v>0</v>
      </c>
      <c r="F199" s="54">
        <f t="shared" ref="F199:F209" si="17">SUM(B199:E199)</f>
        <v>0</v>
      </c>
      <c r="G199" s="53">
        <f>'(Intermediate Computations)'!G4553</f>
        <v>0</v>
      </c>
      <c r="H199" s="53">
        <f>'(Intermediate Computations)'!H4553</f>
        <v>0</v>
      </c>
      <c r="I199" s="53">
        <f>'(Intermediate Computations)'!I4553</f>
        <v>0</v>
      </c>
      <c r="J199" s="53">
        <f>'(Intermediate Computations)'!J4553</f>
        <v>0</v>
      </c>
      <c r="K199" s="54">
        <f t="shared" ref="K199:K209" si="18">SUM(G199:J199)</f>
        <v>0</v>
      </c>
    </row>
    <row r="200" spans="1:11" ht="12.75" customHeight="1">
      <c r="A200" s="63" t="str">
        <f>Labels!B70</f>
        <v>Customer 2</v>
      </c>
      <c r="B200" s="64">
        <f>'(Intermediate Computations)'!B4584</f>
        <v>0</v>
      </c>
      <c r="C200" s="64">
        <f>'(Intermediate Computations)'!C4584</f>
        <v>0</v>
      </c>
      <c r="D200" s="64">
        <f>'(Intermediate Computations)'!D4584</f>
        <v>0</v>
      </c>
      <c r="E200" s="64">
        <f>'(Intermediate Computations)'!E4584</f>
        <v>0</v>
      </c>
      <c r="F200" s="57">
        <f t="shared" si="17"/>
        <v>0</v>
      </c>
      <c r="G200" s="64">
        <f>'(Intermediate Computations)'!G4584</f>
        <v>0</v>
      </c>
      <c r="H200" s="64">
        <f>'(Intermediate Computations)'!H4584</f>
        <v>0</v>
      </c>
      <c r="I200" s="64">
        <f>'(Intermediate Computations)'!I4584</f>
        <v>0</v>
      </c>
      <c r="J200" s="64">
        <f>'(Intermediate Computations)'!J4584</f>
        <v>0</v>
      </c>
      <c r="K200" s="57">
        <f t="shared" si="18"/>
        <v>0</v>
      </c>
    </row>
    <row r="201" spans="1:11" ht="12.75" customHeight="1">
      <c r="A201" s="63" t="str">
        <f>Labels!B71</f>
        <v>Customer 3</v>
      </c>
      <c r="B201" s="64">
        <f>'(Intermediate Computations)'!B4615</f>
        <v>0</v>
      </c>
      <c r="C201" s="64">
        <f>'(Intermediate Computations)'!C4615</f>
        <v>0</v>
      </c>
      <c r="D201" s="64">
        <f>'(Intermediate Computations)'!D4615</f>
        <v>0</v>
      </c>
      <c r="E201" s="64">
        <f>'(Intermediate Computations)'!E4615</f>
        <v>0</v>
      </c>
      <c r="F201" s="57">
        <f t="shared" si="17"/>
        <v>0</v>
      </c>
      <c r="G201" s="64">
        <f>'(Intermediate Computations)'!G4615</f>
        <v>0</v>
      </c>
      <c r="H201" s="64">
        <f>'(Intermediate Computations)'!H4615</f>
        <v>0</v>
      </c>
      <c r="I201" s="64">
        <f>'(Intermediate Computations)'!I4615</f>
        <v>0</v>
      </c>
      <c r="J201" s="64">
        <f>'(Intermediate Computations)'!J4615</f>
        <v>0</v>
      </c>
      <c r="K201" s="57">
        <f t="shared" si="18"/>
        <v>0</v>
      </c>
    </row>
    <row r="202" spans="1:11" ht="12.75" customHeight="1">
      <c r="A202" s="63" t="str">
        <f>Labels!B72</f>
        <v>Customer 4</v>
      </c>
      <c r="B202" s="64">
        <f>'(Intermediate Computations)'!B4646</f>
        <v>0</v>
      </c>
      <c r="C202" s="64">
        <f>'(Intermediate Computations)'!C4646</f>
        <v>0</v>
      </c>
      <c r="D202" s="64">
        <f>'(Intermediate Computations)'!D4646</f>
        <v>0</v>
      </c>
      <c r="E202" s="64">
        <f>'(Intermediate Computations)'!E4646</f>
        <v>0</v>
      </c>
      <c r="F202" s="57">
        <f t="shared" si="17"/>
        <v>0</v>
      </c>
      <c r="G202" s="64">
        <f>'(Intermediate Computations)'!G4646</f>
        <v>0</v>
      </c>
      <c r="H202" s="64">
        <f>'(Intermediate Computations)'!H4646</f>
        <v>0</v>
      </c>
      <c r="I202" s="64">
        <f>'(Intermediate Computations)'!I4646</f>
        <v>0</v>
      </c>
      <c r="J202" s="64">
        <f>'(Intermediate Computations)'!J4646</f>
        <v>0</v>
      </c>
      <c r="K202" s="57">
        <f t="shared" si="18"/>
        <v>0</v>
      </c>
    </row>
    <row r="203" spans="1:11" ht="12.75" customHeight="1">
      <c r="A203" s="63" t="str">
        <f>Labels!B73</f>
        <v>Customer 5</v>
      </c>
      <c r="B203" s="64">
        <f>'(Intermediate Computations)'!B4677</f>
        <v>0</v>
      </c>
      <c r="C203" s="64">
        <f>'(Intermediate Computations)'!C4677</f>
        <v>0</v>
      </c>
      <c r="D203" s="64">
        <f>'(Intermediate Computations)'!D4677</f>
        <v>0</v>
      </c>
      <c r="E203" s="64">
        <f>'(Intermediate Computations)'!E4677</f>
        <v>0</v>
      </c>
      <c r="F203" s="57">
        <f t="shared" si="17"/>
        <v>0</v>
      </c>
      <c r="G203" s="64">
        <f>'(Intermediate Computations)'!G4677</f>
        <v>0</v>
      </c>
      <c r="H203" s="64">
        <f>'(Intermediate Computations)'!H4677</f>
        <v>0</v>
      </c>
      <c r="I203" s="64">
        <f>'(Intermediate Computations)'!I4677</f>
        <v>0</v>
      </c>
      <c r="J203" s="64">
        <f>'(Intermediate Computations)'!J4677</f>
        <v>0</v>
      </c>
      <c r="K203" s="57">
        <f t="shared" si="18"/>
        <v>0</v>
      </c>
    </row>
    <row r="204" spans="1:11" ht="12.75" customHeight="1">
      <c r="A204" s="63" t="str">
        <f>Labels!B74</f>
        <v>Customer 6</v>
      </c>
      <c r="B204" s="64">
        <f>'(Intermediate Computations)'!B4708</f>
        <v>0</v>
      </c>
      <c r="C204" s="64">
        <f>'(Intermediate Computations)'!C4708</f>
        <v>0</v>
      </c>
      <c r="D204" s="64">
        <f>'(Intermediate Computations)'!D4708</f>
        <v>0</v>
      </c>
      <c r="E204" s="64">
        <f>'(Intermediate Computations)'!E4708</f>
        <v>0</v>
      </c>
      <c r="F204" s="57">
        <f t="shared" si="17"/>
        <v>0</v>
      </c>
      <c r="G204" s="64">
        <f>'(Intermediate Computations)'!G4708</f>
        <v>0</v>
      </c>
      <c r="H204" s="64">
        <f>'(Intermediate Computations)'!H4708</f>
        <v>0</v>
      </c>
      <c r="I204" s="64">
        <f>'(Intermediate Computations)'!I4708</f>
        <v>0</v>
      </c>
      <c r="J204" s="64">
        <f>'(Intermediate Computations)'!J4708</f>
        <v>0</v>
      </c>
      <c r="K204" s="57">
        <f t="shared" si="18"/>
        <v>0</v>
      </c>
    </row>
    <row r="205" spans="1:11" ht="12.75" customHeight="1">
      <c r="A205" s="63" t="str">
        <f>Labels!B75</f>
        <v>Customer 7</v>
      </c>
      <c r="B205" s="64">
        <f>'(Intermediate Computations)'!B4739</f>
        <v>0</v>
      </c>
      <c r="C205" s="64">
        <f>'(Intermediate Computations)'!C4739</f>
        <v>0</v>
      </c>
      <c r="D205" s="64">
        <f>'(Intermediate Computations)'!D4739</f>
        <v>0</v>
      </c>
      <c r="E205" s="64">
        <f>'(Intermediate Computations)'!E4739</f>
        <v>0</v>
      </c>
      <c r="F205" s="57">
        <f t="shared" si="17"/>
        <v>0</v>
      </c>
      <c r="G205" s="64">
        <f>'(Intermediate Computations)'!G4739</f>
        <v>0</v>
      </c>
      <c r="H205" s="64">
        <f>'(Intermediate Computations)'!H4739</f>
        <v>0</v>
      </c>
      <c r="I205" s="64">
        <f>'(Intermediate Computations)'!I4739</f>
        <v>0</v>
      </c>
      <c r="J205" s="64">
        <f>'(Intermediate Computations)'!J4739</f>
        <v>0</v>
      </c>
      <c r="K205" s="57">
        <f t="shared" si="18"/>
        <v>0</v>
      </c>
    </row>
    <row r="206" spans="1:11" ht="12.75" customHeight="1">
      <c r="A206" s="63" t="str">
        <f>Labels!B76</f>
        <v>Customer 8</v>
      </c>
      <c r="B206" s="64">
        <f>'(Intermediate Computations)'!B4770</f>
        <v>0</v>
      </c>
      <c r="C206" s="64">
        <f>'(Intermediate Computations)'!C4770</f>
        <v>0</v>
      </c>
      <c r="D206" s="64">
        <f>'(Intermediate Computations)'!D4770</f>
        <v>0</v>
      </c>
      <c r="E206" s="64">
        <f>'(Intermediate Computations)'!E4770</f>
        <v>0</v>
      </c>
      <c r="F206" s="57">
        <f t="shared" si="17"/>
        <v>0</v>
      </c>
      <c r="G206" s="64">
        <f>'(Intermediate Computations)'!G4770</f>
        <v>0</v>
      </c>
      <c r="H206" s="64">
        <f>'(Intermediate Computations)'!H4770</f>
        <v>0</v>
      </c>
      <c r="I206" s="64">
        <f>'(Intermediate Computations)'!I4770</f>
        <v>0</v>
      </c>
      <c r="J206" s="64">
        <f>'(Intermediate Computations)'!J4770</f>
        <v>0</v>
      </c>
      <c r="K206" s="57">
        <f t="shared" si="18"/>
        <v>0</v>
      </c>
    </row>
    <row r="207" spans="1:11" ht="12.75" customHeight="1">
      <c r="A207" s="63" t="str">
        <f>Labels!B77</f>
        <v>Customer 9</v>
      </c>
      <c r="B207" s="64">
        <f>'(Intermediate Computations)'!B4801</f>
        <v>0</v>
      </c>
      <c r="C207" s="64">
        <f>'(Intermediate Computations)'!C4801</f>
        <v>0</v>
      </c>
      <c r="D207" s="64">
        <f>'(Intermediate Computations)'!D4801</f>
        <v>0</v>
      </c>
      <c r="E207" s="64">
        <f>'(Intermediate Computations)'!E4801</f>
        <v>0</v>
      </c>
      <c r="F207" s="57">
        <f t="shared" si="17"/>
        <v>0</v>
      </c>
      <c r="G207" s="64">
        <f>'(Intermediate Computations)'!G4801</f>
        <v>0</v>
      </c>
      <c r="H207" s="64">
        <f>'(Intermediate Computations)'!H4801</f>
        <v>0</v>
      </c>
      <c r="I207" s="64">
        <f>'(Intermediate Computations)'!I4801</f>
        <v>0</v>
      </c>
      <c r="J207" s="64">
        <f>'(Intermediate Computations)'!J4801</f>
        <v>0</v>
      </c>
      <c r="K207" s="57">
        <f t="shared" si="18"/>
        <v>0</v>
      </c>
    </row>
    <row r="208" spans="1:11" ht="12.75" customHeight="1">
      <c r="A208" s="63" t="str">
        <f>Labels!B78</f>
        <v>Customer 10</v>
      </c>
      <c r="B208" s="64">
        <f>'(Intermediate Computations)'!B4832</f>
        <v>0</v>
      </c>
      <c r="C208" s="64">
        <f>'(Intermediate Computations)'!C4832</f>
        <v>0</v>
      </c>
      <c r="D208" s="64">
        <f>'(Intermediate Computations)'!D4832</f>
        <v>0</v>
      </c>
      <c r="E208" s="64">
        <f>'(Intermediate Computations)'!E4832</f>
        <v>0</v>
      </c>
      <c r="F208" s="57">
        <f t="shared" si="17"/>
        <v>0</v>
      </c>
      <c r="G208" s="64">
        <f>'(Intermediate Computations)'!G4832</f>
        <v>0</v>
      </c>
      <c r="H208" s="64">
        <f>'(Intermediate Computations)'!H4832</f>
        <v>0</v>
      </c>
      <c r="I208" s="64">
        <f>'(Intermediate Computations)'!I4832</f>
        <v>0</v>
      </c>
      <c r="J208" s="64">
        <f>'(Intermediate Computations)'!J4832</f>
        <v>0</v>
      </c>
      <c r="K208" s="57">
        <f t="shared" si="18"/>
        <v>0</v>
      </c>
    </row>
    <row r="209" spans="1:12" ht="12.75" customHeight="1">
      <c r="A209" s="17" t="str">
        <f>Labels!C68</f>
        <v>Total</v>
      </c>
      <c r="B209" s="103">
        <f>SUM(B199:B208)</f>
        <v>0</v>
      </c>
      <c r="C209" s="103">
        <f>SUM(C199:C208)</f>
        <v>0</v>
      </c>
      <c r="D209" s="103">
        <f>SUM(D199:D208)</f>
        <v>0</v>
      </c>
      <c r="E209" s="103">
        <f>SUM(E199:E208)</f>
        <v>0</v>
      </c>
      <c r="F209" s="104">
        <f t="shared" si="17"/>
        <v>0</v>
      </c>
      <c r="G209" s="103">
        <f>SUM(G199:G208)</f>
        <v>0</v>
      </c>
      <c r="H209" s="103">
        <f>SUM(H199:H208)</f>
        <v>0</v>
      </c>
      <c r="I209" s="103">
        <f>SUM(I199:I208)</f>
        <v>0</v>
      </c>
      <c r="J209" s="103">
        <f>SUM(J199:J208)</f>
        <v>0</v>
      </c>
      <c r="K209" s="104">
        <f t="shared" si="18"/>
        <v>0</v>
      </c>
    </row>
    <row r="210" spans="1:12" ht="12.75" customHeight="1">
      <c r="A210" s="1" t="str">
        <f>Labels!B19</f>
        <v>Gross Margin %</v>
      </c>
    </row>
    <row r="211" spans="1:12" ht="12.75" customHeight="1">
      <c r="A211" s="3" t="str">
        <f>Labels!D69</f>
        <v>Sites</v>
      </c>
      <c r="B211" s="27" t="str">
        <f>Labels!B95</f>
        <v>Product 1</v>
      </c>
      <c r="C211" s="28" t="str">
        <f>Labels!B96</f>
        <v>Product 2</v>
      </c>
      <c r="D211" s="28" t="str">
        <f>Labels!B97</f>
        <v>Product 3</v>
      </c>
      <c r="E211" s="28" t="str">
        <f>Labels!B98</f>
        <v>Product 4</v>
      </c>
      <c r="F211" s="28" t="str">
        <f>Labels!B99</f>
        <v>Product 5</v>
      </c>
      <c r="G211" s="28" t="str">
        <f>Labels!B100</f>
        <v>Product 6</v>
      </c>
      <c r="H211" s="28" t="str">
        <f>Labels!B101</f>
        <v>Product 7</v>
      </c>
      <c r="I211" s="28" t="str">
        <f>Labels!B102</f>
        <v>Product 8</v>
      </c>
      <c r="J211" s="28" t="str">
        <f>Labels!B103</f>
        <v>Product 9</v>
      </c>
      <c r="K211" s="28" t="str">
        <f>Labels!B104</f>
        <v>Product 10</v>
      </c>
      <c r="L211" s="39" t="str">
        <f>Labels!C94</f>
        <v>Total</v>
      </c>
    </row>
    <row r="212" spans="1:12" ht="12.75" customHeight="1">
      <c r="A212" s="52" t="str">
        <f>Labels!B69</f>
        <v>Customer 1</v>
      </c>
      <c r="B212" s="105">
        <f>IF(SUM(Inputs!D94:G94,Inputs!I94:L94)=0,0,SUM('Gross Margin'!B10:E10,'Gross Margin'!G10:J10)/SUM(Inputs!D94:G94,Inputs!I94:L94))</f>
        <v>0</v>
      </c>
      <c r="C212" s="105">
        <f>IF(SUM(Inputs!D104:G104,Inputs!I104:L104)=0,0,SUM('Gross Margin'!B22:E22,'Gross Margin'!G22:J22)/SUM(Inputs!D104:G104,Inputs!I104:L104))</f>
        <v>0</v>
      </c>
      <c r="D212" s="105">
        <f>IF(SUM(Inputs!D114:G114,Inputs!I114:L114)=0,0,SUM('Gross Margin'!B34:E34,'Gross Margin'!G34:J34)/SUM(Inputs!D114:G114,Inputs!I114:L114))</f>
        <v>0</v>
      </c>
      <c r="E212" s="105">
        <f>IF(SUM(Inputs!D124:G124,Inputs!I124:L124)=0,0,SUM('Gross Margin'!B46:E46,'Gross Margin'!G46:J46)/SUM(Inputs!D124:G124,Inputs!I124:L124))</f>
        <v>0</v>
      </c>
      <c r="F212" s="105">
        <f>IF(SUM(Inputs!D134:G134,Inputs!I134:L134)=0,0,SUM('Gross Margin'!B58:E58,'Gross Margin'!G58:J58)/SUM(Inputs!D134:G134,Inputs!I134:L134))</f>
        <v>0</v>
      </c>
      <c r="G212" s="105">
        <f>IF(SUM(Inputs!D144:G144,Inputs!I144:L144)=0,0,SUM('Gross Margin'!B70:E70,'Gross Margin'!G70:J70)/SUM(Inputs!D144:G144,Inputs!I144:L144))</f>
        <v>0</v>
      </c>
      <c r="H212" s="105">
        <f>IF(SUM(Inputs!D154:G154,Inputs!I154:L154)=0,0,SUM('Gross Margin'!B82:E82,'Gross Margin'!G82:J82)/SUM(Inputs!D154:G154,Inputs!I154:L154))</f>
        <v>0</v>
      </c>
      <c r="I212" s="105">
        <f>IF(SUM(Inputs!D164:G164,Inputs!I164:L164)=0,0,SUM('Gross Margin'!B94:E94,'Gross Margin'!G94:J94)/SUM(Inputs!D164:G164,Inputs!I164:L164))</f>
        <v>0</v>
      </c>
      <c r="J212" s="105">
        <f>IF(SUM(Inputs!D174:G174,Inputs!I174:L174)=0,0,SUM('Gross Margin'!B106:E106,'Gross Margin'!G106:J106)/SUM(Inputs!D174:G174,Inputs!I174:L174))</f>
        <v>0</v>
      </c>
      <c r="K212" s="105">
        <f>IF(SUM(Inputs!D184:G184,Inputs!I184:L184)=0,0,SUM('Gross Margin'!B118:E118,'Gross Margin'!G118:J118)/SUM(Inputs!D184:G184,Inputs!I184:L184))</f>
        <v>0</v>
      </c>
      <c r="L212" s="47">
        <f t="shared" ref="L212:L221" si="19">AVERAGE(B212:K212)</f>
        <v>0</v>
      </c>
    </row>
    <row r="213" spans="1:12" ht="12.75" customHeight="1">
      <c r="A213" s="63" t="str">
        <f>Labels!B70</f>
        <v>Customer 2</v>
      </c>
      <c r="B213" s="107">
        <f>IF(SUM(Inputs!D95:G95,Inputs!I95:L95)=0,0,SUM('Gross Margin'!B11:E11,'Gross Margin'!G11:J11)/SUM(Inputs!D95:G95,Inputs!I95:L95))</f>
        <v>0</v>
      </c>
      <c r="C213" s="107">
        <f>IF(SUM(Inputs!D105:G105,Inputs!I105:L105)=0,0,SUM('Gross Margin'!B23:E23,'Gross Margin'!G23:J23)/SUM(Inputs!D105:G105,Inputs!I105:L105))</f>
        <v>0</v>
      </c>
      <c r="D213" s="107">
        <f>IF(SUM(Inputs!D115:G115,Inputs!I115:L115)=0,0,SUM('Gross Margin'!B35:E35,'Gross Margin'!G35:J35)/SUM(Inputs!D115:G115,Inputs!I115:L115))</f>
        <v>0</v>
      </c>
      <c r="E213" s="107">
        <f>IF(SUM(Inputs!D125:G125,Inputs!I125:L125)=0,0,SUM('Gross Margin'!B47:E47,'Gross Margin'!G47:J47)/SUM(Inputs!D125:G125,Inputs!I125:L125))</f>
        <v>0</v>
      </c>
      <c r="F213" s="107">
        <f>IF(SUM(Inputs!D135:G135,Inputs!I135:L135)=0,0,SUM('Gross Margin'!B59:E59,'Gross Margin'!G59:J59)/SUM(Inputs!D135:G135,Inputs!I135:L135))</f>
        <v>0</v>
      </c>
      <c r="G213" s="107">
        <f>IF(SUM(Inputs!D145:G145,Inputs!I145:L145)=0,0,SUM('Gross Margin'!B71:E71,'Gross Margin'!G71:J71)/SUM(Inputs!D145:G145,Inputs!I145:L145))</f>
        <v>0</v>
      </c>
      <c r="H213" s="107">
        <f>IF(SUM(Inputs!D155:G155,Inputs!I155:L155)=0,0,SUM('Gross Margin'!B83:E83,'Gross Margin'!G83:J83)/SUM(Inputs!D155:G155,Inputs!I155:L155))</f>
        <v>0</v>
      </c>
      <c r="I213" s="107">
        <f>IF(SUM(Inputs!D165:G165,Inputs!I165:L165)=0,0,SUM('Gross Margin'!B95:E95,'Gross Margin'!G95:J95)/SUM(Inputs!D165:G165,Inputs!I165:L165))</f>
        <v>0</v>
      </c>
      <c r="J213" s="107">
        <f>IF(SUM(Inputs!D175:G175,Inputs!I175:L175)=0,0,SUM('Gross Margin'!B107:E107,'Gross Margin'!G107:J107)/SUM(Inputs!D175:G175,Inputs!I175:L175))</f>
        <v>0</v>
      </c>
      <c r="K213" s="107">
        <f>IF(SUM(Inputs!D185:G185,Inputs!I185:L185)=0,0,SUM('Gross Margin'!B119:E119,'Gross Margin'!G119:J119)/SUM(Inputs!D185:G185,Inputs!I185:L185))</f>
        <v>0</v>
      </c>
      <c r="L213" s="49">
        <f t="shared" si="19"/>
        <v>0</v>
      </c>
    </row>
    <row r="214" spans="1:12" ht="12.75" customHeight="1">
      <c r="A214" s="63" t="str">
        <f>Labels!B71</f>
        <v>Customer 3</v>
      </c>
      <c r="B214" s="107">
        <f>IF(SUM(Inputs!D96:G96,Inputs!I96:L96)=0,0,SUM('Gross Margin'!B12:E12,'Gross Margin'!G12:J12)/SUM(Inputs!D96:G96,Inputs!I96:L96))</f>
        <v>0</v>
      </c>
      <c r="C214" s="107">
        <f>IF(SUM(Inputs!D106:G106,Inputs!I106:L106)=0,0,SUM('Gross Margin'!B24:E24,'Gross Margin'!G24:J24)/SUM(Inputs!D106:G106,Inputs!I106:L106))</f>
        <v>0</v>
      </c>
      <c r="D214" s="107">
        <f>IF(SUM(Inputs!D116:G116,Inputs!I116:L116)=0,0,SUM('Gross Margin'!B36:E36,'Gross Margin'!G36:J36)/SUM(Inputs!D116:G116,Inputs!I116:L116))</f>
        <v>0</v>
      </c>
      <c r="E214" s="107">
        <f>IF(SUM(Inputs!D126:G126,Inputs!I126:L126)=0,0,SUM('Gross Margin'!B48:E48,'Gross Margin'!G48:J48)/SUM(Inputs!D126:G126,Inputs!I126:L126))</f>
        <v>0</v>
      </c>
      <c r="F214" s="107">
        <f>IF(SUM(Inputs!D136:G136,Inputs!I136:L136)=0,0,SUM('Gross Margin'!B60:E60,'Gross Margin'!G60:J60)/SUM(Inputs!D136:G136,Inputs!I136:L136))</f>
        <v>0</v>
      </c>
      <c r="G214" s="107">
        <f>IF(SUM(Inputs!D146:G146,Inputs!I146:L146)=0,0,SUM('Gross Margin'!B72:E72,'Gross Margin'!G72:J72)/SUM(Inputs!D146:G146,Inputs!I146:L146))</f>
        <v>0</v>
      </c>
      <c r="H214" s="107">
        <f>IF(SUM(Inputs!D156:G156,Inputs!I156:L156)=0,0,SUM('Gross Margin'!B84:E84,'Gross Margin'!G84:J84)/SUM(Inputs!D156:G156,Inputs!I156:L156))</f>
        <v>0</v>
      </c>
      <c r="I214" s="107">
        <f>IF(SUM(Inputs!D166:G166,Inputs!I166:L166)=0,0,SUM('Gross Margin'!B96:E96,'Gross Margin'!G96:J96)/SUM(Inputs!D166:G166,Inputs!I166:L166))</f>
        <v>0</v>
      </c>
      <c r="J214" s="107">
        <f>IF(SUM(Inputs!D176:G176,Inputs!I176:L176)=0,0,SUM('Gross Margin'!B108:E108,'Gross Margin'!G108:J108)/SUM(Inputs!D176:G176,Inputs!I176:L176))</f>
        <v>0</v>
      </c>
      <c r="K214" s="107">
        <f>IF(SUM(Inputs!D186:G186,Inputs!I186:L186)=0,0,SUM('Gross Margin'!B120:E120,'Gross Margin'!G120:J120)/SUM(Inputs!D186:G186,Inputs!I186:L186))</f>
        <v>0</v>
      </c>
      <c r="L214" s="49">
        <f t="shared" si="19"/>
        <v>0</v>
      </c>
    </row>
    <row r="215" spans="1:12" ht="12.75" customHeight="1">
      <c r="A215" s="63" t="str">
        <f>Labels!B72</f>
        <v>Customer 4</v>
      </c>
      <c r="B215" s="107">
        <f>IF(SUM(Inputs!D97:G97,Inputs!I97:L97)=0,0,SUM('Gross Margin'!B13:E13,'Gross Margin'!G13:J13)/SUM(Inputs!D97:G97,Inputs!I97:L97))</f>
        <v>0</v>
      </c>
      <c r="C215" s="107">
        <f>IF(SUM(Inputs!D107:G107,Inputs!I107:L107)=0,0,SUM('Gross Margin'!B25:E25,'Gross Margin'!G25:J25)/SUM(Inputs!D107:G107,Inputs!I107:L107))</f>
        <v>0</v>
      </c>
      <c r="D215" s="107">
        <f>IF(SUM(Inputs!D117:G117,Inputs!I117:L117)=0,0,SUM('Gross Margin'!B37:E37,'Gross Margin'!G37:J37)/SUM(Inputs!D117:G117,Inputs!I117:L117))</f>
        <v>0</v>
      </c>
      <c r="E215" s="107">
        <f>IF(SUM(Inputs!D127:G127,Inputs!I127:L127)=0,0,SUM('Gross Margin'!B49:E49,'Gross Margin'!G49:J49)/SUM(Inputs!D127:G127,Inputs!I127:L127))</f>
        <v>0</v>
      </c>
      <c r="F215" s="107">
        <f>IF(SUM(Inputs!D137:G137,Inputs!I137:L137)=0,0,SUM('Gross Margin'!B61:E61,'Gross Margin'!G61:J61)/SUM(Inputs!D137:G137,Inputs!I137:L137))</f>
        <v>0</v>
      </c>
      <c r="G215" s="107">
        <f>IF(SUM(Inputs!D147:G147,Inputs!I147:L147)=0,0,SUM('Gross Margin'!B73:E73,'Gross Margin'!G73:J73)/SUM(Inputs!D147:G147,Inputs!I147:L147))</f>
        <v>0</v>
      </c>
      <c r="H215" s="107">
        <f>IF(SUM(Inputs!D157:G157,Inputs!I157:L157)=0,0,SUM('Gross Margin'!B85:E85,'Gross Margin'!G85:J85)/SUM(Inputs!D157:G157,Inputs!I157:L157))</f>
        <v>0</v>
      </c>
      <c r="I215" s="107">
        <f>IF(SUM(Inputs!D167:G167,Inputs!I167:L167)=0,0,SUM('Gross Margin'!B97:E97,'Gross Margin'!G97:J97)/SUM(Inputs!D167:G167,Inputs!I167:L167))</f>
        <v>0</v>
      </c>
      <c r="J215" s="107">
        <f>IF(SUM(Inputs!D177:G177,Inputs!I177:L177)=0,0,SUM('Gross Margin'!B109:E109,'Gross Margin'!G109:J109)/SUM(Inputs!D177:G177,Inputs!I177:L177))</f>
        <v>0</v>
      </c>
      <c r="K215" s="107">
        <f>IF(SUM(Inputs!D187:G187,Inputs!I187:L187)=0,0,SUM('Gross Margin'!B121:E121,'Gross Margin'!G121:J121)/SUM(Inputs!D187:G187,Inputs!I187:L187))</f>
        <v>0</v>
      </c>
      <c r="L215" s="49">
        <f t="shared" si="19"/>
        <v>0</v>
      </c>
    </row>
    <row r="216" spans="1:12" ht="12.75" customHeight="1">
      <c r="A216" s="63" t="str">
        <f>Labels!B73</f>
        <v>Customer 5</v>
      </c>
      <c r="B216" s="107">
        <f>IF(SUM(Inputs!D98:G98,Inputs!I98:L98)=0,0,SUM('Gross Margin'!B14:E14,'Gross Margin'!G14:J14)/SUM(Inputs!D98:G98,Inputs!I98:L98))</f>
        <v>0</v>
      </c>
      <c r="C216" s="107">
        <f>IF(SUM(Inputs!D108:G108,Inputs!I108:L108)=0,0,SUM('Gross Margin'!B26:E26,'Gross Margin'!G26:J26)/SUM(Inputs!D108:G108,Inputs!I108:L108))</f>
        <v>0</v>
      </c>
      <c r="D216" s="107">
        <f>IF(SUM(Inputs!D118:G118,Inputs!I118:L118)=0,0,SUM('Gross Margin'!B38:E38,'Gross Margin'!G38:J38)/SUM(Inputs!D118:G118,Inputs!I118:L118))</f>
        <v>0</v>
      </c>
      <c r="E216" s="107">
        <f>IF(SUM(Inputs!D128:G128,Inputs!I128:L128)=0,0,SUM('Gross Margin'!B50:E50,'Gross Margin'!G50:J50)/SUM(Inputs!D128:G128,Inputs!I128:L128))</f>
        <v>0</v>
      </c>
      <c r="F216" s="107">
        <f>IF(SUM(Inputs!D138:G138,Inputs!I138:L138)=0,0,SUM('Gross Margin'!B62:E62,'Gross Margin'!G62:J62)/SUM(Inputs!D138:G138,Inputs!I138:L138))</f>
        <v>0</v>
      </c>
      <c r="G216" s="107">
        <f>IF(SUM(Inputs!D148:G148,Inputs!I148:L148)=0,0,SUM('Gross Margin'!B74:E74,'Gross Margin'!G74:J74)/SUM(Inputs!D148:G148,Inputs!I148:L148))</f>
        <v>0</v>
      </c>
      <c r="H216" s="107">
        <f>IF(SUM(Inputs!D158:G158,Inputs!I158:L158)=0,0,SUM('Gross Margin'!B86:E86,'Gross Margin'!G86:J86)/SUM(Inputs!D158:G158,Inputs!I158:L158))</f>
        <v>0</v>
      </c>
      <c r="I216" s="107">
        <f>IF(SUM(Inputs!D168:G168,Inputs!I168:L168)=0,0,SUM('Gross Margin'!B98:E98,'Gross Margin'!G98:J98)/SUM(Inputs!D168:G168,Inputs!I168:L168))</f>
        <v>0</v>
      </c>
      <c r="J216" s="107">
        <f>IF(SUM(Inputs!D178:G178,Inputs!I178:L178)=0,0,SUM('Gross Margin'!B110:E110,'Gross Margin'!G110:J110)/SUM(Inputs!D178:G178,Inputs!I178:L178))</f>
        <v>0</v>
      </c>
      <c r="K216" s="107">
        <f>IF(SUM(Inputs!D188:G188,Inputs!I188:L188)=0,0,SUM('Gross Margin'!B122:E122,'Gross Margin'!G122:J122)/SUM(Inputs!D188:G188,Inputs!I188:L188))</f>
        <v>0</v>
      </c>
      <c r="L216" s="49">
        <f t="shared" si="19"/>
        <v>0</v>
      </c>
    </row>
    <row r="217" spans="1:12" ht="12.75" customHeight="1">
      <c r="A217" s="63" t="str">
        <f>Labels!B74</f>
        <v>Customer 6</v>
      </c>
      <c r="B217" s="107">
        <f>IF(SUM(Inputs!D99:G99,Inputs!I99:L99)=0,0,SUM('Gross Margin'!B15:E15,'Gross Margin'!G15:J15)/SUM(Inputs!D99:G99,Inputs!I99:L99))</f>
        <v>0</v>
      </c>
      <c r="C217" s="107">
        <f>IF(SUM(Inputs!D109:G109,Inputs!I109:L109)=0,0,SUM('Gross Margin'!B27:E27,'Gross Margin'!G27:J27)/SUM(Inputs!D109:G109,Inputs!I109:L109))</f>
        <v>0</v>
      </c>
      <c r="D217" s="107">
        <f>IF(SUM(Inputs!D119:G119,Inputs!I119:L119)=0,0,SUM('Gross Margin'!B39:E39,'Gross Margin'!G39:J39)/SUM(Inputs!D119:G119,Inputs!I119:L119))</f>
        <v>0</v>
      </c>
      <c r="E217" s="107">
        <f>IF(SUM(Inputs!D129:G129,Inputs!I129:L129)=0,0,SUM('Gross Margin'!B51:E51,'Gross Margin'!G51:J51)/SUM(Inputs!D129:G129,Inputs!I129:L129))</f>
        <v>0</v>
      </c>
      <c r="F217" s="107">
        <f>IF(SUM(Inputs!D139:G139,Inputs!I139:L139)=0,0,SUM('Gross Margin'!B63:E63,'Gross Margin'!G63:J63)/SUM(Inputs!D139:G139,Inputs!I139:L139))</f>
        <v>0</v>
      </c>
      <c r="G217" s="107">
        <f>IF(SUM(Inputs!D149:G149,Inputs!I149:L149)=0,0,SUM('Gross Margin'!B75:E75,'Gross Margin'!G75:J75)/SUM(Inputs!D149:G149,Inputs!I149:L149))</f>
        <v>0</v>
      </c>
      <c r="H217" s="107">
        <f>IF(SUM(Inputs!D159:G159,Inputs!I159:L159)=0,0,SUM('Gross Margin'!B87:E87,'Gross Margin'!G87:J87)/SUM(Inputs!D159:G159,Inputs!I159:L159))</f>
        <v>0</v>
      </c>
      <c r="I217" s="107">
        <f>IF(SUM(Inputs!D169:G169,Inputs!I169:L169)=0,0,SUM('Gross Margin'!B99:E99,'Gross Margin'!G99:J99)/SUM(Inputs!D169:G169,Inputs!I169:L169))</f>
        <v>0</v>
      </c>
      <c r="J217" s="107">
        <f>IF(SUM(Inputs!D179:G179,Inputs!I179:L179)=0,0,SUM('Gross Margin'!B111:E111,'Gross Margin'!G111:J111)/SUM(Inputs!D179:G179,Inputs!I179:L179))</f>
        <v>0</v>
      </c>
      <c r="K217" s="107">
        <f>IF(SUM(Inputs!D189:G189,Inputs!I189:L189)=0,0,SUM('Gross Margin'!B123:E123,'Gross Margin'!G123:J123)/SUM(Inputs!D189:G189,Inputs!I189:L189))</f>
        <v>0</v>
      </c>
      <c r="L217" s="49">
        <f t="shared" si="19"/>
        <v>0</v>
      </c>
    </row>
    <row r="218" spans="1:12" ht="12.75" customHeight="1">
      <c r="A218" s="63" t="str">
        <f>Labels!B75</f>
        <v>Customer 7</v>
      </c>
      <c r="B218" s="107">
        <f>IF(SUM(Inputs!D100:G100,Inputs!I100:L100)=0,0,SUM('Gross Margin'!B16:E16,'Gross Margin'!G16:J16)/SUM(Inputs!D100:G100,Inputs!I100:L100))</f>
        <v>0</v>
      </c>
      <c r="C218" s="107">
        <f>IF(SUM(Inputs!D110:G110,Inputs!I110:L110)=0,0,SUM('Gross Margin'!B28:E28,'Gross Margin'!G28:J28)/SUM(Inputs!D110:G110,Inputs!I110:L110))</f>
        <v>0</v>
      </c>
      <c r="D218" s="107">
        <f>IF(SUM(Inputs!D120:G120,Inputs!I120:L120)=0,0,SUM('Gross Margin'!B40:E40,'Gross Margin'!G40:J40)/SUM(Inputs!D120:G120,Inputs!I120:L120))</f>
        <v>0</v>
      </c>
      <c r="E218" s="107">
        <f>IF(SUM(Inputs!D130:G130,Inputs!I130:L130)=0,0,SUM('Gross Margin'!B52:E52,'Gross Margin'!G52:J52)/SUM(Inputs!D130:G130,Inputs!I130:L130))</f>
        <v>0</v>
      </c>
      <c r="F218" s="107">
        <f>IF(SUM(Inputs!D140:G140,Inputs!I140:L140)=0,0,SUM('Gross Margin'!B64:E64,'Gross Margin'!G64:J64)/SUM(Inputs!D140:G140,Inputs!I140:L140))</f>
        <v>0</v>
      </c>
      <c r="G218" s="107">
        <f>IF(SUM(Inputs!D150:G150,Inputs!I150:L150)=0,0,SUM('Gross Margin'!B76:E76,'Gross Margin'!G76:J76)/SUM(Inputs!D150:G150,Inputs!I150:L150))</f>
        <v>0</v>
      </c>
      <c r="H218" s="107">
        <f>IF(SUM(Inputs!D160:G160,Inputs!I160:L160)=0,0,SUM('Gross Margin'!B88:E88,'Gross Margin'!G88:J88)/SUM(Inputs!D160:G160,Inputs!I160:L160))</f>
        <v>0</v>
      </c>
      <c r="I218" s="107">
        <f>IF(SUM(Inputs!D170:G170,Inputs!I170:L170)=0,0,SUM('Gross Margin'!B100:E100,'Gross Margin'!G100:J100)/SUM(Inputs!D170:G170,Inputs!I170:L170))</f>
        <v>0</v>
      </c>
      <c r="J218" s="107">
        <f>IF(SUM(Inputs!D180:G180,Inputs!I180:L180)=0,0,SUM('Gross Margin'!B112:E112,'Gross Margin'!G112:J112)/SUM(Inputs!D180:G180,Inputs!I180:L180))</f>
        <v>0</v>
      </c>
      <c r="K218" s="107">
        <f>IF(SUM(Inputs!D190:G190,Inputs!I190:L190)=0,0,SUM('Gross Margin'!B124:E124,'Gross Margin'!G124:J124)/SUM(Inputs!D190:G190,Inputs!I190:L190))</f>
        <v>0</v>
      </c>
      <c r="L218" s="49">
        <f t="shared" si="19"/>
        <v>0</v>
      </c>
    </row>
    <row r="219" spans="1:12" ht="12.75" customHeight="1">
      <c r="A219" s="63" t="str">
        <f>Labels!B76</f>
        <v>Customer 8</v>
      </c>
      <c r="B219" s="107">
        <f>IF(SUM(Inputs!D101:G101,Inputs!I101:L101)=0,0,SUM('Gross Margin'!B17:E17,'Gross Margin'!G17:J17)/SUM(Inputs!D101:G101,Inputs!I101:L101))</f>
        <v>0</v>
      </c>
      <c r="C219" s="107">
        <f>IF(SUM(Inputs!D111:G111,Inputs!I111:L111)=0,0,SUM('Gross Margin'!B29:E29,'Gross Margin'!G29:J29)/SUM(Inputs!D111:G111,Inputs!I111:L111))</f>
        <v>0</v>
      </c>
      <c r="D219" s="107">
        <f>IF(SUM(Inputs!D121:G121,Inputs!I121:L121)=0,0,SUM('Gross Margin'!B41:E41,'Gross Margin'!G41:J41)/SUM(Inputs!D121:G121,Inputs!I121:L121))</f>
        <v>0</v>
      </c>
      <c r="E219" s="107">
        <f>IF(SUM(Inputs!D131:G131,Inputs!I131:L131)=0,0,SUM('Gross Margin'!B53:E53,'Gross Margin'!G53:J53)/SUM(Inputs!D131:G131,Inputs!I131:L131))</f>
        <v>0</v>
      </c>
      <c r="F219" s="107">
        <f>IF(SUM(Inputs!D141:G141,Inputs!I141:L141)=0,0,SUM('Gross Margin'!B65:E65,'Gross Margin'!G65:J65)/SUM(Inputs!D141:G141,Inputs!I141:L141))</f>
        <v>0</v>
      </c>
      <c r="G219" s="107">
        <f>IF(SUM(Inputs!D151:G151,Inputs!I151:L151)=0,0,SUM('Gross Margin'!B77:E77,'Gross Margin'!G77:J77)/SUM(Inputs!D151:G151,Inputs!I151:L151))</f>
        <v>0</v>
      </c>
      <c r="H219" s="107">
        <f>IF(SUM(Inputs!D161:G161,Inputs!I161:L161)=0,0,SUM('Gross Margin'!B89:E89,'Gross Margin'!G89:J89)/SUM(Inputs!D161:G161,Inputs!I161:L161))</f>
        <v>0</v>
      </c>
      <c r="I219" s="107">
        <f>IF(SUM(Inputs!D171:G171,Inputs!I171:L171)=0,0,SUM('Gross Margin'!B101:E101,'Gross Margin'!G101:J101)/SUM(Inputs!D171:G171,Inputs!I171:L171))</f>
        <v>0</v>
      </c>
      <c r="J219" s="107">
        <f>IF(SUM(Inputs!D181:G181,Inputs!I181:L181)=0,0,SUM('Gross Margin'!B113:E113,'Gross Margin'!G113:J113)/SUM(Inputs!D181:G181,Inputs!I181:L181))</f>
        <v>0</v>
      </c>
      <c r="K219" s="107">
        <f>IF(SUM(Inputs!D191:G191,Inputs!I191:L191)=0,0,SUM('Gross Margin'!B125:E125,'Gross Margin'!G125:J125)/SUM(Inputs!D191:G191,Inputs!I191:L191))</f>
        <v>0</v>
      </c>
      <c r="L219" s="49">
        <f t="shared" si="19"/>
        <v>0</v>
      </c>
    </row>
    <row r="220" spans="1:12" ht="12.75" customHeight="1">
      <c r="A220" s="63" t="str">
        <f>Labels!B77</f>
        <v>Customer 9</v>
      </c>
      <c r="B220" s="107">
        <f>IF(SUM(Inputs!D102:G102,Inputs!I102:L102)=0,0,SUM('Gross Margin'!B18:E18,'Gross Margin'!G18:J18)/SUM(Inputs!D102:G102,Inputs!I102:L102))</f>
        <v>0</v>
      </c>
      <c r="C220" s="107">
        <f>IF(SUM(Inputs!D112:G112,Inputs!I112:L112)=0,0,SUM('Gross Margin'!B30:E30,'Gross Margin'!G30:J30)/SUM(Inputs!D112:G112,Inputs!I112:L112))</f>
        <v>0</v>
      </c>
      <c r="D220" s="107">
        <f>IF(SUM(Inputs!D122:G122,Inputs!I122:L122)=0,0,SUM('Gross Margin'!B42:E42,'Gross Margin'!G42:J42)/SUM(Inputs!D122:G122,Inputs!I122:L122))</f>
        <v>0</v>
      </c>
      <c r="E220" s="107">
        <f>IF(SUM(Inputs!D132:G132,Inputs!I132:L132)=0,0,SUM('Gross Margin'!B54:E54,'Gross Margin'!G54:J54)/SUM(Inputs!D132:G132,Inputs!I132:L132))</f>
        <v>0</v>
      </c>
      <c r="F220" s="107">
        <f>IF(SUM(Inputs!D142:G142,Inputs!I142:L142)=0,0,SUM('Gross Margin'!B66:E66,'Gross Margin'!G66:J66)/SUM(Inputs!D142:G142,Inputs!I142:L142))</f>
        <v>0</v>
      </c>
      <c r="G220" s="107">
        <f>IF(SUM(Inputs!D152:G152,Inputs!I152:L152)=0,0,SUM('Gross Margin'!B78:E78,'Gross Margin'!G78:J78)/SUM(Inputs!D152:G152,Inputs!I152:L152))</f>
        <v>0</v>
      </c>
      <c r="H220" s="107">
        <f>IF(SUM(Inputs!D162:G162,Inputs!I162:L162)=0,0,SUM('Gross Margin'!B90:E90,'Gross Margin'!G90:J90)/SUM(Inputs!D162:G162,Inputs!I162:L162))</f>
        <v>0</v>
      </c>
      <c r="I220" s="107">
        <f>IF(SUM(Inputs!D172:G172,Inputs!I172:L172)=0,0,SUM('Gross Margin'!B102:E102,'Gross Margin'!G102:J102)/SUM(Inputs!D172:G172,Inputs!I172:L172))</f>
        <v>0</v>
      </c>
      <c r="J220" s="107">
        <f>IF(SUM(Inputs!D182:G182,Inputs!I182:L182)=0,0,SUM('Gross Margin'!B114:E114,'Gross Margin'!G114:J114)/SUM(Inputs!D182:G182,Inputs!I182:L182))</f>
        <v>0</v>
      </c>
      <c r="K220" s="107">
        <f>IF(SUM(Inputs!D192:G192,Inputs!I192:L192)=0,0,SUM('Gross Margin'!B126:E126,'Gross Margin'!G126:J126)/SUM(Inputs!D192:G192,Inputs!I192:L192))</f>
        <v>0</v>
      </c>
      <c r="L220" s="49">
        <f t="shared" si="19"/>
        <v>0</v>
      </c>
    </row>
    <row r="221" spans="1:12" ht="12.75" customHeight="1">
      <c r="A221" s="63" t="str">
        <f>Labels!B78</f>
        <v>Customer 10</v>
      </c>
      <c r="B221" s="107">
        <f>IF(SUM(Inputs!D103:G103,Inputs!I103:L103)=0,0,SUM('Gross Margin'!B19:E19,'Gross Margin'!G19:J19)/SUM(Inputs!D103:G103,Inputs!I103:L103))</f>
        <v>0</v>
      </c>
      <c r="C221" s="107">
        <f>IF(SUM(Inputs!D113:G113,Inputs!I113:L113)=0,0,SUM('Gross Margin'!B31:E31,'Gross Margin'!G31:J31)/SUM(Inputs!D113:G113,Inputs!I113:L113))</f>
        <v>0</v>
      </c>
      <c r="D221" s="107">
        <f>IF(SUM(Inputs!D123:G123,Inputs!I123:L123)=0,0,SUM('Gross Margin'!B43:E43,'Gross Margin'!G43:J43)/SUM(Inputs!D123:G123,Inputs!I123:L123))</f>
        <v>0</v>
      </c>
      <c r="E221" s="107">
        <f>IF(SUM(Inputs!D133:G133,Inputs!I133:L133)=0,0,SUM('Gross Margin'!B55:E55,'Gross Margin'!G55:J55)/SUM(Inputs!D133:G133,Inputs!I133:L133))</f>
        <v>0</v>
      </c>
      <c r="F221" s="107">
        <f>IF(SUM(Inputs!D143:G143,Inputs!I143:L143)=0,0,SUM('Gross Margin'!B67:E67,'Gross Margin'!G67:J67)/SUM(Inputs!D143:G143,Inputs!I143:L143))</f>
        <v>0</v>
      </c>
      <c r="G221" s="107">
        <f>IF(SUM(Inputs!D153:G153,Inputs!I153:L153)=0,0,SUM('Gross Margin'!B79:E79,'Gross Margin'!G79:J79)/SUM(Inputs!D153:G153,Inputs!I153:L153))</f>
        <v>0</v>
      </c>
      <c r="H221" s="107">
        <f>IF(SUM(Inputs!D163:G163,Inputs!I163:L163)=0,0,SUM('Gross Margin'!B91:E91,'Gross Margin'!G91:J91)/SUM(Inputs!D163:G163,Inputs!I163:L163))</f>
        <v>0</v>
      </c>
      <c r="I221" s="107">
        <f>IF(SUM(Inputs!D173:G173,Inputs!I173:L173)=0,0,SUM('Gross Margin'!B103:E103,'Gross Margin'!G103:J103)/SUM(Inputs!D173:G173,Inputs!I173:L173))</f>
        <v>0</v>
      </c>
      <c r="J221" s="107">
        <f>IF(SUM(Inputs!D183:G183,Inputs!I183:L183)=0,0,SUM('Gross Margin'!B115:E115,'Gross Margin'!G115:J115)/SUM(Inputs!D183:G183,Inputs!I183:L183))</f>
        <v>0</v>
      </c>
      <c r="K221" s="107">
        <f>IF(SUM(Inputs!D193:G193,Inputs!I193:L193)=0,0,SUM('Gross Margin'!B127:E127,'Gross Margin'!G127:J127)/SUM(Inputs!D193:G193,Inputs!I193:L193))</f>
        <v>0</v>
      </c>
      <c r="L221" s="49">
        <f t="shared" si="19"/>
        <v>0</v>
      </c>
    </row>
    <row r="222" spans="1:12" ht="12.75" customHeight="1">
      <c r="A222" s="17" t="str">
        <f>Labels!C68</f>
        <v>Total</v>
      </c>
      <c r="B222" s="108">
        <f t="shared" ref="B222:K222" si="20">AVERAGE(B212:B221)</f>
        <v>0</v>
      </c>
      <c r="C222" s="108">
        <f t="shared" si="20"/>
        <v>0</v>
      </c>
      <c r="D222" s="108">
        <f t="shared" si="20"/>
        <v>0</v>
      </c>
      <c r="E222" s="108">
        <f t="shared" si="20"/>
        <v>0</v>
      </c>
      <c r="F222" s="108">
        <f t="shared" si="20"/>
        <v>0</v>
      </c>
      <c r="G222" s="108">
        <f t="shared" si="20"/>
        <v>0</v>
      </c>
      <c r="H222" s="108">
        <f t="shared" si="20"/>
        <v>0</v>
      </c>
      <c r="I222" s="108">
        <f t="shared" si="20"/>
        <v>0</v>
      </c>
      <c r="J222" s="108">
        <f t="shared" si="20"/>
        <v>0</v>
      </c>
      <c r="K222" s="108">
        <f t="shared" si="20"/>
        <v>0</v>
      </c>
      <c r="L222" s="109">
        <f>'Contrib Margin'!D7</f>
        <v>0</v>
      </c>
    </row>
    <row r="223" spans="1:12" ht="12.75" customHeight="1">
      <c r="A223" s="1" t="str">
        <f>Labels!B9</f>
        <v>Bluebird GM %</v>
      </c>
    </row>
    <row r="224" spans="1:12" ht="12.75" customHeight="1">
      <c r="A224" s="3" t="str">
        <f>Labels!D95</f>
        <v>Products</v>
      </c>
      <c r="B224" s="39"/>
    </row>
    <row r="225" spans="1:11" ht="12.75" customHeight="1">
      <c r="A225" s="52" t="str">
        <f>Labels!B95</f>
        <v>Product 1</v>
      </c>
      <c r="B225" s="128">
        <f t="shared" ref="B225:B234" si="21">IF(SUM(B238:E238,G238:J238)=0,0,B173/SUM(B238:E238,G238:J238))</f>
        <v>0</v>
      </c>
    </row>
    <row r="226" spans="1:11" ht="12.75" customHeight="1">
      <c r="A226" s="63" t="str">
        <f>Labels!B96</f>
        <v>Product 2</v>
      </c>
      <c r="B226" s="129">
        <f t="shared" si="21"/>
        <v>0</v>
      </c>
    </row>
    <row r="227" spans="1:11" ht="12.75" customHeight="1">
      <c r="A227" s="63" t="str">
        <f>Labels!B97</f>
        <v>Product 3</v>
      </c>
      <c r="B227" s="129">
        <f t="shared" si="21"/>
        <v>0</v>
      </c>
    </row>
    <row r="228" spans="1:11" ht="12.75" customHeight="1">
      <c r="A228" s="63" t="str">
        <f>Labels!B98</f>
        <v>Product 4</v>
      </c>
      <c r="B228" s="129">
        <f t="shared" si="21"/>
        <v>0</v>
      </c>
    </row>
    <row r="229" spans="1:11" ht="12.75" customHeight="1">
      <c r="A229" s="63" t="str">
        <f>Labels!B99</f>
        <v>Product 5</v>
      </c>
      <c r="B229" s="129">
        <f t="shared" si="21"/>
        <v>0</v>
      </c>
    </row>
    <row r="230" spans="1:11" ht="12.75" customHeight="1">
      <c r="A230" s="63" t="str">
        <f>Labels!B100</f>
        <v>Product 6</v>
      </c>
      <c r="B230" s="129">
        <f t="shared" si="21"/>
        <v>0</v>
      </c>
    </row>
    <row r="231" spans="1:11" ht="12.75" customHeight="1">
      <c r="A231" s="63" t="str">
        <f>Labels!B101</f>
        <v>Product 7</v>
      </c>
      <c r="B231" s="129">
        <f t="shared" si="21"/>
        <v>0</v>
      </c>
    </row>
    <row r="232" spans="1:11" ht="12.75" customHeight="1">
      <c r="A232" s="63" t="str">
        <f>Labels!B102</f>
        <v>Product 8</v>
      </c>
      <c r="B232" s="129">
        <f t="shared" si="21"/>
        <v>0</v>
      </c>
    </row>
    <row r="233" spans="1:11" ht="12.75" customHeight="1">
      <c r="A233" s="63" t="str">
        <f>Labels!B103</f>
        <v>Product 9</v>
      </c>
      <c r="B233" s="129">
        <f t="shared" si="21"/>
        <v>0</v>
      </c>
    </row>
    <row r="234" spans="1:11" ht="12.75" customHeight="1">
      <c r="A234" s="63" t="str">
        <f>Labels!B104</f>
        <v>Product 10</v>
      </c>
      <c r="B234" s="129">
        <f t="shared" si="21"/>
        <v>0</v>
      </c>
    </row>
    <row r="235" spans="1:11" ht="12.75" customHeight="1">
      <c r="A235" s="17" t="str">
        <f>Labels!C94</f>
        <v>Total</v>
      </c>
      <c r="B235" s="130">
        <f>'Contrib Margin'!D9</f>
        <v>0</v>
      </c>
    </row>
    <row r="236" spans="1:11" ht="12.75" customHeight="1">
      <c r="A236" s="1" t="str">
        <f>Labels!B11</f>
        <v>Bluebird Revenue</v>
      </c>
    </row>
    <row r="237" spans="1:11" ht="12.75" customHeight="1">
      <c r="A237" s="3" t="str">
        <f>Labels!D95</f>
        <v>Products</v>
      </c>
      <c r="B237" s="27" t="str">
        <f>"Q1 FY2009"</f>
        <v>Q1 FY2009</v>
      </c>
      <c r="C237" s="28" t="str">
        <f>"Q2 FY2009"</f>
        <v>Q2 FY2009</v>
      </c>
      <c r="D237" s="28" t="str">
        <f>"Q3 FY2009"</f>
        <v>Q3 FY2009</v>
      </c>
      <c r="E237" s="28" t="str">
        <f>"Q4 FY2009"</f>
        <v>Q4 FY2009</v>
      </c>
      <c r="F237" s="39" t="str">
        <f>"FY2009"</f>
        <v>FY2009</v>
      </c>
      <c r="G237" s="28" t="str">
        <f>"Q1 FY2010"</f>
        <v>Q1 FY2010</v>
      </c>
      <c r="H237" s="28" t="str">
        <f>"Q2 FY2010"</f>
        <v>Q2 FY2010</v>
      </c>
      <c r="I237" s="28" t="str">
        <f>"Q3 FY2010"</f>
        <v>Q3 FY2010</v>
      </c>
      <c r="J237" s="28" t="str">
        <f>"Q4 FY2010"</f>
        <v>Q4 FY2010</v>
      </c>
      <c r="K237" s="39" t="str">
        <f>"FY2010"</f>
        <v>FY2010</v>
      </c>
    </row>
    <row r="238" spans="1:11" ht="12.75" customHeight="1">
      <c r="A238" s="52" t="str">
        <f>Labels!B95</f>
        <v>Product 1</v>
      </c>
      <c r="B238" s="73">
        <f>'(Intermediate Computations)'!B8643</f>
        <v>0</v>
      </c>
      <c r="C238" s="73">
        <f>'(Intermediate Computations)'!C8643</f>
        <v>0</v>
      </c>
      <c r="D238" s="73">
        <f>'(Intermediate Computations)'!D8643</f>
        <v>0</v>
      </c>
      <c r="E238" s="73">
        <f>'(Intermediate Computations)'!E8643</f>
        <v>0</v>
      </c>
      <c r="F238" s="41">
        <f t="shared" ref="F238:F248" si="22">SUM(B238:E238)</f>
        <v>0</v>
      </c>
      <c r="G238" s="73">
        <f>'(Intermediate Computations)'!G8643</f>
        <v>0</v>
      </c>
      <c r="H238" s="73">
        <f>'(Intermediate Computations)'!H8643</f>
        <v>0</v>
      </c>
      <c r="I238" s="73">
        <f>'(Intermediate Computations)'!I8643</f>
        <v>0</v>
      </c>
      <c r="J238" s="73">
        <f>'(Intermediate Computations)'!J8643</f>
        <v>0</v>
      </c>
      <c r="K238" s="41">
        <f t="shared" ref="K238:K248" si="23">SUM(G238:J238)</f>
        <v>0</v>
      </c>
    </row>
    <row r="239" spans="1:11" ht="12.75" customHeight="1">
      <c r="A239" s="63" t="str">
        <f>Labels!B96</f>
        <v>Product 2</v>
      </c>
      <c r="B239" s="77">
        <f>'(Intermediate Computations)'!B8655</f>
        <v>0</v>
      </c>
      <c r="C239" s="77">
        <f>'(Intermediate Computations)'!C8655</f>
        <v>0</v>
      </c>
      <c r="D239" s="77">
        <f>'(Intermediate Computations)'!D8655</f>
        <v>0</v>
      </c>
      <c r="E239" s="77">
        <f>'(Intermediate Computations)'!E8655</f>
        <v>0</v>
      </c>
      <c r="F239" s="43">
        <f t="shared" si="22"/>
        <v>0</v>
      </c>
      <c r="G239" s="77">
        <f>'(Intermediate Computations)'!G8655</f>
        <v>0</v>
      </c>
      <c r="H239" s="77">
        <f>'(Intermediate Computations)'!H8655</f>
        <v>0</v>
      </c>
      <c r="I239" s="77">
        <f>'(Intermediate Computations)'!I8655</f>
        <v>0</v>
      </c>
      <c r="J239" s="77">
        <f>'(Intermediate Computations)'!J8655</f>
        <v>0</v>
      </c>
      <c r="K239" s="43">
        <f t="shared" si="23"/>
        <v>0</v>
      </c>
    </row>
    <row r="240" spans="1:11" ht="12.75" customHeight="1">
      <c r="A240" s="63" t="str">
        <f>Labels!B97</f>
        <v>Product 3</v>
      </c>
      <c r="B240" s="77">
        <f>'(Intermediate Computations)'!B8667</f>
        <v>0</v>
      </c>
      <c r="C240" s="77">
        <f>'(Intermediate Computations)'!C8667</f>
        <v>0</v>
      </c>
      <c r="D240" s="77">
        <f>'(Intermediate Computations)'!D8667</f>
        <v>0</v>
      </c>
      <c r="E240" s="77">
        <f>'(Intermediate Computations)'!E8667</f>
        <v>0</v>
      </c>
      <c r="F240" s="43">
        <f t="shared" si="22"/>
        <v>0</v>
      </c>
      <c r="G240" s="77">
        <f>'(Intermediate Computations)'!G8667</f>
        <v>0</v>
      </c>
      <c r="H240" s="77">
        <f>'(Intermediate Computations)'!H8667</f>
        <v>0</v>
      </c>
      <c r="I240" s="77">
        <f>'(Intermediate Computations)'!I8667</f>
        <v>0</v>
      </c>
      <c r="J240" s="77">
        <f>'(Intermediate Computations)'!J8667</f>
        <v>0</v>
      </c>
      <c r="K240" s="43">
        <f t="shared" si="23"/>
        <v>0</v>
      </c>
    </row>
    <row r="241" spans="1:11" ht="12.75" customHeight="1">
      <c r="A241" s="63" t="str">
        <f>Labels!B98</f>
        <v>Product 4</v>
      </c>
      <c r="B241" s="77">
        <f>'(Intermediate Computations)'!B8679</f>
        <v>0</v>
      </c>
      <c r="C241" s="77">
        <f>'(Intermediate Computations)'!C8679</f>
        <v>0</v>
      </c>
      <c r="D241" s="77">
        <f>'(Intermediate Computations)'!D8679</f>
        <v>0</v>
      </c>
      <c r="E241" s="77">
        <f>'(Intermediate Computations)'!E8679</f>
        <v>0</v>
      </c>
      <c r="F241" s="43">
        <f t="shared" si="22"/>
        <v>0</v>
      </c>
      <c r="G241" s="77">
        <f>'(Intermediate Computations)'!G8679</f>
        <v>0</v>
      </c>
      <c r="H241" s="77">
        <f>'(Intermediate Computations)'!H8679</f>
        <v>0</v>
      </c>
      <c r="I241" s="77">
        <f>'(Intermediate Computations)'!I8679</f>
        <v>0</v>
      </c>
      <c r="J241" s="77">
        <f>'(Intermediate Computations)'!J8679</f>
        <v>0</v>
      </c>
      <c r="K241" s="43">
        <f t="shared" si="23"/>
        <v>0</v>
      </c>
    </row>
    <row r="242" spans="1:11" ht="12.75" customHeight="1">
      <c r="A242" s="63" t="str">
        <f>Labels!B99</f>
        <v>Product 5</v>
      </c>
      <c r="B242" s="77">
        <f>'(Intermediate Computations)'!B8691</f>
        <v>0</v>
      </c>
      <c r="C242" s="77">
        <f>'(Intermediate Computations)'!C8691</f>
        <v>0</v>
      </c>
      <c r="D242" s="77">
        <f>'(Intermediate Computations)'!D8691</f>
        <v>0</v>
      </c>
      <c r="E242" s="77">
        <f>'(Intermediate Computations)'!E8691</f>
        <v>0</v>
      </c>
      <c r="F242" s="43">
        <f t="shared" si="22"/>
        <v>0</v>
      </c>
      <c r="G242" s="77">
        <f>'(Intermediate Computations)'!G8691</f>
        <v>0</v>
      </c>
      <c r="H242" s="77">
        <f>'(Intermediate Computations)'!H8691</f>
        <v>0</v>
      </c>
      <c r="I242" s="77">
        <f>'(Intermediate Computations)'!I8691</f>
        <v>0</v>
      </c>
      <c r="J242" s="77">
        <f>'(Intermediate Computations)'!J8691</f>
        <v>0</v>
      </c>
      <c r="K242" s="43">
        <f t="shared" si="23"/>
        <v>0</v>
      </c>
    </row>
    <row r="243" spans="1:11" ht="12.75" customHeight="1">
      <c r="A243" s="63" t="str">
        <f>Labels!B100</f>
        <v>Product 6</v>
      </c>
      <c r="B243" s="77">
        <f>'(Intermediate Computations)'!B8703</f>
        <v>0</v>
      </c>
      <c r="C243" s="77">
        <f>'(Intermediate Computations)'!C8703</f>
        <v>0</v>
      </c>
      <c r="D243" s="77">
        <f>'(Intermediate Computations)'!D8703</f>
        <v>0</v>
      </c>
      <c r="E243" s="77">
        <f>'(Intermediate Computations)'!E8703</f>
        <v>0</v>
      </c>
      <c r="F243" s="43">
        <f t="shared" si="22"/>
        <v>0</v>
      </c>
      <c r="G243" s="77">
        <f>'(Intermediate Computations)'!G8703</f>
        <v>0</v>
      </c>
      <c r="H243" s="77">
        <f>'(Intermediate Computations)'!H8703</f>
        <v>0</v>
      </c>
      <c r="I243" s="77">
        <f>'(Intermediate Computations)'!I8703</f>
        <v>0</v>
      </c>
      <c r="J243" s="77">
        <f>'(Intermediate Computations)'!J8703</f>
        <v>0</v>
      </c>
      <c r="K243" s="43">
        <f t="shared" si="23"/>
        <v>0</v>
      </c>
    </row>
    <row r="244" spans="1:11" ht="12.75" customHeight="1">
      <c r="A244" s="63" t="str">
        <f>Labels!B101</f>
        <v>Product 7</v>
      </c>
      <c r="B244" s="77">
        <f>'(Intermediate Computations)'!B8715</f>
        <v>0</v>
      </c>
      <c r="C244" s="77">
        <f>'(Intermediate Computations)'!C8715</f>
        <v>0</v>
      </c>
      <c r="D244" s="77">
        <f>'(Intermediate Computations)'!D8715</f>
        <v>0</v>
      </c>
      <c r="E244" s="77">
        <f>'(Intermediate Computations)'!E8715</f>
        <v>0</v>
      </c>
      <c r="F244" s="43">
        <f t="shared" si="22"/>
        <v>0</v>
      </c>
      <c r="G244" s="77">
        <f>'(Intermediate Computations)'!G8715</f>
        <v>0</v>
      </c>
      <c r="H244" s="77">
        <f>'(Intermediate Computations)'!H8715</f>
        <v>0</v>
      </c>
      <c r="I244" s="77">
        <f>'(Intermediate Computations)'!I8715</f>
        <v>0</v>
      </c>
      <c r="J244" s="77">
        <f>'(Intermediate Computations)'!J8715</f>
        <v>0</v>
      </c>
      <c r="K244" s="43">
        <f t="shared" si="23"/>
        <v>0</v>
      </c>
    </row>
    <row r="245" spans="1:11" ht="12.75" customHeight="1">
      <c r="A245" s="63" t="str">
        <f>Labels!B102</f>
        <v>Product 8</v>
      </c>
      <c r="B245" s="77">
        <f>'(Intermediate Computations)'!B8727</f>
        <v>0</v>
      </c>
      <c r="C245" s="77">
        <f>'(Intermediate Computations)'!C8727</f>
        <v>0</v>
      </c>
      <c r="D245" s="77">
        <f>'(Intermediate Computations)'!D8727</f>
        <v>0</v>
      </c>
      <c r="E245" s="77">
        <f>'(Intermediate Computations)'!E8727</f>
        <v>0</v>
      </c>
      <c r="F245" s="43">
        <f t="shared" si="22"/>
        <v>0</v>
      </c>
      <c r="G245" s="77">
        <f>'(Intermediate Computations)'!G8727</f>
        <v>0</v>
      </c>
      <c r="H245" s="77">
        <f>'(Intermediate Computations)'!H8727</f>
        <v>0</v>
      </c>
      <c r="I245" s="77">
        <f>'(Intermediate Computations)'!I8727</f>
        <v>0</v>
      </c>
      <c r="J245" s="77">
        <f>'(Intermediate Computations)'!J8727</f>
        <v>0</v>
      </c>
      <c r="K245" s="43">
        <f t="shared" si="23"/>
        <v>0</v>
      </c>
    </row>
    <row r="246" spans="1:11" ht="12.75" customHeight="1">
      <c r="A246" s="63" t="str">
        <f>Labels!B103</f>
        <v>Product 9</v>
      </c>
      <c r="B246" s="77">
        <f>'(Intermediate Computations)'!B8739</f>
        <v>0</v>
      </c>
      <c r="C246" s="77">
        <f>'(Intermediate Computations)'!C8739</f>
        <v>0</v>
      </c>
      <c r="D246" s="77">
        <f>'(Intermediate Computations)'!D8739</f>
        <v>0</v>
      </c>
      <c r="E246" s="77">
        <f>'(Intermediate Computations)'!E8739</f>
        <v>0</v>
      </c>
      <c r="F246" s="43">
        <f t="shared" si="22"/>
        <v>0</v>
      </c>
      <c r="G246" s="77">
        <f>'(Intermediate Computations)'!G8739</f>
        <v>0</v>
      </c>
      <c r="H246" s="77">
        <f>'(Intermediate Computations)'!H8739</f>
        <v>0</v>
      </c>
      <c r="I246" s="77">
        <f>'(Intermediate Computations)'!I8739</f>
        <v>0</v>
      </c>
      <c r="J246" s="77">
        <f>'(Intermediate Computations)'!J8739</f>
        <v>0</v>
      </c>
      <c r="K246" s="43">
        <f t="shared" si="23"/>
        <v>0</v>
      </c>
    </row>
    <row r="247" spans="1:11" ht="12.75" customHeight="1">
      <c r="A247" s="63" t="str">
        <f>Labels!B104</f>
        <v>Product 10</v>
      </c>
      <c r="B247" s="77">
        <f>'(Intermediate Computations)'!B8751</f>
        <v>0</v>
      </c>
      <c r="C247" s="77">
        <f>'(Intermediate Computations)'!C8751</f>
        <v>0</v>
      </c>
      <c r="D247" s="77">
        <f>'(Intermediate Computations)'!D8751</f>
        <v>0</v>
      </c>
      <c r="E247" s="77">
        <f>'(Intermediate Computations)'!E8751</f>
        <v>0</v>
      </c>
      <c r="F247" s="43">
        <f t="shared" si="22"/>
        <v>0</v>
      </c>
      <c r="G247" s="77">
        <f>'(Intermediate Computations)'!G8751</f>
        <v>0</v>
      </c>
      <c r="H247" s="77">
        <f>'(Intermediate Computations)'!H8751</f>
        <v>0</v>
      </c>
      <c r="I247" s="77">
        <f>'(Intermediate Computations)'!I8751</f>
        <v>0</v>
      </c>
      <c r="J247" s="77">
        <f>'(Intermediate Computations)'!J8751</f>
        <v>0</v>
      </c>
      <c r="K247" s="43">
        <f t="shared" si="23"/>
        <v>0</v>
      </c>
    </row>
    <row r="248" spans="1:11" ht="12.75" customHeight="1">
      <c r="A248" s="17" t="str">
        <f>Labels!C94</f>
        <v>Total</v>
      </c>
      <c r="B248" s="101">
        <f>SUM(B238:B247)</f>
        <v>0</v>
      </c>
      <c r="C248" s="101">
        <f>SUM(C238:C247)</f>
        <v>0</v>
      </c>
      <c r="D248" s="101">
        <f>SUM(D238:D247)</f>
        <v>0</v>
      </c>
      <c r="E248" s="101">
        <f>SUM(E238:E247)</f>
        <v>0</v>
      </c>
      <c r="F248" s="80">
        <f t="shared" si="22"/>
        <v>0</v>
      </c>
      <c r="G248" s="101">
        <f>SUM(G238:G247)</f>
        <v>0</v>
      </c>
      <c r="H248" s="101">
        <f>SUM(H238:H247)</f>
        <v>0</v>
      </c>
      <c r="I248" s="101">
        <f>SUM(I238:I247)</f>
        <v>0</v>
      </c>
      <c r="J248" s="101">
        <f>SUM(J238:J247)</f>
        <v>0</v>
      </c>
      <c r="K248" s="80">
        <f t="shared" si="23"/>
        <v>0</v>
      </c>
    </row>
    <row r="249" spans="1:11" ht="12.75" customHeight="1">
      <c r="A249" s="1" t="str">
        <f>Labels!B32</f>
        <v>Mktg Gross Margin Alloc</v>
      </c>
    </row>
    <row r="250" spans="1:11" ht="12.75" customHeight="1">
      <c r="A250" s="3" t="str">
        <f>Labels!D95</f>
        <v>Products</v>
      </c>
      <c r="B250" s="27" t="str">
        <f>Labels!B85</f>
        <v>Q 1</v>
      </c>
      <c r="C250" s="28" t="str">
        <f>Labels!B86</f>
        <v>Q 2</v>
      </c>
      <c r="D250" s="28" t="str">
        <f>Labels!B87</f>
        <v>Q 3</v>
      </c>
      <c r="E250" s="28" t="str">
        <f>Labels!B88</f>
        <v>Q 4</v>
      </c>
      <c r="F250" s="28" t="str">
        <f>Labels!B89</f>
        <v>Q 5</v>
      </c>
      <c r="G250" s="28" t="str">
        <f>Labels!B90</f>
        <v>Q 6</v>
      </c>
      <c r="H250" s="28" t="str">
        <f>Labels!B91</f>
        <v>Q 7</v>
      </c>
      <c r="I250" s="28" t="str">
        <f>Labels!B92</f>
        <v>Q 8</v>
      </c>
      <c r="J250" s="39" t="str">
        <f>Labels!C84</f>
        <v>Total</v>
      </c>
    </row>
    <row r="251" spans="1:11" ht="12.75" customHeight="1">
      <c r="A251" s="52" t="str">
        <f>Labels!B95</f>
        <v>Product 1</v>
      </c>
      <c r="B251" s="73"/>
      <c r="C251" s="73"/>
      <c r="D251" s="73"/>
      <c r="E251" s="73"/>
      <c r="F251" s="73"/>
      <c r="G251" s="73"/>
      <c r="H251" s="73"/>
      <c r="I251" s="73"/>
      <c r="J251" s="41"/>
    </row>
    <row r="252" spans="1:11" ht="12.75" customHeight="1">
      <c r="A252" s="55" t="str">
        <f>"   "&amp;Labels!B81</f>
        <v xml:space="preserve">   Website</v>
      </c>
      <c r="B252" s="76">
        <f>SUM('GM Allocation'!B151:E151,'GM Allocation'!G151:J151)</f>
        <v>0</v>
      </c>
      <c r="C252" s="76">
        <f>SUM('GM Allocation'!B163:E163,'GM Allocation'!G163:J163)</f>
        <v>0</v>
      </c>
      <c r="D252" s="76">
        <f>SUM('GM Allocation'!B175:E175,'GM Allocation'!G175:J175)</f>
        <v>0</v>
      </c>
      <c r="E252" s="76">
        <f>SUM('GM Allocation'!B187:E187,'GM Allocation'!G187:J187)</f>
        <v>0</v>
      </c>
      <c r="F252" s="76">
        <f>SUM('GM Allocation'!B199:E199,'GM Allocation'!G199:J199)</f>
        <v>0</v>
      </c>
      <c r="G252" s="76">
        <f>SUM('GM Allocation'!B211:E211,'GM Allocation'!G211:J211)</f>
        <v>0</v>
      </c>
      <c r="H252" s="76">
        <f>SUM('GM Allocation'!B223:E223,'GM Allocation'!G223:J223)</f>
        <v>0</v>
      </c>
      <c r="I252" s="76">
        <f>SUM('GM Allocation'!B235:E235,'GM Allocation'!G235:J235)</f>
        <v>0</v>
      </c>
      <c r="J252" s="43">
        <f>'Contrib Margin'!B39</f>
        <v>0</v>
      </c>
    </row>
    <row r="253" spans="1:11" ht="12.75" customHeight="1">
      <c r="A253" s="55" t="str">
        <f>"   "&amp;Labels!B82</f>
        <v xml:space="preserve">   Direct email</v>
      </c>
      <c r="B253" s="76">
        <f>SUM('GM Allocation'!B260:E260,'GM Allocation'!G260:J260)</f>
        <v>0</v>
      </c>
      <c r="C253" s="76">
        <f>SUM('GM Allocation'!B272:E272,'GM Allocation'!G272:J272)</f>
        <v>0</v>
      </c>
      <c r="D253" s="76">
        <f>SUM('GM Allocation'!B284:E284,'GM Allocation'!G284:J284)</f>
        <v>0</v>
      </c>
      <c r="E253" s="76">
        <f>SUM('GM Allocation'!B296:E296,'GM Allocation'!G296:J296)</f>
        <v>0</v>
      </c>
      <c r="F253" s="76">
        <f>SUM('GM Allocation'!B308:E308,'GM Allocation'!G308:J308)</f>
        <v>0</v>
      </c>
      <c r="G253" s="76">
        <f>SUM('GM Allocation'!B320:E320,'GM Allocation'!G320:J320)</f>
        <v>0</v>
      </c>
      <c r="H253" s="76">
        <f>SUM('GM Allocation'!B332:E332,'GM Allocation'!G332:J332)</f>
        <v>0</v>
      </c>
      <c r="I253" s="76">
        <f>SUM('GM Allocation'!B344:E344,'GM Allocation'!G344:J344)</f>
        <v>0</v>
      </c>
      <c r="J253" s="43">
        <f>'Contrib Margin'!B40</f>
        <v>0</v>
      </c>
    </row>
    <row r="254" spans="1:11" ht="12.75" customHeight="1">
      <c r="A254" s="63" t="str">
        <f>"   "&amp;Labels!C80</f>
        <v xml:space="preserve">   Total</v>
      </c>
      <c r="B254" s="77">
        <f t="shared" ref="B254:I254" si="24">SUM(B252:B253)</f>
        <v>0</v>
      </c>
      <c r="C254" s="77">
        <f t="shared" si="24"/>
        <v>0</v>
      </c>
      <c r="D254" s="77">
        <f t="shared" si="24"/>
        <v>0</v>
      </c>
      <c r="E254" s="77">
        <f t="shared" si="24"/>
        <v>0</v>
      </c>
      <c r="F254" s="77">
        <f t="shared" si="24"/>
        <v>0</v>
      </c>
      <c r="G254" s="77">
        <f t="shared" si="24"/>
        <v>0</v>
      </c>
      <c r="H254" s="77">
        <f t="shared" si="24"/>
        <v>0</v>
      </c>
      <c r="I254" s="77">
        <f t="shared" si="24"/>
        <v>0</v>
      </c>
      <c r="J254" s="43">
        <f>'Contrib Margin'!B41</f>
        <v>0</v>
      </c>
    </row>
    <row r="255" spans="1:11" ht="12.75" customHeight="1">
      <c r="A255" s="63" t="str">
        <f>Labels!B96</f>
        <v>Product 2</v>
      </c>
      <c r="B255" s="77"/>
      <c r="C255" s="77"/>
      <c r="D255" s="77"/>
      <c r="E255" s="77"/>
      <c r="F255" s="77"/>
      <c r="G255" s="77"/>
      <c r="H255" s="77"/>
      <c r="I255" s="77"/>
      <c r="J255" s="43"/>
    </row>
    <row r="256" spans="1:11" ht="12.75" customHeight="1">
      <c r="A256" s="55" t="str">
        <f>"   "&amp;Labels!B81</f>
        <v xml:space="preserve">   Website</v>
      </c>
      <c r="B256" s="76">
        <f>SUM('GM Allocation'!B152:E152,'GM Allocation'!G152:J152)</f>
        <v>0</v>
      </c>
      <c r="C256" s="76">
        <f>SUM('GM Allocation'!B164:E164,'GM Allocation'!G164:J164)</f>
        <v>0</v>
      </c>
      <c r="D256" s="76">
        <f>SUM('GM Allocation'!B176:E176,'GM Allocation'!G176:J176)</f>
        <v>0</v>
      </c>
      <c r="E256" s="76">
        <f>SUM('GM Allocation'!B188:E188,'GM Allocation'!G188:J188)</f>
        <v>0</v>
      </c>
      <c r="F256" s="76">
        <f>SUM('GM Allocation'!B200:E200,'GM Allocation'!G200:J200)</f>
        <v>0</v>
      </c>
      <c r="G256" s="76">
        <f>SUM('GM Allocation'!B212:E212,'GM Allocation'!G212:J212)</f>
        <v>0</v>
      </c>
      <c r="H256" s="76">
        <f>SUM('GM Allocation'!B224:E224,'GM Allocation'!G224:J224)</f>
        <v>0</v>
      </c>
      <c r="I256" s="76">
        <f>SUM('GM Allocation'!B236:E236,'GM Allocation'!G236:J236)</f>
        <v>0</v>
      </c>
      <c r="J256" s="43">
        <f>'Contrib Margin'!B43</f>
        <v>0</v>
      </c>
    </row>
    <row r="257" spans="1:10" ht="12.75" customHeight="1">
      <c r="A257" s="55" t="str">
        <f>"   "&amp;Labels!B82</f>
        <v xml:space="preserve">   Direct email</v>
      </c>
      <c r="B257" s="76">
        <f>SUM('GM Allocation'!B261:E261,'GM Allocation'!G261:J261)</f>
        <v>0</v>
      </c>
      <c r="C257" s="76">
        <f>SUM('GM Allocation'!B273:E273,'GM Allocation'!G273:J273)</f>
        <v>0</v>
      </c>
      <c r="D257" s="76">
        <f>SUM('GM Allocation'!B285:E285,'GM Allocation'!G285:J285)</f>
        <v>0</v>
      </c>
      <c r="E257" s="76">
        <f>SUM('GM Allocation'!B297:E297,'GM Allocation'!G297:J297)</f>
        <v>0</v>
      </c>
      <c r="F257" s="76">
        <f>SUM('GM Allocation'!B309:E309,'GM Allocation'!G309:J309)</f>
        <v>0</v>
      </c>
      <c r="G257" s="76">
        <f>SUM('GM Allocation'!B321:E321,'GM Allocation'!G321:J321)</f>
        <v>0</v>
      </c>
      <c r="H257" s="76">
        <f>SUM('GM Allocation'!B333:E333,'GM Allocation'!G333:J333)</f>
        <v>0</v>
      </c>
      <c r="I257" s="76">
        <f>SUM('GM Allocation'!B345:E345,'GM Allocation'!G345:J345)</f>
        <v>0</v>
      </c>
      <c r="J257" s="43">
        <f>'Contrib Margin'!B44</f>
        <v>0</v>
      </c>
    </row>
    <row r="258" spans="1:10" ht="12.75" customHeight="1">
      <c r="A258" s="63" t="str">
        <f>"   "&amp;Labels!C80</f>
        <v xml:space="preserve">   Total</v>
      </c>
      <c r="B258" s="77">
        <f t="shared" ref="B258:I258" si="25">SUM(B256:B257)</f>
        <v>0</v>
      </c>
      <c r="C258" s="77">
        <f t="shared" si="25"/>
        <v>0</v>
      </c>
      <c r="D258" s="77">
        <f t="shared" si="25"/>
        <v>0</v>
      </c>
      <c r="E258" s="77">
        <f t="shared" si="25"/>
        <v>0</v>
      </c>
      <c r="F258" s="77">
        <f t="shared" si="25"/>
        <v>0</v>
      </c>
      <c r="G258" s="77">
        <f t="shared" si="25"/>
        <v>0</v>
      </c>
      <c r="H258" s="77">
        <f t="shared" si="25"/>
        <v>0</v>
      </c>
      <c r="I258" s="77">
        <f t="shared" si="25"/>
        <v>0</v>
      </c>
      <c r="J258" s="43">
        <f>'Contrib Margin'!B45</f>
        <v>0</v>
      </c>
    </row>
    <row r="259" spans="1:10" ht="12.75" customHeight="1">
      <c r="A259" s="63" t="str">
        <f>Labels!B97</f>
        <v>Product 3</v>
      </c>
      <c r="B259" s="77"/>
      <c r="C259" s="77"/>
      <c r="D259" s="77"/>
      <c r="E259" s="77"/>
      <c r="F259" s="77"/>
      <c r="G259" s="77"/>
      <c r="H259" s="77"/>
      <c r="I259" s="77"/>
      <c r="J259" s="43"/>
    </row>
    <row r="260" spans="1:10" ht="12.75" customHeight="1">
      <c r="A260" s="55" t="str">
        <f>"   "&amp;Labels!B81</f>
        <v xml:space="preserve">   Website</v>
      </c>
      <c r="B260" s="76">
        <f>SUM('GM Allocation'!B153:E153,'GM Allocation'!G153:J153)</f>
        <v>0</v>
      </c>
      <c r="C260" s="76">
        <f>SUM('GM Allocation'!B165:E165,'GM Allocation'!G165:J165)</f>
        <v>0</v>
      </c>
      <c r="D260" s="76">
        <f>SUM('GM Allocation'!B177:E177,'GM Allocation'!G177:J177)</f>
        <v>0</v>
      </c>
      <c r="E260" s="76">
        <f>SUM('GM Allocation'!B189:E189,'GM Allocation'!G189:J189)</f>
        <v>0</v>
      </c>
      <c r="F260" s="76">
        <f>SUM('GM Allocation'!B201:E201,'GM Allocation'!G201:J201)</f>
        <v>0</v>
      </c>
      <c r="G260" s="76">
        <f>SUM('GM Allocation'!B213:E213,'GM Allocation'!G213:J213)</f>
        <v>0</v>
      </c>
      <c r="H260" s="76">
        <f>SUM('GM Allocation'!B225:E225,'GM Allocation'!G225:J225)</f>
        <v>0</v>
      </c>
      <c r="I260" s="76">
        <f>SUM('GM Allocation'!B237:E237,'GM Allocation'!G237:J237)</f>
        <v>0</v>
      </c>
      <c r="J260" s="43">
        <f>'Contrib Margin'!B47</f>
        <v>0</v>
      </c>
    </row>
    <row r="261" spans="1:10" ht="12.75" customHeight="1">
      <c r="A261" s="55" t="str">
        <f>"   "&amp;Labels!B82</f>
        <v xml:space="preserve">   Direct email</v>
      </c>
      <c r="B261" s="76">
        <f>SUM('GM Allocation'!B262:E262,'GM Allocation'!G262:J262)</f>
        <v>0</v>
      </c>
      <c r="C261" s="76">
        <f>SUM('GM Allocation'!B274:E274,'GM Allocation'!G274:J274)</f>
        <v>0</v>
      </c>
      <c r="D261" s="76">
        <f>SUM('GM Allocation'!B286:E286,'GM Allocation'!G286:J286)</f>
        <v>0</v>
      </c>
      <c r="E261" s="76">
        <f>SUM('GM Allocation'!B298:E298,'GM Allocation'!G298:J298)</f>
        <v>0</v>
      </c>
      <c r="F261" s="76">
        <f>SUM('GM Allocation'!B310:E310,'GM Allocation'!G310:J310)</f>
        <v>0</v>
      </c>
      <c r="G261" s="76">
        <f>SUM('GM Allocation'!B322:E322,'GM Allocation'!G322:J322)</f>
        <v>0</v>
      </c>
      <c r="H261" s="76">
        <f>SUM('GM Allocation'!B334:E334,'GM Allocation'!G334:J334)</f>
        <v>0</v>
      </c>
      <c r="I261" s="76">
        <f>SUM('GM Allocation'!B346:E346,'GM Allocation'!G346:J346)</f>
        <v>0</v>
      </c>
      <c r="J261" s="43">
        <f>'Contrib Margin'!B48</f>
        <v>0</v>
      </c>
    </row>
    <row r="262" spans="1:10" ht="12.75" customHeight="1">
      <c r="A262" s="63" t="str">
        <f>"   "&amp;Labels!C80</f>
        <v xml:space="preserve">   Total</v>
      </c>
      <c r="B262" s="77">
        <f t="shared" ref="B262:I262" si="26">SUM(B260:B261)</f>
        <v>0</v>
      </c>
      <c r="C262" s="77">
        <f t="shared" si="26"/>
        <v>0</v>
      </c>
      <c r="D262" s="77">
        <f t="shared" si="26"/>
        <v>0</v>
      </c>
      <c r="E262" s="77">
        <f t="shared" si="26"/>
        <v>0</v>
      </c>
      <c r="F262" s="77">
        <f t="shared" si="26"/>
        <v>0</v>
      </c>
      <c r="G262" s="77">
        <f t="shared" si="26"/>
        <v>0</v>
      </c>
      <c r="H262" s="77">
        <f t="shared" si="26"/>
        <v>0</v>
      </c>
      <c r="I262" s="77">
        <f t="shared" si="26"/>
        <v>0</v>
      </c>
      <c r="J262" s="43">
        <f>'Contrib Margin'!B49</f>
        <v>0</v>
      </c>
    </row>
    <row r="263" spans="1:10" ht="12.75" customHeight="1">
      <c r="A263" s="63" t="str">
        <f>Labels!B98</f>
        <v>Product 4</v>
      </c>
      <c r="B263" s="77"/>
      <c r="C263" s="77"/>
      <c r="D263" s="77"/>
      <c r="E263" s="77"/>
      <c r="F263" s="77"/>
      <c r="G263" s="77"/>
      <c r="H263" s="77"/>
      <c r="I263" s="77"/>
      <c r="J263" s="43"/>
    </row>
    <row r="264" spans="1:10" ht="12.75" customHeight="1">
      <c r="A264" s="55" t="str">
        <f>"   "&amp;Labels!B81</f>
        <v xml:space="preserve">   Website</v>
      </c>
      <c r="B264" s="76">
        <f>SUM('GM Allocation'!B154:E154,'GM Allocation'!G154:J154)</f>
        <v>0</v>
      </c>
      <c r="C264" s="76">
        <f>SUM('GM Allocation'!B166:E166,'GM Allocation'!G166:J166)</f>
        <v>0</v>
      </c>
      <c r="D264" s="76">
        <f>SUM('GM Allocation'!B178:E178,'GM Allocation'!G178:J178)</f>
        <v>0</v>
      </c>
      <c r="E264" s="76">
        <f>SUM('GM Allocation'!B190:E190,'GM Allocation'!G190:J190)</f>
        <v>0</v>
      </c>
      <c r="F264" s="76">
        <f>SUM('GM Allocation'!B202:E202,'GM Allocation'!G202:J202)</f>
        <v>0</v>
      </c>
      <c r="G264" s="76">
        <f>SUM('GM Allocation'!B214:E214,'GM Allocation'!G214:J214)</f>
        <v>0</v>
      </c>
      <c r="H264" s="76">
        <f>SUM('GM Allocation'!B226:E226,'GM Allocation'!G226:J226)</f>
        <v>0</v>
      </c>
      <c r="I264" s="76">
        <f>SUM('GM Allocation'!B238:E238,'GM Allocation'!G238:J238)</f>
        <v>0</v>
      </c>
      <c r="J264" s="43">
        <f>'Contrib Margin'!B51</f>
        <v>0</v>
      </c>
    </row>
    <row r="265" spans="1:10" ht="12.75" customHeight="1">
      <c r="A265" s="55" t="str">
        <f>"   "&amp;Labels!B82</f>
        <v xml:space="preserve">   Direct email</v>
      </c>
      <c r="B265" s="76">
        <f>SUM('GM Allocation'!B263:E263,'GM Allocation'!G263:J263)</f>
        <v>0</v>
      </c>
      <c r="C265" s="76">
        <f>SUM('GM Allocation'!B275:E275,'GM Allocation'!G275:J275)</f>
        <v>0</v>
      </c>
      <c r="D265" s="76">
        <f>SUM('GM Allocation'!B287:E287,'GM Allocation'!G287:J287)</f>
        <v>0</v>
      </c>
      <c r="E265" s="76">
        <f>SUM('GM Allocation'!B299:E299,'GM Allocation'!G299:J299)</f>
        <v>0</v>
      </c>
      <c r="F265" s="76">
        <f>SUM('GM Allocation'!B311:E311,'GM Allocation'!G311:J311)</f>
        <v>0</v>
      </c>
      <c r="G265" s="76">
        <f>SUM('GM Allocation'!B323:E323,'GM Allocation'!G323:J323)</f>
        <v>0</v>
      </c>
      <c r="H265" s="76">
        <f>SUM('GM Allocation'!B335:E335,'GM Allocation'!G335:J335)</f>
        <v>0</v>
      </c>
      <c r="I265" s="76">
        <f>SUM('GM Allocation'!B347:E347,'GM Allocation'!G347:J347)</f>
        <v>0</v>
      </c>
      <c r="J265" s="43">
        <f>'Contrib Margin'!B52</f>
        <v>0</v>
      </c>
    </row>
    <row r="266" spans="1:10" ht="12.75" customHeight="1">
      <c r="A266" s="63" t="str">
        <f>"   "&amp;Labels!C80</f>
        <v xml:space="preserve">   Total</v>
      </c>
      <c r="B266" s="77">
        <f t="shared" ref="B266:I266" si="27">SUM(B264:B265)</f>
        <v>0</v>
      </c>
      <c r="C266" s="77">
        <f t="shared" si="27"/>
        <v>0</v>
      </c>
      <c r="D266" s="77">
        <f t="shared" si="27"/>
        <v>0</v>
      </c>
      <c r="E266" s="77">
        <f t="shared" si="27"/>
        <v>0</v>
      </c>
      <c r="F266" s="77">
        <f t="shared" si="27"/>
        <v>0</v>
      </c>
      <c r="G266" s="77">
        <f t="shared" si="27"/>
        <v>0</v>
      </c>
      <c r="H266" s="77">
        <f t="shared" si="27"/>
        <v>0</v>
      </c>
      <c r="I266" s="77">
        <f t="shared" si="27"/>
        <v>0</v>
      </c>
      <c r="J266" s="43">
        <f>'Contrib Margin'!B53</f>
        <v>0</v>
      </c>
    </row>
    <row r="267" spans="1:10" ht="12.75" customHeight="1">
      <c r="A267" s="63" t="str">
        <f>Labels!B99</f>
        <v>Product 5</v>
      </c>
      <c r="B267" s="77"/>
      <c r="C267" s="77"/>
      <c r="D267" s="77"/>
      <c r="E267" s="77"/>
      <c r="F267" s="77"/>
      <c r="G267" s="77"/>
      <c r="H267" s="77"/>
      <c r="I267" s="77"/>
      <c r="J267" s="43"/>
    </row>
    <row r="268" spans="1:10" ht="12.75" customHeight="1">
      <c r="A268" s="55" t="str">
        <f>"   "&amp;Labels!B81</f>
        <v xml:space="preserve">   Website</v>
      </c>
      <c r="B268" s="76">
        <f>SUM('GM Allocation'!B155:E155,'GM Allocation'!G155:J155)</f>
        <v>0</v>
      </c>
      <c r="C268" s="76">
        <f>SUM('GM Allocation'!B167:E167,'GM Allocation'!G167:J167)</f>
        <v>0</v>
      </c>
      <c r="D268" s="76">
        <f>SUM('GM Allocation'!B179:E179,'GM Allocation'!G179:J179)</f>
        <v>0</v>
      </c>
      <c r="E268" s="76">
        <f>SUM('GM Allocation'!B191:E191,'GM Allocation'!G191:J191)</f>
        <v>0</v>
      </c>
      <c r="F268" s="76">
        <f>SUM('GM Allocation'!B203:E203,'GM Allocation'!G203:J203)</f>
        <v>0</v>
      </c>
      <c r="G268" s="76">
        <f>SUM('GM Allocation'!B215:E215,'GM Allocation'!G215:J215)</f>
        <v>0</v>
      </c>
      <c r="H268" s="76">
        <f>SUM('GM Allocation'!B227:E227,'GM Allocation'!G227:J227)</f>
        <v>0</v>
      </c>
      <c r="I268" s="76">
        <f>SUM('GM Allocation'!B239:E239,'GM Allocation'!G239:J239)</f>
        <v>0</v>
      </c>
      <c r="J268" s="43">
        <f>'Contrib Margin'!B55</f>
        <v>0</v>
      </c>
    </row>
    <row r="269" spans="1:10" ht="12.75" customHeight="1">
      <c r="A269" s="55" t="str">
        <f>"   "&amp;Labels!B82</f>
        <v xml:space="preserve">   Direct email</v>
      </c>
      <c r="B269" s="76">
        <f>SUM('GM Allocation'!B264:E264,'GM Allocation'!G264:J264)</f>
        <v>0</v>
      </c>
      <c r="C269" s="76">
        <f>SUM('GM Allocation'!B276:E276,'GM Allocation'!G276:J276)</f>
        <v>0</v>
      </c>
      <c r="D269" s="76">
        <f>SUM('GM Allocation'!B288:E288,'GM Allocation'!G288:J288)</f>
        <v>0</v>
      </c>
      <c r="E269" s="76">
        <f>SUM('GM Allocation'!B300:E300,'GM Allocation'!G300:J300)</f>
        <v>0</v>
      </c>
      <c r="F269" s="76">
        <f>SUM('GM Allocation'!B312:E312,'GM Allocation'!G312:J312)</f>
        <v>0</v>
      </c>
      <c r="G269" s="76">
        <f>SUM('GM Allocation'!B324:E324,'GM Allocation'!G324:J324)</f>
        <v>0</v>
      </c>
      <c r="H269" s="76">
        <f>SUM('GM Allocation'!B336:E336,'GM Allocation'!G336:J336)</f>
        <v>0</v>
      </c>
      <c r="I269" s="76">
        <f>SUM('GM Allocation'!B348:E348,'GM Allocation'!G348:J348)</f>
        <v>0</v>
      </c>
      <c r="J269" s="43">
        <f>'Contrib Margin'!B56</f>
        <v>0</v>
      </c>
    </row>
    <row r="270" spans="1:10" ht="12.75" customHeight="1">
      <c r="A270" s="63" t="str">
        <f>"   "&amp;Labels!C80</f>
        <v xml:space="preserve">   Total</v>
      </c>
      <c r="B270" s="77">
        <f t="shared" ref="B270:I270" si="28">SUM(B268:B269)</f>
        <v>0</v>
      </c>
      <c r="C270" s="77">
        <f t="shared" si="28"/>
        <v>0</v>
      </c>
      <c r="D270" s="77">
        <f t="shared" si="28"/>
        <v>0</v>
      </c>
      <c r="E270" s="77">
        <f t="shared" si="28"/>
        <v>0</v>
      </c>
      <c r="F270" s="77">
        <f t="shared" si="28"/>
        <v>0</v>
      </c>
      <c r="G270" s="77">
        <f t="shared" si="28"/>
        <v>0</v>
      </c>
      <c r="H270" s="77">
        <f t="shared" si="28"/>
        <v>0</v>
      </c>
      <c r="I270" s="77">
        <f t="shared" si="28"/>
        <v>0</v>
      </c>
      <c r="J270" s="43">
        <f>'Contrib Margin'!B57</f>
        <v>0</v>
      </c>
    </row>
    <row r="271" spans="1:10" ht="12.75" customHeight="1">
      <c r="A271" s="63" t="str">
        <f>Labels!B100</f>
        <v>Product 6</v>
      </c>
      <c r="B271" s="77"/>
      <c r="C271" s="77"/>
      <c r="D271" s="77"/>
      <c r="E271" s="77"/>
      <c r="F271" s="77"/>
      <c r="G271" s="77"/>
      <c r="H271" s="77"/>
      <c r="I271" s="77"/>
      <c r="J271" s="43"/>
    </row>
    <row r="272" spans="1:10" ht="12.75" customHeight="1">
      <c r="A272" s="55" t="str">
        <f>"   "&amp;Labels!B81</f>
        <v xml:space="preserve">   Website</v>
      </c>
      <c r="B272" s="76">
        <f>SUM('GM Allocation'!B156:E156,'GM Allocation'!G156:J156)</f>
        <v>0</v>
      </c>
      <c r="C272" s="76">
        <f>SUM('GM Allocation'!B168:E168,'GM Allocation'!G168:J168)</f>
        <v>0</v>
      </c>
      <c r="D272" s="76">
        <f>SUM('GM Allocation'!B180:E180,'GM Allocation'!G180:J180)</f>
        <v>0</v>
      </c>
      <c r="E272" s="76">
        <f>SUM('GM Allocation'!B192:E192,'GM Allocation'!G192:J192)</f>
        <v>0</v>
      </c>
      <c r="F272" s="76">
        <f>SUM('GM Allocation'!B204:E204,'GM Allocation'!G204:J204)</f>
        <v>0</v>
      </c>
      <c r="G272" s="76">
        <f>SUM('GM Allocation'!B216:E216,'GM Allocation'!G216:J216)</f>
        <v>0</v>
      </c>
      <c r="H272" s="76">
        <f>SUM('GM Allocation'!B228:E228,'GM Allocation'!G228:J228)</f>
        <v>0</v>
      </c>
      <c r="I272" s="76">
        <f>SUM('GM Allocation'!B240:E240,'GM Allocation'!G240:J240)</f>
        <v>0</v>
      </c>
      <c r="J272" s="43">
        <f>'Contrib Margin'!B59</f>
        <v>0</v>
      </c>
    </row>
    <row r="273" spans="1:10" ht="12.75" customHeight="1">
      <c r="A273" s="55" t="str">
        <f>"   "&amp;Labels!B82</f>
        <v xml:space="preserve">   Direct email</v>
      </c>
      <c r="B273" s="76">
        <f>SUM('GM Allocation'!B265:E265,'GM Allocation'!G265:J265)</f>
        <v>0</v>
      </c>
      <c r="C273" s="76">
        <f>SUM('GM Allocation'!B277:E277,'GM Allocation'!G277:J277)</f>
        <v>0</v>
      </c>
      <c r="D273" s="76">
        <f>SUM('GM Allocation'!B289:E289,'GM Allocation'!G289:J289)</f>
        <v>0</v>
      </c>
      <c r="E273" s="76">
        <f>SUM('GM Allocation'!B301:E301,'GM Allocation'!G301:J301)</f>
        <v>0</v>
      </c>
      <c r="F273" s="76">
        <f>SUM('GM Allocation'!B313:E313,'GM Allocation'!G313:J313)</f>
        <v>0</v>
      </c>
      <c r="G273" s="76">
        <f>SUM('GM Allocation'!B325:E325,'GM Allocation'!G325:J325)</f>
        <v>0</v>
      </c>
      <c r="H273" s="76">
        <f>SUM('GM Allocation'!B337:E337,'GM Allocation'!G337:J337)</f>
        <v>0</v>
      </c>
      <c r="I273" s="76">
        <f>SUM('GM Allocation'!B349:E349,'GM Allocation'!G349:J349)</f>
        <v>0</v>
      </c>
      <c r="J273" s="43">
        <f>'Contrib Margin'!B60</f>
        <v>0</v>
      </c>
    </row>
    <row r="274" spans="1:10" ht="12.75" customHeight="1">
      <c r="A274" s="63" t="str">
        <f>"   "&amp;Labels!C80</f>
        <v xml:space="preserve">   Total</v>
      </c>
      <c r="B274" s="77">
        <f t="shared" ref="B274:I274" si="29">SUM(B272:B273)</f>
        <v>0</v>
      </c>
      <c r="C274" s="77">
        <f t="shared" si="29"/>
        <v>0</v>
      </c>
      <c r="D274" s="77">
        <f t="shared" si="29"/>
        <v>0</v>
      </c>
      <c r="E274" s="77">
        <f t="shared" si="29"/>
        <v>0</v>
      </c>
      <c r="F274" s="77">
        <f t="shared" si="29"/>
        <v>0</v>
      </c>
      <c r="G274" s="77">
        <f t="shared" si="29"/>
        <v>0</v>
      </c>
      <c r="H274" s="77">
        <f t="shared" si="29"/>
        <v>0</v>
      </c>
      <c r="I274" s="77">
        <f t="shared" si="29"/>
        <v>0</v>
      </c>
      <c r="J274" s="43">
        <f>'Contrib Margin'!B61</f>
        <v>0</v>
      </c>
    </row>
    <row r="275" spans="1:10" ht="12.75" customHeight="1">
      <c r="A275" s="63" t="str">
        <f>Labels!B101</f>
        <v>Product 7</v>
      </c>
      <c r="B275" s="77"/>
      <c r="C275" s="77"/>
      <c r="D275" s="77"/>
      <c r="E275" s="77"/>
      <c r="F275" s="77"/>
      <c r="G275" s="77"/>
      <c r="H275" s="77"/>
      <c r="I275" s="77"/>
      <c r="J275" s="43"/>
    </row>
    <row r="276" spans="1:10" ht="12.75" customHeight="1">
      <c r="A276" s="55" t="str">
        <f>"   "&amp;Labels!B81</f>
        <v xml:space="preserve">   Website</v>
      </c>
      <c r="B276" s="76">
        <f>SUM('GM Allocation'!B157:E157,'GM Allocation'!G157:J157)</f>
        <v>0</v>
      </c>
      <c r="C276" s="76">
        <f>SUM('GM Allocation'!B169:E169,'GM Allocation'!G169:J169)</f>
        <v>0</v>
      </c>
      <c r="D276" s="76">
        <f>SUM('GM Allocation'!B181:E181,'GM Allocation'!G181:J181)</f>
        <v>0</v>
      </c>
      <c r="E276" s="76">
        <f>SUM('GM Allocation'!B193:E193,'GM Allocation'!G193:J193)</f>
        <v>0</v>
      </c>
      <c r="F276" s="76">
        <f>SUM('GM Allocation'!B205:E205,'GM Allocation'!G205:J205)</f>
        <v>0</v>
      </c>
      <c r="G276" s="76">
        <f>SUM('GM Allocation'!B217:E217,'GM Allocation'!G217:J217)</f>
        <v>0</v>
      </c>
      <c r="H276" s="76">
        <f>SUM('GM Allocation'!B229:E229,'GM Allocation'!G229:J229)</f>
        <v>0</v>
      </c>
      <c r="I276" s="76">
        <f>SUM('GM Allocation'!B241:E241,'GM Allocation'!G241:J241)</f>
        <v>0</v>
      </c>
      <c r="J276" s="43">
        <f>'Contrib Margin'!B63</f>
        <v>0</v>
      </c>
    </row>
    <row r="277" spans="1:10" ht="12.75" customHeight="1">
      <c r="A277" s="55" t="str">
        <f>"   "&amp;Labels!B82</f>
        <v xml:space="preserve">   Direct email</v>
      </c>
      <c r="B277" s="76">
        <f>SUM('GM Allocation'!B266:E266,'GM Allocation'!G266:J266)</f>
        <v>0</v>
      </c>
      <c r="C277" s="76">
        <f>SUM('GM Allocation'!B278:E278,'GM Allocation'!G278:J278)</f>
        <v>0</v>
      </c>
      <c r="D277" s="76">
        <f>SUM('GM Allocation'!B290:E290,'GM Allocation'!G290:J290)</f>
        <v>0</v>
      </c>
      <c r="E277" s="76">
        <f>SUM('GM Allocation'!B302:E302,'GM Allocation'!G302:J302)</f>
        <v>0</v>
      </c>
      <c r="F277" s="76">
        <f>SUM('GM Allocation'!B314:E314,'GM Allocation'!G314:J314)</f>
        <v>0</v>
      </c>
      <c r="G277" s="76">
        <f>SUM('GM Allocation'!B326:E326,'GM Allocation'!G326:J326)</f>
        <v>0</v>
      </c>
      <c r="H277" s="76">
        <f>SUM('GM Allocation'!B338:E338,'GM Allocation'!G338:J338)</f>
        <v>0</v>
      </c>
      <c r="I277" s="76">
        <f>SUM('GM Allocation'!B350:E350,'GM Allocation'!G350:J350)</f>
        <v>0</v>
      </c>
      <c r="J277" s="43">
        <f>'Contrib Margin'!B64</f>
        <v>0</v>
      </c>
    </row>
    <row r="278" spans="1:10" ht="12.75" customHeight="1">
      <c r="A278" s="63" t="str">
        <f>"   "&amp;Labels!C80</f>
        <v xml:space="preserve">   Total</v>
      </c>
      <c r="B278" s="77">
        <f t="shared" ref="B278:I278" si="30">SUM(B276:B277)</f>
        <v>0</v>
      </c>
      <c r="C278" s="77">
        <f t="shared" si="30"/>
        <v>0</v>
      </c>
      <c r="D278" s="77">
        <f t="shared" si="30"/>
        <v>0</v>
      </c>
      <c r="E278" s="77">
        <f t="shared" si="30"/>
        <v>0</v>
      </c>
      <c r="F278" s="77">
        <f t="shared" si="30"/>
        <v>0</v>
      </c>
      <c r="G278" s="77">
        <f t="shared" si="30"/>
        <v>0</v>
      </c>
      <c r="H278" s="77">
        <f t="shared" si="30"/>
        <v>0</v>
      </c>
      <c r="I278" s="77">
        <f t="shared" si="30"/>
        <v>0</v>
      </c>
      <c r="J278" s="43">
        <f>'Contrib Margin'!B65</f>
        <v>0</v>
      </c>
    </row>
    <row r="279" spans="1:10" ht="12.75" customHeight="1">
      <c r="A279" s="63" t="str">
        <f>Labels!B102</f>
        <v>Product 8</v>
      </c>
      <c r="B279" s="77"/>
      <c r="C279" s="77"/>
      <c r="D279" s="77"/>
      <c r="E279" s="77"/>
      <c r="F279" s="77"/>
      <c r="G279" s="77"/>
      <c r="H279" s="77"/>
      <c r="I279" s="77"/>
      <c r="J279" s="43"/>
    </row>
    <row r="280" spans="1:10" ht="12.75" customHeight="1">
      <c r="A280" s="55" t="str">
        <f>"   "&amp;Labels!B81</f>
        <v xml:space="preserve">   Website</v>
      </c>
      <c r="B280" s="76">
        <f>SUM('GM Allocation'!B158:E158,'GM Allocation'!G158:J158)</f>
        <v>0</v>
      </c>
      <c r="C280" s="76">
        <f>SUM('GM Allocation'!B170:E170,'GM Allocation'!G170:J170)</f>
        <v>0</v>
      </c>
      <c r="D280" s="76">
        <f>SUM('GM Allocation'!B182:E182,'GM Allocation'!G182:J182)</f>
        <v>0</v>
      </c>
      <c r="E280" s="76">
        <f>SUM('GM Allocation'!B194:E194,'GM Allocation'!G194:J194)</f>
        <v>0</v>
      </c>
      <c r="F280" s="76">
        <f>SUM('GM Allocation'!B206:E206,'GM Allocation'!G206:J206)</f>
        <v>0</v>
      </c>
      <c r="G280" s="76">
        <f>SUM('GM Allocation'!B218:E218,'GM Allocation'!G218:J218)</f>
        <v>0</v>
      </c>
      <c r="H280" s="76">
        <f>SUM('GM Allocation'!B230:E230,'GM Allocation'!G230:J230)</f>
        <v>0</v>
      </c>
      <c r="I280" s="76">
        <f>SUM('GM Allocation'!B242:E242,'GM Allocation'!G242:J242)</f>
        <v>0</v>
      </c>
      <c r="J280" s="43">
        <f>'Contrib Margin'!B67</f>
        <v>0</v>
      </c>
    </row>
    <row r="281" spans="1:10" ht="12.75" customHeight="1">
      <c r="A281" s="55" t="str">
        <f>"   "&amp;Labels!B82</f>
        <v xml:space="preserve">   Direct email</v>
      </c>
      <c r="B281" s="76">
        <f>SUM('GM Allocation'!B267:E267,'GM Allocation'!G267:J267)</f>
        <v>0</v>
      </c>
      <c r="C281" s="76">
        <f>SUM('GM Allocation'!B279:E279,'GM Allocation'!G279:J279)</f>
        <v>0</v>
      </c>
      <c r="D281" s="76">
        <f>SUM('GM Allocation'!B291:E291,'GM Allocation'!G291:J291)</f>
        <v>0</v>
      </c>
      <c r="E281" s="76">
        <f>SUM('GM Allocation'!B303:E303,'GM Allocation'!G303:J303)</f>
        <v>0</v>
      </c>
      <c r="F281" s="76">
        <f>SUM('GM Allocation'!B315:E315,'GM Allocation'!G315:J315)</f>
        <v>0</v>
      </c>
      <c r="G281" s="76">
        <f>SUM('GM Allocation'!B327:E327,'GM Allocation'!G327:J327)</f>
        <v>0</v>
      </c>
      <c r="H281" s="76">
        <f>SUM('GM Allocation'!B339:E339,'GM Allocation'!G339:J339)</f>
        <v>0</v>
      </c>
      <c r="I281" s="76">
        <f>SUM('GM Allocation'!B351:E351,'GM Allocation'!G351:J351)</f>
        <v>0</v>
      </c>
      <c r="J281" s="43">
        <f>'Contrib Margin'!B68</f>
        <v>0</v>
      </c>
    </row>
    <row r="282" spans="1:10" ht="12.75" customHeight="1">
      <c r="A282" s="63" t="str">
        <f>"   "&amp;Labels!C80</f>
        <v xml:space="preserve">   Total</v>
      </c>
      <c r="B282" s="77">
        <f t="shared" ref="B282:I282" si="31">SUM(B280:B281)</f>
        <v>0</v>
      </c>
      <c r="C282" s="77">
        <f t="shared" si="31"/>
        <v>0</v>
      </c>
      <c r="D282" s="77">
        <f t="shared" si="31"/>
        <v>0</v>
      </c>
      <c r="E282" s="77">
        <f t="shared" si="31"/>
        <v>0</v>
      </c>
      <c r="F282" s="77">
        <f t="shared" si="31"/>
        <v>0</v>
      </c>
      <c r="G282" s="77">
        <f t="shared" si="31"/>
        <v>0</v>
      </c>
      <c r="H282" s="77">
        <f t="shared" si="31"/>
        <v>0</v>
      </c>
      <c r="I282" s="77">
        <f t="shared" si="31"/>
        <v>0</v>
      </c>
      <c r="J282" s="43">
        <f>'Contrib Margin'!B69</f>
        <v>0</v>
      </c>
    </row>
    <row r="283" spans="1:10" ht="12.75" customHeight="1">
      <c r="A283" s="63" t="str">
        <f>Labels!B103</f>
        <v>Product 9</v>
      </c>
      <c r="B283" s="77"/>
      <c r="C283" s="77"/>
      <c r="D283" s="77"/>
      <c r="E283" s="77"/>
      <c r="F283" s="77"/>
      <c r="G283" s="77"/>
      <c r="H283" s="77"/>
      <c r="I283" s="77"/>
      <c r="J283" s="43"/>
    </row>
    <row r="284" spans="1:10" ht="12.75" customHeight="1">
      <c r="A284" s="55" t="str">
        <f>"   "&amp;Labels!B81</f>
        <v xml:space="preserve">   Website</v>
      </c>
      <c r="B284" s="76">
        <f>SUM('GM Allocation'!B159:E159,'GM Allocation'!G159:J159)</f>
        <v>0</v>
      </c>
      <c r="C284" s="76">
        <f>SUM('GM Allocation'!B171:E171,'GM Allocation'!G171:J171)</f>
        <v>0</v>
      </c>
      <c r="D284" s="76">
        <f>SUM('GM Allocation'!B183:E183,'GM Allocation'!G183:J183)</f>
        <v>0</v>
      </c>
      <c r="E284" s="76">
        <f>SUM('GM Allocation'!B195:E195,'GM Allocation'!G195:J195)</f>
        <v>0</v>
      </c>
      <c r="F284" s="76">
        <f>SUM('GM Allocation'!B207:E207,'GM Allocation'!G207:J207)</f>
        <v>0</v>
      </c>
      <c r="G284" s="76">
        <f>SUM('GM Allocation'!B219:E219,'GM Allocation'!G219:J219)</f>
        <v>0</v>
      </c>
      <c r="H284" s="76">
        <f>SUM('GM Allocation'!B231:E231,'GM Allocation'!G231:J231)</f>
        <v>0</v>
      </c>
      <c r="I284" s="76">
        <f>SUM('GM Allocation'!B243:E243,'GM Allocation'!G243:J243)</f>
        <v>0</v>
      </c>
      <c r="J284" s="43">
        <f>'Contrib Margin'!B71</f>
        <v>0</v>
      </c>
    </row>
    <row r="285" spans="1:10" ht="12.75" customHeight="1">
      <c r="A285" s="55" t="str">
        <f>"   "&amp;Labels!B82</f>
        <v xml:space="preserve">   Direct email</v>
      </c>
      <c r="B285" s="76">
        <f>SUM('GM Allocation'!B268:E268,'GM Allocation'!G268:J268)</f>
        <v>0</v>
      </c>
      <c r="C285" s="76">
        <f>SUM('GM Allocation'!B280:E280,'GM Allocation'!G280:J280)</f>
        <v>0</v>
      </c>
      <c r="D285" s="76">
        <f>SUM('GM Allocation'!B292:E292,'GM Allocation'!G292:J292)</f>
        <v>0</v>
      </c>
      <c r="E285" s="76">
        <f>SUM('GM Allocation'!B304:E304,'GM Allocation'!G304:J304)</f>
        <v>0</v>
      </c>
      <c r="F285" s="76">
        <f>SUM('GM Allocation'!B316:E316,'GM Allocation'!G316:J316)</f>
        <v>0</v>
      </c>
      <c r="G285" s="76">
        <f>SUM('GM Allocation'!B328:E328,'GM Allocation'!G328:J328)</f>
        <v>0</v>
      </c>
      <c r="H285" s="76">
        <f>SUM('GM Allocation'!B340:E340,'GM Allocation'!G340:J340)</f>
        <v>0</v>
      </c>
      <c r="I285" s="76">
        <f>SUM('GM Allocation'!B352:E352,'GM Allocation'!G352:J352)</f>
        <v>0</v>
      </c>
      <c r="J285" s="43">
        <f>'Contrib Margin'!B72</f>
        <v>0</v>
      </c>
    </row>
    <row r="286" spans="1:10" ht="12.75" customHeight="1">
      <c r="A286" s="63" t="str">
        <f>"   "&amp;Labels!C80</f>
        <v xml:space="preserve">   Total</v>
      </c>
      <c r="B286" s="77">
        <f t="shared" ref="B286:I286" si="32">SUM(B284:B285)</f>
        <v>0</v>
      </c>
      <c r="C286" s="77">
        <f t="shared" si="32"/>
        <v>0</v>
      </c>
      <c r="D286" s="77">
        <f t="shared" si="32"/>
        <v>0</v>
      </c>
      <c r="E286" s="77">
        <f t="shared" si="32"/>
        <v>0</v>
      </c>
      <c r="F286" s="77">
        <f t="shared" si="32"/>
        <v>0</v>
      </c>
      <c r="G286" s="77">
        <f t="shared" si="32"/>
        <v>0</v>
      </c>
      <c r="H286" s="77">
        <f t="shared" si="32"/>
        <v>0</v>
      </c>
      <c r="I286" s="77">
        <f t="shared" si="32"/>
        <v>0</v>
      </c>
      <c r="J286" s="43">
        <f>'Contrib Margin'!B73</f>
        <v>0</v>
      </c>
    </row>
    <row r="287" spans="1:10" ht="12.75" customHeight="1">
      <c r="A287" s="63" t="str">
        <f>Labels!B104</f>
        <v>Product 10</v>
      </c>
      <c r="B287" s="77"/>
      <c r="C287" s="77"/>
      <c r="D287" s="77"/>
      <c r="E287" s="77"/>
      <c r="F287" s="77"/>
      <c r="G287" s="77"/>
      <c r="H287" s="77"/>
      <c r="I287" s="77"/>
      <c r="J287" s="43"/>
    </row>
    <row r="288" spans="1:10" ht="12.75" customHeight="1">
      <c r="A288" s="55" t="str">
        <f>"   "&amp;Labels!B81</f>
        <v xml:space="preserve">   Website</v>
      </c>
      <c r="B288" s="76">
        <f>SUM('GM Allocation'!B160:E160,'GM Allocation'!G160:J160)</f>
        <v>0</v>
      </c>
      <c r="C288" s="76">
        <f>SUM('GM Allocation'!B172:E172,'GM Allocation'!G172:J172)</f>
        <v>0</v>
      </c>
      <c r="D288" s="76">
        <f>SUM('GM Allocation'!B184:E184,'GM Allocation'!G184:J184)</f>
        <v>0</v>
      </c>
      <c r="E288" s="76">
        <f>SUM('GM Allocation'!B196:E196,'GM Allocation'!G196:J196)</f>
        <v>0</v>
      </c>
      <c r="F288" s="76">
        <f>SUM('GM Allocation'!B208:E208,'GM Allocation'!G208:J208)</f>
        <v>0</v>
      </c>
      <c r="G288" s="76">
        <f>SUM('GM Allocation'!B220:E220,'GM Allocation'!G220:J220)</f>
        <v>0</v>
      </c>
      <c r="H288" s="76">
        <f>SUM('GM Allocation'!B232:E232,'GM Allocation'!G232:J232)</f>
        <v>0</v>
      </c>
      <c r="I288" s="76">
        <f>SUM('GM Allocation'!B244:E244,'GM Allocation'!G244:J244)</f>
        <v>0</v>
      </c>
      <c r="J288" s="43">
        <f>'Contrib Margin'!B75</f>
        <v>0</v>
      </c>
    </row>
    <row r="289" spans="1:10" ht="12.75" customHeight="1">
      <c r="A289" s="55" t="str">
        <f>"   "&amp;Labels!B82</f>
        <v xml:space="preserve">   Direct email</v>
      </c>
      <c r="B289" s="76">
        <f>SUM('GM Allocation'!B269:E269,'GM Allocation'!G269:J269)</f>
        <v>0</v>
      </c>
      <c r="C289" s="76">
        <f>SUM('GM Allocation'!B281:E281,'GM Allocation'!G281:J281)</f>
        <v>0</v>
      </c>
      <c r="D289" s="76">
        <f>SUM('GM Allocation'!B293:E293,'GM Allocation'!G293:J293)</f>
        <v>0</v>
      </c>
      <c r="E289" s="76">
        <f>SUM('GM Allocation'!B305:E305,'GM Allocation'!G305:J305)</f>
        <v>0</v>
      </c>
      <c r="F289" s="76">
        <f>SUM('GM Allocation'!B317:E317,'GM Allocation'!G317:J317)</f>
        <v>0</v>
      </c>
      <c r="G289" s="76">
        <f>SUM('GM Allocation'!B329:E329,'GM Allocation'!G329:J329)</f>
        <v>0</v>
      </c>
      <c r="H289" s="76">
        <f>SUM('GM Allocation'!B341:E341,'GM Allocation'!G341:J341)</f>
        <v>0</v>
      </c>
      <c r="I289" s="76">
        <f>SUM('GM Allocation'!B353:E353,'GM Allocation'!G353:J353)</f>
        <v>0</v>
      </c>
      <c r="J289" s="43">
        <f>'Contrib Margin'!B76</f>
        <v>0</v>
      </c>
    </row>
    <row r="290" spans="1:10" ht="12.75" customHeight="1">
      <c r="A290" s="63" t="str">
        <f>"   "&amp;Labels!C80</f>
        <v xml:space="preserve">   Total</v>
      </c>
      <c r="B290" s="77">
        <f t="shared" ref="B290:I290" si="33">SUM(B288:B289)</f>
        <v>0</v>
      </c>
      <c r="C290" s="77">
        <f t="shared" si="33"/>
        <v>0</v>
      </c>
      <c r="D290" s="77">
        <f t="shared" si="33"/>
        <v>0</v>
      </c>
      <c r="E290" s="77">
        <f t="shared" si="33"/>
        <v>0</v>
      </c>
      <c r="F290" s="77">
        <f t="shared" si="33"/>
        <v>0</v>
      </c>
      <c r="G290" s="77">
        <f t="shared" si="33"/>
        <v>0</v>
      </c>
      <c r="H290" s="77">
        <f t="shared" si="33"/>
        <v>0</v>
      </c>
      <c r="I290" s="77">
        <f t="shared" si="33"/>
        <v>0</v>
      </c>
      <c r="J290" s="43">
        <f>'Contrib Margin'!B77</f>
        <v>0</v>
      </c>
    </row>
    <row r="291" spans="1:10" ht="12.75" customHeight="1">
      <c r="A291" s="17" t="str">
        <f>Labels!C94</f>
        <v>Total</v>
      </c>
      <c r="B291" s="101">
        <f t="shared" ref="B291:I291" si="34">SUM(B254,B258,B262,B266,B270,B274,B278,B282,B286,B290)</f>
        <v>0</v>
      </c>
      <c r="C291" s="101">
        <f t="shared" si="34"/>
        <v>0</v>
      </c>
      <c r="D291" s="101">
        <f t="shared" si="34"/>
        <v>0</v>
      </c>
      <c r="E291" s="101">
        <f t="shared" si="34"/>
        <v>0</v>
      </c>
      <c r="F291" s="101">
        <f t="shared" si="34"/>
        <v>0</v>
      </c>
      <c r="G291" s="101">
        <f t="shared" si="34"/>
        <v>0</v>
      </c>
      <c r="H291" s="101">
        <f t="shared" si="34"/>
        <v>0</v>
      </c>
      <c r="I291" s="101">
        <f t="shared" si="34"/>
        <v>0</v>
      </c>
      <c r="J291" s="80">
        <f>'Contrib Margin'!B14</f>
        <v>0</v>
      </c>
    </row>
    <row r="292" spans="1:10" ht="12.75" customHeight="1">
      <c r="A292" s="55" t="str">
        <f>"   "&amp;Labels!B81</f>
        <v xml:space="preserve">   Website</v>
      </c>
      <c r="B292" s="76">
        <f t="shared" ref="B292:I293" si="35">SUM(B252,B256,B260,B264,B268,B272,B276,B280,B284,B288)</f>
        <v>0</v>
      </c>
      <c r="C292" s="76">
        <f t="shared" si="35"/>
        <v>0</v>
      </c>
      <c r="D292" s="76">
        <f t="shared" si="35"/>
        <v>0</v>
      </c>
      <c r="E292" s="76">
        <f t="shared" si="35"/>
        <v>0</v>
      </c>
      <c r="F292" s="76">
        <f t="shared" si="35"/>
        <v>0</v>
      </c>
      <c r="G292" s="76">
        <f t="shared" si="35"/>
        <v>0</v>
      </c>
      <c r="H292" s="76">
        <f t="shared" si="35"/>
        <v>0</v>
      </c>
      <c r="I292" s="76">
        <f t="shared" si="35"/>
        <v>0</v>
      </c>
      <c r="J292" s="43">
        <f>'Contrib Margin'!B12</f>
        <v>0</v>
      </c>
    </row>
    <row r="293" spans="1:10" ht="12.75" customHeight="1">
      <c r="A293" s="55" t="str">
        <f>"   "&amp;Labels!B82</f>
        <v xml:space="preserve">   Direct email</v>
      </c>
      <c r="B293" s="76">
        <f t="shared" si="35"/>
        <v>0</v>
      </c>
      <c r="C293" s="76">
        <f t="shared" si="35"/>
        <v>0</v>
      </c>
      <c r="D293" s="76">
        <f t="shared" si="35"/>
        <v>0</v>
      </c>
      <c r="E293" s="76">
        <f t="shared" si="35"/>
        <v>0</v>
      </c>
      <c r="F293" s="76">
        <f t="shared" si="35"/>
        <v>0</v>
      </c>
      <c r="G293" s="76">
        <f t="shared" si="35"/>
        <v>0</v>
      </c>
      <c r="H293" s="76">
        <f t="shared" si="35"/>
        <v>0</v>
      </c>
      <c r="I293" s="76">
        <f t="shared" si="35"/>
        <v>0</v>
      </c>
      <c r="J293" s="43">
        <f>'Contrib Margin'!B13</f>
        <v>0</v>
      </c>
    </row>
    <row r="294" spans="1:10" ht="12.75" customHeight="1">
      <c r="A294" s="58" t="str">
        <f>"   "&amp;Labels!C80</f>
        <v xml:space="preserve">   Total</v>
      </c>
      <c r="B294" s="75">
        <f t="shared" ref="B294:I294" si="36">B291</f>
        <v>0</v>
      </c>
      <c r="C294" s="75">
        <f t="shared" si="36"/>
        <v>0</v>
      </c>
      <c r="D294" s="75">
        <f t="shared" si="36"/>
        <v>0</v>
      </c>
      <c r="E294" s="75">
        <f t="shared" si="36"/>
        <v>0</v>
      </c>
      <c r="F294" s="75">
        <f t="shared" si="36"/>
        <v>0</v>
      </c>
      <c r="G294" s="75">
        <f t="shared" si="36"/>
        <v>0</v>
      </c>
      <c r="H294" s="75">
        <f t="shared" si="36"/>
        <v>0</v>
      </c>
      <c r="I294" s="75">
        <f t="shared" si="36"/>
        <v>0</v>
      </c>
      <c r="J294" s="45">
        <f>'Contrib Margin'!B14</f>
        <v>0</v>
      </c>
    </row>
    <row r="295" spans="1:10" ht="12.75" customHeight="1">
      <c r="A295" s="1" t="str">
        <f>Labels!B55</f>
        <v>Sales Gross Margin Alloc</v>
      </c>
    </row>
    <row r="296" spans="1:10" ht="12.75" customHeight="1">
      <c r="A296" s="3" t="str">
        <f>Labels!D95</f>
        <v>Products</v>
      </c>
      <c r="B296" s="27" t="str">
        <f>Labels!B85</f>
        <v>Q 1</v>
      </c>
      <c r="C296" s="28" t="str">
        <f>Labels!B86</f>
        <v>Q 2</v>
      </c>
      <c r="D296" s="28" t="str">
        <f>Labels!B87</f>
        <v>Q 3</v>
      </c>
      <c r="E296" s="28" t="str">
        <f>Labels!B88</f>
        <v>Q 4</v>
      </c>
      <c r="F296" s="28" t="str">
        <f>Labels!B89</f>
        <v>Q 5</v>
      </c>
      <c r="G296" s="28" t="str">
        <f>Labels!B90</f>
        <v>Q 6</v>
      </c>
      <c r="H296" s="28" t="str">
        <f>Labels!B91</f>
        <v>Q 7</v>
      </c>
      <c r="I296" s="28" t="str">
        <f>Labels!B92</f>
        <v>Q 8</v>
      </c>
      <c r="J296" s="39" t="str">
        <f>Labels!C84</f>
        <v>Total</v>
      </c>
    </row>
    <row r="297" spans="1:10" ht="12.75" customHeight="1">
      <c r="A297" s="52" t="str">
        <f>Labels!B95</f>
        <v>Product 1</v>
      </c>
      <c r="B297" s="73"/>
      <c r="C297" s="73"/>
      <c r="D297" s="73"/>
      <c r="E297" s="73"/>
      <c r="F297" s="73"/>
      <c r="G297" s="73"/>
      <c r="H297" s="73"/>
      <c r="I297" s="73"/>
      <c r="J297" s="41"/>
    </row>
    <row r="298" spans="1:10" ht="12.75" customHeight="1">
      <c r="A298" s="55" t="str">
        <f>"   "&amp;Labels!B107</f>
        <v xml:space="preserve">   Seminars</v>
      </c>
      <c r="B298" s="76">
        <f>SUM('GM Allocation'!B483:E483,'GM Allocation'!G483:J483)</f>
        <v>0</v>
      </c>
      <c r="C298" s="76">
        <f>SUM('GM Allocation'!B495:E495,'GM Allocation'!G495:J495)</f>
        <v>0</v>
      </c>
      <c r="D298" s="76">
        <f>SUM('GM Allocation'!B507:E507,'GM Allocation'!G507:J507)</f>
        <v>0</v>
      </c>
      <c r="E298" s="76">
        <f>SUM('GM Allocation'!B519:E519,'GM Allocation'!G519:J519)</f>
        <v>0</v>
      </c>
      <c r="F298" s="76">
        <f>SUM('GM Allocation'!B531:E531,'GM Allocation'!G531:J531)</f>
        <v>0</v>
      </c>
      <c r="G298" s="76">
        <f>SUM('GM Allocation'!B543:E543,'GM Allocation'!G543:J543)</f>
        <v>0</v>
      </c>
      <c r="H298" s="76">
        <f>SUM('GM Allocation'!B555:E555,'GM Allocation'!G555:J555)</f>
        <v>0</v>
      </c>
      <c r="I298" s="76">
        <f>SUM('GM Allocation'!B567:E567,'GM Allocation'!G567:J567)</f>
        <v>0</v>
      </c>
      <c r="J298" s="43">
        <f>'Contrib Margin'!B85</f>
        <v>0</v>
      </c>
    </row>
    <row r="299" spans="1:10" ht="12.75" customHeight="1">
      <c r="A299" s="55" t="str">
        <f>"   "&amp;Labels!B108</f>
        <v xml:space="preserve">   Sales visits</v>
      </c>
      <c r="B299" s="76">
        <f>SUM('GM Allocation'!B592:E592,'GM Allocation'!G592:J592)</f>
        <v>0</v>
      </c>
      <c r="C299" s="76">
        <f>SUM('GM Allocation'!B604:E604,'GM Allocation'!G604:J604)</f>
        <v>0</v>
      </c>
      <c r="D299" s="76">
        <f>SUM('GM Allocation'!B616:E616,'GM Allocation'!G616:J616)</f>
        <v>0</v>
      </c>
      <c r="E299" s="76">
        <f>SUM('GM Allocation'!B628:E628,'GM Allocation'!G628:J628)</f>
        <v>0</v>
      </c>
      <c r="F299" s="76">
        <f>SUM('GM Allocation'!B640:E640,'GM Allocation'!G640:J640)</f>
        <v>0</v>
      </c>
      <c r="G299" s="76">
        <f>SUM('GM Allocation'!B652:E652,'GM Allocation'!G652:J652)</f>
        <v>0</v>
      </c>
      <c r="H299" s="76">
        <f>SUM('GM Allocation'!B664:E664,'GM Allocation'!G664:J664)</f>
        <v>0</v>
      </c>
      <c r="I299" s="76">
        <f>SUM('GM Allocation'!B676:E676,'GM Allocation'!G676:J676)</f>
        <v>0</v>
      </c>
      <c r="J299" s="43">
        <f>'Contrib Margin'!B86</f>
        <v>0</v>
      </c>
    </row>
    <row r="300" spans="1:10" ht="12.75" customHeight="1">
      <c r="A300" s="63" t="str">
        <f>"   "&amp;Labels!C106</f>
        <v xml:space="preserve">   Total</v>
      </c>
      <c r="B300" s="77">
        <f t="shared" ref="B300:I300" si="37">SUM(B298:B299)</f>
        <v>0</v>
      </c>
      <c r="C300" s="77">
        <f t="shared" si="37"/>
        <v>0</v>
      </c>
      <c r="D300" s="77">
        <f t="shared" si="37"/>
        <v>0</v>
      </c>
      <c r="E300" s="77">
        <f t="shared" si="37"/>
        <v>0</v>
      </c>
      <c r="F300" s="77">
        <f t="shared" si="37"/>
        <v>0</v>
      </c>
      <c r="G300" s="77">
        <f t="shared" si="37"/>
        <v>0</v>
      </c>
      <c r="H300" s="77">
        <f t="shared" si="37"/>
        <v>0</v>
      </c>
      <c r="I300" s="77">
        <f t="shared" si="37"/>
        <v>0</v>
      </c>
      <c r="J300" s="43">
        <f>'Contrib Margin'!B87</f>
        <v>0</v>
      </c>
    </row>
    <row r="301" spans="1:10" ht="12.75" customHeight="1">
      <c r="A301" s="63" t="str">
        <f>Labels!B96</f>
        <v>Product 2</v>
      </c>
      <c r="B301" s="77"/>
      <c r="C301" s="77"/>
      <c r="D301" s="77"/>
      <c r="E301" s="77"/>
      <c r="F301" s="77"/>
      <c r="G301" s="77"/>
      <c r="H301" s="77"/>
      <c r="I301" s="77"/>
      <c r="J301" s="43"/>
    </row>
    <row r="302" spans="1:10" ht="12.75" customHeight="1">
      <c r="A302" s="55" t="str">
        <f>"   "&amp;Labels!B107</f>
        <v xml:space="preserve">   Seminars</v>
      </c>
      <c r="B302" s="76">
        <f>SUM('GM Allocation'!B484:E484,'GM Allocation'!G484:J484)</f>
        <v>0</v>
      </c>
      <c r="C302" s="76">
        <f>SUM('GM Allocation'!B496:E496,'GM Allocation'!G496:J496)</f>
        <v>0</v>
      </c>
      <c r="D302" s="76">
        <f>SUM('GM Allocation'!B508:E508,'GM Allocation'!G508:J508)</f>
        <v>0</v>
      </c>
      <c r="E302" s="76">
        <f>SUM('GM Allocation'!B520:E520,'GM Allocation'!G520:J520)</f>
        <v>0</v>
      </c>
      <c r="F302" s="76">
        <f>SUM('GM Allocation'!B532:E532,'GM Allocation'!G532:J532)</f>
        <v>0</v>
      </c>
      <c r="G302" s="76">
        <f>SUM('GM Allocation'!B544:E544,'GM Allocation'!G544:J544)</f>
        <v>0</v>
      </c>
      <c r="H302" s="76">
        <f>SUM('GM Allocation'!B556:E556,'GM Allocation'!G556:J556)</f>
        <v>0</v>
      </c>
      <c r="I302" s="76">
        <f>SUM('GM Allocation'!B568:E568,'GM Allocation'!G568:J568)</f>
        <v>0</v>
      </c>
      <c r="J302" s="43">
        <f>'Contrib Margin'!B89</f>
        <v>0</v>
      </c>
    </row>
    <row r="303" spans="1:10" ht="12.75" customHeight="1">
      <c r="A303" s="55" t="str">
        <f>"   "&amp;Labels!B108</f>
        <v xml:space="preserve">   Sales visits</v>
      </c>
      <c r="B303" s="76">
        <f>SUM('GM Allocation'!B593:E593,'GM Allocation'!G593:J593)</f>
        <v>0</v>
      </c>
      <c r="C303" s="76">
        <f>SUM('GM Allocation'!B605:E605,'GM Allocation'!G605:J605)</f>
        <v>0</v>
      </c>
      <c r="D303" s="76">
        <f>SUM('GM Allocation'!B617:E617,'GM Allocation'!G617:J617)</f>
        <v>0</v>
      </c>
      <c r="E303" s="76">
        <f>SUM('GM Allocation'!B629:E629,'GM Allocation'!G629:J629)</f>
        <v>0</v>
      </c>
      <c r="F303" s="76">
        <f>SUM('GM Allocation'!B641:E641,'GM Allocation'!G641:J641)</f>
        <v>0</v>
      </c>
      <c r="G303" s="76">
        <f>SUM('GM Allocation'!B653:E653,'GM Allocation'!G653:J653)</f>
        <v>0</v>
      </c>
      <c r="H303" s="76">
        <f>SUM('GM Allocation'!B665:E665,'GM Allocation'!G665:J665)</f>
        <v>0</v>
      </c>
      <c r="I303" s="76">
        <f>SUM('GM Allocation'!B677:E677,'GM Allocation'!G677:J677)</f>
        <v>0</v>
      </c>
      <c r="J303" s="43">
        <f>'Contrib Margin'!B90</f>
        <v>0</v>
      </c>
    </row>
    <row r="304" spans="1:10" ht="12.75" customHeight="1">
      <c r="A304" s="63" t="str">
        <f>"   "&amp;Labels!C106</f>
        <v xml:space="preserve">   Total</v>
      </c>
      <c r="B304" s="77">
        <f t="shared" ref="B304:I304" si="38">SUM(B302:B303)</f>
        <v>0</v>
      </c>
      <c r="C304" s="77">
        <f t="shared" si="38"/>
        <v>0</v>
      </c>
      <c r="D304" s="77">
        <f t="shared" si="38"/>
        <v>0</v>
      </c>
      <c r="E304" s="77">
        <f t="shared" si="38"/>
        <v>0</v>
      </c>
      <c r="F304" s="77">
        <f t="shared" si="38"/>
        <v>0</v>
      </c>
      <c r="G304" s="77">
        <f t="shared" si="38"/>
        <v>0</v>
      </c>
      <c r="H304" s="77">
        <f t="shared" si="38"/>
        <v>0</v>
      </c>
      <c r="I304" s="77">
        <f t="shared" si="38"/>
        <v>0</v>
      </c>
      <c r="J304" s="43">
        <f>'Contrib Margin'!B91</f>
        <v>0</v>
      </c>
    </row>
    <row r="305" spans="1:10" ht="12.75" customHeight="1">
      <c r="A305" s="63" t="str">
        <f>Labels!B97</f>
        <v>Product 3</v>
      </c>
      <c r="B305" s="77"/>
      <c r="C305" s="77"/>
      <c r="D305" s="77"/>
      <c r="E305" s="77"/>
      <c r="F305" s="77"/>
      <c r="G305" s="77"/>
      <c r="H305" s="77"/>
      <c r="I305" s="77"/>
      <c r="J305" s="43"/>
    </row>
    <row r="306" spans="1:10" ht="12.75" customHeight="1">
      <c r="A306" s="55" t="str">
        <f>"   "&amp;Labels!B107</f>
        <v xml:space="preserve">   Seminars</v>
      </c>
      <c r="B306" s="76">
        <f>SUM('GM Allocation'!B485:E485,'GM Allocation'!G485:J485)</f>
        <v>0</v>
      </c>
      <c r="C306" s="76">
        <f>SUM('GM Allocation'!B497:E497,'GM Allocation'!G497:J497)</f>
        <v>0</v>
      </c>
      <c r="D306" s="76">
        <f>SUM('GM Allocation'!B509:E509,'GM Allocation'!G509:J509)</f>
        <v>0</v>
      </c>
      <c r="E306" s="76">
        <f>SUM('GM Allocation'!B521:E521,'GM Allocation'!G521:J521)</f>
        <v>0</v>
      </c>
      <c r="F306" s="76">
        <f>SUM('GM Allocation'!B533:E533,'GM Allocation'!G533:J533)</f>
        <v>0</v>
      </c>
      <c r="G306" s="76">
        <f>SUM('GM Allocation'!B545:E545,'GM Allocation'!G545:J545)</f>
        <v>0</v>
      </c>
      <c r="H306" s="76">
        <f>SUM('GM Allocation'!B557:E557,'GM Allocation'!G557:J557)</f>
        <v>0</v>
      </c>
      <c r="I306" s="76">
        <f>SUM('GM Allocation'!B569:E569,'GM Allocation'!G569:J569)</f>
        <v>0</v>
      </c>
      <c r="J306" s="43">
        <f>'Contrib Margin'!B93</f>
        <v>0</v>
      </c>
    </row>
    <row r="307" spans="1:10" ht="12.75" customHeight="1">
      <c r="A307" s="55" t="str">
        <f>"   "&amp;Labels!B108</f>
        <v xml:space="preserve">   Sales visits</v>
      </c>
      <c r="B307" s="76">
        <f>SUM('GM Allocation'!B594:E594,'GM Allocation'!G594:J594)</f>
        <v>0</v>
      </c>
      <c r="C307" s="76">
        <f>SUM('GM Allocation'!B606:E606,'GM Allocation'!G606:J606)</f>
        <v>0</v>
      </c>
      <c r="D307" s="76">
        <f>SUM('GM Allocation'!B618:E618,'GM Allocation'!G618:J618)</f>
        <v>0</v>
      </c>
      <c r="E307" s="76">
        <f>SUM('GM Allocation'!B630:E630,'GM Allocation'!G630:J630)</f>
        <v>0</v>
      </c>
      <c r="F307" s="76">
        <f>SUM('GM Allocation'!B642:E642,'GM Allocation'!G642:J642)</f>
        <v>0</v>
      </c>
      <c r="G307" s="76">
        <f>SUM('GM Allocation'!B654:E654,'GM Allocation'!G654:J654)</f>
        <v>0</v>
      </c>
      <c r="H307" s="76">
        <f>SUM('GM Allocation'!B666:E666,'GM Allocation'!G666:J666)</f>
        <v>0</v>
      </c>
      <c r="I307" s="76">
        <f>SUM('GM Allocation'!B678:E678,'GM Allocation'!G678:J678)</f>
        <v>0</v>
      </c>
      <c r="J307" s="43">
        <f>'Contrib Margin'!B94</f>
        <v>0</v>
      </c>
    </row>
    <row r="308" spans="1:10" ht="12.75" customHeight="1">
      <c r="A308" s="63" t="str">
        <f>"   "&amp;Labels!C106</f>
        <v xml:space="preserve">   Total</v>
      </c>
      <c r="B308" s="77">
        <f t="shared" ref="B308:I308" si="39">SUM(B306:B307)</f>
        <v>0</v>
      </c>
      <c r="C308" s="77">
        <f t="shared" si="39"/>
        <v>0</v>
      </c>
      <c r="D308" s="77">
        <f t="shared" si="39"/>
        <v>0</v>
      </c>
      <c r="E308" s="77">
        <f t="shared" si="39"/>
        <v>0</v>
      </c>
      <c r="F308" s="77">
        <f t="shared" si="39"/>
        <v>0</v>
      </c>
      <c r="G308" s="77">
        <f t="shared" si="39"/>
        <v>0</v>
      </c>
      <c r="H308" s="77">
        <f t="shared" si="39"/>
        <v>0</v>
      </c>
      <c r="I308" s="77">
        <f t="shared" si="39"/>
        <v>0</v>
      </c>
      <c r="J308" s="43">
        <f>'Contrib Margin'!B95</f>
        <v>0</v>
      </c>
    </row>
    <row r="309" spans="1:10" ht="12.75" customHeight="1">
      <c r="A309" s="63" t="str">
        <f>Labels!B98</f>
        <v>Product 4</v>
      </c>
      <c r="B309" s="77"/>
      <c r="C309" s="77"/>
      <c r="D309" s="77"/>
      <c r="E309" s="77"/>
      <c r="F309" s="77"/>
      <c r="G309" s="77"/>
      <c r="H309" s="77"/>
      <c r="I309" s="77"/>
      <c r="J309" s="43"/>
    </row>
    <row r="310" spans="1:10" ht="12.75" customHeight="1">
      <c r="A310" s="55" t="str">
        <f>"   "&amp;Labels!B107</f>
        <v xml:space="preserve">   Seminars</v>
      </c>
      <c r="B310" s="76">
        <f>SUM('GM Allocation'!B486:E486,'GM Allocation'!G486:J486)</f>
        <v>0</v>
      </c>
      <c r="C310" s="76">
        <f>SUM('GM Allocation'!B498:E498,'GM Allocation'!G498:J498)</f>
        <v>0</v>
      </c>
      <c r="D310" s="76">
        <f>SUM('GM Allocation'!B510:E510,'GM Allocation'!G510:J510)</f>
        <v>0</v>
      </c>
      <c r="E310" s="76">
        <f>SUM('GM Allocation'!B522:E522,'GM Allocation'!G522:J522)</f>
        <v>0</v>
      </c>
      <c r="F310" s="76">
        <f>SUM('GM Allocation'!B534:E534,'GM Allocation'!G534:J534)</f>
        <v>0</v>
      </c>
      <c r="G310" s="76">
        <f>SUM('GM Allocation'!B546:E546,'GM Allocation'!G546:J546)</f>
        <v>0</v>
      </c>
      <c r="H310" s="76">
        <f>SUM('GM Allocation'!B558:E558,'GM Allocation'!G558:J558)</f>
        <v>0</v>
      </c>
      <c r="I310" s="76">
        <f>SUM('GM Allocation'!B570:E570,'GM Allocation'!G570:J570)</f>
        <v>0</v>
      </c>
      <c r="J310" s="43">
        <f>'Contrib Margin'!B97</f>
        <v>0</v>
      </c>
    </row>
    <row r="311" spans="1:10" ht="12.75" customHeight="1">
      <c r="A311" s="55" t="str">
        <f>"   "&amp;Labels!B108</f>
        <v xml:space="preserve">   Sales visits</v>
      </c>
      <c r="B311" s="76">
        <f>SUM('GM Allocation'!B595:E595,'GM Allocation'!G595:J595)</f>
        <v>0</v>
      </c>
      <c r="C311" s="76">
        <f>SUM('GM Allocation'!B607:E607,'GM Allocation'!G607:J607)</f>
        <v>0</v>
      </c>
      <c r="D311" s="76">
        <f>SUM('GM Allocation'!B619:E619,'GM Allocation'!G619:J619)</f>
        <v>0</v>
      </c>
      <c r="E311" s="76">
        <f>SUM('GM Allocation'!B631:E631,'GM Allocation'!G631:J631)</f>
        <v>0</v>
      </c>
      <c r="F311" s="76">
        <f>SUM('GM Allocation'!B643:E643,'GM Allocation'!G643:J643)</f>
        <v>0</v>
      </c>
      <c r="G311" s="76">
        <f>SUM('GM Allocation'!B655:E655,'GM Allocation'!G655:J655)</f>
        <v>0</v>
      </c>
      <c r="H311" s="76">
        <f>SUM('GM Allocation'!B667:E667,'GM Allocation'!G667:J667)</f>
        <v>0</v>
      </c>
      <c r="I311" s="76">
        <f>SUM('GM Allocation'!B679:E679,'GM Allocation'!G679:J679)</f>
        <v>0</v>
      </c>
      <c r="J311" s="43">
        <f>'Contrib Margin'!B98</f>
        <v>0</v>
      </c>
    </row>
    <row r="312" spans="1:10" ht="12.75" customHeight="1">
      <c r="A312" s="63" t="str">
        <f>"   "&amp;Labels!C106</f>
        <v xml:space="preserve">   Total</v>
      </c>
      <c r="B312" s="77">
        <f t="shared" ref="B312:I312" si="40">SUM(B310:B311)</f>
        <v>0</v>
      </c>
      <c r="C312" s="77">
        <f t="shared" si="40"/>
        <v>0</v>
      </c>
      <c r="D312" s="77">
        <f t="shared" si="40"/>
        <v>0</v>
      </c>
      <c r="E312" s="77">
        <f t="shared" si="40"/>
        <v>0</v>
      </c>
      <c r="F312" s="77">
        <f t="shared" si="40"/>
        <v>0</v>
      </c>
      <c r="G312" s="77">
        <f t="shared" si="40"/>
        <v>0</v>
      </c>
      <c r="H312" s="77">
        <f t="shared" si="40"/>
        <v>0</v>
      </c>
      <c r="I312" s="77">
        <f t="shared" si="40"/>
        <v>0</v>
      </c>
      <c r="J312" s="43">
        <f>'Contrib Margin'!B99</f>
        <v>0</v>
      </c>
    </row>
    <row r="313" spans="1:10" ht="12.75" customHeight="1">
      <c r="A313" s="63" t="str">
        <f>Labels!B99</f>
        <v>Product 5</v>
      </c>
      <c r="B313" s="77"/>
      <c r="C313" s="77"/>
      <c r="D313" s="77"/>
      <c r="E313" s="77"/>
      <c r="F313" s="77"/>
      <c r="G313" s="77"/>
      <c r="H313" s="77"/>
      <c r="I313" s="77"/>
      <c r="J313" s="43"/>
    </row>
    <row r="314" spans="1:10" ht="12.75" customHeight="1">
      <c r="A314" s="55" t="str">
        <f>"   "&amp;Labels!B107</f>
        <v xml:space="preserve">   Seminars</v>
      </c>
      <c r="B314" s="76">
        <f>SUM('GM Allocation'!B487:E487,'GM Allocation'!G487:J487)</f>
        <v>0</v>
      </c>
      <c r="C314" s="76">
        <f>SUM('GM Allocation'!B499:E499,'GM Allocation'!G499:J499)</f>
        <v>0</v>
      </c>
      <c r="D314" s="76">
        <f>SUM('GM Allocation'!B511:E511,'GM Allocation'!G511:J511)</f>
        <v>0</v>
      </c>
      <c r="E314" s="76">
        <f>SUM('GM Allocation'!B523:E523,'GM Allocation'!G523:J523)</f>
        <v>0</v>
      </c>
      <c r="F314" s="76">
        <f>SUM('GM Allocation'!B535:E535,'GM Allocation'!G535:J535)</f>
        <v>0</v>
      </c>
      <c r="G314" s="76">
        <f>SUM('GM Allocation'!B547:E547,'GM Allocation'!G547:J547)</f>
        <v>0</v>
      </c>
      <c r="H314" s="76">
        <f>SUM('GM Allocation'!B559:E559,'GM Allocation'!G559:J559)</f>
        <v>0</v>
      </c>
      <c r="I314" s="76">
        <f>SUM('GM Allocation'!B571:E571,'GM Allocation'!G571:J571)</f>
        <v>0</v>
      </c>
      <c r="J314" s="43">
        <f>'Contrib Margin'!B101</f>
        <v>0</v>
      </c>
    </row>
    <row r="315" spans="1:10" ht="12.75" customHeight="1">
      <c r="A315" s="55" t="str">
        <f>"   "&amp;Labels!B108</f>
        <v xml:space="preserve">   Sales visits</v>
      </c>
      <c r="B315" s="76">
        <f>SUM('GM Allocation'!B596:E596,'GM Allocation'!G596:J596)</f>
        <v>0</v>
      </c>
      <c r="C315" s="76">
        <f>SUM('GM Allocation'!B608:E608,'GM Allocation'!G608:J608)</f>
        <v>0</v>
      </c>
      <c r="D315" s="76">
        <f>SUM('GM Allocation'!B620:E620,'GM Allocation'!G620:J620)</f>
        <v>0</v>
      </c>
      <c r="E315" s="76">
        <f>SUM('GM Allocation'!B632:E632,'GM Allocation'!G632:J632)</f>
        <v>0</v>
      </c>
      <c r="F315" s="76">
        <f>SUM('GM Allocation'!B644:E644,'GM Allocation'!G644:J644)</f>
        <v>0</v>
      </c>
      <c r="G315" s="76">
        <f>SUM('GM Allocation'!B656:E656,'GM Allocation'!G656:J656)</f>
        <v>0</v>
      </c>
      <c r="H315" s="76">
        <f>SUM('GM Allocation'!B668:E668,'GM Allocation'!G668:J668)</f>
        <v>0</v>
      </c>
      <c r="I315" s="76">
        <f>SUM('GM Allocation'!B680:E680,'GM Allocation'!G680:J680)</f>
        <v>0</v>
      </c>
      <c r="J315" s="43">
        <f>'Contrib Margin'!B102</f>
        <v>0</v>
      </c>
    </row>
    <row r="316" spans="1:10" ht="12.75" customHeight="1">
      <c r="A316" s="63" t="str">
        <f>"   "&amp;Labels!C106</f>
        <v xml:space="preserve">   Total</v>
      </c>
      <c r="B316" s="77">
        <f t="shared" ref="B316:I316" si="41">SUM(B314:B315)</f>
        <v>0</v>
      </c>
      <c r="C316" s="77">
        <f t="shared" si="41"/>
        <v>0</v>
      </c>
      <c r="D316" s="77">
        <f t="shared" si="41"/>
        <v>0</v>
      </c>
      <c r="E316" s="77">
        <f t="shared" si="41"/>
        <v>0</v>
      </c>
      <c r="F316" s="77">
        <f t="shared" si="41"/>
        <v>0</v>
      </c>
      <c r="G316" s="77">
        <f t="shared" si="41"/>
        <v>0</v>
      </c>
      <c r="H316" s="77">
        <f t="shared" si="41"/>
        <v>0</v>
      </c>
      <c r="I316" s="77">
        <f t="shared" si="41"/>
        <v>0</v>
      </c>
      <c r="J316" s="43">
        <f>'Contrib Margin'!B103</f>
        <v>0</v>
      </c>
    </row>
    <row r="317" spans="1:10" ht="12.75" customHeight="1">
      <c r="A317" s="63" t="str">
        <f>Labels!B100</f>
        <v>Product 6</v>
      </c>
      <c r="B317" s="77"/>
      <c r="C317" s="77"/>
      <c r="D317" s="77"/>
      <c r="E317" s="77"/>
      <c r="F317" s="77"/>
      <c r="G317" s="77"/>
      <c r="H317" s="77"/>
      <c r="I317" s="77"/>
      <c r="J317" s="43"/>
    </row>
    <row r="318" spans="1:10" ht="12.75" customHeight="1">
      <c r="A318" s="55" t="str">
        <f>"   "&amp;Labels!B107</f>
        <v xml:space="preserve">   Seminars</v>
      </c>
      <c r="B318" s="76">
        <f>SUM('GM Allocation'!B488:E488,'GM Allocation'!G488:J488)</f>
        <v>0</v>
      </c>
      <c r="C318" s="76">
        <f>SUM('GM Allocation'!B500:E500,'GM Allocation'!G500:J500)</f>
        <v>0</v>
      </c>
      <c r="D318" s="76">
        <f>SUM('GM Allocation'!B512:E512,'GM Allocation'!G512:J512)</f>
        <v>0</v>
      </c>
      <c r="E318" s="76">
        <f>SUM('GM Allocation'!B524:E524,'GM Allocation'!G524:J524)</f>
        <v>0</v>
      </c>
      <c r="F318" s="76">
        <f>SUM('GM Allocation'!B536:E536,'GM Allocation'!G536:J536)</f>
        <v>0</v>
      </c>
      <c r="G318" s="76">
        <f>SUM('GM Allocation'!B548:E548,'GM Allocation'!G548:J548)</f>
        <v>0</v>
      </c>
      <c r="H318" s="76">
        <f>SUM('GM Allocation'!B560:E560,'GM Allocation'!G560:J560)</f>
        <v>0</v>
      </c>
      <c r="I318" s="76">
        <f>SUM('GM Allocation'!B572:E572,'GM Allocation'!G572:J572)</f>
        <v>0</v>
      </c>
      <c r="J318" s="43">
        <f>'Contrib Margin'!B105</f>
        <v>0</v>
      </c>
    </row>
    <row r="319" spans="1:10" ht="12.75" customHeight="1">
      <c r="A319" s="55" t="str">
        <f>"   "&amp;Labels!B108</f>
        <v xml:space="preserve">   Sales visits</v>
      </c>
      <c r="B319" s="76">
        <f>SUM('GM Allocation'!B597:E597,'GM Allocation'!G597:J597)</f>
        <v>0</v>
      </c>
      <c r="C319" s="76">
        <f>SUM('GM Allocation'!B609:E609,'GM Allocation'!G609:J609)</f>
        <v>0</v>
      </c>
      <c r="D319" s="76">
        <f>SUM('GM Allocation'!B621:E621,'GM Allocation'!G621:J621)</f>
        <v>0</v>
      </c>
      <c r="E319" s="76">
        <f>SUM('GM Allocation'!B633:E633,'GM Allocation'!G633:J633)</f>
        <v>0</v>
      </c>
      <c r="F319" s="76">
        <f>SUM('GM Allocation'!B645:E645,'GM Allocation'!G645:J645)</f>
        <v>0</v>
      </c>
      <c r="G319" s="76">
        <f>SUM('GM Allocation'!B657:E657,'GM Allocation'!G657:J657)</f>
        <v>0</v>
      </c>
      <c r="H319" s="76">
        <f>SUM('GM Allocation'!B669:E669,'GM Allocation'!G669:J669)</f>
        <v>0</v>
      </c>
      <c r="I319" s="76">
        <f>SUM('GM Allocation'!B681:E681,'GM Allocation'!G681:J681)</f>
        <v>0</v>
      </c>
      <c r="J319" s="43">
        <f>'Contrib Margin'!B106</f>
        <v>0</v>
      </c>
    </row>
    <row r="320" spans="1:10" ht="12.75" customHeight="1">
      <c r="A320" s="63" t="str">
        <f>"   "&amp;Labels!C106</f>
        <v xml:space="preserve">   Total</v>
      </c>
      <c r="B320" s="77">
        <f t="shared" ref="B320:I320" si="42">SUM(B318:B319)</f>
        <v>0</v>
      </c>
      <c r="C320" s="77">
        <f t="shared" si="42"/>
        <v>0</v>
      </c>
      <c r="D320" s="77">
        <f t="shared" si="42"/>
        <v>0</v>
      </c>
      <c r="E320" s="77">
        <f t="shared" si="42"/>
        <v>0</v>
      </c>
      <c r="F320" s="77">
        <f t="shared" si="42"/>
        <v>0</v>
      </c>
      <c r="G320" s="77">
        <f t="shared" si="42"/>
        <v>0</v>
      </c>
      <c r="H320" s="77">
        <f t="shared" si="42"/>
        <v>0</v>
      </c>
      <c r="I320" s="77">
        <f t="shared" si="42"/>
        <v>0</v>
      </c>
      <c r="J320" s="43">
        <f>'Contrib Margin'!B107</f>
        <v>0</v>
      </c>
    </row>
    <row r="321" spans="1:10" ht="12.75" customHeight="1">
      <c r="A321" s="63" t="str">
        <f>Labels!B101</f>
        <v>Product 7</v>
      </c>
      <c r="B321" s="77"/>
      <c r="C321" s="77"/>
      <c r="D321" s="77"/>
      <c r="E321" s="77"/>
      <c r="F321" s="77"/>
      <c r="G321" s="77"/>
      <c r="H321" s="77"/>
      <c r="I321" s="77"/>
      <c r="J321" s="43"/>
    </row>
    <row r="322" spans="1:10" ht="12.75" customHeight="1">
      <c r="A322" s="55" t="str">
        <f>"   "&amp;Labels!B107</f>
        <v xml:space="preserve">   Seminars</v>
      </c>
      <c r="B322" s="76">
        <f>SUM('GM Allocation'!B489:E489,'GM Allocation'!G489:J489)</f>
        <v>0</v>
      </c>
      <c r="C322" s="76">
        <f>SUM('GM Allocation'!B501:E501,'GM Allocation'!G501:J501)</f>
        <v>0</v>
      </c>
      <c r="D322" s="76">
        <f>SUM('GM Allocation'!B513:E513,'GM Allocation'!G513:J513)</f>
        <v>0</v>
      </c>
      <c r="E322" s="76">
        <f>SUM('GM Allocation'!B525:E525,'GM Allocation'!G525:J525)</f>
        <v>0</v>
      </c>
      <c r="F322" s="76">
        <f>SUM('GM Allocation'!B537:E537,'GM Allocation'!G537:J537)</f>
        <v>0</v>
      </c>
      <c r="G322" s="76">
        <f>SUM('GM Allocation'!B549:E549,'GM Allocation'!G549:J549)</f>
        <v>0</v>
      </c>
      <c r="H322" s="76">
        <f>SUM('GM Allocation'!B561:E561,'GM Allocation'!G561:J561)</f>
        <v>0</v>
      </c>
      <c r="I322" s="76">
        <f>SUM('GM Allocation'!B573:E573,'GM Allocation'!G573:J573)</f>
        <v>0</v>
      </c>
      <c r="J322" s="43">
        <f>'Contrib Margin'!B109</f>
        <v>0</v>
      </c>
    </row>
    <row r="323" spans="1:10" ht="12.75" customHeight="1">
      <c r="A323" s="55" t="str">
        <f>"   "&amp;Labels!B108</f>
        <v xml:space="preserve">   Sales visits</v>
      </c>
      <c r="B323" s="76">
        <f>SUM('GM Allocation'!B598:E598,'GM Allocation'!G598:J598)</f>
        <v>0</v>
      </c>
      <c r="C323" s="76">
        <f>SUM('GM Allocation'!B610:E610,'GM Allocation'!G610:J610)</f>
        <v>0</v>
      </c>
      <c r="D323" s="76">
        <f>SUM('GM Allocation'!B622:E622,'GM Allocation'!G622:J622)</f>
        <v>0</v>
      </c>
      <c r="E323" s="76">
        <f>SUM('GM Allocation'!B634:E634,'GM Allocation'!G634:J634)</f>
        <v>0</v>
      </c>
      <c r="F323" s="76">
        <f>SUM('GM Allocation'!B646:E646,'GM Allocation'!G646:J646)</f>
        <v>0</v>
      </c>
      <c r="G323" s="76">
        <f>SUM('GM Allocation'!B658:E658,'GM Allocation'!G658:J658)</f>
        <v>0</v>
      </c>
      <c r="H323" s="76">
        <f>SUM('GM Allocation'!B670:E670,'GM Allocation'!G670:J670)</f>
        <v>0</v>
      </c>
      <c r="I323" s="76">
        <f>SUM('GM Allocation'!B682:E682,'GM Allocation'!G682:J682)</f>
        <v>0</v>
      </c>
      <c r="J323" s="43">
        <f>'Contrib Margin'!B110</f>
        <v>0</v>
      </c>
    </row>
    <row r="324" spans="1:10" ht="12.75" customHeight="1">
      <c r="A324" s="63" t="str">
        <f>"   "&amp;Labels!C106</f>
        <v xml:space="preserve">   Total</v>
      </c>
      <c r="B324" s="77">
        <f t="shared" ref="B324:I324" si="43">SUM(B322:B323)</f>
        <v>0</v>
      </c>
      <c r="C324" s="77">
        <f t="shared" si="43"/>
        <v>0</v>
      </c>
      <c r="D324" s="77">
        <f t="shared" si="43"/>
        <v>0</v>
      </c>
      <c r="E324" s="77">
        <f t="shared" si="43"/>
        <v>0</v>
      </c>
      <c r="F324" s="77">
        <f t="shared" si="43"/>
        <v>0</v>
      </c>
      <c r="G324" s="77">
        <f t="shared" si="43"/>
        <v>0</v>
      </c>
      <c r="H324" s="77">
        <f t="shared" si="43"/>
        <v>0</v>
      </c>
      <c r="I324" s="77">
        <f t="shared" si="43"/>
        <v>0</v>
      </c>
      <c r="J324" s="43">
        <f>'Contrib Margin'!B111</f>
        <v>0</v>
      </c>
    </row>
    <row r="325" spans="1:10" ht="12.75" customHeight="1">
      <c r="A325" s="63" t="str">
        <f>Labels!B102</f>
        <v>Product 8</v>
      </c>
      <c r="B325" s="77"/>
      <c r="C325" s="77"/>
      <c r="D325" s="77"/>
      <c r="E325" s="77"/>
      <c r="F325" s="77"/>
      <c r="G325" s="77"/>
      <c r="H325" s="77"/>
      <c r="I325" s="77"/>
      <c r="J325" s="43"/>
    </row>
    <row r="326" spans="1:10" ht="12.75" customHeight="1">
      <c r="A326" s="55" t="str">
        <f>"   "&amp;Labels!B107</f>
        <v xml:space="preserve">   Seminars</v>
      </c>
      <c r="B326" s="76">
        <f>SUM('GM Allocation'!B490:E490,'GM Allocation'!G490:J490)</f>
        <v>0</v>
      </c>
      <c r="C326" s="76">
        <f>SUM('GM Allocation'!B502:E502,'GM Allocation'!G502:J502)</f>
        <v>0</v>
      </c>
      <c r="D326" s="76">
        <f>SUM('GM Allocation'!B514:E514,'GM Allocation'!G514:J514)</f>
        <v>0</v>
      </c>
      <c r="E326" s="76">
        <f>SUM('GM Allocation'!B526:E526,'GM Allocation'!G526:J526)</f>
        <v>0</v>
      </c>
      <c r="F326" s="76">
        <f>SUM('GM Allocation'!B538:E538,'GM Allocation'!G538:J538)</f>
        <v>0</v>
      </c>
      <c r="G326" s="76">
        <f>SUM('GM Allocation'!B550:E550,'GM Allocation'!G550:J550)</f>
        <v>0</v>
      </c>
      <c r="H326" s="76">
        <f>SUM('GM Allocation'!B562:E562,'GM Allocation'!G562:J562)</f>
        <v>0</v>
      </c>
      <c r="I326" s="76">
        <f>SUM('GM Allocation'!B574:E574,'GM Allocation'!G574:J574)</f>
        <v>0</v>
      </c>
      <c r="J326" s="43">
        <f>'Contrib Margin'!B113</f>
        <v>0</v>
      </c>
    </row>
    <row r="327" spans="1:10" ht="12.75" customHeight="1">
      <c r="A327" s="55" t="str">
        <f>"   "&amp;Labels!B108</f>
        <v xml:space="preserve">   Sales visits</v>
      </c>
      <c r="B327" s="76">
        <f>SUM('GM Allocation'!B599:E599,'GM Allocation'!G599:J599)</f>
        <v>0</v>
      </c>
      <c r="C327" s="76">
        <f>SUM('GM Allocation'!B611:E611,'GM Allocation'!G611:J611)</f>
        <v>0</v>
      </c>
      <c r="D327" s="76">
        <f>SUM('GM Allocation'!B623:E623,'GM Allocation'!G623:J623)</f>
        <v>0</v>
      </c>
      <c r="E327" s="76">
        <f>SUM('GM Allocation'!B635:E635,'GM Allocation'!G635:J635)</f>
        <v>0</v>
      </c>
      <c r="F327" s="76">
        <f>SUM('GM Allocation'!B647:E647,'GM Allocation'!G647:J647)</f>
        <v>0</v>
      </c>
      <c r="G327" s="76">
        <f>SUM('GM Allocation'!B659:E659,'GM Allocation'!G659:J659)</f>
        <v>0</v>
      </c>
      <c r="H327" s="76">
        <f>SUM('GM Allocation'!B671:E671,'GM Allocation'!G671:J671)</f>
        <v>0</v>
      </c>
      <c r="I327" s="76">
        <f>SUM('GM Allocation'!B683:E683,'GM Allocation'!G683:J683)</f>
        <v>0</v>
      </c>
      <c r="J327" s="43">
        <f>'Contrib Margin'!B114</f>
        <v>0</v>
      </c>
    </row>
    <row r="328" spans="1:10" ht="12.75" customHeight="1">
      <c r="A328" s="63" t="str">
        <f>"   "&amp;Labels!C106</f>
        <v xml:space="preserve">   Total</v>
      </c>
      <c r="B328" s="77">
        <f t="shared" ref="B328:I328" si="44">SUM(B326:B327)</f>
        <v>0</v>
      </c>
      <c r="C328" s="77">
        <f t="shared" si="44"/>
        <v>0</v>
      </c>
      <c r="D328" s="77">
        <f t="shared" si="44"/>
        <v>0</v>
      </c>
      <c r="E328" s="77">
        <f t="shared" si="44"/>
        <v>0</v>
      </c>
      <c r="F328" s="77">
        <f t="shared" si="44"/>
        <v>0</v>
      </c>
      <c r="G328" s="77">
        <f t="shared" si="44"/>
        <v>0</v>
      </c>
      <c r="H328" s="77">
        <f t="shared" si="44"/>
        <v>0</v>
      </c>
      <c r="I328" s="77">
        <f t="shared" si="44"/>
        <v>0</v>
      </c>
      <c r="J328" s="43">
        <f>'Contrib Margin'!B115</f>
        <v>0</v>
      </c>
    </row>
    <row r="329" spans="1:10" ht="12.75" customHeight="1">
      <c r="A329" s="63" t="str">
        <f>Labels!B103</f>
        <v>Product 9</v>
      </c>
      <c r="B329" s="77"/>
      <c r="C329" s="77"/>
      <c r="D329" s="77"/>
      <c r="E329" s="77"/>
      <c r="F329" s="77"/>
      <c r="G329" s="77"/>
      <c r="H329" s="77"/>
      <c r="I329" s="77"/>
      <c r="J329" s="43"/>
    </row>
    <row r="330" spans="1:10" ht="12.75" customHeight="1">
      <c r="A330" s="55" t="str">
        <f>"   "&amp;Labels!B107</f>
        <v xml:space="preserve">   Seminars</v>
      </c>
      <c r="B330" s="76">
        <f>SUM('GM Allocation'!B491:E491,'GM Allocation'!G491:J491)</f>
        <v>0</v>
      </c>
      <c r="C330" s="76">
        <f>SUM('GM Allocation'!B503:E503,'GM Allocation'!G503:J503)</f>
        <v>0</v>
      </c>
      <c r="D330" s="76">
        <f>SUM('GM Allocation'!B515:E515,'GM Allocation'!G515:J515)</f>
        <v>0</v>
      </c>
      <c r="E330" s="76">
        <f>SUM('GM Allocation'!B527:E527,'GM Allocation'!G527:J527)</f>
        <v>0</v>
      </c>
      <c r="F330" s="76">
        <f>SUM('GM Allocation'!B539:E539,'GM Allocation'!G539:J539)</f>
        <v>0</v>
      </c>
      <c r="G330" s="76">
        <f>SUM('GM Allocation'!B551:E551,'GM Allocation'!G551:J551)</f>
        <v>0</v>
      </c>
      <c r="H330" s="76">
        <f>SUM('GM Allocation'!B563:E563,'GM Allocation'!G563:J563)</f>
        <v>0</v>
      </c>
      <c r="I330" s="76">
        <f>SUM('GM Allocation'!B575:E575,'GM Allocation'!G575:J575)</f>
        <v>0</v>
      </c>
      <c r="J330" s="43">
        <f>'Contrib Margin'!B117</f>
        <v>0</v>
      </c>
    </row>
    <row r="331" spans="1:10" ht="12.75" customHeight="1">
      <c r="A331" s="55" t="str">
        <f>"   "&amp;Labels!B108</f>
        <v xml:space="preserve">   Sales visits</v>
      </c>
      <c r="B331" s="76">
        <f>SUM('GM Allocation'!B600:E600,'GM Allocation'!G600:J600)</f>
        <v>0</v>
      </c>
      <c r="C331" s="76">
        <f>SUM('GM Allocation'!B612:E612,'GM Allocation'!G612:J612)</f>
        <v>0</v>
      </c>
      <c r="D331" s="76">
        <f>SUM('GM Allocation'!B624:E624,'GM Allocation'!G624:J624)</f>
        <v>0</v>
      </c>
      <c r="E331" s="76">
        <f>SUM('GM Allocation'!B636:E636,'GM Allocation'!G636:J636)</f>
        <v>0</v>
      </c>
      <c r="F331" s="76">
        <f>SUM('GM Allocation'!B648:E648,'GM Allocation'!G648:J648)</f>
        <v>0</v>
      </c>
      <c r="G331" s="76">
        <f>SUM('GM Allocation'!B660:E660,'GM Allocation'!G660:J660)</f>
        <v>0</v>
      </c>
      <c r="H331" s="76">
        <f>SUM('GM Allocation'!B672:E672,'GM Allocation'!G672:J672)</f>
        <v>0</v>
      </c>
      <c r="I331" s="76">
        <f>SUM('GM Allocation'!B684:E684,'GM Allocation'!G684:J684)</f>
        <v>0</v>
      </c>
      <c r="J331" s="43">
        <f>'Contrib Margin'!B118</f>
        <v>0</v>
      </c>
    </row>
    <row r="332" spans="1:10" ht="12.75" customHeight="1">
      <c r="A332" s="63" t="str">
        <f>"   "&amp;Labels!C106</f>
        <v xml:space="preserve">   Total</v>
      </c>
      <c r="B332" s="77">
        <f t="shared" ref="B332:I332" si="45">SUM(B330:B331)</f>
        <v>0</v>
      </c>
      <c r="C332" s="77">
        <f t="shared" si="45"/>
        <v>0</v>
      </c>
      <c r="D332" s="77">
        <f t="shared" si="45"/>
        <v>0</v>
      </c>
      <c r="E332" s="77">
        <f t="shared" si="45"/>
        <v>0</v>
      </c>
      <c r="F332" s="77">
        <f t="shared" si="45"/>
        <v>0</v>
      </c>
      <c r="G332" s="77">
        <f t="shared" si="45"/>
        <v>0</v>
      </c>
      <c r="H332" s="77">
        <f t="shared" si="45"/>
        <v>0</v>
      </c>
      <c r="I332" s="77">
        <f t="shared" si="45"/>
        <v>0</v>
      </c>
      <c r="J332" s="43">
        <f>'Contrib Margin'!B119</f>
        <v>0</v>
      </c>
    </row>
    <row r="333" spans="1:10" ht="12.75" customHeight="1">
      <c r="A333" s="63" t="str">
        <f>Labels!B104</f>
        <v>Product 10</v>
      </c>
      <c r="B333" s="77"/>
      <c r="C333" s="77"/>
      <c r="D333" s="77"/>
      <c r="E333" s="77"/>
      <c r="F333" s="77"/>
      <c r="G333" s="77"/>
      <c r="H333" s="77"/>
      <c r="I333" s="77"/>
      <c r="J333" s="43"/>
    </row>
    <row r="334" spans="1:10" ht="12.75" customHeight="1">
      <c r="A334" s="55" t="str">
        <f>"   "&amp;Labels!B107</f>
        <v xml:space="preserve">   Seminars</v>
      </c>
      <c r="B334" s="76">
        <f>SUM('GM Allocation'!B492:E492,'GM Allocation'!G492:J492)</f>
        <v>0</v>
      </c>
      <c r="C334" s="76">
        <f>SUM('GM Allocation'!B504:E504,'GM Allocation'!G504:J504)</f>
        <v>0</v>
      </c>
      <c r="D334" s="76">
        <f>SUM('GM Allocation'!B516:E516,'GM Allocation'!G516:J516)</f>
        <v>0</v>
      </c>
      <c r="E334" s="76">
        <f>SUM('GM Allocation'!B528:E528,'GM Allocation'!G528:J528)</f>
        <v>0</v>
      </c>
      <c r="F334" s="76">
        <f>SUM('GM Allocation'!B540:E540,'GM Allocation'!G540:J540)</f>
        <v>0</v>
      </c>
      <c r="G334" s="76">
        <f>SUM('GM Allocation'!B552:E552,'GM Allocation'!G552:J552)</f>
        <v>0</v>
      </c>
      <c r="H334" s="76">
        <f>SUM('GM Allocation'!B564:E564,'GM Allocation'!G564:J564)</f>
        <v>0</v>
      </c>
      <c r="I334" s="76">
        <f>SUM('GM Allocation'!B576:E576,'GM Allocation'!G576:J576)</f>
        <v>0</v>
      </c>
      <c r="J334" s="43">
        <f>'Contrib Margin'!B121</f>
        <v>0</v>
      </c>
    </row>
    <row r="335" spans="1:10" ht="12.75" customHeight="1">
      <c r="A335" s="55" t="str">
        <f>"   "&amp;Labels!B108</f>
        <v xml:space="preserve">   Sales visits</v>
      </c>
      <c r="B335" s="76">
        <f>SUM('GM Allocation'!B601:E601,'GM Allocation'!G601:J601)</f>
        <v>0</v>
      </c>
      <c r="C335" s="76">
        <f>SUM('GM Allocation'!B613:E613,'GM Allocation'!G613:J613)</f>
        <v>0</v>
      </c>
      <c r="D335" s="76">
        <f>SUM('GM Allocation'!B625:E625,'GM Allocation'!G625:J625)</f>
        <v>0</v>
      </c>
      <c r="E335" s="76">
        <f>SUM('GM Allocation'!B637:E637,'GM Allocation'!G637:J637)</f>
        <v>0</v>
      </c>
      <c r="F335" s="76">
        <f>SUM('GM Allocation'!B649:E649,'GM Allocation'!G649:J649)</f>
        <v>0</v>
      </c>
      <c r="G335" s="76">
        <f>SUM('GM Allocation'!B661:E661,'GM Allocation'!G661:J661)</f>
        <v>0</v>
      </c>
      <c r="H335" s="76">
        <f>SUM('GM Allocation'!B673:E673,'GM Allocation'!G673:J673)</f>
        <v>0</v>
      </c>
      <c r="I335" s="76">
        <f>SUM('GM Allocation'!B685:E685,'GM Allocation'!G685:J685)</f>
        <v>0</v>
      </c>
      <c r="J335" s="43">
        <f>'Contrib Margin'!B122</f>
        <v>0</v>
      </c>
    </row>
    <row r="336" spans="1:10" ht="12.75" customHeight="1">
      <c r="A336" s="63" t="str">
        <f>"   "&amp;Labels!C106</f>
        <v xml:space="preserve">   Total</v>
      </c>
      <c r="B336" s="77">
        <f t="shared" ref="B336:I336" si="46">SUM(B334:B335)</f>
        <v>0</v>
      </c>
      <c r="C336" s="77">
        <f t="shared" si="46"/>
        <v>0</v>
      </c>
      <c r="D336" s="77">
        <f t="shared" si="46"/>
        <v>0</v>
      </c>
      <c r="E336" s="77">
        <f t="shared" si="46"/>
        <v>0</v>
      </c>
      <c r="F336" s="77">
        <f t="shared" si="46"/>
        <v>0</v>
      </c>
      <c r="G336" s="77">
        <f t="shared" si="46"/>
        <v>0</v>
      </c>
      <c r="H336" s="77">
        <f t="shared" si="46"/>
        <v>0</v>
      </c>
      <c r="I336" s="77">
        <f t="shared" si="46"/>
        <v>0</v>
      </c>
      <c r="J336" s="43">
        <f>'Contrib Margin'!B123</f>
        <v>0</v>
      </c>
    </row>
    <row r="337" spans="1:10" ht="12.75" customHeight="1">
      <c r="A337" s="17" t="str">
        <f>Labels!C94</f>
        <v>Total</v>
      </c>
      <c r="B337" s="101">
        <f t="shared" ref="B337:I337" si="47">SUM(B300,B304,B308,B312,B316,B320,B324,B328,B332,B336)</f>
        <v>0</v>
      </c>
      <c r="C337" s="101">
        <f t="shared" si="47"/>
        <v>0</v>
      </c>
      <c r="D337" s="101">
        <f t="shared" si="47"/>
        <v>0</v>
      </c>
      <c r="E337" s="101">
        <f t="shared" si="47"/>
        <v>0</v>
      </c>
      <c r="F337" s="101">
        <f t="shared" si="47"/>
        <v>0</v>
      </c>
      <c r="G337" s="101">
        <f t="shared" si="47"/>
        <v>0</v>
      </c>
      <c r="H337" s="101">
        <f t="shared" si="47"/>
        <v>0</v>
      </c>
      <c r="I337" s="101">
        <f t="shared" si="47"/>
        <v>0</v>
      </c>
      <c r="J337" s="80">
        <f>'Contrib Margin'!B19</f>
        <v>0</v>
      </c>
    </row>
    <row r="338" spans="1:10" ht="12.75" customHeight="1">
      <c r="A338" s="55" t="str">
        <f>"   "&amp;Labels!B107</f>
        <v xml:space="preserve">   Seminars</v>
      </c>
      <c r="B338" s="76">
        <f t="shared" ref="B338:I339" si="48">SUM(B298,B302,B306,B310,B314,B318,B322,B326,B330,B334)</f>
        <v>0</v>
      </c>
      <c r="C338" s="76">
        <f t="shared" si="48"/>
        <v>0</v>
      </c>
      <c r="D338" s="76">
        <f t="shared" si="48"/>
        <v>0</v>
      </c>
      <c r="E338" s="76">
        <f t="shared" si="48"/>
        <v>0</v>
      </c>
      <c r="F338" s="76">
        <f t="shared" si="48"/>
        <v>0</v>
      </c>
      <c r="G338" s="76">
        <f t="shared" si="48"/>
        <v>0</v>
      </c>
      <c r="H338" s="76">
        <f t="shared" si="48"/>
        <v>0</v>
      </c>
      <c r="I338" s="76">
        <f t="shared" si="48"/>
        <v>0</v>
      </c>
      <c r="J338" s="43">
        <f>'Contrib Margin'!B17</f>
        <v>0</v>
      </c>
    </row>
    <row r="339" spans="1:10" ht="12.75" customHeight="1">
      <c r="A339" s="55" t="str">
        <f>"   "&amp;Labels!B108</f>
        <v xml:space="preserve">   Sales visits</v>
      </c>
      <c r="B339" s="76">
        <f t="shared" si="48"/>
        <v>0</v>
      </c>
      <c r="C339" s="76">
        <f t="shared" si="48"/>
        <v>0</v>
      </c>
      <c r="D339" s="76">
        <f t="shared" si="48"/>
        <v>0</v>
      </c>
      <c r="E339" s="76">
        <f t="shared" si="48"/>
        <v>0</v>
      </c>
      <c r="F339" s="76">
        <f t="shared" si="48"/>
        <v>0</v>
      </c>
      <c r="G339" s="76">
        <f t="shared" si="48"/>
        <v>0</v>
      </c>
      <c r="H339" s="76">
        <f t="shared" si="48"/>
        <v>0</v>
      </c>
      <c r="I339" s="76">
        <f t="shared" si="48"/>
        <v>0</v>
      </c>
      <c r="J339" s="43">
        <f>'Contrib Margin'!B18</f>
        <v>0</v>
      </c>
    </row>
    <row r="340" spans="1:10" ht="12.75" customHeight="1">
      <c r="A340" s="58" t="str">
        <f>"   "&amp;Labels!C106</f>
        <v xml:space="preserve">   Total</v>
      </c>
      <c r="B340" s="75">
        <f t="shared" ref="B340:I340" si="49">B337</f>
        <v>0</v>
      </c>
      <c r="C340" s="75">
        <f t="shared" si="49"/>
        <v>0</v>
      </c>
      <c r="D340" s="75">
        <f t="shared" si="49"/>
        <v>0</v>
      </c>
      <c r="E340" s="75">
        <f t="shared" si="49"/>
        <v>0</v>
      </c>
      <c r="F340" s="75">
        <f t="shared" si="49"/>
        <v>0</v>
      </c>
      <c r="G340" s="75">
        <f t="shared" si="49"/>
        <v>0</v>
      </c>
      <c r="H340" s="75">
        <f t="shared" si="49"/>
        <v>0</v>
      </c>
      <c r="I340" s="75">
        <f t="shared" si="49"/>
        <v>0</v>
      </c>
      <c r="J340" s="45">
        <f>'Contrib Margin'!B19</f>
        <v>0</v>
      </c>
    </row>
  </sheetData>
  <mergeCells count="2">
    <mergeCell ref="A1:F1"/>
    <mergeCell ref="A2:F2"/>
  </mergeCells>
  <pageMargins left="0.25" right="0.25" top="0.5" bottom="0.5" header="0.5" footer="0.5"/>
  <pageSetup paperSize="9" fitToHeight="32767" orientation="landscape" horizontalDpi="0" verticalDpi="0" copies="0"/>
  <headerFooter alignWithMargins="0"/>
  <legacyDrawing r:id="rId1"/>
</worksheet>
</file>

<file path=xl/worksheets/sheet16.xml><?xml version="1.0" encoding="utf-8"?>
<worksheet xmlns="http://schemas.openxmlformats.org/spreadsheetml/2006/main" xmlns:r="http://schemas.openxmlformats.org/officeDocument/2006/relationships">
  <sheetPr>
    <outlinePr summaryBelow="0" summaryRight="0"/>
    <pageSetUpPr fitToPage="1"/>
  </sheetPr>
  <dimension ref="A1:F108"/>
  <sheetViews>
    <sheetView zoomScaleNormal="100" workbookViewId="0">
      <selection sqref="A1:F1"/>
    </sheetView>
  </sheetViews>
  <sheetFormatPr defaultRowHeight="12.75" customHeight="1"/>
  <cols>
    <col min="1" max="1" width="22" customWidth="1"/>
    <col min="2" max="2" width="20" customWidth="1"/>
    <col min="3" max="3" width="12.42578125" customWidth="1"/>
    <col min="4" max="4" width="13.28515625" customWidth="1"/>
    <col min="5" max="5" width="60.7109375" style="142" customWidth="1"/>
    <col min="6" max="6" width="12.42578125" customWidth="1"/>
  </cols>
  <sheetData>
    <row r="1" spans="1:6" ht="12.75" customHeight="1">
      <c r="A1" s="169" t="str">
        <f>Inputs!D7</f>
        <v>ABC Corp.</v>
      </c>
      <c r="B1" s="169"/>
      <c r="C1" s="169"/>
      <c r="D1" s="169"/>
      <c r="E1" s="171"/>
      <c r="F1" s="169"/>
    </row>
    <row r="2" spans="1:6" ht="12.75" customHeight="1">
      <c r="A2" s="169" t="str">
        <f>"Marketing &amp; Sales"&amp;" Program Margins"</f>
        <v>Marketing &amp; Sales Program Margins</v>
      </c>
      <c r="B2" s="169"/>
      <c r="C2" s="169"/>
      <c r="D2" s="169"/>
      <c r="E2" s="171"/>
      <c r="F2" s="169"/>
    </row>
    <row r="3" spans="1:6" ht="12.75" customHeight="1">
      <c r="A3" s="131" t="s">
        <v>2130</v>
      </c>
      <c r="B3" s="131" t="s">
        <v>1089</v>
      </c>
      <c r="C3" s="131"/>
      <c r="D3" s="131"/>
      <c r="E3" s="140" t="s">
        <v>1133</v>
      </c>
    </row>
    <row r="4" spans="1:6" ht="33.75" customHeight="1">
      <c r="A4" s="132" t="s">
        <v>2226</v>
      </c>
      <c r="B4" s="133" t="s">
        <v>1524</v>
      </c>
      <c r="C4" s="134"/>
      <c r="D4" s="134"/>
      <c r="E4" s="141" t="s">
        <v>1977</v>
      </c>
    </row>
    <row r="5" spans="1:6" ht="22.5" customHeight="1">
      <c r="A5" s="132" t="s">
        <v>2478</v>
      </c>
      <c r="B5" s="133" t="s">
        <v>1987</v>
      </c>
      <c r="C5" s="134"/>
      <c r="D5" s="134"/>
      <c r="E5" s="141" t="s">
        <v>109</v>
      </c>
    </row>
    <row r="6" spans="1:6" ht="12.75" customHeight="1">
      <c r="A6" s="132" t="s">
        <v>2149</v>
      </c>
      <c r="B6" s="133" t="s">
        <v>214</v>
      </c>
      <c r="C6" s="134"/>
      <c r="D6" s="134"/>
      <c r="E6" s="141" t="s">
        <v>2193</v>
      </c>
    </row>
    <row r="7" spans="1:6" ht="12.75" customHeight="1">
      <c r="A7" s="132" t="s">
        <v>2582</v>
      </c>
      <c r="B7" s="133" t="s">
        <v>1185</v>
      </c>
      <c r="C7" s="134"/>
      <c r="D7" s="134"/>
      <c r="E7" s="141" t="s">
        <v>2247</v>
      </c>
    </row>
    <row r="8" spans="1:6" ht="12.75" customHeight="1">
      <c r="A8" s="132" t="s">
        <v>2222</v>
      </c>
      <c r="B8" s="133" t="s">
        <v>852</v>
      </c>
      <c r="C8" s="134"/>
      <c r="D8" s="134"/>
      <c r="E8" s="141"/>
    </row>
    <row r="9" spans="1:6" ht="12.75" customHeight="1">
      <c r="A9" s="132" t="s">
        <v>1023</v>
      </c>
      <c r="B9" s="133" t="s">
        <v>1188</v>
      </c>
      <c r="C9" s="134"/>
      <c r="D9" s="134"/>
      <c r="E9" s="141" t="s">
        <v>1929</v>
      </c>
    </row>
    <row r="10" spans="1:6" ht="12.75" customHeight="1">
      <c r="A10" s="132" t="s">
        <v>380</v>
      </c>
      <c r="B10" s="133" t="s">
        <v>1359</v>
      </c>
      <c r="C10" s="134"/>
      <c r="D10" s="134"/>
      <c r="E10" s="141" t="s">
        <v>2053</v>
      </c>
    </row>
    <row r="11" spans="1:6" ht="12.75" customHeight="1">
      <c r="A11" s="132" t="s">
        <v>1654</v>
      </c>
      <c r="B11" s="133" t="s">
        <v>1538</v>
      </c>
      <c r="C11" s="134"/>
      <c r="D11" s="134"/>
      <c r="E11" s="141" t="s">
        <v>2053</v>
      </c>
    </row>
    <row r="12" spans="1:6" ht="12.75" customHeight="1">
      <c r="A12" s="132" t="s">
        <v>1189</v>
      </c>
      <c r="B12" s="133" t="s">
        <v>453</v>
      </c>
      <c r="C12" s="134"/>
      <c r="D12" s="134"/>
      <c r="E12" s="141" t="s">
        <v>1826</v>
      </c>
    </row>
    <row r="13" spans="1:6" ht="22.5" customHeight="1">
      <c r="A13" s="132" t="s">
        <v>1680</v>
      </c>
      <c r="B13" s="133" t="s">
        <v>2035</v>
      </c>
      <c r="C13" s="134"/>
      <c r="D13" s="134"/>
      <c r="E13" s="141" t="s">
        <v>1874</v>
      </c>
    </row>
    <row r="14" spans="1:6" ht="45.75" customHeight="1">
      <c r="A14" s="132" t="s">
        <v>372</v>
      </c>
      <c r="B14" s="133" t="s">
        <v>1161</v>
      </c>
      <c r="C14" s="134"/>
      <c r="D14" s="134"/>
      <c r="E14" s="141" t="s">
        <v>52</v>
      </c>
    </row>
    <row r="15" spans="1:6" ht="22.5" customHeight="1">
      <c r="A15" s="132" t="s">
        <v>33</v>
      </c>
      <c r="B15" s="133" t="s">
        <v>83</v>
      </c>
      <c r="C15" s="134"/>
      <c r="D15" s="134"/>
      <c r="E15" s="141" t="s">
        <v>1469</v>
      </c>
    </row>
    <row r="16" spans="1:6" ht="22.5" customHeight="1">
      <c r="A16" s="132" t="s">
        <v>1180</v>
      </c>
      <c r="B16" s="133" t="s">
        <v>1915</v>
      </c>
      <c r="C16" s="134"/>
      <c r="D16" s="134"/>
      <c r="E16" s="141" t="s">
        <v>1901</v>
      </c>
    </row>
    <row r="17" spans="1:5" ht="12.75" customHeight="1">
      <c r="A17" s="132" t="s">
        <v>1749</v>
      </c>
      <c r="B17" s="133" t="s">
        <v>327</v>
      </c>
      <c r="C17" s="134"/>
      <c r="D17" s="134"/>
      <c r="E17" s="141" t="s">
        <v>1065</v>
      </c>
    </row>
    <row r="18" spans="1:5" ht="12.75" customHeight="1">
      <c r="A18" s="132" t="s">
        <v>336</v>
      </c>
      <c r="B18" s="133" t="s">
        <v>2132</v>
      </c>
      <c r="C18" s="134"/>
      <c r="D18" s="134"/>
      <c r="E18" s="141" t="s">
        <v>1473</v>
      </c>
    </row>
    <row r="19" spans="1:5" ht="12.75" customHeight="1">
      <c r="A19" s="132" t="s">
        <v>1087</v>
      </c>
      <c r="B19" s="133" t="s">
        <v>2132</v>
      </c>
      <c r="C19" s="134"/>
      <c r="D19" s="134"/>
      <c r="E19" s="141" t="s">
        <v>1508</v>
      </c>
    </row>
    <row r="20" spans="1:5" ht="12.75" customHeight="1">
      <c r="A20" s="132" t="s">
        <v>71</v>
      </c>
      <c r="B20" s="133" t="s">
        <v>327</v>
      </c>
      <c r="C20" s="134"/>
      <c r="D20" s="134"/>
      <c r="E20" s="141" t="s">
        <v>2158</v>
      </c>
    </row>
    <row r="21" spans="1:5" ht="22.5" customHeight="1">
      <c r="A21" s="132" t="s">
        <v>1246</v>
      </c>
      <c r="B21" s="133" t="s">
        <v>2411</v>
      </c>
      <c r="C21" s="134"/>
      <c r="D21" s="134"/>
      <c r="E21" s="141" t="s">
        <v>210</v>
      </c>
    </row>
    <row r="22" spans="1:5" ht="22.5" customHeight="1">
      <c r="A22" s="132" t="s">
        <v>775</v>
      </c>
      <c r="B22" s="133" t="s">
        <v>2411</v>
      </c>
      <c r="C22" s="134"/>
      <c r="D22" s="134"/>
      <c r="E22" s="141" t="s">
        <v>210</v>
      </c>
    </row>
    <row r="23" spans="1:5" ht="12.75" customHeight="1">
      <c r="A23" s="132" t="s">
        <v>265</v>
      </c>
      <c r="B23" s="133" t="s">
        <v>894</v>
      </c>
      <c r="C23" s="134"/>
      <c r="D23" s="134"/>
      <c r="E23" s="141" t="s">
        <v>609</v>
      </c>
    </row>
    <row r="24" spans="1:5" ht="22.5" customHeight="1">
      <c r="A24" s="132" t="s">
        <v>768</v>
      </c>
      <c r="B24" s="133" t="s">
        <v>1629</v>
      </c>
      <c r="C24" s="134"/>
      <c r="D24" s="134"/>
      <c r="E24" s="141" t="s">
        <v>1245</v>
      </c>
    </row>
    <row r="25" spans="1:5" ht="33.75" customHeight="1">
      <c r="A25" s="132" t="s">
        <v>2404</v>
      </c>
      <c r="B25" s="133" t="s">
        <v>89</v>
      </c>
      <c r="C25" s="134"/>
      <c r="D25" s="134"/>
      <c r="E25" s="141" t="s">
        <v>136</v>
      </c>
    </row>
    <row r="26" spans="1:5" ht="33.75" customHeight="1">
      <c r="A26" s="132" t="s">
        <v>153</v>
      </c>
      <c r="B26" s="133" t="s">
        <v>89</v>
      </c>
      <c r="C26" s="134"/>
      <c r="D26" s="134"/>
      <c r="E26" s="141" t="s">
        <v>136</v>
      </c>
    </row>
    <row r="27" spans="1:5" ht="33.75" customHeight="1">
      <c r="A27" s="132" t="s">
        <v>2476</v>
      </c>
      <c r="B27" s="133" t="s">
        <v>1534</v>
      </c>
      <c r="C27" s="134"/>
      <c r="D27" s="134"/>
      <c r="E27" s="141" t="s">
        <v>2335</v>
      </c>
    </row>
    <row r="28" spans="1:5" ht="45.75" customHeight="1">
      <c r="A28" s="132" t="s">
        <v>2185</v>
      </c>
      <c r="B28" s="133" t="s">
        <v>1704</v>
      </c>
      <c r="C28" s="134"/>
      <c r="D28" s="134"/>
      <c r="E28" s="141" t="s">
        <v>1799</v>
      </c>
    </row>
    <row r="29" spans="1:5" ht="45.75" customHeight="1">
      <c r="A29" s="132" t="s">
        <v>799</v>
      </c>
      <c r="B29" s="133" t="s">
        <v>1026</v>
      </c>
      <c r="C29" s="134"/>
      <c r="D29" s="134"/>
      <c r="E29" s="141" t="s">
        <v>1024</v>
      </c>
    </row>
    <row r="30" spans="1:5" ht="33.75" customHeight="1">
      <c r="A30" s="132" t="s">
        <v>532</v>
      </c>
      <c r="B30" s="133" t="s">
        <v>1152</v>
      </c>
      <c r="C30" s="134"/>
      <c r="D30" s="134"/>
      <c r="E30" s="141" t="s">
        <v>646</v>
      </c>
    </row>
    <row r="31" spans="1:5" ht="45.75" customHeight="1">
      <c r="A31" s="132" t="s">
        <v>241</v>
      </c>
      <c r="B31" s="133" t="s">
        <v>1704</v>
      </c>
      <c r="C31" s="134"/>
      <c r="D31" s="134"/>
      <c r="E31" s="141" t="s">
        <v>1799</v>
      </c>
    </row>
    <row r="32" spans="1:5" ht="57" customHeight="1">
      <c r="A32" s="132" t="s">
        <v>1767</v>
      </c>
      <c r="B32" s="133" t="s">
        <v>803</v>
      </c>
      <c r="C32" s="134"/>
      <c r="D32" s="134"/>
      <c r="E32" s="141" t="s">
        <v>722</v>
      </c>
    </row>
    <row r="33" spans="1:5" ht="33.75" customHeight="1">
      <c r="A33" s="132" t="s">
        <v>308</v>
      </c>
      <c r="B33" s="133" t="s">
        <v>1559</v>
      </c>
      <c r="C33" s="134"/>
      <c r="D33" s="134"/>
      <c r="E33" s="141" t="s">
        <v>310</v>
      </c>
    </row>
    <row r="34" spans="1:5" ht="22.5" customHeight="1">
      <c r="A34" s="132" t="s">
        <v>997</v>
      </c>
      <c r="B34" s="133" t="s">
        <v>2119</v>
      </c>
      <c r="C34" s="134"/>
      <c r="D34" s="134"/>
      <c r="E34" s="141" t="s">
        <v>2406</v>
      </c>
    </row>
    <row r="35" spans="1:5" ht="33.75" customHeight="1">
      <c r="A35" s="132" t="s">
        <v>49</v>
      </c>
      <c r="B35" s="133" t="s">
        <v>2217</v>
      </c>
      <c r="C35" s="134"/>
      <c r="D35" s="134"/>
      <c r="E35" s="141" t="s">
        <v>367</v>
      </c>
    </row>
    <row r="36" spans="1:5" ht="45.75" customHeight="1">
      <c r="A36" s="132" t="s">
        <v>332</v>
      </c>
      <c r="B36" s="133" t="s">
        <v>1002</v>
      </c>
      <c r="C36" s="134"/>
      <c r="D36" s="134"/>
      <c r="E36" s="141" t="s">
        <v>900</v>
      </c>
    </row>
    <row r="37" spans="1:5" ht="45.75" customHeight="1">
      <c r="A37" s="132" t="s">
        <v>2200</v>
      </c>
      <c r="B37" s="133" t="s">
        <v>1002</v>
      </c>
      <c r="C37" s="134"/>
      <c r="D37" s="134"/>
      <c r="E37" s="141" t="s">
        <v>900</v>
      </c>
    </row>
    <row r="38" spans="1:5" ht="79.5" customHeight="1">
      <c r="A38" s="132" t="s">
        <v>1660</v>
      </c>
      <c r="B38" s="133" t="s">
        <v>1</v>
      </c>
      <c r="C38" s="134"/>
      <c r="D38" s="134"/>
      <c r="E38" s="141" t="s">
        <v>2584</v>
      </c>
    </row>
    <row r="39" spans="1:5" ht="33.75" customHeight="1">
      <c r="A39" s="132" t="s">
        <v>142</v>
      </c>
      <c r="B39" s="133" t="s">
        <v>624</v>
      </c>
      <c r="C39" s="134"/>
      <c r="D39" s="134"/>
      <c r="E39" s="141" t="s">
        <v>400</v>
      </c>
    </row>
    <row r="40" spans="1:5" ht="45.75" customHeight="1">
      <c r="A40" s="132" t="s">
        <v>1565</v>
      </c>
      <c r="B40" s="133" t="s">
        <v>273</v>
      </c>
      <c r="C40" s="134"/>
      <c r="D40" s="134"/>
      <c r="E40" s="141" t="s">
        <v>330</v>
      </c>
    </row>
    <row r="41" spans="1:5" ht="45.75" customHeight="1">
      <c r="A41" s="132" t="s">
        <v>595</v>
      </c>
      <c r="B41" s="133" t="s">
        <v>70</v>
      </c>
      <c r="C41" s="134"/>
      <c r="D41" s="134"/>
      <c r="E41" s="141" t="s">
        <v>144</v>
      </c>
    </row>
    <row r="42" spans="1:5" ht="22.5" customHeight="1">
      <c r="A42" s="132" t="s">
        <v>2084</v>
      </c>
      <c r="B42" s="133" t="s">
        <v>847</v>
      </c>
      <c r="C42" s="134"/>
      <c r="D42" s="134"/>
      <c r="E42" s="141" t="s">
        <v>1964</v>
      </c>
    </row>
    <row r="43" spans="1:5" ht="12.75" customHeight="1">
      <c r="A43" s="132" t="s">
        <v>2424</v>
      </c>
      <c r="B43" s="133" t="s">
        <v>682</v>
      </c>
      <c r="C43" s="134"/>
      <c r="D43" s="134"/>
      <c r="E43" s="141" t="s">
        <v>695</v>
      </c>
    </row>
    <row r="44" spans="1:5" ht="22.5" customHeight="1">
      <c r="A44" s="132" t="s">
        <v>1794</v>
      </c>
      <c r="B44" s="133" t="s">
        <v>1794</v>
      </c>
      <c r="C44" s="134"/>
      <c r="D44" s="134"/>
      <c r="E44" s="141" t="s">
        <v>269</v>
      </c>
    </row>
    <row r="45" spans="1:5" ht="12.75" customHeight="1">
      <c r="A45" s="132" t="s">
        <v>1461</v>
      </c>
      <c r="B45" s="133" t="s">
        <v>1794</v>
      </c>
      <c r="C45" s="134"/>
      <c r="D45" s="134"/>
      <c r="E45" s="141" t="s">
        <v>477</v>
      </c>
    </row>
    <row r="46" spans="1:5" ht="22.5" customHeight="1">
      <c r="A46" s="132" t="s">
        <v>876</v>
      </c>
      <c r="B46" s="133" t="s">
        <v>1475</v>
      </c>
      <c r="C46" s="134"/>
      <c r="D46" s="134"/>
      <c r="E46" s="141" t="s">
        <v>2415</v>
      </c>
    </row>
    <row r="47" spans="1:5" ht="22.5" customHeight="1">
      <c r="A47" s="132" t="s">
        <v>2467</v>
      </c>
      <c r="B47" s="133" t="s">
        <v>1475</v>
      </c>
      <c r="C47" s="134"/>
      <c r="D47" s="134"/>
      <c r="E47" s="141" t="s">
        <v>2415</v>
      </c>
    </row>
    <row r="48" spans="1:5" ht="12.75" customHeight="1">
      <c r="A48" s="132" t="s">
        <v>314</v>
      </c>
      <c r="B48" s="133" t="s">
        <v>2492</v>
      </c>
      <c r="C48" s="134"/>
      <c r="D48" s="134"/>
      <c r="E48" s="141" t="s">
        <v>2488</v>
      </c>
    </row>
    <row r="49" spans="1:5" ht="22.5" customHeight="1">
      <c r="A49" s="132" t="s">
        <v>2453</v>
      </c>
      <c r="B49" s="133" t="s">
        <v>250</v>
      </c>
      <c r="C49" s="134"/>
      <c r="D49" s="134"/>
      <c r="E49" s="141" t="s">
        <v>1392</v>
      </c>
    </row>
    <row r="50" spans="1:5" ht="22.5" customHeight="1">
      <c r="A50" s="132" t="s">
        <v>1351</v>
      </c>
      <c r="B50" s="133" t="s">
        <v>282</v>
      </c>
      <c r="C50" s="134"/>
      <c r="D50" s="134"/>
      <c r="E50" s="141" t="s">
        <v>1747</v>
      </c>
    </row>
    <row r="51" spans="1:5" ht="22.5" customHeight="1">
      <c r="A51" s="132" t="s">
        <v>1199</v>
      </c>
      <c r="B51" s="133" t="s">
        <v>282</v>
      </c>
      <c r="C51" s="134"/>
      <c r="D51" s="134"/>
      <c r="E51" s="141" t="s">
        <v>1747</v>
      </c>
    </row>
    <row r="52" spans="1:5" ht="33.75" customHeight="1">
      <c r="A52" s="132" t="s">
        <v>1401</v>
      </c>
      <c r="B52" s="133" t="s">
        <v>2236</v>
      </c>
      <c r="C52" s="134"/>
      <c r="D52" s="134"/>
      <c r="E52" s="141" t="s">
        <v>1400</v>
      </c>
    </row>
    <row r="53" spans="1:5" ht="45.75" customHeight="1">
      <c r="A53" s="132" t="s">
        <v>2401</v>
      </c>
      <c r="B53" s="133" t="s">
        <v>2117</v>
      </c>
      <c r="C53" s="134"/>
      <c r="D53" s="134"/>
      <c r="E53" s="141" t="s">
        <v>1113</v>
      </c>
    </row>
    <row r="54" spans="1:5" ht="45.75" customHeight="1">
      <c r="A54" s="132" t="s">
        <v>379</v>
      </c>
      <c r="B54" s="133" t="s">
        <v>2117</v>
      </c>
      <c r="C54" s="134"/>
      <c r="D54" s="134"/>
      <c r="E54" s="141" t="s">
        <v>1113</v>
      </c>
    </row>
    <row r="55" spans="1:5" ht="57" customHeight="1">
      <c r="A55" s="132" t="s">
        <v>2245</v>
      </c>
      <c r="B55" s="133" t="s">
        <v>1668</v>
      </c>
      <c r="C55" s="134"/>
      <c r="D55" s="134"/>
      <c r="E55" s="141" t="s">
        <v>842</v>
      </c>
    </row>
    <row r="56" spans="1:5" ht="33.75" customHeight="1">
      <c r="A56" s="132" t="s">
        <v>1092</v>
      </c>
      <c r="B56" s="133" t="s">
        <v>1559</v>
      </c>
      <c r="C56" s="134"/>
      <c r="D56" s="134"/>
      <c r="E56" s="141" t="s">
        <v>2086</v>
      </c>
    </row>
    <row r="57" spans="1:5" ht="22.5" customHeight="1">
      <c r="A57" s="132" t="s">
        <v>63</v>
      </c>
      <c r="B57" s="133" t="s">
        <v>1959</v>
      </c>
      <c r="C57" s="134"/>
      <c r="D57" s="134"/>
      <c r="E57" s="141" t="s">
        <v>2337</v>
      </c>
    </row>
    <row r="58" spans="1:5" ht="33.75" customHeight="1">
      <c r="A58" s="132" t="s">
        <v>1146</v>
      </c>
      <c r="B58" s="133" t="s">
        <v>2217</v>
      </c>
      <c r="C58" s="134"/>
      <c r="D58" s="134"/>
      <c r="E58" s="141" t="s">
        <v>1777</v>
      </c>
    </row>
    <row r="59" spans="1:5" ht="45.75" customHeight="1">
      <c r="A59" s="132" t="s">
        <v>2435</v>
      </c>
      <c r="B59" s="133" t="s">
        <v>1002</v>
      </c>
      <c r="C59" s="134"/>
      <c r="D59" s="134"/>
      <c r="E59" s="141" t="s">
        <v>1943</v>
      </c>
    </row>
    <row r="60" spans="1:5" ht="45.75" customHeight="1">
      <c r="A60" s="132" t="s">
        <v>2171</v>
      </c>
      <c r="B60" s="133" t="s">
        <v>1002</v>
      </c>
      <c r="C60" s="134"/>
      <c r="D60" s="134"/>
      <c r="E60" s="141" t="s">
        <v>1943</v>
      </c>
    </row>
    <row r="61" spans="1:5" ht="57" customHeight="1">
      <c r="A61" s="132" t="s">
        <v>2090</v>
      </c>
      <c r="B61" s="133" t="s">
        <v>1</v>
      </c>
      <c r="C61" s="134"/>
      <c r="D61" s="134"/>
      <c r="E61" s="141" t="s">
        <v>1213</v>
      </c>
    </row>
    <row r="62" spans="1:5" ht="33.75" customHeight="1">
      <c r="A62" s="132" t="s">
        <v>116</v>
      </c>
      <c r="B62" s="133" t="s">
        <v>624</v>
      </c>
      <c r="C62" s="134"/>
      <c r="D62" s="134"/>
      <c r="E62" s="141" t="s">
        <v>2489</v>
      </c>
    </row>
    <row r="63" spans="1:5" ht="45.75" customHeight="1">
      <c r="A63" s="132" t="s">
        <v>1350</v>
      </c>
      <c r="B63" s="133" t="s">
        <v>273</v>
      </c>
      <c r="C63" s="134"/>
      <c r="D63" s="134"/>
      <c r="E63" s="141" t="s">
        <v>1603</v>
      </c>
    </row>
    <row r="64" spans="1:5" ht="45.75" customHeight="1">
      <c r="A64" s="132" t="s">
        <v>1110</v>
      </c>
      <c r="B64" s="133" t="s">
        <v>70</v>
      </c>
      <c r="C64" s="134"/>
      <c r="D64" s="134"/>
      <c r="E64" s="141" t="s">
        <v>512</v>
      </c>
    </row>
    <row r="65" spans="1:5" ht="33.75" customHeight="1">
      <c r="A65" s="132" t="s">
        <v>498</v>
      </c>
      <c r="B65" s="133" t="s">
        <v>1457</v>
      </c>
      <c r="C65" s="134"/>
      <c r="D65" s="134"/>
      <c r="E65" s="141" t="s">
        <v>850</v>
      </c>
    </row>
    <row r="67" spans="1:5" ht="12.75" customHeight="1">
      <c r="A67" s="131" t="s">
        <v>2377</v>
      </c>
      <c r="B67" s="131" t="s">
        <v>440</v>
      </c>
      <c r="C67" s="131" t="s">
        <v>1638</v>
      </c>
      <c r="D67" s="131" t="s">
        <v>2587</v>
      </c>
      <c r="E67" s="140" t="s">
        <v>1133</v>
      </c>
    </row>
    <row r="68" spans="1:5" ht="12.75" customHeight="1">
      <c r="A68" s="132" t="s">
        <v>633</v>
      </c>
      <c r="B68" s="135" t="s">
        <v>633</v>
      </c>
      <c r="C68" s="135" t="s">
        <v>1646</v>
      </c>
      <c r="D68" s="135" t="s">
        <v>2412</v>
      </c>
      <c r="E68" s="141" t="s">
        <v>1622</v>
      </c>
    </row>
    <row r="69" spans="1:5" ht="12.75" customHeight="1">
      <c r="A69" s="132" t="s">
        <v>2304</v>
      </c>
      <c r="B69" s="136" t="s">
        <v>67</v>
      </c>
      <c r="D69" s="136" t="s">
        <v>2412</v>
      </c>
    </row>
    <row r="70" spans="1:5" ht="12.75" customHeight="1">
      <c r="A70" s="132" t="s">
        <v>2421</v>
      </c>
      <c r="B70" s="136" t="s">
        <v>1234</v>
      </c>
    </row>
    <row r="71" spans="1:5" ht="12.75" customHeight="1">
      <c r="A71" s="132" t="s">
        <v>2437</v>
      </c>
      <c r="B71" s="136" t="s">
        <v>2585</v>
      </c>
    </row>
    <row r="72" spans="1:5" ht="12.75" customHeight="1">
      <c r="A72" s="132" t="s">
        <v>647</v>
      </c>
      <c r="B72" s="136" t="s">
        <v>1510</v>
      </c>
    </row>
    <row r="73" spans="1:5" ht="12.75" customHeight="1">
      <c r="A73" s="132" t="s">
        <v>2561</v>
      </c>
      <c r="B73" s="136" t="s">
        <v>271</v>
      </c>
    </row>
    <row r="74" spans="1:5" ht="12.75" customHeight="1">
      <c r="A74" s="132" t="s">
        <v>2499</v>
      </c>
      <c r="B74" s="136" t="s">
        <v>1416</v>
      </c>
    </row>
    <row r="75" spans="1:5" ht="12.75" customHeight="1">
      <c r="A75" s="132" t="s">
        <v>2521</v>
      </c>
      <c r="B75" s="136" t="s">
        <v>168</v>
      </c>
    </row>
    <row r="76" spans="1:5" ht="12.75" customHeight="1">
      <c r="A76" s="132" t="s">
        <v>450</v>
      </c>
      <c r="B76" s="136" t="s">
        <v>1695</v>
      </c>
    </row>
    <row r="77" spans="1:5" ht="12.75" customHeight="1">
      <c r="A77" s="132" t="s">
        <v>808</v>
      </c>
      <c r="B77" s="136" t="s">
        <v>2409</v>
      </c>
    </row>
    <row r="78" spans="1:5" ht="12.75" customHeight="1">
      <c r="A78" s="132" t="s">
        <v>710</v>
      </c>
      <c r="B78" s="136" t="s">
        <v>699</v>
      </c>
    </row>
    <row r="80" spans="1:5" ht="12.75" customHeight="1">
      <c r="A80" s="132" t="s">
        <v>1936</v>
      </c>
      <c r="B80" s="135" t="s">
        <v>1463</v>
      </c>
      <c r="C80" s="135" t="s">
        <v>1646</v>
      </c>
      <c r="D80" s="135" t="s">
        <v>1120</v>
      </c>
      <c r="E80" s="141" t="s">
        <v>1058</v>
      </c>
    </row>
    <row r="81" spans="1:5" ht="12.75" customHeight="1">
      <c r="A81" s="132" t="s">
        <v>1231</v>
      </c>
      <c r="B81" s="136" t="s">
        <v>1740</v>
      </c>
      <c r="D81" s="136" t="s">
        <v>1705</v>
      </c>
    </row>
    <row r="82" spans="1:5" ht="12.75" customHeight="1">
      <c r="A82" s="132" t="s">
        <v>2012</v>
      </c>
      <c r="B82" s="136" t="s">
        <v>1155</v>
      </c>
    </row>
    <row r="84" spans="1:5" ht="12.75" customHeight="1">
      <c r="A84" s="132" t="s">
        <v>2270</v>
      </c>
      <c r="B84" s="135" t="s">
        <v>261</v>
      </c>
      <c r="C84" s="135" t="s">
        <v>1646</v>
      </c>
      <c r="D84" s="135" t="s">
        <v>261</v>
      </c>
      <c r="E84" s="141" t="s">
        <v>1010</v>
      </c>
    </row>
    <row r="85" spans="1:5" ht="12.75" customHeight="1">
      <c r="A85" s="132" t="s">
        <v>978</v>
      </c>
      <c r="B85" s="136" t="s">
        <v>785</v>
      </c>
      <c r="D85" s="136" t="s">
        <v>636</v>
      </c>
    </row>
    <row r="86" spans="1:5" ht="12.75" customHeight="1">
      <c r="A86" s="132" t="s">
        <v>976</v>
      </c>
      <c r="B86" s="136" t="s">
        <v>889</v>
      </c>
    </row>
    <row r="87" spans="1:5" ht="12.75" customHeight="1">
      <c r="A87" s="132" t="s">
        <v>977</v>
      </c>
      <c r="B87" s="136" t="s">
        <v>1931</v>
      </c>
    </row>
    <row r="88" spans="1:5" ht="12.75" customHeight="1">
      <c r="A88" s="132" t="s">
        <v>981</v>
      </c>
      <c r="B88" s="136" t="s">
        <v>361</v>
      </c>
    </row>
    <row r="89" spans="1:5" ht="12.75" customHeight="1">
      <c r="A89" s="132" t="s">
        <v>982</v>
      </c>
      <c r="B89" s="136" t="s">
        <v>1607</v>
      </c>
    </row>
    <row r="90" spans="1:5" ht="12.75" customHeight="1">
      <c r="A90" s="132" t="s">
        <v>979</v>
      </c>
      <c r="B90" s="136" t="s">
        <v>2155</v>
      </c>
    </row>
    <row r="91" spans="1:5" ht="12.75" customHeight="1">
      <c r="A91" s="132" t="s">
        <v>980</v>
      </c>
      <c r="B91" s="136" t="s">
        <v>2265</v>
      </c>
    </row>
    <row r="92" spans="1:5" ht="12.75" customHeight="1">
      <c r="A92" s="132" t="s">
        <v>983</v>
      </c>
      <c r="B92" s="136" t="s">
        <v>1564</v>
      </c>
    </row>
    <row r="94" spans="1:5" ht="12.75" customHeight="1">
      <c r="A94" s="132" t="s">
        <v>1384</v>
      </c>
      <c r="B94" s="135" t="s">
        <v>1384</v>
      </c>
      <c r="C94" s="135" t="s">
        <v>1646</v>
      </c>
      <c r="D94" s="135" t="s">
        <v>1384</v>
      </c>
      <c r="E94" s="141"/>
    </row>
    <row r="95" spans="1:5" ht="12.75" customHeight="1">
      <c r="A95" s="132" t="s">
        <v>1218</v>
      </c>
      <c r="B95" s="136" t="s">
        <v>942</v>
      </c>
      <c r="D95" s="136" t="s">
        <v>1384</v>
      </c>
    </row>
    <row r="96" spans="1:5" ht="12.75" customHeight="1">
      <c r="A96" s="132" t="s">
        <v>1960</v>
      </c>
      <c r="B96" s="136" t="s">
        <v>944</v>
      </c>
    </row>
    <row r="97" spans="1:5" ht="12.75" customHeight="1">
      <c r="A97" s="132" t="s">
        <v>1856</v>
      </c>
      <c r="B97" s="136" t="s">
        <v>943</v>
      </c>
    </row>
    <row r="98" spans="1:5" ht="12.75" customHeight="1">
      <c r="A98" s="132" t="s">
        <v>2598</v>
      </c>
      <c r="B98" s="136" t="s">
        <v>946</v>
      </c>
    </row>
    <row r="99" spans="1:5" ht="12.75" customHeight="1">
      <c r="A99" s="132" t="s">
        <v>2069</v>
      </c>
      <c r="B99" s="136" t="s">
        <v>945</v>
      </c>
    </row>
    <row r="100" spans="1:5" ht="12.75" customHeight="1">
      <c r="A100" s="132" t="s">
        <v>213</v>
      </c>
      <c r="B100" s="136" t="s">
        <v>948</v>
      </c>
    </row>
    <row r="101" spans="1:5" ht="12.75" customHeight="1">
      <c r="A101" s="132" t="s">
        <v>91</v>
      </c>
      <c r="B101" s="136" t="s">
        <v>179</v>
      </c>
    </row>
    <row r="102" spans="1:5" ht="12.75" customHeight="1">
      <c r="A102" s="132" t="s">
        <v>829</v>
      </c>
      <c r="B102" s="136" t="s">
        <v>436</v>
      </c>
    </row>
    <row r="103" spans="1:5" ht="12.75" customHeight="1">
      <c r="A103" s="132" t="s">
        <v>1225</v>
      </c>
      <c r="B103" s="136" t="s">
        <v>937</v>
      </c>
    </row>
    <row r="104" spans="1:5" ht="12.75" customHeight="1">
      <c r="A104" s="132" t="s">
        <v>2365</v>
      </c>
      <c r="B104" s="136" t="s">
        <v>1672</v>
      </c>
    </row>
    <row r="106" spans="1:5" ht="12.75" customHeight="1">
      <c r="A106" s="132" t="s">
        <v>2568</v>
      </c>
      <c r="B106" s="135" t="s">
        <v>79</v>
      </c>
      <c r="C106" s="135" t="s">
        <v>1646</v>
      </c>
      <c r="D106" s="135" t="s">
        <v>1120</v>
      </c>
      <c r="E106" s="141" t="s">
        <v>2263</v>
      </c>
    </row>
    <row r="107" spans="1:5" ht="12.75" customHeight="1">
      <c r="A107" s="132" t="s">
        <v>964</v>
      </c>
      <c r="B107" s="136" t="s">
        <v>1476</v>
      </c>
      <c r="D107" s="136" t="s">
        <v>2490</v>
      </c>
    </row>
    <row r="108" spans="1:5" ht="12.75" customHeight="1">
      <c r="A108" s="132" t="s">
        <v>1509</v>
      </c>
      <c r="B108" s="136" t="s">
        <v>1139</v>
      </c>
    </row>
  </sheetData>
  <mergeCells count="2">
    <mergeCell ref="A1:F1"/>
    <mergeCell ref="A2:F2"/>
  </mergeCells>
  <pageMargins left="0.25" right="0.25" top="0.5" bottom="0.5" header="0.5" footer="0.5"/>
  <pageSetup paperSize="9" fitToHeight="32767"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dimension ref="A1:CV326"/>
  <sheetViews>
    <sheetView zoomScaleNormal="100" workbookViewId="0"/>
  </sheetViews>
  <sheetFormatPr defaultRowHeight="12.75" customHeight="1"/>
  <sheetData>
    <row r="1" spans="1:8" ht="12.75" customHeight="1">
      <c r="A1" s="137">
        <f>Inputs!D94</f>
        <v>0</v>
      </c>
      <c r="B1" s="137">
        <f>Inputs!E94</f>
        <v>0</v>
      </c>
      <c r="C1" s="137">
        <f>Inputs!F94</f>
        <v>0</v>
      </c>
      <c r="D1" s="137">
        <f>Inputs!G94</f>
        <v>0</v>
      </c>
      <c r="E1" s="137">
        <f>Inputs!I94</f>
        <v>0</v>
      </c>
      <c r="F1" s="137">
        <f>Inputs!J94</f>
        <v>0</v>
      </c>
      <c r="G1" s="137">
        <f>Inputs!K94</f>
        <v>0</v>
      </c>
      <c r="H1" s="137">
        <f>Inputs!L94</f>
        <v>0</v>
      </c>
    </row>
    <row r="2" spans="1:8" ht="12.75" customHeight="1">
      <c r="A2" s="137">
        <f>Inputs!D95</f>
        <v>0</v>
      </c>
      <c r="B2" s="137">
        <f>Inputs!E95</f>
        <v>0</v>
      </c>
      <c r="C2" s="137">
        <f>Inputs!F95</f>
        <v>0</v>
      </c>
      <c r="D2" s="137">
        <f>Inputs!G95</f>
        <v>0</v>
      </c>
      <c r="E2" s="137">
        <f>Inputs!I95</f>
        <v>0</v>
      </c>
      <c r="F2" s="137">
        <f>Inputs!J95</f>
        <v>0</v>
      </c>
      <c r="G2" s="137">
        <f>Inputs!K95</f>
        <v>0</v>
      </c>
      <c r="H2" s="137">
        <f>Inputs!L95</f>
        <v>0</v>
      </c>
    </row>
    <row r="3" spans="1:8" ht="12.75" customHeight="1">
      <c r="A3" s="137">
        <f>Inputs!D96</f>
        <v>0</v>
      </c>
      <c r="B3" s="137">
        <f>Inputs!E96</f>
        <v>0</v>
      </c>
      <c r="C3" s="137">
        <f>Inputs!F96</f>
        <v>0</v>
      </c>
      <c r="D3" s="137">
        <f>Inputs!G96</f>
        <v>0</v>
      </c>
      <c r="E3" s="137">
        <f>Inputs!I96</f>
        <v>0</v>
      </c>
      <c r="F3" s="137">
        <f>Inputs!J96</f>
        <v>0</v>
      </c>
      <c r="G3" s="137">
        <f>Inputs!K96</f>
        <v>0</v>
      </c>
      <c r="H3" s="137">
        <f>Inputs!L96</f>
        <v>0</v>
      </c>
    </row>
    <row r="4" spans="1:8" ht="12.75" customHeight="1">
      <c r="A4" s="137">
        <f>Inputs!D97</f>
        <v>0</v>
      </c>
      <c r="B4" s="137">
        <f>Inputs!E97</f>
        <v>0</v>
      </c>
      <c r="C4" s="137">
        <f>Inputs!F97</f>
        <v>0</v>
      </c>
      <c r="D4" s="137">
        <f>Inputs!G97</f>
        <v>0</v>
      </c>
      <c r="E4" s="137">
        <f>Inputs!I97</f>
        <v>0</v>
      </c>
      <c r="F4" s="137">
        <f>Inputs!J97</f>
        <v>0</v>
      </c>
      <c r="G4" s="137">
        <f>Inputs!K97</f>
        <v>0</v>
      </c>
      <c r="H4" s="137">
        <f>Inputs!L97</f>
        <v>0</v>
      </c>
    </row>
    <row r="5" spans="1:8" ht="12.75" customHeight="1">
      <c r="A5" s="137">
        <f>Inputs!D98</f>
        <v>0</v>
      </c>
      <c r="B5" s="137">
        <f>Inputs!E98</f>
        <v>0</v>
      </c>
      <c r="C5" s="137">
        <f>Inputs!F98</f>
        <v>0</v>
      </c>
      <c r="D5" s="137">
        <f>Inputs!G98</f>
        <v>0</v>
      </c>
      <c r="E5" s="137">
        <f>Inputs!I98</f>
        <v>0</v>
      </c>
      <c r="F5" s="137">
        <f>Inputs!J98</f>
        <v>0</v>
      </c>
      <c r="G5" s="137">
        <f>Inputs!K98</f>
        <v>0</v>
      </c>
      <c r="H5" s="137">
        <f>Inputs!L98</f>
        <v>0</v>
      </c>
    </row>
    <row r="6" spans="1:8" ht="12.75" customHeight="1">
      <c r="A6" s="137">
        <f>Inputs!D99</f>
        <v>0</v>
      </c>
      <c r="B6" s="137">
        <f>Inputs!E99</f>
        <v>0</v>
      </c>
      <c r="C6" s="137">
        <f>Inputs!F99</f>
        <v>0</v>
      </c>
      <c r="D6" s="137">
        <f>Inputs!G99</f>
        <v>0</v>
      </c>
      <c r="E6" s="137">
        <f>Inputs!I99</f>
        <v>0</v>
      </c>
      <c r="F6" s="137">
        <f>Inputs!J99</f>
        <v>0</v>
      </c>
      <c r="G6" s="137">
        <f>Inputs!K99</f>
        <v>0</v>
      </c>
      <c r="H6" s="137">
        <f>Inputs!L99</f>
        <v>0</v>
      </c>
    </row>
    <row r="7" spans="1:8" ht="12.75" customHeight="1">
      <c r="A7" s="137">
        <f>Inputs!D100</f>
        <v>0</v>
      </c>
      <c r="B7" s="137">
        <f>Inputs!E100</f>
        <v>0</v>
      </c>
      <c r="C7" s="137">
        <f>Inputs!F100</f>
        <v>0</v>
      </c>
      <c r="D7" s="137">
        <f>Inputs!G100</f>
        <v>0</v>
      </c>
      <c r="E7" s="137">
        <f>Inputs!I100</f>
        <v>0</v>
      </c>
      <c r="F7" s="137">
        <f>Inputs!J100</f>
        <v>0</v>
      </c>
      <c r="G7" s="137">
        <f>Inputs!K100</f>
        <v>0</v>
      </c>
      <c r="H7" s="137">
        <f>Inputs!L100</f>
        <v>0</v>
      </c>
    </row>
    <row r="8" spans="1:8" ht="12.75" customHeight="1">
      <c r="A8" s="137">
        <f>Inputs!D101</f>
        <v>0</v>
      </c>
      <c r="B8" s="137">
        <f>Inputs!E101</f>
        <v>0</v>
      </c>
      <c r="C8" s="137">
        <f>Inputs!F101</f>
        <v>0</v>
      </c>
      <c r="D8" s="137">
        <f>Inputs!G101</f>
        <v>0</v>
      </c>
      <c r="E8" s="137">
        <f>Inputs!I101</f>
        <v>0</v>
      </c>
      <c r="F8" s="137">
        <f>Inputs!J101</f>
        <v>0</v>
      </c>
      <c r="G8" s="137">
        <f>Inputs!K101</f>
        <v>0</v>
      </c>
      <c r="H8" s="137">
        <f>Inputs!L101</f>
        <v>0</v>
      </c>
    </row>
    <row r="9" spans="1:8" ht="12.75" customHeight="1">
      <c r="A9" s="137">
        <f>Inputs!D102</f>
        <v>0</v>
      </c>
      <c r="B9" s="137">
        <f>Inputs!E102</f>
        <v>0</v>
      </c>
      <c r="C9" s="137">
        <f>Inputs!F102</f>
        <v>0</v>
      </c>
      <c r="D9" s="137">
        <f>Inputs!G102</f>
        <v>0</v>
      </c>
      <c r="E9" s="137">
        <f>Inputs!I102</f>
        <v>0</v>
      </c>
      <c r="F9" s="137">
        <f>Inputs!J102</f>
        <v>0</v>
      </c>
      <c r="G9" s="137">
        <f>Inputs!K102</f>
        <v>0</v>
      </c>
      <c r="H9" s="137">
        <f>Inputs!L102</f>
        <v>0</v>
      </c>
    </row>
    <row r="10" spans="1:8" ht="12.75" customHeight="1">
      <c r="A10" s="137">
        <f>Inputs!D103</f>
        <v>0</v>
      </c>
      <c r="B10" s="137">
        <f>Inputs!E103</f>
        <v>0</v>
      </c>
      <c r="C10" s="137">
        <f>Inputs!F103</f>
        <v>0</v>
      </c>
      <c r="D10" s="137">
        <f>Inputs!G103</f>
        <v>0</v>
      </c>
      <c r="E10" s="137">
        <f>Inputs!I103</f>
        <v>0</v>
      </c>
      <c r="F10" s="137">
        <f>Inputs!J103</f>
        <v>0</v>
      </c>
      <c r="G10" s="137">
        <f>Inputs!K103</f>
        <v>0</v>
      </c>
      <c r="H10" s="137">
        <f>Inputs!L103</f>
        <v>0</v>
      </c>
    </row>
    <row r="11" spans="1:8" ht="12.75" customHeight="1">
      <c r="A11" s="137">
        <f>Revenue!B20</f>
        <v>0</v>
      </c>
      <c r="B11" s="137">
        <f>Revenue!C20</f>
        <v>0</v>
      </c>
      <c r="C11" s="137">
        <f>Revenue!D20</f>
        <v>0</v>
      </c>
      <c r="D11" s="137">
        <f>Revenue!E20</f>
        <v>0</v>
      </c>
      <c r="E11" s="137">
        <f>Revenue!G20</f>
        <v>0</v>
      </c>
      <c r="F11" s="137">
        <f>Revenue!H20</f>
        <v>0</v>
      </c>
      <c r="G11" s="137">
        <f>Revenue!I20</f>
        <v>0</v>
      </c>
      <c r="H11" s="137">
        <f>Revenue!J20</f>
        <v>0</v>
      </c>
    </row>
    <row r="12" spans="1:8" ht="12.75" customHeight="1">
      <c r="A12" s="137">
        <f>Inputs!D104</f>
        <v>0</v>
      </c>
      <c r="B12" s="137">
        <f>Inputs!E104</f>
        <v>0</v>
      </c>
      <c r="C12" s="137">
        <f>Inputs!F104</f>
        <v>0</v>
      </c>
      <c r="D12" s="137">
        <f>Inputs!G104</f>
        <v>0</v>
      </c>
      <c r="E12" s="137">
        <f>Inputs!I104</f>
        <v>0</v>
      </c>
      <c r="F12" s="137">
        <f>Inputs!J104</f>
        <v>0</v>
      </c>
      <c r="G12" s="137">
        <f>Inputs!K104</f>
        <v>0</v>
      </c>
      <c r="H12" s="137">
        <f>Inputs!L104</f>
        <v>0</v>
      </c>
    </row>
    <row r="13" spans="1:8" ht="12.75" customHeight="1">
      <c r="A13" s="137">
        <f>Inputs!D105</f>
        <v>0</v>
      </c>
      <c r="B13" s="137">
        <f>Inputs!E105</f>
        <v>0</v>
      </c>
      <c r="C13" s="137">
        <f>Inputs!F105</f>
        <v>0</v>
      </c>
      <c r="D13" s="137">
        <f>Inputs!G105</f>
        <v>0</v>
      </c>
      <c r="E13" s="137">
        <f>Inputs!I105</f>
        <v>0</v>
      </c>
      <c r="F13" s="137">
        <f>Inputs!J105</f>
        <v>0</v>
      </c>
      <c r="G13" s="137">
        <f>Inputs!K105</f>
        <v>0</v>
      </c>
      <c r="H13" s="137">
        <f>Inputs!L105</f>
        <v>0</v>
      </c>
    </row>
    <row r="14" spans="1:8" ht="12.75" customHeight="1">
      <c r="A14" s="137">
        <f>Inputs!D106</f>
        <v>0</v>
      </c>
      <c r="B14" s="137">
        <f>Inputs!E106</f>
        <v>0</v>
      </c>
      <c r="C14" s="137">
        <f>Inputs!F106</f>
        <v>0</v>
      </c>
      <c r="D14" s="137">
        <f>Inputs!G106</f>
        <v>0</v>
      </c>
      <c r="E14" s="137">
        <f>Inputs!I106</f>
        <v>0</v>
      </c>
      <c r="F14" s="137">
        <f>Inputs!J106</f>
        <v>0</v>
      </c>
      <c r="G14" s="137">
        <f>Inputs!K106</f>
        <v>0</v>
      </c>
      <c r="H14" s="137">
        <f>Inputs!L106</f>
        <v>0</v>
      </c>
    </row>
    <row r="15" spans="1:8" ht="12.75" customHeight="1">
      <c r="A15" s="137">
        <f>Inputs!D107</f>
        <v>0</v>
      </c>
      <c r="B15" s="137">
        <f>Inputs!E107</f>
        <v>0</v>
      </c>
      <c r="C15" s="137">
        <f>Inputs!F107</f>
        <v>0</v>
      </c>
      <c r="D15" s="137">
        <f>Inputs!G107</f>
        <v>0</v>
      </c>
      <c r="E15" s="137">
        <f>Inputs!I107</f>
        <v>0</v>
      </c>
      <c r="F15" s="137">
        <f>Inputs!J107</f>
        <v>0</v>
      </c>
      <c r="G15" s="137">
        <f>Inputs!K107</f>
        <v>0</v>
      </c>
      <c r="H15" s="137">
        <f>Inputs!L107</f>
        <v>0</v>
      </c>
    </row>
    <row r="16" spans="1:8" ht="12.75" customHeight="1">
      <c r="A16" s="137">
        <f>Inputs!D108</f>
        <v>0</v>
      </c>
      <c r="B16" s="137">
        <f>Inputs!E108</f>
        <v>0</v>
      </c>
      <c r="C16" s="137">
        <f>Inputs!F108</f>
        <v>0</v>
      </c>
      <c r="D16" s="137">
        <f>Inputs!G108</f>
        <v>0</v>
      </c>
      <c r="E16" s="137">
        <f>Inputs!I108</f>
        <v>0</v>
      </c>
      <c r="F16" s="137">
        <f>Inputs!J108</f>
        <v>0</v>
      </c>
      <c r="G16" s="137">
        <f>Inputs!K108</f>
        <v>0</v>
      </c>
      <c r="H16" s="137">
        <f>Inputs!L108</f>
        <v>0</v>
      </c>
    </row>
    <row r="17" spans="1:8" ht="12.75" customHeight="1">
      <c r="A17" s="137">
        <f>Inputs!D109</f>
        <v>0</v>
      </c>
      <c r="B17" s="137">
        <f>Inputs!E109</f>
        <v>0</v>
      </c>
      <c r="C17" s="137">
        <f>Inputs!F109</f>
        <v>0</v>
      </c>
      <c r="D17" s="137">
        <f>Inputs!G109</f>
        <v>0</v>
      </c>
      <c r="E17" s="137">
        <f>Inputs!I109</f>
        <v>0</v>
      </c>
      <c r="F17" s="137">
        <f>Inputs!J109</f>
        <v>0</v>
      </c>
      <c r="G17" s="137">
        <f>Inputs!K109</f>
        <v>0</v>
      </c>
      <c r="H17" s="137">
        <f>Inputs!L109</f>
        <v>0</v>
      </c>
    </row>
    <row r="18" spans="1:8" ht="12.75" customHeight="1">
      <c r="A18" s="137">
        <f>Inputs!D110</f>
        <v>0</v>
      </c>
      <c r="B18" s="137">
        <f>Inputs!E110</f>
        <v>0</v>
      </c>
      <c r="C18" s="137">
        <f>Inputs!F110</f>
        <v>0</v>
      </c>
      <c r="D18" s="137">
        <f>Inputs!G110</f>
        <v>0</v>
      </c>
      <c r="E18" s="137">
        <f>Inputs!I110</f>
        <v>0</v>
      </c>
      <c r="F18" s="137">
        <f>Inputs!J110</f>
        <v>0</v>
      </c>
      <c r="G18" s="137">
        <f>Inputs!K110</f>
        <v>0</v>
      </c>
      <c r="H18" s="137">
        <f>Inputs!L110</f>
        <v>0</v>
      </c>
    </row>
    <row r="19" spans="1:8" ht="12.75" customHeight="1">
      <c r="A19" s="137">
        <f>Inputs!D111</f>
        <v>0</v>
      </c>
      <c r="B19" s="137">
        <f>Inputs!E111</f>
        <v>0</v>
      </c>
      <c r="C19" s="137">
        <f>Inputs!F111</f>
        <v>0</v>
      </c>
      <c r="D19" s="137">
        <f>Inputs!G111</f>
        <v>0</v>
      </c>
      <c r="E19" s="137">
        <f>Inputs!I111</f>
        <v>0</v>
      </c>
      <c r="F19" s="137">
        <f>Inputs!J111</f>
        <v>0</v>
      </c>
      <c r="G19" s="137">
        <f>Inputs!K111</f>
        <v>0</v>
      </c>
      <c r="H19" s="137">
        <f>Inputs!L111</f>
        <v>0</v>
      </c>
    </row>
    <row r="20" spans="1:8" ht="12.75" customHeight="1">
      <c r="A20" s="137">
        <f>Inputs!D112</f>
        <v>0</v>
      </c>
      <c r="B20" s="137">
        <f>Inputs!E112</f>
        <v>0</v>
      </c>
      <c r="C20" s="137">
        <f>Inputs!F112</f>
        <v>0</v>
      </c>
      <c r="D20" s="137">
        <f>Inputs!G112</f>
        <v>0</v>
      </c>
      <c r="E20" s="137">
        <f>Inputs!I112</f>
        <v>0</v>
      </c>
      <c r="F20" s="137">
        <f>Inputs!J112</f>
        <v>0</v>
      </c>
      <c r="G20" s="137">
        <f>Inputs!K112</f>
        <v>0</v>
      </c>
      <c r="H20" s="137">
        <f>Inputs!L112</f>
        <v>0</v>
      </c>
    </row>
    <row r="21" spans="1:8" ht="12.75" customHeight="1">
      <c r="A21" s="137">
        <f>Inputs!D113</f>
        <v>0</v>
      </c>
      <c r="B21" s="137">
        <f>Inputs!E113</f>
        <v>0</v>
      </c>
      <c r="C21" s="137">
        <f>Inputs!F113</f>
        <v>0</v>
      </c>
      <c r="D21" s="137">
        <f>Inputs!G113</f>
        <v>0</v>
      </c>
      <c r="E21" s="137">
        <f>Inputs!I113</f>
        <v>0</v>
      </c>
      <c r="F21" s="137">
        <f>Inputs!J113</f>
        <v>0</v>
      </c>
      <c r="G21" s="137">
        <f>Inputs!K113</f>
        <v>0</v>
      </c>
      <c r="H21" s="137">
        <f>Inputs!L113</f>
        <v>0</v>
      </c>
    </row>
    <row r="22" spans="1:8" ht="12.75" customHeight="1">
      <c r="A22" s="137">
        <f>Revenue!B32</f>
        <v>0</v>
      </c>
      <c r="B22" s="137">
        <f>Revenue!C32</f>
        <v>0</v>
      </c>
      <c r="C22" s="137">
        <f>Revenue!D32</f>
        <v>0</v>
      </c>
      <c r="D22" s="137">
        <f>Revenue!E32</f>
        <v>0</v>
      </c>
      <c r="E22" s="137">
        <f>Revenue!G32</f>
        <v>0</v>
      </c>
      <c r="F22" s="137">
        <f>Revenue!H32</f>
        <v>0</v>
      </c>
      <c r="G22" s="137">
        <f>Revenue!I32</f>
        <v>0</v>
      </c>
      <c r="H22" s="137">
        <f>Revenue!J32</f>
        <v>0</v>
      </c>
    </row>
    <row r="23" spans="1:8" ht="12.75" customHeight="1">
      <c r="A23" s="137">
        <f>Inputs!D114</f>
        <v>0</v>
      </c>
      <c r="B23" s="137">
        <f>Inputs!E114</f>
        <v>0</v>
      </c>
      <c r="C23" s="137">
        <f>Inputs!F114</f>
        <v>0</v>
      </c>
      <c r="D23" s="137">
        <f>Inputs!G114</f>
        <v>0</v>
      </c>
      <c r="E23" s="137">
        <f>Inputs!I114</f>
        <v>0</v>
      </c>
      <c r="F23" s="137">
        <f>Inputs!J114</f>
        <v>0</v>
      </c>
      <c r="G23" s="137">
        <f>Inputs!K114</f>
        <v>0</v>
      </c>
      <c r="H23" s="137">
        <f>Inputs!L114</f>
        <v>0</v>
      </c>
    </row>
    <row r="24" spans="1:8" ht="12.75" customHeight="1">
      <c r="A24" s="137">
        <f>Inputs!D115</f>
        <v>0</v>
      </c>
      <c r="B24" s="137">
        <f>Inputs!E115</f>
        <v>0</v>
      </c>
      <c r="C24" s="137">
        <f>Inputs!F115</f>
        <v>0</v>
      </c>
      <c r="D24" s="137">
        <f>Inputs!G115</f>
        <v>0</v>
      </c>
      <c r="E24" s="137">
        <f>Inputs!I115</f>
        <v>0</v>
      </c>
      <c r="F24" s="137">
        <f>Inputs!J115</f>
        <v>0</v>
      </c>
      <c r="G24" s="137">
        <f>Inputs!K115</f>
        <v>0</v>
      </c>
      <c r="H24" s="137">
        <f>Inputs!L115</f>
        <v>0</v>
      </c>
    </row>
    <row r="25" spans="1:8" ht="12.75" customHeight="1">
      <c r="A25" s="137">
        <f>Inputs!D116</f>
        <v>0</v>
      </c>
      <c r="B25" s="137">
        <f>Inputs!E116</f>
        <v>0</v>
      </c>
      <c r="C25" s="137">
        <f>Inputs!F116</f>
        <v>0</v>
      </c>
      <c r="D25" s="137">
        <f>Inputs!G116</f>
        <v>0</v>
      </c>
      <c r="E25" s="137">
        <f>Inputs!I116</f>
        <v>0</v>
      </c>
      <c r="F25" s="137">
        <f>Inputs!J116</f>
        <v>0</v>
      </c>
      <c r="G25" s="137">
        <f>Inputs!K116</f>
        <v>0</v>
      </c>
      <c r="H25" s="137">
        <f>Inputs!L116</f>
        <v>0</v>
      </c>
    </row>
    <row r="26" spans="1:8" ht="12.75" customHeight="1">
      <c r="A26" s="137">
        <f>Inputs!D117</f>
        <v>0</v>
      </c>
      <c r="B26" s="137">
        <f>Inputs!E117</f>
        <v>0</v>
      </c>
      <c r="C26" s="137">
        <f>Inputs!F117</f>
        <v>0</v>
      </c>
      <c r="D26" s="137">
        <f>Inputs!G117</f>
        <v>0</v>
      </c>
      <c r="E26" s="137">
        <f>Inputs!I117</f>
        <v>0</v>
      </c>
      <c r="F26" s="137">
        <f>Inputs!J117</f>
        <v>0</v>
      </c>
      <c r="G26" s="137">
        <f>Inputs!K117</f>
        <v>0</v>
      </c>
      <c r="H26" s="137">
        <f>Inputs!L117</f>
        <v>0</v>
      </c>
    </row>
    <row r="27" spans="1:8" ht="12.75" customHeight="1">
      <c r="A27" s="137">
        <f>Inputs!D118</f>
        <v>0</v>
      </c>
      <c r="B27" s="137">
        <f>Inputs!E118</f>
        <v>0</v>
      </c>
      <c r="C27" s="137">
        <f>Inputs!F118</f>
        <v>0</v>
      </c>
      <c r="D27" s="137">
        <f>Inputs!G118</f>
        <v>0</v>
      </c>
      <c r="E27" s="137">
        <f>Inputs!I118</f>
        <v>0</v>
      </c>
      <c r="F27" s="137">
        <f>Inputs!J118</f>
        <v>0</v>
      </c>
      <c r="G27" s="137">
        <f>Inputs!K118</f>
        <v>0</v>
      </c>
      <c r="H27" s="137">
        <f>Inputs!L118</f>
        <v>0</v>
      </c>
    </row>
    <row r="28" spans="1:8" ht="12.75" customHeight="1">
      <c r="A28" s="137">
        <f>Inputs!D119</f>
        <v>0</v>
      </c>
      <c r="B28" s="137">
        <f>Inputs!E119</f>
        <v>0</v>
      </c>
      <c r="C28" s="137">
        <f>Inputs!F119</f>
        <v>0</v>
      </c>
      <c r="D28" s="137">
        <f>Inputs!G119</f>
        <v>0</v>
      </c>
      <c r="E28" s="137">
        <f>Inputs!I119</f>
        <v>0</v>
      </c>
      <c r="F28" s="137">
        <f>Inputs!J119</f>
        <v>0</v>
      </c>
      <c r="G28" s="137">
        <f>Inputs!K119</f>
        <v>0</v>
      </c>
      <c r="H28" s="137">
        <f>Inputs!L119</f>
        <v>0</v>
      </c>
    </row>
    <row r="29" spans="1:8" ht="12.75" customHeight="1">
      <c r="A29" s="137">
        <f>Inputs!D120</f>
        <v>0</v>
      </c>
      <c r="B29" s="137">
        <f>Inputs!E120</f>
        <v>0</v>
      </c>
      <c r="C29" s="137">
        <f>Inputs!F120</f>
        <v>0</v>
      </c>
      <c r="D29" s="137">
        <f>Inputs!G120</f>
        <v>0</v>
      </c>
      <c r="E29" s="137">
        <f>Inputs!I120</f>
        <v>0</v>
      </c>
      <c r="F29" s="137">
        <f>Inputs!J120</f>
        <v>0</v>
      </c>
      <c r="G29" s="137">
        <f>Inputs!K120</f>
        <v>0</v>
      </c>
      <c r="H29" s="137">
        <f>Inputs!L120</f>
        <v>0</v>
      </c>
    </row>
    <row r="30" spans="1:8" ht="12.75" customHeight="1">
      <c r="A30" s="137">
        <f>Inputs!D121</f>
        <v>0</v>
      </c>
      <c r="B30" s="137">
        <f>Inputs!E121</f>
        <v>0</v>
      </c>
      <c r="C30" s="137">
        <f>Inputs!F121</f>
        <v>0</v>
      </c>
      <c r="D30" s="137">
        <f>Inputs!G121</f>
        <v>0</v>
      </c>
      <c r="E30" s="137">
        <f>Inputs!I121</f>
        <v>0</v>
      </c>
      <c r="F30" s="137">
        <f>Inputs!J121</f>
        <v>0</v>
      </c>
      <c r="G30" s="137">
        <f>Inputs!K121</f>
        <v>0</v>
      </c>
      <c r="H30" s="137">
        <f>Inputs!L121</f>
        <v>0</v>
      </c>
    </row>
    <row r="31" spans="1:8" ht="12.75" customHeight="1">
      <c r="A31" s="137">
        <f>Inputs!D122</f>
        <v>0</v>
      </c>
      <c r="B31" s="137">
        <f>Inputs!E122</f>
        <v>0</v>
      </c>
      <c r="C31" s="137">
        <f>Inputs!F122</f>
        <v>0</v>
      </c>
      <c r="D31" s="137">
        <f>Inputs!G122</f>
        <v>0</v>
      </c>
      <c r="E31" s="137">
        <f>Inputs!I122</f>
        <v>0</v>
      </c>
      <c r="F31" s="137">
        <f>Inputs!J122</f>
        <v>0</v>
      </c>
      <c r="G31" s="137">
        <f>Inputs!K122</f>
        <v>0</v>
      </c>
      <c r="H31" s="137">
        <f>Inputs!L122</f>
        <v>0</v>
      </c>
    </row>
    <row r="32" spans="1:8" ht="12.75" customHeight="1">
      <c r="A32" s="137">
        <f>Inputs!D123</f>
        <v>0</v>
      </c>
      <c r="B32" s="137">
        <f>Inputs!E123</f>
        <v>0</v>
      </c>
      <c r="C32" s="137">
        <f>Inputs!F123</f>
        <v>0</v>
      </c>
      <c r="D32" s="137">
        <f>Inputs!G123</f>
        <v>0</v>
      </c>
      <c r="E32" s="137">
        <f>Inputs!I123</f>
        <v>0</v>
      </c>
      <c r="F32" s="137">
        <f>Inputs!J123</f>
        <v>0</v>
      </c>
      <c r="G32" s="137">
        <f>Inputs!K123</f>
        <v>0</v>
      </c>
      <c r="H32" s="137">
        <f>Inputs!L123</f>
        <v>0</v>
      </c>
    </row>
    <row r="33" spans="1:8" ht="12.75" customHeight="1">
      <c r="A33" s="137">
        <f>Revenue!B44</f>
        <v>0</v>
      </c>
      <c r="B33" s="137">
        <f>Revenue!C44</f>
        <v>0</v>
      </c>
      <c r="C33" s="137">
        <f>Revenue!D44</f>
        <v>0</v>
      </c>
      <c r="D33" s="137">
        <f>Revenue!E44</f>
        <v>0</v>
      </c>
      <c r="E33" s="137">
        <f>Revenue!G44</f>
        <v>0</v>
      </c>
      <c r="F33" s="137">
        <f>Revenue!H44</f>
        <v>0</v>
      </c>
      <c r="G33" s="137">
        <f>Revenue!I44</f>
        <v>0</v>
      </c>
      <c r="H33" s="137">
        <f>Revenue!J44</f>
        <v>0</v>
      </c>
    </row>
    <row r="34" spans="1:8" ht="12.75" customHeight="1">
      <c r="A34" s="137">
        <f>Inputs!D124</f>
        <v>0</v>
      </c>
      <c r="B34" s="137">
        <f>Inputs!E124</f>
        <v>0</v>
      </c>
      <c r="C34" s="137">
        <f>Inputs!F124</f>
        <v>0</v>
      </c>
      <c r="D34" s="137">
        <f>Inputs!G124</f>
        <v>0</v>
      </c>
      <c r="E34" s="137">
        <f>Inputs!I124</f>
        <v>0</v>
      </c>
      <c r="F34" s="137">
        <f>Inputs!J124</f>
        <v>0</v>
      </c>
      <c r="G34" s="137">
        <f>Inputs!K124</f>
        <v>0</v>
      </c>
      <c r="H34" s="137">
        <f>Inputs!L124</f>
        <v>0</v>
      </c>
    </row>
    <row r="35" spans="1:8" ht="12.75" customHeight="1">
      <c r="A35" s="137">
        <f>Inputs!D125</f>
        <v>0</v>
      </c>
      <c r="B35" s="137">
        <f>Inputs!E125</f>
        <v>0</v>
      </c>
      <c r="C35" s="137">
        <f>Inputs!F125</f>
        <v>0</v>
      </c>
      <c r="D35" s="137">
        <f>Inputs!G125</f>
        <v>0</v>
      </c>
      <c r="E35" s="137">
        <f>Inputs!I125</f>
        <v>0</v>
      </c>
      <c r="F35" s="137">
        <f>Inputs!J125</f>
        <v>0</v>
      </c>
      <c r="G35" s="137">
        <f>Inputs!K125</f>
        <v>0</v>
      </c>
      <c r="H35" s="137">
        <f>Inputs!L125</f>
        <v>0</v>
      </c>
    </row>
    <row r="36" spans="1:8" ht="12.75" customHeight="1">
      <c r="A36" s="137">
        <f>Inputs!D126</f>
        <v>0</v>
      </c>
      <c r="B36" s="137">
        <f>Inputs!E126</f>
        <v>0</v>
      </c>
      <c r="C36" s="137">
        <f>Inputs!F126</f>
        <v>0</v>
      </c>
      <c r="D36" s="137">
        <f>Inputs!G126</f>
        <v>0</v>
      </c>
      <c r="E36" s="137">
        <f>Inputs!I126</f>
        <v>0</v>
      </c>
      <c r="F36" s="137">
        <f>Inputs!J126</f>
        <v>0</v>
      </c>
      <c r="G36" s="137">
        <f>Inputs!K126</f>
        <v>0</v>
      </c>
      <c r="H36" s="137">
        <f>Inputs!L126</f>
        <v>0</v>
      </c>
    </row>
    <row r="37" spans="1:8" ht="12.75" customHeight="1">
      <c r="A37" s="137">
        <f>Inputs!D127</f>
        <v>0</v>
      </c>
      <c r="B37" s="137">
        <f>Inputs!E127</f>
        <v>0</v>
      </c>
      <c r="C37" s="137">
        <f>Inputs!F127</f>
        <v>0</v>
      </c>
      <c r="D37" s="137">
        <f>Inputs!G127</f>
        <v>0</v>
      </c>
      <c r="E37" s="137">
        <f>Inputs!I127</f>
        <v>0</v>
      </c>
      <c r="F37" s="137">
        <f>Inputs!J127</f>
        <v>0</v>
      </c>
      <c r="G37" s="137">
        <f>Inputs!K127</f>
        <v>0</v>
      </c>
      <c r="H37" s="137">
        <f>Inputs!L127</f>
        <v>0</v>
      </c>
    </row>
    <row r="38" spans="1:8" ht="12.75" customHeight="1">
      <c r="A38" s="137">
        <f>Inputs!D128</f>
        <v>0</v>
      </c>
      <c r="B38" s="137">
        <f>Inputs!E128</f>
        <v>0</v>
      </c>
      <c r="C38" s="137">
        <f>Inputs!F128</f>
        <v>0</v>
      </c>
      <c r="D38" s="137">
        <f>Inputs!G128</f>
        <v>0</v>
      </c>
      <c r="E38" s="137">
        <f>Inputs!I128</f>
        <v>0</v>
      </c>
      <c r="F38" s="137">
        <f>Inputs!J128</f>
        <v>0</v>
      </c>
      <c r="G38" s="137">
        <f>Inputs!K128</f>
        <v>0</v>
      </c>
      <c r="H38" s="137">
        <f>Inputs!L128</f>
        <v>0</v>
      </c>
    </row>
    <row r="39" spans="1:8" ht="12.75" customHeight="1">
      <c r="A39" s="137">
        <f>Inputs!D129</f>
        <v>0</v>
      </c>
      <c r="B39" s="137">
        <f>Inputs!E129</f>
        <v>0</v>
      </c>
      <c r="C39" s="137">
        <f>Inputs!F129</f>
        <v>0</v>
      </c>
      <c r="D39" s="137">
        <f>Inputs!G129</f>
        <v>0</v>
      </c>
      <c r="E39" s="137">
        <f>Inputs!I129</f>
        <v>0</v>
      </c>
      <c r="F39" s="137">
        <f>Inputs!J129</f>
        <v>0</v>
      </c>
      <c r="G39" s="137">
        <f>Inputs!K129</f>
        <v>0</v>
      </c>
      <c r="H39" s="137">
        <f>Inputs!L129</f>
        <v>0</v>
      </c>
    </row>
    <row r="40" spans="1:8" ht="12.75" customHeight="1">
      <c r="A40" s="137">
        <f>Inputs!D130</f>
        <v>0</v>
      </c>
      <c r="B40" s="137">
        <f>Inputs!E130</f>
        <v>0</v>
      </c>
      <c r="C40" s="137">
        <f>Inputs!F130</f>
        <v>0</v>
      </c>
      <c r="D40" s="137">
        <f>Inputs!G130</f>
        <v>0</v>
      </c>
      <c r="E40" s="137">
        <f>Inputs!I130</f>
        <v>0</v>
      </c>
      <c r="F40" s="137">
        <f>Inputs!J130</f>
        <v>0</v>
      </c>
      <c r="G40" s="137">
        <f>Inputs!K130</f>
        <v>0</v>
      </c>
      <c r="H40" s="137">
        <f>Inputs!L130</f>
        <v>0</v>
      </c>
    </row>
    <row r="41" spans="1:8" ht="12.75" customHeight="1">
      <c r="A41" s="137">
        <f>Inputs!D131</f>
        <v>0</v>
      </c>
      <c r="B41" s="137">
        <f>Inputs!E131</f>
        <v>0</v>
      </c>
      <c r="C41" s="137">
        <f>Inputs!F131</f>
        <v>0</v>
      </c>
      <c r="D41" s="137">
        <f>Inputs!G131</f>
        <v>0</v>
      </c>
      <c r="E41" s="137">
        <f>Inputs!I131</f>
        <v>0</v>
      </c>
      <c r="F41" s="137">
        <f>Inputs!J131</f>
        <v>0</v>
      </c>
      <c r="G41" s="137">
        <f>Inputs!K131</f>
        <v>0</v>
      </c>
      <c r="H41" s="137">
        <f>Inputs!L131</f>
        <v>0</v>
      </c>
    </row>
    <row r="42" spans="1:8" ht="12.75" customHeight="1">
      <c r="A42" s="137">
        <f>Inputs!D132</f>
        <v>0</v>
      </c>
      <c r="B42" s="137">
        <f>Inputs!E132</f>
        <v>0</v>
      </c>
      <c r="C42" s="137">
        <f>Inputs!F132</f>
        <v>0</v>
      </c>
      <c r="D42" s="137">
        <f>Inputs!G132</f>
        <v>0</v>
      </c>
      <c r="E42" s="137">
        <f>Inputs!I132</f>
        <v>0</v>
      </c>
      <c r="F42" s="137">
        <f>Inputs!J132</f>
        <v>0</v>
      </c>
      <c r="G42" s="137">
        <f>Inputs!K132</f>
        <v>0</v>
      </c>
      <c r="H42" s="137">
        <f>Inputs!L132</f>
        <v>0</v>
      </c>
    </row>
    <row r="43" spans="1:8" ht="12.75" customHeight="1">
      <c r="A43" s="137">
        <f>Inputs!D133</f>
        <v>0</v>
      </c>
      <c r="B43" s="137">
        <f>Inputs!E133</f>
        <v>0</v>
      </c>
      <c r="C43" s="137">
        <f>Inputs!F133</f>
        <v>0</v>
      </c>
      <c r="D43" s="137">
        <f>Inputs!G133</f>
        <v>0</v>
      </c>
      <c r="E43" s="137">
        <f>Inputs!I133</f>
        <v>0</v>
      </c>
      <c r="F43" s="137">
        <f>Inputs!J133</f>
        <v>0</v>
      </c>
      <c r="G43" s="137">
        <f>Inputs!K133</f>
        <v>0</v>
      </c>
      <c r="H43" s="137">
        <f>Inputs!L133</f>
        <v>0</v>
      </c>
    </row>
    <row r="44" spans="1:8" ht="12.75" customHeight="1">
      <c r="A44" s="137">
        <f>Revenue!B56</f>
        <v>0</v>
      </c>
      <c r="B44" s="137">
        <f>Revenue!C56</f>
        <v>0</v>
      </c>
      <c r="C44" s="137">
        <f>Revenue!D56</f>
        <v>0</v>
      </c>
      <c r="D44" s="137">
        <f>Revenue!E56</f>
        <v>0</v>
      </c>
      <c r="E44" s="137">
        <f>Revenue!G56</f>
        <v>0</v>
      </c>
      <c r="F44" s="137">
        <f>Revenue!H56</f>
        <v>0</v>
      </c>
      <c r="G44" s="137">
        <f>Revenue!I56</f>
        <v>0</v>
      </c>
      <c r="H44" s="137">
        <f>Revenue!J56</f>
        <v>0</v>
      </c>
    </row>
    <row r="45" spans="1:8" ht="12.75" customHeight="1">
      <c r="A45" s="137">
        <f>Inputs!D134</f>
        <v>0</v>
      </c>
      <c r="B45" s="137">
        <f>Inputs!E134</f>
        <v>0</v>
      </c>
      <c r="C45" s="137">
        <f>Inputs!F134</f>
        <v>0</v>
      </c>
      <c r="D45" s="137">
        <f>Inputs!G134</f>
        <v>0</v>
      </c>
      <c r="E45" s="137">
        <f>Inputs!I134</f>
        <v>0</v>
      </c>
      <c r="F45" s="137">
        <f>Inputs!J134</f>
        <v>0</v>
      </c>
      <c r="G45" s="137">
        <f>Inputs!K134</f>
        <v>0</v>
      </c>
      <c r="H45" s="137">
        <f>Inputs!L134</f>
        <v>0</v>
      </c>
    </row>
    <row r="46" spans="1:8" ht="12.75" customHeight="1">
      <c r="A46" s="137">
        <f>Inputs!D135</f>
        <v>0</v>
      </c>
      <c r="B46" s="137">
        <f>Inputs!E135</f>
        <v>0</v>
      </c>
      <c r="C46" s="137">
        <f>Inputs!F135</f>
        <v>0</v>
      </c>
      <c r="D46" s="137">
        <f>Inputs!G135</f>
        <v>0</v>
      </c>
      <c r="E46" s="137">
        <f>Inputs!I135</f>
        <v>0</v>
      </c>
      <c r="F46" s="137">
        <f>Inputs!J135</f>
        <v>0</v>
      </c>
      <c r="G46" s="137">
        <f>Inputs!K135</f>
        <v>0</v>
      </c>
      <c r="H46" s="137">
        <f>Inputs!L135</f>
        <v>0</v>
      </c>
    </row>
    <row r="47" spans="1:8" ht="12.75" customHeight="1">
      <c r="A47" s="137">
        <f>Inputs!D136</f>
        <v>0</v>
      </c>
      <c r="B47" s="137">
        <f>Inputs!E136</f>
        <v>0</v>
      </c>
      <c r="C47" s="137">
        <f>Inputs!F136</f>
        <v>0</v>
      </c>
      <c r="D47" s="137">
        <f>Inputs!G136</f>
        <v>0</v>
      </c>
      <c r="E47" s="137">
        <f>Inputs!I136</f>
        <v>0</v>
      </c>
      <c r="F47" s="137">
        <f>Inputs!J136</f>
        <v>0</v>
      </c>
      <c r="G47" s="137">
        <f>Inputs!K136</f>
        <v>0</v>
      </c>
      <c r="H47" s="137">
        <f>Inputs!L136</f>
        <v>0</v>
      </c>
    </row>
    <row r="48" spans="1:8" ht="12.75" customHeight="1">
      <c r="A48" s="137">
        <f>Inputs!D137</f>
        <v>0</v>
      </c>
      <c r="B48" s="137">
        <f>Inputs!E137</f>
        <v>0</v>
      </c>
      <c r="C48" s="137">
        <f>Inputs!F137</f>
        <v>0</v>
      </c>
      <c r="D48" s="137">
        <f>Inputs!G137</f>
        <v>0</v>
      </c>
      <c r="E48" s="137">
        <f>Inputs!I137</f>
        <v>0</v>
      </c>
      <c r="F48" s="137">
        <f>Inputs!J137</f>
        <v>0</v>
      </c>
      <c r="G48" s="137">
        <f>Inputs!K137</f>
        <v>0</v>
      </c>
      <c r="H48" s="137">
        <f>Inputs!L137</f>
        <v>0</v>
      </c>
    </row>
    <row r="49" spans="1:8" ht="12.75" customHeight="1">
      <c r="A49" s="137">
        <f>Inputs!D138</f>
        <v>0</v>
      </c>
      <c r="B49" s="137">
        <f>Inputs!E138</f>
        <v>0</v>
      </c>
      <c r="C49" s="137">
        <f>Inputs!F138</f>
        <v>0</v>
      </c>
      <c r="D49" s="137">
        <f>Inputs!G138</f>
        <v>0</v>
      </c>
      <c r="E49" s="137">
        <f>Inputs!I138</f>
        <v>0</v>
      </c>
      <c r="F49" s="137">
        <f>Inputs!J138</f>
        <v>0</v>
      </c>
      <c r="G49" s="137">
        <f>Inputs!K138</f>
        <v>0</v>
      </c>
      <c r="H49" s="137">
        <f>Inputs!L138</f>
        <v>0</v>
      </c>
    </row>
    <row r="50" spans="1:8" ht="12.75" customHeight="1">
      <c r="A50" s="137">
        <f>Inputs!D139</f>
        <v>0</v>
      </c>
      <c r="B50" s="137">
        <f>Inputs!E139</f>
        <v>0</v>
      </c>
      <c r="C50" s="137">
        <f>Inputs!F139</f>
        <v>0</v>
      </c>
      <c r="D50" s="137">
        <f>Inputs!G139</f>
        <v>0</v>
      </c>
      <c r="E50" s="137">
        <f>Inputs!I139</f>
        <v>0</v>
      </c>
      <c r="F50" s="137">
        <f>Inputs!J139</f>
        <v>0</v>
      </c>
      <c r="G50" s="137">
        <f>Inputs!K139</f>
        <v>0</v>
      </c>
      <c r="H50" s="137">
        <f>Inputs!L139</f>
        <v>0</v>
      </c>
    </row>
    <row r="51" spans="1:8" ht="12.75" customHeight="1">
      <c r="A51" s="137">
        <f>Inputs!D140</f>
        <v>0</v>
      </c>
      <c r="B51" s="137">
        <f>Inputs!E140</f>
        <v>0</v>
      </c>
      <c r="C51" s="137">
        <f>Inputs!F140</f>
        <v>0</v>
      </c>
      <c r="D51" s="137">
        <f>Inputs!G140</f>
        <v>0</v>
      </c>
      <c r="E51" s="137">
        <f>Inputs!I140</f>
        <v>0</v>
      </c>
      <c r="F51" s="137">
        <f>Inputs!J140</f>
        <v>0</v>
      </c>
      <c r="G51" s="137">
        <f>Inputs!K140</f>
        <v>0</v>
      </c>
      <c r="H51" s="137">
        <f>Inputs!L140</f>
        <v>0</v>
      </c>
    </row>
    <row r="52" spans="1:8" ht="12.75" customHeight="1">
      <c r="A52" s="137">
        <f>Inputs!D141</f>
        <v>0</v>
      </c>
      <c r="B52" s="137">
        <f>Inputs!E141</f>
        <v>0</v>
      </c>
      <c r="C52" s="137">
        <f>Inputs!F141</f>
        <v>0</v>
      </c>
      <c r="D52" s="137">
        <f>Inputs!G141</f>
        <v>0</v>
      </c>
      <c r="E52" s="137">
        <f>Inputs!I141</f>
        <v>0</v>
      </c>
      <c r="F52" s="137">
        <f>Inputs!J141</f>
        <v>0</v>
      </c>
      <c r="G52" s="137">
        <f>Inputs!K141</f>
        <v>0</v>
      </c>
      <c r="H52" s="137">
        <f>Inputs!L141</f>
        <v>0</v>
      </c>
    </row>
    <row r="53" spans="1:8" ht="12.75" customHeight="1">
      <c r="A53" s="137">
        <f>Inputs!D142</f>
        <v>0</v>
      </c>
      <c r="B53" s="137">
        <f>Inputs!E142</f>
        <v>0</v>
      </c>
      <c r="C53" s="137">
        <f>Inputs!F142</f>
        <v>0</v>
      </c>
      <c r="D53" s="137">
        <f>Inputs!G142</f>
        <v>0</v>
      </c>
      <c r="E53" s="137">
        <f>Inputs!I142</f>
        <v>0</v>
      </c>
      <c r="F53" s="137">
        <f>Inputs!J142</f>
        <v>0</v>
      </c>
      <c r="G53" s="137">
        <f>Inputs!K142</f>
        <v>0</v>
      </c>
      <c r="H53" s="137">
        <f>Inputs!L142</f>
        <v>0</v>
      </c>
    </row>
    <row r="54" spans="1:8" ht="12.75" customHeight="1">
      <c r="A54" s="137">
        <f>Inputs!D143</f>
        <v>0</v>
      </c>
      <c r="B54" s="137">
        <f>Inputs!E143</f>
        <v>0</v>
      </c>
      <c r="C54" s="137">
        <f>Inputs!F143</f>
        <v>0</v>
      </c>
      <c r="D54" s="137">
        <f>Inputs!G143</f>
        <v>0</v>
      </c>
      <c r="E54" s="137">
        <f>Inputs!I143</f>
        <v>0</v>
      </c>
      <c r="F54" s="137">
        <f>Inputs!J143</f>
        <v>0</v>
      </c>
      <c r="G54" s="137">
        <f>Inputs!K143</f>
        <v>0</v>
      </c>
      <c r="H54" s="137">
        <f>Inputs!L143</f>
        <v>0</v>
      </c>
    </row>
    <row r="55" spans="1:8" ht="12.75" customHeight="1">
      <c r="A55" s="137">
        <f>Revenue!B68</f>
        <v>0</v>
      </c>
      <c r="B55" s="137">
        <f>Revenue!C68</f>
        <v>0</v>
      </c>
      <c r="C55" s="137">
        <f>Revenue!D68</f>
        <v>0</v>
      </c>
      <c r="D55" s="137">
        <f>Revenue!E68</f>
        <v>0</v>
      </c>
      <c r="E55" s="137">
        <f>Revenue!G68</f>
        <v>0</v>
      </c>
      <c r="F55" s="137">
        <f>Revenue!H68</f>
        <v>0</v>
      </c>
      <c r="G55" s="137">
        <f>Revenue!I68</f>
        <v>0</v>
      </c>
      <c r="H55" s="137">
        <f>Revenue!J68</f>
        <v>0</v>
      </c>
    </row>
    <row r="56" spans="1:8" ht="12.75" customHeight="1">
      <c r="A56" s="137">
        <f>Inputs!D144</f>
        <v>0</v>
      </c>
      <c r="B56" s="137">
        <f>Inputs!E144</f>
        <v>0</v>
      </c>
      <c r="C56" s="137">
        <f>Inputs!F144</f>
        <v>0</v>
      </c>
      <c r="D56" s="137">
        <f>Inputs!G144</f>
        <v>0</v>
      </c>
      <c r="E56" s="137">
        <f>Inputs!I144</f>
        <v>0</v>
      </c>
      <c r="F56" s="137">
        <f>Inputs!J144</f>
        <v>0</v>
      </c>
      <c r="G56" s="137">
        <f>Inputs!K144</f>
        <v>0</v>
      </c>
      <c r="H56" s="137">
        <f>Inputs!L144</f>
        <v>0</v>
      </c>
    </row>
    <row r="57" spans="1:8" ht="12.75" customHeight="1">
      <c r="A57" s="137">
        <f>Inputs!D145</f>
        <v>0</v>
      </c>
      <c r="B57" s="137">
        <f>Inputs!E145</f>
        <v>0</v>
      </c>
      <c r="C57" s="137">
        <f>Inputs!F145</f>
        <v>0</v>
      </c>
      <c r="D57" s="137">
        <f>Inputs!G145</f>
        <v>0</v>
      </c>
      <c r="E57" s="137">
        <f>Inputs!I145</f>
        <v>0</v>
      </c>
      <c r="F57" s="137">
        <f>Inputs!J145</f>
        <v>0</v>
      </c>
      <c r="G57" s="137">
        <f>Inputs!K145</f>
        <v>0</v>
      </c>
      <c r="H57" s="137">
        <f>Inputs!L145</f>
        <v>0</v>
      </c>
    </row>
    <row r="58" spans="1:8" ht="12.75" customHeight="1">
      <c r="A58" s="137">
        <f>Inputs!D146</f>
        <v>0</v>
      </c>
      <c r="B58" s="137">
        <f>Inputs!E146</f>
        <v>0</v>
      </c>
      <c r="C58" s="137">
        <f>Inputs!F146</f>
        <v>0</v>
      </c>
      <c r="D58" s="137">
        <f>Inputs!G146</f>
        <v>0</v>
      </c>
      <c r="E58" s="137">
        <f>Inputs!I146</f>
        <v>0</v>
      </c>
      <c r="F58" s="137">
        <f>Inputs!J146</f>
        <v>0</v>
      </c>
      <c r="G58" s="137">
        <f>Inputs!K146</f>
        <v>0</v>
      </c>
      <c r="H58" s="137">
        <f>Inputs!L146</f>
        <v>0</v>
      </c>
    </row>
    <row r="59" spans="1:8" ht="12.75" customHeight="1">
      <c r="A59" s="137">
        <f>Inputs!D147</f>
        <v>0</v>
      </c>
      <c r="B59" s="137">
        <f>Inputs!E147</f>
        <v>0</v>
      </c>
      <c r="C59" s="137">
        <f>Inputs!F147</f>
        <v>0</v>
      </c>
      <c r="D59" s="137">
        <f>Inputs!G147</f>
        <v>0</v>
      </c>
      <c r="E59" s="137">
        <f>Inputs!I147</f>
        <v>0</v>
      </c>
      <c r="F59" s="137">
        <f>Inputs!J147</f>
        <v>0</v>
      </c>
      <c r="G59" s="137">
        <f>Inputs!K147</f>
        <v>0</v>
      </c>
      <c r="H59" s="137">
        <f>Inputs!L147</f>
        <v>0</v>
      </c>
    </row>
    <row r="60" spans="1:8" ht="12.75" customHeight="1">
      <c r="A60" s="137">
        <f>Inputs!D148</f>
        <v>0</v>
      </c>
      <c r="B60" s="137">
        <f>Inputs!E148</f>
        <v>0</v>
      </c>
      <c r="C60" s="137">
        <f>Inputs!F148</f>
        <v>0</v>
      </c>
      <c r="D60" s="137">
        <f>Inputs!G148</f>
        <v>0</v>
      </c>
      <c r="E60" s="137">
        <f>Inputs!I148</f>
        <v>0</v>
      </c>
      <c r="F60" s="137">
        <f>Inputs!J148</f>
        <v>0</v>
      </c>
      <c r="G60" s="137">
        <f>Inputs!K148</f>
        <v>0</v>
      </c>
      <c r="H60" s="137">
        <f>Inputs!L148</f>
        <v>0</v>
      </c>
    </row>
    <row r="61" spans="1:8" ht="12.75" customHeight="1">
      <c r="A61" s="137">
        <f>Inputs!D149</f>
        <v>0</v>
      </c>
      <c r="B61" s="137">
        <f>Inputs!E149</f>
        <v>0</v>
      </c>
      <c r="C61" s="137">
        <f>Inputs!F149</f>
        <v>0</v>
      </c>
      <c r="D61" s="137">
        <f>Inputs!G149</f>
        <v>0</v>
      </c>
      <c r="E61" s="137">
        <f>Inputs!I149</f>
        <v>0</v>
      </c>
      <c r="F61" s="137">
        <f>Inputs!J149</f>
        <v>0</v>
      </c>
      <c r="G61" s="137">
        <f>Inputs!K149</f>
        <v>0</v>
      </c>
      <c r="H61" s="137">
        <f>Inputs!L149</f>
        <v>0</v>
      </c>
    </row>
    <row r="62" spans="1:8" ht="12.75" customHeight="1">
      <c r="A62" s="137">
        <f>Inputs!D150</f>
        <v>0</v>
      </c>
      <c r="B62" s="137">
        <f>Inputs!E150</f>
        <v>0</v>
      </c>
      <c r="C62" s="137">
        <f>Inputs!F150</f>
        <v>0</v>
      </c>
      <c r="D62" s="137">
        <f>Inputs!G150</f>
        <v>0</v>
      </c>
      <c r="E62" s="137">
        <f>Inputs!I150</f>
        <v>0</v>
      </c>
      <c r="F62" s="137">
        <f>Inputs!J150</f>
        <v>0</v>
      </c>
      <c r="G62" s="137">
        <f>Inputs!K150</f>
        <v>0</v>
      </c>
      <c r="H62" s="137">
        <f>Inputs!L150</f>
        <v>0</v>
      </c>
    </row>
    <row r="63" spans="1:8" ht="12.75" customHeight="1">
      <c r="A63" s="137">
        <f>Inputs!D151</f>
        <v>0</v>
      </c>
      <c r="B63" s="137">
        <f>Inputs!E151</f>
        <v>0</v>
      </c>
      <c r="C63" s="137">
        <f>Inputs!F151</f>
        <v>0</v>
      </c>
      <c r="D63" s="137">
        <f>Inputs!G151</f>
        <v>0</v>
      </c>
      <c r="E63" s="137">
        <f>Inputs!I151</f>
        <v>0</v>
      </c>
      <c r="F63" s="137">
        <f>Inputs!J151</f>
        <v>0</v>
      </c>
      <c r="G63" s="137">
        <f>Inputs!K151</f>
        <v>0</v>
      </c>
      <c r="H63" s="137">
        <f>Inputs!L151</f>
        <v>0</v>
      </c>
    </row>
    <row r="64" spans="1:8" ht="12.75" customHeight="1">
      <c r="A64" s="137">
        <f>Inputs!D152</f>
        <v>0</v>
      </c>
      <c r="B64" s="137">
        <f>Inputs!E152</f>
        <v>0</v>
      </c>
      <c r="C64" s="137">
        <f>Inputs!F152</f>
        <v>0</v>
      </c>
      <c r="D64" s="137">
        <f>Inputs!G152</f>
        <v>0</v>
      </c>
      <c r="E64" s="137">
        <f>Inputs!I152</f>
        <v>0</v>
      </c>
      <c r="F64" s="137">
        <f>Inputs!J152</f>
        <v>0</v>
      </c>
      <c r="G64" s="137">
        <f>Inputs!K152</f>
        <v>0</v>
      </c>
      <c r="H64" s="137">
        <f>Inputs!L152</f>
        <v>0</v>
      </c>
    </row>
    <row r="65" spans="1:8" ht="12.75" customHeight="1">
      <c r="A65" s="137">
        <f>Inputs!D153</f>
        <v>0</v>
      </c>
      <c r="B65" s="137">
        <f>Inputs!E153</f>
        <v>0</v>
      </c>
      <c r="C65" s="137">
        <f>Inputs!F153</f>
        <v>0</v>
      </c>
      <c r="D65" s="137">
        <f>Inputs!G153</f>
        <v>0</v>
      </c>
      <c r="E65" s="137">
        <f>Inputs!I153</f>
        <v>0</v>
      </c>
      <c r="F65" s="137">
        <f>Inputs!J153</f>
        <v>0</v>
      </c>
      <c r="G65" s="137">
        <f>Inputs!K153</f>
        <v>0</v>
      </c>
      <c r="H65" s="137">
        <f>Inputs!L153</f>
        <v>0</v>
      </c>
    </row>
    <row r="66" spans="1:8" ht="12.75" customHeight="1">
      <c r="A66" s="137">
        <f>Revenue!B80</f>
        <v>0</v>
      </c>
      <c r="B66" s="137">
        <f>Revenue!C80</f>
        <v>0</v>
      </c>
      <c r="C66" s="137">
        <f>Revenue!D80</f>
        <v>0</v>
      </c>
      <c r="D66" s="137">
        <f>Revenue!E80</f>
        <v>0</v>
      </c>
      <c r="E66" s="137">
        <f>Revenue!G80</f>
        <v>0</v>
      </c>
      <c r="F66" s="137">
        <f>Revenue!H80</f>
        <v>0</v>
      </c>
      <c r="G66" s="137">
        <f>Revenue!I80</f>
        <v>0</v>
      </c>
      <c r="H66" s="137">
        <f>Revenue!J80</f>
        <v>0</v>
      </c>
    </row>
    <row r="67" spans="1:8" ht="12.75" customHeight="1">
      <c r="A67" s="137">
        <f>Inputs!D154</f>
        <v>0</v>
      </c>
      <c r="B67" s="137">
        <f>Inputs!E154</f>
        <v>0</v>
      </c>
      <c r="C67" s="137">
        <f>Inputs!F154</f>
        <v>0</v>
      </c>
      <c r="D67" s="137">
        <f>Inputs!G154</f>
        <v>0</v>
      </c>
      <c r="E67" s="137">
        <f>Inputs!I154</f>
        <v>0</v>
      </c>
      <c r="F67" s="137">
        <f>Inputs!J154</f>
        <v>0</v>
      </c>
      <c r="G67" s="137">
        <f>Inputs!K154</f>
        <v>0</v>
      </c>
      <c r="H67" s="137">
        <f>Inputs!L154</f>
        <v>0</v>
      </c>
    </row>
    <row r="68" spans="1:8" ht="12.75" customHeight="1">
      <c r="A68" s="137">
        <f>Inputs!D155</f>
        <v>0</v>
      </c>
      <c r="B68" s="137">
        <f>Inputs!E155</f>
        <v>0</v>
      </c>
      <c r="C68" s="137">
        <f>Inputs!F155</f>
        <v>0</v>
      </c>
      <c r="D68" s="137">
        <f>Inputs!G155</f>
        <v>0</v>
      </c>
      <c r="E68" s="137">
        <f>Inputs!I155</f>
        <v>0</v>
      </c>
      <c r="F68" s="137">
        <f>Inputs!J155</f>
        <v>0</v>
      </c>
      <c r="G68" s="137">
        <f>Inputs!K155</f>
        <v>0</v>
      </c>
      <c r="H68" s="137">
        <f>Inputs!L155</f>
        <v>0</v>
      </c>
    </row>
    <row r="69" spans="1:8" ht="12.75" customHeight="1">
      <c r="A69" s="137">
        <f>Inputs!D156</f>
        <v>0</v>
      </c>
      <c r="B69" s="137">
        <f>Inputs!E156</f>
        <v>0</v>
      </c>
      <c r="C69" s="137">
        <f>Inputs!F156</f>
        <v>0</v>
      </c>
      <c r="D69" s="137">
        <f>Inputs!G156</f>
        <v>0</v>
      </c>
      <c r="E69" s="137">
        <f>Inputs!I156</f>
        <v>0</v>
      </c>
      <c r="F69" s="137">
        <f>Inputs!J156</f>
        <v>0</v>
      </c>
      <c r="G69" s="137">
        <f>Inputs!K156</f>
        <v>0</v>
      </c>
      <c r="H69" s="137">
        <f>Inputs!L156</f>
        <v>0</v>
      </c>
    </row>
    <row r="70" spans="1:8" ht="12.75" customHeight="1">
      <c r="A70" s="137">
        <f>Inputs!D157</f>
        <v>0</v>
      </c>
      <c r="B70" s="137">
        <f>Inputs!E157</f>
        <v>0</v>
      </c>
      <c r="C70" s="137">
        <f>Inputs!F157</f>
        <v>0</v>
      </c>
      <c r="D70" s="137">
        <f>Inputs!G157</f>
        <v>0</v>
      </c>
      <c r="E70" s="137">
        <f>Inputs!I157</f>
        <v>0</v>
      </c>
      <c r="F70" s="137">
        <f>Inputs!J157</f>
        <v>0</v>
      </c>
      <c r="G70" s="137">
        <f>Inputs!K157</f>
        <v>0</v>
      </c>
      <c r="H70" s="137">
        <f>Inputs!L157</f>
        <v>0</v>
      </c>
    </row>
    <row r="71" spans="1:8" ht="12.75" customHeight="1">
      <c r="A71" s="137">
        <f>Inputs!D158</f>
        <v>0</v>
      </c>
      <c r="B71" s="137">
        <f>Inputs!E158</f>
        <v>0</v>
      </c>
      <c r="C71" s="137">
        <f>Inputs!F158</f>
        <v>0</v>
      </c>
      <c r="D71" s="137">
        <f>Inputs!G158</f>
        <v>0</v>
      </c>
      <c r="E71" s="137">
        <f>Inputs!I158</f>
        <v>0</v>
      </c>
      <c r="F71" s="137">
        <f>Inputs!J158</f>
        <v>0</v>
      </c>
      <c r="G71" s="137">
        <f>Inputs!K158</f>
        <v>0</v>
      </c>
      <c r="H71" s="137">
        <f>Inputs!L158</f>
        <v>0</v>
      </c>
    </row>
    <row r="72" spans="1:8" ht="12.75" customHeight="1">
      <c r="A72" s="137">
        <f>Inputs!D159</f>
        <v>0</v>
      </c>
      <c r="B72" s="137">
        <f>Inputs!E159</f>
        <v>0</v>
      </c>
      <c r="C72" s="137">
        <f>Inputs!F159</f>
        <v>0</v>
      </c>
      <c r="D72" s="137">
        <f>Inputs!G159</f>
        <v>0</v>
      </c>
      <c r="E72" s="137">
        <f>Inputs!I159</f>
        <v>0</v>
      </c>
      <c r="F72" s="137">
        <f>Inputs!J159</f>
        <v>0</v>
      </c>
      <c r="G72" s="137">
        <f>Inputs!K159</f>
        <v>0</v>
      </c>
      <c r="H72" s="137">
        <f>Inputs!L159</f>
        <v>0</v>
      </c>
    </row>
    <row r="73" spans="1:8" ht="12.75" customHeight="1">
      <c r="A73" s="137">
        <f>Inputs!D160</f>
        <v>0</v>
      </c>
      <c r="B73" s="137">
        <f>Inputs!E160</f>
        <v>0</v>
      </c>
      <c r="C73" s="137">
        <f>Inputs!F160</f>
        <v>0</v>
      </c>
      <c r="D73" s="137">
        <f>Inputs!G160</f>
        <v>0</v>
      </c>
      <c r="E73" s="137">
        <f>Inputs!I160</f>
        <v>0</v>
      </c>
      <c r="F73" s="137">
        <f>Inputs!J160</f>
        <v>0</v>
      </c>
      <c r="G73" s="137">
        <f>Inputs!K160</f>
        <v>0</v>
      </c>
      <c r="H73" s="137">
        <f>Inputs!L160</f>
        <v>0</v>
      </c>
    </row>
    <row r="74" spans="1:8" ht="12.75" customHeight="1">
      <c r="A74" s="137">
        <f>Inputs!D161</f>
        <v>0</v>
      </c>
      <c r="B74" s="137">
        <f>Inputs!E161</f>
        <v>0</v>
      </c>
      <c r="C74" s="137">
        <f>Inputs!F161</f>
        <v>0</v>
      </c>
      <c r="D74" s="137">
        <f>Inputs!G161</f>
        <v>0</v>
      </c>
      <c r="E74" s="137">
        <f>Inputs!I161</f>
        <v>0</v>
      </c>
      <c r="F74" s="137">
        <f>Inputs!J161</f>
        <v>0</v>
      </c>
      <c r="G74" s="137">
        <f>Inputs!K161</f>
        <v>0</v>
      </c>
      <c r="H74" s="137">
        <f>Inputs!L161</f>
        <v>0</v>
      </c>
    </row>
    <row r="75" spans="1:8" ht="12.75" customHeight="1">
      <c r="A75" s="137">
        <f>Inputs!D162</f>
        <v>0</v>
      </c>
      <c r="B75" s="137">
        <f>Inputs!E162</f>
        <v>0</v>
      </c>
      <c r="C75" s="137">
        <f>Inputs!F162</f>
        <v>0</v>
      </c>
      <c r="D75" s="137">
        <f>Inputs!G162</f>
        <v>0</v>
      </c>
      <c r="E75" s="137">
        <f>Inputs!I162</f>
        <v>0</v>
      </c>
      <c r="F75" s="137">
        <f>Inputs!J162</f>
        <v>0</v>
      </c>
      <c r="G75" s="137">
        <f>Inputs!K162</f>
        <v>0</v>
      </c>
      <c r="H75" s="137">
        <f>Inputs!L162</f>
        <v>0</v>
      </c>
    </row>
    <row r="76" spans="1:8" ht="12.75" customHeight="1">
      <c r="A76" s="137">
        <f>Inputs!D163</f>
        <v>0</v>
      </c>
      <c r="B76" s="137">
        <f>Inputs!E163</f>
        <v>0</v>
      </c>
      <c r="C76" s="137">
        <f>Inputs!F163</f>
        <v>0</v>
      </c>
      <c r="D76" s="137">
        <f>Inputs!G163</f>
        <v>0</v>
      </c>
      <c r="E76" s="137">
        <f>Inputs!I163</f>
        <v>0</v>
      </c>
      <c r="F76" s="137">
        <f>Inputs!J163</f>
        <v>0</v>
      </c>
      <c r="G76" s="137">
        <f>Inputs!K163</f>
        <v>0</v>
      </c>
      <c r="H76" s="137">
        <f>Inputs!L163</f>
        <v>0</v>
      </c>
    </row>
    <row r="77" spans="1:8" ht="12.75" customHeight="1">
      <c r="A77" s="137">
        <f>Revenue!B92</f>
        <v>0</v>
      </c>
      <c r="B77" s="137">
        <f>Revenue!C92</f>
        <v>0</v>
      </c>
      <c r="C77" s="137">
        <f>Revenue!D92</f>
        <v>0</v>
      </c>
      <c r="D77" s="137">
        <f>Revenue!E92</f>
        <v>0</v>
      </c>
      <c r="E77" s="137">
        <f>Revenue!G92</f>
        <v>0</v>
      </c>
      <c r="F77" s="137">
        <f>Revenue!H92</f>
        <v>0</v>
      </c>
      <c r="G77" s="137">
        <f>Revenue!I92</f>
        <v>0</v>
      </c>
      <c r="H77" s="137">
        <f>Revenue!J92</f>
        <v>0</v>
      </c>
    </row>
    <row r="78" spans="1:8" ht="12.75" customHeight="1">
      <c r="A78" s="137">
        <f>Inputs!D164</f>
        <v>0</v>
      </c>
      <c r="B78" s="137">
        <f>Inputs!E164</f>
        <v>0</v>
      </c>
      <c r="C78" s="137">
        <f>Inputs!F164</f>
        <v>0</v>
      </c>
      <c r="D78" s="137">
        <f>Inputs!G164</f>
        <v>0</v>
      </c>
      <c r="E78" s="137">
        <f>Inputs!I164</f>
        <v>0</v>
      </c>
      <c r="F78" s="137">
        <f>Inputs!J164</f>
        <v>0</v>
      </c>
      <c r="G78" s="137">
        <f>Inputs!K164</f>
        <v>0</v>
      </c>
      <c r="H78" s="137">
        <f>Inputs!L164</f>
        <v>0</v>
      </c>
    </row>
    <row r="79" spans="1:8" ht="12.75" customHeight="1">
      <c r="A79" s="137">
        <f>Inputs!D165</f>
        <v>0</v>
      </c>
      <c r="B79" s="137">
        <f>Inputs!E165</f>
        <v>0</v>
      </c>
      <c r="C79" s="137">
        <f>Inputs!F165</f>
        <v>0</v>
      </c>
      <c r="D79" s="137">
        <f>Inputs!G165</f>
        <v>0</v>
      </c>
      <c r="E79" s="137">
        <f>Inputs!I165</f>
        <v>0</v>
      </c>
      <c r="F79" s="137">
        <f>Inputs!J165</f>
        <v>0</v>
      </c>
      <c r="G79" s="137">
        <f>Inputs!K165</f>
        <v>0</v>
      </c>
      <c r="H79" s="137">
        <f>Inputs!L165</f>
        <v>0</v>
      </c>
    </row>
    <row r="80" spans="1:8" ht="12.75" customHeight="1">
      <c r="A80" s="137">
        <f>Inputs!D166</f>
        <v>0</v>
      </c>
      <c r="B80" s="137">
        <f>Inputs!E166</f>
        <v>0</v>
      </c>
      <c r="C80" s="137">
        <f>Inputs!F166</f>
        <v>0</v>
      </c>
      <c r="D80" s="137">
        <f>Inputs!G166</f>
        <v>0</v>
      </c>
      <c r="E80" s="137">
        <f>Inputs!I166</f>
        <v>0</v>
      </c>
      <c r="F80" s="137">
        <f>Inputs!J166</f>
        <v>0</v>
      </c>
      <c r="G80" s="137">
        <f>Inputs!K166</f>
        <v>0</v>
      </c>
      <c r="H80" s="137">
        <f>Inputs!L166</f>
        <v>0</v>
      </c>
    </row>
    <row r="81" spans="1:8" ht="12.75" customHeight="1">
      <c r="A81" s="137">
        <f>Inputs!D167</f>
        <v>0</v>
      </c>
      <c r="B81" s="137">
        <f>Inputs!E167</f>
        <v>0</v>
      </c>
      <c r="C81" s="137">
        <f>Inputs!F167</f>
        <v>0</v>
      </c>
      <c r="D81" s="137">
        <f>Inputs!G167</f>
        <v>0</v>
      </c>
      <c r="E81" s="137">
        <f>Inputs!I167</f>
        <v>0</v>
      </c>
      <c r="F81" s="137">
        <f>Inputs!J167</f>
        <v>0</v>
      </c>
      <c r="G81" s="137">
        <f>Inputs!K167</f>
        <v>0</v>
      </c>
      <c r="H81" s="137">
        <f>Inputs!L167</f>
        <v>0</v>
      </c>
    </row>
    <row r="82" spans="1:8" ht="12.75" customHeight="1">
      <c r="A82" s="137">
        <f>Inputs!D168</f>
        <v>0</v>
      </c>
      <c r="B82" s="137">
        <f>Inputs!E168</f>
        <v>0</v>
      </c>
      <c r="C82" s="137">
        <f>Inputs!F168</f>
        <v>0</v>
      </c>
      <c r="D82" s="137">
        <f>Inputs!G168</f>
        <v>0</v>
      </c>
      <c r="E82" s="137">
        <f>Inputs!I168</f>
        <v>0</v>
      </c>
      <c r="F82" s="137">
        <f>Inputs!J168</f>
        <v>0</v>
      </c>
      <c r="G82" s="137">
        <f>Inputs!K168</f>
        <v>0</v>
      </c>
      <c r="H82" s="137">
        <f>Inputs!L168</f>
        <v>0</v>
      </c>
    </row>
    <row r="83" spans="1:8" ht="12.75" customHeight="1">
      <c r="A83" s="137">
        <f>Inputs!D169</f>
        <v>0</v>
      </c>
      <c r="B83" s="137">
        <f>Inputs!E169</f>
        <v>0</v>
      </c>
      <c r="C83" s="137">
        <f>Inputs!F169</f>
        <v>0</v>
      </c>
      <c r="D83" s="137">
        <f>Inputs!G169</f>
        <v>0</v>
      </c>
      <c r="E83" s="137">
        <f>Inputs!I169</f>
        <v>0</v>
      </c>
      <c r="F83" s="137">
        <f>Inputs!J169</f>
        <v>0</v>
      </c>
      <c r="G83" s="137">
        <f>Inputs!K169</f>
        <v>0</v>
      </c>
      <c r="H83" s="137">
        <f>Inputs!L169</f>
        <v>0</v>
      </c>
    </row>
    <row r="84" spans="1:8" ht="12.75" customHeight="1">
      <c r="A84" s="137">
        <f>Inputs!D170</f>
        <v>0</v>
      </c>
      <c r="B84" s="137">
        <f>Inputs!E170</f>
        <v>0</v>
      </c>
      <c r="C84" s="137">
        <f>Inputs!F170</f>
        <v>0</v>
      </c>
      <c r="D84" s="137">
        <f>Inputs!G170</f>
        <v>0</v>
      </c>
      <c r="E84" s="137">
        <f>Inputs!I170</f>
        <v>0</v>
      </c>
      <c r="F84" s="137">
        <f>Inputs!J170</f>
        <v>0</v>
      </c>
      <c r="G84" s="137">
        <f>Inputs!K170</f>
        <v>0</v>
      </c>
      <c r="H84" s="137">
        <f>Inputs!L170</f>
        <v>0</v>
      </c>
    </row>
    <row r="85" spans="1:8" ht="12.75" customHeight="1">
      <c r="A85" s="137">
        <f>Inputs!D171</f>
        <v>0</v>
      </c>
      <c r="B85" s="137">
        <f>Inputs!E171</f>
        <v>0</v>
      </c>
      <c r="C85" s="137">
        <f>Inputs!F171</f>
        <v>0</v>
      </c>
      <c r="D85" s="137">
        <f>Inputs!G171</f>
        <v>0</v>
      </c>
      <c r="E85" s="137">
        <f>Inputs!I171</f>
        <v>0</v>
      </c>
      <c r="F85" s="137">
        <f>Inputs!J171</f>
        <v>0</v>
      </c>
      <c r="G85" s="137">
        <f>Inputs!K171</f>
        <v>0</v>
      </c>
      <c r="H85" s="137">
        <f>Inputs!L171</f>
        <v>0</v>
      </c>
    </row>
    <row r="86" spans="1:8" ht="12.75" customHeight="1">
      <c r="A86" s="137">
        <f>Inputs!D172</f>
        <v>0</v>
      </c>
      <c r="B86" s="137">
        <f>Inputs!E172</f>
        <v>0</v>
      </c>
      <c r="C86" s="137">
        <f>Inputs!F172</f>
        <v>0</v>
      </c>
      <c r="D86" s="137">
        <f>Inputs!G172</f>
        <v>0</v>
      </c>
      <c r="E86" s="137">
        <f>Inputs!I172</f>
        <v>0</v>
      </c>
      <c r="F86" s="137">
        <f>Inputs!J172</f>
        <v>0</v>
      </c>
      <c r="G86" s="137">
        <f>Inputs!K172</f>
        <v>0</v>
      </c>
      <c r="H86" s="137">
        <f>Inputs!L172</f>
        <v>0</v>
      </c>
    </row>
    <row r="87" spans="1:8" ht="12.75" customHeight="1">
      <c r="A87" s="137">
        <f>Inputs!D173</f>
        <v>0</v>
      </c>
      <c r="B87" s="137">
        <f>Inputs!E173</f>
        <v>0</v>
      </c>
      <c r="C87" s="137">
        <f>Inputs!F173</f>
        <v>0</v>
      </c>
      <c r="D87" s="137">
        <f>Inputs!G173</f>
        <v>0</v>
      </c>
      <c r="E87" s="137">
        <f>Inputs!I173</f>
        <v>0</v>
      </c>
      <c r="F87" s="137">
        <f>Inputs!J173</f>
        <v>0</v>
      </c>
      <c r="G87" s="137">
        <f>Inputs!K173</f>
        <v>0</v>
      </c>
      <c r="H87" s="137">
        <f>Inputs!L173</f>
        <v>0</v>
      </c>
    </row>
    <row r="88" spans="1:8" ht="12.75" customHeight="1">
      <c r="A88" s="137">
        <f>Revenue!B104</f>
        <v>0</v>
      </c>
      <c r="B88" s="137">
        <f>Revenue!C104</f>
        <v>0</v>
      </c>
      <c r="C88" s="137">
        <f>Revenue!D104</f>
        <v>0</v>
      </c>
      <c r="D88" s="137">
        <f>Revenue!E104</f>
        <v>0</v>
      </c>
      <c r="E88" s="137">
        <f>Revenue!G104</f>
        <v>0</v>
      </c>
      <c r="F88" s="137">
        <f>Revenue!H104</f>
        <v>0</v>
      </c>
      <c r="G88" s="137">
        <f>Revenue!I104</f>
        <v>0</v>
      </c>
      <c r="H88" s="137">
        <f>Revenue!J104</f>
        <v>0</v>
      </c>
    </row>
    <row r="89" spans="1:8" ht="12.75" customHeight="1">
      <c r="A89" s="137">
        <f>Inputs!D174</f>
        <v>0</v>
      </c>
      <c r="B89" s="137">
        <f>Inputs!E174</f>
        <v>0</v>
      </c>
      <c r="C89" s="137">
        <f>Inputs!F174</f>
        <v>0</v>
      </c>
      <c r="D89" s="137">
        <f>Inputs!G174</f>
        <v>0</v>
      </c>
      <c r="E89" s="137">
        <f>Inputs!I174</f>
        <v>0</v>
      </c>
      <c r="F89" s="137">
        <f>Inputs!J174</f>
        <v>0</v>
      </c>
      <c r="G89" s="137">
        <f>Inputs!K174</f>
        <v>0</v>
      </c>
      <c r="H89" s="137">
        <f>Inputs!L174</f>
        <v>0</v>
      </c>
    </row>
    <row r="90" spans="1:8" ht="12.75" customHeight="1">
      <c r="A90" s="137">
        <f>Inputs!D175</f>
        <v>0</v>
      </c>
      <c r="B90" s="137">
        <f>Inputs!E175</f>
        <v>0</v>
      </c>
      <c r="C90" s="137">
        <f>Inputs!F175</f>
        <v>0</v>
      </c>
      <c r="D90" s="137">
        <f>Inputs!G175</f>
        <v>0</v>
      </c>
      <c r="E90" s="137">
        <f>Inputs!I175</f>
        <v>0</v>
      </c>
      <c r="F90" s="137">
        <f>Inputs!J175</f>
        <v>0</v>
      </c>
      <c r="G90" s="137">
        <f>Inputs!K175</f>
        <v>0</v>
      </c>
      <c r="H90" s="137">
        <f>Inputs!L175</f>
        <v>0</v>
      </c>
    </row>
    <row r="91" spans="1:8" ht="12.75" customHeight="1">
      <c r="A91" s="137">
        <f>Inputs!D176</f>
        <v>0</v>
      </c>
      <c r="B91" s="137">
        <f>Inputs!E176</f>
        <v>0</v>
      </c>
      <c r="C91" s="137">
        <f>Inputs!F176</f>
        <v>0</v>
      </c>
      <c r="D91" s="137">
        <f>Inputs!G176</f>
        <v>0</v>
      </c>
      <c r="E91" s="137">
        <f>Inputs!I176</f>
        <v>0</v>
      </c>
      <c r="F91" s="137">
        <f>Inputs!J176</f>
        <v>0</v>
      </c>
      <c r="G91" s="137">
        <f>Inputs!K176</f>
        <v>0</v>
      </c>
      <c r="H91" s="137">
        <f>Inputs!L176</f>
        <v>0</v>
      </c>
    </row>
    <row r="92" spans="1:8" ht="12.75" customHeight="1">
      <c r="A92" s="137">
        <f>Inputs!D177</f>
        <v>0</v>
      </c>
      <c r="B92" s="137">
        <f>Inputs!E177</f>
        <v>0</v>
      </c>
      <c r="C92" s="137">
        <f>Inputs!F177</f>
        <v>0</v>
      </c>
      <c r="D92" s="137">
        <f>Inputs!G177</f>
        <v>0</v>
      </c>
      <c r="E92" s="137">
        <f>Inputs!I177</f>
        <v>0</v>
      </c>
      <c r="F92" s="137">
        <f>Inputs!J177</f>
        <v>0</v>
      </c>
      <c r="G92" s="137">
        <f>Inputs!K177</f>
        <v>0</v>
      </c>
      <c r="H92" s="137">
        <f>Inputs!L177</f>
        <v>0</v>
      </c>
    </row>
    <row r="93" spans="1:8" ht="12.75" customHeight="1">
      <c r="A93" s="137">
        <f>Inputs!D178</f>
        <v>0</v>
      </c>
      <c r="B93" s="137">
        <f>Inputs!E178</f>
        <v>0</v>
      </c>
      <c r="C93" s="137">
        <f>Inputs!F178</f>
        <v>0</v>
      </c>
      <c r="D93" s="137">
        <f>Inputs!G178</f>
        <v>0</v>
      </c>
      <c r="E93" s="137">
        <f>Inputs!I178</f>
        <v>0</v>
      </c>
      <c r="F93" s="137">
        <f>Inputs!J178</f>
        <v>0</v>
      </c>
      <c r="G93" s="137">
        <f>Inputs!K178</f>
        <v>0</v>
      </c>
      <c r="H93" s="137">
        <f>Inputs!L178</f>
        <v>0</v>
      </c>
    </row>
    <row r="94" spans="1:8" ht="12.75" customHeight="1">
      <c r="A94" s="137">
        <f>Inputs!D179</f>
        <v>0</v>
      </c>
      <c r="B94" s="137">
        <f>Inputs!E179</f>
        <v>0</v>
      </c>
      <c r="C94" s="137">
        <f>Inputs!F179</f>
        <v>0</v>
      </c>
      <c r="D94" s="137">
        <f>Inputs!G179</f>
        <v>0</v>
      </c>
      <c r="E94" s="137">
        <f>Inputs!I179</f>
        <v>0</v>
      </c>
      <c r="F94" s="137">
        <f>Inputs!J179</f>
        <v>0</v>
      </c>
      <c r="G94" s="137">
        <f>Inputs!K179</f>
        <v>0</v>
      </c>
      <c r="H94" s="137">
        <f>Inputs!L179</f>
        <v>0</v>
      </c>
    </row>
    <row r="95" spans="1:8" ht="12.75" customHeight="1">
      <c r="A95" s="137">
        <f>Inputs!D180</f>
        <v>0</v>
      </c>
      <c r="B95" s="137">
        <f>Inputs!E180</f>
        <v>0</v>
      </c>
      <c r="C95" s="137">
        <f>Inputs!F180</f>
        <v>0</v>
      </c>
      <c r="D95" s="137">
        <f>Inputs!G180</f>
        <v>0</v>
      </c>
      <c r="E95" s="137">
        <f>Inputs!I180</f>
        <v>0</v>
      </c>
      <c r="F95" s="137">
        <f>Inputs!J180</f>
        <v>0</v>
      </c>
      <c r="G95" s="137">
        <f>Inputs!K180</f>
        <v>0</v>
      </c>
      <c r="H95" s="137">
        <f>Inputs!L180</f>
        <v>0</v>
      </c>
    </row>
    <row r="96" spans="1:8" ht="12.75" customHeight="1">
      <c r="A96" s="137">
        <f>Inputs!D181</f>
        <v>0</v>
      </c>
      <c r="B96" s="137">
        <f>Inputs!E181</f>
        <v>0</v>
      </c>
      <c r="C96" s="137">
        <f>Inputs!F181</f>
        <v>0</v>
      </c>
      <c r="D96" s="137">
        <f>Inputs!G181</f>
        <v>0</v>
      </c>
      <c r="E96" s="137">
        <f>Inputs!I181</f>
        <v>0</v>
      </c>
      <c r="F96" s="137">
        <f>Inputs!J181</f>
        <v>0</v>
      </c>
      <c r="G96" s="137">
        <f>Inputs!K181</f>
        <v>0</v>
      </c>
      <c r="H96" s="137">
        <f>Inputs!L181</f>
        <v>0</v>
      </c>
    </row>
    <row r="97" spans="1:8" ht="12.75" customHeight="1">
      <c r="A97" s="137">
        <f>Inputs!D182</f>
        <v>0</v>
      </c>
      <c r="B97" s="137">
        <f>Inputs!E182</f>
        <v>0</v>
      </c>
      <c r="C97" s="137">
        <f>Inputs!F182</f>
        <v>0</v>
      </c>
      <c r="D97" s="137">
        <f>Inputs!G182</f>
        <v>0</v>
      </c>
      <c r="E97" s="137">
        <f>Inputs!I182</f>
        <v>0</v>
      </c>
      <c r="F97" s="137">
        <f>Inputs!J182</f>
        <v>0</v>
      </c>
      <c r="G97" s="137">
        <f>Inputs!K182</f>
        <v>0</v>
      </c>
      <c r="H97" s="137">
        <f>Inputs!L182</f>
        <v>0</v>
      </c>
    </row>
    <row r="98" spans="1:8" ht="12.75" customHeight="1">
      <c r="A98" s="137">
        <f>Inputs!D183</f>
        <v>0</v>
      </c>
      <c r="B98" s="137">
        <f>Inputs!E183</f>
        <v>0</v>
      </c>
      <c r="C98" s="137">
        <f>Inputs!F183</f>
        <v>0</v>
      </c>
      <c r="D98" s="137">
        <f>Inputs!G183</f>
        <v>0</v>
      </c>
      <c r="E98" s="137">
        <f>Inputs!I183</f>
        <v>0</v>
      </c>
      <c r="F98" s="137">
        <f>Inputs!J183</f>
        <v>0</v>
      </c>
      <c r="G98" s="137">
        <f>Inputs!K183</f>
        <v>0</v>
      </c>
      <c r="H98" s="137">
        <f>Inputs!L183</f>
        <v>0</v>
      </c>
    </row>
    <row r="99" spans="1:8" ht="12.75" customHeight="1">
      <c r="A99" s="137">
        <f>Revenue!B116</f>
        <v>0</v>
      </c>
      <c r="B99" s="137">
        <f>Revenue!C116</f>
        <v>0</v>
      </c>
      <c r="C99" s="137">
        <f>Revenue!D116</f>
        <v>0</v>
      </c>
      <c r="D99" s="137">
        <f>Revenue!E116</f>
        <v>0</v>
      </c>
      <c r="E99" s="137">
        <f>Revenue!G116</f>
        <v>0</v>
      </c>
      <c r="F99" s="137">
        <f>Revenue!H116</f>
        <v>0</v>
      </c>
      <c r="G99" s="137">
        <f>Revenue!I116</f>
        <v>0</v>
      </c>
      <c r="H99" s="137">
        <f>Revenue!J116</f>
        <v>0</v>
      </c>
    </row>
    <row r="100" spans="1:8" ht="12.75" customHeight="1">
      <c r="A100" s="137">
        <f>Inputs!D184</f>
        <v>0</v>
      </c>
      <c r="B100" s="137">
        <f>Inputs!E184</f>
        <v>0</v>
      </c>
      <c r="C100" s="137">
        <f>Inputs!F184</f>
        <v>0</v>
      </c>
      <c r="D100" s="137">
        <f>Inputs!G184</f>
        <v>0</v>
      </c>
      <c r="E100" s="137">
        <f>Inputs!I184</f>
        <v>0</v>
      </c>
      <c r="F100" s="137">
        <f>Inputs!J184</f>
        <v>0</v>
      </c>
      <c r="G100" s="137">
        <f>Inputs!K184</f>
        <v>0</v>
      </c>
      <c r="H100" s="137">
        <f>Inputs!L184</f>
        <v>0</v>
      </c>
    </row>
    <row r="101" spans="1:8" ht="12.75" customHeight="1">
      <c r="A101" s="137">
        <f>Inputs!D185</f>
        <v>0</v>
      </c>
      <c r="B101" s="137">
        <f>Inputs!E185</f>
        <v>0</v>
      </c>
      <c r="C101" s="137">
        <f>Inputs!F185</f>
        <v>0</v>
      </c>
      <c r="D101" s="137">
        <f>Inputs!G185</f>
        <v>0</v>
      </c>
      <c r="E101" s="137">
        <f>Inputs!I185</f>
        <v>0</v>
      </c>
      <c r="F101" s="137">
        <f>Inputs!J185</f>
        <v>0</v>
      </c>
      <c r="G101" s="137">
        <f>Inputs!K185</f>
        <v>0</v>
      </c>
      <c r="H101" s="137">
        <f>Inputs!L185</f>
        <v>0</v>
      </c>
    </row>
    <row r="102" spans="1:8" ht="12.75" customHeight="1">
      <c r="A102" s="137">
        <f>Inputs!D186</f>
        <v>0</v>
      </c>
      <c r="B102" s="137">
        <f>Inputs!E186</f>
        <v>0</v>
      </c>
      <c r="C102" s="137">
        <f>Inputs!F186</f>
        <v>0</v>
      </c>
      <c r="D102" s="137">
        <f>Inputs!G186</f>
        <v>0</v>
      </c>
      <c r="E102" s="137">
        <f>Inputs!I186</f>
        <v>0</v>
      </c>
      <c r="F102" s="137">
        <f>Inputs!J186</f>
        <v>0</v>
      </c>
      <c r="G102" s="137">
        <f>Inputs!K186</f>
        <v>0</v>
      </c>
      <c r="H102" s="137">
        <f>Inputs!L186</f>
        <v>0</v>
      </c>
    </row>
    <row r="103" spans="1:8" ht="12.75" customHeight="1">
      <c r="A103" s="137">
        <f>Inputs!D187</f>
        <v>0</v>
      </c>
      <c r="B103" s="137">
        <f>Inputs!E187</f>
        <v>0</v>
      </c>
      <c r="C103" s="137">
        <f>Inputs!F187</f>
        <v>0</v>
      </c>
      <c r="D103" s="137">
        <f>Inputs!G187</f>
        <v>0</v>
      </c>
      <c r="E103" s="137">
        <f>Inputs!I187</f>
        <v>0</v>
      </c>
      <c r="F103" s="137">
        <f>Inputs!J187</f>
        <v>0</v>
      </c>
      <c r="G103" s="137">
        <f>Inputs!K187</f>
        <v>0</v>
      </c>
      <c r="H103" s="137">
        <f>Inputs!L187</f>
        <v>0</v>
      </c>
    </row>
    <row r="104" spans="1:8" ht="12.75" customHeight="1">
      <c r="A104" s="137">
        <f>Inputs!D188</f>
        <v>0</v>
      </c>
      <c r="B104" s="137">
        <f>Inputs!E188</f>
        <v>0</v>
      </c>
      <c r="C104" s="137">
        <f>Inputs!F188</f>
        <v>0</v>
      </c>
      <c r="D104" s="137">
        <f>Inputs!G188</f>
        <v>0</v>
      </c>
      <c r="E104" s="137">
        <f>Inputs!I188</f>
        <v>0</v>
      </c>
      <c r="F104" s="137">
        <f>Inputs!J188</f>
        <v>0</v>
      </c>
      <c r="G104" s="137">
        <f>Inputs!K188</f>
        <v>0</v>
      </c>
      <c r="H104" s="137">
        <f>Inputs!L188</f>
        <v>0</v>
      </c>
    </row>
    <row r="105" spans="1:8" ht="12.75" customHeight="1">
      <c r="A105" s="137">
        <f>Inputs!D189</f>
        <v>0</v>
      </c>
      <c r="B105" s="137">
        <f>Inputs!E189</f>
        <v>0</v>
      </c>
      <c r="C105" s="137">
        <f>Inputs!F189</f>
        <v>0</v>
      </c>
      <c r="D105" s="137">
        <f>Inputs!G189</f>
        <v>0</v>
      </c>
      <c r="E105" s="137">
        <f>Inputs!I189</f>
        <v>0</v>
      </c>
      <c r="F105" s="137">
        <f>Inputs!J189</f>
        <v>0</v>
      </c>
      <c r="G105" s="137">
        <f>Inputs!K189</f>
        <v>0</v>
      </c>
      <c r="H105" s="137">
        <f>Inputs!L189</f>
        <v>0</v>
      </c>
    </row>
    <row r="106" spans="1:8" ht="12.75" customHeight="1">
      <c r="A106" s="137">
        <f>Inputs!D190</f>
        <v>0</v>
      </c>
      <c r="B106" s="137">
        <f>Inputs!E190</f>
        <v>0</v>
      </c>
      <c r="C106" s="137">
        <f>Inputs!F190</f>
        <v>0</v>
      </c>
      <c r="D106" s="137">
        <f>Inputs!G190</f>
        <v>0</v>
      </c>
      <c r="E106" s="137">
        <f>Inputs!I190</f>
        <v>0</v>
      </c>
      <c r="F106" s="137">
        <f>Inputs!J190</f>
        <v>0</v>
      </c>
      <c r="G106" s="137">
        <f>Inputs!K190</f>
        <v>0</v>
      </c>
      <c r="H106" s="137">
        <f>Inputs!L190</f>
        <v>0</v>
      </c>
    </row>
    <row r="107" spans="1:8" ht="12.75" customHeight="1">
      <c r="A107" s="137">
        <f>Inputs!D191</f>
        <v>0</v>
      </c>
      <c r="B107" s="137">
        <f>Inputs!E191</f>
        <v>0</v>
      </c>
      <c r="C107" s="137">
        <f>Inputs!F191</f>
        <v>0</v>
      </c>
      <c r="D107" s="137">
        <f>Inputs!G191</f>
        <v>0</v>
      </c>
      <c r="E107" s="137">
        <f>Inputs!I191</f>
        <v>0</v>
      </c>
      <c r="F107" s="137">
        <f>Inputs!J191</f>
        <v>0</v>
      </c>
      <c r="G107" s="137">
        <f>Inputs!K191</f>
        <v>0</v>
      </c>
      <c r="H107" s="137">
        <f>Inputs!L191</f>
        <v>0</v>
      </c>
    </row>
    <row r="108" spans="1:8" ht="12.75" customHeight="1">
      <c r="A108" s="137">
        <f>Inputs!D192</f>
        <v>0</v>
      </c>
      <c r="B108" s="137">
        <f>Inputs!E192</f>
        <v>0</v>
      </c>
      <c r="C108" s="137">
        <f>Inputs!F192</f>
        <v>0</v>
      </c>
      <c r="D108" s="137">
        <f>Inputs!G192</f>
        <v>0</v>
      </c>
      <c r="E108" s="137">
        <f>Inputs!I192</f>
        <v>0</v>
      </c>
      <c r="F108" s="137">
        <f>Inputs!J192</f>
        <v>0</v>
      </c>
      <c r="G108" s="137">
        <f>Inputs!K192</f>
        <v>0</v>
      </c>
      <c r="H108" s="137">
        <f>Inputs!L192</f>
        <v>0</v>
      </c>
    </row>
    <row r="109" spans="1:8" ht="12.75" customHeight="1">
      <c r="A109" s="137">
        <f>Inputs!D193</f>
        <v>0</v>
      </c>
      <c r="B109" s="137">
        <f>Inputs!E193</f>
        <v>0</v>
      </c>
      <c r="C109" s="137">
        <f>Inputs!F193</f>
        <v>0</v>
      </c>
      <c r="D109" s="137">
        <f>Inputs!G193</f>
        <v>0</v>
      </c>
      <c r="E109" s="137">
        <f>Inputs!I193</f>
        <v>0</v>
      </c>
      <c r="F109" s="137">
        <f>Inputs!J193</f>
        <v>0</v>
      </c>
      <c r="G109" s="137">
        <f>Inputs!K193</f>
        <v>0</v>
      </c>
      <c r="H109" s="137">
        <f>Inputs!L193</f>
        <v>0</v>
      </c>
    </row>
    <row r="110" spans="1:8" ht="12.75" customHeight="1">
      <c r="A110" s="137">
        <f>Revenue!B128</f>
        <v>0</v>
      </c>
      <c r="B110" s="137">
        <f>Revenue!C128</f>
        <v>0</v>
      </c>
      <c r="C110" s="137">
        <f>Revenue!D128</f>
        <v>0</v>
      </c>
      <c r="D110" s="137">
        <f>Revenue!E128</f>
        <v>0</v>
      </c>
      <c r="E110" s="137">
        <f>Revenue!G128</f>
        <v>0</v>
      </c>
      <c r="F110" s="137">
        <f>Revenue!H128</f>
        <v>0</v>
      </c>
      <c r="G110" s="137">
        <f>Revenue!I128</f>
        <v>0</v>
      </c>
      <c r="H110" s="137">
        <f>Revenue!J128</f>
        <v>0</v>
      </c>
    </row>
    <row r="111" spans="1:8" ht="12.75" customHeight="1">
      <c r="A111" s="137">
        <f>Revenue!B129</f>
        <v>0</v>
      </c>
      <c r="B111" s="137">
        <f>Revenue!C129</f>
        <v>0</v>
      </c>
      <c r="C111" s="137">
        <f>Revenue!D129</f>
        <v>0</v>
      </c>
      <c r="D111" s="137">
        <f>Revenue!E129</f>
        <v>0</v>
      </c>
      <c r="E111" s="137">
        <f>Revenue!G129</f>
        <v>0</v>
      </c>
      <c r="F111" s="137">
        <f>Revenue!H129</f>
        <v>0</v>
      </c>
      <c r="G111" s="137">
        <f>Revenue!I129</f>
        <v>0</v>
      </c>
      <c r="H111" s="137">
        <f>Revenue!J129</f>
        <v>0</v>
      </c>
    </row>
    <row r="112" spans="1:8" ht="12.75" customHeight="1">
      <c r="A112" s="138" t="str">
        <f>'(Intermediate Computations)'!B9126</f>
        <v>Q1 FY2009</v>
      </c>
      <c r="B112" s="138" t="str">
        <f>'(Intermediate Computations)'!C9126</f>
        <v>Q2 FY2009</v>
      </c>
      <c r="C112" s="138" t="str">
        <f>'(Intermediate Computations)'!D9126</f>
        <v>Q3 FY2009</v>
      </c>
      <c r="D112" s="138" t="str">
        <f>'(Intermediate Computations)'!E9126</f>
        <v>Q4 FY2009</v>
      </c>
      <c r="E112" s="138" t="str">
        <f>'(Intermediate Computations)'!G9126</f>
        <v>Q1 FY2010</v>
      </c>
      <c r="F112" s="138" t="str">
        <f>'(Intermediate Computations)'!H9126</f>
        <v>Q2 FY2010</v>
      </c>
      <c r="G112" s="138" t="str">
        <f>'(Intermediate Computations)'!I9126</f>
        <v>Q3 FY2010</v>
      </c>
      <c r="H112" s="138" t="str">
        <f>'(Intermediate Computations)'!J9126</f>
        <v>Q4 FY2010</v>
      </c>
    </row>
    <row r="113" spans="1:100" ht="12.75" customHeight="1">
      <c r="A113" s="138">
        <f>'(Intermediate Computations)'!B9123</f>
        <v>39814</v>
      </c>
      <c r="B113" s="138">
        <f>'(Intermediate Computations)'!C9123</f>
        <v>39904</v>
      </c>
      <c r="C113" s="138">
        <f>'(Intermediate Computations)'!D9123</f>
        <v>39995</v>
      </c>
      <c r="D113" s="138">
        <f>'(Intermediate Computations)'!E9123</f>
        <v>40087</v>
      </c>
      <c r="E113" s="138">
        <f>'(Intermediate Computations)'!G9123</f>
        <v>40179</v>
      </c>
      <c r="F113" s="138">
        <f>'(Intermediate Computations)'!H9123</f>
        <v>40269</v>
      </c>
      <c r="G113" s="138">
        <f>'(Intermediate Computations)'!I9123</f>
        <v>40360</v>
      </c>
      <c r="H113" s="138">
        <f>'(Intermediate Computations)'!J9123</f>
        <v>40452</v>
      </c>
    </row>
    <row r="114" spans="1:100" ht="12.75" customHeight="1">
      <c r="A114" s="138" t="str">
        <f>'(Intermediate Computations)'!B9132</f>
        <v>Q1 FY2009</v>
      </c>
      <c r="B114" s="138" t="str">
        <f>'(Intermediate Computations)'!C9132</f>
        <v>Q2 FY2009</v>
      </c>
      <c r="C114" s="138" t="str">
        <f>'(Intermediate Computations)'!D9132</f>
        <v>Q3 FY2009</v>
      </c>
      <c r="D114" s="138" t="str">
        <f>'(Intermediate Computations)'!E9132</f>
        <v>Q4 FY2009</v>
      </c>
      <c r="E114" s="138" t="str">
        <f>'(Intermediate Computations)'!G9132</f>
        <v>Q1 FY2010</v>
      </c>
      <c r="F114" s="138" t="str">
        <f>'(Intermediate Computations)'!H9132</f>
        <v>Q2 FY2010</v>
      </c>
      <c r="G114" s="138" t="str">
        <f>'(Intermediate Computations)'!I9132</f>
        <v>Q3 FY2010</v>
      </c>
      <c r="H114" s="138" t="str">
        <f>'(Intermediate Computations)'!J9132</f>
        <v>Q4 FY2010</v>
      </c>
    </row>
    <row r="115" spans="1:100" ht="12.75" customHeight="1">
      <c r="A115" s="138">
        <f>'(Intermediate Computations)'!B9129</f>
        <v>39814</v>
      </c>
      <c r="B115" s="138">
        <f>'(Intermediate Computations)'!C9129</f>
        <v>39904</v>
      </c>
      <c r="C115" s="138">
        <f>'(Intermediate Computations)'!D9129</f>
        <v>39995</v>
      </c>
      <c r="D115" s="138">
        <f>'(Intermediate Computations)'!E9129</f>
        <v>40087</v>
      </c>
      <c r="E115" s="138">
        <f>'(Intermediate Computations)'!G9129</f>
        <v>40179</v>
      </c>
      <c r="F115" s="138">
        <f>'(Intermediate Computations)'!H9129</f>
        <v>40269</v>
      </c>
      <c r="G115" s="138">
        <f>'(Intermediate Computations)'!I9129</f>
        <v>40360</v>
      </c>
      <c r="H115" s="138">
        <f>'(Intermediate Computations)'!J9129</f>
        <v>40452</v>
      </c>
    </row>
    <row r="116" spans="1:100" ht="12.75" customHeight="1">
      <c r="A116" s="137">
        <f>'Gross Margin'!B10</f>
        <v>0</v>
      </c>
      <c r="B116" s="137">
        <f>'Gross Margin'!B11</f>
        <v>0</v>
      </c>
      <c r="C116" s="137">
        <f>'Gross Margin'!B12</f>
        <v>0</v>
      </c>
      <c r="D116" s="137">
        <f>'Gross Margin'!B13</f>
        <v>0</v>
      </c>
      <c r="E116" s="137">
        <f>'Gross Margin'!B14</f>
        <v>0</v>
      </c>
      <c r="F116" s="137">
        <f>'Gross Margin'!B15</f>
        <v>0</v>
      </c>
      <c r="G116" s="137">
        <f>'Gross Margin'!B16</f>
        <v>0</v>
      </c>
      <c r="H116" s="137">
        <f>'Gross Margin'!B17</f>
        <v>0</v>
      </c>
      <c r="I116" s="137">
        <f>'Gross Margin'!B18</f>
        <v>0</v>
      </c>
      <c r="J116" s="137">
        <f>'Gross Margin'!B19</f>
        <v>0</v>
      </c>
      <c r="K116" s="137">
        <f>'Gross Margin'!B22</f>
        <v>0</v>
      </c>
      <c r="L116" s="137">
        <f>'Gross Margin'!B23</f>
        <v>0</v>
      </c>
      <c r="M116" s="137">
        <f>'Gross Margin'!B24</f>
        <v>0</v>
      </c>
      <c r="N116" s="137">
        <f>'Gross Margin'!B25</f>
        <v>0</v>
      </c>
      <c r="O116" s="137">
        <f>'Gross Margin'!B26</f>
        <v>0</v>
      </c>
      <c r="P116" s="137">
        <f>'Gross Margin'!B27</f>
        <v>0</v>
      </c>
      <c r="Q116" s="137">
        <f>'Gross Margin'!B28</f>
        <v>0</v>
      </c>
      <c r="R116" s="137">
        <f>'Gross Margin'!B29</f>
        <v>0</v>
      </c>
      <c r="S116" s="137">
        <f>'Gross Margin'!B30</f>
        <v>0</v>
      </c>
      <c r="T116" s="137">
        <f>'Gross Margin'!B31</f>
        <v>0</v>
      </c>
      <c r="U116" s="137">
        <f>'Gross Margin'!B34</f>
        <v>0</v>
      </c>
      <c r="V116" s="137">
        <f>'Gross Margin'!B35</f>
        <v>0</v>
      </c>
      <c r="W116" s="137">
        <f>'Gross Margin'!B36</f>
        <v>0</v>
      </c>
      <c r="X116" s="137">
        <f>'Gross Margin'!B37</f>
        <v>0</v>
      </c>
      <c r="Y116" s="137">
        <f>'Gross Margin'!B38</f>
        <v>0</v>
      </c>
      <c r="Z116" s="137">
        <f>'Gross Margin'!B39</f>
        <v>0</v>
      </c>
      <c r="AA116" s="137">
        <f>'Gross Margin'!B40</f>
        <v>0</v>
      </c>
      <c r="AB116" s="137">
        <f>'Gross Margin'!B41</f>
        <v>0</v>
      </c>
      <c r="AC116" s="137">
        <f>'Gross Margin'!B42</f>
        <v>0</v>
      </c>
      <c r="AD116" s="137">
        <f>'Gross Margin'!B43</f>
        <v>0</v>
      </c>
      <c r="AE116" s="137">
        <f>'Gross Margin'!B46</f>
        <v>0</v>
      </c>
      <c r="AF116" s="137">
        <f>'Gross Margin'!B47</f>
        <v>0</v>
      </c>
      <c r="AG116" s="137">
        <f>'Gross Margin'!B48</f>
        <v>0</v>
      </c>
      <c r="AH116" s="137">
        <f>'Gross Margin'!B49</f>
        <v>0</v>
      </c>
      <c r="AI116" s="137">
        <f>'Gross Margin'!B50</f>
        <v>0</v>
      </c>
      <c r="AJ116" s="137">
        <f>'Gross Margin'!B51</f>
        <v>0</v>
      </c>
      <c r="AK116" s="137">
        <f>'Gross Margin'!B52</f>
        <v>0</v>
      </c>
      <c r="AL116" s="137">
        <f>'Gross Margin'!B53</f>
        <v>0</v>
      </c>
      <c r="AM116" s="137">
        <f>'Gross Margin'!B54</f>
        <v>0</v>
      </c>
      <c r="AN116" s="137">
        <f>'Gross Margin'!B55</f>
        <v>0</v>
      </c>
      <c r="AO116" s="137">
        <f>'Gross Margin'!B58</f>
        <v>0</v>
      </c>
      <c r="AP116" s="137">
        <f>'Gross Margin'!B59</f>
        <v>0</v>
      </c>
      <c r="AQ116" s="137">
        <f>'Gross Margin'!B60</f>
        <v>0</v>
      </c>
      <c r="AR116" s="137">
        <f>'Gross Margin'!B61</f>
        <v>0</v>
      </c>
      <c r="AS116" s="137">
        <f>'Gross Margin'!B62</f>
        <v>0</v>
      </c>
      <c r="AT116" s="137">
        <f>'Gross Margin'!B63</f>
        <v>0</v>
      </c>
      <c r="AU116" s="137">
        <f>'Gross Margin'!B64</f>
        <v>0</v>
      </c>
      <c r="AV116" s="137">
        <f>'Gross Margin'!B65</f>
        <v>0</v>
      </c>
      <c r="AW116" s="137">
        <f>'Gross Margin'!B66</f>
        <v>0</v>
      </c>
      <c r="AX116" s="137">
        <f>'Gross Margin'!B67</f>
        <v>0</v>
      </c>
      <c r="AY116" s="137">
        <f>'Gross Margin'!B70</f>
        <v>0</v>
      </c>
      <c r="AZ116" s="137">
        <f>'Gross Margin'!B71</f>
        <v>0</v>
      </c>
      <c r="BA116" s="137">
        <f>'Gross Margin'!B72</f>
        <v>0</v>
      </c>
      <c r="BB116" s="137">
        <f>'Gross Margin'!B73</f>
        <v>0</v>
      </c>
      <c r="BC116" s="137">
        <f>'Gross Margin'!B74</f>
        <v>0</v>
      </c>
      <c r="BD116" s="137">
        <f>'Gross Margin'!B75</f>
        <v>0</v>
      </c>
      <c r="BE116" s="137">
        <f>'Gross Margin'!B76</f>
        <v>0</v>
      </c>
      <c r="BF116" s="137">
        <f>'Gross Margin'!B77</f>
        <v>0</v>
      </c>
      <c r="BG116" s="137">
        <f>'Gross Margin'!B78</f>
        <v>0</v>
      </c>
      <c r="BH116" s="137">
        <f>'Gross Margin'!B79</f>
        <v>0</v>
      </c>
      <c r="BI116" s="137">
        <f>'Gross Margin'!B82</f>
        <v>0</v>
      </c>
      <c r="BJ116" s="137">
        <f>'Gross Margin'!B83</f>
        <v>0</v>
      </c>
      <c r="BK116" s="137">
        <f>'Gross Margin'!B84</f>
        <v>0</v>
      </c>
      <c r="BL116" s="137">
        <f>'Gross Margin'!B85</f>
        <v>0</v>
      </c>
      <c r="BM116" s="137">
        <f>'Gross Margin'!B86</f>
        <v>0</v>
      </c>
      <c r="BN116" s="137">
        <f>'Gross Margin'!B87</f>
        <v>0</v>
      </c>
      <c r="BO116" s="137">
        <f>'Gross Margin'!B88</f>
        <v>0</v>
      </c>
      <c r="BP116" s="137">
        <f>'Gross Margin'!B89</f>
        <v>0</v>
      </c>
      <c r="BQ116" s="137">
        <f>'Gross Margin'!B90</f>
        <v>0</v>
      </c>
      <c r="BR116" s="137">
        <f>'Gross Margin'!B91</f>
        <v>0</v>
      </c>
      <c r="BS116" s="137">
        <f>'Gross Margin'!B94</f>
        <v>0</v>
      </c>
      <c r="BT116" s="137">
        <f>'Gross Margin'!B95</f>
        <v>0</v>
      </c>
      <c r="BU116" s="137">
        <f>'Gross Margin'!B96</f>
        <v>0</v>
      </c>
      <c r="BV116" s="137">
        <f>'Gross Margin'!B97</f>
        <v>0</v>
      </c>
      <c r="BW116" s="137">
        <f>'Gross Margin'!B98</f>
        <v>0</v>
      </c>
      <c r="BX116" s="137">
        <f>'Gross Margin'!B99</f>
        <v>0</v>
      </c>
      <c r="BY116" s="137">
        <f>'Gross Margin'!B100</f>
        <v>0</v>
      </c>
      <c r="BZ116" s="137">
        <f>'Gross Margin'!B101</f>
        <v>0</v>
      </c>
      <c r="CA116" s="137">
        <f>'Gross Margin'!B102</f>
        <v>0</v>
      </c>
      <c r="CB116" s="137">
        <f>'Gross Margin'!B103</f>
        <v>0</v>
      </c>
      <c r="CC116" s="137">
        <f>'Gross Margin'!B106</f>
        <v>0</v>
      </c>
      <c r="CD116" s="137">
        <f>'Gross Margin'!B107</f>
        <v>0</v>
      </c>
      <c r="CE116" s="137">
        <f>'Gross Margin'!B108</f>
        <v>0</v>
      </c>
      <c r="CF116" s="137">
        <f>'Gross Margin'!B109</f>
        <v>0</v>
      </c>
      <c r="CG116" s="137">
        <f>'Gross Margin'!B110</f>
        <v>0</v>
      </c>
      <c r="CH116" s="137">
        <f>'Gross Margin'!B111</f>
        <v>0</v>
      </c>
      <c r="CI116" s="137">
        <f>'Gross Margin'!B112</f>
        <v>0</v>
      </c>
      <c r="CJ116" s="137">
        <f>'Gross Margin'!B113</f>
        <v>0</v>
      </c>
      <c r="CK116" s="137">
        <f>'Gross Margin'!B114</f>
        <v>0</v>
      </c>
      <c r="CL116" s="137">
        <f>'Gross Margin'!B115</f>
        <v>0</v>
      </c>
      <c r="CM116" s="137">
        <f>'Gross Margin'!B118</f>
        <v>0</v>
      </c>
      <c r="CN116" s="137">
        <f>'Gross Margin'!B119</f>
        <v>0</v>
      </c>
      <c r="CO116" s="137">
        <f>'Gross Margin'!B120</f>
        <v>0</v>
      </c>
      <c r="CP116" s="137">
        <f>'Gross Margin'!B121</f>
        <v>0</v>
      </c>
      <c r="CQ116" s="137">
        <f>'Gross Margin'!B122</f>
        <v>0</v>
      </c>
      <c r="CR116" s="137">
        <f>'Gross Margin'!B123</f>
        <v>0</v>
      </c>
      <c r="CS116" s="137">
        <f>'Gross Margin'!B124</f>
        <v>0</v>
      </c>
      <c r="CT116" s="137">
        <f>'Gross Margin'!B125</f>
        <v>0</v>
      </c>
      <c r="CU116" s="137">
        <f>'Gross Margin'!B126</f>
        <v>0</v>
      </c>
      <c r="CV116" s="137">
        <f>'Gross Margin'!B127</f>
        <v>0</v>
      </c>
    </row>
    <row r="117" spans="1:100" ht="12.75" customHeight="1">
      <c r="A117" s="137">
        <f>'Gross Margin'!C10</f>
        <v>0</v>
      </c>
      <c r="B117" s="137">
        <f>'Gross Margin'!C11</f>
        <v>0</v>
      </c>
      <c r="C117" s="137">
        <f>'Gross Margin'!C12</f>
        <v>0</v>
      </c>
      <c r="D117" s="137">
        <f>'Gross Margin'!C13</f>
        <v>0</v>
      </c>
      <c r="E117" s="137">
        <f>'Gross Margin'!C14</f>
        <v>0</v>
      </c>
      <c r="F117" s="137">
        <f>'Gross Margin'!C15</f>
        <v>0</v>
      </c>
      <c r="G117" s="137">
        <f>'Gross Margin'!C16</f>
        <v>0</v>
      </c>
      <c r="H117" s="137">
        <f>'Gross Margin'!C17</f>
        <v>0</v>
      </c>
      <c r="I117" s="137">
        <f>'Gross Margin'!C18</f>
        <v>0</v>
      </c>
      <c r="J117" s="137">
        <f>'Gross Margin'!C19</f>
        <v>0</v>
      </c>
      <c r="K117" s="137">
        <f>'Gross Margin'!C22</f>
        <v>0</v>
      </c>
      <c r="L117" s="137">
        <f>'Gross Margin'!C23</f>
        <v>0</v>
      </c>
      <c r="M117" s="137">
        <f>'Gross Margin'!C24</f>
        <v>0</v>
      </c>
      <c r="N117" s="137">
        <f>'Gross Margin'!C25</f>
        <v>0</v>
      </c>
      <c r="O117" s="137">
        <f>'Gross Margin'!C26</f>
        <v>0</v>
      </c>
      <c r="P117" s="137">
        <f>'Gross Margin'!C27</f>
        <v>0</v>
      </c>
      <c r="Q117" s="137">
        <f>'Gross Margin'!C28</f>
        <v>0</v>
      </c>
      <c r="R117" s="137">
        <f>'Gross Margin'!C29</f>
        <v>0</v>
      </c>
      <c r="S117" s="137">
        <f>'Gross Margin'!C30</f>
        <v>0</v>
      </c>
      <c r="T117" s="137">
        <f>'Gross Margin'!C31</f>
        <v>0</v>
      </c>
      <c r="U117" s="137">
        <f>'Gross Margin'!C34</f>
        <v>0</v>
      </c>
      <c r="V117" s="137">
        <f>'Gross Margin'!C35</f>
        <v>0</v>
      </c>
      <c r="W117" s="137">
        <f>'Gross Margin'!C36</f>
        <v>0</v>
      </c>
      <c r="X117" s="137">
        <f>'Gross Margin'!C37</f>
        <v>0</v>
      </c>
      <c r="Y117" s="137">
        <f>'Gross Margin'!C38</f>
        <v>0</v>
      </c>
      <c r="Z117" s="137">
        <f>'Gross Margin'!C39</f>
        <v>0</v>
      </c>
      <c r="AA117" s="137">
        <f>'Gross Margin'!C40</f>
        <v>0</v>
      </c>
      <c r="AB117" s="137">
        <f>'Gross Margin'!C41</f>
        <v>0</v>
      </c>
      <c r="AC117" s="137">
        <f>'Gross Margin'!C42</f>
        <v>0</v>
      </c>
      <c r="AD117" s="137">
        <f>'Gross Margin'!C43</f>
        <v>0</v>
      </c>
      <c r="AE117" s="137">
        <f>'Gross Margin'!C46</f>
        <v>0</v>
      </c>
      <c r="AF117" s="137">
        <f>'Gross Margin'!C47</f>
        <v>0</v>
      </c>
      <c r="AG117" s="137">
        <f>'Gross Margin'!C48</f>
        <v>0</v>
      </c>
      <c r="AH117" s="137">
        <f>'Gross Margin'!C49</f>
        <v>0</v>
      </c>
      <c r="AI117" s="137">
        <f>'Gross Margin'!C50</f>
        <v>0</v>
      </c>
      <c r="AJ117" s="137">
        <f>'Gross Margin'!C51</f>
        <v>0</v>
      </c>
      <c r="AK117" s="137">
        <f>'Gross Margin'!C52</f>
        <v>0</v>
      </c>
      <c r="AL117" s="137">
        <f>'Gross Margin'!C53</f>
        <v>0</v>
      </c>
      <c r="AM117" s="137">
        <f>'Gross Margin'!C54</f>
        <v>0</v>
      </c>
      <c r="AN117" s="137">
        <f>'Gross Margin'!C55</f>
        <v>0</v>
      </c>
      <c r="AO117" s="137">
        <f>'Gross Margin'!C58</f>
        <v>0</v>
      </c>
      <c r="AP117" s="137">
        <f>'Gross Margin'!C59</f>
        <v>0</v>
      </c>
      <c r="AQ117" s="137">
        <f>'Gross Margin'!C60</f>
        <v>0</v>
      </c>
      <c r="AR117" s="137">
        <f>'Gross Margin'!C61</f>
        <v>0</v>
      </c>
      <c r="AS117" s="137">
        <f>'Gross Margin'!C62</f>
        <v>0</v>
      </c>
      <c r="AT117" s="137">
        <f>'Gross Margin'!C63</f>
        <v>0</v>
      </c>
      <c r="AU117" s="137">
        <f>'Gross Margin'!C64</f>
        <v>0</v>
      </c>
      <c r="AV117" s="137">
        <f>'Gross Margin'!C65</f>
        <v>0</v>
      </c>
      <c r="AW117" s="137">
        <f>'Gross Margin'!C66</f>
        <v>0</v>
      </c>
      <c r="AX117" s="137">
        <f>'Gross Margin'!C67</f>
        <v>0</v>
      </c>
      <c r="AY117" s="137">
        <f>'Gross Margin'!C70</f>
        <v>0</v>
      </c>
      <c r="AZ117" s="137">
        <f>'Gross Margin'!C71</f>
        <v>0</v>
      </c>
      <c r="BA117" s="137">
        <f>'Gross Margin'!C72</f>
        <v>0</v>
      </c>
      <c r="BB117" s="137">
        <f>'Gross Margin'!C73</f>
        <v>0</v>
      </c>
      <c r="BC117" s="137">
        <f>'Gross Margin'!C74</f>
        <v>0</v>
      </c>
      <c r="BD117" s="137">
        <f>'Gross Margin'!C75</f>
        <v>0</v>
      </c>
      <c r="BE117" s="137">
        <f>'Gross Margin'!C76</f>
        <v>0</v>
      </c>
      <c r="BF117" s="137">
        <f>'Gross Margin'!C77</f>
        <v>0</v>
      </c>
      <c r="BG117" s="137">
        <f>'Gross Margin'!C78</f>
        <v>0</v>
      </c>
      <c r="BH117" s="137">
        <f>'Gross Margin'!C79</f>
        <v>0</v>
      </c>
      <c r="BI117" s="137">
        <f>'Gross Margin'!C82</f>
        <v>0</v>
      </c>
      <c r="BJ117" s="137">
        <f>'Gross Margin'!C83</f>
        <v>0</v>
      </c>
      <c r="BK117" s="137">
        <f>'Gross Margin'!C84</f>
        <v>0</v>
      </c>
      <c r="BL117" s="137">
        <f>'Gross Margin'!C85</f>
        <v>0</v>
      </c>
      <c r="BM117" s="137">
        <f>'Gross Margin'!C86</f>
        <v>0</v>
      </c>
      <c r="BN117" s="137">
        <f>'Gross Margin'!C87</f>
        <v>0</v>
      </c>
      <c r="BO117" s="137">
        <f>'Gross Margin'!C88</f>
        <v>0</v>
      </c>
      <c r="BP117" s="137">
        <f>'Gross Margin'!C89</f>
        <v>0</v>
      </c>
      <c r="BQ117" s="137">
        <f>'Gross Margin'!C90</f>
        <v>0</v>
      </c>
      <c r="BR117" s="137">
        <f>'Gross Margin'!C91</f>
        <v>0</v>
      </c>
      <c r="BS117" s="137">
        <f>'Gross Margin'!C94</f>
        <v>0</v>
      </c>
      <c r="BT117" s="137">
        <f>'Gross Margin'!C95</f>
        <v>0</v>
      </c>
      <c r="BU117" s="137">
        <f>'Gross Margin'!C96</f>
        <v>0</v>
      </c>
      <c r="BV117" s="137">
        <f>'Gross Margin'!C97</f>
        <v>0</v>
      </c>
      <c r="BW117" s="137">
        <f>'Gross Margin'!C98</f>
        <v>0</v>
      </c>
      <c r="BX117" s="137">
        <f>'Gross Margin'!C99</f>
        <v>0</v>
      </c>
      <c r="BY117" s="137">
        <f>'Gross Margin'!C100</f>
        <v>0</v>
      </c>
      <c r="BZ117" s="137">
        <f>'Gross Margin'!C101</f>
        <v>0</v>
      </c>
      <c r="CA117" s="137">
        <f>'Gross Margin'!C102</f>
        <v>0</v>
      </c>
      <c r="CB117" s="137">
        <f>'Gross Margin'!C103</f>
        <v>0</v>
      </c>
      <c r="CC117" s="137">
        <f>'Gross Margin'!C106</f>
        <v>0</v>
      </c>
      <c r="CD117" s="137">
        <f>'Gross Margin'!C107</f>
        <v>0</v>
      </c>
      <c r="CE117" s="137">
        <f>'Gross Margin'!C108</f>
        <v>0</v>
      </c>
      <c r="CF117" s="137">
        <f>'Gross Margin'!C109</f>
        <v>0</v>
      </c>
      <c r="CG117" s="137">
        <f>'Gross Margin'!C110</f>
        <v>0</v>
      </c>
      <c r="CH117" s="137">
        <f>'Gross Margin'!C111</f>
        <v>0</v>
      </c>
      <c r="CI117" s="137">
        <f>'Gross Margin'!C112</f>
        <v>0</v>
      </c>
      <c r="CJ117" s="137">
        <f>'Gross Margin'!C113</f>
        <v>0</v>
      </c>
      <c r="CK117" s="137">
        <f>'Gross Margin'!C114</f>
        <v>0</v>
      </c>
      <c r="CL117" s="137">
        <f>'Gross Margin'!C115</f>
        <v>0</v>
      </c>
      <c r="CM117" s="137">
        <f>'Gross Margin'!C118</f>
        <v>0</v>
      </c>
      <c r="CN117" s="137">
        <f>'Gross Margin'!C119</f>
        <v>0</v>
      </c>
      <c r="CO117" s="137">
        <f>'Gross Margin'!C120</f>
        <v>0</v>
      </c>
      <c r="CP117" s="137">
        <f>'Gross Margin'!C121</f>
        <v>0</v>
      </c>
      <c r="CQ117" s="137">
        <f>'Gross Margin'!C122</f>
        <v>0</v>
      </c>
      <c r="CR117" s="137">
        <f>'Gross Margin'!C123</f>
        <v>0</v>
      </c>
      <c r="CS117" s="137">
        <f>'Gross Margin'!C124</f>
        <v>0</v>
      </c>
      <c r="CT117" s="137">
        <f>'Gross Margin'!C125</f>
        <v>0</v>
      </c>
      <c r="CU117" s="137">
        <f>'Gross Margin'!C126</f>
        <v>0</v>
      </c>
      <c r="CV117" s="137">
        <f>'Gross Margin'!C127</f>
        <v>0</v>
      </c>
    </row>
    <row r="118" spans="1:100" ht="12.75" customHeight="1">
      <c r="A118" s="137">
        <f>'Gross Margin'!D10</f>
        <v>0</v>
      </c>
      <c r="B118" s="137">
        <f>'Gross Margin'!D11</f>
        <v>0</v>
      </c>
      <c r="C118" s="137">
        <f>'Gross Margin'!D12</f>
        <v>0</v>
      </c>
      <c r="D118" s="137">
        <f>'Gross Margin'!D13</f>
        <v>0</v>
      </c>
      <c r="E118" s="137">
        <f>'Gross Margin'!D14</f>
        <v>0</v>
      </c>
      <c r="F118" s="137">
        <f>'Gross Margin'!D15</f>
        <v>0</v>
      </c>
      <c r="G118" s="137">
        <f>'Gross Margin'!D16</f>
        <v>0</v>
      </c>
      <c r="H118" s="137">
        <f>'Gross Margin'!D17</f>
        <v>0</v>
      </c>
      <c r="I118" s="137">
        <f>'Gross Margin'!D18</f>
        <v>0</v>
      </c>
      <c r="J118" s="137">
        <f>'Gross Margin'!D19</f>
        <v>0</v>
      </c>
      <c r="K118" s="137">
        <f>'Gross Margin'!D22</f>
        <v>0</v>
      </c>
      <c r="L118" s="137">
        <f>'Gross Margin'!D23</f>
        <v>0</v>
      </c>
      <c r="M118" s="137">
        <f>'Gross Margin'!D24</f>
        <v>0</v>
      </c>
      <c r="N118" s="137">
        <f>'Gross Margin'!D25</f>
        <v>0</v>
      </c>
      <c r="O118" s="137">
        <f>'Gross Margin'!D26</f>
        <v>0</v>
      </c>
      <c r="P118" s="137">
        <f>'Gross Margin'!D27</f>
        <v>0</v>
      </c>
      <c r="Q118" s="137">
        <f>'Gross Margin'!D28</f>
        <v>0</v>
      </c>
      <c r="R118" s="137">
        <f>'Gross Margin'!D29</f>
        <v>0</v>
      </c>
      <c r="S118" s="137">
        <f>'Gross Margin'!D30</f>
        <v>0</v>
      </c>
      <c r="T118" s="137">
        <f>'Gross Margin'!D31</f>
        <v>0</v>
      </c>
      <c r="U118" s="137">
        <f>'Gross Margin'!D34</f>
        <v>0</v>
      </c>
      <c r="V118" s="137">
        <f>'Gross Margin'!D35</f>
        <v>0</v>
      </c>
      <c r="W118" s="137">
        <f>'Gross Margin'!D36</f>
        <v>0</v>
      </c>
      <c r="X118" s="137">
        <f>'Gross Margin'!D37</f>
        <v>0</v>
      </c>
      <c r="Y118" s="137">
        <f>'Gross Margin'!D38</f>
        <v>0</v>
      </c>
      <c r="Z118" s="137">
        <f>'Gross Margin'!D39</f>
        <v>0</v>
      </c>
      <c r="AA118" s="137">
        <f>'Gross Margin'!D40</f>
        <v>0</v>
      </c>
      <c r="AB118" s="137">
        <f>'Gross Margin'!D41</f>
        <v>0</v>
      </c>
      <c r="AC118" s="137">
        <f>'Gross Margin'!D42</f>
        <v>0</v>
      </c>
      <c r="AD118" s="137">
        <f>'Gross Margin'!D43</f>
        <v>0</v>
      </c>
      <c r="AE118" s="137">
        <f>'Gross Margin'!D46</f>
        <v>0</v>
      </c>
      <c r="AF118" s="137">
        <f>'Gross Margin'!D47</f>
        <v>0</v>
      </c>
      <c r="AG118" s="137">
        <f>'Gross Margin'!D48</f>
        <v>0</v>
      </c>
      <c r="AH118" s="137">
        <f>'Gross Margin'!D49</f>
        <v>0</v>
      </c>
      <c r="AI118" s="137">
        <f>'Gross Margin'!D50</f>
        <v>0</v>
      </c>
      <c r="AJ118" s="137">
        <f>'Gross Margin'!D51</f>
        <v>0</v>
      </c>
      <c r="AK118" s="137">
        <f>'Gross Margin'!D52</f>
        <v>0</v>
      </c>
      <c r="AL118" s="137">
        <f>'Gross Margin'!D53</f>
        <v>0</v>
      </c>
      <c r="AM118" s="137">
        <f>'Gross Margin'!D54</f>
        <v>0</v>
      </c>
      <c r="AN118" s="137">
        <f>'Gross Margin'!D55</f>
        <v>0</v>
      </c>
      <c r="AO118" s="137">
        <f>'Gross Margin'!D58</f>
        <v>0</v>
      </c>
      <c r="AP118" s="137">
        <f>'Gross Margin'!D59</f>
        <v>0</v>
      </c>
      <c r="AQ118" s="137">
        <f>'Gross Margin'!D60</f>
        <v>0</v>
      </c>
      <c r="AR118" s="137">
        <f>'Gross Margin'!D61</f>
        <v>0</v>
      </c>
      <c r="AS118" s="137">
        <f>'Gross Margin'!D62</f>
        <v>0</v>
      </c>
      <c r="AT118" s="137">
        <f>'Gross Margin'!D63</f>
        <v>0</v>
      </c>
      <c r="AU118" s="137">
        <f>'Gross Margin'!D64</f>
        <v>0</v>
      </c>
      <c r="AV118" s="137">
        <f>'Gross Margin'!D65</f>
        <v>0</v>
      </c>
      <c r="AW118" s="137">
        <f>'Gross Margin'!D66</f>
        <v>0</v>
      </c>
      <c r="AX118" s="137">
        <f>'Gross Margin'!D67</f>
        <v>0</v>
      </c>
      <c r="AY118" s="137">
        <f>'Gross Margin'!D70</f>
        <v>0</v>
      </c>
      <c r="AZ118" s="137">
        <f>'Gross Margin'!D71</f>
        <v>0</v>
      </c>
      <c r="BA118" s="137">
        <f>'Gross Margin'!D72</f>
        <v>0</v>
      </c>
      <c r="BB118" s="137">
        <f>'Gross Margin'!D73</f>
        <v>0</v>
      </c>
      <c r="BC118" s="137">
        <f>'Gross Margin'!D74</f>
        <v>0</v>
      </c>
      <c r="BD118" s="137">
        <f>'Gross Margin'!D75</f>
        <v>0</v>
      </c>
      <c r="BE118" s="137">
        <f>'Gross Margin'!D76</f>
        <v>0</v>
      </c>
      <c r="BF118" s="137">
        <f>'Gross Margin'!D77</f>
        <v>0</v>
      </c>
      <c r="BG118" s="137">
        <f>'Gross Margin'!D78</f>
        <v>0</v>
      </c>
      <c r="BH118" s="137">
        <f>'Gross Margin'!D79</f>
        <v>0</v>
      </c>
      <c r="BI118" s="137">
        <f>'Gross Margin'!D82</f>
        <v>0</v>
      </c>
      <c r="BJ118" s="137">
        <f>'Gross Margin'!D83</f>
        <v>0</v>
      </c>
      <c r="BK118" s="137">
        <f>'Gross Margin'!D84</f>
        <v>0</v>
      </c>
      <c r="BL118" s="137">
        <f>'Gross Margin'!D85</f>
        <v>0</v>
      </c>
      <c r="BM118" s="137">
        <f>'Gross Margin'!D86</f>
        <v>0</v>
      </c>
      <c r="BN118" s="137">
        <f>'Gross Margin'!D87</f>
        <v>0</v>
      </c>
      <c r="BO118" s="137">
        <f>'Gross Margin'!D88</f>
        <v>0</v>
      </c>
      <c r="BP118" s="137">
        <f>'Gross Margin'!D89</f>
        <v>0</v>
      </c>
      <c r="BQ118" s="137">
        <f>'Gross Margin'!D90</f>
        <v>0</v>
      </c>
      <c r="BR118" s="137">
        <f>'Gross Margin'!D91</f>
        <v>0</v>
      </c>
      <c r="BS118" s="137">
        <f>'Gross Margin'!D94</f>
        <v>0</v>
      </c>
      <c r="BT118" s="137">
        <f>'Gross Margin'!D95</f>
        <v>0</v>
      </c>
      <c r="BU118" s="137">
        <f>'Gross Margin'!D96</f>
        <v>0</v>
      </c>
      <c r="BV118" s="137">
        <f>'Gross Margin'!D97</f>
        <v>0</v>
      </c>
      <c r="BW118" s="137">
        <f>'Gross Margin'!D98</f>
        <v>0</v>
      </c>
      <c r="BX118" s="137">
        <f>'Gross Margin'!D99</f>
        <v>0</v>
      </c>
      <c r="BY118" s="137">
        <f>'Gross Margin'!D100</f>
        <v>0</v>
      </c>
      <c r="BZ118" s="137">
        <f>'Gross Margin'!D101</f>
        <v>0</v>
      </c>
      <c r="CA118" s="137">
        <f>'Gross Margin'!D102</f>
        <v>0</v>
      </c>
      <c r="CB118" s="137">
        <f>'Gross Margin'!D103</f>
        <v>0</v>
      </c>
      <c r="CC118" s="137">
        <f>'Gross Margin'!D106</f>
        <v>0</v>
      </c>
      <c r="CD118" s="137">
        <f>'Gross Margin'!D107</f>
        <v>0</v>
      </c>
      <c r="CE118" s="137">
        <f>'Gross Margin'!D108</f>
        <v>0</v>
      </c>
      <c r="CF118" s="137">
        <f>'Gross Margin'!D109</f>
        <v>0</v>
      </c>
      <c r="CG118" s="137">
        <f>'Gross Margin'!D110</f>
        <v>0</v>
      </c>
      <c r="CH118" s="137">
        <f>'Gross Margin'!D111</f>
        <v>0</v>
      </c>
      <c r="CI118" s="137">
        <f>'Gross Margin'!D112</f>
        <v>0</v>
      </c>
      <c r="CJ118" s="137">
        <f>'Gross Margin'!D113</f>
        <v>0</v>
      </c>
      <c r="CK118" s="137">
        <f>'Gross Margin'!D114</f>
        <v>0</v>
      </c>
      <c r="CL118" s="137">
        <f>'Gross Margin'!D115</f>
        <v>0</v>
      </c>
      <c r="CM118" s="137">
        <f>'Gross Margin'!D118</f>
        <v>0</v>
      </c>
      <c r="CN118" s="137">
        <f>'Gross Margin'!D119</f>
        <v>0</v>
      </c>
      <c r="CO118" s="137">
        <f>'Gross Margin'!D120</f>
        <v>0</v>
      </c>
      <c r="CP118" s="137">
        <f>'Gross Margin'!D121</f>
        <v>0</v>
      </c>
      <c r="CQ118" s="137">
        <f>'Gross Margin'!D122</f>
        <v>0</v>
      </c>
      <c r="CR118" s="137">
        <f>'Gross Margin'!D123</f>
        <v>0</v>
      </c>
      <c r="CS118" s="137">
        <f>'Gross Margin'!D124</f>
        <v>0</v>
      </c>
      <c r="CT118" s="137">
        <f>'Gross Margin'!D125</f>
        <v>0</v>
      </c>
      <c r="CU118" s="137">
        <f>'Gross Margin'!D126</f>
        <v>0</v>
      </c>
      <c r="CV118" s="137">
        <f>'Gross Margin'!D127</f>
        <v>0</v>
      </c>
    </row>
    <row r="119" spans="1:100" ht="12.75" customHeight="1">
      <c r="A119" s="137">
        <f>'Gross Margin'!E10</f>
        <v>0</v>
      </c>
      <c r="B119" s="137">
        <f>'Gross Margin'!E11</f>
        <v>0</v>
      </c>
      <c r="C119" s="137">
        <f>'Gross Margin'!E12</f>
        <v>0</v>
      </c>
      <c r="D119" s="137">
        <f>'Gross Margin'!E13</f>
        <v>0</v>
      </c>
      <c r="E119" s="137">
        <f>'Gross Margin'!E14</f>
        <v>0</v>
      </c>
      <c r="F119" s="137">
        <f>'Gross Margin'!E15</f>
        <v>0</v>
      </c>
      <c r="G119" s="137">
        <f>'Gross Margin'!E16</f>
        <v>0</v>
      </c>
      <c r="H119" s="137">
        <f>'Gross Margin'!E17</f>
        <v>0</v>
      </c>
      <c r="I119" s="137">
        <f>'Gross Margin'!E18</f>
        <v>0</v>
      </c>
      <c r="J119" s="137">
        <f>'Gross Margin'!E19</f>
        <v>0</v>
      </c>
      <c r="K119" s="137">
        <f>'Gross Margin'!E22</f>
        <v>0</v>
      </c>
      <c r="L119" s="137">
        <f>'Gross Margin'!E23</f>
        <v>0</v>
      </c>
      <c r="M119" s="137">
        <f>'Gross Margin'!E24</f>
        <v>0</v>
      </c>
      <c r="N119" s="137">
        <f>'Gross Margin'!E25</f>
        <v>0</v>
      </c>
      <c r="O119" s="137">
        <f>'Gross Margin'!E26</f>
        <v>0</v>
      </c>
      <c r="P119" s="137">
        <f>'Gross Margin'!E27</f>
        <v>0</v>
      </c>
      <c r="Q119" s="137">
        <f>'Gross Margin'!E28</f>
        <v>0</v>
      </c>
      <c r="R119" s="137">
        <f>'Gross Margin'!E29</f>
        <v>0</v>
      </c>
      <c r="S119" s="137">
        <f>'Gross Margin'!E30</f>
        <v>0</v>
      </c>
      <c r="T119" s="137">
        <f>'Gross Margin'!E31</f>
        <v>0</v>
      </c>
      <c r="U119" s="137">
        <f>'Gross Margin'!E34</f>
        <v>0</v>
      </c>
      <c r="V119" s="137">
        <f>'Gross Margin'!E35</f>
        <v>0</v>
      </c>
      <c r="W119" s="137">
        <f>'Gross Margin'!E36</f>
        <v>0</v>
      </c>
      <c r="X119" s="137">
        <f>'Gross Margin'!E37</f>
        <v>0</v>
      </c>
      <c r="Y119" s="137">
        <f>'Gross Margin'!E38</f>
        <v>0</v>
      </c>
      <c r="Z119" s="137">
        <f>'Gross Margin'!E39</f>
        <v>0</v>
      </c>
      <c r="AA119" s="137">
        <f>'Gross Margin'!E40</f>
        <v>0</v>
      </c>
      <c r="AB119" s="137">
        <f>'Gross Margin'!E41</f>
        <v>0</v>
      </c>
      <c r="AC119" s="137">
        <f>'Gross Margin'!E42</f>
        <v>0</v>
      </c>
      <c r="AD119" s="137">
        <f>'Gross Margin'!E43</f>
        <v>0</v>
      </c>
      <c r="AE119" s="137">
        <f>'Gross Margin'!E46</f>
        <v>0</v>
      </c>
      <c r="AF119" s="137">
        <f>'Gross Margin'!E47</f>
        <v>0</v>
      </c>
      <c r="AG119" s="137">
        <f>'Gross Margin'!E48</f>
        <v>0</v>
      </c>
      <c r="AH119" s="137">
        <f>'Gross Margin'!E49</f>
        <v>0</v>
      </c>
      <c r="AI119" s="137">
        <f>'Gross Margin'!E50</f>
        <v>0</v>
      </c>
      <c r="AJ119" s="137">
        <f>'Gross Margin'!E51</f>
        <v>0</v>
      </c>
      <c r="AK119" s="137">
        <f>'Gross Margin'!E52</f>
        <v>0</v>
      </c>
      <c r="AL119" s="137">
        <f>'Gross Margin'!E53</f>
        <v>0</v>
      </c>
      <c r="AM119" s="137">
        <f>'Gross Margin'!E54</f>
        <v>0</v>
      </c>
      <c r="AN119" s="137">
        <f>'Gross Margin'!E55</f>
        <v>0</v>
      </c>
      <c r="AO119" s="137">
        <f>'Gross Margin'!E58</f>
        <v>0</v>
      </c>
      <c r="AP119" s="137">
        <f>'Gross Margin'!E59</f>
        <v>0</v>
      </c>
      <c r="AQ119" s="137">
        <f>'Gross Margin'!E60</f>
        <v>0</v>
      </c>
      <c r="AR119" s="137">
        <f>'Gross Margin'!E61</f>
        <v>0</v>
      </c>
      <c r="AS119" s="137">
        <f>'Gross Margin'!E62</f>
        <v>0</v>
      </c>
      <c r="AT119" s="137">
        <f>'Gross Margin'!E63</f>
        <v>0</v>
      </c>
      <c r="AU119" s="137">
        <f>'Gross Margin'!E64</f>
        <v>0</v>
      </c>
      <c r="AV119" s="137">
        <f>'Gross Margin'!E65</f>
        <v>0</v>
      </c>
      <c r="AW119" s="137">
        <f>'Gross Margin'!E66</f>
        <v>0</v>
      </c>
      <c r="AX119" s="137">
        <f>'Gross Margin'!E67</f>
        <v>0</v>
      </c>
      <c r="AY119" s="137">
        <f>'Gross Margin'!E70</f>
        <v>0</v>
      </c>
      <c r="AZ119" s="137">
        <f>'Gross Margin'!E71</f>
        <v>0</v>
      </c>
      <c r="BA119" s="137">
        <f>'Gross Margin'!E72</f>
        <v>0</v>
      </c>
      <c r="BB119" s="137">
        <f>'Gross Margin'!E73</f>
        <v>0</v>
      </c>
      <c r="BC119" s="137">
        <f>'Gross Margin'!E74</f>
        <v>0</v>
      </c>
      <c r="BD119" s="137">
        <f>'Gross Margin'!E75</f>
        <v>0</v>
      </c>
      <c r="BE119" s="137">
        <f>'Gross Margin'!E76</f>
        <v>0</v>
      </c>
      <c r="BF119" s="137">
        <f>'Gross Margin'!E77</f>
        <v>0</v>
      </c>
      <c r="BG119" s="137">
        <f>'Gross Margin'!E78</f>
        <v>0</v>
      </c>
      <c r="BH119" s="137">
        <f>'Gross Margin'!E79</f>
        <v>0</v>
      </c>
      <c r="BI119" s="137">
        <f>'Gross Margin'!E82</f>
        <v>0</v>
      </c>
      <c r="BJ119" s="137">
        <f>'Gross Margin'!E83</f>
        <v>0</v>
      </c>
      <c r="BK119" s="137">
        <f>'Gross Margin'!E84</f>
        <v>0</v>
      </c>
      <c r="BL119" s="137">
        <f>'Gross Margin'!E85</f>
        <v>0</v>
      </c>
      <c r="BM119" s="137">
        <f>'Gross Margin'!E86</f>
        <v>0</v>
      </c>
      <c r="BN119" s="137">
        <f>'Gross Margin'!E87</f>
        <v>0</v>
      </c>
      <c r="BO119" s="137">
        <f>'Gross Margin'!E88</f>
        <v>0</v>
      </c>
      <c r="BP119" s="137">
        <f>'Gross Margin'!E89</f>
        <v>0</v>
      </c>
      <c r="BQ119" s="137">
        <f>'Gross Margin'!E90</f>
        <v>0</v>
      </c>
      <c r="BR119" s="137">
        <f>'Gross Margin'!E91</f>
        <v>0</v>
      </c>
      <c r="BS119" s="137">
        <f>'Gross Margin'!E94</f>
        <v>0</v>
      </c>
      <c r="BT119" s="137">
        <f>'Gross Margin'!E95</f>
        <v>0</v>
      </c>
      <c r="BU119" s="137">
        <f>'Gross Margin'!E96</f>
        <v>0</v>
      </c>
      <c r="BV119" s="137">
        <f>'Gross Margin'!E97</f>
        <v>0</v>
      </c>
      <c r="BW119" s="137">
        <f>'Gross Margin'!E98</f>
        <v>0</v>
      </c>
      <c r="BX119" s="137">
        <f>'Gross Margin'!E99</f>
        <v>0</v>
      </c>
      <c r="BY119" s="137">
        <f>'Gross Margin'!E100</f>
        <v>0</v>
      </c>
      <c r="BZ119" s="137">
        <f>'Gross Margin'!E101</f>
        <v>0</v>
      </c>
      <c r="CA119" s="137">
        <f>'Gross Margin'!E102</f>
        <v>0</v>
      </c>
      <c r="CB119" s="137">
        <f>'Gross Margin'!E103</f>
        <v>0</v>
      </c>
      <c r="CC119" s="137">
        <f>'Gross Margin'!E106</f>
        <v>0</v>
      </c>
      <c r="CD119" s="137">
        <f>'Gross Margin'!E107</f>
        <v>0</v>
      </c>
      <c r="CE119" s="137">
        <f>'Gross Margin'!E108</f>
        <v>0</v>
      </c>
      <c r="CF119" s="137">
        <f>'Gross Margin'!E109</f>
        <v>0</v>
      </c>
      <c r="CG119" s="137">
        <f>'Gross Margin'!E110</f>
        <v>0</v>
      </c>
      <c r="CH119" s="137">
        <f>'Gross Margin'!E111</f>
        <v>0</v>
      </c>
      <c r="CI119" s="137">
        <f>'Gross Margin'!E112</f>
        <v>0</v>
      </c>
      <c r="CJ119" s="137">
        <f>'Gross Margin'!E113</f>
        <v>0</v>
      </c>
      <c r="CK119" s="137">
        <f>'Gross Margin'!E114</f>
        <v>0</v>
      </c>
      <c r="CL119" s="137">
        <f>'Gross Margin'!E115</f>
        <v>0</v>
      </c>
      <c r="CM119" s="137">
        <f>'Gross Margin'!E118</f>
        <v>0</v>
      </c>
      <c r="CN119" s="137">
        <f>'Gross Margin'!E119</f>
        <v>0</v>
      </c>
      <c r="CO119" s="137">
        <f>'Gross Margin'!E120</f>
        <v>0</v>
      </c>
      <c r="CP119" s="137">
        <f>'Gross Margin'!E121</f>
        <v>0</v>
      </c>
      <c r="CQ119" s="137">
        <f>'Gross Margin'!E122</f>
        <v>0</v>
      </c>
      <c r="CR119" s="137">
        <f>'Gross Margin'!E123</f>
        <v>0</v>
      </c>
      <c r="CS119" s="137">
        <f>'Gross Margin'!E124</f>
        <v>0</v>
      </c>
      <c r="CT119" s="137">
        <f>'Gross Margin'!E125</f>
        <v>0</v>
      </c>
      <c r="CU119" s="137">
        <f>'Gross Margin'!E126</f>
        <v>0</v>
      </c>
      <c r="CV119" s="137">
        <f>'Gross Margin'!E127</f>
        <v>0</v>
      </c>
    </row>
    <row r="120" spans="1:100" ht="12.75" customHeight="1">
      <c r="A120" s="137">
        <f>'Gross Margin'!G10</f>
        <v>0</v>
      </c>
      <c r="B120" s="137">
        <f>'Gross Margin'!G11</f>
        <v>0</v>
      </c>
      <c r="C120" s="137">
        <f>'Gross Margin'!G12</f>
        <v>0</v>
      </c>
      <c r="D120" s="137">
        <f>'Gross Margin'!G13</f>
        <v>0</v>
      </c>
      <c r="E120" s="137">
        <f>'Gross Margin'!G14</f>
        <v>0</v>
      </c>
      <c r="F120" s="137">
        <f>'Gross Margin'!G15</f>
        <v>0</v>
      </c>
      <c r="G120" s="137">
        <f>'Gross Margin'!G16</f>
        <v>0</v>
      </c>
      <c r="H120" s="137">
        <f>'Gross Margin'!G17</f>
        <v>0</v>
      </c>
      <c r="I120" s="137">
        <f>'Gross Margin'!G18</f>
        <v>0</v>
      </c>
      <c r="J120" s="137">
        <f>'Gross Margin'!G19</f>
        <v>0</v>
      </c>
      <c r="K120" s="137">
        <f>'Gross Margin'!G22</f>
        <v>0</v>
      </c>
      <c r="L120" s="137">
        <f>'Gross Margin'!G23</f>
        <v>0</v>
      </c>
      <c r="M120" s="137">
        <f>'Gross Margin'!G24</f>
        <v>0</v>
      </c>
      <c r="N120" s="137">
        <f>'Gross Margin'!G25</f>
        <v>0</v>
      </c>
      <c r="O120" s="137">
        <f>'Gross Margin'!G26</f>
        <v>0</v>
      </c>
      <c r="P120" s="137">
        <f>'Gross Margin'!G27</f>
        <v>0</v>
      </c>
      <c r="Q120" s="137">
        <f>'Gross Margin'!G28</f>
        <v>0</v>
      </c>
      <c r="R120" s="137">
        <f>'Gross Margin'!G29</f>
        <v>0</v>
      </c>
      <c r="S120" s="137">
        <f>'Gross Margin'!G30</f>
        <v>0</v>
      </c>
      <c r="T120" s="137">
        <f>'Gross Margin'!G31</f>
        <v>0</v>
      </c>
      <c r="U120" s="137">
        <f>'Gross Margin'!G34</f>
        <v>0</v>
      </c>
      <c r="V120" s="137">
        <f>'Gross Margin'!G35</f>
        <v>0</v>
      </c>
      <c r="W120" s="137">
        <f>'Gross Margin'!G36</f>
        <v>0</v>
      </c>
      <c r="X120" s="137">
        <f>'Gross Margin'!G37</f>
        <v>0</v>
      </c>
      <c r="Y120" s="137">
        <f>'Gross Margin'!G38</f>
        <v>0</v>
      </c>
      <c r="Z120" s="137">
        <f>'Gross Margin'!G39</f>
        <v>0</v>
      </c>
      <c r="AA120" s="137">
        <f>'Gross Margin'!G40</f>
        <v>0</v>
      </c>
      <c r="AB120" s="137">
        <f>'Gross Margin'!G41</f>
        <v>0</v>
      </c>
      <c r="AC120" s="137">
        <f>'Gross Margin'!G42</f>
        <v>0</v>
      </c>
      <c r="AD120" s="137">
        <f>'Gross Margin'!G43</f>
        <v>0</v>
      </c>
      <c r="AE120" s="137">
        <f>'Gross Margin'!G46</f>
        <v>0</v>
      </c>
      <c r="AF120" s="137">
        <f>'Gross Margin'!G47</f>
        <v>0</v>
      </c>
      <c r="AG120" s="137">
        <f>'Gross Margin'!G48</f>
        <v>0</v>
      </c>
      <c r="AH120" s="137">
        <f>'Gross Margin'!G49</f>
        <v>0</v>
      </c>
      <c r="AI120" s="137">
        <f>'Gross Margin'!G50</f>
        <v>0</v>
      </c>
      <c r="AJ120" s="137">
        <f>'Gross Margin'!G51</f>
        <v>0</v>
      </c>
      <c r="AK120" s="137">
        <f>'Gross Margin'!G52</f>
        <v>0</v>
      </c>
      <c r="AL120" s="137">
        <f>'Gross Margin'!G53</f>
        <v>0</v>
      </c>
      <c r="AM120" s="137">
        <f>'Gross Margin'!G54</f>
        <v>0</v>
      </c>
      <c r="AN120" s="137">
        <f>'Gross Margin'!G55</f>
        <v>0</v>
      </c>
      <c r="AO120" s="137">
        <f>'Gross Margin'!G58</f>
        <v>0</v>
      </c>
      <c r="AP120" s="137">
        <f>'Gross Margin'!G59</f>
        <v>0</v>
      </c>
      <c r="AQ120" s="137">
        <f>'Gross Margin'!G60</f>
        <v>0</v>
      </c>
      <c r="AR120" s="137">
        <f>'Gross Margin'!G61</f>
        <v>0</v>
      </c>
      <c r="AS120" s="137">
        <f>'Gross Margin'!G62</f>
        <v>0</v>
      </c>
      <c r="AT120" s="137">
        <f>'Gross Margin'!G63</f>
        <v>0</v>
      </c>
      <c r="AU120" s="137">
        <f>'Gross Margin'!G64</f>
        <v>0</v>
      </c>
      <c r="AV120" s="137">
        <f>'Gross Margin'!G65</f>
        <v>0</v>
      </c>
      <c r="AW120" s="137">
        <f>'Gross Margin'!G66</f>
        <v>0</v>
      </c>
      <c r="AX120" s="137">
        <f>'Gross Margin'!G67</f>
        <v>0</v>
      </c>
      <c r="AY120" s="137">
        <f>'Gross Margin'!G70</f>
        <v>0</v>
      </c>
      <c r="AZ120" s="137">
        <f>'Gross Margin'!G71</f>
        <v>0</v>
      </c>
      <c r="BA120" s="137">
        <f>'Gross Margin'!G72</f>
        <v>0</v>
      </c>
      <c r="BB120" s="137">
        <f>'Gross Margin'!G73</f>
        <v>0</v>
      </c>
      <c r="BC120" s="137">
        <f>'Gross Margin'!G74</f>
        <v>0</v>
      </c>
      <c r="BD120" s="137">
        <f>'Gross Margin'!G75</f>
        <v>0</v>
      </c>
      <c r="BE120" s="137">
        <f>'Gross Margin'!G76</f>
        <v>0</v>
      </c>
      <c r="BF120" s="137">
        <f>'Gross Margin'!G77</f>
        <v>0</v>
      </c>
      <c r="BG120" s="137">
        <f>'Gross Margin'!G78</f>
        <v>0</v>
      </c>
      <c r="BH120" s="137">
        <f>'Gross Margin'!G79</f>
        <v>0</v>
      </c>
      <c r="BI120" s="137">
        <f>'Gross Margin'!G82</f>
        <v>0</v>
      </c>
      <c r="BJ120" s="137">
        <f>'Gross Margin'!G83</f>
        <v>0</v>
      </c>
      <c r="BK120" s="137">
        <f>'Gross Margin'!G84</f>
        <v>0</v>
      </c>
      <c r="BL120" s="137">
        <f>'Gross Margin'!G85</f>
        <v>0</v>
      </c>
      <c r="BM120" s="137">
        <f>'Gross Margin'!G86</f>
        <v>0</v>
      </c>
      <c r="BN120" s="137">
        <f>'Gross Margin'!G87</f>
        <v>0</v>
      </c>
      <c r="BO120" s="137">
        <f>'Gross Margin'!G88</f>
        <v>0</v>
      </c>
      <c r="BP120" s="137">
        <f>'Gross Margin'!G89</f>
        <v>0</v>
      </c>
      <c r="BQ120" s="137">
        <f>'Gross Margin'!G90</f>
        <v>0</v>
      </c>
      <c r="BR120" s="137">
        <f>'Gross Margin'!G91</f>
        <v>0</v>
      </c>
      <c r="BS120" s="137">
        <f>'Gross Margin'!G94</f>
        <v>0</v>
      </c>
      <c r="BT120" s="137">
        <f>'Gross Margin'!G95</f>
        <v>0</v>
      </c>
      <c r="BU120" s="137">
        <f>'Gross Margin'!G96</f>
        <v>0</v>
      </c>
      <c r="BV120" s="137">
        <f>'Gross Margin'!G97</f>
        <v>0</v>
      </c>
      <c r="BW120" s="137">
        <f>'Gross Margin'!G98</f>
        <v>0</v>
      </c>
      <c r="BX120" s="137">
        <f>'Gross Margin'!G99</f>
        <v>0</v>
      </c>
      <c r="BY120" s="137">
        <f>'Gross Margin'!G100</f>
        <v>0</v>
      </c>
      <c r="BZ120" s="137">
        <f>'Gross Margin'!G101</f>
        <v>0</v>
      </c>
      <c r="CA120" s="137">
        <f>'Gross Margin'!G102</f>
        <v>0</v>
      </c>
      <c r="CB120" s="137">
        <f>'Gross Margin'!G103</f>
        <v>0</v>
      </c>
      <c r="CC120" s="137">
        <f>'Gross Margin'!G106</f>
        <v>0</v>
      </c>
      <c r="CD120" s="137">
        <f>'Gross Margin'!G107</f>
        <v>0</v>
      </c>
      <c r="CE120" s="137">
        <f>'Gross Margin'!G108</f>
        <v>0</v>
      </c>
      <c r="CF120" s="137">
        <f>'Gross Margin'!G109</f>
        <v>0</v>
      </c>
      <c r="CG120" s="137">
        <f>'Gross Margin'!G110</f>
        <v>0</v>
      </c>
      <c r="CH120" s="137">
        <f>'Gross Margin'!G111</f>
        <v>0</v>
      </c>
      <c r="CI120" s="137">
        <f>'Gross Margin'!G112</f>
        <v>0</v>
      </c>
      <c r="CJ120" s="137">
        <f>'Gross Margin'!G113</f>
        <v>0</v>
      </c>
      <c r="CK120" s="137">
        <f>'Gross Margin'!G114</f>
        <v>0</v>
      </c>
      <c r="CL120" s="137">
        <f>'Gross Margin'!G115</f>
        <v>0</v>
      </c>
      <c r="CM120" s="137">
        <f>'Gross Margin'!G118</f>
        <v>0</v>
      </c>
      <c r="CN120" s="137">
        <f>'Gross Margin'!G119</f>
        <v>0</v>
      </c>
      <c r="CO120" s="137">
        <f>'Gross Margin'!G120</f>
        <v>0</v>
      </c>
      <c r="CP120" s="137">
        <f>'Gross Margin'!G121</f>
        <v>0</v>
      </c>
      <c r="CQ120" s="137">
        <f>'Gross Margin'!G122</f>
        <v>0</v>
      </c>
      <c r="CR120" s="137">
        <f>'Gross Margin'!G123</f>
        <v>0</v>
      </c>
      <c r="CS120" s="137">
        <f>'Gross Margin'!G124</f>
        <v>0</v>
      </c>
      <c r="CT120" s="137">
        <f>'Gross Margin'!G125</f>
        <v>0</v>
      </c>
      <c r="CU120" s="137">
        <f>'Gross Margin'!G126</f>
        <v>0</v>
      </c>
      <c r="CV120" s="137">
        <f>'Gross Margin'!G127</f>
        <v>0</v>
      </c>
    </row>
    <row r="121" spans="1:100" ht="12.75" customHeight="1">
      <c r="A121" s="137">
        <f>'Gross Margin'!H10</f>
        <v>0</v>
      </c>
      <c r="B121" s="137">
        <f>'Gross Margin'!H11</f>
        <v>0</v>
      </c>
      <c r="C121" s="137">
        <f>'Gross Margin'!H12</f>
        <v>0</v>
      </c>
      <c r="D121" s="137">
        <f>'Gross Margin'!H13</f>
        <v>0</v>
      </c>
      <c r="E121" s="137">
        <f>'Gross Margin'!H14</f>
        <v>0</v>
      </c>
      <c r="F121" s="137">
        <f>'Gross Margin'!H15</f>
        <v>0</v>
      </c>
      <c r="G121" s="137">
        <f>'Gross Margin'!H16</f>
        <v>0</v>
      </c>
      <c r="H121" s="137">
        <f>'Gross Margin'!H17</f>
        <v>0</v>
      </c>
      <c r="I121" s="137">
        <f>'Gross Margin'!H18</f>
        <v>0</v>
      </c>
      <c r="J121" s="137">
        <f>'Gross Margin'!H19</f>
        <v>0</v>
      </c>
      <c r="K121" s="137">
        <f>'Gross Margin'!H22</f>
        <v>0</v>
      </c>
      <c r="L121" s="137">
        <f>'Gross Margin'!H23</f>
        <v>0</v>
      </c>
      <c r="M121" s="137">
        <f>'Gross Margin'!H24</f>
        <v>0</v>
      </c>
      <c r="N121" s="137">
        <f>'Gross Margin'!H25</f>
        <v>0</v>
      </c>
      <c r="O121" s="137">
        <f>'Gross Margin'!H26</f>
        <v>0</v>
      </c>
      <c r="P121" s="137">
        <f>'Gross Margin'!H27</f>
        <v>0</v>
      </c>
      <c r="Q121" s="137">
        <f>'Gross Margin'!H28</f>
        <v>0</v>
      </c>
      <c r="R121" s="137">
        <f>'Gross Margin'!H29</f>
        <v>0</v>
      </c>
      <c r="S121" s="137">
        <f>'Gross Margin'!H30</f>
        <v>0</v>
      </c>
      <c r="T121" s="137">
        <f>'Gross Margin'!H31</f>
        <v>0</v>
      </c>
      <c r="U121" s="137">
        <f>'Gross Margin'!H34</f>
        <v>0</v>
      </c>
      <c r="V121" s="137">
        <f>'Gross Margin'!H35</f>
        <v>0</v>
      </c>
      <c r="W121" s="137">
        <f>'Gross Margin'!H36</f>
        <v>0</v>
      </c>
      <c r="X121" s="137">
        <f>'Gross Margin'!H37</f>
        <v>0</v>
      </c>
      <c r="Y121" s="137">
        <f>'Gross Margin'!H38</f>
        <v>0</v>
      </c>
      <c r="Z121" s="137">
        <f>'Gross Margin'!H39</f>
        <v>0</v>
      </c>
      <c r="AA121" s="137">
        <f>'Gross Margin'!H40</f>
        <v>0</v>
      </c>
      <c r="AB121" s="137">
        <f>'Gross Margin'!H41</f>
        <v>0</v>
      </c>
      <c r="AC121" s="137">
        <f>'Gross Margin'!H42</f>
        <v>0</v>
      </c>
      <c r="AD121" s="137">
        <f>'Gross Margin'!H43</f>
        <v>0</v>
      </c>
      <c r="AE121" s="137">
        <f>'Gross Margin'!H46</f>
        <v>0</v>
      </c>
      <c r="AF121" s="137">
        <f>'Gross Margin'!H47</f>
        <v>0</v>
      </c>
      <c r="AG121" s="137">
        <f>'Gross Margin'!H48</f>
        <v>0</v>
      </c>
      <c r="AH121" s="137">
        <f>'Gross Margin'!H49</f>
        <v>0</v>
      </c>
      <c r="AI121" s="137">
        <f>'Gross Margin'!H50</f>
        <v>0</v>
      </c>
      <c r="AJ121" s="137">
        <f>'Gross Margin'!H51</f>
        <v>0</v>
      </c>
      <c r="AK121" s="137">
        <f>'Gross Margin'!H52</f>
        <v>0</v>
      </c>
      <c r="AL121" s="137">
        <f>'Gross Margin'!H53</f>
        <v>0</v>
      </c>
      <c r="AM121" s="137">
        <f>'Gross Margin'!H54</f>
        <v>0</v>
      </c>
      <c r="AN121" s="137">
        <f>'Gross Margin'!H55</f>
        <v>0</v>
      </c>
      <c r="AO121" s="137">
        <f>'Gross Margin'!H58</f>
        <v>0</v>
      </c>
      <c r="AP121" s="137">
        <f>'Gross Margin'!H59</f>
        <v>0</v>
      </c>
      <c r="AQ121" s="137">
        <f>'Gross Margin'!H60</f>
        <v>0</v>
      </c>
      <c r="AR121" s="137">
        <f>'Gross Margin'!H61</f>
        <v>0</v>
      </c>
      <c r="AS121" s="137">
        <f>'Gross Margin'!H62</f>
        <v>0</v>
      </c>
      <c r="AT121" s="137">
        <f>'Gross Margin'!H63</f>
        <v>0</v>
      </c>
      <c r="AU121" s="137">
        <f>'Gross Margin'!H64</f>
        <v>0</v>
      </c>
      <c r="AV121" s="137">
        <f>'Gross Margin'!H65</f>
        <v>0</v>
      </c>
      <c r="AW121" s="137">
        <f>'Gross Margin'!H66</f>
        <v>0</v>
      </c>
      <c r="AX121" s="137">
        <f>'Gross Margin'!H67</f>
        <v>0</v>
      </c>
      <c r="AY121" s="137">
        <f>'Gross Margin'!H70</f>
        <v>0</v>
      </c>
      <c r="AZ121" s="137">
        <f>'Gross Margin'!H71</f>
        <v>0</v>
      </c>
      <c r="BA121" s="137">
        <f>'Gross Margin'!H72</f>
        <v>0</v>
      </c>
      <c r="BB121" s="137">
        <f>'Gross Margin'!H73</f>
        <v>0</v>
      </c>
      <c r="BC121" s="137">
        <f>'Gross Margin'!H74</f>
        <v>0</v>
      </c>
      <c r="BD121" s="137">
        <f>'Gross Margin'!H75</f>
        <v>0</v>
      </c>
      <c r="BE121" s="137">
        <f>'Gross Margin'!H76</f>
        <v>0</v>
      </c>
      <c r="BF121" s="137">
        <f>'Gross Margin'!H77</f>
        <v>0</v>
      </c>
      <c r="BG121" s="137">
        <f>'Gross Margin'!H78</f>
        <v>0</v>
      </c>
      <c r="BH121" s="137">
        <f>'Gross Margin'!H79</f>
        <v>0</v>
      </c>
      <c r="BI121" s="137">
        <f>'Gross Margin'!H82</f>
        <v>0</v>
      </c>
      <c r="BJ121" s="137">
        <f>'Gross Margin'!H83</f>
        <v>0</v>
      </c>
      <c r="BK121" s="137">
        <f>'Gross Margin'!H84</f>
        <v>0</v>
      </c>
      <c r="BL121" s="137">
        <f>'Gross Margin'!H85</f>
        <v>0</v>
      </c>
      <c r="BM121" s="137">
        <f>'Gross Margin'!H86</f>
        <v>0</v>
      </c>
      <c r="BN121" s="137">
        <f>'Gross Margin'!H87</f>
        <v>0</v>
      </c>
      <c r="BO121" s="137">
        <f>'Gross Margin'!H88</f>
        <v>0</v>
      </c>
      <c r="BP121" s="137">
        <f>'Gross Margin'!H89</f>
        <v>0</v>
      </c>
      <c r="BQ121" s="137">
        <f>'Gross Margin'!H90</f>
        <v>0</v>
      </c>
      <c r="BR121" s="137">
        <f>'Gross Margin'!H91</f>
        <v>0</v>
      </c>
      <c r="BS121" s="137">
        <f>'Gross Margin'!H94</f>
        <v>0</v>
      </c>
      <c r="BT121" s="137">
        <f>'Gross Margin'!H95</f>
        <v>0</v>
      </c>
      <c r="BU121" s="137">
        <f>'Gross Margin'!H96</f>
        <v>0</v>
      </c>
      <c r="BV121" s="137">
        <f>'Gross Margin'!H97</f>
        <v>0</v>
      </c>
      <c r="BW121" s="137">
        <f>'Gross Margin'!H98</f>
        <v>0</v>
      </c>
      <c r="BX121" s="137">
        <f>'Gross Margin'!H99</f>
        <v>0</v>
      </c>
      <c r="BY121" s="137">
        <f>'Gross Margin'!H100</f>
        <v>0</v>
      </c>
      <c r="BZ121" s="137">
        <f>'Gross Margin'!H101</f>
        <v>0</v>
      </c>
      <c r="CA121" s="137">
        <f>'Gross Margin'!H102</f>
        <v>0</v>
      </c>
      <c r="CB121" s="137">
        <f>'Gross Margin'!H103</f>
        <v>0</v>
      </c>
      <c r="CC121" s="137">
        <f>'Gross Margin'!H106</f>
        <v>0</v>
      </c>
      <c r="CD121" s="137">
        <f>'Gross Margin'!H107</f>
        <v>0</v>
      </c>
      <c r="CE121" s="137">
        <f>'Gross Margin'!H108</f>
        <v>0</v>
      </c>
      <c r="CF121" s="137">
        <f>'Gross Margin'!H109</f>
        <v>0</v>
      </c>
      <c r="CG121" s="137">
        <f>'Gross Margin'!H110</f>
        <v>0</v>
      </c>
      <c r="CH121" s="137">
        <f>'Gross Margin'!H111</f>
        <v>0</v>
      </c>
      <c r="CI121" s="137">
        <f>'Gross Margin'!H112</f>
        <v>0</v>
      </c>
      <c r="CJ121" s="137">
        <f>'Gross Margin'!H113</f>
        <v>0</v>
      </c>
      <c r="CK121" s="137">
        <f>'Gross Margin'!H114</f>
        <v>0</v>
      </c>
      <c r="CL121" s="137">
        <f>'Gross Margin'!H115</f>
        <v>0</v>
      </c>
      <c r="CM121" s="137">
        <f>'Gross Margin'!H118</f>
        <v>0</v>
      </c>
      <c r="CN121" s="137">
        <f>'Gross Margin'!H119</f>
        <v>0</v>
      </c>
      <c r="CO121" s="137">
        <f>'Gross Margin'!H120</f>
        <v>0</v>
      </c>
      <c r="CP121" s="137">
        <f>'Gross Margin'!H121</f>
        <v>0</v>
      </c>
      <c r="CQ121" s="137">
        <f>'Gross Margin'!H122</f>
        <v>0</v>
      </c>
      <c r="CR121" s="137">
        <f>'Gross Margin'!H123</f>
        <v>0</v>
      </c>
      <c r="CS121" s="137">
        <f>'Gross Margin'!H124</f>
        <v>0</v>
      </c>
      <c r="CT121" s="137">
        <f>'Gross Margin'!H125</f>
        <v>0</v>
      </c>
      <c r="CU121" s="137">
        <f>'Gross Margin'!H126</f>
        <v>0</v>
      </c>
      <c r="CV121" s="137">
        <f>'Gross Margin'!H127</f>
        <v>0</v>
      </c>
    </row>
    <row r="122" spans="1:100" ht="12.75" customHeight="1">
      <c r="A122" s="137">
        <f>'Gross Margin'!I10</f>
        <v>0</v>
      </c>
      <c r="B122" s="137">
        <f>'Gross Margin'!I11</f>
        <v>0</v>
      </c>
      <c r="C122" s="137">
        <f>'Gross Margin'!I12</f>
        <v>0</v>
      </c>
      <c r="D122" s="137">
        <f>'Gross Margin'!I13</f>
        <v>0</v>
      </c>
      <c r="E122" s="137">
        <f>'Gross Margin'!I14</f>
        <v>0</v>
      </c>
      <c r="F122" s="137">
        <f>'Gross Margin'!I15</f>
        <v>0</v>
      </c>
      <c r="G122" s="137">
        <f>'Gross Margin'!I16</f>
        <v>0</v>
      </c>
      <c r="H122" s="137">
        <f>'Gross Margin'!I17</f>
        <v>0</v>
      </c>
      <c r="I122" s="137">
        <f>'Gross Margin'!I18</f>
        <v>0</v>
      </c>
      <c r="J122" s="137">
        <f>'Gross Margin'!I19</f>
        <v>0</v>
      </c>
      <c r="K122" s="137">
        <f>'Gross Margin'!I22</f>
        <v>0</v>
      </c>
      <c r="L122" s="137">
        <f>'Gross Margin'!I23</f>
        <v>0</v>
      </c>
      <c r="M122" s="137">
        <f>'Gross Margin'!I24</f>
        <v>0</v>
      </c>
      <c r="N122" s="137">
        <f>'Gross Margin'!I25</f>
        <v>0</v>
      </c>
      <c r="O122" s="137">
        <f>'Gross Margin'!I26</f>
        <v>0</v>
      </c>
      <c r="P122" s="137">
        <f>'Gross Margin'!I27</f>
        <v>0</v>
      </c>
      <c r="Q122" s="137">
        <f>'Gross Margin'!I28</f>
        <v>0</v>
      </c>
      <c r="R122" s="137">
        <f>'Gross Margin'!I29</f>
        <v>0</v>
      </c>
      <c r="S122" s="137">
        <f>'Gross Margin'!I30</f>
        <v>0</v>
      </c>
      <c r="T122" s="137">
        <f>'Gross Margin'!I31</f>
        <v>0</v>
      </c>
      <c r="U122" s="137">
        <f>'Gross Margin'!I34</f>
        <v>0</v>
      </c>
      <c r="V122" s="137">
        <f>'Gross Margin'!I35</f>
        <v>0</v>
      </c>
      <c r="W122" s="137">
        <f>'Gross Margin'!I36</f>
        <v>0</v>
      </c>
      <c r="X122" s="137">
        <f>'Gross Margin'!I37</f>
        <v>0</v>
      </c>
      <c r="Y122" s="137">
        <f>'Gross Margin'!I38</f>
        <v>0</v>
      </c>
      <c r="Z122" s="137">
        <f>'Gross Margin'!I39</f>
        <v>0</v>
      </c>
      <c r="AA122" s="137">
        <f>'Gross Margin'!I40</f>
        <v>0</v>
      </c>
      <c r="AB122" s="137">
        <f>'Gross Margin'!I41</f>
        <v>0</v>
      </c>
      <c r="AC122" s="137">
        <f>'Gross Margin'!I42</f>
        <v>0</v>
      </c>
      <c r="AD122" s="137">
        <f>'Gross Margin'!I43</f>
        <v>0</v>
      </c>
      <c r="AE122" s="137">
        <f>'Gross Margin'!I46</f>
        <v>0</v>
      </c>
      <c r="AF122" s="137">
        <f>'Gross Margin'!I47</f>
        <v>0</v>
      </c>
      <c r="AG122" s="137">
        <f>'Gross Margin'!I48</f>
        <v>0</v>
      </c>
      <c r="AH122" s="137">
        <f>'Gross Margin'!I49</f>
        <v>0</v>
      </c>
      <c r="AI122" s="137">
        <f>'Gross Margin'!I50</f>
        <v>0</v>
      </c>
      <c r="AJ122" s="137">
        <f>'Gross Margin'!I51</f>
        <v>0</v>
      </c>
      <c r="AK122" s="137">
        <f>'Gross Margin'!I52</f>
        <v>0</v>
      </c>
      <c r="AL122" s="137">
        <f>'Gross Margin'!I53</f>
        <v>0</v>
      </c>
      <c r="AM122" s="137">
        <f>'Gross Margin'!I54</f>
        <v>0</v>
      </c>
      <c r="AN122" s="137">
        <f>'Gross Margin'!I55</f>
        <v>0</v>
      </c>
      <c r="AO122" s="137">
        <f>'Gross Margin'!I58</f>
        <v>0</v>
      </c>
      <c r="AP122" s="137">
        <f>'Gross Margin'!I59</f>
        <v>0</v>
      </c>
      <c r="AQ122" s="137">
        <f>'Gross Margin'!I60</f>
        <v>0</v>
      </c>
      <c r="AR122" s="137">
        <f>'Gross Margin'!I61</f>
        <v>0</v>
      </c>
      <c r="AS122" s="137">
        <f>'Gross Margin'!I62</f>
        <v>0</v>
      </c>
      <c r="AT122" s="137">
        <f>'Gross Margin'!I63</f>
        <v>0</v>
      </c>
      <c r="AU122" s="137">
        <f>'Gross Margin'!I64</f>
        <v>0</v>
      </c>
      <c r="AV122" s="137">
        <f>'Gross Margin'!I65</f>
        <v>0</v>
      </c>
      <c r="AW122" s="137">
        <f>'Gross Margin'!I66</f>
        <v>0</v>
      </c>
      <c r="AX122" s="137">
        <f>'Gross Margin'!I67</f>
        <v>0</v>
      </c>
      <c r="AY122" s="137">
        <f>'Gross Margin'!I70</f>
        <v>0</v>
      </c>
      <c r="AZ122" s="137">
        <f>'Gross Margin'!I71</f>
        <v>0</v>
      </c>
      <c r="BA122" s="137">
        <f>'Gross Margin'!I72</f>
        <v>0</v>
      </c>
      <c r="BB122" s="137">
        <f>'Gross Margin'!I73</f>
        <v>0</v>
      </c>
      <c r="BC122" s="137">
        <f>'Gross Margin'!I74</f>
        <v>0</v>
      </c>
      <c r="BD122" s="137">
        <f>'Gross Margin'!I75</f>
        <v>0</v>
      </c>
      <c r="BE122" s="137">
        <f>'Gross Margin'!I76</f>
        <v>0</v>
      </c>
      <c r="BF122" s="137">
        <f>'Gross Margin'!I77</f>
        <v>0</v>
      </c>
      <c r="BG122" s="137">
        <f>'Gross Margin'!I78</f>
        <v>0</v>
      </c>
      <c r="BH122" s="137">
        <f>'Gross Margin'!I79</f>
        <v>0</v>
      </c>
      <c r="BI122" s="137">
        <f>'Gross Margin'!I82</f>
        <v>0</v>
      </c>
      <c r="BJ122" s="137">
        <f>'Gross Margin'!I83</f>
        <v>0</v>
      </c>
      <c r="BK122" s="137">
        <f>'Gross Margin'!I84</f>
        <v>0</v>
      </c>
      <c r="BL122" s="137">
        <f>'Gross Margin'!I85</f>
        <v>0</v>
      </c>
      <c r="BM122" s="137">
        <f>'Gross Margin'!I86</f>
        <v>0</v>
      </c>
      <c r="BN122" s="137">
        <f>'Gross Margin'!I87</f>
        <v>0</v>
      </c>
      <c r="BO122" s="137">
        <f>'Gross Margin'!I88</f>
        <v>0</v>
      </c>
      <c r="BP122" s="137">
        <f>'Gross Margin'!I89</f>
        <v>0</v>
      </c>
      <c r="BQ122" s="137">
        <f>'Gross Margin'!I90</f>
        <v>0</v>
      </c>
      <c r="BR122" s="137">
        <f>'Gross Margin'!I91</f>
        <v>0</v>
      </c>
      <c r="BS122" s="137">
        <f>'Gross Margin'!I94</f>
        <v>0</v>
      </c>
      <c r="BT122" s="137">
        <f>'Gross Margin'!I95</f>
        <v>0</v>
      </c>
      <c r="BU122" s="137">
        <f>'Gross Margin'!I96</f>
        <v>0</v>
      </c>
      <c r="BV122" s="137">
        <f>'Gross Margin'!I97</f>
        <v>0</v>
      </c>
      <c r="BW122" s="137">
        <f>'Gross Margin'!I98</f>
        <v>0</v>
      </c>
      <c r="BX122" s="137">
        <f>'Gross Margin'!I99</f>
        <v>0</v>
      </c>
      <c r="BY122" s="137">
        <f>'Gross Margin'!I100</f>
        <v>0</v>
      </c>
      <c r="BZ122" s="137">
        <f>'Gross Margin'!I101</f>
        <v>0</v>
      </c>
      <c r="CA122" s="137">
        <f>'Gross Margin'!I102</f>
        <v>0</v>
      </c>
      <c r="CB122" s="137">
        <f>'Gross Margin'!I103</f>
        <v>0</v>
      </c>
      <c r="CC122" s="137">
        <f>'Gross Margin'!I106</f>
        <v>0</v>
      </c>
      <c r="CD122" s="137">
        <f>'Gross Margin'!I107</f>
        <v>0</v>
      </c>
      <c r="CE122" s="137">
        <f>'Gross Margin'!I108</f>
        <v>0</v>
      </c>
      <c r="CF122" s="137">
        <f>'Gross Margin'!I109</f>
        <v>0</v>
      </c>
      <c r="CG122" s="137">
        <f>'Gross Margin'!I110</f>
        <v>0</v>
      </c>
      <c r="CH122" s="137">
        <f>'Gross Margin'!I111</f>
        <v>0</v>
      </c>
      <c r="CI122" s="137">
        <f>'Gross Margin'!I112</f>
        <v>0</v>
      </c>
      <c r="CJ122" s="137">
        <f>'Gross Margin'!I113</f>
        <v>0</v>
      </c>
      <c r="CK122" s="137">
        <f>'Gross Margin'!I114</f>
        <v>0</v>
      </c>
      <c r="CL122" s="137">
        <f>'Gross Margin'!I115</f>
        <v>0</v>
      </c>
      <c r="CM122" s="137">
        <f>'Gross Margin'!I118</f>
        <v>0</v>
      </c>
      <c r="CN122" s="137">
        <f>'Gross Margin'!I119</f>
        <v>0</v>
      </c>
      <c r="CO122" s="137">
        <f>'Gross Margin'!I120</f>
        <v>0</v>
      </c>
      <c r="CP122" s="137">
        <f>'Gross Margin'!I121</f>
        <v>0</v>
      </c>
      <c r="CQ122" s="137">
        <f>'Gross Margin'!I122</f>
        <v>0</v>
      </c>
      <c r="CR122" s="137">
        <f>'Gross Margin'!I123</f>
        <v>0</v>
      </c>
      <c r="CS122" s="137">
        <f>'Gross Margin'!I124</f>
        <v>0</v>
      </c>
      <c r="CT122" s="137">
        <f>'Gross Margin'!I125</f>
        <v>0</v>
      </c>
      <c r="CU122" s="137">
        <f>'Gross Margin'!I126</f>
        <v>0</v>
      </c>
      <c r="CV122" s="137">
        <f>'Gross Margin'!I127</f>
        <v>0</v>
      </c>
    </row>
    <row r="123" spans="1:100" ht="12.75" customHeight="1">
      <c r="A123" s="137">
        <f>'Gross Margin'!J10</f>
        <v>0</v>
      </c>
      <c r="B123" s="137">
        <f>'Gross Margin'!J11</f>
        <v>0</v>
      </c>
      <c r="C123" s="137">
        <f>'Gross Margin'!J12</f>
        <v>0</v>
      </c>
      <c r="D123" s="137">
        <f>'Gross Margin'!J13</f>
        <v>0</v>
      </c>
      <c r="E123" s="137">
        <f>'Gross Margin'!J14</f>
        <v>0</v>
      </c>
      <c r="F123" s="137">
        <f>'Gross Margin'!J15</f>
        <v>0</v>
      </c>
      <c r="G123" s="137">
        <f>'Gross Margin'!J16</f>
        <v>0</v>
      </c>
      <c r="H123" s="137">
        <f>'Gross Margin'!J17</f>
        <v>0</v>
      </c>
      <c r="I123" s="137">
        <f>'Gross Margin'!J18</f>
        <v>0</v>
      </c>
      <c r="J123" s="137">
        <f>'Gross Margin'!J19</f>
        <v>0</v>
      </c>
      <c r="K123" s="137">
        <f>'Gross Margin'!J22</f>
        <v>0</v>
      </c>
      <c r="L123" s="137">
        <f>'Gross Margin'!J23</f>
        <v>0</v>
      </c>
      <c r="M123" s="137">
        <f>'Gross Margin'!J24</f>
        <v>0</v>
      </c>
      <c r="N123" s="137">
        <f>'Gross Margin'!J25</f>
        <v>0</v>
      </c>
      <c r="O123" s="137">
        <f>'Gross Margin'!J26</f>
        <v>0</v>
      </c>
      <c r="P123" s="137">
        <f>'Gross Margin'!J27</f>
        <v>0</v>
      </c>
      <c r="Q123" s="137">
        <f>'Gross Margin'!J28</f>
        <v>0</v>
      </c>
      <c r="R123" s="137">
        <f>'Gross Margin'!J29</f>
        <v>0</v>
      </c>
      <c r="S123" s="137">
        <f>'Gross Margin'!J30</f>
        <v>0</v>
      </c>
      <c r="T123" s="137">
        <f>'Gross Margin'!J31</f>
        <v>0</v>
      </c>
      <c r="U123" s="137">
        <f>'Gross Margin'!J34</f>
        <v>0</v>
      </c>
      <c r="V123" s="137">
        <f>'Gross Margin'!J35</f>
        <v>0</v>
      </c>
      <c r="W123" s="137">
        <f>'Gross Margin'!J36</f>
        <v>0</v>
      </c>
      <c r="X123" s="137">
        <f>'Gross Margin'!J37</f>
        <v>0</v>
      </c>
      <c r="Y123" s="137">
        <f>'Gross Margin'!J38</f>
        <v>0</v>
      </c>
      <c r="Z123" s="137">
        <f>'Gross Margin'!J39</f>
        <v>0</v>
      </c>
      <c r="AA123" s="137">
        <f>'Gross Margin'!J40</f>
        <v>0</v>
      </c>
      <c r="AB123" s="137">
        <f>'Gross Margin'!J41</f>
        <v>0</v>
      </c>
      <c r="AC123" s="137">
        <f>'Gross Margin'!J42</f>
        <v>0</v>
      </c>
      <c r="AD123" s="137">
        <f>'Gross Margin'!J43</f>
        <v>0</v>
      </c>
      <c r="AE123" s="137">
        <f>'Gross Margin'!J46</f>
        <v>0</v>
      </c>
      <c r="AF123" s="137">
        <f>'Gross Margin'!J47</f>
        <v>0</v>
      </c>
      <c r="AG123" s="137">
        <f>'Gross Margin'!J48</f>
        <v>0</v>
      </c>
      <c r="AH123" s="137">
        <f>'Gross Margin'!J49</f>
        <v>0</v>
      </c>
      <c r="AI123" s="137">
        <f>'Gross Margin'!J50</f>
        <v>0</v>
      </c>
      <c r="AJ123" s="137">
        <f>'Gross Margin'!J51</f>
        <v>0</v>
      </c>
      <c r="AK123" s="137">
        <f>'Gross Margin'!J52</f>
        <v>0</v>
      </c>
      <c r="AL123" s="137">
        <f>'Gross Margin'!J53</f>
        <v>0</v>
      </c>
      <c r="AM123" s="137">
        <f>'Gross Margin'!J54</f>
        <v>0</v>
      </c>
      <c r="AN123" s="137">
        <f>'Gross Margin'!J55</f>
        <v>0</v>
      </c>
      <c r="AO123" s="137">
        <f>'Gross Margin'!J58</f>
        <v>0</v>
      </c>
      <c r="AP123" s="137">
        <f>'Gross Margin'!J59</f>
        <v>0</v>
      </c>
      <c r="AQ123" s="137">
        <f>'Gross Margin'!J60</f>
        <v>0</v>
      </c>
      <c r="AR123" s="137">
        <f>'Gross Margin'!J61</f>
        <v>0</v>
      </c>
      <c r="AS123" s="137">
        <f>'Gross Margin'!J62</f>
        <v>0</v>
      </c>
      <c r="AT123" s="137">
        <f>'Gross Margin'!J63</f>
        <v>0</v>
      </c>
      <c r="AU123" s="137">
        <f>'Gross Margin'!J64</f>
        <v>0</v>
      </c>
      <c r="AV123" s="137">
        <f>'Gross Margin'!J65</f>
        <v>0</v>
      </c>
      <c r="AW123" s="137">
        <f>'Gross Margin'!J66</f>
        <v>0</v>
      </c>
      <c r="AX123" s="137">
        <f>'Gross Margin'!J67</f>
        <v>0</v>
      </c>
      <c r="AY123" s="137">
        <f>'Gross Margin'!J70</f>
        <v>0</v>
      </c>
      <c r="AZ123" s="137">
        <f>'Gross Margin'!J71</f>
        <v>0</v>
      </c>
      <c r="BA123" s="137">
        <f>'Gross Margin'!J72</f>
        <v>0</v>
      </c>
      <c r="BB123" s="137">
        <f>'Gross Margin'!J73</f>
        <v>0</v>
      </c>
      <c r="BC123" s="137">
        <f>'Gross Margin'!J74</f>
        <v>0</v>
      </c>
      <c r="BD123" s="137">
        <f>'Gross Margin'!J75</f>
        <v>0</v>
      </c>
      <c r="BE123" s="137">
        <f>'Gross Margin'!J76</f>
        <v>0</v>
      </c>
      <c r="BF123" s="137">
        <f>'Gross Margin'!J77</f>
        <v>0</v>
      </c>
      <c r="BG123" s="137">
        <f>'Gross Margin'!J78</f>
        <v>0</v>
      </c>
      <c r="BH123" s="137">
        <f>'Gross Margin'!J79</f>
        <v>0</v>
      </c>
      <c r="BI123" s="137">
        <f>'Gross Margin'!J82</f>
        <v>0</v>
      </c>
      <c r="BJ123" s="137">
        <f>'Gross Margin'!J83</f>
        <v>0</v>
      </c>
      <c r="BK123" s="137">
        <f>'Gross Margin'!J84</f>
        <v>0</v>
      </c>
      <c r="BL123" s="137">
        <f>'Gross Margin'!J85</f>
        <v>0</v>
      </c>
      <c r="BM123" s="137">
        <f>'Gross Margin'!J86</f>
        <v>0</v>
      </c>
      <c r="BN123" s="137">
        <f>'Gross Margin'!J87</f>
        <v>0</v>
      </c>
      <c r="BO123" s="137">
        <f>'Gross Margin'!J88</f>
        <v>0</v>
      </c>
      <c r="BP123" s="137">
        <f>'Gross Margin'!J89</f>
        <v>0</v>
      </c>
      <c r="BQ123" s="137">
        <f>'Gross Margin'!J90</f>
        <v>0</v>
      </c>
      <c r="BR123" s="137">
        <f>'Gross Margin'!J91</f>
        <v>0</v>
      </c>
      <c r="BS123" s="137">
        <f>'Gross Margin'!J94</f>
        <v>0</v>
      </c>
      <c r="BT123" s="137">
        <f>'Gross Margin'!J95</f>
        <v>0</v>
      </c>
      <c r="BU123" s="137">
        <f>'Gross Margin'!J96</f>
        <v>0</v>
      </c>
      <c r="BV123" s="137">
        <f>'Gross Margin'!J97</f>
        <v>0</v>
      </c>
      <c r="BW123" s="137">
        <f>'Gross Margin'!J98</f>
        <v>0</v>
      </c>
      <c r="BX123" s="137">
        <f>'Gross Margin'!J99</f>
        <v>0</v>
      </c>
      <c r="BY123" s="137">
        <f>'Gross Margin'!J100</f>
        <v>0</v>
      </c>
      <c r="BZ123" s="137">
        <f>'Gross Margin'!J101</f>
        <v>0</v>
      </c>
      <c r="CA123" s="137">
        <f>'Gross Margin'!J102</f>
        <v>0</v>
      </c>
      <c r="CB123" s="137">
        <f>'Gross Margin'!J103</f>
        <v>0</v>
      </c>
      <c r="CC123" s="137">
        <f>'Gross Margin'!J106</f>
        <v>0</v>
      </c>
      <c r="CD123" s="137">
        <f>'Gross Margin'!J107</f>
        <v>0</v>
      </c>
      <c r="CE123" s="137">
        <f>'Gross Margin'!J108</f>
        <v>0</v>
      </c>
      <c r="CF123" s="137">
        <f>'Gross Margin'!J109</f>
        <v>0</v>
      </c>
      <c r="CG123" s="137">
        <f>'Gross Margin'!J110</f>
        <v>0</v>
      </c>
      <c r="CH123" s="137">
        <f>'Gross Margin'!J111</f>
        <v>0</v>
      </c>
      <c r="CI123" s="137">
        <f>'Gross Margin'!J112</f>
        <v>0</v>
      </c>
      <c r="CJ123" s="137">
        <f>'Gross Margin'!J113</f>
        <v>0</v>
      </c>
      <c r="CK123" s="137">
        <f>'Gross Margin'!J114</f>
        <v>0</v>
      </c>
      <c r="CL123" s="137">
        <f>'Gross Margin'!J115</f>
        <v>0</v>
      </c>
      <c r="CM123" s="137">
        <f>'Gross Margin'!J118</f>
        <v>0</v>
      </c>
      <c r="CN123" s="137">
        <f>'Gross Margin'!J119</f>
        <v>0</v>
      </c>
      <c r="CO123" s="137">
        <f>'Gross Margin'!J120</f>
        <v>0</v>
      </c>
      <c r="CP123" s="137">
        <f>'Gross Margin'!J121</f>
        <v>0</v>
      </c>
      <c r="CQ123" s="137">
        <f>'Gross Margin'!J122</f>
        <v>0</v>
      </c>
      <c r="CR123" s="137">
        <f>'Gross Margin'!J123</f>
        <v>0</v>
      </c>
      <c r="CS123" s="137">
        <f>'Gross Margin'!J124</f>
        <v>0</v>
      </c>
      <c r="CT123" s="137">
        <f>'Gross Margin'!J125</f>
        <v>0</v>
      </c>
      <c r="CU123" s="137">
        <f>'Gross Margin'!J126</f>
        <v>0</v>
      </c>
      <c r="CV123" s="137">
        <f>'Gross Margin'!J127</f>
        <v>0</v>
      </c>
    </row>
    <row r="124" spans="1:100" ht="12.75" customHeight="1">
      <c r="A124" s="138" t="str">
        <f>'(Intermediate Computations)'!B9138</f>
        <v>Q1 FY2009</v>
      </c>
      <c r="B124" s="138" t="str">
        <f>'(Intermediate Computations)'!C9138</f>
        <v>Q2 FY2009</v>
      </c>
      <c r="C124" s="138" t="str">
        <f>'(Intermediate Computations)'!D9138</f>
        <v>Q3 FY2009</v>
      </c>
      <c r="D124" s="138" t="str">
        <f>'(Intermediate Computations)'!E9138</f>
        <v>Q4 FY2009</v>
      </c>
      <c r="E124" s="138" t="str">
        <f>'(Intermediate Computations)'!G9138</f>
        <v>Q1 FY2010</v>
      </c>
      <c r="F124" s="138" t="str">
        <f>'(Intermediate Computations)'!H9138</f>
        <v>Q2 FY2010</v>
      </c>
      <c r="G124" s="138" t="str">
        <f>'(Intermediate Computations)'!I9138</f>
        <v>Q3 FY2010</v>
      </c>
      <c r="H124" s="138" t="str">
        <f>'(Intermediate Computations)'!J9138</f>
        <v>Q4 FY2010</v>
      </c>
    </row>
    <row r="125" spans="1:100" ht="12.75" customHeight="1">
      <c r="A125" s="138">
        <f>'(Intermediate Computations)'!B9135</f>
        <v>39814</v>
      </c>
      <c r="B125" s="138">
        <f>'(Intermediate Computations)'!C9135</f>
        <v>39904</v>
      </c>
      <c r="C125" s="138">
        <f>'(Intermediate Computations)'!D9135</f>
        <v>39995</v>
      </c>
      <c r="D125" s="138">
        <f>'(Intermediate Computations)'!E9135</f>
        <v>40087</v>
      </c>
      <c r="E125" s="138">
        <f>'(Intermediate Computations)'!G9135</f>
        <v>40179</v>
      </c>
      <c r="F125" s="138">
        <f>'(Intermediate Computations)'!H9135</f>
        <v>40269</v>
      </c>
      <c r="G125" s="138">
        <f>'(Intermediate Computations)'!I9135</f>
        <v>40360</v>
      </c>
      <c r="H125" s="138">
        <f>'(Intermediate Computations)'!J9135</f>
        <v>40452</v>
      </c>
    </row>
    <row r="126" spans="1:100" ht="12.75" customHeight="1">
      <c r="A126" s="138" t="str">
        <f>'(Intermediate Computations)'!B9144</f>
        <v>Q1 FY2009</v>
      </c>
      <c r="B126" s="138" t="str">
        <f>'(Intermediate Computations)'!C9144</f>
        <v>Q2 FY2009</v>
      </c>
      <c r="C126" s="138" t="str">
        <f>'(Intermediate Computations)'!D9144</f>
        <v>Q3 FY2009</v>
      </c>
      <c r="D126" s="138" t="str">
        <f>'(Intermediate Computations)'!E9144</f>
        <v>Q4 FY2009</v>
      </c>
      <c r="E126" s="138" t="str">
        <f>'(Intermediate Computations)'!G9144</f>
        <v>Q1 FY2010</v>
      </c>
      <c r="F126" s="138" t="str">
        <f>'(Intermediate Computations)'!H9144</f>
        <v>Q2 FY2010</v>
      </c>
      <c r="G126" s="138" t="str">
        <f>'(Intermediate Computations)'!I9144</f>
        <v>Q3 FY2010</v>
      </c>
      <c r="H126" s="138" t="str">
        <f>'(Intermediate Computations)'!J9144</f>
        <v>Q4 FY2010</v>
      </c>
    </row>
    <row r="127" spans="1:100" ht="12.75" customHeight="1">
      <c r="A127" s="138">
        <f>'(Intermediate Computations)'!B9141</f>
        <v>39814</v>
      </c>
      <c r="B127" s="138">
        <f>'(Intermediate Computations)'!C9141</f>
        <v>39904</v>
      </c>
      <c r="C127" s="138">
        <f>'(Intermediate Computations)'!D9141</f>
        <v>39995</v>
      </c>
      <c r="D127" s="138">
        <f>'(Intermediate Computations)'!E9141</f>
        <v>40087</v>
      </c>
      <c r="E127" s="138">
        <f>'(Intermediate Computations)'!G9141</f>
        <v>40179</v>
      </c>
      <c r="F127" s="138">
        <f>'(Intermediate Computations)'!H9141</f>
        <v>40269</v>
      </c>
      <c r="G127" s="138">
        <f>'(Intermediate Computations)'!I9141</f>
        <v>40360</v>
      </c>
      <c r="H127" s="138">
        <f>'(Intermediate Computations)'!J9141</f>
        <v>40452</v>
      </c>
    </row>
    <row r="128" spans="1:100" ht="12.75" customHeight="1">
      <c r="A128" s="138" t="str">
        <f>'(Intermediate Computations)'!B9150</f>
        <v>Q1 FY2009</v>
      </c>
      <c r="B128" s="138" t="str">
        <f>'(Intermediate Computations)'!C9150</f>
        <v>Q2 FY2009</v>
      </c>
      <c r="C128" s="138" t="str">
        <f>'(Intermediate Computations)'!D9150</f>
        <v>Q3 FY2009</v>
      </c>
      <c r="D128" s="138" t="str">
        <f>'(Intermediate Computations)'!E9150</f>
        <v>Q4 FY2009</v>
      </c>
      <c r="E128" s="138" t="str">
        <f>'(Intermediate Computations)'!G9150</f>
        <v>Q1 FY2010</v>
      </c>
      <c r="F128" s="138" t="str">
        <f>'(Intermediate Computations)'!H9150</f>
        <v>Q2 FY2010</v>
      </c>
      <c r="G128" s="138" t="str">
        <f>'(Intermediate Computations)'!I9150</f>
        <v>Q3 FY2010</v>
      </c>
      <c r="H128" s="138" t="str">
        <f>'(Intermediate Computations)'!J9150</f>
        <v>Q4 FY2010</v>
      </c>
    </row>
    <row r="129" spans="1:20" ht="12.75" customHeight="1">
      <c r="A129" s="138">
        <f>'(Intermediate Computations)'!B9147</f>
        <v>39814</v>
      </c>
      <c r="B129" s="138">
        <f>'(Intermediate Computations)'!C9147</f>
        <v>39904</v>
      </c>
      <c r="C129" s="138">
        <f>'(Intermediate Computations)'!D9147</f>
        <v>39995</v>
      </c>
      <c r="D129" s="138">
        <f>'(Intermediate Computations)'!E9147</f>
        <v>40087</v>
      </c>
      <c r="E129" s="138">
        <f>'(Intermediate Computations)'!G9147</f>
        <v>40179</v>
      </c>
      <c r="F129" s="138">
        <f>'(Intermediate Computations)'!H9147</f>
        <v>40269</v>
      </c>
      <c r="G129" s="138">
        <f>'(Intermediate Computations)'!I9147</f>
        <v>40360</v>
      </c>
      <c r="H129" s="138">
        <f>'(Intermediate Computations)'!J9147</f>
        <v>40452</v>
      </c>
    </row>
    <row r="130" spans="1:20" ht="12.75" customHeight="1">
      <c r="A130" s="139" t="e">
        <f>'Contrib Margin'!D39</f>
        <v>#DIV/0!</v>
      </c>
      <c r="B130" s="139" t="e">
        <f>'Contrib Margin'!D40</f>
        <v>#DIV/0!</v>
      </c>
      <c r="C130" s="139" t="e">
        <f>'Contrib Margin'!D43</f>
        <v>#DIV/0!</v>
      </c>
      <c r="D130" s="139" t="e">
        <f>'Contrib Margin'!D44</f>
        <v>#DIV/0!</v>
      </c>
      <c r="E130" s="139" t="e">
        <f>'Contrib Margin'!D47</f>
        <v>#DIV/0!</v>
      </c>
      <c r="F130" s="139" t="e">
        <f>'Contrib Margin'!D48</f>
        <v>#DIV/0!</v>
      </c>
      <c r="G130" s="139" t="e">
        <f>'Contrib Margin'!D51</f>
        <v>#DIV/0!</v>
      </c>
      <c r="H130" s="139" t="e">
        <f>'Contrib Margin'!D52</f>
        <v>#DIV/0!</v>
      </c>
      <c r="I130" s="139" t="e">
        <f>'Contrib Margin'!D55</f>
        <v>#DIV/0!</v>
      </c>
      <c r="J130" s="139" t="e">
        <f>'Contrib Margin'!D56</f>
        <v>#DIV/0!</v>
      </c>
      <c r="K130" s="139" t="e">
        <f>'Contrib Margin'!D59</f>
        <v>#DIV/0!</v>
      </c>
      <c r="L130" s="139" t="e">
        <f>'Contrib Margin'!D60</f>
        <v>#DIV/0!</v>
      </c>
      <c r="M130" s="139" t="e">
        <f>'Contrib Margin'!D63</f>
        <v>#DIV/0!</v>
      </c>
      <c r="N130" s="139" t="e">
        <f>'Contrib Margin'!D64</f>
        <v>#DIV/0!</v>
      </c>
      <c r="O130" s="139" t="e">
        <f>'Contrib Margin'!D67</f>
        <v>#DIV/0!</v>
      </c>
      <c r="P130" s="139" t="e">
        <f>'Contrib Margin'!D68</f>
        <v>#DIV/0!</v>
      </c>
      <c r="Q130" s="139" t="e">
        <f>'Contrib Margin'!D71</f>
        <v>#DIV/0!</v>
      </c>
      <c r="R130" s="139" t="e">
        <f>'Contrib Margin'!D72</f>
        <v>#DIV/0!</v>
      </c>
      <c r="S130" s="139" t="e">
        <f>'Contrib Margin'!D75</f>
        <v>#DIV/0!</v>
      </c>
      <c r="T130" s="139" t="e">
        <f>'Contrib Margin'!D76</f>
        <v>#DIV/0!</v>
      </c>
    </row>
    <row r="132" spans="1:20" ht="12.75" customHeight="1">
      <c r="A132" t="s">
        <v>3</v>
      </c>
    </row>
    <row r="133" spans="1:20" ht="12.75" customHeight="1">
      <c r="A133" t="s">
        <v>278</v>
      </c>
    </row>
    <row r="134" spans="1:20" ht="12.75" customHeight="1">
      <c r="A134" t="s">
        <v>2037</v>
      </c>
    </row>
    <row r="135" spans="1:20" ht="12.75" customHeight="1">
      <c r="A135" t="s">
        <v>1972</v>
      </c>
    </row>
    <row r="136" spans="1:20" ht="12.75" customHeight="1">
      <c r="A136" t="s">
        <v>619</v>
      </c>
    </row>
    <row r="137" spans="1:20" ht="12.75" customHeight="1">
      <c r="A137" t="s">
        <v>1158</v>
      </c>
    </row>
    <row r="138" spans="1:20" ht="12.75" customHeight="1">
      <c r="A138" t="s">
        <v>1456</v>
      </c>
    </row>
    <row r="139" spans="1:20" ht="12.75" customHeight="1">
      <c r="A139" t="s">
        <v>1803</v>
      </c>
    </row>
    <row r="140" spans="1:20" ht="12.75" customHeight="1">
      <c r="A140" t="s">
        <v>1783</v>
      </c>
    </row>
    <row r="141" spans="1:20" ht="12.75" customHeight="1">
      <c r="A141" t="s">
        <v>788</v>
      </c>
    </row>
    <row r="142" spans="1:20" ht="12.75" customHeight="1">
      <c r="A142" t="s">
        <v>1337</v>
      </c>
    </row>
    <row r="143" spans="1:20" ht="12.75" customHeight="1">
      <c r="A143" t="s">
        <v>2273</v>
      </c>
    </row>
    <row r="144" spans="1:20" ht="12.75" customHeight="1">
      <c r="A144" t="s">
        <v>1550</v>
      </c>
    </row>
    <row r="145" spans="1:1" ht="12.75" customHeight="1">
      <c r="A145" t="s">
        <v>1904</v>
      </c>
    </row>
    <row r="146" spans="1:1" ht="12.75" customHeight="1">
      <c r="A146" t="s">
        <v>1847</v>
      </c>
    </row>
    <row r="147" spans="1:1" ht="12.75" customHeight="1">
      <c r="A147" t="s">
        <v>523</v>
      </c>
    </row>
    <row r="148" spans="1:1" ht="12.75" customHeight="1">
      <c r="A148" t="s">
        <v>1900</v>
      </c>
    </row>
    <row r="149" spans="1:1" ht="12.75" customHeight="1">
      <c r="A149" t="s">
        <v>152</v>
      </c>
    </row>
    <row r="150" spans="1:1" ht="12.75" customHeight="1">
      <c r="A150" t="s">
        <v>954</v>
      </c>
    </row>
    <row r="151" spans="1:1" ht="12.75" customHeight="1">
      <c r="A151" t="s">
        <v>579</v>
      </c>
    </row>
    <row r="152" spans="1:1" ht="12.75" customHeight="1">
      <c r="A152" t="s">
        <v>973</v>
      </c>
    </row>
    <row r="153" spans="1:1" ht="12.75" customHeight="1">
      <c r="A153" t="s">
        <v>386</v>
      </c>
    </row>
    <row r="154" spans="1:1" ht="12.75" customHeight="1">
      <c r="A154" t="s">
        <v>1920</v>
      </c>
    </row>
    <row r="155" spans="1:1" ht="12.75" customHeight="1">
      <c r="A155" t="s">
        <v>306</v>
      </c>
    </row>
    <row r="156" spans="1:1" ht="12.75" customHeight="1">
      <c r="A156" t="s">
        <v>2513</v>
      </c>
    </row>
    <row r="157" spans="1:1" ht="12.75" customHeight="1">
      <c r="A157" t="s">
        <v>2541</v>
      </c>
    </row>
    <row r="158" spans="1:1" ht="12.75" customHeight="1">
      <c r="A158" t="s">
        <v>427</v>
      </c>
    </row>
    <row r="159" spans="1:1" ht="12.75" customHeight="1">
      <c r="A159" t="s">
        <v>508</v>
      </c>
    </row>
    <row r="160" spans="1:1" ht="12.75" customHeight="1">
      <c r="A160" t="s">
        <v>923</v>
      </c>
    </row>
    <row r="161" spans="1:1" ht="12.75" customHeight="1">
      <c r="A161" t="s">
        <v>1171</v>
      </c>
    </row>
    <row r="162" spans="1:1" ht="12.75" customHeight="1">
      <c r="A162" t="s">
        <v>1411</v>
      </c>
    </row>
    <row r="163" spans="1:1" ht="12.75" customHeight="1">
      <c r="A163" t="s">
        <v>57</v>
      </c>
    </row>
    <row r="164" spans="1:1" ht="12.75" customHeight="1">
      <c r="A164" t="s">
        <v>122</v>
      </c>
    </row>
    <row r="165" spans="1:1" ht="12.75" customHeight="1">
      <c r="A165" t="s">
        <v>2607</v>
      </c>
    </row>
    <row r="166" spans="1:1" ht="12.75" customHeight="1">
      <c r="A166" t="s">
        <v>1053</v>
      </c>
    </row>
    <row r="167" spans="1:1" ht="12.75" customHeight="1">
      <c r="A167" t="s">
        <v>1299</v>
      </c>
    </row>
    <row r="168" spans="1:1" ht="12.75" customHeight="1">
      <c r="A168" t="s">
        <v>666</v>
      </c>
    </row>
    <row r="169" spans="1:1" ht="12.75" customHeight="1">
      <c r="A169" t="s">
        <v>2419</v>
      </c>
    </row>
    <row r="170" spans="1:1" ht="12.75" customHeight="1">
      <c r="A170" t="s">
        <v>935</v>
      </c>
    </row>
    <row r="171" spans="1:1" ht="12.75" customHeight="1">
      <c r="A171" t="s">
        <v>2277</v>
      </c>
    </row>
    <row r="172" spans="1:1" ht="12.75" customHeight="1">
      <c r="A172" t="s">
        <v>730</v>
      </c>
    </row>
    <row r="173" spans="1:1" ht="12.75" customHeight="1">
      <c r="A173" t="s">
        <v>2182</v>
      </c>
    </row>
    <row r="174" spans="1:1" ht="12.75" customHeight="1">
      <c r="A174" t="s">
        <v>2075</v>
      </c>
    </row>
    <row r="175" spans="1:1" ht="12.75" customHeight="1">
      <c r="A175" t="s">
        <v>1770</v>
      </c>
    </row>
    <row r="176" spans="1:1" ht="12.75" customHeight="1">
      <c r="A176" t="s">
        <v>1917</v>
      </c>
    </row>
    <row r="177" spans="1:1" ht="12.75" customHeight="1">
      <c r="A177" t="s">
        <v>930</v>
      </c>
    </row>
    <row r="178" spans="1:1" ht="12.75" customHeight="1">
      <c r="A178" t="s">
        <v>203</v>
      </c>
    </row>
    <row r="179" spans="1:1" ht="12.75" customHeight="1">
      <c r="A179" t="s">
        <v>299</v>
      </c>
    </row>
    <row r="180" spans="1:1" ht="12.75" customHeight="1">
      <c r="A180" t="s">
        <v>1528</v>
      </c>
    </row>
    <row r="181" spans="1:1" ht="12.75" customHeight="1">
      <c r="A181" t="s">
        <v>1978</v>
      </c>
    </row>
    <row r="182" spans="1:1" ht="12.75" customHeight="1">
      <c r="A182" t="s">
        <v>2141</v>
      </c>
    </row>
    <row r="183" spans="1:1" ht="12.75" customHeight="1">
      <c r="A183" t="s">
        <v>95</v>
      </c>
    </row>
    <row r="184" spans="1:1" ht="12.75" customHeight="1">
      <c r="A184" t="s">
        <v>131</v>
      </c>
    </row>
    <row r="185" spans="1:1" ht="12.75" customHeight="1">
      <c r="A185" t="s">
        <v>148</v>
      </c>
    </row>
    <row r="186" spans="1:1" ht="12.75" customHeight="1">
      <c r="A186" t="s">
        <v>2558</v>
      </c>
    </row>
    <row r="187" spans="1:1" ht="12.75" customHeight="1">
      <c r="A187" t="s">
        <v>683</v>
      </c>
    </row>
    <row r="188" spans="1:1" ht="12.75" customHeight="1">
      <c r="A188" t="s">
        <v>118</v>
      </c>
    </row>
    <row r="189" spans="1:1" ht="12.75" customHeight="1">
      <c r="A189" t="s">
        <v>1830</v>
      </c>
    </row>
    <row r="190" spans="1:1" ht="12.75" customHeight="1">
      <c r="A190" t="s">
        <v>196</v>
      </c>
    </row>
    <row r="191" spans="1:1" ht="12.75" customHeight="1">
      <c r="A191" t="s">
        <v>1320</v>
      </c>
    </row>
    <row r="192" spans="1:1" ht="12.75" customHeight="1">
      <c r="A192" t="s">
        <v>2577</v>
      </c>
    </row>
    <row r="193" spans="1:1" ht="12.75" customHeight="1">
      <c r="A193" t="s">
        <v>1228</v>
      </c>
    </row>
    <row r="194" spans="1:1" ht="12.75" customHeight="1">
      <c r="A194" t="s">
        <v>592</v>
      </c>
    </row>
    <row r="195" spans="1:1" ht="12.75" customHeight="1">
      <c r="A195" t="s">
        <v>1143</v>
      </c>
    </row>
    <row r="196" spans="1:1" ht="12.75" customHeight="1">
      <c r="A196" t="s">
        <v>351</v>
      </c>
    </row>
    <row r="197" spans="1:1" ht="12.75" customHeight="1">
      <c r="A197" t="s">
        <v>1049</v>
      </c>
    </row>
    <row r="198" spans="1:1" ht="12.75" customHeight="1">
      <c r="A198" t="s">
        <v>459</v>
      </c>
    </row>
    <row r="199" spans="1:1" ht="12.75" customHeight="1">
      <c r="A199" t="s">
        <v>745</v>
      </c>
    </row>
    <row r="200" spans="1:1" ht="12.75" customHeight="1">
      <c r="A200" t="s">
        <v>1163</v>
      </c>
    </row>
    <row r="201" spans="1:1" ht="12.75" customHeight="1">
      <c r="A201" t="s">
        <v>1682</v>
      </c>
    </row>
    <row r="202" spans="1:1" ht="12.75" customHeight="1">
      <c r="A202" t="s">
        <v>197</v>
      </c>
    </row>
    <row r="203" spans="1:1" ht="12.75" customHeight="1">
      <c r="A203" t="s">
        <v>2207</v>
      </c>
    </row>
    <row r="204" spans="1:1" ht="12.75" customHeight="1">
      <c r="A204" t="s">
        <v>1997</v>
      </c>
    </row>
    <row r="205" spans="1:1" ht="12.75" customHeight="1">
      <c r="A205" t="s">
        <v>2298</v>
      </c>
    </row>
    <row r="206" spans="1:1" ht="12.75" customHeight="1">
      <c r="A206" t="s">
        <v>1132</v>
      </c>
    </row>
    <row r="207" spans="1:1" ht="12.75" customHeight="1">
      <c r="A207" t="s">
        <v>2388</v>
      </c>
    </row>
    <row r="208" spans="1:1" ht="12.75" customHeight="1">
      <c r="A208" t="s">
        <v>1140</v>
      </c>
    </row>
    <row r="209" spans="1:1" ht="12.75" customHeight="1">
      <c r="A209" t="s">
        <v>507</v>
      </c>
    </row>
    <row r="210" spans="1:1" ht="12.75" customHeight="1">
      <c r="A210" t="s">
        <v>501</v>
      </c>
    </row>
    <row r="211" spans="1:1" ht="12.75" customHeight="1">
      <c r="A211" t="s">
        <v>2571</v>
      </c>
    </row>
    <row r="212" spans="1:1" ht="12.75" customHeight="1">
      <c r="A212" t="s">
        <v>114</v>
      </c>
    </row>
    <row r="213" spans="1:1" ht="12.75" customHeight="1">
      <c r="A213" t="s">
        <v>284</v>
      </c>
    </row>
    <row r="214" spans="1:1" ht="12.75" customHeight="1">
      <c r="A214" t="s">
        <v>1918</v>
      </c>
    </row>
    <row r="215" spans="1:1" ht="12.75" customHeight="1">
      <c r="A215" t="s">
        <v>2384</v>
      </c>
    </row>
    <row r="216" spans="1:1" ht="12.75" customHeight="1">
      <c r="A216" t="s">
        <v>1219</v>
      </c>
    </row>
    <row r="217" spans="1:1" ht="12.75" customHeight="1">
      <c r="A217" t="s">
        <v>1659</v>
      </c>
    </row>
    <row r="218" spans="1:1" ht="12.75" customHeight="1">
      <c r="A218" t="s">
        <v>2479</v>
      </c>
    </row>
    <row r="219" spans="1:1" ht="12.75" customHeight="1">
      <c r="A219" t="s">
        <v>2202</v>
      </c>
    </row>
    <row r="220" spans="1:1" ht="12.75" customHeight="1">
      <c r="A220" t="s">
        <v>1042</v>
      </c>
    </row>
    <row r="221" spans="1:1" ht="12.75" customHeight="1">
      <c r="A221" t="s">
        <v>2295</v>
      </c>
    </row>
    <row r="222" spans="1:1" ht="12.75" customHeight="1">
      <c r="A222" t="s">
        <v>1492</v>
      </c>
    </row>
    <row r="223" spans="1:1" ht="12.75" customHeight="1">
      <c r="A223" t="s">
        <v>597</v>
      </c>
    </row>
    <row r="224" spans="1:1" ht="12.75" customHeight="1">
      <c r="A224" t="s">
        <v>2342</v>
      </c>
    </row>
    <row r="225" spans="1:1" ht="12.75" customHeight="1">
      <c r="A225" t="s">
        <v>2237</v>
      </c>
    </row>
    <row r="226" spans="1:1" ht="12.75" customHeight="1">
      <c r="A226" t="s">
        <v>199</v>
      </c>
    </row>
    <row r="227" spans="1:1" ht="12.75" customHeight="1">
      <c r="A227" t="s">
        <v>1905</v>
      </c>
    </row>
    <row r="228" spans="1:1" ht="12.75" customHeight="1">
      <c r="A228" t="s">
        <v>586</v>
      </c>
    </row>
    <row r="229" spans="1:1" ht="12.75" customHeight="1">
      <c r="A229" t="s">
        <v>1808</v>
      </c>
    </row>
    <row r="230" spans="1:1" ht="12.75" customHeight="1">
      <c r="A230" t="s">
        <v>1758</v>
      </c>
    </row>
    <row r="231" spans="1:1" ht="12.75" customHeight="1">
      <c r="A231" t="s">
        <v>1008</v>
      </c>
    </row>
    <row r="232" spans="1:1" ht="12.75" customHeight="1">
      <c r="A232" t="s">
        <v>1470</v>
      </c>
    </row>
    <row r="233" spans="1:1" ht="12.75" customHeight="1">
      <c r="A233" t="s">
        <v>1612</v>
      </c>
    </row>
    <row r="234" spans="1:1" ht="12.75" customHeight="1">
      <c r="A234" t="s">
        <v>288</v>
      </c>
    </row>
    <row r="235" spans="1:1" ht="12.75" customHeight="1">
      <c r="A235" t="s">
        <v>1523</v>
      </c>
    </row>
    <row r="236" spans="1:1" ht="12.75" customHeight="1">
      <c r="A236" t="s">
        <v>2104</v>
      </c>
    </row>
    <row r="237" spans="1:1" ht="12.75" customHeight="1">
      <c r="A237" t="s">
        <v>2134</v>
      </c>
    </row>
    <row r="238" spans="1:1" ht="12.75" customHeight="1">
      <c r="A238" t="s">
        <v>194</v>
      </c>
    </row>
    <row r="239" spans="1:1" ht="12.75" customHeight="1">
      <c r="A239" t="s">
        <v>1144</v>
      </c>
    </row>
    <row r="240" spans="1:1" ht="12.75" customHeight="1">
      <c r="A240" t="s">
        <v>1212</v>
      </c>
    </row>
    <row r="241" spans="1:1" ht="12.75" customHeight="1">
      <c r="A241" t="s">
        <v>819</v>
      </c>
    </row>
    <row r="242" spans="1:1" ht="12.75" customHeight="1">
      <c r="A242" t="s">
        <v>1304</v>
      </c>
    </row>
    <row r="243" spans="1:1" ht="12.75" customHeight="1">
      <c r="A243" t="s">
        <v>2564</v>
      </c>
    </row>
    <row r="244" spans="1:1" ht="12.75" customHeight="1">
      <c r="A244" t="s">
        <v>1397</v>
      </c>
    </row>
    <row r="245" spans="1:1" ht="12.75" customHeight="1">
      <c r="A245" t="s">
        <v>43</v>
      </c>
    </row>
    <row r="246" spans="1:1" ht="12.75" customHeight="1">
      <c r="A246" t="s">
        <v>807</v>
      </c>
    </row>
    <row r="247" spans="1:1" ht="12.75" customHeight="1">
      <c r="A247" t="s">
        <v>139</v>
      </c>
    </row>
    <row r="248" spans="1:1" ht="12.75" customHeight="1">
      <c r="A248" t="s">
        <v>1051</v>
      </c>
    </row>
    <row r="249" spans="1:1" ht="12.75" customHeight="1">
      <c r="A249" t="s">
        <v>1773</v>
      </c>
    </row>
    <row r="250" spans="1:1" ht="12.75" customHeight="1">
      <c r="A250" t="s">
        <v>1884</v>
      </c>
    </row>
    <row r="251" spans="1:1" ht="12.75" customHeight="1">
      <c r="A251" t="s">
        <v>517</v>
      </c>
    </row>
    <row r="252" spans="1:1" ht="12.75" customHeight="1">
      <c r="A252" t="s">
        <v>2003</v>
      </c>
    </row>
    <row r="253" spans="1:1" ht="12.75" customHeight="1">
      <c r="A253" t="s">
        <v>1016</v>
      </c>
    </row>
    <row r="254" spans="1:1" ht="12.75" customHeight="1">
      <c r="A254" t="s">
        <v>94</v>
      </c>
    </row>
    <row r="255" spans="1:1" ht="12.75" customHeight="1">
      <c r="A255" t="s">
        <v>2063</v>
      </c>
    </row>
    <row r="256" spans="1:1" ht="12.75" customHeight="1">
      <c r="A256" t="s">
        <v>2100</v>
      </c>
    </row>
    <row r="257" spans="1:1" ht="12.75" customHeight="1">
      <c r="A257" t="s">
        <v>1417</v>
      </c>
    </row>
    <row r="258" spans="1:1" ht="12.75" customHeight="1">
      <c r="A258" t="s">
        <v>208</v>
      </c>
    </row>
    <row r="259" spans="1:1" ht="12.75" customHeight="1">
      <c r="A259" t="s">
        <v>1085</v>
      </c>
    </row>
    <row r="260" spans="1:1" ht="12.75" customHeight="1">
      <c r="A260" t="s">
        <v>521</v>
      </c>
    </row>
    <row r="261" spans="1:1" ht="12.75" customHeight="1">
      <c r="A261" t="s">
        <v>1079</v>
      </c>
    </row>
    <row r="262" spans="1:1" ht="12.75" customHeight="1">
      <c r="A262" t="s">
        <v>524</v>
      </c>
    </row>
    <row r="263" spans="1:1" ht="12.75" customHeight="1">
      <c r="A263" t="s">
        <v>1007</v>
      </c>
    </row>
    <row r="264" spans="1:1" ht="12.75" customHeight="1">
      <c r="A264" t="s">
        <v>1498</v>
      </c>
    </row>
    <row r="265" spans="1:1" ht="12.75" customHeight="1">
      <c r="A265" t="s">
        <v>2189</v>
      </c>
    </row>
    <row r="266" spans="1:1" ht="12.75" customHeight="1">
      <c r="A266" t="s">
        <v>2535</v>
      </c>
    </row>
    <row r="267" spans="1:1" ht="12.75" customHeight="1">
      <c r="A267" t="s">
        <v>2538</v>
      </c>
    </row>
    <row r="268" spans="1:1" ht="12.75" customHeight="1">
      <c r="A268" t="s">
        <v>2537</v>
      </c>
    </row>
    <row r="269" spans="1:1" ht="12.75" customHeight="1">
      <c r="A269" t="s">
        <v>2532</v>
      </c>
    </row>
    <row r="270" spans="1:1" ht="12.75" customHeight="1">
      <c r="A270" t="s">
        <v>1339</v>
      </c>
    </row>
    <row r="271" spans="1:1" ht="12.75" customHeight="1">
      <c r="A271" t="s">
        <v>2267</v>
      </c>
    </row>
    <row r="272" spans="1:1" ht="12.75" customHeight="1">
      <c r="A272" t="s">
        <v>654</v>
      </c>
    </row>
    <row r="273" spans="1:1" ht="12.75" customHeight="1">
      <c r="A273" t="s">
        <v>2543</v>
      </c>
    </row>
    <row r="274" spans="1:1" ht="12.75" customHeight="1">
      <c r="A274" t="s">
        <v>2278</v>
      </c>
    </row>
    <row r="275" spans="1:1" ht="12.75" customHeight="1">
      <c r="A275" t="s">
        <v>1763</v>
      </c>
    </row>
    <row r="276" spans="1:1" ht="12.75" customHeight="1">
      <c r="A276" t="s">
        <v>541</v>
      </c>
    </row>
    <row r="277" spans="1:1" ht="12.75" customHeight="1">
      <c r="A277" t="s">
        <v>1891</v>
      </c>
    </row>
    <row r="278" spans="1:1" ht="12.75" customHeight="1">
      <c r="A278" t="s">
        <v>1109</v>
      </c>
    </row>
    <row r="279" spans="1:1" ht="12.75" customHeight="1">
      <c r="A279" t="s">
        <v>441</v>
      </c>
    </row>
    <row r="280" spans="1:1" ht="12.75" customHeight="1">
      <c r="A280" t="s">
        <v>1108</v>
      </c>
    </row>
    <row r="281" spans="1:1" ht="12.75" customHeight="1">
      <c r="A281" t="s">
        <v>1111</v>
      </c>
    </row>
    <row r="282" spans="1:1" ht="12.75" customHeight="1">
      <c r="A282" t="s">
        <v>447</v>
      </c>
    </row>
    <row r="283" spans="1:1" ht="12.75" customHeight="1">
      <c r="A283" t="s">
        <v>444</v>
      </c>
    </row>
    <row r="284" spans="1:1" ht="12.75" customHeight="1">
      <c r="A284" t="s">
        <v>445</v>
      </c>
    </row>
    <row r="285" spans="1:1" ht="12.75" customHeight="1">
      <c r="A285" t="s">
        <v>448</v>
      </c>
    </row>
    <row r="286" spans="1:1" ht="12.75" customHeight="1">
      <c r="A286" t="s">
        <v>823</v>
      </c>
    </row>
    <row r="287" spans="1:1" ht="12.75" customHeight="1">
      <c r="A287" t="s">
        <v>1197</v>
      </c>
    </row>
    <row r="288" spans="1:1" ht="12.75" customHeight="1">
      <c r="A288" t="s">
        <v>2002</v>
      </c>
    </row>
    <row r="289" spans="1:1" ht="12.75" customHeight="1">
      <c r="A289" t="s">
        <v>658</v>
      </c>
    </row>
    <row r="290" spans="1:1" ht="12.75" customHeight="1">
      <c r="A290" t="s">
        <v>2355</v>
      </c>
    </row>
    <row r="291" spans="1:1" ht="12.75" customHeight="1">
      <c r="A291" t="s">
        <v>2021</v>
      </c>
    </row>
    <row r="292" spans="1:1" ht="12.75" customHeight="1">
      <c r="A292" t="s">
        <v>2358</v>
      </c>
    </row>
    <row r="293" spans="1:1" ht="12.75" customHeight="1">
      <c r="A293" t="s">
        <v>173</v>
      </c>
    </row>
    <row r="294" spans="1:1" ht="12.75" customHeight="1">
      <c r="A294" t="s">
        <v>2017</v>
      </c>
    </row>
    <row r="295" spans="1:1" ht="12.75" customHeight="1">
      <c r="A295" t="s">
        <v>175</v>
      </c>
    </row>
    <row r="296" spans="1:1" ht="12.75" customHeight="1">
      <c r="A296" t="s">
        <v>176</v>
      </c>
    </row>
    <row r="297" spans="1:1" ht="12.75" customHeight="1">
      <c r="A297" t="s">
        <v>182</v>
      </c>
    </row>
    <row r="298" spans="1:1" ht="12.75" customHeight="1">
      <c r="A298" t="s">
        <v>1521</v>
      </c>
    </row>
    <row r="299" spans="1:1" ht="12.75" customHeight="1">
      <c r="A299" t="s">
        <v>103</v>
      </c>
    </row>
    <row r="300" spans="1:1" ht="12.75" customHeight="1">
      <c r="A300" t="s">
        <v>2601</v>
      </c>
    </row>
    <row r="301" spans="1:1" ht="12.75" customHeight="1">
      <c r="A301" t="s">
        <v>2286</v>
      </c>
    </row>
    <row r="302" spans="1:1" ht="12.75" customHeight="1">
      <c r="A302" t="s">
        <v>2369</v>
      </c>
    </row>
    <row r="303" spans="1:1" ht="12.75" customHeight="1">
      <c r="A303" t="s">
        <v>2284</v>
      </c>
    </row>
    <row r="304" spans="1:1" ht="12.75" customHeight="1">
      <c r="A304" t="s">
        <v>2374</v>
      </c>
    </row>
    <row r="305" spans="1:1" ht="12.75" customHeight="1">
      <c r="A305" t="s">
        <v>2201</v>
      </c>
    </row>
    <row r="306" spans="1:1" ht="12.75" customHeight="1">
      <c r="A306" t="s">
        <v>2288</v>
      </c>
    </row>
    <row r="307" spans="1:1" ht="12.75" customHeight="1">
      <c r="A307" t="s">
        <v>2287</v>
      </c>
    </row>
    <row r="308" spans="1:1" ht="12.75" customHeight="1">
      <c r="A308" t="s">
        <v>2548</v>
      </c>
    </row>
    <row r="309" spans="1:1" ht="12.75" customHeight="1">
      <c r="A309" t="s">
        <v>716</v>
      </c>
    </row>
    <row r="310" spans="1:1" ht="12.75" customHeight="1">
      <c r="A310" t="s">
        <v>885</v>
      </c>
    </row>
    <row r="311" spans="1:1" ht="12.75" customHeight="1">
      <c r="A311" t="s">
        <v>795</v>
      </c>
    </row>
    <row r="312" spans="1:1" ht="12.75" customHeight="1">
      <c r="A312" t="s">
        <v>1386</v>
      </c>
    </row>
    <row r="313" spans="1:1" ht="12.75" customHeight="1">
      <c r="A313" t="s">
        <v>2427</v>
      </c>
    </row>
    <row r="314" spans="1:1" ht="12.75" customHeight="1">
      <c r="A314" t="s">
        <v>2209</v>
      </c>
    </row>
    <row r="315" spans="1:1" ht="12.75" customHeight="1">
      <c r="A315" t="s">
        <v>1863</v>
      </c>
    </row>
    <row r="316" spans="1:1" ht="12.75" customHeight="1">
      <c r="A316" t="s">
        <v>1716</v>
      </c>
    </row>
    <row r="317" spans="1:1" ht="12.75" customHeight="1">
      <c r="A317" t="s">
        <v>302</v>
      </c>
    </row>
    <row r="318" spans="1:1" ht="12.75" customHeight="1">
      <c r="A318" t="s">
        <v>1838</v>
      </c>
    </row>
    <row r="319" spans="1:1" ht="12.75" customHeight="1">
      <c r="A319" t="s">
        <v>323</v>
      </c>
    </row>
    <row r="320" spans="1:1" ht="12.75" customHeight="1">
      <c r="A320" t="s">
        <v>726</v>
      </c>
    </row>
    <row r="321" spans="1:1" ht="12.75" customHeight="1">
      <c r="A321" t="s">
        <v>1044</v>
      </c>
    </row>
    <row r="322" spans="1:1" ht="12.75" customHeight="1">
      <c r="A322" t="s">
        <v>1973</v>
      </c>
    </row>
    <row r="323" spans="1:1" ht="12.75" customHeight="1">
      <c r="A323" t="s">
        <v>729</v>
      </c>
    </row>
    <row r="324" spans="1:1" ht="12.75" customHeight="1">
      <c r="A324" t="s">
        <v>1286</v>
      </c>
    </row>
    <row r="325" spans="1:1" ht="12.75" customHeight="1">
      <c r="A325" t="s">
        <v>1849</v>
      </c>
    </row>
    <row r="326" spans="1:1" ht="12.75" customHeight="1">
      <c r="A326" t="s">
        <v>1568</v>
      </c>
    </row>
  </sheetData>
  <pageMargins left="0.75" right="0.75" top="1" bottom="1" header="0.5" footer="0.5"/>
  <pageSetup paperSize="9"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dimension ref="A1:BL68"/>
  <sheetViews>
    <sheetView zoomScaleNormal="100" workbookViewId="0"/>
  </sheetViews>
  <sheetFormatPr defaultRowHeight="12.75" customHeight="1"/>
  <sheetData>
    <row r="1" spans="1:64" ht="12.75" customHeight="1">
      <c r="A1" t="s">
        <v>1785</v>
      </c>
      <c r="B1" t="str">
        <f>Labels!B41</f>
        <v>Program Weight</v>
      </c>
      <c r="C1" t="s">
        <v>2008</v>
      </c>
      <c r="D1" t="str">
        <f>Labels!E41</f>
        <v>A factor that captures the relative impact of each marketing program. For example, a live seminar generally has many times the impact per person touched of a returned business reply card. This factor influences the allocation of order revenue among the program events that touched a customer before he places an order.</v>
      </c>
      <c r="E1" t="s">
        <v>1944</v>
      </c>
      <c r="F1" t="str">
        <f>Labels!B34</f>
        <v>Marketing Lead Events</v>
      </c>
      <c r="G1" t="s">
        <v>1875</v>
      </c>
      <c r="H1" t="str">
        <f>Labels!E34</f>
        <v>The number of lead persons from each customer organization who were touched by each marketing program in each time period</v>
      </c>
      <c r="I1" t="s">
        <v>773</v>
      </c>
      <c r="J1" t="str">
        <f>Labels!B39</f>
        <v>Program Life (Days)</v>
      </c>
      <c r="K1" t="s">
        <v>2481</v>
      </c>
      <c r="L1" t="str">
        <f>Labels!E39</f>
        <v>The effective life of each marketing program in influencing customers. This parameter is used to estimate the decline inf effectiveness of each program event with time after the event.</v>
      </c>
      <c r="M1" t="s">
        <v>207</v>
      </c>
      <c r="N1" t="str">
        <f>Labels!B16</f>
        <v>Delta Time</v>
      </c>
      <c r="O1" t="s">
        <v>62</v>
      </c>
      <c r="P1" t="str">
        <f>Labels!E16</f>
        <v>The time difference between order date and program event date. The model assumes that effectiveness of program events declines with age until program life is reached.</v>
      </c>
      <c r="Q1" t="s">
        <v>2533</v>
      </c>
      <c r="R1" t="str">
        <f>Labels!B27</f>
        <v>Mktg Ev Age Factor</v>
      </c>
      <c r="S1" t="s">
        <v>2443</v>
      </c>
      <c r="T1" t="str">
        <f>Labels!E27</f>
        <v>The relative effectiveness of a marketing program at a later time when the customer places an order (compared to its effectiveness with customers when the program event occurred)</v>
      </c>
      <c r="U1" t="s">
        <v>369</v>
      </c>
      <c r="V1" t="str">
        <f>Labels!B33</f>
        <v>Strength at Half-Life</v>
      </c>
      <c r="W1" t="s">
        <v>2330</v>
      </c>
      <c r="X1" t="str">
        <f>Labels!E33</f>
        <v>Effectiveness of marketing programs at half-life, compared to initial effectiveness. Programs that are strongest at prospecting (closing) should have a low ~0 (high ~1) value for this parameter. Used in variable Mktg_Ev_Age_Factor.</v>
      </c>
      <c r="Y1" t="s">
        <v>1491</v>
      </c>
      <c r="Z1" t="str">
        <f>Labels!B32</f>
        <v>Mktg Gross Margin Alloc</v>
      </c>
      <c r="AA1" t="s">
        <v>2470</v>
      </c>
      <c r="AB1" t="str">
        <f>Labels!E32</f>
        <v>Amount of gross margin that is allocated to each marketing program, segmented by program time (i.e. when the program event was held), by product, but NOT by order date. Same as Mktg_GM_Alloc, except this sums over (instead of segments by) order times. This metric measures the impact of each marketing program on gross margin generation. If cost of goods is not included in the model, this variable holds revenue.</v>
      </c>
      <c r="AC1" t="s">
        <v>2033</v>
      </c>
      <c r="AD1" t="str">
        <f>Labels!B38</f>
        <v>Fixed Exp</v>
      </c>
      <c r="AE1" t="s">
        <v>1562</v>
      </c>
      <c r="AF1" t="str">
        <f>Labels!E38</f>
        <v>Fixed expense incurred by each marketing program in each time period, that is not affected by the number of people who are touched by the program. If a program has no lead events in a time period, the program does not incur any fixed costs (or variable costs) in that time period.
Example: the cost to design and produce a webinar does not depend on how many times the webinar is viewed or how many people attend each viewing.</v>
      </c>
      <c r="AG1" t="s">
        <v>102</v>
      </c>
      <c r="AH1" t="str">
        <f>Labels!B26</f>
        <v>Mktg Contrib Margin</v>
      </c>
      <c r="AI1" t="s">
        <v>2605</v>
      </c>
      <c r="AJ1" t="str">
        <f>Labels!E26</f>
        <v>The ratio (contribution margin of a program) / (revenue allocated to a program), for each markting program. This metric is a measure of the relative effectiveness of each marketing program on revenue generation.</v>
      </c>
      <c r="AK1" t="s">
        <v>865</v>
      </c>
      <c r="AL1" t="str">
        <f>Labels!B21</f>
        <v>Mktg CM Alloc %</v>
      </c>
      <c r="AM1" t="s">
        <v>2172</v>
      </c>
      <c r="AN1" t="str">
        <f>Labels!E21</f>
        <v>The percentage of contribution margin that is allocated to each marketing program (for which each program gets credit) and each product</v>
      </c>
      <c r="AO1" t="s">
        <v>2007</v>
      </c>
      <c r="AP1" t="str">
        <f>Labels!B45</f>
        <v>Revenue</v>
      </c>
      <c r="AQ1" t="s">
        <v>212</v>
      </c>
      <c r="AR1" t="str">
        <f>Labels!E45</f>
        <v>Revenue by product, summed over customers and order times</v>
      </c>
      <c r="AS1" t="s">
        <v>1449</v>
      </c>
      <c r="AT1" t="str">
        <f>Labels!B4</f>
        <v>Expense</v>
      </c>
      <c r="AU1" t="s">
        <v>655</v>
      </c>
      <c r="AV1" t="str">
        <f>Labels!E4</f>
        <v>Expense of marketing and sales programs accrued during model time. Accrued expenses exclude an allocation of expenditures for remaining life of program beyond the end of model time.</v>
      </c>
      <c r="AW1" t="s">
        <v>2534</v>
      </c>
      <c r="AX1" t="str">
        <f>Labels!B36</f>
        <v>Pgm Expense Accrual</v>
      </c>
      <c r="AY1" t="s">
        <v>941</v>
      </c>
      <c r="AZ1" t="str">
        <f>Labels!E36</f>
        <v>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v>
      </c>
      <c r="BA1" t="s">
        <v>1934</v>
      </c>
      <c r="BB1" t="str">
        <f>Labels!B40</f>
        <v>Var Exp</v>
      </c>
      <c r="BC1" t="s">
        <v>1030</v>
      </c>
      <c r="BD1" t="str">
        <f>Labels!E40</f>
        <v>Variable expense of each marketing program per lead person touched by the program.
Example: if more people attend a seminar, a larger room and more staff persons must be allocated to the seminar.</v>
      </c>
      <c r="BE1" t="s">
        <v>1292</v>
      </c>
      <c r="BF1" t="str">
        <f>Labels!B30</f>
        <v>Mktg GM Alloc %</v>
      </c>
      <c r="BG1" t="s">
        <v>2031</v>
      </c>
      <c r="BH1" t="str">
        <f>Labels!E30</f>
        <v>The percentage of gross margin that is allocated to each marketing program (for which each marketing program gets credit) and product. If cost of goods is not included in the model, this variable holds percent of revenue.</v>
      </c>
      <c r="BI1" t="s">
        <v>1128</v>
      </c>
      <c r="BJ1" t="str">
        <f>Labels!B44</f>
        <v>Revenue</v>
      </c>
      <c r="BK1" t="s">
        <v>1444</v>
      </c>
      <c r="BL1" t="str">
        <f>Labels!E44</f>
        <v>A summary of all customer orders, segmented by customer and order date. This model aggregates order dates into predefined time periods.</v>
      </c>
    </row>
    <row r="2" spans="1:64" ht="12.75" customHeight="1">
      <c r="A2" t="s">
        <v>1001</v>
      </c>
      <c r="B2" t="str">
        <f>Labels!B43</f>
        <v>Prog Time</v>
      </c>
      <c r="C2" t="s">
        <v>956</v>
      </c>
      <c r="D2" t="str">
        <f>Labels!E43</f>
        <v>The first day of each time period into which program events are classified</v>
      </c>
      <c r="E2" t="s">
        <v>275</v>
      </c>
      <c r="F2" t="str">
        <f>Labels!B42</f>
        <v>Order Time</v>
      </c>
      <c r="G2" t="s">
        <v>87</v>
      </c>
      <c r="H2" t="str">
        <f>Labels!E42</f>
        <v>A dimension that stores all the quarters when program events occurred. In this model, this is a sequence of consecutive quarters.</v>
      </c>
      <c r="I2" t="s">
        <v>1578</v>
      </c>
      <c r="J2" t="str">
        <f>Labels!B10</f>
        <v>Bluebird Gross Margin</v>
      </c>
      <c r="K2" t="s">
        <v>801</v>
      </c>
      <c r="L2" t="str">
        <f>Labels!E10</f>
        <v>Bluebird revenue, summed over order time</v>
      </c>
      <c r="M2" t="s">
        <v>363</v>
      </c>
      <c r="N2" t="str">
        <f>Labels!B14</f>
        <v>Contrib Margin</v>
      </c>
      <c r="O2" t="s">
        <v>1842</v>
      </c>
      <c r="P2" t="str">
        <f>Labels!E14</f>
        <v>Revenue - accrued expenses of marketing and sales programs. A contribution margin is the amount of money left to contribute to covering other costs and to profits. If programs have useful life at the end of model time, accrued expenses can be less than total program expenses.</v>
      </c>
      <c r="Q2" t="s">
        <v>2572</v>
      </c>
      <c r="R2" t="str">
        <f>Labels!B15</f>
        <v>Contrib Margin %</v>
      </c>
      <c r="S2" t="s">
        <v>2386</v>
      </c>
      <c r="T2" t="str">
        <f>Labels!E15</f>
        <v>The ratio (contribution margin) / revenue. This metric measures the overall cost effectiveness of marketing and sales programs.</v>
      </c>
      <c r="U2" t="s">
        <v>1258</v>
      </c>
      <c r="V2" t="str">
        <f>Labels!B12</f>
        <v>Bluebird Revenue %</v>
      </c>
      <c r="W2" t="s">
        <v>1728</v>
      </c>
      <c r="X2" t="str">
        <f>Labels!E12</f>
        <v>The percentage of revenue that is bluebird revenue</v>
      </c>
      <c r="Y2" t="s">
        <v>1121</v>
      </c>
      <c r="Z2" t="str">
        <f>Labels!B35</f>
        <v>Program Expense</v>
      </c>
      <c r="AA2" t="s">
        <v>1632</v>
      </c>
      <c r="AB2" t="str">
        <f>Labels!E35</f>
        <v>Expense for each marketing program in each time period. Includes fixed expense plus variable expense (per lead person). Segmented by marketing program and by program event time period.</v>
      </c>
      <c r="AC2" t="s">
        <v>2044</v>
      </c>
      <c r="AD2" t="str">
        <f>Labels!B29</f>
        <v>Mktg GM Alloc Denom</v>
      </c>
      <c r="AE2" t="s">
        <v>953</v>
      </c>
      <c r="AF2" t="str">
        <f>Labels!E29</f>
        <v>Denominator that normalizes gross margin allocations to marketing programs to ensure that 100% of relevant margin is allocated to marketing and sales programs. Used in variable Mktg_GM_Alloc. Segmented by marketing program and order time period.</v>
      </c>
      <c r="AG2" t="s">
        <v>687</v>
      </c>
      <c r="AH2" t="str">
        <f>Labels!B28</f>
        <v>Mktg GM Alloc</v>
      </c>
      <c r="AI2" t="s">
        <v>1452</v>
      </c>
      <c r="AJ2" t="str">
        <f>Labels!E28</f>
        <v>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v>
      </c>
      <c r="AK2" t="s">
        <v>2206</v>
      </c>
      <c r="AL2" t="str">
        <f>Labels!B7</f>
        <v>Bluebird Expense</v>
      </c>
      <c r="AM2" t="s">
        <v>2127</v>
      </c>
      <c r="AN2" t="str">
        <f>Labels!E7</f>
        <v>Expenses of marketing and sales programs incurred to close bluebird orders (0).</v>
      </c>
      <c r="AO2" t="s">
        <v>334</v>
      </c>
      <c r="AP2" t="str">
        <f>Labels!B5</f>
        <v>Bluebird CM</v>
      </c>
      <c r="AQ2" t="s">
        <v>836</v>
      </c>
      <c r="AR2" t="str">
        <f>Labels!E5</f>
        <v>Bluebird revenue - expense of marketing and sales programs involved in closing bluebird orders.</v>
      </c>
      <c r="AS2" t="s">
        <v>1233</v>
      </c>
      <c r="AT2" t="str">
        <f>Labels!B6</f>
        <v>Bluebird CM %</v>
      </c>
      <c r="AU2" t="s">
        <v>1324</v>
      </c>
      <c r="AV2" t="str">
        <f>Labels!E6</f>
        <v>The ratio (contribution margin of bluebird orders) / (bluebird revenue)</v>
      </c>
      <c r="AW2" t="s">
        <v>433</v>
      </c>
      <c r="AX2" t="str">
        <f>Labels!B56</f>
        <v>Strength at Half-Life</v>
      </c>
      <c r="AY2" t="s">
        <v>598</v>
      </c>
      <c r="AZ2" t="str">
        <f>Labels!E56</f>
        <v>Effectiveness of sales programs at half-life, compared to initial effectiveness. Programs that are strongest at prospecting (closing) should have a low ~0 (high ~1) value for this parameter. Used in variable Sls_Ev_Age_Factor.</v>
      </c>
      <c r="BA2" t="s">
        <v>387</v>
      </c>
      <c r="BB2" t="str">
        <f>Labels!B51</f>
        <v>Sales Contrib Margin</v>
      </c>
      <c r="BC2" t="s">
        <v>2216</v>
      </c>
      <c r="BD2" t="str">
        <f>Labels!E51</f>
        <v>Contribution margin of each sales program, defined as revenue allocated less expense allocated to each program. It is summed over all program event dates.</v>
      </c>
      <c r="BE2" t="s">
        <v>216</v>
      </c>
      <c r="BF2" t="str">
        <f>Labels!B46</f>
        <v>Sales CM Alloc %</v>
      </c>
      <c r="BG2" t="s">
        <v>1223</v>
      </c>
      <c r="BH2" t="str">
        <f>Labels!E46</f>
        <v>The percentage of contribution margin that is allocated to each sales program (for which each program gets credit) and each product</v>
      </c>
      <c r="BI2" t="s">
        <v>1183</v>
      </c>
      <c r="BJ2" t="str">
        <f>Labels!B52</f>
        <v>Sales Ev Age Factor</v>
      </c>
      <c r="BK2" t="s">
        <v>2289</v>
      </c>
      <c r="BL2" t="str">
        <f>Labels!E52</f>
        <v>The relative effectiveness of a sales program at a later time when the customer places an order (compared to its effectiveness with customers when the program event occurred)</v>
      </c>
    </row>
    <row r="3" spans="1:64" ht="12.75" customHeight="1">
      <c r="A3" t="s">
        <v>105</v>
      </c>
      <c r="B3" t="str">
        <f>Labels!B57</f>
        <v>Sales Lead Events</v>
      </c>
      <c r="C3" t="s">
        <v>1940</v>
      </c>
      <c r="D3" t="str">
        <f>Labels!E57</f>
        <v>The number of lead persons from each customer organization who were touched by each sales program in each time period</v>
      </c>
      <c r="E3" t="s">
        <v>1570</v>
      </c>
      <c r="F3" t="str">
        <f>Labels!B58</f>
        <v>Program Expense</v>
      </c>
      <c r="G3" t="s">
        <v>1165</v>
      </c>
      <c r="H3" t="str">
        <f>Labels!E58</f>
        <v>Expense for each sales program in each time period. Includes fixed expense plus variable expense (per lead person). Segmented by sales program and by program event time period.</v>
      </c>
      <c r="I3" t="s">
        <v>1860</v>
      </c>
      <c r="J3" t="str">
        <f>Labels!B59</f>
        <v>Pgm Expense Accrual</v>
      </c>
      <c r="K3" t="s">
        <v>81</v>
      </c>
      <c r="L3" t="str">
        <f>Labels!E59</f>
        <v>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v>
      </c>
      <c r="M3" t="s">
        <v>111</v>
      </c>
      <c r="N3" t="str">
        <f>Labels!B61</f>
        <v>Fixed Exp</v>
      </c>
      <c r="O3" t="s">
        <v>1484</v>
      </c>
      <c r="P3" t="str">
        <f>Labels!E61</f>
        <v xml:space="preserve">Fixed expense incurred by each sales program in each time period, that is not affected by the number of people who are touched by the program. If a program has no lead events in a time period, the program does not incur any fixed costs (or variable costs) in that time period.
</v>
      </c>
      <c r="Q3" t="s">
        <v>600</v>
      </c>
      <c r="R3" t="str">
        <f>Labels!B62</f>
        <v>Program Life (Days)</v>
      </c>
      <c r="S3" t="s">
        <v>418</v>
      </c>
      <c r="T3" t="str">
        <f>Labels!E62</f>
        <v>The effective life of each sales program in influencing customers. This parameter is used to estimate the decline inf effectiveness of each program event with time after the event.</v>
      </c>
      <c r="U3" t="s">
        <v>1441</v>
      </c>
      <c r="V3" t="str">
        <f>Labels!B63</f>
        <v>Var Exp</v>
      </c>
      <c r="W3" t="s">
        <v>530</v>
      </c>
      <c r="X3" t="str">
        <f>Labels!E63</f>
        <v>Variable expense of each sales program per lead person touched by the program. 
Example: If more customer persons attend a private seminar, the cost in staff time for preparation and attendance generally rises.</v>
      </c>
      <c r="Y3" t="s">
        <v>1345</v>
      </c>
      <c r="Z3" t="str">
        <f>Labels!B64</f>
        <v>Program Weight</v>
      </c>
      <c r="AA3" t="s">
        <v>1702</v>
      </c>
      <c r="AB3" t="str">
        <f>Labels!E64</f>
        <v>A factor that captures the relative impact of each sales program. For example, a live sales visit generally has many times the impact per person touched of a sales phone call. This factor influences the allocation of order revenue among the program events that touched a customer before he places an order.</v>
      </c>
      <c r="AC3" t="s">
        <v>2542</v>
      </c>
      <c r="AD3" t="str">
        <f>Labels!B55</f>
        <v>Sales Gross Margin Alloc</v>
      </c>
      <c r="AE3" t="s">
        <v>1346</v>
      </c>
      <c r="AF3" t="str">
        <f>Labels!E55</f>
        <v>Amount of gross margin that is allocated to each sales program, segmented by program time (i.e. when the program event was held), by product, but NOT by order date. Same as Sls_GM_Alloc, except this sums over (instead of segments by) order times. This metric measures the impact of each sales program on revenue generation. If cost of goods is not included in the model, this variable holds revenue.</v>
      </c>
      <c r="AG3" t="s">
        <v>827</v>
      </c>
      <c r="AH3" t="str">
        <f>Labels!B65</f>
        <v>Sales Rev Alloc Denom</v>
      </c>
      <c r="AI3" t="s">
        <v>733</v>
      </c>
      <c r="AJ3" t="str">
        <f>Labels!E65</f>
        <v>Denominator that normalizes gross margin allocations to sales programs to ensure that 100% of relevant margin is allocated to marketing and sales programs. Used in variable Sls_GM_Alloc. Segmented by sales program and order time period.</v>
      </c>
      <c r="AK3" t="s">
        <v>2178</v>
      </c>
      <c r="AL3" t="str">
        <f>Labels!B53</f>
        <v>Sales GM Alloc</v>
      </c>
      <c r="AM3" t="s">
        <v>1880</v>
      </c>
      <c r="AN3" t="str">
        <f>Labels!E53</f>
        <v>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v>
      </c>
      <c r="AO3" t="s">
        <v>1365</v>
      </c>
      <c r="AP3" t="str">
        <f>Labels!B13</f>
        <v>Company Name</v>
      </c>
      <c r="AQ3" t="s">
        <v>1949</v>
      </c>
      <c r="AR3" t="str">
        <f>Labels!E13</f>
        <v>Revenue allocated to programs less expenses allocated to programs, segmented by marketing and sales programs</v>
      </c>
      <c r="AS3" t="s">
        <v>912</v>
      </c>
      <c r="AT3" t="str">
        <f>Labels!B11</f>
        <v>Bluebird Revenue</v>
      </c>
      <c r="AU3" t="s">
        <v>1809</v>
      </c>
      <c r="AV3" t="str">
        <f>Labels!E11</f>
        <v>Bluebird revenue, summed over order time</v>
      </c>
      <c r="AW3" t="s">
        <v>1771</v>
      </c>
      <c r="AX3" t="str">
        <f>Labels!B18</f>
        <v>Gross Margin %</v>
      </c>
      <c r="AY3" t="s">
        <v>2408</v>
      </c>
      <c r="AZ3" t="str">
        <f>Labels!E18</f>
        <v>Gross margin as a percent of revenue, by product, by time period</v>
      </c>
      <c r="BA3" t="s">
        <v>2371</v>
      </c>
      <c r="BB3" t="str">
        <f>Labels!B17</f>
        <v>Gross Margin</v>
      </c>
      <c r="BC3" t="s">
        <v>2300</v>
      </c>
      <c r="BD3" t="str">
        <f>Labels!E17</f>
        <v>Gross margin amount, after subtracting cost of goods from revenue</v>
      </c>
      <c r="BE3" t="s">
        <v>1177</v>
      </c>
      <c r="BF3" t="str">
        <f>Labels!B8</f>
        <v>Bluebird GM</v>
      </c>
      <c r="BG3" t="s">
        <v>765</v>
      </c>
      <c r="BH3">
        <f>Labels!E8</f>
        <v>0</v>
      </c>
      <c r="BI3" t="s">
        <v>1316</v>
      </c>
      <c r="BJ3" t="str">
        <f>Labels!B20</f>
        <v>Gross Margin</v>
      </c>
      <c r="BK3" t="s">
        <v>1932</v>
      </c>
      <c r="BL3" t="str">
        <f>Labels!E20</f>
        <v>Gross margin by product, summed over customers and order times</v>
      </c>
    </row>
    <row r="4" spans="1:64" ht="12.75" customHeight="1">
      <c r="A4" t="s">
        <v>2299</v>
      </c>
      <c r="B4" t="str">
        <f>Labels!B9</f>
        <v>Bluebird GM %</v>
      </c>
      <c r="C4" t="s">
        <v>1992</v>
      </c>
      <c r="D4" t="str">
        <f>Labels!E9</f>
        <v>The ratio (gross margin of bluebird orders) / (bluebird revenue)</v>
      </c>
      <c r="E4" t="s">
        <v>78</v>
      </c>
      <c r="F4" t="str">
        <f>Labels!B19</f>
        <v>Gross Margin %</v>
      </c>
      <c r="G4" t="s">
        <v>576</v>
      </c>
      <c r="H4" t="str">
        <f>Labels!E19</f>
        <v>Gross margin as a percent of revenue, by product, summed over model time</v>
      </c>
      <c r="I4" t="s">
        <v>1381</v>
      </c>
      <c r="J4" t="str">
        <f>Labels!B23</f>
        <v>Mktg CM %</v>
      </c>
      <c r="K4" t="s">
        <v>1373</v>
      </c>
      <c r="L4" t="str">
        <f>Labels!E23</f>
        <v>The ratio (contribution margin)/revenue, for each marketing program and each product</v>
      </c>
      <c r="M4" t="s">
        <v>1091</v>
      </c>
      <c r="N4" t="str">
        <f>Labels!B48</f>
        <v>Sales CM %</v>
      </c>
      <c r="O4" t="s">
        <v>697</v>
      </c>
      <c r="P4" t="str">
        <f>Labels!E48</f>
        <v>The ratio (contribution margin)/revenue, for each sales program and each product</v>
      </c>
      <c r="Q4" t="s">
        <v>1806</v>
      </c>
      <c r="R4" t="str">
        <f>Labels!B24</f>
        <v>Mktg CM % Plot</v>
      </c>
      <c r="S4" t="s">
        <v>1101</v>
      </c>
      <c r="T4" t="str">
        <f>Labels!E24</f>
        <v>The ratio (contribution margin)/revenue, for each marketing program, Included for plotting.</v>
      </c>
      <c r="U4" t="s">
        <v>422</v>
      </c>
      <c r="V4" t="str">
        <f>Labels!B49</f>
        <v>Sales CM % Plot</v>
      </c>
      <c r="W4" t="s">
        <v>134</v>
      </c>
      <c r="X4" t="str">
        <f>Labels!E49</f>
        <v>The ratio (contribution margin)/revenue, for each sales program and each product. included to plot CM %</v>
      </c>
      <c r="Y4" t="s">
        <v>1061</v>
      </c>
      <c r="Z4" t="str">
        <f>Labels!B37</f>
        <v>Pgm Expense Accrual</v>
      </c>
      <c r="AA4" t="s">
        <v>183</v>
      </c>
      <c r="AB4" t="str">
        <f>Labels!E37</f>
        <v>The portion of expense for each marketing program that is counted in this analysis (accrued) to compute contribution margin. If a program still has useful life at the end of model time, then a fraction of its cost is not accrued in this analysis (as if not yet spent). Segmented by marketing programs and by program date.</v>
      </c>
      <c r="AC4" t="s">
        <v>1796</v>
      </c>
      <c r="AD4" t="str">
        <f>Labels!B60</f>
        <v>Pgm Expense Accrual</v>
      </c>
      <c r="AE4" t="s">
        <v>1271</v>
      </c>
      <c r="AF4" t="str">
        <f>Labels!E60</f>
        <v>The portion of expense for each sales program that is counted in this analysis (accrued) to compute contribution margin. If a program still has useful life at the end of model time, then a fraction of its cost is not accrued in this analysis (as if not yet spent). Segmented by sales programs and by program date.</v>
      </c>
      <c r="AG4" t="s">
        <v>737</v>
      </c>
      <c r="AH4" t="str">
        <f>Labels!B22</f>
        <v>Mktg CM Alloc %</v>
      </c>
      <c r="AI4" t="s">
        <v>1169</v>
      </c>
      <c r="AJ4" t="str">
        <f>Labels!E22</f>
        <v>The percentage of contribution margin that is allocated to each marketing program (for which each program gets credit) and each product</v>
      </c>
      <c r="AK4" t="s">
        <v>1711</v>
      </c>
      <c r="AL4" t="str">
        <f>Labels!B47</f>
        <v>Sales CM Alloc %</v>
      </c>
      <c r="AM4" t="s">
        <v>1584</v>
      </c>
      <c r="AN4" t="str">
        <f>Labels!E47</f>
        <v>The percentage of contribution margin that is allocated to each sales program (for which each program gets credit) and each product</v>
      </c>
      <c r="AO4" t="s">
        <v>466</v>
      </c>
      <c r="AP4" t="str">
        <f>Labels!B31</f>
        <v>Mktg GM Alloc</v>
      </c>
      <c r="AQ4" t="s">
        <v>1021</v>
      </c>
      <c r="AR4" t="str">
        <f>Labels!E31</f>
        <v>Amount of gross margin that is allocated to marketing programs, segmented by program, program time (i.e. when the program event was held), order date, and product. If cost of goods is not included in the model, this variable holds revenue. This variable is the key to computing marketing program contribution margins.</v>
      </c>
      <c r="AS4" t="s">
        <v>1326</v>
      </c>
      <c r="AT4" t="str">
        <f>Labels!B54</f>
        <v>Sales GM Alloc</v>
      </c>
      <c r="AU4" t="s">
        <v>264</v>
      </c>
      <c r="AV4" t="str">
        <f>Labels!E54</f>
        <v>Amount of gross margin that is allocated to sales programs, segmented by program, program time (i.e. when the program event was held), order date, and product. If cost of goods is not included in the model, this variable holds revenue. This variable is the key to computing sales program contribution margins.</v>
      </c>
      <c r="AW4" t="s">
        <v>543</v>
      </c>
      <c r="AX4" t="str">
        <f>Labels!B25</f>
        <v>Mktg Contrib Margin</v>
      </c>
      <c r="AY4" t="s">
        <v>483</v>
      </c>
      <c r="AZ4" t="str">
        <f>Labels!E25</f>
        <v>The ratio (contribution margin of a program) / (revenue allocated to a program), for each markting program. This metric is a measure of the relative effectiveness of each marketing program on revenue generation.</v>
      </c>
      <c r="BA4" t="s">
        <v>2191</v>
      </c>
      <c r="BB4" t="str">
        <f>Labels!B50</f>
        <v>Sales Contrib Margin</v>
      </c>
      <c r="BC4" t="s">
        <v>955</v>
      </c>
      <c r="BD4" t="str">
        <f>Labels!E50</f>
        <v>Contribution margin of each sales program, defined as revenue allocated less expense allocated to each program. It is summed over all program event dates.</v>
      </c>
      <c r="BE4" t="s">
        <v>1039</v>
      </c>
      <c r="BF4" t="str">
        <f>Labels!E80</f>
        <v>A hierarchical list of the marekting programs that are tracked separately in the analysis</v>
      </c>
      <c r="BG4" t="s">
        <v>994</v>
      </c>
      <c r="BH4" t="str">
        <f>Labels!B80</f>
        <v>Mktg Pgms</v>
      </c>
      <c r="BI4" t="s">
        <v>1288</v>
      </c>
      <c r="BJ4" t="str">
        <f>Labels!D80</f>
        <v>Programs</v>
      </c>
      <c r="BK4" t="s">
        <v>1736</v>
      </c>
      <c r="BL4" t="str">
        <f>Labels!C80</f>
        <v>Total</v>
      </c>
    </row>
    <row r="5" spans="1:64" ht="12.75" customHeight="1">
      <c r="A5" t="s">
        <v>1312</v>
      </c>
      <c r="B5" t="str">
        <f>Labels!B81</f>
        <v>Website</v>
      </c>
      <c r="C5" t="s">
        <v>2221</v>
      </c>
      <c r="D5" t="str">
        <f>Labels!D81</f>
        <v>Program Type</v>
      </c>
      <c r="E5" t="s">
        <v>390</v>
      </c>
      <c r="F5" t="str">
        <f>Labels!B82</f>
        <v>Direct email</v>
      </c>
      <c r="G5" t="s">
        <v>1160</v>
      </c>
      <c r="H5" t="str">
        <f>Labels!E68</f>
        <v>A list of customers, which are determined by organization and location</v>
      </c>
      <c r="I5" t="s">
        <v>476</v>
      </c>
      <c r="J5" t="str">
        <f>Labels!B68</f>
        <v>Customers</v>
      </c>
      <c r="K5" t="s">
        <v>335</v>
      </c>
      <c r="L5" t="str">
        <f>Labels!D68</f>
        <v>Sites</v>
      </c>
      <c r="M5" t="s">
        <v>2228</v>
      </c>
      <c r="N5" t="str">
        <f>Labels!C68</f>
        <v>Total</v>
      </c>
      <c r="O5" t="s">
        <v>224</v>
      </c>
      <c r="P5" t="str">
        <f>Labels!B69</f>
        <v>Customer 1</v>
      </c>
      <c r="Q5" t="s">
        <v>1349</v>
      </c>
      <c r="R5" t="str">
        <f>Labels!D69</f>
        <v>Sites</v>
      </c>
      <c r="S5" t="s">
        <v>225</v>
      </c>
      <c r="T5" t="str">
        <f>Labels!B70</f>
        <v>Customer 2</v>
      </c>
      <c r="U5" t="s">
        <v>226</v>
      </c>
      <c r="V5" t="str">
        <f>Labels!B71</f>
        <v>Customer 3</v>
      </c>
      <c r="W5" t="s">
        <v>220</v>
      </c>
      <c r="X5" t="str">
        <f>Labels!B72</f>
        <v>Customer 4</v>
      </c>
      <c r="Y5" t="s">
        <v>221</v>
      </c>
      <c r="Z5" t="str">
        <f>Labels!B73</f>
        <v>Customer 5</v>
      </c>
      <c r="AA5" t="s">
        <v>222</v>
      </c>
      <c r="AB5" t="str">
        <f>Labels!B74</f>
        <v>Customer 6</v>
      </c>
      <c r="AC5" t="s">
        <v>223</v>
      </c>
      <c r="AD5" t="str">
        <f>Labels!B75</f>
        <v>Customer 7</v>
      </c>
      <c r="AE5" t="s">
        <v>229</v>
      </c>
      <c r="AF5" t="str">
        <f>Labels!B76</f>
        <v>Customer 8</v>
      </c>
      <c r="AG5" t="s">
        <v>1840</v>
      </c>
      <c r="AH5" t="str">
        <f>Labels!B77</f>
        <v>Customer 9</v>
      </c>
      <c r="AI5" t="s">
        <v>984</v>
      </c>
      <c r="AJ5" t="str">
        <f>Labels!B78</f>
        <v>Customer 10</v>
      </c>
      <c r="AK5" t="s">
        <v>638</v>
      </c>
      <c r="AL5" t="str">
        <f>Labels!E106</f>
        <v>A hierarchical list of the sales programs that are tracked separately in the analysis</v>
      </c>
      <c r="AM5" t="s">
        <v>2252</v>
      </c>
      <c r="AN5" t="str">
        <f>Labels!B106</f>
        <v>Sales Pgms</v>
      </c>
      <c r="AO5" t="s">
        <v>435</v>
      </c>
      <c r="AP5" t="str">
        <f>Labels!D106</f>
        <v>Programs</v>
      </c>
      <c r="AQ5" t="s">
        <v>442</v>
      </c>
      <c r="AR5" t="str">
        <f>Labels!C106</f>
        <v>Total</v>
      </c>
      <c r="AS5" t="s">
        <v>2473</v>
      </c>
      <c r="AT5" t="str">
        <f>Labels!B107</f>
        <v>Seminars</v>
      </c>
      <c r="AU5" t="s">
        <v>987</v>
      </c>
      <c r="AV5" t="str">
        <f>Labels!D107</f>
        <v>Sales_Ev_Type</v>
      </c>
      <c r="AW5" t="s">
        <v>2334</v>
      </c>
      <c r="AX5" t="str">
        <f>Labels!B108</f>
        <v>Sales visits</v>
      </c>
      <c r="AY5" t="s">
        <v>934</v>
      </c>
      <c r="AZ5" t="str">
        <f>Labels!E84</f>
        <v>A list of the time periods covered by the analysis</v>
      </c>
      <c r="BA5" t="s">
        <v>490</v>
      </c>
      <c r="BB5" t="str">
        <f>Labels!B84</f>
        <v>Pgm Time</v>
      </c>
      <c r="BC5" t="s">
        <v>2468</v>
      </c>
      <c r="BD5" t="str">
        <f>Labels!D84</f>
        <v>Pgm Time</v>
      </c>
      <c r="BE5" t="s">
        <v>96</v>
      </c>
      <c r="BF5" t="str">
        <f>Labels!C84</f>
        <v>Total</v>
      </c>
      <c r="BG5" t="s">
        <v>2504</v>
      </c>
      <c r="BH5" t="str">
        <f>Labels!B85</f>
        <v>Q 1</v>
      </c>
      <c r="BI5" t="s">
        <v>1496</v>
      </c>
      <c r="BJ5" t="str">
        <f>Labels!D85</f>
        <v>ProgTime</v>
      </c>
      <c r="BK5" t="s">
        <v>2502</v>
      </c>
      <c r="BL5" t="str">
        <f>Labels!B86</f>
        <v>Q 2</v>
      </c>
    </row>
    <row r="6" spans="1:64" ht="12.75" customHeight="1">
      <c r="A6" t="s">
        <v>2503</v>
      </c>
      <c r="B6" t="str">
        <f>Labels!B87</f>
        <v>Q 3</v>
      </c>
      <c r="C6" t="s">
        <v>2507</v>
      </c>
      <c r="D6" t="str">
        <f>Labels!B88</f>
        <v>Q 4</v>
      </c>
      <c r="E6" t="s">
        <v>2508</v>
      </c>
      <c r="F6" t="str">
        <f>Labels!B89</f>
        <v>Q 5</v>
      </c>
      <c r="G6" t="s">
        <v>1951</v>
      </c>
      <c r="H6" t="str">
        <f>Labels!B90</f>
        <v>Q 6</v>
      </c>
      <c r="I6" t="s">
        <v>1952</v>
      </c>
      <c r="J6" t="str">
        <f>Labels!B91</f>
        <v>Q 7</v>
      </c>
      <c r="K6" t="s">
        <v>2510</v>
      </c>
      <c r="L6" t="str">
        <f>Labels!B92</f>
        <v>Q 8</v>
      </c>
      <c r="M6" t="s">
        <v>881</v>
      </c>
      <c r="N6">
        <f>Labels!E94</f>
        <v>0</v>
      </c>
      <c r="O6" t="s">
        <v>764</v>
      </c>
      <c r="P6" t="str">
        <f>Labels!B94</f>
        <v>Products</v>
      </c>
      <c r="Q6" t="s">
        <v>2500</v>
      </c>
      <c r="R6" t="str">
        <f>Labels!D94</f>
        <v>Products</v>
      </c>
      <c r="S6" t="s">
        <v>384</v>
      </c>
      <c r="T6" t="str">
        <f>Labels!C94</f>
        <v>Total</v>
      </c>
      <c r="U6" t="s">
        <v>274</v>
      </c>
      <c r="V6" t="str">
        <f>Labels!B95</f>
        <v>Product 1</v>
      </c>
      <c r="W6" t="s">
        <v>1244</v>
      </c>
      <c r="X6" t="str">
        <f>Labels!D95</f>
        <v>Products</v>
      </c>
      <c r="Y6" t="s">
        <v>381</v>
      </c>
      <c r="Z6" t="str">
        <f>Labels!B96</f>
        <v>Product 2</v>
      </c>
      <c r="AA6" t="s">
        <v>503</v>
      </c>
      <c r="AB6" t="str">
        <f>Labels!B97</f>
        <v>Product 3</v>
      </c>
      <c r="AC6" t="s">
        <v>608</v>
      </c>
      <c r="AD6" t="str">
        <f>Labels!B98</f>
        <v>Product 4</v>
      </c>
      <c r="AE6" t="s">
        <v>1122</v>
      </c>
      <c r="AF6" t="str">
        <f>Labels!B99</f>
        <v>Product 5</v>
      </c>
      <c r="AG6" t="s">
        <v>1216</v>
      </c>
      <c r="AH6" t="str">
        <f>Labels!B100</f>
        <v>Product 6</v>
      </c>
      <c r="AI6" t="s">
        <v>1325</v>
      </c>
      <c r="AJ6" t="str">
        <f>Labels!B101</f>
        <v>Product 7</v>
      </c>
      <c r="AK6" t="s">
        <v>1421</v>
      </c>
      <c r="AL6" t="str">
        <f>Labels!B102</f>
        <v>Product 8</v>
      </c>
      <c r="AM6" t="s">
        <v>1958</v>
      </c>
      <c r="AN6" t="str">
        <f>Labels!B103</f>
        <v>Product 9</v>
      </c>
      <c r="AO6" t="s">
        <v>2450</v>
      </c>
      <c r="AP6" t="str">
        <f>Labels!B104</f>
        <v>Product 10</v>
      </c>
    </row>
    <row r="7" spans="1:64" ht="12.75" customHeight="1">
      <c r="A7" t="s">
        <v>1499</v>
      </c>
      <c r="B7" t="str">
        <f>Inputs!A1</f>
        <v>ABC Corp.</v>
      </c>
      <c r="C7" t="s">
        <v>1499</v>
      </c>
      <c r="D7" t="str">
        <f>'Mtg Leads'!A1</f>
        <v>ABC Corp.</v>
      </c>
      <c r="E7" t="s">
        <v>1499</v>
      </c>
      <c r="F7" t="str">
        <f>'Sls Leads'!A1</f>
        <v>ABC Corp.</v>
      </c>
      <c r="G7" t="s">
        <v>1499</v>
      </c>
      <c r="H7" t="str">
        <f>'Mtg Pgms'!A1</f>
        <v>ABC Corp.</v>
      </c>
      <c r="I7" t="s">
        <v>1499</v>
      </c>
      <c r="J7" t="str">
        <f>'Sls Pgms'!A1</f>
        <v>ABC Corp.</v>
      </c>
      <c r="K7" t="s">
        <v>1499</v>
      </c>
      <c r="L7" t="str">
        <f>Revenue!A1</f>
        <v>ABC Corp.</v>
      </c>
      <c r="M7" t="s">
        <v>1499</v>
      </c>
      <c r="N7" t="str">
        <f>'Gross Margin'!A1</f>
        <v>ABC Corp.</v>
      </c>
      <c r="O7" t="s">
        <v>1499</v>
      </c>
      <c r="P7" t="str">
        <f>'Contrib Margin'!A1</f>
        <v>ABC Corp.</v>
      </c>
      <c r="Q7" t="s">
        <v>1499</v>
      </c>
      <c r="R7" t="str">
        <f>'GM Allocation'!A1</f>
        <v>ABC Corp.</v>
      </c>
      <c r="S7" t="s">
        <v>1499</v>
      </c>
      <c r="T7" t="str">
        <f>'GM Alloc Factors'!A1</f>
        <v>ABC Corp.</v>
      </c>
      <c r="U7" t="s">
        <v>1499</v>
      </c>
      <c r="V7" t="str">
        <f>Formulas!A1</f>
        <v>ABC Corp.</v>
      </c>
      <c r="W7" t="s">
        <v>1499</v>
      </c>
      <c r="X7" t="str">
        <f>'Graphed Vars'!A1</f>
        <v>ABC Corp.</v>
      </c>
      <c r="Y7" t="s">
        <v>1499</v>
      </c>
      <c r="Z7" t="str">
        <f>'(Intermediate Computations)'!A1</f>
        <v>ABC Corp.</v>
      </c>
      <c r="AA7" t="s">
        <v>1499</v>
      </c>
      <c r="AB7" t="str">
        <f>'(Other Computations)'!A1</f>
        <v>ABC Corp.</v>
      </c>
      <c r="AC7" t="s">
        <v>1499</v>
      </c>
      <c r="AD7" t="str">
        <f>Labels!A1</f>
        <v>ABC Corp.</v>
      </c>
      <c r="AE7" t="s">
        <v>1499</v>
      </c>
      <c r="AF7">
        <f>ZZZ_Ranges!A1</f>
        <v>0</v>
      </c>
      <c r="AG7" t="s">
        <v>1499</v>
      </c>
      <c r="AH7" t="str">
        <f>ZZZ_Import!A1</f>
        <v>:A:0:Mktg_Pgm_Wgt</v>
      </c>
    </row>
    <row r="8" spans="1:64" ht="12.75" customHeight="1">
      <c r="A8" t="s">
        <v>712</v>
      </c>
      <c r="B8" t="str">
        <f>Inputs!D7</f>
        <v>ABC Corp.</v>
      </c>
      <c r="C8" t="s">
        <v>1432</v>
      </c>
      <c r="D8">
        <f>Inputs!D13</f>
        <v>1</v>
      </c>
      <c r="E8" t="s">
        <v>385</v>
      </c>
      <c r="F8">
        <f>Inputs!D14</f>
        <v>1</v>
      </c>
      <c r="G8" t="s">
        <v>562</v>
      </c>
      <c r="H8">
        <f>Inputs!D16</f>
        <v>90</v>
      </c>
      <c r="I8" t="s">
        <v>2569</v>
      </c>
      <c r="J8">
        <f>Inputs!D17</f>
        <v>90</v>
      </c>
      <c r="K8" t="s">
        <v>857</v>
      </c>
      <c r="L8">
        <f>Inputs!D19</f>
        <v>0.5</v>
      </c>
      <c r="M8" t="s">
        <v>1232</v>
      </c>
      <c r="N8">
        <f>Inputs!D20</f>
        <v>0.5</v>
      </c>
      <c r="O8" t="s">
        <v>747</v>
      </c>
      <c r="P8">
        <f>Inputs!H13</f>
        <v>0</v>
      </c>
      <c r="Q8" t="s">
        <v>2034</v>
      </c>
      <c r="R8">
        <f>Inputs!H14</f>
        <v>0</v>
      </c>
      <c r="S8" t="s">
        <v>681</v>
      </c>
      <c r="T8">
        <f>Inputs!H16</f>
        <v>0</v>
      </c>
      <c r="U8" t="s">
        <v>2410</v>
      </c>
      <c r="V8">
        <f>Inputs!H17</f>
        <v>0</v>
      </c>
      <c r="W8" t="s">
        <v>1544</v>
      </c>
      <c r="X8">
        <f>Inputs!D26</f>
        <v>1</v>
      </c>
      <c r="Y8" t="s">
        <v>358</v>
      </c>
      <c r="Z8">
        <f>Inputs!D27</f>
        <v>1</v>
      </c>
      <c r="AA8" t="s">
        <v>2591</v>
      </c>
      <c r="AB8">
        <f>Inputs!D29</f>
        <v>90</v>
      </c>
      <c r="AC8" t="s">
        <v>1861</v>
      </c>
      <c r="AD8">
        <f>Inputs!D30</f>
        <v>90</v>
      </c>
      <c r="AE8" t="s">
        <v>2441</v>
      </c>
      <c r="AF8">
        <f>Inputs!D32</f>
        <v>0.5</v>
      </c>
      <c r="AG8" t="s">
        <v>1640</v>
      </c>
      <c r="AH8">
        <f>Inputs!D33</f>
        <v>0.5</v>
      </c>
      <c r="AI8" t="s">
        <v>2150</v>
      </c>
      <c r="AJ8">
        <f>Inputs!H26</f>
        <v>0</v>
      </c>
      <c r="AK8" t="s">
        <v>1820</v>
      </c>
      <c r="AL8">
        <f>Inputs!H27</f>
        <v>0</v>
      </c>
      <c r="AM8" t="s">
        <v>1954</v>
      </c>
      <c r="AN8">
        <f>Inputs!H29</f>
        <v>0</v>
      </c>
      <c r="AO8" t="s">
        <v>1437</v>
      </c>
      <c r="AP8">
        <f>Inputs!H30</f>
        <v>0</v>
      </c>
      <c r="AQ8" t="s">
        <v>2579</v>
      </c>
      <c r="AR8">
        <f>Inputs!D40</f>
        <v>0</v>
      </c>
      <c r="AS8" t="s">
        <v>2121</v>
      </c>
      <c r="AT8">
        <f>Inputs!E40</f>
        <v>0</v>
      </c>
      <c r="AU8" t="s">
        <v>1543</v>
      </c>
      <c r="AV8">
        <f>Inputs!F40</f>
        <v>0</v>
      </c>
      <c r="AW8" t="s">
        <v>1393</v>
      </c>
      <c r="AX8">
        <f>Inputs!G40</f>
        <v>0</v>
      </c>
      <c r="AY8" t="s">
        <v>642</v>
      </c>
      <c r="AZ8">
        <f>Inputs!H40</f>
        <v>0</v>
      </c>
      <c r="BA8" t="s">
        <v>1772</v>
      </c>
      <c r="BB8">
        <f>Inputs!I40</f>
        <v>0</v>
      </c>
      <c r="BC8" t="s">
        <v>2047</v>
      </c>
      <c r="BD8">
        <f>Inputs!J40</f>
        <v>0</v>
      </c>
      <c r="BE8" t="s">
        <v>1683</v>
      </c>
      <c r="BF8">
        <f>Inputs!K40</f>
        <v>0</v>
      </c>
      <c r="BG8" t="s">
        <v>88</v>
      </c>
      <c r="BH8">
        <f>Inputs!D41</f>
        <v>0</v>
      </c>
      <c r="BI8" t="s">
        <v>1761</v>
      </c>
      <c r="BJ8">
        <f>Inputs!E41</f>
        <v>0</v>
      </c>
      <c r="BK8" t="s">
        <v>2030</v>
      </c>
      <c r="BL8">
        <f>Inputs!F41</f>
        <v>0</v>
      </c>
    </row>
    <row r="9" spans="1:64" ht="12.75" customHeight="1">
      <c r="A9" t="s">
        <v>1693</v>
      </c>
      <c r="B9">
        <f>Inputs!G41</f>
        <v>0</v>
      </c>
      <c r="C9" t="s">
        <v>1968</v>
      </c>
      <c r="D9">
        <f>Inputs!H41</f>
        <v>0</v>
      </c>
      <c r="E9" t="s">
        <v>1307</v>
      </c>
      <c r="F9">
        <f>Inputs!I41</f>
        <v>0</v>
      </c>
      <c r="G9" t="s">
        <v>1732</v>
      </c>
      <c r="H9">
        <f>Inputs!J41</f>
        <v>0</v>
      </c>
      <c r="I9" t="s">
        <v>884</v>
      </c>
      <c r="J9">
        <f>Inputs!K41</f>
        <v>0</v>
      </c>
      <c r="K9" t="s">
        <v>1807</v>
      </c>
      <c r="L9">
        <f>Inputs!D42</f>
        <v>0</v>
      </c>
      <c r="M9" t="s">
        <v>343</v>
      </c>
      <c r="N9">
        <f>Inputs!E42</f>
        <v>0</v>
      </c>
      <c r="O9" t="s">
        <v>2448</v>
      </c>
      <c r="P9">
        <f>Inputs!F42</f>
        <v>0</v>
      </c>
      <c r="Q9" t="s">
        <v>899</v>
      </c>
      <c r="R9">
        <f>Inputs!G42</f>
        <v>0</v>
      </c>
      <c r="S9" t="s">
        <v>423</v>
      </c>
      <c r="T9">
        <f>Inputs!H42</f>
        <v>0</v>
      </c>
      <c r="U9" t="s">
        <v>1364</v>
      </c>
      <c r="V9">
        <f>Inputs!I42</f>
        <v>0</v>
      </c>
      <c r="W9" t="s">
        <v>887</v>
      </c>
      <c r="X9">
        <f>Inputs!J42</f>
        <v>0</v>
      </c>
      <c r="Y9" t="s">
        <v>1873</v>
      </c>
      <c r="Z9">
        <f>Inputs!K42</f>
        <v>0</v>
      </c>
      <c r="AA9" t="s">
        <v>2175</v>
      </c>
      <c r="AB9">
        <f>Inputs!D43</f>
        <v>0</v>
      </c>
      <c r="AC9" t="s">
        <v>1323</v>
      </c>
      <c r="AD9">
        <f>Inputs!E43</f>
        <v>0</v>
      </c>
      <c r="AE9" t="s">
        <v>867</v>
      </c>
      <c r="AF9">
        <f>Inputs!F43</f>
        <v>0</v>
      </c>
      <c r="AG9" t="s">
        <v>1422</v>
      </c>
      <c r="AH9">
        <f>Inputs!G43</f>
        <v>0</v>
      </c>
      <c r="AI9" t="s">
        <v>1950</v>
      </c>
      <c r="AJ9">
        <f>Inputs!H43</f>
        <v>0</v>
      </c>
      <c r="AK9" t="s">
        <v>2023</v>
      </c>
      <c r="AL9">
        <f>Inputs!I43</f>
        <v>0</v>
      </c>
      <c r="AM9" t="s">
        <v>251</v>
      </c>
      <c r="AN9">
        <f>Inputs!J43</f>
        <v>0</v>
      </c>
      <c r="AO9" t="s">
        <v>2429</v>
      </c>
      <c r="AP9">
        <f>Inputs!K43</f>
        <v>0</v>
      </c>
      <c r="AQ9" t="s">
        <v>1627</v>
      </c>
      <c r="AR9">
        <f>Inputs!D44</f>
        <v>0</v>
      </c>
      <c r="AS9" t="s">
        <v>2239</v>
      </c>
      <c r="AT9">
        <f>Inputs!E44</f>
        <v>0</v>
      </c>
      <c r="AU9" t="s">
        <v>2573</v>
      </c>
      <c r="AV9">
        <f>Inputs!F44</f>
        <v>0</v>
      </c>
      <c r="AW9" t="s">
        <v>370</v>
      </c>
      <c r="AX9">
        <f>Inputs!G44</f>
        <v>0</v>
      </c>
      <c r="AY9" t="s">
        <v>2434</v>
      </c>
      <c r="AZ9">
        <f>Inputs!H44</f>
        <v>0</v>
      </c>
      <c r="BA9" t="s">
        <v>1483</v>
      </c>
      <c r="BB9">
        <f>Inputs!I44</f>
        <v>0</v>
      </c>
      <c r="BC9" t="s">
        <v>988</v>
      </c>
      <c r="BD9">
        <f>Inputs!J44</f>
        <v>0</v>
      </c>
      <c r="BE9" t="s">
        <v>1360</v>
      </c>
      <c r="BF9">
        <f>Inputs!K44</f>
        <v>0</v>
      </c>
      <c r="BG9" t="s">
        <v>510</v>
      </c>
      <c r="BH9">
        <f>Inputs!D45</f>
        <v>0</v>
      </c>
      <c r="BI9" t="s">
        <v>1805</v>
      </c>
      <c r="BJ9">
        <f>Inputs!E45</f>
        <v>0</v>
      </c>
      <c r="BK9" t="s">
        <v>187</v>
      </c>
      <c r="BL9">
        <f>Inputs!F45</f>
        <v>0</v>
      </c>
    </row>
    <row r="10" spans="1:64" ht="12.75" customHeight="1">
      <c r="A10" t="s">
        <v>1354</v>
      </c>
      <c r="B10">
        <f>Inputs!G45</f>
        <v>0</v>
      </c>
      <c r="C10" t="s">
        <v>1877</v>
      </c>
      <c r="D10">
        <f>Inputs!H45</f>
        <v>0</v>
      </c>
      <c r="E10" t="s">
        <v>246</v>
      </c>
      <c r="F10">
        <f>Inputs!I45</f>
        <v>0</v>
      </c>
      <c r="G10" t="s">
        <v>769</v>
      </c>
      <c r="H10">
        <f>Inputs!J45</f>
        <v>0</v>
      </c>
      <c r="I10" t="s">
        <v>146</v>
      </c>
      <c r="J10">
        <f>Inputs!K45</f>
        <v>0</v>
      </c>
      <c r="K10" t="s">
        <v>1784</v>
      </c>
      <c r="L10">
        <f>Inputs!D46</f>
        <v>0</v>
      </c>
      <c r="M10" t="s">
        <v>2192</v>
      </c>
      <c r="N10">
        <f>Inputs!E46</f>
        <v>0</v>
      </c>
      <c r="O10" t="s">
        <v>1656</v>
      </c>
      <c r="P10">
        <f>Inputs!F46</f>
        <v>0</v>
      </c>
      <c r="Q10" t="s">
        <v>108</v>
      </c>
      <c r="R10">
        <f>Inputs!G46</f>
        <v>0</v>
      </c>
      <c r="S10" t="s">
        <v>2153</v>
      </c>
      <c r="T10">
        <f>Inputs!H46</f>
        <v>0</v>
      </c>
      <c r="U10" t="s">
        <v>1490</v>
      </c>
      <c r="V10">
        <f>Inputs!I46</f>
        <v>0</v>
      </c>
      <c r="W10" t="s">
        <v>2519</v>
      </c>
      <c r="X10">
        <f>Inputs!J46</f>
        <v>0</v>
      </c>
      <c r="Y10" t="s">
        <v>986</v>
      </c>
      <c r="Z10">
        <f>Inputs!K46</f>
        <v>0</v>
      </c>
      <c r="AA10" t="s">
        <v>607</v>
      </c>
      <c r="AB10">
        <f>Inputs!D47</f>
        <v>0</v>
      </c>
      <c r="AC10" t="s">
        <v>821</v>
      </c>
      <c r="AD10">
        <f>Inputs!E47</f>
        <v>0</v>
      </c>
      <c r="AE10" t="s">
        <v>657</v>
      </c>
      <c r="AF10">
        <f>Inputs!F47</f>
        <v>0</v>
      </c>
      <c r="AG10" t="s">
        <v>443</v>
      </c>
      <c r="AH10">
        <f>Inputs!G47</f>
        <v>0</v>
      </c>
      <c r="AI10" t="s">
        <v>707</v>
      </c>
      <c r="AJ10">
        <f>Inputs!H47</f>
        <v>0</v>
      </c>
      <c r="AK10" t="s">
        <v>1965</v>
      </c>
      <c r="AL10">
        <f>Inputs!I47</f>
        <v>0</v>
      </c>
      <c r="AM10" t="s">
        <v>958</v>
      </c>
      <c r="AN10">
        <f>Inputs!J47</f>
        <v>0</v>
      </c>
      <c r="AO10" t="s">
        <v>2028</v>
      </c>
      <c r="AP10">
        <f>Inputs!K47</f>
        <v>0</v>
      </c>
      <c r="AQ10" t="s">
        <v>319</v>
      </c>
      <c r="AR10">
        <f>Inputs!D48</f>
        <v>0</v>
      </c>
      <c r="AS10" t="s">
        <v>902</v>
      </c>
      <c r="AT10">
        <f>Inputs!E48</f>
        <v>0</v>
      </c>
      <c r="AU10" t="s">
        <v>651</v>
      </c>
      <c r="AV10">
        <f>Inputs!F48</f>
        <v>0</v>
      </c>
      <c r="AW10" t="s">
        <v>872</v>
      </c>
      <c r="AX10">
        <f>Inputs!G48</f>
        <v>0</v>
      </c>
      <c r="AY10" t="s">
        <v>622</v>
      </c>
      <c r="AZ10">
        <f>Inputs!H48</f>
        <v>0</v>
      </c>
      <c r="BA10" t="s">
        <v>1735</v>
      </c>
      <c r="BB10">
        <f>Inputs!I48</f>
        <v>0</v>
      </c>
      <c r="BC10" t="s">
        <v>206</v>
      </c>
      <c r="BD10">
        <f>Inputs!J48</f>
        <v>0</v>
      </c>
      <c r="BE10" t="s">
        <v>117</v>
      </c>
      <c r="BF10">
        <f>Inputs!K48</f>
        <v>0</v>
      </c>
      <c r="BG10" t="s">
        <v>1600</v>
      </c>
      <c r="BH10">
        <f>Inputs!D49</f>
        <v>0</v>
      </c>
      <c r="BI10" t="s">
        <v>2563</v>
      </c>
      <c r="BJ10">
        <f>Inputs!E49</f>
        <v>0</v>
      </c>
      <c r="BK10" t="s">
        <v>1655</v>
      </c>
      <c r="BL10">
        <f>Inputs!F49</f>
        <v>0</v>
      </c>
    </row>
    <row r="11" spans="1:64" ht="12.75" customHeight="1">
      <c r="A11" t="s">
        <v>469</v>
      </c>
      <c r="B11">
        <f>Inputs!G49</f>
        <v>0</v>
      </c>
      <c r="C11" t="s">
        <v>1220</v>
      </c>
      <c r="D11">
        <f>Inputs!H49</f>
        <v>0</v>
      </c>
      <c r="E11" t="s">
        <v>2110</v>
      </c>
      <c r="F11">
        <f>Inputs!I49</f>
        <v>0</v>
      </c>
      <c r="G11" t="s">
        <v>698</v>
      </c>
      <c r="H11">
        <f>Inputs!J49</f>
        <v>0</v>
      </c>
      <c r="I11" t="s">
        <v>415</v>
      </c>
      <c r="J11">
        <f>Inputs!K49</f>
        <v>0</v>
      </c>
      <c r="K11" t="s">
        <v>2147</v>
      </c>
      <c r="L11">
        <f>Inputs!D50</f>
        <v>0</v>
      </c>
      <c r="M11" t="s">
        <v>201</v>
      </c>
      <c r="N11">
        <f>Inputs!E50</f>
        <v>0</v>
      </c>
      <c r="O11" t="s">
        <v>2597</v>
      </c>
      <c r="P11">
        <f>Inputs!F50</f>
        <v>0</v>
      </c>
      <c r="Q11" t="s">
        <v>1313</v>
      </c>
      <c r="R11">
        <f>Inputs!G50</f>
        <v>0</v>
      </c>
      <c r="S11" t="s">
        <v>157</v>
      </c>
      <c r="T11">
        <f>Inputs!H50</f>
        <v>0</v>
      </c>
      <c r="U11" t="s">
        <v>1187</v>
      </c>
      <c r="V11">
        <f>Inputs!I50</f>
        <v>0</v>
      </c>
      <c r="W11" t="s">
        <v>2220</v>
      </c>
      <c r="X11">
        <f>Inputs!J50</f>
        <v>0</v>
      </c>
      <c r="Y11" t="s">
        <v>2306</v>
      </c>
      <c r="Z11">
        <f>Inputs!K50</f>
        <v>0</v>
      </c>
      <c r="AA11" t="s">
        <v>2157</v>
      </c>
      <c r="AB11">
        <f>Inputs!D51</f>
        <v>0</v>
      </c>
      <c r="AC11" t="s">
        <v>767</v>
      </c>
      <c r="AD11">
        <f>Inputs!E51</f>
        <v>0</v>
      </c>
      <c r="AE11" t="s">
        <v>2333</v>
      </c>
      <c r="AF11">
        <f>Inputs!F51</f>
        <v>0</v>
      </c>
      <c r="AG11" t="s">
        <v>1815</v>
      </c>
      <c r="AH11">
        <f>Inputs!G51</f>
        <v>0</v>
      </c>
      <c r="AI11" t="s">
        <v>802</v>
      </c>
      <c r="AJ11">
        <f>Inputs!H51</f>
        <v>0</v>
      </c>
      <c r="AK11" t="s">
        <v>1894</v>
      </c>
      <c r="AL11">
        <f>Inputs!I51</f>
        <v>0</v>
      </c>
      <c r="AM11" t="s">
        <v>1341</v>
      </c>
      <c r="AN11">
        <f>Inputs!J51</f>
        <v>0</v>
      </c>
      <c r="AO11" t="s">
        <v>1762</v>
      </c>
      <c r="AP11">
        <f>Inputs!K51</f>
        <v>0</v>
      </c>
      <c r="AQ11" t="s">
        <v>2146</v>
      </c>
      <c r="AR11">
        <f>Inputs!D52</f>
        <v>0</v>
      </c>
      <c r="AS11" t="s">
        <v>1592</v>
      </c>
      <c r="AT11">
        <f>Inputs!E52</f>
        <v>0</v>
      </c>
      <c r="AU11" t="s">
        <v>648</v>
      </c>
      <c r="AV11">
        <f>Inputs!F52</f>
        <v>0</v>
      </c>
      <c r="AW11" t="s">
        <v>2049</v>
      </c>
      <c r="AX11">
        <f>Inputs!G52</f>
        <v>0</v>
      </c>
      <c r="AY11" t="s">
        <v>497</v>
      </c>
      <c r="AZ11">
        <f>Inputs!H52</f>
        <v>0</v>
      </c>
      <c r="BA11" t="s">
        <v>2170</v>
      </c>
      <c r="BB11">
        <f>Inputs!I52</f>
        <v>0</v>
      </c>
      <c r="BC11" t="s">
        <v>618</v>
      </c>
      <c r="BD11">
        <f>Inputs!J52</f>
        <v>0</v>
      </c>
      <c r="BE11" t="s">
        <v>0</v>
      </c>
      <c r="BF11">
        <f>Inputs!K52</f>
        <v>0</v>
      </c>
      <c r="BG11" t="s">
        <v>1910</v>
      </c>
      <c r="BH11">
        <f>Inputs!D53</f>
        <v>0</v>
      </c>
      <c r="BI11" t="s">
        <v>1834</v>
      </c>
      <c r="BJ11">
        <f>Inputs!E53</f>
        <v>0</v>
      </c>
      <c r="BK11" t="s">
        <v>6</v>
      </c>
      <c r="BL11">
        <f>Inputs!F53</f>
        <v>0</v>
      </c>
    </row>
    <row r="12" spans="1:64" ht="12.75" customHeight="1">
      <c r="A12" t="s">
        <v>782</v>
      </c>
      <c r="B12">
        <f>Inputs!G53</f>
        <v>0</v>
      </c>
      <c r="C12" t="s">
        <v>2343</v>
      </c>
      <c r="D12">
        <f>Inputs!H53</f>
        <v>0</v>
      </c>
      <c r="E12" t="s">
        <v>233</v>
      </c>
      <c r="F12">
        <f>Inputs!I53</f>
        <v>0</v>
      </c>
      <c r="G12" t="s">
        <v>1789</v>
      </c>
      <c r="H12">
        <f>Inputs!J53</f>
        <v>0</v>
      </c>
      <c r="I12" t="s">
        <v>1760</v>
      </c>
      <c r="J12">
        <f>Inputs!K53</f>
        <v>0</v>
      </c>
      <c r="K12" t="s">
        <v>365</v>
      </c>
      <c r="L12">
        <f>Inputs!D54</f>
        <v>0</v>
      </c>
      <c r="M12" t="s">
        <v>545</v>
      </c>
      <c r="N12">
        <f>Inputs!E54</f>
        <v>0</v>
      </c>
      <c r="O12" t="s">
        <v>1532</v>
      </c>
      <c r="P12">
        <f>Inputs!F54</f>
        <v>0</v>
      </c>
      <c r="Q12" t="s">
        <v>626</v>
      </c>
      <c r="R12">
        <f>Inputs!G54</f>
        <v>0</v>
      </c>
      <c r="S12" t="s">
        <v>1611</v>
      </c>
      <c r="T12">
        <f>Inputs!H54</f>
        <v>0</v>
      </c>
      <c r="U12" t="s">
        <v>2133</v>
      </c>
      <c r="V12">
        <f>Inputs!I54</f>
        <v>0</v>
      </c>
      <c r="W12" t="s">
        <v>583</v>
      </c>
      <c r="X12">
        <f>Inputs!J54</f>
        <v>0</v>
      </c>
      <c r="Y12" t="s">
        <v>398</v>
      </c>
      <c r="Z12">
        <f>Inputs!K54</f>
        <v>0</v>
      </c>
      <c r="AA12" t="s">
        <v>525</v>
      </c>
      <c r="AB12">
        <f>Inputs!D55</f>
        <v>0</v>
      </c>
      <c r="AC12" t="s">
        <v>1064</v>
      </c>
      <c r="AD12">
        <f>Inputs!E55</f>
        <v>0</v>
      </c>
      <c r="AE12" t="s">
        <v>20</v>
      </c>
      <c r="AF12">
        <f>Inputs!F55</f>
        <v>0</v>
      </c>
      <c r="AG12" t="s">
        <v>585</v>
      </c>
      <c r="AH12">
        <f>Inputs!G55</f>
        <v>0</v>
      </c>
      <c r="AI12" t="s">
        <v>2531</v>
      </c>
      <c r="AJ12">
        <f>Inputs!H55</f>
        <v>0</v>
      </c>
      <c r="AK12" t="s">
        <v>2045</v>
      </c>
      <c r="AL12">
        <f>Inputs!I55</f>
        <v>0</v>
      </c>
      <c r="AM12" t="s">
        <v>1839</v>
      </c>
      <c r="AN12">
        <f>Inputs!J55</f>
        <v>0</v>
      </c>
      <c r="AO12" t="s">
        <v>2077</v>
      </c>
      <c r="AP12">
        <f>Inputs!K55</f>
        <v>0</v>
      </c>
      <c r="AQ12" t="s">
        <v>2000</v>
      </c>
      <c r="AR12">
        <f>Inputs!D56</f>
        <v>0</v>
      </c>
      <c r="AS12" t="s">
        <v>1102</v>
      </c>
      <c r="AT12">
        <f>Inputs!E56</f>
        <v>0</v>
      </c>
      <c r="AU12" t="s">
        <v>2376</v>
      </c>
      <c r="AV12">
        <f>Inputs!F56</f>
        <v>0</v>
      </c>
      <c r="AW12" t="s">
        <v>2160</v>
      </c>
      <c r="AX12">
        <f>Inputs!G56</f>
        <v>0</v>
      </c>
      <c r="AY12" t="s">
        <v>2025</v>
      </c>
      <c r="AZ12">
        <f>Inputs!H56</f>
        <v>0</v>
      </c>
      <c r="BA12" t="s">
        <v>1134</v>
      </c>
      <c r="BB12">
        <f>Inputs!I56</f>
        <v>0</v>
      </c>
      <c r="BC12" t="s">
        <v>1380</v>
      </c>
      <c r="BD12">
        <f>Inputs!J56</f>
        <v>0</v>
      </c>
      <c r="BE12" t="s">
        <v>756</v>
      </c>
      <c r="BF12">
        <f>Inputs!K56</f>
        <v>0</v>
      </c>
      <c r="BG12" t="s">
        <v>2027</v>
      </c>
      <c r="BH12">
        <f>Inputs!D57</f>
        <v>0</v>
      </c>
      <c r="BI12" t="s">
        <v>749</v>
      </c>
      <c r="BJ12">
        <f>Inputs!E57</f>
        <v>0</v>
      </c>
      <c r="BK12" t="s">
        <v>2312</v>
      </c>
      <c r="BL12">
        <f>Inputs!F57</f>
        <v>0</v>
      </c>
    </row>
    <row r="13" spans="1:64" ht="12.75" customHeight="1">
      <c r="A13" t="s">
        <v>820</v>
      </c>
      <c r="B13">
        <f>Inputs!G57</f>
        <v>0</v>
      </c>
      <c r="C13" t="s">
        <v>2389</v>
      </c>
      <c r="D13">
        <f>Inputs!H57</f>
        <v>0</v>
      </c>
      <c r="E13" t="s">
        <v>2341</v>
      </c>
      <c r="F13">
        <f>Inputs!I57</f>
        <v>0</v>
      </c>
      <c r="G13" t="s">
        <v>1318</v>
      </c>
      <c r="H13">
        <f>Inputs!J57</f>
        <v>0</v>
      </c>
      <c r="I13" t="s">
        <v>916</v>
      </c>
      <c r="J13">
        <f>Inputs!K57</f>
        <v>0</v>
      </c>
      <c r="K13" t="s">
        <v>1996</v>
      </c>
      <c r="L13">
        <f>Inputs!D58</f>
        <v>0</v>
      </c>
      <c r="M13" t="s">
        <v>1382</v>
      </c>
      <c r="N13">
        <f>Inputs!E58</f>
        <v>0</v>
      </c>
      <c r="O13" t="s">
        <v>907</v>
      </c>
      <c r="P13">
        <f>Inputs!F58</f>
        <v>0</v>
      </c>
      <c r="Q13" t="s">
        <v>326</v>
      </c>
      <c r="R13">
        <f>Inputs!G58</f>
        <v>0</v>
      </c>
      <c r="S13" t="s">
        <v>368</v>
      </c>
      <c r="T13">
        <f>Inputs!H58</f>
        <v>0</v>
      </c>
      <c r="U13" t="s">
        <v>2372</v>
      </c>
      <c r="V13">
        <f>Inputs!I58</f>
        <v>0</v>
      </c>
      <c r="W13" t="s">
        <v>465</v>
      </c>
      <c r="X13">
        <f>Inputs!J58</f>
        <v>0</v>
      </c>
      <c r="Y13" t="s">
        <v>1725</v>
      </c>
      <c r="Z13">
        <f>Inputs!K58</f>
        <v>0</v>
      </c>
      <c r="AA13" t="s">
        <v>1976</v>
      </c>
      <c r="AB13">
        <f>Inputs!D59</f>
        <v>0</v>
      </c>
      <c r="AC13" t="s">
        <v>1137</v>
      </c>
      <c r="AD13">
        <f>Inputs!E59</f>
        <v>0</v>
      </c>
      <c r="AE13" t="s">
        <v>2366</v>
      </c>
      <c r="AF13">
        <f>Inputs!F59</f>
        <v>0</v>
      </c>
      <c r="AG13" t="s">
        <v>1256</v>
      </c>
      <c r="AH13">
        <f>Inputs!G59</f>
        <v>0</v>
      </c>
      <c r="AI13" t="s">
        <v>2493</v>
      </c>
      <c r="AJ13">
        <f>Inputs!H59</f>
        <v>0</v>
      </c>
      <c r="AK13" t="s">
        <v>1020</v>
      </c>
      <c r="AL13">
        <f>Inputs!I59</f>
        <v>0</v>
      </c>
      <c r="AM13" t="s">
        <v>2257</v>
      </c>
      <c r="AN13">
        <f>Inputs!J59</f>
        <v>0</v>
      </c>
      <c r="AO13" t="s">
        <v>812</v>
      </c>
      <c r="AP13">
        <f>Inputs!K59</f>
        <v>0</v>
      </c>
      <c r="AQ13" t="s">
        <v>527</v>
      </c>
      <c r="AR13">
        <f>Inputs!D67</f>
        <v>0</v>
      </c>
      <c r="AS13" t="s">
        <v>39</v>
      </c>
      <c r="AT13">
        <f>Inputs!E67</f>
        <v>0</v>
      </c>
      <c r="AU13" t="s">
        <v>1666</v>
      </c>
      <c r="AV13">
        <f>Inputs!F67</f>
        <v>0</v>
      </c>
      <c r="AW13" t="s">
        <v>2254</v>
      </c>
      <c r="AX13">
        <f>Inputs!G67</f>
        <v>0</v>
      </c>
      <c r="AY13" t="s">
        <v>254</v>
      </c>
      <c r="AZ13">
        <f>Inputs!H67</f>
        <v>0</v>
      </c>
      <c r="BA13" t="s">
        <v>1481</v>
      </c>
      <c r="BB13">
        <f>Inputs!I67</f>
        <v>0</v>
      </c>
      <c r="BC13" t="s">
        <v>591</v>
      </c>
      <c r="BD13">
        <f>Inputs!J67</f>
        <v>0</v>
      </c>
      <c r="BE13" t="s">
        <v>202</v>
      </c>
      <c r="BF13">
        <f>Inputs!K67</f>
        <v>0</v>
      </c>
      <c r="BG13" t="s">
        <v>240</v>
      </c>
      <c r="BH13">
        <f>Inputs!D68</f>
        <v>0</v>
      </c>
      <c r="BI13" t="s">
        <v>813</v>
      </c>
      <c r="BJ13">
        <f>Inputs!E68</f>
        <v>0</v>
      </c>
      <c r="BK13" t="s">
        <v>1514</v>
      </c>
      <c r="BL13">
        <f>Inputs!F68</f>
        <v>0</v>
      </c>
    </row>
    <row r="14" spans="1:64" ht="12.75" customHeight="1">
      <c r="A14" t="s">
        <v>1713</v>
      </c>
      <c r="B14">
        <f>Inputs!G68</f>
        <v>0</v>
      </c>
      <c r="C14" t="s">
        <v>2430</v>
      </c>
      <c r="D14">
        <f>Inputs!H68</f>
        <v>0</v>
      </c>
      <c r="E14" t="s">
        <v>573</v>
      </c>
      <c r="F14">
        <f>Inputs!I68</f>
        <v>0</v>
      </c>
      <c r="G14" t="s">
        <v>1260</v>
      </c>
      <c r="H14">
        <f>Inputs!J68</f>
        <v>0</v>
      </c>
      <c r="I14" t="s">
        <v>1451</v>
      </c>
      <c r="J14">
        <f>Inputs!K68</f>
        <v>0</v>
      </c>
      <c r="K14" t="s">
        <v>76</v>
      </c>
      <c r="L14">
        <f>Inputs!D69</f>
        <v>0</v>
      </c>
      <c r="M14" t="s">
        <v>1970</v>
      </c>
      <c r="N14">
        <f>Inputs!E69</f>
        <v>0</v>
      </c>
      <c r="O14" t="s">
        <v>1253</v>
      </c>
      <c r="P14">
        <f>Inputs!F69</f>
        <v>0</v>
      </c>
      <c r="Q14" t="s">
        <v>2048</v>
      </c>
      <c r="R14">
        <f>Inputs!G69</f>
        <v>0</v>
      </c>
      <c r="S14" t="s">
        <v>354</v>
      </c>
      <c r="T14">
        <f>Inputs!H69</f>
        <v>0</v>
      </c>
      <c r="U14" t="s">
        <v>2238</v>
      </c>
      <c r="V14">
        <f>Inputs!I69</f>
        <v>0</v>
      </c>
      <c r="W14" t="s">
        <v>1507</v>
      </c>
      <c r="X14">
        <f>Inputs!J69</f>
        <v>0</v>
      </c>
      <c r="Y14" t="s">
        <v>2457</v>
      </c>
      <c r="Z14">
        <f>Inputs!K69</f>
        <v>0</v>
      </c>
      <c r="AA14" t="s">
        <v>1303</v>
      </c>
      <c r="AB14">
        <f>Inputs!D70</f>
        <v>0</v>
      </c>
      <c r="AC14" t="s">
        <v>1759</v>
      </c>
      <c r="AD14">
        <f>Inputs!E70</f>
        <v>0</v>
      </c>
      <c r="AE14" t="s">
        <v>2471</v>
      </c>
      <c r="AF14">
        <f>Inputs!F70</f>
        <v>0</v>
      </c>
      <c r="AG14" t="s">
        <v>1268</v>
      </c>
      <c r="AH14">
        <f>Inputs!G70</f>
        <v>0</v>
      </c>
      <c r="AI14" t="s">
        <v>1986</v>
      </c>
      <c r="AJ14">
        <f>Inputs!H70</f>
        <v>0</v>
      </c>
      <c r="AK14" t="s">
        <v>2016</v>
      </c>
      <c r="AL14">
        <f>Inputs!I70</f>
        <v>0</v>
      </c>
      <c r="AM14" t="s">
        <v>581</v>
      </c>
      <c r="AN14">
        <f>Inputs!J70</f>
        <v>0</v>
      </c>
      <c r="AO14" t="s">
        <v>65</v>
      </c>
      <c r="AP14">
        <f>Inputs!K70</f>
        <v>0</v>
      </c>
      <c r="AQ14" t="s">
        <v>1314</v>
      </c>
      <c r="AR14">
        <f>Inputs!D71</f>
        <v>0</v>
      </c>
      <c r="AS14" t="s">
        <v>868</v>
      </c>
      <c r="AT14">
        <f>Inputs!E71</f>
        <v>0</v>
      </c>
      <c r="AU14" t="s">
        <v>135</v>
      </c>
      <c r="AV14">
        <f>Inputs!F71</f>
        <v>0</v>
      </c>
      <c r="AW14" t="s">
        <v>2296</v>
      </c>
      <c r="AX14">
        <f>Inputs!G71</f>
        <v>0</v>
      </c>
      <c r="AY14" t="s">
        <v>1557</v>
      </c>
      <c r="AZ14">
        <f>Inputs!H71</f>
        <v>0</v>
      </c>
      <c r="BA14" t="s">
        <v>1752</v>
      </c>
      <c r="BB14">
        <f>Inputs!I71</f>
        <v>0</v>
      </c>
      <c r="BC14" t="s">
        <v>833</v>
      </c>
      <c r="BD14">
        <f>Inputs!J71</f>
        <v>0</v>
      </c>
      <c r="BE14" t="s">
        <v>1103</v>
      </c>
      <c r="BF14">
        <f>Inputs!K71</f>
        <v>0</v>
      </c>
      <c r="BG14" t="s">
        <v>1344</v>
      </c>
      <c r="BH14">
        <f>Inputs!D72</f>
        <v>0</v>
      </c>
      <c r="BI14" t="s">
        <v>137</v>
      </c>
      <c r="BJ14">
        <f>Inputs!E72</f>
        <v>0</v>
      </c>
      <c r="BK14" t="s">
        <v>167</v>
      </c>
      <c r="BL14">
        <f>Inputs!F72</f>
        <v>0</v>
      </c>
    </row>
    <row r="15" spans="1:64" ht="12.75" customHeight="1">
      <c r="A15" t="s">
        <v>892</v>
      </c>
      <c r="B15">
        <f>Inputs!G72</f>
        <v>0</v>
      </c>
      <c r="C15" t="s">
        <v>1801</v>
      </c>
      <c r="D15">
        <f>Inputs!H72</f>
        <v>0</v>
      </c>
      <c r="E15" t="s">
        <v>128</v>
      </c>
      <c r="F15">
        <f>Inputs!I72</f>
        <v>0</v>
      </c>
      <c r="G15" t="s">
        <v>860</v>
      </c>
      <c r="H15">
        <f>Inputs!J72</f>
        <v>0</v>
      </c>
      <c r="I15" t="s">
        <v>1990</v>
      </c>
      <c r="J15">
        <f>Inputs!K72</f>
        <v>0</v>
      </c>
      <c r="K15" t="s">
        <v>1264</v>
      </c>
      <c r="L15">
        <f>Inputs!D73</f>
        <v>0</v>
      </c>
      <c r="M15" t="s">
        <v>577</v>
      </c>
      <c r="N15">
        <f>Inputs!E73</f>
        <v>0</v>
      </c>
      <c r="O15" t="s">
        <v>2433</v>
      </c>
      <c r="P15">
        <f>Inputs!F73</f>
        <v>0</v>
      </c>
      <c r="Q15" t="s">
        <v>140</v>
      </c>
      <c r="R15">
        <f>Inputs!G73</f>
        <v>0</v>
      </c>
      <c r="S15" t="s">
        <v>1019</v>
      </c>
      <c r="T15">
        <f>Inputs!H73</f>
        <v>0</v>
      </c>
      <c r="U15" t="s">
        <v>901</v>
      </c>
      <c r="V15">
        <f>Inputs!I73</f>
        <v>0</v>
      </c>
      <c r="W15" t="s">
        <v>2183</v>
      </c>
      <c r="X15">
        <f>Inputs!J73</f>
        <v>0</v>
      </c>
      <c r="Y15" t="s">
        <v>1454</v>
      </c>
      <c r="Z15">
        <f>Inputs!K73</f>
        <v>0</v>
      </c>
      <c r="AA15" t="s">
        <v>2106</v>
      </c>
      <c r="AB15">
        <f>Inputs!D74</f>
        <v>0</v>
      </c>
      <c r="AC15" t="s">
        <v>2565</v>
      </c>
      <c r="AD15">
        <f>Inputs!E74</f>
        <v>0</v>
      </c>
      <c r="AE15" t="s">
        <v>693</v>
      </c>
      <c r="AF15">
        <f>Inputs!F74</f>
        <v>0</v>
      </c>
      <c r="AG15" t="s">
        <v>1141</v>
      </c>
      <c r="AH15">
        <f>Inputs!G74</f>
        <v>0</v>
      </c>
      <c r="AI15" t="s">
        <v>1846</v>
      </c>
      <c r="AJ15">
        <f>Inputs!H74</f>
        <v>0</v>
      </c>
      <c r="AK15" t="s">
        <v>2309</v>
      </c>
      <c r="AL15">
        <f>Inputs!I74</f>
        <v>0</v>
      </c>
      <c r="AM15" t="s">
        <v>431</v>
      </c>
      <c r="AN15">
        <f>Inputs!J74</f>
        <v>0</v>
      </c>
      <c r="AO15" t="s">
        <v>467</v>
      </c>
      <c r="AP15">
        <f>Inputs!K74</f>
        <v>0</v>
      </c>
      <c r="AQ15" t="s">
        <v>276</v>
      </c>
      <c r="AR15">
        <f>Inputs!D75</f>
        <v>0</v>
      </c>
      <c r="AS15" t="s">
        <v>2465</v>
      </c>
      <c r="AT15">
        <f>Inputs!E75</f>
        <v>0</v>
      </c>
      <c r="AU15" t="s">
        <v>1751</v>
      </c>
      <c r="AV15">
        <f>Inputs!F75</f>
        <v>0</v>
      </c>
      <c r="AW15" t="s">
        <v>790</v>
      </c>
      <c r="AX15">
        <f>Inputs!G75</f>
        <v>0</v>
      </c>
      <c r="AY15" t="s">
        <v>56</v>
      </c>
      <c r="AZ15">
        <f>Inputs!H75</f>
        <v>0</v>
      </c>
      <c r="BA15" t="s">
        <v>2218</v>
      </c>
      <c r="BB15">
        <f>Inputs!I75</f>
        <v>0</v>
      </c>
      <c r="BC15" t="s">
        <v>1485</v>
      </c>
      <c r="BD15">
        <f>Inputs!J75</f>
        <v>0</v>
      </c>
      <c r="BE15" t="s">
        <v>544</v>
      </c>
      <c r="BF15">
        <f>Inputs!K75</f>
        <v>0</v>
      </c>
      <c r="BG15" t="s">
        <v>1721</v>
      </c>
      <c r="BH15">
        <f>Inputs!D76</f>
        <v>0</v>
      </c>
      <c r="BI15" t="s">
        <v>1724</v>
      </c>
      <c r="BJ15">
        <f>Inputs!E76</f>
        <v>0</v>
      </c>
      <c r="BK15" t="s">
        <v>1723</v>
      </c>
      <c r="BL15">
        <f>Inputs!F76</f>
        <v>0</v>
      </c>
    </row>
    <row r="16" spans="1:64" ht="12.75" customHeight="1">
      <c r="A16" t="s">
        <v>1718</v>
      </c>
      <c r="B16">
        <f>Inputs!G76</f>
        <v>0</v>
      </c>
      <c r="C16" t="s">
        <v>1717</v>
      </c>
      <c r="D16">
        <f>Inputs!H76</f>
        <v>0</v>
      </c>
      <c r="E16" t="s">
        <v>1720</v>
      </c>
      <c r="F16">
        <f>Inputs!I76</f>
        <v>0</v>
      </c>
      <c r="G16" t="s">
        <v>1719</v>
      </c>
      <c r="H16">
        <f>Inputs!J76</f>
        <v>0</v>
      </c>
      <c r="I16" t="s">
        <v>1727</v>
      </c>
      <c r="J16">
        <f>Inputs!K76</f>
        <v>0</v>
      </c>
      <c r="K16" t="s">
        <v>2547</v>
      </c>
      <c r="L16">
        <f>Inputs!D77</f>
        <v>0</v>
      </c>
      <c r="M16" t="s">
        <v>2050</v>
      </c>
      <c r="N16">
        <f>Inputs!E77</f>
        <v>0</v>
      </c>
      <c r="O16" t="s">
        <v>1334</v>
      </c>
      <c r="P16">
        <f>Inputs!F77</f>
        <v>0</v>
      </c>
      <c r="Q16" t="s">
        <v>641</v>
      </c>
      <c r="R16">
        <f>Inputs!G77</f>
        <v>0</v>
      </c>
      <c r="S16" t="s">
        <v>281</v>
      </c>
      <c r="T16">
        <f>Inputs!H77</f>
        <v>0</v>
      </c>
      <c r="U16" t="s">
        <v>1781</v>
      </c>
      <c r="V16">
        <f>Inputs!I77</f>
        <v>0</v>
      </c>
      <c r="W16" t="s">
        <v>1084</v>
      </c>
      <c r="X16">
        <f>Inputs!J77</f>
        <v>0</v>
      </c>
      <c r="Y16" t="s">
        <v>811</v>
      </c>
      <c r="Z16">
        <f>Inputs!K77</f>
        <v>0</v>
      </c>
      <c r="AA16" t="s">
        <v>933</v>
      </c>
      <c r="AB16">
        <f>Inputs!D78</f>
        <v>0</v>
      </c>
      <c r="AC16" t="s">
        <v>1116</v>
      </c>
      <c r="AD16">
        <f>Inputs!E78</f>
        <v>0</v>
      </c>
      <c r="AE16" t="s">
        <v>1813</v>
      </c>
      <c r="AF16">
        <f>Inputs!F78</f>
        <v>0</v>
      </c>
      <c r="AG16" t="s">
        <v>640</v>
      </c>
      <c r="AH16">
        <f>Inputs!G78</f>
        <v>0</v>
      </c>
      <c r="AI16" t="s">
        <v>1331</v>
      </c>
      <c r="AJ16">
        <f>Inputs!H78</f>
        <v>0</v>
      </c>
      <c r="AK16" t="s">
        <v>1363</v>
      </c>
      <c r="AL16">
        <f>Inputs!I78</f>
        <v>0</v>
      </c>
      <c r="AM16" t="s">
        <v>1650</v>
      </c>
      <c r="AN16">
        <f>Inputs!J78</f>
        <v>0</v>
      </c>
      <c r="AO16" t="s">
        <v>2015</v>
      </c>
      <c r="AP16">
        <f>Inputs!K78</f>
        <v>0</v>
      </c>
      <c r="AQ16" t="s">
        <v>1142</v>
      </c>
      <c r="AR16">
        <f>Inputs!D79</f>
        <v>0</v>
      </c>
      <c r="AS16" t="s">
        <v>694</v>
      </c>
      <c r="AT16">
        <f>Inputs!E79</f>
        <v>0</v>
      </c>
      <c r="AU16" t="s">
        <v>2566</v>
      </c>
      <c r="AV16">
        <f>Inputs!F79</f>
        <v>0</v>
      </c>
      <c r="AW16" t="s">
        <v>1579</v>
      </c>
      <c r="AX16">
        <f>Inputs!G79</f>
        <v>0</v>
      </c>
      <c r="AY16" t="s">
        <v>883</v>
      </c>
      <c r="AZ16">
        <f>Inputs!H79</f>
        <v>0</v>
      </c>
      <c r="BA16" t="s">
        <v>432</v>
      </c>
      <c r="BB16">
        <f>Inputs!I79</f>
        <v>0</v>
      </c>
      <c r="BC16" t="s">
        <v>2310</v>
      </c>
      <c r="BD16">
        <f>Inputs!J79</f>
        <v>0</v>
      </c>
      <c r="BE16" t="s">
        <v>1242</v>
      </c>
      <c r="BF16">
        <f>Inputs!K79</f>
        <v>0</v>
      </c>
      <c r="BG16" t="s">
        <v>1825</v>
      </c>
      <c r="BH16">
        <f>Inputs!D80</f>
        <v>0</v>
      </c>
      <c r="BI16" t="s">
        <v>2550</v>
      </c>
      <c r="BJ16">
        <f>Inputs!E80</f>
        <v>0</v>
      </c>
      <c r="BK16" t="s">
        <v>676</v>
      </c>
      <c r="BL16">
        <f>Inputs!F80</f>
        <v>0</v>
      </c>
    </row>
    <row r="17" spans="1:64" ht="12.75" customHeight="1">
      <c r="A17" t="s">
        <v>1290</v>
      </c>
      <c r="B17">
        <f>Inputs!G80</f>
        <v>0</v>
      </c>
      <c r="C17" t="s">
        <v>2087</v>
      </c>
      <c r="D17">
        <f>Inputs!H80</f>
        <v>0</v>
      </c>
      <c r="E17" t="s">
        <v>205</v>
      </c>
      <c r="F17">
        <f>Inputs!I80</f>
        <v>0</v>
      </c>
      <c r="G17" t="s">
        <v>924</v>
      </c>
      <c r="H17">
        <f>Inputs!J80</f>
        <v>0</v>
      </c>
      <c r="I17" t="s">
        <v>174</v>
      </c>
      <c r="J17">
        <f>Inputs!K80</f>
        <v>0</v>
      </c>
      <c r="K17" t="s">
        <v>26</v>
      </c>
      <c r="L17">
        <f>Inputs!D81</f>
        <v>0</v>
      </c>
      <c r="M17" t="s">
        <v>1667</v>
      </c>
      <c r="N17">
        <f>Inputs!E81</f>
        <v>0</v>
      </c>
      <c r="O17" t="s">
        <v>794</v>
      </c>
      <c r="P17">
        <f>Inputs!F81</f>
        <v>0</v>
      </c>
      <c r="Q17" t="s">
        <v>739</v>
      </c>
      <c r="R17">
        <f>Inputs!G81</f>
        <v>0</v>
      </c>
      <c r="S17" t="s">
        <v>495</v>
      </c>
      <c r="T17">
        <f>Inputs!H81</f>
        <v>0</v>
      </c>
      <c r="U17" t="s">
        <v>1689</v>
      </c>
      <c r="V17">
        <f>Inputs!I81</f>
        <v>0</v>
      </c>
      <c r="W17" t="s">
        <v>783</v>
      </c>
      <c r="X17">
        <f>Inputs!J81</f>
        <v>0</v>
      </c>
      <c r="Y17" t="s">
        <v>2592</v>
      </c>
      <c r="Z17">
        <f>Inputs!K81</f>
        <v>0</v>
      </c>
      <c r="AA17" t="s">
        <v>346</v>
      </c>
      <c r="AB17">
        <f>Inputs!D82</f>
        <v>0</v>
      </c>
      <c r="AC17" t="s">
        <v>1378</v>
      </c>
      <c r="AD17">
        <f>Inputs!E82</f>
        <v>0</v>
      </c>
      <c r="AE17" t="s">
        <v>1500</v>
      </c>
      <c r="AF17">
        <f>Inputs!F82</f>
        <v>0</v>
      </c>
      <c r="AG17" t="s">
        <v>1962</v>
      </c>
      <c r="AH17">
        <f>Inputs!G82</f>
        <v>0</v>
      </c>
      <c r="AI17" t="s">
        <v>470</v>
      </c>
      <c r="AJ17">
        <f>Inputs!H82</f>
        <v>0</v>
      </c>
      <c r="AK17" t="s">
        <v>104</v>
      </c>
      <c r="AL17">
        <f>Inputs!I82</f>
        <v>0</v>
      </c>
      <c r="AM17" t="s">
        <v>1248</v>
      </c>
      <c r="AN17">
        <f>Inputs!J82</f>
        <v>0</v>
      </c>
      <c r="AO17" t="s">
        <v>1283</v>
      </c>
      <c r="AP17">
        <f>Inputs!K82</f>
        <v>0</v>
      </c>
      <c r="AQ17" t="s">
        <v>2125</v>
      </c>
      <c r="AR17">
        <f>Inputs!D83</f>
        <v>0</v>
      </c>
      <c r="AS17" t="s">
        <v>2089</v>
      </c>
      <c r="AT17">
        <f>Inputs!E83</f>
        <v>0</v>
      </c>
      <c r="AU17" t="s">
        <v>965</v>
      </c>
      <c r="AV17">
        <f>Inputs!F83</f>
        <v>0</v>
      </c>
      <c r="AW17" t="s">
        <v>927</v>
      </c>
      <c r="AX17">
        <f>Inputs!G83</f>
        <v>0</v>
      </c>
      <c r="AY17" t="s">
        <v>209</v>
      </c>
      <c r="AZ17">
        <f>Inputs!H83</f>
        <v>0</v>
      </c>
      <c r="BA17" t="s">
        <v>671</v>
      </c>
      <c r="BB17">
        <f>Inputs!I83</f>
        <v>0</v>
      </c>
      <c r="BC17" t="s">
        <v>1619</v>
      </c>
      <c r="BD17">
        <f>Inputs!J83</f>
        <v>0</v>
      </c>
      <c r="BE17" t="s">
        <v>2322</v>
      </c>
      <c r="BF17">
        <f>Inputs!K83</f>
        <v>0</v>
      </c>
      <c r="BG17" t="s">
        <v>2594</v>
      </c>
      <c r="BH17">
        <f>Inputs!D84</f>
        <v>0</v>
      </c>
      <c r="BI17" t="s">
        <v>718</v>
      </c>
      <c r="BJ17">
        <f>Inputs!E84</f>
        <v>0</v>
      </c>
      <c r="BK17" t="s">
        <v>1413</v>
      </c>
      <c r="BL17">
        <f>Inputs!F84</f>
        <v>0</v>
      </c>
    </row>
    <row r="18" spans="1:64" ht="12.75" customHeight="1">
      <c r="A18" t="s">
        <v>1602</v>
      </c>
      <c r="B18">
        <f>Inputs!G84</f>
        <v>0</v>
      </c>
      <c r="C18" t="s">
        <v>1896</v>
      </c>
      <c r="D18">
        <f>Inputs!H84</f>
        <v>0</v>
      </c>
      <c r="E18" t="s">
        <v>462</v>
      </c>
      <c r="F18">
        <f>Inputs!I84</f>
        <v>0</v>
      </c>
      <c r="G18" t="s">
        <v>1167</v>
      </c>
      <c r="H18">
        <f>Inputs!J84</f>
        <v>0</v>
      </c>
      <c r="I18" t="s">
        <v>949</v>
      </c>
      <c r="J18">
        <f>Inputs!K84</f>
        <v>0</v>
      </c>
      <c r="K18" t="s">
        <v>2036</v>
      </c>
      <c r="L18">
        <f>Inputs!D85</f>
        <v>0</v>
      </c>
      <c r="M18" t="s">
        <v>1321</v>
      </c>
      <c r="N18">
        <f>Inputs!E85</f>
        <v>0</v>
      </c>
      <c r="O18" t="s">
        <v>184</v>
      </c>
      <c r="P18">
        <f>Inputs!F85</f>
        <v>0</v>
      </c>
      <c r="Q18" t="s">
        <v>2073</v>
      </c>
      <c r="R18">
        <f>Inputs!G85</f>
        <v>0</v>
      </c>
      <c r="S18" t="s">
        <v>584</v>
      </c>
      <c r="T18">
        <f>Inputs!H85</f>
        <v>0</v>
      </c>
      <c r="U18" t="s">
        <v>661</v>
      </c>
      <c r="V18">
        <f>Inputs!I85</f>
        <v>0</v>
      </c>
      <c r="W18" t="s">
        <v>2526</v>
      </c>
      <c r="X18">
        <f>Inputs!J85</f>
        <v>0</v>
      </c>
      <c r="Y18" t="s">
        <v>1804</v>
      </c>
      <c r="Z18">
        <f>Inputs!K85</f>
        <v>0</v>
      </c>
      <c r="AA18" t="s">
        <v>2353</v>
      </c>
      <c r="AB18">
        <f>Inputs!D86</f>
        <v>0</v>
      </c>
      <c r="AC18" t="s">
        <v>2351</v>
      </c>
      <c r="AD18">
        <f>Inputs!E86</f>
        <v>0</v>
      </c>
      <c r="AE18" t="s">
        <v>2483</v>
      </c>
      <c r="AF18">
        <f>Inputs!F86</f>
        <v>0</v>
      </c>
      <c r="AG18" t="s">
        <v>2349</v>
      </c>
      <c r="AH18">
        <f>Inputs!G86</f>
        <v>0</v>
      </c>
      <c r="AI18" t="s">
        <v>2350</v>
      </c>
      <c r="AJ18">
        <f>Inputs!H86</f>
        <v>0</v>
      </c>
      <c r="AK18" t="s">
        <v>2347</v>
      </c>
      <c r="AL18">
        <f>Inputs!I86</f>
        <v>0</v>
      </c>
      <c r="AM18" t="s">
        <v>2348</v>
      </c>
      <c r="AN18">
        <f>Inputs!J86</f>
        <v>0</v>
      </c>
      <c r="AO18" t="s">
        <v>2345</v>
      </c>
      <c r="AP18">
        <f>Inputs!K86</f>
        <v>0</v>
      </c>
      <c r="AQ18" t="s">
        <v>551</v>
      </c>
      <c r="AR18">
        <f>Inputs!D94</f>
        <v>0</v>
      </c>
      <c r="AS18" t="s">
        <v>36</v>
      </c>
      <c r="AT18">
        <f>Inputs!E94</f>
        <v>0</v>
      </c>
      <c r="AU18" t="s">
        <v>2379</v>
      </c>
      <c r="AV18">
        <f>Inputs!F94</f>
        <v>0</v>
      </c>
      <c r="AW18" t="s">
        <v>101</v>
      </c>
      <c r="AX18">
        <f>Inputs!G94</f>
        <v>0</v>
      </c>
      <c r="AY18" t="s">
        <v>247</v>
      </c>
      <c r="AZ18">
        <f>Inputs!I94</f>
        <v>0</v>
      </c>
      <c r="BA18" t="s">
        <v>1621</v>
      </c>
      <c r="BB18">
        <f>Inputs!J94</f>
        <v>0</v>
      </c>
      <c r="BC18" t="s">
        <v>1050</v>
      </c>
      <c r="BD18">
        <f>Inputs!K94</f>
        <v>0</v>
      </c>
      <c r="BE18" t="s">
        <v>236</v>
      </c>
      <c r="BF18">
        <f>Inputs!L94</f>
        <v>0</v>
      </c>
      <c r="BG18" t="s">
        <v>419</v>
      </c>
      <c r="BH18">
        <f>Inputs!D95</f>
        <v>0</v>
      </c>
      <c r="BI18" t="s">
        <v>1068</v>
      </c>
      <c r="BJ18">
        <f>Inputs!E95</f>
        <v>0</v>
      </c>
      <c r="BK18" t="s">
        <v>797</v>
      </c>
      <c r="BL18">
        <f>Inputs!F95</f>
        <v>0</v>
      </c>
    </row>
    <row r="19" spans="1:64" ht="12.75" customHeight="1">
      <c r="A19" t="s">
        <v>2282</v>
      </c>
      <c r="B19">
        <f>Inputs!G95</f>
        <v>0</v>
      </c>
      <c r="C19" t="s">
        <v>2326</v>
      </c>
      <c r="D19">
        <f>Inputs!I95</f>
        <v>0</v>
      </c>
      <c r="E19" t="s">
        <v>1168</v>
      </c>
      <c r="F19">
        <f>Inputs!J95</f>
        <v>0</v>
      </c>
      <c r="G19" t="s">
        <v>2560</v>
      </c>
      <c r="H19">
        <f>Inputs!K95</f>
        <v>0</v>
      </c>
      <c r="I19" t="s">
        <v>1426</v>
      </c>
      <c r="J19">
        <f>Inputs!L95</f>
        <v>0</v>
      </c>
      <c r="K19" t="s">
        <v>2399</v>
      </c>
      <c r="L19">
        <f>Inputs!D96</f>
        <v>0</v>
      </c>
      <c r="M19" t="s">
        <v>1196</v>
      </c>
      <c r="N19">
        <f>Inputs!E96</f>
        <v>0</v>
      </c>
      <c r="O19" t="s">
        <v>936</v>
      </c>
      <c r="P19">
        <f>Inputs!F96</f>
        <v>0</v>
      </c>
      <c r="Q19" t="s">
        <v>1407</v>
      </c>
      <c r="R19">
        <f>Inputs!G96</f>
        <v>0</v>
      </c>
      <c r="S19" t="s">
        <v>1729</v>
      </c>
      <c r="T19">
        <f>Inputs!I96</f>
        <v>0</v>
      </c>
      <c r="U19" t="s">
        <v>553</v>
      </c>
      <c r="V19">
        <f>Inputs!J96</f>
        <v>0</v>
      </c>
      <c r="W19" t="s">
        <v>1919</v>
      </c>
      <c r="X19">
        <f>Inputs!K96</f>
        <v>0</v>
      </c>
      <c r="Y19" t="s">
        <v>2474</v>
      </c>
      <c r="Z19">
        <f>Inputs!L96</f>
        <v>0</v>
      </c>
      <c r="AA19" t="s">
        <v>2319</v>
      </c>
      <c r="AB19">
        <f>Inputs!D97</f>
        <v>0</v>
      </c>
      <c r="AC19" t="s">
        <v>1125</v>
      </c>
      <c r="AD19">
        <f>Inputs!E97</f>
        <v>0</v>
      </c>
      <c r="AE19" t="s">
        <v>854</v>
      </c>
      <c r="AF19">
        <f>Inputs!F97</f>
        <v>0</v>
      </c>
      <c r="AG19" t="s">
        <v>1746</v>
      </c>
      <c r="AH19">
        <f>Inputs!G97</f>
        <v>0</v>
      </c>
      <c r="AI19" t="s">
        <v>1726</v>
      </c>
      <c r="AJ19">
        <f>Inputs!I97</f>
        <v>0</v>
      </c>
      <c r="AK19" t="s">
        <v>547</v>
      </c>
      <c r="AL19">
        <f>Inputs!J97</f>
        <v>0</v>
      </c>
      <c r="AM19" t="s">
        <v>1914</v>
      </c>
      <c r="AN19">
        <f>Inputs!K97</f>
        <v>0</v>
      </c>
      <c r="AO19" t="s">
        <v>1641</v>
      </c>
      <c r="AP19">
        <f>Inputs!L97</f>
        <v>0</v>
      </c>
      <c r="AQ19" t="s">
        <v>2280</v>
      </c>
      <c r="AR19">
        <f>Inputs!D98</f>
        <v>0</v>
      </c>
      <c r="AS19" t="s">
        <v>41</v>
      </c>
      <c r="AT19">
        <f>Inputs!E98</f>
        <v>0</v>
      </c>
      <c r="AU19" t="s">
        <v>1888</v>
      </c>
      <c r="AV19">
        <f>Inputs!F98</f>
        <v>0</v>
      </c>
      <c r="AW19" t="s">
        <v>143</v>
      </c>
      <c r="AX19">
        <f>Inputs!G98</f>
        <v>0</v>
      </c>
      <c r="AY19" t="s">
        <v>2297</v>
      </c>
      <c r="AZ19">
        <f>Inputs!I98</f>
        <v>0</v>
      </c>
      <c r="BA19" t="s">
        <v>1150</v>
      </c>
      <c r="BB19">
        <f>Inputs!J98</f>
        <v>0</v>
      </c>
      <c r="BC19" t="s">
        <v>869</v>
      </c>
      <c r="BD19">
        <f>Inputs!K98</f>
        <v>0</v>
      </c>
      <c r="BE19" t="s">
        <v>15</v>
      </c>
      <c r="BF19">
        <f>Inputs!L98</f>
        <v>0</v>
      </c>
      <c r="BG19" t="s">
        <v>492</v>
      </c>
      <c r="BH19">
        <f>Inputs!D99</f>
        <v>0</v>
      </c>
      <c r="BI19" t="s">
        <v>1870</v>
      </c>
      <c r="BJ19">
        <f>Inputs!E99</f>
        <v>0</v>
      </c>
      <c r="BK19" t="s">
        <v>1586</v>
      </c>
      <c r="BL19">
        <f>Inputs!F99</f>
        <v>0</v>
      </c>
    </row>
    <row r="20" spans="1:64" ht="12.75" customHeight="1">
      <c r="A20" t="s">
        <v>35</v>
      </c>
      <c r="B20">
        <f>Inputs!G99</f>
        <v>0</v>
      </c>
      <c r="C20" t="s">
        <v>2475</v>
      </c>
      <c r="D20">
        <f>Inputs!I99</f>
        <v>0</v>
      </c>
      <c r="E20" t="s">
        <v>1272</v>
      </c>
      <c r="F20">
        <f>Inputs!J99</f>
        <v>0</v>
      </c>
      <c r="G20" t="s">
        <v>58</v>
      </c>
      <c r="H20">
        <f>Inputs!K99</f>
        <v>0</v>
      </c>
      <c r="I20" t="s">
        <v>1280</v>
      </c>
      <c r="J20">
        <f>Inputs!L99</f>
        <v>0</v>
      </c>
      <c r="K20" t="s">
        <v>996</v>
      </c>
      <c r="L20">
        <f>Inputs!D100</f>
        <v>0</v>
      </c>
      <c r="M20" t="s">
        <v>2387</v>
      </c>
      <c r="N20">
        <f>Inputs!E100</f>
        <v>0</v>
      </c>
      <c r="O20" t="s">
        <v>2115</v>
      </c>
      <c r="P20">
        <f>Inputs!F100</f>
        <v>0</v>
      </c>
      <c r="Q20" t="s">
        <v>331</v>
      </c>
      <c r="R20">
        <f>Inputs!G100</f>
        <v>0</v>
      </c>
      <c r="S20" t="s">
        <v>2271</v>
      </c>
      <c r="T20">
        <f>Inputs!I100</f>
        <v>0</v>
      </c>
      <c r="U20" t="s">
        <v>1071</v>
      </c>
      <c r="V20">
        <f>Inputs!J100</f>
        <v>0</v>
      </c>
      <c r="W20" t="s">
        <v>359</v>
      </c>
      <c r="X20">
        <f>Inputs!K100</f>
        <v>0</v>
      </c>
      <c r="Y20" t="s">
        <v>1911</v>
      </c>
      <c r="Z20">
        <f>Inputs!L100</f>
        <v>0</v>
      </c>
      <c r="AA20" t="s">
        <v>1639</v>
      </c>
      <c r="AB20">
        <f>Inputs!D101</f>
        <v>0</v>
      </c>
      <c r="AC20" t="s">
        <v>464</v>
      </c>
      <c r="AD20">
        <f>Inputs!E101</f>
        <v>0</v>
      </c>
      <c r="AE20" t="s">
        <v>180</v>
      </c>
      <c r="AF20">
        <f>Inputs!F101</f>
        <v>0</v>
      </c>
      <c r="AG20" t="s">
        <v>549</v>
      </c>
      <c r="AH20">
        <f>Inputs!G101</f>
        <v>0</v>
      </c>
      <c r="AI20" t="s">
        <v>2102</v>
      </c>
      <c r="AJ20">
        <f>Inputs!I101</f>
        <v>0</v>
      </c>
      <c r="AK20" t="s">
        <v>614</v>
      </c>
      <c r="AL20">
        <f>Inputs!J101</f>
        <v>0</v>
      </c>
      <c r="AM20" t="s">
        <v>1985</v>
      </c>
      <c r="AN20">
        <f>Inputs!K101</f>
        <v>0</v>
      </c>
      <c r="AO20" t="s">
        <v>826</v>
      </c>
      <c r="AP20">
        <f>Inputs!L101</f>
        <v>0</v>
      </c>
      <c r="AQ20" t="s">
        <v>728</v>
      </c>
      <c r="AR20">
        <f>Inputs!D102</f>
        <v>0</v>
      </c>
      <c r="AS20" t="s">
        <v>2116</v>
      </c>
      <c r="AT20">
        <f>Inputs!E102</f>
        <v>0</v>
      </c>
      <c r="AU20" t="s">
        <v>2066</v>
      </c>
      <c r="AV20">
        <f>Inputs!F102</f>
        <v>0</v>
      </c>
      <c r="AW20" t="s">
        <v>1696</v>
      </c>
      <c r="AX20">
        <f>Inputs!G102</f>
        <v>0</v>
      </c>
      <c r="AY20" t="s">
        <v>587</v>
      </c>
      <c r="AZ20">
        <f>Inputs!I102</f>
        <v>0</v>
      </c>
      <c r="BA20" t="s">
        <v>1957</v>
      </c>
      <c r="BB20">
        <f>Inputs!J102</f>
        <v>0</v>
      </c>
      <c r="BC20" t="s">
        <v>762</v>
      </c>
      <c r="BD20">
        <f>Inputs!K102</f>
        <v>0</v>
      </c>
      <c r="BE20" t="s">
        <v>1032</v>
      </c>
      <c r="BF20">
        <f>Inputs!L102</f>
        <v>0</v>
      </c>
      <c r="BG20" t="s">
        <v>1750</v>
      </c>
      <c r="BH20">
        <f>Inputs!D103</f>
        <v>0</v>
      </c>
      <c r="BI20" t="s">
        <v>399</v>
      </c>
      <c r="BJ20">
        <f>Inputs!E103</f>
        <v>0</v>
      </c>
      <c r="BK20" t="s">
        <v>496</v>
      </c>
      <c r="BL20">
        <f>Inputs!F103</f>
        <v>0</v>
      </c>
    </row>
    <row r="21" spans="1:64" ht="12.75" customHeight="1">
      <c r="A21" t="s">
        <v>2600</v>
      </c>
      <c r="B21">
        <f>Inputs!G103</f>
        <v>0</v>
      </c>
      <c r="C21" t="s">
        <v>1549</v>
      </c>
      <c r="D21">
        <f>Inputs!I103</f>
        <v>0</v>
      </c>
      <c r="E21" t="s">
        <v>1029</v>
      </c>
      <c r="F21">
        <f>Inputs!J103</f>
        <v>0</v>
      </c>
      <c r="G21" t="s">
        <v>1112</v>
      </c>
      <c r="H21">
        <f>Inputs!K103</f>
        <v>0</v>
      </c>
      <c r="I21" t="s">
        <v>999</v>
      </c>
      <c r="J21">
        <f>Inputs!L103</f>
        <v>0</v>
      </c>
      <c r="K21" t="s">
        <v>312</v>
      </c>
      <c r="L21">
        <f>Inputs!D104</f>
        <v>0</v>
      </c>
      <c r="M21" t="s">
        <v>1692</v>
      </c>
      <c r="N21">
        <f>Inputs!E104</f>
        <v>0</v>
      </c>
      <c r="O21" t="s">
        <v>1423</v>
      </c>
      <c r="P21">
        <f>Inputs!F104</f>
        <v>0</v>
      </c>
      <c r="Q21" t="s">
        <v>1250</v>
      </c>
      <c r="R21">
        <f>Inputs!G104</f>
        <v>0</v>
      </c>
      <c r="S21" t="s">
        <v>1215</v>
      </c>
      <c r="T21">
        <f>Inputs!I104</f>
        <v>0</v>
      </c>
      <c r="U21" t="s">
        <v>8</v>
      </c>
      <c r="V21">
        <f>Inputs!J104</f>
        <v>0</v>
      </c>
      <c r="W21" t="s">
        <v>1405</v>
      </c>
      <c r="X21">
        <f>Inputs!K104</f>
        <v>0</v>
      </c>
      <c r="Y21" t="s">
        <v>2181</v>
      </c>
      <c r="Z21">
        <f>Inputs!L104</f>
        <v>0</v>
      </c>
      <c r="AA21" t="s">
        <v>2240</v>
      </c>
      <c r="AB21">
        <f>Inputs!D105</f>
        <v>0</v>
      </c>
      <c r="AC21" t="s">
        <v>1037</v>
      </c>
      <c r="AD21">
        <f>Inputs!E105</f>
        <v>0</v>
      </c>
      <c r="AE21" t="s">
        <v>772</v>
      </c>
      <c r="AF21">
        <f>Inputs!F105</f>
        <v>0</v>
      </c>
      <c r="AG21" t="s">
        <v>1385</v>
      </c>
      <c r="AH21">
        <f>Inputs!G105</f>
        <v>0</v>
      </c>
      <c r="AI21" t="s">
        <v>861</v>
      </c>
      <c r="AJ21">
        <f>Inputs!I105</f>
        <v>0</v>
      </c>
      <c r="AK21" t="s">
        <v>193</v>
      </c>
      <c r="AL21">
        <f>Inputs!J105</f>
        <v>0</v>
      </c>
      <c r="AM21" t="s">
        <v>1574</v>
      </c>
      <c r="AN21">
        <f>Inputs!K105</f>
        <v>0</v>
      </c>
      <c r="AO21" t="s">
        <v>2522</v>
      </c>
      <c r="AP21">
        <f>Inputs!L105</f>
        <v>0</v>
      </c>
      <c r="AQ21" t="s">
        <v>2246</v>
      </c>
      <c r="AR21">
        <f>Inputs!D106</f>
        <v>0</v>
      </c>
      <c r="AS21" t="s">
        <v>1018</v>
      </c>
      <c r="AT21">
        <f>Inputs!E106</f>
        <v>0</v>
      </c>
      <c r="AU21" t="s">
        <v>774</v>
      </c>
      <c r="AV21">
        <f>Inputs!F106</f>
        <v>0</v>
      </c>
      <c r="AW21" t="s">
        <v>2612</v>
      </c>
      <c r="AX21">
        <f>Inputs!G106</f>
        <v>0</v>
      </c>
      <c r="AY21" t="s">
        <v>277</v>
      </c>
      <c r="AZ21">
        <f>Inputs!I106</f>
        <v>0</v>
      </c>
      <c r="BA21" t="s">
        <v>1661</v>
      </c>
      <c r="BB21">
        <f>Inputs!J106</f>
        <v>0</v>
      </c>
      <c r="BC21" t="s">
        <v>482</v>
      </c>
      <c r="BD21">
        <f>Inputs!K106</f>
        <v>0</v>
      </c>
      <c r="BE21" t="s">
        <v>1512</v>
      </c>
      <c r="BF21">
        <f>Inputs!L106</f>
        <v>0</v>
      </c>
      <c r="BG21" t="s">
        <v>1472</v>
      </c>
      <c r="BH21">
        <f>Inputs!D107</f>
        <v>0</v>
      </c>
      <c r="BI21" t="s">
        <v>291</v>
      </c>
      <c r="BJ21">
        <f>Inputs!E107</f>
        <v>0</v>
      </c>
      <c r="BK21" t="s">
        <v>4</v>
      </c>
      <c r="BL21">
        <f>Inputs!F107</f>
        <v>0</v>
      </c>
    </row>
    <row r="22" spans="1:64" ht="12.75" customHeight="1">
      <c r="A22" t="s">
        <v>1620</v>
      </c>
      <c r="B22">
        <f>Inputs!G107</f>
        <v>0</v>
      </c>
      <c r="C22" t="s">
        <v>742</v>
      </c>
      <c r="D22">
        <f>Inputs!I107</f>
        <v>0</v>
      </c>
      <c r="E22" t="s">
        <v>2124</v>
      </c>
      <c r="F22">
        <f>Inputs!J107</f>
        <v>0</v>
      </c>
      <c r="G22" t="s">
        <v>921</v>
      </c>
      <c r="H22">
        <f>Inputs!K107</f>
        <v>0</v>
      </c>
      <c r="I22" t="s">
        <v>1755</v>
      </c>
      <c r="J22">
        <f>Inputs!L107</f>
        <v>0</v>
      </c>
      <c r="K22" t="s">
        <v>38</v>
      </c>
      <c r="L22">
        <f>Inputs!D108</f>
        <v>0</v>
      </c>
      <c r="M22" t="s">
        <v>1435</v>
      </c>
      <c r="N22">
        <f>Inputs!E108</f>
        <v>0</v>
      </c>
      <c r="O22" t="s">
        <v>1182</v>
      </c>
      <c r="P22">
        <f>Inputs!F108</f>
        <v>0</v>
      </c>
      <c r="Q22" t="s">
        <v>239</v>
      </c>
      <c r="R22">
        <f>Inputs!G108</f>
        <v>0</v>
      </c>
      <c r="S22" t="s">
        <v>928</v>
      </c>
      <c r="T22">
        <f>Inputs!I108</f>
        <v>0</v>
      </c>
      <c r="U22" t="s">
        <v>2317</v>
      </c>
      <c r="V22">
        <f>Inputs!J108</f>
        <v>0</v>
      </c>
      <c r="W22" t="s">
        <v>1118</v>
      </c>
      <c r="X22">
        <f>Inputs!K108</f>
        <v>0</v>
      </c>
      <c r="Y22" t="s">
        <v>1862</v>
      </c>
      <c r="Z22">
        <f>Inputs!L108</f>
        <v>0</v>
      </c>
      <c r="AA22" t="s">
        <v>708</v>
      </c>
      <c r="AB22">
        <f>Inputs!D109</f>
        <v>0</v>
      </c>
      <c r="AC22" t="s">
        <v>2094</v>
      </c>
      <c r="AD22">
        <f>Inputs!E109</f>
        <v>0</v>
      </c>
      <c r="AE22" t="s">
        <v>1819</v>
      </c>
      <c r="AF22">
        <f>Inputs!F109</f>
        <v>0</v>
      </c>
      <c r="AG22" t="s">
        <v>1093</v>
      </c>
      <c r="AH22">
        <f>Inputs!G109</f>
        <v>0</v>
      </c>
      <c r="AI22" t="s">
        <v>757</v>
      </c>
      <c r="AJ22">
        <f>Inputs!I109</f>
        <v>0</v>
      </c>
      <c r="AK22" t="s">
        <v>2145</v>
      </c>
      <c r="AL22">
        <f>Inputs!J109</f>
        <v>0</v>
      </c>
      <c r="AM22" t="s">
        <v>947</v>
      </c>
      <c r="AN22">
        <f>Inputs!K109</f>
        <v>0</v>
      </c>
      <c r="AO22" t="s">
        <v>882</v>
      </c>
      <c r="AP22">
        <f>Inputs!L109</f>
        <v>0</v>
      </c>
      <c r="AQ22" t="s">
        <v>1267</v>
      </c>
      <c r="AR22">
        <f>Inputs!D110</f>
        <v>0</v>
      </c>
      <c r="AS22" t="s">
        <v>60</v>
      </c>
      <c r="AT22">
        <f>Inputs!E110</f>
        <v>0</v>
      </c>
      <c r="AU22" t="s">
        <v>2402</v>
      </c>
      <c r="AV22">
        <f>Inputs!F110</f>
        <v>0</v>
      </c>
      <c r="AW22" t="s">
        <v>938</v>
      </c>
      <c r="AX22">
        <f>Inputs!G110</f>
        <v>0</v>
      </c>
      <c r="AY22" t="s">
        <v>1722</v>
      </c>
      <c r="AZ22">
        <f>Inputs!I110</f>
        <v>0</v>
      </c>
      <c r="BA22" t="s">
        <v>218</v>
      </c>
      <c r="BB22">
        <f>Inputs!J110</f>
        <v>0</v>
      </c>
      <c r="BC22" t="s">
        <v>1909</v>
      </c>
      <c r="BD22">
        <f>Inputs!K110</f>
        <v>0</v>
      </c>
      <c r="BE22" t="s">
        <v>1394</v>
      </c>
      <c r="BF22">
        <f>Inputs!L110</f>
        <v>0</v>
      </c>
      <c r="BG22" t="s">
        <v>1301</v>
      </c>
      <c r="BH22">
        <f>Inputs!D111</f>
        <v>0</v>
      </c>
      <c r="BI22" t="s">
        <v>93</v>
      </c>
      <c r="BJ22">
        <f>Inputs!E111</f>
        <v>0</v>
      </c>
      <c r="BK22" t="s">
        <v>2428</v>
      </c>
      <c r="BL22">
        <f>Inputs!F111</f>
        <v>0</v>
      </c>
    </row>
    <row r="23" spans="1:64" ht="12.75" customHeight="1">
      <c r="A23" t="s">
        <v>1395</v>
      </c>
      <c r="B23">
        <f>Inputs!G111</f>
        <v>0</v>
      </c>
      <c r="C23" t="s">
        <v>1073</v>
      </c>
      <c r="D23">
        <f>Inputs!I111</f>
        <v>0</v>
      </c>
      <c r="E23" t="s">
        <v>2456</v>
      </c>
      <c r="F23">
        <f>Inputs!J111</f>
        <v>0</v>
      </c>
      <c r="G23" t="s">
        <v>255</v>
      </c>
      <c r="H23">
        <f>Inputs!K111</f>
        <v>0</v>
      </c>
      <c r="I23" t="s">
        <v>2494</v>
      </c>
      <c r="J23">
        <f>Inputs!L111</f>
        <v>0</v>
      </c>
      <c r="K23" t="s">
        <v>160</v>
      </c>
      <c r="L23">
        <f>Inputs!D112</f>
        <v>0</v>
      </c>
      <c r="M23" t="s">
        <v>2416</v>
      </c>
      <c r="N23">
        <f>Inputs!E112</f>
        <v>0</v>
      </c>
      <c r="O23" t="s">
        <v>2154</v>
      </c>
      <c r="P23">
        <f>Inputs!F112</f>
        <v>0</v>
      </c>
      <c r="Q23" t="s">
        <v>499</v>
      </c>
      <c r="R23">
        <f>Inputs!G112</f>
        <v>0</v>
      </c>
      <c r="S23" t="s">
        <v>1765</v>
      </c>
      <c r="T23">
        <f>Inputs!I112</f>
        <v>0</v>
      </c>
      <c r="U23" t="s">
        <v>590</v>
      </c>
      <c r="V23">
        <f>Inputs!J112</f>
        <v>0</v>
      </c>
      <c r="W23" t="s">
        <v>1956</v>
      </c>
      <c r="X23">
        <f>Inputs!K112</f>
        <v>0</v>
      </c>
      <c r="Y23" t="s">
        <v>1529</v>
      </c>
      <c r="Z23">
        <f>Inputs!L112</f>
        <v>0</v>
      </c>
      <c r="AA23" t="s">
        <v>491</v>
      </c>
      <c r="AB23">
        <f>Inputs!D113</f>
        <v>0</v>
      </c>
      <c r="AC23" t="s">
        <v>2524</v>
      </c>
      <c r="AD23">
        <f>Inputs!E113</f>
        <v>0</v>
      </c>
      <c r="AE23" t="s">
        <v>2606</v>
      </c>
      <c r="AF23">
        <f>Inputs!F113</f>
        <v>0</v>
      </c>
      <c r="AG23" t="s">
        <v>1458</v>
      </c>
      <c r="AH23">
        <f>Inputs!G113</f>
        <v>0</v>
      </c>
      <c r="AI23" t="s">
        <v>2291</v>
      </c>
      <c r="AJ23">
        <f>Inputs!I113</f>
        <v>0</v>
      </c>
      <c r="AK23" t="s">
        <v>1733</v>
      </c>
      <c r="AL23">
        <f>Inputs!J113</f>
        <v>0</v>
      </c>
      <c r="AM23" t="s">
        <v>1812</v>
      </c>
      <c r="AN23">
        <f>Inputs!K113</f>
        <v>0</v>
      </c>
      <c r="AO23" t="s">
        <v>540</v>
      </c>
      <c r="AP23">
        <f>Inputs!L113</f>
        <v>0</v>
      </c>
      <c r="AQ23" t="s">
        <v>1698</v>
      </c>
      <c r="AR23">
        <f>Inputs!D114</f>
        <v>0</v>
      </c>
      <c r="AS23" t="s">
        <v>2414</v>
      </c>
      <c r="AT23">
        <f>Inputs!E114</f>
        <v>0</v>
      </c>
      <c r="AU23" t="s">
        <v>2148</v>
      </c>
      <c r="AV23">
        <f>Inputs!F114</f>
        <v>0</v>
      </c>
      <c r="AW23" t="s">
        <v>1273</v>
      </c>
      <c r="AX23">
        <f>Inputs!G114</f>
        <v>0</v>
      </c>
      <c r="AY23" t="s">
        <v>1302</v>
      </c>
      <c r="AZ23">
        <f>Inputs!I114</f>
        <v>0</v>
      </c>
      <c r="BA23" t="s">
        <v>90</v>
      </c>
      <c r="BB23">
        <f>Inputs!J114</f>
        <v>0</v>
      </c>
      <c r="BC23" t="s">
        <v>1480</v>
      </c>
      <c r="BD23">
        <f>Inputs!K114</f>
        <v>0</v>
      </c>
      <c r="BE23" t="s">
        <v>940</v>
      </c>
      <c r="BF23">
        <f>Inputs!L114</f>
        <v>0</v>
      </c>
      <c r="BG23" t="s">
        <v>985</v>
      </c>
      <c r="BH23">
        <f>Inputs!D115</f>
        <v>0</v>
      </c>
      <c r="BI23" t="s">
        <v>2368</v>
      </c>
      <c r="BJ23">
        <f>Inputs!E115</f>
        <v>0</v>
      </c>
      <c r="BK23" t="s">
        <v>2098</v>
      </c>
      <c r="BL23">
        <f>Inputs!F115</f>
        <v>0</v>
      </c>
    </row>
    <row r="24" spans="1:64" ht="12.75" customHeight="1">
      <c r="A24" t="s">
        <v>2204</v>
      </c>
      <c r="B24">
        <f>Inputs!G115</f>
        <v>0</v>
      </c>
      <c r="C24" t="s">
        <v>1504</v>
      </c>
      <c r="D24">
        <f>Inputs!I115</f>
        <v>0</v>
      </c>
      <c r="E24" t="s">
        <v>317</v>
      </c>
      <c r="F24">
        <f>Inputs!J115</f>
        <v>0</v>
      </c>
      <c r="G24" t="s">
        <v>1691</v>
      </c>
      <c r="H24">
        <f>Inputs!K115</f>
        <v>0</v>
      </c>
      <c r="I24" t="s">
        <v>2215</v>
      </c>
      <c r="J24">
        <f>Inputs!L115</f>
        <v>0</v>
      </c>
      <c r="K24" t="s">
        <v>2338</v>
      </c>
      <c r="L24">
        <f>Inputs!D116</f>
        <v>0</v>
      </c>
      <c r="M24" t="s">
        <v>1145</v>
      </c>
      <c r="N24">
        <f>Inputs!E116</f>
        <v>0</v>
      </c>
      <c r="O24" t="s">
        <v>877</v>
      </c>
      <c r="P24">
        <f>Inputs!F116</f>
        <v>0</v>
      </c>
      <c r="Q24" t="s">
        <v>1099</v>
      </c>
      <c r="R24">
        <f>Inputs!G116</f>
        <v>0</v>
      </c>
      <c r="S24" t="s">
        <v>2060</v>
      </c>
      <c r="T24">
        <f>Inputs!I116</f>
        <v>0</v>
      </c>
      <c r="U24" t="s">
        <v>863</v>
      </c>
      <c r="V24">
        <f>Inputs!J116</f>
        <v>0</v>
      </c>
      <c r="W24" t="s">
        <v>2258</v>
      </c>
      <c r="X24">
        <f>Inputs!K116</f>
        <v>0</v>
      </c>
      <c r="Y24" t="s">
        <v>1885</v>
      </c>
      <c r="Z24">
        <f>Inputs!L116</f>
        <v>0</v>
      </c>
      <c r="AA24" t="s">
        <v>2099</v>
      </c>
      <c r="AB24">
        <f>Inputs!D117</f>
        <v>0</v>
      </c>
      <c r="AC24" t="s">
        <v>903</v>
      </c>
      <c r="AD24">
        <f>Inputs!E117</f>
        <v>0</v>
      </c>
      <c r="AE24" t="s">
        <v>649</v>
      </c>
      <c r="AF24">
        <f>Inputs!F117</f>
        <v>0</v>
      </c>
      <c r="AG24" t="s">
        <v>711</v>
      </c>
      <c r="AH24">
        <f>Inputs!G117</f>
        <v>0</v>
      </c>
      <c r="AI24" t="s">
        <v>1379</v>
      </c>
      <c r="AJ24">
        <f>Inputs!I117</f>
        <v>0</v>
      </c>
      <c r="AK24" t="s">
        <v>178</v>
      </c>
      <c r="AL24">
        <f>Inputs!J117</f>
        <v>0</v>
      </c>
      <c r="AM24" t="s">
        <v>1553</v>
      </c>
      <c r="AN24">
        <f>Inputs!K117</f>
        <v>0</v>
      </c>
      <c r="AO24" t="s">
        <v>1497</v>
      </c>
      <c r="AP24">
        <f>Inputs!L117</f>
        <v>0</v>
      </c>
      <c r="AQ24" t="s">
        <v>1926</v>
      </c>
      <c r="AR24">
        <f>Inputs!D118</f>
        <v>0</v>
      </c>
      <c r="AS24" t="s">
        <v>1531</v>
      </c>
      <c r="AT24">
        <f>Inputs!E118</f>
        <v>0</v>
      </c>
      <c r="AU24" t="s">
        <v>1275</v>
      </c>
      <c r="AV24">
        <f>Inputs!F118</f>
        <v>0</v>
      </c>
      <c r="AW24" t="s">
        <v>2596</v>
      </c>
      <c r="AX24">
        <f>Inputs!G118</f>
        <v>0</v>
      </c>
      <c r="AY24" t="s">
        <v>1057</v>
      </c>
      <c r="AZ24">
        <f>Inputs!I118</f>
        <v>0</v>
      </c>
      <c r="BA24" t="s">
        <v>1488</v>
      </c>
      <c r="BB24">
        <f>Inputs!J118</f>
        <v>0</v>
      </c>
      <c r="BC24" t="s">
        <v>298</v>
      </c>
      <c r="BD24">
        <f>Inputs!K118</f>
        <v>0</v>
      </c>
      <c r="BE24" t="s">
        <v>1370</v>
      </c>
      <c r="BF24">
        <f>Inputs!L118</f>
        <v>0</v>
      </c>
      <c r="BG24" t="s">
        <v>2064</v>
      </c>
      <c r="BH24">
        <f>Inputs!D119</f>
        <v>0</v>
      </c>
      <c r="BI24" t="s">
        <v>870</v>
      </c>
      <c r="BJ24">
        <f>Inputs!E119</f>
        <v>0</v>
      </c>
      <c r="BK24" t="s">
        <v>2439</v>
      </c>
      <c r="BL24">
        <f>Inputs!F119</f>
        <v>0</v>
      </c>
    </row>
    <row r="25" spans="1:64" ht="12.75" customHeight="1">
      <c r="A25" t="s">
        <v>1406</v>
      </c>
      <c r="B25">
        <f>Inputs!G119</f>
        <v>0</v>
      </c>
      <c r="C25" t="s">
        <v>172</v>
      </c>
      <c r="D25">
        <f>Inputs!I119</f>
        <v>0</v>
      </c>
      <c r="E25" t="s">
        <v>1554</v>
      </c>
      <c r="F25">
        <f>Inputs!J119</f>
        <v>0</v>
      </c>
      <c r="G25" t="s">
        <v>375</v>
      </c>
      <c r="H25">
        <f>Inputs!K119</f>
        <v>0</v>
      </c>
      <c r="I25" t="s">
        <v>1181</v>
      </c>
      <c r="J25">
        <f>Inputs!L119</f>
        <v>0</v>
      </c>
      <c r="K25" t="s">
        <v>652</v>
      </c>
      <c r="L25">
        <f>Inputs!D120</f>
        <v>0</v>
      </c>
      <c r="M25" t="s">
        <v>2032</v>
      </c>
      <c r="N25">
        <f>Inputs!E120</f>
        <v>0</v>
      </c>
      <c r="O25" t="s">
        <v>1015</v>
      </c>
      <c r="P25">
        <f>Inputs!F120</f>
        <v>0</v>
      </c>
      <c r="Q25" t="s">
        <v>2144</v>
      </c>
      <c r="R25">
        <f>Inputs!G120</f>
        <v>0</v>
      </c>
      <c r="S25" t="s">
        <v>555</v>
      </c>
      <c r="T25">
        <f>Inputs!I120</f>
        <v>0</v>
      </c>
      <c r="U25" t="s">
        <v>1930</v>
      </c>
      <c r="V25">
        <f>Inputs!J120</f>
        <v>0</v>
      </c>
      <c r="W25" t="s">
        <v>2552</v>
      </c>
      <c r="X25">
        <f>Inputs!K120</f>
        <v>0</v>
      </c>
      <c r="Y25" t="s">
        <v>1866</v>
      </c>
      <c r="Z25">
        <f>Inputs!L120</f>
        <v>0</v>
      </c>
      <c r="AA25" t="s">
        <v>253</v>
      </c>
      <c r="AB25">
        <f>Inputs!D121</f>
        <v>0</v>
      </c>
      <c r="AC25" t="s">
        <v>1633</v>
      </c>
      <c r="AD25">
        <f>Inputs!E121</f>
        <v>0</v>
      </c>
      <c r="AE25" t="s">
        <v>1375</v>
      </c>
      <c r="AF25">
        <f>Inputs!F121</f>
        <v>0</v>
      </c>
      <c r="AG25" t="s">
        <v>1596</v>
      </c>
      <c r="AH25">
        <f>Inputs!G121</f>
        <v>0</v>
      </c>
      <c r="AI25" t="s">
        <v>717</v>
      </c>
      <c r="AJ25">
        <f>Inputs!I121</f>
        <v>0</v>
      </c>
      <c r="AK25" t="s">
        <v>2091</v>
      </c>
      <c r="AL25">
        <f>Inputs!J121</f>
        <v>0</v>
      </c>
      <c r="AM25" t="s">
        <v>890</v>
      </c>
      <c r="AN25">
        <f>Inputs!K121</f>
        <v>0</v>
      </c>
      <c r="AO25" t="s">
        <v>2041</v>
      </c>
      <c r="AP25">
        <f>Inputs!L121</f>
        <v>0</v>
      </c>
      <c r="AQ25" t="s">
        <v>1791</v>
      </c>
      <c r="AR25">
        <f>Inputs!D122</f>
        <v>0</v>
      </c>
      <c r="AS25" t="s">
        <v>1515</v>
      </c>
      <c r="AT25">
        <f>Inputs!E122</f>
        <v>0</v>
      </c>
      <c r="AU25" t="s">
        <v>766</v>
      </c>
      <c r="AV25">
        <f>Inputs!F122</f>
        <v>0</v>
      </c>
      <c r="AW25" t="s">
        <v>44</v>
      </c>
      <c r="AX25">
        <f>Inputs!G122</f>
        <v>0</v>
      </c>
      <c r="AY25" t="s">
        <v>522</v>
      </c>
      <c r="AZ25">
        <f>Inputs!I122</f>
        <v>0</v>
      </c>
      <c r="BA25" t="s">
        <v>1899</v>
      </c>
      <c r="BB25">
        <f>Inputs!J122</f>
        <v>0</v>
      </c>
      <c r="BC25" t="s">
        <v>701</v>
      </c>
      <c r="BD25">
        <f>Inputs!K122</f>
        <v>0</v>
      </c>
      <c r="BE25" t="s">
        <v>972</v>
      </c>
      <c r="BF25">
        <f>Inputs!L122</f>
        <v>0</v>
      </c>
      <c r="BG25" t="s">
        <v>2315</v>
      </c>
      <c r="BH25">
        <f>Inputs!D123</f>
        <v>0</v>
      </c>
      <c r="BI25" t="s">
        <v>244</v>
      </c>
      <c r="BJ25">
        <f>Inputs!E123</f>
        <v>0</v>
      </c>
      <c r="BK25" t="s">
        <v>1845</v>
      </c>
      <c r="BL25">
        <f>Inputs!F123</f>
        <v>0</v>
      </c>
    </row>
    <row r="26" spans="1:64" ht="12.75" customHeight="1">
      <c r="A26" t="s">
        <v>75</v>
      </c>
      <c r="B26">
        <f>Inputs!G123</f>
        <v>0</v>
      </c>
      <c r="C26" t="s">
        <v>2143</v>
      </c>
      <c r="D26">
        <f>Inputs!I123</f>
        <v>0</v>
      </c>
      <c r="E26" t="s">
        <v>1933</v>
      </c>
      <c r="F26">
        <f>Inputs!J123</f>
        <v>0</v>
      </c>
      <c r="G26" t="s">
        <v>156</v>
      </c>
      <c r="H26">
        <f>Inputs!K123</f>
        <v>0</v>
      </c>
      <c r="I26" t="s">
        <v>2413</v>
      </c>
      <c r="J26">
        <f>Inputs!L123</f>
        <v>0</v>
      </c>
      <c r="K26" t="s">
        <v>758</v>
      </c>
      <c r="L26">
        <f>Inputs!D124</f>
        <v>0</v>
      </c>
      <c r="M26" t="s">
        <v>2151</v>
      </c>
      <c r="N26">
        <f>Inputs!E124</f>
        <v>0</v>
      </c>
      <c r="O26" t="s">
        <v>1876</v>
      </c>
      <c r="P26">
        <f>Inputs!F124</f>
        <v>0</v>
      </c>
      <c r="Q26" t="s">
        <v>1542</v>
      </c>
      <c r="R26">
        <f>Inputs!G124</f>
        <v>0</v>
      </c>
      <c r="S26" t="s">
        <v>2005</v>
      </c>
      <c r="T26">
        <f>Inputs!I124</f>
        <v>0</v>
      </c>
      <c r="U26" t="s">
        <v>809</v>
      </c>
      <c r="V26">
        <f>Inputs!J124</f>
        <v>0</v>
      </c>
      <c r="W26" t="s">
        <v>2198</v>
      </c>
      <c r="X26">
        <f>Inputs!K124</f>
        <v>0</v>
      </c>
      <c r="Y26" t="s">
        <v>1788</v>
      </c>
      <c r="Z26">
        <f>Inputs!L124</f>
        <v>0</v>
      </c>
      <c r="AA26" t="s">
        <v>644</v>
      </c>
      <c r="AB26">
        <f>Inputs!D125</f>
        <v>0</v>
      </c>
      <c r="AC26" t="s">
        <v>186</v>
      </c>
      <c r="AD26">
        <f>Inputs!E125</f>
        <v>0</v>
      </c>
      <c r="AE26" t="s">
        <v>1748</v>
      </c>
      <c r="AF26">
        <f>Inputs!F125</f>
        <v>0</v>
      </c>
      <c r="AG26" t="s">
        <v>1305</v>
      </c>
      <c r="AH26">
        <f>Inputs!G125</f>
        <v>0</v>
      </c>
      <c r="AI26" t="s">
        <v>1468</v>
      </c>
      <c r="AJ26">
        <f>Inputs!I125</f>
        <v>0</v>
      </c>
      <c r="AK26" t="s">
        <v>283</v>
      </c>
      <c r="AL26">
        <f>Inputs!J125</f>
        <v>0</v>
      </c>
      <c r="AM26" t="s">
        <v>1664</v>
      </c>
      <c r="AN26">
        <f>Inputs!K125</f>
        <v>0</v>
      </c>
      <c r="AO26" t="s">
        <v>1994</v>
      </c>
      <c r="AP26">
        <f>Inputs!L125</f>
        <v>0</v>
      </c>
      <c r="AQ26" t="s">
        <v>30</v>
      </c>
      <c r="AR26">
        <f>Inputs!D126</f>
        <v>0</v>
      </c>
      <c r="AS26" t="s">
        <v>1430</v>
      </c>
      <c r="AT26">
        <f>Inputs!E126</f>
        <v>0</v>
      </c>
      <c r="AU26" t="s">
        <v>1176</v>
      </c>
      <c r="AV26">
        <f>Inputs!F126</f>
        <v>0</v>
      </c>
      <c r="AW26" t="s">
        <v>1555</v>
      </c>
      <c r="AX26">
        <f>Inputs!G126</f>
        <v>0</v>
      </c>
      <c r="AY26" t="s">
        <v>315</v>
      </c>
      <c r="AZ26">
        <f>Inputs!I126</f>
        <v>0</v>
      </c>
      <c r="BA26" t="s">
        <v>1694</v>
      </c>
      <c r="BB26">
        <f>Inputs!J126</f>
        <v>0</v>
      </c>
      <c r="BC26" t="s">
        <v>519</v>
      </c>
      <c r="BD26">
        <f>Inputs!K126</f>
        <v>0</v>
      </c>
      <c r="BE26" t="s">
        <v>396</v>
      </c>
      <c r="BF26">
        <f>Inputs!L126</f>
        <v>0</v>
      </c>
      <c r="BG26" t="s">
        <v>1744</v>
      </c>
      <c r="BH26">
        <f>Inputs!D127</f>
        <v>0</v>
      </c>
      <c r="BI26" t="s">
        <v>570</v>
      </c>
      <c r="BJ26">
        <f>Inputs!E127</f>
        <v>0</v>
      </c>
      <c r="BK26" t="s">
        <v>493</v>
      </c>
      <c r="BL26">
        <f>Inputs!F127</f>
        <v>0</v>
      </c>
    </row>
    <row r="27" spans="1:64" ht="12.75" customHeight="1">
      <c r="A27" t="s">
        <v>170</v>
      </c>
      <c r="B27">
        <f>Inputs!G127</f>
        <v>0</v>
      </c>
      <c r="C27" t="s">
        <v>1486</v>
      </c>
      <c r="D27">
        <f>Inputs!I127</f>
        <v>0</v>
      </c>
      <c r="E27" t="s">
        <v>303</v>
      </c>
      <c r="F27">
        <f>Inputs!J127</f>
        <v>0</v>
      </c>
      <c r="G27" t="s">
        <v>388</v>
      </c>
      <c r="H27">
        <f>Inputs!K127</f>
        <v>0</v>
      </c>
      <c r="I27" t="s">
        <v>2553</v>
      </c>
      <c r="J27">
        <f>Inputs!L127</f>
        <v>0</v>
      </c>
      <c r="K27" t="s">
        <v>32</v>
      </c>
      <c r="L27">
        <f>Inputs!D128</f>
        <v>0</v>
      </c>
      <c r="M27" t="s">
        <v>1433</v>
      </c>
      <c r="N27">
        <f>Inputs!E128</f>
        <v>0</v>
      </c>
      <c r="O27" t="s">
        <v>1179</v>
      </c>
      <c r="P27">
        <f>Inputs!F128</f>
        <v>0</v>
      </c>
      <c r="Q27" t="s">
        <v>798</v>
      </c>
      <c r="R27">
        <f>Inputs!G128</f>
        <v>0</v>
      </c>
      <c r="S27" t="s">
        <v>342</v>
      </c>
      <c r="T27">
        <f>Inputs!I128</f>
        <v>0</v>
      </c>
      <c r="U27" t="s">
        <v>2235</v>
      </c>
      <c r="V27">
        <f>Inputs!J128</f>
        <v>0</v>
      </c>
      <c r="W27" t="s">
        <v>1027</v>
      </c>
      <c r="X27">
        <f>Inputs!K128</f>
        <v>0</v>
      </c>
      <c r="Y27" t="s">
        <v>2290</v>
      </c>
      <c r="Z27">
        <f>Inputs!L128</f>
        <v>0</v>
      </c>
      <c r="AA27" t="s">
        <v>1095</v>
      </c>
      <c r="AB27">
        <f>Inputs!D129</f>
        <v>0</v>
      </c>
      <c r="AC27" t="s">
        <v>2477</v>
      </c>
      <c r="AD27">
        <f>Inputs!E129</f>
        <v>0</v>
      </c>
      <c r="AE27" t="s">
        <v>2219</v>
      </c>
      <c r="AF27">
        <f>Inputs!F129</f>
        <v>0</v>
      </c>
      <c r="AG27" t="s">
        <v>1769</v>
      </c>
      <c r="AH27">
        <f>Inputs!G129</f>
        <v>0</v>
      </c>
      <c r="AI27" t="s">
        <v>2464</v>
      </c>
      <c r="AJ27">
        <f>Inputs!I129</f>
        <v>0</v>
      </c>
      <c r="AK27" t="s">
        <v>1262</v>
      </c>
      <c r="AL27">
        <f>Inputs!J129</f>
        <v>0</v>
      </c>
      <c r="AM27" t="s">
        <v>45</v>
      </c>
      <c r="AN27">
        <f>Inputs!K129</f>
        <v>0</v>
      </c>
      <c r="AO27" t="s">
        <v>1038</v>
      </c>
      <c r="AP27">
        <f>Inputs!L129</f>
        <v>0</v>
      </c>
      <c r="AQ27" t="s">
        <v>2199</v>
      </c>
      <c r="AR27">
        <f>Inputs!D130</f>
        <v>0</v>
      </c>
      <c r="AS27" t="s">
        <v>1003</v>
      </c>
      <c r="AT27">
        <f>Inputs!E130</f>
        <v>0</v>
      </c>
      <c r="AU27" t="s">
        <v>738</v>
      </c>
      <c r="AV27">
        <f>Inputs!F130</f>
        <v>0</v>
      </c>
      <c r="AW27" t="s">
        <v>1741</v>
      </c>
      <c r="AX27">
        <f>Inputs!G130</f>
        <v>0</v>
      </c>
      <c r="AY27" t="s">
        <v>1594</v>
      </c>
      <c r="AZ27">
        <f>Inputs!I130</f>
        <v>0</v>
      </c>
      <c r="BA27" t="s">
        <v>416</v>
      </c>
      <c r="BB27">
        <f>Inputs!J130</f>
        <v>0</v>
      </c>
      <c r="BC27" t="s">
        <v>1790</v>
      </c>
      <c r="BD27">
        <f>Inputs!K130</f>
        <v>0</v>
      </c>
      <c r="BE27" t="s">
        <v>1274</v>
      </c>
      <c r="BF27">
        <f>Inputs!L130</f>
        <v>0</v>
      </c>
      <c r="BG27" t="s">
        <v>734</v>
      </c>
      <c r="BH27">
        <f>Inputs!D131</f>
        <v>0</v>
      </c>
      <c r="BI27" t="s">
        <v>1700</v>
      </c>
      <c r="BJ27">
        <f>Inputs!E131</f>
        <v>0</v>
      </c>
      <c r="BK27" t="s">
        <v>957</v>
      </c>
      <c r="BL27">
        <f>Inputs!F131</f>
        <v>0</v>
      </c>
    </row>
    <row r="28" spans="1:64" ht="12.75" customHeight="1">
      <c r="A28" t="s">
        <v>2570</v>
      </c>
      <c r="B28">
        <f>Inputs!G131</f>
        <v>0</v>
      </c>
      <c r="C28" t="s">
        <v>2186</v>
      </c>
      <c r="D28">
        <f>Inputs!I131</f>
        <v>0</v>
      </c>
      <c r="E28" t="s">
        <v>991</v>
      </c>
      <c r="F28">
        <f>Inputs!J131</f>
        <v>0</v>
      </c>
      <c r="G28" t="s">
        <v>1730</v>
      </c>
      <c r="H28">
        <f>Inputs!K131</f>
        <v>0</v>
      </c>
      <c r="I28" t="s">
        <v>639</v>
      </c>
      <c r="J28">
        <f>Inputs!L131</f>
        <v>0</v>
      </c>
      <c r="K28" t="s">
        <v>69</v>
      </c>
      <c r="L28">
        <f>Inputs!D132</f>
        <v>0</v>
      </c>
      <c r="M28" t="s">
        <v>1464</v>
      </c>
      <c r="N28">
        <f>Inputs!E132</f>
        <v>0</v>
      </c>
      <c r="O28" t="s">
        <v>1208</v>
      </c>
      <c r="P28">
        <f>Inputs!F132</f>
        <v>0</v>
      </c>
      <c r="Q28" t="s">
        <v>1006</v>
      </c>
      <c r="R28">
        <f>Inputs!G132</f>
        <v>0</v>
      </c>
      <c r="S28" t="s">
        <v>155</v>
      </c>
      <c r="T28">
        <f>Inputs!I132</f>
        <v>0</v>
      </c>
      <c r="U28" t="s">
        <v>1606</v>
      </c>
      <c r="V28">
        <f>Inputs!J132</f>
        <v>0</v>
      </c>
      <c r="W28" t="s">
        <v>360</v>
      </c>
      <c r="X28">
        <f>Inputs!K132</f>
        <v>0</v>
      </c>
      <c r="Y28" t="s">
        <v>610</v>
      </c>
      <c r="Z28">
        <f>Inputs!L132</f>
        <v>0</v>
      </c>
      <c r="AA28" t="s">
        <v>2241</v>
      </c>
      <c r="AB28">
        <f>Inputs!D133</f>
        <v>0</v>
      </c>
      <c r="AC28" t="s">
        <v>1677</v>
      </c>
      <c r="AD28">
        <f>Inputs!E133</f>
        <v>0</v>
      </c>
      <c r="AE28" t="s">
        <v>1764</v>
      </c>
      <c r="AF28">
        <f>Inputs!F133</f>
        <v>0</v>
      </c>
      <c r="AG28" t="s">
        <v>28</v>
      </c>
      <c r="AH28">
        <f>Inputs!G133</f>
        <v>0</v>
      </c>
      <c r="AI28" t="s">
        <v>660</v>
      </c>
      <c r="AJ28">
        <f>Inputs!I133</f>
        <v>0</v>
      </c>
      <c r="AK28" t="s">
        <v>2276</v>
      </c>
      <c r="AL28">
        <f>Inputs!J133</f>
        <v>0</v>
      </c>
      <c r="AM28" t="s">
        <v>171</v>
      </c>
      <c r="AN28">
        <f>Inputs!K133</f>
        <v>0</v>
      </c>
      <c r="AO28" t="s">
        <v>2308</v>
      </c>
      <c r="AP28">
        <f>Inputs!L133</f>
        <v>0</v>
      </c>
      <c r="AQ28" t="s">
        <v>309</v>
      </c>
      <c r="AR28">
        <f>Inputs!D134</f>
        <v>0</v>
      </c>
      <c r="AS28" t="s">
        <v>1688</v>
      </c>
      <c r="AT28">
        <f>Inputs!E134</f>
        <v>0</v>
      </c>
      <c r="AU28" t="s">
        <v>1420</v>
      </c>
      <c r="AV28">
        <f>Inputs!F134</f>
        <v>0</v>
      </c>
      <c r="AW28" t="s">
        <v>1946</v>
      </c>
      <c r="AX28">
        <f>Inputs!G134</f>
        <v>0</v>
      </c>
      <c r="AY28" t="s">
        <v>366</v>
      </c>
      <c r="AZ28">
        <f>Inputs!I134</f>
        <v>0</v>
      </c>
      <c r="BA28" t="s">
        <v>1348</v>
      </c>
      <c r="BB28">
        <f>Inputs!J134</f>
        <v>0</v>
      </c>
      <c r="BC28" t="s">
        <v>568</v>
      </c>
      <c r="BD28">
        <f>Inputs!K134</f>
        <v>0</v>
      </c>
      <c r="BE28" t="s">
        <v>61</v>
      </c>
      <c r="BF28">
        <f>Inputs!L134</f>
        <v>0</v>
      </c>
      <c r="BG28" t="s">
        <v>40</v>
      </c>
      <c r="BH28">
        <f>Inputs!D135</f>
        <v>0</v>
      </c>
      <c r="BI28" t="s">
        <v>1438</v>
      </c>
      <c r="BJ28">
        <f>Inputs!E135</f>
        <v>0</v>
      </c>
      <c r="BK28" t="s">
        <v>1184</v>
      </c>
      <c r="BL28">
        <f>Inputs!F135</f>
        <v>0</v>
      </c>
    </row>
    <row r="29" spans="1:64" ht="12.75" customHeight="1">
      <c r="A29" t="s">
        <v>1624</v>
      </c>
      <c r="B29">
        <f>Inputs!G135</f>
        <v>0</v>
      </c>
      <c r="C29" t="s">
        <v>198</v>
      </c>
      <c r="D29">
        <f>Inputs!I135</f>
        <v>0</v>
      </c>
      <c r="E29" t="s">
        <v>1582</v>
      </c>
      <c r="F29">
        <f>Inputs!J135</f>
        <v>0</v>
      </c>
      <c r="G29" t="s">
        <v>394</v>
      </c>
      <c r="H29">
        <f>Inputs!K135</f>
        <v>0</v>
      </c>
      <c r="I29" t="s">
        <v>2039</v>
      </c>
      <c r="J29">
        <f>Inputs!L135</f>
        <v>0</v>
      </c>
      <c r="K29" t="s">
        <v>713</v>
      </c>
      <c r="L29">
        <f>Inputs!D136</f>
        <v>0</v>
      </c>
      <c r="M29" t="s">
        <v>1651</v>
      </c>
      <c r="N29">
        <f>Inputs!E136</f>
        <v>0</v>
      </c>
      <c r="O29" t="s">
        <v>1823</v>
      </c>
      <c r="P29">
        <f>Inputs!F136</f>
        <v>0</v>
      </c>
      <c r="Q29" t="s">
        <v>22</v>
      </c>
      <c r="R29">
        <f>Inputs!G136</f>
        <v>0</v>
      </c>
      <c r="S29" t="s">
        <v>1221</v>
      </c>
      <c r="T29">
        <f>Inputs!I136</f>
        <v>0</v>
      </c>
      <c r="U29" t="s">
        <v>13</v>
      </c>
      <c r="V29">
        <f>Inputs!J136</f>
        <v>0</v>
      </c>
      <c r="W29" t="s">
        <v>1409</v>
      </c>
      <c r="X29">
        <f>Inputs!K136</f>
        <v>0</v>
      </c>
      <c r="Y29" t="s">
        <v>589</v>
      </c>
      <c r="Z29">
        <f>Inputs!L136</f>
        <v>0</v>
      </c>
      <c r="AA29" t="s">
        <v>1604</v>
      </c>
      <c r="AB29">
        <f>Inputs!D137</f>
        <v>0</v>
      </c>
      <c r="AC29" t="s">
        <v>2360</v>
      </c>
      <c r="AD29">
        <f>Inputs!E137</f>
        <v>0</v>
      </c>
      <c r="AE29" t="s">
        <v>141</v>
      </c>
      <c r="AF29">
        <f>Inputs!F137</f>
        <v>0</v>
      </c>
      <c r="AG29" t="s">
        <v>2229</v>
      </c>
      <c r="AH29">
        <f>Inputs!G137</f>
        <v>0</v>
      </c>
      <c r="AI29" t="s">
        <v>266</v>
      </c>
      <c r="AJ29">
        <f>Inputs!I137</f>
        <v>0</v>
      </c>
      <c r="AK29" t="s">
        <v>1648</v>
      </c>
      <c r="AL29">
        <f>Inputs!J137</f>
        <v>0</v>
      </c>
      <c r="AM29" t="s">
        <v>665</v>
      </c>
      <c r="AN29">
        <f>Inputs!K137</f>
        <v>0</v>
      </c>
      <c r="AO29" t="s">
        <v>258</v>
      </c>
      <c r="AP29">
        <f>Inputs!L137</f>
        <v>0</v>
      </c>
      <c r="AQ29" t="s">
        <v>1105</v>
      </c>
      <c r="AR29">
        <f>Inputs!D138</f>
        <v>0</v>
      </c>
      <c r="AS29" t="s">
        <v>1460</v>
      </c>
      <c r="AT29">
        <f>Inputs!E138</f>
        <v>0</v>
      </c>
      <c r="AU29" t="s">
        <v>1855</v>
      </c>
      <c r="AV29">
        <f>Inputs!F138</f>
        <v>0</v>
      </c>
      <c r="AW29" t="s">
        <v>2065</v>
      </c>
      <c r="AX29">
        <f>Inputs!G138</f>
        <v>0</v>
      </c>
      <c r="AY29" t="s">
        <v>2052</v>
      </c>
      <c r="AZ29">
        <f>Inputs!I138</f>
        <v>0</v>
      </c>
      <c r="BA29" t="s">
        <v>853</v>
      </c>
      <c r="BB29">
        <f>Inputs!J138</f>
        <v>0</v>
      </c>
      <c r="BC29" t="s">
        <v>2251</v>
      </c>
      <c r="BD29">
        <f>Inputs!K138</f>
        <v>0</v>
      </c>
      <c r="BE29" t="s">
        <v>1239</v>
      </c>
      <c r="BF29">
        <f>Inputs!L138</f>
        <v>0</v>
      </c>
      <c r="BG29" t="s">
        <v>1336</v>
      </c>
      <c r="BH29">
        <f>Inputs!D139</f>
        <v>0</v>
      </c>
      <c r="BI29" t="s">
        <v>125</v>
      </c>
      <c r="BJ29">
        <f>Inputs!E139</f>
        <v>0</v>
      </c>
      <c r="BK29" t="s">
        <v>2459</v>
      </c>
      <c r="BL29">
        <f>Inputs!F139</f>
        <v>0</v>
      </c>
    </row>
    <row r="30" spans="1:64" ht="12.75" customHeight="1">
      <c r="A30" t="s">
        <v>158</v>
      </c>
      <c r="B30">
        <f>Inputs!G139</f>
        <v>0</v>
      </c>
      <c r="C30" t="s">
        <v>731</v>
      </c>
      <c r="D30">
        <f>Inputs!I139</f>
        <v>0</v>
      </c>
      <c r="E30" t="s">
        <v>918</v>
      </c>
      <c r="F30">
        <f>Inputs!J139</f>
        <v>0</v>
      </c>
      <c r="G30" t="s">
        <v>911</v>
      </c>
      <c r="H30">
        <f>Inputs!K139</f>
        <v>0</v>
      </c>
      <c r="I30" t="s">
        <v>290</v>
      </c>
      <c r="J30">
        <f>Inputs!L139</f>
        <v>0</v>
      </c>
      <c r="K30" t="s">
        <v>1117</v>
      </c>
      <c r="L30">
        <f>Inputs!D140</f>
        <v>0</v>
      </c>
      <c r="M30" t="s">
        <v>2509</v>
      </c>
      <c r="N30">
        <f>Inputs!E140</f>
        <v>0</v>
      </c>
      <c r="O30" t="s">
        <v>2248</v>
      </c>
      <c r="P30">
        <f>Inputs!F140</f>
        <v>0</v>
      </c>
      <c r="Q30" t="s">
        <v>383</v>
      </c>
      <c r="R30">
        <f>Inputs!G140</f>
        <v>0</v>
      </c>
      <c r="S30" t="s">
        <v>615</v>
      </c>
      <c r="T30">
        <f>Inputs!I140</f>
        <v>0</v>
      </c>
      <c r="U30" t="s">
        <v>364</v>
      </c>
      <c r="V30">
        <f>Inputs!J140</f>
        <v>0</v>
      </c>
      <c r="W30" t="s">
        <v>791</v>
      </c>
      <c r="X30">
        <f>Inputs!K140</f>
        <v>0</v>
      </c>
      <c r="Y30" t="s">
        <v>594</v>
      </c>
      <c r="Z30">
        <f>Inputs!L140</f>
        <v>0</v>
      </c>
      <c r="AA30" t="s">
        <v>1059</v>
      </c>
      <c r="AB30">
        <f>Inputs!D141</f>
        <v>0</v>
      </c>
      <c r="AC30" t="s">
        <v>2446</v>
      </c>
      <c r="AD30">
        <f>Inputs!E141</f>
        <v>0</v>
      </c>
      <c r="AE30" t="s">
        <v>2187</v>
      </c>
      <c r="AF30">
        <f>Inputs!F141</f>
        <v>0</v>
      </c>
      <c r="AG30" t="s">
        <v>632</v>
      </c>
      <c r="AH30">
        <f>Inputs!G141</f>
        <v>0</v>
      </c>
      <c r="AI30" t="s">
        <v>55</v>
      </c>
      <c r="AJ30">
        <f>Inputs!I141</f>
        <v>0</v>
      </c>
      <c r="AK30" t="s">
        <v>1453</v>
      </c>
      <c r="AL30">
        <f>Inputs!J141</f>
        <v>0</v>
      </c>
      <c r="AM30" t="s">
        <v>263</v>
      </c>
      <c r="AN30">
        <f>Inputs!K141</f>
        <v>0</v>
      </c>
      <c r="AO30" t="s">
        <v>974</v>
      </c>
      <c r="AP30">
        <f>Inputs!L141</f>
        <v>0</v>
      </c>
      <c r="AQ30" t="s">
        <v>696</v>
      </c>
      <c r="AR30">
        <f>Inputs!D142</f>
        <v>0</v>
      </c>
      <c r="AS30" t="s">
        <v>2080</v>
      </c>
      <c r="AT30">
        <f>Inputs!E142</f>
        <v>0</v>
      </c>
      <c r="AU30" t="s">
        <v>1802</v>
      </c>
      <c r="AV30">
        <f>Inputs!F142</f>
        <v>0</v>
      </c>
      <c r="AW30" t="s">
        <v>1923</v>
      </c>
      <c r="AX30">
        <f>Inputs!G142</f>
        <v>0</v>
      </c>
      <c r="AY30" t="s">
        <v>1077</v>
      </c>
      <c r="AZ30">
        <f>Inputs!I142</f>
        <v>0</v>
      </c>
      <c r="BA30" t="s">
        <v>2462</v>
      </c>
      <c r="BB30">
        <f>Inputs!J142</f>
        <v>0</v>
      </c>
      <c r="BC30" t="s">
        <v>1255</v>
      </c>
      <c r="BD30">
        <f>Inputs!K142</f>
        <v>0</v>
      </c>
      <c r="BE30" t="s">
        <v>1937</v>
      </c>
      <c r="BF30">
        <f>Inputs!L142</f>
        <v>0</v>
      </c>
      <c r="BG30" t="s">
        <v>962</v>
      </c>
      <c r="BH30">
        <f>Inputs!D143</f>
        <v>0</v>
      </c>
      <c r="BI30" t="s">
        <v>412</v>
      </c>
      <c r="BJ30">
        <f>Inputs!E143</f>
        <v>0</v>
      </c>
      <c r="BK30" t="s">
        <v>506</v>
      </c>
      <c r="BL30">
        <f>Inputs!F143</f>
        <v>0</v>
      </c>
    </row>
    <row r="31" spans="1:64" ht="12.75" customHeight="1">
      <c r="A31" t="s">
        <v>848</v>
      </c>
      <c r="B31">
        <f>Inputs!G143</f>
        <v>0</v>
      </c>
      <c r="C31" t="s">
        <v>1296</v>
      </c>
      <c r="D31">
        <f>Inputs!I143</f>
        <v>0</v>
      </c>
      <c r="E31" t="s">
        <v>337</v>
      </c>
      <c r="F31">
        <f>Inputs!J143</f>
        <v>0</v>
      </c>
      <c r="G31" t="s">
        <v>425</v>
      </c>
      <c r="H31">
        <f>Inputs!K143</f>
        <v>0</v>
      </c>
      <c r="I31" t="s">
        <v>891</v>
      </c>
      <c r="J31">
        <f>Inputs!L143</f>
        <v>0</v>
      </c>
      <c r="K31" t="s">
        <v>2022</v>
      </c>
      <c r="L31">
        <f>Inputs!D144</f>
        <v>0</v>
      </c>
      <c r="M31" t="s">
        <v>828</v>
      </c>
      <c r="N31">
        <f>Inputs!E144</f>
        <v>0</v>
      </c>
      <c r="O31" t="s">
        <v>578</v>
      </c>
      <c r="P31">
        <f>Inputs!F144</f>
        <v>0</v>
      </c>
      <c r="Q31" t="s">
        <v>679</v>
      </c>
      <c r="R31">
        <f>Inputs!G144</f>
        <v>0</v>
      </c>
      <c r="S31" t="s">
        <v>1487</v>
      </c>
      <c r="T31">
        <f>Inputs!I144</f>
        <v>0</v>
      </c>
      <c r="U31" t="s">
        <v>12</v>
      </c>
      <c r="V31">
        <f>Inputs!J144</f>
        <v>0</v>
      </c>
      <c r="W31" t="s">
        <v>1678</v>
      </c>
      <c r="X31">
        <f>Inputs!K144</f>
        <v>0</v>
      </c>
      <c r="Y31" t="s">
        <v>460</v>
      </c>
      <c r="Z31">
        <f>Inputs!L144</f>
        <v>0</v>
      </c>
      <c r="AA31" t="s">
        <v>557</v>
      </c>
      <c r="AB31">
        <f>Inputs!D145</f>
        <v>0</v>
      </c>
      <c r="AC31" t="s">
        <v>1935</v>
      </c>
      <c r="AD31">
        <f>Inputs!E145</f>
        <v>0</v>
      </c>
      <c r="AE31" t="s">
        <v>190</v>
      </c>
      <c r="AF31">
        <f>Inputs!F145</f>
        <v>0</v>
      </c>
      <c r="AG31" t="s">
        <v>1575</v>
      </c>
      <c r="AH31">
        <f>Inputs!G145</f>
        <v>0</v>
      </c>
      <c r="AI31" t="s">
        <v>621</v>
      </c>
      <c r="AJ31">
        <f>Inputs!I145</f>
        <v>0</v>
      </c>
      <c r="AK31" t="s">
        <v>2043</v>
      </c>
      <c r="AL31">
        <f>Inputs!J145</f>
        <v>0</v>
      </c>
      <c r="AM31" t="s">
        <v>840</v>
      </c>
      <c r="AN31">
        <f>Inputs!K145</f>
        <v>0</v>
      </c>
      <c r="AO31" t="s">
        <v>814</v>
      </c>
      <c r="AP31">
        <f>Inputs!L145</f>
        <v>0</v>
      </c>
      <c r="AQ31" t="s">
        <v>537</v>
      </c>
      <c r="AR31">
        <f>Inputs!D146</f>
        <v>0</v>
      </c>
      <c r="AS31" t="s">
        <v>2328</v>
      </c>
      <c r="AT31">
        <f>Inputs!E146</f>
        <v>0</v>
      </c>
      <c r="AU31" t="s">
        <v>1631</v>
      </c>
      <c r="AV31">
        <f>Inputs!F146</f>
        <v>0</v>
      </c>
      <c r="AW31" t="s">
        <v>961</v>
      </c>
      <c r="AX31">
        <f>Inputs!G146</f>
        <v>0</v>
      </c>
      <c r="AY31" t="s">
        <v>664</v>
      </c>
      <c r="AZ31">
        <f>Inputs!I146</f>
        <v>0</v>
      </c>
      <c r="BA31" t="s">
        <v>2042</v>
      </c>
      <c r="BB31">
        <f>Inputs!J146</f>
        <v>0</v>
      </c>
      <c r="BC31" t="s">
        <v>839</v>
      </c>
      <c r="BD31">
        <f>Inputs!K146</f>
        <v>0</v>
      </c>
      <c r="BE31" t="s">
        <v>536</v>
      </c>
      <c r="BF31">
        <f>Inputs!L146</f>
        <v>0</v>
      </c>
      <c r="BG31" t="s">
        <v>806</v>
      </c>
      <c r="BH31">
        <f>Inputs!D147</f>
        <v>0</v>
      </c>
      <c r="BI31" t="s">
        <v>2205</v>
      </c>
      <c r="BJ31">
        <f>Inputs!E147</f>
        <v>0</v>
      </c>
      <c r="BK31" t="s">
        <v>1927</v>
      </c>
      <c r="BL31">
        <f>Inputs!F147</f>
        <v>0</v>
      </c>
    </row>
    <row r="32" spans="1:64" ht="12.75" customHeight="1">
      <c r="A32" t="s">
        <v>23</v>
      </c>
      <c r="B32">
        <f>Inputs!G147</f>
        <v>0</v>
      </c>
      <c r="C32" t="s">
        <v>2184</v>
      </c>
      <c r="D32">
        <f>Inputs!I147</f>
        <v>0</v>
      </c>
      <c r="E32" t="s">
        <v>990</v>
      </c>
      <c r="F32">
        <f>Inputs!J147</f>
        <v>0</v>
      </c>
      <c r="G32" t="s">
        <v>2370</v>
      </c>
      <c r="H32">
        <f>Inputs!K147</f>
        <v>0</v>
      </c>
      <c r="I32" t="s">
        <v>1754</v>
      </c>
      <c r="J32">
        <f>Inputs!L147</f>
        <v>0</v>
      </c>
      <c r="K32" t="s">
        <v>862</v>
      </c>
      <c r="L32">
        <f>Inputs!D148</f>
        <v>0</v>
      </c>
      <c r="M32" t="s">
        <v>932</v>
      </c>
      <c r="N32">
        <f>Inputs!E148</f>
        <v>0</v>
      </c>
      <c r="O32" t="s">
        <v>1982</v>
      </c>
      <c r="P32">
        <f>Inputs!F148</f>
        <v>0</v>
      </c>
      <c r="Q32" t="s">
        <v>2140</v>
      </c>
      <c r="R32">
        <f>Inputs!G148</f>
        <v>0</v>
      </c>
      <c r="S32" t="s">
        <v>1647</v>
      </c>
      <c r="T32">
        <f>Inputs!I148</f>
        <v>0</v>
      </c>
      <c r="U32" t="s">
        <v>468</v>
      </c>
      <c r="V32">
        <f>Inputs!J148</f>
        <v>0</v>
      </c>
      <c r="W32" t="s">
        <v>669</v>
      </c>
      <c r="X32">
        <f>Inputs!K148</f>
        <v>0</v>
      </c>
      <c r="Y32" t="s">
        <v>546</v>
      </c>
      <c r="Z32">
        <f>Inputs!L148</f>
        <v>0</v>
      </c>
      <c r="AA32" t="s">
        <v>2162</v>
      </c>
      <c r="AB32">
        <f>Inputs!D149</f>
        <v>0</v>
      </c>
      <c r="AC32" t="s">
        <v>970</v>
      </c>
      <c r="AD32">
        <f>Inputs!E149</f>
        <v>0</v>
      </c>
      <c r="AE32" t="s">
        <v>700</v>
      </c>
      <c r="AF32">
        <f>Inputs!F149</f>
        <v>0</v>
      </c>
      <c r="AG32" t="s">
        <v>446</v>
      </c>
      <c r="AH32">
        <f>Inputs!G149</f>
        <v>0</v>
      </c>
      <c r="AI32" t="s">
        <v>914</v>
      </c>
      <c r="AJ32">
        <f>Inputs!I149</f>
        <v>0</v>
      </c>
      <c r="AK32" t="s">
        <v>668</v>
      </c>
      <c r="AL32">
        <f>Inputs!J149</f>
        <v>0</v>
      </c>
      <c r="AM32" t="s">
        <v>126</v>
      </c>
      <c r="AN32">
        <f>Inputs!K149</f>
        <v>0</v>
      </c>
      <c r="AO32" t="s">
        <v>2173</v>
      </c>
      <c r="AP32">
        <f>Inputs!L149</f>
        <v>0</v>
      </c>
      <c r="AQ32" t="s">
        <v>1591</v>
      </c>
      <c r="AR32">
        <f>Inputs!D150</f>
        <v>0</v>
      </c>
      <c r="AS32" t="s">
        <v>413</v>
      </c>
      <c r="AT32">
        <f>Inputs!E150</f>
        <v>0</v>
      </c>
      <c r="AU32" t="s">
        <v>123</v>
      </c>
      <c r="AV32">
        <f>Inputs!F150</f>
        <v>0</v>
      </c>
      <c r="AW32" t="s">
        <v>605</v>
      </c>
      <c r="AX32">
        <f>Inputs!G150</f>
        <v>0</v>
      </c>
      <c r="AY32" t="s">
        <v>1289</v>
      </c>
      <c r="AZ32">
        <f>Inputs!I150</f>
        <v>0</v>
      </c>
      <c r="BA32" t="s">
        <v>80</v>
      </c>
      <c r="BB32">
        <f>Inputs!J150</f>
        <v>0</v>
      </c>
      <c r="BC32" t="s">
        <v>1471</v>
      </c>
      <c r="BD32">
        <f>Inputs!K150</f>
        <v>0</v>
      </c>
      <c r="BE32" t="s">
        <v>2101</v>
      </c>
      <c r="BF32">
        <f>Inputs!L150</f>
        <v>0</v>
      </c>
      <c r="BG32" t="s">
        <v>285</v>
      </c>
      <c r="BH32">
        <f>Inputs!D151</f>
        <v>0</v>
      </c>
      <c r="BI32" t="s">
        <v>1670</v>
      </c>
      <c r="BJ32">
        <f>Inputs!E151</f>
        <v>0</v>
      </c>
      <c r="BK32" t="s">
        <v>1347</v>
      </c>
      <c r="BL32">
        <f>Inputs!F151</f>
        <v>0</v>
      </c>
    </row>
    <row r="33" spans="1:64" ht="12.75" customHeight="1">
      <c r="A33" t="s">
        <v>2344</v>
      </c>
      <c r="B33">
        <f>Inputs!G151</f>
        <v>0</v>
      </c>
      <c r="C33" t="s">
        <v>2253</v>
      </c>
      <c r="D33">
        <f>Inputs!I151</f>
        <v>0</v>
      </c>
      <c r="E33" t="s">
        <v>1045</v>
      </c>
      <c r="F33">
        <f>Inputs!J151</f>
        <v>0</v>
      </c>
      <c r="G33" t="s">
        <v>2425</v>
      </c>
      <c r="H33">
        <f>Inputs!K151</f>
        <v>0</v>
      </c>
      <c r="I33" t="s">
        <v>909</v>
      </c>
      <c r="J33">
        <f>Inputs!L151</f>
        <v>0</v>
      </c>
      <c r="K33" t="s">
        <v>2546</v>
      </c>
      <c r="L33">
        <f>Inputs!D152</f>
        <v>0</v>
      </c>
      <c r="M33" t="s">
        <v>1374</v>
      </c>
      <c r="N33">
        <f>Inputs!E152</f>
        <v>0</v>
      </c>
      <c r="O33" t="s">
        <v>1114</v>
      </c>
      <c r="P33">
        <f>Inputs!F152</f>
        <v>0</v>
      </c>
      <c r="Q33" t="s">
        <v>2230</v>
      </c>
      <c r="R33">
        <f>Inputs!G152</f>
        <v>0</v>
      </c>
      <c r="S33" t="s">
        <v>2436</v>
      </c>
      <c r="T33">
        <f>Inputs!I152</f>
        <v>0</v>
      </c>
      <c r="U33" t="s">
        <v>51</v>
      </c>
      <c r="V33">
        <f>Inputs!J152</f>
        <v>0</v>
      </c>
      <c r="W33" t="s">
        <v>567</v>
      </c>
      <c r="X33">
        <f>Inputs!K152</f>
        <v>0</v>
      </c>
      <c r="Y33" t="s">
        <v>1701</v>
      </c>
      <c r="Z33">
        <f>Inputs!L152</f>
        <v>0</v>
      </c>
      <c r="AA33" t="s">
        <v>2113</v>
      </c>
      <c r="AB33">
        <f>Inputs!D153</f>
        <v>0</v>
      </c>
      <c r="AC33" t="s">
        <v>1548</v>
      </c>
      <c r="AD33">
        <f>Inputs!E153</f>
        <v>0</v>
      </c>
      <c r="AE33" t="s">
        <v>1635</v>
      </c>
      <c r="AF33">
        <f>Inputs!F153</f>
        <v>0</v>
      </c>
      <c r="AG33" t="s">
        <v>1078</v>
      </c>
      <c r="AH33">
        <f>Inputs!G153</f>
        <v>0</v>
      </c>
      <c r="AI33" t="s">
        <v>2392</v>
      </c>
      <c r="AJ33">
        <f>Inputs!I153</f>
        <v>0</v>
      </c>
      <c r="AK33" t="s">
        <v>855</v>
      </c>
      <c r="AL33">
        <f>Inputs!J153</f>
        <v>0</v>
      </c>
      <c r="AM33" t="s">
        <v>1925</v>
      </c>
      <c r="AN33">
        <f>Inputs!K153</f>
        <v>0</v>
      </c>
      <c r="AO33" t="s">
        <v>1907</v>
      </c>
      <c r="AP33">
        <f>Inputs!L153</f>
        <v>0</v>
      </c>
      <c r="AQ33" t="s">
        <v>1154</v>
      </c>
      <c r="AR33">
        <f>Inputs!D154</f>
        <v>0</v>
      </c>
      <c r="AS33" t="s">
        <v>129</v>
      </c>
      <c r="AT33">
        <f>Inputs!E154</f>
        <v>0</v>
      </c>
      <c r="AU33" t="s">
        <v>2463</v>
      </c>
      <c r="AV33">
        <f>Inputs!F154</f>
        <v>0</v>
      </c>
      <c r="AW33" t="s">
        <v>1419</v>
      </c>
      <c r="AX33">
        <f>Inputs!G154</f>
        <v>0</v>
      </c>
      <c r="AY33" t="s">
        <v>751</v>
      </c>
      <c r="AZ33">
        <f>Inputs!I154</f>
        <v>0</v>
      </c>
      <c r="BA33" t="s">
        <v>2139</v>
      </c>
      <c r="BB33">
        <f>Inputs!J154</f>
        <v>0</v>
      </c>
      <c r="BC33" t="s">
        <v>939</v>
      </c>
      <c r="BD33">
        <f>Inputs!K154</f>
        <v>0</v>
      </c>
      <c r="BE33" t="s">
        <v>1162</v>
      </c>
      <c r="BF33">
        <f>Inputs!L154</f>
        <v>0</v>
      </c>
      <c r="BG33" t="s">
        <v>2498</v>
      </c>
      <c r="BH33">
        <f>Inputs!D155</f>
        <v>0</v>
      </c>
      <c r="BI33" t="s">
        <v>1294</v>
      </c>
      <c r="BJ33">
        <f>Inputs!E155</f>
        <v>0</v>
      </c>
      <c r="BK33" t="s">
        <v>1035</v>
      </c>
      <c r="BL33">
        <f>Inputs!F155</f>
        <v>0</v>
      </c>
    </row>
    <row r="34" spans="1:64" ht="12.75" customHeight="1">
      <c r="A34" t="s">
        <v>2487</v>
      </c>
      <c r="B34">
        <f>Inputs!G155</f>
        <v>0</v>
      </c>
      <c r="C34" t="s">
        <v>2180</v>
      </c>
      <c r="D34">
        <f>Inputs!I155</f>
        <v>0</v>
      </c>
      <c r="E34" t="s">
        <v>989</v>
      </c>
      <c r="F34">
        <f>Inputs!J155</f>
        <v>0</v>
      </c>
      <c r="G34" t="s">
        <v>2367</v>
      </c>
      <c r="H34">
        <f>Inputs!K155</f>
        <v>0</v>
      </c>
      <c r="I34" t="s">
        <v>1012</v>
      </c>
      <c r="J34">
        <f>Inputs!L155</f>
        <v>0</v>
      </c>
      <c r="K34" t="s">
        <v>2423</v>
      </c>
      <c r="L34">
        <f>Inputs!D156</f>
        <v>0</v>
      </c>
      <c r="M34" t="s">
        <v>1224</v>
      </c>
      <c r="N34">
        <f>Inputs!E156</f>
        <v>0</v>
      </c>
      <c r="O34" t="s">
        <v>968</v>
      </c>
      <c r="P34">
        <f>Inputs!F156</f>
        <v>0</v>
      </c>
      <c r="Q34" t="s">
        <v>2131</v>
      </c>
      <c r="R34">
        <f>Inputs!G156</f>
        <v>0</v>
      </c>
      <c r="S34" t="s">
        <v>843</v>
      </c>
      <c r="T34">
        <f>Inputs!I156</f>
        <v>0</v>
      </c>
      <c r="U34" t="s">
        <v>1993</v>
      </c>
      <c r="V34">
        <f>Inputs!J156</f>
        <v>0</v>
      </c>
      <c r="W34" t="s">
        <v>1034</v>
      </c>
      <c r="X34">
        <f>Inputs!K156</f>
        <v>0</v>
      </c>
      <c r="Y34" t="s">
        <v>2011</v>
      </c>
      <c r="Z34">
        <f>Inputs!L156</f>
        <v>0</v>
      </c>
      <c r="AA34" t="s">
        <v>1263</v>
      </c>
      <c r="AB34">
        <f>Inputs!D157</f>
        <v>0</v>
      </c>
      <c r="AC34" t="s">
        <v>1340</v>
      </c>
      <c r="AD34">
        <f>Inputs!E157</f>
        <v>0</v>
      </c>
      <c r="AE34" t="s">
        <v>2397</v>
      </c>
      <c r="AF34">
        <f>Inputs!F157</f>
        <v>0</v>
      </c>
      <c r="AG34" t="s">
        <v>971</v>
      </c>
      <c r="AH34">
        <f>Inputs!G157</f>
        <v>0</v>
      </c>
      <c r="AI34" t="s">
        <v>238</v>
      </c>
      <c r="AJ34">
        <f>Inputs!I157</f>
        <v>0</v>
      </c>
      <c r="AK34" t="s">
        <v>1610</v>
      </c>
      <c r="AL34">
        <f>Inputs!J157</f>
        <v>0</v>
      </c>
      <c r="AM34" t="s">
        <v>430</v>
      </c>
      <c r="AN34">
        <f>Inputs!K157</f>
        <v>0</v>
      </c>
      <c r="AO34" t="s">
        <v>786</v>
      </c>
      <c r="AP34">
        <f>Inputs!L157</f>
        <v>0</v>
      </c>
      <c r="AQ34" t="s">
        <v>2576</v>
      </c>
      <c r="AR34">
        <f>Inputs!D158</f>
        <v>0</v>
      </c>
      <c r="AS34" t="s">
        <v>162</v>
      </c>
      <c r="AT34">
        <f>Inputs!E158</f>
        <v>0</v>
      </c>
      <c r="AU34" t="s">
        <v>2001</v>
      </c>
      <c r="AV34">
        <f>Inputs!F158</f>
        <v>0</v>
      </c>
      <c r="AW34" t="s">
        <v>1889</v>
      </c>
      <c r="AX34">
        <f>Inputs!G158</f>
        <v>0</v>
      </c>
      <c r="AY34" t="s">
        <v>259</v>
      </c>
      <c r="AZ34">
        <f>Inputs!I158</f>
        <v>0</v>
      </c>
      <c r="BA34" t="s">
        <v>1637</v>
      </c>
      <c r="BB34">
        <f>Inputs!J158</f>
        <v>0</v>
      </c>
      <c r="BC34" t="s">
        <v>457</v>
      </c>
      <c r="BD34">
        <f>Inputs!K158</f>
        <v>0</v>
      </c>
      <c r="BE34" t="s">
        <v>7</v>
      </c>
      <c r="BF34">
        <f>Inputs!L158</f>
        <v>0</v>
      </c>
      <c r="BG34" t="s">
        <v>1355</v>
      </c>
      <c r="BH34">
        <f>Inputs!D159</f>
        <v>0</v>
      </c>
      <c r="BI34" t="s">
        <v>147</v>
      </c>
      <c r="BJ34">
        <f>Inputs!E159</f>
        <v>0</v>
      </c>
      <c r="BK34" t="s">
        <v>2482</v>
      </c>
      <c r="BL34">
        <f>Inputs!F159</f>
        <v>0</v>
      </c>
    </row>
    <row r="35" spans="1:64" ht="12.75" customHeight="1">
      <c r="A35" t="s">
        <v>1657</v>
      </c>
      <c r="B35">
        <f>Inputs!G159</f>
        <v>0</v>
      </c>
      <c r="C35" t="s">
        <v>725</v>
      </c>
      <c r="D35">
        <f>Inputs!I159</f>
        <v>0</v>
      </c>
      <c r="E35" t="s">
        <v>2109</v>
      </c>
      <c r="F35">
        <f>Inputs!J159</f>
        <v>0</v>
      </c>
      <c r="G35" t="s">
        <v>906</v>
      </c>
      <c r="H35">
        <f>Inputs!K159</f>
        <v>0</v>
      </c>
      <c r="I35" t="s">
        <v>2602</v>
      </c>
      <c r="J35">
        <f>Inputs!L159</f>
        <v>0</v>
      </c>
      <c r="K35" t="s">
        <v>533</v>
      </c>
      <c r="L35">
        <f>Inputs!D160</f>
        <v>0</v>
      </c>
      <c r="M35" t="s">
        <v>1906</v>
      </c>
      <c r="N35">
        <f>Inputs!E160</f>
        <v>0</v>
      </c>
      <c r="O35" t="s">
        <v>1628</v>
      </c>
      <c r="P35">
        <f>Inputs!F160</f>
        <v>0</v>
      </c>
      <c r="Q35" t="s">
        <v>1558</v>
      </c>
      <c r="R35">
        <f>Inputs!G160</f>
        <v>0</v>
      </c>
      <c r="S35" t="s">
        <v>566</v>
      </c>
      <c r="T35">
        <f>Inputs!I160</f>
        <v>0</v>
      </c>
      <c r="U35" t="s">
        <v>97</v>
      </c>
      <c r="V35">
        <f>Inputs!J160</f>
        <v>0</v>
      </c>
      <c r="W35" t="s">
        <v>1489</v>
      </c>
      <c r="X35">
        <f>Inputs!K160</f>
        <v>0</v>
      </c>
      <c r="Y35" t="s">
        <v>752</v>
      </c>
      <c r="Z35">
        <f>Inputs!L160</f>
        <v>0</v>
      </c>
      <c r="AA35" t="s">
        <v>2544</v>
      </c>
      <c r="AB35">
        <f>Inputs!D161</f>
        <v>0</v>
      </c>
      <c r="AC35" t="s">
        <v>1338</v>
      </c>
      <c r="AD35">
        <f>Inputs!E161</f>
        <v>0</v>
      </c>
      <c r="AE35" t="s">
        <v>1075</v>
      </c>
      <c r="AF35">
        <f>Inputs!F161</f>
        <v>0</v>
      </c>
      <c r="AG35" t="s">
        <v>2293</v>
      </c>
      <c r="AH35">
        <f>Inputs!G161</f>
        <v>0</v>
      </c>
      <c r="AI35" t="s">
        <v>864</v>
      </c>
      <c r="AJ35">
        <f>Inputs!I161</f>
        <v>0</v>
      </c>
      <c r="AK35" t="s">
        <v>2262</v>
      </c>
      <c r="AL35">
        <f>Inputs!J161</f>
        <v>0</v>
      </c>
      <c r="AM35" t="s">
        <v>2128</v>
      </c>
      <c r="AN35">
        <f>Inputs!K161</f>
        <v>0</v>
      </c>
      <c r="AO35" t="s">
        <v>2088</v>
      </c>
      <c r="AP35">
        <f>Inputs!L161</f>
        <v>0</v>
      </c>
      <c r="AQ35" t="s">
        <v>723</v>
      </c>
      <c r="AR35">
        <f>Inputs!D162</f>
        <v>0</v>
      </c>
      <c r="AS35" t="s">
        <v>2107</v>
      </c>
      <c r="AT35">
        <f>Inputs!E162</f>
        <v>0</v>
      </c>
      <c r="AU35" t="s">
        <v>1836</v>
      </c>
      <c r="AV35">
        <f>Inputs!F162</f>
        <v>0</v>
      </c>
      <c r="AW35" t="s">
        <v>1366</v>
      </c>
      <c r="AX35">
        <f>Inputs!G162</f>
        <v>0</v>
      </c>
      <c r="AY35" t="s">
        <v>348</v>
      </c>
      <c r="AZ35">
        <f>Inputs!I162</f>
        <v>0</v>
      </c>
      <c r="BA35" t="s">
        <v>1734</v>
      </c>
      <c r="BB35">
        <f>Inputs!J162</f>
        <v>0</v>
      </c>
      <c r="BC35" t="s">
        <v>554</v>
      </c>
      <c r="BD35">
        <f>Inputs!K162</f>
        <v>0</v>
      </c>
      <c r="BE35" t="s">
        <v>993</v>
      </c>
      <c r="BF35">
        <f>Inputs!L162</f>
        <v>0</v>
      </c>
      <c r="BG35" t="s">
        <v>230</v>
      </c>
      <c r="BH35">
        <f>Inputs!D163</f>
        <v>0</v>
      </c>
      <c r="BI35" t="s">
        <v>2281</v>
      </c>
      <c r="BJ35">
        <f>Inputs!E163</f>
        <v>0</v>
      </c>
      <c r="BK35" t="s">
        <v>2357</v>
      </c>
      <c r="BL35">
        <f>Inputs!F163</f>
        <v>0</v>
      </c>
    </row>
    <row r="36" spans="1:64" ht="12.75" customHeight="1">
      <c r="A36" t="s">
        <v>98</v>
      </c>
      <c r="B36">
        <f>Inputs!G163</f>
        <v>0</v>
      </c>
      <c r="C36" t="s">
        <v>2420</v>
      </c>
      <c r="D36">
        <f>Inputs!I163</f>
        <v>0</v>
      </c>
      <c r="E36" t="s">
        <v>1879</v>
      </c>
      <c r="F36">
        <f>Inputs!J163</f>
        <v>0</v>
      </c>
      <c r="G36" t="s">
        <v>1431</v>
      </c>
      <c r="H36">
        <f>Inputs!K163</f>
        <v>0</v>
      </c>
      <c r="I36" t="s">
        <v>593</v>
      </c>
      <c r="J36">
        <f>Inputs!L163</f>
        <v>0</v>
      </c>
      <c r="K36" t="s">
        <v>474</v>
      </c>
      <c r="L36">
        <f>Inputs!D164</f>
        <v>0</v>
      </c>
      <c r="M36" t="s">
        <v>1857</v>
      </c>
      <c r="N36">
        <f>Inputs!E164</f>
        <v>0</v>
      </c>
      <c r="O36" t="s">
        <v>1573</v>
      </c>
      <c r="P36">
        <f>Inputs!F164</f>
        <v>0</v>
      </c>
      <c r="Q36" t="s">
        <v>770</v>
      </c>
      <c r="R36">
        <f>Inputs!G164</f>
        <v>0</v>
      </c>
      <c r="S36" t="s">
        <v>2135</v>
      </c>
      <c r="T36">
        <f>Inputs!I164</f>
        <v>0</v>
      </c>
      <c r="U36" t="s">
        <v>475</v>
      </c>
      <c r="V36">
        <f>Inputs!J164</f>
        <v>0</v>
      </c>
      <c r="W36" t="s">
        <v>1848</v>
      </c>
      <c r="X36">
        <f>Inputs!K164</f>
        <v>0</v>
      </c>
      <c r="Y36" t="s">
        <v>1539</v>
      </c>
      <c r="Z36">
        <f>Inputs!L164</f>
        <v>0</v>
      </c>
      <c r="AA36" t="s">
        <v>1649</v>
      </c>
      <c r="AB36">
        <f>Inputs!D165</f>
        <v>0</v>
      </c>
      <c r="AC36" t="s">
        <v>1634</v>
      </c>
      <c r="AD36">
        <f>Inputs!E165</f>
        <v>0</v>
      </c>
      <c r="AE36" t="s">
        <v>188</v>
      </c>
      <c r="AF36">
        <f>Inputs!F165</f>
        <v>0</v>
      </c>
      <c r="AG36" t="s">
        <v>1308</v>
      </c>
      <c r="AH36">
        <f>Inputs!G165</f>
        <v>0</v>
      </c>
      <c r="AI36" t="s">
        <v>1653</v>
      </c>
      <c r="AJ36">
        <f>Inputs!I165</f>
        <v>0</v>
      </c>
      <c r="AK36" t="s">
        <v>479</v>
      </c>
      <c r="AL36">
        <f>Inputs!J165</f>
        <v>0</v>
      </c>
      <c r="AM36" t="s">
        <v>1850</v>
      </c>
      <c r="AN36">
        <f>Inputs!K165</f>
        <v>0</v>
      </c>
      <c r="AO36" t="s">
        <v>382</v>
      </c>
      <c r="AP36">
        <f>Inputs!L165</f>
        <v>0</v>
      </c>
      <c r="AQ36" t="s">
        <v>461</v>
      </c>
      <c r="AR36">
        <f>Inputs!D166</f>
        <v>0</v>
      </c>
      <c r="AS36" t="s">
        <v>2466</v>
      </c>
      <c r="AT36">
        <f>Inputs!E166</f>
        <v>0</v>
      </c>
      <c r="AU36" t="s">
        <v>2208</v>
      </c>
      <c r="AV36">
        <f>Inputs!F166</f>
        <v>0</v>
      </c>
      <c r="AW36" t="s">
        <v>2323</v>
      </c>
      <c r="AX36">
        <f>Inputs!G166</f>
        <v>0</v>
      </c>
      <c r="AY36" t="s">
        <v>1130</v>
      </c>
      <c r="AZ36">
        <f>Inputs!I166</f>
        <v>0</v>
      </c>
      <c r="BA36" t="s">
        <v>2523</v>
      </c>
      <c r="BB36">
        <f>Inputs!J166</f>
        <v>0</v>
      </c>
      <c r="BC36" t="s">
        <v>2269</v>
      </c>
      <c r="BD36">
        <f>Inputs!K166</f>
        <v>0</v>
      </c>
      <c r="BE36" t="s">
        <v>2529</v>
      </c>
      <c r="BF36">
        <f>Inputs!L166</f>
        <v>0</v>
      </c>
      <c r="BG36" t="s">
        <v>1928</v>
      </c>
      <c r="BH36">
        <f>Inputs!D167</f>
        <v>0</v>
      </c>
      <c r="BI36" t="s">
        <v>709</v>
      </c>
      <c r="BJ36">
        <f>Inputs!E167</f>
        <v>0</v>
      </c>
      <c r="BK36" t="s">
        <v>473</v>
      </c>
      <c r="BL36">
        <f>Inputs!F167</f>
        <v>0</v>
      </c>
    </row>
    <row r="37" spans="1:64" ht="12.75" customHeight="1">
      <c r="A37" t="s">
        <v>740</v>
      </c>
      <c r="B37">
        <f>Inputs!G167</f>
        <v>0</v>
      </c>
      <c r="C37" t="s">
        <v>1832</v>
      </c>
      <c r="D37">
        <f>Inputs!I167</f>
        <v>0</v>
      </c>
      <c r="E37" t="s">
        <v>653</v>
      </c>
      <c r="F37">
        <f>Inputs!J167</f>
        <v>0</v>
      </c>
      <c r="G37" t="s">
        <v>2024</v>
      </c>
      <c r="H37">
        <f>Inputs!K167</f>
        <v>0</v>
      </c>
      <c r="I37" t="s">
        <v>1217</v>
      </c>
      <c r="J37">
        <f>Inputs!L167</f>
        <v>0</v>
      </c>
      <c r="K37" t="s">
        <v>1878</v>
      </c>
      <c r="L37">
        <f>Inputs!D168</f>
        <v>0</v>
      </c>
      <c r="M37" t="s">
        <v>690</v>
      </c>
      <c r="N37">
        <f>Inputs!E168</f>
        <v>0</v>
      </c>
      <c r="O37" t="s">
        <v>1663</v>
      </c>
      <c r="P37">
        <f>Inputs!F168</f>
        <v>0</v>
      </c>
      <c r="Q37" t="s">
        <v>1040</v>
      </c>
      <c r="R37">
        <f>Inputs!G168</f>
        <v>0</v>
      </c>
      <c r="S37" t="s">
        <v>1892</v>
      </c>
      <c r="T37">
        <f>Inputs!I168</f>
        <v>0</v>
      </c>
      <c r="U37" t="s">
        <v>1636</v>
      </c>
      <c r="V37">
        <f>Inputs!J168</f>
        <v>0</v>
      </c>
      <c r="W37" t="s">
        <v>456</v>
      </c>
      <c r="X37">
        <f>Inputs!K168</f>
        <v>0</v>
      </c>
      <c r="Y37" t="s">
        <v>634</v>
      </c>
      <c r="Z37">
        <f>Inputs!L168</f>
        <v>0</v>
      </c>
      <c r="AA37" t="s">
        <v>2283</v>
      </c>
      <c r="AB37">
        <f>Inputs!D169</f>
        <v>0</v>
      </c>
      <c r="AC37" t="s">
        <v>1088</v>
      </c>
      <c r="AD37">
        <f>Inputs!E169</f>
        <v>0</v>
      </c>
      <c r="AE37" t="s">
        <v>1376</v>
      </c>
      <c r="AF37">
        <f>Inputs!F169</f>
        <v>0</v>
      </c>
      <c r="AG37" t="s">
        <v>706</v>
      </c>
      <c r="AH37">
        <f>Inputs!G169</f>
        <v>0</v>
      </c>
      <c r="AI37" t="s">
        <v>759</v>
      </c>
      <c r="AJ37">
        <f>Inputs!I169</f>
        <v>0</v>
      </c>
      <c r="AK37" t="s">
        <v>2152</v>
      </c>
      <c r="AL37">
        <f>Inputs!J169</f>
        <v>0</v>
      </c>
      <c r="AM37" t="s">
        <v>952</v>
      </c>
      <c r="AN37">
        <f>Inputs!K169</f>
        <v>0</v>
      </c>
      <c r="AO37" t="s">
        <v>1277</v>
      </c>
      <c r="AP37">
        <f>Inputs!L169</f>
        <v>0</v>
      </c>
      <c r="AQ37" t="s">
        <v>538</v>
      </c>
      <c r="AR37">
        <f>Inputs!D170</f>
        <v>0</v>
      </c>
      <c r="AS37" t="s">
        <v>1913</v>
      </c>
      <c r="AT37">
        <f>Inputs!E170</f>
        <v>0</v>
      </c>
      <c r="AU37" t="s">
        <v>1428</v>
      </c>
      <c r="AV37">
        <f>Inputs!F170</f>
        <v>0</v>
      </c>
      <c r="AW37" t="s">
        <v>1174</v>
      </c>
      <c r="AX37">
        <f>Inputs!G170</f>
        <v>0</v>
      </c>
      <c r="AY37" t="s">
        <v>1156</v>
      </c>
      <c r="AZ37">
        <f>Inputs!I170</f>
        <v>0</v>
      </c>
      <c r="BA37" t="s">
        <v>2554</v>
      </c>
      <c r="BB37">
        <f>Inputs!J170</f>
        <v>0</v>
      </c>
      <c r="BC37" t="s">
        <v>1342</v>
      </c>
      <c r="BD37">
        <f>Inputs!K170</f>
        <v>0</v>
      </c>
      <c r="BE37" t="s">
        <v>485</v>
      </c>
      <c r="BF37">
        <f>Inputs!L170</f>
        <v>0</v>
      </c>
      <c r="BG37" t="s">
        <v>1100</v>
      </c>
      <c r="BH37">
        <f>Inputs!D171</f>
        <v>0</v>
      </c>
      <c r="BI37" t="s">
        <v>2484</v>
      </c>
      <c r="BJ37">
        <f>Inputs!E171</f>
        <v>0</v>
      </c>
      <c r="BK37" t="s">
        <v>2223</v>
      </c>
      <c r="BL37">
        <f>Inputs!F171</f>
        <v>0</v>
      </c>
    </row>
    <row r="38" spans="1:64" ht="12.75" customHeight="1">
      <c r="A38" t="s">
        <v>1520</v>
      </c>
      <c r="B38">
        <f>Inputs!G171</f>
        <v>0</v>
      </c>
      <c r="C38" t="s">
        <v>1136</v>
      </c>
      <c r="D38">
        <f>Inputs!I171</f>
        <v>0</v>
      </c>
      <c r="E38" t="s">
        <v>2527</v>
      </c>
      <c r="F38">
        <f>Inputs!J171</f>
        <v>0</v>
      </c>
      <c r="G38" t="s">
        <v>1317</v>
      </c>
      <c r="H38">
        <f>Inputs!K171</f>
        <v>0</v>
      </c>
      <c r="I38" t="s">
        <v>1969</v>
      </c>
      <c r="J38">
        <f>Inputs!L171</f>
        <v>0</v>
      </c>
      <c r="K38" t="s">
        <v>966</v>
      </c>
      <c r="L38">
        <f>Inputs!D172</f>
        <v>0</v>
      </c>
      <c r="M38" t="s">
        <v>2352</v>
      </c>
      <c r="N38">
        <f>Inputs!E172</f>
        <v>0</v>
      </c>
      <c r="O38" t="s">
        <v>2082</v>
      </c>
      <c r="P38">
        <f>Inputs!F172</f>
        <v>0</v>
      </c>
      <c r="Q38" t="s">
        <v>1235</v>
      </c>
      <c r="R38">
        <f>Inputs!G172</f>
        <v>0</v>
      </c>
      <c r="S38" t="s">
        <v>2567</v>
      </c>
      <c r="T38">
        <f>Inputs!I172</f>
        <v>0</v>
      </c>
      <c r="U38" t="s">
        <v>1361</v>
      </c>
      <c r="V38">
        <f>Inputs!J172</f>
        <v>0</v>
      </c>
      <c r="W38" t="s">
        <v>145</v>
      </c>
      <c r="X38">
        <f>Inputs!K172</f>
        <v>0</v>
      </c>
      <c r="Y38" t="s">
        <v>1897</v>
      </c>
      <c r="Z38">
        <f>Inputs!L172</f>
        <v>0</v>
      </c>
      <c r="AA38" t="s">
        <v>2432</v>
      </c>
      <c r="AB38">
        <f>Inputs!D173</f>
        <v>0</v>
      </c>
      <c r="AC38" t="s">
        <v>1893</v>
      </c>
      <c r="AD38">
        <f>Inputs!E173</f>
        <v>0</v>
      </c>
      <c r="AE38" t="s">
        <v>613</v>
      </c>
      <c r="AF38">
        <f>Inputs!F173</f>
        <v>0</v>
      </c>
      <c r="AG38" t="s">
        <v>451</v>
      </c>
      <c r="AH38">
        <f>Inputs!G173</f>
        <v>0</v>
      </c>
      <c r="AI38" t="s">
        <v>2105</v>
      </c>
      <c r="AJ38">
        <f>Inputs!I173</f>
        <v>0</v>
      </c>
      <c r="AK38" t="s">
        <v>1540</v>
      </c>
      <c r="AL38">
        <f>Inputs!J173</f>
        <v>0</v>
      </c>
      <c r="AM38" t="s">
        <v>1625</v>
      </c>
      <c r="AN38">
        <f>Inputs!K173</f>
        <v>0</v>
      </c>
      <c r="AO38" t="s">
        <v>402</v>
      </c>
      <c r="AP38">
        <f>Inputs!L173</f>
        <v>0</v>
      </c>
      <c r="AQ38" t="s">
        <v>305</v>
      </c>
      <c r="AR38">
        <f>Inputs!D174</f>
        <v>0</v>
      </c>
      <c r="AS38" t="s">
        <v>1684</v>
      </c>
      <c r="AT38">
        <f>Inputs!E174</f>
        <v>0</v>
      </c>
      <c r="AU38" t="s">
        <v>1415</v>
      </c>
      <c r="AV38">
        <f>Inputs!F174</f>
        <v>0</v>
      </c>
      <c r="AW38" t="s">
        <v>1230</v>
      </c>
      <c r="AX38">
        <f>Inputs!G174</f>
        <v>0</v>
      </c>
      <c r="AY38" t="s">
        <v>77</v>
      </c>
      <c r="AZ38">
        <f>Inputs!I174</f>
        <v>0</v>
      </c>
      <c r="BA38" t="s">
        <v>449</v>
      </c>
      <c r="BB38">
        <f>Inputs!J174</f>
        <v>0</v>
      </c>
      <c r="BC38" t="s">
        <v>1821</v>
      </c>
      <c r="BD38">
        <f>Inputs!K174</f>
        <v>0</v>
      </c>
      <c r="BE38" t="s">
        <v>293</v>
      </c>
      <c r="BF38">
        <f>Inputs!L174</f>
        <v>0</v>
      </c>
      <c r="BG38" t="s">
        <v>1766</v>
      </c>
      <c r="BH38">
        <f>Inputs!D175</f>
        <v>0</v>
      </c>
      <c r="BI38" t="s">
        <v>1998</v>
      </c>
      <c r="BJ38">
        <f>Inputs!E175</f>
        <v>0</v>
      </c>
      <c r="BK38" t="s">
        <v>1465</v>
      </c>
      <c r="BL38">
        <f>Inputs!F175</f>
        <v>0</v>
      </c>
    </row>
    <row r="39" spans="1:64" ht="12.75" customHeight="1">
      <c r="A39" t="s">
        <v>1576</v>
      </c>
      <c r="B39">
        <f>Inputs!G175</f>
        <v>0</v>
      </c>
      <c r="C39" t="s">
        <v>1291</v>
      </c>
      <c r="D39">
        <f>Inputs!I175</f>
        <v>0</v>
      </c>
      <c r="E39" t="s">
        <v>84</v>
      </c>
      <c r="F39">
        <f>Inputs!J175</f>
        <v>0</v>
      </c>
      <c r="G39" t="s">
        <v>1474</v>
      </c>
      <c r="H39">
        <f>Inputs!K175</f>
        <v>0</v>
      </c>
      <c r="I39" t="s">
        <v>746</v>
      </c>
      <c r="J39">
        <f>Inputs!L175</f>
        <v>0</v>
      </c>
      <c r="K39" t="s">
        <v>2120</v>
      </c>
      <c r="L39">
        <f>Inputs!D176</f>
        <v>0</v>
      </c>
      <c r="M39" t="s">
        <v>115</v>
      </c>
      <c r="N39">
        <f>Inputs!E176</f>
        <v>0</v>
      </c>
      <c r="O39" t="s">
        <v>667</v>
      </c>
      <c r="P39">
        <f>Inputs!F176</f>
        <v>0</v>
      </c>
      <c r="Q39" t="s">
        <v>2385</v>
      </c>
      <c r="R39">
        <f>Inputs!G176</f>
        <v>0</v>
      </c>
      <c r="S39" t="s">
        <v>1172</v>
      </c>
      <c r="T39">
        <f>Inputs!I176</f>
        <v>0</v>
      </c>
      <c r="U39" t="s">
        <v>2294</v>
      </c>
      <c r="V39">
        <f>Inputs!J176</f>
        <v>0</v>
      </c>
      <c r="W39" t="s">
        <v>1090</v>
      </c>
      <c r="X39">
        <f>Inputs!K176</f>
        <v>0</v>
      </c>
      <c r="Y39" t="s">
        <v>215</v>
      </c>
      <c r="Z39">
        <f>Inputs!L176</f>
        <v>0</v>
      </c>
      <c r="AA39" t="s">
        <v>603</v>
      </c>
      <c r="AB39">
        <f>Inputs!D177</f>
        <v>0</v>
      </c>
      <c r="AC39" t="s">
        <v>1979</v>
      </c>
      <c r="AD39">
        <f>Inputs!E177</f>
        <v>0</v>
      </c>
      <c r="AE39" t="s">
        <v>1699</v>
      </c>
      <c r="AF39">
        <f>Inputs!F177</f>
        <v>0</v>
      </c>
      <c r="AG39" t="s">
        <v>1062</v>
      </c>
      <c r="AH39">
        <f>Inputs!G177</f>
        <v>0</v>
      </c>
      <c r="AI39" t="s">
        <v>287</v>
      </c>
      <c r="AJ39">
        <f>Inputs!I177</f>
        <v>0</v>
      </c>
      <c r="AK39" t="s">
        <v>1669</v>
      </c>
      <c r="AL39">
        <f>Inputs!J177</f>
        <v>0</v>
      </c>
      <c r="AM39" t="s">
        <v>1916</v>
      </c>
      <c r="AN39">
        <f>Inputs!K177</f>
        <v>0</v>
      </c>
      <c r="AO39" t="s">
        <v>25</v>
      </c>
      <c r="AP39">
        <f>Inputs!L177</f>
        <v>0</v>
      </c>
      <c r="AQ39" t="s">
        <v>2588</v>
      </c>
      <c r="AR39">
        <f>Inputs!D178</f>
        <v>0</v>
      </c>
      <c r="AS39" t="s">
        <v>2501</v>
      </c>
      <c r="AT39">
        <f>Inputs!E178</f>
        <v>0</v>
      </c>
      <c r="AU39" t="s">
        <v>1124</v>
      </c>
      <c r="AV39">
        <f>Inputs!F178</f>
        <v>0</v>
      </c>
      <c r="AW39" t="s">
        <v>1537</v>
      </c>
      <c r="AX39">
        <f>Inputs!G178</f>
        <v>0</v>
      </c>
      <c r="AY39" t="s">
        <v>200</v>
      </c>
      <c r="AZ39">
        <f>Inputs!I178</f>
        <v>0</v>
      </c>
      <c r="BA39" t="s">
        <v>1583</v>
      </c>
      <c r="BB39">
        <f>Inputs!J178</f>
        <v>0</v>
      </c>
      <c r="BC39" t="s">
        <v>395</v>
      </c>
      <c r="BD39">
        <f>Inputs!K178</f>
        <v>0</v>
      </c>
      <c r="BE39" t="s">
        <v>421</v>
      </c>
      <c r="BF39">
        <f>Inputs!L178</f>
        <v>0</v>
      </c>
      <c r="BG39" t="s">
        <v>859</v>
      </c>
      <c r="BH39">
        <f>Inputs!D179</f>
        <v>0</v>
      </c>
      <c r="BI39" t="s">
        <v>2261</v>
      </c>
      <c r="BJ39">
        <f>Inputs!E179</f>
        <v>0</v>
      </c>
      <c r="BK39" t="s">
        <v>1981</v>
      </c>
      <c r="BL39">
        <f>Inputs!F179</f>
        <v>0</v>
      </c>
    </row>
    <row r="40" spans="1:64" ht="12.75" customHeight="1">
      <c r="A40" t="s">
        <v>951</v>
      </c>
      <c r="B40">
        <f>Inputs!G179</f>
        <v>0</v>
      </c>
      <c r="C40" t="s">
        <v>2327</v>
      </c>
      <c r="D40">
        <f>Inputs!I179</f>
        <v>0</v>
      </c>
      <c r="E40" t="s">
        <v>1127</v>
      </c>
      <c r="F40">
        <f>Inputs!J179</f>
        <v>0</v>
      </c>
      <c r="G40" t="s">
        <v>2515</v>
      </c>
      <c r="H40">
        <f>Inputs!K179</f>
        <v>0</v>
      </c>
      <c r="I40" t="s">
        <v>248</v>
      </c>
      <c r="J40">
        <f>Inputs!L179</f>
        <v>0</v>
      </c>
      <c r="K40" t="s">
        <v>2604</v>
      </c>
      <c r="L40">
        <f>Inputs!D180</f>
        <v>0</v>
      </c>
      <c r="M40" t="s">
        <v>1396</v>
      </c>
      <c r="N40">
        <f>Inputs!E180</f>
        <v>0</v>
      </c>
      <c r="O40" t="s">
        <v>1138</v>
      </c>
      <c r="P40">
        <f>Inputs!F180</f>
        <v>0</v>
      </c>
      <c r="Q40" t="s">
        <v>2545</v>
      </c>
      <c r="R40">
        <f>Inputs!G180</f>
        <v>0</v>
      </c>
      <c r="S40" t="s">
        <v>2608</v>
      </c>
      <c r="T40">
        <f>Inputs!I180</f>
        <v>0</v>
      </c>
      <c r="U40" t="s">
        <v>1399</v>
      </c>
      <c r="V40">
        <f>Inputs!J180</f>
        <v>0</v>
      </c>
      <c r="W40" t="s">
        <v>195</v>
      </c>
      <c r="X40">
        <f>Inputs!K180</f>
        <v>0</v>
      </c>
      <c r="Y40" t="s">
        <v>211</v>
      </c>
      <c r="Z40">
        <f>Inputs!L180</f>
        <v>0</v>
      </c>
      <c r="AA40" t="s">
        <v>1005</v>
      </c>
      <c r="AB40">
        <f>Inputs!D181</f>
        <v>0</v>
      </c>
      <c r="AC40" t="s">
        <v>2394</v>
      </c>
      <c r="AD40">
        <f>Inputs!E181</f>
        <v>0</v>
      </c>
      <c r="AE40" t="s">
        <v>2122</v>
      </c>
      <c r="AF40">
        <f>Inputs!F181</f>
        <v>0</v>
      </c>
      <c r="AG40" t="s">
        <v>1054</v>
      </c>
      <c r="AH40">
        <f>Inputs!G181</f>
        <v>0</v>
      </c>
      <c r="AI40" t="s">
        <v>2505</v>
      </c>
      <c r="AJ40">
        <f>Inputs!I181</f>
        <v>0</v>
      </c>
      <c r="AK40" t="s">
        <v>1298</v>
      </c>
      <c r="AL40">
        <f>Inputs!J181</f>
        <v>0</v>
      </c>
      <c r="AM40" t="s">
        <v>82</v>
      </c>
      <c r="AN40">
        <f>Inputs!K181</f>
        <v>0</v>
      </c>
      <c r="AO40" t="s">
        <v>455</v>
      </c>
      <c r="AP40">
        <f>Inputs!L181</f>
        <v>0</v>
      </c>
      <c r="AQ40" t="s">
        <v>301</v>
      </c>
      <c r="AR40">
        <f>Inputs!D182</f>
        <v>0</v>
      </c>
      <c r="AS40" t="s">
        <v>1681</v>
      </c>
      <c r="AT40">
        <f>Inputs!E182</f>
        <v>0</v>
      </c>
      <c r="AU40" t="s">
        <v>1414</v>
      </c>
      <c r="AV40">
        <f>Inputs!F182</f>
        <v>0</v>
      </c>
      <c r="AW40" t="s">
        <v>2161</v>
      </c>
      <c r="AX40">
        <f>Inputs!G182</f>
        <v>0</v>
      </c>
      <c r="AY40" t="s">
        <v>2536</v>
      </c>
      <c r="AZ40">
        <f>Inputs!I182</f>
        <v>0</v>
      </c>
      <c r="BA40" t="s">
        <v>1329</v>
      </c>
      <c r="BB40">
        <f>Inputs!J182</f>
        <v>0</v>
      </c>
      <c r="BC40" t="s">
        <v>110</v>
      </c>
      <c r="BD40">
        <f>Inputs!K182</f>
        <v>0</v>
      </c>
      <c r="BE40" t="s">
        <v>1577</v>
      </c>
      <c r="BF40">
        <f>Inputs!L182</f>
        <v>0</v>
      </c>
      <c r="BG40" t="s">
        <v>913</v>
      </c>
      <c r="BH40">
        <f>Inputs!D183</f>
        <v>0</v>
      </c>
      <c r="BI40" t="s">
        <v>371</v>
      </c>
      <c r="BJ40">
        <f>Inputs!E183</f>
        <v>0</v>
      </c>
      <c r="BK40" t="s">
        <v>458</v>
      </c>
      <c r="BL40">
        <f>Inputs!F183</f>
        <v>0</v>
      </c>
    </row>
    <row r="41" spans="1:64" ht="12.75" customHeight="1">
      <c r="A41" t="s">
        <v>1427</v>
      </c>
      <c r="B41">
        <f>Inputs!G183</f>
        <v>0</v>
      </c>
      <c r="C41" t="s">
        <v>1533</v>
      </c>
      <c r="D41">
        <f>Inputs!I183</f>
        <v>0</v>
      </c>
      <c r="E41" t="s">
        <v>1013</v>
      </c>
      <c r="F41">
        <f>Inputs!J183</f>
        <v>0</v>
      </c>
      <c r="G41" t="s">
        <v>1975</v>
      </c>
      <c r="H41">
        <f>Inputs!K183</f>
        <v>0</v>
      </c>
      <c r="I41" t="s">
        <v>270</v>
      </c>
      <c r="J41">
        <f>Inputs!L183</f>
        <v>0</v>
      </c>
      <c r="K41" t="s">
        <v>967</v>
      </c>
      <c r="L41">
        <f>Inputs!D184</f>
        <v>0</v>
      </c>
      <c r="M41" t="s">
        <v>1536</v>
      </c>
      <c r="N41">
        <f>Inputs!E184</f>
        <v>0</v>
      </c>
      <c r="O41" t="s">
        <v>816</v>
      </c>
      <c r="P41">
        <f>Inputs!F184</f>
        <v>0</v>
      </c>
      <c r="Q41" t="s">
        <v>480</v>
      </c>
      <c r="R41">
        <f>Inputs!G184</f>
        <v>0</v>
      </c>
      <c r="S41" t="s">
        <v>2555</v>
      </c>
      <c r="T41">
        <f>Inputs!I184</f>
        <v>0</v>
      </c>
      <c r="U41" t="s">
        <v>569</v>
      </c>
      <c r="V41">
        <f>Inputs!J184</f>
        <v>0</v>
      </c>
      <c r="W41" t="s">
        <v>2407</v>
      </c>
      <c r="X41">
        <f>Inputs!K184</f>
        <v>0</v>
      </c>
      <c r="Y41" t="s">
        <v>1408</v>
      </c>
      <c r="Z41">
        <f>Inputs!L184</f>
        <v>0</v>
      </c>
      <c r="AA41" t="s">
        <v>2449</v>
      </c>
      <c r="AB41">
        <f>Inputs!D185</f>
        <v>0</v>
      </c>
      <c r="AC41" t="s">
        <v>588</v>
      </c>
      <c r="AD41">
        <f>Inputs!E185</f>
        <v>0</v>
      </c>
      <c r="AE41" t="s">
        <v>124</v>
      </c>
      <c r="AF41">
        <f>Inputs!F185</f>
        <v>0</v>
      </c>
      <c r="AG41" t="s">
        <v>810</v>
      </c>
      <c r="AH41">
        <f>Inputs!G185</f>
        <v>0</v>
      </c>
      <c r="AI41" t="s">
        <v>995</v>
      </c>
      <c r="AJ41">
        <f>Inputs!I185</f>
        <v>0</v>
      </c>
      <c r="AK41" t="s">
        <v>1567</v>
      </c>
      <c r="AL41">
        <f>Inputs!J185</f>
        <v>0</v>
      </c>
      <c r="AM41" t="s">
        <v>844</v>
      </c>
      <c r="AN41">
        <f>Inputs!K185</f>
        <v>0</v>
      </c>
      <c r="AO41" t="s">
        <v>780</v>
      </c>
      <c r="AP41">
        <f>Inputs!L185</f>
        <v>0</v>
      </c>
      <c r="AQ41" t="s">
        <v>2174</v>
      </c>
      <c r="AR41">
        <f>Inputs!D186</f>
        <v>0</v>
      </c>
      <c r="AS41" t="s">
        <v>166</v>
      </c>
      <c r="AT41">
        <f>Inputs!E186</f>
        <v>0</v>
      </c>
      <c r="AU41" t="s">
        <v>2029</v>
      </c>
      <c r="AV41">
        <f>Inputs!F186</f>
        <v>0</v>
      </c>
      <c r="AW41" t="s">
        <v>2313</v>
      </c>
      <c r="AX41">
        <f>Inputs!G186</f>
        <v>0</v>
      </c>
      <c r="AY41" t="s">
        <v>1440</v>
      </c>
      <c r="AZ41">
        <f>Inputs!I186</f>
        <v>0</v>
      </c>
      <c r="BA41" t="s">
        <v>2054</v>
      </c>
      <c r="BB41">
        <f>Inputs!J186</f>
        <v>0</v>
      </c>
      <c r="BC41" t="s">
        <v>1306</v>
      </c>
      <c r="BD41">
        <f>Inputs!K186</f>
        <v>0</v>
      </c>
      <c r="BE41" t="s">
        <v>1623</v>
      </c>
      <c r="BF41">
        <f>Inputs!L186</f>
        <v>0</v>
      </c>
      <c r="BG41" t="s">
        <v>1041</v>
      </c>
      <c r="BH41">
        <f>Inputs!D187</f>
        <v>0</v>
      </c>
      <c r="BI41" t="s">
        <v>1617</v>
      </c>
      <c r="BJ41">
        <f>Inputs!E187</f>
        <v>0</v>
      </c>
      <c r="BK41" t="s">
        <v>1410</v>
      </c>
      <c r="BL41">
        <f>Inputs!F187</f>
        <v>0</v>
      </c>
    </row>
    <row r="42" spans="1:64" ht="12.75" customHeight="1">
      <c r="A42" t="s">
        <v>328</v>
      </c>
      <c r="B42">
        <f>Inputs!G187</f>
        <v>0</v>
      </c>
      <c r="C42" t="s">
        <v>1938</v>
      </c>
      <c r="D42">
        <f>Inputs!I187</f>
        <v>0</v>
      </c>
      <c r="E42" t="s">
        <v>374</v>
      </c>
      <c r="F42">
        <f>Inputs!J187</f>
        <v>0</v>
      </c>
      <c r="G42" t="s">
        <v>2227</v>
      </c>
      <c r="H42">
        <f>Inputs!K187</f>
        <v>0</v>
      </c>
      <c r="I42" t="s">
        <v>324</v>
      </c>
      <c r="J42">
        <f>Inputs!L187</f>
        <v>0</v>
      </c>
      <c r="K42" t="s">
        <v>2511</v>
      </c>
      <c r="L42">
        <f>Inputs!D188</f>
        <v>0</v>
      </c>
      <c r="M42" t="s">
        <v>528</v>
      </c>
      <c r="N42">
        <f>Inputs!E188</f>
        <v>0</v>
      </c>
      <c r="O42" t="s">
        <v>2363</v>
      </c>
      <c r="P42">
        <f>Inputs!F188</f>
        <v>0</v>
      </c>
      <c r="Q42" t="s">
        <v>2361</v>
      </c>
      <c r="R42">
        <f>Inputs!G188</f>
        <v>0</v>
      </c>
      <c r="S42" t="s">
        <v>1229</v>
      </c>
      <c r="T42">
        <f>Inputs!I188</f>
        <v>0</v>
      </c>
      <c r="U42" t="s">
        <v>1822</v>
      </c>
      <c r="V42">
        <f>Inputs!J188</f>
        <v>0</v>
      </c>
      <c r="W42" t="s">
        <v>1098</v>
      </c>
      <c r="X42">
        <f>Inputs!K188</f>
        <v>0</v>
      </c>
      <c r="Y42" t="s">
        <v>249</v>
      </c>
      <c r="Z42">
        <f>Inputs!L188</f>
        <v>0</v>
      </c>
      <c r="AA42" t="s">
        <v>2422</v>
      </c>
      <c r="AB42">
        <f>Inputs!D189</f>
        <v>0</v>
      </c>
      <c r="AC42" t="s">
        <v>1060</v>
      </c>
      <c r="AD42">
        <f>Inputs!E189</f>
        <v>0</v>
      </c>
      <c r="AE42" t="s">
        <v>318</v>
      </c>
      <c r="AF42">
        <f>Inputs!F189</f>
        <v>0</v>
      </c>
      <c r="AG42" t="s">
        <v>714</v>
      </c>
      <c r="AH42">
        <f>Inputs!G189</f>
        <v>0</v>
      </c>
      <c r="AI42" t="s">
        <v>112</v>
      </c>
      <c r="AJ42">
        <f>Inputs!I189</f>
        <v>0</v>
      </c>
      <c r="AK42" t="s">
        <v>735</v>
      </c>
      <c r="AL42">
        <f>Inputs!J189</f>
        <v>0</v>
      </c>
      <c r="AM42" t="s">
        <v>2581</v>
      </c>
      <c r="AN42">
        <f>Inputs!K189</f>
        <v>0</v>
      </c>
      <c r="AO42" t="s">
        <v>329</v>
      </c>
      <c r="AP42">
        <f>Inputs!L189</f>
        <v>0</v>
      </c>
      <c r="AQ42" t="s">
        <v>2417</v>
      </c>
      <c r="AR42">
        <f>Inputs!D190</f>
        <v>0</v>
      </c>
      <c r="AS42" t="s">
        <v>429</v>
      </c>
      <c r="AT42">
        <f>Inputs!E190</f>
        <v>0</v>
      </c>
      <c r="AU42" t="s">
        <v>2279</v>
      </c>
      <c r="AV42">
        <f>Inputs!F190</f>
        <v>0</v>
      </c>
      <c r="AW42" t="s">
        <v>1159</v>
      </c>
      <c r="AX42">
        <f>Inputs!G190</f>
        <v>0</v>
      </c>
      <c r="AY42" t="s">
        <v>617</v>
      </c>
      <c r="AZ42">
        <f>Inputs!I190</f>
        <v>0</v>
      </c>
      <c r="BA42" t="s">
        <v>1193</v>
      </c>
      <c r="BB42">
        <f>Inputs!J190</f>
        <v>0</v>
      </c>
      <c r="BC42" t="s">
        <v>1947</v>
      </c>
      <c r="BD42">
        <f>Inputs!K190</f>
        <v>0</v>
      </c>
      <c r="BE42" t="s">
        <v>339</v>
      </c>
      <c r="BF42">
        <f>Inputs!L190</f>
        <v>0</v>
      </c>
      <c r="BG42" t="s">
        <v>1063</v>
      </c>
      <c r="BH42">
        <f>Inputs!D191</f>
        <v>0</v>
      </c>
      <c r="BI42" t="s">
        <v>1643</v>
      </c>
      <c r="BJ42">
        <f>Inputs!E191</f>
        <v>0</v>
      </c>
      <c r="BK42" t="s">
        <v>917</v>
      </c>
      <c r="BL42">
        <f>Inputs!F191</f>
        <v>0</v>
      </c>
    </row>
    <row r="43" spans="1:64" ht="12.75" customHeight="1">
      <c r="A43" t="s">
        <v>1703</v>
      </c>
      <c r="B43">
        <f>Inputs!G191</f>
        <v>0</v>
      </c>
      <c r="C43" t="s">
        <v>2318</v>
      </c>
      <c r="D43">
        <f>Inputs!I191</f>
        <v>0</v>
      </c>
      <c r="E43" t="s">
        <v>320</v>
      </c>
      <c r="F43">
        <f>Inputs!J191</f>
        <v>0</v>
      </c>
      <c r="G43" t="s">
        <v>2176</v>
      </c>
      <c r="H43">
        <f>Inputs!K191</f>
        <v>0</v>
      </c>
      <c r="I43" t="s">
        <v>515</v>
      </c>
      <c r="J43">
        <f>Inputs!L191</f>
        <v>0</v>
      </c>
      <c r="K43" t="s">
        <v>338</v>
      </c>
      <c r="L43">
        <f>Inputs!D192</f>
        <v>0</v>
      </c>
      <c r="M43" t="s">
        <v>1067</v>
      </c>
      <c r="N43">
        <f>Inputs!E192</f>
        <v>0</v>
      </c>
      <c r="O43" t="s">
        <v>322</v>
      </c>
      <c r="P43">
        <f>Inputs!F192</f>
        <v>0</v>
      </c>
      <c r="Q43" t="s">
        <v>1921</v>
      </c>
      <c r="R43">
        <f>Inputs!G192</f>
        <v>0</v>
      </c>
      <c r="S43" t="s">
        <v>279</v>
      </c>
      <c r="T43">
        <f>Inputs!I192</f>
        <v>0</v>
      </c>
      <c r="U43" t="s">
        <v>243</v>
      </c>
      <c r="V43">
        <f>Inputs!J192</f>
        <v>0</v>
      </c>
      <c r="W43" t="s">
        <v>2092</v>
      </c>
      <c r="X43">
        <f>Inputs!K192</f>
        <v>0</v>
      </c>
      <c r="Y43" t="s">
        <v>2212</v>
      </c>
      <c r="Z43">
        <f>Inputs!L192</f>
        <v>0</v>
      </c>
      <c r="AA43" t="s">
        <v>1315</v>
      </c>
      <c r="AB43">
        <f>Inputs!D193</f>
        <v>0</v>
      </c>
      <c r="AC43" t="s">
        <v>1505</v>
      </c>
      <c r="AD43">
        <f>Inputs!E193</f>
        <v>0</v>
      </c>
      <c r="AE43" t="s">
        <v>2486</v>
      </c>
      <c r="AF43">
        <f>Inputs!F193</f>
        <v>0</v>
      </c>
      <c r="AG43" t="s">
        <v>1285</v>
      </c>
      <c r="AH43">
        <f>Inputs!G193</f>
        <v>0</v>
      </c>
      <c r="AI43" t="s">
        <v>1991</v>
      </c>
      <c r="AJ43">
        <f>Inputs!I193</f>
        <v>0</v>
      </c>
      <c r="AK43" t="s">
        <v>960</v>
      </c>
      <c r="AL43">
        <f>Inputs!J193</f>
        <v>0</v>
      </c>
      <c r="AM43" t="s">
        <v>1560</v>
      </c>
      <c r="AN43">
        <f>Inputs!K193</f>
        <v>0</v>
      </c>
      <c r="AO43" t="s">
        <v>1580</v>
      </c>
      <c r="AP43">
        <f>Inputs!L193</f>
        <v>0</v>
      </c>
      <c r="AQ43" t="s">
        <v>1319</v>
      </c>
      <c r="AR43">
        <f>Inputs!D201</f>
        <v>1</v>
      </c>
      <c r="AS43" t="s">
        <v>2020</v>
      </c>
      <c r="AT43">
        <f>Inputs!E201</f>
        <v>1</v>
      </c>
      <c r="AU43" t="s">
        <v>724</v>
      </c>
      <c r="AV43">
        <f>Inputs!F201</f>
        <v>1</v>
      </c>
      <c r="AW43" t="s">
        <v>1652</v>
      </c>
      <c r="AX43">
        <f>Inputs!G201</f>
        <v>1</v>
      </c>
      <c r="AY43" t="s">
        <v>513</v>
      </c>
      <c r="AZ43">
        <f>Inputs!I201</f>
        <v>1</v>
      </c>
      <c r="BA43" t="s">
        <v>1237</v>
      </c>
      <c r="BB43">
        <f>Inputs!J201</f>
        <v>1</v>
      </c>
      <c r="BC43" t="s">
        <v>2528</v>
      </c>
      <c r="BD43">
        <f>Inputs!K201</f>
        <v>1</v>
      </c>
      <c r="BE43" t="s">
        <v>1545</v>
      </c>
      <c r="BF43">
        <f>Inputs!L201</f>
        <v>1</v>
      </c>
      <c r="BG43" t="s">
        <v>452</v>
      </c>
      <c r="BH43">
        <f>Inputs!D202</f>
        <v>1</v>
      </c>
      <c r="BI43" t="s">
        <v>631</v>
      </c>
      <c r="BJ43">
        <f>Inputs!E202</f>
        <v>1</v>
      </c>
      <c r="BK43" t="s">
        <v>1898</v>
      </c>
      <c r="BL43">
        <f>Inputs!F202</f>
        <v>1</v>
      </c>
    </row>
    <row r="44" spans="1:64" ht="12.75" customHeight="1">
      <c r="A44" t="s">
        <v>1882</v>
      </c>
      <c r="B44">
        <f>Inputs!G202</f>
        <v>1</v>
      </c>
      <c r="C44" t="s">
        <v>2137</v>
      </c>
      <c r="D44">
        <f>Inputs!I202</f>
        <v>1</v>
      </c>
      <c r="E44" t="s">
        <v>719</v>
      </c>
      <c r="F44">
        <f>Inputs!J202</f>
        <v>1</v>
      </c>
      <c r="G44" t="s">
        <v>1995</v>
      </c>
      <c r="H44">
        <f>Inputs!K202</f>
        <v>1</v>
      </c>
      <c r="I44" t="s">
        <v>376</v>
      </c>
      <c r="J44">
        <f>Inputs!L202</f>
        <v>1</v>
      </c>
      <c r="K44" t="s">
        <v>659</v>
      </c>
      <c r="L44">
        <f>Inputs!D203</f>
        <v>1</v>
      </c>
      <c r="M44" t="s">
        <v>2517</v>
      </c>
      <c r="N44">
        <f>Inputs!E203</f>
        <v>1</v>
      </c>
      <c r="O44" t="s">
        <v>1204</v>
      </c>
      <c r="P44">
        <f>Inputs!F203</f>
        <v>1</v>
      </c>
      <c r="Q44" t="s">
        <v>289</v>
      </c>
      <c r="R44">
        <f>Inputs!G203</f>
        <v>1</v>
      </c>
      <c r="S44" t="s">
        <v>1214</v>
      </c>
      <c r="T44">
        <f>Inputs!I203</f>
        <v>1</v>
      </c>
      <c r="U44" t="s">
        <v>2390</v>
      </c>
      <c r="V44">
        <f>Inputs!J203</f>
        <v>1</v>
      </c>
      <c r="W44" t="s">
        <v>1082</v>
      </c>
      <c r="X44">
        <f>Inputs!K203</f>
        <v>1</v>
      </c>
      <c r="Y44" t="s">
        <v>2164</v>
      </c>
      <c r="Z44">
        <f>Inputs!L203</f>
        <v>1</v>
      </c>
      <c r="AA44" t="s">
        <v>1843</v>
      </c>
      <c r="AB44">
        <f>Inputs!D204</f>
        <v>1</v>
      </c>
      <c r="AC44" t="s">
        <v>2586</v>
      </c>
      <c r="AD44">
        <f>Inputs!E204</f>
        <v>1</v>
      </c>
      <c r="AE44" t="s">
        <v>1269</v>
      </c>
      <c r="AF44">
        <f>Inputs!F204</f>
        <v>1</v>
      </c>
      <c r="AG44" t="s">
        <v>1083</v>
      </c>
      <c r="AH44">
        <f>Inputs!G204</f>
        <v>1</v>
      </c>
      <c r="AI44" t="s">
        <v>837</v>
      </c>
      <c r="AJ44">
        <f>Inputs!I204</f>
        <v>1</v>
      </c>
      <c r="AK44" t="s">
        <v>1566</v>
      </c>
      <c r="AL44">
        <f>Inputs!J204</f>
        <v>1</v>
      </c>
      <c r="AM44" t="s">
        <v>272</v>
      </c>
      <c r="AN44">
        <f>Inputs!K204</f>
        <v>1</v>
      </c>
      <c r="AO44" t="s">
        <v>1424</v>
      </c>
      <c r="AP44">
        <f>Inputs!L204</f>
        <v>1</v>
      </c>
      <c r="AQ44" t="s">
        <v>1362</v>
      </c>
      <c r="AR44">
        <f>Inputs!D205</f>
        <v>1</v>
      </c>
      <c r="AS44" t="s">
        <v>2506</v>
      </c>
      <c r="AT44">
        <f>Inputs!E205</f>
        <v>1</v>
      </c>
      <c r="AU44" t="s">
        <v>1195</v>
      </c>
      <c r="AV44">
        <f>Inputs!F205</f>
        <v>1</v>
      </c>
      <c r="AW44" t="s">
        <v>2444</v>
      </c>
      <c r="AX44">
        <f>Inputs!G205</f>
        <v>1</v>
      </c>
      <c r="AY44" t="s">
        <v>2540</v>
      </c>
      <c r="AZ44">
        <f>Inputs!I205</f>
        <v>1</v>
      </c>
      <c r="BA44" t="s">
        <v>1115</v>
      </c>
      <c r="BB44">
        <f>Inputs!J205</f>
        <v>1</v>
      </c>
      <c r="BC44" t="s">
        <v>2393</v>
      </c>
      <c r="BD44">
        <f>Inputs!K205</f>
        <v>1</v>
      </c>
      <c r="BE44" t="s">
        <v>720</v>
      </c>
      <c r="BF44">
        <f>Inputs!L205</f>
        <v>1</v>
      </c>
      <c r="BG44" t="s">
        <v>1961</v>
      </c>
      <c r="BH44">
        <f>Inputs!D206</f>
        <v>1</v>
      </c>
      <c r="BI44" t="s">
        <v>804</v>
      </c>
      <c r="BJ44">
        <f>Inputs!E206</f>
        <v>1</v>
      </c>
      <c r="BK44" t="s">
        <v>352</v>
      </c>
      <c r="BL44">
        <f>Inputs!F206</f>
        <v>1</v>
      </c>
    </row>
    <row r="45" spans="1:64" ht="12.75" customHeight="1">
      <c r="A45" t="s">
        <v>1706</v>
      </c>
      <c r="B45">
        <f>Inputs!G206</f>
        <v>1</v>
      </c>
      <c r="C45" t="s">
        <v>2549</v>
      </c>
      <c r="D45">
        <f>Inputs!I206</f>
        <v>1</v>
      </c>
      <c r="E45" t="s">
        <v>1123</v>
      </c>
      <c r="F45">
        <f>Inputs!J206</f>
        <v>1</v>
      </c>
      <c r="G45" t="s">
        <v>2405</v>
      </c>
      <c r="H45">
        <f>Inputs!K206</f>
        <v>1</v>
      </c>
      <c r="I45" t="s">
        <v>2305</v>
      </c>
      <c r="J45">
        <f>Inputs!L206</f>
        <v>1</v>
      </c>
      <c r="K45" t="s">
        <v>548</v>
      </c>
      <c r="L45">
        <f>Inputs!D207</f>
        <v>1</v>
      </c>
      <c r="M45" t="s">
        <v>1252</v>
      </c>
      <c r="N45">
        <f>Inputs!E207</f>
        <v>1</v>
      </c>
      <c r="O45" t="s">
        <v>2551</v>
      </c>
      <c r="P45">
        <f>Inputs!F207</f>
        <v>1</v>
      </c>
      <c r="Q45" t="s">
        <v>1810</v>
      </c>
      <c r="R45">
        <f>Inputs!G207</f>
        <v>1</v>
      </c>
      <c r="S45" t="s">
        <v>851</v>
      </c>
      <c r="T45">
        <f>Inputs!I207</f>
        <v>1</v>
      </c>
      <c r="U45" t="s">
        <v>2013</v>
      </c>
      <c r="V45">
        <f>Inputs!J207</f>
        <v>1</v>
      </c>
      <c r="W45" t="s">
        <v>715</v>
      </c>
      <c r="X45">
        <f>Inputs!K207</f>
        <v>1</v>
      </c>
      <c r="Y45" t="s">
        <v>846</v>
      </c>
      <c r="Z45">
        <f>Inputs!L207</f>
        <v>1</v>
      </c>
      <c r="AA45" t="s">
        <v>486</v>
      </c>
      <c r="AB45">
        <f>Inputs!D208</f>
        <v>1</v>
      </c>
      <c r="AC45" t="s">
        <v>514</v>
      </c>
      <c r="AD45">
        <f>Inputs!E208</f>
        <v>1</v>
      </c>
      <c r="AE45" t="s">
        <v>1775</v>
      </c>
      <c r="AF45">
        <f>Inputs!F208</f>
        <v>1</v>
      </c>
      <c r="AG45" t="s">
        <v>1609</v>
      </c>
      <c r="AH45">
        <f>Inputs!G208</f>
        <v>1</v>
      </c>
      <c r="AI45" t="s">
        <v>1309</v>
      </c>
      <c r="AJ45">
        <f>Inputs!I208</f>
        <v>1</v>
      </c>
      <c r="AK45" t="s">
        <v>1412</v>
      </c>
      <c r="AL45">
        <f>Inputs!J208</f>
        <v>1</v>
      </c>
      <c r="AM45" t="s">
        <v>704</v>
      </c>
      <c r="AN45">
        <f>Inputs!K208</f>
        <v>1</v>
      </c>
      <c r="AO45" t="s">
        <v>874</v>
      </c>
      <c r="AP45">
        <f>Inputs!L208</f>
        <v>1</v>
      </c>
      <c r="AQ45" t="s">
        <v>2590</v>
      </c>
      <c r="AR45">
        <f>Inputs!D209</f>
        <v>1</v>
      </c>
      <c r="AS45" t="s">
        <v>2431</v>
      </c>
      <c r="AT45">
        <f>Inputs!E209</f>
        <v>1</v>
      </c>
      <c r="AU45" t="s">
        <v>1129</v>
      </c>
      <c r="AV45">
        <f>Inputs!F209</f>
        <v>1</v>
      </c>
      <c r="AW45" t="s">
        <v>1511</v>
      </c>
      <c r="AX45">
        <f>Inputs!G209</f>
        <v>1</v>
      </c>
      <c r="AY45" t="s">
        <v>340</v>
      </c>
      <c r="AZ45">
        <f>Inputs!I209</f>
        <v>1</v>
      </c>
      <c r="BA45" t="s">
        <v>1094</v>
      </c>
      <c r="BB45">
        <f>Inputs!J209</f>
        <v>1</v>
      </c>
      <c r="BC45" t="s">
        <v>260</v>
      </c>
      <c r="BD45">
        <f>Inputs!K209</f>
        <v>1</v>
      </c>
      <c r="BE45" t="s">
        <v>1598</v>
      </c>
      <c r="BF45">
        <f>Inputs!L209</f>
        <v>1</v>
      </c>
      <c r="BG45" t="s">
        <v>1738</v>
      </c>
      <c r="BH45">
        <f>Inputs!D210</f>
        <v>1</v>
      </c>
      <c r="BI45" t="s">
        <v>1522</v>
      </c>
      <c r="BJ45">
        <f>Inputs!E210</f>
        <v>1</v>
      </c>
      <c r="BK45" t="s">
        <v>1080</v>
      </c>
      <c r="BL45">
        <f>Inputs!F210</f>
        <v>1</v>
      </c>
    </row>
    <row r="46" spans="1:64" ht="12.75" customHeight="1">
      <c r="A46" t="s">
        <v>2381</v>
      </c>
      <c r="B46">
        <f>Inputs!G210</f>
        <v>1</v>
      </c>
      <c r="C46" t="s">
        <v>1501</v>
      </c>
      <c r="D46">
        <f>Inputs!I210</f>
        <v>1</v>
      </c>
      <c r="E46" t="s">
        <v>2480</v>
      </c>
      <c r="F46">
        <f>Inputs!J210</f>
        <v>1</v>
      </c>
      <c r="G46" t="s">
        <v>2211</v>
      </c>
      <c r="H46">
        <f>Inputs!K210</f>
        <v>1</v>
      </c>
      <c r="I46" t="s">
        <v>1776</v>
      </c>
      <c r="J46">
        <f>Inputs!L210</f>
        <v>1</v>
      </c>
      <c r="K46" t="s">
        <v>910</v>
      </c>
      <c r="L46">
        <f>Inputs!D211</f>
        <v>1</v>
      </c>
      <c r="M46" t="s">
        <v>2093</v>
      </c>
      <c r="N46">
        <f>Inputs!E211</f>
        <v>1</v>
      </c>
      <c r="O46" t="s">
        <v>130</v>
      </c>
      <c r="P46">
        <f>Inputs!F211</f>
        <v>1</v>
      </c>
      <c r="Q46" t="s">
        <v>300</v>
      </c>
      <c r="R46">
        <f>Inputs!G211</f>
        <v>1</v>
      </c>
      <c r="S46" t="s">
        <v>66</v>
      </c>
      <c r="T46">
        <f>Inputs!I211</f>
        <v>1</v>
      </c>
      <c r="U46" t="s">
        <v>1243</v>
      </c>
      <c r="V46">
        <f>Inputs!J211</f>
        <v>1</v>
      </c>
      <c r="W46" t="s">
        <v>2539</v>
      </c>
      <c r="X46">
        <f>Inputs!K211</f>
        <v>1</v>
      </c>
      <c r="Y46" t="s">
        <v>2559</v>
      </c>
      <c r="Z46">
        <f>Inputs!L211</f>
        <v>1</v>
      </c>
      <c r="AA46" t="s">
        <v>410</v>
      </c>
      <c r="AB46">
        <f>Inputs!D212</f>
        <v>1</v>
      </c>
      <c r="AC46" t="s">
        <v>1593</v>
      </c>
      <c r="AD46">
        <f>Inputs!E212</f>
        <v>1</v>
      </c>
      <c r="AE46" t="s">
        <v>2046</v>
      </c>
      <c r="AF46">
        <f>Inputs!F212</f>
        <v>1</v>
      </c>
      <c r="AG46" t="s">
        <v>1645</v>
      </c>
      <c r="AH46">
        <f>Inputs!G212</f>
        <v>1</v>
      </c>
      <c r="AI46" t="s">
        <v>817</v>
      </c>
      <c r="AJ46">
        <f>Inputs!I212</f>
        <v>1</v>
      </c>
      <c r="AK46" t="s">
        <v>1983</v>
      </c>
      <c r="AL46">
        <f>Inputs!J212</f>
        <v>1</v>
      </c>
      <c r="AM46" t="s">
        <v>684</v>
      </c>
      <c r="AN46">
        <f>Inputs!K212</f>
        <v>1</v>
      </c>
      <c r="AO46" t="s">
        <v>563</v>
      </c>
      <c r="AP46">
        <f>Inputs!L212</f>
        <v>1</v>
      </c>
      <c r="AQ46" t="s">
        <v>1131</v>
      </c>
      <c r="AR46">
        <f>Inputs!D213</f>
        <v>1</v>
      </c>
      <c r="AS46" t="s">
        <v>2400</v>
      </c>
      <c r="AT46">
        <f>Inputs!E213</f>
        <v>1</v>
      </c>
      <c r="AU46" t="s">
        <v>2059</v>
      </c>
      <c r="AV46">
        <f>Inputs!F213</f>
        <v>1</v>
      </c>
      <c r="AW46" t="s">
        <v>1031</v>
      </c>
      <c r="AX46">
        <f>Inputs!G213</f>
        <v>1</v>
      </c>
      <c r="AY46" t="s">
        <v>1025</v>
      </c>
      <c r="AZ46">
        <f>Inputs!I213</f>
        <v>1</v>
      </c>
      <c r="BA46" t="s">
        <v>778</v>
      </c>
      <c r="BB46">
        <f>Inputs!J213</f>
        <v>1</v>
      </c>
      <c r="BC46" t="s">
        <v>2061</v>
      </c>
      <c r="BD46">
        <f>Inputs!K213</f>
        <v>1</v>
      </c>
      <c r="BE46" t="s">
        <v>2610</v>
      </c>
      <c r="BF46">
        <f>Inputs!L213</f>
        <v>1</v>
      </c>
      <c r="BG46" t="s">
        <v>2166</v>
      </c>
      <c r="BH46">
        <f>Inputs!D214</f>
        <v>1</v>
      </c>
      <c r="BI46" t="s">
        <v>2070</v>
      </c>
      <c r="BJ46">
        <f>Inputs!E214</f>
        <v>1</v>
      </c>
      <c r="BK46" t="s">
        <v>37</v>
      </c>
      <c r="BL46">
        <f>Inputs!F214</f>
        <v>1</v>
      </c>
    </row>
    <row r="47" spans="1:64" ht="12.75" customHeight="1">
      <c r="A47" t="s">
        <v>1205</v>
      </c>
      <c r="B47">
        <f>Inputs!G214</f>
        <v>1</v>
      </c>
      <c r="C47" t="s">
        <v>11</v>
      </c>
      <c r="D47">
        <f>Inputs!I214</f>
        <v>1</v>
      </c>
      <c r="E47" t="s">
        <v>1190</v>
      </c>
      <c r="F47">
        <f>Inputs!J214</f>
        <v>1</v>
      </c>
      <c r="G47" t="s">
        <v>2472</v>
      </c>
      <c r="H47">
        <f>Inputs!K214</f>
        <v>1</v>
      </c>
      <c r="I47" t="s">
        <v>189</v>
      </c>
      <c r="J47">
        <f>Inputs!L214</f>
        <v>1</v>
      </c>
      <c r="K47" t="s">
        <v>127</v>
      </c>
      <c r="L47">
        <f>Inputs!D215</f>
        <v>1</v>
      </c>
      <c r="M47" t="s">
        <v>805</v>
      </c>
      <c r="N47">
        <f>Inputs!E215</f>
        <v>1</v>
      </c>
      <c r="O47" t="s">
        <v>2085</v>
      </c>
      <c r="P47">
        <f>Inputs!F215</f>
        <v>1</v>
      </c>
      <c r="Q47" t="s">
        <v>1912</v>
      </c>
      <c r="R47">
        <f>Inputs!G215</f>
        <v>1</v>
      </c>
      <c r="S47" t="s">
        <v>1222</v>
      </c>
      <c r="T47">
        <f>Inputs!I215</f>
        <v>1</v>
      </c>
      <c r="U47" t="s">
        <v>1106</v>
      </c>
      <c r="V47">
        <f>Inputs!J215</f>
        <v>1</v>
      </c>
      <c r="W47" t="s">
        <v>779</v>
      </c>
      <c r="X47">
        <f>Inputs!K215</f>
        <v>1</v>
      </c>
      <c r="Y47" t="s">
        <v>784</v>
      </c>
      <c r="Z47">
        <f>Inputs!L215</f>
        <v>1</v>
      </c>
      <c r="AA47" t="s">
        <v>2159</v>
      </c>
      <c r="AB47">
        <f>Inputs!D216</f>
        <v>1</v>
      </c>
      <c r="AC47" t="s">
        <v>1895</v>
      </c>
      <c r="AD47">
        <f>Inputs!E216</f>
        <v>1</v>
      </c>
      <c r="AE47" t="s">
        <v>606</v>
      </c>
      <c r="AF47">
        <f>Inputs!F216</f>
        <v>1</v>
      </c>
      <c r="AG47" t="s">
        <v>1201</v>
      </c>
      <c r="AH47">
        <f>Inputs!G216</f>
        <v>1</v>
      </c>
      <c r="AI47" t="s">
        <v>378</v>
      </c>
      <c r="AJ47">
        <f>Inputs!I216</f>
        <v>1</v>
      </c>
      <c r="AK47" t="s">
        <v>2583</v>
      </c>
      <c r="AL47">
        <f>Inputs!J216</f>
        <v>1</v>
      </c>
      <c r="AM47" t="s">
        <v>403</v>
      </c>
      <c r="AN47">
        <f>Inputs!K216</f>
        <v>1</v>
      </c>
      <c r="AO47" t="s">
        <v>929</v>
      </c>
      <c r="AP47">
        <f>Inputs!L216</f>
        <v>1</v>
      </c>
      <c r="AQ47" t="s">
        <v>1800</v>
      </c>
      <c r="AR47">
        <f>Inputs!D217</f>
        <v>1</v>
      </c>
      <c r="AS47" t="s">
        <v>1227</v>
      </c>
      <c r="AT47">
        <f>Inputs!E217</f>
        <v>1</v>
      </c>
      <c r="AU47" t="s">
        <v>344</v>
      </c>
      <c r="AV47">
        <f>Inputs!F217</f>
        <v>1</v>
      </c>
      <c r="AW47" t="s">
        <v>24</v>
      </c>
      <c r="AX47">
        <f>Inputs!G217</f>
        <v>1</v>
      </c>
      <c r="AY47" t="s">
        <v>2062</v>
      </c>
      <c r="AZ47">
        <f>Inputs!I217</f>
        <v>1</v>
      </c>
      <c r="BA47" t="s">
        <v>307</v>
      </c>
      <c r="BB47">
        <f>Inputs!J217</f>
        <v>1</v>
      </c>
      <c r="BC47" t="s">
        <v>1572</v>
      </c>
      <c r="BD47">
        <f>Inputs!K217</f>
        <v>1</v>
      </c>
      <c r="BE47" t="s">
        <v>1757</v>
      </c>
      <c r="BF47">
        <f>Inputs!L217</f>
        <v>1</v>
      </c>
      <c r="BG47" t="s">
        <v>1070</v>
      </c>
      <c r="BH47">
        <f>Inputs!D218</f>
        <v>1</v>
      </c>
      <c r="BI47" t="s">
        <v>1175</v>
      </c>
      <c r="BJ47">
        <f>Inputs!E218</f>
        <v>1</v>
      </c>
      <c r="BK47" t="s">
        <v>1358</v>
      </c>
      <c r="BL47">
        <f>Inputs!F218</f>
        <v>1</v>
      </c>
    </row>
    <row r="48" spans="1:64" ht="12.75" customHeight="1">
      <c r="A48" t="s">
        <v>1599</v>
      </c>
      <c r="B48">
        <f>Inputs!G218</f>
        <v>1</v>
      </c>
      <c r="C48" t="s">
        <v>2418</v>
      </c>
      <c r="D48">
        <f>Inputs!I218</f>
        <v>1</v>
      </c>
      <c r="E48" t="s">
        <v>1737</v>
      </c>
      <c r="F48">
        <f>Inputs!J218</f>
        <v>1</v>
      </c>
      <c r="G48" t="s">
        <v>438</v>
      </c>
      <c r="H48">
        <f>Inputs!K218</f>
        <v>1</v>
      </c>
      <c r="I48" t="s">
        <v>2194</v>
      </c>
      <c r="J48">
        <f>Inputs!L218</f>
        <v>1</v>
      </c>
      <c r="K48" t="s">
        <v>1439</v>
      </c>
      <c r="L48">
        <f>Inputs!D219</f>
        <v>1</v>
      </c>
      <c r="M48" t="s">
        <v>1642</v>
      </c>
      <c r="N48">
        <f>Inputs!E219</f>
        <v>1</v>
      </c>
      <c r="O48" t="s">
        <v>349</v>
      </c>
      <c r="P48">
        <f>Inputs!F219</f>
        <v>1</v>
      </c>
      <c r="Q48" t="s">
        <v>2076</v>
      </c>
      <c r="R48">
        <f>Inputs!G219</f>
        <v>1</v>
      </c>
      <c r="S48" t="s">
        <v>1389</v>
      </c>
      <c r="T48">
        <f>Inputs!I219</f>
        <v>1</v>
      </c>
      <c r="U48" t="s">
        <v>2438</v>
      </c>
      <c r="V48">
        <f>Inputs!J219</f>
        <v>1</v>
      </c>
      <c r="W48" t="s">
        <v>832</v>
      </c>
      <c r="X48">
        <f>Inputs!K219</f>
        <v>1</v>
      </c>
      <c r="Y48" t="s">
        <v>2071</v>
      </c>
      <c r="Z48">
        <f>Inputs!L219</f>
        <v>1</v>
      </c>
      <c r="AA48" t="s">
        <v>516</v>
      </c>
      <c r="AB48">
        <f>Inputs!D220</f>
        <v>1</v>
      </c>
      <c r="AC48" t="s">
        <v>2055</v>
      </c>
      <c r="AD48">
        <f>Inputs!E220</f>
        <v>1</v>
      </c>
      <c r="AE48" t="s">
        <v>357</v>
      </c>
      <c r="AF48">
        <f>Inputs!F220</f>
        <v>1</v>
      </c>
      <c r="AG48" t="s">
        <v>64</v>
      </c>
      <c r="AH48">
        <f>Inputs!G220</f>
        <v>1</v>
      </c>
      <c r="AI48" t="s">
        <v>2336</v>
      </c>
      <c r="AJ48">
        <f>Inputs!I220</f>
        <v>1</v>
      </c>
      <c r="AK48" t="s">
        <v>580</v>
      </c>
      <c r="AL48">
        <f>Inputs!J220</f>
        <v>1</v>
      </c>
      <c r="AM48" t="s">
        <v>350</v>
      </c>
      <c r="AN48">
        <f>Inputs!K220</f>
        <v>1</v>
      </c>
      <c r="AO48" t="s">
        <v>192</v>
      </c>
      <c r="AP48">
        <f>Inputs!L220</f>
        <v>1</v>
      </c>
      <c r="AQ48" t="s">
        <v>2512</v>
      </c>
      <c r="AR48">
        <f>Inputs!D221</f>
        <v>1</v>
      </c>
      <c r="AS48" t="s">
        <v>750</v>
      </c>
      <c r="AT48">
        <f>Inputs!E221</f>
        <v>1</v>
      </c>
      <c r="AU48" t="s">
        <v>2026</v>
      </c>
      <c r="AV48">
        <f>Inputs!F221</f>
        <v>1</v>
      </c>
      <c r="AW48" t="s">
        <v>529</v>
      </c>
      <c r="AX48">
        <f>Inputs!G221</f>
        <v>1</v>
      </c>
      <c r="AY48" t="s">
        <v>1479</v>
      </c>
      <c r="AZ48">
        <f>Inputs!I221</f>
        <v>1</v>
      </c>
      <c r="BA48" t="s">
        <v>53</v>
      </c>
      <c r="BB48">
        <f>Inputs!J221</f>
        <v>1</v>
      </c>
      <c r="BC48" t="s">
        <v>2056</v>
      </c>
      <c r="BD48">
        <f>Inputs!K221</f>
        <v>1</v>
      </c>
      <c r="BE48" t="s">
        <v>611</v>
      </c>
      <c r="BF48">
        <f>Inputs!L221</f>
        <v>1</v>
      </c>
      <c r="BG48" t="s">
        <v>2197</v>
      </c>
      <c r="BH48">
        <f>Inputs!D222</f>
        <v>1</v>
      </c>
      <c r="BI48" t="s">
        <v>1048</v>
      </c>
      <c r="BJ48">
        <f>Inputs!E222</f>
        <v>1</v>
      </c>
      <c r="BK48" t="s">
        <v>2331</v>
      </c>
      <c r="BL48">
        <f>Inputs!F222</f>
        <v>1</v>
      </c>
    </row>
    <row r="49" spans="1:64" ht="12.75" customHeight="1">
      <c r="A49" t="s">
        <v>685</v>
      </c>
      <c r="B49">
        <f>Inputs!G222</f>
        <v>1</v>
      </c>
      <c r="C49" t="s">
        <v>1712</v>
      </c>
      <c r="D49">
        <f>Inputs!I222</f>
        <v>1</v>
      </c>
      <c r="E49" t="s">
        <v>849</v>
      </c>
      <c r="F49">
        <f>Inputs!J222</f>
        <v>1</v>
      </c>
      <c r="G49" t="s">
        <v>1942</v>
      </c>
      <c r="H49">
        <f>Inputs!K222</f>
        <v>1</v>
      </c>
      <c r="I49" t="s">
        <v>1300</v>
      </c>
      <c r="J49">
        <f>Inputs!L222</f>
        <v>1</v>
      </c>
      <c r="K49" t="s">
        <v>2163</v>
      </c>
      <c r="L49">
        <f>Inputs!D223</f>
        <v>1</v>
      </c>
      <c r="M49" t="s">
        <v>487</v>
      </c>
      <c r="N49">
        <f>Inputs!E223</f>
        <v>1</v>
      </c>
      <c r="O49" t="s">
        <v>1829</v>
      </c>
      <c r="P49">
        <f>Inputs!F223</f>
        <v>1</v>
      </c>
      <c r="Q49" t="s">
        <v>1429</v>
      </c>
      <c r="R49">
        <f>Inputs!G223</f>
        <v>1</v>
      </c>
      <c r="S49" t="s">
        <v>2231</v>
      </c>
      <c r="T49">
        <f>Inputs!I223</f>
        <v>1</v>
      </c>
      <c r="U49" t="s">
        <v>10</v>
      </c>
      <c r="V49">
        <f>Inputs!J223</f>
        <v>1</v>
      </c>
      <c r="W49" t="s">
        <v>2081</v>
      </c>
      <c r="X49">
        <f>Inputs!K223</f>
        <v>1</v>
      </c>
      <c r="Y49" t="s">
        <v>68</v>
      </c>
      <c r="Z49">
        <f>Inputs!L223</f>
        <v>1</v>
      </c>
      <c r="AA49" t="s">
        <v>623</v>
      </c>
      <c r="AB49">
        <f>Inputs!D224</f>
        <v>1</v>
      </c>
      <c r="AC49" t="s">
        <v>1493</v>
      </c>
      <c r="AD49">
        <f>Inputs!E224</f>
        <v>1</v>
      </c>
      <c r="AE49" t="s">
        <v>191</v>
      </c>
      <c r="AF49">
        <f>Inputs!F224</f>
        <v>1</v>
      </c>
      <c r="AG49" t="s">
        <v>1055</v>
      </c>
      <c r="AH49">
        <f>Inputs!G224</f>
        <v>1</v>
      </c>
      <c r="AI49" t="s">
        <v>2324</v>
      </c>
      <c r="AJ49">
        <f>Inputs!I224</f>
        <v>1</v>
      </c>
      <c r="AK49" t="s">
        <v>2058</v>
      </c>
      <c r="AL49">
        <f>Inputs!J224</f>
        <v>1</v>
      </c>
      <c r="AM49" t="s">
        <v>1980</v>
      </c>
      <c r="AN49">
        <f>Inputs!K224</f>
        <v>1</v>
      </c>
      <c r="AO49" t="s">
        <v>228</v>
      </c>
      <c r="AP49">
        <f>Inputs!L224</f>
        <v>1</v>
      </c>
      <c r="AQ49" t="s">
        <v>434</v>
      </c>
      <c r="AR49">
        <f>Inputs!D225</f>
        <v>1</v>
      </c>
      <c r="AS49" t="s">
        <v>1074</v>
      </c>
      <c r="AT49">
        <f>Inputs!E225</f>
        <v>1</v>
      </c>
      <c r="AU49" t="s">
        <v>656</v>
      </c>
      <c r="AV49">
        <f>Inputs!F225</f>
        <v>1</v>
      </c>
      <c r="AW49" t="s">
        <v>1017</v>
      </c>
      <c r="AX49">
        <f>Inputs!G225</f>
        <v>1</v>
      </c>
      <c r="AY49" t="s">
        <v>1311</v>
      </c>
      <c r="AZ49">
        <f>Inputs!I225</f>
        <v>1</v>
      </c>
      <c r="BA49" t="s">
        <v>741</v>
      </c>
      <c r="BB49">
        <f>Inputs!J225</f>
        <v>1</v>
      </c>
      <c r="BC49" t="s">
        <v>2010</v>
      </c>
      <c r="BD49">
        <f>Inputs!K225</f>
        <v>1</v>
      </c>
      <c r="BE49" t="s">
        <v>1148</v>
      </c>
      <c r="BF49">
        <f>Inputs!L225</f>
        <v>1</v>
      </c>
      <c r="BG49" t="s">
        <v>830</v>
      </c>
      <c r="BH49">
        <f>Inputs!D226</f>
        <v>1</v>
      </c>
      <c r="BI49" t="s">
        <v>72</v>
      </c>
      <c r="BJ49">
        <f>Inputs!E226</f>
        <v>1</v>
      </c>
      <c r="BK49" t="s">
        <v>1371</v>
      </c>
      <c r="BL49">
        <f>Inputs!F226</f>
        <v>1</v>
      </c>
    </row>
    <row r="50" spans="1:64" ht="12.75" customHeight="1">
      <c r="A50" t="s">
        <v>2364</v>
      </c>
      <c r="B50">
        <f>Inputs!G226</f>
        <v>1</v>
      </c>
      <c r="C50" t="s">
        <v>550</v>
      </c>
      <c r="D50">
        <f>Inputs!I226</f>
        <v>1</v>
      </c>
      <c r="E50" t="s">
        <v>1333</v>
      </c>
      <c r="F50">
        <f>Inputs!J226</f>
        <v>1</v>
      </c>
      <c r="G50" t="s">
        <v>392</v>
      </c>
      <c r="H50">
        <f>Inputs!K226</f>
        <v>1</v>
      </c>
      <c r="I50" t="s">
        <v>177</v>
      </c>
      <c r="J50">
        <f>Inputs!L226</f>
        <v>1</v>
      </c>
      <c r="K50" t="s">
        <v>897</v>
      </c>
      <c r="L50">
        <f>Inputs!D227</f>
        <v>1</v>
      </c>
      <c r="M50" t="s">
        <v>1585</v>
      </c>
      <c r="N50">
        <f>Inputs!E227</f>
        <v>1</v>
      </c>
      <c r="O50" t="s">
        <v>333</v>
      </c>
      <c r="P50">
        <f>Inputs!F227</f>
        <v>1</v>
      </c>
      <c r="Q50" t="s">
        <v>1107</v>
      </c>
      <c r="R50">
        <f>Inputs!G227</f>
        <v>1</v>
      </c>
      <c r="S50" t="s">
        <v>2391</v>
      </c>
      <c r="T50">
        <f>Inputs!I227</f>
        <v>1</v>
      </c>
      <c r="U50" t="s">
        <v>559</v>
      </c>
      <c r="V50">
        <f>Inputs!J227</f>
        <v>1</v>
      </c>
      <c r="W50" t="s">
        <v>1818</v>
      </c>
      <c r="X50">
        <f>Inputs!K227</f>
        <v>1</v>
      </c>
      <c r="Y50" t="s">
        <v>1608</v>
      </c>
      <c r="Z50">
        <f>Inputs!L227</f>
        <v>1</v>
      </c>
      <c r="AA50" t="s">
        <v>1462</v>
      </c>
      <c r="AB50">
        <f>Inputs!D228</f>
        <v>1</v>
      </c>
      <c r="AC50" t="s">
        <v>727</v>
      </c>
      <c r="AD50">
        <f>Inputs!E228</f>
        <v>1</v>
      </c>
      <c r="AE50" t="s">
        <v>2359</v>
      </c>
      <c r="AF50">
        <f>Inputs!F228</f>
        <v>1</v>
      </c>
      <c r="AG50" t="s">
        <v>1387</v>
      </c>
      <c r="AH50">
        <f>Inputs!G228</f>
        <v>1</v>
      </c>
      <c r="AI50" t="s">
        <v>1817</v>
      </c>
      <c r="AJ50">
        <f>Inputs!I228</f>
        <v>1</v>
      </c>
      <c r="AK50" t="s">
        <v>401</v>
      </c>
      <c r="AL50">
        <f>Inputs!J228</f>
        <v>1</v>
      </c>
      <c r="AM50" t="s">
        <v>1673</v>
      </c>
      <c r="AN50">
        <f>Inputs!K228</f>
        <v>1</v>
      </c>
      <c r="AO50" t="s">
        <v>353</v>
      </c>
      <c r="AP50">
        <f>Inputs!L228</f>
        <v>1</v>
      </c>
      <c r="AQ50" t="s">
        <v>1166</v>
      </c>
      <c r="AR50">
        <f>Inputs!D229</f>
        <v>1</v>
      </c>
      <c r="AS50" t="s">
        <v>620</v>
      </c>
      <c r="AT50">
        <f>Inputs!E229</f>
        <v>1</v>
      </c>
      <c r="AU50" t="s">
        <v>1886</v>
      </c>
      <c r="AV50">
        <f>Inputs!F229</f>
        <v>1</v>
      </c>
      <c r="AW50" t="s">
        <v>2096</v>
      </c>
      <c r="AX50">
        <f>Inputs!G229</f>
        <v>1</v>
      </c>
      <c r="AY50" t="s">
        <v>754</v>
      </c>
      <c r="AZ50">
        <f>Inputs!I229</f>
        <v>1</v>
      </c>
      <c r="BA50" t="s">
        <v>663</v>
      </c>
      <c r="BB50">
        <f>Inputs!J229</f>
        <v>1</v>
      </c>
      <c r="BC50" t="s">
        <v>1202</v>
      </c>
      <c r="BD50">
        <f>Inputs!K229</f>
        <v>1</v>
      </c>
      <c r="BE50" t="s">
        <v>2067</v>
      </c>
      <c r="BF50">
        <f>Inputs!L229</f>
        <v>1</v>
      </c>
      <c r="BG50" t="s">
        <v>703</v>
      </c>
      <c r="BH50">
        <f>Inputs!D230</f>
        <v>1</v>
      </c>
      <c r="BI50" t="s">
        <v>2578</v>
      </c>
      <c r="BJ50">
        <f>Inputs!E230</f>
        <v>1</v>
      </c>
      <c r="BK50" t="s">
        <v>133</v>
      </c>
      <c r="BL50">
        <f>Inputs!F230</f>
        <v>1</v>
      </c>
    </row>
    <row r="51" spans="1:64" ht="12.75" customHeight="1">
      <c r="A51" t="s">
        <v>920</v>
      </c>
      <c r="B51">
        <f>Inputs!G230</f>
        <v>1</v>
      </c>
      <c r="C51" t="s">
        <v>1571</v>
      </c>
      <c r="D51">
        <f>Inputs!I230</f>
        <v>1</v>
      </c>
      <c r="E51" t="s">
        <v>1971</v>
      </c>
      <c r="F51">
        <f>Inputs!J230</f>
        <v>1</v>
      </c>
      <c r="G51" t="s">
        <v>2518</v>
      </c>
      <c r="H51">
        <f>Inputs!K230</f>
        <v>1</v>
      </c>
      <c r="I51" t="s">
        <v>1547</v>
      </c>
      <c r="J51">
        <f>Inputs!L230</f>
        <v>1</v>
      </c>
      <c r="K51" t="s">
        <v>294</v>
      </c>
      <c r="L51">
        <f>Inputs!D231</f>
        <v>1</v>
      </c>
      <c r="M51" t="s">
        <v>373</v>
      </c>
      <c r="N51">
        <f>Inputs!E231</f>
        <v>1</v>
      </c>
      <c r="O51" t="s">
        <v>2485</v>
      </c>
      <c r="P51">
        <f>Inputs!F231</f>
        <v>1</v>
      </c>
      <c r="Q51" t="s">
        <v>257</v>
      </c>
      <c r="R51">
        <f>Inputs!G231</f>
        <v>1</v>
      </c>
      <c r="S51" t="s">
        <v>1279</v>
      </c>
      <c r="T51">
        <f>Inputs!I231</f>
        <v>1</v>
      </c>
      <c r="U51" t="s">
        <v>1835</v>
      </c>
      <c r="V51">
        <f>Inputs!J231</f>
        <v>1</v>
      </c>
      <c r="W51" t="s">
        <v>1147</v>
      </c>
      <c r="X51">
        <f>Inputs!K231</f>
        <v>1</v>
      </c>
      <c r="Y51" t="s">
        <v>18</v>
      </c>
      <c r="Z51">
        <f>Inputs!L231</f>
        <v>1</v>
      </c>
      <c r="AA51" t="s">
        <v>1295</v>
      </c>
      <c r="AB51">
        <f>Inputs!D232</f>
        <v>1</v>
      </c>
      <c r="AC51" t="s">
        <v>688</v>
      </c>
      <c r="AD51">
        <f>Inputs!E232</f>
        <v>1</v>
      </c>
      <c r="AE51" t="s">
        <v>627</v>
      </c>
      <c r="AF51">
        <f>Inputs!F232</f>
        <v>1</v>
      </c>
      <c r="AG51" t="s">
        <v>34</v>
      </c>
      <c r="AH51">
        <f>Inputs!G232</f>
        <v>1</v>
      </c>
      <c r="AI51" t="s">
        <v>1941</v>
      </c>
      <c r="AJ51">
        <f>Inputs!I232</f>
        <v>1</v>
      </c>
      <c r="AK51" t="s">
        <v>1066</v>
      </c>
      <c r="AL51">
        <f>Inputs!J232</f>
        <v>1</v>
      </c>
      <c r="AM51" t="s">
        <v>2233</v>
      </c>
      <c r="AN51">
        <f>Inputs!K232</f>
        <v>1</v>
      </c>
      <c r="AO51" t="s">
        <v>763</v>
      </c>
      <c r="AP51">
        <f>Inputs!L232</f>
        <v>1</v>
      </c>
      <c r="AQ51" t="s">
        <v>792</v>
      </c>
      <c r="AR51">
        <f>Inputs!D233</f>
        <v>1</v>
      </c>
      <c r="AS51" t="s">
        <v>574</v>
      </c>
      <c r="AT51">
        <f>Inputs!E233</f>
        <v>1</v>
      </c>
      <c r="AU51" t="s">
        <v>297</v>
      </c>
      <c r="AV51">
        <f>Inputs!F233</f>
        <v>1</v>
      </c>
      <c r="AW51" t="s">
        <v>2469</v>
      </c>
      <c r="AX51">
        <f>Inputs!G233</f>
        <v>1</v>
      </c>
      <c r="AY51" t="s">
        <v>185</v>
      </c>
      <c r="AZ51">
        <f>Inputs!I233</f>
        <v>1</v>
      </c>
      <c r="BA51" t="s">
        <v>1356</v>
      </c>
      <c r="BB51">
        <f>Inputs!J233</f>
        <v>1</v>
      </c>
      <c r="BC51" t="s">
        <v>31</v>
      </c>
      <c r="BD51">
        <f>Inputs!K233</f>
        <v>1</v>
      </c>
      <c r="BE51" t="s">
        <v>1854</v>
      </c>
      <c r="BF51">
        <f>Inputs!L233</f>
        <v>1</v>
      </c>
      <c r="BG51" t="s">
        <v>2557</v>
      </c>
      <c r="BH51">
        <f>Inputs!D234</f>
        <v>1</v>
      </c>
      <c r="BI51" t="s">
        <v>886</v>
      </c>
      <c r="BJ51">
        <f>Inputs!E234</f>
        <v>1</v>
      </c>
      <c r="BK51" t="s">
        <v>2168</v>
      </c>
      <c r="BL51">
        <f>Inputs!F234</f>
        <v>1</v>
      </c>
    </row>
    <row r="52" spans="1:64" ht="12.75" customHeight="1">
      <c r="A52" t="s">
        <v>1368</v>
      </c>
      <c r="B52">
        <f>Inputs!G234</f>
        <v>1</v>
      </c>
      <c r="C52" t="s">
        <v>181</v>
      </c>
      <c r="D52">
        <f>Inputs!I234</f>
        <v>1</v>
      </c>
      <c r="E52" t="s">
        <v>2214</v>
      </c>
      <c r="F52">
        <f>Inputs!J234</f>
        <v>1</v>
      </c>
      <c r="G52" t="s">
        <v>1293</v>
      </c>
      <c r="H52">
        <f>Inputs!K234</f>
        <v>1</v>
      </c>
      <c r="I52" t="s">
        <v>2440</v>
      </c>
      <c r="J52">
        <f>Inputs!L234</f>
        <v>1</v>
      </c>
      <c r="K52" t="s">
        <v>1868</v>
      </c>
      <c r="L52">
        <f>Inputs!D235</f>
        <v>1</v>
      </c>
      <c r="M52" t="s">
        <v>355</v>
      </c>
      <c r="N52">
        <f>Inputs!E235</f>
        <v>1</v>
      </c>
      <c r="O52" t="s">
        <v>777</v>
      </c>
      <c r="P52">
        <f>Inputs!F235</f>
        <v>1</v>
      </c>
      <c r="Q52" t="s">
        <v>643</v>
      </c>
      <c r="R52">
        <f>Inputs!G235</f>
        <v>1</v>
      </c>
      <c r="S52" t="s">
        <v>1989</v>
      </c>
      <c r="T52">
        <f>Inputs!I235</f>
        <v>1</v>
      </c>
      <c r="U52" t="s">
        <v>1867</v>
      </c>
      <c r="V52">
        <f>Inputs!J235</f>
        <v>1</v>
      </c>
      <c r="W52" t="s">
        <v>1782</v>
      </c>
      <c r="X52">
        <f>Inputs!K235</f>
        <v>1</v>
      </c>
      <c r="Y52" t="s">
        <v>1708</v>
      </c>
      <c r="Z52">
        <f>Inputs!L235</f>
        <v>1</v>
      </c>
      <c r="AA52" t="s">
        <v>796</v>
      </c>
      <c r="AB52">
        <f>Inputs!D236</f>
        <v>1</v>
      </c>
      <c r="AC52" t="s">
        <v>509</v>
      </c>
      <c r="AD52">
        <f>Inputs!E236</f>
        <v>1</v>
      </c>
      <c r="AE52" t="s">
        <v>787</v>
      </c>
      <c r="AF52">
        <f>Inputs!F236</f>
        <v>1</v>
      </c>
      <c r="AG52" t="s">
        <v>893</v>
      </c>
      <c r="AH52">
        <f>Inputs!G236</f>
        <v>1</v>
      </c>
      <c r="AI52" t="s">
        <v>29</v>
      </c>
      <c r="AJ52">
        <f>Inputs!I236</f>
        <v>1</v>
      </c>
      <c r="AK52" t="s">
        <v>1210</v>
      </c>
      <c r="AL52">
        <f>Inputs!J236</f>
        <v>1</v>
      </c>
      <c r="AM52" t="s">
        <v>2497</v>
      </c>
      <c r="AN52">
        <f>Inputs!K236</f>
        <v>1</v>
      </c>
      <c r="AO52" t="s">
        <v>2210</v>
      </c>
      <c r="AP52">
        <f>Inputs!L236</f>
        <v>1</v>
      </c>
      <c r="AQ52" t="s">
        <v>670</v>
      </c>
      <c r="AR52">
        <f>Inputs!D237</f>
        <v>1</v>
      </c>
      <c r="AS52" t="s">
        <v>1513</v>
      </c>
      <c r="AT52">
        <f>Inputs!E237</f>
        <v>1</v>
      </c>
      <c r="AU52" t="s">
        <v>1597</v>
      </c>
      <c r="AV52">
        <f>Inputs!F237</f>
        <v>1</v>
      </c>
      <c r="AW52" t="s">
        <v>558</v>
      </c>
      <c r="AX52">
        <f>Inputs!G237</f>
        <v>1</v>
      </c>
      <c r="AY52" t="s">
        <v>262</v>
      </c>
      <c r="AZ52">
        <f>Inputs!I237</f>
        <v>1</v>
      </c>
      <c r="BA52" t="s">
        <v>800</v>
      </c>
      <c r="BB52">
        <f>Inputs!J237</f>
        <v>1</v>
      </c>
      <c r="BC52" t="s">
        <v>1330</v>
      </c>
      <c r="BD52">
        <f>Inputs!K237</f>
        <v>1</v>
      </c>
      <c r="BE52" t="s">
        <v>596</v>
      </c>
      <c r="BF52">
        <f>Inputs!L237</f>
        <v>1</v>
      </c>
      <c r="BG52" t="s">
        <v>691</v>
      </c>
      <c r="BH52">
        <f>Inputs!D238</f>
        <v>1</v>
      </c>
      <c r="BI52" t="s">
        <v>292</v>
      </c>
      <c r="BJ52">
        <f>Inputs!E238</f>
        <v>1</v>
      </c>
      <c r="BK52" t="s">
        <v>1556</v>
      </c>
      <c r="BL52">
        <f>Inputs!F238</f>
        <v>1</v>
      </c>
    </row>
    <row r="53" spans="1:64" ht="12.75" customHeight="1">
      <c r="A53" t="s">
        <v>1467</v>
      </c>
      <c r="B53">
        <f>Inputs!G238</f>
        <v>1</v>
      </c>
      <c r="C53" t="s">
        <v>1902</v>
      </c>
      <c r="D53">
        <f>Inputs!I238</f>
        <v>1</v>
      </c>
      <c r="E53" t="s">
        <v>494</v>
      </c>
      <c r="F53">
        <f>Inputs!J238</f>
        <v>1</v>
      </c>
      <c r="G53" t="s">
        <v>1756</v>
      </c>
      <c r="H53">
        <f>Inputs!K238</f>
        <v>1</v>
      </c>
      <c r="I53" t="s">
        <v>1236</v>
      </c>
      <c r="J53">
        <f>Inputs!L238</f>
        <v>1</v>
      </c>
      <c r="K53" t="s">
        <v>1448</v>
      </c>
      <c r="L53">
        <f>Inputs!D239</f>
        <v>1</v>
      </c>
      <c r="M53" t="s">
        <v>1858</v>
      </c>
      <c r="N53">
        <f>Inputs!E239</f>
        <v>1</v>
      </c>
      <c r="O53" t="s">
        <v>1369</v>
      </c>
      <c r="P53">
        <f>Inputs!F239</f>
        <v>1</v>
      </c>
      <c r="Q53" t="s">
        <v>1076</v>
      </c>
      <c r="R53">
        <f>Inputs!G239</f>
        <v>1</v>
      </c>
      <c r="S53" t="s">
        <v>1795</v>
      </c>
      <c r="T53">
        <f>Inputs!I239</f>
        <v>1</v>
      </c>
      <c r="U53" t="s">
        <v>19</v>
      </c>
      <c r="V53">
        <f>Inputs!J239</f>
        <v>1</v>
      </c>
      <c r="W53" t="s">
        <v>1191</v>
      </c>
      <c r="X53">
        <f>Inputs!K239</f>
        <v>1</v>
      </c>
      <c r="Y53" t="s">
        <v>1714</v>
      </c>
      <c r="Z53">
        <f>Inputs!L239</f>
        <v>1</v>
      </c>
      <c r="AA53" t="s">
        <v>2264</v>
      </c>
      <c r="AB53">
        <f>Inputs!D240</f>
        <v>1</v>
      </c>
      <c r="AC53" t="s">
        <v>1011</v>
      </c>
      <c r="AD53">
        <f>Inputs!E240</f>
        <v>1</v>
      </c>
      <c r="AE53" t="s">
        <v>662</v>
      </c>
      <c r="AF53">
        <f>Inputs!F240</f>
        <v>1</v>
      </c>
      <c r="AG53" t="s">
        <v>2329</v>
      </c>
      <c r="AH53">
        <f>Inputs!G240</f>
        <v>1</v>
      </c>
      <c r="AI53" t="s">
        <v>2442</v>
      </c>
      <c r="AJ53">
        <f>Inputs!I240</f>
        <v>1</v>
      </c>
      <c r="AK53" t="s">
        <v>268</v>
      </c>
      <c r="AL53">
        <f>Inputs!J240</f>
        <v>1</v>
      </c>
      <c r="AM53" t="s">
        <v>1367</v>
      </c>
      <c r="AN53">
        <f>Inputs!K240</f>
        <v>1</v>
      </c>
      <c r="AO53" t="s">
        <v>120</v>
      </c>
      <c r="AP53">
        <f>Inputs!L240</f>
        <v>1</v>
      </c>
      <c r="AQ53" t="s">
        <v>47</v>
      </c>
      <c r="AR53">
        <f>Inputs!D241</f>
        <v>1</v>
      </c>
      <c r="AS53" t="s">
        <v>1436</v>
      </c>
      <c r="AT53">
        <f>Inputs!E241</f>
        <v>1</v>
      </c>
      <c r="AU53" t="s">
        <v>1287</v>
      </c>
      <c r="AV53">
        <f>Inputs!F241</f>
        <v>1</v>
      </c>
      <c r="AW53" t="s">
        <v>2259</v>
      </c>
      <c r="AX53">
        <f>Inputs!G241</f>
        <v>1</v>
      </c>
      <c r="AY53" t="s">
        <v>1455</v>
      </c>
      <c r="AZ53">
        <f>Inputs!I241</f>
        <v>1</v>
      </c>
      <c r="BA53" t="s">
        <v>1881</v>
      </c>
      <c r="BB53">
        <f>Inputs!J241</f>
        <v>1</v>
      </c>
      <c r="BC53" t="s">
        <v>866</v>
      </c>
      <c r="BD53">
        <f>Inputs!K241</f>
        <v>1</v>
      </c>
      <c r="BE53" t="s">
        <v>793</v>
      </c>
      <c r="BF53">
        <f>Inputs!L241</f>
        <v>1</v>
      </c>
      <c r="BG53" t="s">
        <v>1332</v>
      </c>
      <c r="BH53">
        <f>Inputs!D242</f>
        <v>1</v>
      </c>
      <c r="BI53" t="s">
        <v>1551</v>
      </c>
      <c r="BJ53">
        <f>Inputs!E242</f>
        <v>1</v>
      </c>
      <c r="BK53" t="s">
        <v>113</v>
      </c>
      <c r="BL53">
        <f>Inputs!F242</f>
        <v>1</v>
      </c>
    </row>
    <row r="54" spans="1:64" ht="12.75" customHeight="1">
      <c r="A54" t="s">
        <v>1069</v>
      </c>
      <c r="B54">
        <f>Inputs!G242</f>
        <v>1</v>
      </c>
      <c r="C54" t="s">
        <v>1768</v>
      </c>
      <c r="D54">
        <f>Inputs!I242</f>
        <v>1</v>
      </c>
      <c r="E54" t="s">
        <v>2274</v>
      </c>
      <c r="F54">
        <f>Inputs!J242</f>
        <v>1</v>
      </c>
      <c r="G54" t="s">
        <v>1616</v>
      </c>
      <c r="H54">
        <f>Inputs!K242</f>
        <v>1</v>
      </c>
      <c r="I54" t="s">
        <v>119</v>
      </c>
      <c r="J54">
        <f>Inputs!L242</f>
        <v>1</v>
      </c>
      <c r="K54" t="s">
        <v>1056</v>
      </c>
      <c r="L54">
        <f>Inputs!D243</f>
        <v>1</v>
      </c>
      <c r="M54" t="s">
        <v>1731</v>
      </c>
      <c r="N54">
        <f>Inputs!E243</f>
        <v>1</v>
      </c>
      <c r="O54" t="s">
        <v>1434</v>
      </c>
      <c r="P54">
        <f>Inputs!F243</f>
        <v>1</v>
      </c>
      <c r="Q54" t="s">
        <v>1793</v>
      </c>
      <c r="R54">
        <f>Inputs!G243</f>
        <v>1</v>
      </c>
      <c r="S54" t="s">
        <v>531</v>
      </c>
      <c r="T54">
        <f>Inputs!I243</f>
        <v>1</v>
      </c>
      <c r="U54" t="s">
        <v>1674</v>
      </c>
      <c r="V54">
        <f>Inputs!J243</f>
        <v>1</v>
      </c>
      <c r="W54" t="s">
        <v>377</v>
      </c>
      <c r="X54">
        <f>Inputs!K243</f>
        <v>1</v>
      </c>
      <c r="Y54" t="s">
        <v>1864</v>
      </c>
      <c r="Z54">
        <f>Inputs!L243</f>
        <v>1</v>
      </c>
      <c r="AA54" t="s">
        <v>2403</v>
      </c>
      <c r="AB54">
        <f>Inputs!D244</f>
        <v>1</v>
      </c>
      <c r="AC54" t="s">
        <v>2556</v>
      </c>
      <c r="AD54">
        <f>Inputs!E244</f>
        <v>1</v>
      </c>
      <c r="AE54" t="s">
        <v>426</v>
      </c>
      <c r="AF54">
        <f>Inputs!F244</f>
        <v>1</v>
      </c>
      <c r="AG54" t="s">
        <v>1887</v>
      </c>
      <c r="AH54">
        <f>Inputs!G244</f>
        <v>1</v>
      </c>
      <c r="AI54" t="s">
        <v>2580</v>
      </c>
      <c r="AJ54">
        <f>Inputs!I244</f>
        <v>1</v>
      </c>
      <c r="AK54" t="s">
        <v>575</v>
      </c>
      <c r="AL54">
        <f>Inputs!J244</f>
        <v>1</v>
      </c>
      <c r="AM54" t="s">
        <v>1207</v>
      </c>
      <c r="AN54">
        <f>Inputs!K244</f>
        <v>1</v>
      </c>
      <c r="AO54" t="s">
        <v>2378</v>
      </c>
      <c r="AP54">
        <f>Inputs!L244</f>
        <v>1</v>
      </c>
      <c r="AQ54" t="s">
        <v>1022</v>
      </c>
      <c r="AR54">
        <f>Inputs!D245</f>
        <v>1</v>
      </c>
      <c r="AS54" t="s">
        <v>1671</v>
      </c>
      <c r="AT54">
        <f>Inputs!E245</f>
        <v>1</v>
      </c>
      <c r="AU54" t="s">
        <v>1851</v>
      </c>
      <c r="AV54">
        <f>Inputs!F245</f>
        <v>1</v>
      </c>
      <c r="AW54" t="s">
        <v>42</v>
      </c>
      <c r="AX54">
        <f>Inputs!G245</f>
        <v>1</v>
      </c>
      <c r="AY54" t="s">
        <v>526</v>
      </c>
      <c r="AZ54">
        <f>Inputs!I245</f>
        <v>1</v>
      </c>
      <c r="BA54" t="s">
        <v>1852</v>
      </c>
      <c r="BB54">
        <f>Inputs!J245</f>
        <v>1</v>
      </c>
      <c r="BC54" t="s">
        <v>561</v>
      </c>
      <c r="BD54">
        <f>Inputs!K245</f>
        <v>1</v>
      </c>
      <c r="BE54" t="s">
        <v>822</v>
      </c>
      <c r="BF54">
        <f>Inputs!L245</f>
        <v>1</v>
      </c>
      <c r="BG54" t="s">
        <v>1209</v>
      </c>
      <c r="BH54">
        <f>Inputs!D246</f>
        <v>1</v>
      </c>
      <c r="BI54" t="s">
        <v>1266</v>
      </c>
      <c r="BJ54">
        <f>Inputs!E246</f>
        <v>1</v>
      </c>
      <c r="BK54" t="s">
        <v>2562</v>
      </c>
      <c r="BL54">
        <f>Inputs!F246</f>
        <v>1</v>
      </c>
    </row>
    <row r="55" spans="1:64" ht="12.75" customHeight="1">
      <c r="A55" t="s">
        <v>2354</v>
      </c>
      <c r="B55">
        <f>Inputs!G246</f>
        <v>1</v>
      </c>
      <c r="C55" t="s">
        <v>1357</v>
      </c>
      <c r="D55">
        <f>Inputs!I246</f>
        <v>1</v>
      </c>
      <c r="E55" t="s">
        <v>1446</v>
      </c>
      <c r="F55">
        <f>Inputs!J246</f>
        <v>1</v>
      </c>
      <c r="G55" t="s">
        <v>1028</v>
      </c>
      <c r="H55">
        <f>Inputs!K246</f>
        <v>1</v>
      </c>
      <c r="I55" t="s">
        <v>316</v>
      </c>
      <c r="J55">
        <f>Inputs!L246</f>
        <v>1</v>
      </c>
      <c r="K55" t="s">
        <v>1613</v>
      </c>
      <c r="L55">
        <f>Inputs!D247</f>
        <v>1</v>
      </c>
      <c r="M55" t="s">
        <v>2346</v>
      </c>
      <c r="N55">
        <f>Inputs!E247</f>
        <v>1</v>
      </c>
      <c r="O55" t="s">
        <v>1383</v>
      </c>
      <c r="P55">
        <f>Inputs!F247</f>
        <v>1</v>
      </c>
      <c r="Q55" t="s">
        <v>1170</v>
      </c>
      <c r="R55">
        <f>Inputs!G247</f>
        <v>1</v>
      </c>
      <c r="S55" t="s">
        <v>1745</v>
      </c>
      <c r="T55">
        <f>Inputs!I247</f>
        <v>1</v>
      </c>
      <c r="U55" t="s">
        <v>2496</v>
      </c>
      <c r="V55">
        <f>Inputs!J247</f>
        <v>1</v>
      </c>
      <c r="W55" t="s">
        <v>625</v>
      </c>
      <c r="X55">
        <f>Inputs!K247</f>
        <v>1</v>
      </c>
      <c r="Y55" t="s">
        <v>1043</v>
      </c>
      <c r="Z55">
        <f>Inputs!L247</f>
        <v>1</v>
      </c>
      <c r="AA55" t="s">
        <v>963</v>
      </c>
      <c r="AB55">
        <f>Inputs!D248</f>
        <v>1</v>
      </c>
      <c r="AC55" t="s">
        <v>2380</v>
      </c>
      <c r="AD55">
        <f>Inputs!E248</f>
        <v>1</v>
      </c>
      <c r="AE55" t="s">
        <v>1495</v>
      </c>
      <c r="AF55">
        <f>Inputs!F248</f>
        <v>1</v>
      </c>
      <c r="AG55" t="s">
        <v>675</v>
      </c>
      <c r="AH55">
        <f>Inputs!G248</f>
        <v>1</v>
      </c>
      <c r="AI55" t="s">
        <v>1665</v>
      </c>
      <c r="AJ55">
        <f>Inputs!I248</f>
        <v>1</v>
      </c>
      <c r="AK55" t="s">
        <v>163</v>
      </c>
      <c r="AL55">
        <f>Inputs!J248</f>
        <v>1</v>
      </c>
      <c r="AM55" t="s">
        <v>1519</v>
      </c>
      <c r="AN55">
        <f>Inputs!K248</f>
        <v>1</v>
      </c>
      <c r="AO55" t="s">
        <v>1955</v>
      </c>
      <c r="AP55">
        <f>Inputs!L248</f>
        <v>1</v>
      </c>
      <c r="AQ55" t="s">
        <v>1261</v>
      </c>
      <c r="AR55">
        <f>Inputs!D249</f>
        <v>1</v>
      </c>
      <c r="AS55" t="s">
        <v>2452</v>
      </c>
      <c r="AT55">
        <f>Inputs!E249</f>
        <v>1</v>
      </c>
      <c r="AU55" t="s">
        <v>1644</v>
      </c>
      <c r="AV55">
        <f>Inputs!F249</f>
        <v>1</v>
      </c>
      <c r="AW55" t="s">
        <v>1164</v>
      </c>
      <c r="AX55">
        <f>Inputs!G249</f>
        <v>1</v>
      </c>
      <c r="AY55" t="s">
        <v>161</v>
      </c>
      <c r="AZ55">
        <f>Inputs!I249</f>
        <v>1</v>
      </c>
      <c r="BA55" t="s">
        <v>2179</v>
      </c>
      <c r="BB55">
        <f>Inputs!J249</f>
        <v>1</v>
      </c>
      <c r="BC55" t="s">
        <v>871</v>
      </c>
      <c r="BD55">
        <f>Inputs!K249</f>
        <v>1</v>
      </c>
      <c r="BE55" t="s">
        <v>535</v>
      </c>
      <c r="BF55">
        <f>Inputs!L249</f>
        <v>1</v>
      </c>
      <c r="BG55" t="s">
        <v>1778</v>
      </c>
      <c r="BH55">
        <f>Inputs!D250</f>
        <v>1</v>
      </c>
      <c r="BI55" t="s">
        <v>831</v>
      </c>
      <c r="BJ55">
        <f>Inputs!E250</f>
        <v>1</v>
      </c>
      <c r="BK55" t="s">
        <v>975</v>
      </c>
      <c r="BL55">
        <f>Inputs!F250</f>
        <v>1</v>
      </c>
    </row>
    <row r="56" spans="1:64" ht="12.75" customHeight="1">
      <c r="A56" t="s">
        <v>692</v>
      </c>
      <c r="B56">
        <f>Inputs!G250</f>
        <v>1</v>
      </c>
      <c r="C56" t="s">
        <v>2292</v>
      </c>
      <c r="D56">
        <f>Inputs!I250</f>
        <v>1</v>
      </c>
      <c r="E56" t="s">
        <v>925</v>
      </c>
      <c r="F56">
        <f>Inputs!J250</f>
        <v>1</v>
      </c>
      <c r="G56" t="s">
        <v>286</v>
      </c>
      <c r="H56">
        <f>Inputs!K250</f>
        <v>1</v>
      </c>
      <c r="I56" t="s">
        <v>922</v>
      </c>
      <c r="J56">
        <f>Inputs!L250</f>
        <v>1</v>
      </c>
      <c r="K56" t="s">
        <v>1418</v>
      </c>
      <c r="L56">
        <f>Inputs!D251</f>
        <v>1</v>
      </c>
      <c r="M56" t="s">
        <v>2188</v>
      </c>
      <c r="N56">
        <f>Inputs!E251</f>
        <v>1</v>
      </c>
      <c r="O56" t="s">
        <v>2108</v>
      </c>
      <c r="P56">
        <f>Inputs!F251</f>
        <v>1</v>
      </c>
      <c r="Q56" t="s">
        <v>1535</v>
      </c>
      <c r="R56">
        <f>Inputs!G251</f>
        <v>1</v>
      </c>
      <c r="S56" t="s">
        <v>252</v>
      </c>
      <c r="T56">
        <f>Inputs!I251</f>
        <v>1</v>
      </c>
      <c r="U56" t="s">
        <v>1036</v>
      </c>
      <c r="V56">
        <f>Inputs!J251</f>
        <v>1</v>
      </c>
      <c r="W56" t="s">
        <v>1837</v>
      </c>
      <c r="X56">
        <f>Inputs!K251</f>
        <v>1</v>
      </c>
      <c r="Y56" t="s">
        <v>1739</v>
      </c>
      <c r="Z56">
        <f>Inputs!L251</f>
        <v>1</v>
      </c>
      <c r="AA56" t="s">
        <v>628</v>
      </c>
      <c r="AB56">
        <f>Inputs!D252</f>
        <v>1</v>
      </c>
      <c r="AC56" t="s">
        <v>1697</v>
      </c>
      <c r="AD56">
        <f>Inputs!E252</f>
        <v>1</v>
      </c>
      <c r="AE56" t="s">
        <v>1004</v>
      </c>
      <c r="AF56">
        <f>Inputs!F252</f>
        <v>1</v>
      </c>
      <c r="AG56" t="s">
        <v>1310</v>
      </c>
      <c r="AH56">
        <f>Inputs!G252</f>
        <v>1</v>
      </c>
      <c r="AI56" t="s">
        <v>500</v>
      </c>
      <c r="AJ56">
        <f>Inputs!I252</f>
        <v>1</v>
      </c>
      <c r="AK56" t="s">
        <v>1774</v>
      </c>
      <c r="AL56">
        <f>Inputs!J252</f>
        <v>1</v>
      </c>
      <c r="AM56" t="s">
        <v>488</v>
      </c>
      <c r="AN56">
        <f>Inputs!K252</f>
        <v>1</v>
      </c>
      <c r="AO56" t="s">
        <v>295</v>
      </c>
      <c r="AP56">
        <f>Inputs!L252</f>
        <v>1</v>
      </c>
      <c r="AQ56" t="s">
        <v>998</v>
      </c>
      <c r="AR56">
        <f>Inputs!D253</f>
        <v>1</v>
      </c>
      <c r="AS56" t="s">
        <v>21</v>
      </c>
      <c r="AT56">
        <f>Inputs!E253</f>
        <v>1</v>
      </c>
      <c r="AU56" t="s">
        <v>1353</v>
      </c>
      <c r="AV56">
        <f>Inputs!F253</f>
        <v>1</v>
      </c>
      <c r="AW56" t="s">
        <v>2203</v>
      </c>
      <c r="AX56">
        <f>Inputs!G253</f>
        <v>1</v>
      </c>
      <c r="AY56" t="s">
        <v>1709</v>
      </c>
      <c r="AZ56">
        <f>Inputs!I253</f>
        <v>1</v>
      </c>
      <c r="BA56" t="s">
        <v>296</v>
      </c>
      <c r="BB56">
        <f>Inputs!J253</f>
        <v>1</v>
      </c>
      <c r="BC56" t="s">
        <v>1581</v>
      </c>
      <c r="BD56">
        <f>Inputs!K253</f>
        <v>1</v>
      </c>
      <c r="BE56" t="s">
        <v>572</v>
      </c>
      <c r="BF56">
        <f>Inputs!L253</f>
        <v>1</v>
      </c>
      <c r="BG56" t="s">
        <v>1552</v>
      </c>
      <c r="BH56">
        <f>Inputs!D254</f>
        <v>1</v>
      </c>
      <c r="BI56" t="s">
        <v>1482</v>
      </c>
      <c r="BJ56">
        <f>Inputs!E254</f>
        <v>1</v>
      </c>
      <c r="BK56" t="s">
        <v>313</v>
      </c>
      <c r="BL56">
        <f>Inputs!F254</f>
        <v>1</v>
      </c>
    </row>
    <row r="57" spans="1:64" ht="12.75" customHeight="1">
      <c r="A57" t="s">
        <v>1679</v>
      </c>
      <c r="B57">
        <f>Inputs!G254</f>
        <v>1</v>
      </c>
      <c r="C57" t="s">
        <v>204</v>
      </c>
      <c r="D57">
        <f>Inputs!I254</f>
        <v>1</v>
      </c>
      <c r="E57" t="s">
        <v>2613</v>
      </c>
      <c r="F57">
        <f>Inputs!J254</f>
        <v>1</v>
      </c>
      <c r="G57" t="s">
        <v>2249</v>
      </c>
      <c r="H57">
        <f>Inputs!K254</f>
        <v>1</v>
      </c>
      <c r="I57" t="s">
        <v>789</v>
      </c>
      <c r="J57">
        <f>Inputs!L254</f>
        <v>1</v>
      </c>
      <c r="K57" t="s">
        <v>106</v>
      </c>
      <c r="L57">
        <f>Inputs!D255</f>
        <v>1</v>
      </c>
      <c r="M57" t="s">
        <v>50</v>
      </c>
      <c r="N57">
        <f>Inputs!E255</f>
        <v>1</v>
      </c>
      <c r="O57" t="s">
        <v>2593</v>
      </c>
      <c r="P57">
        <f>Inputs!F255</f>
        <v>1</v>
      </c>
      <c r="Q57" t="s">
        <v>454</v>
      </c>
      <c r="R57">
        <f>Inputs!G255</f>
        <v>1</v>
      </c>
      <c r="S57" t="s">
        <v>1890</v>
      </c>
      <c r="T57">
        <f>Inputs!I255</f>
        <v>1</v>
      </c>
      <c r="U57" t="s">
        <v>478</v>
      </c>
      <c r="V57">
        <f>Inputs!J255</f>
        <v>1</v>
      </c>
      <c r="W57" t="s">
        <v>1742</v>
      </c>
      <c r="X57">
        <f>Inputs!K255</f>
        <v>1</v>
      </c>
      <c r="Y57" t="s">
        <v>121</v>
      </c>
      <c r="Z57">
        <f>Inputs!L255</f>
        <v>1</v>
      </c>
      <c r="AA57" t="s">
        <v>888</v>
      </c>
      <c r="AB57">
        <f>Inputs!D256</f>
        <v>1</v>
      </c>
      <c r="AC57" t="s">
        <v>1844</v>
      </c>
      <c r="AD57">
        <f>Inputs!E256</f>
        <v>1</v>
      </c>
      <c r="AE57" t="s">
        <v>405</v>
      </c>
      <c r="AF57">
        <f>Inputs!F256</f>
        <v>1</v>
      </c>
      <c r="AG57" t="s">
        <v>86</v>
      </c>
      <c r="AH57">
        <f>Inputs!G256</f>
        <v>1</v>
      </c>
      <c r="AI57" t="s">
        <v>1254</v>
      </c>
      <c r="AJ57">
        <f>Inputs!I256</f>
        <v>1</v>
      </c>
      <c r="AK57" t="s">
        <v>1786</v>
      </c>
      <c r="AL57">
        <f>Inputs!J256</f>
        <v>1</v>
      </c>
      <c r="AM57" t="s">
        <v>1715</v>
      </c>
      <c r="AN57">
        <f>Inputs!K256</f>
        <v>1</v>
      </c>
      <c r="AO57" t="s">
        <v>2243</v>
      </c>
      <c r="AP57">
        <f>Inputs!L256</f>
        <v>1</v>
      </c>
      <c r="AQ57" t="s">
        <v>1908</v>
      </c>
      <c r="AR57">
        <f>Inputs!D257</f>
        <v>1</v>
      </c>
      <c r="AS57" t="s">
        <v>1282</v>
      </c>
      <c r="AT57">
        <f>Inputs!E257</f>
        <v>1</v>
      </c>
      <c r="AU57" t="s">
        <v>2575</v>
      </c>
      <c r="AV57">
        <f>Inputs!F257</f>
        <v>1</v>
      </c>
      <c r="AW57" t="s">
        <v>1443</v>
      </c>
      <c r="AX57">
        <f>Inputs!G257</f>
        <v>1</v>
      </c>
      <c r="AY57" t="s">
        <v>2250</v>
      </c>
      <c r="AZ57">
        <f>Inputs!I257</f>
        <v>1</v>
      </c>
      <c r="BA57" t="s">
        <v>1000</v>
      </c>
      <c r="BB57">
        <f>Inputs!J257</f>
        <v>1</v>
      </c>
      <c r="BC57" t="s">
        <v>1377</v>
      </c>
      <c r="BD57">
        <f>Inputs!K257</f>
        <v>1</v>
      </c>
      <c r="BE57" t="s">
        <v>1372</v>
      </c>
      <c r="BF57">
        <f>Inputs!L257</f>
        <v>1</v>
      </c>
      <c r="BG57" t="s">
        <v>1828</v>
      </c>
      <c r="BH57">
        <f>Inputs!D258</f>
        <v>1</v>
      </c>
      <c r="BI57" t="s">
        <v>256</v>
      </c>
      <c r="BJ57">
        <f>Inputs!E258</f>
        <v>1</v>
      </c>
      <c r="BK57" t="s">
        <v>1525</v>
      </c>
      <c r="BL57">
        <f>Inputs!F258</f>
        <v>1</v>
      </c>
    </row>
    <row r="58" spans="1:64" ht="12.75" customHeight="1">
      <c r="A58" t="s">
        <v>409</v>
      </c>
      <c r="B58">
        <f>Inputs!G258</f>
        <v>1</v>
      </c>
      <c r="C58" t="s">
        <v>280</v>
      </c>
      <c r="D58">
        <f>Inputs!I258</f>
        <v>1</v>
      </c>
      <c r="E58" t="s">
        <v>818</v>
      </c>
      <c r="F58">
        <f>Inputs!J258</f>
        <v>1</v>
      </c>
      <c r="G58" t="s">
        <v>748</v>
      </c>
      <c r="H58">
        <f>Inputs!K258</f>
        <v>1</v>
      </c>
      <c r="I58" t="s">
        <v>677</v>
      </c>
      <c r="J58">
        <f>Inputs!L258</f>
        <v>1</v>
      </c>
      <c r="K58" t="s">
        <v>311</v>
      </c>
      <c r="L58">
        <f>Inputs!D259</f>
        <v>1</v>
      </c>
      <c r="M58" t="s">
        <v>5</v>
      </c>
      <c r="N58">
        <f>Inputs!E259</f>
        <v>1</v>
      </c>
      <c r="O58" t="s">
        <v>2447</v>
      </c>
      <c r="P58">
        <f>Inputs!F259</f>
        <v>1</v>
      </c>
      <c r="Q58" t="s">
        <v>1343</v>
      </c>
      <c r="R58">
        <f>Inputs!G259</f>
        <v>1</v>
      </c>
      <c r="S58" t="s">
        <v>1516</v>
      </c>
      <c r="T58">
        <f>Inputs!I259</f>
        <v>1</v>
      </c>
      <c r="U58" t="s">
        <v>85</v>
      </c>
      <c r="V58">
        <f>Inputs!J259</f>
        <v>1</v>
      </c>
      <c r="W58" t="s">
        <v>1157</v>
      </c>
      <c r="X58">
        <f>Inputs!K259</f>
        <v>1</v>
      </c>
      <c r="Y58" t="s">
        <v>2057</v>
      </c>
      <c r="Z58">
        <f>Inputs!L259</f>
        <v>1</v>
      </c>
      <c r="AA58" t="s">
        <v>1270</v>
      </c>
      <c r="AB58">
        <f>Inputs!D260</f>
        <v>1</v>
      </c>
      <c r="AC58" t="s">
        <v>1546</v>
      </c>
      <c r="AD58">
        <f>Inputs!E260</f>
        <v>1</v>
      </c>
      <c r="AE58" t="s">
        <v>2525</v>
      </c>
      <c r="AF58">
        <f>Inputs!F260</f>
        <v>1</v>
      </c>
      <c r="AG58" t="s">
        <v>234</v>
      </c>
      <c r="AH58">
        <f>Inputs!G260</f>
        <v>1</v>
      </c>
      <c r="AI58" t="s">
        <v>2285</v>
      </c>
      <c r="AJ58">
        <f>Inputs!I260</f>
        <v>1</v>
      </c>
      <c r="AK58" t="s">
        <v>1265</v>
      </c>
      <c r="AL58">
        <f>Inputs!J260</f>
        <v>1</v>
      </c>
      <c r="AM58" t="s">
        <v>2118</v>
      </c>
      <c r="AN58">
        <f>Inputs!K260</f>
        <v>1</v>
      </c>
      <c r="AO58" t="s">
        <v>1119</v>
      </c>
      <c r="AP58">
        <f>Inputs!L260</f>
        <v>1</v>
      </c>
      <c r="AQ58" t="s">
        <v>1398</v>
      </c>
      <c r="AR58">
        <f>Inputs!D261</f>
        <v>1</v>
      </c>
      <c r="AS58" t="s">
        <v>1450</v>
      </c>
      <c r="AT58">
        <f>Inputs!E261</f>
        <v>1</v>
      </c>
      <c r="AU58" t="s">
        <v>564</v>
      </c>
      <c r="AV58">
        <f>Inputs!F261</f>
        <v>1</v>
      </c>
      <c r="AW58" t="s">
        <v>776</v>
      </c>
      <c r="AX58">
        <f>Inputs!G261</f>
        <v>1</v>
      </c>
      <c r="AY58" t="s">
        <v>505</v>
      </c>
      <c r="AZ58">
        <f>Inputs!I261</f>
        <v>1</v>
      </c>
      <c r="BA58" t="s">
        <v>542</v>
      </c>
      <c r="BB58">
        <f>Inputs!J261</f>
        <v>1</v>
      </c>
      <c r="BC58" t="s">
        <v>1615</v>
      </c>
      <c r="BD58">
        <f>Inputs!K261</f>
        <v>1</v>
      </c>
      <c r="BE58" t="s">
        <v>14</v>
      </c>
      <c r="BF58">
        <f>Inputs!L261</f>
        <v>1</v>
      </c>
      <c r="BG58" t="s">
        <v>873</v>
      </c>
      <c r="BH58">
        <f>Inputs!D262</f>
        <v>1</v>
      </c>
      <c r="BI58" t="s">
        <v>534</v>
      </c>
      <c r="BJ58">
        <f>Inputs!E262</f>
        <v>1</v>
      </c>
      <c r="BK58" t="s">
        <v>2074</v>
      </c>
      <c r="BL58">
        <f>Inputs!F262</f>
        <v>1</v>
      </c>
    </row>
    <row r="59" spans="1:64" ht="12.75" customHeight="1">
      <c r="A59" t="s">
        <v>705</v>
      </c>
      <c r="B59">
        <f>Inputs!G262</f>
        <v>1</v>
      </c>
      <c r="C59" t="s">
        <v>2314</v>
      </c>
      <c r="D59">
        <f>Inputs!I262</f>
        <v>1</v>
      </c>
      <c r="E59" t="s">
        <v>481</v>
      </c>
      <c r="F59">
        <f>Inputs!J262</f>
        <v>1</v>
      </c>
      <c r="G59" t="s">
        <v>414</v>
      </c>
      <c r="H59">
        <f>Inputs!K262</f>
        <v>1</v>
      </c>
      <c r="I59" t="s">
        <v>1530</v>
      </c>
      <c r="J59">
        <f>Inputs!L262</f>
        <v>1</v>
      </c>
      <c r="K59" t="s">
        <v>17</v>
      </c>
      <c r="L59">
        <f>Inputs!D263</f>
        <v>1</v>
      </c>
      <c r="M59" t="s">
        <v>347</v>
      </c>
      <c r="N59">
        <f>Inputs!E263</f>
        <v>1</v>
      </c>
      <c r="O59" t="s">
        <v>1614</v>
      </c>
      <c r="P59">
        <f>Inputs!F263</f>
        <v>1</v>
      </c>
      <c r="Q59" t="s">
        <v>406</v>
      </c>
      <c r="R59">
        <f>Inputs!G263</f>
        <v>1</v>
      </c>
      <c r="S59" t="s">
        <v>1459</v>
      </c>
      <c r="T59">
        <f>Inputs!I263</f>
        <v>1</v>
      </c>
      <c r="U59" t="s">
        <v>2225</v>
      </c>
      <c r="V59">
        <f>Inputs!J263</f>
        <v>1</v>
      </c>
      <c r="W59" t="s">
        <v>1327</v>
      </c>
      <c r="X59">
        <f>Inputs!K263</f>
        <v>1</v>
      </c>
      <c r="Y59" t="s">
        <v>1194</v>
      </c>
      <c r="Z59">
        <f>Inputs!L263</f>
        <v>1</v>
      </c>
      <c r="AA59" t="s">
        <v>2195</v>
      </c>
      <c r="AB59">
        <f>Inputs!D264</f>
        <v>1</v>
      </c>
      <c r="AC59" t="s">
        <v>1226</v>
      </c>
      <c r="AD59">
        <f>Inputs!E264</f>
        <v>1</v>
      </c>
      <c r="AE59" t="s">
        <v>2356</v>
      </c>
      <c r="AF59">
        <f>Inputs!F264</f>
        <v>1</v>
      </c>
      <c r="AG59" t="s">
        <v>599</v>
      </c>
      <c r="AH59">
        <f>Inputs!G264</f>
        <v>1</v>
      </c>
      <c r="AI59" t="s">
        <v>838</v>
      </c>
      <c r="AJ59">
        <f>Inputs!I264</f>
        <v>1</v>
      </c>
      <c r="AK59" t="s">
        <v>2006</v>
      </c>
      <c r="AL59">
        <f>Inputs!J264</f>
        <v>1</v>
      </c>
      <c r="AM59" t="s">
        <v>2018</v>
      </c>
      <c r="AN59">
        <f>Inputs!K264</f>
        <v>1</v>
      </c>
      <c r="AO59" t="s">
        <v>1779</v>
      </c>
      <c r="AP59">
        <f>Inputs!L264</f>
        <v>1</v>
      </c>
      <c r="AQ59" t="s">
        <v>1903</v>
      </c>
      <c r="AR59">
        <f>Inputs!D265</f>
        <v>1</v>
      </c>
      <c r="AS59" t="s">
        <v>1984</v>
      </c>
      <c r="AT59">
        <f>Inputs!E265</f>
        <v>1</v>
      </c>
      <c r="AU59" t="s">
        <v>686</v>
      </c>
      <c r="AV59">
        <f>Inputs!F265</f>
        <v>1</v>
      </c>
      <c r="AW59" t="s">
        <v>835</v>
      </c>
      <c r="AX59">
        <f>Inputs!G265</f>
        <v>1</v>
      </c>
      <c r="AY59" t="s">
        <v>1780</v>
      </c>
      <c r="AZ59">
        <f>Inputs!I265</f>
        <v>1</v>
      </c>
      <c r="BA59" t="s">
        <v>571</v>
      </c>
      <c r="BB59">
        <f>Inputs!J265</f>
        <v>1</v>
      </c>
      <c r="BC59" t="s">
        <v>1831</v>
      </c>
      <c r="BD59">
        <f>Inputs!K265</f>
        <v>1</v>
      </c>
      <c r="BE59" t="s">
        <v>304</v>
      </c>
      <c r="BF59">
        <f>Inputs!L265</f>
        <v>1</v>
      </c>
      <c r="BG59" t="s">
        <v>736</v>
      </c>
      <c r="BH59">
        <f>Inputs!D266</f>
        <v>1</v>
      </c>
      <c r="BI59" t="s">
        <v>672</v>
      </c>
      <c r="BJ59">
        <f>Inputs!E266</f>
        <v>1</v>
      </c>
      <c r="BK59" t="s">
        <v>1939</v>
      </c>
      <c r="BL59">
        <f>Inputs!F266</f>
        <v>1</v>
      </c>
    </row>
    <row r="60" spans="1:64" ht="12.75" customHeight="1">
      <c r="A60" t="s">
        <v>219</v>
      </c>
      <c r="B60">
        <f>Inputs!G266</f>
        <v>1</v>
      </c>
      <c r="C60" t="s">
        <v>1257</v>
      </c>
      <c r="D60">
        <f>Inputs!I266</f>
        <v>1</v>
      </c>
      <c r="E60" t="s">
        <v>356</v>
      </c>
      <c r="F60">
        <f>Inputs!J266</f>
        <v>1</v>
      </c>
      <c r="G60" t="s">
        <v>1126</v>
      </c>
      <c r="H60">
        <f>Inputs!K266</f>
        <v>1</v>
      </c>
      <c r="I60" t="s">
        <v>2458</v>
      </c>
      <c r="J60">
        <f>Inputs!L266</f>
        <v>1</v>
      </c>
      <c r="K60" t="s">
        <v>602</v>
      </c>
      <c r="L60">
        <f>Inputs!D267</f>
        <v>1</v>
      </c>
      <c r="M60" t="s">
        <v>420</v>
      </c>
      <c r="N60">
        <f>Inputs!E267</f>
        <v>1</v>
      </c>
      <c r="O60" t="s">
        <v>1686</v>
      </c>
      <c r="P60">
        <f>Inputs!F267</f>
        <v>1</v>
      </c>
      <c r="Q60" t="s">
        <v>1687</v>
      </c>
      <c r="R60">
        <f>Inputs!G267</f>
        <v>1</v>
      </c>
      <c r="S60" t="s">
        <v>2461</v>
      </c>
      <c r="T60">
        <f>Inputs!I267</f>
        <v>1</v>
      </c>
      <c r="U60" t="s">
        <v>1948</v>
      </c>
      <c r="V60">
        <f>Inputs!J267</f>
        <v>1</v>
      </c>
      <c r="W60" t="s">
        <v>2325</v>
      </c>
      <c r="X60">
        <f>Inputs!K267</f>
        <v>1</v>
      </c>
      <c r="Y60" t="s">
        <v>1811</v>
      </c>
      <c r="Z60">
        <f>Inputs!L267</f>
        <v>1</v>
      </c>
      <c r="AA60" t="s">
        <v>2396</v>
      </c>
      <c r="AB60">
        <f>Inputs!D268</f>
        <v>1</v>
      </c>
      <c r="AC60" t="s">
        <v>1009</v>
      </c>
      <c r="AD60">
        <f>Inputs!E268</f>
        <v>1</v>
      </c>
      <c r="AE60" t="s">
        <v>604</v>
      </c>
      <c r="AF60">
        <f>Inputs!F268</f>
        <v>1</v>
      </c>
      <c r="AG60" t="s">
        <v>1186</v>
      </c>
      <c r="AH60">
        <f>Inputs!G268</f>
        <v>1</v>
      </c>
      <c r="AI60" t="s">
        <v>2340</v>
      </c>
      <c r="AJ60">
        <f>Inputs!I268</f>
        <v>1</v>
      </c>
      <c r="AK60" t="s">
        <v>919</v>
      </c>
      <c r="AL60">
        <f>Inputs!J268</f>
        <v>1</v>
      </c>
      <c r="AM60" t="s">
        <v>16</v>
      </c>
      <c r="AN60">
        <f>Inputs!K268</f>
        <v>1</v>
      </c>
      <c r="AO60" t="s">
        <v>753</v>
      </c>
      <c r="AP60">
        <f>Inputs!L268</f>
        <v>1</v>
      </c>
      <c r="AQ60" t="s">
        <v>1675</v>
      </c>
      <c r="AR60">
        <f>Inputs!D269</f>
        <v>1</v>
      </c>
      <c r="AS60" t="s">
        <v>1587</v>
      </c>
      <c r="AT60">
        <f>Inputs!E269</f>
        <v>1</v>
      </c>
      <c r="AU60" t="s">
        <v>825</v>
      </c>
      <c r="AV60">
        <f>Inputs!F269</f>
        <v>1</v>
      </c>
      <c r="AW60" t="s">
        <v>744</v>
      </c>
      <c r="AX60">
        <f>Inputs!G269</f>
        <v>1</v>
      </c>
      <c r="AY60" t="s">
        <v>9</v>
      </c>
      <c r="AZ60">
        <f>Inputs!I269</f>
        <v>1</v>
      </c>
      <c r="BA60" t="s">
        <v>1974</v>
      </c>
      <c r="BB60">
        <f>Inputs!J269</f>
        <v>1</v>
      </c>
      <c r="BC60" t="s">
        <v>1097</v>
      </c>
      <c r="BD60">
        <f>Inputs!K269</f>
        <v>1</v>
      </c>
      <c r="BE60" t="s">
        <v>565</v>
      </c>
      <c r="BF60">
        <f>Inputs!L269</f>
        <v>1</v>
      </c>
      <c r="BG60" t="s">
        <v>1853</v>
      </c>
      <c r="BH60">
        <f>Inputs!D270</f>
        <v>1</v>
      </c>
      <c r="BI60" t="s">
        <v>1033</v>
      </c>
      <c r="BJ60">
        <f>Inputs!E270</f>
        <v>1</v>
      </c>
      <c r="BK60" t="s">
        <v>1247</v>
      </c>
      <c r="BL60">
        <f>Inputs!F270</f>
        <v>1</v>
      </c>
    </row>
    <row r="61" spans="1:64" ht="12.75" customHeight="1">
      <c r="A61" t="s">
        <v>1425</v>
      </c>
      <c r="B61">
        <f>Inputs!G270</f>
        <v>1</v>
      </c>
      <c r="C61" t="s">
        <v>1241</v>
      </c>
      <c r="D61">
        <f>Inputs!I270</f>
        <v>1</v>
      </c>
      <c r="E61" t="s">
        <v>217</v>
      </c>
      <c r="F61">
        <f>Inputs!J270</f>
        <v>1</v>
      </c>
      <c r="G61" t="s">
        <v>2123</v>
      </c>
      <c r="H61">
        <f>Inputs!K270</f>
        <v>1</v>
      </c>
      <c r="I61" t="s">
        <v>1478</v>
      </c>
      <c r="J61">
        <f>Inputs!L270</f>
        <v>1</v>
      </c>
      <c r="K61" t="s">
        <v>1047</v>
      </c>
      <c r="L61">
        <f>Inputs!D271</f>
        <v>1</v>
      </c>
      <c r="M61" t="s">
        <v>1527</v>
      </c>
      <c r="N61">
        <f>Inputs!E271</f>
        <v>1</v>
      </c>
      <c r="O61" t="s">
        <v>242</v>
      </c>
      <c r="P61">
        <f>Inputs!F271</f>
        <v>1</v>
      </c>
      <c r="Q61" t="s">
        <v>1966</v>
      </c>
      <c r="R61">
        <f>Inputs!G271</f>
        <v>1</v>
      </c>
      <c r="S61" t="s">
        <v>824</v>
      </c>
      <c r="T61">
        <f>Inputs!I271</f>
        <v>1</v>
      </c>
      <c r="U61" t="s">
        <v>1988</v>
      </c>
      <c r="V61">
        <f>Inputs!J271</f>
        <v>1</v>
      </c>
      <c r="W61" t="s">
        <v>689</v>
      </c>
      <c r="X61">
        <f>Inputs!K271</f>
        <v>1</v>
      </c>
      <c r="Y61" t="s">
        <v>1710</v>
      </c>
      <c r="Z61">
        <f>Inputs!L271</f>
        <v>1</v>
      </c>
      <c r="AA61" t="s">
        <v>1328</v>
      </c>
      <c r="AB61">
        <f>Inputs!D272</f>
        <v>1</v>
      </c>
      <c r="AC61" t="s">
        <v>878</v>
      </c>
      <c r="AD61">
        <f>Inputs!E272</f>
        <v>1</v>
      </c>
      <c r="AE61" t="s">
        <v>2395</v>
      </c>
      <c r="AF61">
        <f>Inputs!F272</f>
        <v>1</v>
      </c>
      <c r="AG61" t="s">
        <v>1561</v>
      </c>
      <c r="AH61">
        <f>Inputs!G272</f>
        <v>1</v>
      </c>
      <c r="AI61" t="s">
        <v>165</v>
      </c>
      <c r="AJ61">
        <f>Inputs!I272</f>
        <v>1</v>
      </c>
      <c r="AK61" t="s">
        <v>721</v>
      </c>
      <c r="AL61">
        <f>Inputs!J272</f>
        <v>1</v>
      </c>
      <c r="AM61" t="s">
        <v>1869</v>
      </c>
      <c r="AN61">
        <f>Inputs!K272</f>
        <v>1</v>
      </c>
      <c r="AO61" t="s">
        <v>267</v>
      </c>
      <c r="AP61">
        <f>Inputs!L272</f>
        <v>1</v>
      </c>
      <c r="AQ61" t="s">
        <v>1589</v>
      </c>
      <c r="AR61">
        <f>Inputs!D273</f>
        <v>1</v>
      </c>
      <c r="AS61" t="s">
        <v>1278</v>
      </c>
      <c r="AT61">
        <f>Inputs!E273</f>
        <v>1</v>
      </c>
      <c r="AU61" t="s">
        <v>1503</v>
      </c>
      <c r="AV61">
        <f>Inputs!F273</f>
        <v>1</v>
      </c>
      <c r="AW61" t="s">
        <v>1149</v>
      </c>
      <c r="AX61">
        <f>Inputs!G273</f>
        <v>1</v>
      </c>
      <c r="AY61" t="s">
        <v>674</v>
      </c>
      <c r="AZ61">
        <f>Inputs!I273</f>
        <v>1</v>
      </c>
      <c r="BA61" t="s">
        <v>1824</v>
      </c>
      <c r="BB61">
        <f>Inputs!J273</f>
        <v>1</v>
      </c>
      <c r="BC61" t="s">
        <v>2038</v>
      </c>
      <c r="BD61">
        <f>Inputs!K273</f>
        <v>1</v>
      </c>
      <c r="BE61" t="s">
        <v>1841</v>
      </c>
      <c r="BF61">
        <f>Inputs!L273</f>
        <v>1</v>
      </c>
      <c r="BG61" t="s">
        <v>1251</v>
      </c>
      <c r="BH61">
        <f>Inputs!D274</f>
        <v>1</v>
      </c>
      <c r="BI61" t="s">
        <v>1618</v>
      </c>
      <c r="BJ61">
        <f>Inputs!E274</f>
        <v>1</v>
      </c>
      <c r="BK61" t="s">
        <v>2611</v>
      </c>
      <c r="BL61">
        <f>Inputs!F274</f>
        <v>1</v>
      </c>
    </row>
    <row r="62" spans="1:64" ht="12.75" customHeight="1">
      <c r="A62" t="s">
        <v>2332</v>
      </c>
      <c r="B62">
        <f>Inputs!G274</f>
        <v>1</v>
      </c>
      <c r="C62" t="s">
        <v>1259</v>
      </c>
      <c r="D62">
        <f>Inputs!I274</f>
        <v>1</v>
      </c>
      <c r="E62" t="s">
        <v>2454</v>
      </c>
      <c r="F62">
        <f>Inputs!J274</f>
        <v>1</v>
      </c>
      <c r="G62" t="s">
        <v>1151</v>
      </c>
      <c r="H62">
        <f>Inputs!K274</f>
        <v>1</v>
      </c>
      <c r="I62" t="s">
        <v>2272</v>
      </c>
      <c r="J62">
        <f>Inputs!L274</f>
        <v>1</v>
      </c>
      <c r="K62" t="s">
        <v>2232</v>
      </c>
      <c r="L62">
        <f>Inputs!D275</f>
        <v>1</v>
      </c>
      <c r="M62" t="s">
        <v>2383</v>
      </c>
      <c r="N62">
        <f>Inputs!E275</f>
        <v>1</v>
      </c>
      <c r="O62" t="s">
        <v>1335</v>
      </c>
      <c r="P62">
        <f>Inputs!F275</f>
        <v>1</v>
      </c>
      <c r="Q62" t="s">
        <v>1206</v>
      </c>
      <c r="R62">
        <f>Inputs!G275</f>
        <v>1</v>
      </c>
      <c r="S62" t="s">
        <v>362</v>
      </c>
      <c r="T62">
        <f>Inputs!I275</f>
        <v>1</v>
      </c>
      <c r="U62" t="s">
        <v>896</v>
      </c>
      <c r="V62">
        <f>Inputs!J275</f>
        <v>1</v>
      </c>
      <c r="W62" t="s">
        <v>2268</v>
      </c>
      <c r="X62">
        <f>Inputs!K275</f>
        <v>1</v>
      </c>
      <c r="Y62" t="s">
        <v>411</v>
      </c>
      <c r="Z62">
        <f>Inputs!L275</f>
        <v>1</v>
      </c>
      <c r="AA62" t="s">
        <v>1590</v>
      </c>
      <c r="AB62">
        <f>Inputs!D276</f>
        <v>1</v>
      </c>
      <c r="AC62" t="s">
        <v>1871</v>
      </c>
      <c r="AD62">
        <f>Inputs!E276</f>
        <v>1</v>
      </c>
      <c r="AE62" t="s">
        <v>582</v>
      </c>
      <c r="AF62">
        <f>Inputs!F276</f>
        <v>1</v>
      </c>
      <c r="AG62" t="s">
        <v>1753</v>
      </c>
      <c r="AH62">
        <f>Inputs!G276</f>
        <v>1</v>
      </c>
      <c r="AI62" t="s">
        <v>1945</v>
      </c>
      <c r="AJ62">
        <f>Inputs!I276</f>
        <v>1</v>
      </c>
      <c r="AK62" t="s">
        <v>74</v>
      </c>
      <c r="AL62">
        <f>Inputs!J276</f>
        <v>1</v>
      </c>
      <c r="AM62" t="s">
        <v>1798</v>
      </c>
      <c r="AN62">
        <f>Inputs!K276</f>
        <v>1</v>
      </c>
      <c r="AO62" t="s">
        <v>1104</v>
      </c>
      <c r="AP62">
        <f>Inputs!L276</f>
        <v>1</v>
      </c>
      <c r="AQ62" t="s">
        <v>2495</v>
      </c>
      <c r="AR62">
        <f>Inputs!D277</f>
        <v>1</v>
      </c>
      <c r="AS62" t="s">
        <v>2609</v>
      </c>
      <c r="AT62">
        <f>Inputs!E277</f>
        <v>1</v>
      </c>
      <c r="AU62" t="s">
        <v>1178</v>
      </c>
      <c r="AV62">
        <f>Inputs!F277</f>
        <v>1</v>
      </c>
      <c r="AW62" t="s">
        <v>841</v>
      </c>
      <c r="AX62">
        <f>Inputs!G277</f>
        <v>1</v>
      </c>
      <c r="AY62" t="s">
        <v>2083</v>
      </c>
      <c r="AZ62">
        <f>Inputs!I277</f>
        <v>1</v>
      </c>
      <c r="BA62" t="s">
        <v>635</v>
      </c>
      <c r="BB62">
        <f>Inputs!J277</f>
        <v>1</v>
      </c>
      <c r="BC62" t="s">
        <v>556</v>
      </c>
      <c r="BD62">
        <f>Inputs!K277</f>
        <v>1</v>
      </c>
      <c r="BE62" t="s">
        <v>1517</v>
      </c>
      <c r="BF62">
        <f>Inputs!L277</f>
        <v>1</v>
      </c>
      <c r="BG62" t="s">
        <v>2589</v>
      </c>
      <c r="BH62">
        <f>Inputs!D278</f>
        <v>1</v>
      </c>
      <c r="BI62" t="s">
        <v>471</v>
      </c>
      <c r="BJ62">
        <f>Inputs!E278</f>
        <v>1</v>
      </c>
      <c r="BK62" t="s">
        <v>391</v>
      </c>
      <c r="BL62">
        <f>Inputs!F278</f>
        <v>1</v>
      </c>
    </row>
    <row r="63" spans="1:64" ht="12.75" customHeight="1">
      <c r="A63" t="s">
        <v>702</v>
      </c>
      <c r="B63">
        <f>Inputs!G278</f>
        <v>1</v>
      </c>
      <c r="C63" t="s">
        <v>1096</v>
      </c>
      <c r="D63">
        <f>Inputs!I278</f>
        <v>1</v>
      </c>
      <c r="E63" t="s">
        <v>1827</v>
      </c>
      <c r="F63">
        <f>Inputs!J278</f>
        <v>1</v>
      </c>
      <c r="G63" t="s">
        <v>539</v>
      </c>
      <c r="H63">
        <f>Inputs!K278</f>
        <v>1</v>
      </c>
      <c r="I63" t="s">
        <v>2530</v>
      </c>
      <c r="J63">
        <f>Inputs!L278</f>
        <v>1</v>
      </c>
      <c r="K63" t="s">
        <v>2190</v>
      </c>
      <c r="L63">
        <f>Inputs!D279</f>
        <v>1</v>
      </c>
      <c r="M63" t="s">
        <v>1658</v>
      </c>
      <c r="N63">
        <f>Inputs!E279</f>
        <v>1</v>
      </c>
      <c r="O63" t="s">
        <v>761</v>
      </c>
      <c r="P63">
        <f>Inputs!F279</f>
        <v>1</v>
      </c>
      <c r="Q63" t="s">
        <v>99</v>
      </c>
      <c r="R63">
        <f>Inputs!G279</f>
        <v>1</v>
      </c>
      <c r="S63" t="s">
        <v>1526</v>
      </c>
      <c r="T63">
        <f>Inputs!I279</f>
        <v>1</v>
      </c>
      <c r="U63" t="s">
        <v>73</v>
      </c>
      <c r="V63">
        <f>Inputs!J279</f>
        <v>1</v>
      </c>
      <c r="W63" t="s">
        <v>504</v>
      </c>
      <c r="X63">
        <f>Inputs!K279</f>
        <v>1</v>
      </c>
      <c r="Y63" t="s">
        <v>2072</v>
      </c>
      <c r="Z63">
        <f>Inputs!L279</f>
        <v>1</v>
      </c>
      <c r="AA63" t="s">
        <v>926</v>
      </c>
      <c r="AB63">
        <f>Inputs!D280</f>
        <v>1</v>
      </c>
      <c r="AC63" t="s">
        <v>132</v>
      </c>
      <c r="AD63">
        <f>Inputs!E280</f>
        <v>1</v>
      </c>
      <c r="AE63" t="s">
        <v>1322</v>
      </c>
      <c r="AF63">
        <f>Inputs!F280</f>
        <v>1</v>
      </c>
      <c r="AG63" t="s">
        <v>463</v>
      </c>
      <c r="AH63">
        <f>Inputs!G280</f>
        <v>1</v>
      </c>
      <c r="AI63" t="s">
        <v>915</v>
      </c>
      <c r="AJ63">
        <f>Inputs!I280</f>
        <v>1</v>
      </c>
      <c r="AK63" t="s">
        <v>815</v>
      </c>
      <c r="AL63">
        <f>Inputs!J280</f>
        <v>1</v>
      </c>
      <c r="AM63" t="s">
        <v>48</v>
      </c>
      <c r="AN63">
        <f>Inputs!K280</f>
        <v>1</v>
      </c>
      <c r="AO63" t="s">
        <v>856</v>
      </c>
      <c r="AP63">
        <f>Inputs!L280</f>
        <v>1</v>
      </c>
      <c r="AQ63" t="s">
        <v>2302</v>
      </c>
      <c r="AR63">
        <f>Inputs!D281</f>
        <v>1</v>
      </c>
      <c r="AS63" t="s">
        <v>2165</v>
      </c>
      <c r="AT63">
        <f>Inputs!E281</f>
        <v>1</v>
      </c>
      <c r="AU63" t="s">
        <v>858</v>
      </c>
      <c r="AV63">
        <f>Inputs!F281</f>
        <v>1</v>
      </c>
      <c r="AW63" t="s">
        <v>1173</v>
      </c>
      <c r="AX63">
        <f>Inputs!G281</f>
        <v>1</v>
      </c>
      <c r="AY63" t="s">
        <v>2009</v>
      </c>
      <c r="AZ63">
        <f>Inputs!I281</f>
        <v>1</v>
      </c>
      <c r="BA63" t="s">
        <v>1859</v>
      </c>
      <c r="BB63">
        <f>Inputs!J281</f>
        <v>1</v>
      </c>
      <c r="BC63" t="s">
        <v>1787</v>
      </c>
      <c r="BD63">
        <f>Inputs!K281</f>
        <v>1</v>
      </c>
      <c r="BE63" t="s">
        <v>1605</v>
      </c>
      <c r="BF63">
        <f>Inputs!L281</f>
        <v>1</v>
      </c>
      <c r="BG63" t="s">
        <v>325</v>
      </c>
      <c r="BH63">
        <f>Inputs!D282</f>
        <v>1</v>
      </c>
      <c r="BI63" t="s">
        <v>1072</v>
      </c>
      <c r="BJ63">
        <f>Inputs!E282</f>
        <v>1</v>
      </c>
      <c r="BK63" t="s">
        <v>92</v>
      </c>
      <c r="BL63">
        <f>Inputs!F282</f>
        <v>1</v>
      </c>
    </row>
    <row r="64" spans="1:64" ht="12.75" customHeight="1">
      <c r="A64" t="s">
        <v>1967</v>
      </c>
      <c r="B64">
        <f>Inputs!G282</f>
        <v>1</v>
      </c>
      <c r="C64" t="s">
        <v>1833</v>
      </c>
      <c r="D64">
        <f>Inputs!I282</f>
        <v>1</v>
      </c>
      <c r="E64" t="s">
        <v>235</v>
      </c>
      <c r="F64">
        <f>Inputs!J282</f>
        <v>1</v>
      </c>
      <c r="G64" t="s">
        <v>1502</v>
      </c>
      <c r="H64">
        <f>Inputs!K282</f>
        <v>1</v>
      </c>
      <c r="I64" t="s">
        <v>1865</v>
      </c>
      <c r="J64">
        <f>Inputs!L282</f>
        <v>1</v>
      </c>
      <c r="K64" t="s">
        <v>2398</v>
      </c>
      <c r="L64">
        <f>Inputs!D283</f>
        <v>1</v>
      </c>
      <c r="M64" t="s">
        <v>2196</v>
      </c>
      <c r="N64">
        <f>Inputs!E283</f>
        <v>1</v>
      </c>
      <c r="O64" t="s">
        <v>2014</v>
      </c>
      <c r="P64">
        <f>Inputs!F283</f>
        <v>1</v>
      </c>
      <c r="Q64" t="s">
        <v>2595</v>
      </c>
      <c r="R64">
        <f>Inputs!G283</f>
        <v>1</v>
      </c>
      <c r="S64" t="s">
        <v>2019</v>
      </c>
      <c r="T64">
        <f>Inputs!I283</f>
        <v>1</v>
      </c>
      <c r="U64" t="s">
        <v>560</v>
      </c>
      <c r="V64">
        <f>Inputs!J283</f>
        <v>1</v>
      </c>
      <c r="W64" t="s">
        <v>484</v>
      </c>
      <c r="X64">
        <f>Inputs!K283</f>
        <v>1</v>
      </c>
      <c r="Y64" t="s">
        <v>1442</v>
      </c>
      <c r="Z64">
        <f>Inputs!L283</f>
        <v>1</v>
      </c>
      <c r="AA64" t="s">
        <v>428</v>
      </c>
      <c r="AB64">
        <f>Inputs!D284</f>
        <v>1</v>
      </c>
      <c r="AC64" t="s">
        <v>950</v>
      </c>
      <c r="AD64">
        <f>Inputs!E284</f>
        <v>1</v>
      </c>
      <c r="AE64" t="s">
        <v>2234</v>
      </c>
      <c r="AF64">
        <f>Inputs!F284</f>
        <v>1</v>
      </c>
      <c r="AG64" t="s">
        <v>1626</v>
      </c>
      <c r="AH64">
        <f>Inputs!G284</f>
        <v>1</v>
      </c>
      <c r="AI64" t="s">
        <v>518</v>
      </c>
      <c r="AJ64">
        <f>Inputs!I284</f>
        <v>1</v>
      </c>
      <c r="AK64" t="s">
        <v>159</v>
      </c>
      <c r="AL64">
        <f>Inputs!J284</f>
        <v>1</v>
      </c>
      <c r="AM64" t="s">
        <v>2260</v>
      </c>
      <c r="AN64">
        <f>Inputs!K284</f>
        <v>1</v>
      </c>
      <c r="AO64" t="s">
        <v>2375</v>
      </c>
      <c r="AP64">
        <f>Inputs!L284</f>
        <v>1</v>
      </c>
      <c r="AQ64" t="s">
        <v>245</v>
      </c>
      <c r="AR64">
        <f>Inputs!D285</f>
        <v>1</v>
      </c>
      <c r="AS64" t="s">
        <v>2316</v>
      </c>
      <c r="AT64">
        <f>Inputs!E285</f>
        <v>1</v>
      </c>
      <c r="AU64" t="s">
        <v>1014</v>
      </c>
      <c r="AV64">
        <f>Inputs!F285</f>
        <v>1</v>
      </c>
      <c r="AW64" t="s">
        <v>629</v>
      </c>
      <c r="AX64">
        <f>Inputs!G285</f>
        <v>1</v>
      </c>
      <c r="AY64" t="s">
        <v>2097</v>
      </c>
      <c r="AZ64">
        <f>Inputs!I285</f>
        <v>1</v>
      </c>
      <c r="BA64" t="s">
        <v>437</v>
      </c>
      <c r="BB64">
        <f>Inputs!J285</f>
        <v>1</v>
      </c>
      <c r="BC64" t="s">
        <v>1953</v>
      </c>
      <c r="BD64">
        <f>Inputs!K285</f>
        <v>1</v>
      </c>
      <c r="BE64" t="s">
        <v>2068</v>
      </c>
      <c r="BF64">
        <f>Inputs!L285</f>
        <v>1</v>
      </c>
      <c r="BG64" t="s">
        <v>1814</v>
      </c>
      <c r="BH64">
        <f>Inputs!D286</f>
        <v>1</v>
      </c>
      <c r="BI64" t="s">
        <v>1402</v>
      </c>
      <c r="BJ64">
        <f>Inputs!E286</f>
        <v>1</v>
      </c>
      <c r="BK64" t="s">
        <v>905</v>
      </c>
      <c r="BL64">
        <f>Inputs!F286</f>
        <v>1</v>
      </c>
    </row>
    <row r="65" spans="1:64" ht="12.75" customHeight="1">
      <c r="A65" t="s">
        <v>1541</v>
      </c>
      <c r="B65">
        <f>Inputs!G286</f>
        <v>1</v>
      </c>
      <c r="C65" t="s">
        <v>2321</v>
      </c>
      <c r="D65">
        <f>Inputs!I286</f>
        <v>1</v>
      </c>
      <c r="E65" t="s">
        <v>895</v>
      </c>
      <c r="F65">
        <f>Inputs!J286</f>
        <v>1</v>
      </c>
      <c r="G65" t="s">
        <v>1518</v>
      </c>
      <c r="H65">
        <f>Inputs!K286</f>
        <v>1</v>
      </c>
      <c r="I65" t="s">
        <v>992</v>
      </c>
      <c r="J65">
        <f>Inputs!L286</f>
        <v>1</v>
      </c>
      <c r="K65" t="s">
        <v>2112</v>
      </c>
      <c r="L65">
        <f>Inputs!D287</f>
        <v>1</v>
      </c>
      <c r="M65" t="s">
        <v>2242</v>
      </c>
      <c r="N65">
        <f>Inputs!E287</f>
        <v>1</v>
      </c>
      <c r="O65" t="s">
        <v>1203</v>
      </c>
      <c r="P65">
        <f>Inputs!F287</f>
        <v>1</v>
      </c>
      <c r="Q65" t="s">
        <v>2111</v>
      </c>
      <c r="R65">
        <f>Inputs!G287</f>
        <v>1</v>
      </c>
      <c r="S65" t="s">
        <v>2103</v>
      </c>
      <c r="T65">
        <f>Inputs!I287</f>
        <v>1</v>
      </c>
      <c r="U65" t="s">
        <v>27</v>
      </c>
      <c r="V65">
        <f>Inputs!J287</f>
        <v>1</v>
      </c>
      <c r="W65" t="s">
        <v>345</v>
      </c>
      <c r="X65">
        <f>Inputs!K287</f>
        <v>1</v>
      </c>
      <c r="Y65" t="s">
        <v>2126</v>
      </c>
      <c r="Z65">
        <f>Inputs!L287</f>
        <v>1</v>
      </c>
      <c r="AA65" t="s">
        <v>616</v>
      </c>
      <c r="AB65">
        <f>Inputs!D288</f>
        <v>1</v>
      </c>
      <c r="AC65" t="s">
        <v>1297</v>
      </c>
      <c r="AD65">
        <f>Inputs!E288</f>
        <v>1</v>
      </c>
      <c r="AE65" t="s">
        <v>1883</v>
      </c>
      <c r="AF65">
        <f>Inputs!F288</f>
        <v>1</v>
      </c>
      <c r="AG65" t="s">
        <v>424</v>
      </c>
      <c r="AH65">
        <f>Inputs!G288</f>
        <v>1</v>
      </c>
      <c r="AI65" t="s">
        <v>397</v>
      </c>
      <c r="AJ65">
        <f>Inputs!I288</f>
        <v>1</v>
      </c>
      <c r="AK65" t="s">
        <v>2256</v>
      </c>
      <c r="AL65">
        <f>Inputs!J288</f>
        <v>1</v>
      </c>
      <c r="AM65" t="s">
        <v>2169</v>
      </c>
      <c r="AN65">
        <f>Inputs!K288</f>
        <v>1</v>
      </c>
      <c r="AO65" t="s">
        <v>2382</v>
      </c>
      <c r="AP65">
        <f>Inputs!L288</f>
        <v>1</v>
      </c>
      <c r="AQ65" t="s">
        <v>2244</v>
      </c>
      <c r="AR65">
        <f>Inputs!D289</f>
        <v>1</v>
      </c>
      <c r="AS65" t="s">
        <v>1153</v>
      </c>
      <c r="AT65">
        <f>Inputs!E289</f>
        <v>1</v>
      </c>
      <c r="AU65" t="s">
        <v>149</v>
      </c>
      <c r="AV65">
        <f>Inputs!F289</f>
        <v>1</v>
      </c>
      <c r="AW65" t="s">
        <v>1249</v>
      </c>
      <c r="AX65">
        <f>Inputs!G289</f>
        <v>1</v>
      </c>
      <c r="AY65" t="s">
        <v>2455</v>
      </c>
      <c r="AZ65">
        <f>Inputs!I289</f>
        <v>1</v>
      </c>
      <c r="BA65" t="s">
        <v>407</v>
      </c>
      <c r="BB65">
        <f>Inputs!J289</f>
        <v>1</v>
      </c>
      <c r="BC65" t="s">
        <v>1477</v>
      </c>
      <c r="BD65">
        <f>Inputs!K289</f>
        <v>1</v>
      </c>
      <c r="BE65" t="s">
        <v>1086</v>
      </c>
      <c r="BF65">
        <f>Inputs!L289</f>
        <v>1</v>
      </c>
      <c r="BG65" t="s">
        <v>732</v>
      </c>
      <c r="BH65">
        <f>Inputs!D290</f>
        <v>1</v>
      </c>
      <c r="BI65" t="s">
        <v>1135</v>
      </c>
      <c r="BJ65">
        <f>Inputs!E290</f>
        <v>1</v>
      </c>
      <c r="BK65" t="s">
        <v>231</v>
      </c>
      <c r="BL65">
        <f>Inputs!F290</f>
        <v>1</v>
      </c>
    </row>
    <row r="66" spans="1:64" ht="12.75" customHeight="1">
      <c r="A66" t="s">
        <v>969</v>
      </c>
      <c r="B66">
        <f>Inputs!G290</f>
        <v>1</v>
      </c>
      <c r="C66" t="s">
        <v>650</v>
      </c>
      <c r="D66">
        <f>Inputs!I290</f>
        <v>1</v>
      </c>
      <c r="E66" t="s">
        <v>2224</v>
      </c>
      <c r="F66">
        <f>Inputs!J290</f>
        <v>1</v>
      </c>
      <c r="G66" t="s">
        <v>2136</v>
      </c>
      <c r="H66">
        <f>Inputs!K290</f>
        <v>1</v>
      </c>
      <c r="I66" t="s">
        <v>1081</v>
      </c>
      <c r="J66">
        <f>Inputs!L290</f>
        <v>1</v>
      </c>
      <c r="K66" t="s">
        <v>1506</v>
      </c>
      <c r="L66">
        <f>Inputs!D291</f>
        <v>1</v>
      </c>
      <c r="M66" t="s">
        <v>100</v>
      </c>
      <c r="N66">
        <f>Inputs!E291</f>
        <v>1</v>
      </c>
      <c r="O66" t="s">
        <v>520</v>
      </c>
      <c r="P66">
        <f>Inputs!F291</f>
        <v>1</v>
      </c>
      <c r="Q66" t="s">
        <v>2426</v>
      </c>
      <c r="R66">
        <f>Inputs!G291</f>
        <v>1</v>
      </c>
      <c r="S66" t="s">
        <v>673</v>
      </c>
      <c r="T66">
        <f>Inputs!I291</f>
        <v>1</v>
      </c>
      <c r="U66" t="s">
        <v>2311</v>
      </c>
      <c r="V66">
        <f>Inputs!J291</f>
        <v>1</v>
      </c>
      <c r="W66" t="s">
        <v>1676</v>
      </c>
      <c r="X66">
        <f>Inputs!K291</f>
        <v>1</v>
      </c>
      <c r="Y66" t="s">
        <v>2514</v>
      </c>
      <c r="Z66">
        <f>Inputs!L291</f>
        <v>1</v>
      </c>
      <c r="AA66" t="s">
        <v>1922</v>
      </c>
      <c r="AB66">
        <f>Inputs!D292</f>
        <v>1</v>
      </c>
      <c r="AC66" t="s">
        <v>1563</v>
      </c>
      <c r="AD66">
        <f>Inputs!E292</f>
        <v>1</v>
      </c>
      <c r="AE66" t="s">
        <v>1816</v>
      </c>
      <c r="AF66">
        <f>Inputs!F292</f>
        <v>1</v>
      </c>
      <c r="AG66" t="s">
        <v>898</v>
      </c>
      <c r="AH66">
        <f>Inputs!G292</f>
        <v>1</v>
      </c>
      <c r="AI66" t="s">
        <v>150</v>
      </c>
      <c r="AJ66">
        <f>Inputs!I292</f>
        <v>1</v>
      </c>
      <c r="AK66" t="s">
        <v>771</v>
      </c>
      <c r="AL66">
        <f>Inputs!J292</f>
        <v>1</v>
      </c>
      <c r="AM66" t="s">
        <v>2129</v>
      </c>
      <c r="AN66">
        <f>Inputs!K292</f>
        <v>1</v>
      </c>
      <c r="AO66" t="s">
        <v>1276</v>
      </c>
      <c r="AP66">
        <f>Inputs!L292</f>
        <v>1</v>
      </c>
      <c r="AQ66" t="s">
        <v>107</v>
      </c>
      <c r="AR66">
        <f>Inputs!D293</f>
        <v>1</v>
      </c>
      <c r="AS66" t="s">
        <v>2445</v>
      </c>
      <c r="AT66">
        <f>Inputs!E293</f>
        <v>1</v>
      </c>
      <c r="AU66" t="s">
        <v>834</v>
      </c>
      <c r="AV66">
        <f>Inputs!F293</f>
        <v>1</v>
      </c>
      <c r="AW66" t="s">
        <v>2574</v>
      </c>
      <c r="AX66">
        <f>Inputs!G293</f>
        <v>1</v>
      </c>
      <c r="AY66" t="s">
        <v>472</v>
      </c>
      <c r="AZ66">
        <f>Inputs!I293</f>
        <v>1</v>
      </c>
      <c r="BA66" t="s">
        <v>1494</v>
      </c>
      <c r="BB66">
        <f>Inputs!J293</f>
        <v>1</v>
      </c>
      <c r="BC66" t="s">
        <v>2362</v>
      </c>
      <c r="BD66">
        <f>Inputs!K293</f>
        <v>1</v>
      </c>
      <c r="BE66" t="s">
        <v>1707</v>
      </c>
      <c r="BF66">
        <f>Inputs!L293</f>
        <v>1</v>
      </c>
      <c r="BG66" t="s">
        <v>1872</v>
      </c>
      <c r="BH66">
        <f>Inputs!D294</f>
        <v>1</v>
      </c>
      <c r="BI66" t="s">
        <v>2451</v>
      </c>
      <c r="BJ66">
        <f>Inputs!E294</f>
        <v>1</v>
      </c>
      <c r="BK66" t="s">
        <v>1281</v>
      </c>
      <c r="BL66">
        <f>Inputs!F294</f>
        <v>1</v>
      </c>
    </row>
    <row r="67" spans="1:64" ht="12.75" customHeight="1">
      <c r="A67" t="s">
        <v>341</v>
      </c>
      <c r="B67">
        <f>Inputs!G294</f>
        <v>1</v>
      </c>
      <c r="C67" t="s">
        <v>321</v>
      </c>
      <c r="D67">
        <f>Inputs!I294</f>
        <v>1</v>
      </c>
      <c r="E67" t="s">
        <v>1211</v>
      </c>
      <c r="F67">
        <f>Inputs!J294</f>
        <v>1</v>
      </c>
      <c r="G67" t="s">
        <v>2303</v>
      </c>
      <c r="H67">
        <f>Inputs!K294</f>
        <v>1</v>
      </c>
      <c r="I67" t="s">
        <v>511</v>
      </c>
      <c r="J67">
        <f>Inputs!L294</f>
        <v>1</v>
      </c>
      <c r="K67" t="s">
        <v>46</v>
      </c>
      <c r="L67">
        <f>Inputs!D295</f>
        <v>1</v>
      </c>
      <c r="M67" t="s">
        <v>237</v>
      </c>
      <c r="N67">
        <f>Inputs!E295</f>
        <v>1</v>
      </c>
      <c r="O67" t="s">
        <v>959</v>
      </c>
      <c r="P67">
        <f>Inputs!F295</f>
        <v>1</v>
      </c>
      <c r="Q67" t="s">
        <v>151</v>
      </c>
      <c r="R67">
        <f>Inputs!G295</f>
        <v>1</v>
      </c>
      <c r="S67" t="s">
        <v>408</v>
      </c>
      <c r="T67">
        <f>Inputs!I295</f>
        <v>1</v>
      </c>
      <c r="U67" t="s">
        <v>1690</v>
      </c>
      <c r="V67">
        <f>Inputs!J295</f>
        <v>1</v>
      </c>
      <c r="W67" t="s">
        <v>169</v>
      </c>
      <c r="X67">
        <f>Inputs!K295</f>
        <v>1</v>
      </c>
      <c r="Y67" t="s">
        <v>138</v>
      </c>
      <c r="Z67">
        <f>Inputs!L295</f>
        <v>1</v>
      </c>
      <c r="AA67" t="s">
        <v>1466</v>
      </c>
      <c r="AB67">
        <f>Inputs!D296</f>
        <v>1</v>
      </c>
      <c r="AC67" t="s">
        <v>630</v>
      </c>
      <c r="AD67">
        <f>Inputs!E296</f>
        <v>1</v>
      </c>
      <c r="AE67" t="s">
        <v>1630</v>
      </c>
      <c r="AF67">
        <f>Inputs!F296</f>
        <v>1</v>
      </c>
      <c r="AG67" t="s">
        <v>1963</v>
      </c>
      <c r="AH67">
        <f>Inputs!G296</f>
        <v>1</v>
      </c>
      <c r="AI67" t="s">
        <v>2138</v>
      </c>
      <c r="AJ67">
        <f>Inputs!I296</f>
        <v>1</v>
      </c>
      <c r="AK67" t="s">
        <v>1390</v>
      </c>
      <c r="AL67">
        <f>Inputs!J296</f>
        <v>1</v>
      </c>
      <c r="AM67" t="s">
        <v>2004</v>
      </c>
      <c r="AN67">
        <f>Inputs!K296</f>
        <v>1</v>
      </c>
      <c r="AO67" t="s">
        <v>2320</v>
      </c>
      <c r="AP67">
        <f>Inputs!L296</f>
        <v>1</v>
      </c>
      <c r="AQ67" t="s">
        <v>845</v>
      </c>
      <c r="AR67">
        <f>Inputs!D297</f>
        <v>1</v>
      </c>
      <c r="AS67" t="s">
        <v>645</v>
      </c>
      <c r="AT67">
        <f>Inputs!E297</f>
        <v>1</v>
      </c>
      <c r="AU67" t="s">
        <v>1595</v>
      </c>
      <c r="AV67">
        <f>Inputs!F297</f>
        <v>1</v>
      </c>
      <c r="AW67" t="s">
        <v>54</v>
      </c>
      <c r="AX67">
        <f>Inputs!G297</f>
        <v>1</v>
      </c>
      <c r="AY67" t="s">
        <v>1569</v>
      </c>
      <c r="AZ67">
        <f>Inputs!I297</f>
        <v>1</v>
      </c>
      <c r="BA67" t="s">
        <v>2156</v>
      </c>
      <c r="BB67">
        <f>Inputs!J297</f>
        <v>1</v>
      </c>
      <c r="BC67" t="s">
        <v>2491</v>
      </c>
      <c r="BD67">
        <f>Inputs!K297</f>
        <v>1</v>
      </c>
      <c r="BE67" t="s">
        <v>2373</v>
      </c>
      <c r="BF67">
        <f>Inputs!L297</f>
        <v>1</v>
      </c>
      <c r="BG67" t="s">
        <v>637</v>
      </c>
      <c r="BH67">
        <f>Inputs!D298</f>
        <v>1</v>
      </c>
      <c r="BI67" t="s">
        <v>164</v>
      </c>
      <c r="BJ67">
        <f>Inputs!E298</f>
        <v>1</v>
      </c>
      <c r="BK67" t="s">
        <v>1792</v>
      </c>
      <c r="BL67">
        <f>Inputs!F298</f>
        <v>1</v>
      </c>
    </row>
    <row r="68" spans="1:64" ht="12.75" customHeight="1">
      <c r="A68" t="s">
        <v>389</v>
      </c>
      <c r="B68">
        <f>Inputs!G298</f>
        <v>1</v>
      </c>
      <c r="C68" t="s">
        <v>2167</v>
      </c>
      <c r="D68">
        <f>Inputs!I298</f>
        <v>1</v>
      </c>
      <c r="E68" t="s">
        <v>439</v>
      </c>
      <c r="F68">
        <f>Inputs!J298</f>
        <v>1</v>
      </c>
      <c r="G68" t="s">
        <v>1743</v>
      </c>
      <c r="H68">
        <f>Inputs!K298</f>
        <v>1</v>
      </c>
      <c r="I68" t="s">
        <v>904</v>
      </c>
      <c r="J68">
        <f>Inputs!L298</f>
        <v>1</v>
      </c>
      <c r="K68" t="s">
        <v>1662</v>
      </c>
      <c r="L68">
        <f>Inputs!D299</f>
        <v>1</v>
      </c>
      <c r="M68" t="s">
        <v>743</v>
      </c>
      <c r="N68">
        <f>Inputs!E299</f>
        <v>1</v>
      </c>
      <c r="O68" t="s">
        <v>232</v>
      </c>
      <c r="P68">
        <f>Inputs!F299</f>
        <v>1</v>
      </c>
      <c r="Q68" t="s">
        <v>1200</v>
      </c>
      <c r="R68">
        <f>Inputs!G299</f>
        <v>1</v>
      </c>
      <c r="S68" t="s">
        <v>1352</v>
      </c>
      <c r="T68">
        <f>Inputs!I299</f>
        <v>1</v>
      </c>
      <c r="U68" t="s">
        <v>2599</v>
      </c>
      <c r="V68">
        <f>Inputs!J299</f>
        <v>1</v>
      </c>
      <c r="W68" t="s">
        <v>2516</v>
      </c>
      <c r="X68">
        <f>Inputs!K299</f>
        <v>1</v>
      </c>
      <c r="Y68" t="s">
        <v>1192</v>
      </c>
      <c r="Z68">
        <f>Inputs!L299</f>
        <v>1</v>
      </c>
      <c r="AA68" t="s">
        <v>612</v>
      </c>
      <c r="AB68">
        <f>Inputs!D300</f>
        <v>1</v>
      </c>
      <c r="AC68" t="s">
        <v>2275</v>
      </c>
      <c r="AD68">
        <f>Inputs!E300</f>
        <v>1</v>
      </c>
      <c r="AE68" t="s">
        <v>552</v>
      </c>
      <c r="AF68">
        <f>Inputs!F300</f>
        <v>1</v>
      </c>
      <c r="AG68" t="s">
        <v>2307</v>
      </c>
      <c r="AH68">
        <f>Inputs!G300</f>
        <v>1</v>
      </c>
      <c r="AI68" t="s">
        <v>2051</v>
      </c>
      <c r="AJ68">
        <f>Inputs!I300</f>
        <v>1</v>
      </c>
      <c r="AK68" t="s">
        <v>1238</v>
      </c>
      <c r="AL68">
        <f>Inputs!J300</f>
        <v>1</v>
      </c>
      <c r="AM68" t="s">
        <v>1445</v>
      </c>
      <c r="AN68">
        <f>Inputs!K300</f>
        <v>1</v>
      </c>
      <c r="AO68" t="s">
        <v>1198</v>
      </c>
      <c r="AP68">
        <f>Inputs!L300</f>
        <v>1</v>
      </c>
    </row>
  </sheetData>
  <pageMargins left="0.75" right="0.75" top="1" bottom="1" header="0.5" footer="0.5"/>
  <pageSetup paperSize="9"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sheetPr>
    <outlinePr summaryBelow="0" summaryRight="0"/>
    <pageSetUpPr fitToPage="1"/>
  </sheetPr>
  <dimension ref="A1:N303"/>
  <sheetViews>
    <sheetView zoomScaleNormal="100" workbookViewId="0">
      <selection sqref="A1:F1"/>
    </sheetView>
  </sheetViews>
  <sheetFormatPr defaultRowHeight="12.75" customHeight="1" outlineLevelRow="1"/>
  <cols>
    <col min="1" max="1" width="19.28515625" customWidth="1"/>
    <col min="2" max="14" width="12.42578125" customWidth="1"/>
  </cols>
  <sheetData>
    <row r="1" spans="1:8" ht="12.75" customHeight="1">
      <c r="A1" s="169" t="str">
        <f>D7</f>
        <v>ABC Corp.</v>
      </c>
      <c r="B1" s="169"/>
      <c r="C1" s="169"/>
      <c r="D1" s="169"/>
      <c r="E1" s="169"/>
      <c r="F1" s="169"/>
    </row>
    <row r="2" spans="1:8" ht="12.75" customHeight="1">
      <c r="A2" s="169" t="str">
        <f>"Marketing &amp; Sales"&amp;" Program Margins"</f>
        <v>Marketing &amp; Sales Program Margins</v>
      </c>
      <c r="B2" s="169"/>
      <c r="C2" s="169"/>
      <c r="D2" s="169"/>
      <c r="E2" s="169"/>
      <c r="F2" s="169"/>
    </row>
    <row r="3" spans="1:8" ht="12.75" customHeight="1">
      <c r="A3" s="169" t="str">
        <f>"Input Data"</f>
        <v>Input Data</v>
      </c>
      <c r="B3" s="169"/>
      <c r="C3" s="169"/>
      <c r="D3" s="169"/>
      <c r="E3" s="169"/>
      <c r="F3" s="169"/>
    </row>
    <row r="4" spans="1:8" ht="12.75" customHeight="1">
      <c r="A4" s="169" t="str">
        <f>""</f>
        <v/>
      </c>
      <c r="B4" s="169"/>
      <c r="C4" s="169"/>
      <c r="D4" s="169"/>
      <c r="E4" s="169"/>
      <c r="F4" s="169"/>
    </row>
    <row r="5" spans="1:8" ht="12.75" customHeight="1">
      <c r="A5" s="167" t="str">
        <f>"Shaded cells are input cells. You can enter data in them."</f>
        <v>Shaded cells are input cells. You can enter data in them.</v>
      </c>
      <c r="B5" s="167"/>
      <c r="C5" s="167"/>
      <c r="D5" s="167"/>
      <c r="E5" s="167"/>
      <c r="F5" s="167"/>
    </row>
    <row r="6" spans="1:8" ht="12.75" customHeight="1">
      <c r="A6" s="167" t="str">
        <f>"Excel formulas in shaded cells are starting suggestions. You can overwrite them."</f>
        <v>Excel formulas in shaded cells are starting suggestions. You can overwrite them.</v>
      </c>
      <c r="B6" s="167"/>
      <c r="C6" s="167"/>
      <c r="D6" s="167"/>
      <c r="E6" s="167"/>
      <c r="F6" s="167"/>
    </row>
    <row r="7" spans="1:8" ht="12.75" customHeight="1">
      <c r="A7" s="3" t="str">
        <f>Labels!B13</f>
        <v>Company Name</v>
      </c>
      <c r="B7" s="4"/>
      <c r="C7" s="5"/>
      <c r="D7" s="6" t="s">
        <v>1388</v>
      </c>
    </row>
    <row r="8" spans="1:8" ht="12.75" customHeight="1">
      <c r="A8" s="1" t="str">
        <f>" "</f>
        <v xml:space="preserve"> </v>
      </c>
    </row>
    <row r="11" spans="1:8" ht="12.75" customHeight="1" collapsed="1">
      <c r="A11" s="168" t="str">
        <f>"Marketing Program Characteristics"</f>
        <v>Marketing Program Characteristics</v>
      </c>
      <c r="B11" s="168"/>
      <c r="C11" s="168"/>
    </row>
    <row r="12" spans="1:8" ht="12.75" hidden="1" customHeight="1" outlineLevel="1">
      <c r="A12" s="1" t="str">
        <f>" "</f>
        <v xml:space="preserve"> </v>
      </c>
    </row>
    <row r="13" spans="1:8" ht="12.75" hidden="1" customHeight="1" outlineLevel="1">
      <c r="A13" s="7" t="str">
        <f>Labels!B41</f>
        <v>Program Weight</v>
      </c>
      <c r="B13" s="8" t="str">
        <f>Labels!B81</f>
        <v>Website</v>
      </c>
      <c r="C13" s="9"/>
      <c r="D13" s="10">
        <f>1</f>
        <v>1</v>
      </c>
      <c r="F13" s="7" t="str">
        <f>Labels!B38</f>
        <v>Fixed Exp</v>
      </c>
      <c r="G13" s="9" t="str">
        <f>Labels!B81</f>
        <v>Website</v>
      </c>
      <c r="H13" s="11"/>
    </row>
    <row r="14" spans="1:8" ht="12.75" hidden="1" customHeight="1" outlineLevel="1">
      <c r="A14" s="12"/>
      <c r="B14" s="13" t="str">
        <f>Labels!B82</f>
        <v>Direct email</v>
      </c>
      <c r="C14" s="14"/>
      <c r="D14" s="15">
        <f>1</f>
        <v>1</v>
      </c>
      <c r="F14" s="12"/>
      <c r="G14" s="14" t="str">
        <f>Labels!B82</f>
        <v>Direct email</v>
      </c>
      <c r="H14" s="16"/>
    </row>
    <row r="15" spans="1:8" ht="12.75" hidden="1" customHeight="1" outlineLevel="1">
      <c r="A15" s="3"/>
      <c r="B15" s="4"/>
      <c r="C15" s="5"/>
      <c r="D15" s="17"/>
      <c r="F15" s="3"/>
      <c r="G15" s="5"/>
      <c r="H15" s="17"/>
    </row>
    <row r="16" spans="1:8" ht="12.75" hidden="1" customHeight="1" outlineLevel="1">
      <c r="A16" s="12" t="str">
        <f>Labels!B39</f>
        <v>Program Life (Days)</v>
      </c>
      <c r="B16" s="13" t="str">
        <f>Labels!B81</f>
        <v>Website</v>
      </c>
      <c r="C16" s="14"/>
      <c r="D16" s="18">
        <f>90</f>
        <v>90</v>
      </c>
      <c r="F16" s="12" t="str">
        <f>Labels!B40</f>
        <v>Var Exp</v>
      </c>
      <c r="G16" s="14" t="str">
        <f>Labels!B81</f>
        <v>Website</v>
      </c>
      <c r="H16" s="19">
        <f>0</f>
        <v>0</v>
      </c>
    </row>
    <row r="17" spans="1:8" ht="12.75" hidden="1" customHeight="1" outlineLevel="1">
      <c r="A17" s="12"/>
      <c r="B17" s="13" t="str">
        <f>Labels!B82</f>
        <v>Direct email</v>
      </c>
      <c r="C17" s="14"/>
      <c r="D17" s="18">
        <f>90</f>
        <v>90</v>
      </c>
      <c r="F17" s="20"/>
      <c r="G17" s="21" t="str">
        <f>Labels!B82</f>
        <v>Direct email</v>
      </c>
      <c r="H17" s="22">
        <f>0</f>
        <v>0</v>
      </c>
    </row>
    <row r="18" spans="1:8" ht="12.75" hidden="1" customHeight="1" outlineLevel="1">
      <c r="A18" s="3"/>
      <c r="B18" s="4"/>
      <c r="C18" s="5"/>
      <c r="D18" s="17"/>
    </row>
    <row r="19" spans="1:8" ht="12.75" hidden="1" customHeight="1" outlineLevel="1">
      <c r="A19" s="12" t="str">
        <f>Labels!B33</f>
        <v>Strength at Half-Life</v>
      </c>
      <c r="B19" s="13" t="str">
        <f>Labels!B81</f>
        <v>Website</v>
      </c>
      <c r="C19" s="14"/>
      <c r="D19" s="23">
        <f>0.5</f>
        <v>0.5</v>
      </c>
    </row>
    <row r="20" spans="1:8" ht="12.75" hidden="1" customHeight="1" outlineLevel="1">
      <c r="A20" s="20"/>
      <c r="B20" s="24" t="str">
        <f>Labels!B82</f>
        <v>Direct email</v>
      </c>
      <c r="C20" s="21"/>
      <c r="D20" s="25">
        <f>0.5</f>
        <v>0.5</v>
      </c>
    </row>
    <row r="21" spans="1:8" ht="12.75" hidden="1" customHeight="1" outlineLevel="1"/>
    <row r="22" spans="1:8" ht="12.75" hidden="1" customHeight="1" outlineLevel="1" collapsed="1"/>
    <row r="23" spans="1:8" ht="12.75" customHeight="1" collapsed="1"/>
    <row r="24" spans="1:8" ht="12.75" customHeight="1" collapsed="1">
      <c r="A24" s="168" t="str">
        <f>"Sales Program Characteristics"</f>
        <v>Sales Program Characteristics</v>
      </c>
      <c r="B24" s="168"/>
      <c r="C24" s="168"/>
    </row>
    <row r="25" spans="1:8" ht="12.75" hidden="1" customHeight="1" outlineLevel="1">
      <c r="A25" s="1" t="str">
        <f>" "</f>
        <v xml:space="preserve"> </v>
      </c>
    </row>
    <row r="26" spans="1:8" ht="12.75" hidden="1" customHeight="1" outlineLevel="1">
      <c r="A26" s="7" t="str">
        <f>Labels!B64</f>
        <v>Program Weight</v>
      </c>
      <c r="B26" s="8" t="str">
        <f>Labels!B107</f>
        <v>Seminars</v>
      </c>
      <c r="C26" s="9"/>
      <c r="D26" s="10">
        <f>1</f>
        <v>1</v>
      </c>
      <c r="F26" s="7" t="str">
        <f>Labels!B61</f>
        <v>Fixed Exp</v>
      </c>
      <c r="G26" s="9" t="str">
        <f>Labels!B107</f>
        <v>Seminars</v>
      </c>
      <c r="H26" s="11"/>
    </row>
    <row r="27" spans="1:8" ht="12.75" hidden="1" customHeight="1" outlineLevel="1">
      <c r="A27" s="12"/>
      <c r="B27" s="13" t="str">
        <f>Labels!B108</f>
        <v>Sales visits</v>
      </c>
      <c r="C27" s="14"/>
      <c r="D27" s="15">
        <f>1</f>
        <v>1</v>
      </c>
      <c r="F27" s="12"/>
      <c r="G27" s="14" t="str">
        <f>Labels!B108</f>
        <v>Sales visits</v>
      </c>
      <c r="H27" s="16"/>
    </row>
    <row r="28" spans="1:8" ht="12.75" hidden="1" customHeight="1" outlineLevel="1">
      <c r="A28" s="3"/>
      <c r="B28" s="4"/>
      <c r="C28" s="5"/>
      <c r="D28" s="17"/>
      <c r="F28" s="3"/>
      <c r="G28" s="5"/>
      <c r="H28" s="17"/>
    </row>
    <row r="29" spans="1:8" ht="12.75" hidden="1" customHeight="1" outlineLevel="1">
      <c r="A29" s="12" t="str">
        <f>Labels!B62</f>
        <v>Program Life (Days)</v>
      </c>
      <c r="B29" s="13" t="str">
        <f>Labels!B107</f>
        <v>Seminars</v>
      </c>
      <c r="C29" s="14"/>
      <c r="D29" s="18">
        <f>90</f>
        <v>90</v>
      </c>
      <c r="F29" s="12" t="str">
        <f>Labels!B63</f>
        <v>Var Exp</v>
      </c>
      <c r="G29" s="14" t="str">
        <f>Labels!B107</f>
        <v>Seminars</v>
      </c>
      <c r="H29" s="16">
        <f>0</f>
        <v>0</v>
      </c>
    </row>
    <row r="30" spans="1:8" ht="12.75" hidden="1" customHeight="1" outlineLevel="1">
      <c r="A30" s="12"/>
      <c r="B30" s="13" t="str">
        <f>Labels!B108</f>
        <v>Sales visits</v>
      </c>
      <c r="C30" s="14"/>
      <c r="D30" s="18">
        <f>90</f>
        <v>90</v>
      </c>
      <c r="F30" s="20"/>
      <c r="G30" s="21" t="str">
        <f>Labels!B108</f>
        <v>Sales visits</v>
      </c>
      <c r="H30" s="26">
        <f>0</f>
        <v>0</v>
      </c>
    </row>
    <row r="31" spans="1:8" ht="12.75" hidden="1" customHeight="1" outlineLevel="1">
      <c r="A31" s="3"/>
      <c r="B31" s="4"/>
      <c r="C31" s="5"/>
      <c r="D31" s="17"/>
    </row>
    <row r="32" spans="1:8" ht="12.75" hidden="1" customHeight="1" outlineLevel="1">
      <c r="A32" s="12" t="str">
        <f>Labels!B56</f>
        <v>Strength at Half-Life</v>
      </c>
      <c r="B32" s="13" t="str">
        <f>Labels!B107</f>
        <v>Seminars</v>
      </c>
      <c r="C32" s="14"/>
      <c r="D32" s="23">
        <f>0.5</f>
        <v>0.5</v>
      </c>
    </row>
    <row r="33" spans="1:11" ht="12.75" hidden="1" customHeight="1" outlineLevel="1">
      <c r="A33" s="20"/>
      <c r="B33" s="24" t="str">
        <f>Labels!B108</f>
        <v>Sales visits</v>
      </c>
      <c r="C33" s="21"/>
      <c r="D33" s="25">
        <f>0.5</f>
        <v>0.5</v>
      </c>
    </row>
    <row r="34" spans="1:11" ht="12.75" hidden="1" customHeight="1" outlineLevel="1"/>
    <row r="35" spans="1:11" ht="12.75" hidden="1" customHeight="1" outlineLevel="1" collapsed="1"/>
    <row r="36" spans="1:11" ht="12.75" customHeight="1" collapsed="1"/>
    <row r="37" spans="1:11" ht="12.75" customHeight="1" collapsed="1">
      <c r="A37" s="168" t="str">
        <f>"Marketing Lead Events - Count"</f>
        <v>Marketing Lead Events - Count</v>
      </c>
      <c r="B37" s="168"/>
      <c r="C37" s="168"/>
    </row>
    <row r="38" spans="1:11" ht="12.75" hidden="1" customHeight="1" outlineLevel="1">
      <c r="A38" s="1" t="str">
        <f>""</f>
        <v/>
      </c>
    </row>
    <row r="39" spans="1:11" ht="12.75" hidden="1" customHeight="1" outlineLevel="1">
      <c r="D39" s="27" t="str">
        <f>Labels!B85</f>
        <v>Q 1</v>
      </c>
      <c r="E39" s="28" t="str">
        <f>Labels!B86</f>
        <v>Q 2</v>
      </c>
      <c r="F39" s="28" t="str">
        <f>Labels!B87</f>
        <v>Q 3</v>
      </c>
      <c r="G39" s="28" t="str">
        <f>Labels!B88</f>
        <v>Q 4</v>
      </c>
      <c r="H39" s="28" t="str">
        <f>Labels!B89</f>
        <v>Q 5</v>
      </c>
      <c r="I39" s="28" t="str">
        <f>Labels!B90</f>
        <v>Q 6</v>
      </c>
      <c r="J39" s="28" t="str">
        <f>Labels!B91</f>
        <v>Q 7</v>
      </c>
      <c r="K39" s="29" t="str">
        <f>Labels!B92</f>
        <v>Q 8</v>
      </c>
    </row>
    <row r="40" spans="1:11" ht="12.75" hidden="1" customHeight="1" outlineLevel="1">
      <c r="A40" s="7" t="str">
        <f>Labels!B34</f>
        <v>Marketing Lead Events</v>
      </c>
      <c r="B40" s="8" t="str">
        <f>Labels!B81</f>
        <v>Website</v>
      </c>
      <c r="C40" s="30" t="str">
        <f>Labels!B69</f>
        <v>Customer 1</v>
      </c>
      <c r="D40" s="31">
        <f>0</f>
        <v>0</v>
      </c>
      <c r="E40" s="31">
        <f t="shared" ref="E40:K49" si="0">D40</f>
        <v>0</v>
      </c>
      <c r="F40" s="31">
        <f t="shared" si="0"/>
        <v>0</v>
      </c>
      <c r="G40" s="31">
        <f t="shared" si="0"/>
        <v>0</v>
      </c>
      <c r="H40" s="31">
        <f t="shared" si="0"/>
        <v>0</v>
      </c>
      <c r="I40" s="31">
        <f t="shared" si="0"/>
        <v>0</v>
      </c>
      <c r="J40" s="31">
        <f t="shared" si="0"/>
        <v>0</v>
      </c>
      <c r="K40" s="32">
        <f t="shared" si="0"/>
        <v>0</v>
      </c>
    </row>
    <row r="41" spans="1:11" ht="12.75" hidden="1" customHeight="1" outlineLevel="1">
      <c r="A41" s="12"/>
      <c r="B41" s="13"/>
      <c r="C41" s="33" t="str">
        <f>Labels!B70</f>
        <v>Customer 2</v>
      </c>
      <c r="D41" s="34">
        <f>0</f>
        <v>0</v>
      </c>
      <c r="E41" s="34">
        <f t="shared" si="0"/>
        <v>0</v>
      </c>
      <c r="F41" s="34">
        <f t="shared" si="0"/>
        <v>0</v>
      </c>
      <c r="G41" s="34">
        <f t="shared" si="0"/>
        <v>0</v>
      </c>
      <c r="H41" s="34">
        <f t="shared" si="0"/>
        <v>0</v>
      </c>
      <c r="I41" s="34">
        <f t="shared" si="0"/>
        <v>0</v>
      </c>
      <c r="J41" s="34">
        <f t="shared" si="0"/>
        <v>0</v>
      </c>
      <c r="K41" s="35">
        <f t="shared" si="0"/>
        <v>0</v>
      </c>
    </row>
    <row r="42" spans="1:11" ht="12.75" hidden="1" customHeight="1" outlineLevel="1">
      <c r="A42" s="12"/>
      <c r="B42" s="13"/>
      <c r="C42" s="33" t="str">
        <f>Labels!B71</f>
        <v>Customer 3</v>
      </c>
      <c r="D42" s="34">
        <f>0</f>
        <v>0</v>
      </c>
      <c r="E42" s="34">
        <f t="shared" si="0"/>
        <v>0</v>
      </c>
      <c r="F42" s="34">
        <f t="shared" si="0"/>
        <v>0</v>
      </c>
      <c r="G42" s="34">
        <f t="shared" si="0"/>
        <v>0</v>
      </c>
      <c r="H42" s="34">
        <f t="shared" si="0"/>
        <v>0</v>
      </c>
      <c r="I42" s="34">
        <f t="shared" si="0"/>
        <v>0</v>
      </c>
      <c r="J42" s="34">
        <f t="shared" si="0"/>
        <v>0</v>
      </c>
      <c r="K42" s="35">
        <f t="shared" si="0"/>
        <v>0</v>
      </c>
    </row>
    <row r="43" spans="1:11" ht="12.75" hidden="1" customHeight="1" outlineLevel="1">
      <c r="A43" s="12"/>
      <c r="B43" s="13"/>
      <c r="C43" s="33" t="str">
        <f>Labels!B72</f>
        <v>Customer 4</v>
      </c>
      <c r="D43" s="34">
        <f>0</f>
        <v>0</v>
      </c>
      <c r="E43" s="34">
        <f t="shared" si="0"/>
        <v>0</v>
      </c>
      <c r="F43" s="34">
        <f t="shared" si="0"/>
        <v>0</v>
      </c>
      <c r="G43" s="34">
        <f t="shared" si="0"/>
        <v>0</v>
      </c>
      <c r="H43" s="34">
        <f t="shared" si="0"/>
        <v>0</v>
      </c>
      <c r="I43" s="34">
        <f t="shared" si="0"/>
        <v>0</v>
      </c>
      <c r="J43" s="34">
        <f t="shared" si="0"/>
        <v>0</v>
      </c>
      <c r="K43" s="35">
        <f t="shared" si="0"/>
        <v>0</v>
      </c>
    </row>
    <row r="44" spans="1:11" ht="12.75" hidden="1" customHeight="1" outlineLevel="1">
      <c r="A44" s="12"/>
      <c r="B44" s="13"/>
      <c r="C44" s="33" t="str">
        <f>Labels!B73</f>
        <v>Customer 5</v>
      </c>
      <c r="D44" s="34">
        <f>0</f>
        <v>0</v>
      </c>
      <c r="E44" s="34">
        <f t="shared" si="0"/>
        <v>0</v>
      </c>
      <c r="F44" s="34">
        <f t="shared" si="0"/>
        <v>0</v>
      </c>
      <c r="G44" s="34">
        <f t="shared" si="0"/>
        <v>0</v>
      </c>
      <c r="H44" s="34">
        <f t="shared" si="0"/>
        <v>0</v>
      </c>
      <c r="I44" s="34">
        <f t="shared" si="0"/>
        <v>0</v>
      </c>
      <c r="J44" s="34">
        <f t="shared" si="0"/>
        <v>0</v>
      </c>
      <c r="K44" s="35">
        <f t="shared" si="0"/>
        <v>0</v>
      </c>
    </row>
    <row r="45" spans="1:11" ht="12.75" hidden="1" customHeight="1" outlineLevel="1">
      <c r="A45" s="12"/>
      <c r="B45" s="13"/>
      <c r="C45" s="33" t="str">
        <f>Labels!B74</f>
        <v>Customer 6</v>
      </c>
      <c r="D45" s="34">
        <f>0</f>
        <v>0</v>
      </c>
      <c r="E45" s="34">
        <f t="shared" si="0"/>
        <v>0</v>
      </c>
      <c r="F45" s="34">
        <f t="shared" si="0"/>
        <v>0</v>
      </c>
      <c r="G45" s="34">
        <f t="shared" si="0"/>
        <v>0</v>
      </c>
      <c r="H45" s="34">
        <f t="shared" si="0"/>
        <v>0</v>
      </c>
      <c r="I45" s="34">
        <f t="shared" si="0"/>
        <v>0</v>
      </c>
      <c r="J45" s="34">
        <f t="shared" si="0"/>
        <v>0</v>
      </c>
      <c r="K45" s="35">
        <f t="shared" si="0"/>
        <v>0</v>
      </c>
    </row>
    <row r="46" spans="1:11" ht="12.75" hidden="1" customHeight="1" outlineLevel="1">
      <c r="A46" s="12"/>
      <c r="B46" s="13"/>
      <c r="C46" s="33" t="str">
        <f>Labels!B75</f>
        <v>Customer 7</v>
      </c>
      <c r="D46" s="34">
        <f>0</f>
        <v>0</v>
      </c>
      <c r="E46" s="34">
        <f t="shared" si="0"/>
        <v>0</v>
      </c>
      <c r="F46" s="34">
        <f t="shared" si="0"/>
        <v>0</v>
      </c>
      <c r="G46" s="34">
        <f t="shared" si="0"/>
        <v>0</v>
      </c>
      <c r="H46" s="34">
        <f t="shared" si="0"/>
        <v>0</v>
      </c>
      <c r="I46" s="34">
        <f t="shared" si="0"/>
        <v>0</v>
      </c>
      <c r="J46" s="34">
        <f t="shared" si="0"/>
        <v>0</v>
      </c>
      <c r="K46" s="35">
        <f t="shared" si="0"/>
        <v>0</v>
      </c>
    </row>
    <row r="47" spans="1:11" ht="12.75" hidden="1" customHeight="1" outlineLevel="1">
      <c r="A47" s="12"/>
      <c r="B47" s="13"/>
      <c r="C47" s="33" t="str">
        <f>Labels!B76</f>
        <v>Customer 8</v>
      </c>
      <c r="D47" s="34">
        <f>0</f>
        <v>0</v>
      </c>
      <c r="E47" s="34">
        <f t="shared" si="0"/>
        <v>0</v>
      </c>
      <c r="F47" s="34">
        <f t="shared" si="0"/>
        <v>0</v>
      </c>
      <c r="G47" s="34">
        <f t="shared" si="0"/>
        <v>0</v>
      </c>
      <c r="H47" s="34">
        <f t="shared" si="0"/>
        <v>0</v>
      </c>
      <c r="I47" s="34">
        <f t="shared" si="0"/>
        <v>0</v>
      </c>
      <c r="J47" s="34">
        <f t="shared" si="0"/>
        <v>0</v>
      </c>
      <c r="K47" s="35">
        <f t="shared" si="0"/>
        <v>0</v>
      </c>
    </row>
    <row r="48" spans="1:11" ht="12.75" hidden="1" customHeight="1" outlineLevel="1">
      <c r="A48" s="12"/>
      <c r="B48" s="13"/>
      <c r="C48" s="33" t="str">
        <f>Labels!B77</f>
        <v>Customer 9</v>
      </c>
      <c r="D48" s="34">
        <f>0</f>
        <v>0</v>
      </c>
      <c r="E48" s="34">
        <f t="shared" si="0"/>
        <v>0</v>
      </c>
      <c r="F48" s="34">
        <f t="shared" si="0"/>
        <v>0</v>
      </c>
      <c r="G48" s="34">
        <f t="shared" si="0"/>
        <v>0</v>
      </c>
      <c r="H48" s="34">
        <f t="shared" si="0"/>
        <v>0</v>
      </c>
      <c r="I48" s="34">
        <f t="shared" si="0"/>
        <v>0</v>
      </c>
      <c r="J48" s="34">
        <f t="shared" si="0"/>
        <v>0</v>
      </c>
      <c r="K48" s="35">
        <f t="shared" si="0"/>
        <v>0</v>
      </c>
    </row>
    <row r="49" spans="1:11" ht="12.75" hidden="1" customHeight="1" outlineLevel="1">
      <c r="A49" s="12"/>
      <c r="B49" s="13"/>
      <c r="C49" s="33" t="str">
        <f>Labels!B78</f>
        <v>Customer 10</v>
      </c>
      <c r="D49" s="34">
        <f>0</f>
        <v>0</v>
      </c>
      <c r="E49" s="34">
        <f t="shared" si="0"/>
        <v>0</v>
      </c>
      <c r="F49" s="34">
        <f t="shared" si="0"/>
        <v>0</v>
      </c>
      <c r="G49" s="34">
        <f t="shared" si="0"/>
        <v>0</v>
      </c>
      <c r="H49" s="34">
        <f t="shared" si="0"/>
        <v>0</v>
      </c>
      <c r="I49" s="34">
        <f t="shared" si="0"/>
        <v>0</v>
      </c>
      <c r="J49" s="34">
        <f t="shared" si="0"/>
        <v>0</v>
      </c>
      <c r="K49" s="35">
        <f t="shared" si="0"/>
        <v>0</v>
      </c>
    </row>
    <row r="50" spans="1:11" ht="12.75" hidden="1" customHeight="1" outlineLevel="1">
      <c r="A50" s="12"/>
      <c r="B50" s="13" t="str">
        <f>Labels!B82</f>
        <v>Direct email</v>
      </c>
      <c r="C50" s="33" t="str">
        <f>Labels!B69</f>
        <v>Customer 1</v>
      </c>
      <c r="D50" s="34">
        <f>0</f>
        <v>0</v>
      </c>
      <c r="E50" s="34">
        <f t="shared" ref="E50:K59" si="1">D50</f>
        <v>0</v>
      </c>
      <c r="F50" s="34">
        <f t="shared" si="1"/>
        <v>0</v>
      </c>
      <c r="G50" s="34">
        <f t="shared" si="1"/>
        <v>0</v>
      </c>
      <c r="H50" s="34">
        <f t="shared" si="1"/>
        <v>0</v>
      </c>
      <c r="I50" s="34">
        <f t="shared" si="1"/>
        <v>0</v>
      </c>
      <c r="J50" s="34">
        <f t="shared" si="1"/>
        <v>0</v>
      </c>
      <c r="K50" s="35">
        <f t="shared" si="1"/>
        <v>0</v>
      </c>
    </row>
    <row r="51" spans="1:11" ht="12.75" hidden="1" customHeight="1" outlineLevel="1">
      <c r="A51" s="12"/>
      <c r="B51" s="13"/>
      <c r="C51" s="33" t="str">
        <f>Labels!B70</f>
        <v>Customer 2</v>
      </c>
      <c r="D51" s="34">
        <f>0</f>
        <v>0</v>
      </c>
      <c r="E51" s="34">
        <f t="shared" si="1"/>
        <v>0</v>
      </c>
      <c r="F51" s="34">
        <f t="shared" si="1"/>
        <v>0</v>
      </c>
      <c r="G51" s="34">
        <f t="shared" si="1"/>
        <v>0</v>
      </c>
      <c r="H51" s="34">
        <f t="shared" si="1"/>
        <v>0</v>
      </c>
      <c r="I51" s="34">
        <f t="shared" si="1"/>
        <v>0</v>
      </c>
      <c r="J51" s="34">
        <f t="shared" si="1"/>
        <v>0</v>
      </c>
      <c r="K51" s="35">
        <f t="shared" si="1"/>
        <v>0</v>
      </c>
    </row>
    <row r="52" spans="1:11" ht="12.75" hidden="1" customHeight="1" outlineLevel="1">
      <c r="A52" s="12"/>
      <c r="B52" s="13"/>
      <c r="C52" s="33" t="str">
        <f>Labels!B71</f>
        <v>Customer 3</v>
      </c>
      <c r="D52" s="34">
        <f>0</f>
        <v>0</v>
      </c>
      <c r="E52" s="34">
        <f t="shared" si="1"/>
        <v>0</v>
      </c>
      <c r="F52" s="34">
        <f t="shared" si="1"/>
        <v>0</v>
      </c>
      <c r="G52" s="34">
        <f t="shared" si="1"/>
        <v>0</v>
      </c>
      <c r="H52" s="34">
        <f t="shared" si="1"/>
        <v>0</v>
      </c>
      <c r="I52" s="34">
        <f t="shared" si="1"/>
        <v>0</v>
      </c>
      <c r="J52" s="34">
        <f t="shared" si="1"/>
        <v>0</v>
      </c>
      <c r="K52" s="35">
        <f t="shared" si="1"/>
        <v>0</v>
      </c>
    </row>
    <row r="53" spans="1:11" ht="12.75" hidden="1" customHeight="1" outlineLevel="1">
      <c r="A53" s="12"/>
      <c r="B53" s="13"/>
      <c r="C53" s="33" t="str">
        <f>Labels!B72</f>
        <v>Customer 4</v>
      </c>
      <c r="D53" s="34">
        <f>0</f>
        <v>0</v>
      </c>
      <c r="E53" s="34">
        <f t="shared" si="1"/>
        <v>0</v>
      </c>
      <c r="F53" s="34">
        <f t="shared" si="1"/>
        <v>0</v>
      </c>
      <c r="G53" s="34">
        <f t="shared" si="1"/>
        <v>0</v>
      </c>
      <c r="H53" s="34">
        <f t="shared" si="1"/>
        <v>0</v>
      </c>
      <c r="I53" s="34">
        <f t="shared" si="1"/>
        <v>0</v>
      </c>
      <c r="J53" s="34">
        <f t="shared" si="1"/>
        <v>0</v>
      </c>
      <c r="K53" s="35">
        <f t="shared" si="1"/>
        <v>0</v>
      </c>
    </row>
    <row r="54" spans="1:11" ht="12.75" hidden="1" customHeight="1" outlineLevel="1">
      <c r="A54" s="12"/>
      <c r="B54" s="13"/>
      <c r="C54" s="33" t="str">
        <f>Labels!B73</f>
        <v>Customer 5</v>
      </c>
      <c r="D54" s="34">
        <f>0</f>
        <v>0</v>
      </c>
      <c r="E54" s="34">
        <f t="shared" si="1"/>
        <v>0</v>
      </c>
      <c r="F54" s="34">
        <f t="shared" si="1"/>
        <v>0</v>
      </c>
      <c r="G54" s="34">
        <f t="shared" si="1"/>
        <v>0</v>
      </c>
      <c r="H54" s="34">
        <f t="shared" si="1"/>
        <v>0</v>
      </c>
      <c r="I54" s="34">
        <f t="shared" si="1"/>
        <v>0</v>
      </c>
      <c r="J54" s="34">
        <f t="shared" si="1"/>
        <v>0</v>
      </c>
      <c r="K54" s="35">
        <f t="shared" si="1"/>
        <v>0</v>
      </c>
    </row>
    <row r="55" spans="1:11" ht="12.75" hidden="1" customHeight="1" outlineLevel="1">
      <c r="A55" s="12"/>
      <c r="B55" s="13"/>
      <c r="C55" s="33" t="str">
        <f>Labels!B74</f>
        <v>Customer 6</v>
      </c>
      <c r="D55" s="34">
        <f>0</f>
        <v>0</v>
      </c>
      <c r="E55" s="34">
        <f t="shared" si="1"/>
        <v>0</v>
      </c>
      <c r="F55" s="34">
        <f t="shared" si="1"/>
        <v>0</v>
      </c>
      <c r="G55" s="34">
        <f t="shared" si="1"/>
        <v>0</v>
      </c>
      <c r="H55" s="34">
        <f t="shared" si="1"/>
        <v>0</v>
      </c>
      <c r="I55" s="34">
        <f t="shared" si="1"/>
        <v>0</v>
      </c>
      <c r="J55" s="34">
        <f t="shared" si="1"/>
        <v>0</v>
      </c>
      <c r="K55" s="35">
        <f t="shared" si="1"/>
        <v>0</v>
      </c>
    </row>
    <row r="56" spans="1:11" ht="12.75" hidden="1" customHeight="1" outlineLevel="1">
      <c r="A56" s="12"/>
      <c r="B56" s="13"/>
      <c r="C56" s="33" t="str">
        <f>Labels!B75</f>
        <v>Customer 7</v>
      </c>
      <c r="D56" s="34">
        <f>0</f>
        <v>0</v>
      </c>
      <c r="E56" s="34">
        <f t="shared" si="1"/>
        <v>0</v>
      </c>
      <c r="F56" s="34">
        <f t="shared" si="1"/>
        <v>0</v>
      </c>
      <c r="G56" s="34">
        <f t="shared" si="1"/>
        <v>0</v>
      </c>
      <c r="H56" s="34">
        <f t="shared" si="1"/>
        <v>0</v>
      </c>
      <c r="I56" s="34">
        <f t="shared" si="1"/>
        <v>0</v>
      </c>
      <c r="J56" s="34">
        <f t="shared" si="1"/>
        <v>0</v>
      </c>
      <c r="K56" s="35">
        <f t="shared" si="1"/>
        <v>0</v>
      </c>
    </row>
    <row r="57" spans="1:11" ht="12.75" hidden="1" customHeight="1" outlineLevel="1">
      <c r="A57" s="12"/>
      <c r="B57" s="13"/>
      <c r="C57" s="33" t="str">
        <f>Labels!B76</f>
        <v>Customer 8</v>
      </c>
      <c r="D57" s="34">
        <f>0</f>
        <v>0</v>
      </c>
      <c r="E57" s="34">
        <f t="shared" si="1"/>
        <v>0</v>
      </c>
      <c r="F57" s="34">
        <f t="shared" si="1"/>
        <v>0</v>
      </c>
      <c r="G57" s="34">
        <f t="shared" si="1"/>
        <v>0</v>
      </c>
      <c r="H57" s="34">
        <f t="shared" si="1"/>
        <v>0</v>
      </c>
      <c r="I57" s="34">
        <f t="shared" si="1"/>
        <v>0</v>
      </c>
      <c r="J57" s="34">
        <f t="shared" si="1"/>
        <v>0</v>
      </c>
      <c r="K57" s="35">
        <f t="shared" si="1"/>
        <v>0</v>
      </c>
    </row>
    <row r="58" spans="1:11" ht="12.75" hidden="1" customHeight="1" outlineLevel="1">
      <c r="A58" s="12"/>
      <c r="B58" s="13"/>
      <c r="C58" s="33" t="str">
        <f>Labels!B77</f>
        <v>Customer 9</v>
      </c>
      <c r="D58" s="34">
        <f>0</f>
        <v>0</v>
      </c>
      <c r="E58" s="34">
        <f t="shared" si="1"/>
        <v>0</v>
      </c>
      <c r="F58" s="34">
        <f t="shared" si="1"/>
        <v>0</v>
      </c>
      <c r="G58" s="34">
        <f t="shared" si="1"/>
        <v>0</v>
      </c>
      <c r="H58" s="34">
        <f t="shared" si="1"/>
        <v>0</v>
      </c>
      <c r="I58" s="34">
        <f t="shared" si="1"/>
        <v>0</v>
      </c>
      <c r="J58" s="34">
        <f t="shared" si="1"/>
        <v>0</v>
      </c>
      <c r="K58" s="35">
        <f t="shared" si="1"/>
        <v>0</v>
      </c>
    </row>
    <row r="59" spans="1:11" ht="12.75" hidden="1" customHeight="1" outlineLevel="1">
      <c r="A59" s="20"/>
      <c r="B59" s="24"/>
      <c r="C59" s="36" t="str">
        <f>Labels!B78</f>
        <v>Customer 10</v>
      </c>
      <c r="D59" s="37">
        <f>0</f>
        <v>0</v>
      </c>
      <c r="E59" s="37">
        <f t="shared" si="1"/>
        <v>0</v>
      </c>
      <c r="F59" s="37">
        <f t="shared" si="1"/>
        <v>0</v>
      </c>
      <c r="G59" s="37">
        <f t="shared" si="1"/>
        <v>0</v>
      </c>
      <c r="H59" s="37">
        <f t="shared" si="1"/>
        <v>0</v>
      </c>
      <c r="I59" s="37">
        <f t="shared" si="1"/>
        <v>0</v>
      </c>
      <c r="J59" s="37">
        <f t="shared" si="1"/>
        <v>0</v>
      </c>
      <c r="K59" s="38">
        <f t="shared" si="1"/>
        <v>0</v>
      </c>
    </row>
    <row r="60" spans="1:11" ht="12.75" hidden="1" customHeight="1" outlineLevel="1">
      <c r="A60" s="167" t="str">
        <f>"Subtotal are removed to facilitate entering data from a database"</f>
        <v>Subtotal are removed to facilitate entering data from a database</v>
      </c>
      <c r="B60" s="167"/>
      <c r="C60" s="167"/>
      <c r="D60" s="167"/>
      <c r="E60" s="167"/>
      <c r="F60" s="167"/>
      <c r="G60" s="167"/>
    </row>
    <row r="61" spans="1:11" ht="12.75" hidden="1" customHeight="1" outlineLevel="1"/>
    <row r="62" spans="1:11" ht="12.75" hidden="1" customHeight="1" outlineLevel="1" collapsed="1"/>
    <row r="63" spans="1:11" ht="12.75" customHeight="1" collapsed="1"/>
    <row r="64" spans="1:11" ht="12.75" customHeight="1" collapsed="1">
      <c r="A64" s="168" t="str">
        <f>"Sales Lead Events - Count"</f>
        <v>Sales Lead Events - Count</v>
      </c>
      <c r="B64" s="168"/>
      <c r="C64" s="168"/>
    </row>
    <row r="65" spans="1:11" ht="12.75" hidden="1" customHeight="1" outlineLevel="1">
      <c r="A65" s="1" t="str">
        <f>""</f>
        <v/>
      </c>
    </row>
    <row r="66" spans="1:11" ht="12.75" hidden="1" customHeight="1" outlineLevel="1">
      <c r="D66" s="27" t="str">
        <f>Labels!B85</f>
        <v>Q 1</v>
      </c>
      <c r="E66" s="28" t="str">
        <f>Labels!B86</f>
        <v>Q 2</v>
      </c>
      <c r="F66" s="28" t="str">
        <f>Labels!B87</f>
        <v>Q 3</v>
      </c>
      <c r="G66" s="28" t="str">
        <f>Labels!B88</f>
        <v>Q 4</v>
      </c>
      <c r="H66" s="28" t="str">
        <f>Labels!B89</f>
        <v>Q 5</v>
      </c>
      <c r="I66" s="28" t="str">
        <f>Labels!B90</f>
        <v>Q 6</v>
      </c>
      <c r="J66" s="28" t="str">
        <f>Labels!B91</f>
        <v>Q 7</v>
      </c>
      <c r="K66" s="29" t="str">
        <f>Labels!B92</f>
        <v>Q 8</v>
      </c>
    </row>
    <row r="67" spans="1:11" ht="12.75" hidden="1" customHeight="1" outlineLevel="1">
      <c r="A67" s="7" t="str">
        <f>Labels!B57</f>
        <v>Sales Lead Events</v>
      </c>
      <c r="B67" s="8" t="str">
        <f>Labels!B107</f>
        <v>Seminars</v>
      </c>
      <c r="C67" s="30" t="str">
        <f>Labels!B69</f>
        <v>Customer 1</v>
      </c>
      <c r="D67" s="31"/>
      <c r="E67" s="31"/>
      <c r="F67" s="31"/>
      <c r="G67" s="31"/>
      <c r="H67" s="31"/>
      <c r="I67" s="31"/>
      <c r="J67" s="31"/>
      <c r="K67" s="32"/>
    </row>
    <row r="68" spans="1:11" ht="12.75" hidden="1" customHeight="1" outlineLevel="1">
      <c r="A68" s="12"/>
      <c r="B68" s="13"/>
      <c r="C68" s="33" t="str">
        <f>Labels!B70</f>
        <v>Customer 2</v>
      </c>
      <c r="D68" s="34"/>
      <c r="E68" s="34"/>
      <c r="F68" s="34"/>
      <c r="G68" s="34"/>
      <c r="H68" s="34"/>
      <c r="I68" s="34"/>
      <c r="J68" s="34"/>
      <c r="K68" s="35"/>
    </row>
    <row r="69" spans="1:11" ht="12.75" hidden="1" customHeight="1" outlineLevel="1">
      <c r="A69" s="12"/>
      <c r="B69" s="13"/>
      <c r="C69" s="33" t="str">
        <f>Labels!B71</f>
        <v>Customer 3</v>
      </c>
      <c r="D69" s="34"/>
      <c r="E69" s="34"/>
      <c r="F69" s="34"/>
      <c r="G69" s="34"/>
      <c r="H69" s="34"/>
      <c r="I69" s="34"/>
      <c r="J69" s="34"/>
      <c r="K69" s="35"/>
    </row>
    <row r="70" spans="1:11" ht="12.75" hidden="1" customHeight="1" outlineLevel="1">
      <c r="A70" s="12"/>
      <c r="B70" s="13"/>
      <c r="C70" s="33" t="str">
        <f>Labels!B72</f>
        <v>Customer 4</v>
      </c>
      <c r="D70" s="34"/>
      <c r="E70" s="34"/>
      <c r="F70" s="34"/>
      <c r="G70" s="34"/>
      <c r="H70" s="34"/>
      <c r="I70" s="34"/>
      <c r="J70" s="34"/>
      <c r="K70" s="35"/>
    </row>
    <row r="71" spans="1:11" ht="12.75" hidden="1" customHeight="1" outlineLevel="1">
      <c r="A71" s="12"/>
      <c r="B71" s="13"/>
      <c r="C71" s="33" t="str">
        <f>Labels!B73</f>
        <v>Customer 5</v>
      </c>
      <c r="D71" s="34"/>
      <c r="E71" s="34"/>
      <c r="F71" s="34"/>
      <c r="G71" s="34"/>
      <c r="H71" s="34"/>
      <c r="I71" s="34"/>
      <c r="J71" s="34"/>
      <c r="K71" s="35"/>
    </row>
    <row r="72" spans="1:11" ht="12.75" hidden="1" customHeight="1" outlineLevel="1">
      <c r="A72" s="12"/>
      <c r="B72" s="13"/>
      <c r="C72" s="33" t="str">
        <f>Labels!B74</f>
        <v>Customer 6</v>
      </c>
      <c r="D72" s="34"/>
      <c r="E72" s="34"/>
      <c r="F72" s="34"/>
      <c r="G72" s="34"/>
      <c r="H72" s="34"/>
      <c r="I72" s="34"/>
      <c r="J72" s="34"/>
      <c r="K72" s="35"/>
    </row>
    <row r="73" spans="1:11" ht="12.75" hidden="1" customHeight="1" outlineLevel="1">
      <c r="A73" s="12"/>
      <c r="B73" s="13"/>
      <c r="C73" s="33" t="str">
        <f>Labels!B75</f>
        <v>Customer 7</v>
      </c>
      <c r="D73" s="34"/>
      <c r="E73" s="34"/>
      <c r="F73" s="34"/>
      <c r="G73" s="34"/>
      <c r="H73" s="34"/>
      <c r="I73" s="34"/>
      <c r="J73" s="34"/>
      <c r="K73" s="35"/>
    </row>
    <row r="74" spans="1:11" ht="12.75" hidden="1" customHeight="1" outlineLevel="1">
      <c r="A74" s="12"/>
      <c r="B74" s="13"/>
      <c r="C74" s="33" t="str">
        <f>Labels!B76</f>
        <v>Customer 8</v>
      </c>
      <c r="D74" s="34"/>
      <c r="E74" s="34"/>
      <c r="F74" s="34"/>
      <c r="G74" s="34"/>
      <c r="H74" s="34"/>
      <c r="I74" s="34"/>
      <c r="J74" s="34"/>
      <c r="K74" s="35"/>
    </row>
    <row r="75" spans="1:11" ht="12.75" hidden="1" customHeight="1" outlineLevel="1">
      <c r="A75" s="12"/>
      <c r="B75" s="13"/>
      <c r="C75" s="33" t="str">
        <f>Labels!B77</f>
        <v>Customer 9</v>
      </c>
      <c r="D75" s="34"/>
      <c r="E75" s="34"/>
      <c r="F75" s="34"/>
      <c r="G75" s="34"/>
      <c r="H75" s="34"/>
      <c r="I75" s="34"/>
      <c r="J75" s="34"/>
      <c r="K75" s="35"/>
    </row>
    <row r="76" spans="1:11" ht="12.75" hidden="1" customHeight="1" outlineLevel="1">
      <c r="A76" s="12"/>
      <c r="B76" s="13"/>
      <c r="C76" s="33" t="str">
        <f>Labels!B78</f>
        <v>Customer 10</v>
      </c>
      <c r="D76" s="34"/>
      <c r="E76" s="34"/>
      <c r="F76" s="34"/>
      <c r="G76" s="34"/>
      <c r="H76" s="34"/>
      <c r="I76" s="34"/>
      <c r="J76" s="34"/>
      <c r="K76" s="35"/>
    </row>
    <row r="77" spans="1:11" ht="12.75" hidden="1" customHeight="1" outlineLevel="1">
      <c r="A77" s="12"/>
      <c r="B77" s="13" t="str">
        <f>Labels!B108</f>
        <v>Sales visits</v>
      </c>
      <c r="C77" s="33" t="str">
        <f>Labels!B69</f>
        <v>Customer 1</v>
      </c>
      <c r="D77" s="34"/>
      <c r="E77" s="34"/>
      <c r="F77" s="34"/>
      <c r="G77" s="34"/>
      <c r="H77" s="34"/>
      <c r="I77" s="34"/>
      <c r="J77" s="34"/>
      <c r="K77" s="35"/>
    </row>
    <row r="78" spans="1:11" ht="12.75" hidden="1" customHeight="1" outlineLevel="1">
      <c r="A78" s="12"/>
      <c r="B78" s="13"/>
      <c r="C78" s="33" t="str">
        <f>Labels!B70</f>
        <v>Customer 2</v>
      </c>
      <c r="D78" s="34"/>
      <c r="E78" s="34"/>
      <c r="F78" s="34"/>
      <c r="G78" s="34"/>
      <c r="H78" s="34"/>
      <c r="I78" s="34"/>
      <c r="J78" s="34"/>
      <c r="K78" s="35"/>
    </row>
    <row r="79" spans="1:11" ht="12.75" hidden="1" customHeight="1" outlineLevel="1">
      <c r="A79" s="12"/>
      <c r="B79" s="13"/>
      <c r="C79" s="33" t="str">
        <f>Labels!B71</f>
        <v>Customer 3</v>
      </c>
      <c r="D79" s="34"/>
      <c r="E79" s="34"/>
      <c r="F79" s="34"/>
      <c r="G79" s="34"/>
      <c r="H79" s="34"/>
      <c r="I79" s="34"/>
      <c r="J79" s="34"/>
      <c r="K79" s="35"/>
    </row>
    <row r="80" spans="1:11" ht="12.75" hidden="1" customHeight="1" outlineLevel="1">
      <c r="A80" s="12"/>
      <c r="B80" s="13"/>
      <c r="C80" s="33" t="str">
        <f>Labels!B72</f>
        <v>Customer 4</v>
      </c>
      <c r="D80" s="34"/>
      <c r="E80" s="34"/>
      <c r="F80" s="34"/>
      <c r="G80" s="34"/>
      <c r="H80" s="34"/>
      <c r="I80" s="34"/>
      <c r="J80" s="34"/>
      <c r="K80" s="35"/>
    </row>
    <row r="81" spans="1:14" ht="12.75" hidden="1" customHeight="1" outlineLevel="1">
      <c r="A81" s="12"/>
      <c r="B81" s="13"/>
      <c r="C81" s="33" t="str">
        <f>Labels!B73</f>
        <v>Customer 5</v>
      </c>
      <c r="D81" s="34"/>
      <c r="E81" s="34"/>
      <c r="F81" s="34"/>
      <c r="G81" s="34"/>
      <c r="H81" s="34"/>
      <c r="I81" s="34"/>
      <c r="J81" s="34"/>
      <c r="K81" s="35"/>
    </row>
    <row r="82" spans="1:14" ht="12.75" hidden="1" customHeight="1" outlineLevel="1">
      <c r="A82" s="12"/>
      <c r="B82" s="13"/>
      <c r="C82" s="33" t="str">
        <f>Labels!B74</f>
        <v>Customer 6</v>
      </c>
      <c r="D82" s="34"/>
      <c r="E82" s="34"/>
      <c r="F82" s="34"/>
      <c r="G82" s="34"/>
      <c r="H82" s="34"/>
      <c r="I82" s="34"/>
      <c r="J82" s="34"/>
      <c r="K82" s="35"/>
    </row>
    <row r="83" spans="1:14" ht="12.75" hidden="1" customHeight="1" outlineLevel="1">
      <c r="A83" s="12"/>
      <c r="B83" s="13"/>
      <c r="C83" s="33" t="str">
        <f>Labels!B75</f>
        <v>Customer 7</v>
      </c>
      <c r="D83" s="34"/>
      <c r="E83" s="34"/>
      <c r="F83" s="34"/>
      <c r="G83" s="34"/>
      <c r="H83" s="34"/>
      <c r="I83" s="34"/>
      <c r="J83" s="34"/>
      <c r="K83" s="35"/>
    </row>
    <row r="84" spans="1:14" ht="12.75" hidden="1" customHeight="1" outlineLevel="1">
      <c r="A84" s="12"/>
      <c r="B84" s="13"/>
      <c r="C84" s="33" t="str">
        <f>Labels!B76</f>
        <v>Customer 8</v>
      </c>
      <c r="D84" s="34"/>
      <c r="E84" s="34"/>
      <c r="F84" s="34"/>
      <c r="G84" s="34"/>
      <c r="H84" s="34"/>
      <c r="I84" s="34"/>
      <c r="J84" s="34"/>
      <c r="K84" s="35"/>
    </row>
    <row r="85" spans="1:14" ht="12.75" hidden="1" customHeight="1" outlineLevel="1">
      <c r="A85" s="12"/>
      <c r="B85" s="13"/>
      <c r="C85" s="33" t="str">
        <f>Labels!B77</f>
        <v>Customer 9</v>
      </c>
      <c r="D85" s="34"/>
      <c r="E85" s="34"/>
      <c r="F85" s="34"/>
      <c r="G85" s="34"/>
      <c r="H85" s="34"/>
      <c r="I85" s="34"/>
      <c r="J85" s="34"/>
      <c r="K85" s="35"/>
    </row>
    <row r="86" spans="1:14" ht="12.75" hidden="1" customHeight="1" outlineLevel="1">
      <c r="A86" s="20"/>
      <c r="B86" s="24"/>
      <c r="C86" s="36" t="str">
        <f>Labels!B78</f>
        <v>Customer 10</v>
      </c>
      <c r="D86" s="37"/>
      <c r="E86" s="37"/>
      <c r="F86" s="37"/>
      <c r="G86" s="37"/>
      <c r="H86" s="37"/>
      <c r="I86" s="37"/>
      <c r="J86" s="37"/>
      <c r="K86" s="38"/>
    </row>
    <row r="87" spans="1:14" ht="12.75" hidden="1" customHeight="1" outlineLevel="1">
      <c r="A87" s="167" t="str">
        <f>"Subtotal are removed to facilitate entering data from a database"</f>
        <v>Subtotal are removed to facilitate entering data from a database</v>
      </c>
      <c r="B87" s="167"/>
      <c r="C87" s="167"/>
      <c r="D87" s="167"/>
      <c r="E87" s="167"/>
      <c r="F87" s="167"/>
      <c r="G87" s="167"/>
    </row>
    <row r="88" spans="1:14" ht="12.75" hidden="1" customHeight="1" outlineLevel="1"/>
    <row r="89" spans="1:14" ht="12.75" hidden="1" customHeight="1" outlineLevel="1" collapsed="1"/>
    <row r="90" spans="1:14" ht="12.75" customHeight="1" collapsed="1"/>
    <row r="91" spans="1:14" ht="12.75" customHeight="1" collapsed="1">
      <c r="A91" s="2" t="str">
        <f>"Sales Revenue"</f>
        <v>Sales Revenue</v>
      </c>
    </row>
    <row r="92" spans="1:14" ht="12.75" hidden="1" customHeight="1" outlineLevel="1">
      <c r="A92" s="1" t="str">
        <f>" "</f>
        <v xml:space="preserve"> </v>
      </c>
    </row>
    <row r="93" spans="1:14" ht="12.75" hidden="1" customHeight="1" outlineLevel="1">
      <c r="D93" s="27" t="str">
        <f>"Q1 FY2009"</f>
        <v>Q1 FY2009</v>
      </c>
      <c r="E93" s="28" t="str">
        <f>"Q2 FY2009"</f>
        <v>Q2 FY2009</v>
      </c>
      <c r="F93" s="28" t="str">
        <f>"Q3 FY2009"</f>
        <v>Q3 FY2009</v>
      </c>
      <c r="G93" s="28" t="str">
        <f>"Q4 FY2009"</f>
        <v>Q4 FY2009</v>
      </c>
      <c r="H93" s="39" t="str">
        <f>"FY2009"</f>
        <v>FY2009</v>
      </c>
      <c r="I93" s="28" t="str">
        <f>"Q1 FY2010"</f>
        <v>Q1 FY2010</v>
      </c>
      <c r="J93" s="28" t="str">
        <f>"Q2 FY2010"</f>
        <v>Q2 FY2010</v>
      </c>
      <c r="K93" s="28" t="str">
        <f>"Q3 FY2010"</f>
        <v>Q3 FY2010</v>
      </c>
      <c r="L93" s="28" t="str">
        <f>"Q4 FY2010"</f>
        <v>Q4 FY2010</v>
      </c>
      <c r="M93" s="39" t="str">
        <f>"FY2010"</f>
        <v>FY2010</v>
      </c>
      <c r="N93" s="39" t="s">
        <v>1646</v>
      </c>
    </row>
    <row r="94" spans="1:14" ht="12.75" hidden="1" customHeight="1" outlineLevel="1">
      <c r="A94" s="7" t="str">
        <f>Labels!B44</f>
        <v>Revenue</v>
      </c>
      <c r="B94" s="8" t="str">
        <f>Labels!B95</f>
        <v>Product 1</v>
      </c>
      <c r="C94" s="30" t="str">
        <f>Labels!B69</f>
        <v>Customer 1</v>
      </c>
      <c r="D94" s="40">
        <f t="shared" ref="D94:G113" si="2">0/10/10</f>
        <v>0</v>
      </c>
      <c r="E94" s="40">
        <f t="shared" si="2"/>
        <v>0</v>
      </c>
      <c r="F94" s="40">
        <f t="shared" si="2"/>
        <v>0</v>
      </c>
      <c r="G94" s="40">
        <f t="shared" si="2"/>
        <v>0</v>
      </c>
      <c r="H94" s="41">
        <f t="shared" ref="H94:H125" si="3">SUM(D94:G94)</f>
        <v>0</v>
      </c>
      <c r="I94" s="40">
        <f t="shared" ref="I94:L113" si="4">0/10/10</f>
        <v>0</v>
      </c>
      <c r="J94" s="40">
        <f t="shared" si="4"/>
        <v>0</v>
      </c>
      <c r="K94" s="40">
        <f t="shared" si="4"/>
        <v>0</v>
      </c>
      <c r="L94" s="40">
        <f t="shared" si="4"/>
        <v>0</v>
      </c>
      <c r="M94" s="41">
        <f t="shared" ref="M94:M125" si="5">SUM(I94:L94)</f>
        <v>0</v>
      </c>
      <c r="N94" s="41">
        <f t="shared" ref="N94:N125" si="6">SUM(D94:G94,I94:L94)</f>
        <v>0</v>
      </c>
    </row>
    <row r="95" spans="1:14" ht="12.75" hidden="1" customHeight="1" outlineLevel="1">
      <c r="A95" s="12"/>
      <c r="B95" s="13"/>
      <c r="C95" s="33" t="str">
        <f>Labels!B70</f>
        <v>Customer 2</v>
      </c>
      <c r="D95" s="42">
        <f t="shared" si="2"/>
        <v>0</v>
      </c>
      <c r="E95" s="42">
        <f t="shared" si="2"/>
        <v>0</v>
      </c>
      <c r="F95" s="42">
        <f t="shared" si="2"/>
        <v>0</v>
      </c>
      <c r="G95" s="42">
        <f t="shared" si="2"/>
        <v>0</v>
      </c>
      <c r="H95" s="43">
        <f t="shared" si="3"/>
        <v>0</v>
      </c>
      <c r="I95" s="42">
        <f t="shared" si="4"/>
        <v>0</v>
      </c>
      <c r="J95" s="42">
        <f t="shared" si="4"/>
        <v>0</v>
      </c>
      <c r="K95" s="42">
        <f t="shared" si="4"/>
        <v>0</v>
      </c>
      <c r="L95" s="42">
        <f t="shared" si="4"/>
        <v>0</v>
      </c>
      <c r="M95" s="43">
        <f t="shared" si="5"/>
        <v>0</v>
      </c>
      <c r="N95" s="43">
        <f t="shared" si="6"/>
        <v>0</v>
      </c>
    </row>
    <row r="96" spans="1:14" ht="12.75" hidden="1" customHeight="1" outlineLevel="1">
      <c r="A96" s="12"/>
      <c r="B96" s="13"/>
      <c r="C96" s="33" t="str">
        <f>Labels!B71</f>
        <v>Customer 3</v>
      </c>
      <c r="D96" s="42">
        <f t="shared" si="2"/>
        <v>0</v>
      </c>
      <c r="E96" s="42">
        <f t="shared" si="2"/>
        <v>0</v>
      </c>
      <c r="F96" s="42">
        <f t="shared" si="2"/>
        <v>0</v>
      </c>
      <c r="G96" s="42">
        <f t="shared" si="2"/>
        <v>0</v>
      </c>
      <c r="H96" s="43">
        <f t="shared" si="3"/>
        <v>0</v>
      </c>
      <c r="I96" s="42">
        <f t="shared" si="4"/>
        <v>0</v>
      </c>
      <c r="J96" s="42">
        <f t="shared" si="4"/>
        <v>0</v>
      </c>
      <c r="K96" s="42">
        <f t="shared" si="4"/>
        <v>0</v>
      </c>
      <c r="L96" s="42">
        <f t="shared" si="4"/>
        <v>0</v>
      </c>
      <c r="M96" s="43">
        <f t="shared" si="5"/>
        <v>0</v>
      </c>
      <c r="N96" s="43">
        <f t="shared" si="6"/>
        <v>0</v>
      </c>
    </row>
    <row r="97" spans="1:14" ht="12.75" hidden="1" customHeight="1" outlineLevel="1">
      <c r="A97" s="12"/>
      <c r="B97" s="13"/>
      <c r="C97" s="33" t="str">
        <f>Labels!B72</f>
        <v>Customer 4</v>
      </c>
      <c r="D97" s="42">
        <f t="shared" si="2"/>
        <v>0</v>
      </c>
      <c r="E97" s="42">
        <f t="shared" si="2"/>
        <v>0</v>
      </c>
      <c r="F97" s="42">
        <f t="shared" si="2"/>
        <v>0</v>
      </c>
      <c r="G97" s="42">
        <f t="shared" si="2"/>
        <v>0</v>
      </c>
      <c r="H97" s="43">
        <f t="shared" si="3"/>
        <v>0</v>
      </c>
      <c r="I97" s="42">
        <f t="shared" si="4"/>
        <v>0</v>
      </c>
      <c r="J97" s="42">
        <f t="shared" si="4"/>
        <v>0</v>
      </c>
      <c r="K97" s="42">
        <f t="shared" si="4"/>
        <v>0</v>
      </c>
      <c r="L97" s="42">
        <f t="shared" si="4"/>
        <v>0</v>
      </c>
      <c r="M97" s="43">
        <f t="shared" si="5"/>
        <v>0</v>
      </c>
      <c r="N97" s="43">
        <f t="shared" si="6"/>
        <v>0</v>
      </c>
    </row>
    <row r="98" spans="1:14" ht="12.75" hidden="1" customHeight="1" outlineLevel="1">
      <c r="A98" s="12"/>
      <c r="B98" s="13"/>
      <c r="C98" s="33" t="str">
        <f>Labels!B73</f>
        <v>Customer 5</v>
      </c>
      <c r="D98" s="42">
        <f t="shared" si="2"/>
        <v>0</v>
      </c>
      <c r="E98" s="42">
        <f t="shared" si="2"/>
        <v>0</v>
      </c>
      <c r="F98" s="42">
        <f t="shared" si="2"/>
        <v>0</v>
      </c>
      <c r="G98" s="42">
        <f t="shared" si="2"/>
        <v>0</v>
      </c>
      <c r="H98" s="43">
        <f t="shared" si="3"/>
        <v>0</v>
      </c>
      <c r="I98" s="42">
        <f t="shared" si="4"/>
        <v>0</v>
      </c>
      <c r="J98" s="42">
        <f t="shared" si="4"/>
        <v>0</v>
      </c>
      <c r="K98" s="42">
        <f t="shared" si="4"/>
        <v>0</v>
      </c>
      <c r="L98" s="42">
        <f t="shared" si="4"/>
        <v>0</v>
      </c>
      <c r="M98" s="43">
        <f t="shared" si="5"/>
        <v>0</v>
      </c>
      <c r="N98" s="43">
        <f t="shared" si="6"/>
        <v>0</v>
      </c>
    </row>
    <row r="99" spans="1:14" ht="12.75" hidden="1" customHeight="1" outlineLevel="1">
      <c r="A99" s="12"/>
      <c r="B99" s="13"/>
      <c r="C99" s="33" t="str">
        <f>Labels!B74</f>
        <v>Customer 6</v>
      </c>
      <c r="D99" s="42">
        <f t="shared" si="2"/>
        <v>0</v>
      </c>
      <c r="E99" s="42">
        <f t="shared" si="2"/>
        <v>0</v>
      </c>
      <c r="F99" s="42">
        <f t="shared" si="2"/>
        <v>0</v>
      </c>
      <c r="G99" s="42">
        <f t="shared" si="2"/>
        <v>0</v>
      </c>
      <c r="H99" s="43">
        <f t="shared" si="3"/>
        <v>0</v>
      </c>
      <c r="I99" s="42">
        <f t="shared" si="4"/>
        <v>0</v>
      </c>
      <c r="J99" s="42">
        <f t="shared" si="4"/>
        <v>0</v>
      </c>
      <c r="K99" s="42">
        <f t="shared" si="4"/>
        <v>0</v>
      </c>
      <c r="L99" s="42">
        <f t="shared" si="4"/>
        <v>0</v>
      </c>
      <c r="M99" s="43">
        <f t="shared" si="5"/>
        <v>0</v>
      </c>
      <c r="N99" s="43">
        <f t="shared" si="6"/>
        <v>0</v>
      </c>
    </row>
    <row r="100" spans="1:14" ht="12.75" hidden="1" customHeight="1" outlineLevel="1">
      <c r="A100" s="12"/>
      <c r="B100" s="13"/>
      <c r="C100" s="33" t="str">
        <f>Labels!B75</f>
        <v>Customer 7</v>
      </c>
      <c r="D100" s="42">
        <f t="shared" si="2"/>
        <v>0</v>
      </c>
      <c r="E100" s="42">
        <f t="shared" si="2"/>
        <v>0</v>
      </c>
      <c r="F100" s="42">
        <f t="shared" si="2"/>
        <v>0</v>
      </c>
      <c r="G100" s="42">
        <f t="shared" si="2"/>
        <v>0</v>
      </c>
      <c r="H100" s="43">
        <f t="shared" si="3"/>
        <v>0</v>
      </c>
      <c r="I100" s="42">
        <f t="shared" si="4"/>
        <v>0</v>
      </c>
      <c r="J100" s="42">
        <f t="shared" si="4"/>
        <v>0</v>
      </c>
      <c r="K100" s="42">
        <f t="shared" si="4"/>
        <v>0</v>
      </c>
      <c r="L100" s="42">
        <f t="shared" si="4"/>
        <v>0</v>
      </c>
      <c r="M100" s="43">
        <f t="shared" si="5"/>
        <v>0</v>
      </c>
      <c r="N100" s="43">
        <f t="shared" si="6"/>
        <v>0</v>
      </c>
    </row>
    <row r="101" spans="1:14" ht="12.75" hidden="1" customHeight="1" outlineLevel="1">
      <c r="A101" s="12"/>
      <c r="B101" s="13"/>
      <c r="C101" s="33" t="str">
        <f>Labels!B76</f>
        <v>Customer 8</v>
      </c>
      <c r="D101" s="42">
        <f t="shared" si="2"/>
        <v>0</v>
      </c>
      <c r="E101" s="42">
        <f t="shared" si="2"/>
        <v>0</v>
      </c>
      <c r="F101" s="42">
        <f t="shared" si="2"/>
        <v>0</v>
      </c>
      <c r="G101" s="42">
        <f t="shared" si="2"/>
        <v>0</v>
      </c>
      <c r="H101" s="43">
        <f t="shared" si="3"/>
        <v>0</v>
      </c>
      <c r="I101" s="42">
        <f t="shared" si="4"/>
        <v>0</v>
      </c>
      <c r="J101" s="42">
        <f t="shared" si="4"/>
        <v>0</v>
      </c>
      <c r="K101" s="42">
        <f t="shared" si="4"/>
        <v>0</v>
      </c>
      <c r="L101" s="42">
        <f t="shared" si="4"/>
        <v>0</v>
      </c>
      <c r="M101" s="43">
        <f t="shared" si="5"/>
        <v>0</v>
      </c>
      <c r="N101" s="43">
        <f t="shared" si="6"/>
        <v>0</v>
      </c>
    </row>
    <row r="102" spans="1:14" ht="12.75" hidden="1" customHeight="1" outlineLevel="1">
      <c r="A102" s="12"/>
      <c r="B102" s="13"/>
      <c r="C102" s="33" t="str">
        <f>Labels!B77</f>
        <v>Customer 9</v>
      </c>
      <c r="D102" s="42">
        <f t="shared" si="2"/>
        <v>0</v>
      </c>
      <c r="E102" s="42">
        <f t="shared" si="2"/>
        <v>0</v>
      </c>
      <c r="F102" s="42">
        <f t="shared" si="2"/>
        <v>0</v>
      </c>
      <c r="G102" s="42">
        <f t="shared" si="2"/>
        <v>0</v>
      </c>
      <c r="H102" s="43">
        <f t="shared" si="3"/>
        <v>0</v>
      </c>
      <c r="I102" s="42">
        <f t="shared" si="4"/>
        <v>0</v>
      </c>
      <c r="J102" s="42">
        <f t="shared" si="4"/>
        <v>0</v>
      </c>
      <c r="K102" s="42">
        <f t="shared" si="4"/>
        <v>0</v>
      </c>
      <c r="L102" s="42">
        <f t="shared" si="4"/>
        <v>0</v>
      </c>
      <c r="M102" s="43">
        <f t="shared" si="5"/>
        <v>0</v>
      </c>
      <c r="N102" s="43">
        <f t="shared" si="6"/>
        <v>0</v>
      </c>
    </row>
    <row r="103" spans="1:14" ht="12.75" hidden="1" customHeight="1" outlineLevel="1">
      <c r="A103" s="12"/>
      <c r="B103" s="13"/>
      <c r="C103" s="33" t="str">
        <f>Labels!B78</f>
        <v>Customer 10</v>
      </c>
      <c r="D103" s="42">
        <f t="shared" si="2"/>
        <v>0</v>
      </c>
      <c r="E103" s="42">
        <f t="shared" si="2"/>
        <v>0</v>
      </c>
      <c r="F103" s="42">
        <f t="shared" si="2"/>
        <v>0</v>
      </c>
      <c r="G103" s="42">
        <f t="shared" si="2"/>
        <v>0</v>
      </c>
      <c r="H103" s="43">
        <f t="shared" si="3"/>
        <v>0</v>
      </c>
      <c r="I103" s="42">
        <f t="shared" si="4"/>
        <v>0</v>
      </c>
      <c r="J103" s="42">
        <f t="shared" si="4"/>
        <v>0</v>
      </c>
      <c r="K103" s="42">
        <f t="shared" si="4"/>
        <v>0</v>
      </c>
      <c r="L103" s="42">
        <f t="shared" si="4"/>
        <v>0</v>
      </c>
      <c r="M103" s="43">
        <f t="shared" si="5"/>
        <v>0</v>
      </c>
      <c r="N103" s="43">
        <f t="shared" si="6"/>
        <v>0</v>
      </c>
    </row>
    <row r="104" spans="1:14" ht="12.75" hidden="1" customHeight="1" outlineLevel="1">
      <c r="A104" s="12"/>
      <c r="B104" s="13" t="str">
        <f>Labels!B96</f>
        <v>Product 2</v>
      </c>
      <c r="C104" s="33" t="str">
        <f>Labels!B69</f>
        <v>Customer 1</v>
      </c>
      <c r="D104" s="42">
        <f t="shared" si="2"/>
        <v>0</v>
      </c>
      <c r="E104" s="42">
        <f t="shared" si="2"/>
        <v>0</v>
      </c>
      <c r="F104" s="42">
        <f t="shared" si="2"/>
        <v>0</v>
      </c>
      <c r="G104" s="42">
        <f t="shared" si="2"/>
        <v>0</v>
      </c>
      <c r="H104" s="43">
        <f t="shared" si="3"/>
        <v>0</v>
      </c>
      <c r="I104" s="42">
        <f t="shared" si="4"/>
        <v>0</v>
      </c>
      <c r="J104" s="42">
        <f t="shared" si="4"/>
        <v>0</v>
      </c>
      <c r="K104" s="42">
        <f t="shared" si="4"/>
        <v>0</v>
      </c>
      <c r="L104" s="42">
        <f t="shared" si="4"/>
        <v>0</v>
      </c>
      <c r="M104" s="43">
        <f t="shared" si="5"/>
        <v>0</v>
      </c>
      <c r="N104" s="43">
        <f t="shared" si="6"/>
        <v>0</v>
      </c>
    </row>
    <row r="105" spans="1:14" ht="12.75" hidden="1" customHeight="1" outlineLevel="1">
      <c r="A105" s="12"/>
      <c r="B105" s="13"/>
      <c r="C105" s="33" t="str">
        <f>Labels!B70</f>
        <v>Customer 2</v>
      </c>
      <c r="D105" s="42">
        <f t="shared" si="2"/>
        <v>0</v>
      </c>
      <c r="E105" s="42">
        <f t="shared" si="2"/>
        <v>0</v>
      </c>
      <c r="F105" s="42">
        <f t="shared" si="2"/>
        <v>0</v>
      </c>
      <c r="G105" s="42">
        <f t="shared" si="2"/>
        <v>0</v>
      </c>
      <c r="H105" s="43">
        <f t="shared" si="3"/>
        <v>0</v>
      </c>
      <c r="I105" s="42">
        <f t="shared" si="4"/>
        <v>0</v>
      </c>
      <c r="J105" s="42">
        <f t="shared" si="4"/>
        <v>0</v>
      </c>
      <c r="K105" s="42">
        <f t="shared" si="4"/>
        <v>0</v>
      </c>
      <c r="L105" s="42">
        <f t="shared" si="4"/>
        <v>0</v>
      </c>
      <c r="M105" s="43">
        <f t="shared" si="5"/>
        <v>0</v>
      </c>
      <c r="N105" s="43">
        <f t="shared" si="6"/>
        <v>0</v>
      </c>
    </row>
    <row r="106" spans="1:14" ht="12.75" hidden="1" customHeight="1" outlineLevel="1">
      <c r="A106" s="12"/>
      <c r="B106" s="13"/>
      <c r="C106" s="33" t="str">
        <f>Labels!B71</f>
        <v>Customer 3</v>
      </c>
      <c r="D106" s="42">
        <f t="shared" si="2"/>
        <v>0</v>
      </c>
      <c r="E106" s="42">
        <f t="shared" si="2"/>
        <v>0</v>
      </c>
      <c r="F106" s="42">
        <f t="shared" si="2"/>
        <v>0</v>
      </c>
      <c r="G106" s="42">
        <f t="shared" si="2"/>
        <v>0</v>
      </c>
      <c r="H106" s="43">
        <f t="shared" si="3"/>
        <v>0</v>
      </c>
      <c r="I106" s="42">
        <f t="shared" si="4"/>
        <v>0</v>
      </c>
      <c r="J106" s="42">
        <f t="shared" si="4"/>
        <v>0</v>
      </c>
      <c r="K106" s="42">
        <f t="shared" si="4"/>
        <v>0</v>
      </c>
      <c r="L106" s="42">
        <f t="shared" si="4"/>
        <v>0</v>
      </c>
      <c r="M106" s="43">
        <f t="shared" si="5"/>
        <v>0</v>
      </c>
      <c r="N106" s="43">
        <f t="shared" si="6"/>
        <v>0</v>
      </c>
    </row>
    <row r="107" spans="1:14" ht="12.75" hidden="1" customHeight="1" outlineLevel="1">
      <c r="A107" s="12"/>
      <c r="B107" s="13"/>
      <c r="C107" s="33" t="str">
        <f>Labels!B72</f>
        <v>Customer 4</v>
      </c>
      <c r="D107" s="42">
        <f t="shared" si="2"/>
        <v>0</v>
      </c>
      <c r="E107" s="42">
        <f t="shared" si="2"/>
        <v>0</v>
      </c>
      <c r="F107" s="42">
        <f t="shared" si="2"/>
        <v>0</v>
      </c>
      <c r="G107" s="42">
        <f t="shared" si="2"/>
        <v>0</v>
      </c>
      <c r="H107" s="43">
        <f t="shared" si="3"/>
        <v>0</v>
      </c>
      <c r="I107" s="42">
        <f t="shared" si="4"/>
        <v>0</v>
      </c>
      <c r="J107" s="42">
        <f t="shared" si="4"/>
        <v>0</v>
      </c>
      <c r="K107" s="42">
        <f t="shared" si="4"/>
        <v>0</v>
      </c>
      <c r="L107" s="42">
        <f t="shared" si="4"/>
        <v>0</v>
      </c>
      <c r="M107" s="43">
        <f t="shared" si="5"/>
        <v>0</v>
      </c>
      <c r="N107" s="43">
        <f t="shared" si="6"/>
        <v>0</v>
      </c>
    </row>
    <row r="108" spans="1:14" ht="12.75" hidden="1" customHeight="1" outlineLevel="1">
      <c r="A108" s="12"/>
      <c r="B108" s="13"/>
      <c r="C108" s="33" t="str">
        <f>Labels!B73</f>
        <v>Customer 5</v>
      </c>
      <c r="D108" s="42">
        <f t="shared" si="2"/>
        <v>0</v>
      </c>
      <c r="E108" s="42">
        <f t="shared" si="2"/>
        <v>0</v>
      </c>
      <c r="F108" s="42">
        <f t="shared" si="2"/>
        <v>0</v>
      </c>
      <c r="G108" s="42">
        <f t="shared" si="2"/>
        <v>0</v>
      </c>
      <c r="H108" s="43">
        <f t="shared" si="3"/>
        <v>0</v>
      </c>
      <c r="I108" s="42">
        <f t="shared" si="4"/>
        <v>0</v>
      </c>
      <c r="J108" s="42">
        <f t="shared" si="4"/>
        <v>0</v>
      </c>
      <c r="K108" s="42">
        <f t="shared" si="4"/>
        <v>0</v>
      </c>
      <c r="L108" s="42">
        <f t="shared" si="4"/>
        <v>0</v>
      </c>
      <c r="M108" s="43">
        <f t="shared" si="5"/>
        <v>0</v>
      </c>
      <c r="N108" s="43">
        <f t="shared" si="6"/>
        <v>0</v>
      </c>
    </row>
    <row r="109" spans="1:14" ht="12.75" hidden="1" customHeight="1" outlineLevel="1">
      <c r="A109" s="12"/>
      <c r="B109" s="13"/>
      <c r="C109" s="33" t="str">
        <f>Labels!B74</f>
        <v>Customer 6</v>
      </c>
      <c r="D109" s="42">
        <f t="shared" si="2"/>
        <v>0</v>
      </c>
      <c r="E109" s="42">
        <f t="shared" si="2"/>
        <v>0</v>
      </c>
      <c r="F109" s="42">
        <f t="shared" si="2"/>
        <v>0</v>
      </c>
      <c r="G109" s="42">
        <f t="shared" si="2"/>
        <v>0</v>
      </c>
      <c r="H109" s="43">
        <f t="shared" si="3"/>
        <v>0</v>
      </c>
      <c r="I109" s="42">
        <f t="shared" si="4"/>
        <v>0</v>
      </c>
      <c r="J109" s="42">
        <f t="shared" si="4"/>
        <v>0</v>
      </c>
      <c r="K109" s="42">
        <f t="shared" si="4"/>
        <v>0</v>
      </c>
      <c r="L109" s="42">
        <f t="shared" si="4"/>
        <v>0</v>
      </c>
      <c r="M109" s="43">
        <f t="shared" si="5"/>
        <v>0</v>
      </c>
      <c r="N109" s="43">
        <f t="shared" si="6"/>
        <v>0</v>
      </c>
    </row>
    <row r="110" spans="1:14" ht="12.75" hidden="1" customHeight="1" outlineLevel="1">
      <c r="A110" s="12"/>
      <c r="B110" s="13"/>
      <c r="C110" s="33" t="str">
        <f>Labels!B75</f>
        <v>Customer 7</v>
      </c>
      <c r="D110" s="42">
        <f t="shared" si="2"/>
        <v>0</v>
      </c>
      <c r="E110" s="42">
        <f t="shared" si="2"/>
        <v>0</v>
      </c>
      <c r="F110" s="42">
        <f t="shared" si="2"/>
        <v>0</v>
      </c>
      <c r="G110" s="42">
        <f t="shared" si="2"/>
        <v>0</v>
      </c>
      <c r="H110" s="43">
        <f t="shared" si="3"/>
        <v>0</v>
      </c>
      <c r="I110" s="42">
        <f t="shared" si="4"/>
        <v>0</v>
      </c>
      <c r="J110" s="42">
        <f t="shared" si="4"/>
        <v>0</v>
      </c>
      <c r="K110" s="42">
        <f t="shared" si="4"/>
        <v>0</v>
      </c>
      <c r="L110" s="42">
        <f t="shared" si="4"/>
        <v>0</v>
      </c>
      <c r="M110" s="43">
        <f t="shared" si="5"/>
        <v>0</v>
      </c>
      <c r="N110" s="43">
        <f t="shared" si="6"/>
        <v>0</v>
      </c>
    </row>
    <row r="111" spans="1:14" ht="12.75" hidden="1" customHeight="1" outlineLevel="1">
      <c r="A111" s="12"/>
      <c r="B111" s="13"/>
      <c r="C111" s="33" t="str">
        <f>Labels!B76</f>
        <v>Customer 8</v>
      </c>
      <c r="D111" s="42">
        <f t="shared" si="2"/>
        <v>0</v>
      </c>
      <c r="E111" s="42">
        <f t="shared" si="2"/>
        <v>0</v>
      </c>
      <c r="F111" s="42">
        <f t="shared" si="2"/>
        <v>0</v>
      </c>
      <c r="G111" s="42">
        <f t="shared" si="2"/>
        <v>0</v>
      </c>
      <c r="H111" s="43">
        <f t="shared" si="3"/>
        <v>0</v>
      </c>
      <c r="I111" s="42">
        <f t="shared" si="4"/>
        <v>0</v>
      </c>
      <c r="J111" s="42">
        <f t="shared" si="4"/>
        <v>0</v>
      </c>
      <c r="K111" s="42">
        <f t="shared" si="4"/>
        <v>0</v>
      </c>
      <c r="L111" s="42">
        <f t="shared" si="4"/>
        <v>0</v>
      </c>
      <c r="M111" s="43">
        <f t="shared" si="5"/>
        <v>0</v>
      </c>
      <c r="N111" s="43">
        <f t="shared" si="6"/>
        <v>0</v>
      </c>
    </row>
    <row r="112" spans="1:14" ht="12.75" hidden="1" customHeight="1" outlineLevel="1">
      <c r="A112" s="12"/>
      <c r="B112" s="13"/>
      <c r="C112" s="33" t="str">
        <f>Labels!B77</f>
        <v>Customer 9</v>
      </c>
      <c r="D112" s="42">
        <f t="shared" si="2"/>
        <v>0</v>
      </c>
      <c r="E112" s="42">
        <f t="shared" si="2"/>
        <v>0</v>
      </c>
      <c r="F112" s="42">
        <f t="shared" si="2"/>
        <v>0</v>
      </c>
      <c r="G112" s="42">
        <f t="shared" si="2"/>
        <v>0</v>
      </c>
      <c r="H112" s="43">
        <f t="shared" si="3"/>
        <v>0</v>
      </c>
      <c r="I112" s="42">
        <f t="shared" si="4"/>
        <v>0</v>
      </c>
      <c r="J112" s="42">
        <f t="shared" si="4"/>
        <v>0</v>
      </c>
      <c r="K112" s="42">
        <f t="shared" si="4"/>
        <v>0</v>
      </c>
      <c r="L112" s="42">
        <f t="shared" si="4"/>
        <v>0</v>
      </c>
      <c r="M112" s="43">
        <f t="shared" si="5"/>
        <v>0</v>
      </c>
      <c r="N112" s="43">
        <f t="shared" si="6"/>
        <v>0</v>
      </c>
    </row>
    <row r="113" spans="1:14" ht="12.75" hidden="1" customHeight="1" outlineLevel="1">
      <c r="A113" s="12"/>
      <c r="B113" s="13"/>
      <c r="C113" s="33" t="str">
        <f>Labels!B78</f>
        <v>Customer 10</v>
      </c>
      <c r="D113" s="42">
        <f t="shared" si="2"/>
        <v>0</v>
      </c>
      <c r="E113" s="42">
        <f t="shared" si="2"/>
        <v>0</v>
      </c>
      <c r="F113" s="42">
        <f t="shared" si="2"/>
        <v>0</v>
      </c>
      <c r="G113" s="42">
        <f t="shared" si="2"/>
        <v>0</v>
      </c>
      <c r="H113" s="43">
        <f t="shared" si="3"/>
        <v>0</v>
      </c>
      <c r="I113" s="42">
        <f t="shared" si="4"/>
        <v>0</v>
      </c>
      <c r="J113" s="42">
        <f t="shared" si="4"/>
        <v>0</v>
      </c>
      <c r="K113" s="42">
        <f t="shared" si="4"/>
        <v>0</v>
      </c>
      <c r="L113" s="42">
        <f t="shared" si="4"/>
        <v>0</v>
      </c>
      <c r="M113" s="43">
        <f t="shared" si="5"/>
        <v>0</v>
      </c>
      <c r="N113" s="43">
        <f t="shared" si="6"/>
        <v>0</v>
      </c>
    </row>
    <row r="114" spans="1:14" ht="12.75" hidden="1" customHeight="1" outlineLevel="1">
      <c r="A114" s="12"/>
      <c r="B114" s="13" t="str">
        <f>Labels!B97</f>
        <v>Product 3</v>
      </c>
      <c r="C114" s="33" t="str">
        <f>Labels!B69</f>
        <v>Customer 1</v>
      </c>
      <c r="D114" s="42">
        <f t="shared" ref="D114:G133" si="7">0/10/10</f>
        <v>0</v>
      </c>
      <c r="E114" s="42">
        <f t="shared" si="7"/>
        <v>0</v>
      </c>
      <c r="F114" s="42">
        <f t="shared" si="7"/>
        <v>0</v>
      </c>
      <c r="G114" s="42">
        <f t="shared" si="7"/>
        <v>0</v>
      </c>
      <c r="H114" s="43">
        <f t="shared" si="3"/>
        <v>0</v>
      </c>
      <c r="I114" s="42">
        <f t="shared" ref="I114:L133" si="8">0/10/10</f>
        <v>0</v>
      </c>
      <c r="J114" s="42">
        <f t="shared" si="8"/>
        <v>0</v>
      </c>
      <c r="K114" s="42">
        <f t="shared" si="8"/>
        <v>0</v>
      </c>
      <c r="L114" s="42">
        <f t="shared" si="8"/>
        <v>0</v>
      </c>
      <c r="M114" s="43">
        <f t="shared" si="5"/>
        <v>0</v>
      </c>
      <c r="N114" s="43">
        <f t="shared" si="6"/>
        <v>0</v>
      </c>
    </row>
    <row r="115" spans="1:14" ht="12.75" hidden="1" customHeight="1" outlineLevel="1">
      <c r="A115" s="12"/>
      <c r="B115" s="13"/>
      <c r="C115" s="33" t="str">
        <f>Labels!B70</f>
        <v>Customer 2</v>
      </c>
      <c r="D115" s="42">
        <f t="shared" si="7"/>
        <v>0</v>
      </c>
      <c r="E115" s="42">
        <f t="shared" si="7"/>
        <v>0</v>
      </c>
      <c r="F115" s="42">
        <f t="shared" si="7"/>
        <v>0</v>
      </c>
      <c r="G115" s="42">
        <f t="shared" si="7"/>
        <v>0</v>
      </c>
      <c r="H115" s="43">
        <f t="shared" si="3"/>
        <v>0</v>
      </c>
      <c r="I115" s="42">
        <f t="shared" si="8"/>
        <v>0</v>
      </c>
      <c r="J115" s="42">
        <f t="shared" si="8"/>
        <v>0</v>
      </c>
      <c r="K115" s="42">
        <f t="shared" si="8"/>
        <v>0</v>
      </c>
      <c r="L115" s="42">
        <f t="shared" si="8"/>
        <v>0</v>
      </c>
      <c r="M115" s="43">
        <f t="shared" si="5"/>
        <v>0</v>
      </c>
      <c r="N115" s="43">
        <f t="shared" si="6"/>
        <v>0</v>
      </c>
    </row>
    <row r="116" spans="1:14" ht="12.75" hidden="1" customHeight="1" outlineLevel="1">
      <c r="A116" s="12"/>
      <c r="B116" s="13"/>
      <c r="C116" s="33" t="str">
        <f>Labels!B71</f>
        <v>Customer 3</v>
      </c>
      <c r="D116" s="42">
        <f t="shared" si="7"/>
        <v>0</v>
      </c>
      <c r="E116" s="42">
        <f t="shared" si="7"/>
        <v>0</v>
      </c>
      <c r="F116" s="42">
        <f t="shared" si="7"/>
        <v>0</v>
      </c>
      <c r="G116" s="42">
        <f t="shared" si="7"/>
        <v>0</v>
      </c>
      <c r="H116" s="43">
        <f t="shared" si="3"/>
        <v>0</v>
      </c>
      <c r="I116" s="42">
        <f t="shared" si="8"/>
        <v>0</v>
      </c>
      <c r="J116" s="42">
        <f t="shared" si="8"/>
        <v>0</v>
      </c>
      <c r="K116" s="42">
        <f t="shared" si="8"/>
        <v>0</v>
      </c>
      <c r="L116" s="42">
        <f t="shared" si="8"/>
        <v>0</v>
      </c>
      <c r="M116" s="43">
        <f t="shared" si="5"/>
        <v>0</v>
      </c>
      <c r="N116" s="43">
        <f t="shared" si="6"/>
        <v>0</v>
      </c>
    </row>
    <row r="117" spans="1:14" ht="12.75" hidden="1" customHeight="1" outlineLevel="1">
      <c r="A117" s="12"/>
      <c r="B117" s="13"/>
      <c r="C117" s="33" t="str">
        <f>Labels!B72</f>
        <v>Customer 4</v>
      </c>
      <c r="D117" s="42">
        <f t="shared" si="7"/>
        <v>0</v>
      </c>
      <c r="E117" s="42">
        <f t="shared" si="7"/>
        <v>0</v>
      </c>
      <c r="F117" s="42">
        <f t="shared" si="7"/>
        <v>0</v>
      </c>
      <c r="G117" s="42">
        <f t="shared" si="7"/>
        <v>0</v>
      </c>
      <c r="H117" s="43">
        <f t="shared" si="3"/>
        <v>0</v>
      </c>
      <c r="I117" s="42">
        <f t="shared" si="8"/>
        <v>0</v>
      </c>
      <c r="J117" s="42">
        <f t="shared" si="8"/>
        <v>0</v>
      </c>
      <c r="K117" s="42">
        <f t="shared" si="8"/>
        <v>0</v>
      </c>
      <c r="L117" s="42">
        <f t="shared" si="8"/>
        <v>0</v>
      </c>
      <c r="M117" s="43">
        <f t="shared" si="5"/>
        <v>0</v>
      </c>
      <c r="N117" s="43">
        <f t="shared" si="6"/>
        <v>0</v>
      </c>
    </row>
    <row r="118" spans="1:14" ht="12.75" hidden="1" customHeight="1" outlineLevel="1">
      <c r="A118" s="12"/>
      <c r="B118" s="13"/>
      <c r="C118" s="33" t="str">
        <f>Labels!B73</f>
        <v>Customer 5</v>
      </c>
      <c r="D118" s="42">
        <f t="shared" si="7"/>
        <v>0</v>
      </c>
      <c r="E118" s="42">
        <f t="shared" si="7"/>
        <v>0</v>
      </c>
      <c r="F118" s="42">
        <f t="shared" si="7"/>
        <v>0</v>
      </c>
      <c r="G118" s="42">
        <f t="shared" si="7"/>
        <v>0</v>
      </c>
      <c r="H118" s="43">
        <f t="shared" si="3"/>
        <v>0</v>
      </c>
      <c r="I118" s="42">
        <f t="shared" si="8"/>
        <v>0</v>
      </c>
      <c r="J118" s="42">
        <f t="shared" si="8"/>
        <v>0</v>
      </c>
      <c r="K118" s="42">
        <f t="shared" si="8"/>
        <v>0</v>
      </c>
      <c r="L118" s="42">
        <f t="shared" si="8"/>
        <v>0</v>
      </c>
      <c r="M118" s="43">
        <f t="shared" si="5"/>
        <v>0</v>
      </c>
      <c r="N118" s="43">
        <f t="shared" si="6"/>
        <v>0</v>
      </c>
    </row>
    <row r="119" spans="1:14" ht="12.75" hidden="1" customHeight="1" outlineLevel="1">
      <c r="A119" s="12"/>
      <c r="B119" s="13"/>
      <c r="C119" s="33" t="str">
        <f>Labels!B74</f>
        <v>Customer 6</v>
      </c>
      <c r="D119" s="42">
        <f t="shared" si="7"/>
        <v>0</v>
      </c>
      <c r="E119" s="42">
        <f t="shared" si="7"/>
        <v>0</v>
      </c>
      <c r="F119" s="42">
        <f t="shared" si="7"/>
        <v>0</v>
      </c>
      <c r="G119" s="42">
        <f t="shared" si="7"/>
        <v>0</v>
      </c>
      <c r="H119" s="43">
        <f t="shared" si="3"/>
        <v>0</v>
      </c>
      <c r="I119" s="42">
        <f t="shared" si="8"/>
        <v>0</v>
      </c>
      <c r="J119" s="42">
        <f t="shared" si="8"/>
        <v>0</v>
      </c>
      <c r="K119" s="42">
        <f t="shared" si="8"/>
        <v>0</v>
      </c>
      <c r="L119" s="42">
        <f t="shared" si="8"/>
        <v>0</v>
      </c>
      <c r="M119" s="43">
        <f t="shared" si="5"/>
        <v>0</v>
      </c>
      <c r="N119" s="43">
        <f t="shared" si="6"/>
        <v>0</v>
      </c>
    </row>
    <row r="120" spans="1:14" ht="12.75" hidden="1" customHeight="1" outlineLevel="1">
      <c r="A120" s="12"/>
      <c r="B120" s="13"/>
      <c r="C120" s="33" t="str">
        <f>Labels!B75</f>
        <v>Customer 7</v>
      </c>
      <c r="D120" s="42">
        <f t="shared" si="7"/>
        <v>0</v>
      </c>
      <c r="E120" s="42">
        <f t="shared" si="7"/>
        <v>0</v>
      </c>
      <c r="F120" s="42">
        <f t="shared" si="7"/>
        <v>0</v>
      </c>
      <c r="G120" s="42">
        <f t="shared" si="7"/>
        <v>0</v>
      </c>
      <c r="H120" s="43">
        <f t="shared" si="3"/>
        <v>0</v>
      </c>
      <c r="I120" s="42">
        <f t="shared" si="8"/>
        <v>0</v>
      </c>
      <c r="J120" s="42">
        <f t="shared" si="8"/>
        <v>0</v>
      </c>
      <c r="K120" s="42">
        <f t="shared" si="8"/>
        <v>0</v>
      </c>
      <c r="L120" s="42">
        <f t="shared" si="8"/>
        <v>0</v>
      </c>
      <c r="M120" s="43">
        <f t="shared" si="5"/>
        <v>0</v>
      </c>
      <c r="N120" s="43">
        <f t="shared" si="6"/>
        <v>0</v>
      </c>
    </row>
    <row r="121" spans="1:14" ht="12.75" hidden="1" customHeight="1" outlineLevel="1">
      <c r="A121" s="12"/>
      <c r="B121" s="13"/>
      <c r="C121" s="33" t="str">
        <f>Labels!B76</f>
        <v>Customer 8</v>
      </c>
      <c r="D121" s="42">
        <f t="shared" si="7"/>
        <v>0</v>
      </c>
      <c r="E121" s="42">
        <f t="shared" si="7"/>
        <v>0</v>
      </c>
      <c r="F121" s="42">
        <f t="shared" si="7"/>
        <v>0</v>
      </c>
      <c r="G121" s="42">
        <f t="shared" si="7"/>
        <v>0</v>
      </c>
      <c r="H121" s="43">
        <f t="shared" si="3"/>
        <v>0</v>
      </c>
      <c r="I121" s="42">
        <f t="shared" si="8"/>
        <v>0</v>
      </c>
      <c r="J121" s="42">
        <f t="shared" si="8"/>
        <v>0</v>
      </c>
      <c r="K121" s="42">
        <f t="shared" si="8"/>
        <v>0</v>
      </c>
      <c r="L121" s="42">
        <f t="shared" si="8"/>
        <v>0</v>
      </c>
      <c r="M121" s="43">
        <f t="shared" si="5"/>
        <v>0</v>
      </c>
      <c r="N121" s="43">
        <f t="shared" si="6"/>
        <v>0</v>
      </c>
    </row>
    <row r="122" spans="1:14" ht="12.75" hidden="1" customHeight="1" outlineLevel="1">
      <c r="A122" s="12"/>
      <c r="B122" s="13"/>
      <c r="C122" s="33" t="str">
        <f>Labels!B77</f>
        <v>Customer 9</v>
      </c>
      <c r="D122" s="42">
        <f t="shared" si="7"/>
        <v>0</v>
      </c>
      <c r="E122" s="42">
        <f t="shared" si="7"/>
        <v>0</v>
      </c>
      <c r="F122" s="42">
        <f t="shared" si="7"/>
        <v>0</v>
      </c>
      <c r="G122" s="42">
        <f t="shared" si="7"/>
        <v>0</v>
      </c>
      <c r="H122" s="43">
        <f t="shared" si="3"/>
        <v>0</v>
      </c>
      <c r="I122" s="42">
        <f t="shared" si="8"/>
        <v>0</v>
      </c>
      <c r="J122" s="42">
        <f t="shared" si="8"/>
        <v>0</v>
      </c>
      <c r="K122" s="42">
        <f t="shared" si="8"/>
        <v>0</v>
      </c>
      <c r="L122" s="42">
        <f t="shared" si="8"/>
        <v>0</v>
      </c>
      <c r="M122" s="43">
        <f t="shared" si="5"/>
        <v>0</v>
      </c>
      <c r="N122" s="43">
        <f t="shared" si="6"/>
        <v>0</v>
      </c>
    </row>
    <row r="123" spans="1:14" ht="12.75" hidden="1" customHeight="1" outlineLevel="1">
      <c r="A123" s="12"/>
      <c r="B123" s="13"/>
      <c r="C123" s="33" t="str">
        <f>Labels!B78</f>
        <v>Customer 10</v>
      </c>
      <c r="D123" s="42">
        <f t="shared" si="7"/>
        <v>0</v>
      </c>
      <c r="E123" s="42">
        <f t="shared" si="7"/>
        <v>0</v>
      </c>
      <c r="F123" s="42">
        <f t="shared" si="7"/>
        <v>0</v>
      </c>
      <c r="G123" s="42">
        <f t="shared" si="7"/>
        <v>0</v>
      </c>
      <c r="H123" s="43">
        <f t="shared" si="3"/>
        <v>0</v>
      </c>
      <c r="I123" s="42">
        <f t="shared" si="8"/>
        <v>0</v>
      </c>
      <c r="J123" s="42">
        <f t="shared" si="8"/>
        <v>0</v>
      </c>
      <c r="K123" s="42">
        <f t="shared" si="8"/>
        <v>0</v>
      </c>
      <c r="L123" s="42">
        <f t="shared" si="8"/>
        <v>0</v>
      </c>
      <c r="M123" s="43">
        <f t="shared" si="5"/>
        <v>0</v>
      </c>
      <c r="N123" s="43">
        <f t="shared" si="6"/>
        <v>0</v>
      </c>
    </row>
    <row r="124" spans="1:14" ht="12.75" hidden="1" customHeight="1" outlineLevel="1">
      <c r="A124" s="12"/>
      <c r="B124" s="13" t="str">
        <f>Labels!B98</f>
        <v>Product 4</v>
      </c>
      <c r="C124" s="33" t="str">
        <f>Labels!B69</f>
        <v>Customer 1</v>
      </c>
      <c r="D124" s="42">
        <f t="shared" si="7"/>
        <v>0</v>
      </c>
      <c r="E124" s="42">
        <f t="shared" si="7"/>
        <v>0</v>
      </c>
      <c r="F124" s="42">
        <f t="shared" si="7"/>
        <v>0</v>
      </c>
      <c r="G124" s="42">
        <f t="shared" si="7"/>
        <v>0</v>
      </c>
      <c r="H124" s="43">
        <f t="shared" si="3"/>
        <v>0</v>
      </c>
      <c r="I124" s="42">
        <f t="shared" si="8"/>
        <v>0</v>
      </c>
      <c r="J124" s="42">
        <f t="shared" si="8"/>
        <v>0</v>
      </c>
      <c r="K124" s="42">
        <f t="shared" si="8"/>
        <v>0</v>
      </c>
      <c r="L124" s="42">
        <f t="shared" si="8"/>
        <v>0</v>
      </c>
      <c r="M124" s="43">
        <f t="shared" si="5"/>
        <v>0</v>
      </c>
      <c r="N124" s="43">
        <f t="shared" si="6"/>
        <v>0</v>
      </c>
    </row>
    <row r="125" spans="1:14" ht="12.75" hidden="1" customHeight="1" outlineLevel="1">
      <c r="A125" s="12"/>
      <c r="B125" s="13"/>
      <c r="C125" s="33" t="str">
        <f>Labels!B70</f>
        <v>Customer 2</v>
      </c>
      <c r="D125" s="42">
        <f t="shared" si="7"/>
        <v>0</v>
      </c>
      <c r="E125" s="42">
        <f t="shared" si="7"/>
        <v>0</v>
      </c>
      <c r="F125" s="42">
        <f t="shared" si="7"/>
        <v>0</v>
      </c>
      <c r="G125" s="42">
        <f t="shared" si="7"/>
        <v>0</v>
      </c>
      <c r="H125" s="43">
        <f t="shared" si="3"/>
        <v>0</v>
      </c>
      <c r="I125" s="42">
        <f t="shared" si="8"/>
        <v>0</v>
      </c>
      <c r="J125" s="42">
        <f t="shared" si="8"/>
        <v>0</v>
      </c>
      <c r="K125" s="42">
        <f t="shared" si="8"/>
        <v>0</v>
      </c>
      <c r="L125" s="42">
        <f t="shared" si="8"/>
        <v>0</v>
      </c>
      <c r="M125" s="43">
        <f t="shared" si="5"/>
        <v>0</v>
      </c>
      <c r="N125" s="43">
        <f t="shared" si="6"/>
        <v>0</v>
      </c>
    </row>
    <row r="126" spans="1:14" ht="12.75" hidden="1" customHeight="1" outlineLevel="1">
      <c r="A126" s="12"/>
      <c r="B126" s="13"/>
      <c r="C126" s="33" t="str">
        <f>Labels!B71</f>
        <v>Customer 3</v>
      </c>
      <c r="D126" s="42">
        <f t="shared" si="7"/>
        <v>0</v>
      </c>
      <c r="E126" s="42">
        <f t="shared" si="7"/>
        <v>0</v>
      </c>
      <c r="F126" s="42">
        <f t="shared" si="7"/>
        <v>0</v>
      </c>
      <c r="G126" s="42">
        <f t="shared" si="7"/>
        <v>0</v>
      </c>
      <c r="H126" s="43">
        <f t="shared" ref="H126:H157" si="9">SUM(D126:G126)</f>
        <v>0</v>
      </c>
      <c r="I126" s="42">
        <f t="shared" si="8"/>
        <v>0</v>
      </c>
      <c r="J126" s="42">
        <f t="shared" si="8"/>
        <v>0</v>
      </c>
      <c r="K126" s="42">
        <f t="shared" si="8"/>
        <v>0</v>
      </c>
      <c r="L126" s="42">
        <f t="shared" si="8"/>
        <v>0</v>
      </c>
      <c r="M126" s="43">
        <f t="shared" ref="M126:M157" si="10">SUM(I126:L126)</f>
        <v>0</v>
      </c>
      <c r="N126" s="43">
        <f t="shared" ref="N126:N157" si="11">SUM(D126:G126,I126:L126)</f>
        <v>0</v>
      </c>
    </row>
    <row r="127" spans="1:14" ht="12.75" hidden="1" customHeight="1" outlineLevel="1">
      <c r="A127" s="12"/>
      <c r="B127" s="13"/>
      <c r="C127" s="33" t="str">
        <f>Labels!B72</f>
        <v>Customer 4</v>
      </c>
      <c r="D127" s="42">
        <f t="shared" si="7"/>
        <v>0</v>
      </c>
      <c r="E127" s="42">
        <f t="shared" si="7"/>
        <v>0</v>
      </c>
      <c r="F127" s="42">
        <f t="shared" si="7"/>
        <v>0</v>
      </c>
      <c r="G127" s="42">
        <f t="shared" si="7"/>
        <v>0</v>
      </c>
      <c r="H127" s="43">
        <f t="shared" si="9"/>
        <v>0</v>
      </c>
      <c r="I127" s="42">
        <f t="shared" si="8"/>
        <v>0</v>
      </c>
      <c r="J127" s="42">
        <f t="shared" si="8"/>
        <v>0</v>
      </c>
      <c r="K127" s="42">
        <f t="shared" si="8"/>
        <v>0</v>
      </c>
      <c r="L127" s="42">
        <f t="shared" si="8"/>
        <v>0</v>
      </c>
      <c r="M127" s="43">
        <f t="shared" si="10"/>
        <v>0</v>
      </c>
      <c r="N127" s="43">
        <f t="shared" si="11"/>
        <v>0</v>
      </c>
    </row>
    <row r="128" spans="1:14" ht="12.75" hidden="1" customHeight="1" outlineLevel="1">
      <c r="A128" s="12"/>
      <c r="B128" s="13"/>
      <c r="C128" s="33" t="str">
        <f>Labels!B73</f>
        <v>Customer 5</v>
      </c>
      <c r="D128" s="42">
        <f t="shared" si="7"/>
        <v>0</v>
      </c>
      <c r="E128" s="42">
        <f t="shared" si="7"/>
        <v>0</v>
      </c>
      <c r="F128" s="42">
        <f t="shared" si="7"/>
        <v>0</v>
      </c>
      <c r="G128" s="42">
        <f t="shared" si="7"/>
        <v>0</v>
      </c>
      <c r="H128" s="43">
        <f t="shared" si="9"/>
        <v>0</v>
      </c>
      <c r="I128" s="42">
        <f t="shared" si="8"/>
        <v>0</v>
      </c>
      <c r="J128" s="42">
        <f t="shared" si="8"/>
        <v>0</v>
      </c>
      <c r="K128" s="42">
        <f t="shared" si="8"/>
        <v>0</v>
      </c>
      <c r="L128" s="42">
        <f t="shared" si="8"/>
        <v>0</v>
      </c>
      <c r="M128" s="43">
        <f t="shared" si="10"/>
        <v>0</v>
      </c>
      <c r="N128" s="43">
        <f t="shared" si="11"/>
        <v>0</v>
      </c>
    </row>
    <row r="129" spans="1:14" ht="12.75" hidden="1" customHeight="1" outlineLevel="1">
      <c r="A129" s="12"/>
      <c r="B129" s="13"/>
      <c r="C129" s="33" t="str">
        <f>Labels!B74</f>
        <v>Customer 6</v>
      </c>
      <c r="D129" s="42">
        <f t="shared" si="7"/>
        <v>0</v>
      </c>
      <c r="E129" s="42">
        <f t="shared" si="7"/>
        <v>0</v>
      </c>
      <c r="F129" s="42">
        <f t="shared" si="7"/>
        <v>0</v>
      </c>
      <c r="G129" s="42">
        <f t="shared" si="7"/>
        <v>0</v>
      </c>
      <c r="H129" s="43">
        <f t="shared" si="9"/>
        <v>0</v>
      </c>
      <c r="I129" s="42">
        <f t="shared" si="8"/>
        <v>0</v>
      </c>
      <c r="J129" s="42">
        <f t="shared" si="8"/>
        <v>0</v>
      </c>
      <c r="K129" s="42">
        <f t="shared" si="8"/>
        <v>0</v>
      </c>
      <c r="L129" s="42">
        <f t="shared" si="8"/>
        <v>0</v>
      </c>
      <c r="M129" s="43">
        <f t="shared" si="10"/>
        <v>0</v>
      </c>
      <c r="N129" s="43">
        <f t="shared" si="11"/>
        <v>0</v>
      </c>
    </row>
    <row r="130" spans="1:14" ht="12.75" hidden="1" customHeight="1" outlineLevel="1">
      <c r="A130" s="12"/>
      <c r="B130" s="13"/>
      <c r="C130" s="33" t="str">
        <f>Labels!B75</f>
        <v>Customer 7</v>
      </c>
      <c r="D130" s="42">
        <f t="shared" si="7"/>
        <v>0</v>
      </c>
      <c r="E130" s="42">
        <f t="shared" si="7"/>
        <v>0</v>
      </c>
      <c r="F130" s="42">
        <f t="shared" si="7"/>
        <v>0</v>
      </c>
      <c r="G130" s="42">
        <f t="shared" si="7"/>
        <v>0</v>
      </c>
      <c r="H130" s="43">
        <f t="shared" si="9"/>
        <v>0</v>
      </c>
      <c r="I130" s="42">
        <f t="shared" si="8"/>
        <v>0</v>
      </c>
      <c r="J130" s="42">
        <f t="shared" si="8"/>
        <v>0</v>
      </c>
      <c r="K130" s="42">
        <f t="shared" si="8"/>
        <v>0</v>
      </c>
      <c r="L130" s="42">
        <f t="shared" si="8"/>
        <v>0</v>
      </c>
      <c r="M130" s="43">
        <f t="shared" si="10"/>
        <v>0</v>
      </c>
      <c r="N130" s="43">
        <f t="shared" si="11"/>
        <v>0</v>
      </c>
    </row>
    <row r="131" spans="1:14" ht="12.75" hidden="1" customHeight="1" outlineLevel="1">
      <c r="A131" s="12"/>
      <c r="B131" s="13"/>
      <c r="C131" s="33" t="str">
        <f>Labels!B76</f>
        <v>Customer 8</v>
      </c>
      <c r="D131" s="42">
        <f t="shared" si="7"/>
        <v>0</v>
      </c>
      <c r="E131" s="42">
        <f t="shared" si="7"/>
        <v>0</v>
      </c>
      <c r="F131" s="42">
        <f t="shared" si="7"/>
        <v>0</v>
      </c>
      <c r="G131" s="42">
        <f t="shared" si="7"/>
        <v>0</v>
      </c>
      <c r="H131" s="43">
        <f t="shared" si="9"/>
        <v>0</v>
      </c>
      <c r="I131" s="42">
        <f t="shared" si="8"/>
        <v>0</v>
      </c>
      <c r="J131" s="42">
        <f t="shared" si="8"/>
        <v>0</v>
      </c>
      <c r="K131" s="42">
        <f t="shared" si="8"/>
        <v>0</v>
      </c>
      <c r="L131" s="42">
        <f t="shared" si="8"/>
        <v>0</v>
      </c>
      <c r="M131" s="43">
        <f t="shared" si="10"/>
        <v>0</v>
      </c>
      <c r="N131" s="43">
        <f t="shared" si="11"/>
        <v>0</v>
      </c>
    </row>
    <row r="132" spans="1:14" ht="12.75" hidden="1" customHeight="1" outlineLevel="1">
      <c r="A132" s="12"/>
      <c r="B132" s="13"/>
      <c r="C132" s="33" t="str">
        <f>Labels!B77</f>
        <v>Customer 9</v>
      </c>
      <c r="D132" s="42">
        <f t="shared" si="7"/>
        <v>0</v>
      </c>
      <c r="E132" s="42">
        <f t="shared" si="7"/>
        <v>0</v>
      </c>
      <c r="F132" s="42">
        <f t="shared" si="7"/>
        <v>0</v>
      </c>
      <c r="G132" s="42">
        <f t="shared" si="7"/>
        <v>0</v>
      </c>
      <c r="H132" s="43">
        <f t="shared" si="9"/>
        <v>0</v>
      </c>
      <c r="I132" s="42">
        <f t="shared" si="8"/>
        <v>0</v>
      </c>
      <c r="J132" s="42">
        <f t="shared" si="8"/>
        <v>0</v>
      </c>
      <c r="K132" s="42">
        <f t="shared" si="8"/>
        <v>0</v>
      </c>
      <c r="L132" s="42">
        <f t="shared" si="8"/>
        <v>0</v>
      </c>
      <c r="M132" s="43">
        <f t="shared" si="10"/>
        <v>0</v>
      </c>
      <c r="N132" s="43">
        <f t="shared" si="11"/>
        <v>0</v>
      </c>
    </row>
    <row r="133" spans="1:14" ht="12.75" hidden="1" customHeight="1" outlineLevel="1">
      <c r="A133" s="12"/>
      <c r="B133" s="13"/>
      <c r="C133" s="33" t="str">
        <f>Labels!B78</f>
        <v>Customer 10</v>
      </c>
      <c r="D133" s="42">
        <f t="shared" si="7"/>
        <v>0</v>
      </c>
      <c r="E133" s="42">
        <f t="shared" si="7"/>
        <v>0</v>
      </c>
      <c r="F133" s="42">
        <f t="shared" si="7"/>
        <v>0</v>
      </c>
      <c r="G133" s="42">
        <f t="shared" si="7"/>
        <v>0</v>
      </c>
      <c r="H133" s="43">
        <f t="shared" si="9"/>
        <v>0</v>
      </c>
      <c r="I133" s="42">
        <f t="shared" si="8"/>
        <v>0</v>
      </c>
      <c r="J133" s="42">
        <f t="shared" si="8"/>
        <v>0</v>
      </c>
      <c r="K133" s="42">
        <f t="shared" si="8"/>
        <v>0</v>
      </c>
      <c r="L133" s="42">
        <f t="shared" si="8"/>
        <v>0</v>
      </c>
      <c r="M133" s="43">
        <f t="shared" si="10"/>
        <v>0</v>
      </c>
      <c r="N133" s="43">
        <f t="shared" si="11"/>
        <v>0</v>
      </c>
    </row>
    <row r="134" spans="1:14" ht="12.75" hidden="1" customHeight="1" outlineLevel="1">
      <c r="A134" s="12"/>
      <c r="B134" s="13" t="str">
        <f>Labels!B99</f>
        <v>Product 5</v>
      </c>
      <c r="C134" s="33" t="str">
        <f>Labels!B69</f>
        <v>Customer 1</v>
      </c>
      <c r="D134" s="42">
        <f t="shared" ref="D134:G153" si="12">0/10/10</f>
        <v>0</v>
      </c>
      <c r="E134" s="42">
        <f t="shared" si="12"/>
        <v>0</v>
      </c>
      <c r="F134" s="42">
        <f t="shared" si="12"/>
        <v>0</v>
      </c>
      <c r="G134" s="42">
        <f t="shared" si="12"/>
        <v>0</v>
      </c>
      <c r="H134" s="43">
        <f t="shared" si="9"/>
        <v>0</v>
      </c>
      <c r="I134" s="42">
        <f t="shared" ref="I134:L153" si="13">0/10/10</f>
        <v>0</v>
      </c>
      <c r="J134" s="42">
        <f t="shared" si="13"/>
        <v>0</v>
      </c>
      <c r="K134" s="42">
        <f t="shared" si="13"/>
        <v>0</v>
      </c>
      <c r="L134" s="42">
        <f t="shared" si="13"/>
        <v>0</v>
      </c>
      <c r="M134" s="43">
        <f t="shared" si="10"/>
        <v>0</v>
      </c>
      <c r="N134" s="43">
        <f t="shared" si="11"/>
        <v>0</v>
      </c>
    </row>
    <row r="135" spans="1:14" ht="12.75" hidden="1" customHeight="1" outlineLevel="1">
      <c r="A135" s="12"/>
      <c r="B135" s="13"/>
      <c r="C135" s="33" t="str">
        <f>Labels!B70</f>
        <v>Customer 2</v>
      </c>
      <c r="D135" s="42">
        <f t="shared" si="12"/>
        <v>0</v>
      </c>
      <c r="E135" s="42">
        <f t="shared" si="12"/>
        <v>0</v>
      </c>
      <c r="F135" s="42">
        <f t="shared" si="12"/>
        <v>0</v>
      </c>
      <c r="G135" s="42">
        <f t="shared" si="12"/>
        <v>0</v>
      </c>
      <c r="H135" s="43">
        <f t="shared" si="9"/>
        <v>0</v>
      </c>
      <c r="I135" s="42">
        <f t="shared" si="13"/>
        <v>0</v>
      </c>
      <c r="J135" s="42">
        <f t="shared" si="13"/>
        <v>0</v>
      </c>
      <c r="K135" s="42">
        <f t="shared" si="13"/>
        <v>0</v>
      </c>
      <c r="L135" s="42">
        <f t="shared" si="13"/>
        <v>0</v>
      </c>
      <c r="M135" s="43">
        <f t="shared" si="10"/>
        <v>0</v>
      </c>
      <c r="N135" s="43">
        <f t="shared" si="11"/>
        <v>0</v>
      </c>
    </row>
    <row r="136" spans="1:14" ht="12.75" hidden="1" customHeight="1" outlineLevel="1">
      <c r="A136" s="12"/>
      <c r="B136" s="13"/>
      <c r="C136" s="33" t="str">
        <f>Labels!B71</f>
        <v>Customer 3</v>
      </c>
      <c r="D136" s="42">
        <f t="shared" si="12"/>
        <v>0</v>
      </c>
      <c r="E136" s="42">
        <f t="shared" si="12"/>
        <v>0</v>
      </c>
      <c r="F136" s="42">
        <f t="shared" si="12"/>
        <v>0</v>
      </c>
      <c r="G136" s="42">
        <f t="shared" si="12"/>
        <v>0</v>
      </c>
      <c r="H136" s="43">
        <f t="shared" si="9"/>
        <v>0</v>
      </c>
      <c r="I136" s="42">
        <f t="shared" si="13"/>
        <v>0</v>
      </c>
      <c r="J136" s="42">
        <f t="shared" si="13"/>
        <v>0</v>
      </c>
      <c r="K136" s="42">
        <f t="shared" si="13"/>
        <v>0</v>
      </c>
      <c r="L136" s="42">
        <f t="shared" si="13"/>
        <v>0</v>
      </c>
      <c r="M136" s="43">
        <f t="shared" si="10"/>
        <v>0</v>
      </c>
      <c r="N136" s="43">
        <f t="shared" si="11"/>
        <v>0</v>
      </c>
    </row>
    <row r="137" spans="1:14" ht="12.75" hidden="1" customHeight="1" outlineLevel="1">
      <c r="A137" s="12"/>
      <c r="B137" s="13"/>
      <c r="C137" s="33" t="str">
        <f>Labels!B72</f>
        <v>Customer 4</v>
      </c>
      <c r="D137" s="42">
        <f t="shared" si="12"/>
        <v>0</v>
      </c>
      <c r="E137" s="42">
        <f t="shared" si="12"/>
        <v>0</v>
      </c>
      <c r="F137" s="42">
        <f t="shared" si="12"/>
        <v>0</v>
      </c>
      <c r="G137" s="42">
        <f t="shared" si="12"/>
        <v>0</v>
      </c>
      <c r="H137" s="43">
        <f t="shared" si="9"/>
        <v>0</v>
      </c>
      <c r="I137" s="42">
        <f t="shared" si="13"/>
        <v>0</v>
      </c>
      <c r="J137" s="42">
        <f t="shared" si="13"/>
        <v>0</v>
      </c>
      <c r="K137" s="42">
        <f t="shared" si="13"/>
        <v>0</v>
      </c>
      <c r="L137" s="42">
        <f t="shared" si="13"/>
        <v>0</v>
      </c>
      <c r="M137" s="43">
        <f t="shared" si="10"/>
        <v>0</v>
      </c>
      <c r="N137" s="43">
        <f t="shared" si="11"/>
        <v>0</v>
      </c>
    </row>
    <row r="138" spans="1:14" ht="12.75" hidden="1" customHeight="1" outlineLevel="1">
      <c r="A138" s="12"/>
      <c r="B138" s="13"/>
      <c r="C138" s="33" t="str">
        <f>Labels!B73</f>
        <v>Customer 5</v>
      </c>
      <c r="D138" s="42">
        <f t="shared" si="12"/>
        <v>0</v>
      </c>
      <c r="E138" s="42">
        <f t="shared" si="12"/>
        <v>0</v>
      </c>
      <c r="F138" s="42">
        <f t="shared" si="12"/>
        <v>0</v>
      </c>
      <c r="G138" s="42">
        <f t="shared" si="12"/>
        <v>0</v>
      </c>
      <c r="H138" s="43">
        <f t="shared" si="9"/>
        <v>0</v>
      </c>
      <c r="I138" s="42">
        <f t="shared" si="13"/>
        <v>0</v>
      </c>
      <c r="J138" s="42">
        <f t="shared" si="13"/>
        <v>0</v>
      </c>
      <c r="K138" s="42">
        <f t="shared" si="13"/>
        <v>0</v>
      </c>
      <c r="L138" s="42">
        <f t="shared" si="13"/>
        <v>0</v>
      </c>
      <c r="M138" s="43">
        <f t="shared" si="10"/>
        <v>0</v>
      </c>
      <c r="N138" s="43">
        <f t="shared" si="11"/>
        <v>0</v>
      </c>
    </row>
    <row r="139" spans="1:14" ht="12.75" hidden="1" customHeight="1" outlineLevel="1">
      <c r="A139" s="12"/>
      <c r="B139" s="13"/>
      <c r="C139" s="33" t="str">
        <f>Labels!B74</f>
        <v>Customer 6</v>
      </c>
      <c r="D139" s="42">
        <f t="shared" si="12"/>
        <v>0</v>
      </c>
      <c r="E139" s="42">
        <f t="shared" si="12"/>
        <v>0</v>
      </c>
      <c r="F139" s="42">
        <f t="shared" si="12"/>
        <v>0</v>
      </c>
      <c r="G139" s="42">
        <f t="shared" si="12"/>
        <v>0</v>
      </c>
      <c r="H139" s="43">
        <f t="shared" si="9"/>
        <v>0</v>
      </c>
      <c r="I139" s="42">
        <f t="shared" si="13"/>
        <v>0</v>
      </c>
      <c r="J139" s="42">
        <f t="shared" si="13"/>
        <v>0</v>
      </c>
      <c r="K139" s="42">
        <f t="shared" si="13"/>
        <v>0</v>
      </c>
      <c r="L139" s="42">
        <f t="shared" si="13"/>
        <v>0</v>
      </c>
      <c r="M139" s="43">
        <f t="shared" si="10"/>
        <v>0</v>
      </c>
      <c r="N139" s="43">
        <f t="shared" si="11"/>
        <v>0</v>
      </c>
    </row>
    <row r="140" spans="1:14" ht="12.75" hidden="1" customHeight="1" outlineLevel="1">
      <c r="A140" s="12"/>
      <c r="B140" s="13"/>
      <c r="C140" s="33" t="str">
        <f>Labels!B75</f>
        <v>Customer 7</v>
      </c>
      <c r="D140" s="42">
        <f t="shared" si="12"/>
        <v>0</v>
      </c>
      <c r="E140" s="42">
        <f t="shared" si="12"/>
        <v>0</v>
      </c>
      <c r="F140" s="42">
        <f t="shared" si="12"/>
        <v>0</v>
      </c>
      <c r="G140" s="42">
        <f t="shared" si="12"/>
        <v>0</v>
      </c>
      <c r="H140" s="43">
        <f t="shared" si="9"/>
        <v>0</v>
      </c>
      <c r="I140" s="42">
        <f t="shared" si="13"/>
        <v>0</v>
      </c>
      <c r="J140" s="42">
        <f t="shared" si="13"/>
        <v>0</v>
      </c>
      <c r="K140" s="42">
        <f t="shared" si="13"/>
        <v>0</v>
      </c>
      <c r="L140" s="42">
        <f t="shared" si="13"/>
        <v>0</v>
      </c>
      <c r="M140" s="43">
        <f t="shared" si="10"/>
        <v>0</v>
      </c>
      <c r="N140" s="43">
        <f t="shared" si="11"/>
        <v>0</v>
      </c>
    </row>
    <row r="141" spans="1:14" ht="12.75" hidden="1" customHeight="1" outlineLevel="1">
      <c r="A141" s="12"/>
      <c r="B141" s="13"/>
      <c r="C141" s="33" t="str">
        <f>Labels!B76</f>
        <v>Customer 8</v>
      </c>
      <c r="D141" s="42">
        <f t="shared" si="12"/>
        <v>0</v>
      </c>
      <c r="E141" s="42">
        <f t="shared" si="12"/>
        <v>0</v>
      </c>
      <c r="F141" s="42">
        <f t="shared" si="12"/>
        <v>0</v>
      </c>
      <c r="G141" s="42">
        <f t="shared" si="12"/>
        <v>0</v>
      </c>
      <c r="H141" s="43">
        <f t="shared" si="9"/>
        <v>0</v>
      </c>
      <c r="I141" s="42">
        <f t="shared" si="13"/>
        <v>0</v>
      </c>
      <c r="J141" s="42">
        <f t="shared" si="13"/>
        <v>0</v>
      </c>
      <c r="K141" s="42">
        <f t="shared" si="13"/>
        <v>0</v>
      </c>
      <c r="L141" s="42">
        <f t="shared" si="13"/>
        <v>0</v>
      </c>
      <c r="M141" s="43">
        <f t="shared" si="10"/>
        <v>0</v>
      </c>
      <c r="N141" s="43">
        <f t="shared" si="11"/>
        <v>0</v>
      </c>
    </row>
    <row r="142" spans="1:14" ht="12.75" hidden="1" customHeight="1" outlineLevel="1">
      <c r="A142" s="12"/>
      <c r="B142" s="13"/>
      <c r="C142" s="33" t="str">
        <f>Labels!B77</f>
        <v>Customer 9</v>
      </c>
      <c r="D142" s="42">
        <f t="shared" si="12"/>
        <v>0</v>
      </c>
      <c r="E142" s="42">
        <f t="shared" si="12"/>
        <v>0</v>
      </c>
      <c r="F142" s="42">
        <f t="shared" si="12"/>
        <v>0</v>
      </c>
      <c r="G142" s="42">
        <f t="shared" si="12"/>
        <v>0</v>
      </c>
      <c r="H142" s="43">
        <f t="shared" si="9"/>
        <v>0</v>
      </c>
      <c r="I142" s="42">
        <f t="shared" si="13"/>
        <v>0</v>
      </c>
      <c r="J142" s="42">
        <f t="shared" si="13"/>
        <v>0</v>
      </c>
      <c r="K142" s="42">
        <f t="shared" si="13"/>
        <v>0</v>
      </c>
      <c r="L142" s="42">
        <f t="shared" si="13"/>
        <v>0</v>
      </c>
      <c r="M142" s="43">
        <f t="shared" si="10"/>
        <v>0</v>
      </c>
      <c r="N142" s="43">
        <f t="shared" si="11"/>
        <v>0</v>
      </c>
    </row>
    <row r="143" spans="1:14" ht="12.75" hidden="1" customHeight="1" outlineLevel="1">
      <c r="A143" s="12"/>
      <c r="B143" s="13"/>
      <c r="C143" s="33" t="str">
        <f>Labels!B78</f>
        <v>Customer 10</v>
      </c>
      <c r="D143" s="42">
        <f t="shared" si="12"/>
        <v>0</v>
      </c>
      <c r="E143" s="42">
        <f t="shared" si="12"/>
        <v>0</v>
      </c>
      <c r="F143" s="42">
        <f t="shared" si="12"/>
        <v>0</v>
      </c>
      <c r="G143" s="42">
        <f t="shared" si="12"/>
        <v>0</v>
      </c>
      <c r="H143" s="43">
        <f t="shared" si="9"/>
        <v>0</v>
      </c>
      <c r="I143" s="42">
        <f t="shared" si="13"/>
        <v>0</v>
      </c>
      <c r="J143" s="42">
        <f t="shared" si="13"/>
        <v>0</v>
      </c>
      <c r="K143" s="42">
        <f t="shared" si="13"/>
        <v>0</v>
      </c>
      <c r="L143" s="42">
        <f t="shared" si="13"/>
        <v>0</v>
      </c>
      <c r="M143" s="43">
        <f t="shared" si="10"/>
        <v>0</v>
      </c>
      <c r="N143" s="43">
        <f t="shared" si="11"/>
        <v>0</v>
      </c>
    </row>
    <row r="144" spans="1:14" ht="12.75" hidden="1" customHeight="1" outlineLevel="1">
      <c r="A144" s="12"/>
      <c r="B144" s="13" t="str">
        <f>Labels!B100</f>
        <v>Product 6</v>
      </c>
      <c r="C144" s="33" t="str">
        <f>Labels!B69</f>
        <v>Customer 1</v>
      </c>
      <c r="D144" s="42">
        <f t="shared" si="12"/>
        <v>0</v>
      </c>
      <c r="E144" s="42">
        <f t="shared" si="12"/>
        <v>0</v>
      </c>
      <c r="F144" s="42">
        <f t="shared" si="12"/>
        <v>0</v>
      </c>
      <c r="G144" s="42">
        <f t="shared" si="12"/>
        <v>0</v>
      </c>
      <c r="H144" s="43">
        <f t="shared" si="9"/>
        <v>0</v>
      </c>
      <c r="I144" s="42">
        <f t="shared" si="13"/>
        <v>0</v>
      </c>
      <c r="J144" s="42">
        <f t="shared" si="13"/>
        <v>0</v>
      </c>
      <c r="K144" s="42">
        <f t="shared" si="13"/>
        <v>0</v>
      </c>
      <c r="L144" s="42">
        <f t="shared" si="13"/>
        <v>0</v>
      </c>
      <c r="M144" s="43">
        <f t="shared" si="10"/>
        <v>0</v>
      </c>
      <c r="N144" s="43">
        <f t="shared" si="11"/>
        <v>0</v>
      </c>
    </row>
    <row r="145" spans="1:14" ht="12.75" hidden="1" customHeight="1" outlineLevel="1">
      <c r="A145" s="12"/>
      <c r="B145" s="13"/>
      <c r="C145" s="33" t="str">
        <f>Labels!B70</f>
        <v>Customer 2</v>
      </c>
      <c r="D145" s="42">
        <f t="shared" si="12"/>
        <v>0</v>
      </c>
      <c r="E145" s="42">
        <f t="shared" si="12"/>
        <v>0</v>
      </c>
      <c r="F145" s="42">
        <f t="shared" si="12"/>
        <v>0</v>
      </c>
      <c r="G145" s="42">
        <f t="shared" si="12"/>
        <v>0</v>
      </c>
      <c r="H145" s="43">
        <f t="shared" si="9"/>
        <v>0</v>
      </c>
      <c r="I145" s="42">
        <f t="shared" si="13"/>
        <v>0</v>
      </c>
      <c r="J145" s="42">
        <f t="shared" si="13"/>
        <v>0</v>
      </c>
      <c r="K145" s="42">
        <f t="shared" si="13"/>
        <v>0</v>
      </c>
      <c r="L145" s="42">
        <f t="shared" si="13"/>
        <v>0</v>
      </c>
      <c r="M145" s="43">
        <f t="shared" si="10"/>
        <v>0</v>
      </c>
      <c r="N145" s="43">
        <f t="shared" si="11"/>
        <v>0</v>
      </c>
    </row>
    <row r="146" spans="1:14" ht="12.75" hidden="1" customHeight="1" outlineLevel="1">
      <c r="A146" s="12"/>
      <c r="B146" s="13"/>
      <c r="C146" s="33" t="str">
        <f>Labels!B71</f>
        <v>Customer 3</v>
      </c>
      <c r="D146" s="42">
        <f t="shared" si="12"/>
        <v>0</v>
      </c>
      <c r="E146" s="42">
        <f t="shared" si="12"/>
        <v>0</v>
      </c>
      <c r="F146" s="42">
        <f t="shared" si="12"/>
        <v>0</v>
      </c>
      <c r="G146" s="42">
        <f t="shared" si="12"/>
        <v>0</v>
      </c>
      <c r="H146" s="43">
        <f t="shared" si="9"/>
        <v>0</v>
      </c>
      <c r="I146" s="42">
        <f t="shared" si="13"/>
        <v>0</v>
      </c>
      <c r="J146" s="42">
        <f t="shared" si="13"/>
        <v>0</v>
      </c>
      <c r="K146" s="42">
        <f t="shared" si="13"/>
        <v>0</v>
      </c>
      <c r="L146" s="42">
        <f t="shared" si="13"/>
        <v>0</v>
      </c>
      <c r="M146" s="43">
        <f t="shared" si="10"/>
        <v>0</v>
      </c>
      <c r="N146" s="43">
        <f t="shared" si="11"/>
        <v>0</v>
      </c>
    </row>
    <row r="147" spans="1:14" ht="12.75" hidden="1" customHeight="1" outlineLevel="1">
      <c r="A147" s="12"/>
      <c r="B147" s="13"/>
      <c r="C147" s="33" t="str">
        <f>Labels!B72</f>
        <v>Customer 4</v>
      </c>
      <c r="D147" s="42">
        <f t="shared" si="12"/>
        <v>0</v>
      </c>
      <c r="E147" s="42">
        <f t="shared" si="12"/>
        <v>0</v>
      </c>
      <c r="F147" s="42">
        <f t="shared" si="12"/>
        <v>0</v>
      </c>
      <c r="G147" s="42">
        <f t="shared" si="12"/>
        <v>0</v>
      </c>
      <c r="H147" s="43">
        <f t="shared" si="9"/>
        <v>0</v>
      </c>
      <c r="I147" s="42">
        <f t="shared" si="13"/>
        <v>0</v>
      </c>
      <c r="J147" s="42">
        <f t="shared" si="13"/>
        <v>0</v>
      </c>
      <c r="K147" s="42">
        <f t="shared" si="13"/>
        <v>0</v>
      </c>
      <c r="L147" s="42">
        <f t="shared" si="13"/>
        <v>0</v>
      </c>
      <c r="M147" s="43">
        <f t="shared" si="10"/>
        <v>0</v>
      </c>
      <c r="N147" s="43">
        <f t="shared" si="11"/>
        <v>0</v>
      </c>
    </row>
    <row r="148" spans="1:14" ht="12.75" hidden="1" customHeight="1" outlineLevel="1">
      <c r="A148" s="12"/>
      <c r="B148" s="13"/>
      <c r="C148" s="33" t="str">
        <f>Labels!B73</f>
        <v>Customer 5</v>
      </c>
      <c r="D148" s="42">
        <f t="shared" si="12"/>
        <v>0</v>
      </c>
      <c r="E148" s="42">
        <f t="shared" si="12"/>
        <v>0</v>
      </c>
      <c r="F148" s="42">
        <f t="shared" si="12"/>
        <v>0</v>
      </c>
      <c r="G148" s="42">
        <f t="shared" si="12"/>
        <v>0</v>
      </c>
      <c r="H148" s="43">
        <f t="shared" si="9"/>
        <v>0</v>
      </c>
      <c r="I148" s="42">
        <f t="shared" si="13"/>
        <v>0</v>
      </c>
      <c r="J148" s="42">
        <f t="shared" si="13"/>
        <v>0</v>
      </c>
      <c r="K148" s="42">
        <f t="shared" si="13"/>
        <v>0</v>
      </c>
      <c r="L148" s="42">
        <f t="shared" si="13"/>
        <v>0</v>
      </c>
      <c r="M148" s="43">
        <f t="shared" si="10"/>
        <v>0</v>
      </c>
      <c r="N148" s="43">
        <f t="shared" si="11"/>
        <v>0</v>
      </c>
    </row>
    <row r="149" spans="1:14" ht="12.75" hidden="1" customHeight="1" outlineLevel="1">
      <c r="A149" s="12"/>
      <c r="B149" s="13"/>
      <c r="C149" s="33" t="str">
        <f>Labels!B74</f>
        <v>Customer 6</v>
      </c>
      <c r="D149" s="42">
        <f t="shared" si="12"/>
        <v>0</v>
      </c>
      <c r="E149" s="42">
        <f t="shared" si="12"/>
        <v>0</v>
      </c>
      <c r="F149" s="42">
        <f t="shared" si="12"/>
        <v>0</v>
      </c>
      <c r="G149" s="42">
        <f t="shared" si="12"/>
        <v>0</v>
      </c>
      <c r="H149" s="43">
        <f t="shared" si="9"/>
        <v>0</v>
      </c>
      <c r="I149" s="42">
        <f t="shared" si="13"/>
        <v>0</v>
      </c>
      <c r="J149" s="42">
        <f t="shared" si="13"/>
        <v>0</v>
      </c>
      <c r="K149" s="42">
        <f t="shared" si="13"/>
        <v>0</v>
      </c>
      <c r="L149" s="42">
        <f t="shared" si="13"/>
        <v>0</v>
      </c>
      <c r="M149" s="43">
        <f t="shared" si="10"/>
        <v>0</v>
      </c>
      <c r="N149" s="43">
        <f t="shared" si="11"/>
        <v>0</v>
      </c>
    </row>
    <row r="150" spans="1:14" ht="12.75" hidden="1" customHeight="1" outlineLevel="1">
      <c r="A150" s="12"/>
      <c r="B150" s="13"/>
      <c r="C150" s="33" t="str">
        <f>Labels!B75</f>
        <v>Customer 7</v>
      </c>
      <c r="D150" s="42">
        <f t="shared" si="12"/>
        <v>0</v>
      </c>
      <c r="E150" s="42">
        <f t="shared" si="12"/>
        <v>0</v>
      </c>
      <c r="F150" s="42">
        <f t="shared" si="12"/>
        <v>0</v>
      </c>
      <c r="G150" s="42">
        <f t="shared" si="12"/>
        <v>0</v>
      </c>
      <c r="H150" s="43">
        <f t="shared" si="9"/>
        <v>0</v>
      </c>
      <c r="I150" s="42">
        <f t="shared" si="13"/>
        <v>0</v>
      </c>
      <c r="J150" s="42">
        <f t="shared" si="13"/>
        <v>0</v>
      </c>
      <c r="K150" s="42">
        <f t="shared" si="13"/>
        <v>0</v>
      </c>
      <c r="L150" s="42">
        <f t="shared" si="13"/>
        <v>0</v>
      </c>
      <c r="M150" s="43">
        <f t="shared" si="10"/>
        <v>0</v>
      </c>
      <c r="N150" s="43">
        <f t="shared" si="11"/>
        <v>0</v>
      </c>
    </row>
    <row r="151" spans="1:14" ht="12.75" hidden="1" customHeight="1" outlineLevel="1">
      <c r="A151" s="12"/>
      <c r="B151" s="13"/>
      <c r="C151" s="33" t="str">
        <f>Labels!B76</f>
        <v>Customer 8</v>
      </c>
      <c r="D151" s="42">
        <f t="shared" si="12"/>
        <v>0</v>
      </c>
      <c r="E151" s="42">
        <f t="shared" si="12"/>
        <v>0</v>
      </c>
      <c r="F151" s="42">
        <f t="shared" si="12"/>
        <v>0</v>
      </c>
      <c r="G151" s="42">
        <f t="shared" si="12"/>
        <v>0</v>
      </c>
      <c r="H151" s="43">
        <f t="shared" si="9"/>
        <v>0</v>
      </c>
      <c r="I151" s="42">
        <f t="shared" si="13"/>
        <v>0</v>
      </c>
      <c r="J151" s="42">
        <f t="shared" si="13"/>
        <v>0</v>
      </c>
      <c r="K151" s="42">
        <f t="shared" si="13"/>
        <v>0</v>
      </c>
      <c r="L151" s="42">
        <f t="shared" si="13"/>
        <v>0</v>
      </c>
      <c r="M151" s="43">
        <f t="shared" si="10"/>
        <v>0</v>
      </c>
      <c r="N151" s="43">
        <f t="shared" si="11"/>
        <v>0</v>
      </c>
    </row>
    <row r="152" spans="1:14" ht="12.75" hidden="1" customHeight="1" outlineLevel="1">
      <c r="A152" s="12"/>
      <c r="B152" s="13"/>
      <c r="C152" s="33" t="str">
        <f>Labels!B77</f>
        <v>Customer 9</v>
      </c>
      <c r="D152" s="42">
        <f t="shared" si="12"/>
        <v>0</v>
      </c>
      <c r="E152" s="42">
        <f t="shared" si="12"/>
        <v>0</v>
      </c>
      <c r="F152" s="42">
        <f t="shared" si="12"/>
        <v>0</v>
      </c>
      <c r="G152" s="42">
        <f t="shared" si="12"/>
        <v>0</v>
      </c>
      <c r="H152" s="43">
        <f t="shared" si="9"/>
        <v>0</v>
      </c>
      <c r="I152" s="42">
        <f t="shared" si="13"/>
        <v>0</v>
      </c>
      <c r="J152" s="42">
        <f t="shared" si="13"/>
        <v>0</v>
      </c>
      <c r="K152" s="42">
        <f t="shared" si="13"/>
        <v>0</v>
      </c>
      <c r="L152" s="42">
        <f t="shared" si="13"/>
        <v>0</v>
      </c>
      <c r="M152" s="43">
        <f t="shared" si="10"/>
        <v>0</v>
      </c>
      <c r="N152" s="43">
        <f t="shared" si="11"/>
        <v>0</v>
      </c>
    </row>
    <row r="153" spans="1:14" ht="12.75" hidden="1" customHeight="1" outlineLevel="1">
      <c r="A153" s="12"/>
      <c r="B153" s="13"/>
      <c r="C153" s="33" t="str">
        <f>Labels!B78</f>
        <v>Customer 10</v>
      </c>
      <c r="D153" s="42">
        <f t="shared" si="12"/>
        <v>0</v>
      </c>
      <c r="E153" s="42">
        <f t="shared" si="12"/>
        <v>0</v>
      </c>
      <c r="F153" s="42">
        <f t="shared" si="12"/>
        <v>0</v>
      </c>
      <c r="G153" s="42">
        <f t="shared" si="12"/>
        <v>0</v>
      </c>
      <c r="H153" s="43">
        <f t="shared" si="9"/>
        <v>0</v>
      </c>
      <c r="I153" s="42">
        <f t="shared" si="13"/>
        <v>0</v>
      </c>
      <c r="J153" s="42">
        <f t="shared" si="13"/>
        <v>0</v>
      </c>
      <c r="K153" s="42">
        <f t="shared" si="13"/>
        <v>0</v>
      </c>
      <c r="L153" s="42">
        <f t="shared" si="13"/>
        <v>0</v>
      </c>
      <c r="M153" s="43">
        <f t="shared" si="10"/>
        <v>0</v>
      </c>
      <c r="N153" s="43">
        <f t="shared" si="11"/>
        <v>0</v>
      </c>
    </row>
    <row r="154" spans="1:14" ht="12.75" hidden="1" customHeight="1" outlineLevel="1">
      <c r="A154" s="12"/>
      <c r="B154" s="13" t="str">
        <f>Labels!B101</f>
        <v>Product 7</v>
      </c>
      <c r="C154" s="33" t="str">
        <f>Labels!B69</f>
        <v>Customer 1</v>
      </c>
      <c r="D154" s="42">
        <f t="shared" ref="D154:G173" si="14">0/10/10</f>
        <v>0</v>
      </c>
      <c r="E154" s="42">
        <f t="shared" si="14"/>
        <v>0</v>
      </c>
      <c r="F154" s="42">
        <f t="shared" si="14"/>
        <v>0</v>
      </c>
      <c r="G154" s="42">
        <f t="shared" si="14"/>
        <v>0</v>
      </c>
      <c r="H154" s="43">
        <f t="shared" si="9"/>
        <v>0</v>
      </c>
      <c r="I154" s="42">
        <f t="shared" ref="I154:L173" si="15">0/10/10</f>
        <v>0</v>
      </c>
      <c r="J154" s="42">
        <f t="shared" si="15"/>
        <v>0</v>
      </c>
      <c r="K154" s="42">
        <f t="shared" si="15"/>
        <v>0</v>
      </c>
      <c r="L154" s="42">
        <f t="shared" si="15"/>
        <v>0</v>
      </c>
      <c r="M154" s="43">
        <f t="shared" si="10"/>
        <v>0</v>
      </c>
      <c r="N154" s="43">
        <f t="shared" si="11"/>
        <v>0</v>
      </c>
    </row>
    <row r="155" spans="1:14" ht="12.75" hidden="1" customHeight="1" outlineLevel="1">
      <c r="A155" s="12"/>
      <c r="B155" s="13"/>
      <c r="C155" s="33" t="str">
        <f>Labels!B70</f>
        <v>Customer 2</v>
      </c>
      <c r="D155" s="42">
        <f t="shared" si="14"/>
        <v>0</v>
      </c>
      <c r="E155" s="42">
        <f t="shared" si="14"/>
        <v>0</v>
      </c>
      <c r="F155" s="42">
        <f t="shared" si="14"/>
        <v>0</v>
      </c>
      <c r="G155" s="42">
        <f t="shared" si="14"/>
        <v>0</v>
      </c>
      <c r="H155" s="43">
        <f t="shared" si="9"/>
        <v>0</v>
      </c>
      <c r="I155" s="42">
        <f t="shared" si="15"/>
        <v>0</v>
      </c>
      <c r="J155" s="42">
        <f t="shared" si="15"/>
        <v>0</v>
      </c>
      <c r="K155" s="42">
        <f t="shared" si="15"/>
        <v>0</v>
      </c>
      <c r="L155" s="42">
        <f t="shared" si="15"/>
        <v>0</v>
      </c>
      <c r="M155" s="43">
        <f t="shared" si="10"/>
        <v>0</v>
      </c>
      <c r="N155" s="43">
        <f t="shared" si="11"/>
        <v>0</v>
      </c>
    </row>
    <row r="156" spans="1:14" ht="12.75" hidden="1" customHeight="1" outlineLevel="1">
      <c r="A156" s="12"/>
      <c r="B156" s="13"/>
      <c r="C156" s="33" t="str">
        <f>Labels!B71</f>
        <v>Customer 3</v>
      </c>
      <c r="D156" s="42">
        <f t="shared" si="14"/>
        <v>0</v>
      </c>
      <c r="E156" s="42">
        <f t="shared" si="14"/>
        <v>0</v>
      </c>
      <c r="F156" s="42">
        <f t="shared" si="14"/>
        <v>0</v>
      </c>
      <c r="G156" s="42">
        <f t="shared" si="14"/>
        <v>0</v>
      </c>
      <c r="H156" s="43">
        <f t="shared" si="9"/>
        <v>0</v>
      </c>
      <c r="I156" s="42">
        <f t="shared" si="15"/>
        <v>0</v>
      </c>
      <c r="J156" s="42">
        <f t="shared" si="15"/>
        <v>0</v>
      </c>
      <c r="K156" s="42">
        <f t="shared" si="15"/>
        <v>0</v>
      </c>
      <c r="L156" s="42">
        <f t="shared" si="15"/>
        <v>0</v>
      </c>
      <c r="M156" s="43">
        <f t="shared" si="10"/>
        <v>0</v>
      </c>
      <c r="N156" s="43">
        <f t="shared" si="11"/>
        <v>0</v>
      </c>
    </row>
    <row r="157" spans="1:14" ht="12.75" hidden="1" customHeight="1" outlineLevel="1">
      <c r="A157" s="12"/>
      <c r="B157" s="13"/>
      <c r="C157" s="33" t="str">
        <f>Labels!B72</f>
        <v>Customer 4</v>
      </c>
      <c r="D157" s="42">
        <f t="shared" si="14"/>
        <v>0</v>
      </c>
      <c r="E157" s="42">
        <f t="shared" si="14"/>
        <v>0</v>
      </c>
      <c r="F157" s="42">
        <f t="shared" si="14"/>
        <v>0</v>
      </c>
      <c r="G157" s="42">
        <f t="shared" si="14"/>
        <v>0</v>
      </c>
      <c r="H157" s="43">
        <f t="shared" si="9"/>
        <v>0</v>
      </c>
      <c r="I157" s="42">
        <f t="shared" si="15"/>
        <v>0</v>
      </c>
      <c r="J157" s="42">
        <f t="shared" si="15"/>
        <v>0</v>
      </c>
      <c r="K157" s="42">
        <f t="shared" si="15"/>
        <v>0</v>
      </c>
      <c r="L157" s="42">
        <f t="shared" si="15"/>
        <v>0</v>
      </c>
      <c r="M157" s="43">
        <f t="shared" si="10"/>
        <v>0</v>
      </c>
      <c r="N157" s="43">
        <f t="shared" si="11"/>
        <v>0</v>
      </c>
    </row>
    <row r="158" spans="1:14" ht="12.75" hidden="1" customHeight="1" outlineLevel="1">
      <c r="A158" s="12"/>
      <c r="B158" s="13"/>
      <c r="C158" s="33" t="str">
        <f>Labels!B73</f>
        <v>Customer 5</v>
      </c>
      <c r="D158" s="42">
        <f t="shared" si="14"/>
        <v>0</v>
      </c>
      <c r="E158" s="42">
        <f t="shared" si="14"/>
        <v>0</v>
      </c>
      <c r="F158" s="42">
        <f t="shared" si="14"/>
        <v>0</v>
      </c>
      <c r="G158" s="42">
        <f t="shared" si="14"/>
        <v>0</v>
      </c>
      <c r="H158" s="43">
        <f t="shared" ref="H158:H189" si="16">SUM(D158:G158)</f>
        <v>0</v>
      </c>
      <c r="I158" s="42">
        <f t="shared" si="15"/>
        <v>0</v>
      </c>
      <c r="J158" s="42">
        <f t="shared" si="15"/>
        <v>0</v>
      </c>
      <c r="K158" s="42">
        <f t="shared" si="15"/>
        <v>0</v>
      </c>
      <c r="L158" s="42">
        <f t="shared" si="15"/>
        <v>0</v>
      </c>
      <c r="M158" s="43">
        <f t="shared" ref="M158:M189" si="17">SUM(I158:L158)</f>
        <v>0</v>
      </c>
      <c r="N158" s="43">
        <f t="shared" ref="N158:N193" si="18">SUM(D158:G158,I158:L158)</f>
        <v>0</v>
      </c>
    </row>
    <row r="159" spans="1:14" ht="12.75" hidden="1" customHeight="1" outlineLevel="1">
      <c r="A159" s="12"/>
      <c r="B159" s="13"/>
      <c r="C159" s="33" t="str">
        <f>Labels!B74</f>
        <v>Customer 6</v>
      </c>
      <c r="D159" s="42">
        <f t="shared" si="14"/>
        <v>0</v>
      </c>
      <c r="E159" s="42">
        <f t="shared" si="14"/>
        <v>0</v>
      </c>
      <c r="F159" s="42">
        <f t="shared" si="14"/>
        <v>0</v>
      </c>
      <c r="G159" s="42">
        <f t="shared" si="14"/>
        <v>0</v>
      </c>
      <c r="H159" s="43">
        <f t="shared" si="16"/>
        <v>0</v>
      </c>
      <c r="I159" s="42">
        <f t="shared" si="15"/>
        <v>0</v>
      </c>
      <c r="J159" s="42">
        <f t="shared" si="15"/>
        <v>0</v>
      </c>
      <c r="K159" s="42">
        <f t="shared" si="15"/>
        <v>0</v>
      </c>
      <c r="L159" s="42">
        <f t="shared" si="15"/>
        <v>0</v>
      </c>
      <c r="M159" s="43">
        <f t="shared" si="17"/>
        <v>0</v>
      </c>
      <c r="N159" s="43">
        <f t="shared" si="18"/>
        <v>0</v>
      </c>
    </row>
    <row r="160" spans="1:14" ht="12.75" hidden="1" customHeight="1" outlineLevel="1">
      <c r="A160" s="12"/>
      <c r="B160" s="13"/>
      <c r="C160" s="33" t="str">
        <f>Labels!B75</f>
        <v>Customer 7</v>
      </c>
      <c r="D160" s="42">
        <f t="shared" si="14"/>
        <v>0</v>
      </c>
      <c r="E160" s="42">
        <f t="shared" si="14"/>
        <v>0</v>
      </c>
      <c r="F160" s="42">
        <f t="shared" si="14"/>
        <v>0</v>
      </c>
      <c r="G160" s="42">
        <f t="shared" si="14"/>
        <v>0</v>
      </c>
      <c r="H160" s="43">
        <f t="shared" si="16"/>
        <v>0</v>
      </c>
      <c r="I160" s="42">
        <f t="shared" si="15"/>
        <v>0</v>
      </c>
      <c r="J160" s="42">
        <f t="shared" si="15"/>
        <v>0</v>
      </c>
      <c r="K160" s="42">
        <f t="shared" si="15"/>
        <v>0</v>
      </c>
      <c r="L160" s="42">
        <f t="shared" si="15"/>
        <v>0</v>
      </c>
      <c r="M160" s="43">
        <f t="shared" si="17"/>
        <v>0</v>
      </c>
      <c r="N160" s="43">
        <f t="shared" si="18"/>
        <v>0</v>
      </c>
    </row>
    <row r="161" spans="1:14" ht="12.75" hidden="1" customHeight="1" outlineLevel="1">
      <c r="A161" s="12"/>
      <c r="B161" s="13"/>
      <c r="C161" s="33" t="str">
        <f>Labels!B76</f>
        <v>Customer 8</v>
      </c>
      <c r="D161" s="42">
        <f t="shared" si="14"/>
        <v>0</v>
      </c>
      <c r="E161" s="42">
        <f t="shared" si="14"/>
        <v>0</v>
      </c>
      <c r="F161" s="42">
        <f t="shared" si="14"/>
        <v>0</v>
      </c>
      <c r="G161" s="42">
        <f t="shared" si="14"/>
        <v>0</v>
      </c>
      <c r="H161" s="43">
        <f t="shared" si="16"/>
        <v>0</v>
      </c>
      <c r="I161" s="42">
        <f t="shared" si="15"/>
        <v>0</v>
      </c>
      <c r="J161" s="42">
        <f t="shared" si="15"/>
        <v>0</v>
      </c>
      <c r="K161" s="42">
        <f t="shared" si="15"/>
        <v>0</v>
      </c>
      <c r="L161" s="42">
        <f t="shared" si="15"/>
        <v>0</v>
      </c>
      <c r="M161" s="43">
        <f t="shared" si="17"/>
        <v>0</v>
      </c>
      <c r="N161" s="43">
        <f t="shared" si="18"/>
        <v>0</v>
      </c>
    </row>
    <row r="162" spans="1:14" ht="12.75" hidden="1" customHeight="1" outlineLevel="1">
      <c r="A162" s="12"/>
      <c r="B162" s="13"/>
      <c r="C162" s="33" t="str">
        <f>Labels!B77</f>
        <v>Customer 9</v>
      </c>
      <c r="D162" s="42">
        <f t="shared" si="14"/>
        <v>0</v>
      </c>
      <c r="E162" s="42">
        <f t="shared" si="14"/>
        <v>0</v>
      </c>
      <c r="F162" s="42">
        <f t="shared" si="14"/>
        <v>0</v>
      </c>
      <c r="G162" s="42">
        <f t="shared" si="14"/>
        <v>0</v>
      </c>
      <c r="H162" s="43">
        <f t="shared" si="16"/>
        <v>0</v>
      </c>
      <c r="I162" s="42">
        <f t="shared" si="15"/>
        <v>0</v>
      </c>
      <c r="J162" s="42">
        <f t="shared" si="15"/>
        <v>0</v>
      </c>
      <c r="K162" s="42">
        <f t="shared" si="15"/>
        <v>0</v>
      </c>
      <c r="L162" s="42">
        <f t="shared" si="15"/>
        <v>0</v>
      </c>
      <c r="M162" s="43">
        <f t="shared" si="17"/>
        <v>0</v>
      </c>
      <c r="N162" s="43">
        <f t="shared" si="18"/>
        <v>0</v>
      </c>
    </row>
    <row r="163" spans="1:14" ht="12.75" hidden="1" customHeight="1" outlineLevel="1">
      <c r="A163" s="12"/>
      <c r="B163" s="13"/>
      <c r="C163" s="33" t="str">
        <f>Labels!B78</f>
        <v>Customer 10</v>
      </c>
      <c r="D163" s="42">
        <f t="shared" si="14"/>
        <v>0</v>
      </c>
      <c r="E163" s="42">
        <f t="shared" si="14"/>
        <v>0</v>
      </c>
      <c r="F163" s="42">
        <f t="shared" si="14"/>
        <v>0</v>
      </c>
      <c r="G163" s="42">
        <f t="shared" si="14"/>
        <v>0</v>
      </c>
      <c r="H163" s="43">
        <f t="shared" si="16"/>
        <v>0</v>
      </c>
      <c r="I163" s="42">
        <f t="shared" si="15"/>
        <v>0</v>
      </c>
      <c r="J163" s="42">
        <f t="shared" si="15"/>
        <v>0</v>
      </c>
      <c r="K163" s="42">
        <f t="shared" si="15"/>
        <v>0</v>
      </c>
      <c r="L163" s="42">
        <f t="shared" si="15"/>
        <v>0</v>
      </c>
      <c r="M163" s="43">
        <f t="shared" si="17"/>
        <v>0</v>
      </c>
      <c r="N163" s="43">
        <f t="shared" si="18"/>
        <v>0</v>
      </c>
    </row>
    <row r="164" spans="1:14" ht="12.75" hidden="1" customHeight="1" outlineLevel="1">
      <c r="A164" s="12"/>
      <c r="B164" s="13" t="str">
        <f>Labels!B102</f>
        <v>Product 8</v>
      </c>
      <c r="C164" s="33" t="str">
        <f>Labels!B69</f>
        <v>Customer 1</v>
      </c>
      <c r="D164" s="42">
        <f t="shared" si="14"/>
        <v>0</v>
      </c>
      <c r="E164" s="42">
        <f t="shared" si="14"/>
        <v>0</v>
      </c>
      <c r="F164" s="42">
        <f t="shared" si="14"/>
        <v>0</v>
      </c>
      <c r="G164" s="42">
        <f t="shared" si="14"/>
        <v>0</v>
      </c>
      <c r="H164" s="43">
        <f t="shared" si="16"/>
        <v>0</v>
      </c>
      <c r="I164" s="42">
        <f t="shared" si="15"/>
        <v>0</v>
      </c>
      <c r="J164" s="42">
        <f t="shared" si="15"/>
        <v>0</v>
      </c>
      <c r="K164" s="42">
        <f t="shared" si="15"/>
        <v>0</v>
      </c>
      <c r="L164" s="42">
        <f t="shared" si="15"/>
        <v>0</v>
      </c>
      <c r="M164" s="43">
        <f t="shared" si="17"/>
        <v>0</v>
      </c>
      <c r="N164" s="43">
        <f t="shared" si="18"/>
        <v>0</v>
      </c>
    </row>
    <row r="165" spans="1:14" ht="12.75" hidden="1" customHeight="1" outlineLevel="1">
      <c r="A165" s="12"/>
      <c r="B165" s="13"/>
      <c r="C165" s="33" t="str">
        <f>Labels!B70</f>
        <v>Customer 2</v>
      </c>
      <c r="D165" s="42">
        <f t="shared" si="14"/>
        <v>0</v>
      </c>
      <c r="E165" s="42">
        <f t="shared" si="14"/>
        <v>0</v>
      </c>
      <c r="F165" s="42">
        <f t="shared" si="14"/>
        <v>0</v>
      </c>
      <c r="G165" s="42">
        <f t="shared" si="14"/>
        <v>0</v>
      </c>
      <c r="H165" s="43">
        <f t="shared" si="16"/>
        <v>0</v>
      </c>
      <c r="I165" s="42">
        <f t="shared" si="15"/>
        <v>0</v>
      </c>
      <c r="J165" s="42">
        <f t="shared" si="15"/>
        <v>0</v>
      </c>
      <c r="K165" s="42">
        <f t="shared" si="15"/>
        <v>0</v>
      </c>
      <c r="L165" s="42">
        <f t="shared" si="15"/>
        <v>0</v>
      </c>
      <c r="M165" s="43">
        <f t="shared" si="17"/>
        <v>0</v>
      </c>
      <c r="N165" s="43">
        <f t="shared" si="18"/>
        <v>0</v>
      </c>
    </row>
    <row r="166" spans="1:14" ht="12.75" hidden="1" customHeight="1" outlineLevel="1">
      <c r="A166" s="12"/>
      <c r="B166" s="13"/>
      <c r="C166" s="33" t="str">
        <f>Labels!B71</f>
        <v>Customer 3</v>
      </c>
      <c r="D166" s="42">
        <f t="shared" si="14"/>
        <v>0</v>
      </c>
      <c r="E166" s="42">
        <f t="shared" si="14"/>
        <v>0</v>
      </c>
      <c r="F166" s="42">
        <f t="shared" si="14"/>
        <v>0</v>
      </c>
      <c r="G166" s="42">
        <f t="shared" si="14"/>
        <v>0</v>
      </c>
      <c r="H166" s="43">
        <f t="shared" si="16"/>
        <v>0</v>
      </c>
      <c r="I166" s="42">
        <f t="shared" si="15"/>
        <v>0</v>
      </c>
      <c r="J166" s="42">
        <f t="shared" si="15"/>
        <v>0</v>
      </c>
      <c r="K166" s="42">
        <f t="shared" si="15"/>
        <v>0</v>
      </c>
      <c r="L166" s="42">
        <f t="shared" si="15"/>
        <v>0</v>
      </c>
      <c r="M166" s="43">
        <f t="shared" si="17"/>
        <v>0</v>
      </c>
      <c r="N166" s="43">
        <f t="shared" si="18"/>
        <v>0</v>
      </c>
    </row>
    <row r="167" spans="1:14" ht="12.75" hidden="1" customHeight="1" outlineLevel="1">
      <c r="A167" s="12"/>
      <c r="B167" s="13"/>
      <c r="C167" s="33" t="str">
        <f>Labels!B72</f>
        <v>Customer 4</v>
      </c>
      <c r="D167" s="42">
        <f t="shared" si="14"/>
        <v>0</v>
      </c>
      <c r="E167" s="42">
        <f t="shared" si="14"/>
        <v>0</v>
      </c>
      <c r="F167" s="42">
        <f t="shared" si="14"/>
        <v>0</v>
      </c>
      <c r="G167" s="42">
        <f t="shared" si="14"/>
        <v>0</v>
      </c>
      <c r="H167" s="43">
        <f t="shared" si="16"/>
        <v>0</v>
      </c>
      <c r="I167" s="42">
        <f t="shared" si="15"/>
        <v>0</v>
      </c>
      <c r="J167" s="42">
        <f t="shared" si="15"/>
        <v>0</v>
      </c>
      <c r="K167" s="42">
        <f t="shared" si="15"/>
        <v>0</v>
      </c>
      <c r="L167" s="42">
        <f t="shared" si="15"/>
        <v>0</v>
      </c>
      <c r="M167" s="43">
        <f t="shared" si="17"/>
        <v>0</v>
      </c>
      <c r="N167" s="43">
        <f t="shared" si="18"/>
        <v>0</v>
      </c>
    </row>
    <row r="168" spans="1:14" ht="12.75" hidden="1" customHeight="1" outlineLevel="1">
      <c r="A168" s="12"/>
      <c r="B168" s="13"/>
      <c r="C168" s="33" t="str">
        <f>Labels!B73</f>
        <v>Customer 5</v>
      </c>
      <c r="D168" s="42">
        <f t="shared" si="14"/>
        <v>0</v>
      </c>
      <c r="E168" s="42">
        <f t="shared" si="14"/>
        <v>0</v>
      </c>
      <c r="F168" s="42">
        <f t="shared" si="14"/>
        <v>0</v>
      </c>
      <c r="G168" s="42">
        <f t="shared" si="14"/>
        <v>0</v>
      </c>
      <c r="H168" s="43">
        <f t="shared" si="16"/>
        <v>0</v>
      </c>
      <c r="I168" s="42">
        <f t="shared" si="15"/>
        <v>0</v>
      </c>
      <c r="J168" s="42">
        <f t="shared" si="15"/>
        <v>0</v>
      </c>
      <c r="K168" s="42">
        <f t="shared" si="15"/>
        <v>0</v>
      </c>
      <c r="L168" s="42">
        <f t="shared" si="15"/>
        <v>0</v>
      </c>
      <c r="M168" s="43">
        <f t="shared" si="17"/>
        <v>0</v>
      </c>
      <c r="N168" s="43">
        <f t="shared" si="18"/>
        <v>0</v>
      </c>
    </row>
    <row r="169" spans="1:14" ht="12.75" hidden="1" customHeight="1" outlineLevel="1">
      <c r="A169" s="12"/>
      <c r="B169" s="13"/>
      <c r="C169" s="33" t="str">
        <f>Labels!B74</f>
        <v>Customer 6</v>
      </c>
      <c r="D169" s="42">
        <f t="shared" si="14"/>
        <v>0</v>
      </c>
      <c r="E169" s="42">
        <f t="shared" si="14"/>
        <v>0</v>
      </c>
      <c r="F169" s="42">
        <f t="shared" si="14"/>
        <v>0</v>
      </c>
      <c r="G169" s="42">
        <f t="shared" si="14"/>
        <v>0</v>
      </c>
      <c r="H169" s="43">
        <f t="shared" si="16"/>
        <v>0</v>
      </c>
      <c r="I169" s="42">
        <f t="shared" si="15"/>
        <v>0</v>
      </c>
      <c r="J169" s="42">
        <f t="shared" si="15"/>
        <v>0</v>
      </c>
      <c r="K169" s="42">
        <f t="shared" si="15"/>
        <v>0</v>
      </c>
      <c r="L169" s="42">
        <f t="shared" si="15"/>
        <v>0</v>
      </c>
      <c r="M169" s="43">
        <f t="shared" si="17"/>
        <v>0</v>
      </c>
      <c r="N169" s="43">
        <f t="shared" si="18"/>
        <v>0</v>
      </c>
    </row>
    <row r="170" spans="1:14" ht="12.75" hidden="1" customHeight="1" outlineLevel="1">
      <c r="A170" s="12"/>
      <c r="B170" s="13"/>
      <c r="C170" s="33" t="str">
        <f>Labels!B75</f>
        <v>Customer 7</v>
      </c>
      <c r="D170" s="42">
        <f t="shared" si="14"/>
        <v>0</v>
      </c>
      <c r="E170" s="42">
        <f t="shared" si="14"/>
        <v>0</v>
      </c>
      <c r="F170" s="42">
        <f t="shared" si="14"/>
        <v>0</v>
      </c>
      <c r="G170" s="42">
        <f t="shared" si="14"/>
        <v>0</v>
      </c>
      <c r="H170" s="43">
        <f t="shared" si="16"/>
        <v>0</v>
      </c>
      <c r="I170" s="42">
        <f t="shared" si="15"/>
        <v>0</v>
      </c>
      <c r="J170" s="42">
        <f t="shared" si="15"/>
        <v>0</v>
      </c>
      <c r="K170" s="42">
        <f t="shared" si="15"/>
        <v>0</v>
      </c>
      <c r="L170" s="42">
        <f t="shared" si="15"/>
        <v>0</v>
      </c>
      <c r="M170" s="43">
        <f t="shared" si="17"/>
        <v>0</v>
      </c>
      <c r="N170" s="43">
        <f t="shared" si="18"/>
        <v>0</v>
      </c>
    </row>
    <row r="171" spans="1:14" ht="12.75" hidden="1" customHeight="1" outlineLevel="1">
      <c r="A171" s="12"/>
      <c r="B171" s="13"/>
      <c r="C171" s="33" t="str">
        <f>Labels!B76</f>
        <v>Customer 8</v>
      </c>
      <c r="D171" s="42">
        <f t="shared" si="14"/>
        <v>0</v>
      </c>
      <c r="E171" s="42">
        <f t="shared" si="14"/>
        <v>0</v>
      </c>
      <c r="F171" s="42">
        <f t="shared" si="14"/>
        <v>0</v>
      </c>
      <c r="G171" s="42">
        <f t="shared" si="14"/>
        <v>0</v>
      </c>
      <c r="H171" s="43">
        <f t="shared" si="16"/>
        <v>0</v>
      </c>
      <c r="I171" s="42">
        <f t="shared" si="15"/>
        <v>0</v>
      </c>
      <c r="J171" s="42">
        <f t="shared" si="15"/>
        <v>0</v>
      </c>
      <c r="K171" s="42">
        <f t="shared" si="15"/>
        <v>0</v>
      </c>
      <c r="L171" s="42">
        <f t="shared" si="15"/>
        <v>0</v>
      </c>
      <c r="M171" s="43">
        <f t="shared" si="17"/>
        <v>0</v>
      </c>
      <c r="N171" s="43">
        <f t="shared" si="18"/>
        <v>0</v>
      </c>
    </row>
    <row r="172" spans="1:14" ht="12.75" hidden="1" customHeight="1" outlineLevel="1">
      <c r="A172" s="12"/>
      <c r="B172" s="13"/>
      <c r="C172" s="33" t="str">
        <f>Labels!B77</f>
        <v>Customer 9</v>
      </c>
      <c r="D172" s="42">
        <f t="shared" si="14"/>
        <v>0</v>
      </c>
      <c r="E172" s="42">
        <f t="shared" si="14"/>
        <v>0</v>
      </c>
      <c r="F172" s="42">
        <f t="shared" si="14"/>
        <v>0</v>
      </c>
      <c r="G172" s="42">
        <f t="shared" si="14"/>
        <v>0</v>
      </c>
      <c r="H172" s="43">
        <f t="shared" si="16"/>
        <v>0</v>
      </c>
      <c r="I172" s="42">
        <f t="shared" si="15"/>
        <v>0</v>
      </c>
      <c r="J172" s="42">
        <f t="shared" si="15"/>
        <v>0</v>
      </c>
      <c r="K172" s="42">
        <f t="shared" si="15"/>
        <v>0</v>
      </c>
      <c r="L172" s="42">
        <f t="shared" si="15"/>
        <v>0</v>
      </c>
      <c r="M172" s="43">
        <f t="shared" si="17"/>
        <v>0</v>
      </c>
      <c r="N172" s="43">
        <f t="shared" si="18"/>
        <v>0</v>
      </c>
    </row>
    <row r="173" spans="1:14" ht="12.75" hidden="1" customHeight="1" outlineLevel="1">
      <c r="A173" s="12"/>
      <c r="B173" s="13"/>
      <c r="C173" s="33" t="str">
        <f>Labels!B78</f>
        <v>Customer 10</v>
      </c>
      <c r="D173" s="42">
        <f t="shared" si="14"/>
        <v>0</v>
      </c>
      <c r="E173" s="42">
        <f t="shared" si="14"/>
        <v>0</v>
      </c>
      <c r="F173" s="42">
        <f t="shared" si="14"/>
        <v>0</v>
      </c>
      <c r="G173" s="42">
        <f t="shared" si="14"/>
        <v>0</v>
      </c>
      <c r="H173" s="43">
        <f t="shared" si="16"/>
        <v>0</v>
      </c>
      <c r="I173" s="42">
        <f t="shared" si="15"/>
        <v>0</v>
      </c>
      <c r="J173" s="42">
        <f t="shared" si="15"/>
        <v>0</v>
      </c>
      <c r="K173" s="42">
        <f t="shared" si="15"/>
        <v>0</v>
      </c>
      <c r="L173" s="42">
        <f t="shared" si="15"/>
        <v>0</v>
      </c>
      <c r="M173" s="43">
        <f t="shared" si="17"/>
        <v>0</v>
      </c>
      <c r="N173" s="43">
        <f t="shared" si="18"/>
        <v>0</v>
      </c>
    </row>
    <row r="174" spans="1:14" ht="12.75" hidden="1" customHeight="1" outlineLevel="1">
      <c r="A174" s="12"/>
      <c r="B174" s="13" t="str">
        <f>Labels!B103</f>
        <v>Product 9</v>
      </c>
      <c r="C174" s="33" t="str">
        <f>Labels!B69</f>
        <v>Customer 1</v>
      </c>
      <c r="D174" s="42">
        <f t="shared" ref="D174:G193" si="19">0/10/10</f>
        <v>0</v>
      </c>
      <c r="E174" s="42">
        <f t="shared" si="19"/>
        <v>0</v>
      </c>
      <c r="F174" s="42">
        <f t="shared" si="19"/>
        <v>0</v>
      </c>
      <c r="G174" s="42">
        <f t="shared" si="19"/>
        <v>0</v>
      </c>
      <c r="H174" s="43">
        <f t="shared" si="16"/>
        <v>0</v>
      </c>
      <c r="I174" s="42">
        <f t="shared" ref="I174:L193" si="20">0/10/10</f>
        <v>0</v>
      </c>
      <c r="J174" s="42">
        <f t="shared" si="20"/>
        <v>0</v>
      </c>
      <c r="K174" s="42">
        <f t="shared" si="20"/>
        <v>0</v>
      </c>
      <c r="L174" s="42">
        <f t="shared" si="20"/>
        <v>0</v>
      </c>
      <c r="M174" s="43">
        <f t="shared" si="17"/>
        <v>0</v>
      </c>
      <c r="N174" s="43">
        <f t="shared" si="18"/>
        <v>0</v>
      </c>
    </row>
    <row r="175" spans="1:14" ht="12.75" hidden="1" customHeight="1" outlineLevel="1">
      <c r="A175" s="12"/>
      <c r="B175" s="13"/>
      <c r="C175" s="33" t="str">
        <f>Labels!B70</f>
        <v>Customer 2</v>
      </c>
      <c r="D175" s="42">
        <f t="shared" si="19"/>
        <v>0</v>
      </c>
      <c r="E175" s="42">
        <f t="shared" si="19"/>
        <v>0</v>
      </c>
      <c r="F175" s="42">
        <f t="shared" si="19"/>
        <v>0</v>
      </c>
      <c r="G175" s="42">
        <f t="shared" si="19"/>
        <v>0</v>
      </c>
      <c r="H175" s="43">
        <f t="shared" si="16"/>
        <v>0</v>
      </c>
      <c r="I175" s="42">
        <f t="shared" si="20"/>
        <v>0</v>
      </c>
      <c r="J175" s="42">
        <f t="shared" si="20"/>
        <v>0</v>
      </c>
      <c r="K175" s="42">
        <f t="shared" si="20"/>
        <v>0</v>
      </c>
      <c r="L175" s="42">
        <f t="shared" si="20"/>
        <v>0</v>
      </c>
      <c r="M175" s="43">
        <f t="shared" si="17"/>
        <v>0</v>
      </c>
      <c r="N175" s="43">
        <f t="shared" si="18"/>
        <v>0</v>
      </c>
    </row>
    <row r="176" spans="1:14" ht="12.75" hidden="1" customHeight="1" outlineLevel="1">
      <c r="A176" s="12"/>
      <c r="B176" s="13"/>
      <c r="C176" s="33" t="str">
        <f>Labels!B71</f>
        <v>Customer 3</v>
      </c>
      <c r="D176" s="42">
        <f t="shared" si="19"/>
        <v>0</v>
      </c>
      <c r="E176" s="42">
        <f t="shared" si="19"/>
        <v>0</v>
      </c>
      <c r="F176" s="42">
        <f t="shared" si="19"/>
        <v>0</v>
      </c>
      <c r="G176" s="42">
        <f t="shared" si="19"/>
        <v>0</v>
      </c>
      <c r="H176" s="43">
        <f t="shared" si="16"/>
        <v>0</v>
      </c>
      <c r="I176" s="42">
        <f t="shared" si="20"/>
        <v>0</v>
      </c>
      <c r="J176" s="42">
        <f t="shared" si="20"/>
        <v>0</v>
      </c>
      <c r="K176" s="42">
        <f t="shared" si="20"/>
        <v>0</v>
      </c>
      <c r="L176" s="42">
        <f t="shared" si="20"/>
        <v>0</v>
      </c>
      <c r="M176" s="43">
        <f t="shared" si="17"/>
        <v>0</v>
      </c>
      <c r="N176" s="43">
        <f t="shared" si="18"/>
        <v>0</v>
      </c>
    </row>
    <row r="177" spans="1:14" ht="12.75" hidden="1" customHeight="1" outlineLevel="1">
      <c r="A177" s="12"/>
      <c r="B177" s="13"/>
      <c r="C177" s="33" t="str">
        <f>Labels!B72</f>
        <v>Customer 4</v>
      </c>
      <c r="D177" s="42">
        <f t="shared" si="19"/>
        <v>0</v>
      </c>
      <c r="E177" s="42">
        <f t="shared" si="19"/>
        <v>0</v>
      </c>
      <c r="F177" s="42">
        <f t="shared" si="19"/>
        <v>0</v>
      </c>
      <c r="G177" s="42">
        <f t="shared" si="19"/>
        <v>0</v>
      </c>
      <c r="H177" s="43">
        <f t="shared" si="16"/>
        <v>0</v>
      </c>
      <c r="I177" s="42">
        <f t="shared" si="20"/>
        <v>0</v>
      </c>
      <c r="J177" s="42">
        <f t="shared" si="20"/>
        <v>0</v>
      </c>
      <c r="K177" s="42">
        <f t="shared" si="20"/>
        <v>0</v>
      </c>
      <c r="L177" s="42">
        <f t="shared" si="20"/>
        <v>0</v>
      </c>
      <c r="M177" s="43">
        <f t="shared" si="17"/>
        <v>0</v>
      </c>
      <c r="N177" s="43">
        <f t="shared" si="18"/>
        <v>0</v>
      </c>
    </row>
    <row r="178" spans="1:14" ht="12.75" hidden="1" customHeight="1" outlineLevel="1">
      <c r="A178" s="12"/>
      <c r="B178" s="13"/>
      <c r="C178" s="33" t="str">
        <f>Labels!B73</f>
        <v>Customer 5</v>
      </c>
      <c r="D178" s="42">
        <f t="shared" si="19"/>
        <v>0</v>
      </c>
      <c r="E178" s="42">
        <f t="shared" si="19"/>
        <v>0</v>
      </c>
      <c r="F178" s="42">
        <f t="shared" si="19"/>
        <v>0</v>
      </c>
      <c r="G178" s="42">
        <f t="shared" si="19"/>
        <v>0</v>
      </c>
      <c r="H178" s="43">
        <f t="shared" si="16"/>
        <v>0</v>
      </c>
      <c r="I178" s="42">
        <f t="shared" si="20"/>
        <v>0</v>
      </c>
      <c r="J178" s="42">
        <f t="shared" si="20"/>
        <v>0</v>
      </c>
      <c r="K178" s="42">
        <f t="shared" si="20"/>
        <v>0</v>
      </c>
      <c r="L178" s="42">
        <f t="shared" si="20"/>
        <v>0</v>
      </c>
      <c r="M178" s="43">
        <f t="shared" si="17"/>
        <v>0</v>
      </c>
      <c r="N178" s="43">
        <f t="shared" si="18"/>
        <v>0</v>
      </c>
    </row>
    <row r="179" spans="1:14" ht="12.75" hidden="1" customHeight="1" outlineLevel="1">
      <c r="A179" s="12"/>
      <c r="B179" s="13"/>
      <c r="C179" s="33" t="str">
        <f>Labels!B74</f>
        <v>Customer 6</v>
      </c>
      <c r="D179" s="42">
        <f t="shared" si="19"/>
        <v>0</v>
      </c>
      <c r="E179" s="42">
        <f t="shared" si="19"/>
        <v>0</v>
      </c>
      <c r="F179" s="42">
        <f t="shared" si="19"/>
        <v>0</v>
      </c>
      <c r="G179" s="42">
        <f t="shared" si="19"/>
        <v>0</v>
      </c>
      <c r="H179" s="43">
        <f t="shared" si="16"/>
        <v>0</v>
      </c>
      <c r="I179" s="42">
        <f t="shared" si="20"/>
        <v>0</v>
      </c>
      <c r="J179" s="42">
        <f t="shared" si="20"/>
        <v>0</v>
      </c>
      <c r="K179" s="42">
        <f t="shared" si="20"/>
        <v>0</v>
      </c>
      <c r="L179" s="42">
        <f t="shared" si="20"/>
        <v>0</v>
      </c>
      <c r="M179" s="43">
        <f t="shared" si="17"/>
        <v>0</v>
      </c>
      <c r="N179" s="43">
        <f t="shared" si="18"/>
        <v>0</v>
      </c>
    </row>
    <row r="180" spans="1:14" ht="12.75" hidden="1" customHeight="1" outlineLevel="1">
      <c r="A180" s="12"/>
      <c r="B180" s="13"/>
      <c r="C180" s="33" t="str">
        <f>Labels!B75</f>
        <v>Customer 7</v>
      </c>
      <c r="D180" s="42">
        <f t="shared" si="19"/>
        <v>0</v>
      </c>
      <c r="E180" s="42">
        <f t="shared" si="19"/>
        <v>0</v>
      </c>
      <c r="F180" s="42">
        <f t="shared" si="19"/>
        <v>0</v>
      </c>
      <c r="G180" s="42">
        <f t="shared" si="19"/>
        <v>0</v>
      </c>
      <c r="H180" s="43">
        <f t="shared" si="16"/>
        <v>0</v>
      </c>
      <c r="I180" s="42">
        <f t="shared" si="20"/>
        <v>0</v>
      </c>
      <c r="J180" s="42">
        <f t="shared" si="20"/>
        <v>0</v>
      </c>
      <c r="K180" s="42">
        <f t="shared" si="20"/>
        <v>0</v>
      </c>
      <c r="L180" s="42">
        <f t="shared" si="20"/>
        <v>0</v>
      </c>
      <c r="M180" s="43">
        <f t="shared" si="17"/>
        <v>0</v>
      </c>
      <c r="N180" s="43">
        <f t="shared" si="18"/>
        <v>0</v>
      </c>
    </row>
    <row r="181" spans="1:14" ht="12.75" hidden="1" customHeight="1" outlineLevel="1">
      <c r="A181" s="12"/>
      <c r="B181" s="13"/>
      <c r="C181" s="33" t="str">
        <f>Labels!B76</f>
        <v>Customer 8</v>
      </c>
      <c r="D181" s="42">
        <f t="shared" si="19"/>
        <v>0</v>
      </c>
      <c r="E181" s="42">
        <f t="shared" si="19"/>
        <v>0</v>
      </c>
      <c r="F181" s="42">
        <f t="shared" si="19"/>
        <v>0</v>
      </c>
      <c r="G181" s="42">
        <f t="shared" si="19"/>
        <v>0</v>
      </c>
      <c r="H181" s="43">
        <f t="shared" si="16"/>
        <v>0</v>
      </c>
      <c r="I181" s="42">
        <f t="shared" si="20"/>
        <v>0</v>
      </c>
      <c r="J181" s="42">
        <f t="shared" si="20"/>
        <v>0</v>
      </c>
      <c r="K181" s="42">
        <f t="shared" si="20"/>
        <v>0</v>
      </c>
      <c r="L181" s="42">
        <f t="shared" si="20"/>
        <v>0</v>
      </c>
      <c r="M181" s="43">
        <f t="shared" si="17"/>
        <v>0</v>
      </c>
      <c r="N181" s="43">
        <f t="shared" si="18"/>
        <v>0</v>
      </c>
    </row>
    <row r="182" spans="1:14" ht="12.75" hidden="1" customHeight="1" outlineLevel="1">
      <c r="A182" s="12"/>
      <c r="B182" s="13"/>
      <c r="C182" s="33" t="str">
        <f>Labels!B77</f>
        <v>Customer 9</v>
      </c>
      <c r="D182" s="42">
        <f t="shared" si="19"/>
        <v>0</v>
      </c>
      <c r="E182" s="42">
        <f t="shared" si="19"/>
        <v>0</v>
      </c>
      <c r="F182" s="42">
        <f t="shared" si="19"/>
        <v>0</v>
      </c>
      <c r="G182" s="42">
        <f t="shared" si="19"/>
        <v>0</v>
      </c>
      <c r="H182" s="43">
        <f t="shared" si="16"/>
        <v>0</v>
      </c>
      <c r="I182" s="42">
        <f t="shared" si="20"/>
        <v>0</v>
      </c>
      <c r="J182" s="42">
        <f t="shared" si="20"/>
        <v>0</v>
      </c>
      <c r="K182" s="42">
        <f t="shared" si="20"/>
        <v>0</v>
      </c>
      <c r="L182" s="42">
        <f t="shared" si="20"/>
        <v>0</v>
      </c>
      <c r="M182" s="43">
        <f t="shared" si="17"/>
        <v>0</v>
      </c>
      <c r="N182" s="43">
        <f t="shared" si="18"/>
        <v>0</v>
      </c>
    </row>
    <row r="183" spans="1:14" ht="12.75" hidden="1" customHeight="1" outlineLevel="1">
      <c r="A183" s="12"/>
      <c r="B183" s="13"/>
      <c r="C183" s="33" t="str">
        <f>Labels!B78</f>
        <v>Customer 10</v>
      </c>
      <c r="D183" s="42">
        <f t="shared" si="19"/>
        <v>0</v>
      </c>
      <c r="E183" s="42">
        <f t="shared" si="19"/>
        <v>0</v>
      </c>
      <c r="F183" s="42">
        <f t="shared" si="19"/>
        <v>0</v>
      </c>
      <c r="G183" s="42">
        <f t="shared" si="19"/>
        <v>0</v>
      </c>
      <c r="H183" s="43">
        <f t="shared" si="16"/>
        <v>0</v>
      </c>
      <c r="I183" s="42">
        <f t="shared" si="20"/>
        <v>0</v>
      </c>
      <c r="J183" s="42">
        <f t="shared" si="20"/>
        <v>0</v>
      </c>
      <c r="K183" s="42">
        <f t="shared" si="20"/>
        <v>0</v>
      </c>
      <c r="L183" s="42">
        <f t="shared" si="20"/>
        <v>0</v>
      </c>
      <c r="M183" s="43">
        <f t="shared" si="17"/>
        <v>0</v>
      </c>
      <c r="N183" s="43">
        <f t="shared" si="18"/>
        <v>0</v>
      </c>
    </row>
    <row r="184" spans="1:14" ht="12.75" hidden="1" customHeight="1" outlineLevel="1">
      <c r="A184" s="12"/>
      <c r="B184" s="13" t="str">
        <f>Labels!B104</f>
        <v>Product 10</v>
      </c>
      <c r="C184" s="33" t="str">
        <f>Labels!B69</f>
        <v>Customer 1</v>
      </c>
      <c r="D184" s="42">
        <f t="shared" si="19"/>
        <v>0</v>
      </c>
      <c r="E184" s="42">
        <f t="shared" si="19"/>
        <v>0</v>
      </c>
      <c r="F184" s="42">
        <f t="shared" si="19"/>
        <v>0</v>
      </c>
      <c r="G184" s="42">
        <f t="shared" si="19"/>
        <v>0</v>
      </c>
      <c r="H184" s="43">
        <f t="shared" si="16"/>
        <v>0</v>
      </c>
      <c r="I184" s="42">
        <f t="shared" si="20"/>
        <v>0</v>
      </c>
      <c r="J184" s="42">
        <f t="shared" si="20"/>
        <v>0</v>
      </c>
      <c r="K184" s="42">
        <f t="shared" si="20"/>
        <v>0</v>
      </c>
      <c r="L184" s="42">
        <f t="shared" si="20"/>
        <v>0</v>
      </c>
      <c r="M184" s="43">
        <f t="shared" si="17"/>
        <v>0</v>
      </c>
      <c r="N184" s="43">
        <f t="shared" si="18"/>
        <v>0</v>
      </c>
    </row>
    <row r="185" spans="1:14" ht="12.75" hidden="1" customHeight="1" outlineLevel="1">
      <c r="A185" s="12"/>
      <c r="B185" s="13"/>
      <c r="C185" s="33" t="str">
        <f>Labels!B70</f>
        <v>Customer 2</v>
      </c>
      <c r="D185" s="42">
        <f t="shared" si="19"/>
        <v>0</v>
      </c>
      <c r="E185" s="42">
        <f t="shared" si="19"/>
        <v>0</v>
      </c>
      <c r="F185" s="42">
        <f t="shared" si="19"/>
        <v>0</v>
      </c>
      <c r="G185" s="42">
        <f t="shared" si="19"/>
        <v>0</v>
      </c>
      <c r="H185" s="43">
        <f t="shared" si="16"/>
        <v>0</v>
      </c>
      <c r="I185" s="42">
        <f t="shared" si="20"/>
        <v>0</v>
      </c>
      <c r="J185" s="42">
        <f t="shared" si="20"/>
        <v>0</v>
      </c>
      <c r="K185" s="42">
        <f t="shared" si="20"/>
        <v>0</v>
      </c>
      <c r="L185" s="42">
        <f t="shared" si="20"/>
        <v>0</v>
      </c>
      <c r="M185" s="43">
        <f t="shared" si="17"/>
        <v>0</v>
      </c>
      <c r="N185" s="43">
        <f t="shared" si="18"/>
        <v>0</v>
      </c>
    </row>
    <row r="186" spans="1:14" ht="12.75" hidden="1" customHeight="1" outlineLevel="1">
      <c r="A186" s="12"/>
      <c r="B186" s="13"/>
      <c r="C186" s="33" t="str">
        <f>Labels!B71</f>
        <v>Customer 3</v>
      </c>
      <c r="D186" s="42">
        <f t="shared" si="19"/>
        <v>0</v>
      </c>
      <c r="E186" s="42">
        <f t="shared" si="19"/>
        <v>0</v>
      </c>
      <c r="F186" s="42">
        <f t="shared" si="19"/>
        <v>0</v>
      </c>
      <c r="G186" s="42">
        <f t="shared" si="19"/>
        <v>0</v>
      </c>
      <c r="H186" s="43">
        <f t="shared" si="16"/>
        <v>0</v>
      </c>
      <c r="I186" s="42">
        <f t="shared" si="20"/>
        <v>0</v>
      </c>
      <c r="J186" s="42">
        <f t="shared" si="20"/>
        <v>0</v>
      </c>
      <c r="K186" s="42">
        <f t="shared" si="20"/>
        <v>0</v>
      </c>
      <c r="L186" s="42">
        <f t="shared" si="20"/>
        <v>0</v>
      </c>
      <c r="M186" s="43">
        <f t="shared" si="17"/>
        <v>0</v>
      </c>
      <c r="N186" s="43">
        <f t="shared" si="18"/>
        <v>0</v>
      </c>
    </row>
    <row r="187" spans="1:14" ht="12.75" hidden="1" customHeight="1" outlineLevel="1">
      <c r="A187" s="12"/>
      <c r="B187" s="13"/>
      <c r="C187" s="33" t="str">
        <f>Labels!B72</f>
        <v>Customer 4</v>
      </c>
      <c r="D187" s="42">
        <f t="shared" si="19"/>
        <v>0</v>
      </c>
      <c r="E187" s="42">
        <f t="shared" si="19"/>
        <v>0</v>
      </c>
      <c r="F187" s="42">
        <f t="shared" si="19"/>
        <v>0</v>
      </c>
      <c r="G187" s="42">
        <f t="shared" si="19"/>
        <v>0</v>
      </c>
      <c r="H187" s="43">
        <f t="shared" si="16"/>
        <v>0</v>
      </c>
      <c r="I187" s="42">
        <f t="shared" si="20"/>
        <v>0</v>
      </c>
      <c r="J187" s="42">
        <f t="shared" si="20"/>
        <v>0</v>
      </c>
      <c r="K187" s="42">
        <f t="shared" si="20"/>
        <v>0</v>
      </c>
      <c r="L187" s="42">
        <f t="shared" si="20"/>
        <v>0</v>
      </c>
      <c r="M187" s="43">
        <f t="shared" si="17"/>
        <v>0</v>
      </c>
      <c r="N187" s="43">
        <f t="shared" si="18"/>
        <v>0</v>
      </c>
    </row>
    <row r="188" spans="1:14" ht="12.75" hidden="1" customHeight="1" outlineLevel="1">
      <c r="A188" s="12"/>
      <c r="B188" s="13"/>
      <c r="C188" s="33" t="str">
        <f>Labels!B73</f>
        <v>Customer 5</v>
      </c>
      <c r="D188" s="42">
        <f t="shared" si="19"/>
        <v>0</v>
      </c>
      <c r="E188" s="42">
        <f t="shared" si="19"/>
        <v>0</v>
      </c>
      <c r="F188" s="42">
        <f t="shared" si="19"/>
        <v>0</v>
      </c>
      <c r="G188" s="42">
        <f t="shared" si="19"/>
        <v>0</v>
      </c>
      <c r="H188" s="43">
        <f t="shared" si="16"/>
        <v>0</v>
      </c>
      <c r="I188" s="42">
        <f t="shared" si="20"/>
        <v>0</v>
      </c>
      <c r="J188" s="42">
        <f t="shared" si="20"/>
        <v>0</v>
      </c>
      <c r="K188" s="42">
        <f t="shared" si="20"/>
        <v>0</v>
      </c>
      <c r="L188" s="42">
        <f t="shared" si="20"/>
        <v>0</v>
      </c>
      <c r="M188" s="43">
        <f t="shared" si="17"/>
        <v>0</v>
      </c>
      <c r="N188" s="43">
        <f t="shared" si="18"/>
        <v>0</v>
      </c>
    </row>
    <row r="189" spans="1:14" ht="12.75" hidden="1" customHeight="1" outlineLevel="1">
      <c r="A189" s="12"/>
      <c r="B189" s="13"/>
      <c r="C189" s="33" t="str">
        <f>Labels!B74</f>
        <v>Customer 6</v>
      </c>
      <c r="D189" s="42">
        <f t="shared" si="19"/>
        <v>0</v>
      </c>
      <c r="E189" s="42">
        <f t="shared" si="19"/>
        <v>0</v>
      </c>
      <c r="F189" s="42">
        <f t="shared" si="19"/>
        <v>0</v>
      </c>
      <c r="G189" s="42">
        <f t="shared" si="19"/>
        <v>0</v>
      </c>
      <c r="H189" s="43">
        <f t="shared" si="16"/>
        <v>0</v>
      </c>
      <c r="I189" s="42">
        <f t="shared" si="20"/>
        <v>0</v>
      </c>
      <c r="J189" s="42">
        <f t="shared" si="20"/>
        <v>0</v>
      </c>
      <c r="K189" s="42">
        <f t="shared" si="20"/>
        <v>0</v>
      </c>
      <c r="L189" s="42">
        <f t="shared" si="20"/>
        <v>0</v>
      </c>
      <c r="M189" s="43">
        <f t="shared" si="17"/>
        <v>0</v>
      </c>
      <c r="N189" s="43">
        <f t="shared" si="18"/>
        <v>0</v>
      </c>
    </row>
    <row r="190" spans="1:14" ht="12.75" hidden="1" customHeight="1" outlineLevel="1">
      <c r="A190" s="12"/>
      <c r="B190" s="13"/>
      <c r="C190" s="33" t="str">
        <f>Labels!B75</f>
        <v>Customer 7</v>
      </c>
      <c r="D190" s="42">
        <f t="shared" si="19"/>
        <v>0</v>
      </c>
      <c r="E190" s="42">
        <f t="shared" si="19"/>
        <v>0</v>
      </c>
      <c r="F190" s="42">
        <f t="shared" si="19"/>
        <v>0</v>
      </c>
      <c r="G190" s="42">
        <f t="shared" si="19"/>
        <v>0</v>
      </c>
      <c r="H190" s="43">
        <f>SUM(D190:G190)</f>
        <v>0</v>
      </c>
      <c r="I190" s="42">
        <f t="shared" si="20"/>
        <v>0</v>
      </c>
      <c r="J190" s="42">
        <f t="shared" si="20"/>
        <v>0</v>
      </c>
      <c r="K190" s="42">
        <f t="shared" si="20"/>
        <v>0</v>
      </c>
      <c r="L190" s="42">
        <f t="shared" si="20"/>
        <v>0</v>
      </c>
      <c r="M190" s="43">
        <f>SUM(I190:L190)</f>
        <v>0</v>
      </c>
      <c r="N190" s="43">
        <f t="shared" si="18"/>
        <v>0</v>
      </c>
    </row>
    <row r="191" spans="1:14" ht="12.75" hidden="1" customHeight="1" outlineLevel="1">
      <c r="A191" s="12"/>
      <c r="B191" s="13"/>
      <c r="C191" s="33" t="str">
        <f>Labels!B76</f>
        <v>Customer 8</v>
      </c>
      <c r="D191" s="42">
        <f t="shared" si="19"/>
        <v>0</v>
      </c>
      <c r="E191" s="42">
        <f t="shared" si="19"/>
        <v>0</v>
      </c>
      <c r="F191" s="42">
        <f t="shared" si="19"/>
        <v>0</v>
      </c>
      <c r="G191" s="42">
        <f t="shared" si="19"/>
        <v>0</v>
      </c>
      <c r="H191" s="43">
        <f>SUM(D191:G191)</f>
        <v>0</v>
      </c>
      <c r="I191" s="42">
        <f t="shared" si="20"/>
        <v>0</v>
      </c>
      <c r="J191" s="42">
        <f t="shared" si="20"/>
        <v>0</v>
      </c>
      <c r="K191" s="42">
        <f t="shared" si="20"/>
        <v>0</v>
      </c>
      <c r="L191" s="42">
        <f t="shared" si="20"/>
        <v>0</v>
      </c>
      <c r="M191" s="43">
        <f>SUM(I191:L191)</f>
        <v>0</v>
      </c>
      <c r="N191" s="43">
        <f t="shared" si="18"/>
        <v>0</v>
      </c>
    </row>
    <row r="192" spans="1:14" ht="12.75" hidden="1" customHeight="1" outlineLevel="1">
      <c r="A192" s="12"/>
      <c r="B192" s="13"/>
      <c r="C192" s="33" t="str">
        <f>Labels!B77</f>
        <v>Customer 9</v>
      </c>
      <c r="D192" s="42">
        <f t="shared" si="19"/>
        <v>0</v>
      </c>
      <c r="E192" s="42">
        <f t="shared" si="19"/>
        <v>0</v>
      </c>
      <c r="F192" s="42">
        <f t="shared" si="19"/>
        <v>0</v>
      </c>
      <c r="G192" s="42">
        <f t="shared" si="19"/>
        <v>0</v>
      </c>
      <c r="H192" s="43">
        <f>SUM(D192:G192)</f>
        <v>0</v>
      </c>
      <c r="I192" s="42">
        <f t="shared" si="20"/>
        <v>0</v>
      </c>
      <c r="J192" s="42">
        <f t="shared" si="20"/>
        <v>0</v>
      </c>
      <c r="K192" s="42">
        <f t="shared" si="20"/>
        <v>0</v>
      </c>
      <c r="L192" s="42">
        <f t="shared" si="20"/>
        <v>0</v>
      </c>
      <c r="M192" s="43">
        <f>SUM(I192:L192)</f>
        <v>0</v>
      </c>
      <c r="N192" s="43">
        <f t="shared" si="18"/>
        <v>0</v>
      </c>
    </row>
    <row r="193" spans="1:14" ht="12.75" hidden="1" customHeight="1" outlineLevel="1">
      <c r="A193" s="20"/>
      <c r="B193" s="24"/>
      <c r="C193" s="36" t="str">
        <f>Labels!B78</f>
        <v>Customer 10</v>
      </c>
      <c r="D193" s="44">
        <f t="shared" si="19"/>
        <v>0</v>
      </c>
      <c r="E193" s="44">
        <f t="shared" si="19"/>
        <v>0</v>
      </c>
      <c r="F193" s="44">
        <f t="shared" si="19"/>
        <v>0</v>
      </c>
      <c r="G193" s="44">
        <f t="shared" si="19"/>
        <v>0</v>
      </c>
      <c r="H193" s="45">
        <f>SUM(D193:G193)</f>
        <v>0</v>
      </c>
      <c r="I193" s="44">
        <f t="shared" si="20"/>
        <v>0</v>
      </c>
      <c r="J193" s="44">
        <f t="shared" si="20"/>
        <v>0</v>
      </c>
      <c r="K193" s="44">
        <f t="shared" si="20"/>
        <v>0</v>
      </c>
      <c r="L193" s="44">
        <f t="shared" si="20"/>
        <v>0</v>
      </c>
      <c r="M193" s="45">
        <f>SUM(I193:L193)</f>
        <v>0</v>
      </c>
      <c r="N193" s="45">
        <f t="shared" si="18"/>
        <v>0</v>
      </c>
    </row>
    <row r="194" spans="1:14" ht="12.75" hidden="1" customHeight="1" outlineLevel="1">
      <c r="A194" s="167" t="str">
        <f>"Subtotal are removed to facilitate entering data from a database"</f>
        <v>Subtotal are removed to facilitate entering data from a database</v>
      </c>
      <c r="B194" s="167"/>
      <c r="C194" s="167"/>
      <c r="D194" s="167"/>
      <c r="E194" s="167"/>
      <c r="F194" s="167"/>
      <c r="G194" s="167"/>
    </row>
    <row r="195" spans="1:14" ht="12.75" hidden="1" customHeight="1" outlineLevel="1"/>
    <row r="196" spans="1:14" ht="12.75" hidden="1" customHeight="1" outlineLevel="1" collapsed="1"/>
    <row r="197" spans="1:14" ht="12.75" customHeight="1" collapsed="1"/>
    <row r="198" spans="1:14" ht="12.75" customHeight="1" collapsed="1">
      <c r="A198" s="2" t="str">
        <f>"Gross Margin"</f>
        <v>Gross Margin</v>
      </c>
    </row>
    <row r="199" spans="1:14" ht="12.75" hidden="1" customHeight="1" outlineLevel="1">
      <c r="A199" s="1" t="str">
        <f>" "</f>
        <v xml:space="preserve"> </v>
      </c>
    </row>
    <row r="200" spans="1:14" ht="12.75" hidden="1" customHeight="1" outlineLevel="1">
      <c r="D200" s="27" t="str">
        <f>"Q1 FY2009"</f>
        <v>Q1 FY2009</v>
      </c>
      <c r="E200" s="28" t="str">
        <f>"Q2 FY2009"</f>
        <v>Q2 FY2009</v>
      </c>
      <c r="F200" s="28" t="str">
        <f>"Q3 FY2009"</f>
        <v>Q3 FY2009</v>
      </c>
      <c r="G200" s="28" t="str">
        <f>"Q4 FY2009"</f>
        <v>Q4 FY2009</v>
      </c>
      <c r="H200" s="39" t="str">
        <f>"FY2009"</f>
        <v>FY2009</v>
      </c>
      <c r="I200" s="28" t="str">
        <f>"Q1 FY2010"</f>
        <v>Q1 FY2010</v>
      </c>
      <c r="J200" s="28" t="str">
        <f>"Q2 FY2010"</f>
        <v>Q2 FY2010</v>
      </c>
      <c r="K200" s="28" t="str">
        <f>"Q3 FY2010"</f>
        <v>Q3 FY2010</v>
      </c>
      <c r="L200" s="28" t="str">
        <f>"Q4 FY2010"</f>
        <v>Q4 FY2010</v>
      </c>
      <c r="M200" s="39" t="str">
        <f>"FY2010"</f>
        <v>FY2010</v>
      </c>
      <c r="N200" s="39" t="s">
        <v>1646</v>
      </c>
    </row>
    <row r="201" spans="1:14" ht="12.75" hidden="1" customHeight="1" outlineLevel="1">
      <c r="A201" s="7" t="str">
        <f>Labels!B18</f>
        <v>Gross Margin %</v>
      </c>
      <c r="B201" s="8" t="str">
        <f>Labels!B95</f>
        <v>Product 1</v>
      </c>
      <c r="C201" s="30" t="str">
        <f>Labels!B69</f>
        <v>Customer 1</v>
      </c>
      <c r="D201" s="46">
        <f>1</f>
        <v>1</v>
      </c>
      <c r="E201" s="46">
        <f t="shared" ref="E201:G220" si="21">D201</f>
        <v>1</v>
      </c>
      <c r="F201" s="46">
        <f t="shared" si="21"/>
        <v>1</v>
      </c>
      <c r="G201" s="46">
        <f t="shared" si="21"/>
        <v>1</v>
      </c>
      <c r="H201" s="47">
        <f t="shared" ref="H201:H232" si="22">AVERAGE(D201:G201)</f>
        <v>1</v>
      </c>
      <c r="I201" s="46">
        <f t="shared" ref="I201:I232" si="23">G201</f>
        <v>1</v>
      </c>
      <c r="J201" s="46">
        <f t="shared" ref="J201:L220" si="24">I201</f>
        <v>1</v>
      </c>
      <c r="K201" s="46">
        <f t="shared" si="24"/>
        <v>1</v>
      </c>
      <c r="L201" s="46">
        <f t="shared" si="24"/>
        <v>1</v>
      </c>
      <c r="M201" s="47">
        <f t="shared" ref="M201:M232" si="25">AVERAGE(I201:L201)</f>
        <v>1</v>
      </c>
      <c r="N201" s="47">
        <f t="shared" ref="N201:N232" si="26">AVERAGE(D201:G201,I201:L201)</f>
        <v>1</v>
      </c>
    </row>
    <row r="202" spans="1:14" ht="12.75" hidden="1" customHeight="1" outlineLevel="1">
      <c r="A202" s="12"/>
      <c r="B202" s="13"/>
      <c r="C202" s="33" t="str">
        <f>Labels!B70</f>
        <v>Customer 2</v>
      </c>
      <c r="D202" s="48">
        <f>1</f>
        <v>1</v>
      </c>
      <c r="E202" s="48">
        <f t="shared" si="21"/>
        <v>1</v>
      </c>
      <c r="F202" s="48">
        <f t="shared" si="21"/>
        <v>1</v>
      </c>
      <c r="G202" s="48">
        <f t="shared" si="21"/>
        <v>1</v>
      </c>
      <c r="H202" s="49">
        <f t="shared" si="22"/>
        <v>1</v>
      </c>
      <c r="I202" s="48">
        <f t="shared" si="23"/>
        <v>1</v>
      </c>
      <c r="J202" s="48">
        <f t="shared" si="24"/>
        <v>1</v>
      </c>
      <c r="K202" s="48">
        <f t="shared" si="24"/>
        <v>1</v>
      </c>
      <c r="L202" s="48">
        <f t="shared" si="24"/>
        <v>1</v>
      </c>
      <c r="M202" s="49">
        <f t="shared" si="25"/>
        <v>1</v>
      </c>
      <c r="N202" s="49">
        <f t="shared" si="26"/>
        <v>1</v>
      </c>
    </row>
    <row r="203" spans="1:14" ht="12.75" hidden="1" customHeight="1" outlineLevel="1">
      <c r="A203" s="12"/>
      <c r="B203" s="13"/>
      <c r="C203" s="33" t="str">
        <f>Labels!B71</f>
        <v>Customer 3</v>
      </c>
      <c r="D203" s="48">
        <f>1</f>
        <v>1</v>
      </c>
      <c r="E203" s="48">
        <f t="shared" si="21"/>
        <v>1</v>
      </c>
      <c r="F203" s="48">
        <f t="shared" si="21"/>
        <v>1</v>
      </c>
      <c r="G203" s="48">
        <f t="shared" si="21"/>
        <v>1</v>
      </c>
      <c r="H203" s="49">
        <f t="shared" si="22"/>
        <v>1</v>
      </c>
      <c r="I203" s="48">
        <f t="shared" si="23"/>
        <v>1</v>
      </c>
      <c r="J203" s="48">
        <f t="shared" si="24"/>
        <v>1</v>
      </c>
      <c r="K203" s="48">
        <f t="shared" si="24"/>
        <v>1</v>
      </c>
      <c r="L203" s="48">
        <f t="shared" si="24"/>
        <v>1</v>
      </c>
      <c r="M203" s="49">
        <f t="shared" si="25"/>
        <v>1</v>
      </c>
      <c r="N203" s="49">
        <f t="shared" si="26"/>
        <v>1</v>
      </c>
    </row>
    <row r="204" spans="1:14" ht="12.75" hidden="1" customHeight="1" outlineLevel="1">
      <c r="A204" s="12"/>
      <c r="B204" s="13"/>
      <c r="C204" s="33" t="str">
        <f>Labels!B72</f>
        <v>Customer 4</v>
      </c>
      <c r="D204" s="48">
        <f>1</f>
        <v>1</v>
      </c>
      <c r="E204" s="48">
        <f t="shared" si="21"/>
        <v>1</v>
      </c>
      <c r="F204" s="48">
        <f t="shared" si="21"/>
        <v>1</v>
      </c>
      <c r="G204" s="48">
        <f t="shared" si="21"/>
        <v>1</v>
      </c>
      <c r="H204" s="49">
        <f t="shared" si="22"/>
        <v>1</v>
      </c>
      <c r="I204" s="48">
        <f t="shared" si="23"/>
        <v>1</v>
      </c>
      <c r="J204" s="48">
        <f t="shared" si="24"/>
        <v>1</v>
      </c>
      <c r="K204" s="48">
        <f t="shared" si="24"/>
        <v>1</v>
      </c>
      <c r="L204" s="48">
        <f t="shared" si="24"/>
        <v>1</v>
      </c>
      <c r="M204" s="49">
        <f t="shared" si="25"/>
        <v>1</v>
      </c>
      <c r="N204" s="49">
        <f t="shared" si="26"/>
        <v>1</v>
      </c>
    </row>
    <row r="205" spans="1:14" ht="12.75" hidden="1" customHeight="1" outlineLevel="1">
      <c r="A205" s="12"/>
      <c r="B205" s="13"/>
      <c r="C205" s="33" t="str">
        <f>Labels!B73</f>
        <v>Customer 5</v>
      </c>
      <c r="D205" s="48">
        <f>1</f>
        <v>1</v>
      </c>
      <c r="E205" s="48">
        <f t="shared" si="21"/>
        <v>1</v>
      </c>
      <c r="F205" s="48">
        <f t="shared" si="21"/>
        <v>1</v>
      </c>
      <c r="G205" s="48">
        <f t="shared" si="21"/>
        <v>1</v>
      </c>
      <c r="H205" s="49">
        <f t="shared" si="22"/>
        <v>1</v>
      </c>
      <c r="I205" s="48">
        <f t="shared" si="23"/>
        <v>1</v>
      </c>
      <c r="J205" s="48">
        <f t="shared" si="24"/>
        <v>1</v>
      </c>
      <c r="K205" s="48">
        <f t="shared" si="24"/>
        <v>1</v>
      </c>
      <c r="L205" s="48">
        <f t="shared" si="24"/>
        <v>1</v>
      </c>
      <c r="M205" s="49">
        <f t="shared" si="25"/>
        <v>1</v>
      </c>
      <c r="N205" s="49">
        <f t="shared" si="26"/>
        <v>1</v>
      </c>
    </row>
    <row r="206" spans="1:14" ht="12.75" hidden="1" customHeight="1" outlineLevel="1">
      <c r="A206" s="12"/>
      <c r="B206" s="13"/>
      <c r="C206" s="33" t="str">
        <f>Labels!B74</f>
        <v>Customer 6</v>
      </c>
      <c r="D206" s="48">
        <f>1</f>
        <v>1</v>
      </c>
      <c r="E206" s="48">
        <f t="shared" si="21"/>
        <v>1</v>
      </c>
      <c r="F206" s="48">
        <f t="shared" si="21"/>
        <v>1</v>
      </c>
      <c r="G206" s="48">
        <f t="shared" si="21"/>
        <v>1</v>
      </c>
      <c r="H206" s="49">
        <f t="shared" si="22"/>
        <v>1</v>
      </c>
      <c r="I206" s="48">
        <f t="shared" si="23"/>
        <v>1</v>
      </c>
      <c r="J206" s="48">
        <f t="shared" si="24"/>
        <v>1</v>
      </c>
      <c r="K206" s="48">
        <f t="shared" si="24"/>
        <v>1</v>
      </c>
      <c r="L206" s="48">
        <f t="shared" si="24"/>
        <v>1</v>
      </c>
      <c r="M206" s="49">
        <f t="shared" si="25"/>
        <v>1</v>
      </c>
      <c r="N206" s="49">
        <f t="shared" si="26"/>
        <v>1</v>
      </c>
    </row>
    <row r="207" spans="1:14" ht="12.75" hidden="1" customHeight="1" outlineLevel="1">
      <c r="A207" s="12"/>
      <c r="B207" s="13"/>
      <c r="C207" s="33" t="str">
        <f>Labels!B75</f>
        <v>Customer 7</v>
      </c>
      <c r="D207" s="48">
        <f>1</f>
        <v>1</v>
      </c>
      <c r="E207" s="48">
        <f t="shared" si="21"/>
        <v>1</v>
      </c>
      <c r="F207" s="48">
        <f t="shared" si="21"/>
        <v>1</v>
      </c>
      <c r="G207" s="48">
        <f t="shared" si="21"/>
        <v>1</v>
      </c>
      <c r="H207" s="49">
        <f t="shared" si="22"/>
        <v>1</v>
      </c>
      <c r="I207" s="48">
        <f t="shared" si="23"/>
        <v>1</v>
      </c>
      <c r="J207" s="48">
        <f t="shared" si="24"/>
        <v>1</v>
      </c>
      <c r="K207" s="48">
        <f t="shared" si="24"/>
        <v>1</v>
      </c>
      <c r="L207" s="48">
        <f t="shared" si="24"/>
        <v>1</v>
      </c>
      <c r="M207" s="49">
        <f t="shared" si="25"/>
        <v>1</v>
      </c>
      <c r="N207" s="49">
        <f t="shared" si="26"/>
        <v>1</v>
      </c>
    </row>
    <row r="208" spans="1:14" ht="12.75" hidden="1" customHeight="1" outlineLevel="1">
      <c r="A208" s="12"/>
      <c r="B208" s="13"/>
      <c r="C208" s="33" t="str">
        <f>Labels!B76</f>
        <v>Customer 8</v>
      </c>
      <c r="D208" s="48">
        <f>1</f>
        <v>1</v>
      </c>
      <c r="E208" s="48">
        <f t="shared" si="21"/>
        <v>1</v>
      </c>
      <c r="F208" s="48">
        <f t="shared" si="21"/>
        <v>1</v>
      </c>
      <c r="G208" s="48">
        <f t="shared" si="21"/>
        <v>1</v>
      </c>
      <c r="H208" s="49">
        <f t="shared" si="22"/>
        <v>1</v>
      </c>
      <c r="I208" s="48">
        <f t="shared" si="23"/>
        <v>1</v>
      </c>
      <c r="J208" s="48">
        <f t="shared" si="24"/>
        <v>1</v>
      </c>
      <c r="K208" s="48">
        <f t="shared" si="24"/>
        <v>1</v>
      </c>
      <c r="L208" s="48">
        <f t="shared" si="24"/>
        <v>1</v>
      </c>
      <c r="M208" s="49">
        <f t="shared" si="25"/>
        <v>1</v>
      </c>
      <c r="N208" s="49">
        <f t="shared" si="26"/>
        <v>1</v>
      </c>
    </row>
    <row r="209" spans="1:14" ht="12.75" hidden="1" customHeight="1" outlineLevel="1">
      <c r="A209" s="12"/>
      <c r="B209" s="13"/>
      <c r="C209" s="33" t="str">
        <f>Labels!B77</f>
        <v>Customer 9</v>
      </c>
      <c r="D209" s="48">
        <f>1</f>
        <v>1</v>
      </c>
      <c r="E209" s="48">
        <f t="shared" si="21"/>
        <v>1</v>
      </c>
      <c r="F209" s="48">
        <f t="shared" si="21"/>
        <v>1</v>
      </c>
      <c r="G209" s="48">
        <f t="shared" si="21"/>
        <v>1</v>
      </c>
      <c r="H209" s="49">
        <f t="shared" si="22"/>
        <v>1</v>
      </c>
      <c r="I209" s="48">
        <f t="shared" si="23"/>
        <v>1</v>
      </c>
      <c r="J209" s="48">
        <f t="shared" si="24"/>
        <v>1</v>
      </c>
      <c r="K209" s="48">
        <f t="shared" si="24"/>
        <v>1</v>
      </c>
      <c r="L209" s="48">
        <f t="shared" si="24"/>
        <v>1</v>
      </c>
      <c r="M209" s="49">
        <f t="shared" si="25"/>
        <v>1</v>
      </c>
      <c r="N209" s="49">
        <f t="shared" si="26"/>
        <v>1</v>
      </c>
    </row>
    <row r="210" spans="1:14" ht="12.75" hidden="1" customHeight="1" outlineLevel="1">
      <c r="A210" s="12"/>
      <c r="B210" s="13"/>
      <c r="C210" s="33" t="str">
        <f>Labels!B78</f>
        <v>Customer 10</v>
      </c>
      <c r="D210" s="48">
        <f>1</f>
        <v>1</v>
      </c>
      <c r="E210" s="48">
        <f t="shared" si="21"/>
        <v>1</v>
      </c>
      <c r="F210" s="48">
        <f t="shared" si="21"/>
        <v>1</v>
      </c>
      <c r="G210" s="48">
        <f t="shared" si="21"/>
        <v>1</v>
      </c>
      <c r="H210" s="49">
        <f t="shared" si="22"/>
        <v>1</v>
      </c>
      <c r="I210" s="48">
        <f t="shared" si="23"/>
        <v>1</v>
      </c>
      <c r="J210" s="48">
        <f t="shared" si="24"/>
        <v>1</v>
      </c>
      <c r="K210" s="48">
        <f t="shared" si="24"/>
        <v>1</v>
      </c>
      <c r="L210" s="48">
        <f t="shared" si="24"/>
        <v>1</v>
      </c>
      <c r="M210" s="49">
        <f t="shared" si="25"/>
        <v>1</v>
      </c>
      <c r="N210" s="49">
        <f t="shared" si="26"/>
        <v>1</v>
      </c>
    </row>
    <row r="211" spans="1:14" ht="12.75" hidden="1" customHeight="1" outlineLevel="1">
      <c r="A211" s="12"/>
      <c r="B211" s="13" t="str">
        <f>Labels!B96</f>
        <v>Product 2</v>
      </c>
      <c r="C211" s="33" t="str">
        <f>Labels!B69</f>
        <v>Customer 1</v>
      </c>
      <c r="D211" s="48">
        <f>1</f>
        <v>1</v>
      </c>
      <c r="E211" s="48">
        <f t="shared" si="21"/>
        <v>1</v>
      </c>
      <c r="F211" s="48">
        <f t="shared" si="21"/>
        <v>1</v>
      </c>
      <c r="G211" s="48">
        <f t="shared" si="21"/>
        <v>1</v>
      </c>
      <c r="H211" s="49">
        <f t="shared" si="22"/>
        <v>1</v>
      </c>
      <c r="I211" s="48">
        <f t="shared" si="23"/>
        <v>1</v>
      </c>
      <c r="J211" s="48">
        <f t="shared" si="24"/>
        <v>1</v>
      </c>
      <c r="K211" s="48">
        <f t="shared" si="24"/>
        <v>1</v>
      </c>
      <c r="L211" s="48">
        <f t="shared" si="24"/>
        <v>1</v>
      </c>
      <c r="M211" s="49">
        <f t="shared" si="25"/>
        <v>1</v>
      </c>
      <c r="N211" s="49">
        <f t="shared" si="26"/>
        <v>1</v>
      </c>
    </row>
    <row r="212" spans="1:14" ht="12.75" hidden="1" customHeight="1" outlineLevel="1">
      <c r="A212" s="12"/>
      <c r="B212" s="13"/>
      <c r="C212" s="33" t="str">
        <f>Labels!B70</f>
        <v>Customer 2</v>
      </c>
      <c r="D212" s="48">
        <f>1</f>
        <v>1</v>
      </c>
      <c r="E212" s="48">
        <f t="shared" si="21"/>
        <v>1</v>
      </c>
      <c r="F212" s="48">
        <f t="shared" si="21"/>
        <v>1</v>
      </c>
      <c r="G212" s="48">
        <f t="shared" si="21"/>
        <v>1</v>
      </c>
      <c r="H212" s="49">
        <f t="shared" si="22"/>
        <v>1</v>
      </c>
      <c r="I212" s="48">
        <f t="shared" si="23"/>
        <v>1</v>
      </c>
      <c r="J212" s="48">
        <f t="shared" si="24"/>
        <v>1</v>
      </c>
      <c r="K212" s="48">
        <f t="shared" si="24"/>
        <v>1</v>
      </c>
      <c r="L212" s="48">
        <f t="shared" si="24"/>
        <v>1</v>
      </c>
      <c r="M212" s="49">
        <f t="shared" si="25"/>
        <v>1</v>
      </c>
      <c r="N212" s="49">
        <f t="shared" si="26"/>
        <v>1</v>
      </c>
    </row>
    <row r="213" spans="1:14" ht="12.75" hidden="1" customHeight="1" outlineLevel="1">
      <c r="A213" s="12"/>
      <c r="B213" s="13"/>
      <c r="C213" s="33" t="str">
        <f>Labels!B71</f>
        <v>Customer 3</v>
      </c>
      <c r="D213" s="48">
        <f>1</f>
        <v>1</v>
      </c>
      <c r="E213" s="48">
        <f t="shared" si="21"/>
        <v>1</v>
      </c>
      <c r="F213" s="48">
        <f t="shared" si="21"/>
        <v>1</v>
      </c>
      <c r="G213" s="48">
        <f t="shared" si="21"/>
        <v>1</v>
      </c>
      <c r="H213" s="49">
        <f t="shared" si="22"/>
        <v>1</v>
      </c>
      <c r="I213" s="48">
        <f t="shared" si="23"/>
        <v>1</v>
      </c>
      <c r="J213" s="48">
        <f t="shared" si="24"/>
        <v>1</v>
      </c>
      <c r="K213" s="48">
        <f t="shared" si="24"/>
        <v>1</v>
      </c>
      <c r="L213" s="48">
        <f t="shared" si="24"/>
        <v>1</v>
      </c>
      <c r="M213" s="49">
        <f t="shared" si="25"/>
        <v>1</v>
      </c>
      <c r="N213" s="49">
        <f t="shared" si="26"/>
        <v>1</v>
      </c>
    </row>
    <row r="214" spans="1:14" ht="12.75" hidden="1" customHeight="1" outlineLevel="1">
      <c r="A214" s="12"/>
      <c r="B214" s="13"/>
      <c r="C214" s="33" t="str">
        <f>Labels!B72</f>
        <v>Customer 4</v>
      </c>
      <c r="D214" s="48">
        <f>1</f>
        <v>1</v>
      </c>
      <c r="E214" s="48">
        <f t="shared" si="21"/>
        <v>1</v>
      </c>
      <c r="F214" s="48">
        <f t="shared" si="21"/>
        <v>1</v>
      </c>
      <c r="G214" s="48">
        <f t="shared" si="21"/>
        <v>1</v>
      </c>
      <c r="H214" s="49">
        <f t="shared" si="22"/>
        <v>1</v>
      </c>
      <c r="I214" s="48">
        <f t="shared" si="23"/>
        <v>1</v>
      </c>
      <c r="J214" s="48">
        <f t="shared" si="24"/>
        <v>1</v>
      </c>
      <c r="K214" s="48">
        <f t="shared" si="24"/>
        <v>1</v>
      </c>
      <c r="L214" s="48">
        <f t="shared" si="24"/>
        <v>1</v>
      </c>
      <c r="M214" s="49">
        <f t="shared" si="25"/>
        <v>1</v>
      </c>
      <c r="N214" s="49">
        <f t="shared" si="26"/>
        <v>1</v>
      </c>
    </row>
    <row r="215" spans="1:14" ht="12.75" hidden="1" customHeight="1" outlineLevel="1">
      <c r="A215" s="12"/>
      <c r="B215" s="13"/>
      <c r="C215" s="33" t="str">
        <f>Labels!B73</f>
        <v>Customer 5</v>
      </c>
      <c r="D215" s="48">
        <f>1</f>
        <v>1</v>
      </c>
      <c r="E215" s="48">
        <f t="shared" si="21"/>
        <v>1</v>
      </c>
      <c r="F215" s="48">
        <f t="shared" si="21"/>
        <v>1</v>
      </c>
      <c r="G215" s="48">
        <f t="shared" si="21"/>
        <v>1</v>
      </c>
      <c r="H215" s="49">
        <f t="shared" si="22"/>
        <v>1</v>
      </c>
      <c r="I215" s="48">
        <f t="shared" si="23"/>
        <v>1</v>
      </c>
      <c r="J215" s="48">
        <f t="shared" si="24"/>
        <v>1</v>
      </c>
      <c r="K215" s="48">
        <f t="shared" si="24"/>
        <v>1</v>
      </c>
      <c r="L215" s="48">
        <f t="shared" si="24"/>
        <v>1</v>
      </c>
      <c r="M215" s="49">
        <f t="shared" si="25"/>
        <v>1</v>
      </c>
      <c r="N215" s="49">
        <f t="shared" si="26"/>
        <v>1</v>
      </c>
    </row>
    <row r="216" spans="1:14" ht="12.75" hidden="1" customHeight="1" outlineLevel="1">
      <c r="A216" s="12"/>
      <c r="B216" s="13"/>
      <c r="C216" s="33" t="str">
        <f>Labels!B74</f>
        <v>Customer 6</v>
      </c>
      <c r="D216" s="48">
        <f>1</f>
        <v>1</v>
      </c>
      <c r="E216" s="48">
        <f t="shared" si="21"/>
        <v>1</v>
      </c>
      <c r="F216" s="48">
        <f t="shared" si="21"/>
        <v>1</v>
      </c>
      <c r="G216" s="48">
        <f t="shared" si="21"/>
        <v>1</v>
      </c>
      <c r="H216" s="49">
        <f t="shared" si="22"/>
        <v>1</v>
      </c>
      <c r="I216" s="48">
        <f t="shared" si="23"/>
        <v>1</v>
      </c>
      <c r="J216" s="48">
        <f t="shared" si="24"/>
        <v>1</v>
      </c>
      <c r="K216" s="48">
        <f t="shared" si="24"/>
        <v>1</v>
      </c>
      <c r="L216" s="48">
        <f t="shared" si="24"/>
        <v>1</v>
      </c>
      <c r="M216" s="49">
        <f t="shared" si="25"/>
        <v>1</v>
      </c>
      <c r="N216" s="49">
        <f t="shared" si="26"/>
        <v>1</v>
      </c>
    </row>
    <row r="217" spans="1:14" ht="12.75" hidden="1" customHeight="1" outlineLevel="1">
      <c r="A217" s="12"/>
      <c r="B217" s="13"/>
      <c r="C217" s="33" t="str">
        <f>Labels!B75</f>
        <v>Customer 7</v>
      </c>
      <c r="D217" s="48">
        <f>1</f>
        <v>1</v>
      </c>
      <c r="E217" s="48">
        <f t="shared" si="21"/>
        <v>1</v>
      </c>
      <c r="F217" s="48">
        <f t="shared" si="21"/>
        <v>1</v>
      </c>
      <c r="G217" s="48">
        <f t="shared" si="21"/>
        <v>1</v>
      </c>
      <c r="H217" s="49">
        <f t="shared" si="22"/>
        <v>1</v>
      </c>
      <c r="I217" s="48">
        <f t="shared" si="23"/>
        <v>1</v>
      </c>
      <c r="J217" s="48">
        <f t="shared" si="24"/>
        <v>1</v>
      </c>
      <c r="K217" s="48">
        <f t="shared" si="24"/>
        <v>1</v>
      </c>
      <c r="L217" s="48">
        <f t="shared" si="24"/>
        <v>1</v>
      </c>
      <c r="M217" s="49">
        <f t="shared" si="25"/>
        <v>1</v>
      </c>
      <c r="N217" s="49">
        <f t="shared" si="26"/>
        <v>1</v>
      </c>
    </row>
    <row r="218" spans="1:14" ht="12.75" hidden="1" customHeight="1" outlineLevel="1">
      <c r="A218" s="12"/>
      <c r="B218" s="13"/>
      <c r="C218" s="33" t="str">
        <f>Labels!B76</f>
        <v>Customer 8</v>
      </c>
      <c r="D218" s="48">
        <f>1</f>
        <v>1</v>
      </c>
      <c r="E218" s="48">
        <f t="shared" si="21"/>
        <v>1</v>
      </c>
      <c r="F218" s="48">
        <f t="shared" si="21"/>
        <v>1</v>
      </c>
      <c r="G218" s="48">
        <f t="shared" si="21"/>
        <v>1</v>
      </c>
      <c r="H218" s="49">
        <f t="shared" si="22"/>
        <v>1</v>
      </c>
      <c r="I218" s="48">
        <f t="shared" si="23"/>
        <v>1</v>
      </c>
      <c r="J218" s="48">
        <f t="shared" si="24"/>
        <v>1</v>
      </c>
      <c r="K218" s="48">
        <f t="shared" si="24"/>
        <v>1</v>
      </c>
      <c r="L218" s="48">
        <f t="shared" si="24"/>
        <v>1</v>
      </c>
      <c r="M218" s="49">
        <f t="shared" si="25"/>
        <v>1</v>
      </c>
      <c r="N218" s="49">
        <f t="shared" si="26"/>
        <v>1</v>
      </c>
    </row>
    <row r="219" spans="1:14" ht="12.75" hidden="1" customHeight="1" outlineLevel="1">
      <c r="A219" s="12"/>
      <c r="B219" s="13"/>
      <c r="C219" s="33" t="str">
        <f>Labels!B77</f>
        <v>Customer 9</v>
      </c>
      <c r="D219" s="48">
        <f>1</f>
        <v>1</v>
      </c>
      <c r="E219" s="48">
        <f t="shared" si="21"/>
        <v>1</v>
      </c>
      <c r="F219" s="48">
        <f t="shared" si="21"/>
        <v>1</v>
      </c>
      <c r="G219" s="48">
        <f t="shared" si="21"/>
        <v>1</v>
      </c>
      <c r="H219" s="49">
        <f t="shared" si="22"/>
        <v>1</v>
      </c>
      <c r="I219" s="48">
        <f t="shared" si="23"/>
        <v>1</v>
      </c>
      <c r="J219" s="48">
        <f t="shared" si="24"/>
        <v>1</v>
      </c>
      <c r="K219" s="48">
        <f t="shared" si="24"/>
        <v>1</v>
      </c>
      <c r="L219" s="48">
        <f t="shared" si="24"/>
        <v>1</v>
      </c>
      <c r="M219" s="49">
        <f t="shared" si="25"/>
        <v>1</v>
      </c>
      <c r="N219" s="49">
        <f t="shared" si="26"/>
        <v>1</v>
      </c>
    </row>
    <row r="220" spans="1:14" ht="12.75" hidden="1" customHeight="1" outlineLevel="1">
      <c r="A220" s="12"/>
      <c r="B220" s="13"/>
      <c r="C220" s="33" t="str">
        <f>Labels!B78</f>
        <v>Customer 10</v>
      </c>
      <c r="D220" s="48">
        <f>1</f>
        <v>1</v>
      </c>
      <c r="E220" s="48">
        <f t="shared" si="21"/>
        <v>1</v>
      </c>
      <c r="F220" s="48">
        <f t="shared" si="21"/>
        <v>1</v>
      </c>
      <c r="G220" s="48">
        <f t="shared" si="21"/>
        <v>1</v>
      </c>
      <c r="H220" s="49">
        <f t="shared" si="22"/>
        <v>1</v>
      </c>
      <c r="I220" s="48">
        <f t="shared" si="23"/>
        <v>1</v>
      </c>
      <c r="J220" s="48">
        <f t="shared" si="24"/>
        <v>1</v>
      </c>
      <c r="K220" s="48">
        <f t="shared" si="24"/>
        <v>1</v>
      </c>
      <c r="L220" s="48">
        <f t="shared" si="24"/>
        <v>1</v>
      </c>
      <c r="M220" s="49">
        <f t="shared" si="25"/>
        <v>1</v>
      </c>
      <c r="N220" s="49">
        <f t="shared" si="26"/>
        <v>1</v>
      </c>
    </row>
    <row r="221" spans="1:14" ht="12.75" hidden="1" customHeight="1" outlineLevel="1">
      <c r="A221" s="12"/>
      <c r="B221" s="13" t="str">
        <f>Labels!B97</f>
        <v>Product 3</v>
      </c>
      <c r="C221" s="33" t="str">
        <f>Labels!B69</f>
        <v>Customer 1</v>
      </c>
      <c r="D221" s="48">
        <f>1</f>
        <v>1</v>
      </c>
      <c r="E221" s="48">
        <f t="shared" ref="E221:G240" si="27">D221</f>
        <v>1</v>
      </c>
      <c r="F221" s="48">
        <f t="shared" si="27"/>
        <v>1</v>
      </c>
      <c r="G221" s="48">
        <f t="shared" si="27"/>
        <v>1</v>
      </c>
      <c r="H221" s="49">
        <f t="shared" si="22"/>
        <v>1</v>
      </c>
      <c r="I221" s="48">
        <f t="shared" si="23"/>
        <v>1</v>
      </c>
      <c r="J221" s="48">
        <f t="shared" ref="J221:L240" si="28">I221</f>
        <v>1</v>
      </c>
      <c r="K221" s="48">
        <f t="shared" si="28"/>
        <v>1</v>
      </c>
      <c r="L221" s="48">
        <f t="shared" si="28"/>
        <v>1</v>
      </c>
      <c r="M221" s="49">
        <f t="shared" si="25"/>
        <v>1</v>
      </c>
      <c r="N221" s="49">
        <f t="shared" si="26"/>
        <v>1</v>
      </c>
    </row>
    <row r="222" spans="1:14" ht="12.75" hidden="1" customHeight="1" outlineLevel="1">
      <c r="A222" s="12"/>
      <c r="B222" s="13"/>
      <c r="C222" s="33" t="str">
        <f>Labels!B70</f>
        <v>Customer 2</v>
      </c>
      <c r="D222" s="48">
        <f>1</f>
        <v>1</v>
      </c>
      <c r="E222" s="48">
        <f t="shared" si="27"/>
        <v>1</v>
      </c>
      <c r="F222" s="48">
        <f t="shared" si="27"/>
        <v>1</v>
      </c>
      <c r="G222" s="48">
        <f t="shared" si="27"/>
        <v>1</v>
      </c>
      <c r="H222" s="49">
        <f t="shared" si="22"/>
        <v>1</v>
      </c>
      <c r="I222" s="48">
        <f t="shared" si="23"/>
        <v>1</v>
      </c>
      <c r="J222" s="48">
        <f t="shared" si="28"/>
        <v>1</v>
      </c>
      <c r="K222" s="48">
        <f t="shared" si="28"/>
        <v>1</v>
      </c>
      <c r="L222" s="48">
        <f t="shared" si="28"/>
        <v>1</v>
      </c>
      <c r="M222" s="49">
        <f t="shared" si="25"/>
        <v>1</v>
      </c>
      <c r="N222" s="49">
        <f t="shared" si="26"/>
        <v>1</v>
      </c>
    </row>
    <row r="223" spans="1:14" ht="12.75" hidden="1" customHeight="1" outlineLevel="1">
      <c r="A223" s="12"/>
      <c r="B223" s="13"/>
      <c r="C223" s="33" t="str">
        <f>Labels!B71</f>
        <v>Customer 3</v>
      </c>
      <c r="D223" s="48">
        <f>1</f>
        <v>1</v>
      </c>
      <c r="E223" s="48">
        <f t="shared" si="27"/>
        <v>1</v>
      </c>
      <c r="F223" s="48">
        <f t="shared" si="27"/>
        <v>1</v>
      </c>
      <c r="G223" s="48">
        <f t="shared" si="27"/>
        <v>1</v>
      </c>
      <c r="H223" s="49">
        <f t="shared" si="22"/>
        <v>1</v>
      </c>
      <c r="I223" s="48">
        <f t="shared" si="23"/>
        <v>1</v>
      </c>
      <c r="J223" s="48">
        <f t="shared" si="28"/>
        <v>1</v>
      </c>
      <c r="K223" s="48">
        <f t="shared" si="28"/>
        <v>1</v>
      </c>
      <c r="L223" s="48">
        <f t="shared" si="28"/>
        <v>1</v>
      </c>
      <c r="M223" s="49">
        <f t="shared" si="25"/>
        <v>1</v>
      </c>
      <c r="N223" s="49">
        <f t="shared" si="26"/>
        <v>1</v>
      </c>
    </row>
    <row r="224" spans="1:14" ht="12.75" hidden="1" customHeight="1" outlineLevel="1">
      <c r="A224" s="12"/>
      <c r="B224" s="13"/>
      <c r="C224" s="33" t="str">
        <f>Labels!B72</f>
        <v>Customer 4</v>
      </c>
      <c r="D224" s="48">
        <f>1</f>
        <v>1</v>
      </c>
      <c r="E224" s="48">
        <f t="shared" si="27"/>
        <v>1</v>
      </c>
      <c r="F224" s="48">
        <f t="shared" si="27"/>
        <v>1</v>
      </c>
      <c r="G224" s="48">
        <f t="shared" si="27"/>
        <v>1</v>
      </c>
      <c r="H224" s="49">
        <f t="shared" si="22"/>
        <v>1</v>
      </c>
      <c r="I224" s="48">
        <f t="shared" si="23"/>
        <v>1</v>
      </c>
      <c r="J224" s="48">
        <f t="shared" si="28"/>
        <v>1</v>
      </c>
      <c r="K224" s="48">
        <f t="shared" si="28"/>
        <v>1</v>
      </c>
      <c r="L224" s="48">
        <f t="shared" si="28"/>
        <v>1</v>
      </c>
      <c r="M224" s="49">
        <f t="shared" si="25"/>
        <v>1</v>
      </c>
      <c r="N224" s="49">
        <f t="shared" si="26"/>
        <v>1</v>
      </c>
    </row>
    <row r="225" spans="1:14" ht="12.75" hidden="1" customHeight="1" outlineLevel="1">
      <c r="A225" s="12"/>
      <c r="B225" s="13"/>
      <c r="C225" s="33" t="str">
        <f>Labels!B73</f>
        <v>Customer 5</v>
      </c>
      <c r="D225" s="48">
        <f>1</f>
        <v>1</v>
      </c>
      <c r="E225" s="48">
        <f t="shared" si="27"/>
        <v>1</v>
      </c>
      <c r="F225" s="48">
        <f t="shared" si="27"/>
        <v>1</v>
      </c>
      <c r="G225" s="48">
        <f t="shared" si="27"/>
        <v>1</v>
      </c>
      <c r="H225" s="49">
        <f t="shared" si="22"/>
        <v>1</v>
      </c>
      <c r="I225" s="48">
        <f t="shared" si="23"/>
        <v>1</v>
      </c>
      <c r="J225" s="48">
        <f t="shared" si="28"/>
        <v>1</v>
      </c>
      <c r="K225" s="48">
        <f t="shared" si="28"/>
        <v>1</v>
      </c>
      <c r="L225" s="48">
        <f t="shared" si="28"/>
        <v>1</v>
      </c>
      <c r="M225" s="49">
        <f t="shared" si="25"/>
        <v>1</v>
      </c>
      <c r="N225" s="49">
        <f t="shared" si="26"/>
        <v>1</v>
      </c>
    </row>
    <row r="226" spans="1:14" ht="12.75" hidden="1" customHeight="1" outlineLevel="1">
      <c r="A226" s="12"/>
      <c r="B226" s="13"/>
      <c r="C226" s="33" t="str">
        <f>Labels!B74</f>
        <v>Customer 6</v>
      </c>
      <c r="D226" s="48">
        <f>1</f>
        <v>1</v>
      </c>
      <c r="E226" s="48">
        <f t="shared" si="27"/>
        <v>1</v>
      </c>
      <c r="F226" s="48">
        <f t="shared" si="27"/>
        <v>1</v>
      </c>
      <c r="G226" s="48">
        <f t="shared" si="27"/>
        <v>1</v>
      </c>
      <c r="H226" s="49">
        <f t="shared" si="22"/>
        <v>1</v>
      </c>
      <c r="I226" s="48">
        <f t="shared" si="23"/>
        <v>1</v>
      </c>
      <c r="J226" s="48">
        <f t="shared" si="28"/>
        <v>1</v>
      </c>
      <c r="K226" s="48">
        <f t="shared" si="28"/>
        <v>1</v>
      </c>
      <c r="L226" s="48">
        <f t="shared" si="28"/>
        <v>1</v>
      </c>
      <c r="M226" s="49">
        <f t="shared" si="25"/>
        <v>1</v>
      </c>
      <c r="N226" s="49">
        <f t="shared" si="26"/>
        <v>1</v>
      </c>
    </row>
    <row r="227" spans="1:14" ht="12.75" hidden="1" customHeight="1" outlineLevel="1">
      <c r="A227" s="12"/>
      <c r="B227" s="13"/>
      <c r="C227" s="33" t="str">
        <f>Labels!B75</f>
        <v>Customer 7</v>
      </c>
      <c r="D227" s="48">
        <f>1</f>
        <v>1</v>
      </c>
      <c r="E227" s="48">
        <f t="shared" si="27"/>
        <v>1</v>
      </c>
      <c r="F227" s="48">
        <f t="shared" si="27"/>
        <v>1</v>
      </c>
      <c r="G227" s="48">
        <f t="shared" si="27"/>
        <v>1</v>
      </c>
      <c r="H227" s="49">
        <f t="shared" si="22"/>
        <v>1</v>
      </c>
      <c r="I227" s="48">
        <f t="shared" si="23"/>
        <v>1</v>
      </c>
      <c r="J227" s="48">
        <f t="shared" si="28"/>
        <v>1</v>
      </c>
      <c r="K227" s="48">
        <f t="shared" si="28"/>
        <v>1</v>
      </c>
      <c r="L227" s="48">
        <f t="shared" si="28"/>
        <v>1</v>
      </c>
      <c r="M227" s="49">
        <f t="shared" si="25"/>
        <v>1</v>
      </c>
      <c r="N227" s="49">
        <f t="shared" si="26"/>
        <v>1</v>
      </c>
    </row>
    <row r="228" spans="1:14" ht="12.75" hidden="1" customHeight="1" outlineLevel="1">
      <c r="A228" s="12"/>
      <c r="B228" s="13"/>
      <c r="C228" s="33" t="str">
        <f>Labels!B76</f>
        <v>Customer 8</v>
      </c>
      <c r="D228" s="48">
        <f>1</f>
        <v>1</v>
      </c>
      <c r="E228" s="48">
        <f t="shared" si="27"/>
        <v>1</v>
      </c>
      <c r="F228" s="48">
        <f t="shared" si="27"/>
        <v>1</v>
      </c>
      <c r="G228" s="48">
        <f t="shared" si="27"/>
        <v>1</v>
      </c>
      <c r="H228" s="49">
        <f t="shared" si="22"/>
        <v>1</v>
      </c>
      <c r="I228" s="48">
        <f t="shared" si="23"/>
        <v>1</v>
      </c>
      <c r="J228" s="48">
        <f t="shared" si="28"/>
        <v>1</v>
      </c>
      <c r="K228" s="48">
        <f t="shared" si="28"/>
        <v>1</v>
      </c>
      <c r="L228" s="48">
        <f t="shared" si="28"/>
        <v>1</v>
      </c>
      <c r="M228" s="49">
        <f t="shared" si="25"/>
        <v>1</v>
      </c>
      <c r="N228" s="49">
        <f t="shared" si="26"/>
        <v>1</v>
      </c>
    </row>
    <row r="229" spans="1:14" ht="12.75" hidden="1" customHeight="1" outlineLevel="1">
      <c r="A229" s="12"/>
      <c r="B229" s="13"/>
      <c r="C229" s="33" t="str">
        <f>Labels!B77</f>
        <v>Customer 9</v>
      </c>
      <c r="D229" s="48">
        <f>1</f>
        <v>1</v>
      </c>
      <c r="E229" s="48">
        <f t="shared" si="27"/>
        <v>1</v>
      </c>
      <c r="F229" s="48">
        <f t="shared" si="27"/>
        <v>1</v>
      </c>
      <c r="G229" s="48">
        <f t="shared" si="27"/>
        <v>1</v>
      </c>
      <c r="H229" s="49">
        <f t="shared" si="22"/>
        <v>1</v>
      </c>
      <c r="I229" s="48">
        <f t="shared" si="23"/>
        <v>1</v>
      </c>
      <c r="J229" s="48">
        <f t="shared" si="28"/>
        <v>1</v>
      </c>
      <c r="K229" s="48">
        <f t="shared" si="28"/>
        <v>1</v>
      </c>
      <c r="L229" s="48">
        <f t="shared" si="28"/>
        <v>1</v>
      </c>
      <c r="M229" s="49">
        <f t="shared" si="25"/>
        <v>1</v>
      </c>
      <c r="N229" s="49">
        <f t="shared" si="26"/>
        <v>1</v>
      </c>
    </row>
    <row r="230" spans="1:14" ht="12.75" hidden="1" customHeight="1" outlineLevel="1">
      <c r="A230" s="12"/>
      <c r="B230" s="13"/>
      <c r="C230" s="33" t="str">
        <f>Labels!B78</f>
        <v>Customer 10</v>
      </c>
      <c r="D230" s="48">
        <f>1</f>
        <v>1</v>
      </c>
      <c r="E230" s="48">
        <f t="shared" si="27"/>
        <v>1</v>
      </c>
      <c r="F230" s="48">
        <f t="shared" si="27"/>
        <v>1</v>
      </c>
      <c r="G230" s="48">
        <f t="shared" si="27"/>
        <v>1</v>
      </c>
      <c r="H230" s="49">
        <f t="shared" si="22"/>
        <v>1</v>
      </c>
      <c r="I230" s="48">
        <f t="shared" si="23"/>
        <v>1</v>
      </c>
      <c r="J230" s="48">
        <f t="shared" si="28"/>
        <v>1</v>
      </c>
      <c r="K230" s="48">
        <f t="shared" si="28"/>
        <v>1</v>
      </c>
      <c r="L230" s="48">
        <f t="shared" si="28"/>
        <v>1</v>
      </c>
      <c r="M230" s="49">
        <f t="shared" si="25"/>
        <v>1</v>
      </c>
      <c r="N230" s="49">
        <f t="shared" si="26"/>
        <v>1</v>
      </c>
    </row>
    <row r="231" spans="1:14" ht="12.75" hidden="1" customHeight="1" outlineLevel="1">
      <c r="A231" s="12"/>
      <c r="B231" s="13" t="str">
        <f>Labels!B98</f>
        <v>Product 4</v>
      </c>
      <c r="C231" s="33" t="str">
        <f>Labels!B69</f>
        <v>Customer 1</v>
      </c>
      <c r="D231" s="48">
        <f>1</f>
        <v>1</v>
      </c>
      <c r="E231" s="48">
        <f t="shared" si="27"/>
        <v>1</v>
      </c>
      <c r="F231" s="48">
        <f t="shared" si="27"/>
        <v>1</v>
      </c>
      <c r="G231" s="48">
        <f t="shared" si="27"/>
        <v>1</v>
      </c>
      <c r="H231" s="49">
        <f t="shared" si="22"/>
        <v>1</v>
      </c>
      <c r="I231" s="48">
        <f t="shared" si="23"/>
        <v>1</v>
      </c>
      <c r="J231" s="48">
        <f t="shared" si="28"/>
        <v>1</v>
      </c>
      <c r="K231" s="48">
        <f t="shared" si="28"/>
        <v>1</v>
      </c>
      <c r="L231" s="48">
        <f t="shared" si="28"/>
        <v>1</v>
      </c>
      <c r="M231" s="49">
        <f t="shared" si="25"/>
        <v>1</v>
      </c>
      <c r="N231" s="49">
        <f t="shared" si="26"/>
        <v>1</v>
      </c>
    </row>
    <row r="232" spans="1:14" ht="12.75" hidden="1" customHeight="1" outlineLevel="1">
      <c r="A232" s="12"/>
      <c r="B232" s="13"/>
      <c r="C232" s="33" t="str">
        <f>Labels!B70</f>
        <v>Customer 2</v>
      </c>
      <c r="D232" s="48">
        <f>1</f>
        <v>1</v>
      </c>
      <c r="E232" s="48">
        <f t="shared" si="27"/>
        <v>1</v>
      </c>
      <c r="F232" s="48">
        <f t="shared" si="27"/>
        <v>1</v>
      </c>
      <c r="G232" s="48">
        <f t="shared" si="27"/>
        <v>1</v>
      </c>
      <c r="H232" s="49">
        <f t="shared" si="22"/>
        <v>1</v>
      </c>
      <c r="I232" s="48">
        <f t="shared" si="23"/>
        <v>1</v>
      </c>
      <c r="J232" s="48">
        <f t="shared" si="28"/>
        <v>1</v>
      </c>
      <c r="K232" s="48">
        <f t="shared" si="28"/>
        <v>1</v>
      </c>
      <c r="L232" s="48">
        <f t="shared" si="28"/>
        <v>1</v>
      </c>
      <c r="M232" s="49">
        <f t="shared" si="25"/>
        <v>1</v>
      </c>
      <c r="N232" s="49">
        <f t="shared" si="26"/>
        <v>1</v>
      </c>
    </row>
    <row r="233" spans="1:14" ht="12.75" hidden="1" customHeight="1" outlineLevel="1">
      <c r="A233" s="12"/>
      <c r="B233" s="13"/>
      <c r="C233" s="33" t="str">
        <f>Labels!B71</f>
        <v>Customer 3</v>
      </c>
      <c r="D233" s="48">
        <f>1</f>
        <v>1</v>
      </c>
      <c r="E233" s="48">
        <f t="shared" si="27"/>
        <v>1</v>
      </c>
      <c r="F233" s="48">
        <f t="shared" si="27"/>
        <v>1</v>
      </c>
      <c r="G233" s="48">
        <f t="shared" si="27"/>
        <v>1</v>
      </c>
      <c r="H233" s="49">
        <f t="shared" ref="H233:H264" si="29">AVERAGE(D233:G233)</f>
        <v>1</v>
      </c>
      <c r="I233" s="48">
        <f t="shared" ref="I233:I264" si="30">G233</f>
        <v>1</v>
      </c>
      <c r="J233" s="48">
        <f t="shared" si="28"/>
        <v>1</v>
      </c>
      <c r="K233" s="48">
        <f t="shared" si="28"/>
        <v>1</v>
      </c>
      <c r="L233" s="48">
        <f t="shared" si="28"/>
        <v>1</v>
      </c>
      <c r="M233" s="49">
        <f t="shared" ref="M233:M264" si="31">AVERAGE(I233:L233)</f>
        <v>1</v>
      </c>
      <c r="N233" s="49">
        <f t="shared" ref="N233:N264" si="32">AVERAGE(D233:G233,I233:L233)</f>
        <v>1</v>
      </c>
    </row>
    <row r="234" spans="1:14" ht="12.75" hidden="1" customHeight="1" outlineLevel="1">
      <c r="A234" s="12"/>
      <c r="B234" s="13"/>
      <c r="C234" s="33" t="str">
        <f>Labels!B72</f>
        <v>Customer 4</v>
      </c>
      <c r="D234" s="48">
        <f>1</f>
        <v>1</v>
      </c>
      <c r="E234" s="48">
        <f t="shared" si="27"/>
        <v>1</v>
      </c>
      <c r="F234" s="48">
        <f t="shared" si="27"/>
        <v>1</v>
      </c>
      <c r="G234" s="48">
        <f t="shared" si="27"/>
        <v>1</v>
      </c>
      <c r="H234" s="49">
        <f t="shared" si="29"/>
        <v>1</v>
      </c>
      <c r="I234" s="48">
        <f t="shared" si="30"/>
        <v>1</v>
      </c>
      <c r="J234" s="48">
        <f t="shared" si="28"/>
        <v>1</v>
      </c>
      <c r="K234" s="48">
        <f t="shared" si="28"/>
        <v>1</v>
      </c>
      <c r="L234" s="48">
        <f t="shared" si="28"/>
        <v>1</v>
      </c>
      <c r="M234" s="49">
        <f t="shared" si="31"/>
        <v>1</v>
      </c>
      <c r="N234" s="49">
        <f t="shared" si="32"/>
        <v>1</v>
      </c>
    </row>
    <row r="235" spans="1:14" ht="12.75" hidden="1" customHeight="1" outlineLevel="1">
      <c r="A235" s="12"/>
      <c r="B235" s="13"/>
      <c r="C235" s="33" t="str">
        <f>Labels!B73</f>
        <v>Customer 5</v>
      </c>
      <c r="D235" s="48">
        <f>1</f>
        <v>1</v>
      </c>
      <c r="E235" s="48">
        <f t="shared" si="27"/>
        <v>1</v>
      </c>
      <c r="F235" s="48">
        <f t="shared" si="27"/>
        <v>1</v>
      </c>
      <c r="G235" s="48">
        <f t="shared" si="27"/>
        <v>1</v>
      </c>
      <c r="H235" s="49">
        <f t="shared" si="29"/>
        <v>1</v>
      </c>
      <c r="I235" s="48">
        <f t="shared" si="30"/>
        <v>1</v>
      </c>
      <c r="J235" s="48">
        <f t="shared" si="28"/>
        <v>1</v>
      </c>
      <c r="K235" s="48">
        <f t="shared" si="28"/>
        <v>1</v>
      </c>
      <c r="L235" s="48">
        <f t="shared" si="28"/>
        <v>1</v>
      </c>
      <c r="M235" s="49">
        <f t="shared" si="31"/>
        <v>1</v>
      </c>
      <c r="N235" s="49">
        <f t="shared" si="32"/>
        <v>1</v>
      </c>
    </row>
    <row r="236" spans="1:14" ht="12.75" hidden="1" customHeight="1" outlineLevel="1">
      <c r="A236" s="12"/>
      <c r="B236" s="13"/>
      <c r="C236" s="33" t="str">
        <f>Labels!B74</f>
        <v>Customer 6</v>
      </c>
      <c r="D236" s="48">
        <f>1</f>
        <v>1</v>
      </c>
      <c r="E236" s="48">
        <f t="shared" si="27"/>
        <v>1</v>
      </c>
      <c r="F236" s="48">
        <f t="shared" si="27"/>
        <v>1</v>
      </c>
      <c r="G236" s="48">
        <f t="shared" si="27"/>
        <v>1</v>
      </c>
      <c r="H236" s="49">
        <f t="shared" si="29"/>
        <v>1</v>
      </c>
      <c r="I236" s="48">
        <f t="shared" si="30"/>
        <v>1</v>
      </c>
      <c r="J236" s="48">
        <f t="shared" si="28"/>
        <v>1</v>
      </c>
      <c r="K236" s="48">
        <f t="shared" si="28"/>
        <v>1</v>
      </c>
      <c r="L236" s="48">
        <f t="shared" si="28"/>
        <v>1</v>
      </c>
      <c r="M236" s="49">
        <f t="shared" si="31"/>
        <v>1</v>
      </c>
      <c r="N236" s="49">
        <f t="shared" si="32"/>
        <v>1</v>
      </c>
    </row>
    <row r="237" spans="1:14" ht="12.75" hidden="1" customHeight="1" outlineLevel="1">
      <c r="A237" s="12"/>
      <c r="B237" s="13"/>
      <c r="C237" s="33" t="str">
        <f>Labels!B75</f>
        <v>Customer 7</v>
      </c>
      <c r="D237" s="48">
        <f>1</f>
        <v>1</v>
      </c>
      <c r="E237" s="48">
        <f t="shared" si="27"/>
        <v>1</v>
      </c>
      <c r="F237" s="48">
        <f t="shared" si="27"/>
        <v>1</v>
      </c>
      <c r="G237" s="48">
        <f t="shared" si="27"/>
        <v>1</v>
      </c>
      <c r="H237" s="49">
        <f t="shared" si="29"/>
        <v>1</v>
      </c>
      <c r="I237" s="48">
        <f t="shared" si="30"/>
        <v>1</v>
      </c>
      <c r="J237" s="48">
        <f t="shared" si="28"/>
        <v>1</v>
      </c>
      <c r="K237" s="48">
        <f t="shared" si="28"/>
        <v>1</v>
      </c>
      <c r="L237" s="48">
        <f t="shared" si="28"/>
        <v>1</v>
      </c>
      <c r="M237" s="49">
        <f t="shared" si="31"/>
        <v>1</v>
      </c>
      <c r="N237" s="49">
        <f t="shared" si="32"/>
        <v>1</v>
      </c>
    </row>
    <row r="238" spans="1:14" ht="12.75" hidden="1" customHeight="1" outlineLevel="1">
      <c r="A238" s="12"/>
      <c r="B238" s="13"/>
      <c r="C238" s="33" t="str">
        <f>Labels!B76</f>
        <v>Customer 8</v>
      </c>
      <c r="D238" s="48">
        <f>1</f>
        <v>1</v>
      </c>
      <c r="E238" s="48">
        <f t="shared" si="27"/>
        <v>1</v>
      </c>
      <c r="F238" s="48">
        <f t="shared" si="27"/>
        <v>1</v>
      </c>
      <c r="G238" s="48">
        <f t="shared" si="27"/>
        <v>1</v>
      </c>
      <c r="H238" s="49">
        <f t="shared" si="29"/>
        <v>1</v>
      </c>
      <c r="I238" s="48">
        <f t="shared" si="30"/>
        <v>1</v>
      </c>
      <c r="J238" s="48">
        <f t="shared" si="28"/>
        <v>1</v>
      </c>
      <c r="K238" s="48">
        <f t="shared" si="28"/>
        <v>1</v>
      </c>
      <c r="L238" s="48">
        <f t="shared" si="28"/>
        <v>1</v>
      </c>
      <c r="M238" s="49">
        <f t="shared" si="31"/>
        <v>1</v>
      </c>
      <c r="N238" s="49">
        <f t="shared" si="32"/>
        <v>1</v>
      </c>
    </row>
    <row r="239" spans="1:14" ht="12.75" hidden="1" customHeight="1" outlineLevel="1">
      <c r="A239" s="12"/>
      <c r="B239" s="13"/>
      <c r="C239" s="33" t="str">
        <f>Labels!B77</f>
        <v>Customer 9</v>
      </c>
      <c r="D239" s="48">
        <f>1</f>
        <v>1</v>
      </c>
      <c r="E239" s="48">
        <f t="shared" si="27"/>
        <v>1</v>
      </c>
      <c r="F239" s="48">
        <f t="shared" si="27"/>
        <v>1</v>
      </c>
      <c r="G239" s="48">
        <f t="shared" si="27"/>
        <v>1</v>
      </c>
      <c r="H239" s="49">
        <f t="shared" si="29"/>
        <v>1</v>
      </c>
      <c r="I239" s="48">
        <f t="shared" si="30"/>
        <v>1</v>
      </c>
      <c r="J239" s="48">
        <f t="shared" si="28"/>
        <v>1</v>
      </c>
      <c r="K239" s="48">
        <f t="shared" si="28"/>
        <v>1</v>
      </c>
      <c r="L239" s="48">
        <f t="shared" si="28"/>
        <v>1</v>
      </c>
      <c r="M239" s="49">
        <f t="shared" si="31"/>
        <v>1</v>
      </c>
      <c r="N239" s="49">
        <f t="shared" si="32"/>
        <v>1</v>
      </c>
    </row>
    <row r="240" spans="1:14" ht="12.75" hidden="1" customHeight="1" outlineLevel="1">
      <c r="A240" s="12"/>
      <c r="B240" s="13"/>
      <c r="C240" s="33" t="str">
        <f>Labels!B78</f>
        <v>Customer 10</v>
      </c>
      <c r="D240" s="48">
        <f>1</f>
        <v>1</v>
      </c>
      <c r="E240" s="48">
        <f t="shared" si="27"/>
        <v>1</v>
      </c>
      <c r="F240" s="48">
        <f t="shared" si="27"/>
        <v>1</v>
      </c>
      <c r="G240" s="48">
        <f t="shared" si="27"/>
        <v>1</v>
      </c>
      <c r="H240" s="49">
        <f t="shared" si="29"/>
        <v>1</v>
      </c>
      <c r="I240" s="48">
        <f t="shared" si="30"/>
        <v>1</v>
      </c>
      <c r="J240" s="48">
        <f t="shared" si="28"/>
        <v>1</v>
      </c>
      <c r="K240" s="48">
        <f t="shared" si="28"/>
        <v>1</v>
      </c>
      <c r="L240" s="48">
        <f t="shared" si="28"/>
        <v>1</v>
      </c>
      <c r="M240" s="49">
        <f t="shared" si="31"/>
        <v>1</v>
      </c>
      <c r="N240" s="49">
        <f t="shared" si="32"/>
        <v>1</v>
      </c>
    </row>
    <row r="241" spans="1:14" ht="12.75" hidden="1" customHeight="1" outlineLevel="1">
      <c r="A241" s="12"/>
      <c r="B241" s="13" t="str">
        <f>Labels!B99</f>
        <v>Product 5</v>
      </c>
      <c r="C241" s="33" t="str">
        <f>Labels!B69</f>
        <v>Customer 1</v>
      </c>
      <c r="D241" s="48">
        <f>1</f>
        <v>1</v>
      </c>
      <c r="E241" s="48">
        <f t="shared" ref="E241:G260" si="33">D241</f>
        <v>1</v>
      </c>
      <c r="F241" s="48">
        <f t="shared" si="33"/>
        <v>1</v>
      </c>
      <c r="G241" s="48">
        <f t="shared" si="33"/>
        <v>1</v>
      </c>
      <c r="H241" s="49">
        <f t="shared" si="29"/>
        <v>1</v>
      </c>
      <c r="I241" s="48">
        <f t="shared" si="30"/>
        <v>1</v>
      </c>
      <c r="J241" s="48">
        <f t="shared" ref="J241:L260" si="34">I241</f>
        <v>1</v>
      </c>
      <c r="K241" s="48">
        <f t="shared" si="34"/>
        <v>1</v>
      </c>
      <c r="L241" s="48">
        <f t="shared" si="34"/>
        <v>1</v>
      </c>
      <c r="M241" s="49">
        <f t="shared" si="31"/>
        <v>1</v>
      </c>
      <c r="N241" s="49">
        <f t="shared" si="32"/>
        <v>1</v>
      </c>
    </row>
    <row r="242" spans="1:14" ht="12.75" hidden="1" customHeight="1" outlineLevel="1">
      <c r="A242" s="12"/>
      <c r="B242" s="13"/>
      <c r="C242" s="33" t="str">
        <f>Labels!B70</f>
        <v>Customer 2</v>
      </c>
      <c r="D242" s="48">
        <f>1</f>
        <v>1</v>
      </c>
      <c r="E242" s="48">
        <f t="shared" si="33"/>
        <v>1</v>
      </c>
      <c r="F242" s="48">
        <f t="shared" si="33"/>
        <v>1</v>
      </c>
      <c r="G242" s="48">
        <f t="shared" si="33"/>
        <v>1</v>
      </c>
      <c r="H242" s="49">
        <f t="shared" si="29"/>
        <v>1</v>
      </c>
      <c r="I242" s="48">
        <f t="shared" si="30"/>
        <v>1</v>
      </c>
      <c r="J242" s="48">
        <f t="shared" si="34"/>
        <v>1</v>
      </c>
      <c r="K242" s="48">
        <f t="shared" si="34"/>
        <v>1</v>
      </c>
      <c r="L242" s="48">
        <f t="shared" si="34"/>
        <v>1</v>
      </c>
      <c r="M242" s="49">
        <f t="shared" si="31"/>
        <v>1</v>
      </c>
      <c r="N242" s="49">
        <f t="shared" si="32"/>
        <v>1</v>
      </c>
    </row>
    <row r="243" spans="1:14" ht="12.75" hidden="1" customHeight="1" outlineLevel="1">
      <c r="A243" s="12"/>
      <c r="B243" s="13"/>
      <c r="C243" s="33" t="str">
        <f>Labels!B71</f>
        <v>Customer 3</v>
      </c>
      <c r="D243" s="48">
        <f>1</f>
        <v>1</v>
      </c>
      <c r="E243" s="48">
        <f t="shared" si="33"/>
        <v>1</v>
      </c>
      <c r="F243" s="48">
        <f t="shared" si="33"/>
        <v>1</v>
      </c>
      <c r="G243" s="48">
        <f t="shared" si="33"/>
        <v>1</v>
      </c>
      <c r="H243" s="49">
        <f t="shared" si="29"/>
        <v>1</v>
      </c>
      <c r="I243" s="48">
        <f t="shared" si="30"/>
        <v>1</v>
      </c>
      <c r="J243" s="48">
        <f t="shared" si="34"/>
        <v>1</v>
      </c>
      <c r="K243" s="48">
        <f t="shared" si="34"/>
        <v>1</v>
      </c>
      <c r="L243" s="48">
        <f t="shared" si="34"/>
        <v>1</v>
      </c>
      <c r="M243" s="49">
        <f t="shared" si="31"/>
        <v>1</v>
      </c>
      <c r="N243" s="49">
        <f t="shared" si="32"/>
        <v>1</v>
      </c>
    </row>
    <row r="244" spans="1:14" ht="12.75" hidden="1" customHeight="1" outlineLevel="1">
      <c r="A244" s="12"/>
      <c r="B244" s="13"/>
      <c r="C244" s="33" t="str">
        <f>Labels!B72</f>
        <v>Customer 4</v>
      </c>
      <c r="D244" s="48">
        <f>1</f>
        <v>1</v>
      </c>
      <c r="E244" s="48">
        <f t="shared" si="33"/>
        <v>1</v>
      </c>
      <c r="F244" s="48">
        <f t="shared" si="33"/>
        <v>1</v>
      </c>
      <c r="G244" s="48">
        <f t="shared" si="33"/>
        <v>1</v>
      </c>
      <c r="H244" s="49">
        <f t="shared" si="29"/>
        <v>1</v>
      </c>
      <c r="I244" s="48">
        <f t="shared" si="30"/>
        <v>1</v>
      </c>
      <c r="J244" s="48">
        <f t="shared" si="34"/>
        <v>1</v>
      </c>
      <c r="K244" s="48">
        <f t="shared" si="34"/>
        <v>1</v>
      </c>
      <c r="L244" s="48">
        <f t="shared" si="34"/>
        <v>1</v>
      </c>
      <c r="M244" s="49">
        <f t="shared" si="31"/>
        <v>1</v>
      </c>
      <c r="N244" s="49">
        <f t="shared" si="32"/>
        <v>1</v>
      </c>
    </row>
    <row r="245" spans="1:14" ht="12.75" hidden="1" customHeight="1" outlineLevel="1">
      <c r="A245" s="12"/>
      <c r="B245" s="13"/>
      <c r="C245" s="33" t="str">
        <f>Labels!B73</f>
        <v>Customer 5</v>
      </c>
      <c r="D245" s="48">
        <f>1</f>
        <v>1</v>
      </c>
      <c r="E245" s="48">
        <f t="shared" si="33"/>
        <v>1</v>
      </c>
      <c r="F245" s="48">
        <f t="shared" si="33"/>
        <v>1</v>
      </c>
      <c r="G245" s="48">
        <f t="shared" si="33"/>
        <v>1</v>
      </c>
      <c r="H245" s="49">
        <f t="shared" si="29"/>
        <v>1</v>
      </c>
      <c r="I245" s="48">
        <f t="shared" si="30"/>
        <v>1</v>
      </c>
      <c r="J245" s="48">
        <f t="shared" si="34"/>
        <v>1</v>
      </c>
      <c r="K245" s="48">
        <f t="shared" si="34"/>
        <v>1</v>
      </c>
      <c r="L245" s="48">
        <f t="shared" si="34"/>
        <v>1</v>
      </c>
      <c r="M245" s="49">
        <f t="shared" si="31"/>
        <v>1</v>
      </c>
      <c r="N245" s="49">
        <f t="shared" si="32"/>
        <v>1</v>
      </c>
    </row>
    <row r="246" spans="1:14" ht="12.75" hidden="1" customHeight="1" outlineLevel="1">
      <c r="A246" s="12"/>
      <c r="B246" s="13"/>
      <c r="C246" s="33" t="str">
        <f>Labels!B74</f>
        <v>Customer 6</v>
      </c>
      <c r="D246" s="48">
        <f>1</f>
        <v>1</v>
      </c>
      <c r="E246" s="48">
        <f t="shared" si="33"/>
        <v>1</v>
      </c>
      <c r="F246" s="48">
        <f t="shared" si="33"/>
        <v>1</v>
      </c>
      <c r="G246" s="48">
        <f t="shared" si="33"/>
        <v>1</v>
      </c>
      <c r="H246" s="49">
        <f t="shared" si="29"/>
        <v>1</v>
      </c>
      <c r="I246" s="48">
        <f t="shared" si="30"/>
        <v>1</v>
      </c>
      <c r="J246" s="48">
        <f t="shared" si="34"/>
        <v>1</v>
      </c>
      <c r="K246" s="48">
        <f t="shared" si="34"/>
        <v>1</v>
      </c>
      <c r="L246" s="48">
        <f t="shared" si="34"/>
        <v>1</v>
      </c>
      <c r="M246" s="49">
        <f t="shared" si="31"/>
        <v>1</v>
      </c>
      <c r="N246" s="49">
        <f t="shared" si="32"/>
        <v>1</v>
      </c>
    </row>
    <row r="247" spans="1:14" ht="12.75" hidden="1" customHeight="1" outlineLevel="1">
      <c r="A247" s="12"/>
      <c r="B247" s="13"/>
      <c r="C247" s="33" t="str">
        <f>Labels!B75</f>
        <v>Customer 7</v>
      </c>
      <c r="D247" s="48">
        <f>1</f>
        <v>1</v>
      </c>
      <c r="E247" s="48">
        <f t="shared" si="33"/>
        <v>1</v>
      </c>
      <c r="F247" s="48">
        <f t="shared" si="33"/>
        <v>1</v>
      </c>
      <c r="G247" s="48">
        <f t="shared" si="33"/>
        <v>1</v>
      </c>
      <c r="H247" s="49">
        <f t="shared" si="29"/>
        <v>1</v>
      </c>
      <c r="I247" s="48">
        <f t="shared" si="30"/>
        <v>1</v>
      </c>
      <c r="J247" s="48">
        <f t="shared" si="34"/>
        <v>1</v>
      </c>
      <c r="K247" s="48">
        <f t="shared" si="34"/>
        <v>1</v>
      </c>
      <c r="L247" s="48">
        <f t="shared" si="34"/>
        <v>1</v>
      </c>
      <c r="M247" s="49">
        <f t="shared" si="31"/>
        <v>1</v>
      </c>
      <c r="N247" s="49">
        <f t="shared" si="32"/>
        <v>1</v>
      </c>
    </row>
    <row r="248" spans="1:14" ht="12.75" hidden="1" customHeight="1" outlineLevel="1">
      <c r="A248" s="12"/>
      <c r="B248" s="13"/>
      <c r="C248" s="33" t="str">
        <f>Labels!B76</f>
        <v>Customer 8</v>
      </c>
      <c r="D248" s="48">
        <f>1</f>
        <v>1</v>
      </c>
      <c r="E248" s="48">
        <f t="shared" si="33"/>
        <v>1</v>
      </c>
      <c r="F248" s="48">
        <f t="shared" si="33"/>
        <v>1</v>
      </c>
      <c r="G248" s="48">
        <f t="shared" si="33"/>
        <v>1</v>
      </c>
      <c r="H248" s="49">
        <f t="shared" si="29"/>
        <v>1</v>
      </c>
      <c r="I248" s="48">
        <f t="shared" si="30"/>
        <v>1</v>
      </c>
      <c r="J248" s="48">
        <f t="shared" si="34"/>
        <v>1</v>
      </c>
      <c r="K248" s="48">
        <f t="shared" si="34"/>
        <v>1</v>
      </c>
      <c r="L248" s="48">
        <f t="shared" si="34"/>
        <v>1</v>
      </c>
      <c r="M248" s="49">
        <f t="shared" si="31"/>
        <v>1</v>
      </c>
      <c r="N248" s="49">
        <f t="shared" si="32"/>
        <v>1</v>
      </c>
    </row>
    <row r="249" spans="1:14" ht="12.75" hidden="1" customHeight="1" outlineLevel="1">
      <c r="A249" s="12"/>
      <c r="B249" s="13"/>
      <c r="C249" s="33" t="str">
        <f>Labels!B77</f>
        <v>Customer 9</v>
      </c>
      <c r="D249" s="48">
        <f>1</f>
        <v>1</v>
      </c>
      <c r="E249" s="48">
        <f t="shared" si="33"/>
        <v>1</v>
      </c>
      <c r="F249" s="48">
        <f t="shared" si="33"/>
        <v>1</v>
      </c>
      <c r="G249" s="48">
        <f t="shared" si="33"/>
        <v>1</v>
      </c>
      <c r="H249" s="49">
        <f t="shared" si="29"/>
        <v>1</v>
      </c>
      <c r="I249" s="48">
        <f t="shared" si="30"/>
        <v>1</v>
      </c>
      <c r="J249" s="48">
        <f t="shared" si="34"/>
        <v>1</v>
      </c>
      <c r="K249" s="48">
        <f t="shared" si="34"/>
        <v>1</v>
      </c>
      <c r="L249" s="48">
        <f t="shared" si="34"/>
        <v>1</v>
      </c>
      <c r="M249" s="49">
        <f t="shared" si="31"/>
        <v>1</v>
      </c>
      <c r="N249" s="49">
        <f t="shared" si="32"/>
        <v>1</v>
      </c>
    </row>
    <row r="250" spans="1:14" ht="12.75" hidden="1" customHeight="1" outlineLevel="1">
      <c r="A250" s="12"/>
      <c r="B250" s="13"/>
      <c r="C250" s="33" t="str">
        <f>Labels!B78</f>
        <v>Customer 10</v>
      </c>
      <c r="D250" s="48">
        <f>1</f>
        <v>1</v>
      </c>
      <c r="E250" s="48">
        <f t="shared" si="33"/>
        <v>1</v>
      </c>
      <c r="F250" s="48">
        <f t="shared" si="33"/>
        <v>1</v>
      </c>
      <c r="G250" s="48">
        <f t="shared" si="33"/>
        <v>1</v>
      </c>
      <c r="H250" s="49">
        <f t="shared" si="29"/>
        <v>1</v>
      </c>
      <c r="I250" s="48">
        <f t="shared" si="30"/>
        <v>1</v>
      </c>
      <c r="J250" s="48">
        <f t="shared" si="34"/>
        <v>1</v>
      </c>
      <c r="K250" s="48">
        <f t="shared" si="34"/>
        <v>1</v>
      </c>
      <c r="L250" s="48">
        <f t="shared" si="34"/>
        <v>1</v>
      </c>
      <c r="M250" s="49">
        <f t="shared" si="31"/>
        <v>1</v>
      </c>
      <c r="N250" s="49">
        <f t="shared" si="32"/>
        <v>1</v>
      </c>
    </row>
    <row r="251" spans="1:14" ht="12.75" hidden="1" customHeight="1" outlineLevel="1">
      <c r="A251" s="12"/>
      <c r="B251" s="13" t="str">
        <f>Labels!B100</f>
        <v>Product 6</v>
      </c>
      <c r="C251" s="33" t="str">
        <f>Labels!B69</f>
        <v>Customer 1</v>
      </c>
      <c r="D251" s="48">
        <f>1</f>
        <v>1</v>
      </c>
      <c r="E251" s="48">
        <f t="shared" si="33"/>
        <v>1</v>
      </c>
      <c r="F251" s="48">
        <f t="shared" si="33"/>
        <v>1</v>
      </c>
      <c r="G251" s="48">
        <f t="shared" si="33"/>
        <v>1</v>
      </c>
      <c r="H251" s="49">
        <f t="shared" si="29"/>
        <v>1</v>
      </c>
      <c r="I251" s="48">
        <f t="shared" si="30"/>
        <v>1</v>
      </c>
      <c r="J251" s="48">
        <f t="shared" si="34"/>
        <v>1</v>
      </c>
      <c r="K251" s="48">
        <f t="shared" si="34"/>
        <v>1</v>
      </c>
      <c r="L251" s="48">
        <f t="shared" si="34"/>
        <v>1</v>
      </c>
      <c r="M251" s="49">
        <f t="shared" si="31"/>
        <v>1</v>
      </c>
      <c r="N251" s="49">
        <f t="shared" si="32"/>
        <v>1</v>
      </c>
    </row>
    <row r="252" spans="1:14" ht="12.75" hidden="1" customHeight="1" outlineLevel="1">
      <c r="A252" s="12"/>
      <c r="B252" s="13"/>
      <c r="C252" s="33" t="str">
        <f>Labels!B70</f>
        <v>Customer 2</v>
      </c>
      <c r="D252" s="48">
        <f>1</f>
        <v>1</v>
      </c>
      <c r="E252" s="48">
        <f t="shared" si="33"/>
        <v>1</v>
      </c>
      <c r="F252" s="48">
        <f t="shared" si="33"/>
        <v>1</v>
      </c>
      <c r="G252" s="48">
        <f t="shared" si="33"/>
        <v>1</v>
      </c>
      <c r="H252" s="49">
        <f t="shared" si="29"/>
        <v>1</v>
      </c>
      <c r="I252" s="48">
        <f t="shared" si="30"/>
        <v>1</v>
      </c>
      <c r="J252" s="48">
        <f t="shared" si="34"/>
        <v>1</v>
      </c>
      <c r="K252" s="48">
        <f t="shared" si="34"/>
        <v>1</v>
      </c>
      <c r="L252" s="48">
        <f t="shared" si="34"/>
        <v>1</v>
      </c>
      <c r="M252" s="49">
        <f t="shared" si="31"/>
        <v>1</v>
      </c>
      <c r="N252" s="49">
        <f t="shared" si="32"/>
        <v>1</v>
      </c>
    </row>
    <row r="253" spans="1:14" ht="12.75" hidden="1" customHeight="1" outlineLevel="1">
      <c r="A253" s="12"/>
      <c r="B253" s="13"/>
      <c r="C253" s="33" t="str">
        <f>Labels!B71</f>
        <v>Customer 3</v>
      </c>
      <c r="D253" s="48">
        <f>1</f>
        <v>1</v>
      </c>
      <c r="E253" s="48">
        <f t="shared" si="33"/>
        <v>1</v>
      </c>
      <c r="F253" s="48">
        <f t="shared" si="33"/>
        <v>1</v>
      </c>
      <c r="G253" s="48">
        <f t="shared" si="33"/>
        <v>1</v>
      </c>
      <c r="H253" s="49">
        <f t="shared" si="29"/>
        <v>1</v>
      </c>
      <c r="I253" s="48">
        <f t="shared" si="30"/>
        <v>1</v>
      </c>
      <c r="J253" s="48">
        <f t="shared" si="34"/>
        <v>1</v>
      </c>
      <c r="K253" s="48">
        <f t="shared" si="34"/>
        <v>1</v>
      </c>
      <c r="L253" s="48">
        <f t="shared" si="34"/>
        <v>1</v>
      </c>
      <c r="M253" s="49">
        <f t="shared" si="31"/>
        <v>1</v>
      </c>
      <c r="N253" s="49">
        <f t="shared" si="32"/>
        <v>1</v>
      </c>
    </row>
    <row r="254" spans="1:14" ht="12.75" hidden="1" customHeight="1" outlineLevel="1">
      <c r="A254" s="12"/>
      <c r="B254" s="13"/>
      <c r="C254" s="33" t="str">
        <f>Labels!B72</f>
        <v>Customer 4</v>
      </c>
      <c r="D254" s="48">
        <f>1</f>
        <v>1</v>
      </c>
      <c r="E254" s="48">
        <f t="shared" si="33"/>
        <v>1</v>
      </c>
      <c r="F254" s="48">
        <f t="shared" si="33"/>
        <v>1</v>
      </c>
      <c r="G254" s="48">
        <f t="shared" si="33"/>
        <v>1</v>
      </c>
      <c r="H254" s="49">
        <f t="shared" si="29"/>
        <v>1</v>
      </c>
      <c r="I254" s="48">
        <f t="shared" si="30"/>
        <v>1</v>
      </c>
      <c r="J254" s="48">
        <f t="shared" si="34"/>
        <v>1</v>
      </c>
      <c r="K254" s="48">
        <f t="shared" si="34"/>
        <v>1</v>
      </c>
      <c r="L254" s="48">
        <f t="shared" si="34"/>
        <v>1</v>
      </c>
      <c r="M254" s="49">
        <f t="shared" si="31"/>
        <v>1</v>
      </c>
      <c r="N254" s="49">
        <f t="shared" si="32"/>
        <v>1</v>
      </c>
    </row>
    <row r="255" spans="1:14" ht="12.75" hidden="1" customHeight="1" outlineLevel="1">
      <c r="A255" s="12"/>
      <c r="B255" s="13"/>
      <c r="C255" s="33" t="str">
        <f>Labels!B73</f>
        <v>Customer 5</v>
      </c>
      <c r="D255" s="48">
        <f>1</f>
        <v>1</v>
      </c>
      <c r="E255" s="48">
        <f t="shared" si="33"/>
        <v>1</v>
      </c>
      <c r="F255" s="48">
        <f t="shared" si="33"/>
        <v>1</v>
      </c>
      <c r="G255" s="48">
        <f t="shared" si="33"/>
        <v>1</v>
      </c>
      <c r="H255" s="49">
        <f t="shared" si="29"/>
        <v>1</v>
      </c>
      <c r="I255" s="48">
        <f t="shared" si="30"/>
        <v>1</v>
      </c>
      <c r="J255" s="48">
        <f t="shared" si="34"/>
        <v>1</v>
      </c>
      <c r="K255" s="48">
        <f t="shared" si="34"/>
        <v>1</v>
      </c>
      <c r="L255" s="48">
        <f t="shared" si="34"/>
        <v>1</v>
      </c>
      <c r="M255" s="49">
        <f t="shared" si="31"/>
        <v>1</v>
      </c>
      <c r="N255" s="49">
        <f t="shared" si="32"/>
        <v>1</v>
      </c>
    </row>
    <row r="256" spans="1:14" ht="12.75" hidden="1" customHeight="1" outlineLevel="1">
      <c r="A256" s="12"/>
      <c r="B256" s="13"/>
      <c r="C256" s="33" t="str">
        <f>Labels!B74</f>
        <v>Customer 6</v>
      </c>
      <c r="D256" s="48">
        <f>1</f>
        <v>1</v>
      </c>
      <c r="E256" s="48">
        <f t="shared" si="33"/>
        <v>1</v>
      </c>
      <c r="F256" s="48">
        <f t="shared" si="33"/>
        <v>1</v>
      </c>
      <c r="G256" s="48">
        <f t="shared" si="33"/>
        <v>1</v>
      </c>
      <c r="H256" s="49">
        <f t="shared" si="29"/>
        <v>1</v>
      </c>
      <c r="I256" s="48">
        <f t="shared" si="30"/>
        <v>1</v>
      </c>
      <c r="J256" s="48">
        <f t="shared" si="34"/>
        <v>1</v>
      </c>
      <c r="K256" s="48">
        <f t="shared" si="34"/>
        <v>1</v>
      </c>
      <c r="L256" s="48">
        <f t="shared" si="34"/>
        <v>1</v>
      </c>
      <c r="M256" s="49">
        <f t="shared" si="31"/>
        <v>1</v>
      </c>
      <c r="N256" s="49">
        <f t="shared" si="32"/>
        <v>1</v>
      </c>
    </row>
    <row r="257" spans="1:14" ht="12.75" hidden="1" customHeight="1" outlineLevel="1">
      <c r="A257" s="12"/>
      <c r="B257" s="13"/>
      <c r="C257" s="33" t="str">
        <f>Labels!B75</f>
        <v>Customer 7</v>
      </c>
      <c r="D257" s="48">
        <f>1</f>
        <v>1</v>
      </c>
      <c r="E257" s="48">
        <f t="shared" si="33"/>
        <v>1</v>
      </c>
      <c r="F257" s="48">
        <f t="shared" si="33"/>
        <v>1</v>
      </c>
      <c r="G257" s="48">
        <f t="shared" si="33"/>
        <v>1</v>
      </c>
      <c r="H257" s="49">
        <f t="shared" si="29"/>
        <v>1</v>
      </c>
      <c r="I257" s="48">
        <f t="shared" si="30"/>
        <v>1</v>
      </c>
      <c r="J257" s="48">
        <f t="shared" si="34"/>
        <v>1</v>
      </c>
      <c r="K257" s="48">
        <f t="shared" si="34"/>
        <v>1</v>
      </c>
      <c r="L257" s="48">
        <f t="shared" si="34"/>
        <v>1</v>
      </c>
      <c r="M257" s="49">
        <f t="shared" si="31"/>
        <v>1</v>
      </c>
      <c r="N257" s="49">
        <f t="shared" si="32"/>
        <v>1</v>
      </c>
    </row>
    <row r="258" spans="1:14" ht="12.75" hidden="1" customHeight="1" outlineLevel="1">
      <c r="A258" s="12"/>
      <c r="B258" s="13"/>
      <c r="C258" s="33" t="str">
        <f>Labels!B76</f>
        <v>Customer 8</v>
      </c>
      <c r="D258" s="48">
        <f>1</f>
        <v>1</v>
      </c>
      <c r="E258" s="48">
        <f t="shared" si="33"/>
        <v>1</v>
      </c>
      <c r="F258" s="48">
        <f t="shared" si="33"/>
        <v>1</v>
      </c>
      <c r="G258" s="48">
        <f t="shared" si="33"/>
        <v>1</v>
      </c>
      <c r="H258" s="49">
        <f t="shared" si="29"/>
        <v>1</v>
      </c>
      <c r="I258" s="48">
        <f t="shared" si="30"/>
        <v>1</v>
      </c>
      <c r="J258" s="48">
        <f t="shared" si="34"/>
        <v>1</v>
      </c>
      <c r="K258" s="48">
        <f t="shared" si="34"/>
        <v>1</v>
      </c>
      <c r="L258" s="48">
        <f t="shared" si="34"/>
        <v>1</v>
      </c>
      <c r="M258" s="49">
        <f t="shared" si="31"/>
        <v>1</v>
      </c>
      <c r="N258" s="49">
        <f t="shared" si="32"/>
        <v>1</v>
      </c>
    </row>
    <row r="259" spans="1:14" ht="12.75" hidden="1" customHeight="1" outlineLevel="1">
      <c r="A259" s="12"/>
      <c r="B259" s="13"/>
      <c r="C259" s="33" t="str">
        <f>Labels!B77</f>
        <v>Customer 9</v>
      </c>
      <c r="D259" s="48">
        <f>1</f>
        <v>1</v>
      </c>
      <c r="E259" s="48">
        <f t="shared" si="33"/>
        <v>1</v>
      </c>
      <c r="F259" s="48">
        <f t="shared" si="33"/>
        <v>1</v>
      </c>
      <c r="G259" s="48">
        <f t="shared" si="33"/>
        <v>1</v>
      </c>
      <c r="H259" s="49">
        <f t="shared" si="29"/>
        <v>1</v>
      </c>
      <c r="I259" s="48">
        <f t="shared" si="30"/>
        <v>1</v>
      </c>
      <c r="J259" s="48">
        <f t="shared" si="34"/>
        <v>1</v>
      </c>
      <c r="K259" s="48">
        <f t="shared" si="34"/>
        <v>1</v>
      </c>
      <c r="L259" s="48">
        <f t="shared" si="34"/>
        <v>1</v>
      </c>
      <c r="M259" s="49">
        <f t="shared" si="31"/>
        <v>1</v>
      </c>
      <c r="N259" s="49">
        <f t="shared" si="32"/>
        <v>1</v>
      </c>
    </row>
    <row r="260" spans="1:14" ht="12.75" hidden="1" customHeight="1" outlineLevel="1">
      <c r="A260" s="12"/>
      <c r="B260" s="13"/>
      <c r="C260" s="33" t="str">
        <f>Labels!B78</f>
        <v>Customer 10</v>
      </c>
      <c r="D260" s="48">
        <f>1</f>
        <v>1</v>
      </c>
      <c r="E260" s="48">
        <f t="shared" si="33"/>
        <v>1</v>
      </c>
      <c r="F260" s="48">
        <f t="shared" si="33"/>
        <v>1</v>
      </c>
      <c r="G260" s="48">
        <f t="shared" si="33"/>
        <v>1</v>
      </c>
      <c r="H260" s="49">
        <f t="shared" si="29"/>
        <v>1</v>
      </c>
      <c r="I260" s="48">
        <f t="shared" si="30"/>
        <v>1</v>
      </c>
      <c r="J260" s="48">
        <f t="shared" si="34"/>
        <v>1</v>
      </c>
      <c r="K260" s="48">
        <f t="shared" si="34"/>
        <v>1</v>
      </c>
      <c r="L260" s="48">
        <f t="shared" si="34"/>
        <v>1</v>
      </c>
      <c r="M260" s="49">
        <f t="shared" si="31"/>
        <v>1</v>
      </c>
      <c r="N260" s="49">
        <f t="shared" si="32"/>
        <v>1</v>
      </c>
    </row>
    <row r="261" spans="1:14" ht="12.75" hidden="1" customHeight="1" outlineLevel="1">
      <c r="A261" s="12"/>
      <c r="B261" s="13" t="str">
        <f>Labels!B101</f>
        <v>Product 7</v>
      </c>
      <c r="C261" s="33" t="str">
        <f>Labels!B69</f>
        <v>Customer 1</v>
      </c>
      <c r="D261" s="48">
        <f>1</f>
        <v>1</v>
      </c>
      <c r="E261" s="48">
        <f t="shared" ref="E261:G280" si="35">D261</f>
        <v>1</v>
      </c>
      <c r="F261" s="48">
        <f t="shared" si="35"/>
        <v>1</v>
      </c>
      <c r="G261" s="48">
        <f t="shared" si="35"/>
        <v>1</v>
      </c>
      <c r="H261" s="49">
        <f t="shared" si="29"/>
        <v>1</v>
      </c>
      <c r="I261" s="48">
        <f t="shared" si="30"/>
        <v>1</v>
      </c>
      <c r="J261" s="48">
        <f t="shared" ref="J261:L280" si="36">I261</f>
        <v>1</v>
      </c>
      <c r="K261" s="48">
        <f t="shared" si="36"/>
        <v>1</v>
      </c>
      <c r="L261" s="48">
        <f t="shared" si="36"/>
        <v>1</v>
      </c>
      <c r="M261" s="49">
        <f t="shared" si="31"/>
        <v>1</v>
      </c>
      <c r="N261" s="49">
        <f t="shared" si="32"/>
        <v>1</v>
      </c>
    </row>
    <row r="262" spans="1:14" ht="12.75" hidden="1" customHeight="1" outlineLevel="1">
      <c r="A262" s="12"/>
      <c r="B262" s="13"/>
      <c r="C262" s="33" t="str">
        <f>Labels!B70</f>
        <v>Customer 2</v>
      </c>
      <c r="D262" s="48">
        <f>1</f>
        <v>1</v>
      </c>
      <c r="E262" s="48">
        <f t="shared" si="35"/>
        <v>1</v>
      </c>
      <c r="F262" s="48">
        <f t="shared" si="35"/>
        <v>1</v>
      </c>
      <c r="G262" s="48">
        <f t="shared" si="35"/>
        <v>1</v>
      </c>
      <c r="H262" s="49">
        <f t="shared" si="29"/>
        <v>1</v>
      </c>
      <c r="I262" s="48">
        <f t="shared" si="30"/>
        <v>1</v>
      </c>
      <c r="J262" s="48">
        <f t="shared" si="36"/>
        <v>1</v>
      </c>
      <c r="K262" s="48">
        <f t="shared" si="36"/>
        <v>1</v>
      </c>
      <c r="L262" s="48">
        <f t="shared" si="36"/>
        <v>1</v>
      </c>
      <c r="M262" s="49">
        <f t="shared" si="31"/>
        <v>1</v>
      </c>
      <c r="N262" s="49">
        <f t="shared" si="32"/>
        <v>1</v>
      </c>
    </row>
    <row r="263" spans="1:14" ht="12.75" hidden="1" customHeight="1" outlineLevel="1">
      <c r="A263" s="12"/>
      <c r="B263" s="13"/>
      <c r="C263" s="33" t="str">
        <f>Labels!B71</f>
        <v>Customer 3</v>
      </c>
      <c r="D263" s="48">
        <f>1</f>
        <v>1</v>
      </c>
      <c r="E263" s="48">
        <f t="shared" si="35"/>
        <v>1</v>
      </c>
      <c r="F263" s="48">
        <f t="shared" si="35"/>
        <v>1</v>
      </c>
      <c r="G263" s="48">
        <f t="shared" si="35"/>
        <v>1</v>
      </c>
      <c r="H263" s="49">
        <f t="shared" si="29"/>
        <v>1</v>
      </c>
      <c r="I263" s="48">
        <f t="shared" si="30"/>
        <v>1</v>
      </c>
      <c r="J263" s="48">
        <f t="shared" si="36"/>
        <v>1</v>
      </c>
      <c r="K263" s="48">
        <f t="shared" si="36"/>
        <v>1</v>
      </c>
      <c r="L263" s="48">
        <f t="shared" si="36"/>
        <v>1</v>
      </c>
      <c r="M263" s="49">
        <f t="shared" si="31"/>
        <v>1</v>
      </c>
      <c r="N263" s="49">
        <f t="shared" si="32"/>
        <v>1</v>
      </c>
    </row>
    <row r="264" spans="1:14" ht="12.75" hidden="1" customHeight="1" outlineLevel="1">
      <c r="A264" s="12"/>
      <c r="B264" s="13"/>
      <c r="C264" s="33" t="str">
        <f>Labels!B72</f>
        <v>Customer 4</v>
      </c>
      <c r="D264" s="48">
        <f>1</f>
        <v>1</v>
      </c>
      <c r="E264" s="48">
        <f t="shared" si="35"/>
        <v>1</v>
      </c>
      <c r="F264" s="48">
        <f t="shared" si="35"/>
        <v>1</v>
      </c>
      <c r="G264" s="48">
        <f t="shared" si="35"/>
        <v>1</v>
      </c>
      <c r="H264" s="49">
        <f t="shared" si="29"/>
        <v>1</v>
      </c>
      <c r="I264" s="48">
        <f t="shared" si="30"/>
        <v>1</v>
      </c>
      <c r="J264" s="48">
        <f t="shared" si="36"/>
        <v>1</v>
      </c>
      <c r="K264" s="48">
        <f t="shared" si="36"/>
        <v>1</v>
      </c>
      <c r="L264" s="48">
        <f t="shared" si="36"/>
        <v>1</v>
      </c>
      <c r="M264" s="49">
        <f t="shared" si="31"/>
        <v>1</v>
      </c>
      <c r="N264" s="49">
        <f t="shared" si="32"/>
        <v>1</v>
      </c>
    </row>
    <row r="265" spans="1:14" ht="12.75" hidden="1" customHeight="1" outlineLevel="1">
      <c r="A265" s="12"/>
      <c r="B265" s="13"/>
      <c r="C265" s="33" t="str">
        <f>Labels!B73</f>
        <v>Customer 5</v>
      </c>
      <c r="D265" s="48">
        <f>1</f>
        <v>1</v>
      </c>
      <c r="E265" s="48">
        <f t="shared" si="35"/>
        <v>1</v>
      </c>
      <c r="F265" s="48">
        <f t="shared" si="35"/>
        <v>1</v>
      </c>
      <c r="G265" s="48">
        <f t="shared" si="35"/>
        <v>1</v>
      </c>
      <c r="H265" s="49">
        <f t="shared" ref="H265:H296" si="37">AVERAGE(D265:G265)</f>
        <v>1</v>
      </c>
      <c r="I265" s="48">
        <f t="shared" ref="I265:I300" si="38">G265</f>
        <v>1</v>
      </c>
      <c r="J265" s="48">
        <f t="shared" si="36"/>
        <v>1</v>
      </c>
      <c r="K265" s="48">
        <f t="shared" si="36"/>
        <v>1</v>
      </c>
      <c r="L265" s="48">
        <f t="shared" si="36"/>
        <v>1</v>
      </c>
      <c r="M265" s="49">
        <f t="shared" ref="M265:M296" si="39">AVERAGE(I265:L265)</f>
        <v>1</v>
      </c>
      <c r="N265" s="49">
        <f t="shared" ref="N265:N300" si="40">AVERAGE(D265:G265,I265:L265)</f>
        <v>1</v>
      </c>
    </row>
    <row r="266" spans="1:14" ht="12.75" hidden="1" customHeight="1" outlineLevel="1">
      <c r="A266" s="12"/>
      <c r="B266" s="13"/>
      <c r="C266" s="33" t="str">
        <f>Labels!B74</f>
        <v>Customer 6</v>
      </c>
      <c r="D266" s="48">
        <f>1</f>
        <v>1</v>
      </c>
      <c r="E266" s="48">
        <f t="shared" si="35"/>
        <v>1</v>
      </c>
      <c r="F266" s="48">
        <f t="shared" si="35"/>
        <v>1</v>
      </c>
      <c r="G266" s="48">
        <f t="shared" si="35"/>
        <v>1</v>
      </c>
      <c r="H266" s="49">
        <f t="shared" si="37"/>
        <v>1</v>
      </c>
      <c r="I266" s="48">
        <f t="shared" si="38"/>
        <v>1</v>
      </c>
      <c r="J266" s="48">
        <f t="shared" si="36"/>
        <v>1</v>
      </c>
      <c r="K266" s="48">
        <f t="shared" si="36"/>
        <v>1</v>
      </c>
      <c r="L266" s="48">
        <f t="shared" si="36"/>
        <v>1</v>
      </c>
      <c r="M266" s="49">
        <f t="shared" si="39"/>
        <v>1</v>
      </c>
      <c r="N266" s="49">
        <f t="shared" si="40"/>
        <v>1</v>
      </c>
    </row>
    <row r="267" spans="1:14" ht="12.75" hidden="1" customHeight="1" outlineLevel="1">
      <c r="A267" s="12"/>
      <c r="B267" s="13"/>
      <c r="C267" s="33" t="str">
        <f>Labels!B75</f>
        <v>Customer 7</v>
      </c>
      <c r="D267" s="48">
        <f>1</f>
        <v>1</v>
      </c>
      <c r="E267" s="48">
        <f t="shared" si="35"/>
        <v>1</v>
      </c>
      <c r="F267" s="48">
        <f t="shared" si="35"/>
        <v>1</v>
      </c>
      <c r="G267" s="48">
        <f t="shared" si="35"/>
        <v>1</v>
      </c>
      <c r="H267" s="49">
        <f t="shared" si="37"/>
        <v>1</v>
      </c>
      <c r="I267" s="48">
        <f t="shared" si="38"/>
        <v>1</v>
      </c>
      <c r="J267" s="48">
        <f t="shared" si="36"/>
        <v>1</v>
      </c>
      <c r="K267" s="48">
        <f t="shared" si="36"/>
        <v>1</v>
      </c>
      <c r="L267" s="48">
        <f t="shared" si="36"/>
        <v>1</v>
      </c>
      <c r="M267" s="49">
        <f t="shared" si="39"/>
        <v>1</v>
      </c>
      <c r="N267" s="49">
        <f t="shared" si="40"/>
        <v>1</v>
      </c>
    </row>
    <row r="268" spans="1:14" ht="12.75" hidden="1" customHeight="1" outlineLevel="1">
      <c r="A268" s="12"/>
      <c r="B268" s="13"/>
      <c r="C268" s="33" t="str">
        <f>Labels!B76</f>
        <v>Customer 8</v>
      </c>
      <c r="D268" s="48">
        <f>1</f>
        <v>1</v>
      </c>
      <c r="E268" s="48">
        <f t="shared" si="35"/>
        <v>1</v>
      </c>
      <c r="F268" s="48">
        <f t="shared" si="35"/>
        <v>1</v>
      </c>
      <c r="G268" s="48">
        <f t="shared" si="35"/>
        <v>1</v>
      </c>
      <c r="H268" s="49">
        <f t="shared" si="37"/>
        <v>1</v>
      </c>
      <c r="I268" s="48">
        <f t="shared" si="38"/>
        <v>1</v>
      </c>
      <c r="J268" s="48">
        <f t="shared" si="36"/>
        <v>1</v>
      </c>
      <c r="K268" s="48">
        <f t="shared" si="36"/>
        <v>1</v>
      </c>
      <c r="L268" s="48">
        <f t="shared" si="36"/>
        <v>1</v>
      </c>
      <c r="M268" s="49">
        <f t="shared" si="39"/>
        <v>1</v>
      </c>
      <c r="N268" s="49">
        <f t="shared" si="40"/>
        <v>1</v>
      </c>
    </row>
    <row r="269" spans="1:14" ht="12.75" hidden="1" customHeight="1" outlineLevel="1">
      <c r="A269" s="12"/>
      <c r="B269" s="13"/>
      <c r="C269" s="33" t="str">
        <f>Labels!B77</f>
        <v>Customer 9</v>
      </c>
      <c r="D269" s="48">
        <f>1</f>
        <v>1</v>
      </c>
      <c r="E269" s="48">
        <f t="shared" si="35"/>
        <v>1</v>
      </c>
      <c r="F269" s="48">
        <f t="shared" si="35"/>
        <v>1</v>
      </c>
      <c r="G269" s="48">
        <f t="shared" si="35"/>
        <v>1</v>
      </c>
      <c r="H269" s="49">
        <f t="shared" si="37"/>
        <v>1</v>
      </c>
      <c r="I269" s="48">
        <f t="shared" si="38"/>
        <v>1</v>
      </c>
      <c r="J269" s="48">
        <f t="shared" si="36"/>
        <v>1</v>
      </c>
      <c r="K269" s="48">
        <f t="shared" si="36"/>
        <v>1</v>
      </c>
      <c r="L269" s="48">
        <f t="shared" si="36"/>
        <v>1</v>
      </c>
      <c r="M269" s="49">
        <f t="shared" si="39"/>
        <v>1</v>
      </c>
      <c r="N269" s="49">
        <f t="shared" si="40"/>
        <v>1</v>
      </c>
    </row>
    <row r="270" spans="1:14" ht="12.75" hidden="1" customHeight="1" outlineLevel="1">
      <c r="A270" s="12"/>
      <c r="B270" s="13"/>
      <c r="C270" s="33" t="str">
        <f>Labels!B78</f>
        <v>Customer 10</v>
      </c>
      <c r="D270" s="48">
        <f>1</f>
        <v>1</v>
      </c>
      <c r="E270" s="48">
        <f t="shared" si="35"/>
        <v>1</v>
      </c>
      <c r="F270" s="48">
        <f t="shared" si="35"/>
        <v>1</v>
      </c>
      <c r="G270" s="48">
        <f t="shared" si="35"/>
        <v>1</v>
      </c>
      <c r="H270" s="49">
        <f t="shared" si="37"/>
        <v>1</v>
      </c>
      <c r="I270" s="48">
        <f t="shared" si="38"/>
        <v>1</v>
      </c>
      <c r="J270" s="48">
        <f t="shared" si="36"/>
        <v>1</v>
      </c>
      <c r="K270" s="48">
        <f t="shared" si="36"/>
        <v>1</v>
      </c>
      <c r="L270" s="48">
        <f t="shared" si="36"/>
        <v>1</v>
      </c>
      <c r="M270" s="49">
        <f t="shared" si="39"/>
        <v>1</v>
      </c>
      <c r="N270" s="49">
        <f t="shared" si="40"/>
        <v>1</v>
      </c>
    </row>
    <row r="271" spans="1:14" ht="12.75" hidden="1" customHeight="1" outlineLevel="1">
      <c r="A271" s="12"/>
      <c r="B271" s="13" t="str">
        <f>Labels!B102</f>
        <v>Product 8</v>
      </c>
      <c r="C271" s="33" t="str">
        <f>Labels!B69</f>
        <v>Customer 1</v>
      </c>
      <c r="D271" s="48">
        <f>1</f>
        <v>1</v>
      </c>
      <c r="E271" s="48">
        <f t="shared" si="35"/>
        <v>1</v>
      </c>
      <c r="F271" s="48">
        <f t="shared" si="35"/>
        <v>1</v>
      </c>
      <c r="G271" s="48">
        <f t="shared" si="35"/>
        <v>1</v>
      </c>
      <c r="H271" s="49">
        <f t="shared" si="37"/>
        <v>1</v>
      </c>
      <c r="I271" s="48">
        <f t="shared" si="38"/>
        <v>1</v>
      </c>
      <c r="J271" s="48">
        <f t="shared" si="36"/>
        <v>1</v>
      </c>
      <c r="K271" s="48">
        <f t="shared" si="36"/>
        <v>1</v>
      </c>
      <c r="L271" s="48">
        <f t="shared" si="36"/>
        <v>1</v>
      </c>
      <c r="M271" s="49">
        <f t="shared" si="39"/>
        <v>1</v>
      </c>
      <c r="N271" s="49">
        <f t="shared" si="40"/>
        <v>1</v>
      </c>
    </row>
    <row r="272" spans="1:14" ht="12.75" hidden="1" customHeight="1" outlineLevel="1">
      <c r="A272" s="12"/>
      <c r="B272" s="13"/>
      <c r="C272" s="33" t="str">
        <f>Labels!B70</f>
        <v>Customer 2</v>
      </c>
      <c r="D272" s="48">
        <f>1</f>
        <v>1</v>
      </c>
      <c r="E272" s="48">
        <f t="shared" si="35"/>
        <v>1</v>
      </c>
      <c r="F272" s="48">
        <f t="shared" si="35"/>
        <v>1</v>
      </c>
      <c r="G272" s="48">
        <f t="shared" si="35"/>
        <v>1</v>
      </c>
      <c r="H272" s="49">
        <f t="shared" si="37"/>
        <v>1</v>
      </c>
      <c r="I272" s="48">
        <f t="shared" si="38"/>
        <v>1</v>
      </c>
      <c r="J272" s="48">
        <f t="shared" si="36"/>
        <v>1</v>
      </c>
      <c r="K272" s="48">
        <f t="shared" si="36"/>
        <v>1</v>
      </c>
      <c r="L272" s="48">
        <f t="shared" si="36"/>
        <v>1</v>
      </c>
      <c r="M272" s="49">
        <f t="shared" si="39"/>
        <v>1</v>
      </c>
      <c r="N272" s="49">
        <f t="shared" si="40"/>
        <v>1</v>
      </c>
    </row>
    <row r="273" spans="1:14" ht="12.75" hidden="1" customHeight="1" outlineLevel="1">
      <c r="A273" s="12"/>
      <c r="B273" s="13"/>
      <c r="C273" s="33" t="str">
        <f>Labels!B71</f>
        <v>Customer 3</v>
      </c>
      <c r="D273" s="48">
        <f>1</f>
        <v>1</v>
      </c>
      <c r="E273" s="48">
        <f t="shared" si="35"/>
        <v>1</v>
      </c>
      <c r="F273" s="48">
        <f t="shared" si="35"/>
        <v>1</v>
      </c>
      <c r="G273" s="48">
        <f t="shared" si="35"/>
        <v>1</v>
      </c>
      <c r="H273" s="49">
        <f t="shared" si="37"/>
        <v>1</v>
      </c>
      <c r="I273" s="48">
        <f t="shared" si="38"/>
        <v>1</v>
      </c>
      <c r="J273" s="48">
        <f t="shared" si="36"/>
        <v>1</v>
      </c>
      <c r="K273" s="48">
        <f t="shared" si="36"/>
        <v>1</v>
      </c>
      <c r="L273" s="48">
        <f t="shared" si="36"/>
        <v>1</v>
      </c>
      <c r="M273" s="49">
        <f t="shared" si="39"/>
        <v>1</v>
      </c>
      <c r="N273" s="49">
        <f t="shared" si="40"/>
        <v>1</v>
      </c>
    </row>
    <row r="274" spans="1:14" ht="12.75" hidden="1" customHeight="1" outlineLevel="1">
      <c r="A274" s="12"/>
      <c r="B274" s="13"/>
      <c r="C274" s="33" t="str">
        <f>Labels!B72</f>
        <v>Customer 4</v>
      </c>
      <c r="D274" s="48">
        <f>1</f>
        <v>1</v>
      </c>
      <c r="E274" s="48">
        <f t="shared" si="35"/>
        <v>1</v>
      </c>
      <c r="F274" s="48">
        <f t="shared" si="35"/>
        <v>1</v>
      </c>
      <c r="G274" s="48">
        <f t="shared" si="35"/>
        <v>1</v>
      </c>
      <c r="H274" s="49">
        <f t="shared" si="37"/>
        <v>1</v>
      </c>
      <c r="I274" s="48">
        <f t="shared" si="38"/>
        <v>1</v>
      </c>
      <c r="J274" s="48">
        <f t="shared" si="36"/>
        <v>1</v>
      </c>
      <c r="K274" s="48">
        <f t="shared" si="36"/>
        <v>1</v>
      </c>
      <c r="L274" s="48">
        <f t="shared" si="36"/>
        <v>1</v>
      </c>
      <c r="M274" s="49">
        <f t="shared" si="39"/>
        <v>1</v>
      </c>
      <c r="N274" s="49">
        <f t="shared" si="40"/>
        <v>1</v>
      </c>
    </row>
    <row r="275" spans="1:14" ht="12.75" hidden="1" customHeight="1" outlineLevel="1">
      <c r="A275" s="12"/>
      <c r="B275" s="13"/>
      <c r="C275" s="33" t="str">
        <f>Labels!B73</f>
        <v>Customer 5</v>
      </c>
      <c r="D275" s="48">
        <f>1</f>
        <v>1</v>
      </c>
      <c r="E275" s="48">
        <f t="shared" si="35"/>
        <v>1</v>
      </c>
      <c r="F275" s="48">
        <f t="shared" si="35"/>
        <v>1</v>
      </c>
      <c r="G275" s="48">
        <f t="shared" si="35"/>
        <v>1</v>
      </c>
      <c r="H275" s="49">
        <f t="shared" si="37"/>
        <v>1</v>
      </c>
      <c r="I275" s="48">
        <f t="shared" si="38"/>
        <v>1</v>
      </c>
      <c r="J275" s="48">
        <f t="shared" si="36"/>
        <v>1</v>
      </c>
      <c r="K275" s="48">
        <f t="shared" si="36"/>
        <v>1</v>
      </c>
      <c r="L275" s="48">
        <f t="shared" si="36"/>
        <v>1</v>
      </c>
      <c r="M275" s="49">
        <f t="shared" si="39"/>
        <v>1</v>
      </c>
      <c r="N275" s="49">
        <f t="shared" si="40"/>
        <v>1</v>
      </c>
    </row>
    <row r="276" spans="1:14" ht="12.75" hidden="1" customHeight="1" outlineLevel="1">
      <c r="A276" s="12"/>
      <c r="B276" s="13"/>
      <c r="C276" s="33" t="str">
        <f>Labels!B74</f>
        <v>Customer 6</v>
      </c>
      <c r="D276" s="48">
        <f>1</f>
        <v>1</v>
      </c>
      <c r="E276" s="48">
        <f t="shared" si="35"/>
        <v>1</v>
      </c>
      <c r="F276" s="48">
        <f t="shared" si="35"/>
        <v>1</v>
      </c>
      <c r="G276" s="48">
        <f t="shared" si="35"/>
        <v>1</v>
      </c>
      <c r="H276" s="49">
        <f t="shared" si="37"/>
        <v>1</v>
      </c>
      <c r="I276" s="48">
        <f t="shared" si="38"/>
        <v>1</v>
      </c>
      <c r="J276" s="48">
        <f t="shared" si="36"/>
        <v>1</v>
      </c>
      <c r="K276" s="48">
        <f t="shared" si="36"/>
        <v>1</v>
      </c>
      <c r="L276" s="48">
        <f t="shared" si="36"/>
        <v>1</v>
      </c>
      <c r="M276" s="49">
        <f t="shared" si="39"/>
        <v>1</v>
      </c>
      <c r="N276" s="49">
        <f t="shared" si="40"/>
        <v>1</v>
      </c>
    </row>
    <row r="277" spans="1:14" ht="12.75" hidden="1" customHeight="1" outlineLevel="1">
      <c r="A277" s="12"/>
      <c r="B277" s="13"/>
      <c r="C277" s="33" t="str">
        <f>Labels!B75</f>
        <v>Customer 7</v>
      </c>
      <c r="D277" s="48">
        <f>1</f>
        <v>1</v>
      </c>
      <c r="E277" s="48">
        <f t="shared" si="35"/>
        <v>1</v>
      </c>
      <c r="F277" s="48">
        <f t="shared" si="35"/>
        <v>1</v>
      </c>
      <c r="G277" s="48">
        <f t="shared" si="35"/>
        <v>1</v>
      </c>
      <c r="H277" s="49">
        <f t="shared" si="37"/>
        <v>1</v>
      </c>
      <c r="I277" s="48">
        <f t="shared" si="38"/>
        <v>1</v>
      </c>
      <c r="J277" s="48">
        <f t="shared" si="36"/>
        <v>1</v>
      </c>
      <c r="K277" s="48">
        <f t="shared" si="36"/>
        <v>1</v>
      </c>
      <c r="L277" s="48">
        <f t="shared" si="36"/>
        <v>1</v>
      </c>
      <c r="M277" s="49">
        <f t="shared" si="39"/>
        <v>1</v>
      </c>
      <c r="N277" s="49">
        <f t="shared" si="40"/>
        <v>1</v>
      </c>
    </row>
    <row r="278" spans="1:14" ht="12.75" hidden="1" customHeight="1" outlineLevel="1">
      <c r="A278" s="12"/>
      <c r="B278" s="13"/>
      <c r="C278" s="33" t="str">
        <f>Labels!B76</f>
        <v>Customer 8</v>
      </c>
      <c r="D278" s="48">
        <f>1</f>
        <v>1</v>
      </c>
      <c r="E278" s="48">
        <f t="shared" si="35"/>
        <v>1</v>
      </c>
      <c r="F278" s="48">
        <f t="shared" si="35"/>
        <v>1</v>
      </c>
      <c r="G278" s="48">
        <f t="shared" si="35"/>
        <v>1</v>
      </c>
      <c r="H278" s="49">
        <f t="shared" si="37"/>
        <v>1</v>
      </c>
      <c r="I278" s="48">
        <f t="shared" si="38"/>
        <v>1</v>
      </c>
      <c r="J278" s="48">
        <f t="shared" si="36"/>
        <v>1</v>
      </c>
      <c r="K278" s="48">
        <f t="shared" si="36"/>
        <v>1</v>
      </c>
      <c r="L278" s="48">
        <f t="shared" si="36"/>
        <v>1</v>
      </c>
      <c r="M278" s="49">
        <f t="shared" si="39"/>
        <v>1</v>
      </c>
      <c r="N278" s="49">
        <f t="shared" si="40"/>
        <v>1</v>
      </c>
    </row>
    <row r="279" spans="1:14" ht="12.75" hidden="1" customHeight="1" outlineLevel="1">
      <c r="A279" s="12"/>
      <c r="B279" s="13"/>
      <c r="C279" s="33" t="str">
        <f>Labels!B77</f>
        <v>Customer 9</v>
      </c>
      <c r="D279" s="48">
        <f>1</f>
        <v>1</v>
      </c>
      <c r="E279" s="48">
        <f t="shared" si="35"/>
        <v>1</v>
      </c>
      <c r="F279" s="48">
        <f t="shared" si="35"/>
        <v>1</v>
      </c>
      <c r="G279" s="48">
        <f t="shared" si="35"/>
        <v>1</v>
      </c>
      <c r="H279" s="49">
        <f t="shared" si="37"/>
        <v>1</v>
      </c>
      <c r="I279" s="48">
        <f t="shared" si="38"/>
        <v>1</v>
      </c>
      <c r="J279" s="48">
        <f t="shared" si="36"/>
        <v>1</v>
      </c>
      <c r="K279" s="48">
        <f t="shared" si="36"/>
        <v>1</v>
      </c>
      <c r="L279" s="48">
        <f t="shared" si="36"/>
        <v>1</v>
      </c>
      <c r="M279" s="49">
        <f t="shared" si="39"/>
        <v>1</v>
      </c>
      <c r="N279" s="49">
        <f t="shared" si="40"/>
        <v>1</v>
      </c>
    </row>
    <row r="280" spans="1:14" ht="12.75" hidden="1" customHeight="1" outlineLevel="1">
      <c r="A280" s="12"/>
      <c r="B280" s="13"/>
      <c r="C280" s="33" t="str">
        <f>Labels!B78</f>
        <v>Customer 10</v>
      </c>
      <c r="D280" s="48">
        <f>1</f>
        <v>1</v>
      </c>
      <c r="E280" s="48">
        <f t="shared" si="35"/>
        <v>1</v>
      </c>
      <c r="F280" s="48">
        <f t="shared" si="35"/>
        <v>1</v>
      </c>
      <c r="G280" s="48">
        <f t="shared" si="35"/>
        <v>1</v>
      </c>
      <c r="H280" s="49">
        <f t="shared" si="37"/>
        <v>1</v>
      </c>
      <c r="I280" s="48">
        <f t="shared" si="38"/>
        <v>1</v>
      </c>
      <c r="J280" s="48">
        <f t="shared" si="36"/>
        <v>1</v>
      </c>
      <c r="K280" s="48">
        <f t="shared" si="36"/>
        <v>1</v>
      </c>
      <c r="L280" s="48">
        <f t="shared" si="36"/>
        <v>1</v>
      </c>
      <c r="M280" s="49">
        <f t="shared" si="39"/>
        <v>1</v>
      </c>
      <c r="N280" s="49">
        <f t="shared" si="40"/>
        <v>1</v>
      </c>
    </row>
    <row r="281" spans="1:14" ht="12.75" hidden="1" customHeight="1" outlineLevel="1">
      <c r="A281" s="12"/>
      <c r="B281" s="13" t="str">
        <f>Labels!B103</f>
        <v>Product 9</v>
      </c>
      <c r="C281" s="33" t="str">
        <f>Labels!B69</f>
        <v>Customer 1</v>
      </c>
      <c r="D281" s="48">
        <f>1</f>
        <v>1</v>
      </c>
      <c r="E281" s="48">
        <f t="shared" ref="E281:G300" si="41">D281</f>
        <v>1</v>
      </c>
      <c r="F281" s="48">
        <f t="shared" si="41"/>
        <v>1</v>
      </c>
      <c r="G281" s="48">
        <f t="shared" si="41"/>
        <v>1</v>
      </c>
      <c r="H281" s="49">
        <f t="shared" si="37"/>
        <v>1</v>
      </c>
      <c r="I281" s="48">
        <f t="shared" si="38"/>
        <v>1</v>
      </c>
      <c r="J281" s="48">
        <f t="shared" ref="J281:L300" si="42">I281</f>
        <v>1</v>
      </c>
      <c r="K281" s="48">
        <f t="shared" si="42"/>
        <v>1</v>
      </c>
      <c r="L281" s="48">
        <f t="shared" si="42"/>
        <v>1</v>
      </c>
      <c r="M281" s="49">
        <f t="shared" si="39"/>
        <v>1</v>
      </c>
      <c r="N281" s="49">
        <f t="shared" si="40"/>
        <v>1</v>
      </c>
    </row>
    <row r="282" spans="1:14" ht="12.75" hidden="1" customHeight="1" outlineLevel="1">
      <c r="A282" s="12"/>
      <c r="B282" s="13"/>
      <c r="C282" s="33" t="str">
        <f>Labels!B70</f>
        <v>Customer 2</v>
      </c>
      <c r="D282" s="48">
        <f>1</f>
        <v>1</v>
      </c>
      <c r="E282" s="48">
        <f t="shared" si="41"/>
        <v>1</v>
      </c>
      <c r="F282" s="48">
        <f t="shared" si="41"/>
        <v>1</v>
      </c>
      <c r="G282" s="48">
        <f t="shared" si="41"/>
        <v>1</v>
      </c>
      <c r="H282" s="49">
        <f t="shared" si="37"/>
        <v>1</v>
      </c>
      <c r="I282" s="48">
        <f t="shared" si="38"/>
        <v>1</v>
      </c>
      <c r="J282" s="48">
        <f t="shared" si="42"/>
        <v>1</v>
      </c>
      <c r="K282" s="48">
        <f t="shared" si="42"/>
        <v>1</v>
      </c>
      <c r="L282" s="48">
        <f t="shared" si="42"/>
        <v>1</v>
      </c>
      <c r="M282" s="49">
        <f t="shared" si="39"/>
        <v>1</v>
      </c>
      <c r="N282" s="49">
        <f t="shared" si="40"/>
        <v>1</v>
      </c>
    </row>
    <row r="283" spans="1:14" ht="12.75" hidden="1" customHeight="1" outlineLevel="1">
      <c r="A283" s="12"/>
      <c r="B283" s="13"/>
      <c r="C283" s="33" t="str">
        <f>Labels!B71</f>
        <v>Customer 3</v>
      </c>
      <c r="D283" s="48">
        <f>1</f>
        <v>1</v>
      </c>
      <c r="E283" s="48">
        <f t="shared" si="41"/>
        <v>1</v>
      </c>
      <c r="F283" s="48">
        <f t="shared" si="41"/>
        <v>1</v>
      </c>
      <c r="G283" s="48">
        <f t="shared" si="41"/>
        <v>1</v>
      </c>
      <c r="H283" s="49">
        <f t="shared" si="37"/>
        <v>1</v>
      </c>
      <c r="I283" s="48">
        <f t="shared" si="38"/>
        <v>1</v>
      </c>
      <c r="J283" s="48">
        <f t="shared" si="42"/>
        <v>1</v>
      </c>
      <c r="K283" s="48">
        <f t="shared" si="42"/>
        <v>1</v>
      </c>
      <c r="L283" s="48">
        <f t="shared" si="42"/>
        <v>1</v>
      </c>
      <c r="M283" s="49">
        <f t="shared" si="39"/>
        <v>1</v>
      </c>
      <c r="N283" s="49">
        <f t="shared" si="40"/>
        <v>1</v>
      </c>
    </row>
    <row r="284" spans="1:14" ht="12.75" hidden="1" customHeight="1" outlineLevel="1">
      <c r="A284" s="12"/>
      <c r="B284" s="13"/>
      <c r="C284" s="33" t="str">
        <f>Labels!B72</f>
        <v>Customer 4</v>
      </c>
      <c r="D284" s="48">
        <f>1</f>
        <v>1</v>
      </c>
      <c r="E284" s="48">
        <f t="shared" si="41"/>
        <v>1</v>
      </c>
      <c r="F284" s="48">
        <f t="shared" si="41"/>
        <v>1</v>
      </c>
      <c r="G284" s="48">
        <f t="shared" si="41"/>
        <v>1</v>
      </c>
      <c r="H284" s="49">
        <f t="shared" si="37"/>
        <v>1</v>
      </c>
      <c r="I284" s="48">
        <f t="shared" si="38"/>
        <v>1</v>
      </c>
      <c r="J284" s="48">
        <f t="shared" si="42"/>
        <v>1</v>
      </c>
      <c r="K284" s="48">
        <f t="shared" si="42"/>
        <v>1</v>
      </c>
      <c r="L284" s="48">
        <f t="shared" si="42"/>
        <v>1</v>
      </c>
      <c r="M284" s="49">
        <f t="shared" si="39"/>
        <v>1</v>
      </c>
      <c r="N284" s="49">
        <f t="shared" si="40"/>
        <v>1</v>
      </c>
    </row>
    <row r="285" spans="1:14" ht="12.75" hidden="1" customHeight="1" outlineLevel="1">
      <c r="A285" s="12"/>
      <c r="B285" s="13"/>
      <c r="C285" s="33" t="str">
        <f>Labels!B73</f>
        <v>Customer 5</v>
      </c>
      <c r="D285" s="48">
        <f>1</f>
        <v>1</v>
      </c>
      <c r="E285" s="48">
        <f t="shared" si="41"/>
        <v>1</v>
      </c>
      <c r="F285" s="48">
        <f t="shared" si="41"/>
        <v>1</v>
      </c>
      <c r="G285" s="48">
        <f t="shared" si="41"/>
        <v>1</v>
      </c>
      <c r="H285" s="49">
        <f t="shared" si="37"/>
        <v>1</v>
      </c>
      <c r="I285" s="48">
        <f t="shared" si="38"/>
        <v>1</v>
      </c>
      <c r="J285" s="48">
        <f t="shared" si="42"/>
        <v>1</v>
      </c>
      <c r="K285" s="48">
        <f t="shared" si="42"/>
        <v>1</v>
      </c>
      <c r="L285" s="48">
        <f t="shared" si="42"/>
        <v>1</v>
      </c>
      <c r="M285" s="49">
        <f t="shared" si="39"/>
        <v>1</v>
      </c>
      <c r="N285" s="49">
        <f t="shared" si="40"/>
        <v>1</v>
      </c>
    </row>
    <row r="286" spans="1:14" ht="12.75" hidden="1" customHeight="1" outlineLevel="1">
      <c r="A286" s="12"/>
      <c r="B286" s="13"/>
      <c r="C286" s="33" t="str">
        <f>Labels!B74</f>
        <v>Customer 6</v>
      </c>
      <c r="D286" s="48">
        <f>1</f>
        <v>1</v>
      </c>
      <c r="E286" s="48">
        <f t="shared" si="41"/>
        <v>1</v>
      </c>
      <c r="F286" s="48">
        <f t="shared" si="41"/>
        <v>1</v>
      </c>
      <c r="G286" s="48">
        <f t="shared" si="41"/>
        <v>1</v>
      </c>
      <c r="H286" s="49">
        <f t="shared" si="37"/>
        <v>1</v>
      </c>
      <c r="I286" s="48">
        <f t="shared" si="38"/>
        <v>1</v>
      </c>
      <c r="J286" s="48">
        <f t="shared" si="42"/>
        <v>1</v>
      </c>
      <c r="K286" s="48">
        <f t="shared" si="42"/>
        <v>1</v>
      </c>
      <c r="L286" s="48">
        <f t="shared" si="42"/>
        <v>1</v>
      </c>
      <c r="M286" s="49">
        <f t="shared" si="39"/>
        <v>1</v>
      </c>
      <c r="N286" s="49">
        <f t="shared" si="40"/>
        <v>1</v>
      </c>
    </row>
    <row r="287" spans="1:14" ht="12.75" hidden="1" customHeight="1" outlineLevel="1">
      <c r="A287" s="12"/>
      <c r="B287" s="13"/>
      <c r="C287" s="33" t="str">
        <f>Labels!B75</f>
        <v>Customer 7</v>
      </c>
      <c r="D287" s="48">
        <f>1</f>
        <v>1</v>
      </c>
      <c r="E287" s="48">
        <f t="shared" si="41"/>
        <v>1</v>
      </c>
      <c r="F287" s="48">
        <f t="shared" si="41"/>
        <v>1</v>
      </c>
      <c r="G287" s="48">
        <f t="shared" si="41"/>
        <v>1</v>
      </c>
      <c r="H287" s="49">
        <f t="shared" si="37"/>
        <v>1</v>
      </c>
      <c r="I287" s="48">
        <f t="shared" si="38"/>
        <v>1</v>
      </c>
      <c r="J287" s="48">
        <f t="shared" si="42"/>
        <v>1</v>
      </c>
      <c r="K287" s="48">
        <f t="shared" si="42"/>
        <v>1</v>
      </c>
      <c r="L287" s="48">
        <f t="shared" si="42"/>
        <v>1</v>
      </c>
      <c r="M287" s="49">
        <f t="shared" si="39"/>
        <v>1</v>
      </c>
      <c r="N287" s="49">
        <f t="shared" si="40"/>
        <v>1</v>
      </c>
    </row>
    <row r="288" spans="1:14" ht="12.75" hidden="1" customHeight="1" outlineLevel="1">
      <c r="A288" s="12"/>
      <c r="B288" s="13"/>
      <c r="C288" s="33" t="str">
        <f>Labels!B76</f>
        <v>Customer 8</v>
      </c>
      <c r="D288" s="48">
        <f>1</f>
        <v>1</v>
      </c>
      <c r="E288" s="48">
        <f t="shared" si="41"/>
        <v>1</v>
      </c>
      <c r="F288" s="48">
        <f t="shared" si="41"/>
        <v>1</v>
      </c>
      <c r="G288" s="48">
        <f t="shared" si="41"/>
        <v>1</v>
      </c>
      <c r="H288" s="49">
        <f t="shared" si="37"/>
        <v>1</v>
      </c>
      <c r="I288" s="48">
        <f t="shared" si="38"/>
        <v>1</v>
      </c>
      <c r="J288" s="48">
        <f t="shared" si="42"/>
        <v>1</v>
      </c>
      <c r="K288" s="48">
        <f t="shared" si="42"/>
        <v>1</v>
      </c>
      <c r="L288" s="48">
        <f t="shared" si="42"/>
        <v>1</v>
      </c>
      <c r="M288" s="49">
        <f t="shared" si="39"/>
        <v>1</v>
      </c>
      <c r="N288" s="49">
        <f t="shared" si="40"/>
        <v>1</v>
      </c>
    </row>
    <row r="289" spans="1:14" ht="12.75" hidden="1" customHeight="1" outlineLevel="1">
      <c r="A289" s="12"/>
      <c r="B289" s="13"/>
      <c r="C289" s="33" t="str">
        <f>Labels!B77</f>
        <v>Customer 9</v>
      </c>
      <c r="D289" s="48">
        <f>1</f>
        <v>1</v>
      </c>
      <c r="E289" s="48">
        <f t="shared" si="41"/>
        <v>1</v>
      </c>
      <c r="F289" s="48">
        <f t="shared" si="41"/>
        <v>1</v>
      </c>
      <c r="G289" s="48">
        <f t="shared" si="41"/>
        <v>1</v>
      </c>
      <c r="H289" s="49">
        <f t="shared" si="37"/>
        <v>1</v>
      </c>
      <c r="I289" s="48">
        <f t="shared" si="38"/>
        <v>1</v>
      </c>
      <c r="J289" s="48">
        <f t="shared" si="42"/>
        <v>1</v>
      </c>
      <c r="K289" s="48">
        <f t="shared" si="42"/>
        <v>1</v>
      </c>
      <c r="L289" s="48">
        <f t="shared" si="42"/>
        <v>1</v>
      </c>
      <c r="M289" s="49">
        <f t="shared" si="39"/>
        <v>1</v>
      </c>
      <c r="N289" s="49">
        <f t="shared" si="40"/>
        <v>1</v>
      </c>
    </row>
    <row r="290" spans="1:14" ht="12.75" hidden="1" customHeight="1" outlineLevel="1">
      <c r="A290" s="12"/>
      <c r="B290" s="13"/>
      <c r="C290" s="33" t="str">
        <f>Labels!B78</f>
        <v>Customer 10</v>
      </c>
      <c r="D290" s="48">
        <f>1</f>
        <v>1</v>
      </c>
      <c r="E290" s="48">
        <f t="shared" si="41"/>
        <v>1</v>
      </c>
      <c r="F290" s="48">
        <f t="shared" si="41"/>
        <v>1</v>
      </c>
      <c r="G290" s="48">
        <f t="shared" si="41"/>
        <v>1</v>
      </c>
      <c r="H290" s="49">
        <f t="shared" si="37"/>
        <v>1</v>
      </c>
      <c r="I290" s="48">
        <f t="shared" si="38"/>
        <v>1</v>
      </c>
      <c r="J290" s="48">
        <f t="shared" si="42"/>
        <v>1</v>
      </c>
      <c r="K290" s="48">
        <f t="shared" si="42"/>
        <v>1</v>
      </c>
      <c r="L290" s="48">
        <f t="shared" si="42"/>
        <v>1</v>
      </c>
      <c r="M290" s="49">
        <f t="shared" si="39"/>
        <v>1</v>
      </c>
      <c r="N290" s="49">
        <f t="shared" si="40"/>
        <v>1</v>
      </c>
    </row>
    <row r="291" spans="1:14" ht="12.75" hidden="1" customHeight="1" outlineLevel="1">
      <c r="A291" s="12"/>
      <c r="B291" s="13" t="str">
        <f>Labels!B104</f>
        <v>Product 10</v>
      </c>
      <c r="C291" s="33" t="str">
        <f>Labels!B69</f>
        <v>Customer 1</v>
      </c>
      <c r="D291" s="48">
        <f>1</f>
        <v>1</v>
      </c>
      <c r="E291" s="48">
        <f t="shared" si="41"/>
        <v>1</v>
      </c>
      <c r="F291" s="48">
        <f t="shared" si="41"/>
        <v>1</v>
      </c>
      <c r="G291" s="48">
        <f t="shared" si="41"/>
        <v>1</v>
      </c>
      <c r="H291" s="49">
        <f t="shared" si="37"/>
        <v>1</v>
      </c>
      <c r="I291" s="48">
        <f t="shared" si="38"/>
        <v>1</v>
      </c>
      <c r="J291" s="48">
        <f t="shared" si="42"/>
        <v>1</v>
      </c>
      <c r="K291" s="48">
        <f t="shared" si="42"/>
        <v>1</v>
      </c>
      <c r="L291" s="48">
        <f t="shared" si="42"/>
        <v>1</v>
      </c>
      <c r="M291" s="49">
        <f t="shared" si="39"/>
        <v>1</v>
      </c>
      <c r="N291" s="49">
        <f t="shared" si="40"/>
        <v>1</v>
      </c>
    </row>
    <row r="292" spans="1:14" ht="12.75" hidden="1" customHeight="1" outlineLevel="1">
      <c r="A292" s="12"/>
      <c r="B292" s="13"/>
      <c r="C292" s="33" t="str">
        <f>Labels!B70</f>
        <v>Customer 2</v>
      </c>
      <c r="D292" s="48">
        <f>1</f>
        <v>1</v>
      </c>
      <c r="E292" s="48">
        <f t="shared" si="41"/>
        <v>1</v>
      </c>
      <c r="F292" s="48">
        <f t="shared" si="41"/>
        <v>1</v>
      </c>
      <c r="G292" s="48">
        <f t="shared" si="41"/>
        <v>1</v>
      </c>
      <c r="H292" s="49">
        <f t="shared" si="37"/>
        <v>1</v>
      </c>
      <c r="I292" s="48">
        <f t="shared" si="38"/>
        <v>1</v>
      </c>
      <c r="J292" s="48">
        <f t="shared" si="42"/>
        <v>1</v>
      </c>
      <c r="K292" s="48">
        <f t="shared" si="42"/>
        <v>1</v>
      </c>
      <c r="L292" s="48">
        <f t="shared" si="42"/>
        <v>1</v>
      </c>
      <c r="M292" s="49">
        <f t="shared" si="39"/>
        <v>1</v>
      </c>
      <c r="N292" s="49">
        <f t="shared" si="40"/>
        <v>1</v>
      </c>
    </row>
    <row r="293" spans="1:14" ht="12.75" hidden="1" customHeight="1" outlineLevel="1">
      <c r="A293" s="12"/>
      <c r="B293" s="13"/>
      <c r="C293" s="33" t="str">
        <f>Labels!B71</f>
        <v>Customer 3</v>
      </c>
      <c r="D293" s="48">
        <f>1</f>
        <v>1</v>
      </c>
      <c r="E293" s="48">
        <f t="shared" si="41"/>
        <v>1</v>
      </c>
      <c r="F293" s="48">
        <f t="shared" si="41"/>
        <v>1</v>
      </c>
      <c r="G293" s="48">
        <f t="shared" si="41"/>
        <v>1</v>
      </c>
      <c r="H293" s="49">
        <f t="shared" si="37"/>
        <v>1</v>
      </c>
      <c r="I293" s="48">
        <f t="shared" si="38"/>
        <v>1</v>
      </c>
      <c r="J293" s="48">
        <f t="shared" si="42"/>
        <v>1</v>
      </c>
      <c r="K293" s="48">
        <f t="shared" si="42"/>
        <v>1</v>
      </c>
      <c r="L293" s="48">
        <f t="shared" si="42"/>
        <v>1</v>
      </c>
      <c r="M293" s="49">
        <f t="shared" si="39"/>
        <v>1</v>
      </c>
      <c r="N293" s="49">
        <f t="shared" si="40"/>
        <v>1</v>
      </c>
    </row>
    <row r="294" spans="1:14" ht="12.75" hidden="1" customHeight="1" outlineLevel="1">
      <c r="A294" s="12"/>
      <c r="B294" s="13"/>
      <c r="C294" s="33" t="str">
        <f>Labels!B72</f>
        <v>Customer 4</v>
      </c>
      <c r="D294" s="48">
        <f>1</f>
        <v>1</v>
      </c>
      <c r="E294" s="48">
        <f t="shared" si="41"/>
        <v>1</v>
      </c>
      <c r="F294" s="48">
        <f t="shared" si="41"/>
        <v>1</v>
      </c>
      <c r="G294" s="48">
        <f t="shared" si="41"/>
        <v>1</v>
      </c>
      <c r="H294" s="49">
        <f t="shared" si="37"/>
        <v>1</v>
      </c>
      <c r="I294" s="48">
        <f t="shared" si="38"/>
        <v>1</v>
      </c>
      <c r="J294" s="48">
        <f t="shared" si="42"/>
        <v>1</v>
      </c>
      <c r="K294" s="48">
        <f t="shared" si="42"/>
        <v>1</v>
      </c>
      <c r="L294" s="48">
        <f t="shared" si="42"/>
        <v>1</v>
      </c>
      <c r="M294" s="49">
        <f t="shared" si="39"/>
        <v>1</v>
      </c>
      <c r="N294" s="49">
        <f t="shared" si="40"/>
        <v>1</v>
      </c>
    </row>
    <row r="295" spans="1:14" ht="12.75" hidden="1" customHeight="1" outlineLevel="1">
      <c r="A295" s="12"/>
      <c r="B295" s="13"/>
      <c r="C295" s="33" t="str">
        <f>Labels!B73</f>
        <v>Customer 5</v>
      </c>
      <c r="D295" s="48">
        <f>1</f>
        <v>1</v>
      </c>
      <c r="E295" s="48">
        <f t="shared" si="41"/>
        <v>1</v>
      </c>
      <c r="F295" s="48">
        <f t="shared" si="41"/>
        <v>1</v>
      </c>
      <c r="G295" s="48">
        <f t="shared" si="41"/>
        <v>1</v>
      </c>
      <c r="H295" s="49">
        <f t="shared" si="37"/>
        <v>1</v>
      </c>
      <c r="I295" s="48">
        <f t="shared" si="38"/>
        <v>1</v>
      </c>
      <c r="J295" s="48">
        <f t="shared" si="42"/>
        <v>1</v>
      </c>
      <c r="K295" s="48">
        <f t="shared" si="42"/>
        <v>1</v>
      </c>
      <c r="L295" s="48">
        <f t="shared" si="42"/>
        <v>1</v>
      </c>
      <c r="M295" s="49">
        <f t="shared" si="39"/>
        <v>1</v>
      </c>
      <c r="N295" s="49">
        <f t="shared" si="40"/>
        <v>1</v>
      </c>
    </row>
    <row r="296" spans="1:14" ht="12.75" hidden="1" customHeight="1" outlineLevel="1">
      <c r="A296" s="12"/>
      <c r="B296" s="13"/>
      <c r="C296" s="33" t="str">
        <f>Labels!B74</f>
        <v>Customer 6</v>
      </c>
      <c r="D296" s="48">
        <f>1</f>
        <v>1</v>
      </c>
      <c r="E296" s="48">
        <f t="shared" si="41"/>
        <v>1</v>
      </c>
      <c r="F296" s="48">
        <f t="shared" si="41"/>
        <v>1</v>
      </c>
      <c r="G296" s="48">
        <f t="shared" si="41"/>
        <v>1</v>
      </c>
      <c r="H296" s="49">
        <f t="shared" si="37"/>
        <v>1</v>
      </c>
      <c r="I296" s="48">
        <f t="shared" si="38"/>
        <v>1</v>
      </c>
      <c r="J296" s="48">
        <f t="shared" si="42"/>
        <v>1</v>
      </c>
      <c r="K296" s="48">
        <f t="shared" si="42"/>
        <v>1</v>
      </c>
      <c r="L296" s="48">
        <f t="shared" si="42"/>
        <v>1</v>
      </c>
      <c r="M296" s="49">
        <f t="shared" si="39"/>
        <v>1</v>
      </c>
      <c r="N296" s="49">
        <f t="shared" si="40"/>
        <v>1</v>
      </c>
    </row>
    <row r="297" spans="1:14" ht="12.75" hidden="1" customHeight="1" outlineLevel="1">
      <c r="A297" s="12"/>
      <c r="B297" s="13"/>
      <c r="C297" s="33" t="str">
        <f>Labels!B75</f>
        <v>Customer 7</v>
      </c>
      <c r="D297" s="48">
        <f>1</f>
        <v>1</v>
      </c>
      <c r="E297" s="48">
        <f t="shared" si="41"/>
        <v>1</v>
      </c>
      <c r="F297" s="48">
        <f t="shared" si="41"/>
        <v>1</v>
      </c>
      <c r="G297" s="48">
        <f t="shared" si="41"/>
        <v>1</v>
      </c>
      <c r="H297" s="49">
        <f>AVERAGE(D297:G297)</f>
        <v>1</v>
      </c>
      <c r="I297" s="48">
        <f t="shared" si="38"/>
        <v>1</v>
      </c>
      <c r="J297" s="48">
        <f t="shared" si="42"/>
        <v>1</v>
      </c>
      <c r="K297" s="48">
        <f t="shared" si="42"/>
        <v>1</v>
      </c>
      <c r="L297" s="48">
        <f t="shared" si="42"/>
        <v>1</v>
      </c>
      <c r="M297" s="49">
        <f>AVERAGE(I297:L297)</f>
        <v>1</v>
      </c>
      <c r="N297" s="49">
        <f t="shared" si="40"/>
        <v>1</v>
      </c>
    </row>
    <row r="298" spans="1:14" ht="12.75" hidden="1" customHeight="1" outlineLevel="1">
      <c r="A298" s="12"/>
      <c r="B298" s="13"/>
      <c r="C298" s="33" t="str">
        <f>Labels!B76</f>
        <v>Customer 8</v>
      </c>
      <c r="D298" s="48">
        <f>1</f>
        <v>1</v>
      </c>
      <c r="E298" s="48">
        <f t="shared" si="41"/>
        <v>1</v>
      </c>
      <c r="F298" s="48">
        <f t="shared" si="41"/>
        <v>1</v>
      </c>
      <c r="G298" s="48">
        <f t="shared" si="41"/>
        <v>1</v>
      </c>
      <c r="H298" s="49">
        <f>AVERAGE(D298:G298)</f>
        <v>1</v>
      </c>
      <c r="I298" s="48">
        <f t="shared" si="38"/>
        <v>1</v>
      </c>
      <c r="J298" s="48">
        <f t="shared" si="42"/>
        <v>1</v>
      </c>
      <c r="K298" s="48">
        <f t="shared" si="42"/>
        <v>1</v>
      </c>
      <c r="L298" s="48">
        <f t="shared" si="42"/>
        <v>1</v>
      </c>
      <c r="M298" s="49">
        <f>AVERAGE(I298:L298)</f>
        <v>1</v>
      </c>
      <c r="N298" s="49">
        <f t="shared" si="40"/>
        <v>1</v>
      </c>
    </row>
    <row r="299" spans="1:14" ht="12.75" hidden="1" customHeight="1" outlineLevel="1">
      <c r="A299" s="12"/>
      <c r="B299" s="13"/>
      <c r="C299" s="33" t="str">
        <f>Labels!B77</f>
        <v>Customer 9</v>
      </c>
      <c r="D299" s="48">
        <f>1</f>
        <v>1</v>
      </c>
      <c r="E299" s="48">
        <f t="shared" si="41"/>
        <v>1</v>
      </c>
      <c r="F299" s="48">
        <f t="shared" si="41"/>
        <v>1</v>
      </c>
      <c r="G299" s="48">
        <f t="shared" si="41"/>
        <v>1</v>
      </c>
      <c r="H299" s="49">
        <f>AVERAGE(D299:G299)</f>
        <v>1</v>
      </c>
      <c r="I299" s="48">
        <f t="shared" si="38"/>
        <v>1</v>
      </c>
      <c r="J299" s="48">
        <f t="shared" si="42"/>
        <v>1</v>
      </c>
      <c r="K299" s="48">
        <f t="shared" si="42"/>
        <v>1</v>
      </c>
      <c r="L299" s="48">
        <f t="shared" si="42"/>
        <v>1</v>
      </c>
      <c r="M299" s="49">
        <f>AVERAGE(I299:L299)</f>
        <v>1</v>
      </c>
      <c r="N299" s="49">
        <f t="shared" si="40"/>
        <v>1</v>
      </c>
    </row>
    <row r="300" spans="1:14" ht="12.75" hidden="1" customHeight="1" outlineLevel="1">
      <c r="A300" s="20"/>
      <c r="B300" s="24"/>
      <c r="C300" s="36" t="str">
        <f>Labels!B78</f>
        <v>Customer 10</v>
      </c>
      <c r="D300" s="50">
        <f>1</f>
        <v>1</v>
      </c>
      <c r="E300" s="50">
        <f t="shared" si="41"/>
        <v>1</v>
      </c>
      <c r="F300" s="50">
        <f t="shared" si="41"/>
        <v>1</v>
      </c>
      <c r="G300" s="50">
        <f t="shared" si="41"/>
        <v>1</v>
      </c>
      <c r="H300" s="51">
        <f>AVERAGE(D300:G300)</f>
        <v>1</v>
      </c>
      <c r="I300" s="50">
        <f t="shared" si="38"/>
        <v>1</v>
      </c>
      <c r="J300" s="50">
        <f t="shared" si="42"/>
        <v>1</v>
      </c>
      <c r="K300" s="50">
        <f t="shared" si="42"/>
        <v>1</v>
      </c>
      <c r="L300" s="50">
        <f t="shared" si="42"/>
        <v>1</v>
      </c>
      <c r="M300" s="51">
        <f>AVERAGE(I300:L300)</f>
        <v>1</v>
      </c>
      <c r="N300" s="51">
        <f t="shared" si="40"/>
        <v>1</v>
      </c>
    </row>
    <row r="301" spans="1:14" ht="12.75" hidden="1" customHeight="1" outlineLevel="1"/>
    <row r="302" spans="1:14" ht="12.75" hidden="1" customHeight="1" outlineLevel="1" collapsed="1"/>
    <row r="303" spans="1:14" ht="12.75" customHeight="1" collapsed="1"/>
  </sheetData>
  <mergeCells count="13">
    <mergeCell ref="A1:F1"/>
    <mergeCell ref="A2:F2"/>
    <mergeCell ref="A3:F3"/>
    <mergeCell ref="A4:F4"/>
    <mergeCell ref="A5:F5"/>
    <mergeCell ref="A6:F6"/>
    <mergeCell ref="A194:G194"/>
    <mergeCell ref="A11:C11"/>
    <mergeCell ref="A24:C24"/>
    <mergeCell ref="A37:C37"/>
    <mergeCell ref="A60:G60"/>
    <mergeCell ref="A64:C64"/>
    <mergeCell ref="A87:G87"/>
  </mergeCells>
  <pageMargins left="0.25" right="0.25" top="0.5" bottom="0.5" header="0.5" footer="0.5"/>
  <pageSetup paperSize="9" fitToHeight="32767" orientation="landscape" horizontalDpi="0" verticalDpi="0" copies="0"/>
  <headerFooter alignWithMargins="0"/>
  <legacyDrawing r:id="rId1"/>
</worksheet>
</file>

<file path=xl/worksheets/sheet3.xml><?xml version="1.0" encoding="utf-8"?>
<worksheet xmlns="http://schemas.openxmlformats.org/spreadsheetml/2006/main" xmlns:r="http://schemas.openxmlformats.org/officeDocument/2006/relationships">
  <sheetPr>
    <outlinePr summaryBelow="0" summaryRight="0"/>
    <pageSetUpPr fitToPage="1"/>
  </sheetPr>
  <dimension ref="A1:J55"/>
  <sheetViews>
    <sheetView zoomScaleNormal="100" workbookViewId="0">
      <selection sqref="A1:F1"/>
    </sheetView>
  </sheetViews>
  <sheetFormatPr defaultRowHeight="12.75" customHeight="1" outlineLevelRow="1"/>
  <cols>
    <col min="1" max="1" width="19.28515625" customWidth="1"/>
    <col min="2" max="10" width="12.42578125" customWidth="1"/>
  </cols>
  <sheetData>
    <row r="1" spans="1:10" ht="12.75" customHeight="1">
      <c r="A1" s="169" t="str">
        <f>Inputs!D7</f>
        <v>ABC Corp.</v>
      </c>
      <c r="B1" s="169"/>
      <c r="C1" s="169"/>
      <c r="D1" s="169"/>
      <c r="E1" s="169"/>
      <c r="F1" s="169"/>
    </row>
    <row r="2" spans="1:10" ht="12.75" customHeight="1">
      <c r="A2" s="169" t="str">
        <f>"Marketing &amp; Sales"&amp;" Program Margins"</f>
        <v>Marketing &amp; Sales Program Margins</v>
      </c>
      <c r="B2" s="169"/>
      <c r="C2" s="169"/>
      <c r="D2" s="169"/>
      <c r="E2" s="169"/>
      <c r="F2" s="169"/>
    </row>
    <row r="3" spans="1:10" ht="12.75" customHeight="1">
      <c r="A3" s="169" t="str">
        <f>"Marketing Lead Events"</f>
        <v>Marketing Lead Events</v>
      </c>
      <c r="B3" s="169"/>
      <c r="C3" s="169"/>
      <c r="D3" s="169"/>
      <c r="E3" s="169"/>
      <c r="F3" s="169"/>
    </row>
    <row r="4" spans="1:10" ht="12.75" customHeight="1">
      <c r="A4" s="169" t="str">
        <f>""</f>
        <v/>
      </c>
      <c r="B4" s="169"/>
      <c r="C4" s="169"/>
      <c r="D4" s="169"/>
      <c r="E4" s="169"/>
      <c r="F4" s="169"/>
    </row>
    <row r="5" spans="1:10" ht="12.75" customHeight="1">
      <c r="A5" s="168" t="str">
        <f>"Summary by Program"</f>
        <v>Summary by Program</v>
      </c>
      <c r="B5" s="168"/>
    </row>
    <row r="6" spans="1:10" ht="12.75" customHeight="1">
      <c r="A6" s="1" t="str">
        <f>""</f>
        <v/>
      </c>
    </row>
    <row r="7" spans="1:10" ht="12.75" customHeight="1">
      <c r="B7" s="27" t="str">
        <f>Labels!B85</f>
        <v>Q 1</v>
      </c>
      <c r="C7" s="28" t="str">
        <f>Labels!B86</f>
        <v>Q 2</v>
      </c>
      <c r="D7" s="28" t="str">
        <f>Labels!B87</f>
        <v>Q 3</v>
      </c>
      <c r="E7" s="28" t="str">
        <f>Labels!B88</f>
        <v>Q 4</v>
      </c>
      <c r="F7" s="28" t="str">
        <f>Labels!B89</f>
        <v>Q 5</v>
      </c>
      <c r="G7" s="28" t="str">
        <f>Labels!B90</f>
        <v>Q 6</v>
      </c>
      <c r="H7" s="28" t="str">
        <f>Labels!B91</f>
        <v>Q 7</v>
      </c>
      <c r="I7" s="28" t="str">
        <f>Labels!B92</f>
        <v>Q 8</v>
      </c>
      <c r="J7" s="39" t="str">
        <f>Labels!C84</f>
        <v>Total</v>
      </c>
    </row>
    <row r="8" spans="1:10" ht="12.75" customHeight="1">
      <c r="A8" s="52" t="str">
        <f>Labels!B34</f>
        <v>Marketing Lead Events</v>
      </c>
      <c r="B8" s="53"/>
      <c r="C8" s="53"/>
      <c r="D8" s="53"/>
      <c r="E8" s="53"/>
      <c r="F8" s="53"/>
      <c r="G8" s="53"/>
      <c r="H8" s="53"/>
      <c r="I8" s="53"/>
      <c r="J8" s="54"/>
    </row>
    <row r="9" spans="1:10" ht="12.75" customHeight="1">
      <c r="A9" s="55" t="str">
        <f>"   "&amp;Labels!B81</f>
        <v xml:space="preserve">   Website</v>
      </c>
      <c r="B9" s="56">
        <f>SUM(Inputs!D40:D49)</f>
        <v>0</v>
      </c>
      <c r="C9" s="56">
        <f>SUM(Inputs!E40:E49)</f>
        <v>0</v>
      </c>
      <c r="D9" s="56">
        <f>SUM(Inputs!F40:F49)</f>
        <v>0</v>
      </c>
      <c r="E9" s="56">
        <f>SUM(Inputs!G40:G49)</f>
        <v>0</v>
      </c>
      <c r="F9" s="56">
        <f>SUM(Inputs!H40:H49)</f>
        <v>0</v>
      </c>
      <c r="G9" s="56">
        <f>SUM(Inputs!I40:I49)</f>
        <v>0</v>
      </c>
      <c r="H9" s="56">
        <f>SUM(Inputs!J40:J49)</f>
        <v>0</v>
      </c>
      <c r="I9" s="56">
        <f>SUM(Inputs!K40:K49)</f>
        <v>0</v>
      </c>
      <c r="J9" s="57">
        <f>SUM(B9:I9)</f>
        <v>0</v>
      </c>
    </row>
    <row r="10" spans="1:10" ht="12.75" customHeight="1">
      <c r="A10" s="55" t="str">
        <f>"   "&amp;Labels!B82</f>
        <v xml:space="preserve">   Direct email</v>
      </c>
      <c r="B10" s="56">
        <f>SUM(Inputs!D50:D59)</f>
        <v>0</v>
      </c>
      <c r="C10" s="56">
        <f>SUM(Inputs!E50:E59)</f>
        <v>0</v>
      </c>
      <c r="D10" s="56">
        <f>SUM(Inputs!F50:F59)</f>
        <v>0</v>
      </c>
      <c r="E10" s="56">
        <f>SUM(Inputs!G50:G59)</f>
        <v>0</v>
      </c>
      <c r="F10" s="56">
        <f>SUM(Inputs!H50:H59)</f>
        <v>0</v>
      </c>
      <c r="G10" s="56">
        <f>SUM(Inputs!I50:I59)</f>
        <v>0</v>
      </c>
      <c r="H10" s="56">
        <f>SUM(Inputs!J50:J59)</f>
        <v>0</v>
      </c>
      <c r="I10" s="56">
        <f>SUM(Inputs!K50:K59)</f>
        <v>0</v>
      </c>
      <c r="J10" s="57">
        <f>SUM(B10:I10)</f>
        <v>0</v>
      </c>
    </row>
    <row r="11" spans="1:10" ht="12.75" customHeight="1">
      <c r="A11" s="58" t="str">
        <f>"   "&amp;Labels!C80</f>
        <v xml:space="preserve">   Total</v>
      </c>
      <c r="B11" s="59">
        <f t="shared" ref="B11:J11" si="0">SUM(B9:B10)</f>
        <v>0</v>
      </c>
      <c r="C11" s="59">
        <f t="shared" si="0"/>
        <v>0</v>
      </c>
      <c r="D11" s="59">
        <f t="shared" si="0"/>
        <v>0</v>
      </c>
      <c r="E11" s="59">
        <f t="shared" si="0"/>
        <v>0</v>
      </c>
      <c r="F11" s="59">
        <f t="shared" si="0"/>
        <v>0</v>
      </c>
      <c r="G11" s="59">
        <f t="shared" si="0"/>
        <v>0</v>
      </c>
      <c r="H11" s="59">
        <f t="shared" si="0"/>
        <v>0</v>
      </c>
      <c r="I11" s="59">
        <f t="shared" si="0"/>
        <v>0</v>
      </c>
      <c r="J11" s="60">
        <f t="shared" si="0"/>
        <v>0</v>
      </c>
    </row>
    <row r="13" spans="1:10" ht="12.75" customHeight="1" collapsed="1">
      <c r="A13" s="168" t="str">
        <f>"Detail by Program and Customer"</f>
        <v>Detail by Program and Customer</v>
      </c>
      <c r="B13" s="168"/>
      <c r="C13" s="168"/>
    </row>
    <row r="14" spans="1:10" ht="12.75" hidden="1" customHeight="1" outlineLevel="1">
      <c r="A14" s="1" t="str">
        <f>""</f>
        <v/>
      </c>
    </row>
    <row r="15" spans="1:10" ht="12.75" hidden="1" customHeight="1" outlineLevel="1">
      <c r="B15" s="27" t="str">
        <f>Labels!B85</f>
        <v>Q 1</v>
      </c>
      <c r="C15" s="28" t="str">
        <f>Labels!B86</f>
        <v>Q 2</v>
      </c>
      <c r="D15" s="28" t="str">
        <f>Labels!B87</f>
        <v>Q 3</v>
      </c>
      <c r="E15" s="28" t="str">
        <f>Labels!B88</f>
        <v>Q 4</v>
      </c>
      <c r="F15" s="28" t="str">
        <f>Labels!B89</f>
        <v>Q 5</v>
      </c>
      <c r="G15" s="28" t="str">
        <f>Labels!B90</f>
        <v>Q 6</v>
      </c>
      <c r="H15" s="28" t="str">
        <f>Labels!B91</f>
        <v>Q 7</v>
      </c>
      <c r="I15" s="28" t="str">
        <f>Labels!B92</f>
        <v>Q 8</v>
      </c>
      <c r="J15" s="39" t="str">
        <f>Labels!C84</f>
        <v>Total</v>
      </c>
    </row>
    <row r="16" spans="1:10" ht="12.75" hidden="1" customHeight="1" outlineLevel="1">
      <c r="A16" s="52" t="str">
        <f>Labels!B34</f>
        <v>Marketing Lead Events</v>
      </c>
      <c r="B16" s="53"/>
      <c r="C16" s="53"/>
      <c r="D16" s="53"/>
      <c r="E16" s="53"/>
      <c r="F16" s="53"/>
      <c r="G16" s="53"/>
      <c r="H16" s="53"/>
      <c r="I16" s="53"/>
      <c r="J16" s="54"/>
    </row>
    <row r="17" spans="1:10" ht="12.75" hidden="1" customHeight="1" outlineLevel="1">
      <c r="A17" s="55" t="str">
        <f>"   "&amp;Labels!B81</f>
        <v xml:space="preserve">   Website</v>
      </c>
      <c r="B17" s="56"/>
      <c r="C17" s="56"/>
      <c r="D17" s="56"/>
      <c r="E17" s="56"/>
      <c r="F17" s="56"/>
      <c r="G17" s="56"/>
      <c r="H17" s="56"/>
      <c r="I17" s="56"/>
      <c r="J17" s="57"/>
    </row>
    <row r="18" spans="1:10" ht="12.75" hidden="1" customHeight="1" outlineLevel="1">
      <c r="A18" s="61" t="str">
        <f>"      "&amp;Labels!B69</f>
        <v xml:space="preserve">      Customer 1</v>
      </c>
      <c r="B18" s="62">
        <f>Inputs!D40</f>
        <v>0</v>
      </c>
      <c r="C18" s="62">
        <f>Inputs!E40</f>
        <v>0</v>
      </c>
      <c r="D18" s="62">
        <f>Inputs!F40</f>
        <v>0</v>
      </c>
      <c r="E18" s="62">
        <f>Inputs!G40</f>
        <v>0</v>
      </c>
      <c r="F18" s="62">
        <f>Inputs!H40</f>
        <v>0</v>
      </c>
      <c r="G18" s="62">
        <f>Inputs!I40</f>
        <v>0</v>
      </c>
      <c r="H18" s="62">
        <f>Inputs!J40</f>
        <v>0</v>
      </c>
      <c r="I18" s="62">
        <f>Inputs!K40</f>
        <v>0</v>
      </c>
      <c r="J18" s="57">
        <f>SUM(Inputs!D40:K40)</f>
        <v>0</v>
      </c>
    </row>
    <row r="19" spans="1:10" ht="12.75" hidden="1" customHeight="1" outlineLevel="1">
      <c r="A19" s="61" t="str">
        <f>"      "&amp;Labels!B70</f>
        <v xml:space="preserve">      Customer 2</v>
      </c>
      <c r="B19" s="62">
        <f>Inputs!D41</f>
        <v>0</v>
      </c>
      <c r="C19" s="62">
        <f>Inputs!E41</f>
        <v>0</v>
      </c>
      <c r="D19" s="62">
        <f>Inputs!F41</f>
        <v>0</v>
      </c>
      <c r="E19" s="62">
        <f>Inputs!G41</f>
        <v>0</v>
      </c>
      <c r="F19" s="62">
        <f>Inputs!H41</f>
        <v>0</v>
      </c>
      <c r="G19" s="62">
        <f>Inputs!I41</f>
        <v>0</v>
      </c>
      <c r="H19" s="62">
        <f>Inputs!J41</f>
        <v>0</v>
      </c>
      <c r="I19" s="62">
        <f>Inputs!K41</f>
        <v>0</v>
      </c>
      <c r="J19" s="57">
        <f>SUM(Inputs!D41:K41)</f>
        <v>0</v>
      </c>
    </row>
    <row r="20" spans="1:10" ht="12.75" hidden="1" customHeight="1" outlineLevel="1">
      <c r="A20" s="61" t="str">
        <f>"      "&amp;Labels!B71</f>
        <v xml:space="preserve">      Customer 3</v>
      </c>
      <c r="B20" s="62">
        <f>Inputs!D42</f>
        <v>0</v>
      </c>
      <c r="C20" s="62">
        <f>Inputs!E42</f>
        <v>0</v>
      </c>
      <c r="D20" s="62">
        <f>Inputs!F42</f>
        <v>0</v>
      </c>
      <c r="E20" s="62">
        <f>Inputs!G42</f>
        <v>0</v>
      </c>
      <c r="F20" s="62">
        <f>Inputs!H42</f>
        <v>0</v>
      </c>
      <c r="G20" s="62">
        <f>Inputs!I42</f>
        <v>0</v>
      </c>
      <c r="H20" s="62">
        <f>Inputs!J42</f>
        <v>0</v>
      </c>
      <c r="I20" s="62">
        <f>Inputs!K42</f>
        <v>0</v>
      </c>
      <c r="J20" s="57">
        <f>SUM(Inputs!D42:K42)</f>
        <v>0</v>
      </c>
    </row>
    <row r="21" spans="1:10" ht="12.75" hidden="1" customHeight="1" outlineLevel="1">
      <c r="A21" s="61" t="str">
        <f>"      "&amp;Labels!B72</f>
        <v xml:space="preserve">      Customer 4</v>
      </c>
      <c r="B21" s="62">
        <f>Inputs!D43</f>
        <v>0</v>
      </c>
      <c r="C21" s="62">
        <f>Inputs!E43</f>
        <v>0</v>
      </c>
      <c r="D21" s="62">
        <f>Inputs!F43</f>
        <v>0</v>
      </c>
      <c r="E21" s="62">
        <f>Inputs!G43</f>
        <v>0</v>
      </c>
      <c r="F21" s="62">
        <f>Inputs!H43</f>
        <v>0</v>
      </c>
      <c r="G21" s="62">
        <f>Inputs!I43</f>
        <v>0</v>
      </c>
      <c r="H21" s="62">
        <f>Inputs!J43</f>
        <v>0</v>
      </c>
      <c r="I21" s="62">
        <f>Inputs!K43</f>
        <v>0</v>
      </c>
      <c r="J21" s="57">
        <f>SUM(Inputs!D43:K43)</f>
        <v>0</v>
      </c>
    </row>
    <row r="22" spans="1:10" ht="12.75" hidden="1" customHeight="1" outlineLevel="1">
      <c r="A22" s="61" t="str">
        <f>"      "&amp;Labels!B73</f>
        <v xml:space="preserve">      Customer 5</v>
      </c>
      <c r="B22" s="62">
        <f>Inputs!D44</f>
        <v>0</v>
      </c>
      <c r="C22" s="62">
        <f>Inputs!E44</f>
        <v>0</v>
      </c>
      <c r="D22" s="62">
        <f>Inputs!F44</f>
        <v>0</v>
      </c>
      <c r="E22" s="62">
        <f>Inputs!G44</f>
        <v>0</v>
      </c>
      <c r="F22" s="62">
        <f>Inputs!H44</f>
        <v>0</v>
      </c>
      <c r="G22" s="62">
        <f>Inputs!I44</f>
        <v>0</v>
      </c>
      <c r="H22" s="62">
        <f>Inputs!J44</f>
        <v>0</v>
      </c>
      <c r="I22" s="62">
        <f>Inputs!K44</f>
        <v>0</v>
      </c>
      <c r="J22" s="57">
        <f>SUM(Inputs!D44:K44)</f>
        <v>0</v>
      </c>
    </row>
    <row r="23" spans="1:10" ht="12.75" hidden="1" customHeight="1" outlineLevel="1">
      <c r="A23" s="61" t="str">
        <f>"      "&amp;Labels!B74</f>
        <v xml:space="preserve">      Customer 6</v>
      </c>
      <c r="B23" s="62">
        <f>Inputs!D45</f>
        <v>0</v>
      </c>
      <c r="C23" s="62">
        <f>Inputs!E45</f>
        <v>0</v>
      </c>
      <c r="D23" s="62">
        <f>Inputs!F45</f>
        <v>0</v>
      </c>
      <c r="E23" s="62">
        <f>Inputs!G45</f>
        <v>0</v>
      </c>
      <c r="F23" s="62">
        <f>Inputs!H45</f>
        <v>0</v>
      </c>
      <c r="G23" s="62">
        <f>Inputs!I45</f>
        <v>0</v>
      </c>
      <c r="H23" s="62">
        <f>Inputs!J45</f>
        <v>0</v>
      </c>
      <c r="I23" s="62">
        <f>Inputs!K45</f>
        <v>0</v>
      </c>
      <c r="J23" s="57">
        <f>SUM(Inputs!D45:K45)</f>
        <v>0</v>
      </c>
    </row>
    <row r="24" spans="1:10" ht="12.75" hidden="1" customHeight="1" outlineLevel="1">
      <c r="A24" s="61" t="str">
        <f>"      "&amp;Labels!B75</f>
        <v xml:space="preserve">      Customer 7</v>
      </c>
      <c r="B24" s="62">
        <f>Inputs!D46</f>
        <v>0</v>
      </c>
      <c r="C24" s="62">
        <f>Inputs!E46</f>
        <v>0</v>
      </c>
      <c r="D24" s="62">
        <f>Inputs!F46</f>
        <v>0</v>
      </c>
      <c r="E24" s="62">
        <f>Inputs!G46</f>
        <v>0</v>
      </c>
      <c r="F24" s="62">
        <f>Inputs!H46</f>
        <v>0</v>
      </c>
      <c r="G24" s="62">
        <f>Inputs!I46</f>
        <v>0</v>
      </c>
      <c r="H24" s="62">
        <f>Inputs!J46</f>
        <v>0</v>
      </c>
      <c r="I24" s="62">
        <f>Inputs!K46</f>
        <v>0</v>
      </c>
      <c r="J24" s="57">
        <f>SUM(Inputs!D46:K46)</f>
        <v>0</v>
      </c>
    </row>
    <row r="25" spans="1:10" ht="12.75" hidden="1" customHeight="1" outlineLevel="1">
      <c r="A25" s="61" t="str">
        <f>"      "&amp;Labels!B76</f>
        <v xml:space="preserve">      Customer 8</v>
      </c>
      <c r="B25" s="62">
        <f>Inputs!D47</f>
        <v>0</v>
      </c>
      <c r="C25" s="62">
        <f>Inputs!E47</f>
        <v>0</v>
      </c>
      <c r="D25" s="62">
        <f>Inputs!F47</f>
        <v>0</v>
      </c>
      <c r="E25" s="62">
        <f>Inputs!G47</f>
        <v>0</v>
      </c>
      <c r="F25" s="62">
        <f>Inputs!H47</f>
        <v>0</v>
      </c>
      <c r="G25" s="62">
        <f>Inputs!I47</f>
        <v>0</v>
      </c>
      <c r="H25" s="62">
        <f>Inputs!J47</f>
        <v>0</v>
      </c>
      <c r="I25" s="62">
        <f>Inputs!K47</f>
        <v>0</v>
      </c>
      <c r="J25" s="57">
        <f>SUM(Inputs!D47:K47)</f>
        <v>0</v>
      </c>
    </row>
    <row r="26" spans="1:10" ht="12.75" hidden="1" customHeight="1" outlineLevel="1">
      <c r="A26" s="61" t="str">
        <f>"      "&amp;Labels!B77</f>
        <v xml:space="preserve">      Customer 9</v>
      </c>
      <c r="B26" s="62">
        <f>Inputs!D48</f>
        <v>0</v>
      </c>
      <c r="C26" s="62">
        <f>Inputs!E48</f>
        <v>0</v>
      </c>
      <c r="D26" s="62">
        <f>Inputs!F48</f>
        <v>0</v>
      </c>
      <c r="E26" s="62">
        <f>Inputs!G48</f>
        <v>0</v>
      </c>
      <c r="F26" s="62">
        <f>Inputs!H48</f>
        <v>0</v>
      </c>
      <c r="G26" s="62">
        <f>Inputs!I48</f>
        <v>0</v>
      </c>
      <c r="H26" s="62">
        <f>Inputs!J48</f>
        <v>0</v>
      </c>
      <c r="I26" s="62">
        <f>Inputs!K48</f>
        <v>0</v>
      </c>
      <c r="J26" s="57">
        <f>SUM(Inputs!D48:K48)</f>
        <v>0</v>
      </c>
    </row>
    <row r="27" spans="1:10" ht="12.75" hidden="1" customHeight="1" outlineLevel="1">
      <c r="A27" s="61" t="str">
        <f>"      "&amp;Labels!B78</f>
        <v xml:space="preserve">      Customer 10</v>
      </c>
      <c r="B27" s="62">
        <f>Inputs!D49</f>
        <v>0</v>
      </c>
      <c r="C27" s="62">
        <f>Inputs!E49</f>
        <v>0</v>
      </c>
      <c r="D27" s="62">
        <f>Inputs!F49</f>
        <v>0</v>
      </c>
      <c r="E27" s="62">
        <f>Inputs!G49</f>
        <v>0</v>
      </c>
      <c r="F27" s="62">
        <f>Inputs!H49</f>
        <v>0</v>
      </c>
      <c r="G27" s="62">
        <f>Inputs!I49</f>
        <v>0</v>
      </c>
      <c r="H27" s="62">
        <f>Inputs!J49</f>
        <v>0</v>
      </c>
      <c r="I27" s="62">
        <f>Inputs!K49</f>
        <v>0</v>
      </c>
      <c r="J27" s="57">
        <f>SUM(Inputs!D49:K49)</f>
        <v>0</v>
      </c>
    </row>
    <row r="28" spans="1:10" ht="12.75" hidden="1" customHeight="1" outlineLevel="1">
      <c r="A28" s="55" t="str">
        <f>"      "&amp;Labels!C68</f>
        <v xml:space="preserve">      Total</v>
      </c>
      <c r="B28" s="56">
        <f t="shared" ref="B28:J28" si="1">B9</f>
        <v>0</v>
      </c>
      <c r="C28" s="56">
        <f t="shared" si="1"/>
        <v>0</v>
      </c>
      <c r="D28" s="56">
        <f t="shared" si="1"/>
        <v>0</v>
      </c>
      <c r="E28" s="56">
        <f t="shared" si="1"/>
        <v>0</v>
      </c>
      <c r="F28" s="56">
        <f t="shared" si="1"/>
        <v>0</v>
      </c>
      <c r="G28" s="56">
        <f t="shared" si="1"/>
        <v>0</v>
      </c>
      <c r="H28" s="56">
        <f t="shared" si="1"/>
        <v>0</v>
      </c>
      <c r="I28" s="56">
        <f t="shared" si="1"/>
        <v>0</v>
      </c>
      <c r="J28" s="57">
        <f t="shared" si="1"/>
        <v>0</v>
      </c>
    </row>
    <row r="29" spans="1:10" ht="12.75" hidden="1" customHeight="1" outlineLevel="1">
      <c r="A29" s="55" t="str">
        <f>"   "&amp;Labels!B82</f>
        <v xml:space="preserve">   Direct email</v>
      </c>
      <c r="B29" s="56"/>
      <c r="C29" s="56"/>
      <c r="D29" s="56"/>
      <c r="E29" s="56"/>
      <c r="F29" s="56"/>
      <c r="G29" s="56"/>
      <c r="H29" s="56"/>
      <c r="I29" s="56"/>
      <c r="J29" s="57"/>
    </row>
    <row r="30" spans="1:10" ht="12.75" hidden="1" customHeight="1" outlineLevel="1">
      <c r="A30" s="61" t="str">
        <f>"      "&amp;Labels!B69</f>
        <v xml:space="preserve">      Customer 1</v>
      </c>
      <c r="B30" s="62">
        <f>Inputs!D50</f>
        <v>0</v>
      </c>
      <c r="C30" s="62">
        <f>Inputs!E50</f>
        <v>0</v>
      </c>
      <c r="D30" s="62">
        <f>Inputs!F50</f>
        <v>0</v>
      </c>
      <c r="E30" s="62">
        <f>Inputs!G50</f>
        <v>0</v>
      </c>
      <c r="F30" s="62">
        <f>Inputs!H50</f>
        <v>0</v>
      </c>
      <c r="G30" s="62">
        <f>Inputs!I50</f>
        <v>0</v>
      </c>
      <c r="H30" s="62">
        <f>Inputs!J50</f>
        <v>0</v>
      </c>
      <c r="I30" s="62">
        <f>Inputs!K50</f>
        <v>0</v>
      </c>
      <c r="J30" s="57">
        <f>SUM(Inputs!D50:K50)</f>
        <v>0</v>
      </c>
    </row>
    <row r="31" spans="1:10" ht="12.75" hidden="1" customHeight="1" outlineLevel="1">
      <c r="A31" s="61" t="str">
        <f>"      "&amp;Labels!B70</f>
        <v xml:space="preserve">      Customer 2</v>
      </c>
      <c r="B31" s="62">
        <f>Inputs!D51</f>
        <v>0</v>
      </c>
      <c r="C31" s="62">
        <f>Inputs!E51</f>
        <v>0</v>
      </c>
      <c r="D31" s="62">
        <f>Inputs!F51</f>
        <v>0</v>
      </c>
      <c r="E31" s="62">
        <f>Inputs!G51</f>
        <v>0</v>
      </c>
      <c r="F31" s="62">
        <f>Inputs!H51</f>
        <v>0</v>
      </c>
      <c r="G31" s="62">
        <f>Inputs!I51</f>
        <v>0</v>
      </c>
      <c r="H31" s="62">
        <f>Inputs!J51</f>
        <v>0</v>
      </c>
      <c r="I31" s="62">
        <f>Inputs!K51</f>
        <v>0</v>
      </c>
      <c r="J31" s="57">
        <f>SUM(Inputs!D51:K51)</f>
        <v>0</v>
      </c>
    </row>
    <row r="32" spans="1:10" ht="12.75" hidden="1" customHeight="1" outlineLevel="1">
      <c r="A32" s="61" t="str">
        <f>"      "&amp;Labels!B71</f>
        <v xml:space="preserve">      Customer 3</v>
      </c>
      <c r="B32" s="62">
        <f>Inputs!D52</f>
        <v>0</v>
      </c>
      <c r="C32" s="62">
        <f>Inputs!E52</f>
        <v>0</v>
      </c>
      <c r="D32" s="62">
        <f>Inputs!F52</f>
        <v>0</v>
      </c>
      <c r="E32" s="62">
        <f>Inputs!G52</f>
        <v>0</v>
      </c>
      <c r="F32" s="62">
        <f>Inputs!H52</f>
        <v>0</v>
      </c>
      <c r="G32" s="62">
        <f>Inputs!I52</f>
        <v>0</v>
      </c>
      <c r="H32" s="62">
        <f>Inputs!J52</f>
        <v>0</v>
      </c>
      <c r="I32" s="62">
        <f>Inputs!K52</f>
        <v>0</v>
      </c>
      <c r="J32" s="57">
        <f>SUM(Inputs!D52:K52)</f>
        <v>0</v>
      </c>
    </row>
    <row r="33" spans="1:10" ht="12.75" hidden="1" customHeight="1" outlineLevel="1">
      <c r="A33" s="61" t="str">
        <f>"      "&amp;Labels!B72</f>
        <v xml:space="preserve">      Customer 4</v>
      </c>
      <c r="B33" s="62">
        <f>Inputs!D53</f>
        <v>0</v>
      </c>
      <c r="C33" s="62">
        <f>Inputs!E53</f>
        <v>0</v>
      </c>
      <c r="D33" s="62">
        <f>Inputs!F53</f>
        <v>0</v>
      </c>
      <c r="E33" s="62">
        <f>Inputs!G53</f>
        <v>0</v>
      </c>
      <c r="F33" s="62">
        <f>Inputs!H53</f>
        <v>0</v>
      </c>
      <c r="G33" s="62">
        <f>Inputs!I53</f>
        <v>0</v>
      </c>
      <c r="H33" s="62">
        <f>Inputs!J53</f>
        <v>0</v>
      </c>
      <c r="I33" s="62">
        <f>Inputs!K53</f>
        <v>0</v>
      </c>
      <c r="J33" s="57">
        <f>SUM(Inputs!D53:K53)</f>
        <v>0</v>
      </c>
    </row>
    <row r="34" spans="1:10" ht="12.75" hidden="1" customHeight="1" outlineLevel="1">
      <c r="A34" s="61" t="str">
        <f>"      "&amp;Labels!B73</f>
        <v xml:space="preserve">      Customer 5</v>
      </c>
      <c r="B34" s="62">
        <f>Inputs!D54</f>
        <v>0</v>
      </c>
      <c r="C34" s="62">
        <f>Inputs!E54</f>
        <v>0</v>
      </c>
      <c r="D34" s="62">
        <f>Inputs!F54</f>
        <v>0</v>
      </c>
      <c r="E34" s="62">
        <f>Inputs!G54</f>
        <v>0</v>
      </c>
      <c r="F34" s="62">
        <f>Inputs!H54</f>
        <v>0</v>
      </c>
      <c r="G34" s="62">
        <f>Inputs!I54</f>
        <v>0</v>
      </c>
      <c r="H34" s="62">
        <f>Inputs!J54</f>
        <v>0</v>
      </c>
      <c r="I34" s="62">
        <f>Inputs!K54</f>
        <v>0</v>
      </c>
      <c r="J34" s="57">
        <f>SUM(Inputs!D54:K54)</f>
        <v>0</v>
      </c>
    </row>
    <row r="35" spans="1:10" ht="12.75" hidden="1" customHeight="1" outlineLevel="1">
      <c r="A35" s="61" t="str">
        <f>"      "&amp;Labels!B74</f>
        <v xml:space="preserve">      Customer 6</v>
      </c>
      <c r="B35" s="62">
        <f>Inputs!D55</f>
        <v>0</v>
      </c>
      <c r="C35" s="62">
        <f>Inputs!E55</f>
        <v>0</v>
      </c>
      <c r="D35" s="62">
        <f>Inputs!F55</f>
        <v>0</v>
      </c>
      <c r="E35" s="62">
        <f>Inputs!G55</f>
        <v>0</v>
      </c>
      <c r="F35" s="62">
        <f>Inputs!H55</f>
        <v>0</v>
      </c>
      <c r="G35" s="62">
        <f>Inputs!I55</f>
        <v>0</v>
      </c>
      <c r="H35" s="62">
        <f>Inputs!J55</f>
        <v>0</v>
      </c>
      <c r="I35" s="62">
        <f>Inputs!K55</f>
        <v>0</v>
      </c>
      <c r="J35" s="57">
        <f>SUM(Inputs!D55:K55)</f>
        <v>0</v>
      </c>
    </row>
    <row r="36" spans="1:10" ht="12.75" hidden="1" customHeight="1" outlineLevel="1">
      <c r="A36" s="61" t="str">
        <f>"      "&amp;Labels!B75</f>
        <v xml:space="preserve">      Customer 7</v>
      </c>
      <c r="B36" s="62">
        <f>Inputs!D56</f>
        <v>0</v>
      </c>
      <c r="C36" s="62">
        <f>Inputs!E56</f>
        <v>0</v>
      </c>
      <c r="D36" s="62">
        <f>Inputs!F56</f>
        <v>0</v>
      </c>
      <c r="E36" s="62">
        <f>Inputs!G56</f>
        <v>0</v>
      </c>
      <c r="F36" s="62">
        <f>Inputs!H56</f>
        <v>0</v>
      </c>
      <c r="G36" s="62">
        <f>Inputs!I56</f>
        <v>0</v>
      </c>
      <c r="H36" s="62">
        <f>Inputs!J56</f>
        <v>0</v>
      </c>
      <c r="I36" s="62">
        <f>Inputs!K56</f>
        <v>0</v>
      </c>
      <c r="J36" s="57">
        <f>SUM(Inputs!D56:K56)</f>
        <v>0</v>
      </c>
    </row>
    <row r="37" spans="1:10" ht="12.75" hidden="1" customHeight="1" outlineLevel="1">
      <c r="A37" s="61" t="str">
        <f>"      "&amp;Labels!B76</f>
        <v xml:space="preserve">      Customer 8</v>
      </c>
      <c r="B37" s="62">
        <f>Inputs!D57</f>
        <v>0</v>
      </c>
      <c r="C37" s="62">
        <f>Inputs!E57</f>
        <v>0</v>
      </c>
      <c r="D37" s="62">
        <f>Inputs!F57</f>
        <v>0</v>
      </c>
      <c r="E37" s="62">
        <f>Inputs!G57</f>
        <v>0</v>
      </c>
      <c r="F37" s="62">
        <f>Inputs!H57</f>
        <v>0</v>
      </c>
      <c r="G37" s="62">
        <f>Inputs!I57</f>
        <v>0</v>
      </c>
      <c r="H37" s="62">
        <f>Inputs!J57</f>
        <v>0</v>
      </c>
      <c r="I37" s="62">
        <f>Inputs!K57</f>
        <v>0</v>
      </c>
      <c r="J37" s="57">
        <f>SUM(Inputs!D57:K57)</f>
        <v>0</v>
      </c>
    </row>
    <row r="38" spans="1:10" ht="12.75" hidden="1" customHeight="1" outlineLevel="1">
      <c r="A38" s="61" t="str">
        <f>"      "&amp;Labels!B77</f>
        <v xml:space="preserve">      Customer 9</v>
      </c>
      <c r="B38" s="62">
        <f>Inputs!D58</f>
        <v>0</v>
      </c>
      <c r="C38" s="62">
        <f>Inputs!E58</f>
        <v>0</v>
      </c>
      <c r="D38" s="62">
        <f>Inputs!F58</f>
        <v>0</v>
      </c>
      <c r="E38" s="62">
        <f>Inputs!G58</f>
        <v>0</v>
      </c>
      <c r="F38" s="62">
        <f>Inputs!H58</f>
        <v>0</v>
      </c>
      <c r="G38" s="62">
        <f>Inputs!I58</f>
        <v>0</v>
      </c>
      <c r="H38" s="62">
        <f>Inputs!J58</f>
        <v>0</v>
      </c>
      <c r="I38" s="62">
        <f>Inputs!K58</f>
        <v>0</v>
      </c>
      <c r="J38" s="57">
        <f>SUM(Inputs!D58:K58)</f>
        <v>0</v>
      </c>
    </row>
    <row r="39" spans="1:10" ht="12.75" hidden="1" customHeight="1" outlineLevel="1">
      <c r="A39" s="61" t="str">
        <f>"      "&amp;Labels!B78</f>
        <v xml:space="preserve">      Customer 10</v>
      </c>
      <c r="B39" s="62">
        <f>Inputs!D59</f>
        <v>0</v>
      </c>
      <c r="C39" s="62">
        <f>Inputs!E59</f>
        <v>0</v>
      </c>
      <c r="D39" s="62">
        <f>Inputs!F59</f>
        <v>0</v>
      </c>
      <c r="E39" s="62">
        <f>Inputs!G59</f>
        <v>0</v>
      </c>
      <c r="F39" s="62">
        <f>Inputs!H59</f>
        <v>0</v>
      </c>
      <c r="G39" s="62">
        <f>Inputs!I59</f>
        <v>0</v>
      </c>
      <c r="H39" s="62">
        <f>Inputs!J59</f>
        <v>0</v>
      </c>
      <c r="I39" s="62">
        <f>Inputs!K59</f>
        <v>0</v>
      </c>
      <c r="J39" s="57">
        <f>SUM(Inputs!D59:K59)</f>
        <v>0</v>
      </c>
    </row>
    <row r="40" spans="1:10" ht="12.75" hidden="1" customHeight="1" outlineLevel="1">
      <c r="A40" s="55" t="str">
        <f>"      "&amp;Labels!C68</f>
        <v xml:space="preserve">      Total</v>
      </c>
      <c r="B40" s="56">
        <f t="shared" ref="B40:J40" si="2">B10</f>
        <v>0</v>
      </c>
      <c r="C40" s="56">
        <f t="shared" si="2"/>
        <v>0</v>
      </c>
      <c r="D40" s="56">
        <f t="shared" si="2"/>
        <v>0</v>
      </c>
      <c r="E40" s="56">
        <f t="shared" si="2"/>
        <v>0</v>
      </c>
      <c r="F40" s="56">
        <f t="shared" si="2"/>
        <v>0</v>
      </c>
      <c r="G40" s="56">
        <f t="shared" si="2"/>
        <v>0</v>
      </c>
      <c r="H40" s="56">
        <f t="shared" si="2"/>
        <v>0</v>
      </c>
      <c r="I40" s="56">
        <f t="shared" si="2"/>
        <v>0</v>
      </c>
      <c r="J40" s="57">
        <f t="shared" si="2"/>
        <v>0</v>
      </c>
    </row>
    <row r="41" spans="1:10" ht="12.75" hidden="1" customHeight="1" outlineLevel="1">
      <c r="A41" s="63" t="str">
        <f>"   "&amp;Labels!C80</f>
        <v xml:space="preserve">   Total</v>
      </c>
      <c r="B41" s="64">
        <f t="shared" ref="B41:J41" si="3">B11</f>
        <v>0</v>
      </c>
      <c r="C41" s="64">
        <f t="shared" si="3"/>
        <v>0</v>
      </c>
      <c r="D41" s="64">
        <f t="shared" si="3"/>
        <v>0</v>
      </c>
      <c r="E41" s="64">
        <f t="shared" si="3"/>
        <v>0</v>
      </c>
      <c r="F41" s="64">
        <f t="shared" si="3"/>
        <v>0</v>
      </c>
      <c r="G41" s="64">
        <f t="shared" si="3"/>
        <v>0</v>
      </c>
      <c r="H41" s="64">
        <f t="shared" si="3"/>
        <v>0</v>
      </c>
      <c r="I41" s="64">
        <f t="shared" si="3"/>
        <v>0</v>
      </c>
      <c r="J41" s="57">
        <f t="shared" si="3"/>
        <v>0</v>
      </c>
    </row>
    <row r="42" spans="1:10" ht="12.75" hidden="1" customHeight="1" outlineLevel="1">
      <c r="A42" s="61" t="str">
        <f>"      "&amp;Labels!B69</f>
        <v xml:space="preserve">      Customer 1</v>
      </c>
      <c r="B42" s="62">
        <f>SUM(Inputs!D40,Inputs!D50)</f>
        <v>0</v>
      </c>
      <c r="C42" s="62">
        <f>SUM(Inputs!E40,Inputs!E50)</f>
        <v>0</v>
      </c>
      <c r="D42" s="62">
        <f>SUM(Inputs!F40,Inputs!F50)</f>
        <v>0</v>
      </c>
      <c r="E42" s="62">
        <f>SUM(Inputs!G40,Inputs!G50)</f>
        <v>0</v>
      </c>
      <c r="F42" s="62">
        <f>SUM(Inputs!H40,Inputs!H50)</f>
        <v>0</v>
      </c>
      <c r="G42" s="62">
        <f>SUM(Inputs!I40,Inputs!I50)</f>
        <v>0</v>
      </c>
      <c r="H42" s="62">
        <f>SUM(Inputs!J40,Inputs!J50)</f>
        <v>0</v>
      </c>
      <c r="I42" s="62">
        <f>SUM(Inputs!K40,Inputs!K50)</f>
        <v>0</v>
      </c>
      <c r="J42" s="57">
        <f t="shared" ref="J42:J51" si="4">SUM(J18,J30)</f>
        <v>0</v>
      </c>
    </row>
    <row r="43" spans="1:10" ht="12.75" hidden="1" customHeight="1" outlineLevel="1">
      <c r="A43" s="61" t="str">
        <f>"      "&amp;Labels!B70</f>
        <v xml:space="preserve">      Customer 2</v>
      </c>
      <c r="B43" s="62">
        <f>SUM(Inputs!D41,Inputs!D51)</f>
        <v>0</v>
      </c>
      <c r="C43" s="62">
        <f>SUM(Inputs!E41,Inputs!E51)</f>
        <v>0</v>
      </c>
      <c r="D43" s="62">
        <f>SUM(Inputs!F41,Inputs!F51)</f>
        <v>0</v>
      </c>
      <c r="E43" s="62">
        <f>SUM(Inputs!G41,Inputs!G51)</f>
        <v>0</v>
      </c>
      <c r="F43" s="62">
        <f>SUM(Inputs!H41,Inputs!H51)</f>
        <v>0</v>
      </c>
      <c r="G43" s="62">
        <f>SUM(Inputs!I41,Inputs!I51)</f>
        <v>0</v>
      </c>
      <c r="H43" s="62">
        <f>SUM(Inputs!J41,Inputs!J51)</f>
        <v>0</v>
      </c>
      <c r="I43" s="62">
        <f>SUM(Inputs!K41,Inputs!K51)</f>
        <v>0</v>
      </c>
      <c r="J43" s="57">
        <f t="shared" si="4"/>
        <v>0</v>
      </c>
    </row>
    <row r="44" spans="1:10" ht="12.75" hidden="1" customHeight="1" outlineLevel="1">
      <c r="A44" s="61" t="str">
        <f>"      "&amp;Labels!B71</f>
        <v xml:space="preserve">      Customer 3</v>
      </c>
      <c r="B44" s="62">
        <f>SUM(Inputs!D42,Inputs!D52)</f>
        <v>0</v>
      </c>
      <c r="C44" s="62">
        <f>SUM(Inputs!E42,Inputs!E52)</f>
        <v>0</v>
      </c>
      <c r="D44" s="62">
        <f>SUM(Inputs!F42,Inputs!F52)</f>
        <v>0</v>
      </c>
      <c r="E44" s="62">
        <f>SUM(Inputs!G42,Inputs!G52)</f>
        <v>0</v>
      </c>
      <c r="F44" s="62">
        <f>SUM(Inputs!H42,Inputs!H52)</f>
        <v>0</v>
      </c>
      <c r="G44" s="62">
        <f>SUM(Inputs!I42,Inputs!I52)</f>
        <v>0</v>
      </c>
      <c r="H44" s="62">
        <f>SUM(Inputs!J42,Inputs!J52)</f>
        <v>0</v>
      </c>
      <c r="I44" s="62">
        <f>SUM(Inputs!K42,Inputs!K52)</f>
        <v>0</v>
      </c>
      <c r="J44" s="57">
        <f t="shared" si="4"/>
        <v>0</v>
      </c>
    </row>
    <row r="45" spans="1:10" ht="12.75" hidden="1" customHeight="1" outlineLevel="1">
      <c r="A45" s="61" t="str">
        <f>"      "&amp;Labels!B72</f>
        <v xml:space="preserve">      Customer 4</v>
      </c>
      <c r="B45" s="62">
        <f>SUM(Inputs!D43,Inputs!D53)</f>
        <v>0</v>
      </c>
      <c r="C45" s="62">
        <f>SUM(Inputs!E43,Inputs!E53)</f>
        <v>0</v>
      </c>
      <c r="D45" s="62">
        <f>SUM(Inputs!F43,Inputs!F53)</f>
        <v>0</v>
      </c>
      <c r="E45" s="62">
        <f>SUM(Inputs!G43,Inputs!G53)</f>
        <v>0</v>
      </c>
      <c r="F45" s="62">
        <f>SUM(Inputs!H43,Inputs!H53)</f>
        <v>0</v>
      </c>
      <c r="G45" s="62">
        <f>SUM(Inputs!I43,Inputs!I53)</f>
        <v>0</v>
      </c>
      <c r="H45" s="62">
        <f>SUM(Inputs!J43,Inputs!J53)</f>
        <v>0</v>
      </c>
      <c r="I45" s="62">
        <f>SUM(Inputs!K43,Inputs!K53)</f>
        <v>0</v>
      </c>
      <c r="J45" s="57">
        <f t="shared" si="4"/>
        <v>0</v>
      </c>
    </row>
    <row r="46" spans="1:10" ht="12.75" hidden="1" customHeight="1" outlineLevel="1">
      <c r="A46" s="61" t="str">
        <f>"      "&amp;Labels!B73</f>
        <v xml:space="preserve">      Customer 5</v>
      </c>
      <c r="B46" s="62">
        <f>SUM(Inputs!D44,Inputs!D54)</f>
        <v>0</v>
      </c>
      <c r="C46" s="62">
        <f>SUM(Inputs!E44,Inputs!E54)</f>
        <v>0</v>
      </c>
      <c r="D46" s="62">
        <f>SUM(Inputs!F44,Inputs!F54)</f>
        <v>0</v>
      </c>
      <c r="E46" s="62">
        <f>SUM(Inputs!G44,Inputs!G54)</f>
        <v>0</v>
      </c>
      <c r="F46" s="62">
        <f>SUM(Inputs!H44,Inputs!H54)</f>
        <v>0</v>
      </c>
      <c r="G46" s="62">
        <f>SUM(Inputs!I44,Inputs!I54)</f>
        <v>0</v>
      </c>
      <c r="H46" s="62">
        <f>SUM(Inputs!J44,Inputs!J54)</f>
        <v>0</v>
      </c>
      <c r="I46" s="62">
        <f>SUM(Inputs!K44,Inputs!K54)</f>
        <v>0</v>
      </c>
      <c r="J46" s="57">
        <f t="shared" si="4"/>
        <v>0</v>
      </c>
    </row>
    <row r="47" spans="1:10" ht="12.75" hidden="1" customHeight="1" outlineLevel="1">
      <c r="A47" s="61" t="str">
        <f>"      "&amp;Labels!B74</f>
        <v xml:space="preserve">      Customer 6</v>
      </c>
      <c r="B47" s="62">
        <f>SUM(Inputs!D45,Inputs!D55)</f>
        <v>0</v>
      </c>
      <c r="C47" s="62">
        <f>SUM(Inputs!E45,Inputs!E55)</f>
        <v>0</v>
      </c>
      <c r="D47" s="62">
        <f>SUM(Inputs!F45,Inputs!F55)</f>
        <v>0</v>
      </c>
      <c r="E47" s="62">
        <f>SUM(Inputs!G45,Inputs!G55)</f>
        <v>0</v>
      </c>
      <c r="F47" s="62">
        <f>SUM(Inputs!H45,Inputs!H55)</f>
        <v>0</v>
      </c>
      <c r="G47" s="62">
        <f>SUM(Inputs!I45,Inputs!I55)</f>
        <v>0</v>
      </c>
      <c r="H47" s="62">
        <f>SUM(Inputs!J45,Inputs!J55)</f>
        <v>0</v>
      </c>
      <c r="I47" s="62">
        <f>SUM(Inputs!K45,Inputs!K55)</f>
        <v>0</v>
      </c>
      <c r="J47" s="57">
        <f t="shared" si="4"/>
        <v>0</v>
      </c>
    </row>
    <row r="48" spans="1:10" ht="12.75" hidden="1" customHeight="1" outlineLevel="1">
      <c r="A48" s="61" t="str">
        <f>"      "&amp;Labels!B75</f>
        <v xml:space="preserve">      Customer 7</v>
      </c>
      <c r="B48" s="62">
        <f>SUM(Inputs!D46,Inputs!D56)</f>
        <v>0</v>
      </c>
      <c r="C48" s="62">
        <f>SUM(Inputs!E46,Inputs!E56)</f>
        <v>0</v>
      </c>
      <c r="D48" s="62">
        <f>SUM(Inputs!F46,Inputs!F56)</f>
        <v>0</v>
      </c>
      <c r="E48" s="62">
        <f>SUM(Inputs!G46,Inputs!G56)</f>
        <v>0</v>
      </c>
      <c r="F48" s="62">
        <f>SUM(Inputs!H46,Inputs!H56)</f>
        <v>0</v>
      </c>
      <c r="G48" s="62">
        <f>SUM(Inputs!I46,Inputs!I56)</f>
        <v>0</v>
      </c>
      <c r="H48" s="62">
        <f>SUM(Inputs!J46,Inputs!J56)</f>
        <v>0</v>
      </c>
      <c r="I48" s="62">
        <f>SUM(Inputs!K46,Inputs!K56)</f>
        <v>0</v>
      </c>
      <c r="J48" s="57">
        <f t="shared" si="4"/>
        <v>0</v>
      </c>
    </row>
    <row r="49" spans="1:10" ht="12.75" hidden="1" customHeight="1" outlineLevel="1">
      <c r="A49" s="61" t="str">
        <f>"      "&amp;Labels!B76</f>
        <v xml:space="preserve">      Customer 8</v>
      </c>
      <c r="B49" s="62">
        <f>SUM(Inputs!D47,Inputs!D57)</f>
        <v>0</v>
      </c>
      <c r="C49" s="62">
        <f>SUM(Inputs!E47,Inputs!E57)</f>
        <v>0</v>
      </c>
      <c r="D49" s="62">
        <f>SUM(Inputs!F47,Inputs!F57)</f>
        <v>0</v>
      </c>
      <c r="E49" s="62">
        <f>SUM(Inputs!G47,Inputs!G57)</f>
        <v>0</v>
      </c>
      <c r="F49" s="62">
        <f>SUM(Inputs!H47,Inputs!H57)</f>
        <v>0</v>
      </c>
      <c r="G49" s="62">
        <f>SUM(Inputs!I47,Inputs!I57)</f>
        <v>0</v>
      </c>
      <c r="H49" s="62">
        <f>SUM(Inputs!J47,Inputs!J57)</f>
        <v>0</v>
      </c>
      <c r="I49" s="62">
        <f>SUM(Inputs!K47,Inputs!K57)</f>
        <v>0</v>
      </c>
      <c r="J49" s="57">
        <f t="shared" si="4"/>
        <v>0</v>
      </c>
    </row>
    <row r="50" spans="1:10" ht="12.75" hidden="1" customHeight="1" outlineLevel="1">
      <c r="A50" s="61" t="str">
        <f>"      "&amp;Labels!B77</f>
        <v xml:space="preserve">      Customer 9</v>
      </c>
      <c r="B50" s="62">
        <f>SUM(Inputs!D48,Inputs!D58)</f>
        <v>0</v>
      </c>
      <c r="C50" s="62">
        <f>SUM(Inputs!E48,Inputs!E58)</f>
        <v>0</v>
      </c>
      <c r="D50" s="62">
        <f>SUM(Inputs!F48,Inputs!F58)</f>
        <v>0</v>
      </c>
      <c r="E50" s="62">
        <f>SUM(Inputs!G48,Inputs!G58)</f>
        <v>0</v>
      </c>
      <c r="F50" s="62">
        <f>SUM(Inputs!H48,Inputs!H58)</f>
        <v>0</v>
      </c>
      <c r="G50" s="62">
        <f>SUM(Inputs!I48,Inputs!I58)</f>
        <v>0</v>
      </c>
      <c r="H50" s="62">
        <f>SUM(Inputs!J48,Inputs!J58)</f>
        <v>0</v>
      </c>
      <c r="I50" s="62">
        <f>SUM(Inputs!K48,Inputs!K58)</f>
        <v>0</v>
      </c>
      <c r="J50" s="57">
        <f t="shared" si="4"/>
        <v>0</v>
      </c>
    </row>
    <row r="51" spans="1:10" ht="12.75" hidden="1" customHeight="1" outlineLevel="1">
      <c r="A51" s="61" t="str">
        <f>"      "&amp;Labels!B78</f>
        <v xml:space="preserve">      Customer 10</v>
      </c>
      <c r="B51" s="62">
        <f>SUM(Inputs!D49,Inputs!D59)</f>
        <v>0</v>
      </c>
      <c r="C51" s="62">
        <f>SUM(Inputs!E49,Inputs!E59)</f>
        <v>0</v>
      </c>
      <c r="D51" s="62">
        <f>SUM(Inputs!F49,Inputs!F59)</f>
        <v>0</v>
      </c>
      <c r="E51" s="62">
        <f>SUM(Inputs!G49,Inputs!G59)</f>
        <v>0</v>
      </c>
      <c r="F51" s="62">
        <f>SUM(Inputs!H49,Inputs!H59)</f>
        <v>0</v>
      </c>
      <c r="G51" s="62">
        <f>SUM(Inputs!I49,Inputs!I59)</f>
        <v>0</v>
      </c>
      <c r="H51" s="62">
        <f>SUM(Inputs!J49,Inputs!J59)</f>
        <v>0</v>
      </c>
      <c r="I51" s="62">
        <f>SUM(Inputs!K49,Inputs!K59)</f>
        <v>0</v>
      </c>
      <c r="J51" s="57">
        <f t="shared" si="4"/>
        <v>0</v>
      </c>
    </row>
    <row r="52" spans="1:10" ht="12.75" hidden="1" customHeight="1" outlineLevel="1">
      <c r="A52" s="65" t="str">
        <f>"      "&amp;Labels!C68</f>
        <v xml:space="preserve">      Total</v>
      </c>
      <c r="B52" s="66">
        <f t="shared" ref="B52:J52" si="5">B11</f>
        <v>0</v>
      </c>
      <c r="C52" s="66">
        <f t="shared" si="5"/>
        <v>0</v>
      </c>
      <c r="D52" s="66">
        <f t="shared" si="5"/>
        <v>0</v>
      </c>
      <c r="E52" s="66">
        <f t="shared" si="5"/>
        <v>0</v>
      </c>
      <c r="F52" s="66">
        <f t="shared" si="5"/>
        <v>0</v>
      </c>
      <c r="G52" s="66">
        <f t="shared" si="5"/>
        <v>0</v>
      </c>
      <c r="H52" s="66">
        <f t="shared" si="5"/>
        <v>0</v>
      </c>
      <c r="I52" s="66">
        <f t="shared" si="5"/>
        <v>0</v>
      </c>
      <c r="J52" s="60">
        <f t="shared" si="5"/>
        <v>0</v>
      </c>
    </row>
    <row r="53" spans="1:10" ht="12.75" hidden="1" customHeight="1" outlineLevel="1"/>
    <row r="54" spans="1:10" ht="12.75" hidden="1" customHeight="1" outlineLevel="1" collapsed="1"/>
    <row r="55" spans="1:10" ht="12.75" customHeight="1" collapsed="1"/>
  </sheetData>
  <mergeCells count="6">
    <mergeCell ref="A13:C13"/>
    <mergeCell ref="A1:F1"/>
    <mergeCell ref="A2:F2"/>
    <mergeCell ref="A3:F3"/>
    <mergeCell ref="A4:F4"/>
    <mergeCell ref="A5:B5"/>
  </mergeCells>
  <pageMargins left="0.25" right="0.25" top="0.5" bottom="0.5" header="0.5" footer="0.5"/>
  <pageSetup paperSize="9" fitToHeight="32767" orientation="landscape" horizontalDpi="0" verticalDpi="0" copies="0"/>
  <headerFooter alignWithMargins="0"/>
  <legacyDrawing r:id="rId1"/>
</worksheet>
</file>

<file path=xl/worksheets/sheet4.xml><?xml version="1.0" encoding="utf-8"?>
<worksheet xmlns="http://schemas.openxmlformats.org/spreadsheetml/2006/main" xmlns:r="http://schemas.openxmlformats.org/officeDocument/2006/relationships">
  <sheetPr>
    <outlinePr summaryBelow="0" summaryRight="0"/>
    <pageSetUpPr fitToPage="1"/>
  </sheetPr>
  <dimension ref="A1:J55"/>
  <sheetViews>
    <sheetView zoomScaleNormal="100" workbookViewId="0">
      <selection sqref="A1:F1"/>
    </sheetView>
  </sheetViews>
  <sheetFormatPr defaultRowHeight="12.75" customHeight="1" outlineLevelRow="1"/>
  <cols>
    <col min="1" max="1" width="15.85546875" customWidth="1"/>
    <col min="2" max="10" width="12.42578125" customWidth="1"/>
  </cols>
  <sheetData>
    <row r="1" spans="1:10" ht="12.75" customHeight="1">
      <c r="A1" s="169" t="str">
        <f>Inputs!D7</f>
        <v>ABC Corp.</v>
      </c>
      <c r="B1" s="169"/>
      <c r="C1" s="169"/>
      <c r="D1" s="169"/>
      <c r="E1" s="169"/>
      <c r="F1" s="169"/>
    </row>
    <row r="2" spans="1:10" ht="12.75" customHeight="1">
      <c r="A2" s="169" t="str">
        <f>"Marketing &amp; Sales"&amp;" Program Margins"</f>
        <v>Marketing &amp; Sales Program Margins</v>
      </c>
      <c r="B2" s="169"/>
      <c r="C2" s="169"/>
      <c r="D2" s="169"/>
      <c r="E2" s="169"/>
      <c r="F2" s="169"/>
    </row>
    <row r="3" spans="1:10" ht="12.75" customHeight="1">
      <c r="A3" s="169" t="str">
        <f>"Sales Lead Events"</f>
        <v>Sales Lead Events</v>
      </c>
      <c r="B3" s="169"/>
      <c r="C3" s="169"/>
      <c r="D3" s="169"/>
      <c r="E3" s="169"/>
      <c r="F3" s="169"/>
    </row>
    <row r="4" spans="1:10" ht="12.75" customHeight="1">
      <c r="A4" s="169" t="str">
        <f>""</f>
        <v/>
      </c>
      <c r="B4" s="169"/>
      <c r="C4" s="169"/>
      <c r="D4" s="169"/>
      <c r="E4" s="169"/>
      <c r="F4" s="169"/>
    </row>
    <row r="5" spans="1:10" ht="12.75" customHeight="1">
      <c r="A5" s="168" t="str">
        <f>"Summary by Program"</f>
        <v>Summary by Program</v>
      </c>
      <c r="B5" s="168"/>
    </row>
    <row r="6" spans="1:10" ht="12.75" customHeight="1">
      <c r="A6" s="1" t="str">
        <f>""</f>
        <v/>
      </c>
    </row>
    <row r="7" spans="1:10" ht="12.75" customHeight="1">
      <c r="B7" s="27" t="str">
        <f>Labels!B85</f>
        <v>Q 1</v>
      </c>
      <c r="C7" s="28" t="str">
        <f>Labels!B86</f>
        <v>Q 2</v>
      </c>
      <c r="D7" s="28" t="str">
        <f>Labels!B87</f>
        <v>Q 3</v>
      </c>
      <c r="E7" s="28" t="str">
        <f>Labels!B88</f>
        <v>Q 4</v>
      </c>
      <c r="F7" s="28" t="str">
        <f>Labels!B89</f>
        <v>Q 5</v>
      </c>
      <c r="G7" s="28" t="str">
        <f>Labels!B90</f>
        <v>Q 6</v>
      </c>
      <c r="H7" s="28" t="str">
        <f>Labels!B91</f>
        <v>Q 7</v>
      </c>
      <c r="I7" s="28" t="str">
        <f>Labels!B92</f>
        <v>Q 8</v>
      </c>
      <c r="J7" s="39" t="str">
        <f>Labels!C84</f>
        <v>Total</v>
      </c>
    </row>
    <row r="8" spans="1:10" ht="12.75" customHeight="1">
      <c r="A8" s="52" t="str">
        <f>Labels!B57</f>
        <v>Sales Lead Events</v>
      </c>
      <c r="B8" s="53"/>
      <c r="C8" s="53"/>
      <c r="D8" s="53"/>
      <c r="E8" s="53"/>
      <c r="F8" s="53"/>
      <c r="G8" s="53"/>
      <c r="H8" s="53"/>
      <c r="I8" s="53"/>
      <c r="J8" s="54"/>
    </row>
    <row r="9" spans="1:10" ht="12.75" customHeight="1">
      <c r="A9" s="55" t="str">
        <f>"   "&amp;Labels!B107</f>
        <v xml:space="preserve">   Seminars</v>
      </c>
      <c r="B9" s="56">
        <f>SUM(Inputs!D67:D76)</f>
        <v>0</v>
      </c>
      <c r="C9" s="56">
        <f>SUM(Inputs!E67:E76)</f>
        <v>0</v>
      </c>
      <c r="D9" s="56">
        <f>SUM(Inputs!F67:F76)</f>
        <v>0</v>
      </c>
      <c r="E9" s="56">
        <f>SUM(Inputs!G67:G76)</f>
        <v>0</v>
      </c>
      <c r="F9" s="56">
        <f>SUM(Inputs!H67:H76)</f>
        <v>0</v>
      </c>
      <c r="G9" s="56">
        <f>SUM(Inputs!I67:I76)</f>
        <v>0</v>
      </c>
      <c r="H9" s="56">
        <f>SUM(Inputs!J67:J76)</f>
        <v>0</v>
      </c>
      <c r="I9" s="56">
        <f>SUM(Inputs!K67:K76)</f>
        <v>0</v>
      </c>
      <c r="J9" s="57">
        <f>SUM(B9:I9)</f>
        <v>0</v>
      </c>
    </row>
    <row r="10" spans="1:10" ht="12.75" customHeight="1">
      <c r="A10" s="55" t="str">
        <f>"   "&amp;Labels!B108</f>
        <v xml:space="preserve">   Sales visits</v>
      </c>
      <c r="B10" s="56">
        <f>SUM(Inputs!D77:D86)</f>
        <v>0</v>
      </c>
      <c r="C10" s="56">
        <f>SUM(Inputs!E77:E86)</f>
        <v>0</v>
      </c>
      <c r="D10" s="56">
        <f>SUM(Inputs!F77:F86)</f>
        <v>0</v>
      </c>
      <c r="E10" s="56">
        <f>SUM(Inputs!G77:G86)</f>
        <v>0</v>
      </c>
      <c r="F10" s="56">
        <f>SUM(Inputs!H77:H86)</f>
        <v>0</v>
      </c>
      <c r="G10" s="56">
        <f>SUM(Inputs!I77:I86)</f>
        <v>0</v>
      </c>
      <c r="H10" s="56">
        <f>SUM(Inputs!J77:J86)</f>
        <v>0</v>
      </c>
      <c r="I10" s="56">
        <f>SUM(Inputs!K77:K86)</f>
        <v>0</v>
      </c>
      <c r="J10" s="57">
        <f>SUM(B10:I10)</f>
        <v>0</v>
      </c>
    </row>
    <row r="11" spans="1:10" ht="12.75" customHeight="1">
      <c r="A11" s="58" t="str">
        <f>"   "&amp;Labels!C106</f>
        <v xml:space="preserve">   Total</v>
      </c>
      <c r="B11" s="59">
        <f t="shared" ref="B11:J11" si="0">SUM(B9:B10)</f>
        <v>0</v>
      </c>
      <c r="C11" s="59">
        <f t="shared" si="0"/>
        <v>0</v>
      </c>
      <c r="D11" s="59">
        <f t="shared" si="0"/>
        <v>0</v>
      </c>
      <c r="E11" s="59">
        <f t="shared" si="0"/>
        <v>0</v>
      </c>
      <c r="F11" s="59">
        <f t="shared" si="0"/>
        <v>0</v>
      </c>
      <c r="G11" s="59">
        <f t="shared" si="0"/>
        <v>0</v>
      </c>
      <c r="H11" s="59">
        <f t="shared" si="0"/>
        <v>0</v>
      </c>
      <c r="I11" s="59">
        <f t="shared" si="0"/>
        <v>0</v>
      </c>
      <c r="J11" s="60">
        <f t="shared" si="0"/>
        <v>0</v>
      </c>
    </row>
    <row r="13" spans="1:10" ht="12.75" customHeight="1" collapsed="1">
      <c r="A13" s="168" t="str">
        <f>"Detail by Program and Customer"</f>
        <v>Detail by Program and Customer</v>
      </c>
      <c r="B13" s="168"/>
      <c r="C13" s="168"/>
    </row>
    <row r="14" spans="1:10" ht="12.75" hidden="1" customHeight="1" outlineLevel="1">
      <c r="A14" s="1" t="str">
        <f>""</f>
        <v/>
      </c>
    </row>
    <row r="15" spans="1:10" ht="12.75" hidden="1" customHeight="1" outlineLevel="1">
      <c r="B15" s="27" t="str">
        <f>Labels!B85</f>
        <v>Q 1</v>
      </c>
      <c r="C15" s="28" t="str">
        <f>Labels!B86</f>
        <v>Q 2</v>
      </c>
      <c r="D15" s="28" t="str">
        <f>Labels!B87</f>
        <v>Q 3</v>
      </c>
      <c r="E15" s="28" t="str">
        <f>Labels!B88</f>
        <v>Q 4</v>
      </c>
      <c r="F15" s="28" t="str">
        <f>Labels!B89</f>
        <v>Q 5</v>
      </c>
      <c r="G15" s="28" t="str">
        <f>Labels!B90</f>
        <v>Q 6</v>
      </c>
      <c r="H15" s="28" t="str">
        <f>Labels!B91</f>
        <v>Q 7</v>
      </c>
      <c r="I15" s="28" t="str">
        <f>Labels!B92</f>
        <v>Q 8</v>
      </c>
      <c r="J15" s="39" t="str">
        <f>Labels!C84</f>
        <v>Total</v>
      </c>
    </row>
    <row r="16" spans="1:10" ht="12.75" hidden="1" customHeight="1" outlineLevel="1">
      <c r="A16" s="52" t="str">
        <f>Labels!B57</f>
        <v>Sales Lead Events</v>
      </c>
      <c r="B16" s="53"/>
      <c r="C16" s="53"/>
      <c r="D16" s="53"/>
      <c r="E16" s="53"/>
      <c r="F16" s="53"/>
      <c r="G16" s="53"/>
      <c r="H16" s="53"/>
      <c r="I16" s="53"/>
      <c r="J16" s="54"/>
    </row>
    <row r="17" spans="1:10" ht="12.75" hidden="1" customHeight="1" outlineLevel="1">
      <c r="A17" s="55" t="str">
        <f>"   "&amp;Labels!B107</f>
        <v xml:space="preserve">   Seminars</v>
      </c>
      <c r="B17" s="56"/>
      <c r="C17" s="56"/>
      <c r="D17" s="56"/>
      <c r="E17" s="56"/>
      <c r="F17" s="56"/>
      <c r="G17" s="56"/>
      <c r="H17" s="56"/>
      <c r="I17" s="56"/>
      <c r="J17" s="57"/>
    </row>
    <row r="18" spans="1:10" ht="12.75" hidden="1" customHeight="1" outlineLevel="1">
      <c r="A18" s="61" t="str">
        <f>"      "&amp;Labels!B69</f>
        <v xml:space="preserve">      Customer 1</v>
      </c>
      <c r="B18" s="62">
        <f>Inputs!D67</f>
        <v>0</v>
      </c>
      <c r="C18" s="62">
        <f>Inputs!E67</f>
        <v>0</v>
      </c>
      <c r="D18" s="62">
        <f>Inputs!F67</f>
        <v>0</v>
      </c>
      <c r="E18" s="62">
        <f>Inputs!G67</f>
        <v>0</v>
      </c>
      <c r="F18" s="62">
        <f>Inputs!H67</f>
        <v>0</v>
      </c>
      <c r="G18" s="62">
        <f>Inputs!I67</f>
        <v>0</v>
      </c>
      <c r="H18" s="62">
        <f>Inputs!J67</f>
        <v>0</v>
      </c>
      <c r="I18" s="62">
        <f>Inputs!K67</f>
        <v>0</v>
      </c>
      <c r="J18" s="57">
        <f>SUM(Inputs!D67:K67)</f>
        <v>0</v>
      </c>
    </row>
    <row r="19" spans="1:10" ht="12.75" hidden="1" customHeight="1" outlineLevel="1">
      <c r="A19" s="61" t="str">
        <f>"      "&amp;Labels!B70</f>
        <v xml:space="preserve">      Customer 2</v>
      </c>
      <c r="B19" s="62">
        <f>Inputs!D68</f>
        <v>0</v>
      </c>
      <c r="C19" s="62">
        <f>Inputs!E68</f>
        <v>0</v>
      </c>
      <c r="D19" s="62">
        <f>Inputs!F68</f>
        <v>0</v>
      </c>
      <c r="E19" s="62">
        <f>Inputs!G68</f>
        <v>0</v>
      </c>
      <c r="F19" s="62">
        <f>Inputs!H68</f>
        <v>0</v>
      </c>
      <c r="G19" s="62">
        <f>Inputs!I68</f>
        <v>0</v>
      </c>
      <c r="H19" s="62">
        <f>Inputs!J68</f>
        <v>0</v>
      </c>
      <c r="I19" s="62">
        <f>Inputs!K68</f>
        <v>0</v>
      </c>
      <c r="J19" s="57">
        <f>SUM(Inputs!D68:K68)</f>
        <v>0</v>
      </c>
    </row>
    <row r="20" spans="1:10" ht="12.75" hidden="1" customHeight="1" outlineLevel="1">
      <c r="A20" s="61" t="str">
        <f>"      "&amp;Labels!B71</f>
        <v xml:space="preserve">      Customer 3</v>
      </c>
      <c r="B20" s="62">
        <f>Inputs!D69</f>
        <v>0</v>
      </c>
      <c r="C20" s="62">
        <f>Inputs!E69</f>
        <v>0</v>
      </c>
      <c r="D20" s="62">
        <f>Inputs!F69</f>
        <v>0</v>
      </c>
      <c r="E20" s="62">
        <f>Inputs!G69</f>
        <v>0</v>
      </c>
      <c r="F20" s="62">
        <f>Inputs!H69</f>
        <v>0</v>
      </c>
      <c r="G20" s="62">
        <f>Inputs!I69</f>
        <v>0</v>
      </c>
      <c r="H20" s="62">
        <f>Inputs!J69</f>
        <v>0</v>
      </c>
      <c r="I20" s="62">
        <f>Inputs!K69</f>
        <v>0</v>
      </c>
      <c r="J20" s="57">
        <f>SUM(Inputs!D69:K69)</f>
        <v>0</v>
      </c>
    </row>
    <row r="21" spans="1:10" ht="12.75" hidden="1" customHeight="1" outlineLevel="1">
      <c r="A21" s="61" t="str">
        <f>"      "&amp;Labels!B72</f>
        <v xml:space="preserve">      Customer 4</v>
      </c>
      <c r="B21" s="62">
        <f>Inputs!D70</f>
        <v>0</v>
      </c>
      <c r="C21" s="62">
        <f>Inputs!E70</f>
        <v>0</v>
      </c>
      <c r="D21" s="62">
        <f>Inputs!F70</f>
        <v>0</v>
      </c>
      <c r="E21" s="62">
        <f>Inputs!G70</f>
        <v>0</v>
      </c>
      <c r="F21" s="62">
        <f>Inputs!H70</f>
        <v>0</v>
      </c>
      <c r="G21" s="62">
        <f>Inputs!I70</f>
        <v>0</v>
      </c>
      <c r="H21" s="62">
        <f>Inputs!J70</f>
        <v>0</v>
      </c>
      <c r="I21" s="62">
        <f>Inputs!K70</f>
        <v>0</v>
      </c>
      <c r="J21" s="57">
        <f>SUM(Inputs!D70:K70)</f>
        <v>0</v>
      </c>
    </row>
    <row r="22" spans="1:10" ht="12.75" hidden="1" customHeight="1" outlineLevel="1">
      <c r="A22" s="61" t="str">
        <f>"      "&amp;Labels!B73</f>
        <v xml:space="preserve">      Customer 5</v>
      </c>
      <c r="B22" s="62">
        <f>Inputs!D71</f>
        <v>0</v>
      </c>
      <c r="C22" s="62">
        <f>Inputs!E71</f>
        <v>0</v>
      </c>
      <c r="D22" s="62">
        <f>Inputs!F71</f>
        <v>0</v>
      </c>
      <c r="E22" s="62">
        <f>Inputs!G71</f>
        <v>0</v>
      </c>
      <c r="F22" s="62">
        <f>Inputs!H71</f>
        <v>0</v>
      </c>
      <c r="G22" s="62">
        <f>Inputs!I71</f>
        <v>0</v>
      </c>
      <c r="H22" s="62">
        <f>Inputs!J71</f>
        <v>0</v>
      </c>
      <c r="I22" s="62">
        <f>Inputs!K71</f>
        <v>0</v>
      </c>
      <c r="J22" s="57">
        <f>SUM(Inputs!D71:K71)</f>
        <v>0</v>
      </c>
    </row>
    <row r="23" spans="1:10" ht="12.75" hidden="1" customHeight="1" outlineLevel="1">
      <c r="A23" s="61" t="str">
        <f>"      "&amp;Labels!B74</f>
        <v xml:space="preserve">      Customer 6</v>
      </c>
      <c r="B23" s="62">
        <f>Inputs!D72</f>
        <v>0</v>
      </c>
      <c r="C23" s="62">
        <f>Inputs!E72</f>
        <v>0</v>
      </c>
      <c r="D23" s="62">
        <f>Inputs!F72</f>
        <v>0</v>
      </c>
      <c r="E23" s="62">
        <f>Inputs!G72</f>
        <v>0</v>
      </c>
      <c r="F23" s="62">
        <f>Inputs!H72</f>
        <v>0</v>
      </c>
      <c r="G23" s="62">
        <f>Inputs!I72</f>
        <v>0</v>
      </c>
      <c r="H23" s="62">
        <f>Inputs!J72</f>
        <v>0</v>
      </c>
      <c r="I23" s="62">
        <f>Inputs!K72</f>
        <v>0</v>
      </c>
      <c r="J23" s="57">
        <f>SUM(Inputs!D72:K72)</f>
        <v>0</v>
      </c>
    </row>
    <row r="24" spans="1:10" ht="12.75" hidden="1" customHeight="1" outlineLevel="1">
      <c r="A24" s="61" t="str">
        <f>"      "&amp;Labels!B75</f>
        <v xml:space="preserve">      Customer 7</v>
      </c>
      <c r="B24" s="62">
        <f>Inputs!D73</f>
        <v>0</v>
      </c>
      <c r="C24" s="62">
        <f>Inputs!E73</f>
        <v>0</v>
      </c>
      <c r="D24" s="62">
        <f>Inputs!F73</f>
        <v>0</v>
      </c>
      <c r="E24" s="62">
        <f>Inputs!G73</f>
        <v>0</v>
      </c>
      <c r="F24" s="62">
        <f>Inputs!H73</f>
        <v>0</v>
      </c>
      <c r="G24" s="62">
        <f>Inputs!I73</f>
        <v>0</v>
      </c>
      <c r="H24" s="62">
        <f>Inputs!J73</f>
        <v>0</v>
      </c>
      <c r="I24" s="62">
        <f>Inputs!K73</f>
        <v>0</v>
      </c>
      <c r="J24" s="57">
        <f>SUM(Inputs!D73:K73)</f>
        <v>0</v>
      </c>
    </row>
    <row r="25" spans="1:10" ht="12.75" hidden="1" customHeight="1" outlineLevel="1">
      <c r="A25" s="61" t="str">
        <f>"      "&amp;Labels!B76</f>
        <v xml:space="preserve">      Customer 8</v>
      </c>
      <c r="B25" s="62">
        <f>Inputs!D74</f>
        <v>0</v>
      </c>
      <c r="C25" s="62">
        <f>Inputs!E74</f>
        <v>0</v>
      </c>
      <c r="D25" s="62">
        <f>Inputs!F74</f>
        <v>0</v>
      </c>
      <c r="E25" s="62">
        <f>Inputs!G74</f>
        <v>0</v>
      </c>
      <c r="F25" s="62">
        <f>Inputs!H74</f>
        <v>0</v>
      </c>
      <c r="G25" s="62">
        <f>Inputs!I74</f>
        <v>0</v>
      </c>
      <c r="H25" s="62">
        <f>Inputs!J74</f>
        <v>0</v>
      </c>
      <c r="I25" s="62">
        <f>Inputs!K74</f>
        <v>0</v>
      </c>
      <c r="J25" s="57">
        <f>SUM(Inputs!D74:K74)</f>
        <v>0</v>
      </c>
    </row>
    <row r="26" spans="1:10" ht="12.75" hidden="1" customHeight="1" outlineLevel="1">
      <c r="A26" s="61" t="str">
        <f>"      "&amp;Labels!B77</f>
        <v xml:space="preserve">      Customer 9</v>
      </c>
      <c r="B26" s="62">
        <f>Inputs!D75</f>
        <v>0</v>
      </c>
      <c r="C26" s="62">
        <f>Inputs!E75</f>
        <v>0</v>
      </c>
      <c r="D26" s="62">
        <f>Inputs!F75</f>
        <v>0</v>
      </c>
      <c r="E26" s="62">
        <f>Inputs!G75</f>
        <v>0</v>
      </c>
      <c r="F26" s="62">
        <f>Inputs!H75</f>
        <v>0</v>
      </c>
      <c r="G26" s="62">
        <f>Inputs!I75</f>
        <v>0</v>
      </c>
      <c r="H26" s="62">
        <f>Inputs!J75</f>
        <v>0</v>
      </c>
      <c r="I26" s="62">
        <f>Inputs!K75</f>
        <v>0</v>
      </c>
      <c r="J26" s="57">
        <f>SUM(Inputs!D75:K75)</f>
        <v>0</v>
      </c>
    </row>
    <row r="27" spans="1:10" ht="12.75" hidden="1" customHeight="1" outlineLevel="1">
      <c r="A27" s="61" t="str">
        <f>"      "&amp;Labels!B78</f>
        <v xml:space="preserve">      Customer 10</v>
      </c>
      <c r="B27" s="62">
        <f>Inputs!D76</f>
        <v>0</v>
      </c>
      <c r="C27" s="62">
        <f>Inputs!E76</f>
        <v>0</v>
      </c>
      <c r="D27" s="62">
        <f>Inputs!F76</f>
        <v>0</v>
      </c>
      <c r="E27" s="62">
        <f>Inputs!G76</f>
        <v>0</v>
      </c>
      <c r="F27" s="62">
        <f>Inputs!H76</f>
        <v>0</v>
      </c>
      <c r="G27" s="62">
        <f>Inputs!I76</f>
        <v>0</v>
      </c>
      <c r="H27" s="62">
        <f>Inputs!J76</f>
        <v>0</v>
      </c>
      <c r="I27" s="62">
        <f>Inputs!K76</f>
        <v>0</v>
      </c>
      <c r="J27" s="57">
        <f>SUM(Inputs!D76:K76)</f>
        <v>0</v>
      </c>
    </row>
    <row r="28" spans="1:10" ht="12.75" hidden="1" customHeight="1" outlineLevel="1">
      <c r="A28" s="55" t="str">
        <f>"      "&amp;Labels!C68</f>
        <v xml:space="preserve">      Total</v>
      </c>
      <c r="B28" s="56">
        <f t="shared" ref="B28:J28" si="1">B9</f>
        <v>0</v>
      </c>
      <c r="C28" s="56">
        <f t="shared" si="1"/>
        <v>0</v>
      </c>
      <c r="D28" s="56">
        <f t="shared" si="1"/>
        <v>0</v>
      </c>
      <c r="E28" s="56">
        <f t="shared" si="1"/>
        <v>0</v>
      </c>
      <c r="F28" s="56">
        <f t="shared" si="1"/>
        <v>0</v>
      </c>
      <c r="G28" s="56">
        <f t="shared" si="1"/>
        <v>0</v>
      </c>
      <c r="H28" s="56">
        <f t="shared" si="1"/>
        <v>0</v>
      </c>
      <c r="I28" s="56">
        <f t="shared" si="1"/>
        <v>0</v>
      </c>
      <c r="J28" s="57">
        <f t="shared" si="1"/>
        <v>0</v>
      </c>
    </row>
    <row r="29" spans="1:10" ht="12.75" hidden="1" customHeight="1" outlineLevel="1">
      <c r="A29" s="55" t="str">
        <f>"   "&amp;Labels!B108</f>
        <v xml:space="preserve">   Sales visits</v>
      </c>
      <c r="B29" s="56"/>
      <c r="C29" s="56"/>
      <c r="D29" s="56"/>
      <c r="E29" s="56"/>
      <c r="F29" s="56"/>
      <c r="G29" s="56"/>
      <c r="H29" s="56"/>
      <c r="I29" s="56"/>
      <c r="J29" s="57"/>
    </row>
    <row r="30" spans="1:10" ht="12.75" hidden="1" customHeight="1" outlineLevel="1">
      <c r="A30" s="61" t="str">
        <f>"      "&amp;Labels!B69</f>
        <v xml:space="preserve">      Customer 1</v>
      </c>
      <c r="B30" s="62">
        <f>Inputs!D77</f>
        <v>0</v>
      </c>
      <c r="C30" s="62">
        <f>Inputs!E77</f>
        <v>0</v>
      </c>
      <c r="D30" s="62">
        <f>Inputs!F77</f>
        <v>0</v>
      </c>
      <c r="E30" s="62">
        <f>Inputs!G77</f>
        <v>0</v>
      </c>
      <c r="F30" s="62">
        <f>Inputs!H77</f>
        <v>0</v>
      </c>
      <c r="G30" s="62">
        <f>Inputs!I77</f>
        <v>0</v>
      </c>
      <c r="H30" s="62">
        <f>Inputs!J77</f>
        <v>0</v>
      </c>
      <c r="I30" s="62">
        <f>Inputs!K77</f>
        <v>0</v>
      </c>
      <c r="J30" s="57">
        <f>SUM(Inputs!D77:K77)</f>
        <v>0</v>
      </c>
    </row>
    <row r="31" spans="1:10" ht="12.75" hidden="1" customHeight="1" outlineLevel="1">
      <c r="A31" s="61" t="str">
        <f>"      "&amp;Labels!B70</f>
        <v xml:space="preserve">      Customer 2</v>
      </c>
      <c r="B31" s="62">
        <f>Inputs!D78</f>
        <v>0</v>
      </c>
      <c r="C31" s="62">
        <f>Inputs!E78</f>
        <v>0</v>
      </c>
      <c r="D31" s="62">
        <f>Inputs!F78</f>
        <v>0</v>
      </c>
      <c r="E31" s="62">
        <f>Inputs!G78</f>
        <v>0</v>
      </c>
      <c r="F31" s="62">
        <f>Inputs!H78</f>
        <v>0</v>
      </c>
      <c r="G31" s="62">
        <f>Inputs!I78</f>
        <v>0</v>
      </c>
      <c r="H31" s="62">
        <f>Inputs!J78</f>
        <v>0</v>
      </c>
      <c r="I31" s="62">
        <f>Inputs!K78</f>
        <v>0</v>
      </c>
      <c r="J31" s="57">
        <f>SUM(Inputs!D78:K78)</f>
        <v>0</v>
      </c>
    </row>
    <row r="32" spans="1:10" ht="12.75" hidden="1" customHeight="1" outlineLevel="1">
      <c r="A32" s="61" t="str">
        <f>"      "&amp;Labels!B71</f>
        <v xml:space="preserve">      Customer 3</v>
      </c>
      <c r="B32" s="62">
        <f>Inputs!D79</f>
        <v>0</v>
      </c>
      <c r="C32" s="62">
        <f>Inputs!E79</f>
        <v>0</v>
      </c>
      <c r="D32" s="62">
        <f>Inputs!F79</f>
        <v>0</v>
      </c>
      <c r="E32" s="62">
        <f>Inputs!G79</f>
        <v>0</v>
      </c>
      <c r="F32" s="62">
        <f>Inputs!H79</f>
        <v>0</v>
      </c>
      <c r="G32" s="62">
        <f>Inputs!I79</f>
        <v>0</v>
      </c>
      <c r="H32" s="62">
        <f>Inputs!J79</f>
        <v>0</v>
      </c>
      <c r="I32" s="62">
        <f>Inputs!K79</f>
        <v>0</v>
      </c>
      <c r="J32" s="57">
        <f>SUM(Inputs!D79:K79)</f>
        <v>0</v>
      </c>
    </row>
    <row r="33" spans="1:10" ht="12.75" hidden="1" customHeight="1" outlineLevel="1">
      <c r="A33" s="61" t="str">
        <f>"      "&amp;Labels!B72</f>
        <v xml:space="preserve">      Customer 4</v>
      </c>
      <c r="B33" s="62">
        <f>Inputs!D80</f>
        <v>0</v>
      </c>
      <c r="C33" s="62">
        <f>Inputs!E80</f>
        <v>0</v>
      </c>
      <c r="D33" s="62">
        <f>Inputs!F80</f>
        <v>0</v>
      </c>
      <c r="E33" s="62">
        <f>Inputs!G80</f>
        <v>0</v>
      </c>
      <c r="F33" s="62">
        <f>Inputs!H80</f>
        <v>0</v>
      </c>
      <c r="G33" s="62">
        <f>Inputs!I80</f>
        <v>0</v>
      </c>
      <c r="H33" s="62">
        <f>Inputs!J80</f>
        <v>0</v>
      </c>
      <c r="I33" s="62">
        <f>Inputs!K80</f>
        <v>0</v>
      </c>
      <c r="J33" s="57">
        <f>SUM(Inputs!D80:K80)</f>
        <v>0</v>
      </c>
    </row>
    <row r="34" spans="1:10" ht="12.75" hidden="1" customHeight="1" outlineLevel="1">
      <c r="A34" s="61" t="str">
        <f>"      "&amp;Labels!B73</f>
        <v xml:space="preserve">      Customer 5</v>
      </c>
      <c r="B34" s="62">
        <f>Inputs!D81</f>
        <v>0</v>
      </c>
      <c r="C34" s="62">
        <f>Inputs!E81</f>
        <v>0</v>
      </c>
      <c r="D34" s="62">
        <f>Inputs!F81</f>
        <v>0</v>
      </c>
      <c r="E34" s="62">
        <f>Inputs!G81</f>
        <v>0</v>
      </c>
      <c r="F34" s="62">
        <f>Inputs!H81</f>
        <v>0</v>
      </c>
      <c r="G34" s="62">
        <f>Inputs!I81</f>
        <v>0</v>
      </c>
      <c r="H34" s="62">
        <f>Inputs!J81</f>
        <v>0</v>
      </c>
      <c r="I34" s="62">
        <f>Inputs!K81</f>
        <v>0</v>
      </c>
      <c r="J34" s="57">
        <f>SUM(Inputs!D81:K81)</f>
        <v>0</v>
      </c>
    </row>
    <row r="35" spans="1:10" ht="12.75" hidden="1" customHeight="1" outlineLevel="1">
      <c r="A35" s="61" t="str">
        <f>"      "&amp;Labels!B74</f>
        <v xml:space="preserve">      Customer 6</v>
      </c>
      <c r="B35" s="62">
        <f>Inputs!D82</f>
        <v>0</v>
      </c>
      <c r="C35" s="62">
        <f>Inputs!E82</f>
        <v>0</v>
      </c>
      <c r="D35" s="62">
        <f>Inputs!F82</f>
        <v>0</v>
      </c>
      <c r="E35" s="62">
        <f>Inputs!G82</f>
        <v>0</v>
      </c>
      <c r="F35" s="62">
        <f>Inputs!H82</f>
        <v>0</v>
      </c>
      <c r="G35" s="62">
        <f>Inputs!I82</f>
        <v>0</v>
      </c>
      <c r="H35" s="62">
        <f>Inputs!J82</f>
        <v>0</v>
      </c>
      <c r="I35" s="62">
        <f>Inputs!K82</f>
        <v>0</v>
      </c>
      <c r="J35" s="57">
        <f>SUM(Inputs!D82:K82)</f>
        <v>0</v>
      </c>
    </row>
    <row r="36" spans="1:10" ht="12.75" hidden="1" customHeight="1" outlineLevel="1">
      <c r="A36" s="61" t="str">
        <f>"      "&amp;Labels!B75</f>
        <v xml:space="preserve">      Customer 7</v>
      </c>
      <c r="B36" s="62">
        <f>Inputs!D83</f>
        <v>0</v>
      </c>
      <c r="C36" s="62">
        <f>Inputs!E83</f>
        <v>0</v>
      </c>
      <c r="D36" s="62">
        <f>Inputs!F83</f>
        <v>0</v>
      </c>
      <c r="E36" s="62">
        <f>Inputs!G83</f>
        <v>0</v>
      </c>
      <c r="F36" s="62">
        <f>Inputs!H83</f>
        <v>0</v>
      </c>
      <c r="G36" s="62">
        <f>Inputs!I83</f>
        <v>0</v>
      </c>
      <c r="H36" s="62">
        <f>Inputs!J83</f>
        <v>0</v>
      </c>
      <c r="I36" s="62">
        <f>Inputs!K83</f>
        <v>0</v>
      </c>
      <c r="J36" s="57">
        <f>SUM(Inputs!D83:K83)</f>
        <v>0</v>
      </c>
    </row>
    <row r="37" spans="1:10" ht="12.75" hidden="1" customHeight="1" outlineLevel="1">
      <c r="A37" s="61" t="str">
        <f>"      "&amp;Labels!B76</f>
        <v xml:space="preserve">      Customer 8</v>
      </c>
      <c r="B37" s="62">
        <f>Inputs!D84</f>
        <v>0</v>
      </c>
      <c r="C37" s="62">
        <f>Inputs!E84</f>
        <v>0</v>
      </c>
      <c r="D37" s="62">
        <f>Inputs!F84</f>
        <v>0</v>
      </c>
      <c r="E37" s="62">
        <f>Inputs!G84</f>
        <v>0</v>
      </c>
      <c r="F37" s="62">
        <f>Inputs!H84</f>
        <v>0</v>
      </c>
      <c r="G37" s="62">
        <f>Inputs!I84</f>
        <v>0</v>
      </c>
      <c r="H37" s="62">
        <f>Inputs!J84</f>
        <v>0</v>
      </c>
      <c r="I37" s="62">
        <f>Inputs!K84</f>
        <v>0</v>
      </c>
      <c r="J37" s="57">
        <f>SUM(Inputs!D84:K84)</f>
        <v>0</v>
      </c>
    </row>
    <row r="38" spans="1:10" ht="12.75" hidden="1" customHeight="1" outlineLevel="1">
      <c r="A38" s="61" t="str">
        <f>"      "&amp;Labels!B77</f>
        <v xml:space="preserve">      Customer 9</v>
      </c>
      <c r="B38" s="62">
        <f>Inputs!D85</f>
        <v>0</v>
      </c>
      <c r="C38" s="62">
        <f>Inputs!E85</f>
        <v>0</v>
      </c>
      <c r="D38" s="62">
        <f>Inputs!F85</f>
        <v>0</v>
      </c>
      <c r="E38" s="62">
        <f>Inputs!G85</f>
        <v>0</v>
      </c>
      <c r="F38" s="62">
        <f>Inputs!H85</f>
        <v>0</v>
      </c>
      <c r="G38" s="62">
        <f>Inputs!I85</f>
        <v>0</v>
      </c>
      <c r="H38" s="62">
        <f>Inputs!J85</f>
        <v>0</v>
      </c>
      <c r="I38" s="62">
        <f>Inputs!K85</f>
        <v>0</v>
      </c>
      <c r="J38" s="57">
        <f>SUM(Inputs!D85:K85)</f>
        <v>0</v>
      </c>
    </row>
    <row r="39" spans="1:10" ht="12.75" hidden="1" customHeight="1" outlineLevel="1">
      <c r="A39" s="61" t="str">
        <f>"      "&amp;Labels!B78</f>
        <v xml:space="preserve">      Customer 10</v>
      </c>
      <c r="B39" s="62">
        <f>Inputs!D86</f>
        <v>0</v>
      </c>
      <c r="C39" s="62">
        <f>Inputs!E86</f>
        <v>0</v>
      </c>
      <c r="D39" s="62">
        <f>Inputs!F86</f>
        <v>0</v>
      </c>
      <c r="E39" s="62">
        <f>Inputs!G86</f>
        <v>0</v>
      </c>
      <c r="F39" s="62">
        <f>Inputs!H86</f>
        <v>0</v>
      </c>
      <c r="G39" s="62">
        <f>Inputs!I86</f>
        <v>0</v>
      </c>
      <c r="H39" s="62">
        <f>Inputs!J86</f>
        <v>0</v>
      </c>
      <c r="I39" s="62">
        <f>Inputs!K86</f>
        <v>0</v>
      </c>
      <c r="J39" s="57">
        <f>SUM(Inputs!D86:K86)</f>
        <v>0</v>
      </c>
    </row>
    <row r="40" spans="1:10" ht="12.75" hidden="1" customHeight="1" outlineLevel="1">
      <c r="A40" s="55" t="str">
        <f>"      "&amp;Labels!C68</f>
        <v xml:space="preserve">      Total</v>
      </c>
      <c r="B40" s="56">
        <f t="shared" ref="B40:J40" si="2">B10</f>
        <v>0</v>
      </c>
      <c r="C40" s="56">
        <f t="shared" si="2"/>
        <v>0</v>
      </c>
      <c r="D40" s="56">
        <f t="shared" si="2"/>
        <v>0</v>
      </c>
      <c r="E40" s="56">
        <f t="shared" si="2"/>
        <v>0</v>
      </c>
      <c r="F40" s="56">
        <f t="shared" si="2"/>
        <v>0</v>
      </c>
      <c r="G40" s="56">
        <f t="shared" si="2"/>
        <v>0</v>
      </c>
      <c r="H40" s="56">
        <f t="shared" si="2"/>
        <v>0</v>
      </c>
      <c r="I40" s="56">
        <f t="shared" si="2"/>
        <v>0</v>
      </c>
      <c r="J40" s="57">
        <f t="shared" si="2"/>
        <v>0</v>
      </c>
    </row>
    <row r="41" spans="1:10" ht="12.75" hidden="1" customHeight="1" outlineLevel="1">
      <c r="A41" s="63" t="str">
        <f>"   "&amp;Labels!C106</f>
        <v xml:space="preserve">   Total</v>
      </c>
      <c r="B41" s="64">
        <f t="shared" ref="B41:J41" si="3">B11</f>
        <v>0</v>
      </c>
      <c r="C41" s="64">
        <f t="shared" si="3"/>
        <v>0</v>
      </c>
      <c r="D41" s="64">
        <f t="shared" si="3"/>
        <v>0</v>
      </c>
      <c r="E41" s="64">
        <f t="shared" si="3"/>
        <v>0</v>
      </c>
      <c r="F41" s="64">
        <f t="shared" si="3"/>
        <v>0</v>
      </c>
      <c r="G41" s="64">
        <f t="shared" si="3"/>
        <v>0</v>
      </c>
      <c r="H41" s="64">
        <f t="shared" si="3"/>
        <v>0</v>
      </c>
      <c r="I41" s="64">
        <f t="shared" si="3"/>
        <v>0</v>
      </c>
      <c r="J41" s="57">
        <f t="shared" si="3"/>
        <v>0</v>
      </c>
    </row>
    <row r="42" spans="1:10" ht="12.75" hidden="1" customHeight="1" outlineLevel="1">
      <c r="A42" s="61" t="str">
        <f>"      "&amp;Labels!B69</f>
        <v xml:space="preserve">      Customer 1</v>
      </c>
      <c r="B42" s="62">
        <f>SUM(Inputs!D67,Inputs!D77)</f>
        <v>0</v>
      </c>
      <c r="C42" s="62">
        <f>SUM(Inputs!E67,Inputs!E77)</f>
        <v>0</v>
      </c>
      <c r="D42" s="62">
        <f>SUM(Inputs!F67,Inputs!F77)</f>
        <v>0</v>
      </c>
      <c r="E42" s="62">
        <f>SUM(Inputs!G67,Inputs!G77)</f>
        <v>0</v>
      </c>
      <c r="F42" s="62">
        <f>SUM(Inputs!H67,Inputs!H77)</f>
        <v>0</v>
      </c>
      <c r="G42" s="62">
        <f>SUM(Inputs!I67,Inputs!I77)</f>
        <v>0</v>
      </c>
      <c r="H42" s="62">
        <f>SUM(Inputs!J67,Inputs!J77)</f>
        <v>0</v>
      </c>
      <c r="I42" s="62">
        <f>SUM(Inputs!K67,Inputs!K77)</f>
        <v>0</v>
      </c>
      <c r="J42" s="57">
        <f t="shared" ref="J42:J51" si="4">SUM(J18,J30)</f>
        <v>0</v>
      </c>
    </row>
    <row r="43" spans="1:10" ht="12.75" hidden="1" customHeight="1" outlineLevel="1">
      <c r="A43" s="61" t="str">
        <f>"      "&amp;Labels!B70</f>
        <v xml:space="preserve">      Customer 2</v>
      </c>
      <c r="B43" s="62">
        <f>SUM(Inputs!D68,Inputs!D78)</f>
        <v>0</v>
      </c>
      <c r="C43" s="62">
        <f>SUM(Inputs!E68,Inputs!E78)</f>
        <v>0</v>
      </c>
      <c r="D43" s="62">
        <f>SUM(Inputs!F68,Inputs!F78)</f>
        <v>0</v>
      </c>
      <c r="E43" s="62">
        <f>SUM(Inputs!G68,Inputs!G78)</f>
        <v>0</v>
      </c>
      <c r="F43" s="62">
        <f>SUM(Inputs!H68,Inputs!H78)</f>
        <v>0</v>
      </c>
      <c r="G43" s="62">
        <f>SUM(Inputs!I68,Inputs!I78)</f>
        <v>0</v>
      </c>
      <c r="H43" s="62">
        <f>SUM(Inputs!J68,Inputs!J78)</f>
        <v>0</v>
      </c>
      <c r="I43" s="62">
        <f>SUM(Inputs!K68,Inputs!K78)</f>
        <v>0</v>
      </c>
      <c r="J43" s="57">
        <f t="shared" si="4"/>
        <v>0</v>
      </c>
    </row>
    <row r="44" spans="1:10" ht="12.75" hidden="1" customHeight="1" outlineLevel="1">
      <c r="A44" s="61" t="str">
        <f>"      "&amp;Labels!B71</f>
        <v xml:space="preserve">      Customer 3</v>
      </c>
      <c r="B44" s="62">
        <f>SUM(Inputs!D69,Inputs!D79)</f>
        <v>0</v>
      </c>
      <c r="C44" s="62">
        <f>SUM(Inputs!E69,Inputs!E79)</f>
        <v>0</v>
      </c>
      <c r="D44" s="62">
        <f>SUM(Inputs!F69,Inputs!F79)</f>
        <v>0</v>
      </c>
      <c r="E44" s="62">
        <f>SUM(Inputs!G69,Inputs!G79)</f>
        <v>0</v>
      </c>
      <c r="F44" s="62">
        <f>SUM(Inputs!H69,Inputs!H79)</f>
        <v>0</v>
      </c>
      <c r="G44" s="62">
        <f>SUM(Inputs!I69,Inputs!I79)</f>
        <v>0</v>
      </c>
      <c r="H44" s="62">
        <f>SUM(Inputs!J69,Inputs!J79)</f>
        <v>0</v>
      </c>
      <c r="I44" s="62">
        <f>SUM(Inputs!K69,Inputs!K79)</f>
        <v>0</v>
      </c>
      <c r="J44" s="57">
        <f t="shared" si="4"/>
        <v>0</v>
      </c>
    </row>
    <row r="45" spans="1:10" ht="12.75" hidden="1" customHeight="1" outlineLevel="1">
      <c r="A45" s="61" t="str">
        <f>"      "&amp;Labels!B72</f>
        <v xml:space="preserve">      Customer 4</v>
      </c>
      <c r="B45" s="62">
        <f>SUM(Inputs!D70,Inputs!D80)</f>
        <v>0</v>
      </c>
      <c r="C45" s="62">
        <f>SUM(Inputs!E70,Inputs!E80)</f>
        <v>0</v>
      </c>
      <c r="D45" s="62">
        <f>SUM(Inputs!F70,Inputs!F80)</f>
        <v>0</v>
      </c>
      <c r="E45" s="62">
        <f>SUM(Inputs!G70,Inputs!G80)</f>
        <v>0</v>
      </c>
      <c r="F45" s="62">
        <f>SUM(Inputs!H70,Inputs!H80)</f>
        <v>0</v>
      </c>
      <c r="G45" s="62">
        <f>SUM(Inputs!I70,Inputs!I80)</f>
        <v>0</v>
      </c>
      <c r="H45" s="62">
        <f>SUM(Inputs!J70,Inputs!J80)</f>
        <v>0</v>
      </c>
      <c r="I45" s="62">
        <f>SUM(Inputs!K70,Inputs!K80)</f>
        <v>0</v>
      </c>
      <c r="J45" s="57">
        <f t="shared" si="4"/>
        <v>0</v>
      </c>
    </row>
    <row r="46" spans="1:10" ht="12.75" hidden="1" customHeight="1" outlineLevel="1">
      <c r="A46" s="61" t="str">
        <f>"      "&amp;Labels!B73</f>
        <v xml:space="preserve">      Customer 5</v>
      </c>
      <c r="B46" s="62">
        <f>SUM(Inputs!D71,Inputs!D81)</f>
        <v>0</v>
      </c>
      <c r="C46" s="62">
        <f>SUM(Inputs!E71,Inputs!E81)</f>
        <v>0</v>
      </c>
      <c r="D46" s="62">
        <f>SUM(Inputs!F71,Inputs!F81)</f>
        <v>0</v>
      </c>
      <c r="E46" s="62">
        <f>SUM(Inputs!G71,Inputs!G81)</f>
        <v>0</v>
      </c>
      <c r="F46" s="62">
        <f>SUM(Inputs!H71,Inputs!H81)</f>
        <v>0</v>
      </c>
      <c r="G46" s="62">
        <f>SUM(Inputs!I71,Inputs!I81)</f>
        <v>0</v>
      </c>
      <c r="H46" s="62">
        <f>SUM(Inputs!J71,Inputs!J81)</f>
        <v>0</v>
      </c>
      <c r="I46" s="62">
        <f>SUM(Inputs!K71,Inputs!K81)</f>
        <v>0</v>
      </c>
      <c r="J46" s="57">
        <f t="shared" si="4"/>
        <v>0</v>
      </c>
    </row>
    <row r="47" spans="1:10" ht="12.75" hidden="1" customHeight="1" outlineLevel="1">
      <c r="A47" s="61" t="str">
        <f>"      "&amp;Labels!B74</f>
        <v xml:space="preserve">      Customer 6</v>
      </c>
      <c r="B47" s="62">
        <f>SUM(Inputs!D72,Inputs!D82)</f>
        <v>0</v>
      </c>
      <c r="C47" s="62">
        <f>SUM(Inputs!E72,Inputs!E82)</f>
        <v>0</v>
      </c>
      <c r="D47" s="62">
        <f>SUM(Inputs!F72,Inputs!F82)</f>
        <v>0</v>
      </c>
      <c r="E47" s="62">
        <f>SUM(Inputs!G72,Inputs!G82)</f>
        <v>0</v>
      </c>
      <c r="F47" s="62">
        <f>SUM(Inputs!H72,Inputs!H82)</f>
        <v>0</v>
      </c>
      <c r="G47" s="62">
        <f>SUM(Inputs!I72,Inputs!I82)</f>
        <v>0</v>
      </c>
      <c r="H47" s="62">
        <f>SUM(Inputs!J72,Inputs!J82)</f>
        <v>0</v>
      </c>
      <c r="I47" s="62">
        <f>SUM(Inputs!K72,Inputs!K82)</f>
        <v>0</v>
      </c>
      <c r="J47" s="57">
        <f t="shared" si="4"/>
        <v>0</v>
      </c>
    </row>
    <row r="48" spans="1:10" ht="12.75" hidden="1" customHeight="1" outlineLevel="1">
      <c r="A48" s="61" t="str">
        <f>"      "&amp;Labels!B75</f>
        <v xml:space="preserve">      Customer 7</v>
      </c>
      <c r="B48" s="62">
        <f>SUM(Inputs!D73,Inputs!D83)</f>
        <v>0</v>
      </c>
      <c r="C48" s="62">
        <f>SUM(Inputs!E73,Inputs!E83)</f>
        <v>0</v>
      </c>
      <c r="D48" s="62">
        <f>SUM(Inputs!F73,Inputs!F83)</f>
        <v>0</v>
      </c>
      <c r="E48" s="62">
        <f>SUM(Inputs!G73,Inputs!G83)</f>
        <v>0</v>
      </c>
      <c r="F48" s="62">
        <f>SUM(Inputs!H73,Inputs!H83)</f>
        <v>0</v>
      </c>
      <c r="G48" s="62">
        <f>SUM(Inputs!I73,Inputs!I83)</f>
        <v>0</v>
      </c>
      <c r="H48" s="62">
        <f>SUM(Inputs!J73,Inputs!J83)</f>
        <v>0</v>
      </c>
      <c r="I48" s="62">
        <f>SUM(Inputs!K73,Inputs!K83)</f>
        <v>0</v>
      </c>
      <c r="J48" s="57">
        <f t="shared" si="4"/>
        <v>0</v>
      </c>
    </row>
    <row r="49" spans="1:10" ht="12.75" hidden="1" customHeight="1" outlineLevel="1">
      <c r="A49" s="61" t="str">
        <f>"      "&amp;Labels!B76</f>
        <v xml:space="preserve">      Customer 8</v>
      </c>
      <c r="B49" s="62">
        <f>SUM(Inputs!D74,Inputs!D84)</f>
        <v>0</v>
      </c>
      <c r="C49" s="62">
        <f>SUM(Inputs!E74,Inputs!E84)</f>
        <v>0</v>
      </c>
      <c r="D49" s="62">
        <f>SUM(Inputs!F74,Inputs!F84)</f>
        <v>0</v>
      </c>
      <c r="E49" s="62">
        <f>SUM(Inputs!G74,Inputs!G84)</f>
        <v>0</v>
      </c>
      <c r="F49" s="62">
        <f>SUM(Inputs!H74,Inputs!H84)</f>
        <v>0</v>
      </c>
      <c r="G49" s="62">
        <f>SUM(Inputs!I74,Inputs!I84)</f>
        <v>0</v>
      </c>
      <c r="H49" s="62">
        <f>SUM(Inputs!J74,Inputs!J84)</f>
        <v>0</v>
      </c>
      <c r="I49" s="62">
        <f>SUM(Inputs!K74,Inputs!K84)</f>
        <v>0</v>
      </c>
      <c r="J49" s="57">
        <f t="shared" si="4"/>
        <v>0</v>
      </c>
    </row>
    <row r="50" spans="1:10" ht="12.75" hidden="1" customHeight="1" outlineLevel="1">
      <c r="A50" s="61" t="str">
        <f>"      "&amp;Labels!B77</f>
        <v xml:space="preserve">      Customer 9</v>
      </c>
      <c r="B50" s="62">
        <f>SUM(Inputs!D75,Inputs!D85)</f>
        <v>0</v>
      </c>
      <c r="C50" s="62">
        <f>SUM(Inputs!E75,Inputs!E85)</f>
        <v>0</v>
      </c>
      <c r="D50" s="62">
        <f>SUM(Inputs!F75,Inputs!F85)</f>
        <v>0</v>
      </c>
      <c r="E50" s="62">
        <f>SUM(Inputs!G75,Inputs!G85)</f>
        <v>0</v>
      </c>
      <c r="F50" s="62">
        <f>SUM(Inputs!H75,Inputs!H85)</f>
        <v>0</v>
      </c>
      <c r="G50" s="62">
        <f>SUM(Inputs!I75,Inputs!I85)</f>
        <v>0</v>
      </c>
      <c r="H50" s="62">
        <f>SUM(Inputs!J75,Inputs!J85)</f>
        <v>0</v>
      </c>
      <c r="I50" s="62">
        <f>SUM(Inputs!K75,Inputs!K85)</f>
        <v>0</v>
      </c>
      <c r="J50" s="57">
        <f t="shared" si="4"/>
        <v>0</v>
      </c>
    </row>
    <row r="51" spans="1:10" ht="12.75" hidden="1" customHeight="1" outlineLevel="1">
      <c r="A51" s="61" t="str">
        <f>"      "&amp;Labels!B78</f>
        <v xml:space="preserve">      Customer 10</v>
      </c>
      <c r="B51" s="62">
        <f>SUM(Inputs!D76,Inputs!D86)</f>
        <v>0</v>
      </c>
      <c r="C51" s="62">
        <f>SUM(Inputs!E76,Inputs!E86)</f>
        <v>0</v>
      </c>
      <c r="D51" s="62">
        <f>SUM(Inputs!F76,Inputs!F86)</f>
        <v>0</v>
      </c>
      <c r="E51" s="62">
        <f>SUM(Inputs!G76,Inputs!G86)</f>
        <v>0</v>
      </c>
      <c r="F51" s="62">
        <f>SUM(Inputs!H76,Inputs!H86)</f>
        <v>0</v>
      </c>
      <c r="G51" s="62">
        <f>SUM(Inputs!I76,Inputs!I86)</f>
        <v>0</v>
      </c>
      <c r="H51" s="62">
        <f>SUM(Inputs!J76,Inputs!J86)</f>
        <v>0</v>
      </c>
      <c r="I51" s="62">
        <f>SUM(Inputs!K76,Inputs!K86)</f>
        <v>0</v>
      </c>
      <c r="J51" s="57">
        <f t="shared" si="4"/>
        <v>0</v>
      </c>
    </row>
    <row r="52" spans="1:10" ht="12.75" hidden="1" customHeight="1" outlineLevel="1">
      <c r="A52" s="65" t="str">
        <f>"      "&amp;Labels!C68</f>
        <v xml:space="preserve">      Total</v>
      </c>
      <c r="B52" s="66">
        <f t="shared" ref="B52:J52" si="5">B11</f>
        <v>0</v>
      </c>
      <c r="C52" s="66">
        <f t="shared" si="5"/>
        <v>0</v>
      </c>
      <c r="D52" s="66">
        <f t="shared" si="5"/>
        <v>0</v>
      </c>
      <c r="E52" s="66">
        <f t="shared" si="5"/>
        <v>0</v>
      </c>
      <c r="F52" s="66">
        <f t="shared" si="5"/>
        <v>0</v>
      </c>
      <c r="G52" s="66">
        <f t="shared" si="5"/>
        <v>0</v>
      </c>
      <c r="H52" s="66">
        <f t="shared" si="5"/>
        <v>0</v>
      </c>
      <c r="I52" s="66">
        <f t="shared" si="5"/>
        <v>0</v>
      </c>
      <c r="J52" s="60">
        <f t="shared" si="5"/>
        <v>0</v>
      </c>
    </row>
    <row r="53" spans="1:10" ht="12.75" hidden="1" customHeight="1" outlineLevel="1"/>
    <row r="54" spans="1:10" ht="12.75" hidden="1" customHeight="1" outlineLevel="1" collapsed="1"/>
    <row r="55" spans="1:10" ht="12.75" customHeight="1" collapsed="1"/>
  </sheetData>
  <mergeCells count="6">
    <mergeCell ref="A13:C13"/>
    <mergeCell ref="A1:F1"/>
    <mergeCell ref="A2:F2"/>
    <mergeCell ref="A3:F3"/>
    <mergeCell ref="A4:F4"/>
    <mergeCell ref="A5:B5"/>
  </mergeCells>
  <pageMargins left="0.25" right="0.25" top="0.5" bottom="0.5" header="0.5" footer="0.5"/>
  <pageSetup paperSize="9" fitToHeight="32767" orientation="landscape" horizontalDpi="0" verticalDpi="0" copies="0"/>
  <headerFooter alignWithMargins="0"/>
  <legacyDrawing r:id="rId1"/>
</worksheet>
</file>

<file path=xl/worksheets/sheet5.xml><?xml version="1.0" encoding="utf-8"?>
<worksheet xmlns="http://schemas.openxmlformats.org/spreadsheetml/2006/main" xmlns:r="http://schemas.openxmlformats.org/officeDocument/2006/relationships">
  <sheetPr>
    <outlinePr summaryBelow="0" summaryRight="0"/>
    <pageSetUpPr fitToPage="1"/>
  </sheetPr>
  <dimension ref="A1:L70"/>
  <sheetViews>
    <sheetView zoomScaleNormal="100" workbookViewId="0">
      <selection sqref="A1:F1"/>
    </sheetView>
  </sheetViews>
  <sheetFormatPr defaultRowHeight="12.75" customHeight="1" outlineLevelRow="1"/>
  <cols>
    <col min="1" max="1" width="18.5703125" customWidth="1"/>
    <col min="2" max="2" width="12.42578125" customWidth="1"/>
    <col min="3" max="3" width="17.140625" customWidth="1"/>
    <col min="4" max="8" width="12.42578125" customWidth="1"/>
    <col min="9" max="9" width="15.42578125" customWidth="1"/>
    <col min="10" max="10" width="12.42578125" customWidth="1"/>
    <col min="11" max="11" width="18.5703125" customWidth="1"/>
    <col min="1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"Marketing Programs"</f>
        <v>Marketing Programs</v>
      </c>
      <c r="B3" s="169"/>
      <c r="C3" s="169"/>
      <c r="D3" s="169"/>
      <c r="E3" s="169"/>
      <c r="F3" s="169"/>
    </row>
    <row r="4" spans="1:12" ht="12.75" customHeight="1">
      <c r="A4" s="169" t="str">
        <f>""</f>
        <v/>
      </c>
      <c r="B4" s="169"/>
      <c r="C4" s="169"/>
      <c r="D4" s="169"/>
      <c r="E4" s="169"/>
      <c r="F4" s="169"/>
    </row>
    <row r="5" spans="1:12" ht="12.75" customHeight="1">
      <c r="A5" s="2" t="str">
        <f>"Summary"</f>
        <v>Summary</v>
      </c>
    </row>
    <row r="6" spans="1:12" ht="12.75" customHeight="1">
      <c r="A6" s="1" t="str">
        <f>""</f>
        <v/>
      </c>
    </row>
    <row r="7" spans="1:12" ht="12.75" customHeight="1">
      <c r="A7" s="52" t="str">
        <f>Labels!B41</f>
        <v>Program Weight</v>
      </c>
      <c r="B7" s="67"/>
      <c r="C7" s="52" t="str">
        <f>Labels!B39</f>
        <v>Program Life (Days)</v>
      </c>
      <c r="D7" s="54"/>
      <c r="E7" s="52" t="str">
        <f>Labels!B38</f>
        <v>Fixed Exp</v>
      </c>
      <c r="F7" s="41"/>
      <c r="G7" s="52" t="str">
        <f>Labels!B40</f>
        <v>Var Exp</v>
      </c>
      <c r="H7" s="68"/>
      <c r="I7" s="52" t="str">
        <f>Labels!B35</f>
        <v>Program Expense</v>
      </c>
      <c r="J7" s="41"/>
      <c r="K7" s="52" t="str">
        <f>Labels!B36</f>
        <v>Pgm Expense Accrual</v>
      </c>
      <c r="L7" s="41"/>
    </row>
    <row r="8" spans="1:12" ht="12.75" customHeight="1">
      <c r="A8" s="55" t="str">
        <f>"   "&amp;Labels!B81</f>
        <v xml:space="preserve">   Website</v>
      </c>
      <c r="B8" s="69">
        <f>Inputs!D13</f>
        <v>1</v>
      </c>
      <c r="C8" s="55" t="str">
        <f>"   "&amp;Labels!B81</f>
        <v xml:space="preserve">   Website</v>
      </c>
      <c r="D8" s="57">
        <f>Inputs!D16</f>
        <v>90</v>
      </c>
      <c r="E8" s="55" t="str">
        <f>"   "&amp;Labels!B81</f>
        <v xml:space="preserve">   Website</v>
      </c>
      <c r="F8" s="43">
        <f>Inputs!H13</f>
        <v>0</v>
      </c>
      <c r="G8" s="55" t="str">
        <f>"   "&amp;Labels!B81</f>
        <v xml:space="preserve">   Website</v>
      </c>
      <c r="H8" s="70">
        <f>Inputs!H16</f>
        <v>0</v>
      </c>
      <c r="I8" s="55" t="str">
        <f>"   "&amp;Labels!B81</f>
        <v xml:space="preserve">   Website</v>
      </c>
      <c r="J8" s="43">
        <f>SUM(B17:I17)</f>
        <v>0</v>
      </c>
      <c r="K8" s="55" t="str">
        <f>"   "&amp;Labels!B81</f>
        <v xml:space="preserve">   Website</v>
      </c>
      <c r="L8" s="43">
        <f>SUM(B64:I64)</f>
        <v>0</v>
      </c>
    </row>
    <row r="9" spans="1:12" ht="12.75" customHeight="1">
      <c r="A9" s="55" t="str">
        <f>"   "&amp;Labels!B82</f>
        <v xml:space="preserve">   Direct email</v>
      </c>
      <c r="B9" s="69">
        <f>Inputs!D14</f>
        <v>1</v>
      </c>
      <c r="C9" s="55" t="str">
        <f>"   "&amp;Labels!B82</f>
        <v xml:space="preserve">   Direct email</v>
      </c>
      <c r="D9" s="57">
        <f>Inputs!D17</f>
        <v>90</v>
      </c>
      <c r="E9" s="55" t="str">
        <f>"   "&amp;Labels!B82</f>
        <v xml:space="preserve">   Direct email</v>
      </c>
      <c r="F9" s="43">
        <f>Inputs!H14</f>
        <v>0</v>
      </c>
      <c r="G9" s="55" t="str">
        <f>"   "&amp;Labels!B82</f>
        <v xml:space="preserve">   Direct email</v>
      </c>
      <c r="H9" s="70">
        <f>Inputs!H17</f>
        <v>0</v>
      </c>
      <c r="I9" s="55" t="str">
        <f>"   "&amp;Labels!B82</f>
        <v xml:space="preserve">   Direct email</v>
      </c>
      <c r="J9" s="43">
        <f>SUM(B18:I18)</f>
        <v>0</v>
      </c>
      <c r="K9" s="55" t="str">
        <f>"   "&amp;Labels!B82</f>
        <v xml:space="preserve">   Direct email</v>
      </c>
      <c r="L9" s="43">
        <f>SUM(B65:I65)</f>
        <v>0</v>
      </c>
    </row>
    <row r="10" spans="1:12" ht="12.75" customHeight="1">
      <c r="A10" s="58" t="str">
        <f>"   "&amp;Labels!C80</f>
        <v xml:space="preserve">   Total</v>
      </c>
      <c r="B10" s="71">
        <f>AVERAGE(Inputs!D13:D14)</f>
        <v>1</v>
      </c>
      <c r="C10" s="58" t="str">
        <f>"   "&amp;Labels!C80</f>
        <v xml:space="preserve">   Total</v>
      </c>
      <c r="D10" s="60">
        <f>AVERAGE(Inputs!D16:D17)</f>
        <v>90</v>
      </c>
      <c r="E10" s="58" t="str">
        <f>"   "&amp;Labels!C80</f>
        <v xml:space="preserve">   Total</v>
      </c>
      <c r="F10" s="45">
        <f>SUM(Inputs!H13:H14)</f>
        <v>0</v>
      </c>
      <c r="G10" s="58" t="str">
        <f>"   "&amp;Labels!C80</f>
        <v xml:space="preserve">   Total</v>
      </c>
      <c r="H10" s="72">
        <f>AVERAGE(Inputs!H16:H17)</f>
        <v>0</v>
      </c>
      <c r="I10" s="58" t="str">
        <f>"   "&amp;Labels!C80</f>
        <v xml:space="preserve">   Total</v>
      </c>
      <c r="J10" s="45">
        <f>SUM(J8:J9)</f>
        <v>0</v>
      </c>
      <c r="K10" s="58" t="str">
        <f>"   "&amp;Labels!C80</f>
        <v xml:space="preserve">   Total</v>
      </c>
      <c r="L10" s="45">
        <f>SUM(L8:L9)</f>
        <v>0</v>
      </c>
    </row>
    <row r="13" spans="1:12" ht="12.75" customHeight="1" collapsed="1">
      <c r="A13" s="168" t="str">
        <f>"Time History of Program Expenses"</f>
        <v>Time History of Program Expenses</v>
      </c>
      <c r="B13" s="168"/>
      <c r="C13" s="168"/>
      <c r="D13" s="168"/>
    </row>
    <row r="14" spans="1:12" ht="12.75" hidden="1" customHeight="1" outlineLevel="1">
      <c r="A14" s="1" t="str">
        <f>""</f>
        <v/>
      </c>
    </row>
    <row r="15" spans="1:12" ht="12.75" hidden="1" customHeight="1" outlineLevel="1">
      <c r="B15" s="27" t="str">
        <f>Labels!B85</f>
        <v>Q 1</v>
      </c>
      <c r="C15" s="28" t="str">
        <f>Labels!B86</f>
        <v>Q 2</v>
      </c>
      <c r="D15" s="28" t="str">
        <f>Labels!B87</f>
        <v>Q 3</v>
      </c>
      <c r="E15" s="28" t="str">
        <f>Labels!B88</f>
        <v>Q 4</v>
      </c>
      <c r="F15" s="28" t="str">
        <f>Labels!B89</f>
        <v>Q 5</v>
      </c>
      <c r="G15" s="28" t="str">
        <f>Labels!B90</f>
        <v>Q 6</v>
      </c>
      <c r="H15" s="28" t="str">
        <f>Labels!B91</f>
        <v>Q 7</v>
      </c>
      <c r="I15" s="28" t="str">
        <f>Labels!B92</f>
        <v>Q 8</v>
      </c>
      <c r="J15" s="39" t="str">
        <f>Labels!C84</f>
        <v>Total</v>
      </c>
    </row>
    <row r="16" spans="1:12" ht="12.75" hidden="1" customHeight="1" outlineLevel="1">
      <c r="A16" s="52" t="str">
        <f>Labels!B35</f>
        <v>Program Expense</v>
      </c>
      <c r="B16" s="73"/>
      <c r="C16" s="73"/>
      <c r="D16" s="73"/>
      <c r="E16" s="73"/>
      <c r="F16" s="73"/>
      <c r="G16" s="73"/>
      <c r="H16" s="73"/>
      <c r="I16" s="73"/>
      <c r="J16" s="41"/>
    </row>
    <row r="17" spans="1:10" ht="12.75" hidden="1" customHeight="1" outlineLevel="1">
      <c r="A17" s="55" t="str">
        <f>"   "&amp;Labels!B81</f>
        <v xml:space="preserve">   Website</v>
      </c>
      <c r="B17" s="74">
        <f>'(Intermediate Computations)'!B16+'(Intermediate Computations)'!B126</f>
        <v>0</v>
      </c>
      <c r="C17" s="74">
        <f>'(Intermediate Computations)'!B28+'(Intermediate Computations)'!B138</f>
        <v>0</v>
      </c>
      <c r="D17" s="74">
        <f>'(Intermediate Computations)'!B40+'(Intermediate Computations)'!B150</f>
        <v>0</v>
      </c>
      <c r="E17" s="74">
        <f>'(Intermediate Computations)'!B52+'(Intermediate Computations)'!B162</f>
        <v>0</v>
      </c>
      <c r="F17" s="74">
        <f>'(Intermediate Computations)'!B64+'(Intermediate Computations)'!B174</f>
        <v>0</v>
      </c>
      <c r="G17" s="74">
        <f>'(Intermediate Computations)'!B76+'(Intermediate Computations)'!B186</f>
        <v>0</v>
      </c>
      <c r="H17" s="74">
        <f>'(Intermediate Computations)'!B88+'(Intermediate Computations)'!B198</f>
        <v>0</v>
      </c>
      <c r="I17" s="74">
        <f>'(Intermediate Computations)'!B100+'(Intermediate Computations)'!B210</f>
        <v>0</v>
      </c>
      <c r="J17" s="43">
        <f>J8</f>
        <v>0</v>
      </c>
    </row>
    <row r="18" spans="1:10" ht="12.75" hidden="1" customHeight="1" outlineLevel="1">
      <c r="A18" s="55" t="str">
        <f>"   "&amp;Labels!B82</f>
        <v xml:space="preserve">   Direct email</v>
      </c>
      <c r="B18" s="74">
        <f>'(Intermediate Computations)'!C16+'(Intermediate Computations)'!C126</f>
        <v>0</v>
      </c>
      <c r="C18" s="74">
        <f>'(Intermediate Computations)'!C28+'(Intermediate Computations)'!C138</f>
        <v>0</v>
      </c>
      <c r="D18" s="74">
        <f>'(Intermediate Computations)'!C40+'(Intermediate Computations)'!C150</f>
        <v>0</v>
      </c>
      <c r="E18" s="74">
        <f>'(Intermediate Computations)'!C52+'(Intermediate Computations)'!C162</f>
        <v>0</v>
      </c>
      <c r="F18" s="74">
        <f>'(Intermediate Computations)'!C64+'(Intermediate Computations)'!C174</f>
        <v>0</v>
      </c>
      <c r="G18" s="74">
        <f>'(Intermediate Computations)'!C76+'(Intermediate Computations)'!C186</f>
        <v>0</v>
      </c>
      <c r="H18" s="74">
        <f>'(Intermediate Computations)'!C88+'(Intermediate Computations)'!C198</f>
        <v>0</v>
      </c>
      <c r="I18" s="74">
        <f>'(Intermediate Computations)'!C100+'(Intermediate Computations)'!C210</f>
        <v>0</v>
      </c>
      <c r="J18" s="43">
        <f>J9</f>
        <v>0</v>
      </c>
    </row>
    <row r="19" spans="1:10" ht="12.75" hidden="1" customHeight="1" outlineLevel="1">
      <c r="A19" s="58" t="str">
        <f>"   "&amp;Labels!C80</f>
        <v xml:space="preserve">   Total</v>
      </c>
      <c r="B19" s="75">
        <f t="shared" ref="B19:I19" si="0">SUM(B17:B18)</f>
        <v>0</v>
      </c>
      <c r="C19" s="75">
        <f t="shared" si="0"/>
        <v>0</v>
      </c>
      <c r="D19" s="75">
        <f t="shared" si="0"/>
        <v>0</v>
      </c>
      <c r="E19" s="75">
        <f t="shared" si="0"/>
        <v>0</v>
      </c>
      <c r="F19" s="75">
        <f t="shared" si="0"/>
        <v>0</v>
      </c>
      <c r="G19" s="75">
        <f t="shared" si="0"/>
        <v>0</v>
      </c>
      <c r="H19" s="75">
        <f t="shared" si="0"/>
        <v>0</v>
      </c>
      <c r="I19" s="75">
        <f t="shared" si="0"/>
        <v>0</v>
      </c>
      <c r="J19" s="45">
        <f>J10</f>
        <v>0</v>
      </c>
    </row>
    <row r="20" spans="1:10" ht="12.75" hidden="1" customHeight="1" outlineLevel="1">
      <c r="A20" s="167" t="str">
        <f>"Time line is for program events, not sales orders"</f>
        <v>Time line is for program events, not sales orders</v>
      </c>
      <c r="B20" s="167"/>
      <c r="C20" s="167"/>
      <c r="D20" s="167"/>
      <c r="E20" s="167"/>
      <c r="F20" s="167"/>
      <c r="G20" s="167"/>
      <c r="H20" s="167"/>
    </row>
    <row r="21" spans="1:10" ht="12.75" hidden="1" customHeight="1" outlineLevel="1"/>
    <row r="22" spans="1:10" ht="12.75" hidden="1" customHeight="1" outlineLevel="1">
      <c r="A22" s="52" t="str">
        <f>Labels!B36</f>
        <v>Pgm Expense Accrual</v>
      </c>
      <c r="B22" s="73"/>
      <c r="C22" s="73"/>
      <c r="D22" s="73"/>
      <c r="E22" s="73"/>
      <c r="F22" s="73"/>
      <c r="G22" s="73"/>
      <c r="H22" s="73"/>
      <c r="I22" s="73"/>
      <c r="J22" s="41"/>
    </row>
    <row r="23" spans="1:10" ht="12.75" hidden="1" customHeight="1" outlineLevel="1">
      <c r="A23" s="55" t="str">
        <f>"   "&amp;Labels!B95</f>
        <v xml:space="preserve">   Product 1</v>
      </c>
      <c r="B23" s="74"/>
      <c r="C23" s="74"/>
      <c r="D23" s="74"/>
      <c r="E23" s="74"/>
      <c r="F23" s="74"/>
      <c r="G23" s="74"/>
      <c r="H23" s="74"/>
      <c r="I23" s="74"/>
      <c r="J23" s="43"/>
    </row>
    <row r="24" spans="1:10" ht="12.75" hidden="1" customHeight="1" outlineLevel="1">
      <c r="A24" s="61" t="str">
        <f>"      "&amp;Labels!B81</f>
        <v xml:space="preserve">      Website</v>
      </c>
      <c r="B24" s="76">
        <f>(B17*1)/10+(B17*(-'GM Alloc Factors'!J10))/10</f>
        <v>0</v>
      </c>
      <c r="C24" s="76">
        <f>(C17*1)/10+(C17*(-'GM Alloc Factors'!J11))/10</f>
        <v>0</v>
      </c>
      <c r="D24" s="76">
        <f>(D17*1)/10+(D17*(-'GM Alloc Factors'!J12))/10</f>
        <v>0</v>
      </c>
      <c r="E24" s="76">
        <f>(E17*1)/10+(E17*(-'GM Alloc Factors'!J13))/10</f>
        <v>0</v>
      </c>
      <c r="F24" s="76">
        <f>(F17*1)/10+(F17*(-'GM Alloc Factors'!J14))/10</f>
        <v>0</v>
      </c>
      <c r="G24" s="76">
        <f>(G17*1)/10+(G17*(-'GM Alloc Factors'!J15))/10</f>
        <v>0</v>
      </c>
      <c r="H24" s="76">
        <f>(H17*1)/10+(H17*(-'GM Alloc Factors'!J16))/10</f>
        <v>0</v>
      </c>
      <c r="I24" s="76">
        <f>(I17*1)/10+(I17*(-'GM Alloc Factors'!J17))/10</f>
        <v>0</v>
      </c>
      <c r="J24" s="43">
        <f>SUM(B24:I24)</f>
        <v>0</v>
      </c>
    </row>
    <row r="25" spans="1:10" ht="12.75" hidden="1" customHeight="1" outlineLevel="1">
      <c r="A25" s="61" t="str">
        <f>"      "&amp;Labels!B82</f>
        <v xml:space="preserve">      Direct email</v>
      </c>
      <c r="B25" s="76">
        <f>(B18*1)/10+(B18*(-'GM Alloc Factors'!J19))/10</f>
        <v>0</v>
      </c>
      <c r="C25" s="76">
        <f>(C18*1)/10+(C18*(-'GM Alloc Factors'!J20))/10</f>
        <v>0</v>
      </c>
      <c r="D25" s="76">
        <f>(D18*1)/10+(D18*(-'GM Alloc Factors'!J21))/10</f>
        <v>0</v>
      </c>
      <c r="E25" s="76">
        <f>(E18*1)/10+(E18*(-'GM Alloc Factors'!J22))/10</f>
        <v>0</v>
      </c>
      <c r="F25" s="76">
        <f>(F18*1)/10+(F18*(-'GM Alloc Factors'!J23))/10</f>
        <v>0</v>
      </c>
      <c r="G25" s="76">
        <f>(G18*1)/10+(G18*(-'GM Alloc Factors'!J24))/10</f>
        <v>0</v>
      </c>
      <c r="H25" s="76">
        <f>(H18*1)/10+(H18*(-'GM Alloc Factors'!J25))/10</f>
        <v>0</v>
      </c>
      <c r="I25" s="76">
        <f>(I18*1)/10+(I18*(-'GM Alloc Factors'!J26))/10</f>
        <v>0</v>
      </c>
      <c r="J25" s="43">
        <f>SUM(B25:I25)</f>
        <v>0</v>
      </c>
    </row>
    <row r="26" spans="1:10" ht="12.75" hidden="1" customHeight="1" outlineLevel="1">
      <c r="A26" s="55" t="str">
        <f>"      "&amp;Labels!C80</f>
        <v xml:space="preserve">      Total</v>
      </c>
      <c r="B26" s="74">
        <f t="shared" ref="B26:J26" si="1">SUM(B24:B25)</f>
        <v>0</v>
      </c>
      <c r="C26" s="74">
        <f t="shared" si="1"/>
        <v>0</v>
      </c>
      <c r="D26" s="74">
        <f t="shared" si="1"/>
        <v>0</v>
      </c>
      <c r="E26" s="74">
        <f t="shared" si="1"/>
        <v>0</v>
      </c>
      <c r="F26" s="74">
        <f t="shared" si="1"/>
        <v>0</v>
      </c>
      <c r="G26" s="74">
        <f t="shared" si="1"/>
        <v>0</v>
      </c>
      <c r="H26" s="74">
        <f t="shared" si="1"/>
        <v>0</v>
      </c>
      <c r="I26" s="74">
        <f t="shared" si="1"/>
        <v>0</v>
      </c>
      <c r="J26" s="43">
        <f t="shared" si="1"/>
        <v>0</v>
      </c>
    </row>
    <row r="27" spans="1:10" ht="12.75" hidden="1" customHeight="1" outlineLevel="1">
      <c r="A27" s="55" t="str">
        <f>"   "&amp;Labels!B96</f>
        <v xml:space="preserve">   Product 2</v>
      </c>
      <c r="B27" s="74"/>
      <c r="C27" s="74"/>
      <c r="D27" s="74"/>
      <c r="E27" s="74"/>
      <c r="F27" s="74"/>
      <c r="G27" s="74"/>
      <c r="H27" s="74"/>
      <c r="I27" s="74"/>
      <c r="J27" s="43"/>
    </row>
    <row r="28" spans="1:10" ht="12.75" hidden="1" customHeight="1" outlineLevel="1">
      <c r="A28" s="61" t="str">
        <f>"      "&amp;Labels!B81</f>
        <v xml:space="preserve">      Website</v>
      </c>
      <c r="B28" s="76">
        <f>(B17*1)/10+(B17*(-'GM Alloc Factors'!J10))/10</f>
        <v>0</v>
      </c>
      <c r="C28" s="76">
        <f>(C17*1)/10+(C17*(-'GM Alloc Factors'!J11))/10</f>
        <v>0</v>
      </c>
      <c r="D28" s="76">
        <f>(D17*1)/10+(D17*(-'GM Alloc Factors'!J12))/10</f>
        <v>0</v>
      </c>
      <c r="E28" s="76">
        <f>(E17*1)/10+(E17*(-'GM Alloc Factors'!J13))/10</f>
        <v>0</v>
      </c>
      <c r="F28" s="76">
        <f>(F17*1)/10+(F17*(-'GM Alloc Factors'!J14))/10</f>
        <v>0</v>
      </c>
      <c r="G28" s="76">
        <f>(G17*1)/10+(G17*(-'GM Alloc Factors'!J15))/10</f>
        <v>0</v>
      </c>
      <c r="H28" s="76">
        <f>(H17*1)/10+(H17*(-'GM Alloc Factors'!J16))/10</f>
        <v>0</v>
      </c>
      <c r="I28" s="76">
        <f>(I17*1)/10+(I17*(-'GM Alloc Factors'!J17))/10</f>
        <v>0</v>
      </c>
      <c r="J28" s="43">
        <f>SUM(B28:I28)</f>
        <v>0</v>
      </c>
    </row>
    <row r="29" spans="1:10" ht="12.75" hidden="1" customHeight="1" outlineLevel="1">
      <c r="A29" s="61" t="str">
        <f>"      "&amp;Labels!B82</f>
        <v xml:space="preserve">      Direct email</v>
      </c>
      <c r="B29" s="76">
        <f>(B18*1)/10+(B18*(-'GM Alloc Factors'!J19))/10</f>
        <v>0</v>
      </c>
      <c r="C29" s="76">
        <f>(C18*1)/10+(C18*(-'GM Alloc Factors'!J20))/10</f>
        <v>0</v>
      </c>
      <c r="D29" s="76">
        <f>(D18*1)/10+(D18*(-'GM Alloc Factors'!J21))/10</f>
        <v>0</v>
      </c>
      <c r="E29" s="76">
        <f>(E18*1)/10+(E18*(-'GM Alloc Factors'!J22))/10</f>
        <v>0</v>
      </c>
      <c r="F29" s="76">
        <f>(F18*1)/10+(F18*(-'GM Alloc Factors'!J23))/10</f>
        <v>0</v>
      </c>
      <c r="G29" s="76">
        <f>(G18*1)/10+(G18*(-'GM Alloc Factors'!J24))/10</f>
        <v>0</v>
      </c>
      <c r="H29" s="76">
        <f>(H18*1)/10+(H18*(-'GM Alloc Factors'!J25))/10</f>
        <v>0</v>
      </c>
      <c r="I29" s="76">
        <f>(I18*1)/10+(I18*(-'GM Alloc Factors'!J26))/10</f>
        <v>0</v>
      </c>
      <c r="J29" s="43">
        <f>SUM(B29:I29)</f>
        <v>0</v>
      </c>
    </row>
    <row r="30" spans="1:10" ht="12.75" hidden="1" customHeight="1" outlineLevel="1">
      <c r="A30" s="55" t="str">
        <f>"      "&amp;Labels!C80</f>
        <v xml:space="preserve">      Total</v>
      </c>
      <c r="B30" s="74">
        <f t="shared" ref="B30:J30" si="2">SUM(B28:B29)</f>
        <v>0</v>
      </c>
      <c r="C30" s="74">
        <f t="shared" si="2"/>
        <v>0</v>
      </c>
      <c r="D30" s="74">
        <f t="shared" si="2"/>
        <v>0</v>
      </c>
      <c r="E30" s="74">
        <f t="shared" si="2"/>
        <v>0</v>
      </c>
      <c r="F30" s="74">
        <f t="shared" si="2"/>
        <v>0</v>
      </c>
      <c r="G30" s="74">
        <f t="shared" si="2"/>
        <v>0</v>
      </c>
      <c r="H30" s="74">
        <f t="shared" si="2"/>
        <v>0</v>
      </c>
      <c r="I30" s="74">
        <f t="shared" si="2"/>
        <v>0</v>
      </c>
      <c r="J30" s="43">
        <f t="shared" si="2"/>
        <v>0</v>
      </c>
    </row>
    <row r="31" spans="1:10" ht="12.75" hidden="1" customHeight="1" outlineLevel="1">
      <c r="A31" s="55" t="str">
        <f>"   "&amp;Labels!B97</f>
        <v xml:space="preserve">   Product 3</v>
      </c>
      <c r="B31" s="74"/>
      <c r="C31" s="74"/>
      <c r="D31" s="74"/>
      <c r="E31" s="74"/>
      <c r="F31" s="74"/>
      <c r="G31" s="74"/>
      <c r="H31" s="74"/>
      <c r="I31" s="74"/>
      <c r="J31" s="43"/>
    </row>
    <row r="32" spans="1:10" ht="12.75" hidden="1" customHeight="1" outlineLevel="1">
      <c r="A32" s="61" t="str">
        <f>"      "&amp;Labels!B81</f>
        <v xml:space="preserve">      Website</v>
      </c>
      <c r="B32" s="76">
        <f>(B17*1)/10+(B17*(-'GM Alloc Factors'!J10))/10</f>
        <v>0</v>
      </c>
      <c r="C32" s="76">
        <f>(C17*1)/10+(C17*(-'GM Alloc Factors'!J11))/10</f>
        <v>0</v>
      </c>
      <c r="D32" s="76">
        <f>(D17*1)/10+(D17*(-'GM Alloc Factors'!J12))/10</f>
        <v>0</v>
      </c>
      <c r="E32" s="76">
        <f>(E17*1)/10+(E17*(-'GM Alloc Factors'!J13))/10</f>
        <v>0</v>
      </c>
      <c r="F32" s="76">
        <f>(F17*1)/10+(F17*(-'GM Alloc Factors'!J14))/10</f>
        <v>0</v>
      </c>
      <c r="G32" s="76">
        <f>(G17*1)/10+(G17*(-'GM Alloc Factors'!J15))/10</f>
        <v>0</v>
      </c>
      <c r="H32" s="76">
        <f>(H17*1)/10+(H17*(-'GM Alloc Factors'!J16))/10</f>
        <v>0</v>
      </c>
      <c r="I32" s="76">
        <f>(I17*1)/10+(I17*(-'GM Alloc Factors'!J17))/10</f>
        <v>0</v>
      </c>
      <c r="J32" s="43">
        <f>SUM(B32:I32)</f>
        <v>0</v>
      </c>
    </row>
    <row r="33" spans="1:10" ht="12.75" hidden="1" customHeight="1" outlineLevel="1">
      <c r="A33" s="61" t="str">
        <f>"      "&amp;Labels!B82</f>
        <v xml:space="preserve">      Direct email</v>
      </c>
      <c r="B33" s="76">
        <f>(B18*1)/10+(B18*(-'GM Alloc Factors'!J19))/10</f>
        <v>0</v>
      </c>
      <c r="C33" s="76">
        <f>(C18*1)/10+(C18*(-'GM Alloc Factors'!J20))/10</f>
        <v>0</v>
      </c>
      <c r="D33" s="76">
        <f>(D18*1)/10+(D18*(-'GM Alloc Factors'!J21))/10</f>
        <v>0</v>
      </c>
      <c r="E33" s="76">
        <f>(E18*1)/10+(E18*(-'GM Alloc Factors'!J22))/10</f>
        <v>0</v>
      </c>
      <c r="F33" s="76">
        <f>(F18*1)/10+(F18*(-'GM Alloc Factors'!J23))/10</f>
        <v>0</v>
      </c>
      <c r="G33" s="76">
        <f>(G18*1)/10+(G18*(-'GM Alloc Factors'!J24))/10</f>
        <v>0</v>
      </c>
      <c r="H33" s="76">
        <f>(H18*1)/10+(H18*(-'GM Alloc Factors'!J25))/10</f>
        <v>0</v>
      </c>
      <c r="I33" s="76">
        <f>(I18*1)/10+(I18*(-'GM Alloc Factors'!J26))/10</f>
        <v>0</v>
      </c>
      <c r="J33" s="43">
        <f>SUM(B33:I33)</f>
        <v>0</v>
      </c>
    </row>
    <row r="34" spans="1:10" ht="12.75" hidden="1" customHeight="1" outlineLevel="1">
      <c r="A34" s="55" t="str">
        <f>"      "&amp;Labels!C80</f>
        <v xml:space="preserve">      Total</v>
      </c>
      <c r="B34" s="74">
        <f t="shared" ref="B34:J34" si="3">SUM(B32:B33)</f>
        <v>0</v>
      </c>
      <c r="C34" s="74">
        <f t="shared" si="3"/>
        <v>0</v>
      </c>
      <c r="D34" s="74">
        <f t="shared" si="3"/>
        <v>0</v>
      </c>
      <c r="E34" s="74">
        <f t="shared" si="3"/>
        <v>0</v>
      </c>
      <c r="F34" s="74">
        <f t="shared" si="3"/>
        <v>0</v>
      </c>
      <c r="G34" s="74">
        <f t="shared" si="3"/>
        <v>0</v>
      </c>
      <c r="H34" s="74">
        <f t="shared" si="3"/>
        <v>0</v>
      </c>
      <c r="I34" s="74">
        <f t="shared" si="3"/>
        <v>0</v>
      </c>
      <c r="J34" s="43">
        <f t="shared" si="3"/>
        <v>0</v>
      </c>
    </row>
    <row r="35" spans="1:10" ht="12.75" hidden="1" customHeight="1" outlineLevel="1">
      <c r="A35" s="55" t="str">
        <f>"   "&amp;Labels!B98</f>
        <v xml:space="preserve">   Product 4</v>
      </c>
      <c r="B35" s="74"/>
      <c r="C35" s="74"/>
      <c r="D35" s="74"/>
      <c r="E35" s="74"/>
      <c r="F35" s="74"/>
      <c r="G35" s="74"/>
      <c r="H35" s="74"/>
      <c r="I35" s="74"/>
      <c r="J35" s="43"/>
    </row>
    <row r="36" spans="1:10" ht="12.75" hidden="1" customHeight="1" outlineLevel="1">
      <c r="A36" s="61" t="str">
        <f>"      "&amp;Labels!B81</f>
        <v xml:space="preserve">      Website</v>
      </c>
      <c r="B36" s="76">
        <f>(B17*1)/10+(B17*(-'GM Alloc Factors'!J10))/10</f>
        <v>0</v>
      </c>
      <c r="C36" s="76">
        <f>(C17*1)/10+(C17*(-'GM Alloc Factors'!J11))/10</f>
        <v>0</v>
      </c>
      <c r="D36" s="76">
        <f>(D17*1)/10+(D17*(-'GM Alloc Factors'!J12))/10</f>
        <v>0</v>
      </c>
      <c r="E36" s="76">
        <f>(E17*1)/10+(E17*(-'GM Alloc Factors'!J13))/10</f>
        <v>0</v>
      </c>
      <c r="F36" s="76">
        <f>(F17*1)/10+(F17*(-'GM Alloc Factors'!J14))/10</f>
        <v>0</v>
      </c>
      <c r="G36" s="76">
        <f>(G17*1)/10+(G17*(-'GM Alloc Factors'!J15))/10</f>
        <v>0</v>
      </c>
      <c r="H36" s="76">
        <f>(H17*1)/10+(H17*(-'GM Alloc Factors'!J16))/10</f>
        <v>0</v>
      </c>
      <c r="I36" s="76">
        <f>(I17*1)/10+(I17*(-'GM Alloc Factors'!J17))/10</f>
        <v>0</v>
      </c>
      <c r="J36" s="43">
        <f>SUM(B36:I36)</f>
        <v>0</v>
      </c>
    </row>
    <row r="37" spans="1:10" ht="12.75" hidden="1" customHeight="1" outlineLevel="1">
      <c r="A37" s="61" t="str">
        <f>"      "&amp;Labels!B82</f>
        <v xml:space="preserve">      Direct email</v>
      </c>
      <c r="B37" s="76">
        <f>(B18*1)/10+(B18*(-'GM Alloc Factors'!J19))/10</f>
        <v>0</v>
      </c>
      <c r="C37" s="76">
        <f>(C18*1)/10+(C18*(-'GM Alloc Factors'!J20))/10</f>
        <v>0</v>
      </c>
      <c r="D37" s="76">
        <f>(D18*1)/10+(D18*(-'GM Alloc Factors'!J21))/10</f>
        <v>0</v>
      </c>
      <c r="E37" s="76">
        <f>(E18*1)/10+(E18*(-'GM Alloc Factors'!J22))/10</f>
        <v>0</v>
      </c>
      <c r="F37" s="76">
        <f>(F18*1)/10+(F18*(-'GM Alloc Factors'!J23))/10</f>
        <v>0</v>
      </c>
      <c r="G37" s="76">
        <f>(G18*1)/10+(G18*(-'GM Alloc Factors'!J24))/10</f>
        <v>0</v>
      </c>
      <c r="H37" s="76">
        <f>(H18*1)/10+(H18*(-'GM Alloc Factors'!J25))/10</f>
        <v>0</v>
      </c>
      <c r="I37" s="76">
        <f>(I18*1)/10+(I18*(-'GM Alloc Factors'!J26))/10</f>
        <v>0</v>
      </c>
      <c r="J37" s="43">
        <f>SUM(B37:I37)</f>
        <v>0</v>
      </c>
    </row>
    <row r="38" spans="1:10" ht="12.75" hidden="1" customHeight="1" outlineLevel="1">
      <c r="A38" s="55" t="str">
        <f>"      "&amp;Labels!C80</f>
        <v xml:space="preserve">      Total</v>
      </c>
      <c r="B38" s="74">
        <f t="shared" ref="B38:J38" si="4">SUM(B36:B37)</f>
        <v>0</v>
      </c>
      <c r="C38" s="74">
        <f t="shared" si="4"/>
        <v>0</v>
      </c>
      <c r="D38" s="74">
        <f t="shared" si="4"/>
        <v>0</v>
      </c>
      <c r="E38" s="74">
        <f t="shared" si="4"/>
        <v>0</v>
      </c>
      <c r="F38" s="74">
        <f t="shared" si="4"/>
        <v>0</v>
      </c>
      <c r="G38" s="74">
        <f t="shared" si="4"/>
        <v>0</v>
      </c>
      <c r="H38" s="74">
        <f t="shared" si="4"/>
        <v>0</v>
      </c>
      <c r="I38" s="74">
        <f t="shared" si="4"/>
        <v>0</v>
      </c>
      <c r="J38" s="43">
        <f t="shared" si="4"/>
        <v>0</v>
      </c>
    </row>
    <row r="39" spans="1:10" ht="12.75" hidden="1" customHeight="1" outlineLevel="1">
      <c r="A39" s="55" t="str">
        <f>"   "&amp;Labels!B99</f>
        <v xml:space="preserve">   Product 5</v>
      </c>
      <c r="B39" s="74"/>
      <c r="C39" s="74"/>
      <c r="D39" s="74"/>
      <c r="E39" s="74"/>
      <c r="F39" s="74"/>
      <c r="G39" s="74"/>
      <c r="H39" s="74"/>
      <c r="I39" s="74"/>
      <c r="J39" s="43"/>
    </row>
    <row r="40" spans="1:10" ht="12.75" hidden="1" customHeight="1" outlineLevel="1">
      <c r="A40" s="61" t="str">
        <f>"      "&amp;Labels!B81</f>
        <v xml:space="preserve">      Website</v>
      </c>
      <c r="B40" s="76">
        <f>(B17*1)/10+(B17*(-'GM Alloc Factors'!J10))/10</f>
        <v>0</v>
      </c>
      <c r="C40" s="76">
        <f>(C17*1)/10+(C17*(-'GM Alloc Factors'!J11))/10</f>
        <v>0</v>
      </c>
      <c r="D40" s="76">
        <f>(D17*1)/10+(D17*(-'GM Alloc Factors'!J12))/10</f>
        <v>0</v>
      </c>
      <c r="E40" s="76">
        <f>(E17*1)/10+(E17*(-'GM Alloc Factors'!J13))/10</f>
        <v>0</v>
      </c>
      <c r="F40" s="76">
        <f>(F17*1)/10+(F17*(-'GM Alloc Factors'!J14))/10</f>
        <v>0</v>
      </c>
      <c r="G40" s="76">
        <f>(G17*1)/10+(G17*(-'GM Alloc Factors'!J15))/10</f>
        <v>0</v>
      </c>
      <c r="H40" s="76">
        <f>(H17*1)/10+(H17*(-'GM Alloc Factors'!J16))/10</f>
        <v>0</v>
      </c>
      <c r="I40" s="76">
        <f>(I17*1)/10+(I17*(-'GM Alloc Factors'!J17))/10</f>
        <v>0</v>
      </c>
      <c r="J40" s="43">
        <f>SUM(B40:I40)</f>
        <v>0</v>
      </c>
    </row>
    <row r="41" spans="1:10" ht="12.75" hidden="1" customHeight="1" outlineLevel="1">
      <c r="A41" s="61" t="str">
        <f>"      "&amp;Labels!B82</f>
        <v xml:space="preserve">      Direct email</v>
      </c>
      <c r="B41" s="76">
        <f>(B18*1)/10+(B18*(-'GM Alloc Factors'!J19))/10</f>
        <v>0</v>
      </c>
      <c r="C41" s="76">
        <f>(C18*1)/10+(C18*(-'GM Alloc Factors'!J20))/10</f>
        <v>0</v>
      </c>
      <c r="D41" s="76">
        <f>(D18*1)/10+(D18*(-'GM Alloc Factors'!J21))/10</f>
        <v>0</v>
      </c>
      <c r="E41" s="76">
        <f>(E18*1)/10+(E18*(-'GM Alloc Factors'!J22))/10</f>
        <v>0</v>
      </c>
      <c r="F41" s="76">
        <f>(F18*1)/10+(F18*(-'GM Alloc Factors'!J23))/10</f>
        <v>0</v>
      </c>
      <c r="G41" s="76">
        <f>(G18*1)/10+(G18*(-'GM Alloc Factors'!J24))/10</f>
        <v>0</v>
      </c>
      <c r="H41" s="76">
        <f>(H18*1)/10+(H18*(-'GM Alloc Factors'!J25))/10</f>
        <v>0</v>
      </c>
      <c r="I41" s="76">
        <f>(I18*1)/10+(I18*(-'GM Alloc Factors'!J26))/10</f>
        <v>0</v>
      </c>
      <c r="J41" s="43">
        <f>SUM(B41:I41)</f>
        <v>0</v>
      </c>
    </row>
    <row r="42" spans="1:10" ht="12.75" hidden="1" customHeight="1" outlineLevel="1">
      <c r="A42" s="55" t="str">
        <f>"      "&amp;Labels!C80</f>
        <v xml:space="preserve">      Total</v>
      </c>
      <c r="B42" s="74">
        <f t="shared" ref="B42:J42" si="5">SUM(B40:B41)</f>
        <v>0</v>
      </c>
      <c r="C42" s="74">
        <f t="shared" si="5"/>
        <v>0</v>
      </c>
      <c r="D42" s="74">
        <f t="shared" si="5"/>
        <v>0</v>
      </c>
      <c r="E42" s="74">
        <f t="shared" si="5"/>
        <v>0</v>
      </c>
      <c r="F42" s="74">
        <f t="shared" si="5"/>
        <v>0</v>
      </c>
      <c r="G42" s="74">
        <f t="shared" si="5"/>
        <v>0</v>
      </c>
      <c r="H42" s="74">
        <f t="shared" si="5"/>
        <v>0</v>
      </c>
      <c r="I42" s="74">
        <f t="shared" si="5"/>
        <v>0</v>
      </c>
      <c r="J42" s="43">
        <f t="shared" si="5"/>
        <v>0</v>
      </c>
    </row>
    <row r="43" spans="1:10" ht="12.75" hidden="1" customHeight="1" outlineLevel="1">
      <c r="A43" s="55" t="str">
        <f>"   "&amp;Labels!B100</f>
        <v xml:space="preserve">   Product 6</v>
      </c>
      <c r="B43" s="74"/>
      <c r="C43" s="74"/>
      <c r="D43" s="74"/>
      <c r="E43" s="74"/>
      <c r="F43" s="74"/>
      <c r="G43" s="74"/>
      <c r="H43" s="74"/>
      <c r="I43" s="74"/>
      <c r="J43" s="43"/>
    </row>
    <row r="44" spans="1:10" ht="12.75" hidden="1" customHeight="1" outlineLevel="1">
      <c r="A44" s="61" t="str">
        <f>"      "&amp;Labels!B81</f>
        <v xml:space="preserve">      Website</v>
      </c>
      <c r="B44" s="76">
        <f>(B17*1)/10+(B17*(-'GM Alloc Factors'!J10))/10</f>
        <v>0</v>
      </c>
      <c r="C44" s="76">
        <f>(C17*1)/10+(C17*(-'GM Alloc Factors'!J11))/10</f>
        <v>0</v>
      </c>
      <c r="D44" s="76">
        <f>(D17*1)/10+(D17*(-'GM Alloc Factors'!J12))/10</f>
        <v>0</v>
      </c>
      <c r="E44" s="76">
        <f>(E17*1)/10+(E17*(-'GM Alloc Factors'!J13))/10</f>
        <v>0</v>
      </c>
      <c r="F44" s="76">
        <f>(F17*1)/10+(F17*(-'GM Alloc Factors'!J14))/10</f>
        <v>0</v>
      </c>
      <c r="G44" s="76">
        <f>(G17*1)/10+(G17*(-'GM Alloc Factors'!J15))/10</f>
        <v>0</v>
      </c>
      <c r="H44" s="76">
        <f>(H17*1)/10+(H17*(-'GM Alloc Factors'!J16))/10</f>
        <v>0</v>
      </c>
      <c r="I44" s="76">
        <f>(I17*1)/10+(I17*(-'GM Alloc Factors'!J17))/10</f>
        <v>0</v>
      </c>
      <c r="J44" s="43">
        <f>SUM(B44:I44)</f>
        <v>0</v>
      </c>
    </row>
    <row r="45" spans="1:10" ht="12.75" hidden="1" customHeight="1" outlineLevel="1">
      <c r="A45" s="61" t="str">
        <f>"      "&amp;Labels!B82</f>
        <v xml:space="preserve">      Direct email</v>
      </c>
      <c r="B45" s="76">
        <f>(B18*1)/10+(B18*(-'GM Alloc Factors'!J19))/10</f>
        <v>0</v>
      </c>
      <c r="C45" s="76">
        <f>(C18*1)/10+(C18*(-'GM Alloc Factors'!J20))/10</f>
        <v>0</v>
      </c>
      <c r="D45" s="76">
        <f>(D18*1)/10+(D18*(-'GM Alloc Factors'!J21))/10</f>
        <v>0</v>
      </c>
      <c r="E45" s="76">
        <f>(E18*1)/10+(E18*(-'GM Alloc Factors'!J22))/10</f>
        <v>0</v>
      </c>
      <c r="F45" s="76">
        <f>(F18*1)/10+(F18*(-'GM Alloc Factors'!J23))/10</f>
        <v>0</v>
      </c>
      <c r="G45" s="76">
        <f>(G18*1)/10+(G18*(-'GM Alloc Factors'!J24))/10</f>
        <v>0</v>
      </c>
      <c r="H45" s="76">
        <f>(H18*1)/10+(H18*(-'GM Alloc Factors'!J25))/10</f>
        <v>0</v>
      </c>
      <c r="I45" s="76">
        <f>(I18*1)/10+(I18*(-'GM Alloc Factors'!J26))/10</f>
        <v>0</v>
      </c>
      <c r="J45" s="43">
        <f>SUM(B45:I45)</f>
        <v>0</v>
      </c>
    </row>
    <row r="46" spans="1:10" ht="12.75" hidden="1" customHeight="1" outlineLevel="1">
      <c r="A46" s="55" t="str">
        <f>"      "&amp;Labels!C80</f>
        <v xml:space="preserve">      Total</v>
      </c>
      <c r="B46" s="74">
        <f t="shared" ref="B46:J46" si="6">SUM(B44:B45)</f>
        <v>0</v>
      </c>
      <c r="C46" s="74">
        <f t="shared" si="6"/>
        <v>0</v>
      </c>
      <c r="D46" s="74">
        <f t="shared" si="6"/>
        <v>0</v>
      </c>
      <c r="E46" s="74">
        <f t="shared" si="6"/>
        <v>0</v>
      </c>
      <c r="F46" s="74">
        <f t="shared" si="6"/>
        <v>0</v>
      </c>
      <c r="G46" s="74">
        <f t="shared" si="6"/>
        <v>0</v>
      </c>
      <c r="H46" s="74">
        <f t="shared" si="6"/>
        <v>0</v>
      </c>
      <c r="I46" s="74">
        <f t="shared" si="6"/>
        <v>0</v>
      </c>
      <c r="J46" s="43">
        <f t="shared" si="6"/>
        <v>0</v>
      </c>
    </row>
    <row r="47" spans="1:10" ht="12.75" hidden="1" customHeight="1" outlineLevel="1">
      <c r="A47" s="55" t="str">
        <f>"   "&amp;Labels!B101</f>
        <v xml:space="preserve">   Product 7</v>
      </c>
      <c r="B47" s="74"/>
      <c r="C47" s="74"/>
      <c r="D47" s="74"/>
      <c r="E47" s="74"/>
      <c r="F47" s="74"/>
      <c r="G47" s="74"/>
      <c r="H47" s="74"/>
      <c r="I47" s="74"/>
      <c r="J47" s="43"/>
    </row>
    <row r="48" spans="1:10" ht="12.75" hidden="1" customHeight="1" outlineLevel="1">
      <c r="A48" s="61" t="str">
        <f>"      "&amp;Labels!B81</f>
        <v xml:space="preserve">      Website</v>
      </c>
      <c r="B48" s="76">
        <f>(B17*1)/10+(B17*(-'GM Alloc Factors'!J10))/10</f>
        <v>0</v>
      </c>
      <c r="C48" s="76">
        <f>(C17*1)/10+(C17*(-'GM Alloc Factors'!J11))/10</f>
        <v>0</v>
      </c>
      <c r="D48" s="76">
        <f>(D17*1)/10+(D17*(-'GM Alloc Factors'!J12))/10</f>
        <v>0</v>
      </c>
      <c r="E48" s="76">
        <f>(E17*1)/10+(E17*(-'GM Alloc Factors'!J13))/10</f>
        <v>0</v>
      </c>
      <c r="F48" s="76">
        <f>(F17*1)/10+(F17*(-'GM Alloc Factors'!J14))/10</f>
        <v>0</v>
      </c>
      <c r="G48" s="76">
        <f>(G17*1)/10+(G17*(-'GM Alloc Factors'!J15))/10</f>
        <v>0</v>
      </c>
      <c r="H48" s="76">
        <f>(H17*1)/10+(H17*(-'GM Alloc Factors'!J16))/10</f>
        <v>0</v>
      </c>
      <c r="I48" s="76">
        <f>(I17*1)/10+(I17*(-'GM Alloc Factors'!J17))/10</f>
        <v>0</v>
      </c>
      <c r="J48" s="43">
        <f>SUM(B48:I48)</f>
        <v>0</v>
      </c>
    </row>
    <row r="49" spans="1:10" ht="12.75" hidden="1" customHeight="1" outlineLevel="1">
      <c r="A49" s="61" t="str">
        <f>"      "&amp;Labels!B82</f>
        <v xml:space="preserve">      Direct email</v>
      </c>
      <c r="B49" s="76">
        <f>(B18*1)/10+(B18*(-'GM Alloc Factors'!J19))/10</f>
        <v>0</v>
      </c>
      <c r="C49" s="76">
        <f>(C18*1)/10+(C18*(-'GM Alloc Factors'!J20))/10</f>
        <v>0</v>
      </c>
      <c r="D49" s="76">
        <f>(D18*1)/10+(D18*(-'GM Alloc Factors'!J21))/10</f>
        <v>0</v>
      </c>
      <c r="E49" s="76">
        <f>(E18*1)/10+(E18*(-'GM Alloc Factors'!J22))/10</f>
        <v>0</v>
      </c>
      <c r="F49" s="76">
        <f>(F18*1)/10+(F18*(-'GM Alloc Factors'!J23))/10</f>
        <v>0</v>
      </c>
      <c r="G49" s="76">
        <f>(G18*1)/10+(G18*(-'GM Alloc Factors'!J24))/10</f>
        <v>0</v>
      </c>
      <c r="H49" s="76">
        <f>(H18*1)/10+(H18*(-'GM Alloc Factors'!J25))/10</f>
        <v>0</v>
      </c>
      <c r="I49" s="76">
        <f>(I18*1)/10+(I18*(-'GM Alloc Factors'!J26))/10</f>
        <v>0</v>
      </c>
      <c r="J49" s="43">
        <f>SUM(B49:I49)</f>
        <v>0</v>
      </c>
    </row>
    <row r="50" spans="1:10" ht="12.75" hidden="1" customHeight="1" outlineLevel="1">
      <c r="A50" s="55" t="str">
        <f>"      "&amp;Labels!C80</f>
        <v xml:space="preserve">      Total</v>
      </c>
      <c r="B50" s="74">
        <f t="shared" ref="B50:J50" si="7">SUM(B48:B49)</f>
        <v>0</v>
      </c>
      <c r="C50" s="74">
        <f t="shared" si="7"/>
        <v>0</v>
      </c>
      <c r="D50" s="74">
        <f t="shared" si="7"/>
        <v>0</v>
      </c>
      <c r="E50" s="74">
        <f t="shared" si="7"/>
        <v>0</v>
      </c>
      <c r="F50" s="74">
        <f t="shared" si="7"/>
        <v>0</v>
      </c>
      <c r="G50" s="74">
        <f t="shared" si="7"/>
        <v>0</v>
      </c>
      <c r="H50" s="74">
        <f t="shared" si="7"/>
        <v>0</v>
      </c>
      <c r="I50" s="74">
        <f t="shared" si="7"/>
        <v>0</v>
      </c>
      <c r="J50" s="43">
        <f t="shared" si="7"/>
        <v>0</v>
      </c>
    </row>
    <row r="51" spans="1:10" ht="12.75" hidden="1" customHeight="1" outlineLevel="1">
      <c r="A51" s="55" t="str">
        <f>"   "&amp;Labels!B102</f>
        <v xml:space="preserve">   Product 8</v>
      </c>
      <c r="B51" s="74"/>
      <c r="C51" s="74"/>
      <c r="D51" s="74"/>
      <c r="E51" s="74"/>
      <c r="F51" s="74"/>
      <c r="G51" s="74"/>
      <c r="H51" s="74"/>
      <c r="I51" s="74"/>
      <c r="J51" s="43"/>
    </row>
    <row r="52" spans="1:10" ht="12.75" hidden="1" customHeight="1" outlineLevel="1">
      <c r="A52" s="61" t="str">
        <f>"      "&amp;Labels!B81</f>
        <v xml:space="preserve">      Website</v>
      </c>
      <c r="B52" s="76">
        <f>(B17*1)/10+(B17*(-'GM Alloc Factors'!J10))/10</f>
        <v>0</v>
      </c>
      <c r="C52" s="76">
        <f>(C17*1)/10+(C17*(-'GM Alloc Factors'!J11))/10</f>
        <v>0</v>
      </c>
      <c r="D52" s="76">
        <f>(D17*1)/10+(D17*(-'GM Alloc Factors'!J12))/10</f>
        <v>0</v>
      </c>
      <c r="E52" s="76">
        <f>(E17*1)/10+(E17*(-'GM Alloc Factors'!J13))/10</f>
        <v>0</v>
      </c>
      <c r="F52" s="76">
        <f>(F17*1)/10+(F17*(-'GM Alloc Factors'!J14))/10</f>
        <v>0</v>
      </c>
      <c r="G52" s="76">
        <f>(G17*1)/10+(G17*(-'GM Alloc Factors'!J15))/10</f>
        <v>0</v>
      </c>
      <c r="H52" s="76">
        <f>(H17*1)/10+(H17*(-'GM Alloc Factors'!J16))/10</f>
        <v>0</v>
      </c>
      <c r="I52" s="76">
        <f>(I17*1)/10+(I17*(-'GM Alloc Factors'!J17))/10</f>
        <v>0</v>
      </c>
      <c r="J52" s="43">
        <f>SUM(B52:I52)</f>
        <v>0</v>
      </c>
    </row>
    <row r="53" spans="1:10" ht="12.75" hidden="1" customHeight="1" outlineLevel="1">
      <c r="A53" s="61" t="str">
        <f>"      "&amp;Labels!B82</f>
        <v xml:space="preserve">      Direct email</v>
      </c>
      <c r="B53" s="76">
        <f>(B18*1)/10+(B18*(-'GM Alloc Factors'!J19))/10</f>
        <v>0</v>
      </c>
      <c r="C53" s="76">
        <f>(C18*1)/10+(C18*(-'GM Alloc Factors'!J20))/10</f>
        <v>0</v>
      </c>
      <c r="D53" s="76">
        <f>(D18*1)/10+(D18*(-'GM Alloc Factors'!J21))/10</f>
        <v>0</v>
      </c>
      <c r="E53" s="76">
        <f>(E18*1)/10+(E18*(-'GM Alloc Factors'!J22))/10</f>
        <v>0</v>
      </c>
      <c r="F53" s="76">
        <f>(F18*1)/10+(F18*(-'GM Alloc Factors'!J23))/10</f>
        <v>0</v>
      </c>
      <c r="G53" s="76">
        <f>(G18*1)/10+(G18*(-'GM Alloc Factors'!J24))/10</f>
        <v>0</v>
      </c>
      <c r="H53" s="76">
        <f>(H18*1)/10+(H18*(-'GM Alloc Factors'!J25))/10</f>
        <v>0</v>
      </c>
      <c r="I53" s="76">
        <f>(I18*1)/10+(I18*(-'GM Alloc Factors'!J26))/10</f>
        <v>0</v>
      </c>
      <c r="J53" s="43">
        <f>SUM(B53:I53)</f>
        <v>0</v>
      </c>
    </row>
    <row r="54" spans="1:10" ht="12.75" hidden="1" customHeight="1" outlineLevel="1">
      <c r="A54" s="55" t="str">
        <f>"      "&amp;Labels!C80</f>
        <v xml:space="preserve">      Total</v>
      </c>
      <c r="B54" s="74">
        <f t="shared" ref="B54:J54" si="8">SUM(B52:B53)</f>
        <v>0</v>
      </c>
      <c r="C54" s="74">
        <f t="shared" si="8"/>
        <v>0</v>
      </c>
      <c r="D54" s="74">
        <f t="shared" si="8"/>
        <v>0</v>
      </c>
      <c r="E54" s="74">
        <f t="shared" si="8"/>
        <v>0</v>
      </c>
      <c r="F54" s="74">
        <f t="shared" si="8"/>
        <v>0</v>
      </c>
      <c r="G54" s="74">
        <f t="shared" si="8"/>
        <v>0</v>
      </c>
      <c r="H54" s="74">
        <f t="shared" si="8"/>
        <v>0</v>
      </c>
      <c r="I54" s="74">
        <f t="shared" si="8"/>
        <v>0</v>
      </c>
      <c r="J54" s="43">
        <f t="shared" si="8"/>
        <v>0</v>
      </c>
    </row>
    <row r="55" spans="1:10" ht="12.75" hidden="1" customHeight="1" outlineLevel="1">
      <c r="A55" s="55" t="str">
        <f>"   "&amp;Labels!B103</f>
        <v xml:space="preserve">   Product 9</v>
      </c>
      <c r="B55" s="74"/>
      <c r="C55" s="74"/>
      <c r="D55" s="74"/>
      <c r="E55" s="74"/>
      <c r="F55" s="74"/>
      <c r="G55" s="74"/>
      <c r="H55" s="74"/>
      <c r="I55" s="74"/>
      <c r="J55" s="43"/>
    </row>
    <row r="56" spans="1:10" ht="12.75" hidden="1" customHeight="1" outlineLevel="1">
      <c r="A56" s="61" t="str">
        <f>"      "&amp;Labels!B81</f>
        <v xml:space="preserve">      Website</v>
      </c>
      <c r="B56" s="76">
        <f>(B17*1)/10+(B17*(-'GM Alloc Factors'!J10))/10</f>
        <v>0</v>
      </c>
      <c r="C56" s="76">
        <f>(C17*1)/10+(C17*(-'GM Alloc Factors'!J11))/10</f>
        <v>0</v>
      </c>
      <c r="D56" s="76">
        <f>(D17*1)/10+(D17*(-'GM Alloc Factors'!J12))/10</f>
        <v>0</v>
      </c>
      <c r="E56" s="76">
        <f>(E17*1)/10+(E17*(-'GM Alloc Factors'!J13))/10</f>
        <v>0</v>
      </c>
      <c r="F56" s="76">
        <f>(F17*1)/10+(F17*(-'GM Alloc Factors'!J14))/10</f>
        <v>0</v>
      </c>
      <c r="G56" s="76">
        <f>(G17*1)/10+(G17*(-'GM Alloc Factors'!J15))/10</f>
        <v>0</v>
      </c>
      <c r="H56" s="76">
        <f>(H17*1)/10+(H17*(-'GM Alloc Factors'!J16))/10</f>
        <v>0</v>
      </c>
      <c r="I56" s="76">
        <f>(I17*1)/10+(I17*(-'GM Alloc Factors'!J17))/10</f>
        <v>0</v>
      </c>
      <c r="J56" s="43">
        <f>SUM(B56:I56)</f>
        <v>0</v>
      </c>
    </row>
    <row r="57" spans="1:10" ht="12.75" hidden="1" customHeight="1" outlineLevel="1">
      <c r="A57" s="61" t="str">
        <f>"      "&amp;Labels!B82</f>
        <v xml:space="preserve">      Direct email</v>
      </c>
      <c r="B57" s="76">
        <f>(B18*1)/10+(B18*(-'GM Alloc Factors'!J19))/10</f>
        <v>0</v>
      </c>
      <c r="C57" s="76">
        <f>(C18*1)/10+(C18*(-'GM Alloc Factors'!J20))/10</f>
        <v>0</v>
      </c>
      <c r="D57" s="76">
        <f>(D18*1)/10+(D18*(-'GM Alloc Factors'!J21))/10</f>
        <v>0</v>
      </c>
      <c r="E57" s="76">
        <f>(E18*1)/10+(E18*(-'GM Alloc Factors'!J22))/10</f>
        <v>0</v>
      </c>
      <c r="F57" s="76">
        <f>(F18*1)/10+(F18*(-'GM Alloc Factors'!J23))/10</f>
        <v>0</v>
      </c>
      <c r="G57" s="76">
        <f>(G18*1)/10+(G18*(-'GM Alloc Factors'!J24))/10</f>
        <v>0</v>
      </c>
      <c r="H57" s="76">
        <f>(H18*1)/10+(H18*(-'GM Alloc Factors'!J25))/10</f>
        <v>0</v>
      </c>
      <c r="I57" s="76">
        <f>(I18*1)/10+(I18*(-'GM Alloc Factors'!J26))/10</f>
        <v>0</v>
      </c>
      <c r="J57" s="43">
        <f>SUM(B57:I57)</f>
        <v>0</v>
      </c>
    </row>
    <row r="58" spans="1:10" ht="12.75" hidden="1" customHeight="1" outlineLevel="1">
      <c r="A58" s="55" t="str">
        <f>"      "&amp;Labels!C80</f>
        <v xml:space="preserve">      Total</v>
      </c>
      <c r="B58" s="74">
        <f t="shared" ref="B58:J58" si="9">SUM(B56:B57)</f>
        <v>0</v>
      </c>
      <c r="C58" s="74">
        <f t="shared" si="9"/>
        <v>0</v>
      </c>
      <c r="D58" s="74">
        <f t="shared" si="9"/>
        <v>0</v>
      </c>
      <c r="E58" s="74">
        <f t="shared" si="9"/>
        <v>0</v>
      </c>
      <c r="F58" s="74">
        <f t="shared" si="9"/>
        <v>0</v>
      </c>
      <c r="G58" s="74">
        <f t="shared" si="9"/>
        <v>0</v>
      </c>
      <c r="H58" s="74">
        <f t="shared" si="9"/>
        <v>0</v>
      </c>
      <c r="I58" s="74">
        <f t="shared" si="9"/>
        <v>0</v>
      </c>
      <c r="J58" s="43">
        <f t="shared" si="9"/>
        <v>0</v>
      </c>
    </row>
    <row r="59" spans="1:10" ht="12.75" hidden="1" customHeight="1" outlineLevel="1">
      <c r="A59" s="55" t="str">
        <f>"   "&amp;Labels!B104</f>
        <v xml:space="preserve">   Product 10</v>
      </c>
      <c r="B59" s="74"/>
      <c r="C59" s="74"/>
      <c r="D59" s="74"/>
      <c r="E59" s="74"/>
      <c r="F59" s="74"/>
      <c r="G59" s="74"/>
      <c r="H59" s="74"/>
      <c r="I59" s="74"/>
      <c r="J59" s="43"/>
    </row>
    <row r="60" spans="1:10" ht="12.75" hidden="1" customHeight="1" outlineLevel="1">
      <c r="A60" s="61" t="str">
        <f>"      "&amp;Labels!B81</f>
        <v xml:space="preserve">      Website</v>
      </c>
      <c r="B60" s="76">
        <f>(B17*1)/10+(B17*(-'GM Alloc Factors'!J10))/10</f>
        <v>0</v>
      </c>
      <c r="C60" s="76">
        <f>(C17*1)/10+(C17*(-'GM Alloc Factors'!J11))/10</f>
        <v>0</v>
      </c>
      <c r="D60" s="76">
        <f>(D17*1)/10+(D17*(-'GM Alloc Factors'!J12))/10</f>
        <v>0</v>
      </c>
      <c r="E60" s="76">
        <f>(E17*1)/10+(E17*(-'GM Alloc Factors'!J13))/10</f>
        <v>0</v>
      </c>
      <c r="F60" s="76">
        <f>(F17*1)/10+(F17*(-'GM Alloc Factors'!J14))/10</f>
        <v>0</v>
      </c>
      <c r="G60" s="76">
        <f>(G17*1)/10+(G17*(-'GM Alloc Factors'!J15))/10</f>
        <v>0</v>
      </c>
      <c r="H60" s="76">
        <f>(H17*1)/10+(H17*(-'GM Alloc Factors'!J16))/10</f>
        <v>0</v>
      </c>
      <c r="I60" s="76">
        <f>(I17*1)/10+(I17*(-'GM Alloc Factors'!J17))/10</f>
        <v>0</v>
      </c>
      <c r="J60" s="43">
        <f>SUM(B60:I60)</f>
        <v>0</v>
      </c>
    </row>
    <row r="61" spans="1:10" ht="12.75" hidden="1" customHeight="1" outlineLevel="1">
      <c r="A61" s="61" t="str">
        <f>"      "&amp;Labels!B82</f>
        <v xml:space="preserve">      Direct email</v>
      </c>
      <c r="B61" s="76">
        <f>(B18*1)/10+(B18*(-'GM Alloc Factors'!J19))/10</f>
        <v>0</v>
      </c>
      <c r="C61" s="76">
        <f>(C18*1)/10+(C18*(-'GM Alloc Factors'!J20))/10</f>
        <v>0</v>
      </c>
      <c r="D61" s="76">
        <f>(D18*1)/10+(D18*(-'GM Alloc Factors'!J21))/10</f>
        <v>0</v>
      </c>
      <c r="E61" s="76">
        <f>(E18*1)/10+(E18*(-'GM Alloc Factors'!J22))/10</f>
        <v>0</v>
      </c>
      <c r="F61" s="76">
        <f>(F18*1)/10+(F18*(-'GM Alloc Factors'!J23))/10</f>
        <v>0</v>
      </c>
      <c r="G61" s="76">
        <f>(G18*1)/10+(G18*(-'GM Alloc Factors'!J24))/10</f>
        <v>0</v>
      </c>
      <c r="H61" s="76">
        <f>(H18*1)/10+(H18*(-'GM Alloc Factors'!J25))/10</f>
        <v>0</v>
      </c>
      <c r="I61" s="76">
        <f>(I18*1)/10+(I18*(-'GM Alloc Factors'!J26))/10</f>
        <v>0</v>
      </c>
      <c r="J61" s="43">
        <f>SUM(B61:I61)</f>
        <v>0</v>
      </c>
    </row>
    <row r="62" spans="1:10" ht="12.75" hidden="1" customHeight="1" outlineLevel="1">
      <c r="A62" s="55" t="str">
        <f>"      "&amp;Labels!C80</f>
        <v xml:space="preserve">      Total</v>
      </c>
      <c r="B62" s="74">
        <f t="shared" ref="B62:J62" si="10">SUM(B60:B61)</f>
        <v>0</v>
      </c>
      <c r="C62" s="74">
        <f t="shared" si="10"/>
        <v>0</v>
      </c>
      <c r="D62" s="74">
        <f t="shared" si="10"/>
        <v>0</v>
      </c>
      <c r="E62" s="74">
        <f t="shared" si="10"/>
        <v>0</v>
      </c>
      <c r="F62" s="74">
        <f t="shared" si="10"/>
        <v>0</v>
      </c>
      <c r="G62" s="74">
        <f t="shared" si="10"/>
        <v>0</v>
      </c>
      <c r="H62" s="74">
        <f t="shared" si="10"/>
        <v>0</v>
      </c>
      <c r="I62" s="74">
        <f t="shared" si="10"/>
        <v>0</v>
      </c>
      <c r="J62" s="43">
        <f t="shared" si="10"/>
        <v>0</v>
      </c>
    </row>
    <row r="63" spans="1:10" ht="12.75" hidden="1" customHeight="1" outlineLevel="1">
      <c r="A63" s="63" t="str">
        <f>"   "&amp;Labels!C94</f>
        <v xml:space="preserve">   Total</v>
      </c>
      <c r="B63" s="77">
        <f t="shared" ref="B63:I63" si="11">SUM(B26,B30,B34,B38,B42,B46,B50,B54,B58,B62)</f>
        <v>0</v>
      </c>
      <c r="C63" s="77">
        <f t="shared" si="11"/>
        <v>0</v>
      </c>
      <c r="D63" s="77">
        <f t="shared" si="11"/>
        <v>0</v>
      </c>
      <c r="E63" s="77">
        <f t="shared" si="11"/>
        <v>0</v>
      </c>
      <c r="F63" s="77">
        <f t="shared" si="11"/>
        <v>0</v>
      </c>
      <c r="G63" s="77">
        <f t="shared" si="11"/>
        <v>0</v>
      </c>
      <c r="H63" s="77">
        <f t="shared" si="11"/>
        <v>0</v>
      </c>
      <c r="I63" s="77">
        <f t="shared" si="11"/>
        <v>0</v>
      </c>
      <c r="J63" s="43">
        <f>L10</f>
        <v>0</v>
      </c>
    </row>
    <row r="64" spans="1:10" ht="12.75" hidden="1" customHeight="1" outlineLevel="1">
      <c r="A64" s="61" t="str">
        <f>"      "&amp;Labels!B81</f>
        <v xml:space="preserve">      Website</v>
      </c>
      <c r="B64" s="76">
        <f t="shared" ref="B64:I65" si="12">SUM(B24,B28,B32,B36,B40,B44,B48,B52,B56,B60)</f>
        <v>0</v>
      </c>
      <c r="C64" s="76">
        <f t="shared" si="12"/>
        <v>0</v>
      </c>
      <c r="D64" s="76">
        <f t="shared" si="12"/>
        <v>0</v>
      </c>
      <c r="E64" s="76">
        <f t="shared" si="12"/>
        <v>0</v>
      </c>
      <c r="F64" s="76">
        <f t="shared" si="12"/>
        <v>0</v>
      </c>
      <c r="G64" s="76">
        <f t="shared" si="12"/>
        <v>0</v>
      </c>
      <c r="H64" s="76">
        <f t="shared" si="12"/>
        <v>0</v>
      </c>
      <c r="I64" s="76">
        <f t="shared" si="12"/>
        <v>0</v>
      </c>
      <c r="J64" s="43">
        <f>L8</f>
        <v>0</v>
      </c>
    </row>
    <row r="65" spans="1:10" ht="12.75" hidden="1" customHeight="1" outlineLevel="1">
      <c r="A65" s="61" t="str">
        <f>"      "&amp;Labels!B82</f>
        <v xml:space="preserve">      Direct email</v>
      </c>
      <c r="B65" s="76">
        <f t="shared" si="12"/>
        <v>0</v>
      </c>
      <c r="C65" s="76">
        <f t="shared" si="12"/>
        <v>0</v>
      </c>
      <c r="D65" s="76">
        <f t="shared" si="12"/>
        <v>0</v>
      </c>
      <c r="E65" s="76">
        <f t="shared" si="12"/>
        <v>0</v>
      </c>
      <c r="F65" s="76">
        <f t="shared" si="12"/>
        <v>0</v>
      </c>
      <c r="G65" s="76">
        <f t="shared" si="12"/>
        <v>0</v>
      </c>
      <c r="H65" s="76">
        <f t="shared" si="12"/>
        <v>0</v>
      </c>
      <c r="I65" s="76">
        <f t="shared" si="12"/>
        <v>0</v>
      </c>
      <c r="J65" s="43">
        <f>L9</f>
        <v>0</v>
      </c>
    </row>
    <row r="66" spans="1:10" ht="12.75" hidden="1" customHeight="1" outlineLevel="1">
      <c r="A66" s="65" t="str">
        <f>"      "&amp;Labels!C80</f>
        <v xml:space="preserve">      Total</v>
      </c>
      <c r="B66" s="78">
        <f t="shared" ref="B66:I66" si="13">B63</f>
        <v>0</v>
      </c>
      <c r="C66" s="78">
        <f t="shared" si="13"/>
        <v>0</v>
      </c>
      <c r="D66" s="78">
        <f t="shared" si="13"/>
        <v>0</v>
      </c>
      <c r="E66" s="78">
        <f t="shared" si="13"/>
        <v>0</v>
      </c>
      <c r="F66" s="78">
        <f t="shared" si="13"/>
        <v>0</v>
      </c>
      <c r="G66" s="78">
        <f t="shared" si="13"/>
        <v>0</v>
      </c>
      <c r="H66" s="78">
        <f t="shared" si="13"/>
        <v>0</v>
      </c>
      <c r="I66" s="78">
        <f t="shared" si="13"/>
        <v>0</v>
      </c>
      <c r="J66" s="45">
        <f>L10</f>
        <v>0</v>
      </c>
    </row>
    <row r="67" spans="1:10" ht="12.75" hidden="1" customHeight="1" outlineLevel="1">
      <c r="A67" s="167" t="str">
        <f>"Time line is for program events, not sales orders"</f>
        <v>Time line is for program events, not sales orders</v>
      </c>
      <c r="B67" s="167"/>
      <c r="C67" s="167"/>
      <c r="D67" s="167"/>
      <c r="E67" s="167"/>
      <c r="F67" s="167"/>
      <c r="G67" s="167"/>
      <c r="H67" s="167"/>
    </row>
    <row r="68" spans="1:10" ht="12.75" hidden="1" customHeight="1" outlineLevel="1"/>
    <row r="69" spans="1:10" ht="12.75" hidden="1" customHeight="1" outlineLevel="1" collapsed="1"/>
    <row r="70" spans="1:10" ht="12.75" customHeight="1" collapsed="1"/>
  </sheetData>
  <mergeCells count="7">
    <mergeCell ref="A67:H67"/>
    <mergeCell ref="A1:F1"/>
    <mergeCell ref="A2:F2"/>
    <mergeCell ref="A3:F3"/>
    <mergeCell ref="A4:F4"/>
    <mergeCell ref="A13:D13"/>
    <mergeCell ref="A20:H20"/>
  </mergeCells>
  <pageMargins left="0.25" right="0.25" top="0.5" bottom="0.5" header="0.5" footer="0.5"/>
  <pageSetup paperSize="9" fitToHeight="32767" orientation="landscape" horizontalDpi="0" verticalDpi="0" copies="0"/>
  <headerFooter alignWithMargins="0"/>
  <legacyDrawing r:id="rId1"/>
</worksheet>
</file>

<file path=xl/worksheets/sheet6.xml><?xml version="1.0" encoding="utf-8"?>
<worksheet xmlns="http://schemas.openxmlformats.org/spreadsheetml/2006/main" xmlns:r="http://schemas.openxmlformats.org/officeDocument/2006/relationships">
  <sheetPr>
    <outlinePr summaryBelow="0" summaryRight="0"/>
    <pageSetUpPr fitToPage="1"/>
  </sheetPr>
  <dimension ref="A1:L68"/>
  <sheetViews>
    <sheetView zoomScaleNormal="100" workbookViewId="0">
      <selection sqref="A1:F1"/>
    </sheetView>
  </sheetViews>
  <sheetFormatPr defaultRowHeight="12.75" customHeight="1" outlineLevelRow="1"/>
  <cols>
    <col min="1" max="1" width="18.5703125" customWidth="1"/>
    <col min="2" max="2" width="12.42578125" customWidth="1"/>
    <col min="3" max="3" width="17.140625" customWidth="1"/>
    <col min="4" max="8" width="12.42578125" customWidth="1"/>
    <col min="9" max="9" width="15.42578125" customWidth="1"/>
    <col min="10" max="10" width="12.42578125" customWidth="1"/>
    <col min="11" max="11" width="18.5703125" customWidth="1"/>
    <col min="1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"Sales Programs"</f>
        <v>Sales Programs</v>
      </c>
      <c r="B3" s="169"/>
      <c r="C3" s="169"/>
      <c r="D3" s="169"/>
      <c r="E3" s="169"/>
      <c r="F3" s="169"/>
    </row>
    <row r="4" spans="1:12" ht="12.75" customHeight="1">
      <c r="A4" s="169" t="str">
        <f>""</f>
        <v/>
      </c>
      <c r="B4" s="169"/>
      <c r="C4" s="169"/>
      <c r="D4" s="169"/>
      <c r="E4" s="169"/>
      <c r="F4" s="169"/>
    </row>
    <row r="5" spans="1:12" ht="12.75" customHeight="1">
      <c r="A5" s="2" t="str">
        <f>"Summary"</f>
        <v>Summary</v>
      </c>
    </row>
    <row r="6" spans="1:12" ht="12.75" customHeight="1">
      <c r="A6" s="52" t="str">
        <f>Labels!B64</f>
        <v>Program Weight</v>
      </c>
      <c r="B6" s="67"/>
      <c r="C6" s="52" t="str">
        <f>Labels!B62</f>
        <v>Program Life (Days)</v>
      </c>
      <c r="D6" s="54"/>
      <c r="E6" s="52" t="str">
        <f>Labels!B61</f>
        <v>Fixed Exp</v>
      </c>
      <c r="F6" s="41"/>
      <c r="G6" s="52" t="str">
        <f>Labels!B63</f>
        <v>Var Exp</v>
      </c>
      <c r="H6" s="41"/>
      <c r="I6" s="52" t="str">
        <f>Labels!B58</f>
        <v>Program Expense</v>
      </c>
      <c r="J6" s="41"/>
      <c r="K6" s="52" t="str">
        <f>Labels!B59</f>
        <v>Pgm Expense Accrual</v>
      </c>
      <c r="L6" s="41"/>
    </row>
    <row r="7" spans="1:12" ht="12.75" customHeight="1">
      <c r="A7" s="55" t="str">
        <f>"   "&amp;Labels!B107</f>
        <v xml:space="preserve">   Seminars</v>
      </c>
      <c r="B7" s="69">
        <f>Inputs!D26</f>
        <v>1</v>
      </c>
      <c r="C7" s="55" t="str">
        <f>"   "&amp;Labels!B107</f>
        <v xml:space="preserve">   Seminars</v>
      </c>
      <c r="D7" s="57">
        <f>Inputs!D29</f>
        <v>90</v>
      </c>
      <c r="E7" s="55" t="str">
        <f>"   "&amp;Labels!B107</f>
        <v xml:space="preserve">   Seminars</v>
      </c>
      <c r="F7" s="43">
        <f>Inputs!H26</f>
        <v>0</v>
      </c>
      <c r="G7" s="55" t="str">
        <f>"   "&amp;Labels!B107</f>
        <v xml:space="preserve">   Seminars</v>
      </c>
      <c r="H7" s="43">
        <f>Inputs!H29</f>
        <v>0</v>
      </c>
      <c r="I7" s="55" t="str">
        <f>"   "&amp;Labels!B107</f>
        <v xml:space="preserve">   Seminars</v>
      </c>
      <c r="J7" s="43">
        <f>SUM(B15:I15)</f>
        <v>0</v>
      </c>
      <c r="K7" s="55" t="str">
        <f>"   "&amp;Labels!B107</f>
        <v xml:space="preserve">   Seminars</v>
      </c>
      <c r="L7" s="43">
        <f>SUM(B62:I62)</f>
        <v>0</v>
      </c>
    </row>
    <row r="8" spans="1:12" ht="12.75" customHeight="1">
      <c r="A8" s="55" t="str">
        <f>"   "&amp;Labels!B108</f>
        <v xml:space="preserve">   Sales visits</v>
      </c>
      <c r="B8" s="69">
        <f>Inputs!D27</f>
        <v>1</v>
      </c>
      <c r="C8" s="55" t="str">
        <f>"   "&amp;Labels!B108</f>
        <v xml:space="preserve">   Sales visits</v>
      </c>
      <c r="D8" s="57">
        <f>Inputs!D30</f>
        <v>90</v>
      </c>
      <c r="E8" s="55" t="str">
        <f>"   "&amp;Labels!B108</f>
        <v xml:space="preserve">   Sales visits</v>
      </c>
      <c r="F8" s="43">
        <f>Inputs!H27</f>
        <v>0</v>
      </c>
      <c r="G8" s="55" t="str">
        <f>"   "&amp;Labels!B108</f>
        <v xml:space="preserve">   Sales visits</v>
      </c>
      <c r="H8" s="43">
        <f>Inputs!H30</f>
        <v>0</v>
      </c>
      <c r="I8" s="55" t="str">
        <f>"   "&amp;Labels!B108</f>
        <v xml:space="preserve">   Sales visits</v>
      </c>
      <c r="J8" s="43">
        <f>SUM(B16:I16)</f>
        <v>0</v>
      </c>
      <c r="K8" s="55" t="str">
        <f>"   "&amp;Labels!B108</f>
        <v xml:space="preserve">   Sales visits</v>
      </c>
      <c r="L8" s="43">
        <f>SUM(B63:I63)</f>
        <v>0</v>
      </c>
    </row>
    <row r="9" spans="1:12" ht="12.75" customHeight="1">
      <c r="A9" s="58" t="str">
        <f>"   "&amp;Labels!C106</f>
        <v xml:space="preserve">   Total</v>
      </c>
      <c r="B9" s="71">
        <f>AVERAGE(Inputs!D26:D27)</f>
        <v>1</v>
      </c>
      <c r="C9" s="58" t="str">
        <f>"   "&amp;Labels!C106</f>
        <v xml:space="preserve">   Total</v>
      </c>
      <c r="D9" s="60">
        <f>AVERAGE(Inputs!D29:D30)</f>
        <v>90</v>
      </c>
      <c r="E9" s="58" t="str">
        <f>"   "&amp;Labels!C106</f>
        <v xml:space="preserve">   Total</v>
      </c>
      <c r="F9" s="45">
        <f>SUM(Inputs!H26:H27)</f>
        <v>0</v>
      </c>
      <c r="G9" s="58" t="str">
        <f>"   "&amp;Labels!C106</f>
        <v xml:space="preserve">   Total</v>
      </c>
      <c r="H9" s="45">
        <f>AVERAGE(Inputs!H29:H30)</f>
        <v>0</v>
      </c>
      <c r="I9" s="58" t="str">
        <f>"   "&amp;Labels!C106</f>
        <v xml:space="preserve">   Total</v>
      </c>
      <c r="J9" s="45">
        <f>SUM(J7:J8)</f>
        <v>0</v>
      </c>
      <c r="K9" s="58" t="str">
        <f>"   "&amp;Labels!C106</f>
        <v xml:space="preserve">   Total</v>
      </c>
      <c r="L9" s="45">
        <f>SUM(L7:L8)</f>
        <v>0</v>
      </c>
    </row>
    <row r="11" spans="1:12" ht="12.75" customHeight="1" collapsed="1">
      <c r="A11" s="168" t="str">
        <f>"Time History of Program Expenses"</f>
        <v>Time History of Program Expenses</v>
      </c>
      <c r="B11" s="168"/>
      <c r="C11" s="168"/>
      <c r="D11" s="168"/>
    </row>
    <row r="12" spans="1:12" ht="12.75" hidden="1" customHeight="1" outlineLevel="1">
      <c r="A12" s="1" t="str">
        <f>""</f>
        <v/>
      </c>
    </row>
    <row r="13" spans="1:12" ht="12.75" hidden="1" customHeight="1" outlineLevel="1">
      <c r="B13" s="27" t="str">
        <f>Labels!B85</f>
        <v>Q 1</v>
      </c>
      <c r="C13" s="28" t="str">
        <f>Labels!B86</f>
        <v>Q 2</v>
      </c>
      <c r="D13" s="28" t="str">
        <f>Labels!B87</f>
        <v>Q 3</v>
      </c>
      <c r="E13" s="28" t="str">
        <f>Labels!B88</f>
        <v>Q 4</v>
      </c>
      <c r="F13" s="28" t="str">
        <f>Labels!B89</f>
        <v>Q 5</v>
      </c>
      <c r="G13" s="28" t="str">
        <f>Labels!B90</f>
        <v>Q 6</v>
      </c>
      <c r="H13" s="28" t="str">
        <f>Labels!B91</f>
        <v>Q 7</v>
      </c>
      <c r="I13" s="28" t="str">
        <f>Labels!B92</f>
        <v>Q 8</v>
      </c>
      <c r="J13" s="39" t="str">
        <f>Labels!C84</f>
        <v>Total</v>
      </c>
    </row>
    <row r="14" spans="1:12" ht="12.75" hidden="1" customHeight="1" outlineLevel="1">
      <c r="A14" s="52" t="str">
        <f>Labels!B58</f>
        <v>Program Expense</v>
      </c>
      <c r="B14" s="73"/>
      <c r="C14" s="73"/>
      <c r="D14" s="73"/>
      <c r="E14" s="73"/>
      <c r="F14" s="73"/>
      <c r="G14" s="73"/>
      <c r="H14" s="73"/>
      <c r="I14" s="73"/>
      <c r="J14" s="41"/>
    </row>
    <row r="15" spans="1:12" ht="12.75" hidden="1" customHeight="1" outlineLevel="1">
      <c r="A15" s="55" t="str">
        <f>"   "&amp;Labels!B107</f>
        <v xml:space="preserve">   Seminars</v>
      </c>
      <c r="B15" s="74">
        <f>'(Intermediate Computations)'!B236+'(Intermediate Computations)'!B346</f>
        <v>0</v>
      </c>
      <c r="C15" s="74">
        <f>'(Intermediate Computations)'!B248+'(Intermediate Computations)'!B358</f>
        <v>0</v>
      </c>
      <c r="D15" s="74">
        <f>'(Intermediate Computations)'!B260+'(Intermediate Computations)'!B370</f>
        <v>0</v>
      </c>
      <c r="E15" s="74">
        <f>'(Intermediate Computations)'!B272+'(Intermediate Computations)'!B382</f>
        <v>0</v>
      </c>
      <c r="F15" s="74">
        <f>'(Intermediate Computations)'!B284+'(Intermediate Computations)'!B394</f>
        <v>0</v>
      </c>
      <c r="G15" s="74">
        <f>'(Intermediate Computations)'!B296+'(Intermediate Computations)'!B406</f>
        <v>0</v>
      </c>
      <c r="H15" s="74">
        <f>'(Intermediate Computations)'!B308+'(Intermediate Computations)'!B418</f>
        <v>0</v>
      </c>
      <c r="I15" s="74">
        <f>'(Intermediate Computations)'!B320+'(Intermediate Computations)'!B430</f>
        <v>0</v>
      </c>
      <c r="J15" s="43">
        <f>J7</f>
        <v>0</v>
      </c>
    </row>
    <row r="16" spans="1:12" ht="12.75" hidden="1" customHeight="1" outlineLevel="1">
      <c r="A16" s="55" t="str">
        <f>"   "&amp;Labels!B108</f>
        <v xml:space="preserve">   Sales visits</v>
      </c>
      <c r="B16" s="74">
        <f>'(Intermediate Computations)'!C236+'(Intermediate Computations)'!C346</f>
        <v>0</v>
      </c>
      <c r="C16" s="74">
        <f>'(Intermediate Computations)'!C248+'(Intermediate Computations)'!C358</f>
        <v>0</v>
      </c>
      <c r="D16" s="74">
        <f>'(Intermediate Computations)'!C260+'(Intermediate Computations)'!C370</f>
        <v>0</v>
      </c>
      <c r="E16" s="74">
        <f>'(Intermediate Computations)'!C272+'(Intermediate Computations)'!C382</f>
        <v>0</v>
      </c>
      <c r="F16" s="74">
        <f>'(Intermediate Computations)'!C284+'(Intermediate Computations)'!C394</f>
        <v>0</v>
      </c>
      <c r="G16" s="74">
        <f>'(Intermediate Computations)'!C296+'(Intermediate Computations)'!C406</f>
        <v>0</v>
      </c>
      <c r="H16" s="74">
        <f>'(Intermediate Computations)'!C308+'(Intermediate Computations)'!C418</f>
        <v>0</v>
      </c>
      <c r="I16" s="74">
        <f>'(Intermediate Computations)'!C320+'(Intermediate Computations)'!C430</f>
        <v>0</v>
      </c>
      <c r="J16" s="43">
        <f>J8</f>
        <v>0</v>
      </c>
    </row>
    <row r="17" spans="1:10" ht="12.75" hidden="1" customHeight="1" outlineLevel="1">
      <c r="A17" s="58" t="str">
        <f>"   "&amp;Labels!C106</f>
        <v xml:space="preserve">   Total</v>
      </c>
      <c r="B17" s="75">
        <f t="shared" ref="B17:I17" si="0">SUM(B15:B16)</f>
        <v>0</v>
      </c>
      <c r="C17" s="75">
        <f t="shared" si="0"/>
        <v>0</v>
      </c>
      <c r="D17" s="75">
        <f t="shared" si="0"/>
        <v>0</v>
      </c>
      <c r="E17" s="75">
        <f t="shared" si="0"/>
        <v>0</v>
      </c>
      <c r="F17" s="75">
        <f t="shared" si="0"/>
        <v>0</v>
      </c>
      <c r="G17" s="75">
        <f t="shared" si="0"/>
        <v>0</v>
      </c>
      <c r="H17" s="75">
        <f t="shared" si="0"/>
        <v>0</v>
      </c>
      <c r="I17" s="75">
        <f t="shared" si="0"/>
        <v>0</v>
      </c>
      <c r="J17" s="45">
        <f>J9</f>
        <v>0</v>
      </c>
    </row>
    <row r="18" spans="1:10" ht="12.75" hidden="1" customHeight="1" outlineLevel="1">
      <c r="A18" s="167" t="str">
        <f>"Time line is for program events, not sales orders"</f>
        <v>Time line is for program events, not sales orders</v>
      </c>
      <c r="B18" s="167"/>
      <c r="C18" s="167"/>
      <c r="D18" s="167"/>
      <c r="E18" s="167"/>
      <c r="F18" s="167"/>
      <c r="G18" s="167"/>
      <c r="H18" s="167"/>
    </row>
    <row r="19" spans="1:10" ht="12.75" hidden="1" customHeight="1" outlineLevel="1"/>
    <row r="20" spans="1:10" ht="12.75" hidden="1" customHeight="1" outlineLevel="1">
      <c r="A20" s="52" t="str">
        <f>Labels!B59</f>
        <v>Pgm Expense Accrual</v>
      </c>
      <c r="B20" s="73"/>
      <c r="C20" s="73"/>
      <c r="D20" s="73"/>
      <c r="E20" s="73"/>
      <c r="F20" s="73"/>
      <c r="G20" s="73"/>
      <c r="H20" s="73"/>
      <c r="I20" s="73"/>
      <c r="J20" s="41"/>
    </row>
    <row r="21" spans="1:10" ht="12.75" hidden="1" customHeight="1" outlineLevel="1">
      <c r="A21" s="55" t="str">
        <f>"   "&amp;Labels!B95</f>
        <v xml:space="preserve">   Product 1</v>
      </c>
      <c r="B21" s="74"/>
      <c r="C21" s="74"/>
      <c r="D21" s="74"/>
      <c r="E21" s="74"/>
      <c r="F21" s="74"/>
      <c r="G21" s="74"/>
      <c r="H21" s="74"/>
      <c r="I21" s="74"/>
      <c r="J21" s="43"/>
    </row>
    <row r="22" spans="1:10" ht="12.75" hidden="1" customHeight="1" outlineLevel="1">
      <c r="A22" s="61" t="str">
        <f>"      "&amp;Labels!B107</f>
        <v xml:space="preserve">      Seminars</v>
      </c>
      <c r="B22" s="76">
        <f>(B15*1)/10+(B15*(-'GM Alloc Factors'!J34))/10</f>
        <v>0</v>
      </c>
      <c r="C22" s="76">
        <f>(C15*1)/10+(C15*(-'GM Alloc Factors'!J37))/10</f>
        <v>0</v>
      </c>
      <c r="D22" s="76">
        <f>(D15*1)/10+(D15*(-'GM Alloc Factors'!J40))/10</f>
        <v>0</v>
      </c>
      <c r="E22" s="76">
        <f>(E15*1)/10+(E15*(-'GM Alloc Factors'!J43))/10</f>
        <v>0</v>
      </c>
      <c r="F22" s="76">
        <f>(F15*1)/10+(F15*(-'GM Alloc Factors'!J46))/10</f>
        <v>0</v>
      </c>
      <c r="G22" s="76">
        <f>(G15*1)/10+(G15*(-'GM Alloc Factors'!J49))/10</f>
        <v>0</v>
      </c>
      <c r="H22" s="76">
        <f>(H15*1)/10+(H15*(-'GM Alloc Factors'!J52))/10</f>
        <v>0</v>
      </c>
      <c r="I22" s="76">
        <f>(I15*1)/10+(I15*(-'GM Alloc Factors'!J55))/10</f>
        <v>0</v>
      </c>
      <c r="J22" s="43">
        <f>SUM(B22:I22)</f>
        <v>0</v>
      </c>
    </row>
    <row r="23" spans="1:10" ht="12.75" hidden="1" customHeight="1" outlineLevel="1">
      <c r="A23" s="61" t="str">
        <f>"      "&amp;Labels!B108</f>
        <v xml:space="preserve">      Sales visits</v>
      </c>
      <c r="B23" s="76">
        <f>(B16*1)/10+(B16*(-'GM Alloc Factors'!J35))/10</f>
        <v>0</v>
      </c>
      <c r="C23" s="76">
        <f>(C16*1)/10+(C16*(-'GM Alloc Factors'!J38))/10</f>
        <v>0</v>
      </c>
      <c r="D23" s="76">
        <f>(D16*1)/10+(D16*(-'GM Alloc Factors'!J41))/10</f>
        <v>0</v>
      </c>
      <c r="E23" s="76">
        <f>(E16*1)/10+(E16*(-'GM Alloc Factors'!J44))/10</f>
        <v>0</v>
      </c>
      <c r="F23" s="76">
        <f>(F16*1)/10+(F16*(-'GM Alloc Factors'!J47))/10</f>
        <v>0</v>
      </c>
      <c r="G23" s="76">
        <f>(G16*1)/10+(G16*(-'GM Alloc Factors'!J50))/10</f>
        <v>0</v>
      </c>
      <c r="H23" s="76">
        <f>(H16*1)/10+(H16*(-'GM Alloc Factors'!J53))/10</f>
        <v>0</v>
      </c>
      <c r="I23" s="76">
        <f>(I16*1)/10+(I16*(-'GM Alloc Factors'!J56))/10</f>
        <v>0</v>
      </c>
      <c r="J23" s="43">
        <f>SUM(B23:I23)</f>
        <v>0</v>
      </c>
    </row>
    <row r="24" spans="1:10" ht="12.75" hidden="1" customHeight="1" outlineLevel="1">
      <c r="A24" s="55" t="str">
        <f>"      "&amp;Labels!C106</f>
        <v xml:space="preserve">      Total</v>
      </c>
      <c r="B24" s="74">
        <f t="shared" ref="B24:J24" si="1">SUM(B22:B23)</f>
        <v>0</v>
      </c>
      <c r="C24" s="74">
        <f t="shared" si="1"/>
        <v>0</v>
      </c>
      <c r="D24" s="74">
        <f t="shared" si="1"/>
        <v>0</v>
      </c>
      <c r="E24" s="74">
        <f t="shared" si="1"/>
        <v>0</v>
      </c>
      <c r="F24" s="74">
        <f t="shared" si="1"/>
        <v>0</v>
      </c>
      <c r="G24" s="74">
        <f t="shared" si="1"/>
        <v>0</v>
      </c>
      <c r="H24" s="74">
        <f t="shared" si="1"/>
        <v>0</v>
      </c>
      <c r="I24" s="74">
        <f t="shared" si="1"/>
        <v>0</v>
      </c>
      <c r="J24" s="43">
        <f t="shared" si="1"/>
        <v>0</v>
      </c>
    </row>
    <row r="25" spans="1:10" ht="12.75" hidden="1" customHeight="1" outlineLevel="1">
      <c r="A25" s="55" t="str">
        <f>"   "&amp;Labels!B96</f>
        <v xml:space="preserve">   Product 2</v>
      </c>
      <c r="B25" s="74"/>
      <c r="C25" s="74"/>
      <c r="D25" s="74"/>
      <c r="E25" s="74"/>
      <c r="F25" s="74"/>
      <c r="G25" s="74"/>
      <c r="H25" s="74"/>
      <c r="I25" s="74"/>
      <c r="J25" s="43"/>
    </row>
    <row r="26" spans="1:10" ht="12.75" hidden="1" customHeight="1" outlineLevel="1">
      <c r="A26" s="61" t="str">
        <f>"      "&amp;Labels!B107</f>
        <v xml:space="preserve">      Seminars</v>
      </c>
      <c r="B26" s="76">
        <f>(B15*1)/10+(B15*(-'GM Alloc Factors'!J34))/10</f>
        <v>0</v>
      </c>
      <c r="C26" s="76">
        <f>(C15*1)/10+(C15*(-'GM Alloc Factors'!J37))/10</f>
        <v>0</v>
      </c>
      <c r="D26" s="76">
        <f>(D15*1)/10+(D15*(-'GM Alloc Factors'!J40))/10</f>
        <v>0</v>
      </c>
      <c r="E26" s="76">
        <f>(E15*1)/10+(E15*(-'GM Alloc Factors'!J43))/10</f>
        <v>0</v>
      </c>
      <c r="F26" s="76">
        <f>(F15*1)/10+(F15*(-'GM Alloc Factors'!J46))/10</f>
        <v>0</v>
      </c>
      <c r="G26" s="76">
        <f>(G15*1)/10+(G15*(-'GM Alloc Factors'!J49))/10</f>
        <v>0</v>
      </c>
      <c r="H26" s="76">
        <f>(H15*1)/10+(H15*(-'GM Alloc Factors'!J52))/10</f>
        <v>0</v>
      </c>
      <c r="I26" s="76">
        <f>(I15*1)/10+(I15*(-'GM Alloc Factors'!J55))/10</f>
        <v>0</v>
      </c>
      <c r="J26" s="43">
        <f>SUM(B26:I26)</f>
        <v>0</v>
      </c>
    </row>
    <row r="27" spans="1:10" ht="12.75" hidden="1" customHeight="1" outlineLevel="1">
      <c r="A27" s="61" t="str">
        <f>"      "&amp;Labels!B108</f>
        <v xml:space="preserve">      Sales visits</v>
      </c>
      <c r="B27" s="76">
        <f>(B16*1)/10+(B16*(-'GM Alloc Factors'!J35))/10</f>
        <v>0</v>
      </c>
      <c r="C27" s="76">
        <f>(C16*1)/10+(C16*(-'GM Alloc Factors'!J38))/10</f>
        <v>0</v>
      </c>
      <c r="D27" s="76">
        <f>(D16*1)/10+(D16*(-'GM Alloc Factors'!J41))/10</f>
        <v>0</v>
      </c>
      <c r="E27" s="76">
        <f>(E16*1)/10+(E16*(-'GM Alloc Factors'!J44))/10</f>
        <v>0</v>
      </c>
      <c r="F27" s="76">
        <f>(F16*1)/10+(F16*(-'GM Alloc Factors'!J47))/10</f>
        <v>0</v>
      </c>
      <c r="G27" s="76">
        <f>(G16*1)/10+(G16*(-'GM Alloc Factors'!J50))/10</f>
        <v>0</v>
      </c>
      <c r="H27" s="76">
        <f>(H16*1)/10+(H16*(-'GM Alloc Factors'!J53))/10</f>
        <v>0</v>
      </c>
      <c r="I27" s="76">
        <f>(I16*1)/10+(I16*(-'GM Alloc Factors'!J56))/10</f>
        <v>0</v>
      </c>
      <c r="J27" s="43">
        <f>SUM(B27:I27)</f>
        <v>0</v>
      </c>
    </row>
    <row r="28" spans="1:10" ht="12.75" hidden="1" customHeight="1" outlineLevel="1">
      <c r="A28" s="55" t="str">
        <f>"      "&amp;Labels!C106</f>
        <v xml:space="preserve">      Total</v>
      </c>
      <c r="B28" s="74">
        <f t="shared" ref="B28:J28" si="2">SUM(B26:B27)</f>
        <v>0</v>
      </c>
      <c r="C28" s="74">
        <f t="shared" si="2"/>
        <v>0</v>
      </c>
      <c r="D28" s="74">
        <f t="shared" si="2"/>
        <v>0</v>
      </c>
      <c r="E28" s="74">
        <f t="shared" si="2"/>
        <v>0</v>
      </c>
      <c r="F28" s="74">
        <f t="shared" si="2"/>
        <v>0</v>
      </c>
      <c r="G28" s="74">
        <f t="shared" si="2"/>
        <v>0</v>
      </c>
      <c r="H28" s="74">
        <f t="shared" si="2"/>
        <v>0</v>
      </c>
      <c r="I28" s="74">
        <f t="shared" si="2"/>
        <v>0</v>
      </c>
      <c r="J28" s="43">
        <f t="shared" si="2"/>
        <v>0</v>
      </c>
    </row>
    <row r="29" spans="1:10" ht="12.75" hidden="1" customHeight="1" outlineLevel="1">
      <c r="A29" s="55" t="str">
        <f>"   "&amp;Labels!B97</f>
        <v xml:space="preserve">   Product 3</v>
      </c>
      <c r="B29" s="74"/>
      <c r="C29" s="74"/>
      <c r="D29" s="74"/>
      <c r="E29" s="74"/>
      <c r="F29" s="74"/>
      <c r="G29" s="74"/>
      <c r="H29" s="74"/>
      <c r="I29" s="74"/>
      <c r="J29" s="43"/>
    </row>
    <row r="30" spans="1:10" ht="12.75" hidden="1" customHeight="1" outlineLevel="1">
      <c r="A30" s="61" t="str">
        <f>"      "&amp;Labels!B107</f>
        <v xml:space="preserve">      Seminars</v>
      </c>
      <c r="B30" s="76">
        <f>(B15*1)/10+(B15*(-'GM Alloc Factors'!J34))/10</f>
        <v>0</v>
      </c>
      <c r="C30" s="76">
        <f>(C15*1)/10+(C15*(-'GM Alloc Factors'!J37))/10</f>
        <v>0</v>
      </c>
      <c r="D30" s="76">
        <f>(D15*1)/10+(D15*(-'GM Alloc Factors'!J40))/10</f>
        <v>0</v>
      </c>
      <c r="E30" s="76">
        <f>(E15*1)/10+(E15*(-'GM Alloc Factors'!J43))/10</f>
        <v>0</v>
      </c>
      <c r="F30" s="76">
        <f>(F15*1)/10+(F15*(-'GM Alloc Factors'!J46))/10</f>
        <v>0</v>
      </c>
      <c r="G30" s="76">
        <f>(G15*1)/10+(G15*(-'GM Alloc Factors'!J49))/10</f>
        <v>0</v>
      </c>
      <c r="H30" s="76">
        <f>(H15*1)/10+(H15*(-'GM Alloc Factors'!J52))/10</f>
        <v>0</v>
      </c>
      <c r="I30" s="76">
        <f>(I15*1)/10+(I15*(-'GM Alloc Factors'!J55))/10</f>
        <v>0</v>
      </c>
      <c r="J30" s="43">
        <f>SUM(B30:I30)</f>
        <v>0</v>
      </c>
    </row>
    <row r="31" spans="1:10" ht="12.75" hidden="1" customHeight="1" outlineLevel="1">
      <c r="A31" s="61" t="str">
        <f>"      "&amp;Labels!B108</f>
        <v xml:space="preserve">      Sales visits</v>
      </c>
      <c r="B31" s="76">
        <f>(B16*1)/10+(B16*(-'GM Alloc Factors'!J35))/10</f>
        <v>0</v>
      </c>
      <c r="C31" s="76">
        <f>(C16*1)/10+(C16*(-'GM Alloc Factors'!J38))/10</f>
        <v>0</v>
      </c>
      <c r="D31" s="76">
        <f>(D16*1)/10+(D16*(-'GM Alloc Factors'!J41))/10</f>
        <v>0</v>
      </c>
      <c r="E31" s="76">
        <f>(E16*1)/10+(E16*(-'GM Alloc Factors'!J44))/10</f>
        <v>0</v>
      </c>
      <c r="F31" s="76">
        <f>(F16*1)/10+(F16*(-'GM Alloc Factors'!J47))/10</f>
        <v>0</v>
      </c>
      <c r="G31" s="76">
        <f>(G16*1)/10+(G16*(-'GM Alloc Factors'!J50))/10</f>
        <v>0</v>
      </c>
      <c r="H31" s="76">
        <f>(H16*1)/10+(H16*(-'GM Alloc Factors'!J53))/10</f>
        <v>0</v>
      </c>
      <c r="I31" s="76">
        <f>(I16*1)/10+(I16*(-'GM Alloc Factors'!J56))/10</f>
        <v>0</v>
      </c>
      <c r="J31" s="43">
        <f>SUM(B31:I31)</f>
        <v>0</v>
      </c>
    </row>
    <row r="32" spans="1:10" ht="12.75" hidden="1" customHeight="1" outlineLevel="1">
      <c r="A32" s="55" t="str">
        <f>"      "&amp;Labels!C106</f>
        <v xml:space="preserve">      Total</v>
      </c>
      <c r="B32" s="74">
        <f t="shared" ref="B32:J32" si="3">SUM(B30:B31)</f>
        <v>0</v>
      </c>
      <c r="C32" s="74">
        <f t="shared" si="3"/>
        <v>0</v>
      </c>
      <c r="D32" s="74">
        <f t="shared" si="3"/>
        <v>0</v>
      </c>
      <c r="E32" s="74">
        <f t="shared" si="3"/>
        <v>0</v>
      </c>
      <c r="F32" s="74">
        <f t="shared" si="3"/>
        <v>0</v>
      </c>
      <c r="G32" s="74">
        <f t="shared" si="3"/>
        <v>0</v>
      </c>
      <c r="H32" s="74">
        <f t="shared" si="3"/>
        <v>0</v>
      </c>
      <c r="I32" s="74">
        <f t="shared" si="3"/>
        <v>0</v>
      </c>
      <c r="J32" s="43">
        <f t="shared" si="3"/>
        <v>0</v>
      </c>
    </row>
    <row r="33" spans="1:10" ht="12.75" hidden="1" customHeight="1" outlineLevel="1">
      <c r="A33" s="55" t="str">
        <f>"   "&amp;Labels!B98</f>
        <v xml:space="preserve">   Product 4</v>
      </c>
      <c r="B33" s="74"/>
      <c r="C33" s="74"/>
      <c r="D33" s="74"/>
      <c r="E33" s="74"/>
      <c r="F33" s="74"/>
      <c r="G33" s="74"/>
      <c r="H33" s="74"/>
      <c r="I33" s="74"/>
      <c r="J33" s="43"/>
    </row>
    <row r="34" spans="1:10" ht="12.75" hidden="1" customHeight="1" outlineLevel="1">
      <c r="A34" s="61" t="str">
        <f>"      "&amp;Labels!B107</f>
        <v xml:space="preserve">      Seminars</v>
      </c>
      <c r="B34" s="76">
        <f>(B15*1)/10+(B15*(-'GM Alloc Factors'!J34))/10</f>
        <v>0</v>
      </c>
      <c r="C34" s="76">
        <f>(C15*1)/10+(C15*(-'GM Alloc Factors'!J37))/10</f>
        <v>0</v>
      </c>
      <c r="D34" s="76">
        <f>(D15*1)/10+(D15*(-'GM Alloc Factors'!J40))/10</f>
        <v>0</v>
      </c>
      <c r="E34" s="76">
        <f>(E15*1)/10+(E15*(-'GM Alloc Factors'!J43))/10</f>
        <v>0</v>
      </c>
      <c r="F34" s="76">
        <f>(F15*1)/10+(F15*(-'GM Alloc Factors'!J46))/10</f>
        <v>0</v>
      </c>
      <c r="G34" s="76">
        <f>(G15*1)/10+(G15*(-'GM Alloc Factors'!J49))/10</f>
        <v>0</v>
      </c>
      <c r="H34" s="76">
        <f>(H15*1)/10+(H15*(-'GM Alloc Factors'!J52))/10</f>
        <v>0</v>
      </c>
      <c r="I34" s="76">
        <f>(I15*1)/10+(I15*(-'GM Alloc Factors'!J55))/10</f>
        <v>0</v>
      </c>
      <c r="J34" s="43">
        <f>SUM(B34:I34)</f>
        <v>0</v>
      </c>
    </row>
    <row r="35" spans="1:10" ht="12.75" hidden="1" customHeight="1" outlineLevel="1">
      <c r="A35" s="61" t="str">
        <f>"      "&amp;Labels!B108</f>
        <v xml:space="preserve">      Sales visits</v>
      </c>
      <c r="B35" s="76">
        <f>(B16*1)/10+(B16*(-'GM Alloc Factors'!J35))/10</f>
        <v>0</v>
      </c>
      <c r="C35" s="76">
        <f>(C16*1)/10+(C16*(-'GM Alloc Factors'!J38))/10</f>
        <v>0</v>
      </c>
      <c r="D35" s="76">
        <f>(D16*1)/10+(D16*(-'GM Alloc Factors'!J41))/10</f>
        <v>0</v>
      </c>
      <c r="E35" s="76">
        <f>(E16*1)/10+(E16*(-'GM Alloc Factors'!J44))/10</f>
        <v>0</v>
      </c>
      <c r="F35" s="76">
        <f>(F16*1)/10+(F16*(-'GM Alloc Factors'!J47))/10</f>
        <v>0</v>
      </c>
      <c r="G35" s="76">
        <f>(G16*1)/10+(G16*(-'GM Alloc Factors'!J50))/10</f>
        <v>0</v>
      </c>
      <c r="H35" s="76">
        <f>(H16*1)/10+(H16*(-'GM Alloc Factors'!J53))/10</f>
        <v>0</v>
      </c>
      <c r="I35" s="76">
        <f>(I16*1)/10+(I16*(-'GM Alloc Factors'!J56))/10</f>
        <v>0</v>
      </c>
      <c r="J35" s="43">
        <f>SUM(B35:I35)</f>
        <v>0</v>
      </c>
    </row>
    <row r="36" spans="1:10" ht="12.75" hidden="1" customHeight="1" outlineLevel="1">
      <c r="A36" s="55" t="str">
        <f>"      "&amp;Labels!C106</f>
        <v xml:space="preserve">      Total</v>
      </c>
      <c r="B36" s="74">
        <f t="shared" ref="B36:J36" si="4">SUM(B34:B35)</f>
        <v>0</v>
      </c>
      <c r="C36" s="74">
        <f t="shared" si="4"/>
        <v>0</v>
      </c>
      <c r="D36" s="74">
        <f t="shared" si="4"/>
        <v>0</v>
      </c>
      <c r="E36" s="74">
        <f t="shared" si="4"/>
        <v>0</v>
      </c>
      <c r="F36" s="74">
        <f t="shared" si="4"/>
        <v>0</v>
      </c>
      <c r="G36" s="74">
        <f t="shared" si="4"/>
        <v>0</v>
      </c>
      <c r="H36" s="74">
        <f t="shared" si="4"/>
        <v>0</v>
      </c>
      <c r="I36" s="74">
        <f t="shared" si="4"/>
        <v>0</v>
      </c>
      <c r="J36" s="43">
        <f t="shared" si="4"/>
        <v>0</v>
      </c>
    </row>
    <row r="37" spans="1:10" ht="12.75" hidden="1" customHeight="1" outlineLevel="1">
      <c r="A37" s="55" t="str">
        <f>"   "&amp;Labels!B99</f>
        <v xml:space="preserve">   Product 5</v>
      </c>
      <c r="B37" s="74"/>
      <c r="C37" s="74"/>
      <c r="D37" s="74"/>
      <c r="E37" s="74"/>
      <c r="F37" s="74"/>
      <c r="G37" s="74"/>
      <c r="H37" s="74"/>
      <c r="I37" s="74"/>
      <c r="J37" s="43"/>
    </row>
    <row r="38" spans="1:10" ht="12.75" hidden="1" customHeight="1" outlineLevel="1">
      <c r="A38" s="61" t="str">
        <f>"      "&amp;Labels!B107</f>
        <v xml:space="preserve">      Seminars</v>
      </c>
      <c r="B38" s="76">
        <f>(B15*1)/10+(B15*(-'GM Alloc Factors'!J34))/10</f>
        <v>0</v>
      </c>
      <c r="C38" s="76">
        <f>(C15*1)/10+(C15*(-'GM Alloc Factors'!J37))/10</f>
        <v>0</v>
      </c>
      <c r="D38" s="76">
        <f>(D15*1)/10+(D15*(-'GM Alloc Factors'!J40))/10</f>
        <v>0</v>
      </c>
      <c r="E38" s="76">
        <f>(E15*1)/10+(E15*(-'GM Alloc Factors'!J43))/10</f>
        <v>0</v>
      </c>
      <c r="F38" s="76">
        <f>(F15*1)/10+(F15*(-'GM Alloc Factors'!J46))/10</f>
        <v>0</v>
      </c>
      <c r="G38" s="76">
        <f>(G15*1)/10+(G15*(-'GM Alloc Factors'!J49))/10</f>
        <v>0</v>
      </c>
      <c r="H38" s="76">
        <f>(H15*1)/10+(H15*(-'GM Alloc Factors'!J52))/10</f>
        <v>0</v>
      </c>
      <c r="I38" s="76">
        <f>(I15*1)/10+(I15*(-'GM Alloc Factors'!J55))/10</f>
        <v>0</v>
      </c>
      <c r="J38" s="43">
        <f>SUM(B38:I38)</f>
        <v>0</v>
      </c>
    </row>
    <row r="39" spans="1:10" ht="12.75" hidden="1" customHeight="1" outlineLevel="1">
      <c r="A39" s="61" t="str">
        <f>"      "&amp;Labels!B108</f>
        <v xml:space="preserve">      Sales visits</v>
      </c>
      <c r="B39" s="76">
        <f>(B16*1)/10+(B16*(-'GM Alloc Factors'!J35))/10</f>
        <v>0</v>
      </c>
      <c r="C39" s="76">
        <f>(C16*1)/10+(C16*(-'GM Alloc Factors'!J38))/10</f>
        <v>0</v>
      </c>
      <c r="D39" s="76">
        <f>(D16*1)/10+(D16*(-'GM Alloc Factors'!J41))/10</f>
        <v>0</v>
      </c>
      <c r="E39" s="76">
        <f>(E16*1)/10+(E16*(-'GM Alloc Factors'!J44))/10</f>
        <v>0</v>
      </c>
      <c r="F39" s="76">
        <f>(F16*1)/10+(F16*(-'GM Alloc Factors'!J47))/10</f>
        <v>0</v>
      </c>
      <c r="G39" s="76">
        <f>(G16*1)/10+(G16*(-'GM Alloc Factors'!J50))/10</f>
        <v>0</v>
      </c>
      <c r="H39" s="76">
        <f>(H16*1)/10+(H16*(-'GM Alloc Factors'!J53))/10</f>
        <v>0</v>
      </c>
      <c r="I39" s="76">
        <f>(I16*1)/10+(I16*(-'GM Alloc Factors'!J56))/10</f>
        <v>0</v>
      </c>
      <c r="J39" s="43">
        <f>SUM(B39:I39)</f>
        <v>0</v>
      </c>
    </row>
    <row r="40" spans="1:10" ht="12.75" hidden="1" customHeight="1" outlineLevel="1">
      <c r="A40" s="55" t="str">
        <f>"      "&amp;Labels!C106</f>
        <v xml:space="preserve">      Total</v>
      </c>
      <c r="B40" s="74">
        <f t="shared" ref="B40:J40" si="5">SUM(B38:B39)</f>
        <v>0</v>
      </c>
      <c r="C40" s="74">
        <f t="shared" si="5"/>
        <v>0</v>
      </c>
      <c r="D40" s="74">
        <f t="shared" si="5"/>
        <v>0</v>
      </c>
      <c r="E40" s="74">
        <f t="shared" si="5"/>
        <v>0</v>
      </c>
      <c r="F40" s="74">
        <f t="shared" si="5"/>
        <v>0</v>
      </c>
      <c r="G40" s="74">
        <f t="shared" si="5"/>
        <v>0</v>
      </c>
      <c r="H40" s="74">
        <f t="shared" si="5"/>
        <v>0</v>
      </c>
      <c r="I40" s="74">
        <f t="shared" si="5"/>
        <v>0</v>
      </c>
      <c r="J40" s="43">
        <f t="shared" si="5"/>
        <v>0</v>
      </c>
    </row>
    <row r="41" spans="1:10" ht="12.75" hidden="1" customHeight="1" outlineLevel="1">
      <c r="A41" s="55" t="str">
        <f>"   "&amp;Labels!B100</f>
        <v xml:space="preserve">   Product 6</v>
      </c>
      <c r="B41" s="74"/>
      <c r="C41" s="74"/>
      <c r="D41" s="74"/>
      <c r="E41" s="74"/>
      <c r="F41" s="74"/>
      <c r="G41" s="74"/>
      <c r="H41" s="74"/>
      <c r="I41" s="74"/>
      <c r="J41" s="43"/>
    </row>
    <row r="42" spans="1:10" ht="12.75" hidden="1" customHeight="1" outlineLevel="1">
      <c r="A42" s="61" t="str">
        <f>"      "&amp;Labels!B107</f>
        <v xml:space="preserve">      Seminars</v>
      </c>
      <c r="B42" s="76">
        <f>(B15*1)/10+(B15*(-'GM Alloc Factors'!J34))/10</f>
        <v>0</v>
      </c>
      <c r="C42" s="76">
        <f>(C15*1)/10+(C15*(-'GM Alloc Factors'!J37))/10</f>
        <v>0</v>
      </c>
      <c r="D42" s="76">
        <f>(D15*1)/10+(D15*(-'GM Alloc Factors'!J40))/10</f>
        <v>0</v>
      </c>
      <c r="E42" s="76">
        <f>(E15*1)/10+(E15*(-'GM Alloc Factors'!J43))/10</f>
        <v>0</v>
      </c>
      <c r="F42" s="76">
        <f>(F15*1)/10+(F15*(-'GM Alloc Factors'!J46))/10</f>
        <v>0</v>
      </c>
      <c r="G42" s="76">
        <f>(G15*1)/10+(G15*(-'GM Alloc Factors'!J49))/10</f>
        <v>0</v>
      </c>
      <c r="H42" s="76">
        <f>(H15*1)/10+(H15*(-'GM Alloc Factors'!J52))/10</f>
        <v>0</v>
      </c>
      <c r="I42" s="76">
        <f>(I15*1)/10+(I15*(-'GM Alloc Factors'!J55))/10</f>
        <v>0</v>
      </c>
      <c r="J42" s="43">
        <f>SUM(B42:I42)</f>
        <v>0</v>
      </c>
    </row>
    <row r="43" spans="1:10" ht="12.75" hidden="1" customHeight="1" outlineLevel="1">
      <c r="A43" s="61" t="str">
        <f>"      "&amp;Labels!B108</f>
        <v xml:space="preserve">      Sales visits</v>
      </c>
      <c r="B43" s="76">
        <f>(B16*1)/10+(B16*(-'GM Alloc Factors'!J35))/10</f>
        <v>0</v>
      </c>
      <c r="C43" s="76">
        <f>(C16*1)/10+(C16*(-'GM Alloc Factors'!J38))/10</f>
        <v>0</v>
      </c>
      <c r="D43" s="76">
        <f>(D16*1)/10+(D16*(-'GM Alloc Factors'!J41))/10</f>
        <v>0</v>
      </c>
      <c r="E43" s="76">
        <f>(E16*1)/10+(E16*(-'GM Alloc Factors'!J44))/10</f>
        <v>0</v>
      </c>
      <c r="F43" s="76">
        <f>(F16*1)/10+(F16*(-'GM Alloc Factors'!J47))/10</f>
        <v>0</v>
      </c>
      <c r="G43" s="76">
        <f>(G16*1)/10+(G16*(-'GM Alloc Factors'!J50))/10</f>
        <v>0</v>
      </c>
      <c r="H43" s="76">
        <f>(H16*1)/10+(H16*(-'GM Alloc Factors'!J53))/10</f>
        <v>0</v>
      </c>
      <c r="I43" s="76">
        <f>(I16*1)/10+(I16*(-'GM Alloc Factors'!J56))/10</f>
        <v>0</v>
      </c>
      <c r="J43" s="43">
        <f>SUM(B43:I43)</f>
        <v>0</v>
      </c>
    </row>
    <row r="44" spans="1:10" ht="12.75" hidden="1" customHeight="1" outlineLevel="1">
      <c r="A44" s="55" t="str">
        <f>"      "&amp;Labels!C106</f>
        <v xml:space="preserve">      Total</v>
      </c>
      <c r="B44" s="74">
        <f t="shared" ref="B44:J44" si="6">SUM(B42:B43)</f>
        <v>0</v>
      </c>
      <c r="C44" s="74">
        <f t="shared" si="6"/>
        <v>0</v>
      </c>
      <c r="D44" s="74">
        <f t="shared" si="6"/>
        <v>0</v>
      </c>
      <c r="E44" s="74">
        <f t="shared" si="6"/>
        <v>0</v>
      </c>
      <c r="F44" s="74">
        <f t="shared" si="6"/>
        <v>0</v>
      </c>
      <c r="G44" s="74">
        <f t="shared" si="6"/>
        <v>0</v>
      </c>
      <c r="H44" s="74">
        <f t="shared" si="6"/>
        <v>0</v>
      </c>
      <c r="I44" s="74">
        <f t="shared" si="6"/>
        <v>0</v>
      </c>
      <c r="J44" s="43">
        <f t="shared" si="6"/>
        <v>0</v>
      </c>
    </row>
    <row r="45" spans="1:10" ht="12.75" hidden="1" customHeight="1" outlineLevel="1">
      <c r="A45" s="55" t="str">
        <f>"   "&amp;Labels!B101</f>
        <v xml:space="preserve">   Product 7</v>
      </c>
      <c r="B45" s="74"/>
      <c r="C45" s="74"/>
      <c r="D45" s="74"/>
      <c r="E45" s="74"/>
      <c r="F45" s="74"/>
      <c r="G45" s="74"/>
      <c r="H45" s="74"/>
      <c r="I45" s="74"/>
      <c r="J45" s="43"/>
    </row>
    <row r="46" spans="1:10" ht="12.75" hidden="1" customHeight="1" outlineLevel="1">
      <c r="A46" s="61" t="str">
        <f>"      "&amp;Labels!B107</f>
        <v xml:space="preserve">      Seminars</v>
      </c>
      <c r="B46" s="76">
        <f>(B15*1)/10+(B15*(-'GM Alloc Factors'!J34))/10</f>
        <v>0</v>
      </c>
      <c r="C46" s="76">
        <f>(C15*1)/10+(C15*(-'GM Alloc Factors'!J37))/10</f>
        <v>0</v>
      </c>
      <c r="D46" s="76">
        <f>(D15*1)/10+(D15*(-'GM Alloc Factors'!J40))/10</f>
        <v>0</v>
      </c>
      <c r="E46" s="76">
        <f>(E15*1)/10+(E15*(-'GM Alloc Factors'!J43))/10</f>
        <v>0</v>
      </c>
      <c r="F46" s="76">
        <f>(F15*1)/10+(F15*(-'GM Alloc Factors'!J46))/10</f>
        <v>0</v>
      </c>
      <c r="G46" s="76">
        <f>(G15*1)/10+(G15*(-'GM Alloc Factors'!J49))/10</f>
        <v>0</v>
      </c>
      <c r="H46" s="76">
        <f>(H15*1)/10+(H15*(-'GM Alloc Factors'!J52))/10</f>
        <v>0</v>
      </c>
      <c r="I46" s="76">
        <f>(I15*1)/10+(I15*(-'GM Alloc Factors'!J55))/10</f>
        <v>0</v>
      </c>
      <c r="J46" s="43">
        <f>SUM(B46:I46)</f>
        <v>0</v>
      </c>
    </row>
    <row r="47" spans="1:10" ht="12.75" hidden="1" customHeight="1" outlineLevel="1">
      <c r="A47" s="61" t="str">
        <f>"      "&amp;Labels!B108</f>
        <v xml:space="preserve">      Sales visits</v>
      </c>
      <c r="B47" s="76">
        <f>(B16*1)/10+(B16*(-'GM Alloc Factors'!J35))/10</f>
        <v>0</v>
      </c>
      <c r="C47" s="76">
        <f>(C16*1)/10+(C16*(-'GM Alloc Factors'!J38))/10</f>
        <v>0</v>
      </c>
      <c r="D47" s="76">
        <f>(D16*1)/10+(D16*(-'GM Alloc Factors'!J41))/10</f>
        <v>0</v>
      </c>
      <c r="E47" s="76">
        <f>(E16*1)/10+(E16*(-'GM Alloc Factors'!J44))/10</f>
        <v>0</v>
      </c>
      <c r="F47" s="76">
        <f>(F16*1)/10+(F16*(-'GM Alloc Factors'!J47))/10</f>
        <v>0</v>
      </c>
      <c r="G47" s="76">
        <f>(G16*1)/10+(G16*(-'GM Alloc Factors'!J50))/10</f>
        <v>0</v>
      </c>
      <c r="H47" s="76">
        <f>(H16*1)/10+(H16*(-'GM Alloc Factors'!J53))/10</f>
        <v>0</v>
      </c>
      <c r="I47" s="76">
        <f>(I16*1)/10+(I16*(-'GM Alloc Factors'!J56))/10</f>
        <v>0</v>
      </c>
      <c r="J47" s="43">
        <f>SUM(B47:I47)</f>
        <v>0</v>
      </c>
    </row>
    <row r="48" spans="1:10" ht="12.75" hidden="1" customHeight="1" outlineLevel="1">
      <c r="A48" s="55" t="str">
        <f>"      "&amp;Labels!C106</f>
        <v xml:space="preserve">      Total</v>
      </c>
      <c r="B48" s="74">
        <f t="shared" ref="B48:J48" si="7">SUM(B46:B47)</f>
        <v>0</v>
      </c>
      <c r="C48" s="74">
        <f t="shared" si="7"/>
        <v>0</v>
      </c>
      <c r="D48" s="74">
        <f t="shared" si="7"/>
        <v>0</v>
      </c>
      <c r="E48" s="74">
        <f t="shared" si="7"/>
        <v>0</v>
      </c>
      <c r="F48" s="74">
        <f t="shared" si="7"/>
        <v>0</v>
      </c>
      <c r="G48" s="74">
        <f t="shared" si="7"/>
        <v>0</v>
      </c>
      <c r="H48" s="74">
        <f t="shared" si="7"/>
        <v>0</v>
      </c>
      <c r="I48" s="74">
        <f t="shared" si="7"/>
        <v>0</v>
      </c>
      <c r="J48" s="43">
        <f t="shared" si="7"/>
        <v>0</v>
      </c>
    </row>
    <row r="49" spans="1:10" ht="12.75" hidden="1" customHeight="1" outlineLevel="1">
      <c r="A49" s="55" t="str">
        <f>"   "&amp;Labels!B102</f>
        <v xml:space="preserve">   Product 8</v>
      </c>
      <c r="B49" s="74"/>
      <c r="C49" s="74"/>
      <c r="D49" s="74"/>
      <c r="E49" s="74"/>
      <c r="F49" s="74"/>
      <c r="G49" s="74"/>
      <c r="H49" s="74"/>
      <c r="I49" s="74"/>
      <c r="J49" s="43"/>
    </row>
    <row r="50" spans="1:10" ht="12.75" hidden="1" customHeight="1" outlineLevel="1">
      <c r="A50" s="61" t="str">
        <f>"      "&amp;Labels!B107</f>
        <v xml:space="preserve">      Seminars</v>
      </c>
      <c r="B50" s="76">
        <f>(B15*1)/10+(B15*(-'GM Alloc Factors'!J34))/10</f>
        <v>0</v>
      </c>
      <c r="C50" s="76">
        <f>(C15*1)/10+(C15*(-'GM Alloc Factors'!J37))/10</f>
        <v>0</v>
      </c>
      <c r="D50" s="76">
        <f>(D15*1)/10+(D15*(-'GM Alloc Factors'!J40))/10</f>
        <v>0</v>
      </c>
      <c r="E50" s="76">
        <f>(E15*1)/10+(E15*(-'GM Alloc Factors'!J43))/10</f>
        <v>0</v>
      </c>
      <c r="F50" s="76">
        <f>(F15*1)/10+(F15*(-'GM Alloc Factors'!J46))/10</f>
        <v>0</v>
      </c>
      <c r="G50" s="76">
        <f>(G15*1)/10+(G15*(-'GM Alloc Factors'!J49))/10</f>
        <v>0</v>
      </c>
      <c r="H50" s="76">
        <f>(H15*1)/10+(H15*(-'GM Alloc Factors'!J52))/10</f>
        <v>0</v>
      </c>
      <c r="I50" s="76">
        <f>(I15*1)/10+(I15*(-'GM Alloc Factors'!J55))/10</f>
        <v>0</v>
      </c>
      <c r="J50" s="43">
        <f>SUM(B50:I50)</f>
        <v>0</v>
      </c>
    </row>
    <row r="51" spans="1:10" ht="12.75" hidden="1" customHeight="1" outlineLevel="1">
      <c r="A51" s="61" t="str">
        <f>"      "&amp;Labels!B108</f>
        <v xml:space="preserve">      Sales visits</v>
      </c>
      <c r="B51" s="76">
        <f>(B16*1)/10+(B16*(-'GM Alloc Factors'!J35))/10</f>
        <v>0</v>
      </c>
      <c r="C51" s="76">
        <f>(C16*1)/10+(C16*(-'GM Alloc Factors'!J38))/10</f>
        <v>0</v>
      </c>
      <c r="D51" s="76">
        <f>(D16*1)/10+(D16*(-'GM Alloc Factors'!J41))/10</f>
        <v>0</v>
      </c>
      <c r="E51" s="76">
        <f>(E16*1)/10+(E16*(-'GM Alloc Factors'!J44))/10</f>
        <v>0</v>
      </c>
      <c r="F51" s="76">
        <f>(F16*1)/10+(F16*(-'GM Alloc Factors'!J47))/10</f>
        <v>0</v>
      </c>
      <c r="G51" s="76">
        <f>(G16*1)/10+(G16*(-'GM Alloc Factors'!J50))/10</f>
        <v>0</v>
      </c>
      <c r="H51" s="76">
        <f>(H16*1)/10+(H16*(-'GM Alloc Factors'!J53))/10</f>
        <v>0</v>
      </c>
      <c r="I51" s="76">
        <f>(I16*1)/10+(I16*(-'GM Alloc Factors'!J56))/10</f>
        <v>0</v>
      </c>
      <c r="J51" s="43">
        <f>SUM(B51:I51)</f>
        <v>0</v>
      </c>
    </row>
    <row r="52" spans="1:10" ht="12.75" hidden="1" customHeight="1" outlineLevel="1">
      <c r="A52" s="55" t="str">
        <f>"      "&amp;Labels!C106</f>
        <v xml:space="preserve">      Total</v>
      </c>
      <c r="B52" s="74">
        <f t="shared" ref="B52:J52" si="8">SUM(B50:B51)</f>
        <v>0</v>
      </c>
      <c r="C52" s="74">
        <f t="shared" si="8"/>
        <v>0</v>
      </c>
      <c r="D52" s="74">
        <f t="shared" si="8"/>
        <v>0</v>
      </c>
      <c r="E52" s="74">
        <f t="shared" si="8"/>
        <v>0</v>
      </c>
      <c r="F52" s="74">
        <f t="shared" si="8"/>
        <v>0</v>
      </c>
      <c r="G52" s="74">
        <f t="shared" si="8"/>
        <v>0</v>
      </c>
      <c r="H52" s="74">
        <f t="shared" si="8"/>
        <v>0</v>
      </c>
      <c r="I52" s="74">
        <f t="shared" si="8"/>
        <v>0</v>
      </c>
      <c r="J52" s="43">
        <f t="shared" si="8"/>
        <v>0</v>
      </c>
    </row>
    <row r="53" spans="1:10" ht="12.75" hidden="1" customHeight="1" outlineLevel="1">
      <c r="A53" s="55" t="str">
        <f>"   "&amp;Labels!B103</f>
        <v xml:space="preserve">   Product 9</v>
      </c>
      <c r="B53" s="74"/>
      <c r="C53" s="74"/>
      <c r="D53" s="74"/>
      <c r="E53" s="74"/>
      <c r="F53" s="74"/>
      <c r="G53" s="74"/>
      <c r="H53" s="74"/>
      <c r="I53" s="74"/>
      <c r="J53" s="43"/>
    </row>
    <row r="54" spans="1:10" ht="12.75" hidden="1" customHeight="1" outlineLevel="1">
      <c r="A54" s="61" t="str">
        <f>"      "&amp;Labels!B107</f>
        <v xml:space="preserve">      Seminars</v>
      </c>
      <c r="B54" s="76">
        <f>(B15*1)/10+(B15*(-'GM Alloc Factors'!J34))/10</f>
        <v>0</v>
      </c>
      <c r="C54" s="76">
        <f>(C15*1)/10+(C15*(-'GM Alloc Factors'!J37))/10</f>
        <v>0</v>
      </c>
      <c r="D54" s="76">
        <f>(D15*1)/10+(D15*(-'GM Alloc Factors'!J40))/10</f>
        <v>0</v>
      </c>
      <c r="E54" s="76">
        <f>(E15*1)/10+(E15*(-'GM Alloc Factors'!J43))/10</f>
        <v>0</v>
      </c>
      <c r="F54" s="76">
        <f>(F15*1)/10+(F15*(-'GM Alloc Factors'!J46))/10</f>
        <v>0</v>
      </c>
      <c r="G54" s="76">
        <f>(G15*1)/10+(G15*(-'GM Alloc Factors'!J49))/10</f>
        <v>0</v>
      </c>
      <c r="H54" s="76">
        <f>(H15*1)/10+(H15*(-'GM Alloc Factors'!J52))/10</f>
        <v>0</v>
      </c>
      <c r="I54" s="76">
        <f>(I15*1)/10+(I15*(-'GM Alloc Factors'!J55))/10</f>
        <v>0</v>
      </c>
      <c r="J54" s="43">
        <f>SUM(B54:I54)</f>
        <v>0</v>
      </c>
    </row>
    <row r="55" spans="1:10" ht="12.75" hidden="1" customHeight="1" outlineLevel="1">
      <c r="A55" s="61" t="str">
        <f>"      "&amp;Labels!B108</f>
        <v xml:space="preserve">      Sales visits</v>
      </c>
      <c r="B55" s="76">
        <f>(B16*1)/10+(B16*(-'GM Alloc Factors'!J35))/10</f>
        <v>0</v>
      </c>
      <c r="C55" s="76">
        <f>(C16*1)/10+(C16*(-'GM Alloc Factors'!J38))/10</f>
        <v>0</v>
      </c>
      <c r="D55" s="76">
        <f>(D16*1)/10+(D16*(-'GM Alloc Factors'!J41))/10</f>
        <v>0</v>
      </c>
      <c r="E55" s="76">
        <f>(E16*1)/10+(E16*(-'GM Alloc Factors'!J44))/10</f>
        <v>0</v>
      </c>
      <c r="F55" s="76">
        <f>(F16*1)/10+(F16*(-'GM Alloc Factors'!J47))/10</f>
        <v>0</v>
      </c>
      <c r="G55" s="76">
        <f>(G16*1)/10+(G16*(-'GM Alloc Factors'!J50))/10</f>
        <v>0</v>
      </c>
      <c r="H55" s="76">
        <f>(H16*1)/10+(H16*(-'GM Alloc Factors'!J53))/10</f>
        <v>0</v>
      </c>
      <c r="I55" s="76">
        <f>(I16*1)/10+(I16*(-'GM Alloc Factors'!J56))/10</f>
        <v>0</v>
      </c>
      <c r="J55" s="43">
        <f>SUM(B55:I55)</f>
        <v>0</v>
      </c>
    </row>
    <row r="56" spans="1:10" ht="12.75" hidden="1" customHeight="1" outlineLevel="1">
      <c r="A56" s="55" t="str">
        <f>"      "&amp;Labels!C106</f>
        <v xml:space="preserve">      Total</v>
      </c>
      <c r="B56" s="74">
        <f t="shared" ref="B56:J56" si="9">SUM(B54:B55)</f>
        <v>0</v>
      </c>
      <c r="C56" s="74">
        <f t="shared" si="9"/>
        <v>0</v>
      </c>
      <c r="D56" s="74">
        <f t="shared" si="9"/>
        <v>0</v>
      </c>
      <c r="E56" s="74">
        <f t="shared" si="9"/>
        <v>0</v>
      </c>
      <c r="F56" s="74">
        <f t="shared" si="9"/>
        <v>0</v>
      </c>
      <c r="G56" s="74">
        <f t="shared" si="9"/>
        <v>0</v>
      </c>
      <c r="H56" s="74">
        <f t="shared" si="9"/>
        <v>0</v>
      </c>
      <c r="I56" s="74">
        <f t="shared" si="9"/>
        <v>0</v>
      </c>
      <c r="J56" s="43">
        <f t="shared" si="9"/>
        <v>0</v>
      </c>
    </row>
    <row r="57" spans="1:10" ht="12.75" hidden="1" customHeight="1" outlineLevel="1">
      <c r="A57" s="55" t="str">
        <f>"   "&amp;Labels!B104</f>
        <v xml:space="preserve">   Product 10</v>
      </c>
      <c r="B57" s="74"/>
      <c r="C57" s="74"/>
      <c r="D57" s="74"/>
      <c r="E57" s="74"/>
      <c r="F57" s="74"/>
      <c r="G57" s="74"/>
      <c r="H57" s="74"/>
      <c r="I57" s="74"/>
      <c r="J57" s="43"/>
    </row>
    <row r="58" spans="1:10" ht="12.75" hidden="1" customHeight="1" outlineLevel="1">
      <c r="A58" s="61" t="str">
        <f>"      "&amp;Labels!B107</f>
        <v xml:space="preserve">      Seminars</v>
      </c>
      <c r="B58" s="76">
        <f>(B15*1)/10+(B15*(-'GM Alloc Factors'!J34))/10</f>
        <v>0</v>
      </c>
      <c r="C58" s="76">
        <f>(C15*1)/10+(C15*(-'GM Alloc Factors'!J37))/10</f>
        <v>0</v>
      </c>
      <c r="D58" s="76">
        <f>(D15*1)/10+(D15*(-'GM Alloc Factors'!J40))/10</f>
        <v>0</v>
      </c>
      <c r="E58" s="76">
        <f>(E15*1)/10+(E15*(-'GM Alloc Factors'!J43))/10</f>
        <v>0</v>
      </c>
      <c r="F58" s="76">
        <f>(F15*1)/10+(F15*(-'GM Alloc Factors'!J46))/10</f>
        <v>0</v>
      </c>
      <c r="G58" s="76">
        <f>(G15*1)/10+(G15*(-'GM Alloc Factors'!J49))/10</f>
        <v>0</v>
      </c>
      <c r="H58" s="76">
        <f>(H15*1)/10+(H15*(-'GM Alloc Factors'!J52))/10</f>
        <v>0</v>
      </c>
      <c r="I58" s="76">
        <f>(I15*1)/10+(I15*(-'GM Alloc Factors'!J55))/10</f>
        <v>0</v>
      </c>
      <c r="J58" s="43">
        <f>SUM(B58:I58)</f>
        <v>0</v>
      </c>
    </row>
    <row r="59" spans="1:10" ht="12.75" hidden="1" customHeight="1" outlineLevel="1">
      <c r="A59" s="61" t="str">
        <f>"      "&amp;Labels!B108</f>
        <v xml:space="preserve">      Sales visits</v>
      </c>
      <c r="B59" s="76">
        <f>(B16*1)/10+(B16*(-'GM Alloc Factors'!J35))/10</f>
        <v>0</v>
      </c>
      <c r="C59" s="76">
        <f>(C16*1)/10+(C16*(-'GM Alloc Factors'!J38))/10</f>
        <v>0</v>
      </c>
      <c r="D59" s="76">
        <f>(D16*1)/10+(D16*(-'GM Alloc Factors'!J41))/10</f>
        <v>0</v>
      </c>
      <c r="E59" s="76">
        <f>(E16*1)/10+(E16*(-'GM Alloc Factors'!J44))/10</f>
        <v>0</v>
      </c>
      <c r="F59" s="76">
        <f>(F16*1)/10+(F16*(-'GM Alloc Factors'!J47))/10</f>
        <v>0</v>
      </c>
      <c r="G59" s="76">
        <f>(G16*1)/10+(G16*(-'GM Alloc Factors'!J50))/10</f>
        <v>0</v>
      </c>
      <c r="H59" s="76">
        <f>(H16*1)/10+(H16*(-'GM Alloc Factors'!J53))/10</f>
        <v>0</v>
      </c>
      <c r="I59" s="76">
        <f>(I16*1)/10+(I16*(-'GM Alloc Factors'!J56))/10</f>
        <v>0</v>
      </c>
      <c r="J59" s="43">
        <f>SUM(B59:I59)</f>
        <v>0</v>
      </c>
    </row>
    <row r="60" spans="1:10" ht="12.75" hidden="1" customHeight="1" outlineLevel="1">
      <c r="A60" s="55" t="str">
        <f>"      "&amp;Labels!C106</f>
        <v xml:space="preserve">      Total</v>
      </c>
      <c r="B60" s="74">
        <f t="shared" ref="B60:J60" si="10">SUM(B58:B59)</f>
        <v>0</v>
      </c>
      <c r="C60" s="74">
        <f t="shared" si="10"/>
        <v>0</v>
      </c>
      <c r="D60" s="74">
        <f t="shared" si="10"/>
        <v>0</v>
      </c>
      <c r="E60" s="74">
        <f t="shared" si="10"/>
        <v>0</v>
      </c>
      <c r="F60" s="74">
        <f t="shared" si="10"/>
        <v>0</v>
      </c>
      <c r="G60" s="74">
        <f t="shared" si="10"/>
        <v>0</v>
      </c>
      <c r="H60" s="74">
        <f t="shared" si="10"/>
        <v>0</v>
      </c>
      <c r="I60" s="74">
        <f t="shared" si="10"/>
        <v>0</v>
      </c>
      <c r="J60" s="43">
        <f t="shared" si="10"/>
        <v>0</v>
      </c>
    </row>
    <row r="61" spans="1:10" ht="12.75" hidden="1" customHeight="1" outlineLevel="1">
      <c r="A61" s="63" t="str">
        <f>"   "&amp;Labels!C94</f>
        <v xml:space="preserve">   Total</v>
      </c>
      <c r="B61" s="77">
        <f t="shared" ref="B61:I61" si="11">SUM(B24,B28,B32,B36,B40,B44,B48,B52,B56,B60)</f>
        <v>0</v>
      </c>
      <c r="C61" s="77">
        <f t="shared" si="11"/>
        <v>0</v>
      </c>
      <c r="D61" s="77">
        <f t="shared" si="11"/>
        <v>0</v>
      </c>
      <c r="E61" s="77">
        <f t="shared" si="11"/>
        <v>0</v>
      </c>
      <c r="F61" s="77">
        <f t="shared" si="11"/>
        <v>0</v>
      </c>
      <c r="G61" s="77">
        <f t="shared" si="11"/>
        <v>0</v>
      </c>
      <c r="H61" s="77">
        <f t="shared" si="11"/>
        <v>0</v>
      </c>
      <c r="I61" s="77">
        <f t="shared" si="11"/>
        <v>0</v>
      </c>
      <c r="J61" s="43">
        <f>L9</f>
        <v>0</v>
      </c>
    </row>
    <row r="62" spans="1:10" ht="12.75" hidden="1" customHeight="1" outlineLevel="1">
      <c r="A62" s="61" t="str">
        <f>"      "&amp;Labels!B107</f>
        <v xml:space="preserve">      Seminars</v>
      </c>
      <c r="B62" s="76">
        <f t="shared" ref="B62:I63" si="12">SUM(B22,B26,B30,B34,B38,B42,B46,B50,B54,B58)</f>
        <v>0</v>
      </c>
      <c r="C62" s="76">
        <f t="shared" si="12"/>
        <v>0</v>
      </c>
      <c r="D62" s="76">
        <f t="shared" si="12"/>
        <v>0</v>
      </c>
      <c r="E62" s="76">
        <f t="shared" si="12"/>
        <v>0</v>
      </c>
      <c r="F62" s="76">
        <f t="shared" si="12"/>
        <v>0</v>
      </c>
      <c r="G62" s="76">
        <f t="shared" si="12"/>
        <v>0</v>
      </c>
      <c r="H62" s="76">
        <f t="shared" si="12"/>
        <v>0</v>
      </c>
      <c r="I62" s="76">
        <f t="shared" si="12"/>
        <v>0</v>
      </c>
      <c r="J62" s="43">
        <f>L7</f>
        <v>0</v>
      </c>
    </row>
    <row r="63" spans="1:10" ht="12.75" hidden="1" customHeight="1" outlineLevel="1">
      <c r="A63" s="61" t="str">
        <f>"      "&amp;Labels!B108</f>
        <v xml:space="preserve">      Sales visits</v>
      </c>
      <c r="B63" s="76">
        <f t="shared" si="12"/>
        <v>0</v>
      </c>
      <c r="C63" s="76">
        <f t="shared" si="12"/>
        <v>0</v>
      </c>
      <c r="D63" s="76">
        <f t="shared" si="12"/>
        <v>0</v>
      </c>
      <c r="E63" s="76">
        <f t="shared" si="12"/>
        <v>0</v>
      </c>
      <c r="F63" s="76">
        <f t="shared" si="12"/>
        <v>0</v>
      </c>
      <c r="G63" s="76">
        <f t="shared" si="12"/>
        <v>0</v>
      </c>
      <c r="H63" s="76">
        <f t="shared" si="12"/>
        <v>0</v>
      </c>
      <c r="I63" s="76">
        <f t="shared" si="12"/>
        <v>0</v>
      </c>
      <c r="J63" s="43">
        <f>L8</f>
        <v>0</v>
      </c>
    </row>
    <row r="64" spans="1:10" ht="12.75" hidden="1" customHeight="1" outlineLevel="1">
      <c r="A64" s="65" t="str">
        <f>"      "&amp;Labels!C106</f>
        <v xml:space="preserve">      Total</v>
      </c>
      <c r="B64" s="78">
        <f t="shared" ref="B64:I64" si="13">B61</f>
        <v>0</v>
      </c>
      <c r="C64" s="78">
        <f t="shared" si="13"/>
        <v>0</v>
      </c>
      <c r="D64" s="78">
        <f t="shared" si="13"/>
        <v>0</v>
      </c>
      <c r="E64" s="78">
        <f t="shared" si="13"/>
        <v>0</v>
      </c>
      <c r="F64" s="78">
        <f t="shared" si="13"/>
        <v>0</v>
      </c>
      <c r="G64" s="78">
        <f t="shared" si="13"/>
        <v>0</v>
      </c>
      <c r="H64" s="78">
        <f t="shared" si="13"/>
        <v>0</v>
      </c>
      <c r="I64" s="78">
        <f t="shared" si="13"/>
        <v>0</v>
      </c>
      <c r="J64" s="45">
        <f>L9</f>
        <v>0</v>
      </c>
    </row>
    <row r="65" spans="1:8" ht="12.75" hidden="1" customHeight="1" outlineLevel="1">
      <c r="A65" s="167" t="str">
        <f>"Time line is for program events, not sales orders"</f>
        <v>Time line is for program events, not sales orders</v>
      </c>
      <c r="B65" s="167"/>
      <c r="C65" s="167"/>
      <c r="D65" s="167"/>
      <c r="E65" s="167"/>
      <c r="F65" s="167"/>
      <c r="G65" s="167"/>
      <c r="H65" s="167"/>
    </row>
    <row r="66" spans="1:8" ht="12.75" hidden="1" customHeight="1" outlineLevel="1"/>
    <row r="67" spans="1:8" ht="12.75" hidden="1" customHeight="1" outlineLevel="1" collapsed="1"/>
    <row r="68" spans="1:8" ht="12.75" customHeight="1" collapsed="1"/>
  </sheetData>
  <mergeCells count="7">
    <mergeCell ref="A65:H65"/>
    <mergeCell ref="A1:F1"/>
    <mergeCell ref="A2:F2"/>
    <mergeCell ref="A3:F3"/>
    <mergeCell ref="A4:F4"/>
    <mergeCell ref="A11:D11"/>
    <mergeCell ref="A18:H18"/>
  </mergeCells>
  <pageMargins left="0.25" right="0.25" top="0.5" bottom="0.5" header="0.5" footer="0.5"/>
  <pageSetup paperSize="9" fitToHeight="32767" orientation="landscape" horizontalDpi="0" verticalDpi="0" copies="0"/>
  <headerFooter alignWithMargins="0"/>
  <legacyDrawing r:id="rId1"/>
</worksheet>
</file>

<file path=xl/worksheets/sheet7.xml><?xml version="1.0" encoding="utf-8"?>
<worksheet xmlns="http://schemas.openxmlformats.org/spreadsheetml/2006/main" xmlns:r="http://schemas.openxmlformats.org/officeDocument/2006/relationships">
  <sheetPr>
    <outlinePr summaryBelow="0" summaryRight="0"/>
    <pageSetUpPr fitToPage="1"/>
  </sheetPr>
  <dimension ref="A1:L281"/>
  <sheetViews>
    <sheetView zoomScaleNormal="100" workbookViewId="0">
      <selection sqref="A1:F1"/>
    </sheetView>
  </sheetViews>
  <sheetFormatPr defaultRowHeight="12.75" customHeight="1" outlineLevelRow="1"/>
  <cols>
    <col min="1" max="1" width="13.7109375" customWidth="1"/>
    <col min="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"Sales Orders"</f>
        <v>Sales Orders</v>
      </c>
      <c r="B3" s="169"/>
      <c r="C3" s="169"/>
      <c r="D3" s="169"/>
      <c r="E3" s="169"/>
      <c r="F3" s="169"/>
    </row>
    <row r="4" spans="1:12" ht="12.75" customHeight="1">
      <c r="A4" s="169" t="str">
        <f>""</f>
        <v/>
      </c>
      <c r="B4" s="169"/>
      <c r="C4" s="169"/>
      <c r="D4" s="169"/>
      <c r="E4" s="169"/>
      <c r="F4" s="169"/>
    </row>
    <row r="5" spans="1:12" ht="12.75" customHeight="1">
      <c r="A5" s="2" t="str">
        <f>"Summary"</f>
        <v>Summary</v>
      </c>
    </row>
    <row r="6" spans="1:12" ht="12.75" customHeight="1">
      <c r="A6" s="1" t="str">
        <f>""</f>
        <v/>
      </c>
    </row>
    <row r="7" spans="1:12" ht="12.75" customHeight="1">
      <c r="B7" s="27" t="str">
        <f>"Q1 FY2009"</f>
        <v>Q1 FY2009</v>
      </c>
      <c r="C7" s="28" t="str">
        <f>"Q2 FY2009"</f>
        <v>Q2 FY2009</v>
      </c>
      <c r="D7" s="28" t="str">
        <f>"Q3 FY2009"</f>
        <v>Q3 FY2009</v>
      </c>
      <c r="E7" s="28" t="str">
        <f>"Q4 FY2009"</f>
        <v>Q4 FY2009</v>
      </c>
      <c r="F7" s="39" t="str">
        <f>"FY2009"</f>
        <v>FY2009</v>
      </c>
      <c r="G7" s="28" t="str">
        <f>"Q1 FY2010"</f>
        <v>Q1 FY2010</v>
      </c>
      <c r="H7" s="28" t="str">
        <f>"Q2 FY2010"</f>
        <v>Q2 FY2010</v>
      </c>
      <c r="I7" s="28" t="str">
        <f>"Q3 FY2010"</f>
        <v>Q3 FY2010</v>
      </c>
      <c r="J7" s="28" t="str">
        <f>"Q4 FY2010"</f>
        <v>Q4 FY2010</v>
      </c>
      <c r="K7" s="39" t="str">
        <f>"FY2010"</f>
        <v>FY2010</v>
      </c>
      <c r="L7" s="39" t="s">
        <v>1646</v>
      </c>
    </row>
    <row r="8" spans="1:12" ht="12.75" customHeight="1">
      <c r="A8" s="52" t="str">
        <f>Labels!B44</f>
        <v>Revenue</v>
      </c>
      <c r="B8" s="73"/>
      <c r="C8" s="73"/>
      <c r="D8" s="73"/>
      <c r="E8" s="73"/>
      <c r="F8" s="41"/>
      <c r="G8" s="73"/>
      <c r="H8" s="73"/>
      <c r="I8" s="73"/>
      <c r="J8" s="73"/>
      <c r="K8" s="41"/>
      <c r="L8" s="41"/>
    </row>
    <row r="9" spans="1:12" ht="12.75" customHeight="1">
      <c r="A9" s="55" t="str">
        <f>"   "&amp;Labels!B95</f>
        <v xml:space="preserve">   Product 1</v>
      </c>
      <c r="B9" s="74"/>
      <c r="C9" s="74"/>
      <c r="D9" s="74"/>
      <c r="E9" s="74"/>
      <c r="F9" s="43"/>
      <c r="G9" s="74"/>
      <c r="H9" s="74"/>
      <c r="I9" s="74"/>
      <c r="J9" s="74"/>
      <c r="K9" s="43"/>
      <c r="L9" s="43"/>
    </row>
    <row r="10" spans="1:12" ht="12.75" customHeight="1">
      <c r="A10" s="61" t="str">
        <f>"      "&amp;Labels!B69</f>
        <v xml:space="preserve">      Customer 1</v>
      </c>
      <c r="B10" s="76">
        <f>Inputs!D94</f>
        <v>0</v>
      </c>
      <c r="C10" s="76">
        <f>Inputs!E94</f>
        <v>0</v>
      </c>
      <c r="D10" s="76">
        <f>Inputs!F94</f>
        <v>0</v>
      </c>
      <c r="E10" s="76">
        <f>Inputs!G94</f>
        <v>0</v>
      </c>
      <c r="F10" s="43">
        <f>SUM(Inputs!D94:G94)</f>
        <v>0</v>
      </c>
      <c r="G10" s="76">
        <f>Inputs!I94</f>
        <v>0</v>
      </c>
      <c r="H10" s="76">
        <f>Inputs!J94</f>
        <v>0</v>
      </c>
      <c r="I10" s="76">
        <f>Inputs!K94</f>
        <v>0</v>
      </c>
      <c r="J10" s="76">
        <f>Inputs!L94</f>
        <v>0</v>
      </c>
      <c r="K10" s="43">
        <f>SUM(Inputs!I94:L94)</f>
        <v>0</v>
      </c>
      <c r="L10" s="43">
        <f>SUM(Inputs!D94:G94,Inputs!I94:L94)</f>
        <v>0</v>
      </c>
    </row>
    <row r="11" spans="1:12" ht="12.75" customHeight="1">
      <c r="A11" s="61" t="str">
        <f>"      "&amp;Labels!B70</f>
        <v xml:space="preserve">      Customer 2</v>
      </c>
      <c r="B11" s="76">
        <f>Inputs!D95</f>
        <v>0</v>
      </c>
      <c r="C11" s="76">
        <f>Inputs!E95</f>
        <v>0</v>
      </c>
      <c r="D11" s="76">
        <f>Inputs!F95</f>
        <v>0</v>
      </c>
      <c r="E11" s="76">
        <f>Inputs!G95</f>
        <v>0</v>
      </c>
      <c r="F11" s="43">
        <f>SUM(Inputs!D95:G95)</f>
        <v>0</v>
      </c>
      <c r="G11" s="76">
        <f>Inputs!I95</f>
        <v>0</v>
      </c>
      <c r="H11" s="76">
        <f>Inputs!J95</f>
        <v>0</v>
      </c>
      <c r="I11" s="76">
        <f>Inputs!K95</f>
        <v>0</v>
      </c>
      <c r="J11" s="76">
        <f>Inputs!L95</f>
        <v>0</v>
      </c>
      <c r="K11" s="43">
        <f>SUM(Inputs!I95:L95)</f>
        <v>0</v>
      </c>
      <c r="L11" s="43">
        <f>SUM(Inputs!D95:G95,Inputs!I95:L95)</f>
        <v>0</v>
      </c>
    </row>
    <row r="12" spans="1:12" ht="12.75" customHeight="1">
      <c r="A12" s="61" t="str">
        <f>"      "&amp;Labels!B71</f>
        <v xml:space="preserve">      Customer 3</v>
      </c>
      <c r="B12" s="76">
        <f>Inputs!D96</f>
        <v>0</v>
      </c>
      <c r="C12" s="76">
        <f>Inputs!E96</f>
        <v>0</v>
      </c>
      <c r="D12" s="76">
        <f>Inputs!F96</f>
        <v>0</v>
      </c>
      <c r="E12" s="76">
        <f>Inputs!G96</f>
        <v>0</v>
      </c>
      <c r="F12" s="43">
        <f>SUM(Inputs!D96:G96)</f>
        <v>0</v>
      </c>
      <c r="G12" s="76">
        <f>Inputs!I96</f>
        <v>0</v>
      </c>
      <c r="H12" s="76">
        <f>Inputs!J96</f>
        <v>0</v>
      </c>
      <c r="I12" s="76">
        <f>Inputs!K96</f>
        <v>0</v>
      </c>
      <c r="J12" s="76">
        <f>Inputs!L96</f>
        <v>0</v>
      </c>
      <c r="K12" s="43">
        <f>SUM(Inputs!I96:L96)</f>
        <v>0</v>
      </c>
      <c r="L12" s="43">
        <f>SUM(Inputs!D96:G96,Inputs!I96:L96)</f>
        <v>0</v>
      </c>
    </row>
    <row r="13" spans="1:12" ht="12.75" customHeight="1">
      <c r="A13" s="61" t="str">
        <f>"      "&amp;Labels!B72</f>
        <v xml:space="preserve">      Customer 4</v>
      </c>
      <c r="B13" s="76">
        <f>Inputs!D97</f>
        <v>0</v>
      </c>
      <c r="C13" s="76">
        <f>Inputs!E97</f>
        <v>0</v>
      </c>
      <c r="D13" s="76">
        <f>Inputs!F97</f>
        <v>0</v>
      </c>
      <c r="E13" s="76">
        <f>Inputs!G97</f>
        <v>0</v>
      </c>
      <c r="F13" s="43">
        <f>SUM(Inputs!D97:G97)</f>
        <v>0</v>
      </c>
      <c r="G13" s="76">
        <f>Inputs!I97</f>
        <v>0</v>
      </c>
      <c r="H13" s="76">
        <f>Inputs!J97</f>
        <v>0</v>
      </c>
      <c r="I13" s="76">
        <f>Inputs!K97</f>
        <v>0</v>
      </c>
      <c r="J13" s="76">
        <f>Inputs!L97</f>
        <v>0</v>
      </c>
      <c r="K13" s="43">
        <f>SUM(Inputs!I97:L97)</f>
        <v>0</v>
      </c>
      <c r="L13" s="43">
        <f>SUM(Inputs!D97:G97,Inputs!I97:L97)</f>
        <v>0</v>
      </c>
    </row>
    <row r="14" spans="1:12" ht="12.75" customHeight="1">
      <c r="A14" s="61" t="str">
        <f>"      "&amp;Labels!B73</f>
        <v xml:space="preserve">      Customer 5</v>
      </c>
      <c r="B14" s="76">
        <f>Inputs!D98</f>
        <v>0</v>
      </c>
      <c r="C14" s="76">
        <f>Inputs!E98</f>
        <v>0</v>
      </c>
      <c r="D14" s="76">
        <f>Inputs!F98</f>
        <v>0</v>
      </c>
      <c r="E14" s="76">
        <f>Inputs!G98</f>
        <v>0</v>
      </c>
      <c r="F14" s="43">
        <f>SUM(Inputs!D98:G98)</f>
        <v>0</v>
      </c>
      <c r="G14" s="76">
        <f>Inputs!I98</f>
        <v>0</v>
      </c>
      <c r="H14" s="76">
        <f>Inputs!J98</f>
        <v>0</v>
      </c>
      <c r="I14" s="76">
        <f>Inputs!K98</f>
        <v>0</v>
      </c>
      <c r="J14" s="76">
        <f>Inputs!L98</f>
        <v>0</v>
      </c>
      <c r="K14" s="43">
        <f>SUM(Inputs!I98:L98)</f>
        <v>0</v>
      </c>
      <c r="L14" s="43">
        <f>SUM(Inputs!D98:G98,Inputs!I98:L98)</f>
        <v>0</v>
      </c>
    </row>
    <row r="15" spans="1:12" ht="12.75" customHeight="1">
      <c r="A15" s="61" t="str">
        <f>"      "&amp;Labels!B74</f>
        <v xml:space="preserve">      Customer 6</v>
      </c>
      <c r="B15" s="76">
        <f>Inputs!D99</f>
        <v>0</v>
      </c>
      <c r="C15" s="76">
        <f>Inputs!E99</f>
        <v>0</v>
      </c>
      <c r="D15" s="76">
        <f>Inputs!F99</f>
        <v>0</v>
      </c>
      <c r="E15" s="76">
        <f>Inputs!G99</f>
        <v>0</v>
      </c>
      <c r="F15" s="43">
        <f>SUM(Inputs!D99:G99)</f>
        <v>0</v>
      </c>
      <c r="G15" s="76">
        <f>Inputs!I99</f>
        <v>0</v>
      </c>
      <c r="H15" s="76">
        <f>Inputs!J99</f>
        <v>0</v>
      </c>
      <c r="I15" s="76">
        <f>Inputs!K99</f>
        <v>0</v>
      </c>
      <c r="J15" s="76">
        <f>Inputs!L99</f>
        <v>0</v>
      </c>
      <c r="K15" s="43">
        <f>SUM(Inputs!I99:L99)</f>
        <v>0</v>
      </c>
      <c r="L15" s="43">
        <f>SUM(Inputs!D99:G99,Inputs!I99:L99)</f>
        <v>0</v>
      </c>
    </row>
    <row r="16" spans="1:12" ht="12.75" customHeight="1">
      <c r="A16" s="61" t="str">
        <f>"      "&amp;Labels!B75</f>
        <v xml:space="preserve">      Customer 7</v>
      </c>
      <c r="B16" s="76">
        <f>Inputs!D100</f>
        <v>0</v>
      </c>
      <c r="C16" s="76">
        <f>Inputs!E100</f>
        <v>0</v>
      </c>
      <c r="D16" s="76">
        <f>Inputs!F100</f>
        <v>0</v>
      </c>
      <c r="E16" s="76">
        <f>Inputs!G100</f>
        <v>0</v>
      </c>
      <c r="F16" s="43">
        <f>SUM(Inputs!D100:G100)</f>
        <v>0</v>
      </c>
      <c r="G16" s="76">
        <f>Inputs!I100</f>
        <v>0</v>
      </c>
      <c r="H16" s="76">
        <f>Inputs!J100</f>
        <v>0</v>
      </c>
      <c r="I16" s="76">
        <f>Inputs!K100</f>
        <v>0</v>
      </c>
      <c r="J16" s="76">
        <f>Inputs!L100</f>
        <v>0</v>
      </c>
      <c r="K16" s="43">
        <f>SUM(Inputs!I100:L100)</f>
        <v>0</v>
      </c>
      <c r="L16" s="43">
        <f>SUM(Inputs!D100:G100,Inputs!I100:L100)</f>
        <v>0</v>
      </c>
    </row>
    <row r="17" spans="1:12" ht="12.75" customHeight="1">
      <c r="A17" s="61" t="str">
        <f>"      "&amp;Labels!B76</f>
        <v xml:space="preserve">      Customer 8</v>
      </c>
      <c r="B17" s="76">
        <f>Inputs!D101</f>
        <v>0</v>
      </c>
      <c r="C17" s="76">
        <f>Inputs!E101</f>
        <v>0</v>
      </c>
      <c r="D17" s="76">
        <f>Inputs!F101</f>
        <v>0</v>
      </c>
      <c r="E17" s="76">
        <f>Inputs!G101</f>
        <v>0</v>
      </c>
      <c r="F17" s="43">
        <f>SUM(Inputs!D101:G101)</f>
        <v>0</v>
      </c>
      <c r="G17" s="76">
        <f>Inputs!I101</f>
        <v>0</v>
      </c>
      <c r="H17" s="76">
        <f>Inputs!J101</f>
        <v>0</v>
      </c>
      <c r="I17" s="76">
        <f>Inputs!K101</f>
        <v>0</v>
      </c>
      <c r="J17" s="76">
        <f>Inputs!L101</f>
        <v>0</v>
      </c>
      <c r="K17" s="43">
        <f>SUM(Inputs!I101:L101)</f>
        <v>0</v>
      </c>
      <c r="L17" s="43">
        <f>SUM(Inputs!D101:G101,Inputs!I101:L101)</f>
        <v>0</v>
      </c>
    </row>
    <row r="18" spans="1:12" ht="12.75" customHeight="1">
      <c r="A18" s="61" t="str">
        <f>"      "&amp;Labels!B77</f>
        <v xml:space="preserve">      Customer 9</v>
      </c>
      <c r="B18" s="76">
        <f>Inputs!D102</f>
        <v>0</v>
      </c>
      <c r="C18" s="76">
        <f>Inputs!E102</f>
        <v>0</v>
      </c>
      <c r="D18" s="76">
        <f>Inputs!F102</f>
        <v>0</v>
      </c>
      <c r="E18" s="76">
        <f>Inputs!G102</f>
        <v>0</v>
      </c>
      <c r="F18" s="43">
        <f>SUM(Inputs!D102:G102)</f>
        <v>0</v>
      </c>
      <c r="G18" s="76">
        <f>Inputs!I102</f>
        <v>0</v>
      </c>
      <c r="H18" s="76">
        <f>Inputs!J102</f>
        <v>0</v>
      </c>
      <c r="I18" s="76">
        <f>Inputs!K102</f>
        <v>0</v>
      </c>
      <c r="J18" s="76">
        <f>Inputs!L102</f>
        <v>0</v>
      </c>
      <c r="K18" s="43">
        <f>SUM(Inputs!I102:L102)</f>
        <v>0</v>
      </c>
      <c r="L18" s="43">
        <f>SUM(Inputs!D102:G102,Inputs!I102:L102)</f>
        <v>0</v>
      </c>
    </row>
    <row r="19" spans="1:12" ht="12.75" customHeight="1">
      <c r="A19" s="61" t="str">
        <f>"      "&amp;Labels!B78</f>
        <v xml:space="preserve">      Customer 10</v>
      </c>
      <c r="B19" s="76">
        <f>Inputs!D103</f>
        <v>0</v>
      </c>
      <c r="C19" s="76">
        <f>Inputs!E103</f>
        <v>0</v>
      </c>
      <c r="D19" s="76">
        <f>Inputs!F103</f>
        <v>0</v>
      </c>
      <c r="E19" s="76">
        <f>Inputs!G103</f>
        <v>0</v>
      </c>
      <c r="F19" s="43">
        <f>SUM(Inputs!D103:G103)</f>
        <v>0</v>
      </c>
      <c r="G19" s="76">
        <f>Inputs!I103</f>
        <v>0</v>
      </c>
      <c r="H19" s="76">
        <f>Inputs!J103</f>
        <v>0</v>
      </c>
      <c r="I19" s="76">
        <f>Inputs!K103</f>
        <v>0</v>
      </c>
      <c r="J19" s="76">
        <f>Inputs!L103</f>
        <v>0</v>
      </c>
      <c r="K19" s="43">
        <f>SUM(Inputs!I103:L103)</f>
        <v>0</v>
      </c>
      <c r="L19" s="43">
        <f>SUM(Inputs!D103:G103,Inputs!I103:L103)</f>
        <v>0</v>
      </c>
    </row>
    <row r="20" spans="1:12" ht="12.75" customHeight="1">
      <c r="A20" s="55" t="str">
        <f>"      "&amp;Labels!C68</f>
        <v xml:space="preserve">      Total</v>
      </c>
      <c r="B20" s="74">
        <f>SUM(Inputs!D94:D103)</f>
        <v>0</v>
      </c>
      <c r="C20" s="74">
        <f>SUM(Inputs!E94:E103)</f>
        <v>0</v>
      </c>
      <c r="D20" s="74">
        <f>SUM(Inputs!F94:F103)</f>
        <v>0</v>
      </c>
      <c r="E20" s="74">
        <f>SUM(Inputs!G94:G103)</f>
        <v>0</v>
      </c>
      <c r="F20" s="43">
        <f>SUM(B20:E20)</f>
        <v>0</v>
      </c>
      <c r="G20" s="74">
        <f>SUM(Inputs!I94:I103)</f>
        <v>0</v>
      </c>
      <c r="H20" s="74">
        <f>SUM(Inputs!J94:J103)</f>
        <v>0</v>
      </c>
      <c r="I20" s="74">
        <f>SUM(Inputs!K94:K103)</f>
        <v>0</v>
      </c>
      <c r="J20" s="74">
        <f>SUM(Inputs!L94:L103)</f>
        <v>0</v>
      </c>
      <c r="K20" s="43">
        <f>SUM(G20:J20)</f>
        <v>0</v>
      </c>
      <c r="L20" s="43">
        <f>SUM(B20:E20,G20:J20)</f>
        <v>0</v>
      </c>
    </row>
    <row r="21" spans="1:12" ht="12.75" customHeight="1">
      <c r="A21" s="55" t="str">
        <f>"   "&amp;Labels!B96</f>
        <v xml:space="preserve">   Product 2</v>
      </c>
      <c r="B21" s="74"/>
      <c r="C21" s="74"/>
      <c r="D21" s="74"/>
      <c r="E21" s="74"/>
      <c r="F21" s="43"/>
      <c r="G21" s="74"/>
      <c r="H21" s="74"/>
      <c r="I21" s="74"/>
      <c r="J21" s="74"/>
      <c r="K21" s="43"/>
      <c r="L21" s="43"/>
    </row>
    <row r="22" spans="1:12" ht="12.75" customHeight="1">
      <c r="A22" s="61" t="str">
        <f>"      "&amp;Labels!B69</f>
        <v xml:space="preserve">      Customer 1</v>
      </c>
      <c r="B22" s="76">
        <f>Inputs!D104</f>
        <v>0</v>
      </c>
      <c r="C22" s="76">
        <f>Inputs!E104</f>
        <v>0</v>
      </c>
      <c r="D22" s="76">
        <f>Inputs!F104</f>
        <v>0</v>
      </c>
      <c r="E22" s="76">
        <f>Inputs!G104</f>
        <v>0</v>
      </c>
      <c r="F22" s="43">
        <f>SUM(Inputs!D104:G104)</f>
        <v>0</v>
      </c>
      <c r="G22" s="76">
        <f>Inputs!I104</f>
        <v>0</v>
      </c>
      <c r="H22" s="76">
        <f>Inputs!J104</f>
        <v>0</v>
      </c>
      <c r="I22" s="76">
        <f>Inputs!K104</f>
        <v>0</v>
      </c>
      <c r="J22" s="76">
        <f>Inputs!L104</f>
        <v>0</v>
      </c>
      <c r="K22" s="43">
        <f>SUM(Inputs!I104:L104)</f>
        <v>0</v>
      </c>
      <c r="L22" s="43">
        <f>SUM(Inputs!D104:G104,Inputs!I104:L104)</f>
        <v>0</v>
      </c>
    </row>
    <row r="23" spans="1:12" ht="12.75" customHeight="1">
      <c r="A23" s="61" t="str">
        <f>"      "&amp;Labels!B70</f>
        <v xml:space="preserve">      Customer 2</v>
      </c>
      <c r="B23" s="76">
        <f>Inputs!D105</f>
        <v>0</v>
      </c>
      <c r="C23" s="76">
        <f>Inputs!E105</f>
        <v>0</v>
      </c>
      <c r="D23" s="76">
        <f>Inputs!F105</f>
        <v>0</v>
      </c>
      <c r="E23" s="76">
        <f>Inputs!G105</f>
        <v>0</v>
      </c>
      <c r="F23" s="43">
        <f>SUM(Inputs!D105:G105)</f>
        <v>0</v>
      </c>
      <c r="G23" s="76">
        <f>Inputs!I105</f>
        <v>0</v>
      </c>
      <c r="H23" s="76">
        <f>Inputs!J105</f>
        <v>0</v>
      </c>
      <c r="I23" s="76">
        <f>Inputs!K105</f>
        <v>0</v>
      </c>
      <c r="J23" s="76">
        <f>Inputs!L105</f>
        <v>0</v>
      </c>
      <c r="K23" s="43">
        <f>SUM(Inputs!I105:L105)</f>
        <v>0</v>
      </c>
      <c r="L23" s="43">
        <f>SUM(Inputs!D105:G105,Inputs!I105:L105)</f>
        <v>0</v>
      </c>
    </row>
    <row r="24" spans="1:12" ht="12.75" customHeight="1">
      <c r="A24" s="61" t="str">
        <f>"      "&amp;Labels!B71</f>
        <v xml:space="preserve">      Customer 3</v>
      </c>
      <c r="B24" s="76">
        <f>Inputs!D106</f>
        <v>0</v>
      </c>
      <c r="C24" s="76">
        <f>Inputs!E106</f>
        <v>0</v>
      </c>
      <c r="D24" s="76">
        <f>Inputs!F106</f>
        <v>0</v>
      </c>
      <c r="E24" s="76">
        <f>Inputs!G106</f>
        <v>0</v>
      </c>
      <c r="F24" s="43">
        <f>SUM(Inputs!D106:G106)</f>
        <v>0</v>
      </c>
      <c r="G24" s="76">
        <f>Inputs!I106</f>
        <v>0</v>
      </c>
      <c r="H24" s="76">
        <f>Inputs!J106</f>
        <v>0</v>
      </c>
      <c r="I24" s="76">
        <f>Inputs!K106</f>
        <v>0</v>
      </c>
      <c r="J24" s="76">
        <f>Inputs!L106</f>
        <v>0</v>
      </c>
      <c r="K24" s="43">
        <f>SUM(Inputs!I106:L106)</f>
        <v>0</v>
      </c>
      <c r="L24" s="43">
        <f>SUM(Inputs!D106:G106,Inputs!I106:L106)</f>
        <v>0</v>
      </c>
    </row>
    <row r="25" spans="1:12" ht="12.75" customHeight="1">
      <c r="A25" s="61" t="str">
        <f>"      "&amp;Labels!B72</f>
        <v xml:space="preserve">      Customer 4</v>
      </c>
      <c r="B25" s="76">
        <f>Inputs!D107</f>
        <v>0</v>
      </c>
      <c r="C25" s="76">
        <f>Inputs!E107</f>
        <v>0</v>
      </c>
      <c r="D25" s="76">
        <f>Inputs!F107</f>
        <v>0</v>
      </c>
      <c r="E25" s="76">
        <f>Inputs!G107</f>
        <v>0</v>
      </c>
      <c r="F25" s="43">
        <f>SUM(Inputs!D107:G107)</f>
        <v>0</v>
      </c>
      <c r="G25" s="76">
        <f>Inputs!I107</f>
        <v>0</v>
      </c>
      <c r="H25" s="76">
        <f>Inputs!J107</f>
        <v>0</v>
      </c>
      <c r="I25" s="76">
        <f>Inputs!K107</f>
        <v>0</v>
      </c>
      <c r="J25" s="76">
        <f>Inputs!L107</f>
        <v>0</v>
      </c>
      <c r="K25" s="43">
        <f>SUM(Inputs!I107:L107)</f>
        <v>0</v>
      </c>
      <c r="L25" s="43">
        <f>SUM(Inputs!D107:G107,Inputs!I107:L107)</f>
        <v>0</v>
      </c>
    </row>
    <row r="26" spans="1:12" ht="12.75" customHeight="1">
      <c r="A26" s="61" t="str">
        <f>"      "&amp;Labels!B73</f>
        <v xml:space="preserve">      Customer 5</v>
      </c>
      <c r="B26" s="76">
        <f>Inputs!D108</f>
        <v>0</v>
      </c>
      <c r="C26" s="76">
        <f>Inputs!E108</f>
        <v>0</v>
      </c>
      <c r="D26" s="76">
        <f>Inputs!F108</f>
        <v>0</v>
      </c>
      <c r="E26" s="76">
        <f>Inputs!G108</f>
        <v>0</v>
      </c>
      <c r="F26" s="43">
        <f>SUM(Inputs!D108:G108)</f>
        <v>0</v>
      </c>
      <c r="G26" s="76">
        <f>Inputs!I108</f>
        <v>0</v>
      </c>
      <c r="H26" s="76">
        <f>Inputs!J108</f>
        <v>0</v>
      </c>
      <c r="I26" s="76">
        <f>Inputs!K108</f>
        <v>0</v>
      </c>
      <c r="J26" s="76">
        <f>Inputs!L108</f>
        <v>0</v>
      </c>
      <c r="K26" s="43">
        <f>SUM(Inputs!I108:L108)</f>
        <v>0</v>
      </c>
      <c r="L26" s="43">
        <f>SUM(Inputs!D108:G108,Inputs!I108:L108)</f>
        <v>0</v>
      </c>
    </row>
    <row r="27" spans="1:12" ht="12.75" customHeight="1">
      <c r="A27" s="61" t="str">
        <f>"      "&amp;Labels!B74</f>
        <v xml:space="preserve">      Customer 6</v>
      </c>
      <c r="B27" s="76">
        <f>Inputs!D109</f>
        <v>0</v>
      </c>
      <c r="C27" s="76">
        <f>Inputs!E109</f>
        <v>0</v>
      </c>
      <c r="D27" s="76">
        <f>Inputs!F109</f>
        <v>0</v>
      </c>
      <c r="E27" s="76">
        <f>Inputs!G109</f>
        <v>0</v>
      </c>
      <c r="F27" s="43">
        <f>SUM(Inputs!D109:G109)</f>
        <v>0</v>
      </c>
      <c r="G27" s="76">
        <f>Inputs!I109</f>
        <v>0</v>
      </c>
      <c r="H27" s="76">
        <f>Inputs!J109</f>
        <v>0</v>
      </c>
      <c r="I27" s="76">
        <f>Inputs!K109</f>
        <v>0</v>
      </c>
      <c r="J27" s="76">
        <f>Inputs!L109</f>
        <v>0</v>
      </c>
      <c r="K27" s="43">
        <f>SUM(Inputs!I109:L109)</f>
        <v>0</v>
      </c>
      <c r="L27" s="43">
        <f>SUM(Inputs!D109:G109,Inputs!I109:L109)</f>
        <v>0</v>
      </c>
    </row>
    <row r="28" spans="1:12" ht="12.75" customHeight="1">
      <c r="A28" s="61" t="str">
        <f>"      "&amp;Labels!B75</f>
        <v xml:space="preserve">      Customer 7</v>
      </c>
      <c r="B28" s="76">
        <f>Inputs!D110</f>
        <v>0</v>
      </c>
      <c r="C28" s="76">
        <f>Inputs!E110</f>
        <v>0</v>
      </c>
      <c r="D28" s="76">
        <f>Inputs!F110</f>
        <v>0</v>
      </c>
      <c r="E28" s="76">
        <f>Inputs!G110</f>
        <v>0</v>
      </c>
      <c r="F28" s="43">
        <f>SUM(Inputs!D110:G110)</f>
        <v>0</v>
      </c>
      <c r="G28" s="76">
        <f>Inputs!I110</f>
        <v>0</v>
      </c>
      <c r="H28" s="76">
        <f>Inputs!J110</f>
        <v>0</v>
      </c>
      <c r="I28" s="76">
        <f>Inputs!K110</f>
        <v>0</v>
      </c>
      <c r="J28" s="76">
        <f>Inputs!L110</f>
        <v>0</v>
      </c>
      <c r="K28" s="43">
        <f>SUM(Inputs!I110:L110)</f>
        <v>0</v>
      </c>
      <c r="L28" s="43">
        <f>SUM(Inputs!D110:G110,Inputs!I110:L110)</f>
        <v>0</v>
      </c>
    </row>
    <row r="29" spans="1:12" ht="12.75" customHeight="1">
      <c r="A29" s="61" t="str">
        <f>"      "&amp;Labels!B76</f>
        <v xml:space="preserve">      Customer 8</v>
      </c>
      <c r="B29" s="76">
        <f>Inputs!D111</f>
        <v>0</v>
      </c>
      <c r="C29" s="76">
        <f>Inputs!E111</f>
        <v>0</v>
      </c>
      <c r="D29" s="76">
        <f>Inputs!F111</f>
        <v>0</v>
      </c>
      <c r="E29" s="76">
        <f>Inputs!G111</f>
        <v>0</v>
      </c>
      <c r="F29" s="43">
        <f>SUM(Inputs!D111:G111)</f>
        <v>0</v>
      </c>
      <c r="G29" s="76">
        <f>Inputs!I111</f>
        <v>0</v>
      </c>
      <c r="H29" s="76">
        <f>Inputs!J111</f>
        <v>0</v>
      </c>
      <c r="I29" s="76">
        <f>Inputs!K111</f>
        <v>0</v>
      </c>
      <c r="J29" s="76">
        <f>Inputs!L111</f>
        <v>0</v>
      </c>
      <c r="K29" s="43">
        <f>SUM(Inputs!I111:L111)</f>
        <v>0</v>
      </c>
      <c r="L29" s="43">
        <f>SUM(Inputs!D111:G111,Inputs!I111:L111)</f>
        <v>0</v>
      </c>
    </row>
    <row r="30" spans="1:12" ht="12.75" customHeight="1">
      <c r="A30" s="61" t="str">
        <f>"      "&amp;Labels!B77</f>
        <v xml:space="preserve">      Customer 9</v>
      </c>
      <c r="B30" s="76">
        <f>Inputs!D112</f>
        <v>0</v>
      </c>
      <c r="C30" s="76">
        <f>Inputs!E112</f>
        <v>0</v>
      </c>
      <c r="D30" s="76">
        <f>Inputs!F112</f>
        <v>0</v>
      </c>
      <c r="E30" s="76">
        <f>Inputs!G112</f>
        <v>0</v>
      </c>
      <c r="F30" s="43">
        <f>SUM(Inputs!D112:G112)</f>
        <v>0</v>
      </c>
      <c r="G30" s="76">
        <f>Inputs!I112</f>
        <v>0</v>
      </c>
      <c r="H30" s="76">
        <f>Inputs!J112</f>
        <v>0</v>
      </c>
      <c r="I30" s="76">
        <f>Inputs!K112</f>
        <v>0</v>
      </c>
      <c r="J30" s="76">
        <f>Inputs!L112</f>
        <v>0</v>
      </c>
      <c r="K30" s="43">
        <f>SUM(Inputs!I112:L112)</f>
        <v>0</v>
      </c>
      <c r="L30" s="43">
        <f>SUM(Inputs!D112:G112,Inputs!I112:L112)</f>
        <v>0</v>
      </c>
    </row>
    <row r="31" spans="1:12" ht="12.75" customHeight="1">
      <c r="A31" s="61" t="str">
        <f>"      "&amp;Labels!B78</f>
        <v xml:space="preserve">      Customer 10</v>
      </c>
      <c r="B31" s="76">
        <f>Inputs!D113</f>
        <v>0</v>
      </c>
      <c r="C31" s="76">
        <f>Inputs!E113</f>
        <v>0</v>
      </c>
      <c r="D31" s="76">
        <f>Inputs!F113</f>
        <v>0</v>
      </c>
      <c r="E31" s="76">
        <f>Inputs!G113</f>
        <v>0</v>
      </c>
      <c r="F31" s="43">
        <f>SUM(Inputs!D113:G113)</f>
        <v>0</v>
      </c>
      <c r="G31" s="76">
        <f>Inputs!I113</f>
        <v>0</v>
      </c>
      <c r="H31" s="76">
        <f>Inputs!J113</f>
        <v>0</v>
      </c>
      <c r="I31" s="76">
        <f>Inputs!K113</f>
        <v>0</v>
      </c>
      <c r="J31" s="76">
        <f>Inputs!L113</f>
        <v>0</v>
      </c>
      <c r="K31" s="43">
        <f>SUM(Inputs!I113:L113)</f>
        <v>0</v>
      </c>
      <c r="L31" s="43">
        <f>SUM(Inputs!D113:G113,Inputs!I113:L113)</f>
        <v>0</v>
      </c>
    </row>
    <row r="32" spans="1:12" ht="12.75" customHeight="1">
      <c r="A32" s="55" t="str">
        <f>"      "&amp;Labels!C68</f>
        <v xml:space="preserve">      Total</v>
      </c>
      <c r="B32" s="74">
        <f>SUM(Inputs!D104:D113)</f>
        <v>0</v>
      </c>
      <c r="C32" s="74">
        <f>SUM(Inputs!E104:E113)</f>
        <v>0</v>
      </c>
      <c r="D32" s="74">
        <f>SUM(Inputs!F104:F113)</f>
        <v>0</v>
      </c>
      <c r="E32" s="74">
        <f>SUM(Inputs!G104:G113)</f>
        <v>0</v>
      </c>
      <c r="F32" s="43">
        <f>SUM(B32:E32)</f>
        <v>0</v>
      </c>
      <c r="G32" s="74">
        <f>SUM(Inputs!I104:I113)</f>
        <v>0</v>
      </c>
      <c r="H32" s="74">
        <f>SUM(Inputs!J104:J113)</f>
        <v>0</v>
      </c>
      <c r="I32" s="74">
        <f>SUM(Inputs!K104:K113)</f>
        <v>0</v>
      </c>
      <c r="J32" s="74">
        <f>SUM(Inputs!L104:L113)</f>
        <v>0</v>
      </c>
      <c r="K32" s="43">
        <f>SUM(G32:J32)</f>
        <v>0</v>
      </c>
      <c r="L32" s="43">
        <f>SUM(B32:E32,G32:J32)</f>
        <v>0</v>
      </c>
    </row>
    <row r="33" spans="1:12" ht="12.75" customHeight="1">
      <c r="A33" s="55" t="str">
        <f>"   "&amp;Labels!B97</f>
        <v xml:space="preserve">   Product 3</v>
      </c>
      <c r="B33" s="74"/>
      <c r="C33" s="74"/>
      <c r="D33" s="74"/>
      <c r="E33" s="74"/>
      <c r="F33" s="43"/>
      <c r="G33" s="74"/>
      <c r="H33" s="74"/>
      <c r="I33" s="74"/>
      <c r="J33" s="74"/>
      <c r="K33" s="43"/>
      <c r="L33" s="43"/>
    </row>
    <row r="34" spans="1:12" ht="12.75" customHeight="1">
      <c r="A34" s="61" t="str">
        <f>"      "&amp;Labels!B69</f>
        <v xml:space="preserve">      Customer 1</v>
      </c>
      <c r="B34" s="76">
        <f>Inputs!D114</f>
        <v>0</v>
      </c>
      <c r="C34" s="76">
        <f>Inputs!E114</f>
        <v>0</v>
      </c>
      <c r="D34" s="76">
        <f>Inputs!F114</f>
        <v>0</v>
      </c>
      <c r="E34" s="76">
        <f>Inputs!G114</f>
        <v>0</v>
      </c>
      <c r="F34" s="43">
        <f>SUM(Inputs!D114:G114)</f>
        <v>0</v>
      </c>
      <c r="G34" s="76">
        <f>Inputs!I114</f>
        <v>0</v>
      </c>
      <c r="H34" s="76">
        <f>Inputs!J114</f>
        <v>0</v>
      </c>
      <c r="I34" s="76">
        <f>Inputs!K114</f>
        <v>0</v>
      </c>
      <c r="J34" s="76">
        <f>Inputs!L114</f>
        <v>0</v>
      </c>
      <c r="K34" s="43">
        <f>SUM(Inputs!I114:L114)</f>
        <v>0</v>
      </c>
      <c r="L34" s="43">
        <f>SUM(Inputs!D114:G114,Inputs!I114:L114)</f>
        <v>0</v>
      </c>
    </row>
    <row r="35" spans="1:12" ht="12.75" customHeight="1">
      <c r="A35" s="61" t="str">
        <f>"      "&amp;Labels!B70</f>
        <v xml:space="preserve">      Customer 2</v>
      </c>
      <c r="B35" s="76">
        <f>Inputs!D115</f>
        <v>0</v>
      </c>
      <c r="C35" s="76">
        <f>Inputs!E115</f>
        <v>0</v>
      </c>
      <c r="D35" s="76">
        <f>Inputs!F115</f>
        <v>0</v>
      </c>
      <c r="E35" s="76">
        <f>Inputs!G115</f>
        <v>0</v>
      </c>
      <c r="F35" s="43">
        <f>SUM(Inputs!D115:G115)</f>
        <v>0</v>
      </c>
      <c r="G35" s="76">
        <f>Inputs!I115</f>
        <v>0</v>
      </c>
      <c r="H35" s="76">
        <f>Inputs!J115</f>
        <v>0</v>
      </c>
      <c r="I35" s="76">
        <f>Inputs!K115</f>
        <v>0</v>
      </c>
      <c r="J35" s="76">
        <f>Inputs!L115</f>
        <v>0</v>
      </c>
      <c r="K35" s="43">
        <f>SUM(Inputs!I115:L115)</f>
        <v>0</v>
      </c>
      <c r="L35" s="43">
        <f>SUM(Inputs!D115:G115,Inputs!I115:L115)</f>
        <v>0</v>
      </c>
    </row>
    <row r="36" spans="1:12" ht="12.75" customHeight="1">
      <c r="A36" s="61" t="str">
        <f>"      "&amp;Labels!B71</f>
        <v xml:space="preserve">      Customer 3</v>
      </c>
      <c r="B36" s="76">
        <f>Inputs!D116</f>
        <v>0</v>
      </c>
      <c r="C36" s="76">
        <f>Inputs!E116</f>
        <v>0</v>
      </c>
      <c r="D36" s="76">
        <f>Inputs!F116</f>
        <v>0</v>
      </c>
      <c r="E36" s="76">
        <f>Inputs!G116</f>
        <v>0</v>
      </c>
      <c r="F36" s="43">
        <f>SUM(Inputs!D116:G116)</f>
        <v>0</v>
      </c>
      <c r="G36" s="76">
        <f>Inputs!I116</f>
        <v>0</v>
      </c>
      <c r="H36" s="76">
        <f>Inputs!J116</f>
        <v>0</v>
      </c>
      <c r="I36" s="76">
        <f>Inputs!K116</f>
        <v>0</v>
      </c>
      <c r="J36" s="76">
        <f>Inputs!L116</f>
        <v>0</v>
      </c>
      <c r="K36" s="43">
        <f>SUM(Inputs!I116:L116)</f>
        <v>0</v>
      </c>
      <c r="L36" s="43">
        <f>SUM(Inputs!D116:G116,Inputs!I116:L116)</f>
        <v>0</v>
      </c>
    </row>
    <row r="37" spans="1:12" ht="12.75" customHeight="1">
      <c r="A37" s="61" t="str">
        <f>"      "&amp;Labels!B72</f>
        <v xml:space="preserve">      Customer 4</v>
      </c>
      <c r="B37" s="76">
        <f>Inputs!D117</f>
        <v>0</v>
      </c>
      <c r="C37" s="76">
        <f>Inputs!E117</f>
        <v>0</v>
      </c>
      <c r="D37" s="76">
        <f>Inputs!F117</f>
        <v>0</v>
      </c>
      <c r="E37" s="76">
        <f>Inputs!G117</f>
        <v>0</v>
      </c>
      <c r="F37" s="43">
        <f>SUM(Inputs!D117:G117)</f>
        <v>0</v>
      </c>
      <c r="G37" s="76">
        <f>Inputs!I117</f>
        <v>0</v>
      </c>
      <c r="H37" s="76">
        <f>Inputs!J117</f>
        <v>0</v>
      </c>
      <c r="I37" s="76">
        <f>Inputs!K117</f>
        <v>0</v>
      </c>
      <c r="J37" s="76">
        <f>Inputs!L117</f>
        <v>0</v>
      </c>
      <c r="K37" s="43">
        <f>SUM(Inputs!I117:L117)</f>
        <v>0</v>
      </c>
      <c r="L37" s="43">
        <f>SUM(Inputs!D117:G117,Inputs!I117:L117)</f>
        <v>0</v>
      </c>
    </row>
    <row r="38" spans="1:12" ht="12.75" customHeight="1">
      <c r="A38" s="61" t="str">
        <f>"      "&amp;Labels!B73</f>
        <v xml:space="preserve">      Customer 5</v>
      </c>
      <c r="B38" s="76">
        <f>Inputs!D118</f>
        <v>0</v>
      </c>
      <c r="C38" s="76">
        <f>Inputs!E118</f>
        <v>0</v>
      </c>
      <c r="D38" s="76">
        <f>Inputs!F118</f>
        <v>0</v>
      </c>
      <c r="E38" s="76">
        <f>Inputs!G118</f>
        <v>0</v>
      </c>
      <c r="F38" s="43">
        <f>SUM(Inputs!D118:G118)</f>
        <v>0</v>
      </c>
      <c r="G38" s="76">
        <f>Inputs!I118</f>
        <v>0</v>
      </c>
      <c r="H38" s="76">
        <f>Inputs!J118</f>
        <v>0</v>
      </c>
      <c r="I38" s="76">
        <f>Inputs!K118</f>
        <v>0</v>
      </c>
      <c r="J38" s="76">
        <f>Inputs!L118</f>
        <v>0</v>
      </c>
      <c r="K38" s="43">
        <f>SUM(Inputs!I118:L118)</f>
        <v>0</v>
      </c>
      <c r="L38" s="43">
        <f>SUM(Inputs!D118:G118,Inputs!I118:L118)</f>
        <v>0</v>
      </c>
    </row>
    <row r="39" spans="1:12" ht="12.75" customHeight="1">
      <c r="A39" s="61" t="str">
        <f>"      "&amp;Labels!B74</f>
        <v xml:space="preserve">      Customer 6</v>
      </c>
      <c r="B39" s="76">
        <f>Inputs!D119</f>
        <v>0</v>
      </c>
      <c r="C39" s="76">
        <f>Inputs!E119</f>
        <v>0</v>
      </c>
      <c r="D39" s="76">
        <f>Inputs!F119</f>
        <v>0</v>
      </c>
      <c r="E39" s="76">
        <f>Inputs!G119</f>
        <v>0</v>
      </c>
      <c r="F39" s="43">
        <f>SUM(Inputs!D119:G119)</f>
        <v>0</v>
      </c>
      <c r="G39" s="76">
        <f>Inputs!I119</f>
        <v>0</v>
      </c>
      <c r="H39" s="76">
        <f>Inputs!J119</f>
        <v>0</v>
      </c>
      <c r="I39" s="76">
        <f>Inputs!K119</f>
        <v>0</v>
      </c>
      <c r="J39" s="76">
        <f>Inputs!L119</f>
        <v>0</v>
      </c>
      <c r="K39" s="43">
        <f>SUM(Inputs!I119:L119)</f>
        <v>0</v>
      </c>
      <c r="L39" s="43">
        <f>SUM(Inputs!D119:G119,Inputs!I119:L119)</f>
        <v>0</v>
      </c>
    </row>
    <row r="40" spans="1:12" ht="12.75" customHeight="1">
      <c r="A40" s="61" t="str">
        <f>"      "&amp;Labels!B75</f>
        <v xml:space="preserve">      Customer 7</v>
      </c>
      <c r="B40" s="76">
        <f>Inputs!D120</f>
        <v>0</v>
      </c>
      <c r="C40" s="76">
        <f>Inputs!E120</f>
        <v>0</v>
      </c>
      <c r="D40" s="76">
        <f>Inputs!F120</f>
        <v>0</v>
      </c>
      <c r="E40" s="76">
        <f>Inputs!G120</f>
        <v>0</v>
      </c>
      <c r="F40" s="43">
        <f>SUM(Inputs!D120:G120)</f>
        <v>0</v>
      </c>
      <c r="G40" s="76">
        <f>Inputs!I120</f>
        <v>0</v>
      </c>
      <c r="H40" s="76">
        <f>Inputs!J120</f>
        <v>0</v>
      </c>
      <c r="I40" s="76">
        <f>Inputs!K120</f>
        <v>0</v>
      </c>
      <c r="J40" s="76">
        <f>Inputs!L120</f>
        <v>0</v>
      </c>
      <c r="K40" s="43">
        <f>SUM(Inputs!I120:L120)</f>
        <v>0</v>
      </c>
      <c r="L40" s="43">
        <f>SUM(Inputs!D120:G120,Inputs!I120:L120)</f>
        <v>0</v>
      </c>
    </row>
    <row r="41" spans="1:12" ht="12.75" customHeight="1">
      <c r="A41" s="61" t="str">
        <f>"      "&amp;Labels!B76</f>
        <v xml:space="preserve">      Customer 8</v>
      </c>
      <c r="B41" s="76">
        <f>Inputs!D121</f>
        <v>0</v>
      </c>
      <c r="C41" s="76">
        <f>Inputs!E121</f>
        <v>0</v>
      </c>
      <c r="D41" s="76">
        <f>Inputs!F121</f>
        <v>0</v>
      </c>
      <c r="E41" s="76">
        <f>Inputs!G121</f>
        <v>0</v>
      </c>
      <c r="F41" s="43">
        <f>SUM(Inputs!D121:G121)</f>
        <v>0</v>
      </c>
      <c r="G41" s="76">
        <f>Inputs!I121</f>
        <v>0</v>
      </c>
      <c r="H41" s="76">
        <f>Inputs!J121</f>
        <v>0</v>
      </c>
      <c r="I41" s="76">
        <f>Inputs!K121</f>
        <v>0</v>
      </c>
      <c r="J41" s="76">
        <f>Inputs!L121</f>
        <v>0</v>
      </c>
      <c r="K41" s="43">
        <f>SUM(Inputs!I121:L121)</f>
        <v>0</v>
      </c>
      <c r="L41" s="43">
        <f>SUM(Inputs!D121:G121,Inputs!I121:L121)</f>
        <v>0</v>
      </c>
    </row>
    <row r="42" spans="1:12" ht="12.75" customHeight="1">
      <c r="A42" s="61" t="str">
        <f>"      "&amp;Labels!B77</f>
        <v xml:space="preserve">      Customer 9</v>
      </c>
      <c r="B42" s="76">
        <f>Inputs!D122</f>
        <v>0</v>
      </c>
      <c r="C42" s="76">
        <f>Inputs!E122</f>
        <v>0</v>
      </c>
      <c r="D42" s="76">
        <f>Inputs!F122</f>
        <v>0</v>
      </c>
      <c r="E42" s="76">
        <f>Inputs!G122</f>
        <v>0</v>
      </c>
      <c r="F42" s="43">
        <f>SUM(Inputs!D122:G122)</f>
        <v>0</v>
      </c>
      <c r="G42" s="76">
        <f>Inputs!I122</f>
        <v>0</v>
      </c>
      <c r="H42" s="76">
        <f>Inputs!J122</f>
        <v>0</v>
      </c>
      <c r="I42" s="76">
        <f>Inputs!K122</f>
        <v>0</v>
      </c>
      <c r="J42" s="76">
        <f>Inputs!L122</f>
        <v>0</v>
      </c>
      <c r="K42" s="43">
        <f>SUM(Inputs!I122:L122)</f>
        <v>0</v>
      </c>
      <c r="L42" s="43">
        <f>SUM(Inputs!D122:G122,Inputs!I122:L122)</f>
        <v>0</v>
      </c>
    </row>
    <row r="43" spans="1:12" ht="12.75" customHeight="1">
      <c r="A43" s="61" t="str">
        <f>"      "&amp;Labels!B78</f>
        <v xml:space="preserve">      Customer 10</v>
      </c>
      <c r="B43" s="76">
        <f>Inputs!D123</f>
        <v>0</v>
      </c>
      <c r="C43" s="76">
        <f>Inputs!E123</f>
        <v>0</v>
      </c>
      <c r="D43" s="76">
        <f>Inputs!F123</f>
        <v>0</v>
      </c>
      <c r="E43" s="76">
        <f>Inputs!G123</f>
        <v>0</v>
      </c>
      <c r="F43" s="43">
        <f>SUM(Inputs!D123:G123)</f>
        <v>0</v>
      </c>
      <c r="G43" s="76">
        <f>Inputs!I123</f>
        <v>0</v>
      </c>
      <c r="H43" s="76">
        <f>Inputs!J123</f>
        <v>0</v>
      </c>
      <c r="I43" s="76">
        <f>Inputs!K123</f>
        <v>0</v>
      </c>
      <c r="J43" s="76">
        <f>Inputs!L123</f>
        <v>0</v>
      </c>
      <c r="K43" s="43">
        <f>SUM(Inputs!I123:L123)</f>
        <v>0</v>
      </c>
      <c r="L43" s="43">
        <f>SUM(Inputs!D123:G123,Inputs!I123:L123)</f>
        <v>0</v>
      </c>
    </row>
    <row r="44" spans="1:12" ht="12.75" customHeight="1">
      <c r="A44" s="55" t="str">
        <f>"      "&amp;Labels!C68</f>
        <v xml:space="preserve">      Total</v>
      </c>
      <c r="B44" s="74">
        <f>SUM(Inputs!D114:D123)</f>
        <v>0</v>
      </c>
      <c r="C44" s="74">
        <f>SUM(Inputs!E114:E123)</f>
        <v>0</v>
      </c>
      <c r="D44" s="74">
        <f>SUM(Inputs!F114:F123)</f>
        <v>0</v>
      </c>
      <c r="E44" s="74">
        <f>SUM(Inputs!G114:G123)</f>
        <v>0</v>
      </c>
      <c r="F44" s="43">
        <f>SUM(B44:E44)</f>
        <v>0</v>
      </c>
      <c r="G44" s="74">
        <f>SUM(Inputs!I114:I123)</f>
        <v>0</v>
      </c>
      <c r="H44" s="74">
        <f>SUM(Inputs!J114:J123)</f>
        <v>0</v>
      </c>
      <c r="I44" s="74">
        <f>SUM(Inputs!K114:K123)</f>
        <v>0</v>
      </c>
      <c r="J44" s="74">
        <f>SUM(Inputs!L114:L123)</f>
        <v>0</v>
      </c>
      <c r="K44" s="43">
        <f>SUM(G44:J44)</f>
        <v>0</v>
      </c>
      <c r="L44" s="43">
        <f>SUM(B44:E44,G44:J44)</f>
        <v>0</v>
      </c>
    </row>
    <row r="45" spans="1:12" ht="12.75" customHeight="1">
      <c r="A45" s="55" t="str">
        <f>"   "&amp;Labels!B98</f>
        <v xml:space="preserve">   Product 4</v>
      </c>
      <c r="B45" s="74"/>
      <c r="C45" s="74"/>
      <c r="D45" s="74"/>
      <c r="E45" s="74"/>
      <c r="F45" s="43"/>
      <c r="G45" s="74"/>
      <c r="H45" s="74"/>
      <c r="I45" s="74"/>
      <c r="J45" s="74"/>
      <c r="K45" s="43"/>
      <c r="L45" s="43"/>
    </row>
    <row r="46" spans="1:12" ht="12.75" customHeight="1">
      <c r="A46" s="61" t="str">
        <f>"      "&amp;Labels!B69</f>
        <v xml:space="preserve">      Customer 1</v>
      </c>
      <c r="B46" s="76">
        <f>Inputs!D124</f>
        <v>0</v>
      </c>
      <c r="C46" s="76">
        <f>Inputs!E124</f>
        <v>0</v>
      </c>
      <c r="D46" s="76">
        <f>Inputs!F124</f>
        <v>0</v>
      </c>
      <c r="E46" s="76">
        <f>Inputs!G124</f>
        <v>0</v>
      </c>
      <c r="F46" s="43">
        <f>SUM(Inputs!D124:G124)</f>
        <v>0</v>
      </c>
      <c r="G46" s="76">
        <f>Inputs!I124</f>
        <v>0</v>
      </c>
      <c r="H46" s="76">
        <f>Inputs!J124</f>
        <v>0</v>
      </c>
      <c r="I46" s="76">
        <f>Inputs!K124</f>
        <v>0</v>
      </c>
      <c r="J46" s="76">
        <f>Inputs!L124</f>
        <v>0</v>
      </c>
      <c r="K46" s="43">
        <f>SUM(Inputs!I124:L124)</f>
        <v>0</v>
      </c>
      <c r="L46" s="43">
        <f>SUM(Inputs!D124:G124,Inputs!I124:L124)</f>
        <v>0</v>
      </c>
    </row>
    <row r="47" spans="1:12" ht="12.75" customHeight="1">
      <c r="A47" s="61" t="str">
        <f>"      "&amp;Labels!B70</f>
        <v xml:space="preserve">      Customer 2</v>
      </c>
      <c r="B47" s="76">
        <f>Inputs!D125</f>
        <v>0</v>
      </c>
      <c r="C47" s="76">
        <f>Inputs!E125</f>
        <v>0</v>
      </c>
      <c r="D47" s="76">
        <f>Inputs!F125</f>
        <v>0</v>
      </c>
      <c r="E47" s="76">
        <f>Inputs!G125</f>
        <v>0</v>
      </c>
      <c r="F47" s="43">
        <f>SUM(Inputs!D125:G125)</f>
        <v>0</v>
      </c>
      <c r="G47" s="76">
        <f>Inputs!I125</f>
        <v>0</v>
      </c>
      <c r="H47" s="76">
        <f>Inputs!J125</f>
        <v>0</v>
      </c>
      <c r="I47" s="76">
        <f>Inputs!K125</f>
        <v>0</v>
      </c>
      <c r="J47" s="76">
        <f>Inputs!L125</f>
        <v>0</v>
      </c>
      <c r="K47" s="43">
        <f>SUM(Inputs!I125:L125)</f>
        <v>0</v>
      </c>
      <c r="L47" s="43">
        <f>SUM(Inputs!D125:G125,Inputs!I125:L125)</f>
        <v>0</v>
      </c>
    </row>
    <row r="48" spans="1:12" ht="12.75" customHeight="1">
      <c r="A48" s="61" t="str">
        <f>"      "&amp;Labels!B71</f>
        <v xml:space="preserve">      Customer 3</v>
      </c>
      <c r="B48" s="76">
        <f>Inputs!D126</f>
        <v>0</v>
      </c>
      <c r="C48" s="76">
        <f>Inputs!E126</f>
        <v>0</v>
      </c>
      <c r="D48" s="76">
        <f>Inputs!F126</f>
        <v>0</v>
      </c>
      <c r="E48" s="76">
        <f>Inputs!G126</f>
        <v>0</v>
      </c>
      <c r="F48" s="43">
        <f>SUM(Inputs!D126:G126)</f>
        <v>0</v>
      </c>
      <c r="G48" s="76">
        <f>Inputs!I126</f>
        <v>0</v>
      </c>
      <c r="H48" s="76">
        <f>Inputs!J126</f>
        <v>0</v>
      </c>
      <c r="I48" s="76">
        <f>Inputs!K126</f>
        <v>0</v>
      </c>
      <c r="J48" s="76">
        <f>Inputs!L126</f>
        <v>0</v>
      </c>
      <c r="K48" s="43">
        <f>SUM(Inputs!I126:L126)</f>
        <v>0</v>
      </c>
      <c r="L48" s="43">
        <f>SUM(Inputs!D126:G126,Inputs!I126:L126)</f>
        <v>0</v>
      </c>
    </row>
    <row r="49" spans="1:12" ht="12.75" customHeight="1">
      <c r="A49" s="61" t="str">
        <f>"      "&amp;Labels!B72</f>
        <v xml:space="preserve">      Customer 4</v>
      </c>
      <c r="B49" s="76">
        <f>Inputs!D127</f>
        <v>0</v>
      </c>
      <c r="C49" s="76">
        <f>Inputs!E127</f>
        <v>0</v>
      </c>
      <c r="D49" s="76">
        <f>Inputs!F127</f>
        <v>0</v>
      </c>
      <c r="E49" s="76">
        <f>Inputs!G127</f>
        <v>0</v>
      </c>
      <c r="F49" s="43">
        <f>SUM(Inputs!D127:G127)</f>
        <v>0</v>
      </c>
      <c r="G49" s="76">
        <f>Inputs!I127</f>
        <v>0</v>
      </c>
      <c r="H49" s="76">
        <f>Inputs!J127</f>
        <v>0</v>
      </c>
      <c r="I49" s="76">
        <f>Inputs!K127</f>
        <v>0</v>
      </c>
      <c r="J49" s="76">
        <f>Inputs!L127</f>
        <v>0</v>
      </c>
      <c r="K49" s="43">
        <f>SUM(Inputs!I127:L127)</f>
        <v>0</v>
      </c>
      <c r="L49" s="43">
        <f>SUM(Inputs!D127:G127,Inputs!I127:L127)</f>
        <v>0</v>
      </c>
    </row>
    <row r="50" spans="1:12" ht="12.75" customHeight="1">
      <c r="A50" s="61" t="str">
        <f>"      "&amp;Labels!B73</f>
        <v xml:space="preserve">      Customer 5</v>
      </c>
      <c r="B50" s="76">
        <f>Inputs!D128</f>
        <v>0</v>
      </c>
      <c r="C50" s="76">
        <f>Inputs!E128</f>
        <v>0</v>
      </c>
      <c r="D50" s="76">
        <f>Inputs!F128</f>
        <v>0</v>
      </c>
      <c r="E50" s="76">
        <f>Inputs!G128</f>
        <v>0</v>
      </c>
      <c r="F50" s="43">
        <f>SUM(Inputs!D128:G128)</f>
        <v>0</v>
      </c>
      <c r="G50" s="76">
        <f>Inputs!I128</f>
        <v>0</v>
      </c>
      <c r="H50" s="76">
        <f>Inputs!J128</f>
        <v>0</v>
      </c>
      <c r="I50" s="76">
        <f>Inputs!K128</f>
        <v>0</v>
      </c>
      <c r="J50" s="76">
        <f>Inputs!L128</f>
        <v>0</v>
      </c>
      <c r="K50" s="43">
        <f>SUM(Inputs!I128:L128)</f>
        <v>0</v>
      </c>
      <c r="L50" s="43">
        <f>SUM(Inputs!D128:G128,Inputs!I128:L128)</f>
        <v>0</v>
      </c>
    </row>
    <row r="51" spans="1:12" ht="12.75" customHeight="1">
      <c r="A51" s="61" t="str">
        <f>"      "&amp;Labels!B74</f>
        <v xml:space="preserve">      Customer 6</v>
      </c>
      <c r="B51" s="76">
        <f>Inputs!D129</f>
        <v>0</v>
      </c>
      <c r="C51" s="76">
        <f>Inputs!E129</f>
        <v>0</v>
      </c>
      <c r="D51" s="76">
        <f>Inputs!F129</f>
        <v>0</v>
      </c>
      <c r="E51" s="76">
        <f>Inputs!G129</f>
        <v>0</v>
      </c>
      <c r="F51" s="43">
        <f>SUM(Inputs!D129:G129)</f>
        <v>0</v>
      </c>
      <c r="G51" s="76">
        <f>Inputs!I129</f>
        <v>0</v>
      </c>
      <c r="H51" s="76">
        <f>Inputs!J129</f>
        <v>0</v>
      </c>
      <c r="I51" s="76">
        <f>Inputs!K129</f>
        <v>0</v>
      </c>
      <c r="J51" s="76">
        <f>Inputs!L129</f>
        <v>0</v>
      </c>
      <c r="K51" s="43">
        <f>SUM(Inputs!I129:L129)</f>
        <v>0</v>
      </c>
      <c r="L51" s="43">
        <f>SUM(Inputs!D129:G129,Inputs!I129:L129)</f>
        <v>0</v>
      </c>
    </row>
    <row r="52" spans="1:12" ht="12.75" customHeight="1">
      <c r="A52" s="61" t="str">
        <f>"      "&amp;Labels!B75</f>
        <v xml:space="preserve">      Customer 7</v>
      </c>
      <c r="B52" s="76">
        <f>Inputs!D130</f>
        <v>0</v>
      </c>
      <c r="C52" s="76">
        <f>Inputs!E130</f>
        <v>0</v>
      </c>
      <c r="D52" s="76">
        <f>Inputs!F130</f>
        <v>0</v>
      </c>
      <c r="E52" s="76">
        <f>Inputs!G130</f>
        <v>0</v>
      </c>
      <c r="F52" s="43">
        <f>SUM(Inputs!D130:G130)</f>
        <v>0</v>
      </c>
      <c r="G52" s="76">
        <f>Inputs!I130</f>
        <v>0</v>
      </c>
      <c r="H52" s="76">
        <f>Inputs!J130</f>
        <v>0</v>
      </c>
      <c r="I52" s="76">
        <f>Inputs!K130</f>
        <v>0</v>
      </c>
      <c r="J52" s="76">
        <f>Inputs!L130</f>
        <v>0</v>
      </c>
      <c r="K52" s="43">
        <f>SUM(Inputs!I130:L130)</f>
        <v>0</v>
      </c>
      <c r="L52" s="43">
        <f>SUM(Inputs!D130:G130,Inputs!I130:L130)</f>
        <v>0</v>
      </c>
    </row>
    <row r="53" spans="1:12" ht="12.75" customHeight="1">
      <c r="A53" s="61" t="str">
        <f>"      "&amp;Labels!B76</f>
        <v xml:space="preserve">      Customer 8</v>
      </c>
      <c r="B53" s="76">
        <f>Inputs!D131</f>
        <v>0</v>
      </c>
      <c r="C53" s="76">
        <f>Inputs!E131</f>
        <v>0</v>
      </c>
      <c r="D53" s="76">
        <f>Inputs!F131</f>
        <v>0</v>
      </c>
      <c r="E53" s="76">
        <f>Inputs!G131</f>
        <v>0</v>
      </c>
      <c r="F53" s="43">
        <f>SUM(Inputs!D131:G131)</f>
        <v>0</v>
      </c>
      <c r="G53" s="76">
        <f>Inputs!I131</f>
        <v>0</v>
      </c>
      <c r="H53" s="76">
        <f>Inputs!J131</f>
        <v>0</v>
      </c>
      <c r="I53" s="76">
        <f>Inputs!K131</f>
        <v>0</v>
      </c>
      <c r="J53" s="76">
        <f>Inputs!L131</f>
        <v>0</v>
      </c>
      <c r="K53" s="43">
        <f>SUM(Inputs!I131:L131)</f>
        <v>0</v>
      </c>
      <c r="L53" s="43">
        <f>SUM(Inputs!D131:G131,Inputs!I131:L131)</f>
        <v>0</v>
      </c>
    </row>
    <row r="54" spans="1:12" ht="12.75" customHeight="1">
      <c r="A54" s="61" t="str">
        <f>"      "&amp;Labels!B77</f>
        <v xml:space="preserve">      Customer 9</v>
      </c>
      <c r="B54" s="76">
        <f>Inputs!D132</f>
        <v>0</v>
      </c>
      <c r="C54" s="76">
        <f>Inputs!E132</f>
        <v>0</v>
      </c>
      <c r="D54" s="76">
        <f>Inputs!F132</f>
        <v>0</v>
      </c>
      <c r="E54" s="76">
        <f>Inputs!G132</f>
        <v>0</v>
      </c>
      <c r="F54" s="43">
        <f>SUM(Inputs!D132:G132)</f>
        <v>0</v>
      </c>
      <c r="G54" s="76">
        <f>Inputs!I132</f>
        <v>0</v>
      </c>
      <c r="H54" s="76">
        <f>Inputs!J132</f>
        <v>0</v>
      </c>
      <c r="I54" s="76">
        <f>Inputs!K132</f>
        <v>0</v>
      </c>
      <c r="J54" s="76">
        <f>Inputs!L132</f>
        <v>0</v>
      </c>
      <c r="K54" s="43">
        <f>SUM(Inputs!I132:L132)</f>
        <v>0</v>
      </c>
      <c r="L54" s="43">
        <f>SUM(Inputs!D132:G132,Inputs!I132:L132)</f>
        <v>0</v>
      </c>
    </row>
    <row r="55" spans="1:12" ht="12.75" customHeight="1">
      <c r="A55" s="61" t="str">
        <f>"      "&amp;Labels!B78</f>
        <v xml:space="preserve">      Customer 10</v>
      </c>
      <c r="B55" s="76">
        <f>Inputs!D133</f>
        <v>0</v>
      </c>
      <c r="C55" s="76">
        <f>Inputs!E133</f>
        <v>0</v>
      </c>
      <c r="D55" s="76">
        <f>Inputs!F133</f>
        <v>0</v>
      </c>
      <c r="E55" s="76">
        <f>Inputs!G133</f>
        <v>0</v>
      </c>
      <c r="F55" s="43">
        <f>SUM(Inputs!D133:G133)</f>
        <v>0</v>
      </c>
      <c r="G55" s="76">
        <f>Inputs!I133</f>
        <v>0</v>
      </c>
      <c r="H55" s="76">
        <f>Inputs!J133</f>
        <v>0</v>
      </c>
      <c r="I55" s="76">
        <f>Inputs!K133</f>
        <v>0</v>
      </c>
      <c r="J55" s="76">
        <f>Inputs!L133</f>
        <v>0</v>
      </c>
      <c r="K55" s="43">
        <f>SUM(Inputs!I133:L133)</f>
        <v>0</v>
      </c>
      <c r="L55" s="43">
        <f>SUM(Inputs!D133:G133,Inputs!I133:L133)</f>
        <v>0</v>
      </c>
    </row>
    <row r="56" spans="1:12" ht="12.75" customHeight="1">
      <c r="A56" s="55" t="str">
        <f>"      "&amp;Labels!C68</f>
        <v xml:space="preserve">      Total</v>
      </c>
      <c r="B56" s="74">
        <f>SUM(Inputs!D124:D133)</f>
        <v>0</v>
      </c>
      <c r="C56" s="74">
        <f>SUM(Inputs!E124:E133)</f>
        <v>0</v>
      </c>
      <c r="D56" s="74">
        <f>SUM(Inputs!F124:F133)</f>
        <v>0</v>
      </c>
      <c r="E56" s="74">
        <f>SUM(Inputs!G124:G133)</f>
        <v>0</v>
      </c>
      <c r="F56" s="43">
        <f>SUM(B56:E56)</f>
        <v>0</v>
      </c>
      <c r="G56" s="74">
        <f>SUM(Inputs!I124:I133)</f>
        <v>0</v>
      </c>
      <c r="H56" s="74">
        <f>SUM(Inputs!J124:J133)</f>
        <v>0</v>
      </c>
      <c r="I56" s="74">
        <f>SUM(Inputs!K124:K133)</f>
        <v>0</v>
      </c>
      <c r="J56" s="74">
        <f>SUM(Inputs!L124:L133)</f>
        <v>0</v>
      </c>
      <c r="K56" s="43">
        <f>SUM(G56:J56)</f>
        <v>0</v>
      </c>
      <c r="L56" s="43">
        <f>SUM(B56:E56,G56:J56)</f>
        <v>0</v>
      </c>
    </row>
    <row r="57" spans="1:12" ht="12.75" customHeight="1">
      <c r="A57" s="55" t="str">
        <f>"   "&amp;Labels!B99</f>
        <v xml:space="preserve">   Product 5</v>
      </c>
      <c r="B57" s="74"/>
      <c r="C57" s="74"/>
      <c r="D57" s="74"/>
      <c r="E57" s="74"/>
      <c r="F57" s="43"/>
      <c r="G57" s="74"/>
      <c r="H57" s="74"/>
      <c r="I57" s="74"/>
      <c r="J57" s="74"/>
      <c r="K57" s="43"/>
      <c r="L57" s="43"/>
    </row>
    <row r="58" spans="1:12" ht="12.75" customHeight="1">
      <c r="A58" s="61" t="str">
        <f>"      "&amp;Labels!B69</f>
        <v xml:space="preserve">      Customer 1</v>
      </c>
      <c r="B58" s="76">
        <f>Inputs!D134</f>
        <v>0</v>
      </c>
      <c r="C58" s="76">
        <f>Inputs!E134</f>
        <v>0</v>
      </c>
      <c r="D58" s="76">
        <f>Inputs!F134</f>
        <v>0</v>
      </c>
      <c r="E58" s="76">
        <f>Inputs!G134</f>
        <v>0</v>
      </c>
      <c r="F58" s="43">
        <f>SUM(Inputs!D134:G134)</f>
        <v>0</v>
      </c>
      <c r="G58" s="76">
        <f>Inputs!I134</f>
        <v>0</v>
      </c>
      <c r="H58" s="76">
        <f>Inputs!J134</f>
        <v>0</v>
      </c>
      <c r="I58" s="76">
        <f>Inputs!K134</f>
        <v>0</v>
      </c>
      <c r="J58" s="76">
        <f>Inputs!L134</f>
        <v>0</v>
      </c>
      <c r="K58" s="43">
        <f>SUM(Inputs!I134:L134)</f>
        <v>0</v>
      </c>
      <c r="L58" s="43">
        <f>SUM(Inputs!D134:G134,Inputs!I134:L134)</f>
        <v>0</v>
      </c>
    </row>
    <row r="59" spans="1:12" ht="12.75" customHeight="1">
      <c r="A59" s="61" t="str">
        <f>"      "&amp;Labels!B70</f>
        <v xml:space="preserve">      Customer 2</v>
      </c>
      <c r="B59" s="76">
        <f>Inputs!D135</f>
        <v>0</v>
      </c>
      <c r="C59" s="76">
        <f>Inputs!E135</f>
        <v>0</v>
      </c>
      <c r="D59" s="76">
        <f>Inputs!F135</f>
        <v>0</v>
      </c>
      <c r="E59" s="76">
        <f>Inputs!G135</f>
        <v>0</v>
      </c>
      <c r="F59" s="43">
        <f>SUM(Inputs!D135:G135)</f>
        <v>0</v>
      </c>
      <c r="G59" s="76">
        <f>Inputs!I135</f>
        <v>0</v>
      </c>
      <c r="H59" s="76">
        <f>Inputs!J135</f>
        <v>0</v>
      </c>
      <c r="I59" s="76">
        <f>Inputs!K135</f>
        <v>0</v>
      </c>
      <c r="J59" s="76">
        <f>Inputs!L135</f>
        <v>0</v>
      </c>
      <c r="K59" s="43">
        <f>SUM(Inputs!I135:L135)</f>
        <v>0</v>
      </c>
      <c r="L59" s="43">
        <f>SUM(Inputs!D135:G135,Inputs!I135:L135)</f>
        <v>0</v>
      </c>
    </row>
    <row r="60" spans="1:12" ht="12.75" customHeight="1">
      <c r="A60" s="61" t="str">
        <f>"      "&amp;Labels!B71</f>
        <v xml:space="preserve">      Customer 3</v>
      </c>
      <c r="B60" s="76">
        <f>Inputs!D136</f>
        <v>0</v>
      </c>
      <c r="C60" s="76">
        <f>Inputs!E136</f>
        <v>0</v>
      </c>
      <c r="D60" s="76">
        <f>Inputs!F136</f>
        <v>0</v>
      </c>
      <c r="E60" s="76">
        <f>Inputs!G136</f>
        <v>0</v>
      </c>
      <c r="F60" s="43">
        <f>SUM(Inputs!D136:G136)</f>
        <v>0</v>
      </c>
      <c r="G60" s="76">
        <f>Inputs!I136</f>
        <v>0</v>
      </c>
      <c r="H60" s="76">
        <f>Inputs!J136</f>
        <v>0</v>
      </c>
      <c r="I60" s="76">
        <f>Inputs!K136</f>
        <v>0</v>
      </c>
      <c r="J60" s="76">
        <f>Inputs!L136</f>
        <v>0</v>
      </c>
      <c r="K60" s="43">
        <f>SUM(Inputs!I136:L136)</f>
        <v>0</v>
      </c>
      <c r="L60" s="43">
        <f>SUM(Inputs!D136:G136,Inputs!I136:L136)</f>
        <v>0</v>
      </c>
    </row>
    <row r="61" spans="1:12" ht="12.75" customHeight="1">
      <c r="A61" s="61" t="str">
        <f>"      "&amp;Labels!B72</f>
        <v xml:space="preserve">      Customer 4</v>
      </c>
      <c r="B61" s="76">
        <f>Inputs!D137</f>
        <v>0</v>
      </c>
      <c r="C61" s="76">
        <f>Inputs!E137</f>
        <v>0</v>
      </c>
      <c r="D61" s="76">
        <f>Inputs!F137</f>
        <v>0</v>
      </c>
      <c r="E61" s="76">
        <f>Inputs!G137</f>
        <v>0</v>
      </c>
      <c r="F61" s="43">
        <f>SUM(Inputs!D137:G137)</f>
        <v>0</v>
      </c>
      <c r="G61" s="76">
        <f>Inputs!I137</f>
        <v>0</v>
      </c>
      <c r="H61" s="76">
        <f>Inputs!J137</f>
        <v>0</v>
      </c>
      <c r="I61" s="76">
        <f>Inputs!K137</f>
        <v>0</v>
      </c>
      <c r="J61" s="76">
        <f>Inputs!L137</f>
        <v>0</v>
      </c>
      <c r="K61" s="43">
        <f>SUM(Inputs!I137:L137)</f>
        <v>0</v>
      </c>
      <c r="L61" s="43">
        <f>SUM(Inputs!D137:G137,Inputs!I137:L137)</f>
        <v>0</v>
      </c>
    </row>
    <row r="62" spans="1:12" ht="12.75" customHeight="1">
      <c r="A62" s="61" t="str">
        <f>"      "&amp;Labels!B73</f>
        <v xml:space="preserve">      Customer 5</v>
      </c>
      <c r="B62" s="76">
        <f>Inputs!D138</f>
        <v>0</v>
      </c>
      <c r="C62" s="76">
        <f>Inputs!E138</f>
        <v>0</v>
      </c>
      <c r="D62" s="76">
        <f>Inputs!F138</f>
        <v>0</v>
      </c>
      <c r="E62" s="76">
        <f>Inputs!G138</f>
        <v>0</v>
      </c>
      <c r="F62" s="43">
        <f>SUM(Inputs!D138:G138)</f>
        <v>0</v>
      </c>
      <c r="G62" s="76">
        <f>Inputs!I138</f>
        <v>0</v>
      </c>
      <c r="H62" s="76">
        <f>Inputs!J138</f>
        <v>0</v>
      </c>
      <c r="I62" s="76">
        <f>Inputs!K138</f>
        <v>0</v>
      </c>
      <c r="J62" s="76">
        <f>Inputs!L138</f>
        <v>0</v>
      </c>
      <c r="K62" s="43">
        <f>SUM(Inputs!I138:L138)</f>
        <v>0</v>
      </c>
      <c r="L62" s="43">
        <f>SUM(Inputs!D138:G138,Inputs!I138:L138)</f>
        <v>0</v>
      </c>
    </row>
    <row r="63" spans="1:12" ht="12.75" customHeight="1">
      <c r="A63" s="61" t="str">
        <f>"      "&amp;Labels!B74</f>
        <v xml:space="preserve">      Customer 6</v>
      </c>
      <c r="B63" s="76">
        <f>Inputs!D139</f>
        <v>0</v>
      </c>
      <c r="C63" s="76">
        <f>Inputs!E139</f>
        <v>0</v>
      </c>
      <c r="D63" s="76">
        <f>Inputs!F139</f>
        <v>0</v>
      </c>
      <c r="E63" s="76">
        <f>Inputs!G139</f>
        <v>0</v>
      </c>
      <c r="F63" s="43">
        <f>SUM(Inputs!D139:G139)</f>
        <v>0</v>
      </c>
      <c r="G63" s="76">
        <f>Inputs!I139</f>
        <v>0</v>
      </c>
      <c r="H63" s="76">
        <f>Inputs!J139</f>
        <v>0</v>
      </c>
      <c r="I63" s="76">
        <f>Inputs!K139</f>
        <v>0</v>
      </c>
      <c r="J63" s="76">
        <f>Inputs!L139</f>
        <v>0</v>
      </c>
      <c r="K63" s="43">
        <f>SUM(Inputs!I139:L139)</f>
        <v>0</v>
      </c>
      <c r="L63" s="43">
        <f>SUM(Inputs!D139:G139,Inputs!I139:L139)</f>
        <v>0</v>
      </c>
    </row>
    <row r="64" spans="1:12" ht="12.75" customHeight="1">
      <c r="A64" s="61" t="str">
        <f>"      "&amp;Labels!B75</f>
        <v xml:space="preserve">      Customer 7</v>
      </c>
      <c r="B64" s="76">
        <f>Inputs!D140</f>
        <v>0</v>
      </c>
      <c r="C64" s="76">
        <f>Inputs!E140</f>
        <v>0</v>
      </c>
      <c r="D64" s="76">
        <f>Inputs!F140</f>
        <v>0</v>
      </c>
      <c r="E64" s="76">
        <f>Inputs!G140</f>
        <v>0</v>
      </c>
      <c r="F64" s="43">
        <f>SUM(Inputs!D140:G140)</f>
        <v>0</v>
      </c>
      <c r="G64" s="76">
        <f>Inputs!I140</f>
        <v>0</v>
      </c>
      <c r="H64" s="76">
        <f>Inputs!J140</f>
        <v>0</v>
      </c>
      <c r="I64" s="76">
        <f>Inputs!K140</f>
        <v>0</v>
      </c>
      <c r="J64" s="76">
        <f>Inputs!L140</f>
        <v>0</v>
      </c>
      <c r="K64" s="43">
        <f>SUM(Inputs!I140:L140)</f>
        <v>0</v>
      </c>
      <c r="L64" s="43">
        <f>SUM(Inputs!D140:G140,Inputs!I140:L140)</f>
        <v>0</v>
      </c>
    </row>
    <row r="65" spans="1:12" ht="12.75" customHeight="1">
      <c r="A65" s="61" t="str">
        <f>"      "&amp;Labels!B76</f>
        <v xml:space="preserve">      Customer 8</v>
      </c>
      <c r="B65" s="76">
        <f>Inputs!D141</f>
        <v>0</v>
      </c>
      <c r="C65" s="76">
        <f>Inputs!E141</f>
        <v>0</v>
      </c>
      <c r="D65" s="76">
        <f>Inputs!F141</f>
        <v>0</v>
      </c>
      <c r="E65" s="76">
        <f>Inputs!G141</f>
        <v>0</v>
      </c>
      <c r="F65" s="43">
        <f>SUM(Inputs!D141:G141)</f>
        <v>0</v>
      </c>
      <c r="G65" s="76">
        <f>Inputs!I141</f>
        <v>0</v>
      </c>
      <c r="H65" s="76">
        <f>Inputs!J141</f>
        <v>0</v>
      </c>
      <c r="I65" s="76">
        <f>Inputs!K141</f>
        <v>0</v>
      </c>
      <c r="J65" s="76">
        <f>Inputs!L141</f>
        <v>0</v>
      </c>
      <c r="K65" s="43">
        <f>SUM(Inputs!I141:L141)</f>
        <v>0</v>
      </c>
      <c r="L65" s="43">
        <f>SUM(Inputs!D141:G141,Inputs!I141:L141)</f>
        <v>0</v>
      </c>
    </row>
    <row r="66" spans="1:12" ht="12.75" customHeight="1">
      <c r="A66" s="61" t="str">
        <f>"      "&amp;Labels!B77</f>
        <v xml:space="preserve">      Customer 9</v>
      </c>
      <c r="B66" s="76">
        <f>Inputs!D142</f>
        <v>0</v>
      </c>
      <c r="C66" s="76">
        <f>Inputs!E142</f>
        <v>0</v>
      </c>
      <c r="D66" s="76">
        <f>Inputs!F142</f>
        <v>0</v>
      </c>
      <c r="E66" s="76">
        <f>Inputs!G142</f>
        <v>0</v>
      </c>
      <c r="F66" s="43">
        <f>SUM(Inputs!D142:G142)</f>
        <v>0</v>
      </c>
      <c r="G66" s="76">
        <f>Inputs!I142</f>
        <v>0</v>
      </c>
      <c r="H66" s="76">
        <f>Inputs!J142</f>
        <v>0</v>
      </c>
      <c r="I66" s="76">
        <f>Inputs!K142</f>
        <v>0</v>
      </c>
      <c r="J66" s="76">
        <f>Inputs!L142</f>
        <v>0</v>
      </c>
      <c r="K66" s="43">
        <f>SUM(Inputs!I142:L142)</f>
        <v>0</v>
      </c>
      <c r="L66" s="43">
        <f>SUM(Inputs!D142:G142,Inputs!I142:L142)</f>
        <v>0</v>
      </c>
    </row>
    <row r="67" spans="1:12" ht="12.75" customHeight="1">
      <c r="A67" s="61" t="str">
        <f>"      "&amp;Labels!B78</f>
        <v xml:space="preserve">      Customer 10</v>
      </c>
      <c r="B67" s="76">
        <f>Inputs!D143</f>
        <v>0</v>
      </c>
      <c r="C67" s="76">
        <f>Inputs!E143</f>
        <v>0</v>
      </c>
      <c r="D67" s="76">
        <f>Inputs!F143</f>
        <v>0</v>
      </c>
      <c r="E67" s="76">
        <f>Inputs!G143</f>
        <v>0</v>
      </c>
      <c r="F67" s="43">
        <f>SUM(Inputs!D143:G143)</f>
        <v>0</v>
      </c>
      <c r="G67" s="76">
        <f>Inputs!I143</f>
        <v>0</v>
      </c>
      <c r="H67" s="76">
        <f>Inputs!J143</f>
        <v>0</v>
      </c>
      <c r="I67" s="76">
        <f>Inputs!K143</f>
        <v>0</v>
      </c>
      <c r="J67" s="76">
        <f>Inputs!L143</f>
        <v>0</v>
      </c>
      <c r="K67" s="43">
        <f>SUM(Inputs!I143:L143)</f>
        <v>0</v>
      </c>
      <c r="L67" s="43">
        <f>SUM(Inputs!D143:G143,Inputs!I143:L143)</f>
        <v>0</v>
      </c>
    </row>
    <row r="68" spans="1:12" ht="12.75" customHeight="1">
      <c r="A68" s="55" t="str">
        <f>"      "&amp;Labels!C68</f>
        <v xml:space="preserve">      Total</v>
      </c>
      <c r="B68" s="74">
        <f>SUM(Inputs!D134:D143)</f>
        <v>0</v>
      </c>
      <c r="C68" s="74">
        <f>SUM(Inputs!E134:E143)</f>
        <v>0</v>
      </c>
      <c r="D68" s="74">
        <f>SUM(Inputs!F134:F143)</f>
        <v>0</v>
      </c>
      <c r="E68" s="74">
        <f>SUM(Inputs!G134:G143)</f>
        <v>0</v>
      </c>
      <c r="F68" s="43">
        <f>SUM(B68:E68)</f>
        <v>0</v>
      </c>
      <c r="G68" s="74">
        <f>SUM(Inputs!I134:I143)</f>
        <v>0</v>
      </c>
      <c r="H68" s="74">
        <f>SUM(Inputs!J134:J143)</f>
        <v>0</v>
      </c>
      <c r="I68" s="74">
        <f>SUM(Inputs!K134:K143)</f>
        <v>0</v>
      </c>
      <c r="J68" s="74">
        <f>SUM(Inputs!L134:L143)</f>
        <v>0</v>
      </c>
      <c r="K68" s="43">
        <f>SUM(G68:J68)</f>
        <v>0</v>
      </c>
      <c r="L68" s="43">
        <f>SUM(B68:E68,G68:J68)</f>
        <v>0</v>
      </c>
    </row>
    <row r="69" spans="1:12" ht="12.75" customHeight="1">
      <c r="A69" s="55" t="str">
        <f>"   "&amp;Labels!B100</f>
        <v xml:space="preserve">   Product 6</v>
      </c>
      <c r="B69" s="74"/>
      <c r="C69" s="74"/>
      <c r="D69" s="74"/>
      <c r="E69" s="74"/>
      <c r="F69" s="43"/>
      <c r="G69" s="74"/>
      <c r="H69" s="74"/>
      <c r="I69" s="74"/>
      <c r="J69" s="74"/>
      <c r="K69" s="43"/>
      <c r="L69" s="43"/>
    </row>
    <row r="70" spans="1:12" ht="12.75" customHeight="1">
      <c r="A70" s="61" t="str">
        <f>"      "&amp;Labels!B69</f>
        <v xml:space="preserve">      Customer 1</v>
      </c>
      <c r="B70" s="76">
        <f>Inputs!D144</f>
        <v>0</v>
      </c>
      <c r="C70" s="76">
        <f>Inputs!E144</f>
        <v>0</v>
      </c>
      <c r="D70" s="76">
        <f>Inputs!F144</f>
        <v>0</v>
      </c>
      <c r="E70" s="76">
        <f>Inputs!G144</f>
        <v>0</v>
      </c>
      <c r="F70" s="43">
        <f>SUM(Inputs!D144:G144)</f>
        <v>0</v>
      </c>
      <c r="G70" s="76">
        <f>Inputs!I144</f>
        <v>0</v>
      </c>
      <c r="H70" s="76">
        <f>Inputs!J144</f>
        <v>0</v>
      </c>
      <c r="I70" s="76">
        <f>Inputs!K144</f>
        <v>0</v>
      </c>
      <c r="J70" s="76">
        <f>Inputs!L144</f>
        <v>0</v>
      </c>
      <c r="K70" s="43">
        <f>SUM(Inputs!I144:L144)</f>
        <v>0</v>
      </c>
      <c r="L70" s="43">
        <f>SUM(Inputs!D144:G144,Inputs!I144:L144)</f>
        <v>0</v>
      </c>
    </row>
    <row r="71" spans="1:12" ht="12.75" customHeight="1">
      <c r="A71" s="61" t="str">
        <f>"      "&amp;Labels!B70</f>
        <v xml:space="preserve">      Customer 2</v>
      </c>
      <c r="B71" s="76">
        <f>Inputs!D145</f>
        <v>0</v>
      </c>
      <c r="C71" s="76">
        <f>Inputs!E145</f>
        <v>0</v>
      </c>
      <c r="D71" s="76">
        <f>Inputs!F145</f>
        <v>0</v>
      </c>
      <c r="E71" s="76">
        <f>Inputs!G145</f>
        <v>0</v>
      </c>
      <c r="F71" s="43">
        <f>SUM(Inputs!D145:G145)</f>
        <v>0</v>
      </c>
      <c r="G71" s="76">
        <f>Inputs!I145</f>
        <v>0</v>
      </c>
      <c r="H71" s="76">
        <f>Inputs!J145</f>
        <v>0</v>
      </c>
      <c r="I71" s="76">
        <f>Inputs!K145</f>
        <v>0</v>
      </c>
      <c r="J71" s="76">
        <f>Inputs!L145</f>
        <v>0</v>
      </c>
      <c r="K71" s="43">
        <f>SUM(Inputs!I145:L145)</f>
        <v>0</v>
      </c>
      <c r="L71" s="43">
        <f>SUM(Inputs!D145:G145,Inputs!I145:L145)</f>
        <v>0</v>
      </c>
    </row>
    <row r="72" spans="1:12" ht="12.75" customHeight="1">
      <c r="A72" s="61" t="str">
        <f>"      "&amp;Labels!B71</f>
        <v xml:space="preserve">      Customer 3</v>
      </c>
      <c r="B72" s="76">
        <f>Inputs!D146</f>
        <v>0</v>
      </c>
      <c r="C72" s="76">
        <f>Inputs!E146</f>
        <v>0</v>
      </c>
      <c r="D72" s="76">
        <f>Inputs!F146</f>
        <v>0</v>
      </c>
      <c r="E72" s="76">
        <f>Inputs!G146</f>
        <v>0</v>
      </c>
      <c r="F72" s="43">
        <f>SUM(Inputs!D146:G146)</f>
        <v>0</v>
      </c>
      <c r="G72" s="76">
        <f>Inputs!I146</f>
        <v>0</v>
      </c>
      <c r="H72" s="76">
        <f>Inputs!J146</f>
        <v>0</v>
      </c>
      <c r="I72" s="76">
        <f>Inputs!K146</f>
        <v>0</v>
      </c>
      <c r="J72" s="76">
        <f>Inputs!L146</f>
        <v>0</v>
      </c>
      <c r="K72" s="43">
        <f>SUM(Inputs!I146:L146)</f>
        <v>0</v>
      </c>
      <c r="L72" s="43">
        <f>SUM(Inputs!D146:G146,Inputs!I146:L146)</f>
        <v>0</v>
      </c>
    </row>
    <row r="73" spans="1:12" ht="12.75" customHeight="1">
      <c r="A73" s="61" t="str">
        <f>"      "&amp;Labels!B72</f>
        <v xml:space="preserve">      Customer 4</v>
      </c>
      <c r="B73" s="76">
        <f>Inputs!D147</f>
        <v>0</v>
      </c>
      <c r="C73" s="76">
        <f>Inputs!E147</f>
        <v>0</v>
      </c>
      <c r="D73" s="76">
        <f>Inputs!F147</f>
        <v>0</v>
      </c>
      <c r="E73" s="76">
        <f>Inputs!G147</f>
        <v>0</v>
      </c>
      <c r="F73" s="43">
        <f>SUM(Inputs!D147:G147)</f>
        <v>0</v>
      </c>
      <c r="G73" s="76">
        <f>Inputs!I147</f>
        <v>0</v>
      </c>
      <c r="H73" s="76">
        <f>Inputs!J147</f>
        <v>0</v>
      </c>
      <c r="I73" s="76">
        <f>Inputs!K147</f>
        <v>0</v>
      </c>
      <c r="J73" s="76">
        <f>Inputs!L147</f>
        <v>0</v>
      </c>
      <c r="K73" s="43">
        <f>SUM(Inputs!I147:L147)</f>
        <v>0</v>
      </c>
      <c r="L73" s="43">
        <f>SUM(Inputs!D147:G147,Inputs!I147:L147)</f>
        <v>0</v>
      </c>
    </row>
    <row r="74" spans="1:12" ht="12.75" customHeight="1">
      <c r="A74" s="61" t="str">
        <f>"      "&amp;Labels!B73</f>
        <v xml:space="preserve">      Customer 5</v>
      </c>
      <c r="B74" s="76">
        <f>Inputs!D148</f>
        <v>0</v>
      </c>
      <c r="C74" s="76">
        <f>Inputs!E148</f>
        <v>0</v>
      </c>
      <c r="D74" s="76">
        <f>Inputs!F148</f>
        <v>0</v>
      </c>
      <c r="E74" s="76">
        <f>Inputs!G148</f>
        <v>0</v>
      </c>
      <c r="F74" s="43">
        <f>SUM(Inputs!D148:G148)</f>
        <v>0</v>
      </c>
      <c r="G74" s="76">
        <f>Inputs!I148</f>
        <v>0</v>
      </c>
      <c r="H74" s="76">
        <f>Inputs!J148</f>
        <v>0</v>
      </c>
      <c r="I74" s="76">
        <f>Inputs!K148</f>
        <v>0</v>
      </c>
      <c r="J74" s="76">
        <f>Inputs!L148</f>
        <v>0</v>
      </c>
      <c r="K74" s="43">
        <f>SUM(Inputs!I148:L148)</f>
        <v>0</v>
      </c>
      <c r="L74" s="43">
        <f>SUM(Inputs!D148:G148,Inputs!I148:L148)</f>
        <v>0</v>
      </c>
    </row>
    <row r="75" spans="1:12" ht="12.75" customHeight="1">
      <c r="A75" s="61" t="str">
        <f>"      "&amp;Labels!B74</f>
        <v xml:space="preserve">      Customer 6</v>
      </c>
      <c r="B75" s="76">
        <f>Inputs!D149</f>
        <v>0</v>
      </c>
      <c r="C75" s="76">
        <f>Inputs!E149</f>
        <v>0</v>
      </c>
      <c r="D75" s="76">
        <f>Inputs!F149</f>
        <v>0</v>
      </c>
      <c r="E75" s="76">
        <f>Inputs!G149</f>
        <v>0</v>
      </c>
      <c r="F75" s="43">
        <f>SUM(Inputs!D149:G149)</f>
        <v>0</v>
      </c>
      <c r="G75" s="76">
        <f>Inputs!I149</f>
        <v>0</v>
      </c>
      <c r="H75" s="76">
        <f>Inputs!J149</f>
        <v>0</v>
      </c>
      <c r="I75" s="76">
        <f>Inputs!K149</f>
        <v>0</v>
      </c>
      <c r="J75" s="76">
        <f>Inputs!L149</f>
        <v>0</v>
      </c>
      <c r="K75" s="43">
        <f>SUM(Inputs!I149:L149)</f>
        <v>0</v>
      </c>
      <c r="L75" s="43">
        <f>SUM(Inputs!D149:G149,Inputs!I149:L149)</f>
        <v>0</v>
      </c>
    </row>
    <row r="76" spans="1:12" ht="12.75" customHeight="1">
      <c r="A76" s="61" t="str">
        <f>"      "&amp;Labels!B75</f>
        <v xml:space="preserve">      Customer 7</v>
      </c>
      <c r="B76" s="76">
        <f>Inputs!D150</f>
        <v>0</v>
      </c>
      <c r="C76" s="76">
        <f>Inputs!E150</f>
        <v>0</v>
      </c>
      <c r="D76" s="76">
        <f>Inputs!F150</f>
        <v>0</v>
      </c>
      <c r="E76" s="76">
        <f>Inputs!G150</f>
        <v>0</v>
      </c>
      <c r="F76" s="43">
        <f>SUM(Inputs!D150:G150)</f>
        <v>0</v>
      </c>
      <c r="G76" s="76">
        <f>Inputs!I150</f>
        <v>0</v>
      </c>
      <c r="H76" s="76">
        <f>Inputs!J150</f>
        <v>0</v>
      </c>
      <c r="I76" s="76">
        <f>Inputs!K150</f>
        <v>0</v>
      </c>
      <c r="J76" s="76">
        <f>Inputs!L150</f>
        <v>0</v>
      </c>
      <c r="K76" s="43">
        <f>SUM(Inputs!I150:L150)</f>
        <v>0</v>
      </c>
      <c r="L76" s="43">
        <f>SUM(Inputs!D150:G150,Inputs!I150:L150)</f>
        <v>0</v>
      </c>
    </row>
    <row r="77" spans="1:12" ht="12.75" customHeight="1">
      <c r="A77" s="61" t="str">
        <f>"      "&amp;Labels!B76</f>
        <v xml:space="preserve">      Customer 8</v>
      </c>
      <c r="B77" s="76">
        <f>Inputs!D151</f>
        <v>0</v>
      </c>
      <c r="C77" s="76">
        <f>Inputs!E151</f>
        <v>0</v>
      </c>
      <c r="D77" s="76">
        <f>Inputs!F151</f>
        <v>0</v>
      </c>
      <c r="E77" s="76">
        <f>Inputs!G151</f>
        <v>0</v>
      </c>
      <c r="F77" s="43">
        <f>SUM(Inputs!D151:G151)</f>
        <v>0</v>
      </c>
      <c r="G77" s="76">
        <f>Inputs!I151</f>
        <v>0</v>
      </c>
      <c r="H77" s="76">
        <f>Inputs!J151</f>
        <v>0</v>
      </c>
      <c r="I77" s="76">
        <f>Inputs!K151</f>
        <v>0</v>
      </c>
      <c r="J77" s="76">
        <f>Inputs!L151</f>
        <v>0</v>
      </c>
      <c r="K77" s="43">
        <f>SUM(Inputs!I151:L151)</f>
        <v>0</v>
      </c>
      <c r="L77" s="43">
        <f>SUM(Inputs!D151:G151,Inputs!I151:L151)</f>
        <v>0</v>
      </c>
    </row>
    <row r="78" spans="1:12" ht="12.75" customHeight="1">
      <c r="A78" s="61" t="str">
        <f>"      "&amp;Labels!B77</f>
        <v xml:space="preserve">      Customer 9</v>
      </c>
      <c r="B78" s="76">
        <f>Inputs!D152</f>
        <v>0</v>
      </c>
      <c r="C78" s="76">
        <f>Inputs!E152</f>
        <v>0</v>
      </c>
      <c r="D78" s="76">
        <f>Inputs!F152</f>
        <v>0</v>
      </c>
      <c r="E78" s="76">
        <f>Inputs!G152</f>
        <v>0</v>
      </c>
      <c r="F78" s="43">
        <f>SUM(Inputs!D152:G152)</f>
        <v>0</v>
      </c>
      <c r="G78" s="76">
        <f>Inputs!I152</f>
        <v>0</v>
      </c>
      <c r="H78" s="76">
        <f>Inputs!J152</f>
        <v>0</v>
      </c>
      <c r="I78" s="76">
        <f>Inputs!K152</f>
        <v>0</v>
      </c>
      <c r="J78" s="76">
        <f>Inputs!L152</f>
        <v>0</v>
      </c>
      <c r="K78" s="43">
        <f>SUM(Inputs!I152:L152)</f>
        <v>0</v>
      </c>
      <c r="L78" s="43">
        <f>SUM(Inputs!D152:G152,Inputs!I152:L152)</f>
        <v>0</v>
      </c>
    </row>
    <row r="79" spans="1:12" ht="12.75" customHeight="1">
      <c r="A79" s="61" t="str">
        <f>"      "&amp;Labels!B78</f>
        <v xml:space="preserve">      Customer 10</v>
      </c>
      <c r="B79" s="76">
        <f>Inputs!D153</f>
        <v>0</v>
      </c>
      <c r="C79" s="76">
        <f>Inputs!E153</f>
        <v>0</v>
      </c>
      <c r="D79" s="76">
        <f>Inputs!F153</f>
        <v>0</v>
      </c>
      <c r="E79" s="76">
        <f>Inputs!G153</f>
        <v>0</v>
      </c>
      <c r="F79" s="43">
        <f>SUM(Inputs!D153:G153)</f>
        <v>0</v>
      </c>
      <c r="G79" s="76">
        <f>Inputs!I153</f>
        <v>0</v>
      </c>
      <c r="H79" s="76">
        <f>Inputs!J153</f>
        <v>0</v>
      </c>
      <c r="I79" s="76">
        <f>Inputs!K153</f>
        <v>0</v>
      </c>
      <c r="J79" s="76">
        <f>Inputs!L153</f>
        <v>0</v>
      </c>
      <c r="K79" s="43">
        <f>SUM(Inputs!I153:L153)</f>
        <v>0</v>
      </c>
      <c r="L79" s="43">
        <f>SUM(Inputs!D153:G153,Inputs!I153:L153)</f>
        <v>0</v>
      </c>
    </row>
    <row r="80" spans="1:12" ht="12.75" customHeight="1">
      <c r="A80" s="55" t="str">
        <f>"      "&amp;Labels!C68</f>
        <v xml:space="preserve">      Total</v>
      </c>
      <c r="B80" s="74">
        <f>SUM(Inputs!D144:D153)</f>
        <v>0</v>
      </c>
      <c r="C80" s="74">
        <f>SUM(Inputs!E144:E153)</f>
        <v>0</v>
      </c>
      <c r="D80" s="74">
        <f>SUM(Inputs!F144:F153)</f>
        <v>0</v>
      </c>
      <c r="E80" s="74">
        <f>SUM(Inputs!G144:G153)</f>
        <v>0</v>
      </c>
      <c r="F80" s="43">
        <f>SUM(B80:E80)</f>
        <v>0</v>
      </c>
      <c r="G80" s="74">
        <f>SUM(Inputs!I144:I153)</f>
        <v>0</v>
      </c>
      <c r="H80" s="74">
        <f>SUM(Inputs!J144:J153)</f>
        <v>0</v>
      </c>
      <c r="I80" s="74">
        <f>SUM(Inputs!K144:K153)</f>
        <v>0</v>
      </c>
      <c r="J80" s="74">
        <f>SUM(Inputs!L144:L153)</f>
        <v>0</v>
      </c>
      <c r="K80" s="43">
        <f>SUM(G80:J80)</f>
        <v>0</v>
      </c>
      <c r="L80" s="43">
        <f>SUM(B80:E80,G80:J80)</f>
        <v>0</v>
      </c>
    </row>
    <row r="81" spans="1:12" ht="12.75" customHeight="1">
      <c r="A81" s="55" t="str">
        <f>"   "&amp;Labels!B101</f>
        <v xml:space="preserve">   Product 7</v>
      </c>
      <c r="B81" s="74"/>
      <c r="C81" s="74"/>
      <c r="D81" s="74"/>
      <c r="E81" s="74"/>
      <c r="F81" s="43"/>
      <c r="G81" s="74"/>
      <c r="H81" s="74"/>
      <c r="I81" s="74"/>
      <c r="J81" s="74"/>
      <c r="K81" s="43"/>
      <c r="L81" s="43"/>
    </row>
    <row r="82" spans="1:12" ht="12.75" customHeight="1">
      <c r="A82" s="61" t="str">
        <f>"      "&amp;Labels!B69</f>
        <v xml:space="preserve">      Customer 1</v>
      </c>
      <c r="B82" s="76">
        <f>Inputs!D154</f>
        <v>0</v>
      </c>
      <c r="C82" s="76">
        <f>Inputs!E154</f>
        <v>0</v>
      </c>
      <c r="D82" s="76">
        <f>Inputs!F154</f>
        <v>0</v>
      </c>
      <c r="E82" s="76">
        <f>Inputs!G154</f>
        <v>0</v>
      </c>
      <c r="F82" s="43">
        <f>SUM(Inputs!D154:G154)</f>
        <v>0</v>
      </c>
      <c r="G82" s="76">
        <f>Inputs!I154</f>
        <v>0</v>
      </c>
      <c r="H82" s="76">
        <f>Inputs!J154</f>
        <v>0</v>
      </c>
      <c r="I82" s="76">
        <f>Inputs!K154</f>
        <v>0</v>
      </c>
      <c r="J82" s="76">
        <f>Inputs!L154</f>
        <v>0</v>
      </c>
      <c r="K82" s="43">
        <f>SUM(Inputs!I154:L154)</f>
        <v>0</v>
      </c>
      <c r="L82" s="43">
        <f>SUM(Inputs!D154:G154,Inputs!I154:L154)</f>
        <v>0</v>
      </c>
    </row>
    <row r="83" spans="1:12" ht="12.75" customHeight="1">
      <c r="A83" s="61" t="str">
        <f>"      "&amp;Labels!B70</f>
        <v xml:space="preserve">      Customer 2</v>
      </c>
      <c r="B83" s="76">
        <f>Inputs!D155</f>
        <v>0</v>
      </c>
      <c r="C83" s="76">
        <f>Inputs!E155</f>
        <v>0</v>
      </c>
      <c r="D83" s="76">
        <f>Inputs!F155</f>
        <v>0</v>
      </c>
      <c r="E83" s="76">
        <f>Inputs!G155</f>
        <v>0</v>
      </c>
      <c r="F83" s="43">
        <f>SUM(Inputs!D155:G155)</f>
        <v>0</v>
      </c>
      <c r="G83" s="76">
        <f>Inputs!I155</f>
        <v>0</v>
      </c>
      <c r="H83" s="76">
        <f>Inputs!J155</f>
        <v>0</v>
      </c>
      <c r="I83" s="76">
        <f>Inputs!K155</f>
        <v>0</v>
      </c>
      <c r="J83" s="76">
        <f>Inputs!L155</f>
        <v>0</v>
      </c>
      <c r="K83" s="43">
        <f>SUM(Inputs!I155:L155)</f>
        <v>0</v>
      </c>
      <c r="L83" s="43">
        <f>SUM(Inputs!D155:G155,Inputs!I155:L155)</f>
        <v>0</v>
      </c>
    </row>
    <row r="84" spans="1:12" ht="12.75" customHeight="1">
      <c r="A84" s="61" t="str">
        <f>"      "&amp;Labels!B71</f>
        <v xml:space="preserve">      Customer 3</v>
      </c>
      <c r="B84" s="76">
        <f>Inputs!D156</f>
        <v>0</v>
      </c>
      <c r="C84" s="76">
        <f>Inputs!E156</f>
        <v>0</v>
      </c>
      <c r="D84" s="76">
        <f>Inputs!F156</f>
        <v>0</v>
      </c>
      <c r="E84" s="76">
        <f>Inputs!G156</f>
        <v>0</v>
      </c>
      <c r="F84" s="43">
        <f>SUM(Inputs!D156:G156)</f>
        <v>0</v>
      </c>
      <c r="G84" s="76">
        <f>Inputs!I156</f>
        <v>0</v>
      </c>
      <c r="H84" s="76">
        <f>Inputs!J156</f>
        <v>0</v>
      </c>
      <c r="I84" s="76">
        <f>Inputs!K156</f>
        <v>0</v>
      </c>
      <c r="J84" s="76">
        <f>Inputs!L156</f>
        <v>0</v>
      </c>
      <c r="K84" s="43">
        <f>SUM(Inputs!I156:L156)</f>
        <v>0</v>
      </c>
      <c r="L84" s="43">
        <f>SUM(Inputs!D156:G156,Inputs!I156:L156)</f>
        <v>0</v>
      </c>
    </row>
    <row r="85" spans="1:12" ht="12.75" customHeight="1">
      <c r="A85" s="61" t="str">
        <f>"      "&amp;Labels!B72</f>
        <v xml:space="preserve">      Customer 4</v>
      </c>
      <c r="B85" s="76">
        <f>Inputs!D157</f>
        <v>0</v>
      </c>
      <c r="C85" s="76">
        <f>Inputs!E157</f>
        <v>0</v>
      </c>
      <c r="D85" s="76">
        <f>Inputs!F157</f>
        <v>0</v>
      </c>
      <c r="E85" s="76">
        <f>Inputs!G157</f>
        <v>0</v>
      </c>
      <c r="F85" s="43">
        <f>SUM(Inputs!D157:G157)</f>
        <v>0</v>
      </c>
      <c r="G85" s="76">
        <f>Inputs!I157</f>
        <v>0</v>
      </c>
      <c r="H85" s="76">
        <f>Inputs!J157</f>
        <v>0</v>
      </c>
      <c r="I85" s="76">
        <f>Inputs!K157</f>
        <v>0</v>
      </c>
      <c r="J85" s="76">
        <f>Inputs!L157</f>
        <v>0</v>
      </c>
      <c r="K85" s="43">
        <f>SUM(Inputs!I157:L157)</f>
        <v>0</v>
      </c>
      <c r="L85" s="43">
        <f>SUM(Inputs!D157:G157,Inputs!I157:L157)</f>
        <v>0</v>
      </c>
    </row>
    <row r="86" spans="1:12" ht="12.75" customHeight="1">
      <c r="A86" s="61" t="str">
        <f>"      "&amp;Labels!B73</f>
        <v xml:space="preserve">      Customer 5</v>
      </c>
      <c r="B86" s="76">
        <f>Inputs!D158</f>
        <v>0</v>
      </c>
      <c r="C86" s="76">
        <f>Inputs!E158</f>
        <v>0</v>
      </c>
      <c r="D86" s="76">
        <f>Inputs!F158</f>
        <v>0</v>
      </c>
      <c r="E86" s="76">
        <f>Inputs!G158</f>
        <v>0</v>
      </c>
      <c r="F86" s="43">
        <f>SUM(Inputs!D158:G158)</f>
        <v>0</v>
      </c>
      <c r="G86" s="76">
        <f>Inputs!I158</f>
        <v>0</v>
      </c>
      <c r="H86" s="76">
        <f>Inputs!J158</f>
        <v>0</v>
      </c>
      <c r="I86" s="76">
        <f>Inputs!K158</f>
        <v>0</v>
      </c>
      <c r="J86" s="76">
        <f>Inputs!L158</f>
        <v>0</v>
      </c>
      <c r="K86" s="43">
        <f>SUM(Inputs!I158:L158)</f>
        <v>0</v>
      </c>
      <c r="L86" s="43">
        <f>SUM(Inputs!D158:G158,Inputs!I158:L158)</f>
        <v>0</v>
      </c>
    </row>
    <row r="87" spans="1:12" ht="12.75" customHeight="1">
      <c r="A87" s="61" t="str">
        <f>"      "&amp;Labels!B74</f>
        <v xml:space="preserve">      Customer 6</v>
      </c>
      <c r="B87" s="76">
        <f>Inputs!D159</f>
        <v>0</v>
      </c>
      <c r="C87" s="76">
        <f>Inputs!E159</f>
        <v>0</v>
      </c>
      <c r="D87" s="76">
        <f>Inputs!F159</f>
        <v>0</v>
      </c>
      <c r="E87" s="76">
        <f>Inputs!G159</f>
        <v>0</v>
      </c>
      <c r="F87" s="43">
        <f>SUM(Inputs!D159:G159)</f>
        <v>0</v>
      </c>
      <c r="G87" s="76">
        <f>Inputs!I159</f>
        <v>0</v>
      </c>
      <c r="H87" s="76">
        <f>Inputs!J159</f>
        <v>0</v>
      </c>
      <c r="I87" s="76">
        <f>Inputs!K159</f>
        <v>0</v>
      </c>
      <c r="J87" s="76">
        <f>Inputs!L159</f>
        <v>0</v>
      </c>
      <c r="K87" s="43">
        <f>SUM(Inputs!I159:L159)</f>
        <v>0</v>
      </c>
      <c r="L87" s="43">
        <f>SUM(Inputs!D159:G159,Inputs!I159:L159)</f>
        <v>0</v>
      </c>
    </row>
    <row r="88" spans="1:12" ht="12.75" customHeight="1">
      <c r="A88" s="61" t="str">
        <f>"      "&amp;Labels!B75</f>
        <v xml:space="preserve">      Customer 7</v>
      </c>
      <c r="B88" s="76">
        <f>Inputs!D160</f>
        <v>0</v>
      </c>
      <c r="C88" s="76">
        <f>Inputs!E160</f>
        <v>0</v>
      </c>
      <c r="D88" s="76">
        <f>Inputs!F160</f>
        <v>0</v>
      </c>
      <c r="E88" s="76">
        <f>Inputs!G160</f>
        <v>0</v>
      </c>
      <c r="F88" s="43">
        <f>SUM(Inputs!D160:G160)</f>
        <v>0</v>
      </c>
      <c r="G88" s="76">
        <f>Inputs!I160</f>
        <v>0</v>
      </c>
      <c r="H88" s="76">
        <f>Inputs!J160</f>
        <v>0</v>
      </c>
      <c r="I88" s="76">
        <f>Inputs!K160</f>
        <v>0</v>
      </c>
      <c r="J88" s="76">
        <f>Inputs!L160</f>
        <v>0</v>
      </c>
      <c r="K88" s="43">
        <f>SUM(Inputs!I160:L160)</f>
        <v>0</v>
      </c>
      <c r="L88" s="43">
        <f>SUM(Inputs!D160:G160,Inputs!I160:L160)</f>
        <v>0</v>
      </c>
    </row>
    <row r="89" spans="1:12" ht="12.75" customHeight="1">
      <c r="A89" s="61" t="str">
        <f>"      "&amp;Labels!B76</f>
        <v xml:space="preserve">      Customer 8</v>
      </c>
      <c r="B89" s="76">
        <f>Inputs!D161</f>
        <v>0</v>
      </c>
      <c r="C89" s="76">
        <f>Inputs!E161</f>
        <v>0</v>
      </c>
      <c r="D89" s="76">
        <f>Inputs!F161</f>
        <v>0</v>
      </c>
      <c r="E89" s="76">
        <f>Inputs!G161</f>
        <v>0</v>
      </c>
      <c r="F89" s="43">
        <f>SUM(Inputs!D161:G161)</f>
        <v>0</v>
      </c>
      <c r="G89" s="76">
        <f>Inputs!I161</f>
        <v>0</v>
      </c>
      <c r="H89" s="76">
        <f>Inputs!J161</f>
        <v>0</v>
      </c>
      <c r="I89" s="76">
        <f>Inputs!K161</f>
        <v>0</v>
      </c>
      <c r="J89" s="76">
        <f>Inputs!L161</f>
        <v>0</v>
      </c>
      <c r="K89" s="43">
        <f>SUM(Inputs!I161:L161)</f>
        <v>0</v>
      </c>
      <c r="L89" s="43">
        <f>SUM(Inputs!D161:G161,Inputs!I161:L161)</f>
        <v>0</v>
      </c>
    </row>
    <row r="90" spans="1:12" ht="12.75" customHeight="1">
      <c r="A90" s="61" t="str">
        <f>"      "&amp;Labels!B77</f>
        <v xml:space="preserve">      Customer 9</v>
      </c>
      <c r="B90" s="76">
        <f>Inputs!D162</f>
        <v>0</v>
      </c>
      <c r="C90" s="76">
        <f>Inputs!E162</f>
        <v>0</v>
      </c>
      <c r="D90" s="76">
        <f>Inputs!F162</f>
        <v>0</v>
      </c>
      <c r="E90" s="76">
        <f>Inputs!G162</f>
        <v>0</v>
      </c>
      <c r="F90" s="43">
        <f>SUM(Inputs!D162:G162)</f>
        <v>0</v>
      </c>
      <c r="G90" s="76">
        <f>Inputs!I162</f>
        <v>0</v>
      </c>
      <c r="H90" s="76">
        <f>Inputs!J162</f>
        <v>0</v>
      </c>
      <c r="I90" s="76">
        <f>Inputs!K162</f>
        <v>0</v>
      </c>
      <c r="J90" s="76">
        <f>Inputs!L162</f>
        <v>0</v>
      </c>
      <c r="K90" s="43">
        <f>SUM(Inputs!I162:L162)</f>
        <v>0</v>
      </c>
      <c r="L90" s="43">
        <f>SUM(Inputs!D162:G162,Inputs!I162:L162)</f>
        <v>0</v>
      </c>
    </row>
    <row r="91" spans="1:12" ht="12.75" customHeight="1">
      <c r="A91" s="61" t="str">
        <f>"      "&amp;Labels!B78</f>
        <v xml:space="preserve">      Customer 10</v>
      </c>
      <c r="B91" s="76">
        <f>Inputs!D163</f>
        <v>0</v>
      </c>
      <c r="C91" s="76">
        <f>Inputs!E163</f>
        <v>0</v>
      </c>
      <c r="D91" s="76">
        <f>Inputs!F163</f>
        <v>0</v>
      </c>
      <c r="E91" s="76">
        <f>Inputs!G163</f>
        <v>0</v>
      </c>
      <c r="F91" s="43">
        <f>SUM(Inputs!D163:G163)</f>
        <v>0</v>
      </c>
      <c r="G91" s="76">
        <f>Inputs!I163</f>
        <v>0</v>
      </c>
      <c r="H91" s="76">
        <f>Inputs!J163</f>
        <v>0</v>
      </c>
      <c r="I91" s="76">
        <f>Inputs!K163</f>
        <v>0</v>
      </c>
      <c r="J91" s="76">
        <f>Inputs!L163</f>
        <v>0</v>
      </c>
      <c r="K91" s="43">
        <f>SUM(Inputs!I163:L163)</f>
        <v>0</v>
      </c>
      <c r="L91" s="43">
        <f>SUM(Inputs!D163:G163,Inputs!I163:L163)</f>
        <v>0</v>
      </c>
    </row>
    <row r="92" spans="1:12" ht="12.75" customHeight="1">
      <c r="A92" s="55" t="str">
        <f>"      "&amp;Labels!C68</f>
        <v xml:space="preserve">      Total</v>
      </c>
      <c r="B92" s="74">
        <f>SUM(Inputs!D154:D163)</f>
        <v>0</v>
      </c>
      <c r="C92" s="74">
        <f>SUM(Inputs!E154:E163)</f>
        <v>0</v>
      </c>
      <c r="D92" s="74">
        <f>SUM(Inputs!F154:F163)</f>
        <v>0</v>
      </c>
      <c r="E92" s="74">
        <f>SUM(Inputs!G154:G163)</f>
        <v>0</v>
      </c>
      <c r="F92" s="43">
        <f>SUM(B92:E92)</f>
        <v>0</v>
      </c>
      <c r="G92" s="74">
        <f>SUM(Inputs!I154:I163)</f>
        <v>0</v>
      </c>
      <c r="H92" s="74">
        <f>SUM(Inputs!J154:J163)</f>
        <v>0</v>
      </c>
      <c r="I92" s="74">
        <f>SUM(Inputs!K154:K163)</f>
        <v>0</v>
      </c>
      <c r="J92" s="74">
        <f>SUM(Inputs!L154:L163)</f>
        <v>0</v>
      </c>
      <c r="K92" s="43">
        <f>SUM(G92:J92)</f>
        <v>0</v>
      </c>
      <c r="L92" s="43">
        <f>SUM(B92:E92,G92:J92)</f>
        <v>0</v>
      </c>
    </row>
    <row r="93" spans="1:12" ht="12.75" customHeight="1">
      <c r="A93" s="55" t="str">
        <f>"   "&amp;Labels!B102</f>
        <v xml:space="preserve">   Product 8</v>
      </c>
      <c r="B93" s="74"/>
      <c r="C93" s="74"/>
      <c r="D93" s="74"/>
      <c r="E93" s="74"/>
      <c r="F93" s="43"/>
      <c r="G93" s="74"/>
      <c r="H93" s="74"/>
      <c r="I93" s="74"/>
      <c r="J93" s="74"/>
      <c r="K93" s="43"/>
      <c r="L93" s="43"/>
    </row>
    <row r="94" spans="1:12" ht="12.75" customHeight="1">
      <c r="A94" s="61" t="str">
        <f>"      "&amp;Labels!B69</f>
        <v xml:space="preserve">      Customer 1</v>
      </c>
      <c r="B94" s="76">
        <f>Inputs!D164</f>
        <v>0</v>
      </c>
      <c r="C94" s="76">
        <f>Inputs!E164</f>
        <v>0</v>
      </c>
      <c r="D94" s="76">
        <f>Inputs!F164</f>
        <v>0</v>
      </c>
      <c r="E94" s="76">
        <f>Inputs!G164</f>
        <v>0</v>
      </c>
      <c r="F94" s="43">
        <f>SUM(Inputs!D164:G164)</f>
        <v>0</v>
      </c>
      <c r="G94" s="76">
        <f>Inputs!I164</f>
        <v>0</v>
      </c>
      <c r="H94" s="76">
        <f>Inputs!J164</f>
        <v>0</v>
      </c>
      <c r="I94" s="76">
        <f>Inputs!K164</f>
        <v>0</v>
      </c>
      <c r="J94" s="76">
        <f>Inputs!L164</f>
        <v>0</v>
      </c>
      <c r="K94" s="43">
        <f>SUM(Inputs!I164:L164)</f>
        <v>0</v>
      </c>
      <c r="L94" s="43">
        <f>SUM(Inputs!D164:G164,Inputs!I164:L164)</f>
        <v>0</v>
      </c>
    </row>
    <row r="95" spans="1:12" ht="12.75" customHeight="1">
      <c r="A95" s="61" t="str">
        <f>"      "&amp;Labels!B70</f>
        <v xml:space="preserve">      Customer 2</v>
      </c>
      <c r="B95" s="76">
        <f>Inputs!D165</f>
        <v>0</v>
      </c>
      <c r="C95" s="76">
        <f>Inputs!E165</f>
        <v>0</v>
      </c>
      <c r="D95" s="76">
        <f>Inputs!F165</f>
        <v>0</v>
      </c>
      <c r="E95" s="76">
        <f>Inputs!G165</f>
        <v>0</v>
      </c>
      <c r="F95" s="43">
        <f>SUM(Inputs!D165:G165)</f>
        <v>0</v>
      </c>
      <c r="G95" s="76">
        <f>Inputs!I165</f>
        <v>0</v>
      </c>
      <c r="H95" s="76">
        <f>Inputs!J165</f>
        <v>0</v>
      </c>
      <c r="I95" s="76">
        <f>Inputs!K165</f>
        <v>0</v>
      </c>
      <c r="J95" s="76">
        <f>Inputs!L165</f>
        <v>0</v>
      </c>
      <c r="K95" s="43">
        <f>SUM(Inputs!I165:L165)</f>
        <v>0</v>
      </c>
      <c r="L95" s="43">
        <f>SUM(Inputs!D165:G165,Inputs!I165:L165)</f>
        <v>0</v>
      </c>
    </row>
    <row r="96" spans="1:12" ht="12.75" customHeight="1">
      <c r="A96" s="61" t="str">
        <f>"      "&amp;Labels!B71</f>
        <v xml:space="preserve">      Customer 3</v>
      </c>
      <c r="B96" s="76">
        <f>Inputs!D166</f>
        <v>0</v>
      </c>
      <c r="C96" s="76">
        <f>Inputs!E166</f>
        <v>0</v>
      </c>
      <c r="D96" s="76">
        <f>Inputs!F166</f>
        <v>0</v>
      </c>
      <c r="E96" s="76">
        <f>Inputs!G166</f>
        <v>0</v>
      </c>
      <c r="F96" s="43">
        <f>SUM(Inputs!D166:G166)</f>
        <v>0</v>
      </c>
      <c r="G96" s="76">
        <f>Inputs!I166</f>
        <v>0</v>
      </c>
      <c r="H96" s="76">
        <f>Inputs!J166</f>
        <v>0</v>
      </c>
      <c r="I96" s="76">
        <f>Inputs!K166</f>
        <v>0</v>
      </c>
      <c r="J96" s="76">
        <f>Inputs!L166</f>
        <v>0</v>
      </c>
      <c r="K96" s="43">
        <f>SUM(Inputs!I166:L166)</f>
        <v>0</v>
      </c>
      <c r="L96" s="43">
        <f>SUM(Inputs!D166:G166,Inputs!I166:L166)</f>
        <v>0</v>
      </c>
    </row>
    <row r="97" spans="1:12" ht="12.75" customHeight="1">
      <c r="A97" s="61" t="str">
        <f>"      "&amp;Labels!B72</f>
        <v xml:space="preserve">      Customer 4</v>
      </c>
      <c r="B97" s="76">
        <f>Inputs!D167</f>
        <v>0</v>
      </c>
      <c r="C97" s="76">
        <f>Inputs!E167</f>
        <v>0</v>
      </c>
      <c r="D97" s="76">
        <f>Inputs!F167</f>
        <v>0</v>
      </c>
      <c r="E97" s="76">
        <f>Inputs!G167</f>
        <v>0</v>
      </c>
      <c r="F97" s="43">
        <f>SUM(Inputs!D167:G167)</f>
        <v>0</v>
      </c>
      <c r="G97" s="76">
        <f>Inputs!I167</f>
        <v>0</v>
      </c>
      <c r="H97" s="76">
        <f>Inputs!J167</f>
        <v>0</v>
      </c>
      <c r="I97" s="76">
        <f>Inputs!K167</f>
        <v>0</v>
      </c>
      <c r="J97" s="76">
        <f>Inputs!L167</f>
        <v>0</v>
      </c>
      <c r="K97" s="43">
        <f>SUM(Inputs!I167:L167)</f>
        <v>0</v>
      </c>
      <c r="L97" s="43">
        <f>SUM(Inputs!D167:G167,Inputs!I167:L167)</f>
        <v>0</v>
      </c>
    </row>
    <row r="98" spans="1:12" ht="12.75" customHeight="1">
      <c r="A98" s="61" t="str">
        <f>"      "&amp;Labels!B73</f>
        <v xml:space="preserve">      Customer 5</v>
      </c>
      <c r="B98" s="76">
        <f>Inputs!D168</f>
        <v>0</v>
      </c>
      <c r="C98" s="76">
        <f>Inputs!E168</f>
        <v>0</v>
      </c>
      <c r="D98" s="76">
        <f>Inputs!F168</f>
        <v>0</v>
      </c>
      <c r="E98" s="76">
        <f>Inputs!G168</f>
        <v>0</v>
      </c>
      <c r="F98" s="43">
        <f>SUM(Inputs!D168:G168)</f>
        <v>0</v>
      </c>
      <c r="G98" s="76">
        <f>Inputs!I168</f>
        <v>0</v>
      </c>
      <c r="H98" s="76">
        <f>Inputs!J168</f>
        <v>0</v>
      </c>
      <c r="I98" s="76">
        <f>Inputs!K168</f>
        <v>0</v>
      </c>
      <c r="J98" s="76">
        <f>Inputs!L168</f>
        <v>0</v>
      </c>
      <c r="K98" s="43">
        <f>SUM(Inputs!I168:L168)</f>
        <v>0</v>
      </c>
      <c r="L98" s="43">
        <f>SUM(Inputs!D168:G168,Inputs!I168:L168)</f>
        <v>0</v>
      </c>
    </row>
    <row r="99" spans="1:12" ht="12.75" customHeight="1">
      <c r="A99" s="61" t="str">
        <f>"      "&amp;Labels!B74</f>
        <v xml:space="preserve">      Customer 6</v>
      </c>
      <c r="B99" s="76">
        <f>Inputs!D169</f>
        <v>0</v>
      </c>
      <c r="C99" s="76">
        <f>Inputs!E169</f>
        <v>0</v>
      </c>
      <c r="D99" s="76">
        <f>Inputs!F169</f>
        <v>0</v>
      </c>
      <c r="E99" s="76">
        <f>Inputs!G169</f>
        <v>0</v>
      </c>
      <c r="F99" s="43">
        <f>SUM(Inputs!D169:G169)</f>
        <v>0</v>
      </c>
      <c r="G99" s="76">
        <f>Inputs!I169</f>
        <v>0</v>
      </c>
      <c r="H99" s="76">
        <f>Inputs!J169</f>
        <v>0</v>
      </c>
      <c r="I99" s="76">
        <f>Inputs!K169</f>
        <v>0</v>
      </c>
      <c r="J99" s="76">
        <f>Inputs!L169</f>
        <v>0</v>
      </c>
      <c r="K99" s="43">
        <f>SUM(Inputs!I169:L169)</f>
        <v>0</v>
      </c>
      <c r="L99" s="43">
        <f>SUM(Inputs!D169:G169,Inputs!I169:L169)</f>
        <v>0</v>
      </c>
    </row>
    <row r="100" spans="1:12" ht="12.75" customHeight="1">
      <c r="A100" s="61" t="str">
        <f>"      "&amp;Labels!B75</f>
        <v xml:space="preserve">      Customer 7</v>
      </c>
      <c r="B100" s="76">
        <f>Inputs!D170</f>
        <v>0</v>
      </c>
      <c r="C100" s="76">
        <f>Inputs!E170</f>
        <v>0</v>
      </c>
      <c r="D100" s="76">
        <f>Inputs!F170</f>
        <v>0</v>
      </c>
      <c r="E100" s="76">
        <f>Inputs!G170</f>
        <v>0</v>
      </c>
      <c r="F100" s="43">
        <f>SUM(Inputs!D170:G170)</f>
        <v>0</v>
      </c>
      <c r="G100" s="76">
        <f>Inputs!I170</f>
        <v>0</v>
      </c>
      <c r="H100" s="76">
        <f>Inputs!J170</f>
        <v>0</v>
      </c>
      <c r="I100" s="76">
        <f>Inputs!K170</f>
        <v>0</v>
      </c>
      <c r="J100" s="76">
        <f>Inputs!L170</f>
        <v>0</v>
      </c>
      <c r="K100" s="43">
        <f>SUM(Inputs!I170:L170)</f>
        <v>0</v>
      </c>
      <c r="L100" s="43">
        <f>SUM(Inputs!D170:G170,Inputs!I170:L170)</f>
        <v>0</v>
      </c>
    </row>
    <row r="101" spans="1:12" ht="12.75" customHeight="1">
      <c r="A101" s="61" t="str">
        <f>"      "&amp;Labels!B76</f>
        <v xml:space="preserve">      Customer 8</v>
      </c>
      <c r="B101" s="76">
        <f>Inputs!D171</f>
        <v>0</v>
      </c>
      <c r="C101" s="76">
        <f>Inputs!E171</f>
        <v>0</v>
      </c>
      <c r="D101" s="76">
        <f>Inputs!F171</f>
        <v>0</v>
      </c>
      <c r="E101" s="76">
        <f>Inputs!G171</f>
        <v>0</v>
      </c>
      <c r="F101" s="43">
        <f>SUM(Inputs!D171:G171)</f>
        <v>0</v>
      </c>
      <c r="G101" s="76">
        <f>Inputs!I171</f>
        <v>0</v>
      </c>
      <c r="H101" s="76">
        <f>Inputs!J171</f>
        <v>0</v>
      </c>
      <c r="I101" s="76">
        <f>Inputs!K171</f>
        <v>0</v>
      </c>
      <c r="J101" s="76">
        <f>Inputs!L171</f>
        <v>0</v>
      </c>
      <c r="K101" s="43">
        <f>SUM(Inputs!I171:L171)</f>
        <v>0</v>
      </c>
      <c r="L101" s="43">
        <f>SUM(Inputs!D171:G171,Inputs!I171:L171)</f>
        <v>0</v>
      </c>
    </row>
    <row r="102" spans="1:12" ht="12.75" customHeight="1">
      <c r="A102" s="61" t="str">
        <f>"      "&amp;Labels!B77</f>
        <v xml:space="preserve">      Customer 9</v>
      </c>
      <c r="B102" s="76">
        <f>Inputs!D172</f>
        <v>0</v>
      </c>
      <c r="C102" s="76">
        <f>Inputs!E172</f>
        <v>0</v>
      </c>
      <c r="D102" s="76">
        <f>Inputs!F172</f>
        <v>0</v>
      </c>
      <c r="E102" s="76">
        <f>Inputs!G172</f>
        <v>0</v>
      </c>
      <c r="F102" s="43">
        <f>SUM(Inputs!D172:G172)</f>
        <v>0</v>
      </c>
      <c r="G102" s="76">
        <f>Inputs!I172</f>
        <v>0</v>
      </c>
      <c r="H102" s="76">
        <f>Inputs!J172</f>
        <v>0</v>
      </c>
      <c r="I102" s="76">
        <f>Inputs!K172</f>
        <v>0</v>
      </c>
      <c r="J102" s="76">
        <f>Inputs!L172</f>
        <v>0</v>
      </c>
      <c r="K102" s="43">
        <f>SUM(Inputs!I172:L172)</f>
        <v>0</v>
      </c>
      <c r="L102" s="43">
        <f>SUM(Inputs!D172:G172,Inputs!I172:L172)</f>
        <v>0</v>
      </c>
    </row>
    <row r="103" spans="1:12" ht="12.75" customHeight="1">
      <c r="A103" s="61" t="str">
        <f>"      "&amp;Labels!B78</f>
        <v xml:space="preserve">      Customer 10</v>
      </c>
      <c r="B103" s="76">
        <f>Inputs!D173</f>
        <v>0</v>
      </c>
      <c r="C103" s="76">
        <f>Inputs!E173</f>
        <v>0</v>
      </c>
      <c r="D103" s="76">
        <f>Inputs!F173</f>
        <v>0</v>
      </c>
      <c r="E103" s="76">
        <f>Inputs!G173</f>
        <v>0</v>
      </c>
      <c r="F103" s="43">
        <f>SUM(Inputs!D173:G173)</f>
        <v>0</v>
      </c>
      <c r="G103" s="76">
        <f>Inputs!I173</f>
        <v>0</v>
      </c>
      <c r="H103" s="76">
        <f>Inputs!J173</f>
        <v>0</v>
      </c>
      <c r="I103" s="76">
        <f>Inputs!K173</f>
        <v>0</v>
      </c>
      <c r="J103" s="76">
        <f>Inputs!L173</f>
        <v>0</v>
      </c>
      <c r="K103" s="43">
        <f>SUM(Inputs!I173:L173)</f>
        <v>0</v>
      </c>
      <c r="L103" s="43">
        <f>SUM(Inputs!D173:G173,Inputs!I173:L173)</f>
        <v>0</v>
      </c>
    </row>
    <row r="104" spans="1:12" ht="12.75" customHeight="1">
      <c r="A104" s="55" t="str">
        <f>"      "&amp;Labels!C68</f>
        <v xml:space="preserve">      Total</v>
      </c>
      <c r="B104" s="74">
        <f>SUM(Inputs!D164:D173)</f>
        <v>0</v>
      </c>
      <c r="C104" s="74">
        <f>SUM(Inputs!E164:E173)</f>
        <v>0</v>
      </c>
      <c r="D104" s="74">
        <f>SUM(Inputs!F164:F173)</f>
        <v>0</v>
      </c>
      <c r="E104" s="74">
        <f>SUM(Inputs!G164:G173)</f>
        <v>0</v>
      </c>
      <c r="F104" s="43">
        <f>SUM(B104:E104)</f>
        <v>0</v>
      </c>
      <c r="G104" s="74">
        <f>SUM(Inputs!I164:I173)</f>
        <v>0</v>
      </c>
      <c r="H104" s="74">
        <f>SUM(Inputs!J164:J173)</f>
        <v>0</v>
      </c>
      <c r="I104" s="74">
        <f>SUM(Inputs!K164:K173)</f>
        <v>0</v>
      </c>
      <c r="J104" s="74">
        <f>SUM(Inputs!L164:L173)</f>
        <v>0</v>
      </c>
      <c r="K104" s="43">
        <f>SUM(G104:J104)</f>
        <v>0</v>
      </c>
      <c r="L104" s="43">
        <f>SUM(B104:E104,G104:J104)</f>
        <v>0</v>
      </c>
    </row>
    <row r="105" spans="1:12" ht="12.75" customHeight="1">
      <c r="A105" s="55" t="str">
        <f>"   "&amp;Labels!B103</f>
        <v xml:space="preserve">   Product 9</v>
      </c>
      <c r="B105" s="74"/>
      <c r="C105" s="74"/>
      <c r="D105" s="74"/>
      <c r="E105" s="74"/>
      <c r="F105" s="43"/>
      <c r="G105" s="74"/>
      <c r="H105" s="74"/>
      <c r="I105" s="74"/>
      <c r="J105" s="74"/>
      <c r="K105" s="43"/>
      <c r="L105" s="43"/>
    </row>
    <row r="106" spans="1:12" ht="12.75" customHeight="1">
      <c r="A106" s="61" t="str">
        <f>"      "&amp;Labels!B69</f>
        <v xml:space="preserve">      Customer 1</v>
      </c>
      <c r="B106" s="76">
        <f>Inputs!D174</f>
        <v>0</v>
      </c>
      <c r="C106" s="76">
        <f>Inputs!E174</f>
        <v>0</v>
      </c>
      <c r="D106" s="76">
        <f>Inputs!F174</f>
        <v>0</v>
      </c>
      <c r="E106" s="76">
        <f>Inputs!G174</f>
        <v>0</v>
      </c>
      <c r="F106" s="43">
        <f>SUM(Inputs!D174:G174)</f>
        <v>0</v>
      </c>
      <c r="G106" s="76">
        <f>Inputs!I174</f>
        <v>0</v>
      </c>
      <c r="H106" s="76">
        <f>Inputs!J174</f>
        <v>0</v>
      </c>
      <c r="I106" s="76">
        <f>Inputs!K174</f>
        <v>0</v>
      </c>
      <c r="J106" s="76">
        <f>Inputs!L174</f>
        <v>0</v>
      </c>
      <c r="K106" s="43">
        <f>SUM(Inputs!I174:L174)</f>
        <v>0</v>
      </c>
      <c r="L106" s="43">
        <f>SUM(Inputs!D174:G174,Inputs!I174:L174)</f>
        <v>0</v>
      </c>
    </row>
    <row r="107" spans="1:12" ht="12.75" customHeight="1">
      <c r="A107" s="61" t="str">
        <f>"      "&amp;Labels!B70</f>
        <v xml:space="preserve">      Customer 2</v>
      </c>
      <c r="B107" s="76">
        <f>Inputs!D175</f>
        <v>0</v>
      </c>
      <c r="C107" s="76">
        <f>Inputs!E175</f>
        <v>0</v>
      </c>
      <c r="D107" s="76">
        <f>Inputs!F175</f>
        <v>0</v>
      </c>
      <c r="E107" s="76">
        <f>Inputs!G175</f>
        <v>0</v>
      </c>
      <c r="F107" s="43">
        <f>SUM(Inputs!D175:G175)</f>
        <v>0</v>
      </c>
      <c r="G107" s="76">
        <f>Inputs!I175</f>
        <v>0</v>
      </c>
      <c r="H107" s="76">
        <f>Inputs!J175</f>
        <v>0</v>
      </c>
      <c r="I107" s="76">
        <f>Inputs!K175</f>
        <v>0</v>
      </c>
      <c r="J107" s="76">
        <f>Inputs!L175</f>
        <v>0</v>
      </c>
      <c r="K107" s="43">
        <f>SUM(Inputs!I175:L175)</f>
        <v>0</v>
      </c>
      <c r="L107" s="43">
        <f>SUM(Inputs!D175:G175,Inputs!I175:L175)</f>
        <v>0</v>
      </c>
    </row>
    <row r="108" spans="1:12" ht="12.75" customHeight="1">
      <c r="A108" s="61" t="str">
        <f>"      "&amp;Labels!B71</f>
        <v xml:space="preserve">      Customer 3</v>
      </c>
      <c r="B108" s="76">
        <f>Inputs!D176</f>
        <v>0</v>
      </c>
      <c r="C108" s="76">
        <f>Inputs!E176</f>
        <v>0</v>
      </c>
      <c r="D108" s="76">
        <f>Inputs!F176</f>
        <v>0</v>
      </c>
      <c r="E108" s="76">
        <f>Inputs!G176</f>
        <v>0</v>
      </c>
      <c r="F108" s="43">
        <f>SUM(Inputs!D176:G176)</f>
        <v>0</v>
      </c>
      <c r="G108" s="76">
        <f>Inputs!I176</f>
        <v>0</v>
      </c>
      <c r="H108" s="76">
        <f>Inputs!J176</f>
        <v>0</v>
      </c>
      <c r="I108" s="76">
        <f>Inputs!K176</f>
        <v>0</v>
      </c>
      <c r="J108" s="76">
        <f>Inputs!L176</f>
        <v>0</v>
      </c>
      <c r="K108" s="43">
        <f>SUM(Inputs!I176:L176)</f>
        <v>0</v>
      </c>
      <c r="L108" s="43">
        <f>SUM(Inputs!D176:G176,Inputs!I176:L176)</f>
        <v>0</v>
      </c>
    </row>
    <row r="109" spans="1:12" ht="12.75" customHeight="1">
      <c r="A109" s="61" t="str">
        <f>"      "&amp;Labels!B72</f>
        <v xml:space="preserve">      Customer 4</v>
      </c>
      <c r="B109" s="76">
        <f>Inputs!D177</f>
        <v>0</v>
      </c>
      <c r="C109" s="76">
        <f>Inputs!E177</f>
        <v>0</v>
      </c>
      <c r="D109" s="76">
        <f>Inputs!F177</f>
        <v>0</v>
      </c>
      <c r="E109" s="76">
        <f>Inputs!G177</f>
        <v>0</v>
      </c>
      <c r="F109" s="43">
        <f>SUM(Inputs!D177:G177)</f>
        <v>0</v>
      </c>
      <c r="G109" s="76">
        <f>Inputs!I177</f>
        <v>0</v>
      </c>
      <c r="H109" s="76">
        <f>Inputs!J177</f>
        <v>0</v>
      </c>
      <c r="I109" s="76">
        <f>Inputs!K177</f>
        <v>0</v>
      </c>
      <c r="J109" s="76">
        <f>Inputs!L177</f>
        <v>0</v>
      </c>
      <c r="K109" s="43">
        <f>SUM(Inputs!I177:L177)</f>
        <v>0</v>
      </c>
      <c r="L109" s="43">
        <f>SUM(Inputs!D177:G177,Inputs!I177:L177)</f>
        <v>0</v>
      </c>
    </row>
    <row r="110" spans="1:12" ht="12.75" customHeight="1">
      <c r="A110" s="61" t="str">
        <f>"      "&amp;Labels!B73</f>
        <v xml:space="preserve">      Customer 5</v>
      </c>
      <c r="B110" s="76">
        <f>Inputs!D178</f>
        <v>0</v>
      </c>
      <c r="C110" s="76">
        <f>Inputs!E178</f>
        <v>0</v>
      </c>
      <c r="D110" s="76">
        <f>Inputs!F178</f>
        <v>0</v>
      </c>
      <c r="E110" s="76">
        <f>Inputs!G178</f>
        <v>0</v>
      </c>
      <c r="F110" s="43">
        <f>SUM(Inputs!D178:G178)</f>
        <v>0</v>
      </c>
      <c r="G110" s="76">
        <f>Inputs!I178</f>
        <v>0</v>
      </c>
      <c r="H110" s="76">
        <f>Inputs!J178</f>
        <v>0</v>
      </c>
      <c r="I110" s="76">
        <f>Inputs!K178</f>
        <v>0</v>
      </c>
      <c r="J110" s="76">
        <f>Inputs!L178</f>
        <v>0</v>
      </c>
      <c r="K110" s="43">
        <f>SUM(Inputs!I178:L178)</f>
        <v>0</v>
      </c>
      <c r="L110" s="43">
        <f>SUM(Inputs!D178:G178,Inputs!I178:L178)</f>
        <v>0</v>
      </c>
    </row>
    <row r="111" spans="1:12" ht="12.75" customHeight="1">
      <c r="A111" s="61" t="str">
        <f>"      "&amp;Labels!B74</f>
        <v xml:space="preserve">      Customer 6</v>
      </c>
      <c r="B111" s="76">
        <f>Inputs!D179</f>
        <v>0</v>
      </c>
      <c r="C111" s="76">
        <f>Inputs!E179</f>
        <v>0</v>
      </c>
      <c r="D111" s="76">
        <f>Inputs!F179</f>
        <v>0</v>
      </c>
      <c r="E111" s="76">
        <f>Inputs!G179</f>
        <v>0</v>
      </c>
      <c r="F111" s="43">
        <f>SUM(Inputs!D179:G179)</f>
        <v>0</v>
      </c>
      <c r="G111" s="76">
        <f>Inputs!I179</f>
        <v>0</v>
      </c>
      <c r="H111" s="76">
        <f>Inputs!J179</f>
        <v>0</v>
      </c>
      <c r="I111" s="76">
        <f>Inputs!K179</f>
        <v>0</v>
      </c>
      <c r="J111" s="76">
        <f>Inputs!L179</f>
        <v>0</v>
      </c>
      <c r="K111" s="43">
        <f>SUM(Inputs!I179:L179)</f>
        <v>0</v>
      </c>
      <c r="L111" s="43">
        <f>SUM(Inputs!D179:G179,Inputs!I179:L179)</f>
        <v>0</v>
      </c>
    </row>
    <row r="112" spans="1:12" ht="12.75" customHeight="1">
      <c r="A112" s="61" t="str">
        <f>"      "&amp;Labels!B75</f>
        <v xml:space="preserve">      Customer 7</v>
      </c>
      <c r="B112" s="76">
        <f>Inputs!D180</f>
        <v>0</v>
      </c>
      <c r="C112" s="76">
        <f>Inputs!E180</f>
        <v>0</v>
      </c>
      <c r="D112" s="76">
        <f>Inputs!F180</f>
        <v>0</v>
      </c>
      <c r="E112" s="76">
        <f>Inputs!G180</f>
        <v>0</v>
      </c>
      <c r="F112" s="43">
        <f>SUM(Inputs!D180:G180)</f>
        <v>0</v>
      </c>
      <c r="G112" s="76">
        <f>Inputs!I180</f>
        <v>0</v>
      </c>
      <c r="H112" s="76">
        <f>Inputs!J180</f>
        <v>0</v>
      </c>
      <c r="I112" s="76">
        <f>Inputs!K180</f>
        <v>0</v>
      </c>
      <c r="J112" s="76">
        <f>Inputs!L180</f>
        <v>0</v>
      </c>
      <c r="K112" s="43">
        <f>SUM(Inputs!I180:L180)</f>
        <v>0</v>
      </c>
      <c r="L112" s="43">
        <f>SUM(Inputs!D180:G180,Inputs!I180:L180)</f>
        <v>0</v>
      </c>
    </row>
    <row r="113" spans="1:12" ht="12.75" customHeight="1">
      <c r="A113" s="61" t="str">
        <f>"      "&amp;Labels!B76</f>
        <v xml:space="preserve">      Customer 8</v>
      </c>
      <c r="B113" s="76">
        <f>Inputs!D181</f>
        <v>0</v>
      </c>
      <c r="C113" s="76">
        <f>Inputs!E181</f>
        <v>0</v>
      </c>
      <c r="D113" s="76">
        <f>Inputs!F181</f>
        <v>0</v>
      </c>
      <c r="E113" s="76">
        <f>Inputs!G181</f>
        <v>0</v>
      </c>
      <c r="F113" s="43">
        <f>SUM(Inputs!D181:G181)</f>
        <v>0</v>
      </c>
      <c r="G113" s="76">
        <f>Inputs!I181</f>
        <v>0</v>
      </c>
      <c r="H113" s="76">
        <f>Inputs!J181</f>
        <v>0</v>
      </c>
      <c r="I113" s="76">
        <f>Inputs!K181</f>
        <v>0</v>
      </c>
      <c r="J113" s="76">
        <f>Inputs!L181</f>
        <v>0</v>
      </c>
      <c r="K113" s="43">
        <f>SUM(Inputs!I181:L181)</f>
        <v>0</v>
      </c>
      <c r="L113" s="43">
        <f>SUM(Inputs!D181:G181,Inputs!I181:L181)</f>
        <v>0</v>
      </c>
    </row>
    <row r="114" spans="1:12" ht="12.75" customHeight="1">
      <c r="A114" s="61" t="str">
        <f>"      "&amp;Labels!B77</f>
        <v xml:space="preserve">      Customer 9</v>
      </c>
      <c r="B114" s="76">
        <f>Inputs!D182</f>
        <v>0</v>
      </c>
      <c r="C114" s="76">
        <f>Inputs!E182</f>
        <v>0</v>
      </c>
      <c r="D114" s="76">
        <f>Inputs!F182</f>
        <v>0</v>
      </c>
      <c r="E114" s="76">
        <f>Inputs!G182</f>
        <v>0</v>
      </c>
      <c r="F114" s="43">
        <f>SUM(Inputs!D182:G182)</f>
        <v>0</v>
      </c>
      <c r="G114" s="76">
        <f>Inputs!I182</f>
        <v>0</v>
      </c>
      <c r="H114" s="76">
        <f>Inputs!J182</f>
        <v>0</v>
      </c>
      <c r="I114" s="76">
        <f>Inputs!K182</f>
        <v>0</v>
      </c>
      <c r="J114" s="76">
        <f>Inputs!L182</f>
        <v>0</v>
      </c>
      <c r="K114" s="43">
        <f>SUM(Inputs!I182:L182)</f>
        <v>0</v>
      </c>
      <c r="L114" s="43">
        <f>SUM(Inputs!D182:G182,Inputs!I182:L182)</f>
        <v>0</v>
      </c>
    </row>
    <row r="115" spans="1:12" ht="12.75" customHeight="1">
      <c r="A115" s="61" t="str">
        <f>"      "&amp;Labels!B78</f>
        <v xml:space="preserve">      Customer 10</v>
      </c>
      <c r="B115" s="76">
        <f>Inputs!D183</f>
        <v>0</v>
      </c>
      <c r="C115" s="76">
        <f>Inputs!E183</f>
        <v>0</v>
      </c>
      <c r="D115" s="76">
        <f>Inputs!F183</f>
        <v>0</v>
      </c>
      <c r="E115" s="76">
        <f>Inputs!G183</f>
        <v>0</v>
      </c>
      <c r="F115" s="43">
        <f>SUM(Inputs!D183:G183)</f>
        <v>0</v>
      </c>
      <c r="G115" s="76">
        <f>Inputs!I183</f>
        <v>0</v>
      </c>
      <c r="H115" s="76">
        <f>Inputs!J183</f>
        <v>0</v>
      </c>
      <c r="I115" s="76">
        <f>Inputs!K183</f>
        <v>0</v>
      </c>
      <c r="J115" s="76">
        <f>Inputs!L183</f>
        <v>0</v>
      </c>
      <c r="K115" s="43">
        <f>SUM(Inputs!I183:L183)</f>
        <v>0</v>
      </c>
      <c r="L115" s="43">
        <f>SUM(Inputs!D183:G183,Inputs!I183:L183)</f>
        <v>0</v>
      </c>
    </row>
    <row r="116" spans="1:12" ht="12.75" customHeight="1">
      <c r="A116" s="55" t="str">
        <f>"      "&amp;Labels!C68</f>
        <v xml:space="preserve">      Total</v>
      </c>
      <c r="B116" s="74">
        <f>SUM(Inputs!D174:D183)</f>
        <v>0</v>
      </c>
      <c r="C116" s="74">
        <f>SUM(Inputs!E174:E183)</f>
        <v>0</v>
      </c>
      <c r="D116" s="74">
        <f>SUM(Inputs!F174:F183)</f>
        <v>0</v>
      </c>
      <c r="E116" s="74">
        <f>SUM(Inputs!G174:G183)</f>
        <v>0</v>
      </c>
      <c r="F116" s="43">
        <f>SUM(B116:E116)</f>
        <v>0</v>
      </c>
      <c r="G116" s="74">
        <f>SUM(Inputs!I174:I183)</f>
        <v>0</v>
      </c>
      <c r="H116" s="74">
        <f>SUM(Inputs!J174:J183)</f>
        <v>0</v>
      </c>
      <c r="I116" s="74">
        <f>SUM(Inputs!K174:K183)</f>
        <v>0</v>
      </c>
      <c r="J116" s="74">
        <f>SUM(Inputs!L174:L183)</f>
        <v>0</v>
      </c>
      <c r="K116" s="43">
        <f>SUM(G116:J116)</f>
        <v>0</v>
      </c>
      <c r="L116" s="43">
        <f>SUM(B116:E116,G116:J116)</f>
        <v>0</v>
      </c>
    </row>
    <row r="117" spans="1:12" ht="12.75" customHeight="1">
      <c r="A117" s="55" t="str">
        <f>"   "&amp;Labels!B104</f>
        <v xml:space="preserve">   Product 10</v>
      </c>
      <c r="B117" s="74"/>
      <c r="C117" s="74"/>
      <c r="D117" s="74"/>
      <c r="E117" s="74"/>
      <c r="F117" s="43"/>
      <c r="G117" s="74"/>
      <c r="H117" s="74"/>
      <c r="I117" s="74"/>
      <c r="J117" s="74"/>
      <c r="K117" s="43"/>
      <c r="L117" s="43"/>
    </row>
    <row r="118" spans="1:12" ht="12.75" customHeight="1">
      <c r="A118" s="61" t="str">
        <f>"      "&amp;Labels!B69</f>
        <v xml:space="preserve">      Customer 1</v>
      </c>
      <c r="B118" s="76">
        <f>Inputs!D184</f>
        <v>0</v>
      </c>
      <c r="C118" s="76">
        <f>Inputs!E184</f>
        <v>0</v>
      </c>
      <c r="D118" s="76">
        <f>Inputs!F184</f>
        <v>0</v>
      </c>
      <c r="E118" s="76">
        <f>Inputs!G184</f>
        <v>0</v>
      </c>
      <c r="F118" s="43">
        <f>SUM(Inputs!D184:G184)</f>
        <v>0</v>
      </c>
      <c r="G118" s="76">
        <f>Inputs!I184</f>
        <v>0</v>
      </c>
      <c r="H118" s="76">
        <f>Inputs!J184</f>
        <v>0</v>
      </c>
      <c r="I118" s="76">
        <f>Inputs!K184</f>
        <v>0</v>
      </c>
      <c r="J118" s="76">
        <f>Inputs!L184</f>
        <v>0</v>
      </c>
      <c r="K118" s="43">
        <f>SUM(Inputs!I184:L184)</f>
        <v>0</v>
      </c>
      <c r="L118" s="43">
        <f>SUM(Inputs!D184:G184,Inputs!I184:L184)</f>
        <v>0</v>
      </c>
    </row>
    <row r="119" spans="1:12" ht="12.75" customHeight="1">
      <c r="A119" s="61" t="str">
        <f>"      "&amp;Labels!B70</f>
        <v xml:space="preserve">      Customer 2</v>
      </c>
      <c r="B119" s="76">
        <f>Inputs!D185</f>
        <v>0</v>
      </c>
      <c r="C119" s="76">
        <f>Inputs!E185</f>
        <v>0</v>
      </c>
      <c r="D119" s="76">
        <f>Inputs!F185</f>
        <v>0</v>
      </c>
      <c r="E119" s="76">
        <f>Inputs!G185</f>
        <v>0</v>
      </c>
      <c r="F119" s="43">
        <f>SUM(Inputs!D185:G185)</f>
        <v>0</v>
      </c>
      <c r="G119" s="76">
        <f>Inputs!I185</f>
        <v>0</v>
      </c>
      <c r="H119" s="76">
        <f>Inputs!J185</f>
        <v>0</v>
      </c>
      <c r="I119" s="76">
        <f>Inputs!K185</f>
        <v>0</v>
      </c>
      <c r="J119" s="76">
        <f>Inputs!L185</f>
        <v>0</v>
      </c>
      <c r="K119" s="43">
        <f>SUM(Inputs!I185:L185)</f>
        <v>0</v>
      </c>
      <c r="L119" s="43">
        <f>SUM(Inputs!D185:G185,Inputs!I185:L185)</f>
        <v>0</v>
      </c>
    </row>
    <row r="120" spans="1:12" ht="12.75" customHeight="1">
      <c r="A120" s="61" t="str">
        <f>"      "&amp;Labels!B71</f>
        <v xml:space="preserve">      Customer 3</v>
      </c>
      <c r="B120" s="76">
        <f>Inputs!D186</f>
        <v>0</v>
      </c>
      <c r="C120" s="76">
        <f>Inputs!E186</f>
        <v>0</v>
      </c>
      <c r="D120" s="76">
        <f>Inputs!F186</f>
        <v>0</v>
      </c>
      <c r="E120" s="76">
        <f>Inputs!G186</f>
        <v>0</v>
      </c>
      <c r="F120" s="43">
        <f>SUM(Inputs!D186:G186)</f>
        <v>0</v>
      </c>
      <c r="G120" s="76">
        <f>Inputs!I186</f>
        <v>0</v>
      </c>
      <c r="H120" s="76">
        <f>Inputs!J186</f>
        <v>0</v>
      </c>
      <c r="I120" s="76">
        <f>Inputs!K186</f>
        <v>0</v>
      </c>
      <c r="J120" s="76">
        <f>Inputs!L186</f>
        <v>0</v>
      </c>
      <c r="K120" s="43">
        <f>SUM(Inputs!I186:L186)</f>
        <v>0</v>
      </c>
      <c r="L120" s="43">
        <f>SUM(Inputs!D186:G186,Inputs!I186:L186)</f>
        <v>0</v>
      </c>
    </row>
    <row r="121" spans="1:12" ht="12.75" customHeight="1">
      <c r="A121" s="61" t="str">
        <f>"      "&amp;Labels!B72</f>
        <v xml:space="preserve">      Customer 4</v>
      </c>
      <c r="B121" s="76">
        <f>Inputs!D187</f>
        <v>0</v>
      </c>
      <c r="C121" s="76">
        <f>Inputs!E187</f>
        <v>0</v>
      </c>
      <c r="D121" s="76">
        <f>Inputs!F187</f>
        <v>0</v>
      </c>
      <c r="E121" s="76">
        <f>Inputs!G187</f>
        <v>0</v>
      </c>
      <c r="F121" s="43">
        <f>SUM(Inputs!D187:G187)</f>
        <v>0</v>
      </c>
      <c r="G121" s="76">
        <f>Inputs!I187</f>
        <v>0</v>
      </c>
      <c r="H121" s="76">
        <f>Inputs!J187</f>
        <v>0</v>
      </c>
      <c r="I121" s="76">
        <f>Inputs!K187</f>
        <v>0</v>
      </c>
      <c r="J121" s="76">
        <f>Inputs!L187</f>
        <v>0</v>
      </c>
      <c r="K121" s="43">
        <f>SUM(Inputs!I187:L187)</f>
        <v>0</v>
      </c>
      <c r="L121" s="43">
        <f>SUM(Inputs!D187:G187,Inputs!I187:L187)</f>
        <v>0</v>
      </c>
    </row>
    <row r="122" spans="1:12" ht="12.75" customHeight="1">
      <c r="A122" s="61" t="str">
        <f>"      "&amp;Labels!B73</f>
        <v xml:space="preserve">      Customer 5</v>
      </c>
      <c r="B122" s="76">
        <f>Inputs!D188</f>
        <v>0</v>
      </c>
      <c r="C122" s="76">
        <f>Inputs!E188</f>
        <v>0</v>
      </c>
      <c r="D122" s="76">
        <f>Inputs!F188</f>
        <v>0</v>
      </c>
      <c r="E122" s="76">
        <f>Inputs!G188</f>
        <v>0</v>
      </c>
      <c r="F122" s="43">
        <f>SUM(Inputs!D188:G188)</f>
        <v>0</v>
      </c>
      <c r="G122" s="76">
        <f>Inputs!I188</f>
        <v>0</v>
      </c>
      <c r="H122" s="76">
        <f>Inputs!J188</f>
        <v>0</v>
      </c>
      <c r="I122" s="76">
        <f>Inputs!K188</f>
        <v>0</v>
      </c>
      <c r="J122" s="76">
        <f>Inputs!L188</f>
        <v>0</v>
      </c>
      <c r="K122" s="43">
        <f>SUM(Inputs!I188:L188)</f>
        <v>0</v>
      </c>
      <c r="L122" s="43">
        <f>SUM(Inputs!D188:G188,Inputs!I188:L188)</f>
        <v>0</v>
      </c>
    </row>
    <row r="123" spans="1:12" ht="12.75" customHeight="1">
      <c r="A123" s="61" t="str">
        <f>"      "&amp;Labels!B74</f>
        <v xml:space="preserve">      Customer 6</v>
      </c>
      <c r="B123" s="76">
        <f>Inputs!D189</f>
        <v>0</v>
      </c>
      <c r="C123" s="76">
        <f>Inputs!E189</f>
        <v>0</v>
      </c>
      <c r="D123" s="76">
        <f>Inputs!F189</f>
        <v>0</v>
      </c>
      <c r="E123" s="76">
        <f>Inputs!G189</f>
        <v>0</v>
      </c>
      <c r="F123" s="43">
        <f>SUM(Inputs!D189:G189)</f>
        <v>0</v>
      </c>
      <c r="G123" s="76">
        <f>Inputs!I189</f>
        <v>0</v>
      </c>
      <c r="H123" s="76">
        <f>Inputs!J189</f>
        <v>0</v>
      </c>
      <c r="I123" s="76">
        <f>Inputs!K189</f>
        <v>0</v>
      </c>
      <c r="J123" s="76">
        <f>Inputs!L189</f>
        <v>0</v>
      </c>
      <c r="K123" s="43">
        <f>SUM(Inputs!I189:L189)</f>
        <v>0</v>
      </c>
      <c r="L123" s="43">
        <f>SUM(Inputs!D189:G189,Inputs!I189:L189)</f>
        <v>0</v>
      </c>
    </row>
    <row r="124" spans="1:12" ht="12.75" customHeight="1">
      <c r="A124" s="61" t="str">
        <f>"      "&amp;Labels!B75</f>
        <v xml:space="preserve">      Customer 7</v>
      </c>
      <c r="B124" s="76">
        <f>Inputs!D190</f>
        <v>0</v>
      </c>
      <c r="C124" s="76">
        <f>Inputs!E190</f>
        <v>0</v>
      </c>
      <c r="D124" s="76">
        <f>Inputs!F190</f>
        <v>0</v>
      </c>
      <c r="E124" s="76">
        <f>Inputs!G190</f>
        <v>0</v>
      </c>
      <c r="F124" s="43">
        <f>SUM(Inputs!D190:G190)</f>
        <v>0</v>
      </c>
      <c r="G124" s="76">
        <f>Inputs!I190</f>
        <v>0</v>
      </c>
      <c r="H124" s="76">
        <f>Inputs!J190</f>
        <v>0</v>
      </c>
      <c r="I124" s="76">
        <f>Inputs!K190</f>
        <v>0</v>
      </c>
      <c r="J124" s="76">
        <f>Inputs!L190</f>
        <v>0</v>
      </c>
      <c r="K124" s="43">
        <f>SUM(Inputs!I190:L190)</f>
        <v>0</v>
      </c>
      <c r="L124" s="43">
        <f>SUM(Inputs!D190:G190,Inputs!I190:L190)</f>
        <v>0</v>
      </c>
    </row>
    <row r="125" spans="1:12" ht="12.75" customHeight="1">
      <c r="A125" s="61" t="str">
        <f>"      "&amp;Labels!B76</f>
        <v xml:space="preserve">      Customer 8</v>
      </c>
      <c r="B125" s="76">
        <f>Inputs!D191</f>
        <v>0</v>
      </c>
      <c r="C125" s="76">
        <f>Inputs!E191</f>
        <v>0</v>
      </c>
      <c r="D125" s="76">
        <f>Inputs!F191</f>
        <v>0</v>
      </c>
      <c r="E125" s="76">
        <f>Inputs!G191</f>
        <v>0</v>
      </c>
      <c r="F125" s="43">
        <f>SUM(Inputs!D191:G191)</f>
        <v>0</v>
      </c>
      <c r="G125" s="76">
        <f>Inputs!I191</f>
        <v>0</v>
      </c>
      <c r="H125" s="76">
        <f>Inputs!J191</f>
        <v>0</v>
      </c>
      <c r="I125" s="76">
        <f>Inputs!K191</f>
        <v>0</v>
      </c>
      <c r="J125" s="76">
        <f>Inputs!L191</f>
        <v>0</v>
      </c>
      <c r="K125" s="43">
        <f>SUM(Inputs!I191:L191)</f>
        <v>0</v>
      </c>
      <c r="L125" s="43">
        <f>SUM(Inputs!D191:G191,Inputs!I191:L191)</f>
        <v>0</v>
      </c>
    </row>
    <row r="126" spans="1:12" ht="12.75" customHeight="1">
      <c r="A126" s="61" t="str">
        <f>"      "&amp;Labels!B77</f>
        <v xml:space="preserve">      Customer 9</v>
      </c>
      <c r="B126" s="76">
        <f>Inputs!D192</f>
        <v>0</v>
      </c>
      <c r="C126" s="76">
        <f>Inputs!E192</f>
        <v>0</v>
      </c>
      <c r="D126" s="76">
        <f>Inputs!F192</f>
        <v>0</v>
      </c>
      <c r="E126" s="76">
        <f>Inputs!G192</f>
        <v>0</v>
      </c>
      <c r="F126" s="43">
        <f>SUM(Inputs!D192:G192)</f>
        <v>0</v>
      </c>
      <c r="G126" s="76">
        <f>Inputs!I192</f>
        <v>0</v>
      </c>
      <c r="H126" s="76">
        <f>Inputs!J192</f>
        <v>0</v>
      </c>
      <c r="I126" s="76">
        <f>Inputs!K192</f>
        <v>0</v>
      </c>
      <c r="J126" s="76">
        <f>Inputs!L192</f>
        <v>0</v>
      </c>
      <c r="K126" s="43">
        <f>SUM(Inputs!I192:L192)</f>
        <v>0</v>
      </c>
      <c r="L126" s="43">
        <f>SUM(Inputs!D192:G192,Inputs!I192:L192)</f>
        <v>0</v>
      </c>
    </row>
    <row r="127" spans="1:12" ht="12.75" customHeight="1">
      <c r="A127" s="61" t="str">
        <f>"      "&amp;Labels!B78</f>
        <v xml:space="preserve">      Customer 10</v>
      </c>
      <c r="B127" s="76">
        <f>Inputs!D193</f>
        <v>0</v>
      </c>
      <c r="C127" s="76">
        <f>Inputs!E193</f>
        <v>0</v>
      </c>
      <c r="D127" s="76">
        <f>Inputs!F193</f>
        <v>0</v>
      </c>
      <c r="E127" s="76">
        <f>Inputs!G193</f>
        <v>0</v>
      </c>
      <c r="F127" s="43">
        <f>SUM(Inputs!D193:G193)</f>
        <v>0</v>
      </c>
      <c r="G127" s="76">
        <f>Inputs!I193</f>
        <v>0</v>
      </c>
      <c r="H127" s="76">
        <f>Inputs!J193</f>
        <v>0</v>
      </c>
      <c r="I127" s="76">
        <f>Inputs!K193</f>
        <v>0</v>
      </c>
      <c r="J127" s="76">
        <f>Inputs!L193</f>
        <v>0</v>
      </c>
      <c r="K127" s="43">
        <f>SUM(Inputs!I193:L193)</f>
        <v>0</v>
      </c>
      <c r="L127" s="43">
        <f>SUM(Inputs!D193:G193,Inputs!I193:L193)</f>
        <v>0</v>
      </c>
    </row>
    <row r="128" spans="1:12" ht="12.75" customHeight="1">
      <c r="A128" s="55" t="str">
        <f>"      "&amp;Labels!C68</f>
        <v xml:space="preserve">      Total</v>
      </c>
      <c r="B128" s="74">
        <f>SUM(Inputs!D184:D193)</f>
        <v>0</v>
      </c>
      <c r="C128" s="74">
        <f>SUM(Inputs!E184:E193)</f>
        <v>0</v>
      </c>
      <c r="D128" s="74">
        <f>SUM(Inputs!F184:F193)</f>
        <v>0</v>
      </c>
      <c r="E128" s="74">
        <f>SUM(Inputs!G184:G193)</f>
        <v>0</v>
      </c>
      <c r="F128" s="43">
        <f t="shared" ref="F128:F139" si="0">SUM(B128:E128)</f>
        <v>0</v>
      </c>
      <c r="G128" s="74">
        <f>SUM(Inputs!I184:I193)</f>
        <v>0</v>
      </c>
      <c r="H128" s="74">
        <f>SUM(Inputs!J184:J193)</f>
        <v>0</v>
      </c>
      <c r="I128" s="74">
        <f>SUM(Inputs!K184:K193)</f>
        <v>0</v>
      </c>
      <c r="J128" s="74">
        <f>SUM(Inputs!L184:L193)</f>
        <v>0</v>
      </c>
      <c r="K128" s="43">
        <f t="shared" ref="K128:K139" si="1">SUM(G128:J128)</f>
        <v>0</v>
      </c>
      <c r="L128" s="43">
        <f t="shared" ref="L128:L139" si="2">SUM(B128:E128,G128:J128)</f>
        <v>0</v>
      </c>
    </row>
    <row r="129" spans="1:12" ht="12.75" customHeight="1">
      <c r="A129" s="63" t="str">
        <f>"   "&amp;Labels!C94</f>
        <v xml:space="preserve">   Total</v>
      </c>
      <c r="B129" s="77">
        <f>SUM(B20,B32,B44,B56,B68,B80,B92,B104,B116,B128)</f>
        <v>0</v>
      </c>
      <c r="C129" s="77">
        <f>SUM(C20,C32,C44,C56,C68,C80,C92,C104,C116,C128)</f>
        <v>0</v>
      </c>
      <c r="D129" s="77">
        <f>SUM(D20,D32,D44,D56,D68,D80,D92,D104,D116,D128)</f>
        <v>0</v>
      </c>
      <c r="E129" s="77">
        <f>SUM(E20,E32,E44,E56,E68,E80,E92,E104,E116,E128)</f>
        <v>0</v>
      </c>
      <c r="F129" s="43">
        <f t="shared" si="0"/>
        <v>0</v>
      </c>
      <c r="G129" s="77">
        <f>SUM(G20,G32,G44,G56,G68,G80,G92,G104,G116,G128)</f>
        <v>0</v>
      </c>
      <c r="H129" s="77">
        <f>SUM(H20,H32,H44,H56,H68,H80,H92,H104,H116,H128)</f>
        <v>0</v>
      </c>
      <c r="I129" s="77">
        <f>SUM(I20,I32,I44,I56,I68,I80,I92,I104,I116,I128)</f>
        <v>0</v>
      </c>
      <c r="J129" s="77">
        <f>SUM(J20,J32,J44,J56,J68,J80,J92,J104,J116,J128)</f>
        <v>0</v>
      </c>
      <c r="K129" s="43">
        <f t="shared" si="1"/>
        <v>0</v>
      </c>
      <c r="L129" s="43">
        <f t="shared" si="2"/>
        <v>0</v>
      </c>
    </row>
    <row r="130" spans="1:12" ht="12.75" customHeight="1">
      <c r="A130" s="61" t="str">
        <f>"      "&amp;Labels!B69</f>
        <v xml:space="preserve">      Customer 1</v>
      </c>
      <c r="B130" s="76">
        <f>SUM(Inputs!D94,Inputs!D104,Inputs!D114,Inputs!D124,Inputs!D134,Inputs!D144,Inputs!D154,Inputs!D164,Inputs!D174,Inputs!D184)</f>
        <v>0</v>
      </c>
      <c r="C130" s="76">
        <f>SUM(Inputs!E94,Inputs!E104,Inputs!E114,Inputs!E124,Inputs!E134,Inputs!E144,Inputs!E154,Inputs!E164,Inputs!E174,Inputs!E184)</f>
        <v>0</v>
      </c>
      <c r="D130" s="76">
        <f>SUM(Inputs!F94,Inputs!F104,Inputs!F114,Inputs!F124,Inputs!F134,Inputs!F144,Inputs!F154,Inputs!F164,Inputs!F174,Inputs!F184)</f>
        <v>0</v>
      </c>
      <c r="E130" s="76">
        <f>SUM(Inputs!G94,Inputs!G104,Inputs!G114,Inputs!G124,Inputs!G134,Inputs!G144,Inputs!G154,Inputs!G164,Inputs!G174,Inputs!G184)</f>
        <v>0</v>
      </c>
      <c r="F130" s="43">
        <f t="shared" si="0"/>
        <v>0</v>
      </c>
      <c r="G130" s="76">
        <f>SUM(Inputs!I94,Inputs!I104,Inputs!I114,Inputs!I124,Inputs!I134,Inputs!I144,Inputs!I154,Inputs!I164,Inputs!I174,Inputs!I184)</f>
        <v>0</v>
      </c>
      <c r="H130" s="76">
        <f>SUM(Inputs!J94,Inputs!J104,Inputs!J114,Inputs!J124,Inputs!J134,Inputs!J144,Inputs!J154,Inputs!J164,Inputs!J174,Inputs!J184)</f>
        <v>0</v>
      </c>
      <c r="I130" s="76">
        <f>SUM(Inputs!K94,Inputs!K104,Inputs!K114,Inputs!K124,Inputs!K134,Inputs!K144,Inputs!K154,Inputs!K164,Inputs!K174,Inputs!K184)</f>
        <v>0</v>
      </c>
      <c r="J130" s="76">
        <f>SUM(Inputs!L94,Inputs!L104,Inputs!L114,Inputs!L124,Inputs!L134,Inputs!L144,Inputs!L154,Inputs!L164,Inputs!L174,Inputs!L184)</f>
        <v>0</v>
      </c>
      <c r="K130" s="43">
        <f t="shared" si="1"/>
        <v>0</v>
      </c>
      <c r="L130" s="43">
        <f t="shared" si="2"/>
        <v>0</v>
      </c>
    </row>
    <row r="131" spans="1:12" ht="12.75" customHeight="1">
      <c r="A131" s="61" t="str">
        <f>"      "&amp;Labels!B70</f>
        <v xml:space="preserve">      Customer 2</v>
      </c>
      <c r="B131" s="76">
        <f>SUM(Inputs!D95,Inputs!D105,Inputs!D115,Inputs!D125,Inputs!D135,Inputs!D145,Inputs!D155,Inputs!D165,Inputs!D175,Inputs!D185)</f>
        <v>0</v>
      </c>
      <c r="C131" s="76">
        <f>SUM(Inputs!E95,Inputs!E105,Inputs!E115,Inputs!E125,Inputs!E135,Inputs!E145,Inputs!E155,Inputs!E165,Inputs!E175,Inputs!E185)</f>
        <v>0</v>
      </c>
      <c r="D131" s="76">
        <f>SUM(Inputs!F95,Inputs!F105,Inputs!F115,Inputs!F125,Inputs!F135,Inputs!F145,Inputs!F155,Inputs!F165,Inputs!F175,Inputs!F185)</f>
        <v>0</v>
      </c>
      <c r="E131" s="76">
        <f>SUM(Inputs!G95,Inputs!G105,Inputs!G115,Inputs!G125,Inputs!G135,Inputs!G145,Inputs!G155,Inputs!G165,Inputs!G175,Inputs!G185)</f>
        <v>0</v>
      </c>
      <c r="F131" s="43">
        <f t="shared" si="0"/>
        <v>0</v>
      </c>
      <c r="G131" s="76">
        <f>SUM(Inputs!I95,Inputs!I105,Inputs!I115,Inputs!I125,Inputs!I135,Inputs!I145,Inputs!I155,Inputs!I165,Inputs!I175,Inputs!I185)</f>
        <v>0</v>
      </c>
      <c r="H131" s="76">
        <f>SUM(Inputs!J95,Inputs!J105,Inputs!J115,Inputs!J125,Inputs!J135,Inputs!J145,Inputs!J155,Inputs!J165,Inputs!J175,Inputs!J185)</f>
        <v>0</v>
      </c>
      <c r="I131" s="76">
        <f>SUM(Inputs!K95,Inputs!K105,Inputs!K115,Inputs!K125,Inputs!K135,Inputs!K145,Inputs!K155,Inputs!K165,Inputs!K175,Inputs!K185)</f>
        <v>0</v>
      </c>
      <c r="J131" s="76">
        <f>SUM(Inputs!L95,Inputs!L105,Inputs!L115,Inputs!L125,Inputs!L135,Inputs!L145,Inputs!L155,Inputs!L165,Inputs!L175,Inputs!L185)</f>
        <v>0</v>
      </c>
      <c r="K131" s="43">
        <f t="shared" si="1"/>
        <v>0</v>
      </c>
      <c r="L131" s="43">
        <f t="shared" si="2"/>
        <v>0</v>
      </c>
    </row>
    <row r="132" spans="1:12" ht="12.75" customHeight="1">
      <c r="A132" s="61" t="str">
        <f>"      "&amp;Labels!B71</f>
        <v xml:space="preserve">      Customer 3</v>
      </c>
      <c r="B132" s="76">
        <f>SUM(Inputs!D96,Inputs!D106,Inputs!D116,Inputs!D126,Inputs!D136,Inputs!D146,Inputs!D156,Inputs!D166,Inputs!D176,Inputs!D186)</f>
        <v>0</v>
      </c>
      <c r="C132" s="76">
        <f>SUM(Inputs!E96,Inputs!E106,Inputs!E116,Inputs!E126,Inputs!E136,Inputs!E146,Inputs!E156,Inputs!E166,Inputs!E176,Inputs!E186)</f>
        <v>0</v>
      </c>
      <c r="D132" s="76">
        <f>SUM(Inputs!F96,Inputs!F106,Inputs!F116,Inputs!F126,Inputs!F136,Inputs!F146,Inputs!F156,Inputs!F166,Inputs!F176,Inputs!F186)</f>
        <v>0</v>
      </c>
      <c r="E132" s="76">
        <f>SUM(Inputs!G96,Inputs!G106,Inputs!G116,Inputs!G126,Inputs!G136,Inputs!G146,Inputs!G156,Inputs!G166,Inputs!G176,Inputs!G186)</f>
        <v>0</v>
      </c>
      <c r="F132" s="43">
        <f t="shared" si="0"/>
        <v>0</v>
      </c>
      <c r="G132" s="76">
        <f>SUM(Inputs!I96,Inputs!I106,Inputs!I116,Inputs!I126,Inputs!I136,Inputs!I146,Inputs!I156,Inputs!I166,Inputs!I176,Inputs!I186)</f>
        <v>0</v>
      </c>
      <c r="H132" s="76">
        <f>SUM(Inputs!J96,Inputs!J106,Inputs!J116,Inputs!J126,Inputs!J136,Inputs!J146,Inputs!J156,Inputs!J166,Inputs!J176,Inputs!J186)</f>
        <v>0</v>
      </c>
      <c r="I132" s="76">
        <f>SUM(Inputs!K96,Inputs!K106,Inputs!K116,Inputs!K126,Inputs!K136,Inputs!K146,Inputs!K156,Inputs!K166,Inputs!K176,Inputs!K186)</f>
        <v>0</v>
      </c>
      <c r="J132" s="76">
        <f>SUM(Inputs!L96,Inputs!L106,Inputs!L116,Inputs!L126,Inputs!L136,Inputs!L146,Inputs!L156,Inputs!L166,Inputs!L176,Inputs!L186)</f>
        <v>0</v>
      </c>
      <c r="K132" s="43">
        <f t="shared" si="1"/>
        <v>0</v>
      </c>
      <c r="L132" s="43">
        <f t="shared" si="2"/>
        <v>0</v>
      </c>
    </row>
    <row r="133" spans="1:12" ht="12.75" customHeight="1">
      <c r="A133" s="61" t="str">
        <f>"      "&amp;Labels!B72</f>
        <v xml:space="preserve">      Customer 4</v>
      </c>
      <c r="B133" s="76">
        <f>SUM(Inputs!D97,Inputs!D107,Inputs!D117,Inputs!D127,Inputs!D137,Inputs!D147,Inputs!D157,Inputs!D167,Inputs!D177,Inputs!D187)</f>
        <v>0</v>
      </c>
      <c r="C133" s="76">
        <f>SUM(Inputs!E97,Inputs!E107,Inputs!E117,Inputs!E127,Inputs!E137,Inputs!E147,Inputs!E157,Inputs!E167,Inputs!E177,Inputs!E187)</f>
        <v>0</v>
      </c>
      <c r="D133" s="76">
        <f>SUM(Inputs!F97,Inputs!F107,Inputs!F117,Inputs!F127,Inputs!F137,Inputs!F147,Inputs!F157,Inputs!F167,Inputs!F177,Inputs!F187)</f>
        <v>0</v>
      </c>
      <c r="E133" s="76">
        <f>SUM(Inputs!G97,Inputs!G107,Inputs!G117,Inputs!G127,Inputs!G137,Inputs!G147,Inputs!G157,Inputs!G167,Inputs!G177,Inputs!G187)</f>
        <v>0</v>
      </c>
      <c r="F133" s="43">
        <f t="shared" si="0"/>
        <v>0</v>
      </c>
      <c r="G133" s="76">
        <f>SUM(Inputs!I97,Inputs!I107,Inputs!I117,Inputs!I127,Inputs!I137,Inputs!I147,Inputs!I157,Inputs!I167,Inputs!I177,Inputs!I187)</f>
        <v>0</v>
      </c>
      <c r="H133" s="76">
        <f>SUM(Inputs!J97,Inputs!J107,Inputs!J117,Inputs!J127,Inputs!J137,Inputs!J147,Inputs!J157,Inputs!J167,Inputs!J177,Inputs!J187)</f>
        <v>0</v>
      </c>
      <c r="I133" s="76">
        <f>SUM(Inputs!K97,Inputs!K107,Inputs!K117,Inputs!K127,Inputs!K137,Inputs!K147,Inputs!K157,Inputs!K167,Inputs!K177,Inputs!K187)</f>
        <v>0</v>
      </c>
      <c r="J133" s="76">
        <f>SUM(Inputs!L97,Inputs!L107,Inputs!L117,Inputs!L127,Inputs!L137,Inputs!L147,Inputs!L157,Inputs!L167,Inputs!L177,Inputs!L187)</f>
        <v>0</v>
      </c>
      <c r="K133" s="43">
        <f t="shared" si="1"/>
        <v>0</v>
      </c>
      <c r="L133" s="43">
        <f t="shared" si="2"/>
        <v>0</v>
      </c>
    </row>
    <row r="134" spans="1:12" ht="12.75" customHeight="1">
      <c r="A134" s="61" t="str">
        <f>"      "&amp;Labels!B73</f>
        <v xml:space="preserve">      Customer 5</v>
      </c>
      <c r="B134" s="76">
        <f>SUM(Inputs!D98,Inputs!D108,Inputs!D118,Inputs!D128,Inputs!D138,Inputs!D148,Inputs!D158,Inputs!D168,Inputs!D178,Inputs!D188)</f>
        <v>0</v>
      </c>
      <c r="C134" s="76">
        <f>SUM(Inputs!E98,Inputs!E108,Inputs!E118,Inputs!E128,Inputs!E138,Inputs!E148,Inputs!E158,Inputs!E168,Inputs!E178,Inputs!E188)</f>
        <v>0</v>
      </c>
      <c r="D134" s="76">
        <f>SUM(Inputs!F98,Inputs!F108,Inputs!F118,Inputs!F128,Inputs!F138,Inputs!F148,Inputs!F158,Inputs!F168,Inputs!F178,Inputs!F188)</f>
        <v>0</v>
      </c>
      <c r="E134" s="76">
        <f>SUM(Inputs!G98,Inputs!G108,Inputs!G118,Inputs!G128,Inputs!G138,Inputs!G148,Inputs!G158,Inputs!G168,Inputs!G178,Inputs!G188)</f>
        <v>0</v>
      </c>
      <c r="F134" s="43">
        <f t="shared" si="0"/>
        <v>0</v>
      </c>
      <c r="G134" s="76">
        <f>SUM(Inputs!I98,Inputs!I108,Inputs!I118,Inputs!I128,Inputs!I138,Inputs!I148,Inputs!I158,Inputs!I168,Inputs!I178,Inputs!I188)</f>
        <v>0</v>
      </c>
      <c r="H134" s="76">
        <f>SUM(Inputs!J98,Inputs!J108,Inputs!J118,Inputs!J128,Inputs!J138,Inputs!J148,Inputs!J158,Inputs!J168,Inputs!J178,Inputs!J188)</f>
        <v>0</v>
      </c>
      <c r="I134" s="76">
        <f>SUM(Inputs!K98,Inputs!K108,Inputs!K118,Inputs!K128,Inputs!K138,Inputs!K148,Inputs!K158,Inputs!K168,Inputs!K178,Inputs!K188)</f>
        <v>0</v>
      </c>
      <c r="J134" s="76">
        <f>SUM(Inputs!L98,Inputs!L108,Inputs!L118,Inputs!L128,Inputs!L138,Inputs!L148,Inputs!L158,Inputs!L168,Inputs!L178,Inputs!L188)</f>
        <v>0</v>
      </c>
      <c r="K134" s="43">
        <f t="shared" si="1"/>
        <v>0</v>
      </c>
      <c r="L134" s="43">
        <f t="shared" si="2"/>
        <v>0</v>
      </c>
    </row>
    <row r="135" spans="1:12" ht="12.75" customHeight="1">
      <c r="A135" s="61" t="str">
        <f>"      "&amp;Labels!B74</f>
        <v xml:space="preserve">      Customer 6</v>
      </c>
      <c r="B135" s="76">
        <f>SUM(Inputs!D99,Inputs!D109,Inputs!D119,Inputs!D129,Inputs!D139,Inputs!D149,Inputs!D159,Inputs!D169,Inputs!D179,Inputs!D189)</f>
        <v>0</v>
      </c>
      <c r="C135" s="76">
        <f>SUM(Inputs!E99,Inputs!E109,Inputs!E119,Inputs!E129,Inputs!E139,Inputs!E149,Inputs!E159,Inputs!E169,Inputs!E179,Inputs!E189)</f>
        <v>0</v>
      </c>
      <c r="D135" s="76">
        <f>SUM(Inputs!F99,Inputs!F109,Inputs!F119,Inputs!F129,Inputs!F139,Inputs!F149,Inputs!F159,Inputs!F169,Inputs!F179,Inputs!F189)</f>
        <v>0</v>
      </c>
      <c r="E135" s="76">
        <f>SUM(Inputs!G99,Inputs!G109,Inputs!G119,Inputs!G129,Inputs!G139,Inputs!G149,Inputs!G159,Inputs!G169,Inputs!G179,Inputs!G189)</f>
        <v>0</v>
      </c>
      <c r="F135" s="43">
        <f t="shared" si="0"/>
        <v>0</v>
      </c>
      <c r="G135" s="76">
        <f>SUM(Inputs!I99,Inputs!I109,Inputs!I119,Inputs!I129,Inputs!I139,Inputs!I149,Inputs!I159,Inputs!I169,Inputs!I179,Inputs!I189)</f>
        <v>0</v>
      </c>
      <c r="H135" s="76">
        <f>SUM(Inputs!J99,Inputs!J109,Inputs!J119,Inputs!J129,Inputs!J139,Inputs!J149,Inputs!J159,Inputs!J169,Inputs!J179,Inputs!J189)</f>
        <v>0</v>
      </c>
      <c r="I135" s="76">
        <f>SUM(Inputs!K99,Inputs!K109,Inputs!K119,Inputs!K129,Inputs!K139,Inputs!K149,Inputs!K159,Inputs!K169,Inputs!K179,Inputs!K189)</f>
        <v>0</v>
      </c>
      <c r="J135" s="76">
        <f>SUM(Inputs!L99,Inputs!L109,Inputs!L119,Inputs!L129,Inputs!L139,Inputs!L149,Inputs!L159,Inputs!L169,Inputs!L179,Inputs!L189)</f>
        <v>0</v>
      </c>
      <c r="K135" s="43">
        <f t="shared" si="1"/>
        <v>0</v>
      </c>
      <c r="L135" s="43">
        <f t="shared" si="2"/>
        <v>0</v>
      </c>
    </row>
    <row r="136" spans="1:12" ht="12.75" customHeight="1">
      <c r="A136" s="61" t="str">
        <f>"      "&amp;Labels!B75</f>
        <v xml:space="preserve">      Customer 7</v>
      </c>
      <c r="B136" s="76">
        <f>SUM(Inputs!D100,Inputs!D110,Inputs!D120,Inputs!D130,Inputs!D140,Inputs!D150,Inputs!D160,Inputs!D170,Inputs!D180,Inputs!D190)</f>
        <v>0</v>
      </c>
      <c r="C136" s="76">
        <f>SUM(Inputs!E100,Inputs!E110,Inputs!E120,Inputs!E130,Inputs!E140,Inputs!E150,Inputs!E160,Inputs!E170,Inputs!E180,Inputs!E190)</f>
        <v>0</v>
      </c>
      <c r="D136" s="76">
        <f>SUM(Inputs!F100,Inputs!F110,Inputs!F120,Inputs!F130,Inputs!F140,Inputs!F150,Inputs!F160,Inputs!F170,Inputs!F180,Inputs!F190)</f>
        <v>0</v>
      </c>
      <c r="E136" s="76">
        <f>SUM(Inputs!G100,Inputs!G110,Inputs!G120,Inputs!G130,Inputs!G140,Inputs!G150,Inputs!G160,Inputs!G170,Inputs!G180,Inputs!G190)</f>
        <v>0</v>
      </c>
      <c r="F136" s="43">
        <f t="shared" si="0"/>
        <v>0</v>
      </c>
      <c r="G136" s="76">
        <f>SUM(Inputs!I100,Inputs!I110,Inputs!I120,Inputs!I130,Inputs!I140,Inputs!I150,Inputs!I160,Inputs!I170,Inputs!I180,Inputs!I190)</f>
        <v>0</v>
      </c>
      <c r="H136" s="76">
        <f>SUM(Inputs!J100,Inputs!J110,Inputs!J120,Inputs!J130,Inputs!J140,Inputs!J150,Inputs!J160,Inputs!J170,Inputs!J180,Inputs!J190)</f>
        <v>0</v>
      </c>
      <c r="I136" s="76">
        <f>SUM(Inputs!K100,Inputs!K110,Inputs!K120,Inputs!K130,Inputs!K140,Inputs!K150,Inputs!K160,Inputs!K170,Inputs!K180,Inputs!K190)</f>
        <v>0</v>
      </c>
      <c r="J136" s="76">
        <f>SUM(Inputs!L100,Inputs!L110,Inputs!L120,Inputs!L130,Inputs!L140,Inputs!L150,Inputs!L160,Inputs!L170,Inputs!L180,Inputs!L190)</f>
        <v>0</v>
      </c>
      <c r="K136" s="43">
        <f t="shared" si="1"/>
        <v>0</v>
      </c>
      <c r="L136" s="43">
        <f t="shared" si="2"/>
        <v>0</v>
      </c>
    </row>
    <row r="137" spans="1:12" ht="12.75" customHeight="1">
      <c r="A137" s="61" t="str">
        <f>"      "&amp;Labels!B76</f>
        <v xml:space="preserve">      Customer 8</v>
      </c>
      <c r="B137" s="76">
        <f>SUM(Inputs!D101,Inputs!D111,Inputs!D121,Inputs!D131,Inputs!D141,Inputs!D151,Inputs!D161,Inputs!D171,Inputs!D181,Inputs!D191)</f>
        <v>0</v>
      </c>
      <c r="C137" s="76">
        <f>SUM(Inputs!E101,Inputs!E111,Inputs!E121,Inputs!E131,Inputs!E141,Inputs!E151,Inputs!E161,Inputs!E171,Inputs!E181,Inputs!E191)</f>
        <v>0</v>
      </c>
      <c r="D137" s="76">
        <f>SUM(Inputs!F101,Inputs!F111,Inputs!F121,Inputs!F131,Inputs!F141,Inputs!F151,Inputs!F161,Inputs!F171,Inputs!F181,Inputs!F191)</f>
        <v>0</v>
      </c>
      <c r="E137" s="76">
        <f>SUM(Inputs!G101,Inputs!G111,Inputs!G121,Inputs!G131,Inputs!G141,Inputs!G151,Inputs!G161,Inputs!G171,Inputs!G181,Inputs!G191)</f>
        <v>0</v>
      </c>
      <c r="F137" s="43">
        <f t="shared" si="0"/>
        <v>0</v>
      </c>
      <c r="G137" s="76">
        <f>SUM(Inputs!I101,Inputs!I111,Inputs!I121,Inputs!I131,Inputs!I141,Inputs!I151,Inputs!I161,Inputs!I171,Inputs!I181,Inputs!I191)</f>
        <v>0</v>
      </c>
      <c r="H137" s="76">
        <f>SUM(Inputs!J101,Inputs!J111,Inputs!J121,Inputs!J131,Inputs!J141,Inputs!J151,Inputs!J161,Inputs!J171,Inputs!J181,Inputs!J191)</f>
        <v>0</v>
      </c>
      <c r="I137" s="76">
        <f>SUM(Inputs!K101,Inputs!K111,Inputs!K121,Inputs!K131,Inputs!K141,Inputs!K151,Inputs!K161,Inputs!K171,Inputs!K181,Inputs!K191)</f>
        <v>0</v>
      </c>
      <c r="J137" s="76">
        <f>SUM(Inputs!L101,Inputs!L111,Inputs!L121,Inputs!L131,Inputs!L141,Inputs!L151,Inputs!L161,Inputs!L171,Inputs!L181,Inputs!L191)</f>
        <v>0</v>
      </c>
      <c r="K137" s="43">
        <f t="shared" si="1"/>
        <v>0</v>
      </c>
      <c r="L137" s="43">
        <f t="shared" si="2"/>
        <v>0</v>
      </c>
    </row>
    <row r="138" spans="1:12" ht="12.75" customHeight="1">
      <c r="A138" s="61" t="str">
        <f>"      "&amp;Labels!B77</f>
        <v xml:space="preserve">      Customer 9</v>
      </c>
      <c r="B138" s="76">
        <f>SUM(Inputs!D102,Inputs!D112,Inputs!D122,Inputs!D132,Inputs!D142,Inputs!D152,Inputs!D162,Inputs!D172,Inputs!D182,Inputs!D192)</f>
        <v>0</v>
      </c>
      <c r="C138" s="76">
        <f>SUM(Inputs!E102,Inputs!E112,Inputs!E122,Inputs!E132,Inputs!E142,Inputs!E152,Inputs!E162,Inputs!E172,Inputs!E182,Inputs!E192)</f>
        <v>0</v>
      </c>
      <c r="D138" s="76">
        <f>SUM(Inputs!F102,Inputs!F112,Inputs!F122,Inputs!F132,Inputs!F142,Inputs!F152,Inputs!F162,Inputs!F172,Inputs!F182,Inputs!F192)</f>
        <v>0</v>
      </c>
      <c r="E138" s="76">
        <f>SUM(Inputs!G102,Inputs!G112,Inputs!G122,Inputs!G132,Inputs!G142,Inputs!G152,Inputs!G162,Inputs!G172,Inputs!G182,Inputs!G192)</f>
        <v>0</v>
      </c>
      <c r="F138" s="43">
        <f t="shared" si="0"/>
        <v>0</v>
      </c>
      <c r="G138" s="76">
        <f>SUM(Inputs!I102,Inputs!I112,Inputs!I122,Inputs!I132,Inputs!I142,Inputs!I152,Inputs!I162,Inputs!I172,Inputs!I182,Inputs!I192)</f>
        <v>0</v>
      </c>
      <c r="H138" s="76">
        <f>SUM(Inputs!J102,Inputs!J112,Inputs!J122,Inputs!J132,Inputs!J142,Inputs!J152,Inputs!J162,Inputs!J172,Inputs!J182,Inputs!J192)</f>
        <v>0</v>
      </c>
      <c r="I138" s="76">
        <f>SUM(Inputs!K102,Inputs!K112,Inputs!K122,Inputs!K132,Inputs!K142,Inputs!K152,Inputs!K162,Inputs!K172,Inputs!K182,Inputs!K192)</f>
        <v>0</v>
      </c>
      <c r="J138" s="76">
        <f>SUM(Inputs!L102,Inputs!L112,Inputs!L122,Inputs!L132,Inputs!L142,Inputs!L152,Inputs!L162,Inputs!L172,Inputs!L182,Inputs!L192)</f>
        <v>0</v>
      </c>
      <c r="K138" s="43">
        <f t="shared" si="1"/>
        <v>0</v>
      </c>
      <c r="L138" s="43">
        <f t="shared" si="2"/>
        <v>0</v>
      </c>
    </row>
    <row r="139" spans="1:12" ht="12.75" customHeight="1">
      <c r="A139" s="61" t="str">
        <f>"      "&amp;Labels!B78</f>
        <v xml:space="preserve">      Customer 10</v>
      </c>
      <c r="B139" s="76">
        <f>SUM(Inputs!D103,Inputs!D113,Inputs!D123,Inputs!D133,Inputs!D143,Inputs!D153,Inputs!D163,Inputs!D173,Inputs!D183,Inputs!D193)</f>
        <v>0</v>
      </c>
      <c r="C139" s="76">
        <f>SUM(Inputs!E103,Inputs!E113,Inputs!E123,Inputs!E133,Inputs!E143,Inputs!E153,Inputs!E163,Inputs!E173,Inputs!E183,Inputs!E193)</f>
        <v>0</v>
      </c>
      <c r="D139" s="76">
        <f>SUM(Inputs!F103,Inputs!F113,Inputs!F123,Inputs!F133,Inputs!F143,Inputs!F153,Inputs!F163,Inputs!F173,Inputs!F183,Inputs!F193)</f>
        <v>0</v>
      </c>
      <c r="E139" s="76">
        <f>SUM(Inputs!G103,Inputs!G113,Inputs!G123,Inputs!G133,Inputs!G143,Inputs!G153,Inputs!G163,Inputs!G173,Inputs!G183,Inputs!G193)</f>
        <v>0</v>
      </c>
      <c r="F139" s="43">
        <f t="shared" si="0"/>
        <v>0</v>
      </c>
      <c r="G139" s="76">
        <f>SUM(Inputs!I103,Inputs!I113,Inputs!I123,Inputs!I133,Inputs!I143,Inputs!I153,Inputs!I163,Inputs!I173,Inputs!I183,Inputs!I193)</f>
        <v>0</v>
      </c>
      <c r="H139" s="76">
        <f>SUM(Inputs!J103,Inputs!J113,Inputs!J123,Inputs!J133,Inputs!J143,Inputs!J153,Inputs!J163,Inputs!J173,Inputs!J183,Inputs!J193)</f>
        <v>0</v>
      </c>
      <c r="I139" s="76">
        <f>SUM(Inputs!K103,Inputs!K113,Inputs!K123,Inputs!K133,Inputs!K143,Inputs!K153,Inputs!K163,Inputs!K173,Inputs!K183,Inputs!K193)</f>
        <v>0</v>
      </c>
      <c r="J139" s="76">
        <f>SUM(Inputs!L103,Inputs!L113,Inputs!L123,Inputs!L133,Inputs!L143,Inputs!L153,Inputs!L163,Inputs!L173,Inputs!L183,Inputs!L193)</f>
        <v>0</v>
      </c>
      <c r="K139" s="43">
        <f t="shared" si="1"/>
        <v>0</v>
      </c>
      <c r="L139" s="43">
        <f t="shared" si="2"/>
        <v>0</v>
      </c>
    </row>
    <row r="140" spans="1:12" ht="12.75" customHeight="1">
      <c r="A140" s="65" t="str">
        <f>"      "&amp;Labels!C68</f>
        <v xml:space="preserve">      Total</v>
      </c>
      <c r="B140" s="78">
        <f>B129</f>
        <v>0</v>
      </c>
      <c r="C140" s="78">
        <f>C129</f>
        <v>0</v>
      </c>
      <c r="D140" s="78">
        <f>D129</f>
        <v>0</v>
      </c>
      <c r="E140" s="78">
        <f>E129</f>
        <v>0</v>
      </c>
      <c r="F140" s="45">
        <f>SUM(B129:E129)</f>
        <v>0</v>
      </c>
      <c r="G140" s="78">
        <f>G129</f>
        <v>0</v>
      </c>
      <c r="H140" s="78">
        <f>H129</f>
        <v>0</v>
      </c>
      <c r="I140" s="78">
        <f>I129</f>
        <v>0</v>
      </c>
      <c r="J140" s="78">
        <f>J129</f>
        <v>0</v>
      </c>
      <c r="K140" s="45">
        <f>SUM(G129:J129)</f>
        <v>0</v>
      </c>
      <c r="L140" s="45">
        <f>SUM(B129:E129,G129:J129)</f>
        <v>0</v>
      </c>
    </row>
    <row r="143" spans="1:12" ht="12.75" customHeight="1">
      <c r="A143" s="168" t="str">
        <f>"Detail by Customer and by Product"</f>
        <v>Detail by Customer and by Product</v>
      </c>
      <c r="B143" s="168"/>
      <c r="C143" s="168"/>
    </row>
    <row r="144" spans="1:12" ht="12.75" hidden="1" customHeight="1" outlineLevel="1">
      <c r="A144" s="1" t="str">
        <f>" "</f>
        <v xml:space="preserve"> </v>
      </c>
    </row>
    <row r="145" spans="1:12" ht="12.75" hidden="1" customHeight="1" outlineLevel="1">
      <c r="B145" s="27" t="str">
        <f>"Q1 FY2009"</f>
        <v>Q1 FY2009</v>
      </c>
      <c r="C145" s="28" t="str">
        <f>"Q2 FY2009"</f>
        <v>Q2 FY2009</v>
      </c>
      <c r="D145" s="28" t="str">
        <f>"Q3 FY2009"</f>
        <v>Q3 FY2009</v>
      </c>
      <c r="E145" s="28" t="str">
        <f>"Q4 FY2009"</f>
        <v>Q4 FY2009</v>
      </c>
      <c r="F145" s="39" t="str">
        <f>"FY2009"</f>
        <v>FY2009</v>
      </c>
      <c r="G145" s="28" t="str">
        <f>"Q1 FY2010"</f>
        <v>Q1 FY2010</v>
      </c>
      <c r="H145" s="28" t="str">
        <f>"Q2 FY2010"</f>
        <v>Q2 FY2010</v>
      </c>
      <c r="I145" s="28" t="str">
        <f>"Q3 FY2010"</f>
        <v>Q3 FY2010</v>
      </c>
      <c r="J145" s="28" t="str">
        <f>"Q4 FY2010"</f>
        <v>Q4 FY2010</v>
      </c>
      <c r="K145" s="39" t="str">
        <f>"FY2010"</f>
        <v>FY2010</v>
      </c>
      <c r="L145" s="39" t="s">
        <v>1646</v>
      </c>
    </row>
    <row r="146" spans="1:12" ht="12.75" hidden="1" customHeight="1" outlineLevel="1">
      <c r="A146" s="52" t="str">
        <f>Labels!B44</f>
        <v>Revenue</v>
      </c>
      <c r="B146" s="73"/>
      <c r="C146" s="73"/>
      <c r="D146" s="73"/>
      <c r="E146" s="73"/>
      <c r="F146" s="41"/>
      <c r="G146" s="73"/>
      <c r="H146" s="73"/>
      <c r="I146" s="73"/>
      <c r="J146" s="73"/>
      <c r="K146" s="41"/>
      <c r="L146" s="41"/>
    </row>
    <row r="147" spans="1:12" ht="12.75" hidden="1" customHeight="1" outlineLevel="1">
      <c r="A147" s="55" t="str">
        <f>"   "&amp;Labels!B95</f>
        <v xml:space="preserve">   Product 1</v>
      </c>
      <c r="B147" s="74"/>
      <c r="C147" s="74"/>
      <c r="D147" s="74"/>
      <c r="E147" s="74"/>
      <c r="F147" s="43"/>
      <c r="G147" s="74"/>
      <c r="H147" s="74"/>
      <c r="I147" s="74"/>
      <c r="J147" s="74"/>
      <c r="K147" s="43"/>
      <c r="L147" s="43"/>
    </row>
    <row r="148" spans="1:12" ht="12.75" hidden="1" customHeight="1" outlineLevel="1">
      <c r="A148" s="61" t="str">
        <f>"      "&amp;Labels!B69</f>
        <v xml:space="preserve">      Customer 1</v>
      </c>
      <c r="B148" s="76">
        <f>Inputs!D94</f>
        <v>0</v>
      </c>
      <c r="C148" s="76">
        <f>Inputs!E94</f>
        <v>0</v>
      </c>
      <c r="D148" s="76">
        <f>Inputs!F94</f>
        <v>0</v>
      </c>
      <c r="E148" s="76">
        <f>Inputs!G94</f>
        <v>0</v>
      </c>
      <c r="F148" s="43">
        <f>SUM(Inputs!D94:G94)</f>
        <v>0</v>
      </c>
      <c r="G148" s="76">
        <f>Inputs!I94</f>
        <v>0</v>
      </c>
      <c r="H148" s="76">
        <f>Inputs!J94</f>
        <v>0</v>
      </c>
      <c r="I148" s="76">
        <f>Inputs!K94</f>
        <v>0</v>
      </c>
      <c r="J148" s="76">
        <f>Inputs!L94</f>
        <v>0</v>
      </c>
      <c r="K148" s="43">
        <f>SUM(Inputs!I94:L94)</f>
        <v>0</v>
      </c>
      <c r="L148" s="43">
        <f>SUM(Inputs!D94:G94,Inputs!I94:L94)</f>
        <v>0</v>
      </c>
    </row>
    <row r="149" spans="1:12" ht="12.75" hidden="1" customHeight="1" outlineLevel="1">
      <c r="A149" s="61" t="str">
        <f>"      "&amp;Labels!B70</f>
        <v xml:space="preserve">      Customer 2</v>
      </c>
      <c r="B149" s="76">
        <f>Inputs!D95</f>
        <v>0</v>
      </c>
      <c r="C149" s="76">
        <f>Inputs!E95</f>
        <v>0</v>
      </c>
      <c r="D149" s="76">
        <f>Inputs!F95</f>
        <v>0</v>
      </c>
      <c r="E149" s="76">
        <f>Inputs!G95</f>
        <v>0</v>
      </c>
      <c r="F149" s="43">
        <f>SUM(Inputs!D95:G95)</f>
        <v>0</v>
      </c>
      <c r="G149" s="76">
        <f>Inputs!I95</f>
        <v>0</v>
      </c>
      <c r="H149" s="76">
        <f>Inputs!J95</f>
        <v>0</v>
      </c>
      <c r="I149" s="76">
        <f>Inputs!K95</f>
        <v>0</v>
      </c>
      <c r="J149" s="76">
        <f>Inputs!L95</f>
        <v>0</v>
      </c>
      <c r="K149" s="43">
        <f>SUM(Inputs!I95:L95)</f>
        <v>0</v>
      </c>
      <c r="L149" s="43">
        <f>SUM(Inputs!D95:G95,Inputs!I95:L95)</f>
        <v>0</v>
      </c>
    </row>
    <row r="150" spans="1:12" ht="12.75" hidden="1" customHeight="1" outlineLevel="1">
      <c r="A150" s="61" t="str">
        <f>"      "&amp;Labels!B71</f>
        <v xml:space="preserve">      Customer 3</v>
      </c>
      <c r="B150" s="76">
        <f>Inputs!D96</f>
        <v>0</v>
      </c>
      <c r="C150" s="76">
        <f>Inputs!E96</f>
        <v>0</v>
      </c>
      <c r="D150" s="76">
        <f>Inputs!F96</f>
        <v>0</v>
      </c>
      <c r="E150" s="76">
        <f>Inputs!G96</f>
        <v>0</v>
      </c>
      <c r="F150" s="43">
        <f>SUM(Inputs!D96:G96)</f>
        <v>0</v>
      </c>
      <c r="G150" s="76">
        <f>Inputs!I96</f>
        <v>0</v>
      </c>
      <c r="H150" s="76">
        <f>Inputs!J96</f>
        <v>0</v>
      </c>
      <c r="I150" s="76">
        <f>Inputs!K96</f>
        <v>0</v>
      </c>
      <c r="J150" s="76">
        <f>Inputs!L96</f>
        <v>0</v>
      </c>
      <c r="K150" s="43">
        <f>SUM(Inputs!I96:L96)</f>
        <v>0</v>
      </c>
      <c r="L150" s="43">
        <f>SUM(Inputs!D96:G96,Inputs!I96:L96)</f>
        <v>0</v>
      </c>
    </row>
    <row r="151" spans="1:12" ht="12.75" hidden="1" customHeight="1" outlineLevel="1">
      <c r="A151" s="61" t="str">
        <f>"      "&amp;Labels!B72</f>
        <v xml:space="preserve">      Customer 4</v>
      </c>
      <c r="B151" s="76">
        <f>Inputs!D97</f>
        <v>0</v>
      </c>
      <c r="C151" s="76">
        <f>Inputs!E97</f>
        <v>0</v>
      </c>
      <c r="D151" s="76">
        <f>Inputs!F97</f>
        <v>0</v>
      </c>
      <c r="E151" s="76">
        <f>Inputs!G97</f>
        <v>0</v>
      </c>
      <c r="F151" s="43">
        <f>SUM(Inputs!D97:G97)</f>
        <v>0</v>
      </c>
      <c r="G151" s="76">
        <f>Inputs!I97</f>
        <v>0</v>
      </c>
      <c r="H151" s="76">
        <f>Inputs!J97</f>
        <v>0</v>
      </c>
      <c r="I151" s="76">
        <f>Inputs!K97</f>
        <v>0</v>
      </c>
      <c r="J151" s="76">
        <f>Inputs!L97</f>
        <v>0</v>
      </c>
      <c r="K151" s="43">
        <f>SUM(Inputs!I97:L97)</f>
        <v>0</v>
      </c>
      <c r="L151" s="43">
        <f>SUM(Inputs!D97:G97,Inputs!I97:L97)</f>
        <v>0</v>
      </c>
    </row>
    <row r="152" spans="1:12" ht="12.75" hidden="1" customHeight="1" outlineLevel="1">
      <c r="A152" s="61" t="str">
        <f>"      "&amp;Labels!B73</f>
        <v xml:space="preserve">      Customer 5</v>
      </c>
      <c r="B152" s="76">
        <f>Inputs!D98</f>
        <v>0</v>
      </c>
      <c r="C152" s="76">
        <f>Inputs!E98</f>
        <v>0</v>
      </c>
      <c r="D152" s="76">
        <f>Inputs!F98</f>
        <v>0</v>
      </c>
      <c r="E152" s="76">
        <f>Inputs!G98</f>
        <v>0</v>
      </c>
      <c r="F152" s="43">
        <f>SUM(Inputs!D98:G98)</f>
        <v>0</v>
      </c>
      <c r="G152" s="76">
        <f>Inputs!I98</f>
        <v>0</v>
      </c>
      <c r="H152" s="76">
        <f>Inputs!J98</f>
        <v>0</v>
      </c>
      <c r="I152" s="76">
        <f>Inputs!K98</f>
        <v>0</v>
      </c>
      <c r="J152" s="76">
        <f>Inputs!L98</f>
        <v>0</v>
      </c>
      <c r="K152" s="43">
        <f>SUM(Inputs!I98:L98)</f>
        <v>0</v>
      </c>
      <c r="L152" s="43">
        <f>SUM(Inputs!D98:G98,Inputs!I98:L98)</f>
        <v>0</v>
      </c>
    </row>
    <row r="153" spans="1:12" ht="12.75" hidden="1" customHeight="1" outlineLevel="1">
      <c r="A153" s="61" t="str">
        <f>"      "&amp;Labels!B74</f>
        <v xml:space="preserve">      Customer 6</v>
      </c>
      <c r="B153" s="76">
        <f>Inputs!D99</f>
        <v>0</v>
      </c>
      <c r="C153" s="76">
        <f>Inputs!E99</f>
        <v>0</v>
      </c>
      <c r="D153" s="76">
        <f>Inputs!F99</f>
        <v>0</v>
      </c>
      <c r="E153" s="76">
        <f>Inputs!G99</f>
        <v>0</v>
      </c>
      <c r="F153" s="43">
        <f>SUM(Inputs!D99:G99)</f>
        <v>0</v>
      </c>
      <c r="G153" s="76">
        <f>Inputs!I99</f>
        <v>0</v>
      </c>
      <c r="H153" s="76">
        <f>Inputs!J99</f>
        <v>0</v>
      </c>
      <c r="I153" s="76">
        <f>Inputs!K99</f>
        <v>0</v>
      </c>
      <c r="J153" s="76">
        <f>Inputs!L99</f>
        <v>0</v>
      </c>
      <c r="K153" s="43">
        <f>SUM(Inputs!I99:L99)</f>
        <v>0</v>
      </c>
      <c r="L153" s="43">
        <f>SUM(Inputs!D99:G99,Inputs!I99:L99)</f>
        <v>0</v>
      </c>
    </row>
    <row r="154" spans="1:12" ht="12.75" hidden="1" customHeight="1" outlineLevel="1">
      <c r="A154" s="61" t="str">
        <f>"      "&amp;Labels!B75</f>
        <v xml:space="preserve">      Customer 7</v>
      </c>
      <c r="B154" s="76">
        <f>Inputs!D100</f>
        <v>0</v>
      </c>
      <c r="C154" s="76">
        <f>Inputs!E100</f>
        <v>0</v>
      </c>
      <c r="D154" s="76">
        <f>Inputs!F100</f>
        <v>0</v>
      </c>
      <c r="E154" s="76">
        <f>Inputs!G100</f>
        <v>0</v>
      </c>
      <c r="F154" s="43">
        <f>SUM(Inputs!D100:G100)</f>
        <v>0</v>
      </c>
      <c r="G154" s="76">
        <f>Inputs!I100</f>
        <v>0</v>
      </c>
      <c r="H154" s="76">
        <f>Inputs!J100</f>
        <v>0</v>
      </c>
      <c r="I154" s="76">
        <f>Inputs!K100</f>
        <v>0</v>
      </c>
      <c r="J154" s="76">
        <f>Inputs!L100</f>
        <v>0</v>
      </c>
      <c r="K154" s="43">
        <f>SUM(Inputs!I100:L100)</f>
        <v>0</v>
      </c>
      <c r="L154" s="43">
        <f>SUM(Inputs!D100:G100,Inputs!I100:L100)</f>
        <v>0</v>
      </c>
    </row>
    <row r="155" spans="1:12" ht="12.75" hidden="1" customHeight="1" outlineLevel="1">
      <c r="A155" s="61" t="str">
        <f>"      "&amp;Labels!B76</f>
        <v xml:space="preserve">      Customer 8</v>
      </c>
      <c r="B155" s="76">
        <f>Inputs!D101</f>
        <v>0</v>
      </c>
      <c r="C155" s="76">
        <f>Inputs!E101</f>
        <v>0</v>
      </c>
      <c r="D155" s="76">
        <f>Inputs!F101</f>
        <v>0</v>
      </c>
      <c r="E155" s="76">
        <f>Inputs!G101</f>
        <v>0</v>
      </c>
      <c r="F155" s="43">
        <f>SUM(Inputs!D101:G101)</f>
        <v>0</v>
      </c>
      <c r="G155" s="76">
        <f>Inputs!I101</f>
        <v>0</v>
      </c>
      <c r="H155" s="76">
        <f>Inputs!J101</f>
        <v>0</v>
      </c>
      <c r="I155" s="76">
        <f>Inputs!K101</f>
        <v>0</v>
      </c>
      <c r="J155" s="76">
        <f>Inputs!L101</f>
        <v>0</v>
      </c>
      <c r="K155" s="43">
        <f>SUM(Inputs!I101:L101)</f>
        <v>0</v>
      </c>
      <c r="L155" s="43">
        <f>SUM(Inputs!D101:G101,Inputs!I101:L101)</f>
        <v>0</v>
      </c>
    </row>
    <row r="156" spans="1:12" ht="12.75" hidden="1" customHeight="1" outlineLevel="1">
      <c r="A156" s="61" t="str">
        <f>"      "&amp;Labels!B77</f>
        <v xml:space="preserve">      Customer 9</v>
      </c>
      <c r="B156" s="76">
        <f>Inputs!D102</f>
        <v>0</v>
      </c>
      <c r="C156" s="76">
        <f>Inputs!E102</f>
        <v>0</v>
      </c>
      <c r="D156" s="76">
        <f>Inputs!F102</f>
        <v>0</v>
      </c>
      <c r="E156" s="76">
        <f>Inputs!G102</f>
        <v>0</v>
      </c>
      <c r="F156" s="43">
        <f>SUM(Inputs!D102:G102)</f>
        <v>0</v>
      </c>
      <c r="G156" s="76">
        <f>Inputs!I102</f>
        <v>0</v>
      </c>
      <c r="H156" s="76">
        <f>Inputs!J102</f>
        <v>0</v>
      </c>
      <c r="I156" s="76">
        <f>Inputs!K102</f>
        <v>0</v>
      </c>
      <c r="J156" s="76">
        <f>Inputs!L102</f>
        <v>0</v>
      </c>
      <c r="K156" s="43">
        <f>SUM(Inputs!I102:L102)</f>
        <v>0</v>
      </c>
      <c r="L156" s="43">
        <f>SUM(Inputs!D102:G102,Inputs!I102:L102)</f>
        <v>0</v>
      </c>
    </row>
    <row r="157" spans="1:12" ht="12.75" hidden="1" customHeight="1" outlineLevel="1">
      <c r="A157" s="61" t="str">
        <f>"      "&amp;Labels!B78</f>
        <v xml:space="preserve">      Customer 10</v>
      </c>
      <c r="B157" s="76">
        <f>Inputs!D103</f>
        <v>0</v>
      </c>
      <c r="C157" s="76">
        <f>Inputs!E103</f>
        <v>0</v>
      </c>
      <c r="D157" s="76">
        <f>Inputs!F103</f>
        <v>0</v>
      </c>
      <c r="E157" s="76">
        <f>Inputs!G103</f>
        <v>0</v>
      </c>
      <c r="F157" s="43">
        <f>SUM(Inputs!D103:G103)</f>
        <v>0</v>
      </c>
      <c r="G157" s="76">
        <f>Inputs!I103</f>
        <v>0</v>
      </c>
      <c r="H157" s="76">
        <f>Inputs!J103</f>
        <v>0</v>
      </c>
      <c r="I157" s="76">
        <f>Inputs!K103</f>
        <v>0</v>
      </c>
      <c r="J157" s="76">
        <f>Inputs!L103</f>
        <v>0</v>
      </c>
      <c r="K157" s="43">
        <f>SUM(Inputs!I103:L103)</f>
        <v>0</v>
      </c>
      <c r="L157" s="43">
        <f>SUM(Inputs!D103:G103,Inputs!I103:L103)</f>
        <v>0</v>
      </c>
    </row>
    <row r="158" spans="1:12" ht="12.75" hidden="1" customHeight="1" outlineLevel="1">
      <c r="A158" s="55" t="str">
        <f>"      "&amp;Labels!C68</f>
        <v xml:space="preserve">      Total</v>
      </c>
      <c r="B158" s="74">
        <f>B20</f>
        <v>0</v>
      </c>
      <c r="C158" s="74">
        <f>C20</f>
        <v>0</v>
      </c>
      <c r="D158" s="74">
        <f>D20</f>
        <v>0</v>
      </c>
      <c r="E158" s="74">
        <f>E20</f>
        <v>0</v>
      </c>
      <c r="F158" s="43">
        <f>SUM(B20:E20)</f>
        <v>0</v>
      </c>
      <c r="G158" s="74">
        <f>G20</f>
        <v>0</v>
      </c>
      <c r="H158" s="74">
        <f>H20</f>
        <v>0</v>
      </c>
      <c r="I158" s="74">
        <f>I20</f>
        <v>0</v>
      </c>
      <c r="J158" s="74">
        <f>J20</f>
        <v>0</v>
      </c>
      <c r="K158" s="43">
        <f>SUM(G20:J20)</f>
        <v>0</v>
      </c>
      <c r="L158" s="43">
        <f>SUM(B20:E20,G20:J20)</f>
        <v>0</v>
      </c>
    </row>
    <row r="159" spans="1:12" ht="12.75" hidden="1" customHeight="1" outlineLevel="1">
      <c r="A159" s="55" t="str">
        <f>"   "&amp;Labels!B96</f>
        <v xml:space="preserve">   Product 2</v>
      </c>
      <c r="B159" s="74"/>
      <c r="C159" s="74"/>
      <c r="D159" s="74"/>
      <c r="E159" s="74"/>
      <c r="F159" s="43"/>
      <c r="G159" s="74"/>
      <c r="H159" s="74"/>
      <c r="I159" s="74"/>
      <c r="J159" s="74"/>
      <c r="K159" s="43"/>
      <c r="L159" s="43"/>
    </row>
    <row r="160" spans="1:12" ht="12.75" hidden="1" customHeight="1" outlineLevel="1">
      <c r="A160" s="61" t="str">
        <f>"      "&amp;Labels!B69</f>
        <v xml:space="preserve">      Customer 1</v>
      </c>
      <c r="B160" s="76">
        <f>Inputs!D104</f>
        <v>0</v>
      </c>
      <c r="C160" s="76">
        <f>Inputs!E104</f>
        <v>0</v>
      </c>
      <c r="D160" s="76">
        <f>Inputs!F104</f>
        <v>0</v>
      </c>
      <c r="E160" s="76">
        <f>Inputs!G104</f>
        <v>0</v>
      </c>
      <c r="F160" s="43">
        <f>SUM(Inputs!D104:G104)</f>
        <v>0</v>
      </c>
      <c r="G160" s="76">
        <f>Inputs!I104</f>
        <v>0</v>
      </c>
      <c r="H160" s="76">
        <f>Inputs!J104</f>
        <v>0</v>
      </c>
      <c r="I160" s="76">
        <f>Inputs!K104</f>
        <v>0</v>
      </c>
      <c r="J160" s="76">
        <f>Inputs!L104</f>
        <v>0</v>
      </c>
      <c r="K160" s="43">
        <f>SUM(Inputs!I104:L104)</f>
        <v>0</v>
      </c>
      <c r="L160" s="43">
        <f>SUM(Inputs!D104:G104,Inputs!I104:L104)</f>
        <v>0</v>
      </c>
    </row>
    <row r="161" spans="1:12" ht="12.75" hidden="1" customHeight="1" outlineLevel="1">
      <c r="A161" s="61" t="str">
        <f>"      "&amp;Labels!B70</f>
        <v xml:space="preserve">      Customer 2</v>
      </c>
      <c r="B161" s="76">
        <f>Inputs!D105</f>
        <v>0</v>
      </c>
      <c r="C161" s="76">
        <f>Inputs!E105</f>
        <v>0</v>
      </c>
      <c r="D161" s="76">
        <f>Inputs!F105</f>
        <v>0</v>
      </c>
      <c r="E161" s="76">
        <f>Inputs!G105</f>
        <v>0</v>
      </c>
      <c r="F161" s="43">
        <f>SUM(Inputs!D105:G105)</f>
        <v>0</v>
      </c>
      <c r="G161" s="76">
        <f>Inputs!I105</f>
        <v>0</v>
      </c>
      <c r="H161" s="76">
        <f>Inputs!J105</f>
        <v>0</v>
      </c>
      <c r="I161" s="76">
        <f>Inputs!K105</f>
        <v>0</v>
      </c>
      <c r="J161" s="76">
        <f>Inputs!L105</f>
        <v>0</v>
      </c>
      <c r="K161" s="43">
        <f>SUM(Inputs!I105:L105)</f>
        <v>0</v>
      </c>
      <c r="L161" s="43">
        <f>SUM(Inputs!D105:G105,Inputs!I105:L105)</f>
        <v>0</v>
      </c>
    </row>
    <row r="162" spans="1:12" ht="12.75" hidden="1" customHeight="1" outlineLevel="1">
      <c r="A162" s="61" t="str">
        <f>"      "&amp;Labels!B71</f>
        <v xml:space="preserve">      Customer 3</v>
      </c>
      <c r="B162" s="76">
        <f>Inputs!D106</f>
        <v>0</v>
      </c>
      <c r="C162" s="76">
        <f>Inputs!E106</f>
        <v>0</v>
      </c>
      <c r="D162" s="76">
        <f>Inputs!F106</f>
        <v>0</v>
      </c>
      <c r="E162" s="76">
        <f>Inputs!G106</f>
        <v>0</v>
      </c>
      <c r="F162" s="43">
        <f>SUM(Inputs!D106:G106)</f>
        <v>0</v>
      </c>
      <c r="G162" s="76">
        <f>Inputs!I106</f>
        <v>0</v>
      </c>
      <c r="H162" s="76">
        <f>Inputs!J106</f>
        <v>0</v>
      </c>
      <c r="I162" s="76">
        <f>Inputs!K106</f>
        <v>0</v>
      </c>
      <c r="J162" s="76">
        <f>Inputs!L106</f>
        <v>0</v>
      </c>
      <c r="K162" s="43">
        <f>SUM(Inputs!I106:L106)</f>
        <v>0</v>
      </c>
      <c r="L162" s="43">
        <f>SUM(Inputs!D106:G106,Inputs!I106:L106)</f>
        <v>0</v>
      </c>
    </row>
    <row r="163" spans="1:12" ht="12.75" hidden="1" customHeight="1" outlineLevel="1">
      <c r="A163" s="61" t="str">
        <f>"      "&amp;Labels!B72</f>
        <v xml:space="preserve">      Customer 4</v>
      </c>
      <c r="B163" s="76">
        <f>Inputs!D107</f>
        <v>0</v>
      </c>
      <c r="C163" s="76">
        <f>Inputs!E107</f>
        <v>0</v>
      </c>
      <c r="D163" s="76">
        <f>Inputs!F107</f>
        <v>0</v>
      </c>
      <c r="E163" s="76">
        <f>Inputs!G107</f>
        <v>0</v>
      </c>
      <c r="F163" s="43">
        <f>SUM(Inputs!D107:G107)</f>
        <v>0</v>
      </c>
      <c r="G163" s="76">
        <f>Inputs!I107</f>
        <v>0</v>
      </c>
      <c r="H163" s="76">
        <f>Inputs!J107</f>
        <v>0</v>
      </c>
      <c r="I163" s="76">
        <f>Inputs!K107</f>
        <v>0</v>
      </c>
      <c r="J163" s="76">
        <f>Inputs!L107</f>
        <v>0</v>
      </c>
      <c r="K163" s="43">
        <f>SUM(Inputs!I107:L107)</f>
        <v>0</v>
      </c>
      <c r="L163" s="43">
        <f>SUM(Inputs!D107:G107,Inputs!I107:L107)</f>
        <v>0</v>
      </c>
    </row>
    <row r="164" spans="1:12" ht="12.75" hidden="1" customHeight="1" outlineLevel="1">
      <c r="A164" s="61" t="str">
        <f>"      "&amp;Labels!B73</f>
        <v xml:space="preserve">      Customer 5</v>
      </c>
      <c r="B164" s="76">
        <f>Inputs!D108</f>
        <v>0</v>
      </c>
      <c r="C164" s="76">
        <f>Inputs!E108</f>
        <v>0</v>
      </c>
      <c r="D164" s="76">
        <f>Inputs!F108</f>
        <v>0</v>
      </c>
      <c r="E164" s="76">
        <f>Inputs!G108</f>
        <v>0</v>
      </c>
      <c r="F164" s="43">
        <f>SUM(Inputs!D108:G108)</f>
        <v>0</v>
      </c>
      <c r="G164" s="76">
        <f>Inputs!I108</f>
        <v>0</v>
      </c>
      <c r="H164" s="76">
        <f>Inputs!J108</f>
        <v>0</v>
      </c>
      <c r="I164" s="76">
        <f>Inputs!K108</f>
        <v>0</v>
      </c>
      <c r="J164" s="76">
        <f>Inputs!L108</f>
        <v>0</v>
      </c>
      <c r="K164" s="43">
        <f>SUM(Inputs!I108:L108)</f>
        <v>0</v>
      </c>
      <c r="L164" s="43">
        <f>SUM(Inputs!D108:G108,Inputs!I108:L108)</f>
        <v>0</v>
      </c>
    </row>
    <row r="165" spans="1:12" ht="12.75" hidden="1" customHeight="1" outlineLevel="1">
      <c r="A165" s="61" t="str">
        <f>"      "&amp;Labels!B74</f>
        <v xml:space="preserve">      Customer 6</v>
      </c>
      <c r="B165" s="76">
        <f>Inputs!D109</f>
        <v>0</v>
      </c>
      <c r="C165" s="76">
        <f>Inputs!E109</f>
        <v>0</v>
      </c>
      <c r="D165" s="76">
        <f>Inputs!F109</f>
        <v>0</v>
      </c>
      <c r="E165" s="76">
        <f>Inputs!G109</f>
        <v>0</v>
      </c>
      <c r="F165" s="43">
        <f>SUM(Inputs!D109:G109)</f>
        <v>0</v>
      </c>
      <c r="G165" s="76">
        <f>Inputs!I109</f>
        <v>0</v>
      </c>
      <c r="H165" s="76">
        <f>Inputs!J109</f>
        <v>0</v>
      </c>
      <c r="I165" s="76">
        <f>Inputs!K109</f>
        <v>0</v>
      </c>
      <c r="J165" s="76">
        <f>Inputs!L109</f>
        <v>0</v>
      </c>
      <c r="K165" s="43">
        <f>SUM(Inputs!I109:L109)</f>
        <v>0</v>
      </c>
      <c r="L165" s="43">
        <f>SUM(Inputs!D109:G109,Inputs!I109:L109)</f>
        <v>0</v>
      </c>
    </row>
    <row r="166" spans="1:12" ht="12.75" hidden="1" customHeight="1" outlineLevel="1">
      <c r="A166" s="61" t="str">
        <f>"      "&amp;Labels!B75</f>
        <v xml:space="preserve">      Customer 7</v>
      </c>
      <c r="B166" s="76">
        <f>Inputs!D110</f>
        <v>0</v>
      </c>
      <c r="C166" s="76">
        <f>Inputs!E110</f>
        <v>0</v>
      </c>
      <c r="D166" s="76">
        <f>Inputs!F110</f>
        <v>0</v>
      </c>
      <c r="E166" s="76">
        <f>Inputs!G110</f>
        <v>0</v>
      </c>
      <c r="F166" s="43">
        <f>SUM(Inputs!D110:G110)</f>
        <v>0</v>
      </c>
      <c r="G166" s="76">
        <f>Inputs!I110</f>
        <v>0</v>
      </c>
      <c r="H166" s="76">
        <f>Inputs!J110</f>
        <v>0</v>
      </c>
      <c r="I166" s="76">
        <f>Inputs!K110</f>
        <v>0</v>
      </c>
      <c r="J166" s="76">
        <f>Inputs!L110</f>
        <v>0</v>
      </c>
      <c r="K166" s="43">
        <f>SUM(Inputs!I110:L110)</f>
        <v>0</v>
      </c>
      <c r="L166" s="43">
        <f>SUM(Inputs!D110:G110,Inputs!I110:L110)</f>
        <v>0</v>
      </c>
    </row>
    <row r="167" spans="1:12" ht="12.75" hidden="1" customHeight="1" outlineLevel="1">
      <c r="A167" s="61" t="str">
        <f>"      "&amp;Labels!B76</f>
        <v xml:space="preserve">      Customer 8</v>
      </c>
      <c r="B167" s="76">
        <f>Inputs!D111</f>
        <v>0</v>
      </c>
      <c r="C167" s="76">
        <f>Inputs!E111</f>
        <v>0</v>
      </c>
      <c r="D167" s="76">
        <f>Inputs!F111</f>
        <v>0</v>
      </c>
      <c r="E167" s="76">
        <f>Inputs!G111</f>
        <v>0</v>
      </c>
      <c r="F167" s="43">
        <f>SUM(Inputs!D111:G111)</f>
        <v>0</v>
      </c>
      <c r="G167" s="76">
        <f>Inputs!I111</f>
        <v>0</v>
      </c>
      <c r="H167" s="76">
        <f>Inputs!J111</f>
        <v>0</v>
      </c>
      <c r="I167" s="76">
        <f>Inputs!K111</f>
        <v>0</v>
      </c>
      <c r="J167" s="76">
        <f>Inputs!L111</f>
        <v>0</v>
      </c>
      <c r="K167" s="43">
        <f>SUM(Inputs!I111:L111)</f>
        <v>0</v>
      </c>
      <c r="L167" s="43">
        <f>SUM(Inputs!D111:G111,Inputs!I111:L111)</f>
        <v>0</v>
      </c>
    </row>
    <row r="168" spans="1:12" ht="12.75" hidden="1" customHeight="1" outlineLevel="1">
      <c r="A168" s="61" t="str">
        <f>"      "&amp;Labels!B77</f>
        <v xml:space="preserve">      Customer 9</v>
      </c>
      <c r="B168" s="76">
        <f>Inputs!D112</f>
        <v>0</v>
      </c>
      <c r="C168" s="76">
        <f>Inputs!E112</f>
        <v>0</v>
      </c>
      <c r="D168" s="76">
        <f>Inputs!F112</f>
        <v>0</v>
      </c>
      <c r="E168" s="76">
        <f>Inputs!G112</f>
        <v>0</v>
      </c>
      <c r="F168" s="43">
        <f>SUM(Inputs!D112:G112)</f>
        <v>0</v>
      </c>
      <c r="G168" s="76">
        <f>Inputs!I112</f>
        <v>0</v>
      </c>
      <c r="H168" s="76">
        <f>Inputs!J112</f>
        <v>0</v>
      </c>
      <c r="I168" s="76">
        <f>Inputs!K112</f>
        <v>0</v>
      </c>
      <c r="J168" s="76">
        <f>Inputs!L112</f>
        <v>0</v>
      </c>
      <c r="K168" s="43">
        <f>SUM(Inputs!I112:L112)</f>
        <v>0</v>
      </c>
      <c r="L168" s="43">
        <f>SUM(Inputs!D112:G112,Inputs!I112:L112)</f>
        <v>0</v>
      </c>
    </row>
    <row r="169" spans="1:12" ht="12.75" hidden="1" customHeight="1" outlineLevel="1">
      <c r="A169" s="61" t="str">
        <f>"      "&amp;Labels!B78</f>
        <v xml:space="preserve">      Customer 10</v>
      </c>
      <c r="B169" s="76">
        <f>Inputs!D113</f>
        <v>0</v>
      </c>
      <c r="C169" s="76">
        <f>Inputs!E113</f>
        <v>0</v>
      </c>
      <c r="D169" s="76">
        <f>Inputs!F113</f>
        <v>0</v>
      </c>
      <c r="E169" s="76">
        <f>Inputs!G113</f>
        <v>0</v>
      </c>
      <c r="F169" s="43">
        <f>SUM(Inputs!D113:G113)</f>
        <v>0</v>
      </c>
      <c r="G169" s="76">
        <f>Inputs!I113</f>
        <v>0</v>
      </c>
      <c r="H169" s="76">
        <f>Inputs!J113</f>
        <v>0</v>
      </c>
      <c r="I169" s="76">
        <f>Inputs!K113</f>
        <v>0</v>
      </c>
      <c r="J169" s="76">
        <f>Inputs!L113</f>
        <v>0</v>
      </c>
      <c r="K169" s="43">
        <f>SUM(Inputs!I113:L113)</f>
        <v>0</v>
      </c>
      <c r="L169" s="43">
        <f>SUM(Inputs!D113:G113,Inputs!I113:L113)</f>
        <v>0</v>
      </c>
    </row>
    <row r="170" spans="1:12" ht="12.75" hidden="1" customHeight="1" outlineLevel="1">
      <c r="A170" s="55" t="str">
        <f>"      "&amp;Labels!C68</f>
        <v xml:space="preserve">      Total</v>
      </c>
      <c r="B170" s="74">
        <f>B32</f>
        <v>0</v>
      </c>
      <c r="C170" s="74">
        <f>C32</f>
        <v>0</v>
      </c>
      <c r="D170" s="74">
        <f>D32</f>
        <v>0</v>
      </c>
      <c r="E170" s="74">
        <f>E32</f>
        <v>0</v>
      </c>
      <c r="F170" s="43">
        <f>SUM(B32:E32)</f>
        <v>0</v>
      </c>
      <c r="G170" s="74">
        <f>G32</f>
        <v>0</v>
      </c>
      <c r="H170" s="74">
        <f>H32</f>
        <v>0</v>
      </c>
      <c r="I170" s="74">
        <f>I32</f>
        <v>0</v>
      </c>
      <c r="J170" s="74">
        <f>J32</f>
        <v>0</v>
      </c>
      <c r="K170" s="43">
        <f>SUM(G32:J32)</f>
        <v>0</v>
      </c>
      <c r="L170" s="43">
        <f>SUM(B32:E32,G32:J32)</f>
        <v>0</v>
      </c>
    </row>
    <row r="171" spans="1:12" ht="12.75" hidden="1" customHeight="1" outlineLevel="1">
      <c r="A171" s="55" t="str">
        <f>"   "&amp;Labels!B97</f>
        <v xml:space="preserve">   Product 3</v>
      </c>
      <c r="B171" s="74"/>
      <c r="C171" s="74"/>
      <c r="D171" s="74"/>
      <c r="E171" s="74"/>
      <c r="F171" s="43"/>
      <c r="G171" s="74"/>
      <c r="H171" s="74"/>
      <c r="I171" s="74"/>
      <c r="J171" s="74"/>
      <c r="K171" s="43"/>
      <c r="L171" s="43"/>
    </row>
    <row r="172" spans="1:12" ht="12.75" hidden="1" customHeight="1" outlineLevel="1">
      <c r="A172" s="61" t="str">
        <f>"      "&amp;Labels!B69</f>
        <v xml:space="preserve">      Customer 1</v>
      </c>
      <c r="B172" s="76">
        <f>Inputs!D114</f>
        <v>0</v>
      </c>
      <c r="C172" s="76">
        <f>Inputs!E114</f>
        <v>0</v>
      </c>
      <c r="D172" s="76">
        <f>Inputs!F114</f>
        <v>0</v>
      </c>
      <c r="E172" s="76">
        <f>Inputs!G114</f>
        <v>0</v>
      </c>
      <c r="F172" s="43">
        <f>SUM(Inputs!D114:G114)</f>
        <v>0</v>
      </c>
      <c r="G172" s="76">
        <f>Inputs!I114</f>
        <v>0</v>
      </c>
      <c r="H172" s="76">
        <f>Inputs!J114</f>
        <v>0</v>
      </c>
      <c r="I172" s="76">
        <f>Inputs!K114</f>
        <v>0</v>
      </c>
      <c r="J172" s="76">
        <f>Inputs!L114</f>
        <v>0</v>
      </c>
      <c r="K172" s="43">
        <f>SUM(Inputs!I114:L114)</f>
        <v>0</v>
      </c>
      <c r="L172" s="43">
        <f>SUM(Inputs!D114:G114,Inputs!I114:L114)</f>
        <v>0</v>
      </c>
    </row>
    <row r="173" spans="1:12" ht="12.75" hidden="1" customHeight="1" outlineLevel="1">
      <c r="A173" s="61" t="str">
        <f>"      "&amp;Labels!B70</f>
        <v xml:space="preserve">      Customer 2</v>
      </c>
      <c r="B173" s="76">
        <f>Inputs!D115</f>
        <v>0</v>
      </c>
      <c r="C173" s="76">
        <f>Inputs!E115</f>
        <v>0</v>
      </c>
      <c r="D173" s="76">
        <f>Inputs!F115</f>
        <v>0</v>
      </c>
      <c r="E173" s="76">
        <f>Inputs!G115</f>
        <v>0</v>
      </c>
      <c r="F173" s="43">
        <f>SUM(Inputs!D115:G115)</f>
        <v>0</v>
      </c>
      <c r="G173" s="76">
        <f>Inputs!I115</f>
        <v>0</v>
      </c>
      <c r="H173" s="76">
        <f>Inputs!J115</f>
        <v>0</v>
      </c>
      <c r="I173" s="76">
        <f>Inputs!K115</f>
        <v>0</v>
      </c>
      <c r="J173" s="76">
        <f>Inputs!L115</f>
        <v>0</v>
      </c>
      <c r="K173" s="43">
        <f>SUM(Inputs!I115:L115)</f>
        <v>0</v>
      </c>
      <c r="L173" s="43">
        <f>SUM(Inputs!D115:G115,Inputs!I115:L115)</f>
        <v>0</v>
      </c>
    </row>
    <row r="174" spans="1:12" ht="12.75" hidden="1" customHeight="1" outlineLevel="1">
      <c r="A174" s="61" t="str">
        <f>"      "&amp;Labels!B71</f>
        <v xml:space="preserve">      Customer 3</v>
      </c>
      <c r="B174" s="76">
        <f>Inputs!D116</f>
        <v>0</v>
      </c>
      <c r="C174" s="76">
        <f>Inputs!E116</f>
        <v>0</v>
      </c>
      <c r="D174" s="76">
        <f>Inputs!F116</f>
        <v>0</v>
      </c>
      <c r="E174" s="76">
        <f>Inputs!G116</f>
        <v>0</v>
      </c>
      <c r="F174" s="43">
        <f>SUM(Inputs!D116:G116)</f>
        <v>0</v>
      </c>
      <c r="G174" s="76">
        <f>Inputs!I116</f>
        <v>0</v>
      </c>
      <c r="H174" s="76">
        <f>Inputs!J116</f>
        <v>0</v>
      </c>
      <c r="I174" s="76">
        <f>Inputs!K116</f>
        <v>0</v>
      </c>
      <c r="J174" s="76">
        <f>Inputs!L116</f>
        <v>0</v>
      </c>
      <c r="K174" s="43">
        <f>SUM(Inputs!I116:L116)</f>
        <v>0</v>
      </c>
      <c r="L174" s="43">
        <f>SUM(Inputs!D116:G116,Inputs!I116:L116)</f>
        <v>0</v>
      </c>
    </row>
    <row r="175" spans="1:12" ht="12.75" hidden="1" customHeight="1" outlineLevel="1">
      <c r="A175" s="61" t="str">
        <f>"      "&amp;Labels!B72</f>
        <v xml:space="preserve">      Customer 4</v>
      </c>
      <c r="B175" s="76">
        <f>Inputs!D117</f>
        <v>0</v>
      </c>
      <c r="C175" s="76">
        <f>Inputs!E117</f>
        <v>0</v>
      </c>
      <c r="D175" s="76">
        <f>Inputs!F117</f>
        <v>0</v>
      </c>
      <c r="E175" s="76">
        <f>Inputs!G117</f>
        <v>0</v>
      </c>
      <c r="F175" s="43">
        <f>SUM(Inputs!D117:G117)</f>
        <v>0</v>
      </c>
      <c r="G175" s="76">
        <f>Inputs!I117</f>
        <v>0</v>
      </c>
      <c r="H175" s="76">
        <f>Inputs!J117</f>
        <v>0</v>
      </c>
      <c r="I175" s="76">
        <f>Inputs!K117</f>
        <v>0</v>
      </c>
      <c r="J175" s="76">
        <f>Inputs!L117</f>
        <v>0</v>
      </c>
      <c r="K175" s="43">
        <f>SUM(Inputs!I117:L117)</f>
        <v>0</v>
      </c>
      <c r="L175" s="43">
        <f>SUM(Inputs!D117:G117,Inputs!I117:L117)</f>
        <v>0</v>
      </c>
    </row>
    <row r="176" spans="1:12" ht="12.75" hidden="1" customHeight="1" outlineLevel="1">
      <c r="A176" s="61" t="str">
        <f>"      "&amp;Labels!B73</f>
        <v xml:space="preserve">      Customer 5</v>
      </c>
      <c r="B176" s="76">
        <f>Inputs!D118</f>
        <v>0</v>
      </c>
      <c r="C176" s="76">
        <f>Inputs!E118</f>
        <v>0</v>
      </c>
      <c r="D176" s="76">
        <f>Inputs!F118</f>
        <v>0</v>
      </c>
      <c r="E176" s="76">
        <f>Inputs!G118</f>
        <v>0</v>
      </c>
      <c r="F176" s="43">
        <f>SUM(Inputs!D118:G118)</f>
        <v>0</v>
      </c>
      <c r="G176" s="76">
        <f>Inputs!I118</f>
        <v>0</v>
      </c>
      <c r="H176" s="76">
        <f>Inputs!J118</f>
        <v>0</v>
      </c>
      <c r="I176" s="76">
        <f>Inputs!K118</f>
        <v>0</v>
      </c>
      <c r="J176" s="76">
        <f>Inputs!L118</f>
        <v>0</v>
      </c>
      <c r="K176" s="43">
        <f>SUM(Inputs!I118:L118)</f>
        <v>0</v>
      </c>
      <c r="L176" s="43">
        <f>SUM(Inputs!D118:G118,Inputs!I118:L118)</f>
        <v>0</v>
      </c>
    </row>
    <row r="177" spans="1:12" ht="12.75" hidden="1" customHeight="1" outlineLevel="1">
      <c r="A177" s="61" t="str">
        <f>"      "&amp;Labels!B74</f>
        <v xml:space="preserve">      Customer 6</v>
      </c>
      <c r="B177" s="76">
        <f>Inputs!D119</f>
        <v>0</v>
      </c>
      <c r="C177" s="76">
        <f>Inputs!E119</f>
        <v>0</v>
      </c>
      <c r="D177" s="76">
        <f>Inputs!F119</f>
        <v>0</v>
      </c>
      <c r="E177" s="76">
        <f>Inputs!G119</f>
        <v>0</v>
      </c>
      <c r="F177" s="43">
        <f>SUM(Inputs!D119:G119)</f>
        <v>0</v>
      </c>
      <c r="G177" s="76">
        <f>Inputs!I119</f>
        <v>0</v>
      </c>
      <c r="H177" s="76">
        <f>Inputs!J119</f>
        <v>0</v>
      </c>
      <c r="I177" s="76">
        <f>Inputs!K119</f>
        <v>0</v>
      </c>
      <c r="J177" s="76">
        <f>Inputs!L119</f>
        <v>0</v>
      </c>
      <c r="K177" s="43">
        <f>SUM(Inputs!I119:L119)</f>
        <v>0</v>
      </c>
      <c r="L177" s="43">
        <f>SUM(Inputs!D119:G119,Inputs!I119:L119)</f>
        <v>0</v>
      </c>
    </row>
    <row r="178" spans="1:12" ht="12.75" hidden="1" customHeight="1" outlineLevel="1">
      <c r="A178" s="61" t="str">
        <f>"      "&amp;Labels!B75</f>
        <v xml:space="preserve">      Customer 7</v>
      </c>
      <c r="B178" s="76">
        <f>Inputs!D120</f>
        <v>0</v>
      </c>
      <c r="C178" s="76">
        <f>Inputs!E120</f>
        <v>0</v>
      </c>
      <c r="D178" s="76">
        <f>Inputs!F120</f>
        <v>0</v>
      </c>
      <c r="E178" s="76">
        <f>Inputs!G120</f>
        <v>0</v>
      </c>
      <c r="F178" s="43">
        <f>SUM(Inputs!D120:G120)</f>
        <v>0</v>
      </c>
      <c r="G178" s="76">
        <f>Inputs!I120</f>
        <v>0</v>
      </c>
      <c r="H178" s="76">
        <f>Inputs!J120</f>
        <v>0</v>
      </c>
      <c r="I178" s="76">
        <f>Inputs!K120</f>
        <v>0</v>
      </c>
      <c r="J178" s="76">
        <f>Inputs!L120</f>
        <v>0</v>
      </c>
      <c r="K178" s="43">
        <f>SUM(Inputs!I120:L120)</f>
        <v>0</v>
      </c>
      <c r="L178" s="43">
        <f>SUM(Inputs!D120:G120,Inputs!I120:L120)</f>
        <v>0</v>
      </c>
    </row>
    <row r="179" spans="1:12" ht="12.75" hidden="1" customHeight="1" outlineLevel="1">
      <c r="A179" s="61" t="str">
        <f>"      "&amp;Labels!B76</f>
        <v xml:space="preserve">      Customer 8</v>
      </c>
      <c r="B179" s="76">
        <f>Inputs!D121</f>
        <v>0</v>
      </c>
      <c r="C179" s="76">
        <f>Inputs!E121</f>
        <v>0</v>
      </c>
      <c r="D179" s="76">
        <f>Inputs!F121</f>
        <v>0</v>
      </c>
      <c r="E179" s="76">
        <f>Inputs!G121</f>
        <v>0</v>
      </c>
      <c r="F179" s="43">
        <f>SUM(Inputs!D121:G121)</f>
        <v>0</v>
      </c>
      <c r="G179" s="76">
        <f>Inputs!I121</f>
        <v>0</v>
      </c>
      <c r="H179" s="76">
        <f>Inputs!J121</f>
        <v>0</v>
      </c>
      <c r="I179" s="76">
        <f>Inputs!K121</f>
        <v>0</v>
      </c>
      <c r="J179" s="76">
        <f>Inputs!L121</f>
        <v>0</v>
      </c>
      <c r="K179" s="43">
        <f>SUM(Inputs!I121:L121)</f>
        <v>0</v>
      </c>
      <c r="L179" s="43">
        <f>SUM(Inputs!D121:G121,Inputs!I121:L121)</f>
        <v>0</v>
      </c>
    </row>
    <row r="180" spans="1:12" ht="12.75" hidden="1" customHeight="1" outlineLevel="1">
      <c r="A180" s="61" t="str">
        <f>"      "&amp;Labels!B77</f>
        <v xml:space="preserve">      Customer 9</v>
      </c>
      <c r="B180" s="76">
        <f>Inputs!D122</f>
        <v>0</v>
      </c>
      <c r="C180" s="76">
        <f>Inputs!E122</f>
        <v>0</v>
      </c>
      <c r="D180" s="76">
        <f>Inputs!F122</f>
        <v>0</v>
      </c>
      <c r="E180" s="76">
        <f>Inputs!G122</f>
        <v>0</v>
      </c>
      <c r="F180" s="43">
        <f>SUM(Inputs!D122:G122)</f>
        <v>0</v>
      </c>
      <c r="G180" s="76">
        <f>Inputs!I122</f>
        <v>0</v>
      </c>
      <c r="H180" s="76">
        <f>Inputs!J122</f>
        <v>0</v>
      </c>
      <c r="I180" s="76">
        <f>Inputs!K122</f>
        <v>0</v>
      </c>
      <c r="J180" s="76">
        <f>Inputs!L122</f>
        <v>0</v>
      </c>
      <c r="K180" s="43">
        <f>SUM(Inputs!I122:L122)</f>
        <v>0</v>
      </c>
      <c r="L180" s="43">
        <f>SUM(Inputs!D122:G122,Inputs!I122:L122)</f>
        <v>0</v>
      </c>
    </row>
    <row r="181" spans="1:12" ht="12.75" hidden="1" customHeight="1" outlineLevel="1">
      <c r="A181" s="61" t="str">
        <f>"      "&amp;Labels!B78</f>
        <v xml:space="preserve">      Customer 10</v>
      </c>
      <c r="B181" s="76">
        <f>Inputs!D123</f>
        <v>0</v>
      </c>
      <c r="C181" s="76">
        <f>Inputs!E123</f>
        <v>0</v>
      </c>
      <c r="D181" s="76">
        <f>Inputs!F123</f>
        <v>0</v>
      </c>
      <c r="E181" s="76">
        <f>Inputs!G123</f>
        <v>0</v>
      </c>
      <c r="F181" s="43">
        <f>SUM(Inputs!D123:G123)</f>
        <v>0</v>
      </c>
      <c r="G181" s="76">
        <f>Inputs!I123</f>
        <v>0</v>
      </c>
      <c r="H181" s="76">
        <f>Inputs!J123</f>
        <v>0</v>
      </c>
      <c r="I181" s="76">
        <f>Inputs!K123</f>
        <v>0</v>
      </c>
      <c r="J181" s="76">
        <f>Inputs!L123</f>
        <v>0</v>
      </c>
      <c r="K181" s="43">
        <f>SUM(Inputs!I123:L123)</f>
        <v>0</v>
      </c>
      <c r="L181" s="43">
        <f>SUM(Inputs!D123:G123,Inputs!I123:L123)</f>
        <v>0</v>
      </c>
    </row>
    <row r="182" spans="1:12" ht="12.75" hidden="1" customHeight="1" outlineLevel="1">
      <c r="A182" s="55" t="str">
        <f>"      "&amp;Labels!C68</f>
        <v xml:space="preserve">      Total</v>
      </c>
      <c r="B182" s="74">
        <f>B44</f>
        <v>0</v>
      </c>
      <c r="C182" s="74">
        <f>C44</f>
        <v>0</v>
      </c>
      <c r="D182" s="74">
        <f>D44</f>
        <v>0</v>
      </c>
      <c r="E182" s="74">
        <f>E44</f>
        <v>0</v>
      </c>
      <c r="F182" s="43">
        <f>SUM(B44:E44)</f>
        <v>0</v>
      </c>
      <c r="G182" s="74">
        <f>G44</f>
        <v>0</v>
      </c>
      <c r="H182" s="74">
        <f>H44</f>
        <v>0</v>
      </c>
      <c r="I182" s="74">
        <f>I44</f>
        <v>0</v>
      </c>
      <c r="J182" s="74">
        <f>J44</f>
        <v>0</v>
      </c>
      <c r="K182" s="43">
        <f>SUM(G44:J44)</f>
        <v>0</v>
      </c>
      <c r="L182" s="43">
        <f>SUM(B44:E44,G44:J44)</f>
        <v>0</v>
      </c>
    </row>
    <row r="183" spans="1:12" ht="12.75" hidden="1" customHeight="1" outlineLevel="1">
      <c r="A183" s="55" t="str">
        <f>"   "&amp;Labels!B98</f>
        <v xml:space="preserve">   Product 4</v>
      </c>
      <c r="B183" s="74"/>
      <c r="C183" s="74"/>
      <c r="D183" s="74"/>
      <c r="E183" s="74"/>
      <c r="F183" s="43"/>
      <c r="G183" s="74"/>
      <c r="H183" s="74"/>
      <c r="I183" s="74"/>
      <c r="J183" s="74"/>
      <c r="K183" s="43"/>
      <c r="L183" s="43"/>
    </row>
    <row r="184" spans="1:12" ht="12.75" hidden="1" customHeight="1" outlineLevel="1">
      <c r="A184" s="61" t="str">
        <f>"      "&amp;Labels!B69</f>
        <v xml:space="preserve">      Customer 1</v>
      </c>
      <c r="B184" s="76">
        <f>Inputs!D124</f>
        <v>0</v>
      </c>
      <c r="C184" s="76">
        <f>Inputs!E124</f>
        <v>0</v>
      </c>
      <c r="D184" s="76">
        <f>Inputs!F124</f>
        <v>0</v>
      </c>
      <c r="E184" s="76">
        <f>Inputs!G124</f>
        <v>0</v>
      </c>
      <c r="F184" s="43">
        <f>SUM(Inputs!D124:G124)</f>
        <v>0</v>
      </c>
      <c r="G184" s="76">
        <f>Inputs!I124</f>
        <v>0</v>
      </c>
      <c r="H184" s="76">
        <f>Inputs!J124</f>
        <v>0</v>
      </c>
      <c r="I184" s="76">
        <f>Inputs!K124</f>
        <v>0</v>
      </c>
      <c r="J184" s="76">
        <f>Inputs!L124</f>
        <v>0</v>
      </c>
      <c r="K184" s="43">
        <f>SUM(Inputs!I124:L124)</f>
        <v>0</v>
      </c>
      <c r="L184" s="43">
        <f>SUM(Inputs!D124:G124,Inputs!I124:L124)</f>
        <v>0</v>
      </c>
    </row>
    <row r="185" spans="1:12" ht="12.75" hidden="1" customHeight="1" outlineLevel="1">
      <c r="A185" s="61" t="str">
        <f>"      "&amp;Labels!B70</f>
        <v xml:space="preserve">      Customer 2</v>
      </c>
      <c r="B185" s="76">
        <f>Inputs!D125</f>
        <v>0</v>
      </c>
      <c r="C185" s="76">
        <f>Inputs!E125</f>
        <v>0</v>
      </c>
      <c r="D185" s="76">
        <f>Inputs!F125</f>
        <v>0</v>
      </c>
      <c r="E185" s="76">
        <f>Inputs!G125</f>
        <v>0</v>
      </c>
      <c r="F185" s="43">
        <f>SUM(Inputs!D125:G125)</f>
        <v>0</v>
      </c>
      <c r="G185" s="76">
        <f>Inputs!I125</f>
        <v>0</v>
      </c>
      <c r="H185" s="76">
        <f>Inputs!J125</f>
        <v>0</v>
      </c>
      <c r="I185" s="76">
        <f>Inputs!K125</f>
        <v>0</v>
      </c>
      <c r="J185" s="76">
        <f>Inputs!L125</f>
        <v>0</v>
      </c>
      <c r="K185" s="43">
        <f>SUM(Inputs!I125:L125)</f>
        <v>0</v>
      </c>
      <c r="L185" s="43">
        <f>SUM(Inputs!D125:G125,Inputs!I125:L125)</f>
        <v>0</v>
      </c>
    </row>
    <row r="186" spans="1:12" ht="12.75" hidden="1" customHeight="1" outlineLevel="1">
      <c r="A186" s="61" t="str">
        <f>"      "&amp;Labels!B71</f>
        <v xml:space="preserve">      Customer 3</v>
      </c>
      <c r="B186" s="76">
        <f>Inputs!D126</f>
        <v>0</v>
      </c>
      <c r="C186" s="76">
        <f>Inputs!E126</f>
        <v>0</v>
      </c>
      <c r="D186" s="76">
        <f>Inputs!F126</f>
        <v>0</v>
      </c>
      <c r="E186" s="76">
        <f>Inputs!G126</f>
        <v>0</v>
      </c>
      <c r="F186" s="43">
        <f>SUM(Inputs!D126:G126)</f>
        <v>0</v>
      </c>
      <c r="G186" s="76">
        <f>Inputs!I126</f>
        <v>0</v>
      </c>
      <c r="H186" s="76">
        <f>Inputs!J126</f>
        <v>0</v>
      </c>
      <c r="I186" s="76">
        <f>Inputs!K126</f>
        <v>0</v>
      </c>
      <c r="J186" s="76">
        <f>Inputs!L126</f>
        <v>0</v>
      </c>
      <c r="K186" s="43">
        <f>SUM(Inputs!I126:L126)</f>
        <v>0</v>
      </c>
      <c r="L186" s="43">
        <f>SUM(Inputs!D126:G126,Inputs!I126:L126)</f>
        <v>0</v>
      </c>
    </row>
    <row r="187" spans="1:12" ht="12.75" hidden="1" customHeight="1" outlineLevel="1">
      <c r="A187" s="61" t="str">
        <f>"      "&amp;Labels!B72</f>
        <v xml:space="preserve">      Customer 4</v>
      </c>
      <c r="B187" s="76">
        <f>Inputs!D127</f>
        <v>0</v>
      </c>
      <c r="C187" s="76">
        <f>Inputs!E127</f>
        <v>0</v>
      </c>
      <c r="D187" s="76">
        <f>Inputs!F127</f>
        <v>0</v>
      </c>
      <c r="E187" s="76">
        <f>Inputs!G127</f>
        <v>0</v>
      </c>
      <c r="F187" s="43">
        <f>SUM(Inputs!D127:G127)</f>
        <v>0</v>
      </c>
      <c r="G187" s="76">
        <f>Inputs!I127</f>
        <v>0</v>
      </c>
      <c r="H187" s="76">
        <f>Inputs!J127</f>
        <v>0</v>
      </c>
      <c r="I187" s="76">
        <f>Inputs!K127</f>
        <v>0</v>
      </c>
      <c r="J187" s="76">
        <f>Inputs!L127</f>
        <v>0</v>
      </c>
      <c r="K187" s="43">
        <f>SUM(Inputs!I127:L127)</f>
        <v>0</v>
      </c>
      <c r="L187" s="43">
        <f>SUM(Inputs!D127:G127,Inputs!I127:L127)</f>
        <v>0</v>
      </c>
    </row>
    <row r="188" spans="1:12" ht="12.75" hidden="1" customHeight="1" outlineLevel="1">
      <c r="A188" s="61" t="str">
        <f>"      "&amp;Labels!B73</f>
        <v xml:space="preserve">      Customer 5</v>
      </c>
      <c r="B188" s="76">
        <f>Inputs!D128</f>
        <v>0</v>
      </c>
      <c r="C188" s="76">
        <f>Inputs!E128</f>
        <v>0</v>
      </c>
      <c r="D188" s="76">
        <f>Inputs!F128</f>
        <v>0</v>
      </c>
      <c r="E188" s="76">
        <f>Inputs!G128</f>
        <v>0</v>
      </c>
      <c r="F188" s="43">
        <f>SUM(Inputs!D128:G128)</f>
        <v>0</v>
      </c>
      <c r="G188" s="76">
        <f>Inputs!I128</f>
        <v>0</v>
      </c>
      <c r="H188" s="76">
        <f>Inputs!J128</f>
        <v>0</v>
      </c>
      <c r="I188" s="76">
        <f>Inputs!K128</f>
        <v>0</v>
      </c>
      <c r="J188" s="76">
        <f>Inputs!L128</f>
        <v>0</v>
      </c>
      <c r="K188" s="43">
        <f>SUM(Inputs!I128:L128)</f>
        <v>0</v>
      </c>
      <c r="L188" s="43">
        <f>SUM(Inputs!D128:G128,Inputs!I128:L128)</f>
        <v>0</v>
      </c>
    </row>
    <row r="189" spans="1:12" ht="12.75" hidden="1" customHeight="1" outlineLevel="1">
      <c r="A189" s="61" t="str">
        <f>"      "&amp;Labels!B74</f>
        <v xml:space="preserve">      Customer 6</v>
      </c>
      <c r="B189" s="76">
        <f>Inputs!D129</f>
        <v>0</v>
      </c>
      <c r="C189" s="76">
        <f>Inputs!E129</f>
        <v>0</v>
      </c>
      <c r="D189" s="76">
        <f>Inputs!F129</f>
        <v>0</v>
      </c>
      <c r="E189" s="76">
        <f>Inputs!G129</f>
        <v>0</v>
      </c>
      <c r="F189" s="43">
        <f>SUM(Inputs!D129:G129)</f>
        <v>0</v>
      </c>
      <c r="G189" s="76">
        <f>Inputs!I129</f>
        <v>0</v>
      </c>
      <c r="H189" s="76">
        <f>Inputs!J129</f>
        <v>0</v>
      </c>
      <c r="I189" s="76">
        <f>Inputs!K129</f>
        <v>0</v>
      </c>
      <c r="J189" s="76">
        <f>Inputs!L129</f>
        <v>0</v>
      </c>
      <c r="K189" s="43">
        <f>SUM(Inputs!I129:L129)</f>
        <v>0</v>
      </c>
      <c r="L189" s="43">
        <f>SUM(Inputs!D129:G129,Inputs!I129:L129)</f>
        <v>0</v>
      </c>
    </row>
    <row r="190" spans="1:12" ht="12.75" hidden="1" customHeight="1" outlineLevel="1">
      <c r="A190" s="61" t="str">
        <f>"      "&amp;Labels!B75</f>
        <v xml:space="preserve">      Customer 7</v>
      </c>
      <c r="B190" s="76">
        <f>Inputs!D130</f>
        <v>0</v>
      </c>
      <c r="C190" s="76">
        <f>Inputs!E130</f>
        <v>0</v>
      </c>
      <c r="D190" s="76">
        <f>Inputs!F130</f>
        <v>0</v>
      </c>
      <c r="E190" s="76">
        <f>Inputs!G130</f>
        <v>0</v>
      </c>
      <c r="F190" s="43">
        <f>SUM(Inputs!D130:G130)</f>
        <v>0</v>
      </c>
      <c r="G190" s="76">
        <f>Inputs!I130</f>
        <v>0</v>
      </c>
      <c r="H190" s="76">
        <f>Inputs!J130</f>
        <v>0</v>
      </c>
      <c r="I190" s="76">
        <f>Inputs!K130</f>
        <v>0</v>
      </c>
      <c r="J190" s="76">
        <f>Inputs!L130</f>
        <v>0</v>
      </c>
      <c r="K190" s="43">
        <f>SUM(Inputs!I130:L130)</f>
        <v>0</v>
      </c>
      <c r="L190" s="43">
        <f>SUM(Inputs!D130:G130,Inputs!I130:L130)</f>
        <v>0</v>
      </c>
    </row>
    <row r="191" spans="1:12" ht="12.75" hidden="1" customHeight="1" outlineLevel="1">
      <c r="A191" s="61" t="str">
        <f>"      "&amp;Labels!B76</f>
        <v xml:space="preserve">      Customer 8</v>
      </c>
      <c r="B191" s="76">
        <f>Inputs!D131</f>
        <v>0</v>
      </c>
      <c r="C191" s="76">
        <f>Inputs!E131</f>
        <v>0</v>
      </c>
      <c r="D191" s="76">
        <f>Inputs!F131</f>
        <v>0</v>
      </c>
      <c r="E191" s="76">
        <f>Inputs!G131</f>
        <v>0</v>
      </c>
      <c r="F191" s="43">
        <f>SUM(Inputs!D131:G131)</f>
        <v>0</v>
      </c>
      <c r="G191" s="76">
        <f>Inputs!I131</f>
        <v>0</v>
      </c>
      <c r="H191" s="76">
        <f>Inputs!J131</f>
        <v>0</v>
      </c>
      <c r="I191" s="76">
        <f>Inputs!K131</f>
        <v>0</v>
      </c>
      <c r="J191" s="76">
        <f>Inputs!L131</f>
        <v>0</v>
      </c>
      <c r="K191" s="43">
        <f>SUM(Inputs!I131:L131)</f>
        <v>0</v>
      </c>
      <c r="L191" s="43">
        <f>SUM(Inputs!D131:G131,Inputs!I131:L131)</f>
        <v>0</v>
      </c>
    </row>
    <row r="192" spans="1:12" ht="12.75" hidden="1" customHeight="1" outlineLevel="1">
      <c r="A192" s="61" t="str">
        <f>"      "&amp;Labels!B77</f>
        <v xml:space="preserve">      Customer 9</v>
      </c>
      <c r="B192" s="76">
        <f>Inputs!D132</f>
        <v>0</v>
      </c>
      <c r="C192" s="76">
        <f>Inputs!E132</f>
        <v>0</v>
      </c>
      <c r="D192" s="76">
        <f>Inputs!F132</f>
        <v>0</v>
      </c>
      <c r="E192" s="76">
        <f>Inputs!G132</f>
        <v>0</v>
      </c>
      <c r="F192" s="43">
        <f>SUM(Inputs!D132:G132)</f>
        <v>0</v>
      </c>
      <c r="G192" s="76">
        <f>Inputs!I132</f>
        <v>0</v>
      </c>
      <c r="H192" s="76">
        <f>Inputs!J132</f>
        <v>0</v>
      </c>
      <c r="I192" s="76">
        <f>Inputs!K132</f>
        <v>0</v>
      </c>
      <c r="J192" s="76">
        <f>Inputs!L132</f>
        <v>0</v>
      </c>
      <c r="K192" s="43">
        <f>SUM(Inputs!I132:L132)</f>
        <v>0</v>
      </c>
      <c r="L192" s="43">
        <f>SUM(Inputs!D132:G132,Inputs!I132:L132)</f>
        <v>0</v>
      </c>
    </row>
    <row r="193" spans="1:12" ht="12.75" hidden="1" customHeight="1" outlineLevel="1">
      <c r="A193" s="61" t="str">
        <f>"      "&amp;Labels!B78</f>
        <v xml:space="preserve">      Customer 10</v>
      </c>
      <c r="B193" s="76">
        <f>Inputs!D133</f>
        <v>0</v>
      </c>
      <c r="C193" s="76">
        <f>Inputs!E133</f>
        <v>0</v>
      </c>
      <c r="D193" s="76">
        <f>Inputs!F133</f>
        <v>0</v>
      </c>
      <c r="E193" s="76">
        <f>Inputs!G133</f>
        <v>0</v>
      </c>
      <c r="F193" s="43">
        <f>SUM(Inputs!D133:G133)</f>
        <v>0</v>
      </c>
      <c r="G193" s="76">
        <f>Inputs!I133</f>
        <v>0</v>
      </c>
      <c r="H193" s="76">
        <f>Inputs!J133</f>
        <v>0</v>
      </c>
      <c r="I193" s="76">
        <f>Inputs!K133</f>
        <v>0</v>
      </c>
      <c r="J193" s="76">
        <f>Inputs!L133</f>
        <v>0</v>
      </c>
      <c r="K193" s="43">
        <f>SUM(Inputs!I133:L133)</f>
        <v>0</v>
      </c>
      <c r="L193" s="43">
        <f>SUM(Inputs!D133:G133,Inputs!I133:L133)</f>
        <v>0</v>
      </c>
    </row>
    <row r="194" spans="1:12" ht="12.75" hidden="1" customHeight="1" outlineLevel="1">
      <c r="A194" s="55" t="str">
        <f>"      "&amp;Labels!C68</f>
        <v xml:space="preserve">      Total</v>
      </c>
      <c r="B194" s="74">
        <f>B56</f>
        <v>0</v>
      </c>
      <c r="C194" s="74">
        <f>C56</f>
        <v>0</v>
      </c>
      <c r="D194" s="74">
        <f>D56</f>
        <v>0</v>
      </c>
      <c r="E194" s="74">
        <f>E56</f>
        <v>0</v>
      </c>
      <c r="F194" s="43">
        <f>SUM(B56:E56)</f>
        <v>0</v>
      </c>
      <c r="G194" s="74">
        <f>G56</f>
        <v>0</v>
      </c>
      <c r="H194" s="74">
        <f>H56</f>
        <v>0</v>
      </c>
      <c r="I194" s="74">
        <f>I56</f>
        <v>0</v>
      </c>
      <c r="J194" s="74">
        <f>J56</f>
        <v>0</v>
      </c>
      <c r="K194" s="43">
        <f>SUM(G56:J56)</f>
        <v>0</v>
      </c>
      <c r="L194" s="43">
        <f>SUM(B56:E56,G56:J56)</f>
        <v>0</v>
      </c>
    </row>
    <row r="195" spans="1:12" ht="12.75" hidden="1" customHeight="1" outlineLevel="1">
      <c r="A195" s="55" t="str">
        <f>"   "&amp;Labels!B99</f>
        <v xml:space="preserve">   Product 5</v>
      </c>
      <c r="B195" s="74"/>
      <c r="C195" s="74"/>
      <c r="D195" s="74"/>
      <c r="E195" s="74"/>
      <c r="F195" s="43"/>
      <c r="G195" s="74"/>
      <c r="H195" s="74"/>
      <c r="I195" s="74"/>
      <c r="J195" s="74"/>
      <c r="K195" s="43"/>
      <c r="L195" s="43"/>
    </row>
    <row r="196" spans="1:12" ht="12.75" hidden="1" customHeight="1" outlineLevel="1">
      <c r="A196" s="61" t="str">
        <f>"      "&amp;Labels!B69</f>
        <v xml:space="preserve">      Customer 1</v>
      </c>
      <c r="B196" s="76">
        <f>Inputs!D134</f>
        <v>0</v>
      </c>
      <c r="C196" s="76">
        <f>Inputs!E134</f>
        <v>0</v>
      </c>
      <c r="D196" s="76">
        <f>Inputs!F134</f>
        <v>0</v>
      </c>
      <c r="E196" s="76">
        <f>Inputs!G134</f>
        <v>0</v>
      </c>
      <c r="F196" s="43">
        <f>SUM(Inputs!D134:G134)</f>
        <v>0</v>
      </c>
      <c r="G196" s="76">
        <f>Inputs!I134</f>
        <v>0</v>
      </c>
      <c r="H196" s="76">
        <f>Inputs!J134</f>
        <v>0</v>
      </c>
      <c r="I196" s="76">
        <f>Inputs!K134</f>
        <v>0</v>
      </c>
      <c r="J196" s="76">
        <f>Inputs!L134</f>
        <v>0</v>
      </c>
      <c r="K196" s="43">
        <f>SUM(Inputs!I134:L134)</f>
        <v>0</v>
      </c>
      <c r="L196" s="43">
        <f>SUM(Inputs!D134:G134,Inputs!I134:L134)</f>
        <v>0</v>
      </c>
    </row>
    <row r="197" spans="1:12" ht="12.75" hidden="1" customHeight="1" outlineLevel="1">
      <c r="A197" s="61" t="str">
        <f>"      "&amp;Labels!B70</f>
        <v xml:space="preserve">      Customer 2</v>
      </c>
      <c r="B197" s="76">
        <f>Inputs!D135</f>
        <v>0</v>
      </c>
      <c r="C197" s="76">
        <f>Inputs!E135</f>
        <v>0</v>
      </c>
      <c r="D197" s="76">
        <f>Inputs!F135</f>
        <v>0</v>
      </c>
      <c r="E197" s="76">
        <f>Inputs!G135</f>
        <v>0</v>
      </c>
      <c r="F197" s="43">
        <f>SUM(Inputs!D135:G135)</f>
        <v>0</v>
      </c>
      <c r="G197" s="76">
        <f>Inputs!I135</f>
        <v>0</v>
      </c>
      <c r="H197" s="76">
        <f>Inputs!J135</f>
        <v>0</v>
      </c>
      <c r="I197" s="76">
        <f>Inputs!K135</f>
        <v>0</v>
      </c>
      <c r="J197" s="76">
        <f>Inputs!L135</f>
        <v>0</v>
      </c>
      <c r="K197" s="43">
        <f>SUM(Inputs!I135:L135)</f>
        <v>0</v>
      </c>
      <c r="L197" s="43">
        <f>SUM(Inputs!D135:G135,Inputs!I135:L135)</f>
        <v>0</v>
      </c>
    </row>
    <row r="198" spans="1:12" ht="12.75" hidden="1" customHeight="1" outlineLevel="1">
      <c r="A198" s="61" t="str">
        <f>"      "&amp;Labels!B71</f>
        <v xml:space="preserve">      Customer 3</v>
      </c>
      <c r="B198" s="76">
        <f>Inputs!D136</f>
        <v>0</v>
      </c>
      <c r="C198" s="76">
        <f>Inputs!E136</f>
        <v>0</v>
      </c>
      <c r="D198" s="76">
        <f>Inputs!F136</f>
        <v>0</v>
      </c>
      <c r="E198" s="76">
        <f>Inputs!G136</f>
        <v>0</v>
      </c>
      <c r="F198" s="43">
        <f>SUM(Inputs!D136:G136)</f>
        <v>0</v>
      </c>
      <c r="G198" s="76">
        <f>Inputs!I136</f>
        <v>0</v>
      </c>
      <c r="H198" s="76">
        <f>Inputs!J136</f>
        <v>0</v>
      </c>
      <c r="I198" s="76">
        <f>Inputs!K136</f>
        <v>0</v>
      </c>
      <c r="J198" s="76">
        <f>Inputs!L136</f>
        <v>0</v>
      </c>
      <c r="K198" s="43">
        <f>SUM(Inputs!I136:L136)</f>
        <v>0</v>
      </c>
      <c r="L198" s="43">
        <f>SUM(Inputs!D136:G136,Inputs!I136:L136)</f>
        <v>0</v>
      </c>
    </row>
    <row r="199" spans="1:12" ht="12.75" hidden="1" customHeight="1" outlineLevel="1">
      <c r="A199" s="61" t="str">
        <f>"      "&amp;Labels!B72</f>
        <v xml:space="preserve">      Customer 4</v>
      </c>
      <c r="B199" s="76">
        <f>Inputs!D137</f>
        <v>0</v>
      </c>
      <c r="C199" s="76">
        <f>Inputs!E137</f>
        <v>0</v>
      </c>
      <c r="D199" s="76">
        <f>Inputs!F137</f>
        <v>0</v>
      </c>
      <c r="E199" s="76">
        <f>Inputs!G137</f>
        <v>0</v>
      </c>
      <c r="F199" s="43">
        <f>SUM(Inputs!D137:G137)</f>
        <v>0</v>
      </c>
      <c r="G199" s="76">
        <f>Inputs!I137</f>
        <v>0</v>
      </c>
      <c r="H199" s="76">
        <f>Inputs!J137</f>
        <v>0</v>
      </c>
      <c r="I199" s="76">
        <f>Inputs!K137</f>
        <v>0</v>
      </c>
      <c r="J199" s="76">
        <f>Inputs!L137</f>
        <v>0</v>
      </c>
      <c r="K199" s="43">
        <f>SUM(Inputs!I137:L137)</f>
        <v>0</v>
      </c>
      <c r="L199" s="43">
        <f>SUM(Inputs!D137:G137,Inputs!I137:L137)</f>
        <v>0</v>
      </c>
    </row>
    <row r="200" spans="1:12" ht="12.75" hidden="1" customHeight="1" outlineLevel="1">
      <c r="A200" s="61" t="str">
        <f>"      "&amp;Labels!B73</f>
        <v xml:space="preserve">      Customer 5</v>
      </c>
      <c r="B200" s="76">
        <f>Inputs!D138</f>
        <v>0</v>
      </c>
      <c r="C200" s="76">
        <f>Inputs!E138</f>
        <v>0</v>
      </c>
      <c r="D200" s="76">
        <f>Inputs!F138</f>
        <v>0</v>
      </c>
      <c r="E200" s="76">
        <f>Inputs!G138</f>
        <v>0</v>
      </c>
      <c r="F200" s="43">
        <f>SUM(Inputs!D138:G138)</f>
        <v>0</v>
      </c>
      <c r="G200" s="76">
        <f>Inputs!I138</f>
        <v>0</v>
      </c>
      <c r="H200" s="76">
        <f>Inputs!J138</f>
        <v>0</v>
      </c>
      <c r="I200" s="76">
        <f>Inputs!K138</f>
        <v>0</v>
      </c>
      <c r="J200" s="76">
        <f>Inputs!L138</f>
        <v>0</v>
      </c>
      <c r="K200" s="43">
        <f>SUM(Inputs!I138:L138)</f>
        <v>0</v>
      </c>
      <c r="L200" s="43">
        <f>SUM(Inputs!D138:G138,Inputs!I138:L138)</f>
        <v>0</v>
      </c>
    </row>
    <row r="201" spans="1:12" ht="12.75" hidden="1" customHeight="1" outlineLevel="1">
      <c r="A201" s="61" t="str">
        <f>"      "&amp;Labels!B74</f>
        <v xml:space="preserve">      Customer 6</v>
      </c>
      <c r="B201" s="76">
        <f>Inputs!D139</f>
        <v>0</v>
      </c>
      <c r="C201" s="76">
        <f>Inputs!E139</f>
        <v>0</v>
      </c>
      <c r="D201" s="76">
        <f>Inputs!F139</f>
        <v>0</v>
      </c>
      <c r="E201" s="76">
        <f>Inputs!G139</f>
        <v>0</v>
      </c>
      <c r="F201" s="43">
        <f>SUM(Inputs!D139:G139)</f>
        <v>0</v>
      </c>
      <c r="G201" s="76">
        <f>Inputs!I139</f>
        <v>0</v>
      </c>
      <c r="H201" s="76">
        <f>Inputs!J139</f>
        <v>0</v>
      </c>
      <c r="I201" s="76">
        <f>Inputs!K139</f>
        <v>0</v>
      </c>
      <c r="J201" s="76">
        <f>Inputs!L139</f>
        <v>0</v>
      </c>
      <c r="K201" s="43">
        <f>SUM(Inputs!I139:L139)</f>
        <v>0</v>
      </c>
      <c r="L201" s="43">
        <f>SUM(Inputs!D139:G139,Inputs!I139:L139)</f>
        <v>0</v>
      </c>
    </row>
    <row r="202" spans="1:12" ht="12.75" hidden="1" customHeight="1" outlineLevel="1">
      <c r="A202" s="61" t="str">
        <f>"      "&amp;Labels!B75</f>
        <v xml:space="preserve">      Customer 7</v>
      </c>
      <c r="B202" s="76">
        <f>Inputs!D140</f>
        <v>0</v>
      </c>
      <c r="C202" s="76">
        <f>Inputs!E140</f>
        <v>0</v>
      </c>
      <c r="D202" s="76">
        <f>Inputs!F140</f>
        <v>0</v>
      </c>
      <c r="E202" s="76">
        <f>Inputs!G140</f>
        <v>0</v>
      </c>
      <c r="F202" s="43">
        <f>SUM(Inputs!D140:G140)</f>
        <v>0</v>
      </c>
      <c r="G202" s="76">
        <f>Inputs!I140</f>
        <v>0</v>
      </c>
      <c r="H202" s="76">
        <f>Inputs!J140</f>
        <v>0</v>
      </c>
      <c r="I202" s="76">
        <f>Inputs!K140</f>
        <v>0</v>
      </c>
      <c r="J202" s="76">
        <f>Inputs!L140</f>
        <v>0</v>
      </c>
      <c r="K202" s="43">
        <f>SUM(Inputs!I140:L140)</f>
        <v>0</v>
      </c>
      <c r="L202" s="43">
        <f>SUM(Inputs!D140:G140,Inputs!I140:L140)</f>
        <v>0</v>
      </c>
    </row>
    <row r="203" spans="1:12" ht="12.75" hidden="1" customHeight="1" outlineLevel="1">
      <c r="A203" s="61" t="str">
        <f>"      "&amp;Labels!B76</f>
        <v xml:space="preserve">      Customer 8</v>
      </c>
      <c r="B203" s="76">
        <f>Inputs!D141</f>
        <v>0</v>
      </c>
      <c r="C203" s="76">
        <f>Inputs!E141</f>
        <v>0</v>
      </c>
      <c r="D203" s="76">
        <f>Inputs!F141</f>
        <v>0</v>
      </c>
      <c r="E203" s="76">
        <f>Inputs!G141</f>
        <v>0</v>
      </c>
      <c r="F203" s="43">
        <f>SUM(Inputs!D141:G141)</f>
        <v>0</v>
      </c>
      <c r="G203" s="76">
        <f>Inputs!I141</f>
        <v>0</v>
      </c>
      <c r="H203" s="76">
        <f>Inputs!J141</f>
        <v>0</v>
      </c>
      <c r="I203" s="76">
        <f>Inputs!K141</f>
        <v>0</v>
      </c>
      <c r="J203" s="76">
        <f>Inputs!L141</f>
        <v>0</v>
      </c>
      <c r="K203" s="43">
        <f>SUM(Inputs!I141:L141)</f>
        <v>0</v>
      </c>
      <c r="L203" s="43">
        <f>SUM(Inputs!D141:G141,Inputs!I141:L141)</f>
        <v>0</v>
      </c>
    </row>
    <row r="204" spans="1:12" ht="12.75" hidden="1" customHeight="1" outlineLevel="1">
      <c r="A204" s="61" t="str">
        <f>"      "&amp;Labels!B77</f>
        <v xml:space="preserve">      Customer 9</v>
      </c>
      <c r="B204" s="76">
        <f>Inputs!D142</f>
        <v>0</v>
      </c>
      <c r="C204" s="76">
        <f>Inputs!E142</f>
        <v>0</v>
      </c>
      <c r="D204" s="76">
        <f>Inputs!F142</f>
        <v>0</v>
      </c>
      <c r="E204" s="76">
        <f>Inputs!G142</f>
        <v>0</v>
      </c>
      <c r="F204" s="43">
        <f>SUM(Inputs!D142:G142)</f>
        <v>0</v>
      </c>
      <c r="G204" s="76">
        <f>Inputs!I142</f>
        <v>0</v>
      </c>
      <c r="H204" s="76">
        <f>Inputs!J142</f>
        <v>0</v>
      </c>
      <c r="I204" s="76">
        <f>Inputs!K142</f>
        <v>0</v>
      </c>
      <c r="J204" s="76">
        <f>Inputs!L142</f>
        <v>0</v>
      </c>
      <c r="K204" s="43">
        <f>SUM(Inputs!I142:L142)</f>
        <v>0</v>
      </c>
      <c r="L204" s="43">
        <f>SUM(Inputs!D142:G142,Inputs!I142:L142)</f>
        <v>0</v>
      </c>
    </row>
    <row r="205" spans="1:12" ht="12.75" hidden="1" customHeight="1" outlineLevel="1">
      <c r="A205" s="61" t="str">
        <f>"      "&amp;Labels!B78</f>
        <v xml:space="preserve">      Customer 10</v>
      </c>
      <c r="B205" s="76">
        <f>Inputs!D143</f>
        <v>0</v>
      </c>
      <c r="C205" s="76">
        <f>Inputs!E143</f>
        <v>0</v>
      </c>
      <c r="D205" s="76">
        <f>Inputs!F143</f>
        <v>0</v>
      </c>
      <c r="E205" s="76">
        <f>Inputs!G143</f>
        <v>0</v>
      </c>
      <c r="F205" s="43">
        <f>SUM(Inputs!D143:G143)</f>
        <v>0</v>
      </c>
      <c r="G205" s="76">
        <f>Inputs!I143</f>
        <v>0</v>
      </c>
      <c r="H205" s="76">
        <f>Inputs!J143</f>
        <v>0</v>
      </c>
      <c r="I205" s="76">
        <f>Inputs!K143</f>
        <v>0</v>
      </c>
      <c r="J205" s="76">
        <f>Inputs!L143</f>
        <v>0</v>
      </c>
      <c r="K205" s="43">
        <f>SUM(Inputs!I143:L143)</f>
        <v>0</v>
      </c>
      <c r="L205" s="43">
        <f>SUM(Inputs!D143:G143,Inputs!I143:L143)</f>
        <v>0</v>
      </c>
    </row>
    <row r="206" spans="1:12" ht="12.75" hidden="1" customHeight="1" outlineLevel="1">
      <c r="A206" s="55" t="str">
        <f>"      "&amp;Labels!C68</f>
        <v xml:space="preserve">      Total</v>
      </c>
      <c r="B206" s="74">
        <f>B68</f>
        <v>0</v>
      </c>
      <c r="C206" s="74">
        <f>C68</f>
        <v>0</v>
      </c>
      <c r="D206" s="74">
        <f>D68</f>
        <v>0</v>
      </c>
      <c r="E206" s="74">
        <f>E68</f>
        <v>0</v>
      </c>
      <c r="F206" s="43">
        <f>SUM(B68:E68)</f>
        <v>0</v>
      </c>
      <c r="G206" s="74">
        <f>G68</f>
        <v>0</v>
      </c>
      <c r="H206" s="74">
        <f>H68</f>
        <v>0</v>
      </c>
      <c r="I206" s="74">
        <f>I68</f>
        <v>0</v>
      </c>
      <c r="J206" s="74">
        <f>J68</f>
        <v>0</v>
      </c>
      <c r="K206" s="43">
        <f>SUM(G68:J68)</f>
        <v>0</v>
      </c>
      <c r="L206" s="43">
        <f>SUM(B68:E68,G68:J68)</f>
        <v>0</v>
      </c>
    </row>
    <row r="207" spans="1:12" ht="12.75" hidden="1" customHeight="1" outlineLevel="1">
      <c r="A207" s="55" t="str">
        <f>"   "&amp;Labels!B100</f>
        <v xml:space="preserve">   Product 6</v>
      </c>
      <c r="B207" s="74"/>
      <c r="C207" s="74"/>
      <c r="D207" s="74"/>
      <c r="E207" s="74"/>
      <c r="F207" s="43"/>
      <c r="G207" s="74"/>
      <c r="H207" s="74"/>
      <c r="I207" s="74"/>
      <c r="J207" s="74"/>
      <c r="K207" s="43"/>
      <c r="L207" s="43"/>
    </row>
    <row r="208" spans="1:12" ht="12.75" hidden="1" customHeight="1" outlineLevel="1">
      <c r="A208" s="61" t="str">
        <f>"      "&amp;Labels!B69</f>
        <v xml:space="preserve">      Customer 1</v>
      </c>
      <c r="B208" s="76">
        <f>Inputs!D144</f>
        <v>0</v>
      </c>
      <c r="C208" s="76">
        <f>Inputs!E144</f>
        <v>0</v>
      </c>
      <c r="D208" s="76">
        <f>Inputs!F144</f>
        <v>0</v>
      </c>
      <c r="E208" s="76">
        <f>Inputs!G144</f>
        <v>0</v>
      </c>
      <c r="F208" s="43">
        <f>SUM(Inputs!D144:G144)</f>
        <v>0</v>
      </c>
      <c r="G208" s="76">
        <f>Inputs!I144</f>
        <v>0</v>
      </c>
      <c r="H208" s="76">
        <f>Inputs!J144</f>
        <v>0</v>
      </c>
      <c r="I208" s="76">
        <f>Inputs!K144</f>
        <v>0</v>
      </c>
      <c r="J208" s="76">
        <f>Inputs!L144</f>
        <v>0</v>
      </c>
      <c r="K208" s="43">
        <f>SUM(Inputs!I144:L144)</f>
        <v>0</v>
      </c>
      <c r="L208" s="43">
        <f>SUM(Inputs!D144:G144,Inputs!I144:L144)</f>
        <v>0</v>
      </c>
    </row>
    <row r="209" spans="1:12" ht="12.75" hidden="1" customHeight="1" outlineLevel="1">
      <c r="A209" s="61" t="str">
        <f>"      "&amp;Labels!B70</f>
        <v xml:space="preserve">      Customer 2</v>
      </c>
      <c r="B209" s="76">
        <f>Inputs!D145</f>
        <v>0</v>
      </c>
      <c r="C209" s="76">
        <f>Inputs!E145</f>
        <v>0</v>
      </c>
      <c r="D209" s="76">
        <f>Inputs!F145</f>
        <v>0</v>
      </c>
      <c r="E209" s="76">
        <f>Inputs!G145</f>
        <v>0</v>
      </c>
      <c r="F209" s="43">
        <f>SUM(Inputs!D145:G145)</f>
        <v>0</v>
      </c>
      <c r="G209" s="76">
        <f>Inputs!I145</f>
        <v>0</v>
      </c>
      <c r="H209" s="76">
        <f>Inputs!J145</f>
        <v>0</v>
      </c>
      <c r="I209" s="76">
        <f>Inputs!K145</f>
        <v>0</v>
      </c>
      <c r="J209" s="76">
        <f>Inputs!L145</f>
        <v>0</v>
      </c>
      <c r="K209" s="43">
        <f>SUM(Inputs!I145:L145)</f>
        <v>0</v>
      </c>
      <c r="L209" s="43">
        <f>SUM(Inputs!D145:G145,Inputs!I145:L145)</f>
        <v>0</v>
      </c>
    </row>
    <row r="210" spans="1:12" ht="12.75" hidden="1" customHeight="1" outlineLevel="1">
      <c r="A210" s="61" t="str">
        <f>"      "&amp;Labels!B71</f>
        <v xml:space="preserve">      Customer 3</v>
      </c>
      <c r="B210" s="76">
        <f>Inputs!D146</f>
        <v>0</v>
      </c>
      <c r="C210" s="76">
        <f>Inputs!E146</f>
        <v>0</v>
      </c>
      <c r="D210" s="76">
        <f>Inputs!F146</f>
        <v>0</v>
      </c>
      <c r="E210" s="76">
        <f>Inputs!G146</f>
        <v>0</v>
      </c>
      <c r="F210" s="43">
        <f>SUM(Inputs!D146:G146)</f>
        <v>0</v>
      </c>
      <c r="G210" s="76">
        <f>Inputs!I146</f>
        <v>0</v>
      </c>
      <c r="H210" s="76">
        <f>Inputs!J146</f>
        <v>0</v>
      </c>
      <c r="I210" s="76">
        <f>Inputs!K146</f>
        <v>0</v>
      </c>
      <c r="J210" s="76">
        <f>Inputs!L146</f>
        <v>0</v>
      </c>
      <c r="K210" s="43">
        <f>SUM(Inputs!I146:L146)</f>
        <v>0</v>
      </c>
      <c r="L210" s="43">
        <f>SUM(Inputs!D146:G146,Inputs!I146:L146)</f>
        <v>0</v>
      </c>
    </row>
    <row r="211" spans="1:12" ht="12.75" hidden="1" customHeight="1" outlineLevel="1">
      <c r="A211" s="61" t="str">
        <f>"      "&amp;Labels!B72</f>
        <v xml:space="preserve">      Customer 4</v>
      </c>
      <c r="B211" s="76">
        <f>Inputs!D147</f>
        <v>0</v>
      </c>
      <c r="C211" s="76">
        <f>Inputs!E147</f>
        <v>0</v>
      </c>
      <c r="D211" s="76">
        <f>Inputs!F147</f>
        <v>0</v>
      </c>
      <c r="E211" s="76">
        <f>Inputs!G147</f>
        <v>0</v>
      </c>
      <c r="F211" s="43">
        <f>SUM(Inputs!D147:G147)</f>
        <v>0</v>
      </c>
      <c r="G211" s="76">
        <f>Inputs!I147</f>
        <v>0</v>
      </c>
      <c r="H211" s="76">
        <f>Inputs!J147</f>
        <v>0</v>
      </c>
      <c r="I211" s="76">
        <f>Inputs!K147</f>
        <v>0</v>
      </c>
      <c r="J211" s="76">
        <f>Inputs!L147</f>
        <v>0</v>
      </c>
      <c r="K211" s="43">
        <f>SUM(Inputs!I147:L147)</f>
        <v>0</v>
      </c>
      <c r="L211" s="43">
        <f>SUM(Inputs!D147:G147,Inputs!I147:L147)</f>
        <v>0</v>
      </c>
    </row>
    <row r="212" spans="1:12" ht="12.75" hidden="1" customHeight="1" outlineLevel="1">
      <c r="A212" s="61" t="str">
        <f>"      "&amp;Labels!B73</f>
        <v xml:space="preserve">      Customer 5</v>
      </c>
      <c r="B212" s="76">
        <f>Inputs!D148</f>
        <v>0</v>
      </c>
      <c r="C212" s="76">
        <f>Inputs!E148</f>
        <v>0</v>
      </c>
      <c r="D212" s="76">
        <f>Inputs!F148</f>
        <v>0</v>
      </c>
      <c r="E212" s="76">
        <f>Inputs!G148</f>
        <v>0</v>
      </c>
      <c r="F212" s="43">
        <f>SUM(Inputs!D148:G148)</f>
        <v>0</v>
      </c>
      <c r="G212" s="76">
        <f>Inputs!I148</f>
        <v>0</v>
      </c>
      <c r="H212" s="76">
        <f>Inputs!J148</f>
        <v>0</v>
      </c>
      <c r="I212" s="76">
        <f>Inputs!K148</f>
        <v>0</v>
      </c>
      <c r="J212" s="76">
        <f>Inputs!L148</f>
        <v>0</v>
      </c>
      <c r="K212" s="43">
        <f>SUM(Inputs!I148:L148)</f>
        <v>0</v>
      </c>
      <c r="L212" s="43">
        <f>SUM(Inputs!D148:G148,Inputs!I148:L148)</f>
        <v>0</v>
      </c>
    </row>
    <row r="213" spans="1:12" ht="12.75" hidden="1" customHeight="1" outlineLevel="1">
      <c r="A213" s="61" t="str">
        <f>"      "&amp;Labels!B74</f>
        <v xml:space="preserve">      Customer 6</v>
      </c>
      <c r="B213" s="76">
        <f>Inputs!D149</f>
        <v>0</v>
      </c>
      <c r="C213" s="76">
        <f>Inputs!E149</f>
        <v>0</v>
      </c>
      <c r="D213" s="76">
        <f>Inputs!F149</f>
        <v>0</v>
      </c>
      <c r="E213" s="76">
        <f>Inputs!G149</f>
        <v>0</v>
      </c>
      <c r="F213" s="43">
        <f>SUM(Inputs!D149:G149)</f>
        <v>0</v>
      </c>
      <c r="G213" s="76">
        <f>Inputs!I149</f>
        <v>0</v>
      </c>
      <c r="H213" s="76">
        <f>Inputs!J149</f>
        <v>0</v>
      </c>
      <c r="I213" s="76">
        <f>Inputs!K149</f>
        <v>0</v>
      </c>
      <c r="J213" s="76">
        <f>Inputs!L149</f>
        <v>0</v>
      </c>
      <c r="K213" s="43">
        <f>SUM(Inputs!I149:L149)</f>
        <v>0</v>
      </c>
      <c r="L213" s="43">
        <f>SUM(Inputs!D149:G149,Inputs!I149:L149)</f>
        <v>0</v>
      </c>
    </row>
    <row r="214" spans="1:12" ht="12.75" hidden="1" customHeight="1" outlineLevel="1">
      <c r="A214" s="61" t="str">
        <f>"      "&amp;Labels!B75</f>
        <v xml:space="preserve">      Customer 7</v>
      </c>
      <c r="B214" s="76">
        <f>Inputs!D150</f>
        <v>0</v>
      </c>
      <c r="C214" s="76">
        <f>Inputs!E150</f>
        <v>0</v>
      </c>
      <c r="D214" s="76">
        <f>Inputs!F150</f>
        <v>0</v>
      </c>
      <c r="E214" s="76">
        <f>Inputs!G150</f>
        <v>0</v>
      </c>
      <c r="F214" s="43">
        <f>SUM(Inputs!D150:G150)</f>
        <v>0</v>
      </c>
      <c r="G214" s="76">
        <f>Inputs!I150</f>
        <v>0</v>
      </c>
      <c r="H214" s="76">
        <f>Inputs!J150</f>
        <v>0</v>
      </c>
      <c r="I214" s="76">
        <f>Inputs!K150</f>
        <v>0</v>
      </c>
      <c r="J214" s="76">
        <f>Inputs!L150</f>
        <v>0</v>
      </c>
      <c r="K214" s="43">
        <f>SUM(Inputs!I150:L150)</f>
        <v>0</v>
      </c>
      <c r="L214" s="43">
        <f>SUM(Inputs!D150:G150,Inputs!I150:L150)</f>
        <v>0</v>
      </c>
    </row>
    <row r="215" spans="1:12" ht="12.75" hidden="1" customHeight="1" outlineLevel="1">
      <c r="A215" s="61" t="str">
        <f>"      "&amp;Labels!B76</f>
        <v xml:space="preserve">      Customer 8</v>
      </c>
      <c r="B215" s="76">
        <f>Inputs!D151</f>
        <v>0</v>
      </c>
      <c r="C215" s="76">
        <f>Inputs!E151</f>
        <v>0</v>
      </c>
      <c r="D215" s="76">
        <f>Inputs!F151</f>
        <v>0</v>
      </c>
      <c r="E215" s="76">
        <f>Inputs!G151</f>
        <v>0</v>
      </c>
      <c r="F215" s="43">
        <f>SUM(Inputs!D151:G151)</f>
        <v>0</v>
      </c>
      <c r="G215" s="76">
        <f>Inputs!I151</f>
        <v>0</v>
      </c>
      <c r="H215" s="76">
        <f>Inputs!J151</f>
        <v>0</v>
      </c>
      <c r="I215" s="76">
        <f>Inputs!K151</f>
        <v>0</v>
      </c>
      <c r="J215" s="76">
        <f>Inputs!L151</f>
        <v>0</v>
      </c>
      <c r="K215" s="43">
        <f>SUM(Inputs!I151:L151)</f>
        <v>0</v>
      </c>
      <c r="L215" s="43">
        <f>SUM(Inputs!D151:G151,Inputs!I151:L151)</f>
        <v>0</v>
      </c>
    </row>
    <row r="216" spans="1:12" ht="12.75" hidden="1" customHeight="1" outlineLevel="1">
      <c r="A216" s="61" t="str">
        <f>"      "&amp;Labels!B77</f>
        <v xml:space="preserve">      Customer 9</v>
      </c>
      <c r="B216" s="76">
        <f>Inputs!D152</f>
        <v>0</v>
      </c>
      <c r="C216" s="76">
        <f>Inputs!E152</f>
        <v>0</v>
      </c>
      <c r="D216" s="76">
        <f>Inputs!F152</f>
        <v>0</v>
      </c>
      <c r="E216" s="76">
        <f>Inputs!G152</f>
        <v>0</v>
      </c>
      <c r="F216" s="43">
        <f>SUM(Inputs!D152:G152)</f>
        <v>0</v>
      </c>
      <c r="G216" s="76">
        <f>Inputs!I152</f>
        <v>0</v>
      </c>
      <c r="H216" s="76">
        <f>Inputs!J152</f>
        <v>0</v>
      </c>
      <c r="I216" s="76">
        <f>Inputs!K152</f>
        <v>0</v>
      </c>
      <c r="J216" s="76">
        <f>Inputs!L152</f>
        <v>0</v>
      </c>
      <c r="K216" s="43">
        <f>SUM(Inputs!I152:L152)</f>
        <v>0</v>
      </c>
      <c r="L216" s="43">
        <f>SUM(Inputs!D152:G152,Inputs!I152:L152)</f>
        <v>0</v>
      </c>
    </row>
    <row r="217" spans="1:12" ht="12.75" hidden="1" customHeight="1" outlineLevel="1">
      <c r="A217" s="61" t="str">
        <f>"      "&amp;Labels!B78</f>
        <v xml:space="preserve">      Customer 10</v>
      </c>
      <c r="B217" s="76">
        <f>Inputs!D153</f>
        <v>0</v>
      </c>
      <c r="C217" s="76">
        <f>Inputs!E153</f>
        <v>0</v>
      </c>
      <c r="D217" s="76">
        <f>Inputs!F153</f>
        <v>0</v>
      </c>
      <c r="E217" s="76">
        <f>Inputs!G153</f>
        <v>0</v>
      </c>
      <c r="F217" s="43">
        <f>SUM(Inputs!D153:G153)</f>
        <v>0</v>
      </c>
      <c r="G217" s="76">
        <f>Inputs!I153</f>
        <v>0</v>
      </c>
      <c r="H217" s="76">
        <f>Inputs!J153</f>
        <v>0</v>
      </c>
      <c r="I217" s="76">
        <f>Inputs!K153</f>
        <v>0</v>
      </c>
      <c r="J217" s="76">
        <f>Inputs!L153</f>
        <v>0</v>
      </c>
      <c r="K217" s="43">
        <f>SUM(Inputs!I153:L153)</f>
        <v>0</v>
      </c>
      <c r="L217" s="43">
        <f>SUM(Inputs!D153:G153,Inputs!I153:L153)</f>
        <v>0</v>
      </c>
    </row>
    <row r="218" spans="1:12" ht="12.75" hidden="1" customHeight="1" outlineLevel="1">
      <c r="A218" s="55" t="str">
        <f>"      "&amp;Labels!C68</f>
        <v xml:space="preserve">      Total</v>
      </c>
      <c r="B218" s="74">
        <f>B80</f>
        <v>0</v>
      </c>
      <c r="C218" s="74">
        <f>C80</f>
        <v>0</v>
      </c>
      <c r="D218" s="74">
        <f>D80</f>
        <v>0</v>
      </c>
      <c r="E218" s="74">
        <f>E80</f>
        <v>0</v>
      </c>
      <c r="F218" s="43">
        <f>SUM(B80:E80)</f>
        <v>0</v>
      </c>
      <c r="G218" s="74">
        <f>G80</f>
        <v>0</v>
      </c>
      <c r="H218" s="74">
        <f>H80</f>
        <v>0</v>
      </c>
      <c r="I218" s="74">
        <f>I80</f>
        <v>0</v>
      </c>
      <c r="J218" s="74">
        <f>J80</f>
        <v>0</v>
      </c>
      <c r="K218" s="43">
        <f>SUM(G80:J80)</f>
        <v>0</v>
      </c>
      <c r="L218" s="43">
        <f>SUM(B80:E80,G80:J80)</f>
        <v>0</v>
      </c>
    </row>
    <row r="219" spans="1:12" ht="12.75" hidden="1" customHeight="1" outlineLevel="1">
      <c r="A219" s="55" t="str">
        <f>"   "&amp;Labels!B101</f>
        <v xml:space="preserve">   Product 7</v>
      </c>
      <c r="B219" s="74"/>
      <c r="C219" s="74"/>
      <c r="D219" s="74"/>
      <c r="E219" s="74"/>
      <c r="F219" s="43"/>
      <c r="G219" s="74"/>
      <c r="H219" s="74"/>
      <c r="I219" s="74"/>
      <c r="J219" s="74"/>
      <c r="K219" s="43"/>
      <c r="L219" s="43"/>
    </row>
    <row r="220" spans="1:12" ht="12.75" hidden="1" customHeight="1" outlineLevel="1">
      <c r="A220" s="61" t="str">
        <f>"      "&amp;Labels!B69</f>
        <v xml:space="preserve">      Customer 1</v>
      </c>
      <c r="B220" s="76">
        <f>Inputs!D154</f>
        <v>0</v>
      </c>
      <c r="C220" s="76">
        <f>Inputs!E154</f>
        <v>0</v>
      </c>
      <c r="D220" s="76">
        <f>Inputs!F154</f>
        <v>0</v>
      </c>
      <c r="E220" s="76">
        <f>Inputs!G154</f>
        <v>0</v>
      </c>
      <c r="F220" s="43">
        <f>SUM(Inputs!D154:G154)</f>
        <v>0</v>
      </c>
      <c r="G220" s="76">
        <f>Inputs!I154</f>
        <v>0</v>
      </c>
      <c r="H220" s="76">
        <f>Inputs!J154</f>
        <v>0</v>
      </c>
      <c r="I220" s="76">
        <f>Inputs!K154</f>
        <v>0</v>
      </c>
      <c r="J220" s="76">
        <f>Inputs!L154</f>
        <v>0</v>
      </c>
      <c r="K220" s="43">
        <f>SUM(Inputs!I154:L154)</f>
        <v>0</v>
      </c>
      <c r="L220" s="43">
        <f>SUM(Inputs!D154:G154,Inputs!I154:L154)</f>
        <v>0</v>
      </c>
    </row>
    <row r="221" spans="1:12" ht="12.75" hidden="1" customHeight="1" outlineLevel="1">
      <c r="A221" s="61" t="str">
        <f>"      "&amp;Labels!B70</f>
        <v xml:space="preserve">      Customer 2</v>
      </c>
      <c r="B221" s="76">
        <f>Inputs!D155</f>
        <v>0</v>
      </c>
      <c r="C221" s="76">
        <f>Inputs!E155</f>
        <v>0</v>
      </c>
      <c r="D221" s="76">
        <f>Inputs!F155</f>
        <v>0</v>
      </c>
      <c r="E221" s="76">
        <f>Inputs!G155</f>
        <v>0</v>
      </c>
      <c r="F221" s="43">
        <f>SUM(Inputs!D155:G155)</f>
        <v>0</v>
      </c>
      <c r="G221" s="76">
        <f>Inputs!I155</f>
        <v>0</v>
      </c>
      <c r="H221" s="76">
        <f>Inputs!J155</f>
        <v>0</v>
      </c>
      <c r="I221" s="76">
        <f>Inputs!K155</f>
        <v>0</v>
      </c>
      <c r="J221" s="76">
        <f>Inputs!L155</f>
        <v>0</v>
      </c>
      <c r="K221" s="43">
        <f>SUM(Inputs!I155:L155)</f>
        <v>0</v>
      </c>
      <c r="L221" s="43">
        <f>SUM(Inputs!D155:G155,Inputs!I155:L155)</f>
        <v>0</v>
      </c>
    </row>
    <row r="222" spans="1:12" ht="12.75" hidden="1" customHeight="1" outlineLevel="1">
      <c r="A222" s="61" t="str">
        <f>"      "&amp;Labels!B71</f>
        <v xml:space="preserve">      Customer 3</v>
      </c>
      <c r="B222" s="76">
        <f>Inputs!D156</f>
        <v>0</v>
      </c>
      <c r="C222" s="76">
        <f>Inputs!E156</f>
        <v>0</v>
      </c>
      <c r="D222" s="76">
        <f>Inputs!F156</f>
        <v>0</v>
      </c>
      <c r="E222" s="76">
        <f>Inputs!G156</f>
        <v>0</v>
      </c>
      <c r="F222" s="43">
        <f>SUM(Inputs!D156:G156)</f>
        <v>0</v>
      </c>
      <c r="G222" s="76">
        <f>Inputs!I156</f>
        <v>0</v>
      </c>
      <c r="H222" s="76">
        <f>Inputs!J156</f>
        <v>0</v>
      </c>
      <c r="I222" s="76">
        <f>Inputs!K156</f>
        <v>0</v>
      </c>
      <c r="J222" s="76">
        <f>Inputs!L156</f>
        <v>0</v>
      </c>
      <c r="K222" s="43">
        <f>SUM(Inputs!I156:L156)</f>
        <v>0</v>
      </c>
      <c r="L222" s="43">
        <f>SUM(Inputs!D156:G156,Inputs!I156:L156)</f>
        <v>0</v>
      </c>
    </row>
    <row r="223" spans="1:12" ht="12.75" hidden="1" customHeight="1" outlineLevel="1">
      <c r="A223" s="61" t="str">
        <f>"      "&amp;Labels!B72</f>
        <v xml:space="preserve">      Customer 4</v>
      </c>
      <c r="B223" s="76">
        <f>Inputs!D157</f>
        <v>0</v>
      </c>
      <c r="C223" s="76">
        <f>Inputs!E157</f>
        <v>0</v>
      </c>
      <c r="D223" s="76">
        <f>Inputs!F157</f>
        <v>0</v>
      </c>
      <c r="E223" s="76">
        <f>Inputs!G157</f>
        <v>0</v>
      </c>
      <c r="F223" s="43">
        <f>SUM(Inputs!D157:G157)</f>
        <v>0</v>
      </c>
      <c r="G223" s="76">
        <f>Inputs!I157</f>
        <v>0</v>
      </c>
      <c r="H223" s="76">
        <f>Inputs!J157</f>
        <v>0</v>
      </c>
      <c r="I223" s="76">
        <f>Inputs!K157</f>
        <v>0</v>
      </c>
      <c r="J223" s="76">
        <f>Inputs!L157</f>
        <v>0</v>
      </c>
      <c r="K223" s="43">
        <f>SUM(Inputs!I157:L157)</f>
        <v>0</v>
      </c>
      <c r="L223" s="43">
        <f>SUM(Inputs!D157:G157,Inputs!I157:L157)</f>
        <v>0</v>
      </c>
    </row>
    <row r="224" spans="1:12" ht="12.75" hidden="1" customHeight="1" outlineLevel="1">
      <c r="A224" s="61" t="str">
        <f>"      "&amp;Labels!B73</f>
        <v xml:space="preserve">      Customer 5</v>
      </c>
      <c r="B224" s="76">
        <f>Inputs!D158</f>
        <v>0</v>
      </c>
      <c r="C224" s="76">
        <f>Inputs!E158</f>
        <v>0</v>
      </c>
      <c r="D224" s="76">
        <f>Inputs!F158</f>
        <v>0</v>
      </c>
      <c r="E224" s="76">
        <f>Inputs!G158</f>
        <v>0</v>
      </c>
      <c r="F224" s="43">
        <f>SUM(Inputs!D158:G158)</f>
        <v>0</v>
      </c>
      <c r="G224" s="76">
        <f>Inputs!I158</f>
        <v>0</v>
      </c>
      <c r="H224" s="76">
        <f>Inputs!J158</f>
        <v>0</v>
      </c>
      <c r="I224" s="76">
        <f>Inputs!K158</f>
        <v>0</v>
      </c>
      <c r="J224" s="76">
        <f>Inputs!L158</f>
        <v>0</v>
      </c>
      <c r="K224" s="43">
        <f>SUM(Inputs!I158:L158)</f>
        <v>0</v>
      </c>
      <c r="L224" s="43">
        <f>SUM(Inputs!D158:G158,Inputs!I158:L158)</f>
        <v>0</v>
      </c>
    </row>
    <row r="225" spans="1:12" ht="12.75" hidden="1" customHeight="1" outlineLevel="1">
      <c r="A225" s="61" t="str">
        <f>"      "&amp;Labels!B74</f>
        <v xml:space="preserve">      Customer 6</v>
      </c>
      <c r="B225" s="76">
        <f>Inputs!D159</f>
        <v>0</v>
      </c>
      <c r="C225" s="76">
        <f>Inputs!E159</f>
        <v>0</v>
      </c>
      <c r="D225" s="76">
        <f>Inputs!F159</f>
        <v>0</v>
      </c>
      <c r="E225" s="76">
        <f>Inputs!G159</f>
        <v>0</v>
      </c>
      <c r="F225" s="43">
        <f>SUM(Inputs!D159:G159)</f>
        <v>0</v>
      </c>
      <c r="G225" s="76">
        <f>Inputs!I159</f>
        <v>0</v>
      </c>
      <c r="H225" s="76">
        <f>Inputs!J159</f>
        <v>0</v>
      </c>
      <c r="I225" s="76">
        <f>Inputs!K159</f>
        <v>0</v>
      </c>
      <c r="J225" s="76">
        <f>Inputs!L159</f>
        <v>0</v>
      </c>
      <c r="K225" s="43">
        <f>SUM(Inputs!I159:L159)</f>
        <v>0</v>
      </c>
      <c r="L225" s="43">
        <f>SUM(Inputs!D159:G159,Inputs!I159:L159)</f>
        <v>0</v>
      </c>
    </row>
    <row r="226" spans="1:12" ht="12.75" hidden="1" customHeight="1" outlineLevel="1">
      <c r="A226" s="61" t="str">
        <f>"      "&amp;Labels!B75</f>
        <v xml:space="preserve">      Customer 7</v>
      </c>
      <c r="B226" s="76">
        <f>Inputs!D160</f>
        <v>0</v>
      </c>
      <c r="C226" s="76">
        <f>Inputs!E160</f>
        <v>0</v>
      </c>
      <c r="D226" s="76">
        <f>Inputs!F160</f>
        <v>0</v>
      </c>
      <c r="E226" s="76">
        <f>Inputs!G160</f>
        <v>0</v>
      </c>
      <c r="F226" s="43">
        <f>SUM(Inputs!D160:G160)</f>
        <v>0</v>
      </c>
      <c r="G226" s="76">
        <f>Inputs!I160</f>
        <v>0</v>
      </c>
      <c r="H226" s="76">
        <f>Inputs!J160</f>
        <v>0</v>
      </c>
      <c r="I226" s="76">
        <f>Inputs!K160</f>
        <v>0</v>
      </c>
      <c r="J226" s="76">
        <f>Inputs!L160</f>
        <v>0</v>
      </c>
      <c r="K226" s="43">
        <f>SUM(Inputs!I160:L160)</f>
        <v>0</v>
      </c>
      <c r="L226" s="43">
        <f>SUM(Inputs!D160:G160,Inputs!I160:L160)</f>
        <v>0</v>
      </c>
    </row>
    <row r="227" spans="1:12" ht="12.75" hidden="1" customHeight="1" outlineLevel="1">
      <c r="A227" s="61" t="str">
        <f>"      "&amp;Labels!B76</f>
        <v xml:space="preserve">      Customer 8</v>
      </c>
      <c r="B227" s="76">
        <f>Inputs!D161</f>
        <v>0</v>
      </c>
      <c r="C227" s="76">
        <f>Inputs!E161</f>
        <v>0</v>
      </c>
      <c r="D227" s="76">
        <f>Inputs!F161</f>
        <v>0</v>
      </c>
      <c r="E227" s="76">
        <f>Inputs!G161</f>
        <v>0</v>
      </c>
      <c r="F227" s="43">
        <f>SUM(Inputs!D161:G161)</f>
        <v>0</v>
      </c>
      <c r="G227" s="76">
        <f>Inputs!I161</f>
        <v>0</v>
      </c>
      <c r="H227" s="76">
        <f>Inputs!J161</f>
        <v>0</v>
      </c>
      <c r="I227" s="76">
        <f>Inputs!K161</f>
        <v>0</v>
      </c>
      <c r="J227" s="76">
        <f>Inputs!L161</f>
        <v>0</v>
      </c>
      <c r="K227" s="43">
        <f>SUM(Inputs!I161:L161)</f>
        <v>0</v>
      </c>
      <c r="L227" s="43">
        <f>SUM(Inputs!D161:G161,Inputs!I161:L161)</f>
        <v>0</v>
      </c>
    </row>
    <row r="228" spans="1:12" ht="12.75" hidden="1" customHeight="1" outlineLevel="1">
      <c r="A228" s="61" t="str">
        <f>"      "&amp;Labels!B77</f>
        <v xml:space="preserve">      Customer 9</v>
      </c>
      <c r="B228" s="76">
        <f>Inputs!D162</f>
        <v>0</v>
      </c>
      <c r="C228" s="76">
        <f>Inputs!E162</f>
        <v>0</v>
      </c>
      <c r="D228" s="76">
        <f>Inputs!F162</f>
        <v>0</v>
      </c>
      <c r="E228" s="76">
        <f>Inputs!G162</f>
        <v>0</v>
      </c>
      <c r="F228" s="43">
        <f>SUM(Inputs!D162:G162)</f>
        <v>0</v>
      </c>
      <c r="G228" s="76">
        <f>Inputs!I162</f>
        <v>0</v>
      </c>
      <c r="H228" s="76">
        <f>Inputs!J162</f>
        <v>0</v>
      </c>
      <c r="I228" s="76">
        <f>Inputs!K162</f>
        <v>0</v>
      </c>
      <c r="J228" s="76">
        <f>Inputs!L162</f>
        <v>0</v>
      </c>
      <c r="K228" s="43">
        <f>SUM(Inputs!I162:L162)</f>
        <v>0</v>
      </c>
      <c r="L228" s="43">
        <f>SUM(Inputs!D162:G162,Inputs!I162:L162)</f>
        <v>0</v>
      </c>
    </row>
    <row r="229" spans="1:12" ht="12.75" hidden="1" customHeight="1" outlineLevel="1">
      <c r="A229" s="61" t="str">
        <f>"      "&amp;Labels!B78</f>
        <v xml:space="preserve">      Customer 10</v>
      </c>
      <c r="B229" s="76">
        <f>Inputs!D163</f>
        <v>0</v>
      </c>
      <c r="C229" s="76">
        <f>Inputs!E163</f>
        <v>0</v>
      </c>
      <c r="D229" s="76">
        <f>Inputs!F163</f>
        <v>0</v>
      </c>
      <c r="E229" s="76">
        <f>Inputs!G163</f>
        <v>0</v>
      </c>
      <c r="F229" s="43">
        <f>SUM(Inputs!D163:G163)</f>
        <v>0</v>
      </c>
      <c r="G229" s="76">
        <f>Inputs!I163</f>
        <v>0</v>
      </c>
      <c r="H229" s="76">
        <f>Inputs!J163</f>
        <v>0</v>
      </c>
      <c r="I229" s="76">
        <f>Inputs!K163</f>
        <v>0</v>
      </c>
      <c r="J229" s="76">
        <f>Inputs!L163</f>
        <v>0</v>
      </c>
      <c r="K229" s="43">
        <f>SUM(Inputs!I163:L163)</f>
        <v>0</v>
      </c>
      <c r="L229" s="43">
        <f>SUM(Inputs!D163:G163,Inputs!I163:L163)</f>
        <v>0</v>
      </c>
    </row>
    <row r="230" spans="1:12" ht="12.75" hidden="1" customHeight="1" outlineLevel="1">
      <c r="A230" s="55" t="str">
        <f>"      "&amp;Labels!C68</f>
        <v xml:space="preserve">      Total</v>
      </c>
      <c r="B230" s="74">
        <f>B92</f>
        <v>0</v>
      </c>
      <c r="C230" s="74">
        <f>C92</f>
        <v>0</v>
      </c>
      <c r="D230" s="74">
        <f>D92</f>
        <v>0</v>
      </c>
      <c r="E230" s="74">
        <f>E92</f>
        <v>0</v>
      </c>
      <c r="F230" s="43">
        <f>SUM(B92:E92)</f>
        <v>0</v>
      </c>
      <c r="G230" s="74">
        <f>G92</f>
        <v>0</v>
      </c>
      <c r="H230" s="74">
        <f>H92</f>
        <v>0</v>
      </c>
      <c r="I230" s="74">
        <f>I92</f>
        <v>0</v>
      </c>
      <c r="J230" s="74">
        <f>J92</f>
        <v>0</v>
      </c>
      <c r="K230" s="43">
        <f>SUM(G92:J92)</f>
        <v>0</v>
      </c>
      <c r="L230" s="43">
        <f>SUM(B92:E92,G92:J92)</f>
        <v>0</v>
      </c>
    </row>
    <row r="231" spans="1:12" ht="12.75" hidden="1" customHeight="1" outlineLevel="1">
      <c r="A231" s="55" t="str">
        <f>"   "&amp;Labels!B102</f>
        <v xml:space="preserve">   Product 8</v>
      </c>
      <c r="B231" s="74"/>
      <c r="C231" s="74"/>
      <c r="D231" s="74"/>
      <c r="E231" s="74"/>
      <c r="F231" s="43"/>
      <c r="G231" s="74"/>
      <c r="H231" s="74"/>
      <c r="I231" s="74"/>
      <c r="J231" s="74"/>
      <c r="K231" s="43"/>
      <c r="L231" s="43"/>
    </row>
    <row r="232" spans="1:12" ht="12.75" hidden="1" customHeight="1" outlineLevel="1">
      <c r="A232" s="61" t="str">
        <f>"      "&amp;Labels!B69</f>
        <v xml:space="preserve">      Customer 1</v>
      </c>
      <c r="B232" s="76">
        <f>Inputs!D164</f>
        <v>0</v>
      </c>
      <c r="C232" s="76">
        <f>Inputs!E164</f>
        <v>0</v>
      </c>
      <c r="D232" s="76">
        <f>Inputs!F164</f>
        <v>0</v>
      </c>
      <c r="E232" s="76">
        <f>Inputs!G164</f>
        <v>0</v>
      </c>
      <c r="F232" s="43">
        <f>SUM(Inputs!D164:G164)</f>
        <v>0</v>
      </c>
      <c r="G232" s="76">
        <f>Inputs!I164</f>
        <v>0</v>
      </c>
      <c r="H232" s="76">
        <f>Inputs!J164</f>
        <v>0</v>
      </c>
      <c r="I232" s="76">
        <f>Inputs!K164</f>
        <v>0</v>
      </c>
      <c r="J232" s="76">
        <f>Inputs!L164</f>
        <v>0</v>
      </c>
      <c r="K232" s="43">
        <f>SUM(Inputs!I164:L164)</f>
        <v>0</v>
      </c>
      <c r="L232" s="43">
        <f>SUM(Inputs!D164:G164,Inputs!I164:L164)</f>
        <v>0</v>
      </c>
    </row>
    <row r="233" spans="1:12" ht="12.75" hidden="1" customHeight="1" outlineLevel="1">
      <c r="A233" s="61" t="str">
        <f>"      "&amp;Labels!B70</f>
        <v xml:space="preserve">      Customer 2</v>
      </c>
      <c r="B233" s="76">
        <f>Inputs!D165</f>
        <v>0</v>
      </c>
      <c r="C233" s="76">
        <f>Inputs!E165</f>
        <v>0</v>
      </c>
      <c r="D233" s="76">
        <f>Inputs!F165</f>
        <v>0</v>
      </c>
      <c r="E233" s="76">
        <f>Inputs!G165</f>
        <v>0</v>
      </c>
      <c r="F233" s="43">
        <f>SUM(Inputs!D165:G165)</f>
        <v>0</v>
      </c>
      <c r="G233" s="76">
        <f>Inputs!I165</f>
        <v>0</v>
      </c>
      <c r="H233" s="76">
        <f>Inputs!J165</f>
        <v>0</v>
      </c>
      <c r="I233" s="76">
        <f>Inputs!K165</f>
        <v>0</v>
      </c>
      <c r="J233" s="76">
        <f>Inputs!L165</f>
        <v>0</v>
      </c>
      <c r="K233" s="43">
        <f>SUM(Inputs!I165:L165)</f>
        <v>0</v>
      </c>
      <c r="L233" s="43">
        <f>SUM(Inputs!D165:G165,Inputs!I165:L165)</f>
        <v>0</v>
      </c>
    </row>
    <row r="234" spans="1:12" ht="12.75" hidden="1" customHeight="1" outlineLevel="1">
      <c r="A234" s="61" t="str">
        <f>"      "&amp;Labels!B71</f>
        <v xml:space="preserve">      Customer 3</v>
      </c>
      <c r="B234" s="76">
        <f>Inputs!D166</f>
        <v>0</v>
      </c>
      <c r="C234" s="76">
        <f>Inputs!E166</f>
        <v>0</v>
      </c>
      <c r="D234" s="76">
        <f>Inputs!F166</f>
        <v>0</v>
      </c>
      <c r="E234" s="76">
        <f>Inputs!G166</f>
        <v>0</v>
      </c>
      <c r="F234" s="43">
        <f>SUM(Inputs!D166:G166)</f>
        <v>0</v>
      </c>
      <c r="G234" s="76">
        <f>Inputs!I166</f>
        <v>0</v>
      </c>
      <c r="H234" s="76">
        <f>Inputs!J166</f>
        <v>0</v>
      </c>
      <c r="I234" s="76">
        <f>Inputs!K166</f>
        <v>0</v>
      </c>
      <c r="J234" s="76">
        <f>Inputs!L166</f>
        <v>0</v>
      </c>
      <c r="K234" s="43">
        <f>SUM(Inputs!I166:L166)</f>
        <v>0</v>
      </c>
      <c r="L234" s="43">
        <f>SUM(Inputs!D166:G166,Inputs!I166:L166)</f>
        <v>0</v>
      </c>
    </row>
    <row r="235" spans="1:12" ht="12.75" hidden="1" customHeight="1" outlineLevel="1">
      <c r="A235" s="61" t="str">
        <f>"      "&amp;Labels!B72</f>
        <v xml:space="preserve">      Customer 4</v>
      </c>
      <c r="B235" s="76">
        <f>Inputs!D167</f>
        <v>0</v>
      </c>
      <c r="C235" s="76">
        <f>Inputs!E167</f>
        <v>0</v>
      </c>
      <c r="D235" s="76">
        <f>Inputs!F167</f>
        <v>0</v>
      </c>
      <c r="E235" s="76">
        <f>Inputs!G167</f>
        <v>0</v>
      </c>
      <c r="F235" s="43">
        <f>SUM(Inputs!D167:G167)</f>
        <v>0</v>
      </c>
      <c r="G235" s="76">
        <f>Inputs!I167</f>
        <v>0</v>
      </c>
      <c r="H235" s="76">
        <f>Inputs!J167</f>
        <v>0</v>
      </c>
      <c r="I235" s="76">
        <f>Inputs!K167</f>
        <v>0</v>
      </c>
      <c r="J235" s="76">
        <f>Inputs!L167</f>
        <v>0</v>
      </c>
      <c r="K235" s="43">
        <f>SUM(Inputs!I167:L167)</f>
        <v>0</v>
      </c>
      <c r="L235" s="43">
        <f>SUM(Inputs!D167:G167,Inputs!I167:L167)</f>
        <v>0</v>
      </c>
    </row>
    <row r="236" spans="1:12" ht="12.75" hidden="1" customHeight="1" outlineLevel="1">
      <c r="A236" s="61" t="str">
        <f>"      "&amp;Labels!B73</f>
        <v xml:space="preserve">      Customer 5</v>
      </c>
      <c r="B236" s="76">
        <f>Inputs!D168</f>
        <v>0</v>
      </c>
      <c r="C236" s="76">
        <f>Inputs!E168</f>
        <v>0</v>
      </c>
      <c r="D236" s="76">
        <f>Inputs!F168</f>
        <v>0</v>
      </c>
      <c r="E236" s="76">
        <f>Inputs!G168</f>
        <v>0</v>
      </c>
      <c r="F236" s="43">
        <f>SUM(Inputs!D168:G168)</f>
        <v>0</v>
      </c>
      <c r="G236" s="76">
        <f>Inputs!I168</f>
        <v>0</v>
      </c>
      <c r="H236" s="76">
        <f>Inputs!J168</f>
        <v>0</v>
      </c>
      <c r="I236" s="76">
        <f>Inputs!K168</f>
        <v>0</v>
      </c>
      <c r="J236" s="76">
        <f>Inputs!L168</f>
        <v>0</v>
      </c>
      <c r="K236" s="43">
        <f>SUM(Inputs!I168:L168)</f>
        <v>0</v>
      </c>
      <c r="L236" s="43">
        <f>SUM(Inputs!D168:G168,Inputs!I168:L168)</f>
        <v>0</v>
      </c>
    </row>
    <row r="237" spans="1:12" ht="12.75" hidden="1" customHeight="1" outlineLevel="1">
      <c r="A237" s="61" t="str">
        <f>"      "&amp;Labels!B74</f>
        <v xml:space="preserve">      Customer 6</v>
      </c>
      <c r="B237" s="76">
        <f>Inputs!D169</f>
        <v>0</v>
      </c>
      <c r="C237" s="76">
        <f>Inputs!E169</f>
        <v>0</v>
      </c>
      <c r="D237" s="76">
        <f>Inputs!F169</f>
        <v>0</v>
      </c>
      <c r="E237" s="76">
        <f>Inputs!G169</f>
        <v>0</v>
      </c>
      <c r="F237" s="43">
        <f>SUM(Inputs!D169:G169)</f>
        <v>0</v>
      </c>
      <c r="G237" s="76">
        <f>Inputs!I169</f>
        <v>0</v>
      </c>
      <c r="H237" s="76">
        <f>Inputs!J169</f>
        <v>0</v>
      </c>
      <c r="I237" s="76">
        <f>Inputs!K169</f>
        <v>0</v>
      </c>
      <c r="J237" s="76">
        <f>Inputs!L169</f>
        <v>0</v>
      </c>
      <c r="K237" s="43">
        <f>SUM(Inputs!I169:L169)</f>
        <v>0</v>
      </c>
      <c r="L237" s="43">
        <f>SUM(Inputs!D169:G169,Inputs!I169:L169)</f>
        <v>0</v>
      </c>
    </row>
    <row r="238" spans="1:12" ht="12.75" hidden="1" customHeight="1" outlineLevel="1">
      <c r="A238" s="61" t="str">
        <f>"      "&amp;Labels!B75</f>
        <v xml:space="preserve">      Customer 7</v>
      </c>
      <c r="B238" s="76">
        <f>Inputs!D170</f>
        <v>0</v>
      </c>
      <c r="C238" s="76">
        <f>Inputs!E170</f>
        <v>0</v>
      </c>
      <c r="D238" s="76">
        <f>Inputs!F170</f>
        <v>0</v>
      </c>
      <c r="E238" s="76">
        <f>Inputs!G170</f>
        <v>0</v>
      </c>
      <c r="F238" s="43">
        <f>SUM(Inputs!D170:G170)</f>
        <v>0</v>
      </c>
      <c r="G238" s="76">
        <f>Inputs!I170</f>
        <v>0</v>
      </c>
      <c r="H238" s="76">
        <f>Inputs!J170</f>
        <v>0</v>
      </c>
      <c r="I238" s="76">
        <f>Inputs!K170</f>
        <v>0</v>
      </c>
      <c r="J238" s="76">
        <f>Inputs!L170</f>
        <v>0</v>
      </c>
      <c r="K238" s="43">
        <f>SUM(Inputs!I170:L170)</f>
        <v>0</v>
      </c>
      <c r="L238" s="43">
        <f>SUM(Inputs!D170:G170,Inputs!I170:L170)</f>
        <v>0</v>
      </c>
    </row>
    <row r="239" spans="1:12" ht="12.75" hidden="1" customHeight="1" outlineLevel="1">
      <c r="A239" s="61" t="str">
        <f>"      "&amp;Labels!B76</f>
        <v xml:space="preserve">      Customer 8</v>
      </c>
      <c r="B239" s="76">
        <f>Inputs!D171</f>
        <v>0</v>
      </c>
      <c r="C239" s="76">
        <f>Inputs!E171</f>
        <v>0</v>
      </c>
      <c r="D239" s="76">
        <f>Inputs!F171</f>
        <v>0</v>
      </c>
      <c r="E239" s="76">
        <f>Inputs!G171</f>
        <v>0</v>
      </c>
      <c r="F239" s="43">
        <f>SUM(Inputs!D171:G171)</f>
        <v>0</v>
      </c>
      <c r="G239" s="76">
        <f>Inputs!I171</f>
        <v>0</v>
      </c>
      <c r="H239" s="76">
        <f>Inputs!J171</f>
        <v>0</v>
      </c>
      <c r="I239" s="76">
        <f>Inputs!K171</f>
        <v>0</v>
      </c>
      <c r="J239" s="76">
        <f>Inputs!L171</f>
        <v>0</v>
      </c>
      <c r="K239" s="43">
        <f>SUM(Inputs!I171:L171)</f>
        <v>0</v>
      </c>
      <c r="L239" s="43">
        <f>SUM(Inputs!D171:G171,Inputs!I171:L171)</f>
        <v>0</v>
      </c>
    </row>
    <row r="240" spans="1:12" ht="12.75" hidden="1" customHeight="1" outlineLevel="1">
      <c r="A240" s="61" t="str">
        <f>"      "&amp;Labels!B77</f>
        <v xml:space="preserve">      Customer 9</v>
      </c>
      <c r="B240" s="76">
        <f>Inputs!D172</f>
        <v>0</v>
      </c>
      <c r="C240" s="76">
        <f>Inputs!E172</f>
        <v>0</v>
      </c>
      <c r="D240" s="76">
        <f>Inputs!F172</f>
        <v>0</v>
      </c>
      <c r="E240" s="76">
        <f>Inputs!G172</f>
        <v>0</v>
      </c>
      <c r="F240" s="43">
        <f>SUM(Inputs!D172:G172)</f>
        <v>0</v>
      </c>
      <c r="G240" s="76">
        <f>Inputs!I172</f>
        <v>0</v>
      </c>
      <c r="H240" s="76">
        <f>Inputs!J172</f>
        <v>0</v>
      </c>
      <c r="I240" s="76">
        <f>Inputs!K172</f>
        <v>0</v>
      </c>
      <c r="J240" s="76">
        <f>Inputs!L172</f>
        <v>0</v>
      </c>
      <c r="K240" s="43">
        <f>SUM(Inputs!I172:L172)</f>
        <v>0</v>
      </c>
      <c r="L240" s="43">
        <f>SUM(Inputs!D172:G172,Inputs!I172:L172)</f>
        <v>0</v>
      </c>
    </row>
    <row r="241" spans="1:12" ht="12.75" hidden="1" customHeight="1" outlineLevel="1">
      <c r="A241" s="61" t="str">
        <f>"      "&amp;Labels!B78</f>
        <v xml:space="preserve">      Customer 10</v>
      </c>
      <c r="B241" s="76">
        <f>Inputs!D173</f>
        <v>0</v>
      </c>
      <c r="C241" s="76">
        <f>Inputs!E173</f>
        <v>0</v>
      </c>
      <c r="D241" s="76">
        <f>Inputs!F173</f>
        <v>0</v>
      </c>
      <c r="E241" s="76">
        <f>Inputs!G173</f>
        <v>0</v>
      </c>
      <c r="F241" s="43">
        <f>SUM(Inputs!D173:G173)</f>
        <v>0</v>
      </c>
      <c r="G241" s="76">
        <f>Inputs!I173</f>
        <v>0</v>
      </c>
      <c r="H241" s="76">
        <f>Inputs!J173</f>
        <v>0</v>
      </c>
      <c r="I241" s="76">
        <f>Inputs!K173</f>
        <v>0</v>
      </c>
      <c r="J241" s="76">
        <f>Inputs!L173</f>
        <v>0</v>
      </c>
      <c r="K241" s="43">
        <f>SUM(Inputs!I173:L173)</f>
        <v>0</v>
      </c>
      <c r="L241" s="43">
        <f>SUM(Inputs!D173:G173,Inputs!I173:L173)</f>
        <v>0</v>
      </c>
    </row>
    <row r="242" spans="1:12" ht="12.75" hidden="1" customHeight="1" outlineLevel="1">
      <c r="A242" s="55" t="str">
        <f>"      "&amp;Labels!C68</f>
        <v xml:space="preserve">      Total</v>
      </c>
      <c r="B242" s="74">
        <f>B104</f>
        <v>0</v>
      </c>
      <c r="C242" s="74">
        <f>C104</f>
        <v>0</v>
      </c>
      <c r="D242" s="74">
        <f>D104</f>
        <v>0</v>
      </c>
      <c r="E242" s="74">
        <f>E104</f>
        <v>0</v>
      </c>
      <c r="F242" s="43">
        <f>SUM(B104:E104)</f>
        <v>0</v>
      </c>
      <c r="G242" s="74">
        <f>G104</f>
        <v>0</v>
      </c>
      <c r="H242" s="74">
        <f>H104</f>
        <v>0</v>
      </c>
      <c r="I242" s="74">
        <f>I104</f>
        <v>0</v>
      </c>
      <c r="J242" s="74">
        <f>J104</f>
        <v>0</v>
      </c>
      <c r="K242" s="43">
        <f>SUM(G104:J104)</f>
        <v>0</v>
      </c>
      <c r="L242" s="43">
        <f>SUM(B104:E104,G104:J104)</f>
        <v>0</v>
      </c>
    </row>
    <row r="243" spans="1:12" ht="12.75" hidden="1" customHeight="1" outlineLevel="1">
      <c r="A243" s="55" t="str">
        <f>"   "&amp;Labels!B103</f>
        <v xml:space="preserve">   Product 9</v>
      </c>
      <c r="B243" s="74"/>
      <c r="C243" s="74"/>
      <c r="D243" s="74"/>
      <c r="E243" s="74"/>
      <c r="F243" s="43"/>
      <c r="G243" s="74"/>
      <c r="H243" s="74"/>
      <c r="I243" s="74"/>
      <c r="J243" s="74"/>
      <c r="K243" s="43"/>
      <c r="L243" s="43"/>
    </row>
    <row r="244" spans="1:12" ht="12.75" hidden="1" customHeight="1" outlineLevel="1">
      <c r="A244" s="61" t="str">
        <f>"      "&amp;Labels!B69</f>
        <v xml:space="preserve">      Customer 1</v>
      </c>
      <c r="B244" s="76">
        <f>Inputs!D174</f>
        <v>0</v>
      </c>
      <c r="C244" s="76">
        <f>Inputs!E174</f>
        <v>0</v>
      </c>
      <c r="D244" s="76">
        <f>Inputs!F174</f>
        <v>0</v>
      </c>
      <c r="E244" s="76">
        <f>Inputs!G174</f>
        <v>0</v>
      </c>
      <c r="F244" s="43">
        <f>SUM(Inputs!D174:G174)</f>
        <v>0</v>
      </c>
      <c r="G244" s="76">
        <f>Inputs!I174</f>
        <v>0</v>
      </c>
      <c r="H244" s="76">
        <f>Inputs!J174</f>
        <v>0</v>
      </c>
      <c r="I244" s="76">
        <f>Inputs!K174</f>
        <v>0</v>
      </c>
      <c r="J244" s="76">
        <f>Inputs!L174</f>
        <v>0</v>
      </c>
      <c r="K244" s="43">
        <f>SUM(Inputs!I174:L174)</f>
        <v>0</v>
      </c>
      <c r="L244" s="43">
        <f>SUM(Inputs!D174:G174,Inputs!I174:L174)</f>
        <v>0</v>
      </c>
    </row>
    <row r="245" spans="1:12" ht="12.75" hidden="1" customHeight="1" outlineLevel="1">
      <c r="A245" s="61" t="str">
        <f>"      "&amp;Labels!B70</f>
        <v xml:space="preserve">      Customer 2</v>
      </c>
      <c r="B245" s="76">
        <f>Inputs!D175</f>
        <v>0</v>
      </c>
      <c r="C245" s="76">
        <f>Inputs!E175</f>
        <v>0</v>
      </c>
      <c r="D245" s="76">
        <f>Inputs!F175</f>
        <v>0</v>
      </c>
      <c r="E245" s="76">
        <f>Inputs!G175</f>
        <v>0</v>
      </c>
      <c r="F245" s="43">
        <f>SUM(Inputs!D175:G175)</f>
        <v>0</v>
      </c>
      <c r="G245" s="76">
        <f>Inputs!I175</f>
        <v>0</v>
      </c>
      <c r="H245" s="76">
        <f>Inputs!J175</f>
        <v>0</v>
      </c>
      <c r="I245" s="76">
        <f>Inputs!K175</f>
        <v>0</v>
      </c>
      <c r="J245" s="76">
        <f>Inputs!L175</f>
        <v>0</v>
      </c>
      <c r="K245" s="43">
        <f>SUM(Inputs!I175:L175)</f>
        <v>0</v>
      </c>
      <c r="L245" s="43">
        <f>SUM(Inputs!D175:G175,Inputs!I175:L175)</f>
        <v>0</v>
      </c>
    </row>
    <row r="246" spans="1:12" ht="12.75" hidden="1" customHeight="1" outlineLevel="1">
      <c r="A246" s="61" t="str">
        <f>"      "&amp;Labels!B71</f>
        <v xml:space="preserve">      Customer 3</v>
      </c>
      <c r="B246" s="76">
        <f>Inputs!D176</f>
        <v>0</v>
      </c>
      <c r="C246" s="76">
        <f>Inputs!E176</f>
        <v>0</v>
      </c>
      <c r="D246" s="76">
        <f>Inputs!F176</f>
        <v>0</v>
      </c>
      <c r="E246" s="76">
        <f>Inputs!G176</f>
        <v>0</v>
      </c>
      <c r="F246" s="43">
        <f>SUM(Inputs!D176:G176)</f>
        <v>0</v>
      </c>
      <c r="G246" s="76">
        <f>Inputs!I176</f>
        <v>0</v>
      </c>
      <c r="H246" s="76">
        <f>Inputs!J176</f>
        <v>0</v>
      </c>
      <c r="I246" s="76">
        <f>Inputs!K176</f>
        <v>0</v>
      </c>
      <c r="J246" s="76">
        <f>Inputs!L176</f>
        <v>0</v>
      </c>
      <c r="K246" s="43">
        <f>SUM(Inputs!I176:L176)</f>
        <v>0</v>
      </c>
      <c r="L246" s="43">
        <f>SUM(Inputs!D176:G176,Inputs!I176:L176)</f>
        <v>0</v>
      </c>
    </row>
    <row r="247" spans="1:12" ht="12.75" hidden="1" customHeight="1" outlineLevel="1">
      <c r="A247" s="61" t="str">
        <f>"      "&amp;Labels!B72</f>
        <v xml:space="preserve">      Customer 4</v>
      </c>
      <c r="B247" s="76">
        <f>Inputs!D177</f>
        <v>0</v>
      </c>
      <c r="C247" s="76">
        <f>Inputs!E177</f>
        <v>0</v>
      </c>
      <c r="D247" s="76">
        <f>Inputs!F177</f>
        <v>0</v>
      </c>
      <c r="E247" s="76">
        <f>Inputs!G177</f>
        <v>0</v>
      </c>
      <c r="F247" s="43">
        <f>SUM(Inputs!D177:G177)</f>
        <v>0</v>
      </c>
      <c r="G247" s="76">
        <f>Inputs!I177</f>
        <v>0</v>
      </c>
      <c r="H247" s="76">
        <f>Inputs!J177</f>
        <v>0</v>
      </c>
      <c r="I247" s="76">
        <f>Inputs!K177</f>
        <v>0</v>
      </c>
      <c r="J247" s="76">
        <f>Inputs!L177</f>
        <v>0</v>
      </c>
      <c r="K247" s="43">
        <f>SUM(Inputs!I177:L177)</f>
        <v>0</v>
      </c>
      <c r="L247" s="43">
        <f>SUM(Inputs!D177:G177,Inputs!I177:L177)</f>
        <v>0</v>
      </c>
    </row>
    <row r="248" spans="1:12" ht="12.75" hidden="1" customHeight="1" outlineLevel="1">
      <c r="A248" s="61" t="str">
        <f>"      "&amp;Labels!B73</f>
        <v xml:space="preserve">      Customer 5</v>
      </c>
      <c r="B248" s="76">
        <f>Inputs!D178</f>
        <v>0</v>
      </c>
      <c r="C248" s="76">
        <f>Inputs!E178</f>
        <v>0</v>
      </c>
      <c r="D248" s="76">
        <f>Inputs!F178</f>
        <v>0</v>
      </c>
      <c r="E248" s="76">
        <f>Inputs!G178</f>
        <v>0</v>
      </c>
      <c r="F248" s="43">
        <f>SUM(Inputs!D178:G178)</f>
        <v>0</v>
      </c>
      <c r="G248" s="76">
        <f>Inputs!I178</f>
        <v>0</v>
      </c>
      <c r="H248" s="76">
        <f>Inputs!J178</f>
        <v>0</v>
      </c>
      <c r="I248" s="76">
        <f>Inputs!K178</f>
        <v>0</v>
      </c>
      <c r="J248" s="76">
        <f>Inputs!L178</f>
        <v>0</v>
      </c>
      <c r="K248" s="43">
        <f>SUM(Inputs!I178:L178)</f>
        <v>0</v>
      </c>
      <c r="L248" s="43">
        <f>SUM(Inputs!D178:G178,Inputs!I178:L178)</f>
        <v>0</v>
      </c>
    </row>
    <row r="249" spans="1:12" ht="12.75" hidden="1" customHeight="1" outlineLevel="1">
      <c r="A249" s="61" t="str">
        <f>"      "&amp;Labels!B74</f>
        <v xml:space="preserve">      Customer 6</v>
      </c>
      <c r="B249" s="76">
        <f>Inputs!D179</f>
        <v>0</v>
      </c>
      <c r="C249" s="76">
        <f>Inputs!E179</f>
        <v>0</v>
      </c>
      <c r="D249" s="76">
        <f>Inputs!F179</f>
        <v>0</v>
      </c>
      <c r="E249" s="76">
        <f>Inputs!G179</f>
        <v>0</v>
      </c>
      <c r="F249" s="43">
        <f>SUM(Inputs!D179:G179)</f>
        <v>0</v>
      </c>
      <c r="G249" s="76">
        <f>Inputs!I179</f>
        <v>0</v>
      </c>
      <c r="H249" s="76">
        <f>Inputs!J179</f>
        <v>0</v>
      </c>
      <c r="I249" s="76">
        <f>Inputs!K179</f>
        <v>0</v>
      </c>
      <c r="J249" s="76">
        <f>Inputs!L179</f>
        <v>0</v>
      </c>
      <c r="K249" s="43">
        <f>SUM(Inputs!I179:L179)</f>
        <v>0</v>
      </c>
      <c r="L249" s="43">
        <f>SUM(Inputs!D179:G179,Inputs!I179:L179)</f>
        <v>0</v>
      </c>
    </row>
    <row r="250" spans="1:12" ht="12.75" hidden="1" customHeight="1" outlineLevel="1">
      <c r="A250" s="61" t="str">
        <f>"      "&amp;Labels!B75</f>
        <v xml:space="preserve">      Customer 7</v>
      </c>
      <c r="B250" s="76">
        <f>Inputs!D180</f>
        <v>0</v>
      </c>
      <c r="C250" s="76">
        <f>Inputs!E180</f>
        <v>0</v>
      </c>
      <c r="D250" s="76">
        <f>Inputs!F180</f>
        <v>0</v>
      </c>
      <c r="E250" s="76">
        <f>Inputs!G180</f>
        <v>0</v>
      </c>
      <c r="F250" s="43">
        <f>SUM(Inputs!D180:G180)</f>
        <v>0</v>
      </c>
      <c r="G250" s="76">
        <f>Inputs!I180</f>
        <v>0</v>
      </c>
      <c r="H250" s="76">
        <f>Inputs!J180</f>
        <v>0</v>
      </c>
      <c r="I250" s="76">
        <f>Inputs!K180</f>
        <v>0</v>
      </c>
      <c r="J250" s="76">
        <f>Inputs!L180</f>
        <v>0</v>
      </c>
      <c r="K250" s="43">
        <f>SUM(Inputs!I180:L180)</f>
        <v>0</v>
      </c>
      <c r="L250" s="43">
        <f>SUM(Inputs!D180:G180,Inputs!I180:L180)</f>
        <v>0</v>
      </c>
    </row>
    <row r="251" spans="1:12" ht="12.75" hidden="1" customHeight="1" outlineLevel="1">
      <c r="A251" s="61" t="str">
        <f>"      "&amp;Labels!B76</f>
        <v xml:space="preserve">      Customer 8</v>
      </c>
      <c r="B251" s="76">
        <f>Inputs!D181</f>
        <v>0</v>
      </c>
      <c r="C251" s="76">
        <f>Inputs!E181</f>
        <v>0</v>
      </c>
      <c r="D251" s="76">
        <f>Inputs!F181</f>
        <v>0</v>
      </c>
      <c r="E251" s="76">
        <f>Inputs!G181</f>
        <v>0</v>
      </c>
      <c r="F251" s="43">
        <f>SUM(Inputs!D181:G181)</f>
        <v>0</v>
      </c>
      <c r="G251" s="76">
        <f>Inputs!I181</f>
        <v>0</v>
      </c>
      <c r="H251" s="76">
        <f>Inputs!J181</f>
        <v>0</v>
      </c>
      <c r="I251" s="76">
        <f>Inputs!K181</f>
        <v>0</v>
      </c>
      <c r="J251" s="76">
        <f>Inputs!L181</f>
        <v>0</v>
      </c>
      <c r="K251" s="43">
        <f>SUM(Inputs!I181:L181)</f>
        <v>0</v>
      </c>
      <c r="L251" s="43">
        <f>SUM(Inputs!D181:G181,Inputs!I181:L181)</f>
        <v>0</v>
      </c>
    </row>
    <row r="252" spans="1:12" ht="12.75" hidden="1" customHeight="1" outlineLevel="1">
      <c r="A252" s="61" t="str">
        <f>"      "&amp;Labels!B77</f>
        <v xml:space="preserve">      Customer 9</v>
      </c>
      <c r="B252" s="76">
        <f>Inputs!D182</f>
        <v>0</v>
      </c>
      <c r="C252" s="76">
        <f>Inputs!E182</f>
        <v>0</v>
      </c>
      <c r="D252" s="76">
        <f>Inputs!F182</f>
        <v>0</v>
      </c>
      <c r="E252" s="76">
        <f>Inputs!G182</f>
        <v>0</v>
      </c>
      <c r="F252" s="43">
        <f>SUM(Inputs!D182:G182)</f>
        <v>0</v>
      </c>
      <c r="G252" s="76">
        <f>Inputs!I182</f>
        <v>0</v>
      </c>
      <c r="H252" s="76">
        <f>Inputs!J182</f>
        <v>0</v>
      </c>
      <c r="I252" s="76">
        <f>Inputs!K182</f>
        <v>0</v>
      </c>
      <c r="J252" s="76">
        <f>Inputs!L182</f>
        <v>0</v>
      </c>
      <c r="K252" s="43">
        <f>SUM(Inputs!I182:L182)</f>
        <v>0</v>
      </c>
      <c r="L252" s="43">
        <f>SUM(Inputs!D182:G182,Inputs!I182:L182)</f>
        <v>0</v>
      </c>
    </row>
    <row r="253" spans="1:12" ht="12.75" hidden="1" customHeight="1" outlineLevel="1">
      <c r="A253" s="61" t="str">
        <f>"      "&amp;Labels!B78</f>
        <v xml:space="preserve">      Customer 10</v>
      </c>
      <c r="B253" s="76">
        <f>Inputs!D183</f>
        <v>0</v>
      </c>
      <c r="C253" s="76">
        <f>Inputs!E183</f>
        <v>0</v>
      </c>
      <c r="D253" s="76">
        <f>Inputs!F183</f>
        <v>0</v>
      </c>
      <c r="E253" s="76">
        <f>Inputs!G183</f>
        <v>0</v>
      </c>
      <c r="F253" s="43">
        <f>SUM(Inputs!D183:G183)</f>
        <v>0</v>
      </c>
      <c r="G253" s="76">
        <f>Inputs!I183</f>
        <v>0</v>
      </c>
      <c r="H253" s="76">
        <f>Inputs!J183</f>
        <v>0</v>
      </c>
      <c r="I253" s="76">
        <f>Inputs!K183</f>
        <v>0</v>
      </c>
      <c r="J253" s="76">
        <f>Inputs!L183</f>
        <v>0</v>
      </c>
      <c r="K253" s="43">
        <f>SUM(Inputs!I183:L183)</f>
        <v>0</v>
      </c>
      <c r="L253" s="43">
        <f>SUM(Inputs!D183:G183,Inputs!I183:L183)</f>
        <v>0</v>
      </c>
    </row>
    <row r="254" spans="1:12" ht="12.75" hidden="1" customHeight="1" outlineLevel="1">
      <c r="A254" s="55" t="str">
        <f>"      "&amp;Labels!C68</f>
        <v xml:space="preserve">      Total</v>
      </c>
      <c r="B254" s="74">
        <f>B116</f>
        <v>0</v>
      </c>
      <c r="C254" s="74">
        <f>C116</f>
        <v>0</v>
      </c>
      <c r="D254" s="74">
        <f>D116</f>
        <v>0</v>
      </c>
      <c r="E254" s="74">
        <f>E116</f>
        <v>0</v>
      </c>
      <c r="F254" s="43">
        <f>SUM(B116:E116)</f>
        <v>0</v>
      </c>
      <c r="G254" s="74">
        <f>G116</f>
        <v>0</v>
      </c>
      <c r="H254" s="74">
        <f>H116</f>
        <v>0</v>
      </c>
      <c r="I254" s="74">
        <f>I116</f>
        <v>0</v>
      </c>
      <c r="J254" s="74">
        <f>J116</f>
        <v>0</v>
      </c>
      <c r="K254" s="43">
        <f>SUM(G116:J116)</f>
        <v>0</v>
      </c>
      <c r="L254" s="43">
        <f>SUM(B116:E116,G116:J116)</f>
        <v>0</v>
      </c>
    </row>
    <row r="255" spans="1:12" ht="12.75" hidden="1" customHeight="1" outlineLevel="1">
      <c r="A255" s="55" t="str">
        <f>"   "&amp;Labels!B104</f>
        <v xml:space="preserve">   Product 10</v>
      </c>
      <c r="B255" s="74"/>
      <c r="C255" s="74"/>
      <c r="D255" s="74"/>
      <c r="E255" s="74"/>
      <c r="F255" s="43"/>
      <c r="G255" s="74"/>
      <c r="H255" s="74"/>
      <c r="I255" s="74"/>
      <c r="J255" s="74"/>
      <c r="K255" s="43"/>
      <c r="L255" s="43"/>
    </row>
    <row r="256" spans="1:12" ht="12.75" hidden="1" customHeight="1" outlineLevel="1">
      <c r="A256" s="61" t="str">
        <f>"      "&amp;Labels!B69</f>
        <v xml:space="preserve">      Customer 1</v>
      </c>
      <c r="B256" s="76">
        <f>Inputs!D184</f>
        <v>0</v>
      </c>
      <c r="C256" s="76">
        <f>Inputs!E184</f>
        <v>0</v>
      </c>
      <c r="D256" s="76">
        <f>Inputs!F184</f>
        <v>0</v>
      </c>
      <c r="E256" s="76">
        <f>Inputs!G184</f>
        <v>0</v>
      </c>
      <c r="F256" s="43">
        <f>SUM(Inputs!D184:G184)</f>
        <v>0</v>
      </c>
      <c r="G256" s="76">
        <f>Inputs!I184</f>
        <v>0</v>
      </c>
      <c r="H256" s="76">
        <f>Inputs!J184</f>
        <v>0</v>
      </c>
      <c r="I256" s="76">
        <f>Inputs!K184</f>
        <v>0</v>
      </c>
      <c r="J256" s="76">
        <f>Inputs!L184</f>
        <v>0</v>
      </c>
      <c r="K256" s="43">
        <f>SUM(Inputs!I184:L184)</f>
        <v>0</v>
      </c>
      <c r="L256" s="43">
        <f>SUM(Inputs!D184:G184,Inputs!I184:L184)</f>
        <v>0</v>
      </c>
    </row>
    <row r="257" spans="1:12" ht="12.75" hidden="1" customHeight="1" outlineLevel="1">
      <c r="A257" s="61" t="str">
        <f>"      "&amp;Labels!B70</f>
        <v xml:space="preserve">      Customer 2</v>
      </c>
      <c r="B257" s="76">
        <f>Inputs!D185</f>
        <v>0</v>
      </c>
      <c r="C257" s="76">
        <f>Inputs!E185</f>
        <v>0</v>
      </c>
      <c r="D257" s="76">
        <f>Inputs!F185</f>
        <v>0</v>
      </c>
      <c r="E257" s="76">
        <f>Inputs!G185</f>
        <v>0</v>
      </c>
      <c r="F257" s="43">
        <f>SUM(Inputs!D185:G185)</f>
        <v>0</v>
      </c>
      <c r="G257" s="76">
        <f>Inputs!I185</f>
        <v>0</v>
      </c>
      <c r="H257" s="76">
        <f>Inputs!J185</f>
        <v>0</v>
      </c>
      <c r="I257" s="76">
        <f>Inputs!K185</f>
        <v>0</v>
      </c>
      <c r="J257" s="76">
        <f>Inputs!L185</f>
        <v>0</v>
      </c>
      <c r="K257" s="43">
        <f>SUM(Inputs!I185:L185)</f>
        <v>0</v>
      </c>
      <c r="L257" s="43">
        <f>SUM(Inputs!D185:G185,Inputs!I185:L185)</f>
        <v>0</v>
      </c>
    </row>
    <row r="258" spans="1:12" ht="12.75" hidden="1" customHeight="1" outlineLevel="1">
      <c r="A258" s="61" t="str">
        <f>"      "&amp;Labels!B71</f>
        <v xml:space="preserve">      Customer 3</v>
      </c>
      <c r="B258" s="76">
        <f>Inputs!D186</f>
        <v>0</v>
      </c>
      <c r="C258" s="76">
        <f>Inputs!E186</f>
        <v>0</v>
      </c>
      <c r="D258" s="76">
        <f>Inputs!F186</f>
        <v>0</v>
      </c>
      <c r="E258" s="76">
        <f>Inputs!G186</f>
        <v>0</v>
      </c>
      <c r="F258" s="43">
        <f>SUM(Inputs!D186:G186)</f>
        <v>0</v>
      </c>
      <c r="G258" s="76">
        <f>Inputs!I186</f>
        <v>0</v>
      </c>
      <c r="H258" s="76">
        <f>Inputs!J186</f>
        <v>0</v>
      </c>
      <c r="I258" s="76">
        <f>Inputs!K186</f>
        <v>0</v>
      </c>
      <c r="J258" s="76">
        <f>Inputs!L186</f>
        <v>0</v>
      </c>
      <c r="K258" s="43">
        <f>SUM(Inputs!I186:L186)</f>
        <v>0</v>
      </c>
      <c r="L258" s="43">
        <f>SUM(Inputs!D186:G186,Inputs!I186:L186)</f>
        <v>0</v>
      </c>
    </row>
    <row r="259" spans="1:12" ht="12.75" hidden="1" customHeight="1" outlineLevel="1">
      <c r="A259" s="61" t="str">
        <f>"      "&amp;Labels!B72</f>
        <v xml:space="preserve">      Customer 4</v>
      </c>
      <c r="B259" s="76">
        <f>Inputs!D187</f>
        <v>0</v>
      </c>
      <c r="C259" s="76">
        <f>Inputs!E187</f>
        <v>0</v>
      </c>
      <c r="D259" s="76">
        <f>Inputs!F187</f>
        <v>0</v>
      </c>
      <c r="E259" s="76">
        <f>Inputs!G187</f>
        <v>0</v>
      </c>
      <c r="F259" s="43">
        <f>SUM(Inputs!D187:G187)</f>
        <v>0</v>
      </c>
      <c r="G259" s="76">
        <f>Inputs!I187</f>
        <v>0</v>
      </c>
      <c r="H259" s="76">
        <f>Inputs!J187</f>
        <v>0</v>
      </c>
      <c r="I259" s="76">
        <f>Inputs!K187</f>
        <v>0</v>
      </c>
      <c r="J259" s="76">
        <f>Inputs!L187</f>
        <v>0</v>
      </c>
      <c r="K259" s="43">
        <f>SUM(Inputs!I187:L187)</f>
        <v>0</v>
      </c>
      <c r="L259" s="43">
        <f>SUM(Inputs!D187:G187,Inputs!I187:L187)</f>
        <v>0</v>
      </c>
    </row>
    <row r="260" spans="1:12" ht="12.75" hidden="1" customHeight="1" outlineLevel="1">
      <c r="A260" s="61" t="str">
        <f>"      "&amp;Labels!B73</f>
        <v xml:space="preserve">      Customer 5</v>
      </c>
      <c r="B260" s="76">
        <f>Inputs!D188</f>
        <v>0</v>
      </c>
      <c r="C260" s="76">
        <f>Inputs!E188</f>
        <v>0</v>
      </c>
      <c r="D260" s="76">
        <f>Inputs!F188</f>
        <v>0</v>
      </c>
      <c r="E260" s="76">
        <f>Inputs!G188</f>
        <v>0</v>
      </c>
      <c r="F260" s="43">
        <f>SUM(Inputs!D188:G188)</f>
        <v>0</v>
      </c>
      <c r="G260" s="76">
        <f>Inputs!I188</f>
        <v>0</v>
      </c>
      <c r="H260" s="76">
        <f>Inputs!J188</f>
        <v>0</v>
      </c>
      <c r="I260" s="76">
        <f>Inputs!K188</f>
        <v>0</v>
      </c>
      <c r="J260" s="76">
        <f>Inputs!L188</f>
        <v>0</v>
      </c>
      <c r="K260" s="43">
        <f>SUM(Inputs!I188:L188)</f>
        <v>0</v>
      </c>
      <c r="L260" s="43">
        <f>SUM(Inputs!D188:G188,Inputs!I188:L188)</f>
        <v>0</v>
      </c>
    </row>
    <row r="261" spans="1:12" ht="12.75" hidden="1" customHeight="1" outlineLevel="1">
      <c r="A261" s="61" t="str">
        <f>"      "&amp;Labels!B74</f>
        <v xml:space="preserve">      Customer 6</v>
      </c>
      <c r="B261" s="76">
        <f>Inputs!D189</f>
        <v>0</v>
      </c>
      <c r="C261" s="76">
        <f>Inputs!E189</f>
        <v>0</v>
      </c>
      <c r="D261" s="76">
        <f>Inputs!F189</f>
        <v>0</v>
      </c>
      <c r="E261" s="76">
        <f>Inputs!G189</f>
        <v>0</v>
      </c>
      <c r="F261" s="43">
        <f>SUM(Inputs!D189:G189)</f>
        <v>0</v>
      </c>
      <c r="G261" s="76">
        <f>Inputs!I189</f>
        <v>0</v>
      </c>
      <c r="H261" s="76">
        <f>Inputs!J189</f>
        <v>0</v>
      </c>
      <c r="I261" s="76">
        <f>Inputs!K189</f>
        <v>0</v>
      </c>
      <c r="J261" s="76">
        <f>Inputs!L189</f>
        <v>0</v>
      </c>
      <c r="K261" s="43">
        <f>SUM(Inputs!I189:L189)</f>
        <v>0</v>
      </c>
      <c r="L261" s="43">
        <f>SUM(Inputs!D189:G189,Inputs!I189:L189)</f>
        <v>0</v>
      </c>
    </row>
    <row r="262" spans="1:12" ht="12.75" hidden="1" customHeight="1" outlineLevel="1">
      <c r="A262" s="61" t="str">
        <f>"      "&amp;Labels!B75</f>
        <v xml:space="preserve">      Customer 7</v>
      </c>
      <c r="B262" s="76">
        <f>Inputs!D190</f>
        <v>0</v>
      </c>
      <c r="C262" s="76">
        <f>Inputs!E190</f>
        <v>0</v>
      </c>
      <c r="D262" s="76">
        <f>Inputs!F190</f>
        <v>0</v>
      </c>
      <c r="E262" s="76">
        <f>Inputs!G190</f>
        <v>0</v>
      </c>
      <c r="F262" s="43">
        <f>SUM(Inputs!D190:G190)</f>
        <v>0</v>
      </c>
      <c r="G262" s="76">
        <f>Inputs!I190</f>
        <v>0</v>
      </c>
      <c r="H262" s="76">
        <f>Inputs!J190</f>
        <v>0</v>
      </c>
      <c r="I262" s="76">
        <f>Inputs!K190</f>
        <v>0</v>
      </c>
      <c r="J262" s="76">
        <f>Inputs!L190</f>
        <v>0</v>
      </c>
      <c r="K262" s="43">
        <f>SUM(Inputs!I190:L190)</f>
        <v>0</v>
      </c>
      <c r="L262" s="43">
        <f>SUM(Inputs!D190:G190,Inputs!I190:L190)</f>
        <v>0</v>
      </c>
    </row>
    <row r="263" spans="1:12" ht="12.75" hidden="1" customHeight="1" outlineLevel="1">
      <c r="A263" s="61" t="str">
        <f>"      "&amp;Labels!B76</f>
        <v xml:space="preserve">      Customer 8</v>
      </c>
      <c r="B263" s="76">
        <f>Inputs!D191</f>
        <v>0</v>
      </c>
      <c r="C263" s="76">
        <f>Inputs!E191</f>
        <v>0</v>
      </c>
      <c r="D263" s="76">
        <f>Inputs!F191</f>
        <v>0</v>
      </c>
      <c r="E263" s="76">
        <f>Inputs!G191</f>
        <v>0</v>
      </c>
      <c r="F263" s="43">
        <f>SUM(Inputs!D191:G191)</f>
        <v>0</v>
      </c>
      <c r="G263" s="76">
        <f>Inputs!I191</f>
        <v>0</v>
      </c>
      <c r="H263" s="76">
        <f>Inputs!J191</f>
        <v>0</v>
      </c>
      <c r="I263" s="76">
        <f>Inputs!K191</f>
        <v>0</v>
      </c>
      <c r="J263" s="76">
        <f>Inputs!L191</f>
        <v>0</v>
      </c>
      <c r="K263" s="43">
        <f>SUM(Inputs!I191:L191)</f>
        <v>0</v>
      </c>
      <c r="L263" s="43">
        <f>SUM(Inputs!D191:G191,Inputs!I191:L191)</f>
        <v>0</v>
      </c>
    </row>
    <row r="264" spans="1:12" ht="12.75" hidden="1" customHeight="1" outlineLevel="1">
      <c r="A264" s="61" t="str">
        <f>"      "&amp;Labels!B77</f>
        <v xml:space="preserve">      Customer 9</v>
      </c>
      <c r="B264" s="76">
        <f>Inputs!D192</f>
        <v>0</v>
      </c>
      <c r="C264" s="76">
        <f>Inputs!E192</f>
        <v>0</v>
      </c>
      <c r="D264" s="76">
        <f>Inputs!F192</f>
        <v>0</v>
      </c>
      <c r="E264" s="76">
        <f>Inputs!G192</f>
        <v>0</v>
      </c>
      <c r="F264" s="43">
        <f>SUM(Inputs!D192:G192)</f>
        <v>0</v>
      </c>
      <c r="G264" s="76">
        <f>Inputs!I192</f>
        <v>0</v>
      </c>
      <c r="H264" s="76">
        <f>Inputs!J192</f>
        <v>0</v>
      </c>
      <c r="I264" s="76">
        <f>Inputs!K192</f>
        <v>0</v>
      </c>
      <c r="J264" s="76">
        <f>Inputs!L192</f>
        <v>0</v>
      </c>
      <c r="K264" s="43">
        <f>SUM(Inputs!I192:L192)</f>
        <v>0</v>
      </c>
      <c r="L264" s="43">
        <f>SUM(Inputs!D192:G192,Inputs!I192:L192)</f>
        <v>0</v>
      </c>
    </row>
    <row r="265" spans="1:12" ht="12.75" hidden="1" customHeight="1" outlineLevel="1">
      <c r="A265" s="61" t="str">
        <f>"      "&amp;Labels!B78</f>
        <v xml:space="preserve">      Customer 10</v>
      </c>
      <c r="B265" s="76">
        <f>Inputs!D193</f>
        <v>0</v>
      </c>
      <c r="C265" s="76">
        <f>Inputs!E193</f>
        <v>0</v>
      </c>
      <c r="D265" s="76">
        <f>Inputs!F193</f>
        <v>0</v>
      </c>
      <c r="E265" s="76">
        <f>Inputs!G193</f>
        <v>0</v>
      </c>
      <c r="F265" s="43">
        <f>SUM(Inputs!D193:G193)</f>
        <v>0</v>
      </c>
      <c r="G265" s="76">
        <f>Inputs!I193</f>
        <v>0</v>
      </c>
      <c r="H265" s="76">
        <f>Inputs!J193</f>
        <v>0</v>
      </c>
      <c r="I265" s="76">
        <f>Inputs!K193</f>
        <v>0</v>
      </c>
      <c r="J265" s="76">
        <f>Inputs!L193</f>
        <v>0</v>
      </c>
      <c r="K265" s="43">
        <f>SUM(Inputs!I193:L193)</f>
        <v>0</v>
      </c>
      <c r="L265" s="43">
        <f>SUM(Inputs!D193:G193,Inputs!I193:L193)</f>
        <v>0</v>
      </c>
    </row>
    <row r="266" spans="1:12" ht="12.75" hidden="1" customHeight="1" outlineLevel="1">
      <c r="A266" s="55" t="str">
        <f>"      "&amp;Labels!C68</f>
        <v xml:space="preserve">      Total</v>
      </c>
      <c r="B266" s="74">
        <f t="shared" ref="B266:E277" si="3">B128</f>
        <v>0</v>
      </c>
      <c r="C266" s="74">
        <f t="shared" si="3"/>
        <v>0</v>
      </c>
      <c r="D266" s="74">
        <f t="shared" si="3"/>
        <v>0</v>
      </c>
      <c r="E266" s="74">
        <f t="shared" si="3"/>
        <v>0</v>
      </c>
      <c r="F266" s="43">
        <f t="shared" ref="F266:F277" si="4">SUM(B128:E128)</f>
        <v>0</v>
      </c>
      <c r="G266" s="74">
        <f t="shared" ref="G266:J277" si="5">G128</f>
        <v>0</v>
      </c>
      <c r="H266" s="74">
        <f t="shared" si="5"/>
        <v>0</v>
      </c>
      <c r="I266" s="74">
        <f t="shared" si="5"/>
        <v>0</v>
      </c>
      <c r="J266" s="74">
        <f t="shared" si="5"/>
        <v>0</v>
      </c>
      <c r="K266" s="43">
        <f t="shared" ref="K266:K277" si="6">SUM(G128:J128)</f>
        <v>0</v>
      </c>
      <c r="L266" s="43">
        <f t="shared" ref="L266:L277" si="7">SUM(B128:E128,G128:J128)</f>
        <v>0</v>
      </c>
    </row>
    <row r="267" spans="1:12" ht="12.75" hidden="1" customHeight="1" outlineLevel="1">
      <c r="A267" s="63" t="str">
        <f>"   "&amp;Labels!C94</f>
        <v xml:space="preserve">   Total</v>
      </c>
      <c r="B267" s="77">
        <f t="shared" si="3"/>
        <v>0</v>
      </c>
      <c r="C267" s="77">
        <f t="shared" si="3"/>
        <v>0</v>
      </c>
      <c r="D267" s="77">
        <f t="shared" si="3"/>
        <v>0</v>
      </c>
      <c r="E267" s="77">
        <f t="shared" si="3"/>
        <v>0</v>
      </c>
      <c r="F267" s="43">
        <f t="shared" si="4"/>
        <v>0</v>
      </c>
      <c r="G267" s="77">
        <f t="shared" si="5"/>
        <v>0</v>
      </c>
      <c r="H267" s="77">
        <f t="shared" si="5"/>
        <v>0</v>
      </c>
      <c r="I267" s="77">
        <f t="shared" si="5"/>
        <v>0</v>
      </c>
      <c r="J267" s="77">
        <f t="shared" si="5"/>
        <v>0</v>
      </c>
      <c r="K267" s="43">
        <f t="shared" si="6"/>
        <v>0</v>
      </c>
      <c r="L267" s="43">
        <f t="shared" si="7"/>
        <v>0</v>
      </c>
    </row>
    <row r="268" spans="1:12" ht="12.75" hidden="1" customHeight="1" outlineLevel="1">
      <c r="A268" s="61" t="str">
        <f>"      "&amp;Labels!B69</f>
        <v xml:space="preserve">      Customer 1</v>
      </c>
      <c r="B268" s="76">
        <f t="shared" si="3"/>
        <v>0</v>
      </c>
      <c r="C268" s="76">
        <f t="shared" si="3"/>
        <v>0</v>
      </c>
      <c r="D268" s="76">
        <f t="shared" si="3"/>
        <v>0</v>
      </c>
      <c r="E268" s="76">
        <f t="shared" si="3"/>
        <v>0</v>
      </c>
      <c r="F268" s="43">
        <f t="shared" si="4"/>
        <v>0</v>
      </c>
      <c r="G268" s="76">
        <f t="shared" si="5"/>
        <v>0</v>
      </c>
      <c r="H268" s="76">
        <f t="shared" si="5"/>
        <v>0</v>
      </c>
      <c r="I268" s="76">
        <f t="shared" si="5"/>
        <v>0</v>
      </c>
      <c r="J268" s="76">
        <f t="shared" si="5"/>
        <v>0</v>
      </c>
      <c r="K268" s="43">
        <f t="shared" si="6"/>
        <v>0</v>
      </c>
      <c r="L268" s="43">
        <f t="shared" si="7"/>
        <v>0</v>
      </c>
    </row>
    <row r="269" spans="1:12" ht="12.75" hidden="1" customHeight="1" outlineLevel="1">
      <c r="A269" s="61" t="str">
        <f>"      "&amp;Labels!B70</f>
        <v xml:space="preserve">      Customer 2</v>
      </c>
      <c r="B269" s="76">
        <f t="shared" si="3"/>
        <v>0</v>
      </c>
      <c r="C269" s="76">
        <f t="shared" si="3"/>
        <v>0</v>
      </c>
      <c r="D269" s="76">
        <f t="shared" si="3"/>
        <v>0</v>
      </c>
      <c r="E269" s="76">
        <f t="shared" si="3"/>
        <v>0</v>
      </c>
      <c r="F269" s="43">
        <f t="shared" si="4"/>
        <v>0</v>
      </c>
      <c r="G269" s="76">
        <f t="shared" si="5"/>
        <v>0</v>
      </c>
      <c r="H269" s="76">
        <f t="shared" si="5"/>
        <v>0</v>
      </c>
      <c r="I269" s="76">
        <f t="shared" si="5"/>
        <v>0</v>
      </c>
      <c r="J269" s="76">
        <f t="shared" si="5"/>
        <v>0</v>
      </c>
      <c r="K269" s="43">
        <f t="shared" si="6"/>
        <v>0</v>
      </c>
      <c r="L269" s="43">
        <f t="shared" si="7"/>
        <v>0</v>
      </c>
    </row>
    <row r="270" spans="1:12" ht="12.75" hidden="1" customHeight="1" outlineLevel="1">
      <c r="A270" s="61" t="str">
        <f>"      "&amp;Labels!B71</f>
        <v xml:space="preserve">      Customer 3</v>
      </c>
      <c r="B270" s="76">
        <f t="shared" si="3"/>
        <v>0</v>
      </c>
      <c r="C270" s="76">
        <f t="shared" si="3"/>
        <v>0</v>
      </c>
      <c r="D270" s="76">
        <f t="shared" si="3"/>
        <v>0</v>
      </c>
      <c r="E270" s="76">
        <f t="shared" si="3"/>
        <v>0</v>
      </c>
      <c r="F270" s="43">
        <f t="shared" si="4"/>
        <v>0</v>
      </c>
      <c r="G270" s="76">
        <f t="shared" si="5"/>
        <v>0</v>
      </c>
      <c r="H270" s="76">
        <f t="shared" si="5"/>
        <v>0</v>
      </c>
      <c r="I270" s="76">
        <f t="shared" si="5"/>
        <v>0</v>
      </c>
      <c r="J270" s="76">
        <f t="shared" si="5"/>
        <v>0</v>
      </c>
      <c r="K270" s="43">
        <f t="shared" si="6"/>
        <v>0</v>
      </c>
      <c r="L270" s="43">
        <f t="shared" si="7"/>
        <v>0</v>
      </c>
    </row>
    <row r="271" spans="1:12" ht="12.75" hidden="1" customHeight="1" outlineLevel="1">
      <c r="A271" s="61" t="str">
        <f>"      "&amp;Labels!B72</f>
        <v xml:space="preserve">      Customer 4</v>
      </c>
      <c r="B271" s="76">
        <f t="shared" si="3"/>
        <v>0</v>
      </c>
      <c r="C271" s="76">
        <f t="shared" si="3"/>
        <v>0</v>
      </c>
      <c r="D271" s="76">
        <f t="shared" si="3"/>
        <v>0</v>
      </c>
      <c r="E271" s="76">
        <f t="shared" si="3"/>
        <v>0</v>
      </c>
      <c r="F271" s="43">
        <f t="shared" si="4"/>
        <v>0</v>
      </c>
      <c r="G271" s="76">
        <f t="shared" si="5"/>
        <v>0</v>
      </c>
      <c r="H271" s="76">
        <f t="shared" si="5"/>
        <v>0</v>
      </c>
      <c r="I271" s="76">
        <f t="shared" si="5"/>
        <v>0</v>
      </c>
      <c r="J271" s="76">
        <f t="shared" si="5"/>
        <v>0</v>
      </c>
      <c r="K271" s="43">
        <f t="shared" si="6"/>
        <v>0</v>
      </c>
      <c r="L271" s="43">
        <f t="shared" si="7"/>
        <v>0</v>
      </c>
    </row>
    <row r="272" spans="1:12" ht="12.75" hidden="1" customHeight="1" outlineLevel="1">
      <c r="A272" s="61" t="str">
        <f>"      "&amp;Labels!B73</f>
        <v xml:space="preserve">      Customer 5</v>
      </c>
      <c r="B272" s="76">
        <f t="shared" si="3"/>
        <v>0</v>
      </c>
      <c r="C272" s="76">
        <f t="shared" si="3"/>
        <v>0</v>
      </c>
      <c r="D272" s="76">
        <f t="shared" si="3"/>
        <v>0</v>
      </c>
      <c r="E272" s="76">
        <f t="shared" si="3"/>
        <v>0</v>
      </c>
      <c r="F272" s="43">
        <f t="shared" si="4"/>
        <v>0</v>
      </c>
      <c r="G272" s="76">
        <f t="shared" si="5"/>
        <v>0</v>
      </c>
      <c r="H272" s="76">
        <f t="shared" si="5"/>
        <v>0</v>
      </c>
      <c r="I272" s="76">
        <f t="shared" si="5"/>
        <v>0</v>
      </c>
      <c r="J272" s="76">
        <f t="shared" si="5"/>
        <v>0</v>
      </c>
      <c r="K272" s="43">
        <f t="shared" si="6"/>
        <v>0</v>
      </c>
      <c r="L272" s="43">
        <f t="shared" si="7"/>
        <v>0</v>
      </c>
    </row>
    <row r="273" spans="1:12" ht="12.75" hidden="1" customHeight="1" outlineLevel="1">
      <c r="A273" s="61" t="str">
        <f>"      "&amp;Labels!B74</f>
        <v xml:space="preserve">      Customer 6</v>
      </c>
      <c r="B273" s="76">
        <f t="shared" si="3"/>
        <v>0</v>
      </c>
      <c r="C273" s="76">
        <f t="shared" si="3"/>
        <v>0</v>
      </c>
      <c r="D273" s="76">
        <f t="shared" si="3"/>
        <v>0</v>
      </c>
      <c r="E273" s="76">
        <f t="shared" si="3"/>
        <v>0</v>
      </c>
      <c r="F273" s="43">
        <f t="shared" si="4"/>
        <v>0</v>
      </c>
      <c r="G273" s="76">
        <f t="shared" si="5"/>
        <v>0</v>
      </c>
      <c r="H273" s="76">
        <f t="shared" si="5"/>
        <v>0</v>
      </c>
      <c r="I273" s="76">
        <f t="shared" si="5"/>
        <v>0</v>
      </c>
      <c r="J273" s="76">
        <f t="shared" si="5"/>
        <v>0</v>
      </c>
      <c r="K273" s="43">
        <f t="shared" si="6"/>
        <v>0</v>
      </c>
      <c r="L273" s="43">
        <f t="shared" si="7"/>
        <v>0</v>
      </c>
    </row>
    <row r="274" spans="1:12" ht="12.75" hidden="1" customHeight="1" outlineLevel="1">
      <c r="A274" s="61" t="str">
        <f>"      "&amp;Labels!B75</f>
        <v xml:space="preserve">      Customer 7</v>
      </c>
      <c r="B274" s="76">
        <f t="shared" si="3"/>
        <v>0</v>
      </c>
      <c r="C274" s="76">
        <f t="shared" si="3"/>
        <v>0</v>
      </c>
      <c r="D274" s="76">
        <f t="shared" si="3"/>
        <v>0</v>
      </c>
      <c r="E274" s="76">
        <f t="shared" si="3"/>
        <v>0</v>
      </c>
      <c r="F274" s="43">
        <f t="shared" si="4"/>
        <v>0</v>
      </c>
      <c r="G274" s="76">
        <f t="shared" si="5"/>
        <v>0</v>
      </c>
      <c r="H274" s="76">
        <f t="shared" si="5"/>
        <v>0</v>
      </c>
      <c r="I274" s="76">
        <f t="shared" si="5"/>
        <v>0</v>
      </c>
      <c r="J274" s="76">
        <f t="shared" si="5"/>
        <v>0</v>
      </c>
      <c r="K274" s="43">
        <f t="shared" si="6"/>
        <v>0</v>
      </c>
      <c r="L274" s="43">
        <f t="shared" si="7"/>
        <v>0</v>
      </c>
    </row>
    <row r="275" spans="1:12" ht="12.75" hidden="1" customHeight="1" outlineLevel="1">
      <c r="A275" s="61" t="str">
        <f>"      "&amp;Labels!B76</f>
        <v xml:space="preserve">      Customer 8</v>
      </c>
      <c r="B275" s="76">
        <f t="shared" si="3"/>
        <v>0</v>
      </c>
      <c r="C275" s="76">
        <f t="shared" si="3"/>
        <v>0</v>
      </c>
      <c r="D275" s="76">
        <f t="shared" si="3"/>
        <v>0</v>
      </c>
      <c r="E275" s="76">
        <f t="shared" si="3"/>
        <v>0</v>
      </c>
      <c r="F275" s="43">
        <f t="shared" si="4"/>
        <v>0</v>
      </c>
      <c r="G275" s="76">
        <f t="shared" si="5"/>
        <v>0</v>
      </c>
      <c r="H275" s="76">
        <f t="shared" si="5"/>
        <v>0</v>
      </c>
      <c r="I275" s="76">
        <f t="shared" si="5"/>
        <v>0</v>
      </c>
      <c r="J275" s="76">
        <f t="shared" si="5"/>
        <v>0</v>
      </c>
      <c r="K275" s="43">
        <f t="shared" si="6"/>
        <v>0</v>
      </c>
      <c r="L275" s="43">
        <f t="shared" si="7"/>
        <v>0</v>
      </c>
    </row>
    <row r="276" spans="1:12" ht="12.75" hidden="1" customHeight="1" outlineLevel="1">
      <c r="A276" s="61" t="str">
        <f>"      "&amp;Labels!B77</f>
        <v xml:space="preserve">      Customer 9</v>
      </c>
      <c r="B276" s="76">
        <f t="shared" si="3"/>
        <v>0</v>
      </c>
      <c r="C276" s="76">
        <f t="shared" si="3"/>
        <v>0</v>
      </c>
      <c r="D276" s="76">
        <f t="shared" si="3"/>
        <v>0</v>
      </c>
      <c r="E276" s="76">
        <f t="shared" si="3"/>
        <v>0</v>
      </c>
      <c r="F276" s="43">
        <f t="shared" si="4"/>
        <v>0</v>
      </c>
      <c r="G276" s="76">
        <f t="shared" si="5"/>
        <v>0</v>
      </c>
      <c r="H276" s="76">
        <f t="shared" si="5"/>
        <v>0</v>
      </c>
      <c r="I276" s="76">
        <f t="shared" si="5"/>
        <v>0</v>
      </c>
      <c r="J276" s="76">
        <f t="shared" si="5"/>
        <v>0</v>
      </c>
      <c r="K276" s="43">
        <f t="shared" si="6"/>
        <v>0</v>
      </c>
      <c r="L276" s="43">
        <f t="shared" si="7"/>
        <v>0</v>
      </c>
    </row>
    <row r="277" spans="1:12" ht="12.75" hidden="1" customHeight="1" outlineLevel="1">
      <c r="A277" s="61" t="str">
        <f>"      "&amp;Labels!B78</f>
        <v xml:space="preserve">      Customer 10</v>
      </c>
      <c r="B277" s="76">
        <f t="shared" si="3"/>
        <v>0</v>
      </c>
      <c r="C277" s="76">
        <f t="shared" si="3"/>
        <v>0</v>
      </c>
      <c r="D277" s="76">
        <f t="shared" si="3"/>
        <v>0</v>
      </c>
      <c r="E277" s="76">
        <f t="shared" si="3"/>
        <v>0</v>
      </c>
      <c r="F277" s="43">
        <f t="shared" si="4"/>
        <v>0</v>
      </c>
      <c r="G277" s="76">
        <f t="shared" si="5"/>
        <v>0</v>
      </c>
      <c r="H277" s="76">
        <f t="shared" si="5"/>
        <v>0</v>
      </c>
      <c r="I277" s="76">
        <f t="shared" si="5"/>
        <v>0</v>
      </c>
      <c r="J277" s="76">
        <f t="shared" si="5"/>
        <v>0</v>
      </c>
      <c r="K277" s="43">
        <f t="shared" si="6"/>
        <v>0</v>
      </c>
      <c r="L277" s="43">
        <f t="shared" si="7"/>
        <v>0</v>
      </c>
    </row>
    <row r="278" spans="1:12" ht="12.75" hidden="1" customHeight="1" outlineLevel="1">
      <c r="A278" s="65" t="str">
        <f>"      "&amp;Labels!C68</f>
        <v xml:space="preserve">      Total</v>
      </c>
      <c r="B278" s="78">
        <f>B129</f>
        <v>0</v>
      </c>
      <c r="C278" s="78">
        <f>C129</f>
        <v>0</v>
      </c>
      <c r="D278" s="78">
        <f>D129</f>
        <v>0</v>
      </c>
      <c r="E278" s="78">
        <f>E129</f>
        <v>0</v>
      </c>
      <c r="F278" s="45">
        <f>SUM(B129:E129)</f>
        <v>0</v>
      </c>
      <c r="G278" s="78">
        <f>G129</f>
        <v>0</v>
      </c>
      <c r="H278" s="78">
        <f>H129</f>
        <v>0</v>
      </c>
      <c r="I278" s="78">
        <f>I129</f>
        <v>0</v>
      </c>
      <c r="J278" s="78">
        <f>J129</f>
        <v>0</v>
      </c>
      <c r="K278" s="45">
        <f>SUM(G129:J129)</f>
        <v>0</v>
      </c>
      <c r="L278" s="45">
        <f>SUM(B129:E129,G129:J129)</f>
        <v>0</v>
      </c>
    </row>
    <row r="279" spans="1:12" ht="12.75" hidden="1" customHeight="1" outlineLevel="1"/>
    <row r="280" spans="1:12" ht="12.75" hidden="1" customHeight="1" outlineLevel="1" collapsed="1"/>
    <row r="281" spans="1:12" ht="12.75" customHeight="1" collapsed="1"/>
  </sheetData>
  <mergeCells count="5">
    <mergeCell ref="A1:F1"/>
    <mergeCell ref="A2:F2"/>
    <mergeCell ref="A3:F3"/>
    <mergeCell ref="A4:F4"/>
    <mergeCell ref="A143:C143"/>
  </mergeCells>
  <pageMargins left="0.25" right="0.25" top="0.5" bottom="0.5" header="0.5" footer="0.5"/>
  <pageSetup paperSize="9" fitToHeight="32767" orientation="landscape" horizontalDpi="0" verticalDpi="0" copies="0"/>
  <headerFooter alignWithMargins="0"/>
  <legacyDrawing r:id="rId1"/>
</worksheet>
</file>

<file path=xl/worksheets/sheet8.xml><?xml version="1.0" encoding="utf-8"?>
<worksheet xmlns="http://schemas.openxmlformats.org/spreadsheetml/2006/main" xmlns:r="http://schemas.openxmlformats.org/officeDocument/2006/relationships">
  <sheetPr>
    <outlinePr summaryBelow="0" summaryRight="0"/>
    <pageSetUpPr fitToPage="1"/>
  </sheetPr>
  <dimension ref="A1:L281"/>
  <sheetViews>
    <sheetView zoomScaleNormal="100" workbookViewId="0">
      <selection sqref="A1:F1"/>
    </sheetView>
  </sheetViews>
  <sheetFormatPr defaultRowHeight="12.75" customHeight="1" outlineLevelRow="1"/>
  <cols>
    <col min="1" max="1" width="13.7109375" customWidth="1"/>
    <col min="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"Gross Margin"</f>
        <v>Gross Margin</v>
      </c>
      <c r="B3" s="169"/>
      <c r="C3" s="169"/>
      <c r="D3" s="169"/>
      <c r="E3" s="169"/>
      <c r="F3" s="169"/>
    </row>
    <row r="4" spans="1:12" ht="12.75" customHeight="1">
      <c r="A4" s="169" t="str">
        <f>""</f>
        <v/>
      </c>
      <c r="B4" s="169"/>
      <c r="C4" s="169"/>
      <c r="D4" s="169"/>
      <c r="E4" s="169"/>
      <c r="F4" s="169"/>
    </row>
    <row r="5" spans="1:12" ht="12.75" customHeight="1">
      <c r="A5" s="2" t="str">
        <f>"Summary"</f>
        <v>Summary</v>
      </c>
    </row>
    <row r="6" spans="1:12" ht="12.75" customHeight="1">
      <c r="A6" s="1" t="str">
        <f>""</f>
        <v/>
      </c>
    </row>
    <row r="7" spans="1:12" ht="12.75" customHeight="1">
      <c r="B7" s="27" t="str">
        <f>"Q1 FY2009"</f>
        <v>Q1 FY2009</v>
      </c>
      <c r="C7" s="28" t="str">
        <f>"Q2 FY2009"</f>
        <v>Q2 FY2009</v>
      </c>
      <c r="D7" s="28" t="str">
        <f>"Q3 FY2009"</f>
        <v>Q3 FY2009</v>
      </c>
      <c r="E7" s="28" t="str">
        <f>"Q4 FY2009"</f>
        <v>Q4 FY2009</v>
      </c>
      <c r="F7" s="39" t="str">
        <f>"FY2009"</f>
        <v>FY2009</v>
      </c>
      <c r="G7" s="28" t="str">
        <f>"Q1 FY2010"</f>
        <v>Q1 FY2010</v>
      </c>
      <c r="H7" s="28" t="str">
        <f>"Q2 FY2010"</f>
        <v>Q2 FY2010</v>
      </c>
      <c r="I7" s="28" t="str">
        <f>"Q3 FY2010"</f>
        <v>Q3 FY2010</v>
      </c>
      <c r="J7" s="28" t="str">
        <f>"Q4 FY2010"</f>
        <v>Q4 FY2010</v>
      </c>
      <c r="K7" s="39" t="str">
        <f>"FY2010"</f>
        <v>FY2010</v>
      </c>
      <c r="L7" s="39" t="s">
        <v>1646</v>
      </c>
    </row>
    <row r="8" spans="1:12" ht="12.75" customHeight="1">
      <c r="A8" s="52" t="str">
        <f>Labels!B17</f>
        <v>Gross Margin</v>
      </c>
      <c r="B8" s="73"/>
      <c r="C8" s="73"/>
      <c r="D8" s="73"/>
      <c r="E8" s="73"/>
      <c r="F8" s="41"/>
      <c r="G8" s="73"/>
      <c r="H8" s="73"/>
      <c r="I8" s="73"/>
      <c r="J8" s="73"/>
      <c r="K8" s="41"/>
      <c r="L8" s="41"/>
    </row>
    <row r="9" spans="1:12" ht="12.75" customHeight="1">
      <c r="A9" s="55" t="str">
        <f>"   "&amp;Labels!B95</f>
        <v xml:space="preserve">   Product 1</v>
      </c>
      <c r="B9" s="74"/>
      <c r="C9" s="74"/>
      <c r="D9" s="74"/>
      <c r="E9" s="74"/>
      <c r="F9" s="43"/>
      <c r="G9" s="74"/>
      <c r="H9" s="74"/>
      <c r="I9" s="74"/>
      <c r="J9" s="74"/>
      <c r="K9" s="43"/>
      <c r="L9" s="43"/>
    </row>
    <row r="10" spans="1:12" ht="12.75" customHeight="1">
      <c r="A10" s="61" t="str">
        <f>"      "&amp;Labels!B69</f>
        <v xml:space="preserve">      Customer 1</v>
      </c>
      <c r="B10" s="76">
        <f>Inputs!D94*Inputs!D201</f>
        <v>0</v>
      </c>
      <c r="C10" s="76">
        <f>Inputs!E94*Inputs!E201</f>
        <v>0</v>
      </c>
      <c r="D10" s="76">
        <f>Inputs!F94*Inputs!F201</f>
        <v>0</v>
      </c>
      <c r="E10" s="76">
        <f>Inputs!G94*Inputs!G201</f>
        <v>0</v>
      </c>
      <c r="F10" s="43">
        <f t="shared" ref="F10:F20" si="0">SUM(B10:E10)</f>
        <v>0</v>
      </c>
      <c r="G10" s="76">
        <f>Inputs!I94*Inputs!I201</f>
        <v>0</v>
      </c>
      <c r="H10" s="76">
        <f>Inputs!J94*Inputs!J201</f>
        <v>0</v>
      </c>
      <c r="I10" s="76">
        <f>Inputs!K94*Inputs!K201</f>
        <v>0</v>
      </c>
      <c r="J10" s="76">
        <f>Inputs!L94*Inputs!L201</f>
        <v>0</v>
      </c>
      <c r="K10" s="43">
        <f t="shared" ref="K10:K20" si="1">SUM(G10:J10)</f>
        <v>0</v>
      </c>
      <c r="L10" s="43">
        <f t="shared" ref="L10:L20" si="2">SUM(B10:E10,G10:J10)</f>
        <v>0</v>
      </c>
    </row>
    <row r="11" spans="1:12" ht="12.75" customHeight="1">
      <c r="A11" s="61" t="str">
        <f>"      "&amp;Labels!B70</f>
        <v xml:space="preserve">      Customer 2</v>
      </c>
      <c r="B11" s="76">
        <f>Inputs!D95*Inputs!D202</f>
        <v>0</v>
      </c>
      <c r="C11" s="76">
        <f>Inputs!E95*Inputs!E202</f>
        <v>0</v>
      </c>
      <c r="D11" s="76">
        <f>Inputs!F95*Inputs!F202</f>
        <v>0</v>
      </c>
      <c r="E11" s="76">
        <f>Inputs!G95*Inputs!G202</f>
        <v>0</v>
      </c>
      <c r="F11" s="43">
        <f t="shared" si="0"/>
        <v>0</v>
      </c>
      <c r="G11" s="76">
        <f>Inputs!I95*Inputs!I202</f>
        <v>0</v>
      </c>
      <c r="H11" s="76">
        <f>Inputs!J95*Inputs!J202</f>
        <v>0</v>
      </c>
      <c r="I11" s="76">
        <f>Inputs!K95*Inputs!K202</f>
        <v>0</v>
      </c>
      <c r="J11" s="76">
        <f>Inputs!L95*Inputs!L202</f>
        <v>0</v>
      </c>
      <c r="K11" s="43">
        <f t="shared" si="1"/>
        <v>0</v>
      </c>
      <c r="L11" s="43">
        <f t="shared" si="2"/>
        <v>0</v>
      </c>
    </row>
    <row r="12" spans="1:12" ht="12.75" customHeight="1">
      <c r="A12" s="61" t="str">
        <f>"      "&amp;Labels!B71</f>
        <v xml:space="preserve">      Customer 3</v>
      </c>
      <c r="B12" s="76">
        <f>Inputs!D96*Inputs!D203</f>
        <v>0</v>
      </c>
      <c r="C12" s="76">
        <f>Inputs!E96*Inputs!E203</f>
        <v>0</v>
      </c>
      <c r="D12" s="76">
        <f>Inputs!F96*Inputs!F203</f>
        <v>0</v>
      </c>
      <c r="E12" s="76">
        <f>Inputs!G96*Inputs!G203</f>
        <v>0</v>
      </c>
      <c r="F12" s="43">
        <f t="shared" si="0"/>
        <v>0</v>
      </c>
      <c r="G12" s="76">
        <f>Inputs!I96*Inputs!I203</f>
        <v>0</v>
      </c>
      <c r="H12" s="76">
        <f>Inputs!J96*Inputs!J203</f>
        <v>0</v>
      </c>
      <c r="I12" s="76">
        <f>Inputs!K96*Inputs!K203</f>
        <v>0</v>
      </c>
      <c r="J12" s="76">
        <f>Inputs!L96*Inputs!L203</f>
        <v>0</v>
      </c>
      <c r="K12" s="43">
        <f t="shared" si="1"/>
        <v>0</v>
      </c>
      <c r="L12" s="43">
        <f t="shared" si="2"/>
        <v>0</v>
      </c>
    </row>
    <row r="13" spans="1:12" ht="12.75" customHeight="1">
      <c r="A13" s="61" t="str">
        <f>"      "&amp;Labels!B72</f>
        <v xml:space="preserve">      Customer 4</v>
      </c>
      <c r="B13" s="76">
        <f>Inputs!D97*Inputs!D204</f>
        <v>0</v>
      </c>
      <c r="C13" s="76">
        <f>Inputs!E97*Inputs!E204</f>
        <v>0</v>
      </c>
      <c r="D13" s="76">
        <f>Inputs!F97*Inputs!F204</f>
        <v>0</v>
      </c>
      <c r="E13" s="76">
        <f>Inputs!G97*Inputs!G204</f>
        <v>0</v>
      </c>
      <c r="F13" s="43">
        <f t="shared" si="0"/>
        <v>0</v>
      </c>
      <c r="G13" s="76">
        <f>Inputs!I97*Inputs!I204</f>
        <v>0</v>
      </c>
      <c r="H13" s="76">
        <f>Inputs!J97*Inputs!J204</f>
        <v>0</v>
      </c>
      <c r="I13" s="76">
        <f>Inputs!K97*Inputs!K204</f>
        <v>0</v>
      </c>
      <c r="J13" s="76">
        <f>Inputs!L97*Inputs!L204</f>
        <v>0</v>
      </c>
      <c r="K13" s="43">
        <f t="shared" si="1"/>
        <v>0</v>
      </c>
      <c r="L13" s="43">
        <f t="shared" si="2"/>
        <v>0</v>
      </c>
    </row>
    <row r="14" spans="1:12" ht="12.75" customHeight="1">
      <c r="A14" s="61" t="str">
        <f>"      "&amp;Labels!B73</f>
        <v xml:space="preserve">      Customer 5</v>
      </c>
      <c r="B14" s="76">
        <f>Inputs!D98*Inputs!D205</f>
        <v>0</v>
      </c>
      <c r="C14" s="76">
        <f>Inputs!E98*Inputs!E205</f>
        <v>0</v>
      </c>
      <c r="D14" s="76">
        <f>Inputs!F98*Inputs!F205</f>
        <v>0</v>
      </c>
      <c r="E14" s="76">
        <f>Inputs!G98*Inputs!G205</f>
        <v>0</v>
      </c>
      <c r="F14" s="43">
        <f t="shared" si="0"/>
        <v>0</v>
      </c>
      <c r="G14" s="76">
        <f>Inputs!I98*Inputs!I205</f>
        <v>0</v>
      </c>
      <c r="H14" s="76">
        <f>Inputs!J98*Inputs!J205</f>
        <v>0</v>
      </c>
      <c r="I14" s="76">
        <f>Inputs!K98*Inputs!K205</f>
        <v>0</v>
      </c>
      <c r="J14" s="76">
        <f>Inputs!L98*Inputs!L205</f>
        <v>0</v>
      </c>
      <c r="K14" s="43">
        <f t="shared" si="1"/>
        <v>0</v>
      </c>
      <c r="L14" s="43">
        <f t="shared" si="2"/>
        <v>0</v>
      </c>
    </row>
    <row r="15" spans="1:12" ht="12.75" customHeight="1">
      <c r="A15" s="61" t="str">
        <f>"      "&amp;Labels!B74</f>
        <v xml:space="preserve">      Customer 6</v>
      </c>
      <c r="B15" s="76">
        <f>Inputs!D99*Inputs!D206</f>
        <v>0</v>
      </c>
      <c r="C15" s="76">
        <f>Inputs!E99*Inputs!E206</f>
        <v>0</v>
      </c>
      <c r="D15" s="76">
        <f>Inputs!F99*Inputs!F206</f>
        <v>0</v>
      </c>
      <c r="E15" s="76">
        <f>Inputs!G99*Inputs!G206</f>
        <v>0</v>
      </c>
      <c r="F15" s="43">
        <f t="shared" si="0"/>
        <v>0</v>
      </c>
      <c r="G15" s="76">
        <f>Inputs!I99*Inputs!I206</f>
        <v>0</v>
      </c>
      <c r="H15" s="76">
        <f>Inputs!J99*Inputs!J206</f>
        <v>0</v>
      </c>
      <c r="I15" s="76">
        <f>Inputs!K99*Inputs!K206</f>
        <v>0</v>
      </c>
      <c r="J15" s="76">
        <f>Inputs!L99*Inputs!L206</f>
        <v>0</v>
      </c>
      <c r="K15" s="43">
        <f t="shared" si="1"/>
        <v>0</v>
      </c>
      <c r="L15" s="43">
        <f t="shared" si="2"/>
        <v>0</v>
      </c>
    </row>
    <row r="16" spans="1:12" ht="12.75" customHeight="1">
      <c r="A16" s="61" t="str">
        <f>"      "&amp;Labels!B75</f>
        <v xml:space="preserve">      Customer 7</v>
      </c>
      <c r="B16" s="76">
        <f>Inputs!D100*Inputs!D207</f>
        <v>0</v>
      </c>
      <c r="C16" s="76">
        <f>Inputs!E100*Inputs!E207</f>
        <v>0</v>
      </c>
      <c r="D16" s="76">
        <f>Inputs!F100*Inputs!F207</f>
        <v>0</v>
      </c>
      <c r="E16" s="76">
        <f>Inputs!G100*Inputs!G207</f>
        <v>0</v>
      </c>
      <c r="F16" s="43">
        <f t="shared" si="0"/>
        <v>0</v>
      </c>
      <c r="G16" s="76">
        <f>Inputs!I100*Inputs!I207</f>
        <v>0</v>
      </c>
      <c r="H16" s="76">
        <f>Inputs!J100*Inputs!J207</f>
        <v>0</v>
      </c>
      <c r="I16" s="76">
        <f>Inputs!K100*Inputs!K207</f>
        <v>0</v>
      </c>
      <c r="J16" s="76">
        <f>Inputs!L100*Inputs!L207</f>
        <v>0</v>
      </c>
      <c r="K16" s="43">
        <f t="shared" si="1"/>
        <v>0</v>
      </c>
      <c r="L16" s="43">
        <f t="shared" si="2"/>
        <v>0</v>
      </c>
    </row>
    <row r="17" spans="1:12" ht="12.75" customHeight="1">
      <c r="A17" s="61" t="str">
        <f>"      "&amp;Labels!B76</f>
        <v xml:space="preserve">      Customer 8</v>
      </c>
      <c r="B17" s="76">
        <f>Inputs!D101*Inputs!D208</f>
        <v>0</v>
      </c>
      <c r="C17" s="76">
        <f>Inputs!E101*Inputs!E208</f>
        <v>0</v>
      </c>
      <c r="D17" s="76">
        <f>Inputs!F101*Inputs!F208</f>
        <v>0</v>
      </c>
      <c r="E17" s="76">
        <f>Inputs!G101*Inputs!G208</f>
        <v>0</v>
      </c>
      <c r="F17" s="43">
        <f t="shared" si="0"/>
        <v>0</v>
      </c>
      <c r="G17" s="76">
        <f>Inputs!I101*Inputs!I208</f>
        <v>0</v>
      </c>
      <c r="H17" s="76">
        <f>Inputs!J101*Inputs!J208</f>
        <v>0</v>
      </c>
      <c r="I17" s="76">
        <f>Inputs!K101*Inputs!K208</f>
        <v>0</v>
      </c>
      <c r="J17" s="76">
        <f>Inputs!L101*Inputs!L208</f>
        <v>0</v>
      </c>
      <c r="K17" s="43">
        <f t="shared" si="1"/>
        <v>0</v>
      </c>
      <c r="L17" s="43">
        <f t="shared" si="2"/>
        <v>0</v>
      </c>
    </row>
    <row r="18" spans="1:12" ht="12.75" customHeight="1">
      <c r="A18" s="61" t="str">
        <f>"      "&amp;Labels!B77</f>
        <v xml:space="preserve">      Customer 9</v>
      </c>
      <c r="B18" s="76">
        <f>Inputs!D102*Inputs!D209</f>
        <v>0</v>
      </c>
      <c r="C18" s="76">
        <f>Inputs!E102*Inputs!E209</f>
        <v>0</v>
      </c>
      <c r="D18" s="76">
        <f>Inputs!F102*Inputs!F209</f>
        <v>0</v>
      </c>
      <c r="E18" s="76">
        <f>Inputs!G102*Inputs!G209</f>
        <v>0</v>
      </c>
      <c r="F18" s="43">
        <f t="shared" si="0"/>
        <v>0</v>
      </c>
      <c r="G18" s="76">
        <f>Inputs!I102*Inputs!I209</f>
        <v>0</v>
      </c>
      <c r="H18" s="76">
        <f>Inputs!J102*Inputs!J209</f>
        <v>0</v>
      </c>
      <c r="I18" s="76">
        <f>Inputs!K102*Inputs!K209</f>
        <v>0</v>
      </c>
      <c r="J18" s="76">
        <f>Inputs!L102*Inputs!L209</f>
        <v>0</v>
      </c>
      <c r="K18" s="43">
        <f t="shared" si="1"/>
        <v>0</v>
      </c>
      <c r="L18" s="43">
        <f t="shared" si="2"/>
        <v>0</v>
      </c>
    </row>
    <row r="19" spans="1:12" ht="12.75" customHeight="1">
      <c r="A19" s="61" t="str">
        <f>"      "&amp;Labels!B78</f>
        <v xml:space="preserve">      Customer 10</v>
      </c>
      <c r="B19" s="76">
        <f>Inputs!D103*Inputs!D210</f>
        <v>0</v>
      </c>
      <c r="C19" s="76">
        <f>Inputs!E103*Inputs!E210</f>
        <v>0</v>
      </c>
      <c r="D19" s="76">
        <f>Inputs!F103*Inputs!F210</f>
        <v>0</v>
      </c>
      <c r="E19" s="76">
        <f>Inputs!G103*Inputs!G210</f>
        <v>0</v>
      </c>
      <c r="F19" s="43">
        <f t="shared" si="0"/>
        <v>0</v>
      </c>
      <c r="G19" s="76">
        <f>Inputs!I103*Inputs!I210</f>
        <v>0</v>
      </c>
      <c r="H19" s="76">
        <f>Inputs!J103*Inputs!J210</f>
        <v>0</v>
      </c>
      <c r="I19" s="76">
        <f>Inputs!K103*Inputs!K210</f>
        <v>0</v>
      </c>
      <c r="J19" s="76">
        <f>Inputs!L103*Inputs!L210</f>
        <v>0</v>
      </c>
      <c r="K19" s="43">
        <f t="shared" si="1"/>
        <v>0</v>
      </c>
      <c r="L19" s="43">
        <f t="shared" si="2"/>
        <v>0</v>
      </c>
    </row>
    <row r="20" spans="1:12" ht="12.75" customHeight="1">
      <c r="A20" s="55" t="str">
        <f>"      "&amp;Labels!C68</f>
        <v xml:space="preserve">      Total</v>
      </c>
      <c r="B20" s="74">
        <f>SUM(B10:B19)</f>
        <v>0</v>
      </c>
      <c r="C20" s="74">
        <f>SUM(C10:C19)</f>
        <v>0</v>
      </c>
      <c r="D20" s="74">
        <f>SUM(D10:D19)</f>
        <v>0</v>
      </c>
      <c r="E20" s="74">
        <f>SUM(E10:E19)</f>
        <v>0</v>
      </c>
      <c r="F20" s="43">
        <f t="shared" si="0"/>
        <v>0</v>
      </c>
      <c r="G20" s="74">
        <f>SUM(G10:G19)</f>
        <v>0</v>
      </c>
      <c r="H20" s="74">
        <f>SUM(H10:H19)</f>
        <v>0</v>
      </c>
      <c r="I20" s="74">
        <f>SUM(I10:I19)</f>
        <v>0</v>
      </c>
      <c r="J20" s="74">
        <f>SUM(J10:J19)</f>
        <v>0</v>
      </c>
      <c r="K20" s="43">
        <f t="shared" si="1"/>
        <v>0</v>
      </c>
      <c r="L20" s="43">
        <f t="shared" si="2"/>
        <v>0</v>
      </c>
    </row>
    <row r="21" spans="1:12" ht="12.75" customHeight="1">
      <c r="A21" s="55" t="str">
        <f>"   "&amp;Labels!B96</f>
        <v xml:space="preserve">   Product 2</v>
      </c>
      <c r="B21" s="74"/>
      <c r="C21" s="74"/>
      <c r="D21" s="74"/>
      <c r="E21" s="74"/>
      <c r="F21" s="43"/>
      <c r="G21" s="74"/>
      <c r="H21" s="74"/>
      <c r="I21" s="74"/>
      <c r="J21" s="74"/>
      <c r="K21" s="43"/>
      <c r="L21" s="43"/>
    </row>
    <row r="22" spans="1:12" ht="12.75" customHeight="1">
      <c r="A22" s="61" t="str">
        <f>"      "&amp;Labels!B69</f>
        <v xml:space="preserve">      Customer 1</v>
      </c>
      <c r="B22" s="76">
        <f>Inputs!D104*Inputs!D211</f>
        <v>0</v>
      </c>
      <c r="C22" s="76">
        <f>Inputs!E104*Inputs!E211</f>
        <v>0</v>
      </c>
      <c r="D22" s="76">
        <f>Inputs!F104*Inputs!F211</f>
        <v>0</v>
      </c>
      <c r="E22" s="76">
        <f>Inputs!G104*Inputs!G211</f>
        <v>0</v>
      </c>
      <c r="F22" s="43">
        <f t="shared" ref="F22:F32" si="3">SUM(B22:E22)</f>
        <v>0</v>
      </c>
      <c r="G22" s="76">
        <f>Inputs!I104*Inputs!I211</f>
        <v>0</v>
      </c>
      <c r="H22" s="76">
        <f>Inputs!J104*Inputs!J211</f>
        <v>0</v>
      </c>
      <c r="I22" s="76">
        <f>Inputs!K104*Inputs!K211</f>
        <v>0</v>
      </c>
      <c r="J22" s="76">
        <f>Inputs!L104*Inputs!L211</f>
        <v>0</v>
      </c>
      <c r="K22" s="43">
        <f t="shared" ref="K22:K32" si="4">SUM(G22:J22)</f>
        <v>0</v>
      </c>
      <c r="L22" s="43">
        <f t="shared" ref="L22:L32" si="5">SUM(B22:E22,G22:J22)</f>
        <v>0</v>
      </c>
    </row>
    <row r="23" spans="1:12" ht="12.75" customHeight="1">
      <c r="A23" s="61" t="str">
        <f>"      "&amp;Labels!B70</f>
        <v xml:space="preserve">      Customer 2</v>
      </c>
      <c r="B23" s="76">
        <f>Inputs!D105*Inputs!D212</f>
        <v>0</v>
      </c>
      <c r="C23" s="76">
        <f>Inputs!E105*Inputs!E212</f>
        <v>0</v>
      </c>
      <c r="D23" s="76">
        <f>Inputs!F105*Inputs!F212</f>
        <v>0</v>
      </c>
      <c r="E23" s="76">
        <f>Inputs!G105*Inputs!G212</f>
        <v>0</v>
      </c>
      <c r="F23" s="43">
        <f t="shared" si="3"/>
        <v>0</v>
      </c>
      <c r="G23" s="76">
        <f>Inputs!I105*Inputs!I212</f>
        <v>0</v>
      </c>
      <c r="H23" s="76">
        <f>Inputs!J105*Inputs!J212</f>
        <v>0</v>
      </c>
      <c r="I23" s="76">
        <f>Inputs!K105*Inputs!K212</f>
        <v>0</v>
      </c>
      <c r="J23" s="76">
        <f>Inputs!L105*Inputs!L212</f>
        <v>0</v>
      </c>
      <c r="K23" s="43">
        <f t="shared" si="4"/>
        <v>0</v>
      </c>
      <c r="L23" s="43">
        <f t="shared" si="5"/>
        <v>0</v>
      </c>
    </row>
    <row r="24" spans="1:12" ht="12.75" customHeight="1">
      <c r="A24" s="61" t="str">
        <f>"      "&amp;Labels!B71</f>
        <v xml:space="preserve">      Customer 3</v>
      </c>
      <c r="B24" s="76">
        <f>Inputs!D106*Inputs!D213</f>
        <v>0</v>
      </c>
      <c r="C24" s="76">
        <f>Inputs!E106*Inputs!E213</f>
        <v>0</v>
      </c>
      <c r="D24" s="76">
        <f>Inputs!F106*Inputs!F213</f>
        <v>0</v>
      </c>
      <c r="E24" s="76">
        <f>Inputs!G106*Inputs!G213</f>
        <v>0</v>
      </c>
      <c r="F24" s="43">
        <f t="shared" si="3"/>
        <v>0</v>
      </c>
      <c r="G24" s="76">
        <f>Inputs!I106*Inputs!I213</f>
        <v>0</v>
      </c>
      <c r="H24" s="76">
        <f>Inputs!J106*Inputs!J213</f>
        <v>0</v>
      </c>
      <c r="I24" s="76">
        <f>Inputs!K106*Inputs!K213</f>
        <v>0</v>
      </c>
      <c r="J24" s="76">
        <f>Inputs!L106*Inputs!L213</f>
        <v>0</v>
      </c>
      <c r="K24" s="43">
        <f t="shared" si="4"/>
        <v>0</v>
      </c>
      <c r="L24" s="43">
        <f t="shared" si="5"/>
        <v>0</v>
      </c>
    </row>
    <row r="25" spans="1:12" ht="12.75" customHeight="1">
      <c r="A25" s="61" t="str">
        <f>"      "&amp;Labels!B72</f>
        <v xml:space="preserve">      Customer 4</v>
      </c>
      <c r="B25" s="76">
        <f>Inputs!D107*Inputs!D214</f>
        <v>0</v>
      </c>
      <c r="C25" s="76">
        <f>Inputs!E107*Inputs!E214</f>
        <v>0</v>
      </c>
      <c r="D25" s="76">
        <f>Inputs!F107*Inputs!F214</f>
        <v>0</v>
      </c>
      <c r="E25" s="76">
        <f>Inputs!G107*Inputs!G214</f>
        <v>0</v>
      </c>
      <c r="F25" s="43">
        <f t="shared" si="3"/>
        <v>0</v>
      </c>
      <c r="G25" s="76">
        <f>Inputs!I107*Inputs!I214</f>
        <v>0</v>
      </c>
      <c r="H25" s="76">
        <f>Inputs!J107*Inputs!J214</f>
        <v>0</v>
      </c>
      <c r="I25" s="76">
        <f>Inputs!K107*Inputs!K214</f>
        <v>0</v>
      </c>
      <c r="J25" s="76">
        <f>Inputs!L107*Inputs!L214</f>
        <v>0</v>
      </c>
      <c r="K25" s="43">
        <f t="shared" si="4"/>
        <v>0</v>
      </c>
      <c r="L25" s="43">
        <f t="shared" si="5"/>
        <v>0</v>
      </c>
    </row>
    <row r="26" spans="1:12" ht="12.75" customHeight="1">
      <c r="A26" s="61" t="str">
        <f>"      "&amp;Labels!B73</f>
        <v xml:space="preserve">      Customer 5</v>
      </c>
      <c r="B26" s="76">
        <f>Inputs!D108*Inputs!D215</f>
        <v>0</v>
      </c>
      <c r="C26" s="76">
        <f>Inputs!E108*Inputs!E215</f>
        <v>0</v>
      </c>
      <c r="D26" s="76">
        <f>Inputs!F108*Inputs!F215</f>
        <v>0</v>
      </c>
      <c r="E26" s="76">
        <f>Inputs!G108*Inputs!G215</f>
        <v>0</v>
      </c>
      <c r="F26" s="43">
        <f t="shared" si="3"/>
        <v>0</v>
      </c>
      <c r="G26" s="76">
        <f>Inputs!I108*Inputs!I215</f>
        <v>0</v>
      </c>
      <c r="H26" s="76">
        <f>Inputs!J108*Inputs!J215</f>
        <v>0</v>
      </c>
      <c r="I26" s="76">
        <f>Inputs!K108*Inputs!K215</f>
        <v>0</v>
      </c>
      <c r="J26" s="76">
        <f>Inputs!L108*Inputs!L215</f>
        <v>0</v>
      </c>
      <c r="K26" s="43">
        <f t="shared" si="4"/>
        <v>0</v>
      </c>
      <c r="L26" s="43">
        <f t="shared" si="5"/>
        <v>0</v>
      </c>
    </row>
    <row r="27" spans="1:12" ht="12.75" customHeight="1">
      <c r="A27" s="61" t="str">
        <f>"      "&amp;Labels!B74</f>
        <v xml:space="preserve">      Customer 6</v>
      </c>
      <c r="B27" s="76">
        <f>Inputs!D109*Inputs!D216</f>
        <v>0</v>
      </c>
      <c r="C27" s="76">
        <f>Inputs!E109*Inputs!E216</f>
        <v>0</v>
      </c>
      <c r="D27" s="76">
        <f>Inputs!F109*Inputs!F216</f>
        <v>0</v>
      </c>
      <c r="E27" s="76">
        <f>Inputs!G109*Inputs!G216</f>
        <v>0</v>
      </c>
      <c r="F27" s="43">
        <f t="shared" si="3"/>
        <v>0</v>
      </c>
      <c r="G27" s="76">
        <f>Inputs!I109*Inputs!I216</f>
        <v>0</v>
      </c>
      <c r="H27" s="76">
        <f>Inputs!J109*Inputs!J216</f>
        <v>0</v>
      </c>
      <c r="I27" s="76">
        <f>Inputs!K109*Inputs!K216</f>
        <v>0</v>
      </c>
      <c r="J27" s="76">
        <f>Inputs!L109*Inputs!L216</f>
        <v>0</v>
      </c>
      <c r="K27" s="43">
        <f t="shared" si="4"/>
        <v>0</v>
      </c>
      <c r="L27" s="43">
        <f t="shared" si="5"/>
        <v>0</v>
      </c>
    </row>
    <row r="28" spans="1:12" ht="12.75" customHeight="1">
      <c r="A28" s="61" t="str">
        <f>"      "&amp;Labels!B75</f>
        <v xml:space="preserve">      Customer 7</v>
      </c>
      <c r="B28" s="76">
        <f>Inputs!D110*Inputs!D217</f>
        <v>0</v>
      </c>
      <c r="C28" s="76">
        <f>Inputs!E110*Inputs!E217</f>
        <v>0</v>
      </c>
      <c r="D28" s="76">
        <f>Inputs!F110*Inputs!F217</f>
        <v>0</v>
      </c>
      <c r="E28" s="76">
        <f>Inputs!G110*Inputs!G217</f>
        <v>0</v>
      </c>
      <c r="F28" s="43">
        <f t="shared" si="3"/>
        <v>0</v>
      </c>
      <c r="G28" s="76">
        <f>Inputs!I110*Inputs!I217</f>
        <v>0</v>
      </c>
      <c r="H28" s="76">
        <f>Inputs!J110*Inputs!J217</f>
        <v>0</v>
      </c>
      <c r="I28" s="76">
        <f>Inputs!K110*Inputs!K217</f>
        <v>0</v>
      </c>
      <c r="J28" s="76">
        <f>Inputs!L110*Inputs!L217</f>
        <v>0</v>
      </c>
      <c r="K28" s="43">
        <f t="shared" si="4"/>
        <v>0</v>
      </c>
      <c r="L28" s="43">
        <f t="shared" si="5"/>
        <v>0</v>
      </c>
    </row>
    <row r="29" spans="1:12" ht="12.75" customHeight="1">
      <c r="A29" s="61" t="str">
        <f>"      "&amp;Labels!B76</f>
        <v xml:space="preserve">      Customer 8</v>
      </c>
      <c r="B29" s="76">
        <f>Inputs!D111*Inputs!D218</f>
        <v>0</v>
      </c>
      <c r="C29" s="76">
        <f>Inputs!E111*Inputs!E218</f>
        <v>0</v>
      </c>
      <c r="D29" s="76">
        <f>Inputs!F111*Inputs!F218</f>
        <v>0</v>
      </c>
      <c r="E29" s="76">
        <f>Inputs!G111*Inputs!G218</f>
        <v>0</v>
      </c>
      <c r="F29" s="43">
        <f t="shared" si="3"/>
        <v>0</v>
      </c>
      <c r="G29" s="76">
        <f>Inputs!I111*Inputs!I218</f>
        <v>0</v>
      </c>
      <c r="H29" s="76">
        <f>Inputs!J111*Inputs!J218</f>
        <v>0</v>
      </c>
      <c r="I29" s="76">
        <f>Inputs!K111*Inputs!K218</f>
        <v>0</v>
      </c>
      <c r="J29" s="76">
        <f>Inputs!L111*Inputs!L218</f>
        <v>0</v>
      </c>
      <c r="K29" s="43">
        <f t="shared" si="4"/>
        <v>0</v>
      </c>
      <c r="L29" s="43">
        <f t="shared" si="5"/>
        <v>0</v>
      </c>
    </row>
    <row r="30" spans="1:12" ht="12.75" customHeight="1">
      <c r="A30" s="61" t="str">
        <f>"      "&amp;Labels!B77</f>
        <v xml:space="preserve">      Customer 9</v>
      </c>
      <c r="B30" s="76">
        <f>Inputs!D112*Inputs!D219</f>
        <v>0</v>
      </c>
      <c r="C30" s="76">
        <f>Inputs!E112*Inputs!E219</f>
        <v>0</v>
      </c>
      <c r="D30" s="76">
        <f>Inputs!F112*Inputs!F219</f>
        <v>0</v>
      </c>
      <c r="E30" s="76">
        <f>Inputs!G112*Inputs!G219</f>
        <v>0</v>
      </c>
      <c r="F30" s="43">
        <f t="shared" si="3"/>
        <v>0</v>
      </c>
      <c r="G30" s="76">
        <f>Inputs!I112*Inputs!I219</f>
        <v>0</v>
      </c>
      <c r="H30" s="76">
        <f>Inputs!J112*Inputs!J219</f>
        <v>0</v>
      </c>
      <c r="I30" s="76">
        <f>Inputs!K112*Inputs!K219</f>
        <v>0</v>
      </c>
      <c r="J30" s="76">
        <f>Inputs!L112*Inputs!L219</f>
        <v>0</v>
      </c>
      <c r="K30" s="43">
        <f t="shared" si="4"/>
        <v>0</v>
      </c>
      <c r="L30" s="43">
        <f t="shared" si="5"/>
        <v>0</v>
      </c>
    </row>
    <row r="31" spans="1:12" ht="12.75" customHeight="1">
      <c r="A31" s="61" t="str">
        <f>"      "&amp;Labels!B78</f>
        <v xml:space="preserve">      Customer 10</v>
      </c>
      <c r="B31" s="76">
        <f>Inputs!D113*Inputs!D220</f>
        <v>0</v>
      </c>
      <c r="C31" s="76">
        <f>Inputs!E113*Inputs!E220</f>
        <v>0</v>
      </c>
      <c r="D31" s="76">
        <f>Inputs!F113*Inputs!F220</f>
        <v>0</v>
      </c>
      <c r="E31" s="76">
        <f>Inputs!G113*Inputs!G220</f>
        <v>0</v>
      </c>
      <c r="F31" s="43">
        <f t="shared" si="3"/>
        <v>0</v>
      </c>
      <c r="G31" s="76">
        <f>Inputs!I113*Inputs!I220</f>
        <v>0</v>
      </c>
      <c r="H31" s="76">
        <f>Inputs!J113*Inputs!J220</f>
        <v>0</v>
      </c>
      <c r="I31" s="76">
        <f>Inputs!K113*Inputs!K220</f>
        <v>0</v>
      </c>
      <c r="J31" s="76">
        <f>Inputs!L113*Inputs!L220</f>
        <v>0</v>
      </c>
      <c r="K31" s="43">
        <f t="shared" si="4"/>
        <v>0</v>
      </c>
      <c r="L31" s="43">
        <f t="shared" si="5"/>
        <v>0</v>
      </c>
    </row>
    <row r="32" spans="1:12" ht="12.75" customHeight="1">
      <c r="A32" s="55" t="str">
        <f>"      "&amp;Labels!C68</f>
        <v xml:space="preserve">      Total</v>
      </c>
      <c r="B32" s="74">
        <f>SUM(B22:B31)</f>
        <v>0</v>
      </c>
      <c r="C32" s="74">
        <f>SUM(C22:C31)</f>
        <v>0</v>
      </c>
      <c r="D32" s="74">
        <f>SUM(D22:D31)</f>
        <v>0</v>
      </c>
      <c r="E32" s="74">
        <f>SUM(E22:E31)</f>
        <v>0</v>
      </c>
      <c r="F32" s="43">
        <f t="shared" si="3"/>
        <v>0</v>
      </c>
      <c r="G32" s="74">
        <f>SUM(G22:G31)</f>
        <v>0</v>
      </c>
      <c r="H32" s="74">
        <f>SUM(H22:H31)</f>
        <v>0</v>
      </c>
      <c r="I32" s="74">
        <f>SUM(I22:I31)</f>
        <v>0</v>
      </c>
      <c r="J32" s="74">
        <f>SUM(J22:J31)</f>
        <v>0</v>
      </c>
      <c r="K32" s="43">
        <f t="shared" si="4"/>
        <v>0</v>
      </c>
      <c r="L32" s="43">
        <f t="shared" si="5"/>
        <v>0</v>
      </c>
    </row>
    <row r="33" spans="1:12" ht="12.75" customHeight="1">
      <c r="A33" s="55" t="str">
        <f>"   "&amp;Labels!B97</f>
        <v xml:space="preserve">   Product 3</v>
      </c>
      <c r="B33" s="74"/>
      <c r="C33" s="74"/>
      <c r="D33" s="74"/>
      <c r="E33" s="74"/>
      <c r="F33" s="43"/>
      <c r="G33" s="74"/>
      <c r="H33" s="74"/>
      <c r="I33" s="74"/>
      <c r="J33" s="74"/>
      <c r="K33" s="43"/>
      <c r="L33" s="43"/>
    </row>
    <row r="34" spans="1:12" ht="12.75" customHeight="1">
      <c r="A34" s="61" t="str">
        <f>"      "&amp;Labels!B69</f>
        <v xml:space="preserve">      Customer 1</v>
      </c>
      <c r="B34" s="76">
        <f>Inputs!D114*Inputs!D221</f>
        <v>0</v>
      </c>
      <c r="C34" s="76">
        <f>Inputs!E114*Inputs!E221</f>
        <v>0</v>
      </c>
      <c r="D34" s="76">
        <f>Inputs!F114*Inputs!F221</f>
        <v>0</v>
      </c>
      <c r="E34" s="76">
        <f>Inputs!G114*Inputs!G221</f>
        <v>0</v>
      </c>
      <c r="F34" s="43">
        <f t="shared" ref="F34:F44" si="6">SUM(B34:E34)</f>
        <v>0</v>
      </c>
      <c r="G34" s="76">
        <f>Inputs!I114*Inputs!I221</f>
        <v>0</v>
      </c>
      <c r="H34" s="76">
        <f>Inputs!J114*Inputs!J221</f>
        <v>0</v>
      </c>
      <c r="I34" s="76">
        <f>Inputs!K114*Inputs!K221</f>
        <v>0</v>
      </c>
      <c r="J34" s="76">
        <f>Inputs!L114*Inputs!L221</f>
        <v>0</v>
      </c>
      <c r="K34" s="43">
        <f t="shared" ref="K34:K44" si="7">SUM(G34:J34)</f>
        <v>0</v>
      </c>
      <c r="L34" s="43">
        <f t="shared" ref="L34:L44" si="8">SUM(B34:E34,G34:J34)</f>
        <v>0</v>
      </c>
    </row>
    <row r="35" spans="1:12" ht="12.75" customHeight="1">
      <c r="A35" s="61" t="str">
        <f>"      "&amp;Labels!B70</f>
        <v xml:space="preserve">      Customer 2</v>
      </c>
      <c r="B35" s="76">
        <f>Inputs!D115*Inputs!D222</f>
        <v>0</v>
      </c>
      <c r="C35" s="76">
        <f>Inputs!E115*Inputs!E222</f>
        <v>0</v>
      </c>
      <c r="D35" s="76">
        <f>Inputs!F115*Inputs!F222</f>
        <v>0</v>
      </c>
      <c r="E35" s="76">
        <f>Inputs!G115*Inputs!G222</f>
        <v>0</v>
      </c>
      <c r="F35" s="43">
        <f t="shared" si="6"/>
        <v>0</v>
      </c>
      <c r="G35" s="76">
        <f>Inputs!I115*Inputs!I222</f>
        <v>0</v>
      </c>
      <c r="H35" s="76">
        <f>Inputs!J115*Inputs!J222</f>
        <v>0</v>
      </c>
      <c r="I35" s="76">
        <f>Inputs!K115*Inputs!K222</f>
        <v>0</v>
      </c>
      <c r="J35" s="76">
        <f>Inputs!L115*Inputs!L222</f>
        <v>0</v>
      </c>
      <c r="K35" s="43">
        <f t="shared" si="7"/>
        <v>0</v>
      </c>
      <c r="L35" s="43">
        <f t="shared" si="8"/>
        <v>0</v>
      </c>
    </row>
    <row r="36" spans="1:12" ht="12.75" customHeight="1">
      <c r="A36" s="61" t="str">
        <f>"      "&amp;Labels!B71</f>
        <v xml:space="preserve">      Customer 3</v>
      </c>
      <c r="B36" s="76">
        <f>Inputs!D116*Inputs!D223</f>
        <v>0</v>
      </c>
      <c r="C36" s="76">
        <f>Inputs!E116*Inputs!E223</f>
        <v>0</v>
      </c>
      <c r="D36" s="76">
        <f>Inputs!F116*Inputs!F223</f>
        <v>0</v>
      </c>
      <c r="E36" s="76">
        <f>Inputs!G116*Inputs!G223</f>
        <v>0</v>
      </c>
      <c r="F36" s="43">
        <f t="shared" si="6"/>
        <v>0</v>
      </c>
      <c r="G36" s="76">
        <f>Inputs!I116*Inputs!I223</f>
        <v>0</v>
      </c>
      <c r="H36" s="76">
        <f>Inputs!J116*Inputs!J223</f>
        <v>0</v>
      </c>
      <c r="I36" s="76">
        <f>Inputs!K116*Inputs!K223</f>
        <v>0</v>
      </c>
      <c r="J36" s="76">
        <f>Inputs!L116*Inputs!L223</f>
        <v>0</v>
      </c>
      <c r="K36" s="43">
        <f t="shared" si="7"/>
        <v>0</v>
      </c>
      <c r="L36" s="43">
        <f t="shared" si="8"/>
        <v>0</v>
      </c>
    </row>
    <row r="37" spans="1:12" ht="12.75" customHeight="1">
      <c r="A37" s="61" t="str">
        <f>"      "&amp;Labels!B72</f>
        <v xml:space="preserve">      Customer 4</v>
      </c>
      <c r="B37" s="76">
        <f>Inputs!D117*Inputs!D224</f>
        <v>0</v>
      </c>
      <c r="C37" s="76">
        <f>Inputs!E117*Inputs!E224</f>
        <v>0</v>
      </c>
      <c r="D37" s="76">
        <f>Inputs!F117*Inputs!F224</f>
        <v>0</v>
      </c>
      <c r="E37" s="76">
        <f>Inputs!G117*Inputs!G224</f>
        <v>0</v>
      </c>
      <c r="F37" s="43">
        <f t="shared" si="6"/>
        <v>0</v>
      </c>
      <c r="G37" s="76">
        <f>Inputs!I117*Inputs!I224</f>
        <v>0</v>
      </c>
      <c r="H37" s="76">
        <f>Inputs!J117*Inputs!J224</f>
        <v>0</v>
      </c>
      <c r="I37" s="76">
        <f>Inputs!K117*Inputs!K224</f>
        <v>0</v>
      </c>
      <c r="J37" s="76">
        <f>Inputs!L117*Inputs!L224</f>
        <v>0</v>
      </c>
      <c r="K37" s="43">
        <f t="shared" si="7"/>
        <v>0</v>
      </c>
      <c r="L37" s="43">
        <f t="shared" si="8"/>
        <v>0</v>
      </c>
    </row>
    <row r="38" spans="1:12" ht="12.75" customHeight="1">
      <c r="A38" s="61" t="str">
        <f>"      "&amp;Labels!B73</f>
        <v xml:space="preserve">      Customer 5</v>
      </c>
      <c r="B38" s="76">
        <f>Inputs!D118*Inputs!D225</f>
        <v>0</v>
      </c>
      <c r="C38" s="76">
        <f>Inputs!E118*Inputs!E225</f>
        <v>0</v>
      </c>
      <c r="D38" s="76">
        <f>Inputs!F118*Inputs!F225</f>
        <v>0</v>
      </c>
      <c r="E38" s="76">
        <f>Inputs!G118*Inputs!G225</f>
        <v>0</v>
      </c>
      <c r="F38" s="43">
        <f t="shared" si="6"/>
        <v>0</v>
      </c>
      <c r="G38" s="76">
        <f>Inputs!I118*Inputs!I225</f>
        <v>0</v>
      </c>
      <c r="H38" s="76">
        <f>Inputs!J118*Inputs!J225</f>
        <v>0</v>
      </c>
      <c r="I38" s="76">
        <f>Inputs!K118*Inputs!K225</f>
        <v>0</v>
      </c>
      <c r="J38" s="76">
        <f>Inputs!L118*Inputs!L225</f>
        <v>0</v>
      </c>
      <c r="K38" s="43">
        <f t="shared" si="7"/>
        <v>0</v>
      </c>
      <c r="L38" s="43">
        <f t="shared" si="8"/>
        <v>0</v>
      </c>
    </row>
    <row r="39" spans="1:12" ht="12.75" customHeight="1">
      <c r="A39" s="61" t="str">
        <f>"      "&amp;Labels!B74</f>
        <v xml:space="preserve">      Customer 6</v>
      </c>
      <c r="B39" s="76">
        <f>Inputs!D119*Inputs!D226</f>
        <v>0</v>
      </c>
      <c r="C39" s="76">
        <f>Inputs!E119*Inputs!E226</f>
        <v>0</v>
      </c>
      <c r="D39" s="76">
        <f>Inputs!F119*Inputs!F226</f>
        <v>0</v>
      </c>
      <c r="E39" s="76">
        <f>Inputs!G119*Inputs!G226</f>
        <v>0</v>
      </c>
      <c r="F39" s="43">
        <f t="shared" si="6"/>
        <v>0</v>
      </c>
      <c r="G39" s="76">
        <f>Inputs!I119*Inputs!I226</f>
        <v>0</v>
      </c>
      <c r="H39" s="76">
        <f>Inputs!J119*Inputs!J226</f>
        <v>0</v>
      </c>
      <c r="I39" s="76">
        <f>Inputs!K119*Inputs!K226</f>
        <v>0</v>
      </c>
      <c r="J39" s="76">
        <f>Inputs!L119*Inputs!L226</f>
        <v>0</v>
      </c>
      <c r="K39" s="43">
        <f t="shared" si="7"/>
        <v>0</v>
      </c>
      <c r="L39" s="43">
        <f t="shared" si="8"/>
        <v>0</v>
      </c>
    </row>
    <row r="40" spans="1:12" ht="12.75" customHeight="1">
      <c r="A40" s="61" t="str">
        <f>"      "&amp;Labels!B75</f>
        <v xml:space="preserve">      Customer 7</v>
      </c>
      <c r="B40" s="76">
        <f>Inputs!D120*Inputs!D227</f>
        <v>0</v>
      </c>
      <c r="C40" s="76">
        <f>Inputs!E120*Inputs!E227</f>
        <v>0</v>
      </c>
      <c r="D40" s="76">
        <f>Inputs!F120*Inputs!F227</f>
        <v>0</v>
      </c>
      <c r="E40" s="76">
        <f>Inputs!G120*Inputs!G227</f>
        <v>0</v>
      </c>
      <c r="F40" s="43">
        <f t="shared" si="6"/>
        <v>0</v>
      </c>
      <c r="G40" s="76">
        <f>Inputs!I120*Inputs!I227</f>
        <v>0</v>
      </c>
      <c r="H40" s="76">
        <f>Inputs!J120*Inputs!J227</f>
        <v>0</v>
      </c>
      <c r="I40" s="76">
        <f>Inputs!K120*Inputs!K227</f>
        <v>0</v>
      </c>
      <c r="J40" s="76">
        <f>Inputs!L120*Inputs!L227</f>
        <v>0</v>
      </c>
      <c r="K40" s="43">
        <f t="shared" si="7"/>
        <v>0</v>
      </c>
      <c r="L40" s="43">
        <f t="shared" si="8"/>
        <v>0</v>
      </c>
    </row>
    <row r="41" spans="1:12" ht="12.75" customHeight="1">
      <c r="A41" s="61" t="str">
        <f>"      "&amp;Labels!B76</f>
        <v xml:space="preserve">      Customer 8</v>
      </c>
      <c r="B41" s="76">
        <f>Inputs!D121*Inputs!D228</f>
        <v>0</v>
      </c>
      <c r="C41" s="76">
        <f>Inputs!E121*Inputs!E228</f>
        <v>0</v>
      </c>
      <c r="D41" s="76">
        <f>Inputs!F121*Inputs!F228</f>
        <v>0</v>
      </c>
      <c r="E41" s="76">
        <f>Inputs!G121*Inputs!G228</f>
        <v>0</v>
      </c>
      <c r="F41" s="43">
        <f t="shared" si="6"/>
        <v>0</v>
      </c>
      <c r="G41" s="76">
        <f>Inputs!I121*Inputs!I228</f>
        <v>0</v>
      </c>
      <c r="H41" s="76">
        <f>Inputs!J121*Inputs!J228</f>
        <v>0</v>
      </c>
      <c r="I41" s="76">
        <f>Inputs!K121*Inputs!K228</f>
        <v>0</v>
      </c>
      <c r="J41" s="76">
        <f>Inputs!L121*Inputs!L228</f>
        <v>0</v>
      </c>
      <c r="K41" s="43">
        <f t="shared" si="7"/>
        <v>0</v>
      </c>
      <c r="L41" s="43">
        <f t="shared" si="8"/>
        <v>0</v>
      </c>
    </row>
    <row r="42" spans="1:12" ht="12.75" customHeight="1">
      <c r="A42" s="61" t="str">
        <f>"      "&amp;Labels!B77</f>
        <v xml:space="preserve">      Customer 9</v>
      </c>
      <c r="B42" s="76">
        <f>Inputs!D122*Inputs!D229</f>
        <v>0</v>
      </c>
      <c r="C42" s="76">
        <f>Inputs!E122*Inputs!E229</f>
        <v>0</v>
      </c>
      <c r="D42" s="76">
        <f>Inputs!F122*Inputs!F229</f>
        <v>0</v>
      </c>
      <c r="E42" s="76">
        <f>Inputs!G122*Inputs!G229</f>
        <v>0</v>
      </c>
      <c r="F42" s="43">
        <f t="shared" si="6"/>
        <v>0</v>
      </c>
      <c r="G42" s="76">
        <f>Inputs!I122*Inputs!I229</f>
        <v>0</v>
      </c>
      <c r="H42" s="76">
        <f>Inputs!J122*Inputs!J229</f>
        <v>0</v>
      </c>
      <c r="I42" s="76">
        <f>Inputs!K122*Inputs!K229</f>
        <v>0</v>
      </c>
      <c r="J42" s="76">
        <f>Inputs!L122*Inputs!L229</f>
        <v>0</v>
      </c>
      <c r="K42" s="43">
        <f t="shared" si="7"/>
        <v>0</v>
      </c>
      <c r="L42" s="43">
        <f t="shared" si="8"/>
        <v>0</v>
      </c>
    </row>
    <row r="43" spans="1:12" ht="12.75" customHeight="1">
      <c r="A43" s="61" t="str">
        <f>"      "&amp;Labels!B78</f>
        <v xml:space="preserve">      Customer 10</v>
      </c>
      <c r="B43" s="76">
        <f>Inputs!D123*Inputs!D230</f>
        <v>0</v>
      </c>
      <c r="C43" s="76">
        <f>Inputs!E123*Inputs!E230</f>
        <v>0</v>
      </c>
      <c r="D43" s="76">
        <f>Inputs!F123*Inputs!F230</f>
        <v>0</v>
      </c>
      <c r="E43" s="76">
        <f>Inputs!G123*Inputs!G230</f>
        <v>0</v>
      </c>
      <c r="F43" s="43">
        <f t="shared" si="6"/>
        <v>0</v>
      </c>
      <c r="G43" s="76">
        <f>Inputs!I123*Inputs!I230</f>
        <v>0</v>
      </c>
      <c r="H43" s="76">
        <f>Inputs!J123*Inputs!J230</f>
        <v>0</v>
      </c>
      <c r="I43" s="76">
        <f>Inputs!K123*Inputs!K230</f>
        <v>0</v>
      </c>
      <c r="J43" s="76">
        <f>Inputs!L123*Inputs!L230</f>
        <v>0</v>
      </c>
      <c r="K43" s="43">
        <f t="shared" si="7"/>
        <v>0</v>
      </c>
      <c r="L43" s="43">
        <f t="shared" si="8"/>
        <v>0</v>
      </c>
    </row>
    <row r="44" spans="1:12" ht="12.75" customHeight="1">
      <c r="A44" s="55" t="str">
        <f>"      "&amp;Labels!C68</f>
        <v xml:space="preserve">      Total</v>
      </c>
      <c r="B44" s="74">
        <f>SUM(B34:B43)</f>
        <v>0</v>
      </c>
      <c r="C44" s="74">
        <f>SUM(C34:C43)</f>
        <v>0</v>
      </c>
      <c r="D44" s="74">
        <f>SUM(D34:D43)</f>
        <v>0</v>
      </c>
      <c r="E44" s="74">
        <f>SUM(E34:E43)</f>
        <v>0</v>
      </c>
      <c r="F44" s="43">
        <f t="shared" si="6"/>
        <v>0</v>
      </c>
      <c r="G44" s="74">
        <f>SUM(G34:G43)</f>
        <v>0</v>
      </c>
      <c r="H44" s="74">
        <f>SUM(H34:H43)</f>
        <v>0</v>
      </c>
      <c r="I44" s="74">
        <f>SUM(I34:I43)</f>
        <v>0</v>
      </c>
      <c r="J44" s="74">
        <f>SUM(J34:J43)</f>
        <v>0</v>
      </c>
      <c r="K44" s="43">
        <f t="shared" si="7"/>
        <v>0</v>
      </c>
      <c r="L44" s="43">
        <f t="shared" si="8"/>
        <v>0</v>
      </c>
    </row>
    <row r="45" spans="1:12" ht="12.75" customHeight="1">
      <c r="A45" s="55" t="str">
        <f>"   "&amp;Labels!B98</f>
        <v xml:space="preserve">   Product 4</v>
      </c>
      <c r="B45" s="74"/>
      <c r="C45" s="74"/>
      <c r="D45" s="74"/>
      <c r="E45" s="74"/>
      <c r="F45" s="43"/>
      <c r="G45" s="74"/>
      <c r="H45" s="74"/>
      <c r="I45" s="74"/>
      <c r="J45" s="74"/>
      <c r="K45" s="43"/>
      <c r="L45" s="43"/>
    </row>
    <row r="46" spans="1:12" ht="12.75" customHeight="1">
      <c r="A46" s="61" t="str">
        <f>"      "&amp;Labels!B69</f>
        <v xml:space="preserve">      Customer 1</v>
      </c>
      <c r="B46" s="76">
        <f>Inputs!D124*Inputs!D231</f>
        <v>0</v>
      </c>
      <c r="C46" s="76">
        <f>Inputs!E124*Inputs!E231</f>
        <v>0</v>
      </c>
      <c r="D46" s="76">
        <f>Inputs!F124*Inputs!F231</f>
        <v>0</v>
      </c>
      <c r="E46" s="76">
        <f>Inputs!G124*Inputs!G231</f>
        <v>0</v>
      </c>
      <c r="F46" s="43">
        <f t="shared" ref="F46:F56" si="9">SUM(B46:E46)</f>
        <v>0</v>
      </c>
      <c r="G46" s="76">
        <f>Inputs!I124*Inputs!I231</f>
        <v>0</v>
      </c>
      <c r="H46" s="76">
        <f>Inputs!J124*Inputs!J231</f>
        <v>0</v>
      </c>
      <c r="I46" s="76">
        <f>Inputs!K124*Inputs!K231</f>
        <v>0</v>
      </c>
      <c r="J46" s="76">
        <f>Inputs!L124*Inputs!L231</f>
        <v>0</v>
      </c>
      <c r="K46" s="43">
        <f t="shared" ref="K46:K56" si="10">SUM(G46:J46)</f>
        <v>0</v>
      </c>
      <c r="L46" s="43">
        <f t="shared" ref="L46:L56" si="11">SUM(B46:E46,G46:J46)</f>
        <v>0</v>
      </c>
    </row>
    <row r="47" spans="1:12" ht="12.75" customHeight="1">
      <c r="A47" s="61" t="str">
        <f>"      "&amp;Labels!B70</f>
        <v xml:space="preserve">      Customer 2</v>
      </c>
      <c r="B47" s="76">
        <f>Inputs!D125*Inputs!D232</f>
        <v>0</v>
      </c>
      <c r="C47" s="76">
        <f>Inputs!E125*Inputs!E232</f>
        <v>0</v>
      </c>
      <c r="D47" s="76">
        <f>Inputs!F125*Inputs!F232</f>
        <v>0</v>
      </c>
      <c r="E47" s="76">
        <f>Inputs!G125*Inputs!G232</f>
        <v>0</v>
      </c>
      <c r="F47" s="43">
        <f t="shared" si="9"/>
        <v>0</v>
      </c>
      <c r="G47" s="76">
        <f>Inputs!I125*Inputs!I232</f>
        <v>0</v>
      </c>
      <c r="H47" s="76">
        <f>Inputs!J125*Inputs!J232</f>
        <v>0</v>
      </c>
      <c r="I47" s="76">
        <f>Inputs!K125*Inputs!K232</f>
        <v>0</v>
      </c>
      <c r="J47" s="76">
        <f>Inputs!L125*Inputs!L232</f>
        <v>0</v>
      </c>
      <c r="K47" s="43">
        <f t="shared" si="10"/>
        <v>0</v>
      </c>
      <c r="L47" s="43">
        <f t="shared" si="11"/>
        <v>0</v>
      </c>
    </row>
    <row r="48" spans="1:12" ht="12.75" customHeight="1">
      <c r="A48" s="61" t="str">
        <f>"      "&amp;Labels!B71</f>
        <v xml:space="preserve">      Customer 3</v>
      </c>
      <c r="B48" s="76">
        <f>Inputs!D126*Inputs!D233</f>
        <v>0</v>
      </c>
      <c r="C48" s="76">
        <f>Inputs!E126*Inputs!E233</f>
        <v>0</v>
      </c>
      <c r="D48" s="76">
        <f>Inputs!F126*Inputs!F233</f>
        <v>0</v>
      </c>
      <c r="E48" s="76">
        <f>Inputs!G126*Inputs!G233</f>
        <v>0</v>
      </c>
      <c r="F48" s="43">
        <f t="shared" si="9"/>
        <v>0</v>
      </c>
      <c r="G48" s="76">
        <f>Inputs!I126*Inputs!I233</f>
        <v>0</v>
      </c>
      <c r="H48" s="76">
        <f>Inputs!J126*Inputs!J233</f>
        <v>0</v>
      </c>
      <c r="I48" s="76">
        <f>Inputs!K126*Inputs!K233</f>
        <v>0</v>
      </c>
      <c r="J48" s="76">
        <f>Inputs!L126*Inputs!L233</f>
        <v>0</v>
      </c>
      <c r="K48" s="43">
        <f t="shared" si="10"/>
        <v>0</v>
      </c>
      <c r="L48" s="43">
        <f t="shared" si="11"/>
        <v>0</v>
      </c>
    </row>
    <row r="49" spans="1:12" ht="12.75" customHeight="1">
      <c r="A49" s="61" t="str">
        <f>"      "&amp;Labels!B72</f>
        <v xml:space="preserve">      Customer 4</v>
      </c>
      <c r="B49" s="76">
        <f>Inputs!D127*Inputs!D234</f>
        <v>0</v>
      </c>
      <c r="C49" s="76">
        <f>Inputs!E127*Inputs!E234</f>
        <v>0</v>
      </c>
      <c r="D49" s="76">
        <f>Inputs!F127*Inputs!F234</f>
        <v>0</v>
      </c>
      <c r="E49" s="76">
        <f>Inputs!G127*Inputs!G234</f>
        <v>0</v>
      </c>
      <c r="F49" s="43">
        <f t="shared" si="9"/>
        <v>0</v>
      </c>
      <c r="G49" s="76">
        <f>Inputs!I127*Inputs!I234</f>
        <v>0</v>
      </c>
      <c r="H49" s="76">
        <f>Inputs!J127*Inputs!J234</f>
        <v>0</v>
      </c>
      <c r="I49" s="76">
        <f>Inputs!K127*Inputs!K234</f>
        <v>0</v>
      </c>
      <c r="J49" s="76">
        <f>Inputs!L127*Inputs!L234</f>
        <v>0</v>
      </c>
      <c r="K49" s="43">
        <f t="shared" si="10"/>
        <v>0</v>
      </c>
      <c r="L49" s="43">
        <f t="shared" si="11"/>
        <v>0</v>
      </c>
    </row>
    <row r="50" spans="1:12" ht="12.75" customHeight="1">
      <c r="A50" s="61" t="str">
        <f>"      "&amp;Labels!B73</f>
        <v xml:space="preserve">      Customer 5</v>
      </c>
      <c r="B50" s="76">
        <f>Inputs!D128*Inputs!D235</f>
        <v>0</v>
      </c>
      <c r="C50" s="76">
        <f>Inputs!E128*Inputs!E235</f>
        <v>0</v>
      </c>
      <c r="D50" s="76">
        <f>Inputs!F128*Inputs!F235</f>
        <v>0</v>
      </c>
      <c r="E50" s="76">
        <f>Inputs!G128*Inputs!G235</f>
        <v>0</v>
      </c>
      <c r="F50" s="43">
        <f t="shared" si="9"/>
        <v>0</v>
      </c>
      <c r="G50" s="76">
        <f>Inputs!I128*Inputs!I235</f>
        <v>0</v>
      </c>
      <c r="H50" s="76">
        <f>Inputs!J128*Inputs!J235</f>
        <v>0</v>
      </c>
      <c r="I50" s="76">
        <f>Inputs!K128*Inputs!K235</f>
        <v>0</v>
      </c>
      <c r="J50" s="76">
        <f>Inputs!L128*Inputs!L235</f>
        <v>0</v>
      </c>
      <c r="K50" s="43">
        <f t="shared" si="10"/>
        <v>0</v>
      </c>
      <c r="L50" s="43">
        <f t="shared" si="11"/>
        <v>0</v>
      </c>
    </row>
    <row r="51" spans="1:12" ht="12.75" customHeight="1">
      <c r="A51" s="61" t="str">
        <f>"      "&amp;Labels!B74</f>
        <v xml:space="preserve">      Customer 6</v>
      </c>
      <c r="B51" s="76">
        <f>Inputs!D129*Inputs!D236</f>
        <v>0</v>
      </c>
      <c r="C51" s="76">
        <f>Inputs!E129*Inputs!E236</f>
        <v>0</v>
      </c>
      <c r="D51" s="76">
        <f>Inputs!F129*Inputs!F236</f>
        <v>0</v>
      </c>
      <c r="E51" s="76">
        <f>Inputs!G129*Inputs!G236</f>
        <v>0</v>
      </c>
      <c r="F51" s="43">
        <f t="shared" si="9"/>
        <v>0</v>
      </c>
      <c r="G51" s="76">
        <f>Inputs!I129*Inputs!I236</f>
        <v>0</v>
      </c>
      <c r="H51" s="76">
        <f>Inputs!J129*Inputs!J236</f>
        <v>0</v>
      </c>
      <c r="I51" s="76">
        <f>Inputs!K129*Inputs!K236</f>
        <v>0</v>
      </c>
      <c r="J51" s="76">
        <f>Inputs!L129*Inputs!L236</f>
        <v>0</v>
      </c>
      <c r="K51" s="43">
        <f t="shared" si="10"/>
        <v>0</v>
      </c>
      <c r="L51" s="43">
        <f t="shared" si="11"/>
        <v>0</v>
      </c>
    </row>
    <row r="52" spans="1:12" ht="12.75" customHeight="1">
      <c r="A52" s="61" t="str">
        <f>"      "&amp;Labels!B75</f>
        <v xml:space="preserve">      Customer 7</v>
      </c>
      <c r="B52" s="76">
        <f>Inputs!D130*Inputs!D237</f>
        <v>0</v>
      </c>
      <c r="C52" s="76">
        <f>Inputs!E130*Inputs!E237</f>
        <v>0</v>
      </c>
      <c r="D52" s="76">
        <f>Inputs!F130*Inputs!F237</f>
        <v>0</v>
      </c>
      <c r="E52" s="76">
        <f>Inputs!G130*Inputs!G237</f>
        <v>0</v>
      </c>
      <c r="F52" s="43">
        <f t="shared" si="9"/>
        <v>0</v>
      </c>
      <c r="G52" s="76">
        <f>Inputs!I130*Inputs!I237</f>
        <v>0</v>
      </c>
      <c r="H52" s="76">
        <f>Inputs!J130*Inputs!J237</f>
        <v>0</v>
      </c>
      <c r="I52" s="76">
        <f>Inputs!K130*Inputs!K237</f>
        <v>0</v>
      </c>
      <c r="J52" s="76">
        <f>Inputs!L130*Inputs!L237</f>
        <v>0</v>
      </c>
      <c r="K52" s="43">
        <f t="shared" si="10"/>
        <v>0</v>
      </c>
      <c r="L52" s="43">
        <f t="shared" si="11"/>
        <v>0</v>
      </c>
    </row>
    <row r="53" spans="1:12" ht="12.75" customHeight="1">
      <c r="A53" s="61" t="str">
        <f>"      "&amp;Labels!B76</f>
        <v xml:space="preserve">      Customer 8</v>
      </c>
      <c r="B53" s="76">
        <f>Inputs!D131*Inputs!D238</f>
        <v>0</v>
      </c>
      <c r="C53" s="76">
        <f>Inputs!E131*Inputs!E238</f>
        <v>0</v>
      </c>
      <c r="D53" s="76">
        <f>Inputs!F131*Inputs!F238</f>
        <v>0</v>
      </c>
      <c r="E53" s="76">
        <f>Inputs!G131*Inputs!G238</f>
        <v>0</v>
      </c>
      <c r="F53" s="43">
        <f t="shared" si="9"/>
        <v>0</v>
      </c>
      <c r="G53" s="76">
        <f>Inputs!I131*Inputs!I238</f>
        <v>0</v>
      </c>
      <c r="H53" s="76">
        <f>Inputs!J131*Inputs!J238</f>
        <v>0</v>
      </c>
      <c r="I53" s="76">
        <f>Inputs!K131*Inputs!K238</f>
        <v>0</v>
      </c>
      <c r="J53" s="76">
        <f>Inputs!L131*Inputs!L238</f>
        <v>0</v>
      </c>
      <c r="K53" s="43">
        <f t="shared" si="10"/>
        <v>0</v>
      </c>
      <c r="L53" s="43">
        <f t="shared" si="11"/>
        <v>0</v>
      </c>
    </row>
    <row r="54" spans="1:12" ht="12.75" customHeight="1">
      <c r="A54" s="61" t="str">
        <f>"      "&amp;Labels!B77</f>
        <v xml:space="preserve">      Customer 9</v>
      </c>
      <c r="B54" s="76">
        <f>Inputs!D132*Inputs!D239</f>
        <v>0</v>
      </c>
      <c r="C54" s="76">
        <f>Inputs!E132*Inputs!E239</f>
        <v>0</v>
      </c>
      <c r="D54" s="76">
        <f>Inputs!F132*Inputs!F239</f>
        <v>0</v>
      </c>
      <c r="E54" s="76">
        <f>Inputs!G132*Inputs!G239</f>
        <v>0</v>
      </c>
      <c r="F54" s="43">
        <f t="shared" si="9"/>
        <v>0</v>
      </c>
      <c r="G54" s="76">
        <f>Inputs!I132*Inputs!I239</f>
        <v>0</v>
      </c>
      <c r="H54" s="76">
        <f>Inputs!J132*Inputs!J239</f>
        <v>0</v>
      </c>
      <c r="I54" s="76">
        <f>Inputs!K132*Inputs!K239</f>
        <v>0</v>
      </c>
      <c r="J54" s="76">
        <f>Inputs!L132*Inputs!L239</f>
        <v>0</v>
      </c>
      <c r="K54" s="43">
        <f t="shared" si="10"/>
        <v>0</v>
      </c>
      <c r="L54" s="43">
        <f t="shared" si="11"/>
        <v>0</v>
      </c>
    </row>
    <row r="55" spans="1:12" ht="12.75" customHeight="1">
      <c r="A55" s="61" t="str">
        <f>"      "&amp;Labels!B78</f>
        <v xml:space="preserve">      Customer 10</v>
      </c>
      <c r="B55" s="76">
        <f>Inputs!D133*Inputs!D240</f>
        <v>0</v>
      </c>
      <c r="C55" s="76">
        <f>Inputs!E133*Inputs!E240</f>
        <v>0</v>
      </c>
      <c r="D55" s="76">
        <f>Inputs!F133*Inputs!F240</f>
        <v>0</v>
      </c>
      <c r="E55" s="76">
        <f>Inputs!G133*Inputs!G240</f>
        <v>0</v>
      </c>
      <c r="F55" s="43">
        <f t="shared" si="9"/>
        <v>0</v>
      </c>
      <c r="G55" s="76">
        <f>Inputs!I133*Inputs!I240</f>
        <v>0</v>
      </c>
      <c r="H55" s="76">
        <f>Inputs!J133*Inputs!J240</f>
        <v>0</v>
      </c>
      <c r="I55" s="76">
        <f>Inputs!K133*Inputs!K240</f>
        <v>0</v>
      </c>
      <c r="J55" s="76">
        <f>Inputs!L133*Inputs!L240</f>
        <v>0</v>
      </c>
      <c r="K55" s="43">
        <f t="shared" si="10"/>
        <v>0</v>
      </c>
      <c r="L55" s="43">
        <f t="shared" si="11"/>
        <v>0</v>
      </c>
    </row>
    <row r="56" spans="1:12" ht="12.75" customHeight="1">
      <c r="A56" s="55" t="str">
        <f>"      "&amp;Labels!C68</f>
        <v xml:space="preserve">      Total</v>
      </c>
      <c r="B56" s="74">
        <f>SUM(B46:B55)</f>
        <v>0</v>
      </c>
      <c r="C56" s="74">
        <f>SUM(C46:C55)</f>
        <v>0</v>
      </c>
      <c r="D56" s="74">
        <f>SUM(D46:D55)</f>
        <v>0</v>
      </c>
      <c r="E56" s="74">
        <f>SUM(E46:E55)</f>
        <v>0</v>
      </c>
      <c r="F56" s="43">
        <f t="shared" si="9"/>
        <v>0</v>
      </c>
      <c r="G56" s="74">
        <f>SUM(G46:G55)</f>
        <v>0</v>
      </c>
      <c r="H56" s="74">
        <f>SUM(H46:H55)</f>
        <v>0</v>
      </c>
      <c r="I56" s="74">
        <f>SUM(I46:I55)</f>
        <v>0</v>
      </c>
      <c r="J56" s="74">
        <f>SUM(J46:J55)</f>
        <v>0</v>
      </c>
      <c r="K56" s="43">
        <f t="shared" si="10"/>
        <v>0</v>
      </c>
      <c r="L56" s="43">
        <f t="shared" si="11"/>
        <v>0</v>
      </c>
    </row>
    <row r="57" spans="1:12" ht="12.75" customHeight="1">
      <c r="A57" s="55" t="str">
        <f>"   "&amp;Labels!B99</f>
        <v xml:space="preserve">   Product 5</v>
      </c>
      <c r="B57" s="74"/>
      <c r="C57" s="74"/>
      <c r="D57" s="74"/>
      <c r="E57" s="74"/>
      <c r="F57" s="43"/>
      <c r="G57" s="74"/>
      <c r="H57" s="74"/>
      <c r="I57" s="74"/>
      <c r="J57" s="74"/>
      <c r="K57" s="43"/>
      <c r="L57" s="43"/>
    </row>
    <row r="58" spans="1:12" ht="12.75" customHeight="1">
      <c r="A58" s="61" t="str">
        <f>"      "&amp;Labels!B69</f>
        <v xml:space="preserve">      Customer 1</v>
      </c>
      <c r="B58" s="76">
        <f>Inputs!D134*Inputs!D241</f>
        <v>0</v>
      </c>
      <c r="C58" s="76">
        <f>Inputs!E134*Inputs!E241</f>
        <v>0</v>
      </c>
      <c r="D58" s="76">
        <f>Inputs!F134*Inputs!F241</f>
        <v>0</v>
      </c>
      <c r="E58" s="76">
        <f>Inputs!G134*Inputs!G241</f>
        <v>0</v>
      </c>
      <c r="F58" s="43">
        <f t="shared" ref="F58:F68" si="12">SUM(B58:E58)</f>
        <v>0</v>
      </c>
      <c r="G58" s="76">
        <f>Inputs!I134*Inputs!I241</f>
        <v>0</v>
      </c>
      <c r="H58" s="76">
        <f>Inputs!J134*Inputs!J241</f>
        <v>0</v>
      </c>
      <c r="I58" s="76">
        <f>Inputs!K134*Inputs!K241</f>
        <v>0</v>
      </c>
      <c r="J58" s="76">
        <f>Inputs!L134*Inputs!L241</f>
        <v>0</v>
      </c>
      <c r="K58" s="43">
        <f t="shared" ref="K58:K68" si="13">SUM(G58:J58)</f>
        <v>0</v>
      </c>
      <c r="L58" s="43">
        <f t="shared" ref="L58:L68" si="14">SUM(B58:E58,G58:J58)</f>
        <v>0</v>
      </c>
    </row>
    <row r="59" spans="1:12" ht="12.75" customHeight="1">
      <c r="A59" s="61" t="str">
        <f>"      "&amp;Labels!B70</f>
        <v xml:space="preserve">      Customer 2</v>
      </c>
      <c r="B59" s="76">
        <f>Inputs!D135*Inputs!D242</f>
        <v>0</v>
      </c>
      <c r="C59" s="76">
        <f>Inputs!E135*Inputs!E242</f>
        <v>0</v>
      </c>
      <c r="D59" s="76">
        <f>Inputs!F135*Inputs!F242</f>
        <v>0</v>
      </c>
      <c r="E59" s="76">
        <f>Inputs!G135*Inputs!G242</f>
        <v>0</v>
      </c>
      <c r="F59" s="43">
        <f t="shared" si="12"/>
        <v>0</v>
      </c>
      <c r="G59" s="76">
        <f>Inputs!I135*Inputs!I242</f>
        <v>0</v>
      </c>
      <c r="H59" s="76">
        <f>Inputs!J135*Inputs!J242</f>
        <v>0</v>
      </c>
      <c r="I59" s="76">
        <f>Inputs!K135*Inputs!K242</f>
        <v>0</v>
      </c>
      <c r="J59" s="76">
        <f>Inputs!L135*Inputs!L242</f>
        <v>0</v>
      </c>
      <c r="K59" s="43">
        <f t="shared" si="13"/>
        <v>0</v>
      </c>
      <c r="L59" s="43">
        <f t="shared" si="14"/>
        <v>0</v>
      </c>
    </row>
    <row r="60" spans="1:12" ht="12.75" customHeight="1">
      <c r="A60" s="61" t="str">
        <f>"      "&amp;Labels!B71</f>
        <v xml:space="preserve">      Customer 3</v>
      </c>
      <c r="B60" s="76">
        <f>Inputs!D136*Inputs!D243</f>
        <v>0</v>
      </c>
      <c r="C60" s="76">
        <f>Inputs!E136*Inputs!E243</f>
        <v>0</v>
      </c>
      <c r="D60" s="76">
        <f>Inputs!F136*Inputs!F243</f>
        <v>0</v>
      </c>
      <c r="E60" s="76">
        <f>Inputs!G136*Inputs!G243</f>
        <v>0</v>
      </c>
      <c r="F60" s="43">
        <f t="shared" si="12"/>
        <v>0</v>
      </c>
      <c r="G60" s="76">
        <f>Inputs!I136*Inputs!I243</f>
        <v>0</v>
      </c>
      <c r="H60" s="76">
        <f>Inputs!J136*Inputs!J243</f>
        <v>0</v>
      </c>
      <c r="I60" s="76">
        <f>Inputs!K136*Inputs!K243</f>
        <v>0</v>
      </c>
      <c r="J60" s="76">
        <f>Inputs!L136*Inputs!L243</f>
        <v>0</v>
      </c>
      <c r="K60" s="43">
        <f t="shared" si="13"/>
        <v>0</v>
      </c>
      <c r="L60" s="43">
        <f t="shared" si="14"/>
        <v>0</v>
      </c>
    </row>
    <row r="61" spans="1:12" ht="12.75" customHeight="1">
      <c r="A61" s="61" t="str">
        <f>"      "&amp;Labels!B72</f>
        <v xml:space="preserve">      Customer 4</v>
      </c>
      <c r="B61" s="76">
        <f>Inputs!D137*Inputs!D244</f>
        <v>0</v>
      </c>
      <c r="C61" s="76">
        <f>Inputs!E137*Inputs!E244</f>
        <v>0</v>
      </c>
      <c r="D61" s="76">
        <f>Inputs!F137*Inputs!F244</f>
        <v>0</v>
      </c>
      <c r="E61" s="76">
        <f>Inputs!G137*Inputs!G244</f>
        <v>0</v>
      </c>
      <c r="F61" s="43">
        <f t="shared" si="12"/>
        <v>0</v>
      </c>
      <c r="G61" s="76">
        <f>Inputs!I137*Inputs!I244</f>
        <v>0</v>
      </c>
      <c r="H61" s="76">
        <f>Inputs!J137*Inputs!J244</f>
        <v>0</v>
      </c>
      <c r="I61" s="76">
        <f>Inputs!K137*Inputs!K244</f>
        <v>0</v>
      </c>
      <c r="J61" s="76">
        <f>Inputs!L137*Inputs!L244</f>
        <v>0</v>
      </c>
      <c r="K61" s="43">
        <f t="shared" si="13"/>
        <v>0</v>
      </c>
      <c r="L61" s="43">
        <f t="shared" si="14"/>
        <v>0</v>
      </c>
    </row>
    <row r="62" spans="1:12" ht="12.75" customHeight="1">
      <c r="A62" s="61" t="str">
        <f>"      "&amp;Labels!B73</f>
        <v xml:space="preserve">      Customer 5</v>
      </c>
      <c r="B62" s="76">
        <f>Inputs!D138*Inputs!D245</f>
        <v>0</v>
      </c>
      <c r="C62" s="76">
        <f>Inputs!E138*Inputs!E245</f>
        <v>0</v>
      </c>
      <c r="D62" s="76">
        <f>Inputs!F138*Inputs!F245</f>
        <v>0</v>
      </c>
      <c r="E62" s="76">
        <f>Inputs!G138*Inputs!G245</f>
        <v>0</v>
      </c>
      <c r="F62" s="43">
        <f t="shared" si="12"/>
        <v>0</v>
      </c>
      <c r="G62" s="76">
        <f>Inputs!I138*Inputs!I245</f>
        <v>0</v>
      </c>
      <c r="H62" s="76">
        <f>Inputs!J138*Inputs!J245</f>
        <v>0</v>
      </c>
      <c r="I62" s="76">
        <f>Inputs!K138*Inputs!K245</f>
        <v>0</v>
      </c>
      <c r="J62" s="76">
        <f>Inputs!L138*Inputs!L245</f>
        <v>0</v>
      </c>
      <c r="K62" s="43">
        <f t="shared" si="13"/>
        <v>0</v>
      </c>
      <c r="L62" s="43">
        <f t="shared" si="14"/>
        <v>0</v>
      </c>
    </row>
    <row r="63" spans="1:12" ht="12.75" customHeight="1">
      <c r="A63" s="61" t="str">
        <f>"      "&amp;Labels!B74</f>
        <v xml:space="preserve">      Customer 6</v>
      </c>
      <c r="B63" s="76">
        <f>Inputs!D139*Inputs!D246</f>
        <v>0</v>
      </c>
      <c r="C63" s="76">
        <f>Inputs!E139*Inputs!E246</f>
        <v>0</v>
      </c>
      <c r="D63" s="76">
        <f>Inputs!F139*Inputs!F246</f>
        <v>0</v>
      </c>
      <c r="E63" s="76">
        <f>Inputs!G139*Inputs!G246</f>
        <v>0</v>
      </c>
      <c r="F63" s="43">
        <f t="shared" si="12"/>
        <v>0</v>
      </c>
      <c r="G63" s="76">
        <f>Inputs!I139*Inputs!I246</f>
        <v>0</v>
      </c>
      <c r="H63" s="76">
        <f>Inputs!J139*Inputs!J246</f>
        <v>0</v>
      </c>
      <c r="I63" s="76">
        <f>Inputs!K139*Inputs!K246</f>
        <v>0</v>
      </c>
      <c r="J63" s="76">
        <f>Inputs!L139*Inputs!L246</f>
        <v>0</v>
      </c>
      <c r="K63" s="43">
        <f t="shared" si="13"/>
        <v>0</v>
      </c>
      <c r="L63" s="43">
        <f t="shared" si="14"/>
        <v>0</v>
      </c>
    </row>
    <row r="64" spans="1:12" ht="12.75" customHeight="1">
      <c r="A64" s="61" t="str">
        <f>"      "&amp;Labels!B75</f>
        <v xml:space="preserve">      Customer 7</v>
      </c>
      <c r="B64" s="76">
        <f>Inputs!D140*Inputs!D247</f>
        <v>0</v>
      </c>
      <c r="C64" s="76">
        <f>Inputs!E140*Inputs!E247</f>
        <v>0</v>
      </c>
      <c r="D64" s="76">
        <f>Inputs!F140*Inputs!F247</f>
        <v>0</v>
      </c>
      <c r="E64" s="76">
        <f>Inputs!G140*Inputs!G247</f>
        <v>0</v>
      </c>
      <c r="F64" s="43">
        <f t="shared" si="12"/>
        <v>0</v>
      </c>
      <c r="G64" s="76">
        <f>Inputs!I140*Inputs!I247</f>
        <v>0</v>
      </c>
      <c r="H64" s="76">
        <f>Inputs!J140*Inputs!J247</f>
        <v>0</v>
      </c>
      <c r="I64" s="76">
        <f>Inputs!K140*Inputs!K247</f>
        <v>0</v>
      </c>
      <c r="J64" s="76">
        <f>Inputs!L140*Inputs!L247</f>
        <v>0</v>
      </c>
      <c r="K64" s="43">
        <f t="shared" si="13"/>
        <v>0</v>
      </c>
      <c r="L64" s="43">
        <f t="shared" si="14"/>
        <v>0</v>
      </c>
    </row>
    <row r="65" spans="1:12" ht="12.75" customHeight="1">
      <c r="A65" s="61" t="str">
        <f>"      "&amp;Labels!B76</f>
        <v xml:space="preserve">      Customer 8</v>
      </c>
      <c r="B65" s="76">
        <f>Inputs!D141*Inputs!D248</f>
        <v>0</v>
      </c>
      <c r="C65" s="76">
        <f>Inputs!E141*Inputs!E248</f>
        <v>0</v>
      </c>
      <c r="D65" s="76">
        <f>Inputs!F141*Inputs!F248</f>
        <v>0</v>
      </c>
      <c r="E65" s="76">
        <f>Inputs!G141*Inputs!G248</f>
        <v>0</v>
      </c>
      <c r="F65" s="43">
        <f t="shared" si="12"/>
        <v>0</v>
      </c>
      <c r="G65" s="76">
        <f>Inputs!I141*Inputs!I248</f>
        <v>0</v>
      </c>
      <c r="H65" s="76">
        <f>Inputs!J141*Inputs!J248</f>
        <v>0</v>
      </c>
      <c r="I65" s="76">
        <f>Inputs!K141*Inputs!K248</f>
        <v>0</v>
      </c>
      <c r="J65" s="76">
        <f>Inputs!L141*Inputs!L248</f>
        <v>0</v>
      </c>
      <c r="K65" s="43">
        <f t="shared" si="13"/>
        <v>0</v>
      </c>
      <c r="L65" s="43">
        <f t="shared" si="14"/>
        <v>0</v>
      </c>
    </row>
    <row r="66" spans="1:12" ht="12.75" customHeight="1">
      <c r="A66" s="61" t="str">
        <f>"      "&amp;Labels!B77</f>
        <v xml:space="preserve">      Customer 9</v>
      </c>
      <c r="B66" s="76">
        <f>Inputs!D142*Inputs!D249</f>
        <v>0</v>
      </c>
      <c r="C66" s="76">
        <f>Inputs!E142*Inputs!E249</f>
        <v>0</v>
      </c>
      <c r="D66" s="76">
        <f>Inputs!F142*Inputs!F249</f>
        <v>0</v>
      </c>
      <c r="E66" s="76">
        <f>Inputs!G142*Inputs!G249</f>
        <v>0</v>
      </c>
      <c r="F66" s="43">
        <f t="shared" si="12"/>
        <v>0</v>
      </c>
      <c r="G66" s="76">
        <f>Inputs!I142*Inputs!I249</f>
        <v>0</v>
      </c>
      <c r="H66" s="76">
        <f>Inputs!J142*Inputs!J249</f>
        <v>0</v>
      </c>
      <c r="I66" s="76">
        <f>Inputs!K142*Inputs!K249</f>
        <v>0</v>
      </c>
      <c r="J66" s="76">
        <f>Inputs!L142*Inputs!L249</f>
        <v>0</v>
      </c>
      <c r="K66" s="43">
        <f t="shared" si="13"/>
        <v>0</v>
      </c>
      <c r="L66" s="43">
        <f t="shared" si="14"/>
        <v>0</v>
      </c>
    </row>
    <row r="67" spans="1:12" ht="12.75" customHeight="1">
      <c r="A67" s="61" t="str">
        <f>"      "&amp;Labels!B78</f>
        <v xml:space="preserve">      Customer 10</v>
      </c>
      <c r="B67" s="76">
        <f>Inputs!D143*Inputs!D250</f>
        <v>0</v>
      </c>
      <c r="C67" s="76">
        <f>Inputs!E143*Inputs!E250</f>
        <v>0</v>
      </c>
      <c r="D67" s="76">
        <f>Inputs!F143*Inputs!F250</f>
        <v>0</v>
      </c>
      <c r="E67" s="76">
        <f>Inputs!G143*Inputs!G250</f>
        <v>0</v>
      </c>
      <c r="F67" s="43">
        <f t="shared" si="12"/>
        <v>0</v>
      </c>
      <c r="G67" s="76">
        <f>Inputs!I143*Inputs!I250</f>
        <v>0</v>
      </c>
      <c r="H67" s="76">
        <f>Inputs!J143*Inputs!J250</f>
        <v>0</v>
      </c>
      <c r="I67" s="76">
        <f>Inputs!K143*Inputs!K250</f>
        <v>0</v>
      </c>
      <c r="J67" s="76">
        <f>Inputs!L143*Inputs!L250</f>
        <v>0</v>
      </c>
      <c r="K67" s="43">
        <f t="shared" si="13"/>
        <v>0</v>
      </c>
      <c r="L67" s="43">
        <f t="shared" si="14"/>
        <v>0</v>
      </c>
    </row>
    <row r="68" spans="1:12" ht="12.75" customHeight="1">
      <c r="A68" s="55" t="str">
        <f>"      "&amp;Labels!C68</f>
        <v xml:space="preserve">      Total</v>
      </c>
      <c r="B68" s="74">
        <f>SUM(B58:B67)</f>
        <v>0</v>
      </c>
      <c r="C68" s="74">
        <f>SUM(C58:C67)</f>
        <v>0</v>
      </c>
      <c r="D68" s="74">
        <f>SUM(D58:D67)</f>
        <v>0</v>
      </c>
      <c r="E68" s="74">
        <f>SUM(E58:E67)</f>
        <v>0</v>
      </c>
      <c r="F68" s="43">
        <f t="shared" si="12"/>
        <v>0</v>
      </c>
      <c r="G68" s="74">
        <f>SUM(G58:G67)</f>
        <v>0</v>
      </c>
      <c r="H68" s="74">
        <f>SUM(H58:H67)</f>
        <v>0</v>
      </c>
      <c r="I68" s="74">
        <f>SUM(I58:I67)</f>
        <v>0</v>
      </c>
      <c r="J68" s="74">
        <f>SUM(J58:J67)</f>
        <v>0</v>
      </c>
      <c r="K68" s="43">
        <f t="shared" si="13"/>
        <v>0</v>
      </c>
      <c r="L68" s="43">
        <f t="shared" si="14"/>
        <v>0</v>
      </c>
    </row>
    <row r="69" spans="1:12" ht="12.75" customHeight="1">
      <c r="A69" s="55" t="str">
        <f>"   "&amp;Labels!B100</f>
        <v xml:space="preserve">   Product 6</v>
      </c>
      <c r="B69" s="74"/>
      <c r="C69" s="74"/>
      <c r="D69" s="74"/>
      <c r="E69" s="74"/>
      <c r="F69" s="43"/>
      <c r="G69" s="74"/>
      <c r="H69" s="74"/>
      <c r="I69" s="74"/>
      <c r="J69" s="74"/>
      <c r="K69" s="43"/>
      <c r="L69" s="43"/>
    </row>
    <row r="70" spans="1:12" ht="12.75" customHeight="1">
      <c r="A70" s="61" t="str">
        <f>"      "&amp;Labels!B69</f>
        <v xml:space="preserve">      Customer 1</v>
      </c>
      <c r="B70" s="76">
        <f>Inputs!D144*Inputs!D251</f>
        <v>0</v>
      </c>
      <c r="C70" s="76">
        <f>Inputs!E144*Inputs!E251</f>
        <v>0</v>
      </c>
      <c r="D70" s="76">
        <f>Inputs!F144*Inputs!F251</f>
        <v>0</v>
      </c>
      <c r="E70" s="76">
        <f>Inputs!G144*Inputs!G251</f>
        <v>0</v>
      </c>
      <c r="F70" s="43">
        <f t="shared" ref="F70:F80" si="15">SUM(B70:E70)</f>
        <v>0</v>
      </c>
      <c r="G70" s="76">
        <f>Inputs!I144*Inputs!I251</f>
        <v>0</v>
      </c>
      <c r="H70" s="76">
        <f>Inputs!J144*Inputs!J251</f>
        <v>0</v>
      </c>
      <c r="I70" s="76">
        <f>Inputs!K144*Inputs!K251</f>
        <v>0</v>
      </c>
      <c r="J70" s="76">
        <f>Inputs!L144*Inputs!L251</f>
        <v>0</v>
      </c>
      <c r="K70" s="43">
        <f t="shared" ref="K70:K80" si="16">SUM(G70:J70)</f>
        <v>0</v>
      </c>
      <c r="L70" s="43">
        <f t="shared" ref="L70:L80" si="17">SUM(B70:E70,G70:J70)</f>
        <v>0</v>
      </c>
    </row>
    <row r="71" spans="1:12" ht="12.75" customHeight="1">
      <c r="A71" s="61" t="str">
        <f>"      "&amp;Labels!B70</f>
        <v xml:space="preserve">      Customer 2</v>
      </c>
      <c r="B71" s="76">
        <f>Inputs!D145*Inputs!D252</f>
        <v>0</v>
      </c>
      <c r="C71" s="76">
        <f>Inputs!E145*Inputs!E252</f>
        <v>0</v>
      </c>
      <c r="D71" s="76">
        <f>Inputs!F145*Inputs!F252</f>
        <v>0</v>
      </c>
      <c r="E71" s="76">
        <f>Inputs!G145*Inputs!G252</f>
        <v>0</v>
      </c>
      <c r="F71" s="43">
        <f t="shared" si="15"/>
        <v>0</v>
      </c>
      <c r="G71" s="76">
        <f>Inputs!I145*Inputs!I252</f>
        <v>0</v>
      </c>
      <c r="H71" s="76">
        <f>Inputs!J145*Inputs!J252</f>
        <v>0</v>
      </c>
      <c r="I71" s="76">
        <f>Inputs!K145*Inputs!K252</f>
        <v>0</v>
      </c>
      <c r="J71" s="76">
        <f>Inputs!L145*Inputs!L252</f>
        <v>0</v>
      </c>
      <c r="K71" s="43">
        <f t="shared" si="16"/>
        <v>0</v>
      </c>
      <c r="L71" s="43">
        <f t="shared" si="17"/>
        <v>0</v>
      </c>
    </row>
    <row r="72" spans="1:12" ht="12.75" customHeight="1">
      <c r="A72" s="61" t="str">
        <f>"      "&amp;Labels!B71</f>
        <v xml:space="preserve">      Customer 3</v>
      </c>
      <c r="B72" s="76">
        <f>Inputs!D146*Inputs!D253</f>
        <v>0</v>
      </c>
      <c r="C72" s="76">
        <f>Inputs!E146*Inputs!E253</f>
        <v>0</v>
      </c>
      <c r="D72" s="76">
        <f>Inputs!F146*Inputs!F253</f>
        <v>0</v>
      </c>
      <c r="E72" s="76">
        <f>Inputs!G146*Inputs!G253</f>
        <v>0</v>
      </c>
      <c r="F72" s="43">
        <f t="shared" si="15"/>
        <v>0</v>
      </c>
      <c r="G72" s="76">
        <f>Inputs!I146*Inputs!I253</f>
        <v>0</v>
      </c>
      <c r="H72" s="76">
        <f>Inputs!J146*Inputs!J253</f>
        <v>0</v>
      </c>
      <c r="I72" s="76">
        <f>Inputs!K146*Inputs!K253</f>
        <v>0</v>
      </c>
      <c r="J72" s="76">
        <f>Inputs!L146*Inputs!L253</f>
        <v>0</v>
      </c>
      <c r="K72" s="43">
        <f t="shared" si="16"/>
        <v>0</v>
      </c>
      <c r="L72" s="43">
        <f t="shared" si="17"/>
        <v>0</v>
      </c>
    </row>
    <row r="73" spans="1:12" ht="12.75" customHeight="1">
      <c r="A73" s="61" t="str">
        <f>"      "&amp;Labels!B72</f>
        <v xml:space="preserve">      Customer 4</v>
      </c>
      <c r="B73" s="76">
        <f>Inputs!D147*Inputs!D254</f>
        <v>0</v>
      </c>
      <c r="C73" s="76">
        <f>Inputs!E147*Inputs!E254</f>
        <v>0</v>
      </c>
      <c r="D73" s="76">
        <f>Inputs!F147*Inputs!F254</f>
        <v>0</v>
      </c>
      <c r="E73" s="76">
        <f>Inputs!G147*Inputs!G254</f>
        <v>0</v>
      </c>
      <c r="F73" s="43">
        <f t="shared" si="15"/>
        <v>0</v>
      </c>
      <c r="G73" s="76">
        <f>Inputs!I147*Inputs!I254</f>
        <v>0</v>
      </c>
      <c r="H73" s="76">
        <f>Inputs!J147*Inputs!J254</f>
        <v>0</v>
      </c>
      <c r="I73" s="76">
        <f>Inputs!K147*Inputs!K254</f>
        <v>0</v>
      </c>
      <c r="J73" s="76">
        <f>Inputs!L147*Inputs!L254</f>
        <v>0</v>
      </c>
      <c r="K73" s="43">
        <f t="shared" si="16"/>
        <v>0</v>
      </c>
      <c r="L73" s="43">
        <f t="shared" si="17"/>
        <v>0</v>
      </c>
    </row>
    <row r="74" spans="1:12" ht="12.75" customHeight="1">
      <c r="A74" s="61" t="str">
        <f>"      "&amp;Labels!B73</f>
        <v xml:space="preserve">      Customer 5</v>
      </c>
      <c r="B74" s="76">
        <f>Inputs!D148*Inputs!D255</f>
        <v>0</v>
      </c>
      <c r="C74" s="76">
        <f>Inputs!E148*Inputs!E255</f>
        <v>0</v>
      </c>
      <c r="D74" s="76">
        <f>Inputs!F148*Inputs!F255</f>
        <v>0</v>
      </c>
      <c r="E74" s="76">
        <f>Inputs!G148*Inputs!G255</f>
        <v>0</v>
      </c>
      <c r="F74" s="43">
        <f t="shared" si="15"/>
        <v>0</v>
      </c>
      <c r="G74" s="76">
        <f>Inputs!I148*Inputs!I255</f>
        <v>0</v>
      </c>
      <c r="H74" s="76">
        <f>Inputs!J148*Inputs!J255</f>
        <v>0</v>
      </c>
      <c r="I74" s="76">
        <f>Inputs!K148*Inputs!K255</f>
        <v>0</v>
      </c>
      <c r="J74" s="76">
        <f>Inputs!L148*Inputs!L255</f>
        <v>0</v>
      </c>
      <c r="K74" s="43">
        <f t="shared" si="16"/>
        <v>0</v>
      </c>
      <c r="L74" s="43">
        <f t="shared" si="17"/>
        <v>0</v>
      </c>
    </row>
    <row r="75" spans="1:12" ht="12.75" customHeight="1">
      <c r="A75" s="61" t="str">
        <f>"      "&amp;Labels!B74</f>
        <v xml:space="preserve">      Customer 6</v>
      </c>
      <c r="B75" s="76">
        <f>Inputs!D149*Inputs!D256</f>
        <v>0</v>
      </c>
      <c r="C75" s="76">
        <f>Inputs!E149*Inputs!E256</f>
        <v>0</v>
      </c>
      <c r="D75" s="76">
        <f>Inputs!F149*Inputs!F256</f>
        <v>0</v>
      </c>
      <c r="E75" s="76">
        <f>Inputs!G149*Inputs!G256</f>
        <v>0</v>
      </c>
      <c r="F75" s="43">
        <f t="shared" si="15"/>
        <v>0</v>
      </c>
      <c r="G75" s="76">
        <f>Inputs!I149*Inputs!I256</f>
        <v>0</v>
      </c>
      <c r="H75" s="76">
        <f>Inputs!J149*Inputs!J256</f>
        <v>0</v>
      </c>
      <c r="I75" s="76">
        <f>Inputs!K149*Inputs!K256</f>
        <v>0</v>
      </c>
      <c r="J75" s="76">
        <f>Inputs!L149*Inputs!L256</f>
        <v>0</v>
      </c>
      <c r="K75" s="43">
        <f t="shared" si="16"/>
        <v>0</v>
      </c>
      <c r="L75" s="43">
        <f t="shared" si="17"/>
        <v>0</v>
      </c>
    </row>
    <row r="76" spans="1:12" ht="12.75" customHeight="1">
      <c r="A76" s="61" t="str">
        <f>"      "&amp;Labels!B75</f>
        <v xml:space="preserve">      Customer 7</v>
      </c>
      <c r="B76" s="76">
        <f>Inputs!D150*Inputs!D257</f>
        <v>0</v>
      </c>
      <c r="C76" s="76">
        <f>Inputs!E150*Inputs!E257</f>
        <v>0</v>
      </c>
      <c r="D76" s="76">
        <f>Inputs!F150*Inputs!F257</f>
        <v>0</v>
      </c>
      <c r="E76" s="76">
        <f>Inputs!G150*Inputs!G257</f>
        <v>0</v>
      </c>
      <c r="F76" s="43">
        <f t="shared" si="15"/>
        <v>0</v>
      </c>
      <c r="G76" s="76">
        <f>Inputs!I150*Inputs!I257</f>
        <v>0</v>
      </c>
      <c r="H76" s="76">
        <f>Inputs!J150*Inputs!J257</f>
        <v>0</v>
      </c>
      <c r="I76" s="76">
        <f>Inputs!K150*Inputs!K257</f>
        <v>0</v>
      </c>
      <c r="J76" s="76">
        <f>Inputs!L150*Inputs!L257</f>
        <v>0</v>
      </c>
      <c r="K76" s="43">
        <f t="shared" si="16"/>
        <v>0</v>
      </c>
      <c r="L76" s="43">
        <f t="shared" si="17"/>
        <v>0</v>
      </c>
    </row>
    <row r="77" spans="1:12" ht="12.75" customHeight="1">
      <c r="A77" s="61" t="str">
        <f>"      "&amp;Labels!B76</f>
        <v xml:space="preserve">      Customer 8</v>
      </c>
      <c r="B77" s="76">
        <f>Inputs!D151*Inputs!D258</f>
        <v>0</v>
      </c>
      <c r="C77" s="76">
        <f>Inputs!E151*Inputs!E258</f>
        <v>0</v>
      </c>
      <c r="D77" s="76">
        <f>Inputs!F151*Inputs!F258</f>
        <v>0</v>
      </c>
      <c r="E77" s="76">
        <f>Inputs!G151*Inputs!G258</f>
        <v>0</v>
      </c>
      <c r="F77" s="43">
        <f t="shared" si="15"/>
        <v>0</v>
      </c>
      <c r="G77" s="76">
        <f>Inputs!I151*Inputs!I258</f>
        <v>0</v>
      </c>
      <c r="H77" s="76">
        <f>Inputs!J151*Inputs!J258</f>
        <v>0</v>
      </c>
      <c r="I77" s="76">
        <f>Inputs!K151*Inputs!K258</f>
        <v>0</v>
      </c>
      <c r="J77" s="76">
        <f>Inputs!L151*Inputs!L258</f>
        <v>0</v>
      </c>
      <c r="K77" s="43">
        <f t="shared" si="16"/>
        <v>0</v>
      </c>
      <c r="L77" s="43">
        <f t="shared" si="17"/>
        <v>0</v>
      </c>
    </row>
    <row r="78" spans="1:12" ht="12.75" customHeight="1">
      <c r="A78" s="61" t="str">
        <f>"      "&amp;Labels!B77</f>
        <v xml:space="preserve">      Customer 9</v>
      </c>
      <c r="B78" s="76">
        <f>Inputs!D152*Inputs!D259</f>
        <v>0</v>
      </c>
      <c r="C78" s="76">
        <f>Inputs!E152*Inputs!E259</f>
        <v>0</v>
      </c>
      <c r="D78" s="76">
        <f>Inputs!F152*Inputs!F259</f>
        <v>0</v>
      </c>
      <c r="E78" s="76">
        <f>Inputs!G152*Inputs!G259</f>
        <v>0</v>
      </c>
      <c r="F78" s="43">
        <f t="shared" si="15"/>
        <v>0</v>
      </c>
      <c r="G78" s="76">
        <f>Inputs!I152*Inputs!I259</f>
        <v>0</v>
      </c>
      <c r="H78" s="76">
        <f>Inputs!J152*Inputs!J259</f>
        <v>0</v>
      </c>
      <c r="I78" s="76">
        <f>Inputs!K152*Inputs!K259</f>
        <v>0</v>
      </c>
      <c r="J78" s="76">
        <f>Inputs!L152*Inputs!L259</f>
        <v>0</v>
      </c>
      <c r="K78" s="43">
        <f t="shared" si="16"/>
        <v>0</v>
      </c>
      <c r="L78" s="43">
        <f t="shared" si="17"/>
        <v>0</v>
      </c>
    </row>
    <row r="79" spans="1:12" ht="12.75" customHeight="1">
      <c r="A79" s="61" t="str">
        <f>"      "&amp;Labels!B78</f>
        <v xml:space="preserve">      Customer 10</v>
      </c>
      <c r="B79" s="76">
        <f>Inputs!D153*Inputs!D260</f>
        <v>0</v>
      </c>
      <c r="C79" s="76">
        <f>Inputs!E153*Inputs!E260</f>
        <v>0</v>
      </c>
      <c r="D79" s="76">
        <f>Inputs!F153*Inputs!F260</f>
        <v>0</v>
      </c>
      <c r="E79" s="76">
        <f>Inputs!G153*Inputs!G260</f>
        <v>0</v>
      </c>
      <c r="F79" s="43">
        <f t="shared" si="15"/>
        <v>0</v>
      </c>
      <c r="G79" s="76">
        <f>Inputs!I153*Inputs!I260</f>
        <v>0</v>
      </c>
      <c r="H79" s="76">
        <f>Inputs!J153*Inputs!J260</f>
        <v>0</v>
      </c>
      <c r="I79" s="76">
        <f>Inputs!K153*Inputs!K260</f>
        <v>0</v>
      </c>
      <c r="J79" s="76">
        <f>Inputs!L153*Inputs!L260</f>
        <v>0</v>
      </c>
      <c r="K79" s="43">
        <f t="shared" si="16"/>
        <v>0</v>
      </c>
      <c r="L79" s="43">
        <f t="shared" si="17"/>
        <v>0</v>
      </c>
    </row>
    <row r="80" spans="1:12" ht="12.75" customHeight="1">
      <c r="A80" s="55" t="str">
        <f>"      "&amp;Labels!C68</f>
        <v xml:space="preserve">      Total</v>
      </c>
      <c r="B80" s="74">
        <f>SUM(B70:B79)</f>
        <v>0</v>
      </c>
      <c r="C80" s="74">
        <f>SUM(C70:C79)</f>
        <v>0</v>
      </c>
      <c r="D80" s="74">
        <f>SUM(D70:D79)</f>
        <v>0</v>
      </c>
      <c r="E80" s="74">
        <f>SUM(E70:E79)</f>
        <v>0</v>
      </c>
      <c r="F80" s="43">
        <f t="shared" si="15"/>
        <v>0</v>
      </c>
      <c r="G80" s="74">
        <f>SUM(G70:G79)</f>
        <v>0</v>
      </c>
      <c r="H80" s="74">
        <f>SUM(H70:H79)</f>
        <v>0</v>
      </c>
      <c r="I80" s="74">
        <f>SUM(I70:I79)</f>
        <v>0</v>
      </c>
      <c r="J80" s="74">
        <f>SUM(J70:J79)</f>
        <v>0</v>
      </c>
      <c r="K80" s="43">
        <f t="shared" si="16"/>
        <v>0</v>
      </c>
      <c r="L80" s="43">
        <f t="shared" si="17"/>
        <v>0</v>
      </c>
    </row>
    <row r="81" spans="1:12" ht="12.75" customHeight="1">
      <c r="A81" s="55" t="str">
        <f>"   "&amp;Labels!B101</f>
        <v xml:space="preserve">   Product 7</v>
      </c>
      <c r="B81" s="74"/>
      <c r="C81" s="74"/>
      <c r="D81" s="74"/>
      <c r="E81" s="74"/>
      <c r="F81" s="43"/>
      <c r="G81" s="74"/>
      <c r="H81" s="74"/>
      <c r="I81" s="74"/>
      <c r="J81" s="74"/>
      <c r="K81" s="43"/>
      <c r="L81" s="43"/>
    </row>
    <row r="82" spans="1:12" ht="12.75" customHeight="1">
      <c r="A82" s="61" t="str">
        <f>"      "&amp;Labels!B69</f>
        <v xml:space="preserve">      Customer 1</v>
      </c>
      <c r="B82" s="76">
        <f>Inputs!D154*Inputs!D261</f>
        <v>0</v>
      </c>
      <c r="C82" s="76">
        <f>Inputs!E154*Inputs!E261</f>
        <v>0</v>
      </c>
      <c r="D82" s="76">
        <f>Inputs!F154*Inputs!F261</f>
        <v>0</v>
      </c>
      <c r="E82" s="76">
        <f>Inputs!G154*Inputs!G261</f>
        <v>0</v>
      </c>
      <c r="F82" s="43">
        <f t="shared" ref="F82:F92" si="18">SUM(B82:E82)</f>
        <v>0</v>
      </c>
      <c r="G82" s="76">
        <f>Inputs!I154*Inputs!I261</f>
        <v>0</v>
      </c>
      <c r="H82" s="76">
        <f>Inputs!J154*Inputs!J261</f>
        <v>0</v>
      </c>
      <c r="I82" s="76">
        <f>Inputs!K154*Inputs!K261</f>
        <v>0</v>
      </c>
      <c r="J82" s="76">
        <f>Inputs!L154*Inputs!L261</f>
        <v>0</v>
      </c>
      <c r="K82" s="43">
        <f t="shared" ref="K82:K92" si="19">SUM(G82:J82)</f>
        <v>0</v>
      </c>
      <c r="L82" s="43">
        <f t="shared" ref="L82:L92" si="20">SUM(B82:E82,G82:J82)</f>
        <v>0</v>
      </c>
    </row>
    <row r="83" spans="1:12" ht="12.75" customHeight="1">
      <c r="A83" s="61" t="str">
        <f>"      "&amp;Labels!B70</f>
        <v xml:space="preserve">      Customer 2</v>
      </c>
      <c r="B83" s="76">
        <f>Inputs!D155*Inputs!D262</f>
        <v>0</v>
      </c>
      <c r="C83" s="76">
        <f>Inputs!E155*Inputs!E262</f>
        <v>0</v>
      </c>
      <c r="D83" s="76">
        <f>Inputs!F155*Inputs!F262</f>
        <v>0</v>
      </c>
      <c r="E83" s="76">
        <f>Inputs!G155*Inputs!G262</f>
        <v>0</v>
      </c>
      <c r="F83" s="43">
        <f t="shared" si="18"/>
        <v>0</v>
      </c>
      <c r="G83" s="76">
        <f>Inputs!I155*Inputs!I262</f>
        <v>0</v>
      </c>
      <c r="H83" s="76">
        <f>Inputs!J155*Inputs!J262</f>
        <v>0</v>
      </c>
      <c r="I83" s="76">
        <f>Inputs!K155*Inputs!K262</f>
        <v>0</v>
      </c>
      <c r="J83" s="76">
        <f>Inputs!L155*Inputs!L262</f>
        <v>0</v>
      </c>
      <c r="K83" s="43">
        <f t="shared" si="19"/>
        <v>0</v>
      </c>
      <c r="L83" s="43">
        <f t="shared" si="20"/>
        <v>0</v>
      </c>
    </row>
    <row r="84" spans="1:12" ht="12.75" customHeight="1">
      <c r="A84" s="61" t="str">
        <f>"      "&amp;Labels!B71</f>
        <v xml:space="preserve">      Customer 3</v>
      </c>
      <c r="B84" s="76">
        <f>Inputs!D156*Inputs!D263</f>
        <v>0</v>
      </c>
      <c r="C84" s="76">
        <f>Inputs!E156*Inputs!E263</f>
        <v>0</v>
      </c>
      <c r="D84" s="76">
        <f>Inputs!F156*Inputs!F263</f>
        <v>0</v>
      </c>
      <c r="E84" s="76">
        <f>Inputs!G156*Inputs!G263</f>
        <v>0</v>
      </c>
      <c r="F84" s="43">
        <f t="shared" si="18"/>
        <v>0</v>
      </c>
      <c r="G84" s="76">
        <f>Inputs!I156*Inputs!I263</f>
        <v>0</v>
      </c>
      <c r="H84" s="76">
        <f>Inputs!J156*Inputs!J263</f>
        <v>0</v>
      </c>
      <c r="I84" s="76">
        <f>Inputs!K156*Inputs!K263</f>
        <v>0</v>
      </c>
      <c r="J84" s="76">
        <f>Inputs!L156*Inputs!L263</f>
        <v>0</v>
      </c>
      <c r="K84" s="43">
        <f t="shared" si="19"/>
        <v>0</v>
      </c>
      <c r="L84" s="43">
        <f t="shared" si="20"/>
        <v>0</v>
      </c>
    </row>
    <row r="85" spans="1:12" ht="12.75" customHeight="1">
      <c r="A85" s="61" t="str">
        <f>"      "&amp;Labels!B72</f>
        <v xml:space="preserve">      Customer 4</v>
      </c>
      <c r="B85" s="76">
        <f>Inputs!D157*Inputs!D264</f>
        <v>0</v>
      </c>
      <c r="C85" s="76">
        <f>Inputs!E157*Inputs!E264</f>
        <v>0</v>
      </c>
      <c r="D85" s="76">
        <f>Inputs!F157*Inputs!F264</f>
        <v>0</v>
      </c>
      <c r="E85" s="76">
        <f>Inputs!G157*Inputs!G264</f>
        <v>0</v>
      </c>
      <c r="F85" s="43">
        <f t="shared" si="18"/>
        <v>0</v>
      </c>
      <c r="G85" s="76">
        <f>Inputs!I157*Inputs!I264</f>
        <v>0</v>
      </c>
      <c r="H85" s="76">
        <f>Inputs!J157*Inputs!J264</f>
        <v>0</v>
      </c>
      <c r="I85" s="76">
        <f>Inputs!K157*Inputs!K264</f>
        <v>0</v>
      </c>
      <c r="J85" s="76">
        <f>Inputs!L157*Inputs!L264</f>
        <v>0</v>
      </c>
      <c r="K85" s="43">
        <f t="shared" si="19"/>
        <v>0</v>
      </c>
      <c r="L85" s="43">
        <f t="shared" si="20"/>
        <v>0</v>
      </c>
    </row>
    <row r="86" spans="1:12" ht="12.75" customHeight="1">
      <c r="A86" s="61" t="str">
        <f>"      "&amp;Labels!B73</f>
        <v xml:space="preserve">      Customer 5</v>
      </c>
      <c r="B86" s="76">
        <f>Inputs!D158*Inputs!D265</f>
        <v>0</v>
      </c>
      <c r="C86" s="76">
        <f>Inputs!E158*Inputs!E265</f>
        <v>0</v>
      </c>
      <c r="D86" s="76">
        <f>Inputs!F158*Inputs!F265</f>
        <v>0</v>
      </c>
      <c r="E86" s="76">
        <f>Inputs!G158*Inputs!G265</f>
        <v>0</v>
      </c>
      <c r="F86" s="43">
        <f t="shared" si="18"/>
        <v>0</v>
      </c>
      <c r="G86" s="76">
        <f>Inputs!I158*Inputs!I265</f>
        <v>0</v>
      </c>
      <c r="H86" s="76">
        <f>Inputs!J158*Inputs!J265</f>
        <v>0</v>
      </c>
      <c r="I86" s="76">
        <f>Inputs!K158*Inputs!K265</f>
        <v>0</v>
      </c>
      <c r="J86" s="76">
        <f>Inputs!L158*Inputs!L265</f>
        <v>0</v>
      </c>
      <c r="K86" s="43">
        <f t="shared" si="19"/>
        <v>0</v>
      </c>
      <c r="L86" s="43">
        <f t="shared" si="20"/>
        <v>0</v>
      </c>
    </row>
    <row r="87" spans="1:12" ht="12.75" customHeight="1">
      <c r="A87" s="61" t="str">
        <f>"      "&amp;Labels!B74</f>
        <v xml:space="preserve">      Customer 6</v>
      </c>
      <c r="B87" s="76">
        <f>Inputs!D159*Inputs!D266</f>
        <v>0</v>
      </c>
      <c r="C87" s="76">
        <f>Inputs!E159*Inputs!E266</f>
        <v>0</v>
      </c>
      <c r="D87" s="76">
        <f>Inputs!F159*Inputs!F266</f>
        <v>0</v>
      </c>
      <c r="E87" s="76">
        <f>Inputs!G159*Inputs!G266</f>
        <v>0</v>
      </c>
      <c r="F87" s="43">
        <f t="shared" si="18"/>
        <v>0</v>
      </c>
      <c r="G87" s="76">
        <f>Inputs!I159*Inputs!I266</f>
        <v>0</v>
      </c>
      <c r="H87" s="76">
        <f>Inputs!J159*Inputs!J266</f>
        <v>0</v>
      </c>
      <c r="I87" s="76">
        <f>Inputs!K159*Inputs!K266</f>
        <v>0</v>
      </c>
      <c r="J87" s="76">
        <f>Inputs!L159*Inputs!L266</f>
        <v>0</v>
      </c>
      <c r="K87" s="43">
        <f t="shared" si="19"/>
        <v>0</v>
      </c>
      <c r="L87" s="43">
        <f t="shared" si="20"/>
        <v>0</v>
      </c>
    </row>
    <row r="88" spans="1:12" ht="12.75" customHeight="1">
      <c r="A88" s="61" t="str">
        <f>"      "&amp;Labels!B75</f>
        <v xml:space="preserve">      Customer 7</v>
      </c>
      <c r="B88" s="76">
        <f>Inputs!D160*Inputs!D267</f>
        <v>0</v>
      </c>
      <c r="C88" s="76">
        <f>Inputs!E160*Inputs!E267</f>
        <v>0</v>
      </c>
      <c r="D88" s="76">
        <f>Inputs!F160*Inputs!F267</f>
        <v>0</v>
      </c>
      <c r="E88" s="76">
        <f>Inputs!G160*Inputs!G267</f>
        <v>0</v>
      </c>
      <c r="F88" s="43">
        <f t="shared" si="18"/>
        <v>0</v>
      </c>
      <c r="G88" s="76">
        <f>Inputs!I160*Inputs!I267</f>
        <v>0</v>
      </c>
      <c r="H88" s="76">
        <f>Inputs!J160*Inputs!J267</f>
        <v>0</v>
      </c>
      <c r="I88" s="76">
        <f>Inputs!K160*Inputs!K267</f>
        <v>0</v>
      </c>
      <c r="J88" s="76">
        <f>Inputs!L160*Inputs!L267</f>
        <v>0</v>
      </c>
      <c r="K88" s="43">
        <f t="shared" si="19"/>
        <v>0</v>
      </c>
      <c r="L88" s="43">
        <f t="shared" si="20"/>
        <v>0</v>
      </c>
    </row>
    <row r="89" spans="1:12" ht="12.75" customHeight="1">
      <c r="A89" s="61" t="str">
        <f>"      "&amp;Labels!B76</f>
        <v xml:space="preserve">      Customer 8</v>
      </c>
      <c r="B89" s="76">
        <f>Inputs!D161*Inputs!D268</f>
        <v>0</v>
      </c>
      <c r="C89" s="76">
        <f>Inputs!E161*Inputs!E268</f>
        <v>0</v>
      </c>
      <c r="D89" s="76">
        <f>Inputs!F161*Inputs!F268</f>
        <v>0</v>
      </c>
      <c r="E89" s="76">
        <f>Inputs!G161*Inputs!G268</f>
        <v>0</v>
      </c>
      <c r="F89" s="43">
        <f t="shared" si="18"/>
        <v>0</v>
      </c>
      <c r="G89" s="76">
        <f>Inputs!I161*Inputs!I268</f>
        <v>0</v>
      </c>
      <c r="H89" s="76">
        <f>Inputs!J161*Inputs!J268</f>
        <v>0</v>
      </c>
      <c r="I89" s="76">
        <f>Inputs!K161*Inputs!K268</f>
        <v>0</v>
      </c>
      <c r="J89" s="76">
        <f>Inputs!L161*Inputs!L268</f>
        <v>0</v>
      </c>
      <c r="K89" s="43">
        <f t="shared" si="19"/>
        <v>0</v>
      </c>
      <c r="L89" s="43">
        <f t="shared" si="20"/>
        <v>0</v>
      </c>
    </row>
    <row r="90" spans="1:12" ht="12.75" customHeight="1">
      <c r="A90" s="61" t="str">
        <f>"      "&amp;Labels!B77</f>
        <v xml:space="preserve">      Customer 9</v>
      </c>
      <c r="B90" s="76">
        <f>Inputs!D162*Inputs!D269</f>
        <v>0</v>
      </c>
      <c r="C90" s="76">
        <f>Inputs!E162*Inputs!E269</f>
        <v>0</v>
      </c>
      <c r="D90" s="76">
        <f>Inputs!F162*Inputs!F269</f>
        <v>0</v>
      </c>
      <c r="E90" s="76">
        <f>Inputs!G162*Inputs!G269</f>
        <v>0</v>
      </c>
      <c r="F90" s="43">
        <f t="shared" si="18"/>
        <v>0</v>
      </c>
      <c r="G90" s="76">
        <f>Inputs!I162*Inputs!I269</f>
        <v>0</v>
      </c>
      <c r="H90" s="76">
        <f>Inputs!J162*Inputs!J269</f>
        <v>0</v>
      </c>
      <c r="I90" s="76">
        <f>Inputs!K162*Inputs!K269</f>
        <v>0</v>
      </c>
      <c r="J90" s="76">
        <f>Inputs!L162*Inputs!L269</f>
        <v>0</v>
      </c>
      <c r="K90" s="43">
        <f t="shared" si="19"/>
        <v>0</v>
      </c>
      <c r="L90" s="43">
        <f t="shared" si="20"/>
        <v>0</v>
      </c>
    </row>
    <row r="91" spans="1:12" ht="12.75" customHeight="1">
      <c r="A91" s="61" t="str">
        <f>"      "&amp;Labels!B78</f>
        <v xml:space="preserve">      Customer 10</v>
      </c>
      <c r="B91" s="76">
        <f>Inputs!D163*Inputs!D270</f>
        <v>0</v>
      </c>
      <c r="C91" s="76">
        <f>Inputs!E163*Inputs!E270</f>
        <v>0</v>
      </c>
      <c r="D91" s="76">
        <f>Inputs!F163*Inputs!F270</f>
        <v>0</v>
      </c>
      <c r="E91" s="76">
        <f>Inputs!G163*Inputs!G270</f>
        <v>0</v>
      </c>
      <c r="F91" s="43">
        <f t="shared" si="18"/>
        <v>0</v>
      </c>
      <c r="G91" s="76">
        <f>Inputs!I163*Inputs!I270</f>
        <v>0</v>
      </c>
      <c r="H91" s="76">
        <f>Inputs!J163*Inputs!J270</f>
        <v>0</v>
      </c>
      <c r="I91" s="76">
        <f>Inputs!K163*Inputs!K270</f>
        <v>0</v>
      </c>
      <c r="J91" s="76">
        <f>Inputs!L163*Inputs!L270</f>
        <v>0</v>
      </c>
      <c r="K91" s="43">
        <f t="shared" si="19"/>
        <v>0</v>
      </c>
      <c r="L91" s="43">
        <f t="shared" si="20"/>
        <v>0</v>
      </c>
    </row>
    <row r="92" spans="1:12" ht="12.75" customHeight="1">
      <c r="A92" s="55" t="str">
        <f>"      "&amp;Labels!C68</f>
        <v xml:space="preserve">      Total</v>
      </c>
      <c r="B92" s="74">
        <f>SUM(B82:B91)</f>
        <v>0</v>
      </c>
      <c r="C92" s="74">
        <f>SUM(C82:C91)</f>
        <v>0</v>
      </c>
      <c r="D92" s="74">
        <f>SUM(D82:D91)</f>
        <v>0</v>
      </c>
      <c r="E92" s="74">
        <f>SUM(E82:E91)</f>
        <v>0</v>
      </c>
      <c r="F92" s="43">
        <f t="shared" si="18"/>
        <v>0</v>
      </c>
      <c r="G92" s="74">
        <f>SUM(G82:G91)</f>
        <v>0</v>
      </c>
      <c r="H92" s="74">
        <f>SUM(H82:H91)</f>
        <v>0</v>
      </c>
      <c r="I92" s="74">
        <f>SUM(I82:I91)</f>
        <v>0</v>
      </c>
      <c r="J92" s="74">
        <f>SUM(J82:J91)</f>
        <v>0</v>
      </c>
      <c r="K92" s="43">
        <f t="shared" si="19"/>
        <v>0</v>
      </c>
      <c r="L92" s="43">
        <f t="shared" si="20"/>
        <v>0</v>
      </c>
    </row>
    <row r="93" spans="1:12" ht="12.75" customHeight="1">
      <c r="A93" s="55" t="str">
        <f>"   "&amp;Labels!B102</f>
        <v xml:space="preserve">   Product 8</v>
      </c>
      <c r="B93" s="74"/>
      <c r="C93" s="74"/>
      <c r="D93" s="74"/>
      <c r="E93" s="74"/>
      <c r="F93" s="43"/>
      <c r="G93" s="74"/>
      <c r="H93" s="74"/>
      <c r="I93" s="74"/>
      <c r="J93" s="74"/>
      <c r="K93" s="43"/>
      <c r="L93" s="43"/>
    </row>
    <row r="94" spans="1:12" ht="12.75" customHeight="1">
      <c r="A94" s="61" t="str">
        <f>"      "&amp;Labels!B69</f>
        <v xml:space="preserve">      Customer 1</v>
      </c>
      <c r="B94" s="76">
        <f>Inputs!D164*Inputs!D271</f>
        <v>0</v>
      </c>
      <c r="C94" s="76">
        <f>Inputs!E164*Inputs!E271</f>
        <v>0</v>
      </c>
      <c r="D94" s="76">
        <f>Inputs!F164*Inputs!F271</f>
        <v>0</v>
      </c>
      <c r="E94" s="76">
        <f>Inputs!G164*Inputs!G271</f>
        <v>0</v>
      </c>
      <c r="F94" s="43">
        <f t="shared" ref="F94:F104" si="21">SUM(B94:E94)</f>
        <v>0</v>
      </c>
      <c r="G94" s="76">
        <f>Inputs!I164*Inputs!I271</f>
        <v>0</v>
      </c>
      <c r="H94" s="76">
        <f>Inputs!J164*Inputs!J271</f>
        <v>0</v>
      </c>
      <c r="I94" s="76">
        <f>Inputs!K164*Inputs!K271</f>
        <v>0</v>
      </c>
      <c r="J94" s="76">
        <f>Inputs!L164*Inputs!L271</f>
        <v>0</v>
      </c>
      <c r="K94" s="43">
        <f t="shared" ref="K94:K104" si="22">SUM(G94:J94)</f>
        <v>0</v>
      </c>
      <c r="L94" s="43">
        <f t="shared" ref="L94:L104" si="23">SUM(B94:E94,G94:J94)</f>
        <v>0</v>
      </c>
    </row>
    <row r="95" spans="1:12" ht="12.75" customHeight="1">
      <c r="A95" s="61" t="str">
        <f>"      "&amp;Labels!B70</f>
        <v xml:space="preserve">      Customer 2</v>
      </c>
      <c r="B95" s="76">
        <f>Inputs!D165*Inputs!D272</f>
        <v>0</v>
      </c>
      <c r="C95" s="76">
        <f>Inputs!E165*Inputs!E272</f>
        <v>0</v>
      </c>
      <c r="D95" s="76">
        <f>Inputs!F165*Inputs!F272</f>
        <v>0</v>
      </c>
      <c r="E95" s="76">
        <f>Inputs!G165*Inputs!G272</f>
        <v>0</v>
      </c>
      <c r="F95" s="43">
        <f t="shared" si="21"/>
        <v>0</v>
      </c>
      <c r="G95" s="76">
        <f>Inputs!I165*Inputs!I272</f>
        <v>0</v>
      </c>
      <c r="H95" s="76">
        <f>Inputs!J165*Inputs!J272</f>
        <v>0</v>
      </c>
      <c r="I95" s="76">
        <f>Inputs!K165*Inputs!K272</f>
        <v>0</v>
      </c>
      <c r="J95" s="76">
        <f>Inputs!L165*Inputs!L272</f>
        <v>0</v>
      </c>
      <c r="K95" s="43">
        <f t="shared" si="22"/>
        <v>0</v>
      </c>
      <c r="L95" s="43">
        <f t="shared" si="23"/>
        <v>0</v>
      </c>
    </row>
    <row r="96" spans="1:12" ht="12.75" customHeight="1">
      <c r="A96" s="61" t="str">
        <f>"      "&amp;Labels!B71</f>
        <v xml:space="preserve">      Customer 3</v>
      </c>
      <c r="B96" s="76">
        <f>Inputs!D166*Inputs!D273</f>
        <v>0</v>
      </c>
      <c r="C96" s="76">
        <f>Inputs!E166*Inputs!E273</f>
        <v>0</v>
      </c>
      <c r="D96" s="76">
        <f>Inputs!F166*Inputs!F273</f>
        <v>0</v>
      </c>
      <c r="E96" s="76">
        <f>Inputs!G166*Inputs!G273</f>
        <v>0</v>
      </c>
      <c r="F96" s="43">
        <f t="shared" si="21"/>
        <v>0</v>
      </c>
      <c r="G96" s="76">
        <f>Inputs!I166*Inputs!I273</f>
        <v>0</v>
      </c>
      <c r="H96" s="76">
        <f>Inputs!J166*Inputs!J273</f>
        <v>0</v>
      </c>
      <c r="I96" s="76">
        <f>Inputs!K166*Inputs!K273</f>
        <v>0</v>
      </c>
      <c r="J96" s="76">
        <f>Inputs!L166*Inputs!L273</f>
        <v>0</v>
      </c>
      <c r="K96" s="43">
        <f t="shared" si="22"/>
        <v>0</v>
      </c>
      <c r="L96" s="43">
        <f t="shared" si="23"/>
        <v>0</v>
      </c>
    </row>
    <row r="97" spans="1:12" ht="12.75" customHeight="1">
      <c r="A97" s="61" t="str">
        <f>"      "&amp;Labels!B72</f>
        <v xml:space="preserve">      Customer 4</v>
      </c>
      <c r="B97" s="76">
        <f>Inputs!D167*Inputs!D274</f>
        <v>0</v>
      </c>
      <c r="C97" s="76">
        <f>Inputs!E167*Inputs!E274</f>
        <v>0</v>
      </c>
      <c r="D97" s="76">
        <f>Inputs!F167*Inputs!F274</f>
        <v>0</v>
      </c>
      <c r="E97" s="76">
        <f>Inputs!G167*Inputs!G274</f>
        <v>0</v>
      </c>
      <c r="F97" s="43">
        <f t="shared" si="21"/>
        <v>0</v>
      </c>
      <c r="G97" s="76">
        <f>Inputs!I167*Inputs!I274</f>
        <v>0</v>
      </c>
      <c r="H97" s="76">
        <f>Inputs!J167*Inputs!J274</f>
        <v>0</v>
      </c>
      <c r="I97" s="76">
        <f>Inputs!K167*Inputs!K274</f>
        <v>0</v>
      </c>
      <c r="J97" s="76">
        <f>Inputs!L167*Inputs!L274</f>
        <v>0</v>
      </c>
      <c r="K97" s="43">
        <f t="shared" si="22"/>
        <v>0</v>
      </c>
      <c r="L97" s="43">
        <f t="shared" si="23"/>
        <v>0</v>
      </c>
    </row>
    <row r="98" spans="1:12" ht="12.75" customHeight="1">
      <c r="A98" s="61" t="str">
        <f>"      "&amp;Labels!B73</f>
        <v xml:space="preserve">      Customer 5</v>
      </c>
      <c r="B98" s="76">
        <f>Inputs!D168*Inputs!D275</f>
        <v>0</v>
      </c>
      <c r="C98" s="76">
        <f>Inputs!E168*Inputs!E275</f>
        <v>0</v>
      </c>
      <c r="D98" s="76">
        <f>Inputs!F168*Inputs!F275</f>
        <v>0</v>
      </c>
      <c r="E98" s="76">
        <f>Inputs!G168*Inputs!G275</f>
        <v>0</v>
      </c>
      <c r="F98" s="43">
        <f t="shared" si="21"/>
        <v>0</v>
      </c>
      <c r="G98" s="76">
        <f>Inputs!I168*Inputs!I275</f>
        <v>0</v>
      </c>
      <c r="H98" s="76">
        <f>Inputs!J168*Inputs!J275</f>
        <v>0</v>
      </c>
      <c r="I98" s="76">
        <f>Inputs!K168*Inputs!K275</f>
        <v>0</v>
      </c>
      <c r="J98" s="76">
        <f>Inputs!L168*Inputs!L275</f>
        <v>0</v>
      </c>
      <c r="K98" s="43">
        <f t="shared" si="22"/>
        <v>0</v>
      </c>
      <c r="L98" s="43">
        <f t="shared" si="23"/>
        <v>0</v>
      </c>
    </row>
    <row r="99" spans="1:12" ht="12.75" customHeight="1">
      <c r="A99" s="61" t="str">
        <f>"      "&amp;Labels!B74</f>
        <v xml:space="preserve">      Customer 6</v>
      </c>
      <c r="B99" s="76">
        <f>Inputs!D169*Inputs!D276</f>
        <v>0</v>
      </c>
      <c r="C99" s="76">
        <f>Inputs!E169*Inputs!E276</f>
        <v>0</v>
      </c>
      <c r="D99" s="76">
        <f>Inputs!F169*Inputs!F276</f>
        <v>0</v>
      </c>
      <c r="E99" s="76">
        <f>Inputs!G169*Inputs!G276</f>
        <v>0</v>
      </c>
      <c r="F99" s="43">
        <f t="shared" si="21"/>
        <v>0</v>
      </c>
      <c r="G99" s="76">
        <f>Inputs!I169*Inputs!I276</f>
        <v>0</v>
      </c>
      <c r="H99" s="76">
        <f>Inputs!J169*Inputs!J276</f>
        <v>0</v>
      </c>
      <c r="I99" s="76">
        <f>Inputs!K169*Inputs!K276</f>
        <v>0</v>
      </c>
      <c r="J99" s="76">
        <f>Inputs!L169*Inputs!L276</f>
        <v>0</v>
      </c>
      <c r="K99" s="43">
        <f t="shared" si="22"/>
        <v>0</v>
      </c>
      <c r="L99" s="43">
        <f t="shared" si="23"/>
        <v>0</v>
      </c>
    </row>
    <row r="100" spans="1:12" ht="12.75" customHeight="1">
      <c r="A100" s="61" t="str">
        <f>"      "&amp;Labels!B75</f>
        <v xml:space="preserve">      Customer 7</v>
      </c>
      <c r="B100" s="76">
        <f>Inputs!D170*Inputs!D277</f>
        <v>0</v>
      </c>
      <c r="C100" s="76">
        <f>Inputs!E170*Inputs!E277</f>
        <v>0</v>
      </c>
      <c r="D100" s="76">
        <f>Inputs!F170*Inputs!F277</f>
        <v>0</v>
      </c>
      <c r="E100" s="76">
        <f>Inputs!G170*Inputs!G277</f>
        <v>0</v>
      </c>
      <c r="F100" s="43">
        <f t="shared" si="21"/>
        <v>0</v>
      </c>
      <c r="G100" s="76">
        <f>Inputs!I170*Inputs!I277</f>
        <v>0</v>
      </c>
      <c r="H100" s="76">
        <f>Inputs!J170*Inputs!J277</f>
        <v>0</v>
      </c>
      <c r="I100" s="76">
        <f>Inputs!K170*Inputs!K277</f>
        <v>0</v>
      </c>
      <c r="J100" s="76">
        <f>Inputs!L170*Inputs!L277</f>
        <v>0</v>
      </c>
      <c r="K100" s="43">
        <f t="shared" si="22"/>
        <v>0</v>
      </c>
      <c r="L100" s="43">
        <f t="shared" si="23"/>
        <v>0</v>
      </c>
    </row>
    <row r="101" spans="1:12" ht="12.75" customHeight="1">
      <c r="A101" s="61" t="str">
        <f>"      "&amp;Labels!B76</f>
        <v xml:space="preserve">      Customer 8</v>
      </c>
      <c r="B101" s="76">
        <f>Inputs!D171*Inputs!D278</f>
        <v>0</v>
      </c>
      <c r="C101" s="76">
        <f>Inputs!E171*Inputs!E278</f>
        <v>0</v>
      </c>
      <c r="D101" s="76">
        <f>Inputs!F171*Inputs!F278</f>
        <v>0</v>
      </c>
      <c r="E101" s="76">
        <f>Inputs!G171*Inputs!G278</f>
        <v>0</v>
      </c>
      <c r="F101" s="43">
        <f t="shared" si="21"/>
        <v>0</v>
      </c>
      <c r="G101" s="76">
        <f>Inputs!I171*Inputs!I278</f>
        <v>0</v>
      </c>
      <c r="H101" s="76">
        <f>Inputs!J171*Inputs!J278</f>
        <v>0</v>
      </c>
      <c r="I101" s="76">
        <f>Inputs!K171*Inputs!K278</f>
        <v>0</v>
      </c>
      <c r="J101" s="76">
        <f>Inputs!L171*Inputs!L278</f>
        <v>0</v>
      </c>
      <c r="K101" s="43">
        <f t="shared" si="22"/>
        <v>0</v>
      </c>
      <c r="L101" s="43">
        <f t="shared" si="23"/>
        <v>0</v>
      </c>
    </row>
    <row r="102" spans="1:12" ht="12.75" customHeight="1">
      <c r="A102" s="61" t="str">
        <f>"      "&amp;Labels!B77</f>
        <v xml:space="preserve">      Customer 9</v>
      </c>
      <c r="B102" s="76">
        <f>Inputs!D172*Inputs!D279</f>
        <v>0</v>
      </c>
      <c r="C102" s="76">
        <f>Inputs!E172*Inputs!E279</f>
        <v>0</v>
      </c>
      <c r="D102" s="76">
        <f>Inputs!F172*Inputs!F279</f>
        <v>0</v>
      </c>
      <c r="E102" s="76">
        <f>Inputs!G172*Inputs!G279</f>
        <v>0</v>
      </c>
      <c r="F102" s="43">
        <f t="shared" si="21"/>
        <v>0</v>
      </c>
      <c r="G102" s="76">
        <f>Inputs!I172*Inputs!I279</f>
        <v>0</v>
      </c>
      <c r="H102" s="76">
        <f>Inputs!J172*Inputs!J279</f>
        <v>0</v>
      </c>
      <c r="I102" s="76">
        <f>Inputs!K172*Inputs!K279</f>
        <v>0</v>
      </c>
      <c r="J102" s="76">
        <f>Inputs!L172*Inputs!L279</f>
        <v>0</v>
      </c>
      <c r="K102" s="43">
        <f t="shared" si="22"/>
        <v>0</v>
      </c>
      <c r="L102" s="43">
        <f t="shared" si="23"/>
        <v>0</v>
      </c>
    </row>
    <row r="103" spans="1:12" ht="12.75" customHeight="1">
      <c r="A103" s="61" t="str">
        <f>"      "&amp;Labels!B78</f>
        <v xml:space="preserve">      Customer 10</v>
      </c>
      <c r="B103" s="76">
        <f>Inputs!D173*Inputs!D280</f>
        <v>0</v>
      </c>
      <c r="C103" s="76">
        <f>Inputs!E173*Inputs!E280</f>
        <v>0</v>
      </c>
      <c r="D103" s="76">
        <f>Inputs!F173*Inputs!F280</f>
        <v>0</v>
      </c>
      <c r="E103" s="76">
        <f>Inputs!G173*Inputs!G280</f>
        <v>0</v>
      </c>
      <c r="F103" s="43">
        <f t="shared" si="21"/>
        <v>0</v>
      </c>
      <c r="G103" s="76">
        <f>Inputs!I173*Inputs!I280</f>
        <v>0</v>
      </c>
      <c r="H103" s="76">
        <f>Inputs!J173*Inputs!J280</f>
        <v>0</v>
      </c>
      <c r="I103" s="76">
        <f>Inputs!K173*Inputs!K280</f>
        <v>0</v>
      </c>
      <c r="J103" s="76">
        <f>Inputs!L173*Inputs!L280</f>
        <v>0</v>
      </c>
      <c r="K103" s="43">
        <f t="shared" si="22"/>
        <v>0</v>
      </c>
      <c r="L103" s="43">
        <f t="shared" si="23"/>
        <v>0</v>
      </c>
    </row>
    <row r="104" spans="1:12" ht="12.75" customHeight="1">
      <c r="A104" s="55" t="str">
        <f>"      "&amp;Labels!C68</f>
        <v xml:space="preserve">      Total</v>
      </c>
      <c r="B104" s="74">
        <f>SUM(B94:B103)</f>
        <v>0</v>
      </c>
      <c r="C104" s="74">
        <f>SUM(C94:C103)</f>
        <v>0</v>
      </c>
      <c r="D104" s="74">
        <f>SUM(D94:D103)</f>
        <v>0</v>
      </c>
      <c r="E104" s="74">
        <f>SUM(E94:E103)</f>
        <v>0</v>
      </c>
      <c r="F104" s="43">
        <f t="shared" si="21"/>
        <v>0</v>
      </c>
      <c r="G104" s="74">
        <f>SUM(G94:G103)</f>
        <v>0</v>
      </c>
      <c r="H104" s="74">
        <f>SUM(H94:H103)</f>
        <v>0</v>
      </c>
      <c r="I104" s="74">
        <f>SUM(I94:I103)</f>
        <v>0</v>
      </c>
      <c r="J104" s="74">
        <f>SUM(J94:J103)</f>
        <v>0</v>
      </c>
      <c r="K104" s="43">
        <f t="shared" si="22"/>
        <v>0</v>
      </c>
      <c r="L104" s="43">
        <f t="shared" si="23"/>
        <v>0</v>
      </c>
    </row>
    <row r="105" spans="1:12" ht="12.75" customHeight="1">
      <c r="A105" s="55" t="str">
        <f>"   "&amp;Labels!B103</f>
        <v xml:space="preserve">   Product 9</v>
      </c>
      <c r="B105" s="74"/>
      <c r="C105" s="74"/>
      <c r="D105" s="74"/>
      <c r="E105" s="74"/>
      <c r="F105" s="43"/>
      <c r="G105" s="74"/>
      <c r="H105" s="74"/>
      <c r="I105" s="74"/>
      <c r="J105" s="74"/>
      <c r="K105" s="43"/>
      <c r="L105" s="43"/>
    </row>
    <row r="106" spans="1:12" ht="12.75" customHeight="1">
      <c r="A106" s="61" t="str">
        <f>"      "&amp;Labels!B69</f>
        <v xml:space="preserve">      Customer 1</v>
      </c>
      <c r="B106" s="76">
        <f>Inputs!D174*Inputs!D281</f>
        <v>0</v>
      </c>
      <c r="C106" s="76">
        <f>Inputs!E174*Inputs!E281</f>
        <v>0</v>
      </c>
      <c r="D106" s="76">
        <f>Inputs!F174*Inputs!F281</f>
        <v>0</v>
      </c>
      <c r="E106" s="76">
        <f>Inputs!G174*Inputs!G281</f>
        <v>0</v>
      </c>
      <c r="F106" s="43">
        <f t="shared" ref="F106:F116" si="24">SUM(B106:E106)</f>
        <v>0</v>
      </c>
      <c r="G106" s="76">
        <f>Inputs!I174*Inputs!I281</f>
        <v>0</v>
      </c>
      <c r="H106" s="76">
        <f>Inputs!J174*Inputs!J281</f>
        <v>0</v>
      </c>
      <c r="I106" s="76">
        <f>Inputs!K174*Inputs!K281</f>
        <v>0</v>
      </c>
      <c r="J106" s="76">
        <f>Inputs!L174*Inputs!L281</f>
        <v>0</v>
      </c>
      <c r="K106" s="43">
        <f t="shared" ref="K106:K116" si="25">SUM(G106:J106)</f>
        <v>0</v>
      </c>
      <c r="L106" s="43">
        <f t="shared" ref="L106:L116" si="26">SUM(B106:E106,G106:J106)</f>
        <v>0</v>
      </c>
    </row>
    <row r="107" spans="1:12" ht="12.75" customHeight="1">
      <c r="A107" s="61" t="str">
        <f>"      "&amp;Labels!B70</f>
        <v xml:space="preserve">      Customer 2</v>
      </c>
      <c r="B107" s="76">
        <f>Inputs!D175*Inputs!D282</f>
        <v>0</v>
      </c>
      <c r="C107" s="76">
        <f>Inputs!E175*Inputs!E282</f>
        <v>0</v>
      </c>
      <c r="D107" s="76">
        <f>Inputs!F175*Inputs!F282</f>
        <v>0</v>
      </c>
      <c r="E107" s="76">
        <f>Inputs!G175*Inputs!G282</f>
        <v>0</v>
      </c>
      <c r="F107" s="43">
        <f t="shared" si="24"/>
        <v>0</v>
      </c>
      <c r="G107" s="76">
        <f>Inputs!I175*Inputs!I282</f>
        <v>0</v>
      </c>
      <c r="H107" s="76">
        <f>Inputs!J175*Inputs!J282</f>
        <v>0</v>
      </c>
      <c r="I107" s="76">
        <f>Inputs!K175*Inputs!K282</f>
        <v>0</v>
      </c>
      <c r="J107" s="76">
        <f>Inputs!L175*Inputs!L282</f>
        <v>0</v>
      </c>
      <c r="K107" s="43">
        <f t="shared" si="25"/>
        <v>0</v>
      </c>
      <c r="L107" s="43">
        <f t="shared" si="26"/>
        <v>0</v>
      </c>
    </row>
    <row r="108" spans="1:12" ht="12.75" customHeight="1">
      <c r="A108" s="61" t="str">
        <f>"      "&amp;Labels!B71</f>
        <v xml:space="preserve">      Customer 3</v>
      </c>
      <c r="B108" s="76">
        <f>Inputs!D176*Inputs!D283</f>
        <v>0</v>
      </c>
      <c r="C108" s="76">
        <f>Inputs!E176*Inputs!E283</f>
        <v>0</v>
      </c>
      <c r="D108" s="76">
        <f>Inputs!F176*Inputs!F283</f>
        <v>0</v>
      </c>
      <c r="E108" s="76">
        <f>Inputs!G176*Inputs!G283</f>
        <v>0</v>
      </c>
      <c r="F108" s="43">
        <f t="shared" si="24"/>
        <v>0</v>
      </c>
      <c r="G108" s="76">
        <f>Inputs!I176*Inputs!I283</f>
        <v>0</v>
      </c>
      <c r="H108" s="76">
        <f>Inputs!J176*Inputs!J283</f>
        <v>0</v>
      </c>
      <c r="I108" s="76">
        <f>Inputs!K176*Inputs!K283</f>
        <v>0</v>
      </c>
      <c r="J108" s="76">
        <f>Inputs!L176*Inputs!L283</f>
        <v>0</v>
      </c>
      <c r="K108" s="43">
        <f t="shared" si="25"/>
        <v>0</v>
      </c>
      <c r="L108" s="43">
        <f t="shared" si="26"/>
        <v>0</v>
      </c>
    </row>
    <row r="109" spans="1:12" ht="12.75" customHeight="1">
      <c r="A109" s="61" t="str">
        <f>"      "&amp;Labels!B72</f>
        <v xml:space="preserve">      Customer 4</v>
      </c>
      <c r="B109" s="76">
        <f>Inputs!D177*Inputs!D284</f>
        <v>0</v>
      </c>
      <c r="C109" s="76">
        <f>Inputs!E177*Inputs!E284</f>
        <v>0</v>
      </c>
      <c r="D109" s="76">
        <f>Inputs!F177*Inputs!F284</f>
        <v>0</v>
      </c>
      <c r="E109" s="76">
        <f>Inputs!G177*Inputs!G284</f>
        <v>0</v>
      </c>
      <c r="F109" s="43">
        <f t="shared" si="24"/>
        <v>0</v>
      </c>
      <c r="G109" s="76">
        <f>Inputs!I177*Inputs!I284</f>
        <v>0</v>
      </c>
      <c r="H109" s="76">
        <f>Inputs!J177*Inputs!J284</f>
        <v>0</v>
      </c>
      <c r="I109" s="76">
        <f>Inputs!K177*Inputs!K284</f>
        <v>0</v>
      </c>
      <c r="J109" s="76">
        <f>Inputs!L177*Inputs!L284</f>
        <v>0</v>
      </c>
      <c r="K109" s="43">
        <f t="shared" si="25"/>
        <v>0</v>
      </c>
      <c r="L109" s="43">
        <f t="shared" si="26"/>
        <v>0</v>
      </c>
    </row>
    <row r="110" spans="1:12" ht="12.75" customHeight="1">
      <c r="A110" s="61" t="str">
        <f>"      "&amp;Labels!B73</f>
        <v xml:space="preserve">      Customer 5</v>
      </c>
      <c r="B110" s="76">
        <f>Inputs!D178*Inputs!D285</f>
        <v>0</v>
      </c>
      <c r="C110" s="76">
        <f>Inputs!E178*Inputs!E285</f>
        <v>0</v>
      </c>
      <c r="D110" s="76">
        <f>Inputs!F178*Inputs!F285</f>
        <v>0</v>
      </c>
      <c r="E110" s="76">
        <f>Inputs!G178*Inputs!G285</f>
        <v>0</v>
      </c>
      <c r="F110" s="43">
        <f t="shared" si="24"/>
        <v>0</v>
      </c>
      <c r="G110" s="76">
        <f>Inputs!I178*Inputs!I285</f>
        <v>0</v>
      </c>
      <c r="H110" s="76">
        <f>Inputs!J178*Inputs!J285</f>
        <v>0</v>
      </c>
      <c r="I110" s="76">
        <f>Inputs!K178*Inputs!K285</f>
        <v>0</v>
      </c>
      <c r="J110" s="76">
        <f>Inputs!L178*Inputs!L285</f>
        <v>0</v>
      </c>
      <c r="K110" s="43">
        <f t="shared" si="25"/>
        <v>0</v>
      </c>
      <c r="L110" s="43">
        <f t="shared" si="26"/>
        <v>0</v>
      </c>
    </row>
    <row r="111" spans="1:12" ht="12.75" customHeight="1">
      <c r="A111" s="61" t="str">
        <f>"      "&amp;Labels!B74</f>
        <v xml:space="preserve">      Customer 6</v>
      </c>
      <c r="B111" s="76">
        <f>Inputs!D179*Inputs!D286</f>
        <v>0</v>
      </c>
      <c r="C111" s="76">
        <f>Inputs!E179*Inputs!E286</f>
        <v>0</v>
      </c>
      <c r="D111" s="76">
        <f>Inputs!F179*Inputs!F286</f>
        <v>0</v>
      </c>
      <c r="E111" s="76">
        <f>Inputs!G179*Inputs!G286</f>
        <v>0</v>
      </c>
      <c r="F111" s="43">
        <f t="shared" si="24"/>
        <v>0</v>
      </c>
      <c r="G111" s="76">
        <f>Inputs!I179*Inputs!I286</f>
        <v>0</v>
      </c>
      <c r="H111" s="76">
        <f>Inputs!J179*Inputs!J286</f>
        <v>0</v>
      </c>
      <c r="I111" s="76">
        <f>Inputs!K179*Inputs!K286</f>
        <v>0</v>
      </c>
      <c r="J111" s="76">
        <f>Inputs!L179*Inputs!L286</f>
        <v>0</v>
      </c>
      <c r="K111" s="43">
        <f t="shared" si="25"/>
        <v>0</v>
      </c>
      <c r="L111" s="43">
        <f t="shared" si="26"/>
        <v>0</v>
      </c>
    </row>
    <row r="112" spans="1:12" ht="12.75" customHeight="1">
      <c r="A112" s="61" t="str">
        <f>"      "&amp;Labels!B75</f>
        <v xml:space="preserve">      Customer 7</v>
      </c>
      <c r="B112" s="76">
        <f>Inputs!D180*Inputs!D287</f>
        <v>0</v>
      </c>
      <c r="C112" s="76">
        <f>Inputs!E180*Inputs!E287</f>
        <v>0</v>
      </c>
      <c r="D112" s="76">
        <f>Inputs!F180*Inputs!F287</f>
        <v>0</v>
      </c>
      <c r="E112" s="76">
        <f>Inputs!G180*Inputs!G287</f>
        <v>0</v>
      </c>
      <c r="F112" s="43">
        <f t="shared" si="24"/>
        <v>0</v>
      </c>
      <c r="G112" s="76">
        <f>Inputs!I180*Inputs!I287</f>
        <v>0</v>
      </c>
      <c r="H112" s="76">
        <f>Inputs!J180*Inputs!J287</f>
        <v>0</v>
      </c>
      <c r="I112" s="76">
        <f>Inputs!K180*Inputs!K287</f>
        <v>0</v>
      </c>
      <c r="J112" s="76">
        <f>Inputs!L180*Inputs!L287</f>
        <v>0</v>
      </c>
      <c r="K112" s="43">
        <f t="shared" si="25"/>
        <v>0</v>
      </c>
      <c r="L112" s="43">
        <f t="shared" si="26"/>
        <v>0</v>
      </c>
    </row>
    <row r="113" spans="1:12" ht="12.75" customHeight="1">
      <c r="A113" s="61" t="str">
        <f>"      "&amp;Labels!B76</f>
        <v xml:space="preserve">      Customer 8</v>
      </c>
      <c r="B113" s="76">
        <f>Inputs!D181*Inputs!D288</f>
        <v>0</v>
      </c>
      <c r="C113" s="76">
        <f>Inputs!E181*Inputs!E288</f>
        <v>0</v>
      </c>
      <c r="D113" s="76">
        <f>Inputs!F181*Inputs!F288</f>
        <v>0</v>
      </c>
      <c r="E113" s="76">
        <f>Inputs!G181*Inputs!G288</f>
        <v>0</v>
      </c>
      <c r="F113" s="43">
        <f t="shared" si="24"/>
        <v>0</v>
      </c>
      <c r="G113" s="76">
        <f>Inputs!I181*Inputs!I288</f>
        <v>0</v>
      </c>
      <c r="H113" s="76">
        <f>Inputs!J181*Inputs!J288</f>
        <v>0</v>
      </c>
      <c r="I113" s="76">
        <f>Inputs!K181*Inputs!K288</f>
        <v>0</v>
      </c>
      <c r="J113" s="76">
        <f>Inputs!L181*Inputs!L288</f>
        <v>0</v>
      </c>
      <c r="K113" s="43">
        <f t="shared" si="25"/>
        <v>0</v>
      </c>
      <c r="L113" s="43">
        <f t="shared" si="26"/>
        <v>0</v>
      </c>
    </row>
    <row r="114" spans="1:12" ht="12.75" customHeight="1">
      <c r="A114" s="61" t="str">
        <f>"      "&amp;Labels!B77</f>
        <v xml:space="preserve">      Customer 9</v>
      </c>
      <c r="B114" s="76">
        <f>Inputs!D182*Inputs!D289</f>
        <v>0</v>
      </c>
      <c r="C114" s="76">
        <f>Inputs!E182*Inputs!E289</f>
        <v>0</v>
      </c>
      <c r="D114" s="76">
        <f>Inputs!F182*Inputs!F289</f>
        <v>0</v>
      </c>
      <c r="E114" s="76">
        <f>Inputs!G182*Inputs!G289</f>
        <v>0</v>
      </c>
      <c r="F114" s="43">
        <f t="shared" si="24"/>
        <v>0</v>
      </c>
      <c r="G114" s="76">
        <f>Inputs!I182*Inputs!I289</f>
        <v>0</v>
      </c>
      <c r="H114" s="76">
        <f>Inputs!J182*Inputs!J289</f>
        <v>0</v>
      </c>
      <c r="I114" s="76">
        <f>Inputs!K182*Inputs!K289</f>
        <v>0</v>
      </c>
      <c r="J114" s="76">
        <f>Inputs!L182*Inputs!L289</f>
        <v>0</v>
      </c>
      <c r="K114" s="43">
        <f t="shared" si="25"/>
        <v>0</v>
      </c>
      <c r="L114" s="43">
        <f t="shared" si="26"/>
        <v>0</v>
      </c>
    </row>
    <row r="115" spans="1:12" ht="12.75" customHeight="1">
      <c r="A115" s="61" t="str">
        <f>"      "&amp;Labels!B78</f>
        <v xml:space="preserve">      Customer 10</v>
      </c>
      <c r="B115" s="76">
        <f>Inputs!D183*Inputs!D290</f>
        <v>0</v>
      </c>
      <c r="C115" s="76">
        <f>Inputs!E183*Inputs!E290</f>
        <v>0</v>
      </c>
      <c r="D115" s="76">
        <f>Inputs!F183*Inputs!F290</f>
        <v>0</v>
      </c>
      <c r="E115" s="76">
        <f>Inputs!G183*Inputs!G290</f>
        <v>0</v>
      </c>
      <c r="F115" s="43">
        <f t="shared" si="24"/>
        <v>0</v>
      </c>
      <c r="G115" s="76">
        <f>Inputs!I183*Inputs!I290</f>
        <v>0</v>
      </c>
      <c r="H115" s="76">
        <f>Inputs!J183*Inputs!J290</f>
        <v>0</v>
      </c>
      <c r="I115" s="76">
        <f>Inputs!K183*Inputs!K290</f>
        <v>0</v>
      </c>
      <c r="J115" s="76">
        <f>Inputs!L183*Inputs!L290</f>
        <v>0</v>
      </c>
      <c r="K115" s="43">
        <f t="shared" si="25"/>
        <v>0</v>
      </c>
      <c r="L115" s="43">
        <f t="shared" si="26"/>
        <v>0</v>
      </c>
    </row>
    <row r="116" spans="1:12" ht="12.75" customHeight="1">
      <c r="A116" s="55" t="str">
        <f>"      "&amp;Labels!C68</f>
        <v xml:space="preserve">      Total</v>
      </c>
      <c r="B116" s="74">
        <f>SUM(B106:B115)</f>
        <v>0</v>
      </c>
      <c r="C116" s="74">
        <f>SUM(C106:C115)</f>
        <v>0</v>
      </c>
      <c r="D116" s="74">
        <f>SUM(D106:D115)</f>
        <v>0</v>
      </c>
      <c r="E116" s="74">
        <f>SUM(E106:E115)</f>
        <v>0</v>
      </c>
      <c r="F116" s="43">
        <f t="shared" si="24"/>
        <v>0</v>
      </c>
      <c r="G116" s="74">
        <f>SUM(G106:G115)</f>
        <v>0</v>
      </c>
      <c r="H116" s="74">
        <f>SUM(H106:H115)</f>
        <v>0</v>
      </c>
      <c r="I116" s="74">
        <f>SUM(I106:I115)</f>
        <v>0</v>
      </c>
      <c r="J116" s="74">
        <f>SUM(J106:J115)</f>
        <v>0</v>
      </c>
      <c r="K116" s="43">
        <f t="shared" si="25"/>
        <v>0</v>
      </c>
      <c r="L116" s="43">
        <f t="shared" si="26"/>
        <v>0</v>
      </c>
    </row>
    <row r="117" spans="1:12" ht="12.75" customHeight="1">
      <c r="A117" s="55" t="str">
        <f>"   "&amp;Labels!B104</f>
        <v xml:space="preserve">   Product 10</v>
      </c>
      <c r="B117" s="74"/>
      <c r="C117" s="74"/>
      <c r="D117" s="74"/>
      <c r="E117" s="74"/>
      <c r="F117" s="43"/>
      <c r="G117" s="74"/>
      <c r="H117" s="74"/>
      <c r="I117" s="74"/>
      <c r="J117" s="74"/>
      <c r="K117" s="43"/>
      <c r="L117" s="43"/>
    </row>
    <row r="118" spans="1:12" ht="12.75" customHeight="1">
      <c r="A118" s="61" t="str">
        <f>"      "&amp;Labels!B69</f>
        <v xml:space="preserve">      Customer 1</v>
      </c>
      <c r="B118" s="76">
        <f>Inputs!D184*Inputs!D291</f>
        <v>0</v>
      </c>
      <c r="C118" s="76">
        <f>Inputs!E184*Inputs!E291</f>
        <v>0</v>
      </c>
      <c r="D118" s="76">
        <f>Inputs!F184*Inputs!F291</f>
        <v>0</v>
      </c>
      <c r="E118" s="76">
        <f>Inputs!G184*Inputs!G291</f>
        <v>0</v>
      </c>
      <c r="F118" s="43">
        <f t="shared" ref="F118:F139" si="27">SUM(B118:E118)</f>
        <v>0</v>
      </c>
      <c r="G118" s="76">
        <f>Inputs!I184*Inputs!I291</f>
        <v>0</v>
      </c>
      <c r="H118" s="76">
        <f>Inputs!J184*Inputs!J291</f>
        <v>0</v>
      </c>
      <c r="I118" s="76">
        <f>Inputs!K184*Inputs!K291</f>
        <v>0</v>
      </c>
      <c r="J118" s="76">
        <f>Inputs!L184*Inputs!L291</f>
        <v>0</v>
      </c>
      <c r="K118" s="43">
        <f t="shared" ref="K118:K139" si="28">SUM(G118:J118)</f>
        <v>0</v>
      </c>
      <c r="L118" s="43">
        <f t="shared" ref="L118:L139" si="29">SUM(B118:E118,G118:J118)</f>
        <v>0</v>
      </c>
    </row>
    <row r="119" spans="1:12" ht="12.75" customHeight="1">
      <c r="A119" s="61" t="str">
        <f>"      "&amp;Labels!B70</f>
        <v xml:space="preserve">      Customer 2</v>
      </c>
      <c r="B119" s="76">
        <f>Inputs!D185*Inputs!D292</f>
        <v>0</v>
      </c>
      <c r="C119" s="76">
        <f>Inputs!E185*Inputs!E292</f>
        <v>0</v>
      </c>
      <c r="D119" s="76">
        <f>Inputs!F185*Inputs!F292</f>
        <v>0</v>
      </c>
      <c r="E119" s="76">
        <f>Inputs!G185*Inputs!G292</f>
        <v>0</v>
      </c>
      <c r="F119" s="43">
        <f t="shared" si="27"/>
        <v>0</v>
      </c>
      <c r="G119" s="76">
        <f>Inputs!I185*Inputs!I292</f>
        <v>0</v>
      </c>
      <c r="H119" s="76">
        <f>Inputs!J185*Inputs!J292</f>
        <v>0</v>
      </c>
      <c r="I119" s="76">
        <f>Inputs!K185*Inputs!K292</f>
        <v>0</v>
      </c>
      <c r="J119" s="76">
        <f>Inputs!L185*Inputs!L292</f>
        <v>0</v>
      </c>
      <c r="K119" s="43">
        <f t="shared" si="28"/>
        <v>0</v>
      </c>
      <c r="L119" s="43">
        <f t="shared" si="29"/>
        <v>0</v>
      </c>
    </row>
    <row r="120" spans="1:12" ht="12.75" customHeight="1">
      <c r="A120" s="61" t="str">
        <f>"      "&amp;Labels!B71</f>
        <v xml:space="preserve">      Customer 3</v>
      </c>
      <c r="B120" s="76">
        <f>Inputs!D186*Inputs!D293</f>
        <v>0</v>
      </c>
      <c r="C120" s="76">
        <f>Inputs!E186*Inputs!E293</f>
        <v>0</v>
      </c>
      <c r="D120" s="76">
        <f>Inputs!F186*Inputs!F293</f>
        <v>0</v>
      </c>
      <c r="E120" s="76">
        <f>Inputs!G186*Inputs!G293</f>
        <v>0</v>
      </c>
      <c r="F120" s="43">
        <f t="shared" si="27"/>
        <v>0</v>
      </c>
      <c r="G120" s="76">
        <f>Inputs!I186*Inputs!I293</f>
        <v>0</v>
      </c>
      <c r="H120" s="76">
        <f>Inputs!J186*Inputs!J293</f>
        <v>0</v>
      </c>
      <c r="I120" s="76">
        <f>Inputs!K186*Inputs!K293</f>
        <v>0</v>
      </c>
      <c r="J120" s="76">
        <f>Inputs!L186*Inputs!L293</f>
        <v>0</v>
      </c>
      <c r="K120" s="43">
        <f t="shared" si="28"/>
        <v>0</v>
      </c>
      <c r="L120" s="43">
        <f t="shared" si="29"/>
        <v>0</v>
      </c>
    </row>
    <row r="121" spans="1:12" ht="12.75" customHeight="1">
      <c r="A121" s="61" t="str">
        <f>"      "&amp;Labels!B72</f>
        <v xml:space="preserve">      Customer 4</v>
      </c>
      <c r="B121" s="76">
        <f>Inputs!D187*Inputs!D294</f>
        <v>0</v>
      </c>
      <c r="C121" s="76">
        <f>Inputs!E187*Inputs!E294</f>
        <v>0</v>
      </c>
      <c r="D121" s="76">
        <f>Inputs!F187*Inputs!F294</f>
        <v>0</v>
      </c>
      <c r="E121" s="76">
        <f>Inputs!G187*Inputs!G294</f>
        <v>0</v>
      </c>
      <c r="F121" s="43">
        <f t="shared" si="27"/>
        <v>0</v>
      </c>
      <c r="G121" s="76">
        <f>Inputs!I187*Inputs!I294</f>
        <v>0</v>
      </c>
      <c r="H121" s="76">
        <f>Inputs!J187*Inputs!J294</f>
        <v>0</v>
      </c>
      <c r="I121" s="76">
        <f>Inputs!K187*Inputs!K294</f>
        <v>0</v>
      </c>
      <c r="J121" s="76">
        <f>Inputs!L187*Inputs!L294</f>
        <v>0</v>
      </c>
      <c r="K121" s="43">
        <f t="shared" si="28"/>
        <v>0</v>
      </c>
      <c r="L121" s="43">
        <f t="shared" si="29"/>
        <v>0</v>
      </c>
    </row>
    <row r="122" spans="1:12" ht="12.75" customHeight="1">
      <c r="A122" s="61" t="str">
        <f>"      "&amp;Labels!B73</f>
        <v xml:space="preserve">      Customer 5</v>
      </c>
      <c r="B122" s="76">
        <f>Inputs!D188*Inputs!D295</f>
        <v>0</v>
      </c>
      <c r="C122" s="76">
        <f>Inputs!E188*Inputs!E295</f>
        <v>0</v>
      </c>
      <c r="D122" s="76">
        <f>Inputs!F188*Inputs!F295</f>
        <v>0</v>
      </c>
      <c r="E122" s="76">
        <f>Inputs!G188*Inputs!G295</f>
        <v>0</v>
      </c>
      <c r="F122" s="43">
        <f t="shared" si="27"/>
        <v>0</v>
      </c>
      <c r="G122" s="76">
        <f>Inputs!I188*Inputs!I295</f>
        <v>0</v>
      </c>
      <c r="H122" s="76">
        <f>Inputs!J188*Inputs!J295</f>
        <v>0</v>
      </c>
      <c r="I122" s="76">
        <f>Inputs!K188*Inputs!K295</f>
        <v>0</v>
      </c>
      <c r="J122" s="76">
        <f>Inputs!L188*Inputs!L295</f>
        <v>0</v>
      </c>
      <c r="K122" s="43">
        <f t="shared" si="28"/>
        <v>0</v>
      </c>
      <c r="L122" s="43">
        <f t="shared" si="29"/>
        <v>0</v>
      </c>
    </row>
    <row r="123" spans="1:12" ht="12.75" customHeight="1">
      <c r="A123" s="61" t="str">
        <f>"      "&amp;Labels!B74</f>
        <v xml:space="preserve">      Customer 6</v>
      </c>
      <c r="B123" s="76">
        <f>Inputs!D189*Inputs!D296</f>
        <v>0</v>
      </c>
      <c r="C123" s="76">
        <f>Inputs!E189*Inputs!E296</f>
        <v>0</v>
      </c>
      <c r="D123" s="76">
        <f>Inputs!F189*Inputs!F296</f>
        <v>0</v>
      </c>
      <c r="E123" s="76">
        <f>Inputs!G189*Inputs!G296</f>
        <v>0</v>
      </c>
      <c r="F123" s="43">
        <f t="shared" si="27"/>
        <v>0</v>
      </c>
      <c r="G123" s="76">
        <f>Inputs!I189*Inputs!I296</f>
        <v>0</v>
      </c>
      <c r="H123" s="76">
        <f>Inputs!J189*Inputs!J296</f>
        <v>0</v>
      </c>
      <c r="I123" s="76">
        <f>Inputs!K189*Inputs!K296</f>
        <v>0</v>
      </c>
      <c r="J123" s="76">
        <f>Inputs!L189*Inputs!L296</f>
        <v>0</v>
      </c>
      <c r="K123" s="43">
        <f t="shared" si="28"/>
        <v>0</v>
      </c>
      <c r="L123" s="43">
        <f t="shared" si="29"/>
        <v>0</v>
      </c>
    </row>
    <row r="124" spans="1:12" ht="12.75" customHeight="1">
      <c r="A124" s="61" t="str">
        <f>"      "&amp;Labels!B75</f>
        <v xml:space="preserve">      Customer 7</v>
      </c>
      <c r="B124" s="76">
        <f>Inputs!D190*Inputs!D297</f>
        <v>0</v>
      </c>
      <c r="C124" s="76">
        <f>Inputs!E190*Inputs!E297</f>
        <v>0</v>
      </c>
      <c r="D124" s="76">
        <f>Inputs!F190*Inputs!F297</f>
        <v>0</v>
      </c>
      <c r="E124" s="76">
        <f>Inputs!G190*Inputs!G297</f>
        <v>0</v>
      </c>
      <c r="F124" s="43">
        <f t="shared" si="27"/>
        <v>0</v>
      </c>
      <c r="G124" s="76">
        <f>Inputs!I190*Inputs!I297</f>
        <v>0</v>
      </c>
      <c r="H124" s="76">
        <f>Inputs!J190*Inputs!J297</f>
        <v>0</v>
      </c>
      <c r="I124" s="76">
        <f>Inputs!K190*Inputs!K297</f>
        <v>0</v>
      </c>
      <c r="J124" s="76">
        <f>Inputs!L190*Inputs!L297</f>
        <v>0</v>
      </c>
      <c r="K124" s="43">
        <f t="shared" si="28"/>
        <v>0</v>
      </c>
      <c r="L124" s="43">
        <f t="shared" si="29"/>
        <v>0</v>
      </c>
    </row>
    <row r="125" spans="1:12" ht="12.75" customHeight="1">
      <c r="A125" s="61" t="str">
        <f>"      "&amp;Labels!B76</f>
        <v xml:space="preserve">      Customer 8</v>
      </c>
      <c r="B125" s="76">
        <f>Inputs!D191*Inputs!D298</f>
        <v>0</v>
      </c>
      <c r="C125" s="76">
        <f>Inputs!E191*Inputs!E298</f>
        <v>0</v>
      </c>
      <c r="D125" s="76">
        <f>Inputs!F191*Inputs!F298</f>
        <v>0</v>
      </c>
      <c r="E125" s="76">
        <f>Inputs!G191*Inputs!G298</f>
        <v>0</v>
      </c>
      <c r="F125" s="43">
        <f t="shared" si="27"/>
        <v>0</v>
      </c>
      <c r="G125" s="76">
        <f>Inputs!I191*Inputs!I298</f>
        <v>0</v>
      </c>
      <c r="H125" s="76">
        <f>Inputs!J191*Inputs!J298</f>
        <v>0</v>
      </c>
      <c r="I125" s="76">
        <f>Inputs!K191*Inputs!K298</f>
        <v>0</v>
      </c>
      <c r="J125" s="76">
        <f>Inputs!L191*Inputs!L298</f>
        <v>0</v>
      </c>
      <c r="K125" s="43">
        <f t="shared" si="28"/>
        <v>0</v>
      </c>
      <c r="L125" s="43">
        <f t="shared" si="29"/>
        <v>0</v>
      </c>
    </row>
    <row r="126" spans="1:12" ht="12.75" customHeight="1">
      <c r="A126" s="61" t="str">
        <f>"      "&amp;Labels!B77</f>
        <v xml:space="preserve">      Customer 9</v>
      </c>
      <c r="B126" s="76">
        <f>Inputs!D192*Inputs!D299</f>
        <v>0</v>
      </c>
      <c r="C126" s="76">
        <f>Inputs!E192*Inputs!E299</f>
        <v>0</v>
      </c>
      <c r="D126" s="76">
        <f>Inputs!F192*Inputs!F299</f>
        <v>0</v>
      </c>
      <c r="E126" s="76">
        <f>Inputs!G192*Inputs!G299</f>
        <v>0</v>
      </c>
      <c r="F126" s="43">
        <f t="shared" si="27"/>
        <v>0</v>
      </c>
      <c r="G126" s="76">
        <f>Inputs!I192*Inputs!I299</f>
        <v>0</v>
      </c>
      <c r="H126" s="76">
        <f>Inputs!J192*Inputs!J299</f>
        <v>0</v>
      </c>
      <c r="I126" s="76">
        <f>Inputs!K192*Inputs!K299</f>
        <v>0</v>
      </c>
      <c r="J126" s="76">
        <f>Inputs!L192*Inputs!L299</f>
        <v>0</v>
      </c>
      <c r="K126" s="43">
        <f t="shared" si="28"/>
        <v>0</v>
      </c>
      <c r="L126" s="43">
        <f t="shared" si="29"/>
        <v>0</v>
      </c>
    </row>
    <row r="127" spans="1:12" ht="12.75" customHeight="1">
      <c r="A127" s="61" t="str">
        <f>"      "&amp;Labels!B78</f>
        <v xml:space="preserve">      Customer 10</v>
      </c>
      <c r="B127" s="76">
        <f>Inputs!D193*Inputs!D300</f>
        <v>0</v>
      </c>
      <c r="C127" s="76">
        <f>Inputs!E193*Inputs!E300</f>
        <v>0</v>
      </c>
      <c r="D127" s="76">
        <f>Inputs!F193*Inputs!F300</f>
        <v>0</v>
      </c>
      <c r="E127" s="76">
        <f>Inputs!G193*Inputs!G300</f>
        <v>0</v>
      </c>
      <c r="F127" s="43">
        <f t="shared" si="27"/>
        <v>0</v>
      </c>
      <c r="G127" s="76">
        <f>Inputs!I193*Inputs!I300</f>
        <v>0</v>
      </c>
      <c r="H127" s="76">
        <f>Inputs!J193*Inputs!J300</f>
        <v>0</v>
      </c>
      <c r="I127" s="76">
        <f>Inputs!K193*Inputs!K300</f>
        <v>0</v>
      </c>
      <c r="J127" s="76">
        <f>Inputs!L193*Inputs!L300</f>
        <v>0</v>
      </c>
      <c r="K127" s="43">
        <f t="shared" si="28"/>
        <v>0</v>
      </c>
      <c r="L127" s="43">
        <f t="shared" si="29"/>
        <v>0</v>
      </c>
    </row>
    <row r="128" spans="1:12" ht="12.75" customHeight="1">
      <c r="A128" s="55" t="str">
        <f>"      "&amp;Labels!C68</f>
        <v xml:space="preserve">      Total</v>
      </c>
      <c r="B128" s="74">
        <f>SUM(B118:B127)</f>
        <v>0</v>
      </c>
      <c r="C128" s="74">
        <f>SUM(C118:C127)</f>
        <v>0</v>
      </c>
      <c r="D128" s="74">
        <f>SUM(D118:D127)</f>
        <v>0</v>
      </c>
      <c r="E128" s="74">
        <f>SUM(E118:E127)</f>
        <v>0</v>
      </c>
      <c r="F128" s="43">
        <f t="shared" si="27"/>
        <v>0</v>
      </c>
      <c r="G128" s="74">
        <f>SUM(G118:G127)</f>
        <v>0</v>
      </c>
      <c r="H128" s="74">
        <f>SUM(H118:H127)</f>
        <v>0</v>
      </c>
      <c r="I128" s="74">
        <f>SUM(I118:I127)</f>
        <v>0</v>
      </c>
      <c r="J128" s="74">
        <f>SUM(J118:J127)</f>
        <v>0</v>
      </c>
      <c r="K128" s="43">
        <f t="shared" si="28"/>
        <v>0</v>
      </c>
      <c r="L128" s="43">
        <f t="shared" si="29"/>
        <v>0</v>
      </c>
    </row>
    <row r="129" spans="1:12" ht="12.75" customHeight="1">
      <c r="A129" s="63" t="str">
        <f>"   "&amp;Labels!C94</f>
        <v xml:space="preserve">   Total</v>
      </c>
      <c r="B129" s="77">
        <f>SUM(B20,B32,B44,B56,B68,B80,B92,B104,B116,B128)</f>
        <v>0</v>
      </c>
      <c r="C129" s="77">
        <f>SUM(C20,C32,C44,C56,C68,C80,C92,C104,C116,C128)</f>
        <v>0</v>
      </c>
      <c r="D129" s="77">
        <f>SUM(D20,D32,D44,D56,D68,D80,D92,D104,D116,D128)</f>
        <v>0</v>
      </c>
      <c r="E129" s="77">
        <f>SUM(E20,E32,E44,E56,E68,E80,E92,E104,E116,E128)</f>
        <v>0</v>
      </c>
      <c r="F129" s="43">
        <f t="shared" si="27"/>
        <v>0</v>
      </c>
      <c r="G129" s="77">
        <f>SUM(G20,G32,G44,G56,G68,G80,G92,G104,G116,G128)</f>
        <v>0</v>
      </c>
      <c r="H129" s="77">
        <f>SUM(H20,H32,H44,H56,H68,H80,H92,H104,H116,H128)</f>
        <v>0</v>
      </c>
      <c r="I129" s="77">
        <f>SUM(I20,I32,I44,I56,I68,I80,I92,I104,I116,I128)</f>
        <v>0</v>
      </c>
      <c r="J129" s="77">
        <f>SUM(J20,J32,J44,J56,J68,J80,J92,J104,J116,J128)</f>
        <v>0</v>
      </c>
      <c r="K129" s="43">
        <f t="shared" si="28"/>
        <v>0</v>
      </c>
      <c r="L129" s="43">
        <f t="shared" si="29"/>
        <v>0</v>
      </c>
    </row>
    <row r="130" spans="1:12" ht="12.75" customHeight="1">
      <c r="A130" s="61" t="str">
        <f>"      "&amp;Labels!B69</f>
        <v xml:space="preserve">      Customer 1</v>
      </c>
      <c r="B130" s="76">
        <f t="shared" ref="B130:E139" si="30">SUM(B10,B22,B34,B46,B58,B70,B82,B94,B106,B118)</f>
        <v>0</v>
      </c>
      <c r="C130" s="76">
        <f t="shared" si="30"/>
        <v>0</v>
      </c>
      <c r="D130" s="76">
        <f t="shared" si="30"/>
        <v>0</v>
      </c>
      <c r="E130" s="76">
        <f t="shared" si="30"/>
        <v>0</v>
      </c>
      <c r="F130" s="43">
        <f t="shared" si="27"/>
        <v>0</v>
      </c>
      <c r="G130" s="76">
        <f t="shared" ref="G130:J139" si="31">SUM(G10,G22,G34,G46,G58,G70,G82,G94,G106,G118)</f>
        <v>0</v>
      </c>
      <c r="H130" s="76">
        <f t="shared" si="31"/>
        <v>0</v>
      </c>
      <c r="I130" s="76">
        <f t="shared" si="31"/>
        <v>0</v>
      </c>
      <c r="J130" s="76">
        <f t="shared" si="31"/>
        <v>0</v>
      </c>
      <c r="K130" s="43">
        <f t="shared" si="28"/>
        <v>0</v>
      </c>
      <c r="L130" s="43">
        <f t="shared" si="29"/>
        <v>0</v>
      </c>
    </row>
    <row r="131" spans="1:12" ht="12.75" customHeight="1">
      <c r="A131" s="61" t="str">
        <f>"      "&amp;Labels!B70</f>
        <v xml:space="preserve">      Customer 2</v>
      </c>
      <c r="B131" s="76">
        <f t="shared" si="30"/>
        <v>0</v>
      </c>
      <c r="C131" s="76">
        <f t="shared" si="30"/>
        <v>0</v>
      </c>
      <c r="D131" s="76">
        <f t="shared" si="30"/>
        <v>0</v>
      </c>
      <c r="E131" s="76">
        <f t="shared" si="30"/>
        <v>0</v>
      </c>
      <c r="F131" s="43">
        <f t="shared" si="27"/>
        <v>0</v>
      </c>
      <c r="G131" s="76">
        <f t="shared" si="31"/>
        <v>0</v>
      </c>
      <c r="H131" s="76">
        <f t="shared" si="31"/>
        <v>0</v>
      </c>
      <c r="I131" s="76">
        <f t="shared" si="31"/>
        <v>0</v>
      </c>
      <c r="J131" s="76">
        <f t="shared" si="31"/>
        <v>0</v>
      </c>
      <c r="K131" s="43">
        <f t="shared" si="28"/>
        <v>0</v>
      </c>
      <c r="L131" s="43">
        <f t="shared" si="29"/>
        <v>0</v>
      </c>
    </row>
    <row r="132" spans="1:12" ht="12.75" customHeight="1">
      <c r="A132" s="61" t="str">
        <f>"      "&amp;Labels!B71</f>
        <v xml:space="preserve">      Customer 3</v>
      </c>
      <c r="B132" s="76">
        <f t="shared" si="30"/>
        <v>0</v>
      </c>
      <c r="C132" s="76">
        <f t="shared" si="30"/>
        <v>0</v>
      </c>
      <c r="D132" s="76">
        <f t="shared" si="30"/>
        <v>0</v>
      </c>
      <c r="E132" s="76">
        <f t="shared" si="30"/>
        <v>0</v>
      </c>
      <c r="F132" s="43">
        <f t="shared" si="27"/>
        <v>0</v>
      </c>
      <c r="G132" s="76">
        <f t="shared" si="31"/>
        <v>0</v>
      </c>
      <c r="H132" s="76">
        <f t="shared" si="31"/>
        <v>0</v>
      </c>
      <c r="I132" s="76">
        <f t="shared" si="31"/>
        <v>0</v>
      </c>
      <c r="J132" s="76">
        <f t="shared" si="31"/>
        <v>0</v>
      </c>
      <c r="K132" s="43">
        <f t="shared" si="28"/>
        <v>0</v>
      </c>
      <c r="L132" s="43">
        <f t="shared" si="29"/>
        <v>0</v>
      </c>
    </row>
    <row r="133" spans="1:12" ht="12.75" customHeight="1">
      <c r="A133" s="61" t="str">
        <f>"      "&amp;Labels!B72</f>
        <v xml:space="preserve">      Customer 4</v>
      </c>
      <c r="B133" s="76">
        <f t="shared" si="30"/>
        <v>0</v>
      </c>
      <c r="C133" s="76">
        <f t="shared" si="30"/>
        <v>0</v>
      </c>
      <c r="D133" s="76">
        <f t="shared" si="30"/>
        <v>0</v>
      </c>
      <c r="E133" s="76">
        <f t="shared" si="30"/>
        <v>0</v>
      </c>
      <c r="F133" s="43">
        <f t="shared" si="27"/>
        <v>0</v>
      </c>
      <c r="G133" s="76">
        <f t="shared" si="31"/>
        <v>0</v>
      </c>
      <c r="H133" s="76">
        <f t="shared" si="31"/>
        <v>0</v>
      </c>
      <c r="I133" s="76">
        <f t="shared" si="31"/>
        <v>0</v>
      </c>
      <c r="J133" s="76">
        <f t="shared" si="31"/>
        <v>0</v>
      </c>
      <c r="K133" s="43">
        <f t="shared" si="28"/>
        <v>0</v>
      </c>
      <c r="L133" s="43">
        <f t="shared" si="29"/>
        <v>0</v>
      </c>
    </row>
    <row r="134" spans="1:12" ht="12.75" customHeight="1">
      <c r="A134" s="61" t="str">
        <f>"      "&amp;Labels!B73</f>
        <v xml:space="preserve">      Customer 5</v>
      </c>
      <c r="B134" s="76">
        <f t="shared" si="30"/>
        <v>0</v>
      </c>
      <c r="C134" s="76">
        <f t="shared" si="30"/>
        <v>0</v>
      </c>
      <c r="D134" s="76">
        <f t="shared" si="30"/>
        <v>0</v>
      </c>
      <c r="E134" s="76">
        <f t="shared" si="30"/>
        <v>0</v>
      </c>
      <c r="F134" s="43">
        <f t="shared" si="27"/>
        <v>0</v>
      </c>
      <c r="G134" s="76">
        <f t="shared" si="31"/>
        <v>0</v>
      </c>
      <c r="H134" s="76">
        <f t="shared" si="31"/>
        <v>0</v>
      </c>
      <c r="I134" s="76">
        <f t="shared" si="31"/>
        <v>0</v>
      </c>
      <c r="J134" s="76">
        <f t="shared" si="31"/>
        <v>0</v>
      </c>
      <c r="K134" s="43">
        <f t="shared" si="28"/>
        <v>0</v>
      </c>
      <c r="L134" s="43">
        <f t="shared" si="29"/>
        <v>0</v>
      </c>
    </row>
    <row r="135" spans="1:12" ht="12.75" customHeight="1">
      <c r="A135" s="61" t="str">
        <f>"      "&amp;Labels!B74</f>
        <v xml:space="preserve">      Customer 6</v>
      </c>
      <c r="B135" s="76">
        <f t="shared" si="30"/>
        <v>0</v>
      </c>
      <c r="C135" s="76">
        <f t="shared" si="30"/>
        <v>0</v>
      </c>
      <c r="D135" s="76">
        <f t="shared" si="30"/>
        <v>0</v>
      </c>
      <c r="E135" s="76">
        <f t="shared" si="30"/>
        <v>0</v>
      </c>
      <c r="F135" s="43">
        <f t="shared" si="27"/>
        <v>0</v>
      </c>
      <c r="G135" s="76">
        <f t="shared" si="31"/>
        <v>0</v>
      </c>
      <c r="H135" s="76">
        <f t="shared" si="31"/>
        <v>0</v>
      </c>
      <c r="I135" s="76">
        <f t="shared" si="31"/>
        <v>0</v>
      </c>
      <c r="J135" s="76">
        <f t="shared" si="31"/>
        <v>0</v>
      </c>
      <c r="K135" s="43">
        <f t="shared" si="28"/>
        <v>0</v>
      </c>
      <c r="L135" s="43">
        <f t="shared" si="29"/>
        <v>0</v>
      </c>
    </row>
    <row r="136" spans="1:12" ht="12.75" customHeight="1">
      <c r="A136" s="61" t="str">
        <f>"      "&amp;Labels!B75</f>
        <v xml:space="preserve">      Customer 7</v>
      </c>
      <c r="B136" s="76">
        <f t="shared" si="30"/>
        <v>0</v>
      </c>
      <c r="C136" s="76">
        <f t="shared" si="30"/>
        <v>0</v>
      </c>
      <c r="D136" s="76">
        <f t="shared" si="30"/>
        <v>0</v>
      </c>
      <c r="E136" s="76">
        <f t="shared" si="30"/>
        <v>0</v>
      </c>
      <c r="F136" s="43">
        <f t="shared" si="27"/>
        <v>0</v>
      </c>
      <c r="G136" s="76">
        <f t="shared" si="31"/>
        <v>0</v>
      </c>
      <c r="H136" s="76">
        <f t="shared" si="31"/>
        <v>0</v>
      </c>
      <c r="I136" s="76">
        <f t="shared" si="31"/>
        <v>0</v>
      </c>
      <c r="J136" s="76">
        <f t="shared" si="31"/>
        <v>0</v>
      </c>
      <c r="K136" s="43">
        <f t="shared" si="28"/>
        <v>0</v>
      </c>
      <c r="L136" s="43">
        <f t="shared" si="29"/>
        <v>0</v>
      </c>
    </row>
    <row r="137" spans="1:12" ht="12.75" customHeight="1">
      <c r="A137" s="61" t="str">
        <f>"      "&amp;Labels!B76</f>
        <v xml:space="preserve">      Customer 8</v>
      </c>
      <c r="B137" s="76">
        <f t="shared" si="30"/>
        <v>0</v>
      </c>
      <c r="C137" s="76">
        <f t="shared" si="30"/>
        <v>0</v>
      </c>
      <c r="D137" s="76">
        <f t="shared" si="30"/>
        <v>0</v>
      </c>
      <c r="E137" s="76">
        <f t="shared" si="30"/>
        <v>0</v>
      </c>
      <c r="F137" s="43">
        <f t="shared" si="27"/>
        <v>0</v>
      </c>
      <c r="G137" s="76">
        <f t="shared" si="31"/>
        <v>0</v>
      </c>
      <c r="H137" s="76">
        <f t="shared" si="31"/>
        <v>0</v>
      </c>
      <c r="I137" s="76">
        <f t="shared" si="31"/>
        <v>0</v>
      </c>
      <c r="J137" s="76">
        <f t="shared" si="31"/>
        <v>0</v>
      </c>
      <c r="K137" s="43">
        <f t="shared" si="28"/>
        <v>0</v>
      </c>
      <c r="L137" s="43">
        <f t="shared" si="29"/>
        <v>0</v>
      </c>
    </row>
    <row r="138" spans="1:12" ht="12.75" customHeight="1">
      <c r="A138" s="61" t="str">
        <f>"      "&amp;Labels!B77</f>
        <v xml:space="preserve">      Customer 9</v>
      </c>
      <c r="B138" s="76">
        <f t="shared" si="30"/>
        <v>0</v>
      </c>
      <c r="C138" s="76">
        <f t="shared" si="30"/>
        <v>0</v>
      </c>
      <c r="D138" s="76">
        <f t="shared" si="30"/>
        <v>0</v>
      </c>
      <c r="E138" s="76">
        <f t="shared" si="30"/>
        <v>0</v>
      </c>
      <c r="F138" s="43">
        <f t="shared" si="27"/>
        <v>0</v>
      </c>
      <c r="G138" s="76">
        <f t="shared" si="31"/>
        <v>0</v>
      </c>
      <c r="H138" s="76">
        <f t="shared" si="31"/>
        <v>0</v>
      </c>
      <c r="I138" s="76">
        <f t="shared" si="31"/>
        <v>0</v>
      </c>
      <c r="J138" s="76">
        <f t="shared" si="31"/>
        <v>0</v>
      </c>
      <c r="K138" s="43">
        <f t="shared" si="28"/>
        <v>0</v>
      </c>
      <c r="L138" s="43">
        <f t="shared" si="29"/>
        <v>0</v>
      </c>
    </row>
    <row r="139" spans="1:12" ht="12.75" customHeight="1">
      <c r="A139" s="61" t="str">
        <f>"      "&amp;Labels!B78</f>
        <v xml:space="preserve">      Customer 10</v>
      </c>
      <c r="B139" s="76">
        <f t="shared" si="30"/>
        <v>0</v>
      </c>
      <c r="C139" s="76">
        <f t="shared" si="30"/>
        <v>0</v>
      </c>
      <c r="D139" s="76">
        <f t="shared" si="30"/>
        <v>0</v>
      </c>
      <c r="E139" s="76">
        <f t="shared" si="30"/>
        <v>0</v>
      </c>
      <c r="F139" s="43">
        <f t="shared" si="27"/>
        <v>0</v>
      </c>
      <c r="G139" s="76">
        <f t="shared" si="31"/>
        <v>0</v>
      </c>
      <c r="H139" s="76">
        <f t="shared" si="31"/>
        <v>0</v>
      </c>
      <c r="I139" s="76">
        <f t="shared" si="31"/>
        <v>0</v>
      </c>
      <c r="J139" s="76">
        <f t="shared" si="31"/>
        <v>0</v>
      </c>
      <c r="K139" s="43">
        <f t="shared" si="28"/>
        <v>0</v>
      </c>
      <c r="L139" s="43">
        <f t="shared" si="29"/>
        <v>0</v>
      </c>
    </row>
    <row r="140" spans="1:12" ht="12.75" customHeight="1">
      <c r="A140" s="65" t="str">
        <f>"      "&amp;Labels!C68</f>
        <v xml:space="preserve">      Total</v>
      </c>
      <c r="B140" s="78">
        <f>B129</f>
        <v>0</v>
      </c>
      <c r="C140" s="78">
        <f>C129</f>
        <v>0</v>
      </c>
      <c r="D140" s="78">
        <f>D129</f>
        <v>0</v>
      </c>
      <c r="E140" s="78">
        <f>E129</f>
        <v>0</v>
      </c>
      <c r="F140" s="45">
        <f>SUM(B129:E129)</f>
        <v>0</v>
      </c>
      <c r="G140" s="78">
        <f>G129</f>
        <v>0</v>
      </c>
      <c r="H140" s="78">
        <f>H129</f>
        <v>0</v>
      </c>
      <c r="I140" s="78">
        <f>I129</f>
        <v>0</v>
      </c>
      <c r="J140" s="78">
        <f>J129</f>
        <v>0</v>
      </c>
      <c r="K140" s="45">
        <f>SUM(G129:J129)</f>
        <v>0</v>
      </c>
      <c r="L140" s="45">
        <f>SUM(B129:E129,G129:J129)</f>
        <v>0</v>
      </c>
    </row>
    <row r="143" spans="1:12" ht="12.75" customHeight="1">
      <c r="A143" s="168" t="str">
        <f>"Detail by Customer and by Product"</f>
        <v>Detail by Customer and by Product</v>
      </c>
      <c r="B143" s="168"/>
      <c r="C143" s="168"/>
    </row>
    <row r="144" spans="1:12" ht="12.75" hidden="1" customHeight="1" outlineLevel="1">
      <c r="A144" s="1" t="str">
        <f>" "</f>
        <v xml:space="preserve"> </v>
      </c>
    </row>
    <row r="145" spans="1:12" ht="12.75" hidden="1" customHeight="1" outlineLevel="1">
      <c r="B145" s="27" t="str">
        <f>"Q1 FY2009"</f>
        <v>Q1 FY2009</v>
      </c>
      <c r="C145" s="28" t="str">
        <f>"Q2 FY2009"</f>
        <v>Q2 FY2009</v>
      </c>
      <c r="D145" s="28" t="str">
        <f>"Q3 FY2009"</f>
        <v>Q3 FY2009</v>
      </c>
      <c r="E145" s="28" t="str">
        <f>"Q4 FY2009"</f>
        <v>Q4 FY2009</v>
      </c>
      <c r="F145" s="39" t="str">
        <f>"FY2009"</f>
        <v>FY2009</v>
      </c>
      <c r="G145" s="28" t="str">
        <f>"Q1 FY2010"</f>
        <v>Q1 FY2010</v>
      </c>
      <c r="H145" s="28" t="str">
        <f>"Q2 FY2010"</f>
        <v>Q2 FY2010</v>
      </c>
      <c r="I145" s="28" t="str">
        <f>"Q3 FY2010"</f>
        <v>Q3 FY2010</v>
      </c>
      <c r="J145" s="28" t="str">
        <f>"Q4 FY2010"</f>
        <v>Q4 FY2010</v>
      </c>
      <c r="K145" s="39" t="str">
        <f>"FY2010"</f>
        <v>FY2010</v>
      </c>
      <c r="L145" s="39" t="s">
        <v>1646</v>
      </c>
    </row>
    <row r="146" spans="1:12" ht="12.75" hidden="1" customHeight="1" outlineLevel="1">
      <c r="A146" s="52" t="str">
        <f>Labels!B17</f>
        <v>Gross Margin</v>
      </c>
      <c r="B146" s="73"/>
      <c r="C146" s="73"/>
      <c r="D146" s="73"/>
      <c r="E146" s="73"/>
      <c r="F146" s="41"/>
      <c r="G146" s="73"/>
      <c r="H146" s="73"/>
      <c r="I146" s="73"/>
      <c r="J146" s="73"/>
      <c r="K146" s="41"/>
      <c r="L146" s="41"/>
    </row>
    <row r="147" spans="1:12" ht="12.75" hidden="1" customHeight="1" outlineLevel="1">
      <c r="A147" s="55" t="str">
        <f>"   "&amp;Labels!B95</f>
        <v xml:space="preserve">   Product 1</v>
      </c>
      <c r="B147" s="74"/>
      <c r="C147" s="74"/>
      <c r="D147" s="74"/>
      <c r="E147" s="74"/>
      <c r="F147" s="43"/>
      <c r="G147" s="74"/>
      <c r="H147" s="74"/>
      <c r="I147" s="74"/>
      <c r="J147" s="74"/>
      <c r="K147" s="43"/>
      <c r="L147" s="43"/>
    </row>
    <row r="148" spans="1:12" ht="12.75" hidden="1" customHeight="1" outlineLevel="1">
      <c r="A148" s="61" t="str">
        <f>"      "&amp;Labels!B69</f>
        <v xml:space="preserve">      Customer 1</v>
      </c>
      <c r="B148" s="76">
        <f t="shared" ref="B148:E158" si="32">B10</f>
        <v>0</v>
      </c>
      <c r="C148" s="76">
        <f t="shared" si="32"/>
        <v>0</v>
      </c>
      <c r="D148" s="76">
        <f t="shared" si="32"/>
        <v>0</v>
      </c>
      <c r="E148" s="76">
        <f t="shared" si="32"/>
        <v>0</v>
      </c>
      <c r="F148" s="43">
        <f t="shared" ref="F148:F158" si="33">SUM(B10:E10)</f>
        <v>0</v>
      </c>
      <c r="G148" s="76">
        <f t="shared" ref="G148:J158" si="34">G10</f>
        <v>0</v>
      </c>
      <c r="H148" s="76">
        <f t="shared" si="34"/>
        <v>0</v>
      </c>
      <c r="I148" s="76">
        <f t="shared" si="34"/>
        <v>0</v>
      </c>
      <c r="J148" s="76">
        <f t="shared" si="34"/>
        <v>0</v>
      </c>
      <c r="K148" s="43">
        <f t="shared" ref="K148:K158" si="35">SUM(G10:J10)</f>
        <v>0</v>
      </c>
      <c r="L148" s="43">
        <f t="shared" ref="L148:L158" si="36">SUM(B10:E10,G10:J10)</f>
        <v>0</v>
      </c>
    </row>
    <row r="149" spans="1:12" ht="12.75" hidden="1" customHeight="1" outlineLevel="1">
      <c r="A149" s="61" t="str">
        <f>"      "&amp;Labels!B70</f>
        <v xml:space="preserve">      Customer 2</v>
      </c>
      <c r="B149" s="76">
        <f t="shared" si="32"/>
        <v>0</v>
      </c>
      <c r="C149" s="76">
        <f t="shared" si="32"/>
        <v>0</v>
      </c>
      <c r="D149" s="76">
        <f t="shared" si="32"/>
        <v>0</v>
      </c>
      <c r="E149" s="76">
        <f t="shared" si="32"/>
        <v>0</v>
      </c>
      <c r="F149" s="43">
        <f t="shared" si="33"/>
        <v>0</v>
      </c>
      <c r="G149" s="76">
        <f t="shared" si="34"/>
        <v>0</v>
      </c>
      <c r="H149" s="76">
        <f t="shared" si="34"/>
        <v>0</v>
      </c>
      <c r="I149" s="76">
        <f t="shared" si="34"/>
        <v>0</v>
      </c>
      <c r="J149" s="76">
        <f t="shared" si="34"/>
        <v>0</v>
      </c>
      <c r="K149" s="43">
        <f t="shared" si="35"/>
        <v>0</v>
      </c>
      <c r="L149" s="43">
        <f t="shared" si="36"/>
        <v>0</v>
      </c>
    </row>
    <row r="150" spans="1:12" ht="12.75" hidden="1" customHeight="1" outlineLevel="1">
      <c r="A150" s="61" t="str">
        <f>"      "&amp;Labels!B71</f>
        <v xml:space="preserve">      Customer 3</v>
      </c>
      <c r="B150" s="76">
        <f t="shared" si="32"/>
        <v>0</v>
      </c>
      <c r="C150" s="76">
        <f t="shared" si="32"/>
        <v>0</v>
      </c>
      <c r="D150" s="76">
        <f t="shared" si="32"/>
        <v>0</v>
      </c>
      <c r="E150" s="76">
        <f t="shared" si="32"/>
        <v>0</v>
      </c>
      <c r="F150" s="43">
        <f t="shared" si="33"/>
        <v>0</v>
      </c>
      <c r="G150" s="76">
        <f t="shared" si="34"/>
        <v>0</v>
      </c>
      <c r="H150" s="76">
        <f t="shared" si="34"/>
        <v>0</v>
      </c>
      <c r="I150" s="76">
        <f t="shared" si="34"/>
        <v>0</v>
      </c>
      <c r="J150" s="76">
        <f t="shared" si="34"/>
        <v>0</v>
      </c>
      <c r="K150" s="43">
        <f t="shared" si="35"/>
        <v>0</v>
      </c>
      <c r="L150" s="43">
        <f t="shared" si="36"/>
        <v>0</v>
      </c>
    </row>
    <row r="151" spans="1:12" ht="12.75" hidden="1" customHeight="1" outlineLevel="1">
      <c r="A151" s="61" t="str">
        <f>"      "&amp;Labels!B72</f>
        <v xml:space="preserve">      Customer 4</v>
      </c>
      <c r="B151" s="76">
        <f t="shared" si="32"/>
        <v>0</v>
      </c>
      <c r="C151" s="76">
        <f t="shared" si="32"/>
        <v>0</v>
      </c>
      <c r="D151" s="76">
        <f t="shared" si="32"/>
        <v>0</v>
      </c>
      <c r="E151" s="76">
        <f t="shared" si="32"/>
        <v>0</v>
      </c>
      <c r="F151" s="43">
        <f t="shared" si="33"/>
        <v>0</v>
      </c>
      <c r="G151" s="76">
        <f t="shared" si="34"/>
        <v>0</v>
      </c>
      <c r="H151" s="76">
        <f t="shared" si="34"/>
        <v>0</v>
      </c>
      <c r="I151" s="76">
        <f t="shared" si="34"/>
        <v>0</v>
      </c>
      <c r="J151" s="76">
        <f t="shared" si="34"/>
        <v>0</v>
      </c>
      <c r="K151" s="43">
        <f t="shared" si="35"/>
        <v>0</v>
      </c>
      <c r="L151" s="43">
        <f t="shared" si="36"/>
        <v>0</v>
      </c>
    </row>
    <row r="152" spans="1:12" ht="12.75" hidden="1" customHeight="1" outlineLevel="1">
      <c r="A152" s="61" t="str">
        <f>"      "&amp;Labels!B73</f>
        <v xml:space="preserve">      Customer 5</v>
      </c>
      <c r="B152" s="76">
        <f t="shared" si="32"/>
        <v>0</v>
      </c>
      <c r="C152" s="76">
        <f t="shared" si="32"/>
        <v>0</v>
      </c>
      <c r="D152" s="76">
        <f t="shared" si="32"/>
        <v>0</v>
      </c>
      <c r="E152" s="76">
        <f t="shared" si="32"/>
        <v>0</v>
      </c>
      <c r="F152" s="43">
        <f t="shared" si="33"/>
        <v>0</v>
      </c>
      <c r="G152" s="76">
        <f t="shared" si="34"/>
        <v>0</v>
      </c>
      <c r="H152" s="76">
        <f t="shared" si="34"/>
        <v>0</v>
      </c>
      <c r="I152" s="76">
        <f t="shared" si="34"/>
        <v>0</v>
      </c>
      <c r="J152" s="76">
        <f t="shared" si="34"/>
        <v>0</v>
      </c>
      <c r="K152" s="43">
        <f t="shared" si="35"/>
        <v>0</v>
      </c>
      <c r="L152" s="43">
        <f t="shared" si="36"/>
        <v>0</v>
      </c>
    </row>
    <row r="153" spans="1:12" ht="12.75" hidden="1" customHeight="1" outlineLevel="1">
      <c r="A153" s="61" t="str">
        <f>"      "&amp;Labels!B74</f>
        <v xml:space="preserve">      Customer 6</v>
      </c>
      <c r="B153" s="76">
        <f t="shared" si="32"/>
        <v>0</v>
      </c>
      <c r="C153" s="76">
        <f t="shared" si="32"/>
        <v>0</v>
      </c>
      <c r="D153" s="76">
        <f t="shared" si="32"/>
        <v>0</v>
      </c>
      <c r="E153" s="76">
        <f t="shared" si="32"/>
        <v>0</v>
      </c>
      <c r="F153" s="43">
        <f t="shared" si="33"/>
        <v>0</v>
      </c>
      <c r="G153" s="76">
        <f t="shared" si="34"/>
        <v>0</v>
      </c>
      <c r="H153" s="76">
        <f t="shared" si="34"/>
        <v>0</v>
      </c>
      <c r="I153" s="76">
        <f t="shared" si="34"/>
        <v>0</v>
      </c>
      <c r="J153" s="76">
        <f t="shared" si="34"/>
        <v>0</v>
      </c>
      <c r="K153" s="43">
        <f t="shared" si="35"/>
        <v>0</v>
      </c>
      <c r="L153" s="43">
        <f t="shared" si="36"/>
        <v>0</v>
      </c>
    </row>
    <row r="154" spans="1:12" ht="12.75" hidden="1" customHeight="1" outlineLevel="1">
      <c r="A154" s="61" t="str">
        <f>"      "&amp;Labels!B75</f>
        <v xml:space="preserve">      Customer 7</v>
      </c>
      <c r="B154" s="76">
        <f t="shared" si="32"/>
        <v>0</v>
      </c>
      <c r="C154" s="76">
        <f t="shared" si="32"/>
        <v>0</v>
      </c>
      <c r="D154" s="76">
        <f t="shared" si="32"/>
        <v>0</v>
      </c>
      <c r="E154" s="76">
        <f t="shared" si="32"/>
        <v>0</v>
      </c>
      <c r="F154" s="43">
        <f t="shared" si="33"/>
        <v>0</v>
      </c>
      <c r="G154" s="76">
        <f t="shared" si="34"/>
        <v>0</v>
      </c>
      <c r="H154" s="76">
        <f t="shared" si="34"/>
        <v>0</v>
      </c>
      <c r="I154" s="76">
        <f t="shared" si="34"/>
        <v>0</v>
      </c>
      <c r="J154" s="76">
        <f t="shared" si="34"/>
        <v>0</v>
      </c>
      <c r="K154" s="43">
        <f t="shared" si="35"/>
        <v>0</v>
      </c>
      <c r="L154" s="43">
        <f t="shared" si="36"/>
        <v>0</v>
      </c>
    </row>
    <row r="155" spans="1:12" ht="12.75" hidden="1" customHeight="1" outlineLevel="1">
      <c r="A155" s="61" t="str">
        <f>"      "&amp;Labels!B76</f>
        <v xml:space="preserve">      Customer 8</v>
      </c>
      <c r="B155" s="76">
        <f t="shared" si="32"/>
        <v>0</v>
      </c>
      <c r="C155" s="76">
        <f t="shared" si="32"/>
        <v>0</v>
      </c>
      <c r="D155" s="76">
        <f t="shared" si="32"/>
        <v>0</v>
      </c>
      <c r="E155" s="76">
        <f t="shared" si="32"/>
        <v>0</v>
      </c>
      <c r="F155" s="43">
        <f t="shared" si="33"/>
        <v>0</v>
      </c>
      <c r="G155" s="76">
        <f t="shared" si="34"/>
        <v>0</v>
      </c>
      <c r="H155" s="76">
        <f t="shared" si="34"/>
        <v>0</v>
      </c>
      <c r="I155" s="76">
        <f t="shared" si="34"/>
        <v>0</v>
      </c>
      <c r="J155" s="76">
        <f t="shared" si="34"/>
        <v>0</v>
      </c>
      <c r="K155" s="43">
        <f t="shared" si="35"/>
        <v>0</v>
      </c>
      <c r="L155" s="43">
        <f t="shared" si="36"/>
        <v>0</v>
      </c>
    </row>
    <row r="156" spans="1:12" ht="12.75" hidden="1" customHeight="1" outlineLevel="1">
      <c r="A156" s="61" t="str">
        <f>"      "&amp;Labels!B77</f>
        <v xml:space="preserve">      Customer 9</v>
      </c>
      <c r="B156" s="76">
        <f t="shared" si="32"/>
        <v>0</v>
      </c>
      <c r="C156" s="76">
        <f t="shared" si="32"/>
        <v>0</v>
      </c>
      <c r="D156" s="76">
        <f t="shared" si="32"/>
        <v>0</v>
      </c>
      <c r="E156" s="76">
        <f t="shared" si="32"/>
        <v>0</v>
      </c>
      <c r="F156" s="43">
        <f t="shared" si="33"/>
        <v>0</v>
      </c>
      <c r="G156" s="76">
        <f t="shared" si="34"/>
        <v>0</v>
      </c>
      <c r="H156" s="76">
        <f t="shared" si="34"/>
        <v>0</v>
      </c>
      <c r="I156" s="76">
        <f t="shared" si="34"/>
        <v>0</v>
      </c>
      <c r="J156" s="76">
        <f t="shared" si="34"/>
        <v>0</v>
      </c>
      <c r="K156" s="43">
        <f t="shared" si="35"/>
        <v>0</v>
      </c>
      <c r="L156" s="43">
        <f t="shared" si="36"/>
        <v>0</v>
      </c>
    </row>
    <row r="157" spans="1:12" ht="12.75" hidden="1" customHeight="1" outlineLevel="1">
      <c r="A157" s="61" t="str">
        <f>"      "&amp;Labels!B78</f>
        <v xml:space="preserve">      Customer 10</v>
      </c>
      <c r="B157" s="76">
        <f t="shared" si="32"/>
        <v>0</v>
      </c>
      <c r="C157" s="76">
        <f t="shared" si="32"/>
        <v>0</v>
      </c>
      <c r="D157" s="76">
        <f t="shared" si="32"/>
        <v>0</v>
      </c>
      <c r="E157" s="76">
        <f t="shared" si="32"/>
        <v>0</v>
      </c>
      <c r="F157" s="43">
        <f t="shared" si="33"/>
        <v>0</v>
      </c>
      <c r="G157" s="76">
        <f t="shared" si="34"/>
        <v>0</v>
      </c>
      <c r="H157" s="76">
        <f t="shared" si="34"/>
        <v>0</v>
      </c>
      <c r="I157" s="76">
        <f t="shared" si="34"/>
        <v>0</v>
      </c>
      <c r="J157" s="76">
        <f t="shared" si="34"/>
        <v>0</v>
      </c>
      <c r="K157" s="43">
        <f t="shared" si="35"/>
        <v>0</v>
      </c>
      <c r="L157" s="43">
        <f t="shared" si="36"/>
        <v>0</v>
      </c>
    </row>
    <row r="158" spans="1:12" ht="12.75" hidden="1" customHeight="1" outlineLevel="1">
      <c r="A158" s="55" t="str">
        <f>"      "&amp;Labels!C68</f>
        <v xml:space="preserve">      Total</v>
      </c>
      <c r="B158" s="74">
        <f t="shared" si="32"/>
        <v>0</v>
      </c>
      <c r="C158" s="74">
        <f t="shared" si="32"/>
        <v>0</v>
      </c>
      <c r="D158" s="74">
        <f t="shared" si="32"/>
        <v>0</v>
      </c>
      <c r="E158" s="74">
        <f t="shared" si="32"/>
        <v>0</v>
      </c>
      <c r="F158" s="43">
        <f t="shared" si="33"/>
        <v>0</v>
      </c>
      <c r="G158" s="74">
        <f t="shared" si="34"/>
        <v>0</v>
      </c>
      <c r="H158" s="74">
        <f t="shared" si="34"/>
        <v>0</v>
      </c>
      <c r="I158" s="74">
        <f t="shared" si="34"/>
        <v>0</v>
      </c>
      <c r="J158" s="74">
        <f t="shared" si="34"/>
        <v>0</v>
      </c>
      <c r="K158" s="43">
        <f t="shared" si="35"/>
        <v>0</v>
      </c>
      <c r="L158" s="43">
        <f t="shared" si="36"/>
        <v>0</v>
      </c>
    </row>
    <row r="159" spans="1:12" ht="12.75" hidden="1" customHeight="1" outlineLevel="1">
      <c r="A159" s="55" t="str">
        <f>"   "&amp;Labels!B96</f>
        <v xml:space="preserve">   Product 2</v>
      </c>
      <c r="B159" s="74"/>
      <c r="C159" s="74"/>
      <c r="D159" s="74"/>
      <c r="E159" s="74"/>
      <c r="F159" s="43"/>
      <c r="G159" s="74"/>
      <c r="H159" s="74"/>
      <c r="I159" s="74"/>
      <c r="J159" s="74"/>
      <c r="K159" s="43"/>
      <c r="L159" s="43"/>
    </row>
    <row r="160" spans="1:12" ht="12.75" hidden="1" customHeight="1" outlineLevel="1">
      <c r="A160" s="61" t="str">
        <f>"      "&amp;Labels!B69</f>
        <v xml:space="preserve">      Customer 1</v>
      </c>
      <c r="B160" s="76">
        <f t="shared" ref="B160:E170" si="37">B22</f>
        <v>0</v>
      </c>
      <c r="C160" s="76">
        <f t="shared" si="37"/>
        <v>0</v>
      </c>
      <c r="D160" s="76">
        <f t="shared" si="37"/>
        <v>0</v>
      </c>
      <c r="E160" s="76">
        <f t="shared" si="37"/>
        <v>0</v>
      </c>
      <c r="F160" s="43">
        <f t="shared" ref="F160:F170" si="38">SUM(B22:E22)</f>
        <v>0</v>
      </c>
      <c r="G160" s="76">
        <f t="shared" ref="G160:J170" si="39">G22</f>
        <v>0</v>
      </c>
      <c r="H160" s="76">
        <f t="shared" si="39"/>
        <v>0</v>
      </c>
      <c r="I160" s="76">
        <f t="shared" si="39"/>
        <v>0</v>
      </c>
      <c r="J160" s="76">
        <f t="shared" si="39"/>
        <v>0</v>
      </c>
      <c r="K160" s="43">
        <f t="shared" ref="K160:K170" si="40">SUM(G22:J22)</f>
        <v>0</v>
      </c>
      <c r="L160" s="43">
        <f t="shared" ref="L160:L170" si="41">SUM(B22:E22,G22:J22)</f>
        <v>0</v>
      </c>
    </row>
    <row r="161" spans="1:12" ht="12.75" hidden="1" customHeight="1" outlineLevel="1">
      <c r="A161" s="61" t="str">
        <f>"      "&amp;Labels!B70</f>
        <v xml:space="preserve">      Customer 2</v>
      </c>
      <c r="B161" s="76">
        <f t="shared" si="37"/>
        <v>0</v>
      </c>
      <c r="C161" s="76">
        <f t="shared" si="37"/>
        <v>0</v>
      </c>
      <c r="D161" s="76">
        <f t="shared" si="37"/>
        <v>0</v>
      </c>
      <c r="E161" s="76">
        <f t="shared" si="37"/>
        <v>0</v>
      </c>
      <c r="F161" s="43">
        <f t="shared" si="38"/>
        <v>0</v>
      </c>
      <c r="G161" s="76">
        <f t="shared" si="39"/>
        <v>0</v>
      </c>
      <c r="H161" s="76">
        <f t="shared" si="39"/>
        <v>0</v>
      </c>
      <c r="I161" s="76">
        <f t="shared" si="39"/>
        <v>0</v>
      </c>
      <c r="J161" s="76">
        <f t="shared" si="39"/>
        <v>0</v>
      </c>
      <c r="K161" s="43">
        <f t="shared" si="40"/>
        <v>0</v>
      </c>
      <c r="L161" s="43">
        <f t="shared" si="41"/>
        <v>0</v>
      </c>
    </row>
    <row r="162" spans="1:12" ht="12.75" hidden="1" customHeight="1" outlineLevel="1">
      <c r="A162" s="61" t="str">
        <f>"      "&amp;Labels!B71</f>
        <v xml:space="preserve">      Customer 3</v>
      </c>
      <c r="B162" s="76">
        <f t="shared" si="37"/>
        <v>0</v>
      </c>
      <c r="C162" s="76">
        <f t="shared" si="37"/>
        <v>0</v>
      </c>
      <c r="D162" s="76">
        <f t="shared" si="37"/>
        <v>0</v>
      </c>
      <c r="E162" s="76">
        <f t="shared" si="37"/>
        <v>0</v>
      </c>
      <c r="F162" s="43">
        <f t="shared" si="38"/>
        <v>0</v>
      </c>
      <c r="G162" s="76">
        <f t="shared" si="39"/>
        <v>0</v>
      </c>
      <c r="H162" s="76">
        <f t="shared" si="39"/>
        <v>0</v>
      </c>
      <c r="I162" s="76">
        <f t="shared" si="39"/>
        <v>0</v>
      </c>
      <c r="J162" s="76">
        <f t="shared" si="39"/>
        <v>0</v>
      </c>
      <c r="K162" s="43">
        <f t="shared" si="40"/>
        <v>0</v>
      </c>
      <c r="L162" s="43">
        <f t="shared" si="41"/>
        <v>0</v>
      </c>
    </row>
    <row r="163" spans="1:12" ht="12.75" hidden="1" customHeight="1" outlineLevel="1">
      <c r="A163" s="61" t="str">
        <f>"      "&amp;Labels!B72</f>
        <v xml:space="preserve">      Customer 4</v>
      </c>
      <c r="B163" s="76">
        <f t="shared" si="37"/>
        <v>0</v>
      </c>
      <c r="C163" s="76">
        <f t="shared" si="37"/>
        <v>0</v>
      </c>
      <c r="D163" s="76">
        <f t="shared" si="37"/>
        <v>0</v>
      </c>
      <c r="E163" s="76">
        <f t="shared" si="37"/>
        <v>0</v>
      </c>
      <c r="F163" s="43">
        <f t="shared" si="38"/>
        <v>0</v>
      </c>
      <c r="G163" s="76">
        <f t="shared" si="39"/>
        <v>0</v>
      </c>
      <c r="H163" s="76">
        <f t="shared" si="39"/>
        <v>0</v>
      </c>
      <c r="I163" s="76">
        <f t="shared" si="39"/>
        <v>0</v>
      </c>
      <c r="J163" s="76">
        <f t="shared" si="39"/>
        <v>0</v>
      </c>
      <c r="K163" s="43">
        <f t="shared" si="40"/>
        <v>0</v>
      </c>
      <c r="L163" s="43">
        <f t="shared" si="41"/>
        <v>0</v>
      </c>
    </row>
    <row r="164" spans="1:12" ht="12.75" hidden="1" customHeight="1" outlineLevel="1">
      <c r="A164" s="61" t="str">
        <f>"      "&amp;Labels!B73</f>
        <v xml:space="preserve">      Customer 5</v>
      </c>
      <c r="B164" s="76">
        <f t="shared" si="37"/>
        <v>0</v>
      </c>
      <c r="C164" s="76">
        <f t="shared" si="37"/>
        <v>0</v>
      </c>
      <c r="D164" s="76">
        <f t="shared" si="37"/>
        <v>0</v>
      </c>
      <c r="E164" s="76">
        <f t="shared" si="37"/>
        <v>0</v>
      </c>
      <c r="F164" s="43">
        <f t="shared" si="38"/>
        <v>0</v>
      </c>
      <c r="G164" s="76">
        <f t="shared" si="39"/>
        <v>0</v>
      </c>
      <c r="H164" s="76">
        <f t="shared" si="39"/>
        <v>0</v>
      </c>
      <c r="I164" s="76">
        <f t="shared" si="39"/>
        <v>0</v>
      </c>
      <c r="J164" s="76">
        <f t="shared" si="39"/>
        <v>0</v>
      </c>
      <c r="K164" s="43">
        <f t="shared" si="40"/>
        <v>0</v>
      </c>
      <c r="L164" s="43">
        <f t="shared" si="41"/>
        <v>0</v>
      </c>
    </row>
    <row r="165" spans="1:12" ht="12.75" hidden="1" customHeight="1" outlineLevel="1">
      <c r="A165" s="61" t="str">
        <f>"      "&amp;Labels!B74</f>
        <v xml:space="preserve">      Customer 6</v>
      </c>
      <c r="B165" s="76">
        <f t="shared" si="37"/>
        <v>0</v>
      </c>
      <c r="C165" s="76">
        <f t="shared" si="37"/>
        <v>0</v>
      </c>
      <c r="D165" s="76">
        <f t="shared" si="37"/>
        <v>0</v>
      </c>
      <c r="E165" s="76">
        <f t="shared" si="37"/>
        <v>0</v>
      </c>
      <c r="F165" s="43">
        <f t="shared" si="38"/>
        <v>0</v>
      </c>
      <c r="G165" s="76">
        <f t="shared" si="39"/>
        <v>0</v>
      </c>
      <c r="H165" s="76">
        <f t="shared" si="39"/>
        <v>0</v>
      </c>
      <c r="I165" s="76">
        <f t="shared" si="39"/>
        <v>0</v>
      </c>
      <c r="J165" s="76">
        <f t="shared" si="39"/>
        <v>0</v>
      </c>
      <c r="K165" s="43">
        <f t="shared" si="40"/>
        <v>0</v>
      </c>
      <c r="L165" s="43">
        <f t="shared" si="41"/>
        <v>0</v>
      </c>
    </row>
    <row r="166" spans="1:12" ht="12.75" hidden="1" customHeight="1" outlineLevel="1">
      <c r="A166" s="61" t="str">
        <f>"      "&amp;Labels!B75</f>
        <v xml:space="preserve">      Customer 7</v>
      </c>
      <c r="B166" s="76">
        <f t="shared" si="37"/>
        <v>0</v>
      </c>
      <c r="C166" s="76">
        <f t="shared" si="37"/>
        <v>0</v>
      </c>
      <c r="D166" s="76">
        <f t="shared" si="37"/>
        <v>0</v>
      </c>
      <c r="E166" s="76">
        <f t="shared" si="37"/>
        <v>0</v>
      </c>
      <c r="F166" s="43">
        <f t="shared" si="38"/>
        <v>0</v>
      </c>
      <c r="G166" s="76">
        <f t="shared" si="39"/>
        <v>0</v>
      </c>
      <c r="H166" s="76">
        <f t="shared" si="39"/>
        <v>0</v>
      </c>
      <c r="I166" s="76">
        <f t="shared" si="39"/>
        <v>0</v>
      </c>
      <c r="J166" s="76">
        <f t="shared" si="39"/>
        <v>0</v>
      </c>
      <c r="K166" s="43">
        <f t="shared" si="40"/>
        <v>0</v>
      </c>
      <c r="L166" s="43">
        <f t="shared" si="41"/>
        <v>0</v>
      </c>
    </row>
    <row r="167" spans="1:12" ht="12.75" hidden="1" customHeight="1" outlineLevel="1">
      <c r="A167" s="61" t="str">
        <f>"      "&amp;Labels!B76</f>
        <v xml:space="preserve">      Customer 8</v>
      </c>
      <c r="B167" s="76">
        <f t="shared" si="37"/>
        <v>0</v>
      </c>
      <c r="C167" s="76">
        <f t="shared" si="37"/>
        <v>0</v>
      </c>
      <c r="D167" s="76">
        <f t="shared" si="37"/>
        <v>0</v>
      </c>
      <c r="E167" s="76">
        <f t="shared" si="37"/>
        <v>0</v>
      </c>
      <c r="F167" s="43">
        <f t="shared" si="38"/>
        <v>0</v>
      </c>
      <c r="G167" s="76">
        <f t="shared" si="39"/>
        <v>0</v>
      </c>
      <c r="H167" s="76">
        <f t="shared" si="39"/>
        <v>0</v>
      </c>
      <c r="I167" s="76">
        <f t="shared" si="39"/>
        <v>0</v>
      </c>
      <c r="J167" s="76">
        <f t="shared" si="39"/>
        <v>0</v>
      </c>
      <c r="K167" s="43">
        <f t="shared" si="40"/>
        <v>0</v>
      </c>
      <c r="L167" s="43">
        <f t="shared" si="41"/>
        <v>0</v>
      </c>
    </row>
    <row r="168" spans="1:12" ht="12.75" hidden="1" customHeight="1" outlineLevel="1">
      <c r="A168" s="61" t="str">
        <f>"      "&amp;Labels!B77</f>
        <v xml:space="preserve">      Customer 9</v>
      </c>
      <c r="B168" s="76">
        <f t="shared" si="37"/>
        <v>0</v>
      </c>
      <c r="C168" s="76">
        <f t="shared" si="37"/>
        <v>0</v>
      </c>
      <c r="D168" s="76">
        <f t="shared" si="37"/>
        <v>0</v>
      </c>
      <c r="E168" s="76">
        <f t="shared" si="37"/>
        <v>0</v>
      </c>
      <c r="F168" s="43">
        <f t="shared" si="38"/>
        <v>0</v>
      </c>
      <c r="G168" s="76">
        <f t="shared" si="39"/>
        <v>0</v>
      </c>
      <c r="H168" s="76">
        <f t="shared" si="39"/>
        <v>0</v>
      </c>
      <c r="I168" s="76">
        <f t="shared" si="39"/>
        <v>0</v>
      </c>
      <c r="J168" s="76">
        <f t="shared" si="39"/>
        <v>0</v>
      </c>
      <c r="K168" s="43">
        <f t="shared" si="40"/>
        <v>0</v>
      </c>
      <c r="L168" s="43">
        <f t="shared" si="41"/>
        <v>0</v>
      </c>
    </row>
    <row r="169" spans="1:12" ht="12.75" hidden="1" customHeight="1" outlineLevel="1">
      <c r="A169" s="61" t="str">
        <f>"      "&amp;Labels!B78</f>
        <v xml:space="preserve">      Customer 10</v>
      </c>
      <c r="B169" s="76">
        <f t="shared" si="37"/>
        <v>0</v>
      </c>
      <c r="C169" s="76">
        <f t="shared" si="37"/>
        <v>0</v>
      </c>
      <c r="D169" s="76">
        <f t="shared" si="37"/>
        <v>0</v>
      </c>
      <c r="E169" s="76">
        <f t="shared" si="37"/>
        <v>0</v>
      </c>
      <c r="F169" s="43">
        <f t="shared" si="38"/>
        <v>0</v>
      </c>
      <c r="G169" s="76">
        <f t="shared" si="39"/>
        <v>0</v>
      </c>
      <c r="H169" s="76">
        <f t="shared" si="39"/>
        <v>0</v>
      </c>
      <c r="I169" s="76">
        <f t="shared" si="39"/>
        <v>0</v>
      </c>
      <c r="J169" s="76">
        <f t="shared" si="39"/>
        <v>0</v>
      </c>
      <c r="K169" s="43">
        <f t="shared" si="40"/>
        <v>0</v>
      </c>
      <c r="L169" s="43">
        <f t="shared" si="41"/>
        <v>0</v>
      </c>
    </row>
    <row r="170" spans="1:12" ht="12.75" hidden="1" customHeight="1" outlineLevel="1">
      <c r="A170" s="55" t="str">
        <f>"      "&amp;Labels!C68</f>
        <v xml:space="preserve">      Total</v>
      </c>
      <c r="B170" s="74">
        <f t="shared" si="37"/>
        <v>0</v>
      </c>
      <c r="C170" s="74">
        <f t="shared" si="37"/>
        <v>0</v>
      </c>
      <c r="D170" s="74">
        <f t="shared" si="37"/>
        <v>0</v>
      </c>
      <c r="E170" s="74">
        <f t="shared" si="37"/>
        <v>0</v>
      </c>
      <c r="F170" s="43">
        <f t="shared" si="38"/>
        <v>0</v>
      </c>
      <c r="G170" s="74">
        <f t="shared" si="39"/>
        <v>0</v>
      </c>
      <c r="H170" s="74">
        <f t="shared" si="39"/>
        <v>0</v>
      </c>
      <c r="I170" s="74">
        <f t="shared" si="39"/>
        <v>0</v>
      </c>
      <c r="J170" s="74">
        <f t="shared" si="39"/>
        <v>0</v>
      </c>
      <c r="K170" s="43">
        <f t="shared" si="40"/>
        <v>0</v>
      </c>
      <c r="L170" s="43">
        <f t="shared" si="41"/>
        <v>0</v>
      </c>
    </row>
    <row r="171" spans="1:12" ht="12.75" hidden="1" customHeight="1" outlineLevel="1">
      <c r="A171" s="55" t="str">
        <f>"   "&amp;Labels!B97</f>
        <v xml:space="preserve">   Product 3</v>
      </c>
      <c r="B171" s="74"/>
      <c r="C171" s="74"/>
      <c r="D171" s="74"/>
      <c r="E171" s="74"/>
      <c r="F171" s="43"/>
      <c r="G171" s="74"/>
      <c r="H171" s="74"/>
      <c r="I171" s="74"/>
      <c r="J171" s="74"/>
      <c r="K171" s="43"/>
      <c r="L171" s="43"/>
    </row>
    <row r="172" spans="1:12" ht="12.75" hidden="1" customHeight="1" outlineLevel="1">
      <c r="A172" s="61" t="str">
        <f>"      "&amp;Labels!B69</f>
        <v xml:space="preserve">      Customer 1</v>
      </c>
      <c r="B172" s="76">
        <f t="shared" ref="B172:E182" si="42">B34</f>
        <v>0</v>
      </c>
      <c r="C172" s="76">
        <f t="shared" si="42"/>
        <v>0</v>
      </c>
      <c r="D172" s="76">
        <f t="shared" si="42"/>
        <v>0</v>
      </c>
      <c r="E172" s="76">
        <f t="shared" si="42"/>
        <v>0</v>
      </c>
      <c r="F172" s="43">
        <f t="shared" ref="F172:F182" si="43">SUM(B34:E34)</f>
        <v>0</v>
      </c>
      <c r="G172" s="76">
        <f t="shared" ref="G172:J182" si="44">G34</f>
        <v>0</v>
      </c>
      <c r="H172" s="76">
        <f t="shared" si="44"/>
        <v>0</v>
      </c>
      <c r="I172" s="76">
        <f t="shared" si="44"/>
        <v>0</v>
      </c>
      <c r="J172" s="76">
        <f t="shared" si="44"/>
        <v>0</v>
      </c>
      <c r="K172" s="43">
        <f t="shared" ref="K172:K182" si="45">SUM(G34:J34)</f>
        <v>0</v>
      </c>
      <c r="L172" s="43">
        <f t="shared" ref="L172:L182" si="46">SUM(B34:E34,G34:J34)</f>
        <v>0</v>
      </c>
    </row>
    <row r="173" spans="1:12" ht="12.75" hidden="1" customHeight="1" outlineLevel="1">
      <c r="A173" s="61" t="str">
        <f>"      "&amp;Labels!B70</f>
        <v xml:space="preserve">      Customer 2</v>
      </c>
      <c r="B173" s="76">
        <f t="shared" si="42"/>
        <v>0</v>
      </c>
      <c r="C173" s="76">
        <f t="shared" si="42"/>
        <v>0</v>
      </c>
      <c r="D173" s="76">
        <f t="shared" si="42"/>
        <v>0</v>
      </c>
      <c r="E173" s="76">
        <f t="shared" si="42"/>
        <v>0</v>
      </c>
      <c r="F173" s="43">
        <f t="shared" si="43"/>
        <v>0</v>
      </c>
      <c r="G173" s="76">
        <f t="shared" si="44"/>
        <v>0</v>
      </c>
      <c r="H173" s="76">
        <f t="shared" si="44"/>
        <v>0</v>
      </c>
      <c r="I173" s="76">
        <f t="shared" si="44"/>
        <v>0</v>
      </c>
      <c r="J173" s="76">
        <f t="shared" si="44"/>
        <v>0</v>
      </c>
      <c r="K173" s="43">
        <f t="shared" si="45"/>
        <v>0</v>
      </c>
      <c r="L173" s="43">
        <f t="shared" si="46"/>
        <v>0</v>
      </c>
    </row>
    <row r="174" spans="1:12" ht="12.75" hidden="1" customHeight="1" outlineLevel="1">
      <c r="A174" s="61" t="str">
        <f>"      "&amp;Labels!B71</f>
        <v xml:space="preserve">      Customer 3</v>
      </c>
      <c r="B174" s="76">
        <f t="shared" si="42"/>
        <v>0</v>
      </c>
      <c r="C174" s="76">
        <f t="shared" si="42"/>
        <v>0</v>
      </c>
      <c r="D174" s="76">
        <f t="shared" si="42"/>
        <v>0</v>
      </c>
      <c r="E174" s="76">
        <f t="shared" si="42"/>
        <v>0</v>
      </c>
      <c r="F174" s="43">
        <f t="shared" si="43"/>
        <v>0</v>
      </c>
      <c r="G174" s="76">
        <f t="shared" si="44"/>
        <v>0</v>
      </c>
      <c r="H174" s="76">
        <f t="shared" si="44"/>
        <v>0</v>
      </c>
      <c r="I174" s="76">
        <f t="shared" si="44"/>
        <v>0</v>
      </c>
      <c r="J174" s="76">
        <f t="shared" si="44"/>
        <v>0</v>
      </c>
      <c r="K174" s="43">
        <f t="shared" si="45"/>
        <v>0</v>
      </c>
      <c r="L174" s="43">
        <f t="shared" si="46"/>
        <v>0</v>
      </c>
    </row>
    <row r="175" spans="1:12" ht="12.75" hidden="1" customHeight="1" outlineLevel="1">
      <c r="A175" s="61" t="str">
        <f>"      "&amp;Labels!B72</f>
        <v xml:space="preserve">      Customer 4</v>
      </c>
      <c r="B175" s="76">
        <f t="shared" si="42"/>
        <v>0</v>
      </c>
      <c r="C175" s="76">
        <f t="shared" si="42"/>
        <v>0</v>
      </c>
      <c r="D175" s="76">
        <f t="shared" si="42"/>
        <v>0</v>
      </c>
      <c r="E175" s="76">
        <f t="shared" si="42"/>
        <v>0</v>
      </c>
      <c r="F175" s="43">
        <f t="shared" si="43"/>
        <v>0</v>
      </c>
      <c r="G175" s="76">
        <f t="shared" si="44"/>
        <v>0</v>
      </c>
      <c r="H175" s="76">
        <f t="shared" si="44"/>
        <v>0</v>
      </c>
      <c r="I175" s="76">
        <f t="shared" si="44"/>
        <v>0</v>
      </c>
      <c r="J175" s="76">
        <f t="shared" si="44"/>
        <v>0</v>
      </c>
      <c r="K175" s="43">
        <f t="shared" si="45"/>
        <v>0</v>
      </c>
      <c r="L175" s="43">
        <f t="shared" si="46"/>
        <v>0</v>
      </c>
    </row>
    <row r="176" spans="1:12" ht="12.75" hidden="1" customHeight="1" outlineLevel="1">
      <c r="A176" s="61" t="str">
        <f>"      "&amp;Labels!B73</f>
        <v xml:space="preserve">      Customer 5</v>
      </c>
      <c r="B176" s="76">
        <f t="shared" si="42"/>
        <v>0</v>
      </c>
      <c r="C176" s="76">
        <f t="shared" si="42"/>
        <v>0</v>
      </c>
      <c r="D176" s="76">
        <f t="shared" si="42"/>
        <v>0</v>
      </c>
      <c r="E176" s="76">
        <f t="shared" si="42"/>
        <v>0</v>
      </c>
      <c r="F176" s="43">
        <f t="shared" si="43"/>
        <v>0</v>
      </c>
      <c r="G176" s="76">
        <f t="shared" si="44"/>
        <v>0</v>
      </c>
      <c r="H176" s="76">
        <f t="shared" si="44"/>
        <v>0</v>
      </c>
      <c r="I176" s="76">
        <f t="shared" si="44"/>
        <v>0</v>
      </c>
      <c r="J176" s="76">
        <f t="shared" si="44"/>
        <v>0</v>
      </c>
      <c r="K176" s="43">
        <f t="shared" si="45"/>
        <v>0</v>
      </c>
      <c r="L176" s="43">
        <f t="shared" si="46"/>
        <v>0</v>
      </c>
    </row>
    <row r="177" spans="1:12" ht="12.75" hidden="1" customHeight="1" outlineLevel="1">
      <c r="A177" s="61" t="str">
        <f>"      "&amp;Labels!B74</f>
        <v xml:space="preserve">      Customer 6</v>
      </c>
      <c r="B177" s="76">
        <f t="shared" si="42"/>
        <v>0</v>
      </c>
      <c r="C177" s="76">
        <f t="shared" si="42"/>
        <v>0</v>
      </c>
      <c r="D177" s="76">
        <f t="shared" si="42"/>
        <v>0</v>
      </c>
      <c r="E177" s="76">
        <f t="shared" si="42"/>
        <v>0</v>
      </c>
      <c r="F177" s="43">
        <f t="shared" si="43"/>
        <v>0</v>
      </c>
      <c r="G177" s="76">
        <f t="shared" si="44"/>
        <v>0</v>
      </c>
      <c r="H177" s="76">
        <f t="shared" si="44"/>
        <v>0</v>
      </c>
      <c r="I177" s="76">
        <f t="shared" si="44"/>
        <v>0</v>
      </c>
      <c r="J177" s="76">
        <f t="shared" si="44"/>
        <v>0</v>
      </c>
      <c r="K177" s="43">
        <f t="shared" si="45"/>
        <v>0</v>
      </c>
      <c r="L177" s="43">
        <f t="shared" si="46"/>
        <v>0</v>
      </c>
    </row>
    <row r="178" spans="1:12" ht="12.75" hidden="1" customHeight="1" outlineLevel="1">
      <c r="A178" s="61" t="str">
        <f>"      "&amp;Labels!B75</f>
        <v xml:space="preserve">      Customer 7</v>
      </c>
      <c r="B178" s="76">
        <f t="shared" si="42"/>
        <v>0</v>
      </c>
      <c r="C178" s="76">
        <f t="shared" si="42"/>
        <v>0</v>
      </c>
      <c r="D178" s="76">
        <f t="shared" si="42"/>
        <v>0</v>
      </c>
      <c r="E178" s="76">
        <f t="shared" si="42"/>
        <v>0</v>
      </c>
      <c r="F178" s="43">
        <f t="shared" si="43"/>
        <v>0</v>
      </c>
      <c r="G178" s="76">
        <f t="shared" si="44"/>
        <v>0</v>
      </c>
      <c r="H178" s="76">
        <f t="shared" si="44"/>
        <v>0</v>
      </c>
      <c r="I178" s="76">
        <f t="shared" si="44"/>
        <v>0</v>
      </c>
      <c r="J178" s="76">
        <f t="shared" si="44"/>
        <v>0</v>
      </c>
      <c r="K178" s="43">
        <f t="shared" si="45"/>
        <v>0</v>
      </c>
      <c r="L178" s="43">
        <f t="shared" si="46"/>
        <v>0</v>
      </c>
    </row>
    <row r="179" spans="1:12" ht="12.75" hidden="1" customHeight="1" outlineLevel="1">
      <c r="A179" s="61" t="str">
        <f>"      "&amp;Labels!B76</f>
        <v xml:space="preserve">      Customer 8</v>
      </c>
      <c r="B179" s="76">
        <f t="shared" si="42"/>
        <v>0</v>
      </c>
      <c r="C179" s="76">
        <f t="shared" si="42"/>
        <v>0</v>
      </c>
      <c r="D179" s="76">
        <f t="shared" si="42"/>
        <v>0</v>
      </c>
      <c r="E179" s="76">
        <f t="shared" si="42"/>
        <v>0</v>
      </c>
      <c r="F179" s="43">
        <f t="shared" si="43"/>
        <v>0</v>
      </c>
      <c r="G179" s="76">
        <f t="shared" si="44"/>
        <v>0</v>
      </c>
      <c r="H179" s="76">
        <f t="shared" si="44"/>
        <v>0</v>
      </c>
      <c r="I179" s="76">
        <f t="shared" si="44"/>
        <v>0</v>
      </c>
      <c r="J179" s="76">
        <f t="shared" si="44"/>
        <v>0</v>
      </c>
      <c r="K179" s="43">
        <f t="shared" si="45"/>
        <v>0</v>
      </c>
      <c r="L179" s="43">
        <f t="shared" si="46"/>
        <v>0</v>
      </c>
    </row>
    <row r="180" spans="1:12" ht="12.75" hidden="1" customHeight="1" outlineLevel="1">
      <c r="A180" s="61" t="str">
        <f>"      "&amp;Labels!B77</f>
        <v xml:space="preserve">      Customer 9</v>
      </c>
      <c r="B180" s="76">
        <f t="shared" si="42"/>
        <v>0</v>
      </c>
      <c r="C180" s="76">
        <f t="shared" si="42"/>
        <v>0</v>
      </c>
      <c r="D180" s="76">
        <f t="shared" si="42"/>
        <v>0</v>
      </c>
      <c r="E180" s="76">
        <f t="shared" si="42"/>
        <v>0</v>
      </c>
      <c r="F180" s="43">
        <f t="shared" si="43"/>
        <v>0</v>
      </c>
      <c r="G180" s="76">
        <f t="shared" si="44"/>
        <v>0</v>
      </c>
      <c r="H180" s="76">
        <f t="shared" si="44"/>
        <v>0</v>
      </c>
      <c r="I180" s="76">
        <f t="shared" si="44"/>
        <v>0</v>
      </c>
      <c r="J180" s="76">
        <f t="shared" si="44"/>
        <v>0</v>
      </c>
      <c r="K180" s="43">
        <f t="shared" si="45"/>
        <v>0</v>
      </c>
      <c r="L180" s="43">
        <f t="shared" si="46"/>
        <v>0</v>
      </c>
    </row>
    <row r="181" spans="1:12" ht="12.75" hidden="1" customHeight="1" outlineLevel="1">
      <c r="A181" s="61" t="str">
        <f>"      "&amp;Labels!B78</f>
        <v xml:space="preserve">      Customer 10</v>
      </c>
      <c r="B181" s="76">
        <f t="shared" si="42"/>
        <v>0</v>
      </c>
      <c r="C181" s="76">
        <f t="shared" si="42"/>
        <v>0</v>
      </c>
      <c r="D181" s="76">
        <f t="shared" si="42"/>
        <v>0</v>
      </c>
      <c r="E181" s="76">
        <f t="shared" si="42"/>
        <v>0</v>
      </c>
      <c r="F181" s="43">
        <f t="shared" si="43"/>
        <v>0</v>
      </c>
      <c r="G181" s="76">
        <f t="shared" si="44"/>
        <v>0</v>
      </c>
      <c r="H181" s="76">
        <f t="shared" si="44"/>
        <v>0</v>
      </c>
      <c r="I181" s="76">
        <f t="shared" si="44"/>
        <v>0</v>
      </c>
      <c r="J181" s="76">
        <f t="shared" si="44"/>
        <v>0</v>
      </c>
      <c r="K181" s="43">
        <f t="shared" si="45"/>
        <v>0</v>
      </c>
      <c r="L181" s="43">
        <f t="shared" si="46"/>
        <v>0</v>
      </c>
    </row>
    <row r="182" spans="1:12" ht="12.75" hidden="1" customHeight="1" outlineLevel="1">
      <c r="A182" s="55" t="str">
        <f>"      "&amp;Labels!C68</f>
        <v xml:space="preserve">      Total</v>
      </c>
      <c r="B182" s="74">
        <f t="shared" si="42"/>
        <v>0</v>
      </c>
      <c r="C182" s="74">
        <f t="shared" si="42"/>
        <v>0</v>
      </c>
      <c r="D182" s="74">
        <f t="shared" si="42"/>
        <v>0</v>
      </c>
      <c r="E182" s="74">
        <f t="shared" si="42"/>
        <v>0</v>
      </c>
      <c r="F182" s="43">
        <f t="shared" si="43"/>
        <v>0</v>
      </c>
      <c r="G182" s="74">
        <f t="shared" si="44"/>
        <v>0</v>
      </c>
      <c r="H182" s="74">
        <f t="shared" si="44"/>
        <v>0</v>
      </c>
      <c r="I182" s="74">
        <f t="shared" si="44"/>
        <v>0</v>
      </c>
      <c r="J182" s="74">
        <f t="shared" si="44"/>
        <v>0</v>
      </c>
      <c r="K182" s="43">
        <f t="shared" si="45"/>
        <v>0</v>
      </c>
      <c r="L182" s="43">
        <f t="shared" si="46"/>
        <v>0</v>
      </c>
    </row>
    <row r="183" spans="1:12" ht="12.75" hidden="1" customHeight="1" outlineLevel="1">
      <c r="A183" s="55" t="str">
        <f>"   "&amp;Labels!B98</f>
        <v xml:space="preserve">   Product 4</v>
      </c>
      <c r="B183" s="74"/>
      <c r="C183" s="74"/>
      <c r="D183" s="74"/>
      <c r="E183" s="74"/>
      <c r="F183" s="43"/>
      <c r="G183" s="74"/>
      <c r="H183" s="74"/>
      <c r="I183" s="74"/>
      <c r="J183" s="74"/>
      <c r="K183" s="43"/>
      <c r="L183" s="43"/>
    </row>
    <row r="184" spans="1:12" ht="12.75" hidden="1" customHeight="1" outlineLevel="1">
      <c r="A184" s="61" t="str">
        <f>"      "&amp;Labels!B69</f>
        <v xml:space="preserve">      Customer 1</v>
      </c>
      <c r="B184" s="76">
        <f t="shared" ref="B184:E194" si="47">B46</f>
        <v>0</v>
      </c>
      <c r="C184" s="76">
        <f t="shared" si="47"/>
        <v>0</v>
      </c>
      <c r="D184" s="76">
        <f t="shared" si="47"/>
        <v>0</v>
      </c>
      <c r="E184" s="76">
        <f t="shared" si="47"/>
        <v>0</v>
      </c>
      <c r="F184" s="43">
        <f t="shared" ref="F184:F194" si="48">SUM(B46:E46)</f>
        <v>0</v>
      </c>
      <c r="G184" s="76">
        <f t="shared" ref="G184:J194" si="49">G46</f>
        <v>0</v>
      </c>
      <c r="H184" s="76">
        <f t="shared" si="49"/>
        <v>0</v>
      </c>
      <c r="I184" s="76">
        <f t="shared" si="49"/>
        <v>0</v>
      </c>
      <c r="J184" s="76">
        <f t="shared" si="49"/>
        <v>0</v>
      </c>
      <c r="K184" s="43">
        <f t="shared" ref="K184:K194" si="50">SUM(G46:J46)</f>
        <v>0</v>
      </c>
      <c r="L184" s="43">
        <f t="shared" ref="L184:L194" si="51">SUM(B46:E46,G46:J46)</f>
        <v>0</v>
      </c>
    </row>
    <row r="185" spans="1:12" ht="12.75" hidden="1" customHeight="1" outlineLevel="1">
      <c r="A185" s="61" t="str">
        <f>"      "&amp;Labels!B70</f>
        <v xml:space="preserve">      Customer 2</v>
      </c>
      <c r="B185" s="76">
        <f t="shared" si="47"/>
        <v>0</v>
      </c>
      <c r="C185" s="76">
        <f t="shared" si="47"/>
        <v>0</v>
      </c>
      <c r="D185" s="76">
        <f t="shared" si="47"/>
        <v>0</v>
      </c>
      <c r="E185" s="76">
        <f t="shared" si="47"/>
        <v>0</v>
      </c>
      <c r="F185" s="43">
        <f t="shared" si="48"/>
        <v>0</v>
      </c>
      <c r="G185" s="76">
        <f t="shared" si="49"/>
        <v>0</v>
      </c>
      <c r="H185" s="76">
        <f t="shared" si="49"/>
        <v>0</v>
      </c>
      <c r="I185" s="76">
        <f t="shared" si="49"/>
        <v>0</v>
      </c>
      <c r="J185" s="76">
        <f t="shared" si="49"/>
        <v>0</v>
      </c>
      <c r="K185" s="43">
        <f t="shared" si="50"/>
        <v>0</v>
      </c>
      <c r="L185" s="43">
        <f t="shared" si="51"/>
        <v>0</v>
      </c>
    </row>
    <row r="186" spans="1:12" ht="12.75" hidden="1" customHeight="1" outlineLevel="1">
      <c r="A186" s="61" t="str">
        <f>"      "&amp;Labels!B71</f>
        <v xml:space="preserve">      Customer 3</v>
      </c>
      <c r="B186" s="76">
        <f t="shared" si="47"/>
        <v>0</v>
      </c>
      <c r="C186" s="76">
        <f t="shared" si="47"/>
        <v>0</v>
      </c>
      <c r="D186" s="76">
        <f t="shared" si="47"/>
        <v>0</v>
      </c>
      <c r="E186" s="76">
        <f t="shared" si="47"/>
        <v>0</v>
      </c>
      <c r="F186" s="43">
        <f t="shared" si="48"/>
        <v>0</v>
      </c>
      <c r="G186" s="76">
        <f t="shared" si="49"/>
        <v>0</v>
      </c>
      <c r="H186" s="76">
        <f t="shared" si="49"/>
        <v>0</v>
      </c>
      <c r="I186" s="76">
        <f t="shared" si="49"/>
        <v>0</v>
      </c>
      <c r="J186" s="76">
        <f t="shared" si="49"/>
        <v>0</v>
      </c>
      <c r="K186" s="43">
        <f t="shared" si="50"/>
        <v>0</v>
      </c>
      <c r="L186" s="43">
        <f t="shared" si="51"/>
        <v>0</v>
      </c>
    </row>
    <row r="187" spans="1:12" ht="12.75" hidden="1" customHeight="1" outlineLevel="1">
      <c r="A187" s="61" t="str">
        <f>"      "&amp;Labels!B72</f>
        <v xml:space="preserve">      Customer 4</v>
      </c>
      <c r="B187" s="76">
        <f t="shared" si="47"/>
        <v>0</v>
      </c>
      <c r="C187" s="76">
        <f t="shared" si="47"/>
        <v>0</v>
      </c>
      <c r="D187" s="76">
        <f t="shared" si="47"/>
        <v>0</v>
      </c>
      <c r="E187" s="76">
        <f t="shared" si="47"/>
        <v>0</v>
      </c>
      <c r="F187" s="43">
        <f t="shared" si="48"/>
        <v>0</v>
      </c>
      <c r="G187" s="76">
        <f t="shared" si="49"/>
        <v>0</v>
      </c>
      <c r="H187" s="76">
        <f t="shared" si="49"/>
        <v>0</v>
      </c>
      <c r="I187" s="76">
        <f t="shared" si="49"/>
        <v>0</v>
      </c>
      <c r="J187" s="76">
        <f t="shared" si="49"/>
        <v>0</v>
      </c>
      <c r="K187" s="43">
        <f t="shared" si="50"/>
        <v>0</v>
      </c>
      <c r="L187" s="43">
        <f t="shared" si="51"/>
        <v>0</v>
      </c>
    </row>
    <row r="188" spans="1:12" ht="12.75" hidden="1" customHeight="1" outlineLevel="1">
      <c r="A188" s="61" t="str">
        <f>"      "&amp;Labels!B73</f>
        <v xml:space="preserve">      Customer 5</v>
      </c>
      <c r="B188" s="76">
        <f t="shared" si="47"/>
        <v>0</v>
      </c>
      <c r="C188" s="76">
        <f t="shared" si="47"/>
        <v>0</v>
      </c>
      <c r="D188" s="76">
        <f t="shared" si="47"/>
        <v>0</v>
      </c>
      <c r="E188" s="76">
        <f t="shared" si="47"/>
        <v>0</v>
      </c>
      <c r="F188" s="43">
        <f t="shared" si="48"/>
        <v>0</v>
      </c>
      <c r="G188" s="76">
        <f t="shared" si="49"/>
        <v>0</v>
      </c>
      <c r="H188" s="76">
        <f t="shared" si="49"/>
        <v>0</v>
      </c>
      <c r="I188" s="76">
        <f t="shared" si="49"/>
        <v>0</v>
      </c>
      <c r="J188" s="76">
        <f t="shared" si="49"/>
        <v>0</v>
      </c>
      <c r="K188" s="43">
        <f t="shared" si="50"/>
        <v>0</v>
      </c>
      <c r="L188" s="43">
        <f t="shared" si="51"/>
        <v>0</v>
      </c>
    </row>
    <row r="189" spans="1:12" ht="12.75" hidden="1" customHeight="1" outlineLevel="1">
      <c r="A189" s="61" t="str">
        <f>"      "&amp;Labels!B74</f>
        <v xml:space="preserve">      Customer 6</v>
      </c>
      <c r="B189" s="76">
        <f t="shared" si="47"/>
        <v>0</v>
      </c>
      <c r="C189" s="76">
        <f t="shared" si="47"/>
        <v>0</v>
      </c>
      <c r="D189" s="76">
        <f t="shared" si="47"/>
        <v>0</v>
      </c>
      <c r="E189" s="76">
        <f t="shared" si="47"/>
        <v>0</v>
      </c>
      <c r="F189" s="43">
        <f t="shared" si="48"/>
        <v>0</v>
      </c>
      <c r="G189" s="76">
        <f t="shared" si="49"/>
        <v>0</v>
      </c>
      <c r="H189" s="76">
        <f t="shared" si="49"/>
        <v>0</v>
      </c>
      <c r="I189" s="76">
        <f t="shared" si="49"/>
        <v>0</v>
      </c>
      <c r="J189" s="76">
        <f t="shared" si="49"/>
        <v>0</v>
      </c>
      <c r="K189" s="43">
        <f t="shared" si="50"/>
        <v>0</v>
      </c>
      <c r="L189" s="43">
        <f t="shared" si="51"/>
        <v>0</v>
      </c>
    </row>
    <row r="190" spans="1:12" ht="12.75" hidden="1" customHeight="1" outlineLevel="1">
      <c r="A190" s="61" t="str">
        <f>"      "&amp;Labels!B75</f>
        <v xml:space="preserve">      Customer 7</v>
      </c>
      <c r="B190" s="76">
        <f t="shared" si="47"/>
        <v>0</v>
      </c>
      <c r="C190" s="76">
        <f t="shared" si="47"/>
        <v>0</v>
      </c>
      <c r="D190" s="76">
        <f t="shared" si="47"/>
        <v>0</v>
      </c>
      <c r="E190" s="76">
        <f t="shared" si="47"/>
        <v>0</v>
      </c>
      <c r="F190" s="43">
        <f t="shared" si="48"/>
        <v>0</v>
      </c>
      <c r="G190" s="76">
        <f t="shared" si="49"/>
        <v>0</v>
      </c>
      <c r="H190" s="76">
        <f t="shared" si="49"/>
        <v>0</v>
      </c>
      <c r="I190" s="76">
        <f t="shared" si="49"/>
        <v>0</v>
      </c>
      <c r="J190" s="76">
        <f t="shared" si="49"/>
        <v>0</v>
      </c>
      <c r="K190" s="43">
        <f t="shared" si="50"/>
        <v>0</v>
      </c>
      <c r="L190" s="43">
        <f t="shared" si="51"/>
        <v>0</v>
      </c>
    </row>
    <row r="191" spans="1:12" ht="12.75" hidden="1" customHeight="1" outlineLevel="1">
      <c r="A191" s="61" t="str">
        <f>"      "&amp;Labels!B76</f>
        <v xml:space="preserve">      Customer 8</v>
      </c>
      <c r="B191" s="76">
        <f t="shared" si="47"/>
        <v>0</v>
      </c>
      <c r="C191" s="76">
        <f t="shared" si="47"/>
        <v>0</v>
      </c>
      <c r="D191" s="76">
        <f t="shared" si="47"/>
        <v>0</v>
      </c>
      <c r="E191" s="76">
        <f t="shared" si="47"/>
        <v>0</v>
      </c>
      <c r="F191" s="43">
        <f t="shared" si="48"/>
        <v>0</v>
      </c>
      <c r="G191" s="76">
        <f t="shared" si="49"/>
        <v>0</v>
      </c>
      <c r="H191" s="76">
        <f t="shared" si="49"/>
        <v>0</v>
      </c>
      <c r="I191" s="76">
        <f t="shared" si="49"/>
        <v>0</v>
      </c>
      <c r="J191" s="76">
        <f t="shared" si="49"/>
        <v>0</v>
      </c>
      <c r="K191" s="43">
        <f t="shared" si="50"/>
        <v>0</v>
      </c>
      <c r="L191" s="43">
        <f t="shared" si="51"/>
        <v>0</v>
      </c>
    </row>
    <row r="192" spans="1:12" ht="12.75" hidden="1" customHeight="1" outlineLevel="1">
      <c r="A192" s="61" t="str">
        <f>"      "&amp;Labels!B77</f>
        <v xml:space="preserve">      Customer 9</v>
      </c>
      <c r="B192" s="76">
        <f t="shared" si="47"/>
        <v>0</v>
      </c>
      <c r="C192" s="76">
        <f t="shared" si="47"/>
        <v>0</v>
      </c>
      <c r="D192" s="76">
        <f t="shared" si="47"/>
        <v>0</v>
      </c>
      <c r="E192" s="76">
        <f t="shared" si="47"/>
        <v>0</v>
      </c>
      <c r="F192" s="43">
        <f t="shared" si="48"/>
        <v>0</v>
      </c>
      <c r="G192" s="76">
        <f t="shared" si="49"/>
        <v>0</v>
      </c>
      <c r="H192" s="76">
        <f t="shared" si="49"/>
        <v>0</v>
      </c>
      <c r="I192" s="76">
        <f t="shared" si="49"/>
        <v>0</v>
      </c>
      <c r="J192" s="76">
        <f t="shared" si="49"/>
        <v>0</v>
      </c>
      <c r="K192" s="43">
        <f t="shared" si="50"/>
        <v>0</v>
      </c>
      <c r="L192" s="43">
        <f t="shared" si="51"/>
        <v>0</v>
      </c>
    </row>
    <row r="193" spans="1:12" ht="12.75" hidden="1" customHeight="1" outlineLevel="1">
      <c r="A193" s="61" t="str">
        <f>"      "&amp;Labels!B78</f>
        <v xml:space="preserve">      Customer 10</v>
      </c>
      <c r="B193" s="76">
        <f t="shared" si="47"/>
        <v>0</v>
      </c>
      <c r="C193" s="76">
        <f t="shared" si="47"/>
        <v>0</v>
      </c>
      <c r="D193" s="76">
        <f t="shared" si="47"/>
        <v>0</v>
      </c>
      <c r="E193" s="76">
        <f t="shared" si="47"/>
        <v>0</v>
      </c>
      <c r="F193" s="43">
        <f t="shared" si="48"/>
        <v>0</v>
      </c>
      <c r="G193" s="76">
        <f t="shared" si="49"/>
        <v>0</v>
      </c>
      <c r="H193" s="76">
        <f t="shared" si="49"/>
        <v>0</v>
      </c>
      <c r="I193" s="76">
        <f t="shared" si="49"/>
        <v>0</v>
      </c>
      <c r="J193" s="76">
        <f t="shared" si="49"/>
        <v>0</v>
      </c>
      <c r="K193" s="43">
        <f t="shared" si="50"/>
        <v>0</v>
      </c>
      <c r="L193" s="43">
        <f t="shared" si="51"/>
        <v>0</v>
      </c>
    </row>
    <row r="194" spans="1:12" ht="12.75" hidden="1" customHeight="1" outlineLevel="1">
      <c r="A194" s="55" t="str">
        <f>"      "&amp;Labels!C68</f>
        <v xml:space="preserve">      Total</v>
      </c>
      <c r="B194" s="74">
        <f t="shared" si="47"/>
        <v>0</v>
      </c>
      <c r="C194" s="74">
        <f t="shared" si="47"/>
        <v>0</v>
      </c>
      <c r="D194" s="74">
        <f t="shared" si="47"/>
        <v>0</v>
      </c>
      <c r="E194" s="74">
        <f t="shared" si="47"/>
        <v>0</v>
      </c>
      <c r="F194" s="43">
        <f t="shared" si="48"/>
        <v>0</v>
      </c>
      <c r="G194" s="74">
        <f t="shared" si="49"/>
        <v>0</v>
      </c>
      <c r="H194" s="74">
        <f t="shared" si="49"/>
        <v>0</v>
      </c>
      <c r="I194" s="74">
        <f t="shared" si="49"/>
        <v>0</v>
      </c>
      <c r="J194" s="74">
        <f t="shared" si="49"/>
        <v>0</v>
      </c>
      <c r="K194" s="43">
        <f t="shared" si="50"/>
        <v>0</v>
      </c>
      <c r="L194" s="43">
        <f t="shared" si="51"/>
        <v>0</v>
      </c>
    </row>
    <row r="195" spans="1:12" ht="12.75" hidden="1" customHeight="1" outlineLevel="1">
      <c r="A195" s="55" t="str">
        <f>"   "&amp;Labels!B99</f>
        <v xml:space="preserve">   Product 5</v>
      </c>
      <c r="B195" s="74"/>
      <c r="C195" s="74"/>
      <c r="D195" s="74"/>
      <c r="E195" s="74"/>
      <c r="F195" s="43"/>
      <c r="G195" s="74"/>
      <c r="H195" s="74"/>
      <c r="I195" s="74"/>
      <c r="J195" s="74"/>
      <c r="K195" s="43"/>
      <c r="L195" s="43"/>
    </row>
    <row r="196" spans="1:12" ht="12.75" hidden="1" customHeight="1" outlineLevel="1">
      <c r="A196" s="61" t="str">
        <f>"      "&amp;Labels!B69</f>
        <v xml:space="preserve">      Customer 1</v>
      </c>
      <c r="B196" s="76">
        <f t="shared" ref="B196:E206" si="52">B58</f>
        <v>0</v>
      </c>
      <c r="C196" s="76">
        <f t="shared" si="52"/>
        <v>0</v>
      </c>
      <c r="D196" s="76">
        <f t="shared" si="52"/>
        <v>0</v>
      </c>
      <c r="E196" s="76">
        <f t="shared" si="52"/>
        <v>0</v>
      </c>
      <c r="F196" s="43">
        <f t="shared" ref="F196:F206" si="53">SUM(B58:E58)</f>
        <v>0</v>
      </c>
      <c r="G196" s="76">
        <f t="shared" ref="G196:J206" si="54">G58</f>
        <v>0</v>
      </c>
      <c r="H196" s="76">
        <f t="shared" si="54"/>
        <v>0</v>
      </c>
      <c r="I196" s="76">
        <f t="shared" si="54"/>
        <v>0</v>
      </c>
      <c r="J196" s="76">
        <f t="shared" si="54"/>
        <v>0</v>
      </c>
      <c r="K196" s="43">
        <f t="shared" ref="K196:K206" si="55">SUM(G58:J58)</f>
        <v>0</v>
      </c>
      <c r="L196" s="43">
        <f t="shared" ref="L196:L206" si="56">SUM(B58:E58,G58:J58)</f>
        <v>0</v>
      </c>
    </row>
    <row r="197" spans="1:12" ht="12.75" hidden="1" customHeight="1" outlineLevel="1">
      <c r="A197" s="61" t="str">
        <f>"      "&amp;Labels!B70</f>
        <v xml:space="preserve">      Customer 2</v>
      </c>
      <c r="B197" s="76">
        <f t="shared" si="52"/>
        <v>0</v>
      </c>
      <c r="C197" s="76">
        <f t="shared" si="52"/>
        <v>0</v>
      </c>
      <c r="D197" s="76">
        <f t="shared" si="52"/>
        <v>0</v>
      </c>
      <c r="E197" s="76">
        <f t="shared" si="52"/>
        <v>0</v>
      </c>
      <c r="F197" s="43">
        <f t="shared" si="53"/>
        <v>0</v>
      </c>
      <c r="G197" s="76">
        <f t="shared" si="54"/>
        <v>0</v>
      </c>
      <c r="H197" s="76">
        <f t="shared" si="54"/>
        <v>0</v>
      </c>
      <c r="I197" s="76">
        <f t="shared" si="54"/>
        <v>0</v>
      </c>
      <c r="J197" s="76">
        <f t="shared" si="54"/>
        <v>0</v>
      </c>
      <c r="K197" s="43">
        <f t="shared" si="55"/>
        <v>0</v>
      </c>
      <c r="L197" s="43">
        <f t="shared" si="56"/>
        <v>0</v>
      </c>
    </row>
    <row r="198" spans="1:12" ht="12.75" hidden="1" customHeight="1" outlineLevel="1">
      <c r="A198" s="61" t="str">
        <f>"      "&amp;Labels!B71</f>
        <v xml:space="preserve">      Customer 3</v>
      </c>
      <c r="B198" s="76">
        <f t="shared" si="52"/>
        <v>0</v>
      </c>
      <c r="C198" s="76">
        <f t="shared" si="52"/>
        <v>0</v>
      </c>
      <c r="D198" s="76">
        <f t="shared" si="52"/>
        <v>0</v>
      </c>
      <c r="E198" s="76">
        <f t="shared" si="52"/>
        <v>0</v>
      </c>
      <c r="F198" s="43">
        <f t="shared" si="53"/>
        <v>0</v>
      </c>
      <c r="G198" s="76">
        <f t="shared" si="54"/>
        <v>0</v>
      </c>
      <c r="H198" s="76">
        <f t="shared" si="54"/>
        <v>0</v>
      </c>
      <c r="I198" s="76">
        <f t="shared" si="54"/>
        <v>0</v>
      </c>
      <c r="J198" s="76">
        <f t="shared" si="54"/>
        <v>0</v>
      </c>
      <c r="K198" s="43">
        <f t="shared" si="55"/>
        <v>0</v>
      </c>
      <c r="L198" s="43">
        <f t="shared" si="56"/>
        <v>0</v>
      </c>
    </row>
    <row r="199" spans="1:12" ht="12.75" hidden="1" customHeight="1" outlineLevel="1">
      <c r="A199" s="61" t="str">
        <f>"      "&amp;Labels!B72</f>
        <v xml:space="preserve">      Customer 4</v>
      </c>
      <c r="B199" s="76">
        <f t="shared" si="52"/>
        <v>0</v>
      </c>
      <c r="C199" s="76">
        <f t="shared" si="52"/>
        <v>0</v>
      </c>
      <c r="D199" s="76">
        <f t="shared" si="52"/>
        <v>0</v>
      </c>
      <c r="E199" s="76">
        <f t="shared" si="52"/>
        <v>0</v>
      </c>
      <c r="F199" s="43">
        <f t="shared" si="53"/>
        <v>0</v>
      </c>
      <c r="G199" s="76">
        <f t="shared" si="54"/>
        <v>0</v>
      </c>
      <c r="H199" s="76">
        <f t="shared" si="54"/>
        <v>0</v>
      </c>
      <c r="I199" s="76">
        <f t="shared" si="54"/>
        <v>0</v>
      </c>
      <c r="J199" s="76">
        <f t="shared" si="54"/>
        <v>0</v>
      </c>
      <c r="K199" s="43">
        <f t="shared" si="55"/>
        <v>0</v>
      </c>
      <c r="L199" s="43">
        <f t="shared" si="56"/>
        <v>0</v>
      </c>
    </row>
    <row r="200" spans="1:12" ht="12.75" hidden="1" customHeight="1" outlineLevel="1">
      <c r="A200" s="61" t="str">
        <f>"      "&amp;Labels!B73</f>
        <v xml:space="preserve">      Customer 5</v>
      </c>
      <c r="B200" s="76">
        <f t="shared" si="52"/>
        <v>0</v>
      </c>
      <c r="C200" s="76">
        <f t="shared" si="52"/>
        <v>0</v>
      </c>
      <c r="D200" s="76">
        <f t="shared" si="52"/>
        <v>0</v>
      </c>
      <c r="E200" s="76">
        <f t="shared" si="52"/>
        <v>0</v>
      </c>
      <c r="F200" s="43">
        <f t="shared" si="53"/>
        <v>0</v>
      </c>
      <c r="G200" s="76">
        <f t="shared" si="54"/>
        <v>0</v>
      </c>
      <c r="H200" s="76">
        <f t="shared" si="54"/>
        <v>0</v>
      </c>
      <c r="I200" s="76">
        <f t="shared" si="54"/>
        <v>0</v>
      </c>
      <c r="J200" s="76">
        <f t="shared" si="54"/>
        <v>0</v>
      </c>
      <c r="K200" s="43">
        <f t="shared" si="55"/>
        <v>0</v>
      </c>
      <c r="L200" s="43">
        <f t="shared" si="56"/>
        <v>0</v>
      </c>
    </row>
    <row r="201" spans="1:12" ht="12.75" hidden="1" customHeight="1" outlineLevel="1">
      <c r="A201" s="61" t="str">
        <f>"      "&amp;Labels!B74</f>
        <v xml:space="preserve">      Customer 6</v>
      </c>
      <c r="B201" s="76">
        <f t="shared" si="52"/>
        <v>0</v>
      </c>
      <c r="C201" s="76">
        <f t="shared" si="52"/>
        <v>0</v>
      </c>
      <c r="D201" s="76">
        <f t="shared" si="52"/>
        <v>0</v>
      </c>
      <c r="E201" s="76">
        <f t="shared" si="52"/>
        <v>0</v>
      </c>
      <c r="F201" s="43">
        <f t="shared" si="53"/>
        <v>0</v>
      </c>
      <c r="G201" s="76">
        <f t="shared" si="54"/>
        <v>0</v>
      </c>
      <c r="H201" s="76">
        <f t="shared" si="54"/>
        <v>0</v>
      </c>
      <c r="I201" s="76">
        <f t="shared" si="54"/>
        <v>0</v>
      </c>
      <c r="J201" s="76">
        <f t="shared" si="54"/>
        <v>0</v>
      </c>
      <c r="K201" s="43">
        <f t="shared" si="55"/>
        <v>0</v>
      </c>
      <c r="L201" s="43">
        <f t="shared" si="56"/>
        <v>0</v>
      </c>
    </row>
    <row r="202" spans="1:12" ht="12.75" hidden="1" customHeight="1" outlineLevel="1">
      <c r="A202" s="61" t="str">
        <f>"      "&amp;Labels!B75</f>
        <v xml:space="preserve">      Customer 7</v>
      </c>
      <c r="B202" s="76">
        <f t="shared" si="52"/>
        <v>0</v>
      </c>
      <c r="C202" s="76">
        <f t="shared" si="52"/>
        <v>0</v>
      </c>
      <c r="D202" s="76">
        <f t="shared" si="52"/>
        <v>0</v>
      </c>
      <c r="E202" s="76">
        <f t="shared" si="52"/>
        <v>0</v>
      </c>
      <c r="F202" s="43">
        <f t="shared" si="53"/>
        <v>0</v>
      </c>
      <c r="G202" s="76">
        <f t="shared" si="54"/>
        <v>0</v>
      </c>
      <c r="H202" s="76">
        <f t="shared" si="54"/>
        <v>0</v>
      </c>
      <c r="I202" s="76">
        <f t="shared" si="54"/>
        <v>0</v>
      </c>
      <c r="J202" s="76">
        <f t="shared" si="54"/>
        <v>0</v>
      </c>
      <c r="K202" s="43">
        <f t="shared" si="55"/>
        <v>0</v>
      </c>
      <c r="L202" s="43">
        <f t="shared" si="56"/>
        <v>0</v>
      </c>
    </row>
    <row r="203" spans="1:12" ht="12.75" hidden="1" customHeight="1" outlineLevel="1">
      <c r="A203" s="61" t="str">
        <f>"      "&amp;Labels!B76</f>
        <v xml:space="preserve">      Customer 8</v>
      </c>
      <c r="B203" s="76">
        <f t="shared" si="52"/>
        <v>0</v>
      </c>
      <c r="C203" s="76">
        <f t="shared" si="52"/>
        <v>0</v>
      </c>
      <c r="D203" s="76">
        <f t="shared" si="52"/>
        <v>0</v>
      </c>
      <c r="E203" s="76">
        <f t="shared" si="52"/>
        <v>0</v>
      </c>
      <c r="F203" s="43">
        <f t="shared" si="53"/>
        <v>0</v>
      </c>
      <c r="G203" s="76">
        <f t="shared" si="54"/>
        <v>0</v>
      </c>
      <c r="H203" s="76">
        <f t="shared" si="54"/>
        <v>0</v>
      </c>
      <c r="I203" s="76">
        <f t="shared" si="54"/>
        <v>0</v>
      </c>
      <c r="J203" s="76">
        <f t="shared" si="54"/>
        <v>0</v>
      </c>
      <c r="K203" s="43">
        <f t="shared" si="55"/>
        <v>0</v>
      </c>
      <c r="L203" s="43">
        <f t="shared" si="56"/>
        <v>0</v>
      </c>
    </row>
    <row r="204" spans="1:12" ht="12.75" hidden="1" customHeight="1" outlineLevel="1">
      <c r="A204" s="61" t="str">
        <f>"      "&amp;Labels!B77</f>
        <v xml:space="preserve">      Customer 9</v>
      </c>
      <c r="B204" s="76">
        <f t="shared" si="52"/>
        <v>0</v>
      </c>
      <c r="C204" s="76">
        <f t="shared" si="52"/>
        <v>0</v>
      </c>
      <c r="D204" s="76">
        <f t="shared" si="52"/>
        <v>0</v>
      </c>
      <c r="E204" s="76">
        <f t="shared" si="52"/>
        <v>0</v>
      </c>
      <c r="F204" s="43">
        <f t="shared" si="53"/>
        <v>0</v>
      </c>
      <c r="G204" s="76">
        <f t="shared" si="54"/>
        <v>0</v>
      </c>
      <c r="H204" s="76">
        <f t="shared" si="54"/>
        <v>0</v>
      </c>
      <c r="I204" s="76">
        <f t="shared" si="54"/>
        <v>0</v>
      </c>
      <c r="J204" s="76">
        <f t="shared" si="54"/>
        <v>0</v>
      </c>
      <c r="K204" s="43">
        <f t="shared" si="55"/>
        <v>0</v>
      </c>
      <c r="L204" s="43">
        <f t="shared" si="56"/>
        <v>0</v>
      </c>
    </row>
    <row r="205" spans="1:12" ht="12.75" hidden="1" customHeight="1" outlineLevel="1">
      <c r="A205" s="61" t="str">
        <f>"      "&amp;Labels!B78</f>
        <v xml:space="preserve">      Customer 10</v>
      </c>
      <c r="B205" s="76">
        <f t="shared" si="52"/>
        <v>0</v>
      </c>
      <c r="C205" s="76">
        <f t="shared" si="52"/>
        <v>0</v>
      </c>
      <c r="D205" s="76">
        <f t="shared" si="52"/>
        <v>0</v>
      </c>
      <c r="E205" s="76">
        <f t="shared" si="52"/>
        <v>0</v>
      </c>
      <c r="F205" s="43">
        <f t="shared" si="53"/>
        <v>0</v>
      </c>
      <c r="G205" s="76">
        <f t="shared" si="54"/>
        <v>0</v>
      </c>
      <c r="H205" s="76">
        <f t="shared" si="54"/>
        <v>0</v>
      </c>
      <c r="I205" s="76">
        <f t="shared" si="54"/>
        <v>0</v>
      </c>
      <c r="J205" s="76">
        <f t="shared" si="54"/>
        <v>0</v>
      </c>
      <c r="K205" s="43">
        <f t="shared" si="55"/>
        <v>0</v>
      </c>
      <c r="L205" s="43">
        <f t="shared" si="56"/>
        <v>0</v>
      </c>
    </row>
    <row r="206" spans="1:12" ht="12.75" hidden="1" customHeight="1" outlineLevel="1">
      <c r="A206" s="55" t="str">
        <f>"      "&amp;Labels!C68</f>
        <v xml:space="preserve">      Total</v>
      </c>
      <c r="B206" s="74">
        <f t="shared" si="52"/>
        <v>0</v>
      </c>
      <c r="C206" s="74">
        <f t="shared" si="52"/>
        <v>0</v>
      </c>
      <c r="D206" s="74">
        <f t="shared" si="52"/>
        <v>0</v>
      </c>
      <c r="E206" s="74">
        <f t="shared" si="52"/>
        <v>0</v>
      </c>
      <c r="F206" s="43">
        <f t="shared" si="53"/>
        <v>0</v>
      </c>
      <c r="G206" s="74">
        <f t="shared" si="54"/>
        <v>0</v>
      </c>
      <c r="H206" s="74">
        <f t="shared" si="54"/>
        <v>0</v>
      </c>
      <c r="I206" s="74">
        <f t="shared" si="54"/>
        <v>0</v>
      </c>
      <c r="J206" s="74">
        <f t="shared" si="54"/>
        <v>0</v>
      </c>
      <c r="K206" s="43">
        <f t="shared" si="55"/>
        <v>0</v>
      </c>
      <c r="L206" s="43">
        <f t="shared" si="56"/>
        <v>0</v>
      </c>
    </row>
    <row r="207" spans="1:12" ht="12.75" hidden="1" customHeight="1" outlineLevel="1">
      <c r="A207" s="55" t="str">
        <f>"   "&amp;Labels!B100</f>
        <v xml:space="preserve">   Product 6</v>
      </c>
      <c r="B207" s="74"/>
      <c r="C207" s="74"/>
      <c r="D207" s="74"/>
      <c r="E207" s="74"/>
      <c r="F207" s="43"/>
      <c r="G207" s="74"/>
      <c r="H207" s="74"/>
      <c r="I207" s="74"/>
      <c r="J207" s="74"/>
      <c r="K207" s="43"/>
      <c r="L207" s="43"/>
    </row>
    <row r="208" spans="1:12" ht="12.75" hidden="1" customHeight="1" outlineLevel="1">
      <c r="A208" s="61" t="str">
        <f>"      "&amp;Labels!B69</f>
        <v xml:space="preserve">      Customer 1</v>
      </c>
      <c r="B208" s="76">
        <f t="shared" ref="B208:E218" si="57">B70</f>
        <v>0</v>
      </c>
      <c r="C208" s="76">
        <f t="shared" si="57"/>
        <v>0</v>
      </c>
      <c r="D208" s="76">
        <f t="shared" si="57"/>
        <v>0</v>
      </c>
      <c r="E208" s="76">
        <f t="shared" si="57"/>
        <v>0</v>
      </c>
      <c r="F208" s="43">
        <f t="shared" ref="F208:F218" si="58">SUM(B70:E70)</f>
        <v>0</v>
      </c>
      <c r="G208" s="76">
        <f t="shared" ref="G208:J218" si="59">G70</f>
        <v>0</v>
      </c>
      <c r="H208" s="76">
        <f t="shared" si="59"/>
        <v>0</v>
      </c>
      <c r="I208" s="76">
        <f t="shared" si="59"/>
        <v>0</v>
      </c>
      <c r="J208" s="76">
        <f t="shared" si="59"/>
        <v>0</v>
      </c>
      <c r="K208" s="43">
        <f t="shared" ref="K208:K218" si="60">SUM(G70:J70)</f>
        <v>0</v>
      </c>
      <c r="L208" s="43">
        <f t="shared" ref="L208:L218" si="61">SUM(B70:E70,G70:J70)</f>
        <v>0</v>
      </c>
    </row>
    <row r="209" spans="1:12" ht="12.75" hidden="1" customHeight="1" outlineLevel="1">
      <c r="A209" s="61" t="str">
        <f>"      "&amp;Labels!B70</f>
        <v xml:space="preserve">      Customer 2</v>
      </c>
      <c r="B209" s="76">
        <f t="shared" si="57"/>
        <v>0</v>
      </c>
      <c r="C209" s="76">
        <f t="shared" si="57"/>
        <v>0</v>
      </c>
      <c r="D209" s="76">
        <f t="shared" si="57"/>
        <v>0</v>
      </c>
      <c r="E209" s="76">
        <f t="shared" si="57"/>
        <v>0</v>
      </c>
      <c r="F209" s="43">
        <f t="shared" si="58"/>
        <v>0</v>
      </c>
      <c r="G209" s="76">
        <f t="shared" si="59"/>
        <v>0</v>
      </c>
      <c r="H209" s="76">
        <f t="shared" si="59"/>
        <v>0</v>
      </c>
      <c r="I209" s="76">
        <f t="shared" si="59"/>
        <v>0</v>
      </c>
      <c r="J209" s="76">
        <f t="shared" si="59"/>
        <v>0</v>
      </c>
      <c r="K209" s="43">
        <f t="shared" si="60"/>
        <v>0</v>
      </c>
      <c r="L209" s="43">
        <f t="shared" si="61"/>
        <v>0</v>
      </c>
    </row>
    <row r="210" spans="1:12" ht="12.75" hidden="1" customHeight="1" outlineLevel="1">
      <c r="A210" s="61" t="str">
        <f>"      "&amp;Labels!B71</f>
        <v xml:space="preserve">      Customer 3</v>
      </c>
      <c r="B210" s="76">
        <f t="shared" si="57"/>
        <v>0</v>
      </c>
      <c r="C210" s="76">
        <f t="shared" si="57"/>
        <v>0</v>
      </c>
      <c r="D210" s="76">
        <f t="shared" si="57"/>
        <v>0</v>
      </c>
      <c r="E210" s="76">
        <f t="shared" si="57"/>
        <v>0</v>
      </c>
      <c r="F210" s="43">
        <f t="shared" si="58"/>
        <v>0</v>
      </c>
      <c r="G210" s="76">
        <f t="shared" si="59"/>
        <v>0</v>
      </c>
      <c r="H210" s="76">
        <f t="shared" si="59"/>
        <v>0</v>
      </c>
      <c r="I210" s="76">
        <f t="shared" si="59"/>
        <v>0</v>
      </c>
      <c r="J210" s="76">
        <f t="shared" si="59"/>
        <v>0</v>
      </c>
      <c r="K210" s="43">
        <f t="shared" si="60"/>
        <v>0</v>
      </c>
      <c r="L210" s="43">
        <f t="shared" si="61"/>
        <v>0</v>
      </c>
    </row>
    <row r="211" spans="1:12" ht="12.75" hidden="1" customHeight="1" outlineLevel="1">
      <c r="A211" s="61" t="str">
        <f>"      "&amp;Labels!B72</f>
        <v xml:space="preserve">      Customer 4</v>
      </c>
      <c r="B211" s="76">
        <f t="shared" si="57"/>
        <v>0</v>
      </c>
      <c r="C211" s="76">
        <f t="shared" si="57"/>
        <v>0</v>
      </c>
      <c r="D211" s="76">
        <f t="shared" si="57"/>
        <v>0</v>
      </c>
      <c r="E211" s="76">
        <f t="shared" si="57"/>
        <v>0</v>
      </c>
      <c r="F211" s="43">
        <f t="shared" si="58"/>
        <v>0</v>
      </c>
      <c r="G211" s="76">
        <f t="shared" si="59"/>
        <v>0</v>
      </c>
      <c r="H211" s="76">
        <f t="shared" si="59"/>
        <v>0</v>
      </c>
      <c r="I211" s="76">
        <f t="shared" si="59"/>
        <v>0</v>
      </c>
      <c r="J211" s="76">
        <f t="shared" si="59"/>
        <v>0</v>
      </c>
      <c r="K211" s="43">
        <f t="shared" si="60"/>
        <v>0</v>
      </c>
      <c r="L211" s="43">
        <f t="shared" si="61"/>
        <v>0</v>
      </c>
    </row>
    <row r="212" spans="1:12" ht="12.75" hidden="1" customHeight="1" outlineLevel="1">
      <c r="A212" s="61" t="str">
        <f>"      "&amp;Labels!B73</f>
        <v xml:space="preserve">      Customer 5</v>
      </c>
      <c r="B212" s="76">
        <f t="shared" si="57"/>
        <v>0</v>
      </c>
      <c r="C212" s="76">
        <f t="shared" si="57"/>
        <v>0</v>
      </c>
      <c r="D212" s="76">
        <f t="shared" si="57"/>
        <v>0</v>
      </c>
      <c r="E212" s="76">
        <f t="shared" si="57"/>
        <v>0</v>
      </c>
      <c r="F212" s="43">
        <f t="shared" si="58"/>
        <v>0</v>
      </c>
      <c r="G212" s="76">
        <f t="shared" si="59"/>
        <v>0</v>
      </c>
      <c r="H212" s="76">
        <f t="shared" si="59"/>
        <v>0</v>
      </c>
      <c r="I212" s="76">
        <f t="shared" si="59"/>
        <v>0</v>
      </c>
      <c r="J212" s="76">
        <f t="shared" si="59"/>
        <v>0</v>
      </c>
      <c r="K212" s="43">
        <f t="shared" si="60"/>
        <v>0</v>
      </c>
      <c r="L212" s="43">
        <f t="shared" si="61"/>
        <v>0</v>
      </c>
    </row>
    <row r="213" spans="1:12" ht="12.75" hidden="1" customHeight="1" outlineLevel="1">
      <c r="A213" s="61" t="str">
        <f>"      "&amp;Labels!B74</f>
        <v xml:space="preserve">      Customer 6</v>
      </c>
      <c r="B213" s="76">
        <f t="shared" si="57"/>
        <v>0</v>
      </c>
      <c r="C213" s="76">
        <f t="shared" si="57"/>
        <v>0</v>
      </c>
      <c r="D213" s="76">
        <f t="shared" si="57"/>
        <v>0</v>
      </c>
      <c r="E213" s="76">
        <f t="shared" si="57"/>
        <v>0</v>
      </c>
      <c r="F213" s="43">
        <f t="shared" si="58"/>
        <v>0</v>
      </c>
      <c r="G213" s="76">
        <f t="shared" si="59"/>
        <v>0</v>
      </c>
      <c r="H213" s="76">
        <f t="shared" si="59"/>
        <v>0</v>
      </c>
      <c r="I213" s="76">
        <f t="shared" si="59"/>
        <v>0</v>
      </c>
      <c r="J213" s="76">
        <f t="shared" si="59"/>
        <v>0</v>
      </c>
      <c r="K213" s="43">
        <f t="shared" si="60"/>
        <v>0</v>
      </c>
      <c r="L213" s="43">
        <f t="shared" si="61"/>
        <v>0</v>
      </c>
    </row>
    <row r="214" spans="1:12" ht="12.75" hidden="1" customHeight="1" outlineLevel="1">
      <c r="A214" s="61" t="str">
        <f>"      "&amp;Labels!B75</f>
        <v xml:space="preserve">      Customer 7</v>
      </c>
      <c r="B214" s="76">
        <f t="shared" si="57"/>
        <v>0</v>
      </c>
      <c r="C214" s="76">
        <f t="shared" si="57"/>
        <v>0</v>
      </c>
      <c r="D214" s="76">
        <f t="shared" si="57"/>
        <v>0</v>
      </c>
      <c r="E214" s="76">
        <f t="shared" si="57"/>
        <v>0</v>
      </c>
      <c r="F214" s="43">
        <f t="shared" si="58"/>
        <v>0</v>
      </c>
      <c r="G214" s="76">
        <f t="shared" si="59"/>
        <v>0</v>
      </c>
      <c r="H214" s="76">
        <f t="shared" si="59"/>
        <v>0</v>
      </c>
      <c r="I214" s="76">
        <f t="shared" si="59"/>
        <v>0</v>
      </c>
      <c r="J214" s="76">
        <f t="shared" si="59"/>
        <v>0</v>
      </c>
      <c r="K214" s="43">
        <f t="shared" si="60"/>
        <v>0</v>
      </c>
      <c r="L214" s="43">
        <f t="shared" si="61"/>
        <v>0</v>
      </c>
    </row>
    <row r="215" spans="1:12" ht="12.75" hidden="1" customHeight="1" outlineLevel="1">
      <c r="A215" s="61" t="str">
        <f>"      "&amp;Labels!B76</f>
        <v xml:space="preserve">      Customer 8</v>
      </c>
      <c r="B215" s="76">
        <f t="shared" si="57"/>
        <v>0</v>
      </c>
      <c r="C215" s="76">
        <f t="shared" si="57"/>
        <v>0</v>
      </c>
      <c r="D215" s="76">
        <f t="shared" si="57"/>
        <v>0</v>
      </c>
      <c r="E215" s="76">
        <f t="shared" si="57"/>
        <v>0</v>
      </c>
      <c r="F215" s="43">
        <f t="shared" si="58"/>
        <v>0</v>
      </c>
      <c r="G215" s="76">
        <f t="shared" si="59"/>
        <v>0</v>
      </c>
      <c r="H215" s="76">
        <f t="shared" si="59"/>
        <v>0</v>
      </c>
      <c r="I215" s="76">
        <f t="shared" si="59"/>
        <v>0</v>
      </c>
      <c r="J215" s="76">
        <f t="shared" si="59"/>
        <v>0</v>
      </c>
      <c r="K215" s="43">
        <f t="shared" si="60"/>
        <v>0</v>
      </c>
      <c r="L215" s="43">
        <f t="shared" si="61"/>
        <v>0</v>
      </c>
    </row>
    <row r="216" spans="1:12" ht="12.75" hidden="1" customHeight="1" outlineLevel="1">
      <c r="A216" s="61" t="str">
        <f>"      "&amp;Labels!B77</f>
        <v xml:space="preserve">      Customer 9</v>
      </c>
      <c r="B216" s="76">
        <f t="shared" si="57"/>
        <v>0</v>
      </c>
      <c r="C216" s="76">
        <f t="shared" si="57"/>
        <v>0</v>
      </c>
      <c r="D216" s="76">
        <f t="shared" si="57"/>
        <v>0</v>
      </c>
      <c r="E216" s="76">
        <f t="shared" si="57"/>
        <v>0</v>
      </c>
      <c r="F216" s="43">
        <f t="shared" si="58"/>
        <v>0</v>
      </c>
      <c r="G216" s="76">
        <f t="shared" si="59"/>
        <v>0</v>
      </c>
      <c r="H216" s="76">
        <f t="shared" si="59"/>
        <v>0</v>
      </c>
      <c r="I216" s="76">
        <f t="shared" si="59"/>
        <v>0</v>
      </c>
      <c r="J216" s="76">
        <f t="shared" si="59"/>
        <v>0</v>
      </c>
      <c r="K216" s="43">
        <f t="shared" si="60"/>
        <v>0</v>
      </c>
      <c r="L216" s="43">
        <f t="shared" si="61"/>
        <v>0</v>
      </c>
    </row>
    <row r="217" spans="1:12" ht="12.75" hidden="1" customHeight="1" outlineLevel="1">
      <c r="A217" s="61" t="str">
        <f>"      "&amp;Labels!B78</f>
        <v xml:space="preserve">      Customer 10</v>
      </c>
      <c r="B217" s="76">
        <f t="shared" si="57"/>
        <v>0</v>
      </c>
      <c r="C217" s="76">
        <f t="shared" si="57"/>
        <v>0</v>
      </c>
      <c r="D217" s="76">
        <f t="shared" si="57"/>
        <v>0</v>
      </c>
      <c r="E217" s="76">
        <f t="shared" si="57"/>
        <v>0</v>
      </c>
      <c r="F217" s="43">
        <f t="shared" si="58"/>
        <v>0</v>
      </c>
      <c r="G217" s="76">
        <f t="shared" si="59"/>
        <v>0</v>
      </c>
      <c r="H217" s="76">
        <f t="shared" si="59"/>
        <v>0</v>
      </c>
      <c r="I217" s="76">
        <f t="shared" si="59"/>
        <v>0</v>
      </c>
      <c r="J217" s="76">
        <f t="shared" si="59"/>
        <v>0</v>
      </c>
      <c r="K217" s="43">
        <f t="shared" si="60"/>
        <v>0</v>
      </c>
      <c r="L217" s="43">
        <f t="shared" si="61"/>
        <v>0</v>
      </c>
    </row>
    <row r="218" spans="1:12" ht="12.75" hidden="1" customHeight="1" outlineLevel="1">
      <c r="A218" s="55" t="str">
        <f>"      "&amp;Labels!C68</f>
        <v xml:space="preserve">      Total</v>
      </c>
      <c r="B218" s="74">
        <f t="shared" si="57"/>
        <v>0</v>
      </c>
      <c r="C218" s="74">
        <f t="shared" si="57"/>
        <v>0</v>
      </c>
      <c r="D218" s="74">
        <f t="shared" si="57"/>
        <v>0</v>
      </c>
      <c r="E218" s="74">
        <f t="shared" si="57"/>
        <v>0</v>
      </c>
      <c r="F218" s="43">
        <f t="shared" si="58"/>
        <v>0</v>
      </c>
      <c r="G218" s="74">
        <f t="shared" si="59"/>
        <v>0</v>
      </c>
      <c r="H218" s="74">
        <f t="shared" si="59"/>
        <v>0</v>
      </c>
      <c r="I218" s="74">
        <f t="shared" si="59"/>
        <v>0</v>
      </c>
      <c r="J218" s="74">
        <f t="shared" si="59"/>
        <v>0</v>
      </c>
      <c r="K218" s="43">
        <f t="shared" si="60"/>
        <v>0</v>
      </c>
      <c r="L218" s="43">
        <f t="shared" si="61"/>
        <v>0</v>
      </c>
    </row>
    <row r="219" spans="1:12" ht="12.75" hidden="1" customHeight="1" outlineLevel="1">
      <c r="A219" s="55" t="str">
        <f>"   "&amp;Labels!B101</f>
        <v xml:space="preserve">   Product 7</v>
      </c>
      <c r="B219" s="74"/>
      <c r="C219" s="74"/>
      <c r="D219" s="74"/>
      <c r="E219" s="74"/>
      <c r="F219" s="43"/>
      <c r="G219" s="74"/>
      <c r="H219" s="74"/>
      <c r="I219" s="74"/>
      <c r="J219" s="74"/>
      <c r="K219" s="43"/>
      <c r="L219" s="43"/>
    </row>
    <row r="220" spans="1:12" ht="12.75" hidden="1" customHeight="1" outlineLevel="1">
      <c r="A220" s="61" t="str">
        <f>"      "&amp;Labels!B69</f>
        <v xml:space="preserve">      Customer 1</v>
      </c>
      <c r="B220" s="76">
        <f t="shared" ref="B220:E230" si="62">B82</f>
        <v>0</v>
      </c>
      <c r="C220" s="76">
        <f t="shared" si="62"/>
        <v>0</v>
      </c>
      <c r="D220" s="76">
        <f t="shared" si="62"/>
        <v>0</v>
      </c>
      <c r="E220" s="76">
        <f t="shared" si="62"/>
        <v>0</v>
      </c>
      <c r="F220" s="43">
        <f t="shared" ref="F220:F230" si="63">SUM(B82:E82)</f>
        <v>0</v>
      </c>
      <c r="G220" s="76">
        <f t="shared" ref="G220:J230" si="64">G82</f>
        <v>0</v>
      </c>
      <c r="H220" s="76">
        <f t="shared" si="64"/>
        <v>0</v>
      </c>
      <c r="I220" s="76">
        <f t="shared" si="64"/>
        <v>0</v>
      </c>
      <c r="J220" s="76">
        <f t="shared" si="64"/>
        <v>0</v>
      </c>
      <c r="K220" s="43">
        <f t="shared" ref="K220:K230" si="65">SUM(G82:J82)</f>
        <v>0</v>
      </c>
      <c r="L220" s="43">
        <f t="shared" ref="L220:L230" si="66">SUM(B82:E82,G82:J82)</f>
        <v>0</v>
      </c>
    </row>
    <row r="221" spans="1:12" ht="12.75" hidden="1" customHeight="1" outlineLevel="1">
      <c r="A221" s="61" t="str">
        <f>"      "&amp;Labels!B70</f>
        <v xml:space="preserve">      Customer 2</v>
      </c>
      <c r="B221" s="76">
        <f t="shared" si="62"/>
        <v>0</v>
      </c>
      <c r="C221" s="76">
        <f t="shared" si="62"/>
        <v>0</v>
      </c>
      <c r="D221" s="76">
        <f t="shared" si="62"/>
        <v>0</v>
      </c>
      <c r="E221" s="76">
        <f t="shared" si="62"/>
        <v>0</v>
      </c>
      <c r="F221" s="43">
        <f t="shared" si="63"/>
        <v>0</v>
      </c>
      <c r="G221" s="76">
        <f t="shared" si="64"/>
        <v>0</v>
      </c>
      <c r="H221" s="76">
        <f t="shared" si="64"/>
        <v>0</v>
      </c>
      <c r="I221" s="76">
        <f t="shared" si="64"/>
        <v>0</v>
      </c>
      <c r="J221" s="76">
        <f t="shared" si="64"/>
        <v>0</v>
      </c>
      <c r="K221" s="43">
        <f t="shared" si="65"/>
        <v>0</v>
      </c>
      <c r="L221" s="43">
        <f t="shared" si="66"/>
        <v>0</v>
      </c>
    </row>
    <row r="222" spans="1:12" ht="12.75" hidden="1" customHeight="1" outlineLevel="1">
      <c r="A222" s="61" t="str">
        <f>"      "&amp;Labels!B71</f>
        <v xml:space="preserve">      Customer 3</v>
      </c>
      <c r="B222" s="76">
        <f t="shared" si="62"/>
        <v>0</v>
      </c>
      <c r="C222" s="76">
        <f t="shared" si="62"/>
        <v>0</v>
      </c>
      <c r="D222" s="76">
        <f t="shared" si="62"/>
        <v>0</v>
      </c>
      <c r="E222" s="76">
        <f t="shared" si="62"/>
        <v>0</v>
      </c>
      <c r="F222" s="43">
        <f t="shared" si="63"/>
        <v>0</v>
      </c>
      <c r="G222" s="76">
        <f t="shared" si="64"/>
        <v>0</v>
      </c>
      <c r="H222" s="76">
        <f t="shared" si="64"/>
        <v>0</v>
      </c>
      <c r="I222" s="76">
        <f t="shared" si="64"/>
        <v>0</v>
      </c>
      <c r="J222" s="76">
        <f t="shared" si="64"/>
        <v>0</v>
      </c>
      <c r="K222" s="43">
        <f t="shared" si="65"/>
        <v>0</v>
      </c>
      <c r="L222" s="43">
        <f t="shared" si="66"/>
        <v>0</v>
      </c>
    </row>
    <row r="223" spans="1:12" ht="12.75" hidden="1" customHeight="1" outlineLevel="1">
      <c r="A223" s="61" t="str">
        <f>"      "&amp;Labels!B72</f>
        <v xml:space="preserve">      Customer 4</v>
      </c>
      <c r="B223" s="76">
        <f t="shared" si="62"/>
        <v>0</v>
      </c>
      <c r="C223" s="76">
        <f t="shared" si="62"/>
        <v>0</v>
      </c>
      <c r="D223" s="76">
        <f t="shared" si="62"/>
        <v>0</v>
      </c>
      <c r="E223" s="76">
        <f t="shared" si="62"/>
        <v>0</v>
      </c>
      <c r="F223" s="43">
        <f t="shared" si="63"/>
        <v>0</v>
      </c>
      <c r="G223" s="76">
        <f t="shared" si="64"/>
        <v>0</v>
      </c>
      <c r="H223" s="76">
        <f t="shared" si="64"/>
        <v>0</v>
      </c>
      <c r="I223" s="76">
        <f t="shared" si="64"/>
        <v>0</v>
      </c>
      <c r="J223" s="76">
        <f t="shared" si="64"/>
        <v>0</v>
      </c>
      <c r="K223" s="43">
        <f t="shared" si="65"/>
        <v>0</v>
      </c>
      <c r="L223" s="43">
        <f t="shared" si="66"/>
        <v>0</v>
      </c>
    </row>
    <row r="224" spans="1:12" ht="12.75" hidden="1" customHeight="1" outlineLevel="1">
      <c r="A224" s="61" t="str">
        <f>"      "&amp;Labels!B73</f>
        <v xml:space="preserve">      Customer 5</v>
      </c>
      <c r="B224" s="76">
        <f t="shared" si="62"/>
        <v>0</v>
      </c>
      <c r="C224" s="76">
        <f t="shared" si="62"/>
        <v>0</v>
      </c>
      <c r="D224" s="76">
        <f t="shared" si="62"/>
        <v>0</v>
      </c>
      <c r="E224" s="76">
        <f t="shared" si="62"/>
        <v>0</v>
      </c>
      <c r="F224" s="43">
        <f t="shared" si="63"/>
        <v>0</v>
      </c>
      <c r="G224" s="76">
        <f t="shared" si="64"/>
        <v>0</v>
      </c>
      <c r="H224" s="76">
        <f t="shared" si="64"/>
        <v>0</v>
      </c>
      <c r="I224" s="76">
        <f t="shared" si="64"/>
        <v>0</v>
      </c>
      <c r="J224" s="76">
        <f t="shared" si="64"/>
        <v>0</v>
      </c>
      <c r="K224" s="43">
        <f t="shared" si="65"/>
        <v>0</v>
      </c>
      <c r="L224" s="43">
        <f t="shared" si="66"/>
        <v>0</v>
      </c>
    </row>
    <row r="225" spans="1:12" ht="12.75" hidden="1" customHeight="1" outlineLevel="1">
      <c r="A225" s="61" t="str">
        <f>"      "&amp;Labels!B74</f>
        <v xml:space="preserve">      Customer 6</v>
      </c>
      <c r="B225" s="76">
        <f t="shared" si="62"/>
        <v>0</v>
      </c>
      <c r="C225" s="76">
        <f t="shared" si="62"/>
        <v>0</v>
      </c>
      <c r="D225" s="76">
        <f t="shared" si="62"/>
        <v>0</v>
      </c>
      <c r="E225" s="76">
        <f t="shared" si="62"/>
        <v>0</v>
      </c>
      <c r="F225" s="43">
        <f t="shared" si="63"/>
        <v>0</v>
      </c>
      <c r="G225" s="76">
        <f t="shared" si="64"/>
        <v>0</v>
      </c>
      <c r="H225" s="76">
        <f t="shared" si="64"/>
        <v>0</v>
      </c>
      <c r="I225" s="76">
        <f t="shared" si="64"/>
        <v>0</v>
      </c>
      <c r="J225" s="76">
        <f t="shared" si="64"/>
        <v>0</v>
      </c>
      <c r="K225" s="43">
        <f t="shared" si="65"/>
        <v>0</v>
      </c>
      <c r="L225" s="43">
        <f t="shared" si="66"/>
        <v>0</v>
      </c>
    </row>
    <row r="226" spans="1:12" ht="12.75" hidden="1" customHeight="1" outlineLevel="1">
      <c r="A226" s="61" t="str">
        <f>"      "&amp;Labels!B75</f>
        <v xml:space="preserve">      Customer 7</v>
      </c>
      <c r="B226" s="76">
        <f t="shared" si="62"/>
        <v>0</v>
      </c>
      <c r="C226" s="76">
        <f t="shared" si="62"/>
        <v>0</v>
      </c>
      <c r="D226" s="76">
        <f t="shared" si="62"/>
        <v>0</v>
      </c>
      <c r="E226" s="76">
        <f t="shared" si="62"/>
        <v>0</v>
      </c>
      <c r="F226" s="43">
        <f t="shared" si="63"/>
        <v>0</v>
      </c>
      <c r="G226" s="76">
        <f t="shared" si="64"/>
        <v>0</v>
      </c>
      <c r="H226" s="76">
        <f t="shared" si="64"/>
        <v>0</v>
      </c>
      <c r="I226" s="76">
        <f t="shared" si="64"/>
        <v>0</v>
      </c>
      <c r="J226" s="76">
        <f t="shared" si="64"/>
        <v>0</v>
      </c>
      <c r="K226" s="43">
        <f t="shared" si="65"/>
        <v>0</v>
      </c>
      <c r="L226" s="43">
        <f t="shared" si="66"/>
        <v>0</v>
      </c>
    </row>
    <row r="227" spans="1:12" ht="12.75" hidden="1" customHeight="1" outlineLevel="1">
      <c r="A227" s="61" t="str">
        <f>"      "&amp;Labels!B76</f>
        <v xml:space="preserve">      Customer 8</v>
      </c>
      <c r="B227" s="76">
        <f t="shared" si="62"/>
        <v>0</v>
      </c>
      <c r="C227" s="76">
        <f t="shared" si="62"/>
        <v>0</v>
      </c>
      <c r="D227" s="76">
        <f t="shared" si="62"/>
        <v>0</v>
      </c>
      <c r="E227" s="76">
        <f t="shared" si="62"/>
        <v>0</v>
      </c>
      <c r="F227" s="43">
        <f t="shared" si="63"/>
        <v>0</v>
      </c>
      <c r="G227" s="76">
        <f t="shared" si="64"/>
        <v>0</v>
      </c>
      <c r="H227" s="76">
        <f t="shared" si="64"/>
        <v>0</v>
      </c>
      <c r="I227" s="76">
        <f t="shared" si="64"/>
        <v>0</v>
      </c>
      <c r="J227" s="76">
        <f t="shared" si="64"/>
        <v>0</v>
      </c>
      <c r="K227" s="43">
        <f t="shared" si="65"/>
        <v>0</v>
      </c>
      <c r="L227" s="43">
        <f t="shared" si="66"/>
        <v>0</v>
      </c>
    </row>
    <row r="228" spans="1:12" ht="12.75" hidden="1" customHeight="1" outlineLevel="1">
      <c r="A228" s="61" t="str">
        <f>"      "&amp;Labels!B77</f>
        <v xml:space="preserve">      Customer 9</v>
      </c>
      <c r="B228" s="76">
        <f t="shared" si="62"/>
        <v>0</v>
      </c>
      <c r="C228" s="76">
        <f t="shared" si="62"/>
        <v>0</v>
      </c>
      <c r="D228" s="76">
        <f t="shared" si="62"/>
        <v>0</v>
      </c>
      <c r="E228" s="76">
        <f t="shared" si="62"/>
        <v>0</v>
      </c>
      <c r="F228" s="43">
        <f t="shared" si="63"/>
        <v>0</v>
      </c>
      <c r="G228" s="76">
        <f t="shared" si="64"/>
        <v>0</v>
      </c>
      <c r="H228" s="76">
        <f t="shared" si="64"/>
        <v>0</v>
      </c>
      <c r="I228" s="76">
        <f t="shared" si="64"/>
        <v>0</v>
      </c>
      <c r="J228" s="76">
        <f t="shared" si="64"/>
        <v>0</v>
      </c>
      <c r="K228" s="43">
        <f t="shared" si="65"/>
        <v>0</v>
      </c>
      <c r="L228" s="43">
        <f t="shared" si="66"/>
        <v>0</v>
      </c>
    </row>
    <row r="229" spans="1:12" ht="12.75" hidden="1" customHeight="1" outlineLevel="1">
      <c r="A229" s="61" t="str">
        <f>"      "&amp;Labels!B78</f>
        <v xml:space="preserve">      Customer 10</v>
      </c>
      <c r="B229" s="76">
        <f t="shared" si="62"/>
        <v>0</v>
      </c>
      <c r="C229" s="76">
        <f t="shared" si="62"/>
        <v>0</v>
      </c>
      <c r="D229" s="76">
        <f t="shared" si="62"/>
        <v>0</v>
      </c>
      <c r="E229" s="76">
        <f t="shared" si="62"/>
        <v>0</v>
      </c>
      <c r="F229" s="43">
        <f t="shared" si="63"/>
        <v>0</v>
      </c>
      <c r="G229" s="76">
        <f t="shared" si="64"/>
        <v>0</v>
      </c>
      <c r="H229" s="76">
        <f t="shared" si="64"/>
        <v>0</v>
      </c>
      <c r="I229" s="76">
        <f t="shared" si="64"/>
        <v>0</v>
      </c>
      <c r="J229" s="76">
        <f t="shared" si="64"/>
        <v>0</v>
      </c>
      <c r="K229" s="43">
        <f t="shared" si="65"/>
        <v>0</v>
      </c>
      <c r="L229" s="43">
        <f t="shared" si="66"/>
        <v>0</v>
      </c>
    </row>
    <row r="230" spans="1:12" ht="12.75" hidden="1" customHeight="1" outlineLevel="1">
      <c r="A230" s="55" t="str">
        <f>"      "&amp;Labels!C68</f>
        <v xml:space="preserve">      Total</v>
      </c>
      <c r="B230" s="74">
        <f t="shared" si="62"/>
        <v>0</v>
      </c>
      <c r="C230" s="74">
        <f t="shared" si="62"/>
        <v>0</v>
      </c>
      <c r="D230" s="74">
        <f t="shared" si="62"/>
        <v>0</v>
      </c>
      <c r="E230" s="74">
        <f t="shared" si="62"/>
        <v>0</v>
      </c>
      <c r="F230" s="43">
        <f t="shared" si="63"/>
        <v>0</v>
      </c>
      <c r="G230" s="74">
        <f t="shared" si="64"/>
        <v>0</v>
      </c>
      <c r="H230" s="74">
        <f t="shared" si="64"/>
        <v>0</v>
      </c>
      <c r="I230" s="74">
        <f t="shared" si="64"/>
        <v>0</v>
      </c>
      <c r="J230" s="74">
        <f t="shared" si="64"/>
        <v>0</v>
      </c>
      <c r="K230" s="43">
        <f t="shared" si="65"/>
        <v>0</v>
      </c>
      <c r="L230" s="43">
        <f t="shared" si="66"/>
        <v>0</v>
      </c>
    </row>
    <row r="231" spans="1:12" ht="12.75" hidden="1" customHeight="1" outlineLevel="1">
      <c r="A231" s="55" t="str">
        <f>"   "&amp;Labels!B102</f>
        <v xml:space="preserve">   Product 8</v>
      </c>
      <c r="B231" s="74"/>
      <c r="C231" s="74"/>
      <c r="D231" s="74"/>
      <c r="E231" s="74"/>
      <c r="F231" s="43"/>
      <c r="G231" s="74"/>
      <c r="H231" s="74"/>
      <c r="I231" s="74"/>
      <c r="J231" s="74"/>
      <c r="K231" s="43"/>
      <c r="L231" s="43"/>
    </row>
    <row r="232" spans="1:12" ht="12.75" hidden="1" customHeight="1" outlineLevel="1">
      <c r="A232" s="61" t="str">
        <f>"      "&amp;Labels!B69</f>
        <v xml:space="preserve">      Customer 1</v>
      </c>
      <c r="B232" s="76">
        <f t="shared" ref="B232:E242" si="67">B94</f>
        <v>0</v>
      </c>
      <c r="C232" s="76">
        <f t="shared" si="67"/>
        <v>0</v>
      </c>
      <c r="D232" s="76">
        <f t="shared" si="67"/>
        <v>0</v>
      </c>
      <c r="E232" s="76">
        <f t="shared" si="67"/>
        <v>0</v>
      </c>
      <c r="F232" s="43">
        <f t="shared" ref="F232:F242" si="68">SUM(B94:E94)</f>
        <v>0</v>
      </c>
      <c r="G232" s="76">
        <f t="shared" ref="G232:J242" si="69">G94</f>
        <v>0</v>
      </c>
      <c r="H232" s="76">
        <f t="shared" si="69"/>
        <v>0</v>
      </c>
      <c r="I232" s="76">
        <f t="shared" si="69"/>
        <v>0</v>
      </c>
      <c r="J232" s="76">
        <f t="shared" si="69"/>
        <v>0</v>
      </c>
      <c r="K232" s="43">
        <f t="shared" ref="K232:K242" si="70">SUM(G94:J94)</f>
        <v>0</v>
      </c>
      <c r="L232" s="43">
        <f t="shared" ref="L232:L242" si="71">SUM(B94:E94,G94:J94)</f>
        <v>0</v>
      </c>
    </row>
    <row r="233" spans="1:12" ht="12.75" hidden="1" customHeight="1" outlineLevel="1">
      <c r="A233" s="61" t="str">
        <f>"      "&amp;Labels!B70</f>
        <v xml:space="preserve">      Customer 2</v>
      </c>
      <c r="B233" s="76">
        <f t="shared" si="67"/>
        <v>0</v>
      </c>
      <c r="C233" s="76">
        <f t="shared" si="67"/>
        <v>0</v>
      </c>
      <c r="D233" s="76">
        <f t="shared" si="67"/>
        <v>0</v>
      </c>
      <c r="E233" s="76">
        <f t="shared" si="67"/>
        <v>0</v>
      </c>
      <c r="F233" s="43">
        <f t="shared" si="68"/>
        <v>0</v>
      </c>
      <c r="G233" s="76">
        <f t="shared" si="69"/>
        <v>0</v>
      </c>
      <c r="H233" s="76">
        <f t="shared" si="69"/>
        <v>0</v>
      </c>
      <c r="I233" s="76">
        <f t="shared" si="69"/>
        <v>0</v>
      </c>
      <c r="J233" s="76">
        <f t="shared" si="69"/>
        <v>0</v>
      </c>
      <c r="K233" s="43">
        <f t="shared" si="70"/>
        <v>0</v>
      </c>
      <c r="L233" s="43">
        <f t="shared" si="71"/>
        <v>0</v>
      </c>
    </row>
    <row r="234" spans="1:12" ht="12.75" hidden="1" customHeight="1" outlineLevel="1">
      <c r="A234" s="61" t="str">
        <f>"      "&amp;Labels!B71</f>
        <v xml:space="preserve">      Customer 3</v>
      </c>
      <c r="B234" s="76">
        <f t="shared" si="67"/>
        <v>0</v>
      </c>
      <c r="C234" s="76">
        <f t="shared" si="67"/>
        <v>0</v>
      </c>
      <c r="D234" s="76">
        <f t="shared" si="67"/>
        <v>0</v>
      </c>
      <c r="E234" s="76">
        <f t="shared" si="67"/>
        <v>0</v>
      </c>
      <c r="F234" s="43">
        <f t="shared" si="68"/>
        <v>0</v>
      </c>
      <c r="G234" s="76">
        <f t="shared" si="69"/>
        <v>0</v>
      </c>
      <c r="H234" s="76">
        <f t="shared" si="69"/>
        <v>0</v>
      </c>
      <c r="I234" s="76">
        <f t="shared" si="69"/>
        <v>0</v>
      </c>
      <c r="J234" s="76">
        <f t="shared" si="69"/>
        <v>0</v>
      </c>
      <c r="K234" s="43">
        <f t="shared" si="70"/>
        <v>0</v>
      </c>
      <c r="L234" s="43">
        <f t="shared" si="71"/>
        <v>0</v>
      </c>
    </row>
    <row r="235" spans="1:12" ht="12.75" hidden="1" customHeight="1" outlineLevel="1">
      <c r="A235" s="61" t="str">
        <f>"      "&amp;Labels!B72</f>
        <v xml:space="preserve">      Customer 4</v>
      </c>
      <c r="B235" s="76">
        <f t="shared" si="67"/>
        <v>0</v>
      </c>
      <c r="C235" s="76">
        <f t="shared" si="67"/>
        <v>0</v>
      </c>
      <c r="D235" s="76">
        <f t="shared" si="67"/>
        <v>0</v>
      </c>
      <c r="E235" s="76">
        <f t="shared" si="67"/>
        <v>0</v>
      </c>
      <c r="F235" s="43">
        <f t="shared" si="68"/>
        <v>0</v>
      </c>
      <c r="G235" s="76">
        <f t="shared" si="69"/>
        <v>0</v>
      </c>
      <c r="H235" s="76">
        <f t="shared" si="69"/>
        <v>0</v>
      </c>
      <c r="I235" s="76">
        <f t="shared" si="69"/>
        <v>0</v>
      </c>
      <c r="J235" s="76">
        <f t="shared" si="69"/>
        <v>0</v>
      </c>
      <c r="K235" s="43">
        <f t="shared" si="70"/>
        <v>0</v>
      </c>
      <c r="L235" s="43">
        <f t="shared" si="71"/>
        <v>0</v>
      </c>
    </row>
    <row r="236" spans="1:12" ht="12.75" hidden="1" customHeight="1" outlineLevel="1">
      <c r="A236" s="61" t="str">
        <f>"      "&amp;Labels!B73</f>
        <v xml:space="preserve">      Customer 5</v>
      </c>
      <c r="B236" s="76">
        <f t="shared" si="67"/>
        <v>0</v>
      </c>
      <c r="C236" s="76">
        <f t="shared" si="67"/>
        <v>0</v>
      </c>
      <c r="D236" s="76">
        <f t="shared" si="67"/>
        <v>0</v>
      </c>
      <c r="E236" s="76">
        <f t="shared" si="67"/>
        <v>0</v>
      </c>
      <c r="F236" s="43">
        <f t="shared" si="68"/>
        <v>0</v>
      </c>
      <c r="G236" s="76">
        <f t="shared" si="69"/>
        <v>0</v>
      </c>
      <c r="H236" s="76">
        <f t="shared" si="69"/>
        <v>0</v>
      </c>
      <c r="I236" s="76">
        <f t="shared" si="69"/>
        <v>0</v>
      </c>
      <c r="J236" s="76">
        <f t="shared" si="69"/>
        <v>0</v>
      </c>
      <c r="K236" s="43">
        <f t="shared" si="70"/>
        <v>0</v>
      </c>
      <c r="L236" s="43">
        <f t="shared" si="71"/>
        <v>0</v>
      </c>
    </row>
    <row r="237" spans="1:12" ht="12.75" hidden="1" customHeight="1" outlineLevel="1">
      <c r="A237" s="61" t="str">
        <f>"      "&amp;Labels!B74</f>
        <v xml:space="preserve">      Customer 6</v>
      </c>
      <c r="B237" s="76">
        <f t="shared" si="67"/>
        <v>0</v>
      </c>
      <c r="C237" s="76">
        <f t="shared" si="67"/>
        <v>0</v>
      </c>
      <c r="D237" s="76">
        <f t="shared" si="67"/>
        <v>0</v>
      </c>
      <c r="E237" s="76">
        <f t="shared" si="67"/>
        <v>0</v>
      </c>
      <c r="F237" s="43">
        <f t="shared" si="68"/>
        <v>0</v>
      </c>
      <c r="G237" s="76">
        <f t="shared" si="69"/>
        <v>0</v>
      </c>
      <c r="H237" s="76">
        <f t="shared" si="69"/>
        <v>0</v>
      </c>
      <c r="I237" s="76">
        <f t="shared" si="69"/>
        <v>0</v>
      </c>
      <c r="J237" s="76">
        <f t="shared" si="69"/>
        <v>0</v>
      </c>
      <c r="K237" s="43">
        <f t="shared" si="70"/>
        <v>0</v>
      </c>
      <c r="L237" s="43">
        <f t="shared" si="71"/>
        <v>0</v>
      </c>
    </row>
    <row r="238" spans="1:12" ht="12.75" hidden="1" customHeight="1" outlineLevel="1">
      <c r="A238" s="61" t="str">
        <f>"      "&amp;Labels!B75</f>
        <v xml:space="preserve">      Customer 7</v>
      </c>
      <c r="B238" s="76">
        <f t="shared" si="67"/>
        <v>0</v>
      </c>
      <c r="C238" s="76">
        <f t="shared" si="67"/>
        <v>0</v>
      </c>
      <c r="D238" s="76">
        <f t="shared" si="67"/>
        <v>0</v>
      </c>
      <c r="E238" s="76">
        <f t="shared" si="67"/>
        <v>0</v>
      </c>
      <c r="F238" s="43">
        <f t="shared" si="68"/>
        <v>0</v>
      </c>
      <c r="G238" s="76">
        <f t="shared" si="69"/>
        <v>0</v>
      </c>
      <c r="H238" s="76">
        <f t="shared" si="69"/>
        <v>0</v>
      </c>
      <c r="I238" s="76">
        <f t="shared" si="69"/>
        <v>0</v>
      </c>
      <c r="J238" s="76">
        <f t="shared" si="69"/>
        <v>0</v>
      </c>
      <c r="K238" s="43">
        <f t="shared" si="70"/>
        <v>0</v>
      </c>
      <c r="L238" s="43">
        <f t="shared" si="71"/>
        <v>0</v>
      </c>
    </row>
    <row r="239" spans="1:12" ht="12.75" hidden="1" customHeight="1" outlineLevel="1">
      <c r="A239" s="61" t="str">
        <f>"      "&amp;Labels!B76</f>
        <v xml:space="preserve">      Customer 8</v>
      </c>
      <c r="B239" s="76">
        <f t="shared" si="67"/>
        <v>0</v>
      </c>
      <c r="C239" s="76">
        <f t="shared" si="67"/>
        <v>0</v>
      </c>
      <c r="D239" s="76">
        <f t="shared" si="67"/>
        <v>0</v>
      </c>
      <c r="E239" s="76">
        <f t="shared" si="67"/>
        <v>0</v>
      </c>
      <c r="F239" s="43">
        <f t="shared" si="68"/>
        <v>0</v>
      </c>
      <c r="G239" s="76">
        <f t="shared" si="69"/>
        <v>0</v>
      </c>
      <c r="H239" s="76">
        <f t="shared" si="69"/>
        <v>0</v>
      </c>
      <c r="I239" s="76">
        <f t="shared" si="69"/>
        <v>0</v>
      </c>
      <c r="J239" s="76">
        <f t="shared" si="69"/>
        <v>0</v>
      </c>
      <c r="K239" s="43">
        <f t="shared" si="70"/>
        <v>0</v>
      </c>
      <c r="L239" s="43">
        <f t="shared" si="71"/>
        <v>0</v>
      </c>
    </row>
    <row r="240" spans="1:12" ht="12.75" hidden="1" customHeight="1" outlineLevel="1">
      <c r="A240" s="61" t="str">
        <f>"      "&amp;Labels!B77</f>
        <v xml:space="preserve">      Customer 9</v>
      </c>
      <c r="B240" s="76">
        <f t="shared" si="67"/>
        <v>0</v>
      </c>
      <c r="C240" s="76">
        <f t="shared" si="67"/>
        <v>0</v>
      </c>
      <c r="D240" s="76">
        <f t="shared" si="67"/>
        <v>0</v>
      </c>
      <c r="E240" s="76">
        <f t="shared" si="67"/>
        <v>0</v>
      </c>
      <c r="F240" s="43">
        <f t="shared" si="68"/>
        <v>0</v>
      </c>
      <c r="G240" s="76">
        <f t="shared" si="69"/>
        <v>0</v>
      </c>
      <c r="H240" s="76">
        <f t="shared" si="69"/>
        <v>0</v>
      </c>
      <c r="I240" s="76">
        <f t="shared" si="69"/>
        <v>0</v>
      </c>
      <c r="J240" s="76">
        <f t="shared" si="69"/>
        <v>0</v>
      </c>
      <c r="K240" s="43">
        <f t="shared" si="70"/>
        <v>0</v>
      </c>
      <c r="L240" s="43">
        <f t="shared" si="71"/>
        <v>0</v>
      </c>
    </row>
    <row r="241" spans="1:12" ht="12.75" hidden="1" customHeight="1" outlineLevel="1">
      <c r="A241" s="61" t="str">
        <f>"      "&amp;Labels!B78</f>
        <v xml:space="preserve">      Customer 10</v>
      </c>
      <c r="B241" s="76">
        <f t="shared" si="67"/>
        <v>0</v>
      </c>
      <c r="C241" s="76">
        <f t="shared" si="67"/>
        <v>0</v>
      </c>
      <c r="D241" s="76">
        <f t="shared" si="67"/>
        <v>0</v>
      </c>
      <c r="E241" s="76">
        <f t="shared" si="67"/>
        <v>0</v>
      </c>
      <c r="F241" s="43">
        <f t="shared" si="68"/>
        <v>0</v>
      </c>
      <c r="G241" s="76">
        <f t="shared" si="69"/>
        <v>0</v>
      </c>
      <c r="H241" s="76">
        <f t="shared" si="69"/>
        <v>0</v>
      </c>
      <c r="I241" s="76">
        <f t="shared" si="69"/>
        <v>0</v>
      </c>
      <c r="J241" s="76">
        <f t="shared" si="69"/>
        <v>0</v>
      </c>
      <c r="K241" s="43">
        <f t="shared" si="70"/>
        <v>0</v>
      </c>
      <c r="L241" s="43">
        <f t="shared" si="71"/>
        <v>0</v>
      </c>
    </row>
    <row r="242" spans="1:12" ht="12.75" hidden="1" customHeight="1" outlineLevel="1">
      <c r="A242" s="55" t="str">
        <f>"      "&amp;Labels!C68</f>
        <v xml:space="preserve">      Total</v>
      </c>
      <c r="B242" s="74">
        <f t="shared" si="67"/>
        <v>0</v>
      </c>
      <c r="C242" s="74">
        <f t="shared" si="67"/>
        <v>0</v>
      </c>
      <c r="D242" s="74">
        <f t="shared" si="67"/>
        <v>0</v>
      </c>
      <c r="E242" s="74">
        <f t="shared" si="67"/>
        <v>0</v>
      </c>
      <c r="F242" s="43">
        <f t="shared" si="68"/>
        <v>0</v>
      </c>
      <c r="G242" s="74">
        <f t="shared" si="69"/>
        <v>0</v>
      </c>
      <c r="H242" s="74">
        <f t="shared" si="69"/>
        <v>0</v>
      </c>
      <c r="I242" s="74">
        <f t="shared" si="69"/>
        <v>0</v>
      </c>
      <c r="J242" s="74">
        <f t="shared" si="69"/>
        <v>0</v>
      </c>
      <c r="K242" s="43">
        <f t="shared" si="70"/>
        <v>0</v>
      </c>
      <c r="L242" s="43">
        <f t="shared" si="71"/>
        <v>0</v>
      </c>
    </row>
    <row r="243" spans="1:12" ht="12.75" hidden="1" customHeight="1" outlineLevel="1">
      <c r="A243" s="55" t="str">
        <f>"   "&amp;Labels!B103</f>
        <v xml:space="preserve">   Product 9</v>
      </c>
      <c r="B243" s="74"/>
      <c r="C243" s="74"/>
      <c r="D243" s="74"/>
      <c r="E243" s="74"/>
      <c r="F243" s="43"/>
      <c r="G243" s="74"/>
      <c r="H243" s="74"/>
      <c r="I243" s="74"/>
      <c r="J243" s="74"/>
      <c r="K243" s="43"/>
      <c r="L243" s="43"/>
    </row>
    <row r="244" spans="1:12" ht="12.75" hidden="1" customHeight="1" outlineLevel="1">
      <c r="A244" s="61" t="str">
        <f>"      "&amp;Labels!B69</f>
        <v xml:space="preserve">      Customer 1</v>
      </c>
      <c r="B244" s="76">
        <f t="shared" ref="B244:E254" si="72">B106</f>
        <v>0</v>
      </c>
      <c r="C244" s="76">
        <f t="shared" si="72"/>
        <v>0</v>
      </c>
      <c r="D244" s="76">
        <f t="shared" si="72"/>
        <v>0</v>
      </c>
      <c r="E244" s="76">
        <f t="shared" si="72"/>
        <v>0</v>
      </c>
      <c r="F244" s="43">
        <f t="shared" ref="F244:F254" si="73">SUM(B106:E106)</f>
        <v>0</v>
      </c>
      <c r="G244" s="76">
        <f t="shared" ref="G244:J254" si="74">G106</f>
        <v>0</v>
      </c>
      <c r="H244" s="76">
        <f t="shared" si="74"/>
        <v>0</v>
      </c>
      <c r="I244" s="76">
        <f t="shared" si="74"/>
        <v>0</v>
      </c>
      <c r="J244" s="76">
        <f t="shared" si="74"/>
        <v>0</v>
      </c>
      <c r="K244" s="43">
        <f t="shared" ref="K244:K254" si="75">SUM(G106:J106)</f>
        <v>0</v>
      </c>
      <c r="L244" s="43">
        <f t="shared" ref="L244:L254" si="76">SUM(B106:E106,G106:J106)</f>
        <v>0</v>
      </c>
    </row>
    <row r="245" spans="1:12" ht="12.75" hidden="1" customHeight="1" outlineLevel="1">
      <c r="A245" s="61" t="str">
        <f>"      "&amp;Labels!B70</f>
        <v xml:space="preserve">      Customer 2</v>
      </c>
      <c r="B245" s="76">
        <f t="shared" si="72"/>
        <v>0</v>
      </c>
      <c r="C245" s="76">
        <f t="shared" si="72"/>
        <v>0</v>
      </c>
      <c r="D245" s="76">
        <f t="shared" si="72"/>
        <v>0</v>
      </c>
      <c r="E245" s="76">
        <f t="shared" si="72"/>
        <v>0</v>
      </c>
      <c r="F245" s="43">
        <f t="shared" si="73"/>
        <v>0</v>
      </c>
      <c r="G245" s="76">
        <f t="shared" si="74"/>
        <v>0</v>
      </c>
      <c r="H245" s="76">
        <f t="shared" si="74"/>
        <v>0</v>
      </c>
      <c r="I245" s="76">
        <f t="shared" si="74"/>
        <v>0</v>
      </c>
      <c r="J245" s="76">
        <f t="shared" si="74"/>
        <v>0</v>
      </c>
      <c r="K245" s="43">
        <f t="shared" si="75"/>
        <v>0</v>
      </c>
      <c r="L245" s="43">
        <f t="shared" si="76"/>
        <v>0</v>
      </c>
    </row>
    <row r="246" spans="1:12" ht="12.75" hidden="1" customHeight="1" outlineLevel="1">
      <c r="A246" s="61" t="str">
        <f>"      "&amp;Labels!B71</f>
        <v xml:space="preserve">      Customer 3</v>
      </c>
      <c r="B246" s="76">
        <f t="shared" si="72"/>
        <v>0</v>
      </c>
      <c r="C246" s="76">
        <f t="shared" si="72"/>
        <v>0</v>
      </c>
      <c r="D246" s="76">
        <f t="shared" si="72"/>
        <v>0</v>
      </c>
      <c r="E246" s="76">
        <f t="shared" si="72"/>
        <v>0</v>
      </c>
      <c r="F246" s="43">
        <f t="shared" si="73"/>
        <v>0</v>
      </c>
      <c r="G246" s="76">
        <f t="shared" si="74"/>
        <v>0</v>
      </c>
      <c r="H246" s="76">
        <f t="shared" si="74"/>
        <v>0</v>
      </c>
      <c r="I246" s="76">
        <f t="shared" si="74"/>
        <v>0</v>
      </c>
      <c r="J246" s="76">
        <f t="shared" si="74"/>
        <v>0</v>
      </c>
      <c r="K246" s="43">
        <f t="shared" si="75"/>
        <v>0</v>
      </c>
      <c r="L246" s="43">
        <f t="shared" si="76"/>
        <v>0</v>
      </c>
    </row>
    <row r="247" spans="1:12" ht="12.75" hidden="1" customHeight="1" outlineLevel="1">
      <c r="A247" s="61" t="str">
        <f>"      "&amp;Labels!B72</f>
        <v xml:space="preserve">      Customer 4</v>
      </c>
      <c r="B247" s="76">
        <f t="shared" si="72"/>
        <v>0</v>
      </c>
      <c r="C247" s="76">
        <f t="shared" si="72"/>
        <v>0</v>
      </c>
      <c r="D247" s="76">
        <f t="shared" si="72"/>
        <v>0</v>
      </c>
      <c r="E247" s="76">
        <f t="shared" si="72"/>
        <v>0</v>
      </c>
      <c r="F247" s="43">
        <f t="shared" si="73"/>
        <v>0</v>
      </c>
      <c r="G247" s="76">
        <f t="shared" si="74"/>
        <v>0</v>
      </c>
      <c r="H247" s="76">
        <f t="shared" si="74"/>
        <v>0</v>
      </c>
      <c r="I247" s="76">
        <f t="shared" si="74"/>
        <v>0</v>
      </c>
      <c r="J247" s="76">
        <f t="shared" si="74"/>
        <v>0</v>
      </c>
      <c r="K247" s="43">
        <f t="shared" si="75"/>
        <v>0</v>
      </c>
      <c r="L247" s="43">
        <f t="shared" si="76"/>
        <v>0</v>
      </c>
    </row>
    <row r="248" spans="1:12" ht="12.75" hidden="1" customHeight="1" outlineLevel="1">
      <c r="A248" s="61" t="str">
        <f>"      "&amp;Labels!B73</f>
        <v xml:space="preserve">      Customer 5</v>
      </c>
      <c r="B248" s="76">
        <f t="shared" si="72"/>
        <v>0</v>
      </c>
      <c r="C248" s="76">
        <f t="shared" si="72"/>
        <v>0</v>
      </c>
      <c r="D248" s="76">
        <f t="shared" si="72"/>
        <v>0</v>
      </c>
      <c r="E248" s="76">
        <f t="shared" si="72"/>
        <v>0</v>
      </c>
      <c r="F248" s="43">
        <f t="shared" si="73"/>
        <v>0</v>
      </c>
      <c r="G248" s="76">
        <f t="shared" si="74"/>
        <v>0</v>
      </c>
      <c r="H248" s="76">
        <f t="shared" si="74"/>
        <v>0</v>
      </c>
      <c r="I248" s="76">
        <f t="shared" si="74"/>
        <v>0</v>
      </c>
      <c r="J248" s="76">
        <f t="shared" si="74"/>
        <v>0</v>
      </c>
      <c r="K248" s="43">
        <f t="shared" si="75"/>
        <v>0</v>
      </c>
      <c r="L248" s="43">
        <f t="shared" si="76"/>
        <v>0</v>
      </c>
    </row>
    <row r="249" spans="1:12" ht="12.75" hidden="1" customHeight="1" outlineLevel="1">
      <c r="A249" s="61" t="str">
        <f>"      "&amp;Labels!B74</f>
        <v xml:space="preserve">      Customer 6</v>
      </c>
      <c r="B249" s="76">
        <f t="shared" si="72"/>
        <v>0</v>
      </c>
      <c r="C249" s="76">
        <f t="shared" si="72"/>
        <v>0</v>
      </c>
      <c r="D249" s="76">
        <f t="shared" si="72"/>
        <v>0</v>
      </c>
      <c r="E249" s="76">
        <f t="shared" si="72"/>
        <v>0</v>
      </c>
      <c r="F249" s="43">
        <f t="shared" si="73"/>
        <v>0</v>
      </c>
      <c r="G249" s="76">
        <f t="shared" si="74"/>
        <v>0</v>
      </c>
      <c r="H249" s="76">
        <f t="shared" si="74"/>
        <v>0</v>
      </c>
      <c r="I249" s="76">
        <f t="shared" si="74"/>
        <v>0</v>
      </c>
      <c r="J249" s="76">
        <f t="shared" si="74"/>
        <v>0</v>
      </c>
      <c r="K249" s="43">
        <f t="shared" si="75"/>
        <v>0</v>
      </c>
      <c r="L249" s="43">
        <f t="shared" si="76"/>
        <v>0</v>
      </c>
    </row>
    <row r="250" spans="1:12" ht="12.75" hidden="1" customHeight="1" outlineLevel="1">
      <c r="A250" s="61" t="str">
        <f>"      "&amp;Labels!B75</f>
        <v xml:space="preserve">      Customer 7</v>
      </c>
      <c r="B250" s="76">
        <f t="shared" si="72"/>
        <v>0</v>
      </c>
      <c r="C250" s="76">
        <f t="shared" si="72"/>
        <v>0</v>
      </c>
      <c r="D250" s="76">
        <f t="shared" si="72"/>
        <v>0</v>
      </c>
      <c r="E250" s="76">
        <f t="shared" si="72"/>
        <v>0</v>
      </c>
      <c r="F250" s="43">
        <f t="shared" si="73"/>
        <v>0</v>
      </c>
      <c r="G250" s="76">
        <f t="shared" si="74"/>
        <v>0</v>
      </c>
      <c r="H250" s="76">
        <f t="shared" si="74"/>
        <v>0</v>
      </c>
      <c r="I250" s="76">
        <f t="shared" si="74"/>
        <v>0</v>
      </c>
      <c r="J250" s="76">
        <f t="shared" si="74"/>
        <v>0</v>
      </c>
      <c r="K250" s="43">
        <f t="shared" si="75"/>
        <v>0</v>
      </c>
      <c r="L250" s="43">
        <f t="shared" si="76"/>
        <v>0</v>
      </c>
    </row>
    <row r="251" spans="1:12" ht="12.75" hidden="1" customHeight="1" outlineLevel="1">
      <c r="A251" s="61" t="str">
        <f>"      "&amp;Labels!B76</f>
        <v xml:space="preserve">      Customer 8</v>
      </c>
      <c r="B251" s="76">
        <f t="shared" si="72"/>
        <v>0</v>
      </c>
      <c r="C251" s="76">
        <f t="shared" si="72"/>
        <v>0</v>
      </c>
      <c r="D251" s="76">
        <f t="shared" si="72"/>
        <v>0</v>
      </c>
      <c r="E251" s="76">
        <f t="shared" si="72"/>
        <v>0</v>
      </c>
      <c r="F251" s="43">
        <f t="shared" si="73"/>
        <v>0</v>
      </c>
      <c r="G251" s="76">
        <f t="shared" si="74"/>
        <v>0</v>
      </c>
      <c r="H251" s="76">
        <f t="shared" si="74"/>
        <v>0</v>
      </c>
      <c r="I251" s="76">
        <f t="shared" si="74"/>
        <v>0</v>
      </c>
      <c r="J251" s="76">
        <f t="shared" si="74"/>
        <v>0</v>
      </c>
      <c r="K251" s="43">
        <f t="shared" si="75"/>
        <v>0</v>
      </c>
      <c r="L251" s="43">
        <f t="shared" si="76"/>
        <v>0</v>
      </c>
    </row>
    <row r="252" spans="1:12" ht="12.75" hidden="1" customHeight="1" outlineLevel="1">
      <c r="A252" s="61" t="str">
        <f>"      "&amp;Labels!B77</f>
        <v xml:space="preserve">      Customer 9</v>
      </c>
      <c r="B252" s="76">
        <f t="shared" si="72"/>
        <v>0</v>
      </c>
      <c r="C252" s="76">
        <f t="shared" si="72"/>
        <v>0</v>
      </c>
      <c r="D252" s="76">
        <f t="shared" si="72"/>
        <v>0</v>
      </c>
      <c r="E252" s="76">
        <f t="shared" si="72"/>
        <v>0</v>
      </c>
      <c r="F252" s="43">
        <f t="shared" si="73"/>
        <v>0</v>
      </c>
      <c r="G252" s="76">
        <f t="shared" si="74"/>
        <v>0</v>
      </c>
      <c r="H252" s="76">
        <f t="shared" si="74"/>
        <v>0</v>
      </c>
      <c r="I252" s="76">
        <f t="shared" si="74"/>
        <v>0</v>
      </c>
      <c r="J252" s="76">
        <f t="shared" si="74"/>
        <v>0</v>
      </c>
      <c r="K252" s="43">
        <f t="shared" si="75"/>
        <v>0</v>
      </c>
      <c r="L252" s="43">
        <f t="shared" si="76"/>
        <v>0</v>
      </c>
    </row>
    <row r="253" spans="1:12" ht="12.75" hidden="1" customHeight="1" outlineLevel="1">
      <c r="A253" s="61" t="str">
        <f>"      "&amp;Labels!B78</f>
        <v xml:space="preserve">      Customer 10</v>
      </c>
      <c r="B253" s="76">
        <f t="shared" si="72"/>
        <v>0</v>
      </c>
      <c r="C253" s="76">
        <f t="shared" si="72"/>
        <v>0</v>
      </c>
      <c r="D253" s="76">
        <f t="shared" si="72"/>
        <v>0</v>
      </c>
      <c r="E253" s="76">
        <f t="shared" si="72"/>
        <v>0</v>
      </c>
      <c r="F253" s="43">
        <f t="shared" si="73"/>
        <v>0</v>
      </c>
      <c r="G253" s="76">
        <f t="shared" si="74"/>
        <v>0</v>
      </c>
      <c r="H253" s="76">
        <f t="shared" si="74"/>
        <v>0</v>
      </c>
      <c r="I253" s="76">
        <f t="shared" si="74"/>
        <v>0</v>
      </c>
      <c r="J253" s="76">
        <f t="shared" si="74"/>
        <v>0</v>
      </c>
      <c r="K253" s="43">
        <f t="shared" si="75"/>
        <v>0</v>
      </c>
      <c r="L253" s="43">
        <f t="shared" si="76"/>
        <v>0</v>
      </c>
    </row>
    <row r="254" spans="1:12" ht="12.75" hidden="1" customHeight="1" outlineLevel="1">
      <c r="A254" s="55" t="str">
        <f>"      "&amp;Labels!C68</f>
        <v xml:space="preserve">      Total</v>
      </c>
      <c r="B254" s="74">
        <f t="shared" si="72"/>
        <v>0</v>
      </c>
      <c r="C254" s="74">
        <f t="shared" si="72"/>
        <v>0</v>
      </c>
      <c r="D254" s="74">
        <f t="shared" si="72"/>
        <v>0</v>
      </c>
      <c r="E254" s="74">
        <f t="shared" si="72"/>
        <v>0</v>
      </c>
      <c r="F254" s="43">
        <f t="shared" si="73"/>
        <v>0</v>
      </c>
      <c r="G254" s="74">
        <f t="shared" si="74"/>
        <v>0</v>
      </c>
      <c r="H254" s="74">
        <f t="shared" si="74"/>
        <v>0</v>
      </c>
      <c r="I254" s="74">
        <f t="shared" si="74"/>
        <v>0</v>
      </c>
      <c r="J254" s="74">
        <f t="shared" si="74"/>
        <v>0</v>
      </c>
      <c r="K254" s="43">
        <f t="shared" si="75"/>
        <v>0</v>
      </c>
      <c r="L254" s="43">
        <f t="shared" si="76"/>
        <v>0</v>
      </c>
    </row>
    <row r="255" spans="1:12" ht="12.75" hidden="1" customHeight="1" outlineLevel="1">
      <c r="A255" s="55" t="str">
        <f>"   "&amp;Labels!B104</f>
        <v xml:space="preserve">   Product 10</v>
      </c>
      <c r="B255" s="74"/>
      <c r="C255" s="74"/>
      <c r="D255" s="74"/>
      <c r="E255" s="74"/>
      <c r="F255" s="43"/>
      <c r="G255" s="74"/>
      <c r="H255" s="74"/>
      <c r="I255" s="74"/>
      <c r="J255" s="74"/>
      <c r="K255" s="43"/>
      <c r="L255" s="43"/>
    </row>
    <row r="256" spans="1:12" ht="12.75" hidden="1" customHeight="1" outlineLevel="1">
      <c r="A256" s="61" t="str">
        <f>"      "&amp;Labels!B69</f>
        <v xml:space="preserve">      Customer 1</v>
      </c>
      <c r="B256" s="76">
        <f t="shared" ref="B256:E277" si="77">B118</f>
        <v>0</v>
      </c>
      <c r="C256" s="76">
        <f t="shared" si="77"/>
        <v>0</v>
      </c>
      <c r="D256" s="76">
        <f t="shared" si="77"/>
        <v>0</v>
      </c>
      <c r="E256" s="76">
        <f t="shared" si="77"/>
        <v>0</v>
      </c>
      <c r="F256" s="43">
        <f t="shared" ref="F256:F277" si="78">SUM(B118:E118)</f>
        <v>0</v>
      </c>
      <c r="G256" s="76">
        <f t="shared" ref="G256:J277" si="79">G118</f>
        <v>0</v>
      </c>
      <c r="H256" s="76">
        <f t="shared" si="79"/>
        <v>0</v>
      </c>
      <c r="I256" s="76">
        <f t="shared" si="79"/>
        <v>0</v>
      </c>
      <c r="J256" s="76">
        <f t="shared" si="79"/>
        <v>0</v>
      </c>
      <c r="K256" s="43">
        <f t="shared" ref="K256:K277" si="80">SUM(G118:J118)</f>
        <v>0</v>
      </c>
      <c r="L256" s="43">
        <f t="shared" ref="L256:L277" si="81">SUM(B118:E118,G118:J118)</f>
        <v>0</v>
      </c>
    </row>
    <row r="257" spans="1:12" ht="12.75" hidden="1" customHeight="1" outlineLevel="1">
      <c r="A257" s="61" t="str">
        <f>"      "&amp;Labels!B70</f>
        <v xml:space="preserve">      Customer 2</v>
      </c>
      <c r="B257" s="76">
        <f t="shared" si="77"/>
        <v>0</v>
      </c>
      <c r="C257" s="76">
        <f t="shared" si="77"/>
        <v>0</v>
      </c>
      <c r="D257" s="76">
        <f t="shared" si="77"/>
        <v>0</v>
      </c>
      <c r="E257" s="76">
        <f t="shared" si="77"/>
        <v>0</v>
      </c>
      <c r="F257" s="43">
        <f t="shared" si="78"/>
        <v>0</v>
      </c>
      <c r="G257" s="76">
        <f t="shared" si="79"/>
        <v>0</v>
      </c>
      <c r="H257" s="76">
        <f t="shared" si="79"/>
        <v>0</v>
      </c>
      <c r="I257" s="76">
        <f t="shared" si="79"/>
        <v>0</v>
      </c>
      <c r="J257" s="76">
        <f t="shared" si="79"/>
        <v>0</v>
      </c>
      <c r="K257" s="43">
        <f t="shared" si="80"/>
        <v>0</v>
      </c>
      <c r="L257" s="43">
        <f t="shared" si="81"/>
        <v>0</v>
      </c>
    </row>
    <row r="258" spans="1:12" ht="12.75" hidden="1" customHeight="1" outlineLevel="1">
      <c r="A258" s="61" t="str">
        <f>"      "&amp;Labels!B71</f>
        <v xml:space="preserve">      Customer 3</v>
      </c>
      <c r="B258" s="76">
        <f t="shared" si="77"/>
        <v>0</v>
      </c>
      <c r="C258" s="76">
        <f t="shared" si="77"/>
        <v>0</v>
      </c>
      <c r="D258" s="76">
        <f t="shared" si="77"/>
        <v>0</v>
      </c>
      <c r="E258" s="76">
        <f t="shared" si="77"/>
        <v>0</v>
      </c>
      <c r="F258" s="43">
        <f t="shared" si="78"/>
        <v>0</v>
      </c>
      <c r="G258" s="76">
        <f t="shared" si="79"/>
        <v>0</v>
      </c>
      <c r="H258" s="76">
        <f t="shared" si="79"/>
        <v>0</v>
      </c>
      <c r="I258" s="76">
        <f t="shared" si="79"/>
        <v>0</v>
      </c>
      <c r="J258" s="76">
        <f t="shared" si="79"/>
        <v>0</v>
      </c>
      <c r="K258" s="43">
        <f t="shared" si="80"/>
        <v>0</v>
      </c>
      <c r="L258" s="43">
        <f t="shared" si="81"/>
        <v>0</v>
      </c>
    </row>
    <row r="259" spans="1:12" ht="12.75" hidden="1" customHeight="1" outlineLevel="1">
      <c r="A259" s="61" t="str">
        <f>"      "&amp;Labels!B72</f>
        <v xml:space="preserve">      Customer 4</v>
      </c>
      <c r="B259" s="76">
        <f t="shared" si="77"/>
        <v>0</v>
      </c>
      <c r="C259" s="76">
        <f t="shared" si="77"/>
        <v>0</v>
      </c>
      <c r="D259" s="76">
        <f t="shared" si="77"/>
        <v>0</v>
      </c>
      <c r="E259" s="76">
        <f t="shared" si="77"/>
        <v>0</v>
      </c>
      <c r="F259" s="43">
        <f t="shared" si="78"/>
        <v>0</v>
      </c>
      <c r="G259" s="76">
        <f t="shared" si="79"/>
        <v>0</v>
      </c>
      <c r="H259" s="76">
        <f t="shared" si="79"/>
        <v>0</v>
      </c>
      <c r="I259" s="76">
        <f t="shared" si="79"/>
        <v>0</v>
      </c>
      <c r="J259" s="76">
        <f t="shared" si="79"/>
        <v>0</v>
      </c>
      <c r="K259" s="43">
        <f t="shared" si="80"/>
        <v>0</v>
      </c>
      <c r="L259" s="43">
        <f t="shared" si="81"/>
        <v>0</v>
      </c>
    </row>
    <row r="260" spans="1:12" ht="12.75" hidden="1" customHeight="1" outlineLevel="1">
      <c r="A260" s="61" t="str">
        <f>"      "&amp;Labels!B73</f>
        <v xml:space="preserve">      Customer 5</v>
      </c>
      <c r="B260" s="76">
        <f t="shared" si="77"/>
        <v>0</v>
      </c>
      <c r="C260" s="76">
        <f t="shared" si="77"/>
        <v>0</v>
      </c>
      <c r="D260" s="76">
        <f t="shared" si="77"/>
        <v>0</v>
      </c>
      <c r="E260" s="76">
        <f t="shared" si="77"/>
        <v>0</v>
      </c>
      <c r="F260" s="43">
        <f t="shared" si="78"/>
        <v>0</v>
      </c>
      <c r="G260" s="76">
        <f t="shared" si="79"/>
        <v>0</v>
      </c>
      <c r="H260" s="76">
        <f t="shared" si="79"/>
        <v>0</v>
      </c>
      <c r="I260" s="76">
        <f t="shared" si="79"/>
        <v>0</v>
      </c>
      <c r="J260" s="76">
        <f t="shared" si="79"/>
        <v>0</v>
      </c>
      <c r="K260" s="43">
        <f t="shared" si="80"/>
        <v>0</v>
      </c>
      <c r="L260" s="43">
        <f t="shared" si="81"/>
        <v>0</v>
      </c>
    </row>
    <row r="261" spans="1:12" ht="12.75" hidden="1" customHeight="1" outlineLevel="1">
      <c r="A261" s="61" t="str">
        <f>"      "&amp;Labels!B74</f>
        <v xml:space="preserve">      Customer 6</v>
      </c>
      <c r="B261" s="76">
        <f t="shared" si="77"/>
        <v>0</v>
      </c>
      <c r="C261" s="76">
        <f t="shared" si="77"/>
        <v>0</v>
      </c>
      <c r="D261" s="76">
        <f t="shared" si="77"/>
        <v>0</v>
      </c>
      <c r="E261" s="76">
        <f t="shared" si="77"/>
        <v>0</v>
      </c>
      <c r="F261" s="43">
        <f t="shared" si="78"/>
        <v>0</v>
      </c>
      <c r="G261" s="76">
        <f t="shared" si="79"/>
        <v>0</v>
      </c>
      <c r="H261" s="76">
        <f t="shared" si="79"/>
        <v>0</v>
      </c>
      <c r="I261" s="76">
        <f t="shared" si="79"/>
        <v>0</v>
      </c>
      <c r="J261" s="76">
        <f t="shared" si="79"/>
        <v>0</v>
      </c>
      <c r="K261" s="43">
        <f t="shared" si="80"/>
        <v>0</v>
      </c>
      <c r="L261" s="43">
        <f t="shared" si="81"/>
        <v>0</v>
      </c>
    </row>
    <row r="262" spans="1:12" ht="12.75" hidden="1" customHeight="1" outlineLevel="1">
      <c r="A262" s="61" t="str">
        <f>"      "&amp;Labels!B75</f>
        <v xml:space="preserve">      Customer 7</v>
      </c>
      <c r="B262" s="76">
        <f t="shared" si="77"/>
        <v>0</v>
      </c>
      <c r="C262" s="76">
        <f t="shared" si="77"/>
        <v>0</v>
      </c>
      <c r="D262" s="76">
        <f t="shared" si="77"/>
        <v>0</v>
      </c>
      <c r="E262" s="76">
        <f t="shared" si="77"/>
        <v>0</v>
      </c>
      <c r="F262" s="43">
        <f t="shared" si="78"/>
        <v>0</v>
      </c>
      <c r="G262" s="76">
        <f t="shared" si="79"/>
        <v>0</v>
      </c>
      <c r="H262" s="76">
        <f t="shared" si="79"/>
        <v>0</v>
      </c>
      <c r="I262" s="76">
        <f t="shared" si="79"/>
        <v>0</v>
      </c>
      <c r="J262" s="76">
        <f t="shared" si="79"/>
        <v>0</v>
      </c>
      <c r="K262" s="43">
        <f t="shared" si="80"/>
        <v>0</v>
      </c>
      <c r="L262" s="43">
        <f t="shared" si="81"/>
        <v>0</v>
      </c>
    </row>
    <row r="263" spans="1:12" ht="12.75" hidden="1" customHeight="1" outlineLevel="1">
      <c r="A263" s="61" t="str">
        <f>"      "&amp;Labels!B76</f>
        <v xml:space="preserve">      Customer 8</v>
      </c>
      <c r="B263" s="76">
        <f t="shared" si="77"/>
        <v>0</v>
      </c>
      <c r="C263" s="76">
        <f t="shared" si="77"/>
        <v>0</v>
      </c>
      <c r="D263" s="76">
        <f t="shared" si="77"/>
        <v>0</v>
      </c>
      <c r="E263" s="76">
        <f t="shared" si="77"/>
        <v>0</v>
      </c>
      <c r="F263" s="43">
        <f t="shared" si="78"/>
        <v>0</v>
      </c>
      <c r="G263" s="76">
        <f t="shared" si="79"/>
        <v>0</v>
      </c>
      <c r="H263" s="76">
        <f t="shared" si="79"/>
        <v>0</v>
      </c>
      <c r="I263" s="76">
        <f t="shared" si="79"/>
        <v>0</v>
      </c>
      <c r="J263" s="76">
        <f t="shared" si="79"/>
        <v>0</v>
      </c>
      <c r="K263" s="43">
        <f t="shared" si="80"/>
        <v>0</v>
      </c>
      <c r="L263" s="43">
        <f t="shared" si="81"/>
        <v>0</v>
      </c>
    </row>
    <row r="264" spans="1:12" ht="12.75" hidden="1" customHeight="1" outlineLevel="1">
      <c r="A264" s="61" t="str">
        <f>"      "&amp;Labels!B77</f>
        <v xml:space="preserve">      Customer 9</v>
      </c>
      <c r="B264" s="76">
        <f t="shared" si="77"/>
        <v>0</v>
      </c>
      <c r="C264" s="76">
        <f t="shared" si="77"/>
        <v>0</v>
      </c>
      <c r="D264" s="76">
        <f t="shared" si="77"/>
        <v>0</v>
      </c>
      <c r="E264" s="76">
        <f t="shared" si="77"/>
        <v>0</v>
      </c>
      <c r="F264" s="43">
        <f t="shared" si="78"/>
        <v>0</v>
      </c>
      <c r="G264" s="76">
        <f t="shared" si="79"/>
        <v>0</v>
      </c>
      <c r="H264" s="76">
        <f t="shared" si="79"/>
        <v>0</v>
      </c>
      <c r="I264" s="76">
        <f t="shared" si="79"/>
        <v>0</v>
      </c>
      <c r="J264" s="76">
        <f t="shared" si="79"/>
        <v>0</v>
      </c>
      <c r="K264" s="43">
        <f t="shared" si="80"/>
        <v>0</v>
      </c>
      <c r="L264" s="43">
        <f t="shared" si="81"/>
        <v>0</v>
      </c>
    </row>
    <row r="265" spans="1:12" ht="12.75" hidden="1" customHeight="1" outlineLevel="1">
      <c r="A265" s="61" t="str">
        <f>"      "&amp;Labels!B78</f>
        <v xml:space="preserve">      Customer 10</v>
      </c>
      <c r="B265" s="76">
        <f t="shared" si="77"/>
        <v>0</v>
      </c>
      <c r="C265" s="76">
        <f t="shared" si="77"/>
        <v>0</v>
      </c>
      <c r="D265" s="76">
        <f t="shared" si="77"/>
        <v>0</v>
      </c>
      <c r="E265" s="76">
        <f t="shared" si="77"/>
        <v>0</v>
      </c>
      <c r="F265" s="43">
        <f t="shared" si="78"/>
        <v>0</v>
      </c>
      <c r="G265" s="76">
        <f t="shared" si="79"/>
        <v>0</v>
      </c>
      <c r="H265" s="76">
        <f t="shared" si="79"/>
        <v>0</v>
      </c>
      <c r="I265" s="76">
        <f t="shared" si="79"/>
        <v>0</v>
      </c>
      <c r="J265" s="76">
        <f t="shared" si="79"/>
        <v>0</v>
      </c>
      <c r="K265" s="43">
        <f t="shared" si="80"/>
        <v>0</v>
      </c>
      <c r="L265" s="43">
        <f t="shared" si="81"/>
        <v>0</v>
      </c>
    </row>
    <row r="266" spans="1:12" ht="12.75" hidden="1" customHeight="1" outlineLevel="1">
      <c r="A266" s="55" t="str">
        <f>"      "&amp;Labels!C68</f>
        <v xml:space="preserve">      Total</v>
      </c>
      <c r="B266" s="74">
        <f t="shared" si="77"/>
        <v>0</v>
      </c>
      <c r="C266" s="74">
        <f t="shared" si="77"/>
        <v>0</v>
      </c>
      <c r="D266" s="74">
        <f t="shared" si="77"/>
        <v>0</v>
      </c>
      <c r="E266" s="74">
        <f t="shared" si="77"/>
        <v>0</v>
      </c>
      <c r="F266" s="43">
        <f t="shared" si="78"/>
        <v>0</v>
      </c>
      <c r="G266" s="74">
        <f t="shared" si="79"/>
        <v>0</v>
      </c>
      <c r="H266" s="74">
        <f t="shared" si="79"/>
        <v>0</v>
      </c>
      <c r="I266" s="74">
        <f t="shared" si="79"/>
        <v>0</v>
      </c>
      <c r="J266" s="74">
        <f t="shared" si="79"/>
        <v>0</v>
      </c>
      <c r="K266" s="43">
        <f t="shared" si="80"/>
        <v>0</v>
      </c>
      <c r="L266" s="43">
        <f t="shared" si="81"/>
        <v>0</v>
      </c>
    </row>
    <row r="267" spans="1:12" ht="12.75" hidden="1" customHeight="1" outlineLevel="1">
      <c r="A267" s="63" t="str">
        <f>"   "&amp;Labels!C94</f>
        <v xml:space="preserve">   Total</v>
      </c>
      <c r="B267" s="77">
        <f t="shared" si="77"/>
        <v>0</v>
      </c>
      <c r="C267" s="77">
        <f t="shared" si="77"/>
        <v>0</v>
      </c>
      <c r="D267" s="77">
        <f t="shared" si="77"/>
        <v>0</v>
      </c>
      <c r="E267" s="77">
        <f t="shared" si="77"/>
        <v>0</v>
      </c>
      <c r="F267" s="43">
        <f t="shared" si="78"/>
        <v>0</v>
      </c>
      <c r="G267" s="77">
        <f t="shared" si="79"/>
        <v>0</v>
      </c>
      <c r="H267" s="77">
        <f t="shared" si="79"/>
        <v>0</v>
      </c>
      <c r="I267" s="77">
        <f t="shared" si="79"/>
        <v>0</v>
      </c>
      <c r="J267" s="77">
        <f t="shared" si="79"/>
        <v>0</v>
      </c>
      <c r="K267" s="43">
        <f t="shared" si="80"/>
        <v>0</v>
      </c>
      <c r="L267" s="43">
        <f t="shared" si="81"/>
        <v>0</v>
      </c>
    </row>
    <row r="268" spans="1:12" ht="12.75" hidden="1" customHeight="1" outlineLevel="1">
      <c r="A268" s="61" t="str">
        <f>"      "&amp;Labels!B69</f>
        <v xml:space="preserve">      Customer 1</v>
      </c>
      <c r="B268" s="76">
        <f t="shared" si="77"/>
        <v>0</v>
      </c>
      <c r="C268" s="76">
        <f t="shared" si="77"/>
        <v>0</v>
      </c>
      <c r="D268" s="76">
        <f t="shared" si="77"/>
        <v>0</v>
      </c>
      <c r="E268" s="76">
        <f t="shared" si="77"/>
        <v>0</v>
      </c>
      <c r="F268" s="43">
        <f t="shared" si="78"/>
        <v>0</v>
      </c>
      <c r="G268" s="76">
        <f t="shared" si="79"/>
        <v>0</v>
      </c>
      <c r="H268" s="76">
        <f t="shared" si="79"/>
        <v>0</v>
      </c>
      <c r="I268" s="76">
        <f t="shared" si="79"/>
        <v>0</v>
      </c>
      <c r="J268" s="76">
        <f t="shared" si="79"/>
        <v>0</v>
      </c>
      <c r="K268" s="43">
        <f t="shared" si="80"/>
        <v>0</v>
      </c>
      <c r="L268" s="43">
        <f t="shared" si="81"/>
        <v>0</v>
      </c>
    </row>
    <row r="269" spans="1:12" ht="12.75" hidden="1" customHeight="1" outlineLevel="1">
      <c r="A269" s="61" t="str">
        <f>"      "&amp;Labels!B70</f>
        <v xml:space="preserve">      Customer 2</v>
      </c>
      <c r="B269" s="76">
        <f t="shared" si="77"/>
        <v>0</v>
      </c>
      <c r="C269" s="76">
        <f t="shared" si="77"/>
        <v>0</v>
      </c>
      <c r="D269" s="76">
        <f t="shared" si="77"/>
        <v>0</v>
      </c>
      <c r="E269" s="76">
        <f t="shared" si="77"/>
        <v>0</v>
      </c>
      <c r="F269" s="43">
        <f t="shared" si="78"/>
        <v>0</v>
      </c>
      <c r="G269" s="76">
        <f t="shared" si="79"/>
        <v>0</v>
      </c>
      <c r="H269" s="76">
        <f t="shared" si="79"/>
        <v>0</v>
      </c>
      <c r="I269" s="76">
        <f t="shared" si="79"/>
        <v>0</v>
      </c>
      <c r="J269" s="76">
        <f t="shared" si="79"/>
        <v>0</v>
      </c>
      <c r="K269" s="43">
        <f t="shared" si="80"/>
        <v>0</v>
      </c>
      <c r="L269" s="43">
        <f t="shared" si="81"/>
        <v>0</v>
      </c>
    </row>
    <row r="270" spans="1:12" ht="12.75" hidden="1" customHeight="1" outlineLevel="1">
      <c r="A270" s="61" t="str">
        <f>"      "&amp;Labels!B71</f>
        <v xml:space="preserve">      Customer 3</v>
      </c>
      <c r="B270" s="76">
        <f t="shared" si="77"/>
        <v>0</v>
      </c>
      <c r="C270" s="76">
        <f t="shared" si="77"/>
        <v>0</v>
      </c>
      <c r="D270" s="76">
        <f t="shared" si="77"/>
        <v>0</v>
      </c>
      <c r="E270" s="76">
        <f t="shared" si="77"/>
        <v>0</v>
      </c>
      <c r="F270" s="43">
        <f t="shared" si="78"/>
        <v>0</v>
      </c>
      <c r="G270" s="76">
        <f t="shared" si="79"/>
        <v>0</v>
      </c>
      <c r="H270" s="76">
        <f t="shared" si="79"/>
        <v>0</v>
      </c>
      <c r="I270" s="76">
        <f t="shared" si="79"/>
        <v>0</v>
      </c>
      <c r="J270" s="76">
        <f t="shared" si="79"/>
        <v>0</v>
      </c>
      <c r="K270" s="43">
        <f t="shared" si="80"/>
        <v>0</v>
      </c>
      <c r="L270" s="43">
        <f t="shared" si="81"/>
        <v>0</v>
      </c>
    </row>
    <row r="271" spans="1:12" ht="12.75" hidden="1" customHeight="1" outlineLevel="1">
      <c r="A271" s="61" t="str">
        <f>"      "&amp;Labels!B72</f>
        <v xml:space="preserve">      Customer 4</v>
      </c>
      <c r="B271" s="76">
        <f t="shared" si="77"/>
        <v>0</v>
      </c>
      <c r="C271" s="76">
        <f t="shared" si="77"/>
        <v>0</v>
      </c>
      <c r="D271" s="76">
        <f t="shared" si="77"/>
        <v>0</v>
      </c>
      <c r="E271" s="76">
        <f t="shared" si="77"/>
        <v>0</v>
      </c>
      <c r="F271" s="43">
        <f t="shared" si="78"/>
        <v>0</v>
      </c>
      <c r="G271" s="76">
        <f t="shared" si="79"/>
        <v>0</v>
      </c>
      <c r="H271" s="76">
        <f t="shared" si="79"/>
        <v>0</v>
      </c>
      <c r="I271" s="76">
        <f t="shared" si="79"/>
        <v>0</v>
      </c>
      <c r="J271" s="76">
        <f t="shared" si="79"/>
        <v>0</v>
      </c>
      <c r="K271" s="43">
        <f t="shared" si="80"/>
        <v>0</v>
      </c>
      <c r="L271" s="43">
        <f t="shared" si="81"/>
        <v>0</v>
      </c>
    </row>
    <row r="272" spans="1:12" ht="12.75" hidden="1" customHeight="1" outlineLevel="1">
      <c r="A272" s="61" t="str">
        <f>"      "&amp;Labels!B73</f>
        <v xml:space="preserve">      Customer 5</v>
      </c>
      <c r="B272" s="76">
        <f t="shared" si="77"/>
        <v>0</v>
      </c>
      <c r="C272" s="76">
        <f t="shared" si="77"/>
        <v>0</v>
      </c>
      <c r="D272" s="76">
        <f t="shared" si="77"/>
        <v>0</v>
      </c>
      <c r="E272" s="76">
        <f t="shared" si="77"/>
        <v>0</v>
      </c>
      <c r="F272" s="43">
        <f t="shared" si="78"/>
        <v>0</v>
      </c>
      <c r="G272" s="76">
        <f t="shared" si="79"/>
        <v>0</v>
      </c>
      <c r="H272" s="76">
        <f t="shared" si="79"/>
        <v>0</v>
      </c>
      <c r="I272" s="76">
        <f t="shared" si="79"/>
        <v>0</v>
      </c>
      <c r="J272" s="76">
        <f t="shared" si="79"/>
        <v>0</v>
      </c>
      <c r="K272" s="43">
        <f t="shared" si="80"/>
        <v>0</v>
      </c>
      <c r="L272" s="43">
        <f t="shared" si="81"/>
        <v>0</v>
      </c>
    </row>
    <row r="273" spans="1:12" ht="12.75" hidden="1" customHeight="1" outlineLevel="1">
      <c r="A273" s="61" t="str">
        <f>"      "&amp;Labels!B74</f>
        <v xml:space="preserve">      Customer 6</v>
      </c>
      <c r="B273" s="76">
        <f t="shared" si="77"/>
        <v>0</v>
      </c>
      <c r="C273" s="76">
        <f t="shared" si="77"/>
        <v>0</v>
      </c>
      <c r="D273" s="76">
        <f t="shared" si="77"/>
        <v>0</v>
      </c>
      <c r="E273" s="76">
        <f t="shared" si="77"/>
        <v>0</v>
      </c>
      <c r="F273" s="43">
        <f t="shared" si="78"/>
        <v>0</v>
      </c>
      <c r="G273" s="76">
        <f t="shared" si="79"/>
        <v>0</v>
      </c>
      <c r="H273" s="76">
        <f t="shared" si="79"/>
        <v>0</v>
      </c>
      <c r="I273" s="76">
        <f t="shared" si="79"/>
        <v>0</v>
      </c>
      <c r="J273" s="76">
        <f t="shared" si="79"/>
        <v>0</v>
      </c>
      <c r="K273" s="43">
        <f t="shared" si="80"/>
        <v>0</v>
      </c>
      <c r="L273" s="43">
        <f t="shared" si="81"/>
        <v>0</v>
      </c>
    </row>
    <row r="274" spans="1:12" ht="12.75" hidden="1" customHeight="1" outlineLevel="1">
      <c r="A274" s="61" t="str">
        <f>"      "&amp;Labels!B75</f>
        <v xml:space="preserve">      Customer 7</v>
      </c>
      <c r="B274" s="76">
        <f t="shared" si="77"/>
        <v>0</v>
      </c>
      <c r="C274" s="76">
        <f t="shared" si="77"/>
        <v>0</v>
      </c>
      <c r="D274" s="76">
        <f t="shared" si="77"/>
        <v>0</v>
      </c>
      <c r="E274" s="76">
        <f t="shared" si="77"/>
        <v>0</v>
      </c>
      <c r="F274" s="43">
        <f t="shared" si="78"/>
        <v>0</v>
      </c>
      <c r="G274" s="76">
        <f t="shared" si="79"/>
        <v>0</v>
      </c>
      <c r="H274" s="76">
        <f t="shared" si="79"/>
        <v>0</v>
      </c>
      <c r="I274" s="76">
        <f t="shared" si="79"/>
        <v>0</v>
      </c>
      <c r="J274" s="76">
        <f t="shared" si="79"/>
        <v>0</v>
      </c>
      <c r="K274" s="43">
        <f t="shared" si="80"/>
        <v>0</v>
      </c>
      <c r="L274" s="43">
        <f t="shared" si="81"/>
        <v>0</v>
      </c>
    </row>
    <row r="275" spans="1:12" ht="12.75" hidden="1" customHeight="1" outlineLevel="1">
      <c r="A275" s="61" t="str">
        <f>"      "&amp;Labels!B76</f>
        <v xml:space="preserve">      Customer 8</v>
      </c>
      <c r="B275" s="76">
        <f t="shared" si="77"/>
        <v>0</v>
      </c>
      <c r="C275" s="76">
        <f t="shared" si="77"/>
        <v>0</v>
      </c>
      <c r="D275" s="76">
        <f t="shared" si="77"/>
        <v>0</v>
      </c>
      <c r="E275" s="76">
        <f t="shared" si="77"/>
        <v>0</v>
      </c>
      <c r="F275" s="43">
        <f t="shared" si="78"/>
        <v>0</v>
      </c>
      <c r="G275" s="76">
        <f t="shared" si="79"/>
        <v>0</v>
      </c>
      <c r="H275" s="76">
        <f t="shared" si="79"/>
        <v>0</v>
      </c>
      <c r="I275" s="76">
        <f t="shared" si="79"/>
        <v>0</v>
      </c>
      <c r="J275" s="76">
        <f t="shared" si="79"/>
        <v>0</v>
      </c>
      <c r="K275" s="43">
        <f t="shared" si="80"/>
        <v>0</v>
      </c>
      <c r="L275" s="43">
        <f t="shared" si="81"/>
        <v>0</v>
      </c>
    </row>
    <row r="276" spans="1:12" ht="12.75" hidden="1" customHeight="1" outlineLevel="1">
      <c r="A276" s="61" t="str">
        <f>"      "&amp;Labels!B77</f>
        <v xml:space="preserve">      Customer 9</v>
      </c>
      <c r="B276" s="76">
        <f t="shared" si="77"/>
        <v>0</v>
      </c>
      <c r="C276" s="76">
        <f t="shared" si="77"/>
        <v>0</v>
      </c>
      <c r="D276" s="76">
        <f t="shared" si="77"/>
        <v>0</v>
      </c>
      <c r="E276" s="76">
        <f t="shared" si="77"/>
        <v>0</v>
      </c>
      <c r="F276" s="43">
        <f t="shared" si="78"/>
        <v>0</v>
      </c>
      <c r="G276" s="76">
        <f t="shared" si="79"/>
        <v>0</v>
      </c>
      <c r="H276" s="76">
        <f t="shared" si="79"/>
        <v>0</v>
      </c>
      <c r="I276" s="76">
        <f t="shared" si="79"/>
        <v>0</v>
      </c>
      <c r="J276" s="76">
        <f t="shared" si="79"/>
        <v>0</v>
      </c>
      <c r="K276" s="43">
        <f t="shared" si="80"/>
        <v>0</v>
      </c>
      <c r="L276" s="43">
        <f t="shared" si="81"/>
        <v>0</v>
      </c>
    </row>
    <row r="277" spans="1:12" ht="12.75" hidden="1" customHeight="1" outlineLevel="1">
      <c r="A277" s="61" t="str">
        <f>"      "&amp;Labels!B78</f>
        <v xml:space="preserve">      Customer 10</v>
      </c>
      <c r="B277" s="76">
        <f t="shared" si="77"/>
        <v>0</v>
      </c>
      <c r="C277" s="76">
        <f t="shared" si="77"/>
        <v>0</v>
      </c>
      <c r="D277" s="76">
        <f t="shared" si="77"/>
        <v>0</v>
      </c>
      <c r="E277" s="76">
        <f t="shared" si="77"/>
        <v>0</v>
      </c>
      <c r="F277" s="43">
        <f t="shared" si="78"/>
        <v>0</v>
      </c>
      <c r="G277" s="76">
        <f t="shared" si="79"/>
        <v>0</v>
      </c>
      <c r="H277" s="76">
        <f t="shared" si="79"/>
        <v>0</v>
      </c>
      <c r="I277" s="76">
        <f t="shared" si="79"/>
        <v>0</v>
      </c>
      <c r="J277" s="76">
        <f t="shared" si="79"/>
        <v>0</v>
      </c>
      <c r="K277" s="43">
        <f t="shared" si="80"/>
        <v>0</v>
      </c>
      <c r="L277" s="43">
        <f t="shared" si="81"/>
        <v>0</v>
      </c>
    </row>
    <row r="278" spans="1:12" ht="12.75" hidden="1" customHeight="1" outlineLevel="1">
      <c r="A278" s="65" t="str">
        <f>"      "&amp;Labels!C68</f>
        <v xml:space="preserve">      Total</v>
      </c>
      <c r="B278" s="78">
        <f>B129</f>
        <v>0</v>
      </c>
      <c r="C278" s="78">
        <f>C129</f>
        <v>0</v>
      </c>
      <c r="D278" s="78">
        <f>D129</f>
        <v>0</v>
      </c>
      <c r="E278" s="78">
        <f>E129</f>
        <v>0</v>
      </c>
      <c r="F278" s="45">
        <f>SUM(B129:E129)</f>
        <v>0</v>
      </c>
      <c r="G278" s="78">
        <f>G129</f>
        <v>0</v>
      </c>
      <c r="H278" s="78">
        <f>H129</f>
        <v>0</v>
      </c>
      <c r="I278" s="78">
        <f>I129</f>
        <v>0</v>
      </c>
      <c r="J278" s="78">
        <f>J129</f>
        <v>0</v>
      </c>
      <c r="K278" s="45">
        <f>SUM(G129:J129)</f>
        <v>0</v>
      </c>
      <c r="L278" s="45">
        <f>SUM(B129:E129,G129:J129)</f>
        <v>0</v>
      </c>
    </row>
    <row r="279" spans="1:12" ht="12.75" hidden="1" customHeight="1" outlineLevel="1"/>
    <row r="280" spans="1:12" ht="12.75" hidden="1" customHeight="1" outlineLevel="1" collapsed="1"/>
    <row r="281" spans="1:12" ht="12.75" customHeight="1" collapsed="1"/>
  </sheetData>
  <mergeCells count="5">
    <mergeCell ref="A1:F1"/>
    <mergeCell ref="A2:F2"/>
    <mergeCell ref="A3:F3"/>
    <mergeCell ref="A4:F4"/>
    <mergeCell ref="A143:C143"/>
  </mergeCells>
  <pageMargins left="0.25" right="0.25" top="0.5" bottom="0.5" header="0.5" footer="0.5"/>
  <pageSetup paperSize="9" fitToHeight="32767" orientation="landscape" horizontalDpi="0" verticalDpi="0" copies="0"/>
  <headerFooter alignWithMargins="0"/>
  <legacyDrawing r:id="rId1"/>
</worksheet>
</file>

<file path=xl/worksheets/sheet9.xml><?xml version="1.0" encoding="utf-8"?>
<worksheet xmlns="http://schemas.openxmlformats.org/spreadsheetml/2006/main" xmlns:r="http://schemas.openxmlformats.org/officeDocument/2006/relationships">
  <sheetPr>
    <outlinePr summaryBelow="0" summaryRight="0"/>
    <pageSetUpPr fitToPage="1"/>
  </sheetPr>
  <dimension ref="A1:L130"/>
  <sheetViews>
    <sheetView zoomScaleNormal="100" workbookViewId="0">
      <selection sqref="A1:F1"/>
    </sheetView>
  </sheetViews>
  <sheetFormatPr defaultRowHeight="12.75" customHeight="1" outlineLevelRow="1"/>
  <cols>
    <col min="1" max="1" width="21" customWidth="1"/>
    <col min="2" max="2" width="12.42578125" customWidth="1"/>
    <col min="3" max="3" width="15.140625" customWidth="1"/>
    <col min="4" max="4" width="12.42578125" customWidth="1"/>
    <col min="5" max="5" width="18.5703125" customWidth="1"/>
    <col min="6" max="6" width="12.42578125" customWidth="1"/>
    <col min="7" max="7" width="17.7109375" customWidth="1"/>
    <col min="8" max="8" width="12.42578125" customWidth="1"/>
    <col min="9" max="9" width="15.28515625" customWidth="1"/>
    <col min="10" max="10" width="12.42578125" customWidth="1"/>
    <col min="11" max="11" width="15.140625" customWidth="1"/>
    <col min="12" max="12" width="12.42578125" customWidth="1"/>
  </cols>
  <sheetData>
    <row r="1" spans="1:12" ht="12.75" customHeight="1">
      <c r="A1" s="169" t="str">
        <f>Inputs!D7</f>
        <v>ABC Corp.</v>
      </c>
      <c r="B1" s="169"/>
      <c r="C1" s="169"/>
      <c r="D1" s="169"/>
      <c r="E1" s="169"/>
      <c r="F1" s="169"/>
    </row>
    <row r="2" spans="1:12" ht="12.75" customHeight="1">
      <c r="A2" s="169" t="str">
        <f>"Marketing &amp; Sales"&amp;" Program Margins"</f>
        <v>Marketing &amp; Sales Program Margins</v>
      </c>
      <c r="B2" s="169"/>
      <c r="C2" s="169"/>
      <c r="D2" s="169"/>
      <c r="E2" s="169"/>
      <c r="F2" s="169"/>
    </row>
    <row r="3" spans="1:12" ht="12.75" customHeight="1">
      <c r="A3" s="169" t="str">
        <f>"Contribution Margin"</f>
        <v>Contribution Margin</v>
      </c>
      <c r="B3" s="169"/>
      <c r="C3" s="169"/>
      <c r="D3" s="169"/>
      <c r="E3" s="169"/>
      <c r="F3" s="169"/>
    </row>
    <row r="4" spans="1:12" ht="12.75" customHeight="1">
      <c r="A4" s="169" t="str">
        <f>""</f>
        <v/>
      </c>
      <c r="B4" s="169"/>
      <c r="C4" s="169"/>
      <c r="D4" s="169"/>
      <c r="E4" s="169"/>
      <c r="F4" s="169"/>
    </row>
    <row r="5" spans="1:12" ht="12.75" customHeight="1">
      <c r="A5" s="168" t="str">
        <f>"Summary by Program Type"</f>
        <v>Summary by Program Type</v>
      </c>
      <c r="B5" s="168"/>
    </row>
    <row r="6" spans="1:12" ht="12.75" customHeight="1">
      <c r="A6" s="1" t="str">
        <f>" "</f>
        <v xml:space="preserve"> </v>
      </c>
    </row>
    <row r="7" spans="1:12" ht="12.75" customHeight="1">
      <c r="A7" s="52" t="str">
        <f>Labels!B20</f>
        <v>Gross Margin</v>
      </c>
      <c r="B7" s="41">
        <f>SUM('(Other Computations)'!L160:L169)</f>
        <v>0</v>
      </c>
      <c r="C7" s="52" t="str">
        <f>Labels!B19</f>
        <v>Gross Margin %</v>
      </c>
      <c r="D7" s="47">
        <f>AVERAGE('(Other Computations)'!L212:L221)</f>
        <v>0</v>
      </c>
      <c r="E7" s="52" t="str">
        <f>Labels!B4</f>
        <v>Expense</v>
      </c>
      <c r="F7" s="41">
        <f>'Mtg Pgms'!L10+'Sls Pgms'!L9+F9</f>
        <v>0</v>
      </c>
      <c r="G7" s="52" t="str">
        <f>Labels!B14</f>
        <v>Contrib Margin</v>
      </c>
      <c r="H7" s="41">
        <f>H14+H19+H9</f>
        <v>0</v>
      </c>
      <c r="I7" s="52" t="str">
        <f>Labels!B15</f>
        <v>Contrib Margin %</v>
      </c>
      <c r="J7" s="79">
        <f>IF(SUM(Revenue!B129:E129,Revenue!G129:J129)=0,0,H7/SUM(Revenue!B129:E129,Revenue!G129:J129))</f>
        <v>0</v>
      </c>
    </row>
    <row r="8" spans="1:12" ht="12.75" customHeight="1">
      <c r="A8" s="17"/>
      <c r="B8" s="17"/>
      <c r="C8" s="17"/>
      <c r="D8" s="17"/>
      <c r="E8" s="17"/>
      <c r="F8" s="17"/>
      <c r="G8" s="17"/>
      <c r="H8" s="17"/>
      <c r="I8" s="17"/>
      <c r="J8" s="17"/>
    </row>
    <row r="9" spans="1:12" ht="12.75" customHeight="1">
      <c r="A9" s="17" t="str">
        <f>Labels!B10</f>
        <v>Bluebird Gross Margin</v>
      </c>
      <c r="B9" s="80">
        <f>SUM('(Other Computations)'!B173:B182)</f>
        <v>0</v>
      </c>
      <c r="C9" s="17" t="str">
        <f>Labels!B9</f>
        <v>Bluebird GM %</v>
      </c>
      <c r="D9" s="81">
        <f>IF(SUM('(Other Computations)'!B248:E248,'(Other Computations)'!G248:J248)=0,0,B9/SUM('(Other Computations)'!B248:E248,'(Other Computations)'!G248:J248))</f>
        <v>0</v>
      </c>
      <c r="E9" s="58" t="str">
        <f>Labels!B7</f>
        <v>Bluebird Expense</v>
      </c>
      <c r="F9" s="45">
        <v>0</v>
      </c>
      <c r="G9" s="58" t="str">
        <f>Labels!B5</f>
        <v>Bluebird CM</v>
      </c>
      <c r="H9" s="45">
        <f>SUM('GM Allocation'!B43:E43,'GM Allocation'!G43:J43)-F9</f>
        <v>0</v>
      </c>
      <c r="I9" s="58" t="str">
        <f>Labels!B6</f>
        <v>Bluebird CM %</v>
      </c>
      <c r="J9" s="82">
        <f>IF(SUM('(Other Computations)'!B248:E248,'(Other Computations)'!G248:J248)=0,0,H9/SUM('(Other Computations)'!B248:E248,'(Other Computations)'!G248:J248))</f>
        <v>0</v>
      </c>
    </row>
    <row r="11" spans="1:12" ht="12.75" customHeight="1">
      <c r="A11" s="52" t="str">
        <f>Labels!B32</f>
        <v>Mktg Gross Margin Alloc</v>
      </c>
      <c r="B11" s="41"/>
      <c r="C11" s="52" t="str">
        <f>Labels!B30</f>
        <v>Mktg GM Alloc %</v>
      </c>
      <c r="D11" s="79"/>
      <c r="E11" s="52" t="str">
        <f>Labels!B36</f>
        <v>Pgm Expense Accrual</v>
      </c>
      <c r="F11" s="41"/>
      <c r="G11" s="52" t="str">
        <f>Labels!B26</f>
        <v>Mktg Contrib Margin</v>
      </c>
      <c r="H11" s="41"/>
      <c r="I11" s="52" t="str">
        <f>Labels!B23</f>
        <v>Mktg CM %</v>
      </c>
      <c r="J11" s="79"/>
      <c r="K11" s="52" t="str">
        <f>Labels!B21</f>
        <v>Mktg CM Alloc %</v>
      </c>
      <c r="L11" s="79"/>
    </row>
    <row r="12" spans="1:12" ht="12.75" customHeight="1">
      <c r="A12" s="55" t="str">
        <f>"   "&amp;Labels!B81</f>
        <v xml:space="preserve">   Website</v>
      </c>
      <c r="B12" s="43">
        <f>SUM('(Other Computations)'!B292:I292)</f>
        <v>0</v>
      </c>
      <c r="C12" s="55" t="str">
        <f>"   "&amp;Labels!B81</f>
        <v xml:space="preserve">   Website</v>
      </c>
      <c r="D12" s="83" t="e">
        <f>SUM(D39,D43,D47,D51,D55,D59,D63,D67,D71,D75)</f>
        <v>#DIV/0!</v>
      </c>
      <c r="E12" s="55" t="str">
        <f>"   "&amp;Labels!B81</f>
        <v xml:space="preserve">   Website</v>
      </c>
      <c r="F12" s="43">
        <f>'Mtg Pgms'!L8</f>
        <v>0</v>
      </c>
      <c r="G12" s="55" t="str">
        <f>"   "&amp;Labels!B81</f>
        <v xml:space="preserve">   Website</v>
      </c>
      <c r="H12" s="43">
        <f>SUM(H39,H43,H47,H51,H55,H59,H63,H67,H71,H75)</f>
        <v>0</v>
      </c>
      <c r="I12" s="55" t="str">
        <f>"   "&amp;Labels!B81</f>
        <v xml:space="preserve">   Website</v>
      </c>
      <c r="J12" s="83">
        <f>IF(SUM('GM Allocation'!B75:E75,'GM Allocation'!G75:J75)=0,0,H12*AVERAGE('(Other Computations)'!B125:E125,'(Other Computations)'!G125:J125)/SUM('GM Allocation'!B75:E75,'GM Allocation'!G75:J75))</f>
        <v>0</v>
      </c>
      <c r="K12" s="55" t="str">
        <f>"   "&amp;Labels!B81</f>
        <v xml:space="preserve">   Website</v>
      </c>
      <c r="L12" s="83" t="e">
        <f>H12/(H14+H19)</f>
        <v>#DIV/0!</v>
      </c>
    </row>
    <row r="13" spans="1:12" ht="12.75" customHeight="1">
      <c r="A13" s="55" t="str">
        <f>"   "&amp;Labels!B82</f>
        <v xml:space="preserve">   Direct email</v>
      </c>
      <c r="B13" s="43">
        <f>SUM('(Other Computations)'!B293:I293)</f>
        <v>0</v>
      </c>
      <c r="C13" s="55" t="str">
        <f>"   "&amp;Labels!B82</f>
        <v xml:space="preserve">   Direct email</v>
      </c>
      <c r="D13" s="83" t="e">
        <f>SUM(D40,D44,D48,D52,D56,D60,D64,D68,D72,D76)</f>
        <v>#DIV/0!</v>
      </c>
      <c r="E13" s="55" t="str">
        <f>"   "&amp;Labels!B82</f>
        <v xml:space="preserve">   Direct email</v>
      </c>
      <c r="F13" s="43">
        <f>'Mtg Pgms'!L9</f>
        <v>0</v>
      </c>
      <c r="G13" s="55" t="str">
        <f>"   "&amp;Labels!B82</f>
        <v xml:space="preserve">   Direct email</v>
      </c>
      <c r="H13" s="43">
        <f>SUM(H40,H44,H48,H52,H56,H60,H64,H68,H72,H76)</f>
        <v>0</v>
      </c>
      <c r="I13" s="55" t="str">
        <f>"   "&amp;Labels!B82</f>
        <v xml:space="preserve">   Direct email</v>
      </c>
      <c r="J13" s="83">
        <f>IF(SUM('GM Allocation'!B87:E87,'GM Allocation'!G87:J87)=0,0,H13*AVERAGE('(Other Computations)'!B125:E125,'(Other Computations)'!G125:J125)/SUM('GM Allocation'!B87:E87,'GM Allocation'!G87:J87))</f>
        <v>0</v>
      </c>
      <c r="K13" s="55" t="str">
        <f>"   "&amp;Labels!B82</f>
        <v xml:space="preserve">   Direct email</v>
      </c>
      <c r="L13" s="83" t="e">
        <f>H13/(H14+H19)</f>
        <v>#DIV/0!</v>
      </c>
    </row>
    <row r="14" spans="1:12" ht="12.75" customHeight="1">
      <c r="A14" s="58" t="str">
        <f>"   "&amp;Labels!C80</f>
        <v xml:space="preserve">   Total</v>
      </c>
      <c r="B14" s="45">
        <f>SUM(B12:B13)</f>
        <v>0</v>
      </c>
      <c r="C14" s="58" t="str">
        <f>"   "&amp;Labels!C80</f>
        <v xml:space="preserve">   Total</v>
      </c>
      <c r="D14" s="82" t="e">
        <f>SUM(D12:D13)</f>
        <v>#DIV/0!</v>
      </c>
      <c r="E14" s="58" t="str">
        <f>"   "&amp;Labels!C80</f>
        <v xml:space="preserve">   Total</v>
      </c>
      <c r="F14" s="45">
        <f>'Mtg Pgms'!L10</f>
        <v>0</v>
      </c>
      <c r="G14" s="58" t="str">
        <f>"   "&amp;Labels!C80</f>
        <v xml:space="preserve">   Total</v>
      </c>
      <c r="H14" s="45">
        <f>SUM(H41,H45,H49,H53,H57,H61,H65,H69,H73,H77)</f>
        <v>0</v>
      </c>
      <c r="I14" s="58" t="str">
        <f>"   "&amp;Labels!C80</f>
        <v xml:space="preserve">   Total</v>
      </c>
      <c r="J14" s="82">
        <f>IF(SUM('GM Allocation'!B19:E19,'GM Allocation'!G19:J19)=0,0,H14*AVERAGE('(Other Computations)'!B125:E125,'(Other Computations)'!G125:J125)/SUM('GM Allocation'!B19:E19,'GM Allocation'!G19:J19))</f>
        <v>0</v>
      </c>
      <c r="K14" s="58" t="str">
        <f>"   "&amp;Labels!C80</f>
        <v xml:space="preserve">   Total</v>
      </c>
      <c r="L14" s="82" t="e">
        <f>H14/(H14+H19)</f>
        <v>#DIV/0!</v>
      </c>
    </row>
    <row r="16" spans="1:12" ht="12.75" customHeight="1">
      <c r="A16" s="52" t="str">
        <f>Labels!B55</f>
        <v>Sales Gross Margin Alloc</v>
      </c>
      <c r="B16" s="41"/>
      <c r="C16" s="52" t="str">
        <f>Labels!B46</f>
        <v>Sales CM Alloc %</v>
      </c>
      <c r="D16" s="79"/>
      <c r="E16" s="52" t="str">
        <f>Labels!B59</f>
        <v>Pgm Expense Accrual</v>
      </c>
      <c r="F16" s="41"/>
      <c r="G16" s="52" t="str">
        <f>Labels!B51</f>
        <v>Sales Contrib Margin</v>
      </c>
      <c r="H16" s="41"/>
      <c r="I16" s="52" t="str">
        <f>Labels!B48</f>
        <v>Sales CM %</v>
      </c>
      <c r="J16" s="79"/>
      <c r="K16" s="52" t="str">
        <f>Labels!B46</f>
        <v>Sales CM Alloc %</v>
      </c>
      <c r="L16" s="79"/>
    </row>
    <row r="17" spans="1:12" ht="12.75" customHeight="1">
      <c r="A17" s="55" t="str">
        <f>"   "&amp;Labels!B107</f>
        <v xml:space="preserve">   Seminars</v>
      </c>
      <c r="B17" s="43">
        <f>SUM('(Other Computations)'!B338:I338)</f>
        <v>0</v>
      </c>
      <c r="C17" s="55" t="str">
        <f>"   "&amp;Labels!B107</f>
        <v xml:space="preserve">   Seminars</v>
      </c>
      <c r="D17" s="83" t="e">
        <f>H17/(H14+H19)</f>
        <v>#DIV/0!</v>
      </c>
      <c r="E17" s="55" t="str">
        <f>"   "&amp;Labels!B107</f>
        <v xml:space="preserve">   Seminars</v>
      </c>
      <c r="F17" s="43">
        <f>'Sls Pgms'!L7</f>
        <v>0</v>
      </c>
      <c r="G17" s="55" t="str">
        <f>"   "&amp;Labels!B107</f>
        <v xml:space="preserve">   Seminars</v>
      </c>
      <c r="H17" s="43">
        <f>SUM(H85,H89,H93,H97,H101,H105,H109,H113,H117,H121)</f>
        <v>0</v>
      </c>
      <c r="I17" s="55" t="str">
        <f>"   "&amp;Labels!B107</f>
        <v xml:space="preserve">   Seminars</v>
      </c>
      <c r="J17" s="83">
        <f>IF(SUM('GM Allocation'!B116:E116,'GM Allocation'!G116:J116)=0,0,H17*AVERAGE('(Other Computations)'!B125:E125,'(Other Computations)'!G125:J125)/SUM('GM Allocation'!B116:E116,'GM Allocation'!G116:J116))</f>
        <v>0</v>
      </c>
      <c r="K17" s="55" t="str">
        <f>"   "&amp;Labels!B107</f>
        <v xml:space="preserve">   Seminars</v>
      </c>
      <c r="L17" s="83" t="e">
        <f>D17</f>
        <v>#DIV/0!</v>
      </c>
    </row>
    <row r="18" spans="1:12" ht="12.75" customHeight="1">
      <c r="A18" s="55" t="str">
        <f>"   "&amp;Labels!B108</f>
        <v xml:space="preserve">   Sales visits</v>
      </c>
      <c r="B18" s="43">
        <f>SUM('(Other Computations)'!B339:I339)</f>
        <v>0</v>
      </c>
      <c r="C18" s="55" t="str">
        <f>"   "&amp;Labels!B108</f>
        <v xml:space="preserve">   Sales visits</v>
      </c>
      <c r="D18" s="83" t="e">
        <f>H18/(H14+H19)</f>
        <v>#DIV/0!</v>
      </c>
      <c r="E18" s="55" t="str">
        <f>"   "&amp;Labels!B108</f>
        <v xml:space="preserve">   Sales visits</v>
      </c>
      <c r="F18" s="43">
        <f>'Sls Pgms'!L8</f>
        <v>0</v>
      </c>
      <c r="G18" s="55" t="str">
        <f>"   "&amp;Labels!B108</f>
        <v xml:space="preserve">   Sales visits</v>
      </c>
      <c r="H18" s="43">
        <f>SUM(H86,H90,H94,H98,H102,H106,H110,H114,H118,H122)</f>
        <v>0</v>
      </c>
      <c r="I18" s="55" t="str">
        <f>"   "&amp;Labels!B108</f>
        <v xml:space="preserve">   Sales visits</v>
      </c>
      <c r="J18" s="83">
        <f>IF(SUM('GM Allocation'!B128:E128,'GM Allocation'!G128:J128)=0,0,H18*AVERAGE('(Other Computations)'!B125:E125,'(Other Computations)'!G125:J125)/SUM('GM Allocation'!B128:E128,'GM Allocation'!G128:J128))</f>
        <v>0</v>
      </c>
      <c r="K18" s="55" t="str">
        <f>"   "&amp;Labels!B108</f>
        <v xml:space="preserve">   Sales visits</v>
      </c>
      <c r="L18" s="83" t="e">
        <f>D18</f>
        <v>#DIV/0!</v>
      </c>
    </row>
    <row r="19" spans="1:12" ht="12.75" customHeight="1">
      <c r="A19" s="58" t="str">
        <f>"   "&amp;Labels!C106</f>
        <v xml:space="preserve">   Total</v>
      </c>
      <c r="B19" s="45">
        <f>SUM(B17:B18)</f>
        <v>0</v>
      </c>
      <c r="C19" s="58" t="str">
        <f>"   "&amp;Labels!C106</f>
        <v xml:space="preserve">   Total</v>
      </c>
      <c r="D19" s="82" t="e">
        <f>H19/(H14+H19)</f>
        <v>#DIV/0!</v>
      </c>
      <c r="E19" s="58" t="str">
        <f>"   "&amp;Labels!C106</f>
        <v xml:space="preserve">   Total</v>
      </c>
      <c r="F19" s="45">
        <f>'Sls Pgms'!L9</f>
        <v>0</v>
      </c>
      <c r="G19" s="58" t="str">
        <f>"   "&amp;Labels!C106</f>
        <v xml:space="preserve">   Total</v>
      </c>
      <c r="H19" s="45">
        <f>SUM(H87,H91,H95,H99,H103,H107,H111,H115,H119,H123)</f>
        <v>0</v>
      </c>
      <c r="I19" s="58" t="str">
        <f>"   "&amp;Labels!C106</f>
        <v xml:space="preserve">   Total</v>
      </c>
      <c r="J19" s="82">
        <f>IF(SUM('GM Allocation'!B31:E31,'GM Allocation'!G31:J31)=0,0,H19*AVERAGE('(Other Computations)'!B125:E125,'(Other Computations)'!G125:J125)/SUM('GM Allocation'!B31:E31,'GM Allocation'!G31:J31))</f>
        <v>0</v>
      </c>
      <c r="K19" s="58" t="str">
        <f>"   "&amp;Labels!C106</f>
        <v xml:space="preserve">   Total</v>
      </c>
      <c r="L19" s="82" t="e">
        <f>D19</f>
        <v>#DIV/0!</v>
      </c>
    </row>
    <row r="22" spans="1:12" ht="12.75" customHeight="1" collapsed="1">
      <c r="A22" s="168" t="str">
        <f>"Detail by Program"</f>
        <v>Detail by Program</v>
      </c>
      <c r="B22" s="168"/>
    </row>
    <row r="23" spans="1:12" ht="12.75" hidden="1" customHeight="1" outlineLevel="1">
      <c r="A23" s="1" t="str">
        <f>" "</f>
        <v xml:space="preserve"> </v>
      </c>
    </row>
    <row r="24" spans="1:12" ht="12.75" hidden="1" customHeight="1" outlineLevel="1">
      <c r="A24" s="52" t="str">
        <f>Labels!B32</f>
        <v>Mktg Gross Margin Alloc</v>
      </c>
      <c r="B24" s="41"/>
      <c r="C24" s="52" t="str">
        <f>Labels!B30</f>
        <v>Mktg GM Alloc %</v>
      </c>
      <c r="D24" s="79"/>
      <c r="E24" s="52" t="str">
        <f>Labels!B36</f>
        <v>Pgm Expense Accrual</v>
      </c>
      <c r="F24" s="41"/>
      <c r="G24" s="52" t="str">
        <f>Labels!B26</f>
        <v>Mktg Contrib Margin</v>
      </c>
      <c r="H24" s="41"/>
      <c r="I24" s="52" t="str">
        <f>Labels!B23</f>
        <v>Mktg CM %</v>
      </c>
      <c r="J24" s="79"/>
      <c r="K24" s="52" t="str">
        <f>Labels!B21</f>
        <v>Mktg CM Alloc %</v>
      </c>
      <c r="L24" s="79"/>
    </row>
    <row r="25" spans="1:12" ht="12.75" hidden="1" customHeight="1" outlineLevel="1">
      <c r="A25" s="55" t="str">
        <f>"   "&amp;Labels!B81</f>
        <v xml:space="preserve">   Website</v>
      </c>
      <c r="B25" s="43">
        <f>B12</f>
        <v>0</v>
      </c>
      <c r="C25" s="55" t="str">
        <f>"   "&amp;Labels!B81</f>
        <v xml:space="preserve">   Website</v>
      </c>
      <c r="D25" s="83" t="e">
        <f>D12</f>
        <v>#DIV/0!</v>
      </c>
      <c r="E25" s="55" t="str">
        <f>"   "&amp;Labels!B81</f>
        <v xml:space="preserve">   Website</v>
      </c>
      <c r="F25" s="43">
        <f>'Mtg Pgms'!L8</f>
        <v>0</v>
      </c>
      <c r="G25" s="55" t="str">
        <f>"   "&amp;Labels!B81</f>
        <v xml:space="preserve">   Website</v>
      </c>
      <c r="H25" s="43">
        <f>H12</f>
        <v>0</v>
      </c>
      <c r="I25" s="55" t="str">
        <f>"   "&amp;Labels!B81</f>
        <v xml:space="preserve">   Website</v>
      </c>
      <c r="J25" s="83">
        <f>J12</f>
        <v>0</v>
      </c>
      <c r="K25" s="55" t="str">
        <f>"   "&amp;Labels!B81</f>
        <v xml:space="preserve">   Website</v>
      </c>
      <c r="L25" s="83" t="e">
        <f>L12</f>
        <v>#DIV/0!</v>
      </c>
    </row>
    <row r="26" spans="1:12" ht="12.75" hidden="1" customHeight="1" outlineLevel="1">
      <c r="A26" s="55" t="str">
        <f>"   "&amp;Labels!B82</f>
        <v xml:space="preserve">   Direct email</v>
      </c>
      <c r="B26" s="43">
        <f>B13</f>
        <v>0</v>
      </c>
      <c r="C26" s="55" t="str">
        <f>"   "&amp;Labels!B82</f>
        <v xml:space="preserve">   Direct email</v>
      </c>
      <c r="D26" s="83" t="e">
        <f>D13</f>
        <v>#DIV/0!</v>
      </c>
      <c r="E26" s="55" t="str">
        <f>"   "&amp;Labels!B82</f>
        <v xml:space="preserve">   Direct email</v>
      </c>
      <c r="F26" s="43">
        <f>'Mtg Pgms'!L9</f>
        <v>0</v>
      </c>
      <c r="G26" s="55" t="str">
        <f>"   "&amp;Labels!B82</f>
        <v xml:space="preserve">   Direct email</v>
      </c>
      <c r="H26" s="43">
        <f>H13</f>
        <v>0</v>
      </c>
      <c r="I26" s="55" t="str">
        <f>"   "&amp;Labels!B82</f>
        <v xml:space="preserve">   Direct email</v>
      </c>
      <c r="J26" s="83">
        <f>J13</f>
        <v>0</v>
      </c>
      <c r="K26" s="55" t="str">
        <f>"   "&amp;Labels!B82</f>
        <v xml:space="preserve">   Direct email</v>
      </c>
      <c r="L26" s="83" t="e">
        <f>L13</f>
        <v>#DIV/0!</v>
      </c>
    </row>
    <row r="27" spans="1:12" ht="12.75" hidden="1" customHeight="1" outlineLevel="1">
      <c r="A27" s="58" t="str">
        <f>"   "&amp;Labels!C80</f>
        <v xml:space="preserve">   Total</v>
      </c>
      <c r="B27" s="45">
        <f>B14</f>
        <v>0</v>
      </c>
      <c r="C27" s="58" t="str">
        <f>"   "&amp;Labels!C80</f>
        <v xml:space="preserve">   Total</v>
      </c>
      <c r="D27" s="82" t="e">
        <f>D14</f>
        <v>#DIV/0!</v>
      </c>
      <c r="E27" s="58" t="str">
        <f>"   "&amp;Labels!C80</f>
        <v xml:space="preserve">   Total</v>
      </c>
      <c r="F27" s="45">
        <f>'Mtg Pgms'!L10</f>
        <v>0</v>
      </c>
      <c r="G27" s="58" t="str">
        <f>"   "&amp;Labels!C80</f>
        <v xml:space="preserve">   Total</v>
      </c>
      <c r="H27" s="45">
        <f>H14</f>
        <v>0</v>
      </c>
      <c r="I27" s="58" t="str">
        <f>"   "&amp;Labels!C80</f>
        <v xml:space="preserve">   Total</v>
      </c>
      <c r="J27" s="82">
        <f>J14</f>
        <v>0</v>
      </c>
      <c r="K27" s="58" t="str">
        <f>"   "&amp;Labels!C80</f>
        <v xml:space="preserve">   Total</v>
      </c>
      <c r="L27" s="82" t="e">
        <f>L14</f>
        <v>#DIV/0!</v>
      </c>
    </row>
    <row r="28" spans="1:12" ht="12.75" hidden="1" customHeight="1" outlineLevel="1"/>
    <row r="29" spans="1:12" ht="12.75" hidden="1" customHeight="1" outlineLevel="1">
      <c r="A29" s="52" t="str">
        <f>Labels!B55</f>
        <v>Sales Gross Margin Alloc</v>
      </c>
      <c r="B29" s="41"/>
      <c r="C29" s="52" t="str">
        <f>Labels!B46</f>
        <v>Sales CM Alloc %</v>
      </c>
      <c r="D29" s="79"/>
      <c r="E29" s="52" t="str">
        <f>Labels!B59</f>
        <v>Pgm Expense Accrual</v>
      </c>
      <c r="F29" s="41"/>
      <c r="G29" s="52" t="str">
        <f>Labels!B51</f>
        <v>Sales Contrib Margin</v>
      </c>
      <c r="H29" s="41"/>
      <c r="I29" s="52" t="str">
        <f>Labels!B48</f>
        <v>Sales CM %</v>
      </c>
      <c r="J29" s="79"/>
      <c r="K29" s="52" t="str">
        <f>Labels!B46</f>
        <v>Sales CM Alloc %</v>
      </c>
      <c r="L29" s="79"/>
    </row>
    <row r="30" spans="1:12" ht="12.75" hidden="1" customHeight="1" outlineLevel="1">
      <c r="A30" s="55" t="str">
        <f>"   "&amp;Labels!B107</f>
        <v xml:space="preserve">   Seminars</v>
      </c>
      <c r="B30" s="43">
        <f>B17</f>
        <v>0</v>
      </c>
      <c r="C30" s="55" t="str">
        <f>"   "&amp;Labels!B107</f>
        <v xml:space="preserve">   Seminars</v>
      </c>
      <c r="D30" s="83" t="e">
        <f>D17</f>
        <v>#DIV/0!</v>
      </c>
      <c r="E30" s="55" t="str">
        <f>"   "&amp;Labels!B107</f>
        <v xml:space="preserve">   Seminars</v>
      </c>
      <c r="F30" s="43">
        <f>'Sls Pgms'!L7</f>
        <v>0</v>
      </c>
      <c r="G30" s="55" t="str">
        <f>"   "&amp;Labels!B107</f>
        <v xml:space="preserve">   Seminars</v>
      </c>
      <c r="H30" s="43">
        <f>H17</f>
        <v>0</v>
      </c>
      <c r="I30" s="55" t="str">
        <f>"   "&amp;Labels!B107</f>
        <v xml:space="preserve">   Seminars</v>
      </c>
      <c r="J30" s="83">
        <f>J17</f>
        <v>0</v>
      </c>
      <c r="K30" s="55" t="str">
        <f>"   "&amp;Labels!B107</f>
        <v xml:space="preserve">   Seminars</v>
      </c>
      <c r="L30" s="83" t="e">
        <f>D17</f>
        <v>#DIV/0!</v>
      </c>
    </row>
    <row r="31" spans="1:12" ht="12.75" hidden="1" customHeight="1" outlineLevel="1">
      <c r="A31" s="55" t="str">
        <f>"   "&amp;Labels!B108</f>
        <v xml:space="preserve">   Sales visits</v>
      </c>
      <c r="B31" s="43">
        <f>B18</f>
        <v>0</v>
      </c>
      <c r="C31" s="55" t="str">
        <f>"   "&amp;Labels!B108</f>
        <v xml:space="preserve">   Sales visits</v>
      </c>
      <c r="D31" s="83" t="e">
        <f>D18</f>
        <v>#DIV/0!</v>
      </c>
      <c r="E31" s="55" t="str">
        <f>"   "&amp;Labels!B108</f>
        <v xml:space="preserve">   Sales visits</v>
      </c>
      <c r="F31" s="43">
        <f>'Sls Pgms'!L8</f>
        <v>0</v>
      </c>
      <c r="G31" s="55" t="str">
        <f>"   "&amp;Labels!B108</f>
        <v xml:space="preserve">   Sales visits</v>
      </c>
      <c r="H31" s="43">
        <f>H18</f>
        <v>0</v>
      </c>
      <c r="I31" s="55" t="str">
        <f>"   "&amp;Labels!B108</f>
        <v xml:space="preserve">   Sales visits</v>
      </c>
      <c r="J31" s="83">
        <f>J18</f>
        <v>0</v>
      </c>
      <c r="K31" s="55" t="str">
        <f>"   "&amp;Labels!B108</f>
        <v xml:space="preserve">   Sales visits</v>
      </c>
      <c r="L31" s="83" t="e">
        <f>D18</f>
        <v>#DIV/0!</v>
      </c>
    </row>
    <row r="32" spans="1:12" ht="12.75" hidden="1" customHeight="1" outlineLevel="1">
      <c r="A32" s="58" t="str">
        <f>"   "&amp;Labels!C106</f>
        <v xml:space="preserve">   Total</v>
      </c>
      <c r="B32" s="45">
        <f>B19</f>
        <v>0</v>
      </c>
      <c r="C32" s="58" t="str">
        <f>"   "&amp;Labels!C106</f>
        <v xml:space="preserve">   Total</v>
      </c>
      <c r="D32" s="82" t="e">
        <f>D19</f>
        <v>#DIV/0!</v>
      </c>
      <c r="E32" s="58" t="str">
        <f>"   "&amp;Labels!C106</f>
        <v xml:space="preserve">   Total</v>
      </c>
      <c r="F32" s="45">
        <f>'Sls Pgms'!L9</f>
        <v>0</v>
      </c>
      <c r="G32" s="58" t="str">
        <f>"   "&amp;Labels!C106</f>
        <v xml:space="preserve">   Total</v>
      </c>
      <c r="H32" s="45">
        <f>H19</f>
        <v>0</v>
      </c>
      <c r="I32" s="58" t="str">
        <f>"   "&amp;Labels!C106</f>
        <v xml:space="preserve">   Total</v>
      </c>
      <c r="J32" s="82">
        <f>J19</f>
        <v>0</v>
      </c>
      <c r="K32" s="58" t="str">
        <f>"   "&amp;Labels!C106</f>
        <v xml:space="preserve">   Total</v>
      </c>
      <c r="L32" s="82" t="e">
        <f>D19</f>
        <v>#DIV/0!</v>
      </c>
    </row>
    <row r="33" spans="1:12" ht="12.75" hidden="1" customHeight="1" outlineLevel="1"/>
    <row r="34" spans="1:12" ht="12.75" hidden="1" customHeight="1" outlineLevel="1" collapsed="1"/>
    <row r="35" spans="1:12" ht="12.75" customHeight="1" collapsed="1">
      <c r="A35" s="168" t="str">
        <f>"Detail by Product and Program Type"</f>
        <v>Detail by Product and Program Type</v>
      </c>
      <c r="B35" s="168"/>
      <c r="C35" s="168"/>
    </row>
    <row r="36" spans="1:12" ht="12.75" hidden="1" customHeight="1" outlineLevel="1">
      <c r="A36" s="1" t="str">
        <f>" "</f>
        <v xml:space="preserve"> </v>
      </c>
    </row>
    <row r="37" spans="1:12" ht="12.75" hidden="1" customHeight="1" outlineLevel="1">
      <c r="A37" s="52" t="str">
        <f>Labels!B32</f>
        <v>Mktg Gross Margin Alloc</v>
      </c>
      <c r="B37" s="41"/>
      <c r="C37" s="52" t="str">
        <f>Labels!B30</f>
        <v>Mktg GM Alloc %</v>
      </c>
      <c r="D37" s="79"/>
      <c r="E37" s="52" t="str">
        <f>Labels!B36</f>
        <v>Pgm Expense Accrual</v>
      </c>
      <c r="F37" s="41"/>
      <c r="G37" s="52" t="str">
        <f>Labels!B26</f>
        <v>Mktg Contrib Margin</v>
      </c>
      <c r="H37" s="41"/>
      <c r="I37" s="52" t="str">
        <f>Labels!B23</f>
        <v>Mktg CM %</v>
      </c>
      <c r="J37" s="79"/>
      <c r="K37" s="52" t="str">
        <f>Labels!B21</f>
        <v>Mktg CM Alloc %</v>
      </c>
      <c r="L37" s="79"/>
    </row>
    <row r="38" spans="1:12" ht="12.75" hidden="1" customHeight="1" outlineLevel="1">
      <c r="A38" s="55" t="str">
        <f>"   "&amp;Labels!B95</f>
        <v xml:space="preserve">   Product 1</v>
      </c>
      <c r="B38" s="43"/>
      <c r="C38" s="55" t="str">
        <f>"   "&amp;Labels!B95</f>
        <v xml:space="preserve">   Product 1</v>
      </c>
      <c r="D38" s="83"/>
      <c r="E38" s="55" t="str">
        <f>"   "&amp;Labels!B95</f>
        <v xml:space="preserve">   Product 1</v>
      </c>
      <c r="F38" s="43"/>
      <c r="G38" s="55" t="str">
        <f>"   "&amp;Labels!B95</f>
        <v xml:space="preserve">   Product 1</v>
      </c>
      <c r="H38" s="43"/>
      <c r="I38" s="55" t="str">
        <f>"   "&amp;Labels!B95</f>
        <v xml:space="preserve">   Product 1</v>
      </c>
      <c r="J38" s="83"/>
      <c r="K38" s="55" t="str">
        <f>"   "&amp;Labels!B95</f>
        <v xml:space="preserve">   Product 1</v>
      </c>
      <c r="L38" s="83"/>
    </row>
    <row r="39" spans="1:12" ht="12.75" hidden="1" customHeight="1" outlineLevel="1">
      <c r="A39" s="61" t="str">
        <f>"      "&amp;Labels!B81</f>
        <v xml:space="preserve">      Website</v>
      </c>
      <c r="B39" s="43">
        <f>SUM('(Other Computations)'!B252:I252)</f>
        <v>0</v>
      </c>
      <c r="C39" s="61" t="str">
        <f>"      "&amp;Labels!B81</f>
        <v xml:space="preserve">      Website</v>
      </c>
      <c r="D39" s="83" t="e">
        <f>'(Intermediate Computations)'!B8924</f>
        <v>#DIV/0!</v>
      </c>
      <c r="E39" s="61" t="str">
        <f>"      "&amp;Labels!B81</f>
        <v xml:space="preserve">      Website</v>
      </c>
      <c r="F39" s="43">
        <f>'Mtg Pgms'!J24</f>
        <v>0</v>
      </c>
      <c r="G39" s="61" t="str">
        <f>"      "&amp;Labels!B81</f>
        <v xml:space="preserve">      Website</v>
      </c>
      <c r="H39" s="43">
        <f>SUM('GM Allocation'!B65:E65,'GM Allocation'!G65:J65)-'Mtg Pgms'!J24</f>
        <v>0</v>
      </c>
      <c r="I39" s="61" t="str">
        <f>"      "&amp;Labels!B81</f>
        <v xml:space="preserve">      Website</v>
      </c>
      <c r="J39" s="83">
        <f>IF(SUM('GM Allocation'!B65:E65,'GM Allocation'!G65:J65)=0,0,H39*AVERAGE('(Other Computations)'!B16:E16,'(Other Computations)'!G16:J16)/SUM('GM Allocation'!B65:E65,'GM Allocation'!G65:J65))</f>
        <v>0</v>
      </c>
      <c r="K39" s="61" t="str">
        <f>"      "&amp;Labels!B81</f>
        <v xml:space="preserve">      Website</v>
      </c>
      <c r="L39" s="83" t="e">
        <f>H39/(H14+H19)</f>
        <v>#DIV/0!</v>
      </c>
    </row>
    <row r="40" spans="1:12" ht="12.75" hidden="1" customHeight="1" outlineLevel="1">
      <c r="A40" s="61" t="str">
        <f>"      "&amp;Labels!B82</f>
        <v xml:space="preserve">      Direct email</v>
      </c>
      <c r="B40" s="43">
        <f>SUM('(Other Computations)'!B253:I253)</f>
        <v>0</v>
      </c>
      <c r="C40" s="61" t="str">
        <f>"      "&amp;Labels!B82</f>
        <v xml:space="preserve">      Direct email</v>
      </c>
      <c r="D40" s="83" t="e">
        <f>'(Intermediate Computations)'!C8924</f>
        <v>#DIV/0!</v>
      </c>
      <c r="E40" s="61" t="str">
        <f>"      "&amp;Labels!B82</f>
        <v xml:space="preserve">      Direct email</v>
      </c>
      <c r="F40" s="43">
        <f>'Mtg Pgms'!J25</f>
        <v>0</v>
      </c>
      <c r="G40" s="61" t="str">
        <f>"      "&amp;Labels!B82</f>
        <v xml:space="preserve">      Direct email</v>
      </c>
      <c r="H40" s="43">
        <f>SUM('GM Allocation'!B77:E77,'GM Allocation'!G77:J77)-'Mtg Pgms'!J25</f>
        <v>0</v>
      </c>
      <c r="I40" s="61" t="str">
        <f>"      "&amp;Labels!B82</f>
        <v xml:space="preserve">      Direct email</v>
      </c>
      <c r="J40" s="83">
        <f>IF(SUM('GM Allocation'!B77:E77,'GM Allocation'!G77:J77)=0,0,H40*AVERAGE('(Other Computations)'!B16:E16,'(Other Computations)'!G16:J16)/SUM('GM Allocation'!B77:E77,'GM Allocation'!G77:J77))</f>
        <v>0</v>
      </c>
      <c r="K40" s="61" t="str">
        <f>"      "&amp;Labels!B82</f>
        <v xml:space="preserve">      Direct email</v>
      </c>
      <c r="L40" s="83" t="e">
        <f>H40/(H14+H19)</f>
        <v>#DIV/0!</v>
      </c>
    </row>
    <row r="41" spans="1:12" ht="12.75" hidden="1" customHeight="1" outlineLevel="1">
      <c r="A41" s="55" t="str">
        <f>"      "&amp;Labels!C80</f>
        <v xml:space="preserve">      Total</v>
      </c>
      <c r="B41" s="43">
        <f>SUM(B39:B40)</f>
        <v>0</v>
      </c>
      <c r="C41" s="55" t="str">
        <f>"      "&amp;Labels!C80</f>
        <v xml:space="preserve">      Total</v>
      </c>
      <c r="D41" s="83" t="e">
        <f>SUM(D39:D40)</f>
        <v>#DIV/0!</v>
      </c>
      <c r="E41" s="55" t="str">
        <f>"      "&amp;Labels!C80</f>
        <v xml:space="preserve">      Total</v>
      </c>
      <c r="F41" s="43">
        <f>'Mtg Pgms'!J26</f>
        <v>0</v>
      </c>
      <c r="G41" s="55" t="str">
        <f>"      "&amp;Labels!C80</f>
        <v xml:space="preserve">      Total</v>
      </c>
      <c r="H41" s="43">
        <f>SUM(H39:H40)</f>
        <v>0</v>
      </c>
      <c r="I41" s="55" t="str">
        <f>"      "&amp;Labels!C80</f>
        <v xml:space="preserve">      Total</v>
      </c>
      <c r="J41" s="83">
        <f>IF(SUM('GM Allocation'!B9:E9,'GM Allocation'!G9:J9)=0,0,H41*AVERAGE('(Other Computations)'!B16:E16,'(Other Computations)'!G16:J16)/SUM('GM Allocation'!B9:E9,'GM Allocation'!G9:J9))</f>
        <v>0</v>
      </c>
      <c r="K41" s="55" t="str">
        <f>"      "&amp;Labels!C80</f>
        <v xml:space="preserve">      Total</v>
      </c>
      <c r="L41" s="83" t="e">
        <f>H41/(H14+H19)</f>
        <v>#DIV/0!</v>
      </c>
    </row>
    <row r="42" spans="1:12" ht="12.75" hidden="1" customHeight="1" outlineLevel="1">
      <c r="A42" s="55" t="str">
        <f>"   "&amp;Labels!B96</f>
        <v xml:space="preserve">   Product 2</v>
      </c>
      <c r="B42" s="43"/>
      <c r="C42" s="55" t="str">
        <f>"   "&amp;Labels!B96</f>
        <v xml:space="preserve">   Product 2</v>
      </c>
      <c r="D42" s="83"/>
      <c r="E42" s="55" t="str">
        <f>"   "&amp;Labels!B96</f>
        <v xml:space="preserve">   Product 2</v>
      </c>
      <c r="F42" s="43"/>
      <c r="G42" s="55" t="str">
        <f>"   "&amp;Labels!B96</f>
        <v xml:space="preserve">   Product 2</v>
      </c>
      <c r="H42" s="43"/>
      <c r="I42" s="55" t="str">
        <f>"   "&amp;Labels!B96</f>
        <v xml:space="preserve">   Product 2</v>
      </c>
      <c r="J42" s="83"/>
      <c r="K42" s="55" t="str">
        <f>"   "&amp;Labels!B96</f>
        <v xml:space="preserve">   Product 2</v>
      </c>
      <c r="L42" s="83"/>
    </row>
    <row r="43" spans="1:12" ht="12.75" hidden="1" customHeight="1" outlineLevel="1">
      <c r="A43" s="61" t="str">
        <f>"      "&amp;Labels!B81</f>
        <v xml:space="preserve">      Website</v>
      </c>
      <c r="B43" s="43">
        <f>SUM('(Other Computations)'!B256:I256)</f>
        <v>0</v>
      </c>
      <c r="C43" s="61" t="str">
        <f>"      "&amp;Labels!B81</f>
        <v xml:space="preserve">      Website</v>
      </c>
      <c r="D43" s="83" t="e">
        <f>'(Intermediate Computations)'!B8936</f>
        <v>#DIV/0!</v>
      </c>
      <c r="E43" s="61" t="str">
        <f>"      "&amp;Labels!B81</f>
        <v xml:space="preserve">      Website</v>
      </c>
      <c r="F43" s="43">
        <f>'Mtg Pgms'!J28</f>
        <v>0</v>
      </c>
      <c r="G43" s="61" t="str">
        <f>"      "&amp;Labels!B81</f>
        <v xml:space="preserve">      Website</v>
      </c>
      <c r="H43" s="43">
        <f>SUM('GM Allocation'!B66:E66,'GM Allocation'!G66:J66)-'Mtg Pgms'!J28</f>
        <v>0</v>
      </c>
      <c r="I43" s="61" t="str">
        <f>"      "&amp;Labels!B81</f>
        <v xml:space="preserve">      Website</v>
      </c>
      <c r="J43" s="83">
        <f>IF(SUM('GM Allocation'!B66:E66,'GM Allocation'!G66:J66)=0,0,H43*AVERAGE('(Other Computations)'!B28:E28,'(Other Computations)'!G28:J28)/SUM('GM Allocation'!B66:E66,'GM Allocation'!G66:J66))</f>
        <v>0</v>
      </c>
      <c r="K43" s="61" t="str">
        <f>"      "&amp;Labels!B81</f>
        <v xml:space="preserve">      Website</v>
      </c>
      <c r="L43" s="83" t="e">
        <f>H43/(H14+H19)</f>
        <v>#DIV/0!</v>
      </c>
    </row>
    <row r="44" spans="1:12" ht="12.75" hidden="1" customHeight="1" outlineLevel="1">
      <c r="A44" s="61" t="str">
        <f>"      "&amp;Labels!B82</f>
        <v xml:space="preserve">      Direct email</v>
      </c>
      <c r="B44" s="43">
        <f>SUM('(Other Computations)'!B257:I257)</f>
        <v>0</v>
      </c>
      <c r="C44" s="61" t="str">
        <f>"      "&amp;Labels!B82</f>
        <v xml:space="preserve">      Direct email</v>
      </c>
      <c r="D44" s="83" t="e">
        <f>'(Intermediate Computations)'!C8936</f>
        <v>#DIV/0!</v>
      </c>
      <c r="E44" s="61" t="str">
        <f>"      "&amp;Labels!B82</f>
        <v xml:space="preserve">      Direct email</v>
      </c>
      <c r="F44" s="43">
        <f>'Mtg Pgms'!J29</f>
        <v>0</v>
      </c>
      <c r="G44" s="61" t="str">
        <f>"      "&amp;Labels!B82</f>
        <v xml:space="preserve">      Direct email</v>
      </c>
      <c r="H44" s="43">
        <f>SUM('GM Allocation'!B78:E78,'GM Allocation'!G78:J78)-'Mtg Pgms'!J29</f>
        <v>0</v>
      </c>
      <c r="I44" s="61" t="str">
        <f>"      "&amp;Labels!B82</f>
        <v xml:space="preserve">      Direct email</v>
      </c>
      <c r="J44" s="83">
        <f>IF(SUM('GM Allocation'!B78:E78,'GM Allocation'!G78:J78)=0,0,H44*AVERAGE('(Other Computations)'!B28:E28,'(Other Computations)'!G28:J28)/SUM('GM Allocation'!B78:E78,'GM Allocation'!G78:J78))</f>
        <v>0</v>
      </c>
      <c r="K44" s="61" t="str">
        <f>"      "&amp;Labels!B82</f>
        <v xml:space="preserve">      Direct email</v>
      </c>
      <c r="L44" s="83" t="e">
        <f>H44/(H14+H19)</f>
        <v>#DIV/0!</v>
      </c>
    </row>
    <row r="45" spans="1:12" ht="12.75" hidden="1" customHeight="1" outlineLevel="1">
      <c r="A45" s="55" t="str">
        <f>"      "&amp;Labels!C80</f>
        <v xml:space="preserve">      Total</v>
      </c>
      <c r="B45" s="43">
        <f>SUM(B43:B44)</f>
        <v>0</v>
      </c>
      <c r="C45" s="55" t="str">
        <f>"      "&amp;Labels!C80</f>
        <v xml:space="preserve">      Total</v>
      </c>
      <c r="D45" s="83" t="e">
        <f>SUM(D43:D44)</f>
        <v>#DIV/0!</v>
      </c>
      <c r="E45" s="55" t="str">
        <f>"      "&amp;Labels!C80</f>
        <v xml:space="preserve">      Total</v>
      </c>
      <c r="F45" s="43">
        <f>'Mtg Pgms'!J30</f>
        <v>0</v>
      </c>
      <c r="G45" s="55" t="str">
        <f>"      "&amp;Labels!C80</f>
        <v xml:space="preserve">      Total</v>
      </c>
      <c r="H45" s="43">
        <f>SUM(H43:H44)</f>
        <v>0</v>
      </c>
      <c r="I45" s="55" t="str">
        <f>"      "&amp;Labels!C80</f>
        <v xml:space="preserve">      Total</v>
      </c>
      <c r="J45" s="83">
        <f>IF(SUM('GM Allocation'!B10:E10,'GM Allocation'!G10:J10)=0,0,H45*AVERAGE('(Other Computations)'!B28:E28,'(Other Computations)'!G28:J28)/SUM('GM Allocation'!B10:E10,'GM Allocation'!G10:J10))</f>
        <v>0</v>
      </c>
      <c r="K45" s="55" t="str">
        <f>"      "&amp;Labels!C80</f>
        <v xml:space="preserve">      Total</v>
      </c>
      <c r="L45" s="83" t="e">
        <f>H45/(H14+H19)</f>
        <v>#DIV/0!</v>
      </c>
    </row>
    <row r="46" spans="1:12" ht="12.75" hidden="1" customHeight="1" outlineLevel="1">
      <c r="A46" s="55" t="str">
        <f>"   "&amp;Labels!B97</f>
        <v xml:space="preserve">   Product 3</v>
      </c>
      <c r="B46" s="43"/>
      <c r="C46" s="55" t="str">
        <f>"   "&amp;Labels!B97</f>
        <v xml:space="preserve">   Product 3</v>
      </c>
      <c r="D46" s="83"/>
      <c r="E46" s="55" t="str">
        <f>"   "&amp;Labels!B97</f>
        <v xml:space="preserve">   Product 3</v>
      </c>
      <c r="F46" s="43"/>
      <c r="G46" s="55" t="str">
        <f>"   "&amp;Labels!B97</f>
        <v xml:space="preserve">   Product 3</v>
      </c>
      <c r="H46" s="43"/>
      <c r="I46" s="55" t="str">
        <f>"   "&amp;Labels!B97</f>
        <v xml:space="preserve">   Product 3</v>
      </c>
      <c r="J46" s="83"/>
      <c r="K46" s="55" t="str">
        <f>"   "&amp;Labels!B97</f>
        <v xml:space="preserve">   Product 3</v>
      </c>
      <c r="L46" s="83"/>
    </row>
    <row r="47" spans="1:12" ht="12.75" hidden="1" customHeight="1" outlineLevel="1">
      <c r="A47" s="61" t="str">
        <f>"      "&amp;Labels!B81</f>
        <v xml:space="preserve">      Website</v>
      </c>
      <c r="B47" s="43">
        <f>SUM('(Other Computations)'!B260:I260)</f>
        <v>0</v>
      </c>
      <c r="C47" s="61" t="str">
        <f>"      "&amp;Labels!B81</f>
        <v xml:space="preserve">      Website</v>
      </c>
      <c r="D47" s="83" t="e">
        <f>'(Intermediate Computations)'!B8948</f>
        <v>#DIV/0!</v>
      </c>
      <c r="E47" s="61" t="str">
        <f>"      "&amp;Labels!B81</f>
        <v xml:space="preserve">      Website</v>
      </c>
      <c r="F47" s="43">
        <f>'Mtg Pgms'!J32</f>
        <v>0</v>
      </c>
      <c r="G47" s="61" t="str">
        <f>"      "&amp;Labels!B81</f>
        <v xml:space="preserve">      Website</v>
      </c>
      <c r="H47" s="43">
        <f>SUM('GM Allocation'!B67:E67,'GM Allocation'!G67:J67)-'Mtg Pgms'!J32</f>
        <v>0</v>
      </c>
      <c r="I47" s="61" t="str">
        <f>"      "&amp;Labels!B81</f>
        <v xml:space="preserve">      Website</v>
      </c>
      <c r="J47" s="83">
        <f>IF(SUM('GM Allocation'!B67:E67,'GM Allocation'!G67:J67)=0,0,H47*AVERAGE('(Other Computations)'!B40:E40,'(Other Computations)'!G40:J40)/SUM('GM Allocation'!B67:E67,'GM Allocation'!G67:J67))</f>
        <v>0</v>
      </c>
      <c r="K47" s="61" t="str">
        <f>"      "&amp;Labels!B81</f>
        <v xml:space="preserve">      Website</v>
      </c>
      <c r="L47" s="83" t="e">
        <f>H47/(H14+H19)</f>
        <v>#DIV/0!</v>
      </c>
    </row>
    <row r="48" spans="1:12" ht="12.75" hidden="1" customHeight="1" outlineLevel="1">
      <c r="A48" s="61" t="str">
        <f>"      "&amp;Labels!B82</f>
        <v xml:space="preserve">      Direct email</v>
      </c>
      <c r="B48" s="43">
        <f>SUM('(Other Computations)'!B261:I261)</f>
        <v>0</v>
      </c>
      <c r="C48" s="61" t="str">
        <f>"      "&amp;Labels!B82</f>
        <v xml:space="preserve">      Direct email</v>
      </c>
      <c r="D48" s="83" t="e">
        <f>'(Intermediate Computations)'!C8948</f>
        <v>#DIV/0!</v>
      </c>
      <c r="E48" s="61" t="str">
        <f>"      "&amp;Labels!B82</f>
        <v xml:space="preserve">      Direct email</v>
      </c>
      <c r="F48" s="43">
        <f>'Mtg Pgms'!J33</f>
        <v>0</v>
      </c>
      <c r="G48" s="61" t="str">
        <f>"      "&amp;Labels!B82</f>
        <v xml:space="preserve">      Direct email</v>
      </c>
      <c r="H48" s="43">
        <f>SUM('GM Allocation'!B79:E79,'GM Allocation'!G79:J79)-'Mtg Pgms'!J33</f>
        <v>0</v>
      </c>
      <c r="I48" s="61" t="str">
        <f>"      "&amp;Labels!B82</f>
        <v xml:space="preserve">      Direct email</v>
      </c>
      <c r="J48" s="83">
        <f>IF(SUM('GM Allocation'!B79:E79,'GM Allocation'!G79:J79)=0,0,H48*AVERAGE('(Other Computations)'!B40:E40,'(Other Computations)'!G40:J40)/SUM('GM Allocation'!B79:E79,'GM Allocation'!G79:J79))</f>
        <v>0</v>
      </c>
      <c r="K48" s="61" t="str">
        <f>"      "&amp;Labels!B82</f>
        <v xml:space="preserve">      Direct email</v>
      </c>
      <c r="L48" s="83" t="e">
        <f>H48/(H14+H19)</f>
        <v>#DIV/0!</v>
      </c>
    </row>
    <row r="49" spans="1:12" ht="12.75" hidden="1" customHeight="1" outlineLevel="1">
      <c r="A49" s="55" t="str">
        <f>"      "&amp;Labels!C80</f>
        <v xml:space="preserve">      Total</v>
      </c>
      <c r="B49" s="43">
        <f>SUM(B47:B48)</f>
        <v>0</v>
      </c>
      <c r="C49" s="55" t="str">
        <f>"      "&amp;Labels!C80</f>
        <v xml:space="preserve">      Total</v>
      </c>
      <c r="D49" s="83" t="e">
        <f>SUM(D47:D48)</f>
        <v>#DIV/0!</v>
      </c>
      <c r="E49" s="55" t="str">
        <f>"      "&amp;Labels!C80</f>
        <v xml:space="preserve">      Total</v>
      </c>
      <c r="F49" s="43">
        <f>'Mtg Pgms'!J34</f>
        <v>0</v>
      </c>
      <c r="G49" s="55" t="str">
        <f>"      "&amp;Labels!C80</f>
        <v xml:space="preserve">      Total</v>
      </c>
      <c r="H49" s="43">
        <f>SUM(H47:H48)</f>
        <v>0</v>
      </c>
      <c r="I49" s="55" t="str">
        <f>"      "&amp;Labels!C80</f>
        <v xml:space="preserve">      Total</v>
      </c>
      <c r="J49" s="83">
        <f>IF(SUM('GM Allocation'!B11:E11,'GM Allocation'!G11:J11)=0,0,H49*AVERAGE('(Other Computations)'!B40:E40,'(Other Computations)'!G40:J40)/SUM('GM Allocation'!B11:E11,'GM Allocation'!G11:J11))</f>
        <v>0</v>
      </c>
      <c r="K49" s="55" t="str">
        <f>"      "&amp;Labels!C80</f>
        <v xml:space="preserve">      Total</v>
      </c>
      <c r="L49" s="83" t="e">
        <f>H49/(H14+H19)</f>
        <v>#DIV/0!</v>
      </c>
    </row>
    <row r="50" spans="1:12" ht="12.75" hidden="1" customHeight="1" outlineLevel="1">
      <c r="A50" s="55" t="str">
        <f>"   "&amp;Labels!B98</f>
        <v xml:space="preserve">   Product 4</v>
      </c>
      <c r="B50" s="43"/>
      <c r="C50" s="55" t="str">
        <f>"   "&amp;Labels!B98</f>
        <v xml:space="preserve">   Product 4</v>
      </c>
      <c r="D50" s="83"/>
      <c r="E50" s="55" t="str">
        <f>"   "&amp;Labels!B98</f>
        <v xml:space="preserve">   Product 4</v>
      </c>
      <c r="F50" s="43"/>
      <c r="G50" s="55" t="str">
        <f>"   "&amp;Labels!B98</f>
        <v xml:space="preserve">   Product 4</v>
      </c>
      <c r="H50" s="43"/>
      <c r="I50" s="55" t="str">
        <f>"   "&amp;Labels!B98</f>
        <v xml:space="preserve">   Product 4</v>
      </c>
      <c r="J50" s="83"/>
      <c r="K50" s="55" t="str">
        <f>"   "&amp;Labels!B98</f>
        <v xml:space="preserve">   Product 4</v>
      </c>
      <c r="L50" s="83"/>
    </row>
    <row r="51" spans="1:12" ht="12.75" hidden="1" customHeight="1" outlineLevel="1">
      <c r="A51" s="61" t="str">
        <f>"      "&amp;Labels!B81</f>
        <v xml:space="preserve">      Website</v>
      </c>
      <c r="B51" s="43">
        <f>SUM('(Other Computations)'!B264:I264)</f>
        <v>0</v>
      </c>
      <c r="C51" s="61" t="str">
        <f>"      "&amp;Labels!B81</f>
        <v xml:space="preserve">      Website</v>
      </c>
      <c r="D51" s="83" t="e">
        <f>'(Intermediate Computations)'!B8960</f>
        <v>#DIV/0!</v>
      </c>
      <c r="E51" s="61" t="str">
        <f>"      "&amp;Labels!B81</f>
        <v xml:space="preserve">      Website</v>
      </c>
      <c r="F51" s="43">
        <f>'Mtg Pgms'!J36</f>
        <v>0</v>
      </c>
      <c r="G51" s="61" t="str">
        <f>"      "&amp;Labels!B81</f>
        <v xml:space="preserve">      Website</v>
      </c>
      <c r="H51" s="43">
        <f>SUM('GM Allocation'!B68:E68,'GM Allocation'!G68:J68)-'Mtg Pgms'!J36</f>
        <v>0</v>
      </c>
      <c r="I51" s="61" t="str">
        <f>"      "&amp;Labels!B81</f>
        <v xml:space="preserve">      Website</v>
      </c>
      <c r="J51" s="83">
        <f>IF(SUM('GM Allocation'!B68:E68,'GM Allocation'!G68:J68)=0,0,H51*AVERAGE('(Other Computations)'!B52:E52,'(Other Computations)'!G52:J52)/SUM('GM Allocation'!B68:E68,'GM Allocation'!G68:J68))</f>
        <v>0</v>
      </c>
      <c r="K51" s="61" t="str">
        <f>"      "&amp;Labels!B81</f>
        <v xml:space="preserve">      Website</v>
      </c>
      <c r="L51" s="83" t="e">
        <f>H51/(H14+H19)</f>
        <v>#DIV/0!</v>
      </c>
    </row>
    <row r="52" spans="1:12" ht="12.75" hidden="1" customHeight="1" outlineLevel="1">
      <c r="A52" s="61" t="str">
        <f>"      "&amp;Labels!B82</f>
        <v xml:space="preserve">      Direct email</v>
      </c>
      <c r="B52" s="43">
        <f>SUM('(Other Computations)'!B265:I265)</f>
        <v>0</v>
      </c>
      <c r="C52" s="61" t="str">
        <f>"      "&amp;Labels!B82</f>
        <v xml:space="preserve">      Direct email</v>
      </c>
      <c r="D52" s="83" t="e">
        <f>'(Intermediate Computations)'!C8960</f>
        <v>#DIV/0!</v>
      </c>
      <c r="E52" s="61" t="str">
        <f>"      "&amp;Labels!B82</f>
        <v xml:space="preserve">      Direct email</v>
      </c>
      <c r="F52" s="43">
        <f>'Mtg Pgms'!J37</f>
        <v>0</v>
      </c>
      <c r="G52" s="61" t="str">
        <f>"      "&amp;Labels!B82</f>
        <v xml:space="preserve">      Direct email</v>
      </c>
      <c r="H52" s="43">
        <f>SUM('GM Allocation'!B80:E80,'GM Allocation'!G80:J80)-'Mtg Pgms'!J37</f>
        <v>0</v>
      </c>
      <c r="I52" s="61" t="str">
        <f>"      "&amp;Labels!B82</f>
        <v xml:space="preserve">      Direct email</v>
      </c>
      <c r="J52" s="83">
        <f>IF(SUM('GM Allocation'!B80:E80,'GM Allocation'!G80:J80)=0,0,H52*AVERAGE('(Other Computations)'!B52:E52,'(Other Computations)'!G52:J52)/SUM('GM Allocation'!B80:E80,'GM Allocation'!G80:J80))</f>
        <v>0</v>
      </c>
      <c r="K52" s="61" t="str">
        <f>"      "&amp;Labels!B82</f>
        <v xml:space="preserve">      Direct email</v>
      </c>
      <c r="L52" s="83" t="e">
        <f>H52/(H14+H19)</f>
        <v>#DIV/0!</v>
      </c>
    </row>
    <row r="53" spans="1:12" ht="12.75" hidden="1" customHeight="1" outlineLevel="1">
      <c r="A53" s="55" t="str">
        <f>"      "&amp;Labels!C80</f>
        <v xml:space="preserve">      Total</v>
      </c>
      <c r="B53" s="43">
        <f>SUM(B51:B52)</f>
        <v>0</v>
      </c>
      <c r="C53" s="55" t="str">
        <f>"      "&amp;Labels!C80</f>
        <v xml:space="preserve">      Total</v>
      </c>
      <c r="D53" s="83" t="e">
        <f>SUM(D51:D52)</f>
        <v>#DIV/0!</v>
      </c>
      <c r="E53" s="55" t="str">
        <f>"      "&amp;Labels!C80</f>
        <v xml:space="preserve">      Total</v>
      </c>
      <c r="F53" s="43">
        <f>'Mtg Pgms'!J38</f>
        <v>0</v>
      </c>
      <c r="G53" s="55" t="str">
        <f>"      "&amp;Labels!C80</f>
        <v xml:space="preserve">      Total</v>
      </c>
      <c r="H53" s="43">
        <f>SUM(H51:H52)</f>
        <v>0</v>
      </c>
      <c r="I53" s="55" t="str">
        <f>"      "&amp;Labels!C80</f>
        <v xml:space="preserve">      Total</v>
      </c>
      <c r="J53" s="83">
        <f>IF(SUM('GM Allocation'!B12:E12,'GM Allocation'!G12:J12)=0,0,H53*AVERAGE('(Other Computations)'!B52:E52,'(Other Computations)'!G52:J52)/SUM('GM Allocation'!B12:E12,'GM Allocation'!G12:J12))</f>
        <v>0</v>
      </c>
      <c r="K53" s="55" t="str">
        <f>"      "&amp;Labels!C80</f>
        <v xml:space="preserve">      Total</v>
      </c>
      <c r="L53" s="83" t="e">
        <f>H53/(H14+H19)</f>
        <v>#DIV/0!</v>
      </c>
    </row>
    <row r="54" spans="1:12" ht="12.75" hidden="1" customHeight="1" outlineLevel="1">
      <c r="A54" s="55" t="str">
        <f>"   "&amp;Labels!B99</f>
        <v xml:space="preserve">   Product 5</v>
      </c>
      <c r="B54" s="43"/>
      <c r="C54" s="55" t="str">
        <f>"   "&amp;Labels!B99</f>
        <v xml:space="preserve">   Product 5</v>
      </c>
      <c r="D54" s="83"/>
      <c r="E54" s="55" t="str">
        <f>"   "&amp;Labels!B99</f>
        <v xml:space="preserve">   Product 5</v>
      </c>
      <c r="F54" s="43"/>
      <c r="G54" s="55" t="str">
        <f>"   "&amp;Labels!B99</f>
        <v xml:space="preserve">   Product 5</v>
      </c>
      <c r="H54" s="43"/>
      <c r="I54" s="55" t="str">
        <f>"   "&amp;Labels!B99</f>
        <v xml:space="preserve">   Product 5</v>
      </c>
      <c r="J54" s="83"/>
      <c r="K54" s="55" t="str">
        <f>"   "&amp;Labels!B99</f>
        <v xml:space="preserve">   Product 5</v>
      </c>
      <c r="L54" s="83"/>
    </row>
    <row r="55" spans="1:12" ht="12.75" hidden="1" customHeight="1" outlineLevel="1">
      <c r="A55" s="61" t="str">
        <f>"      "&amp;Labels!B81</f>
        <v xml:space="preserve">      Website</v>
      </c>
      <c r="B55" s="43">
        <f>SUM('(Other Computations)'!B268:I268)</f>
        <v>0</v>
      </c>
      <c r="C55" s="61" t="str">
        <f>"      "&amp;Labels!B81</f>
        <v xml:space="preserve">      Website</v>
      </c>
      <c r="D55" s="83" t="e">
        <f>'(Intermediate Computations)'!B8972</f>
        <v>#DIV/0!</v>
      </c>
      <c r="E55" s="61" t="str">
        <f>"      "&amp;Labels!B81</f>
        <v xml:space="preserve">      Website</v>
      </c>
      <c r="F55" s="43">
        <f>'Mtg Pgms'!J40</f>
        <v>0</v>
      </c>
      <c r="G55" s="61" t="str">
        <f>"      "&amp;Labels!B81</f>
        <v xml:space="preserve">      Website</v>
      </c>
      <c r="H55" s="43">
        <f>SUM('GM Allocation'!B69:E69,'GM Allocation'!G69:J69)-'Mtg Pgms'!J40</f>
        <v>0</v>
      </c>
      <c r="I55" s="61" t="str">
        <f>"      "&amp;Labels!B81</f>
        <v xml:space="preserve">      Website</v>
      </c>
      <c r="J55" s="83">
        <f>IF(SUM('GM Allocation'!B69:E69,'GM Allocation'!G69:J69)=0,0,H55*AVERAGE('(Other Computations)'!B64:E64,'(Other Computations)'!G64:J64)/SUM('GM Allocation'!B69:E69,'GM Allocation'!G69:J69))</f>
        <v>0</v>
      </c>
      <c r="K55" s="61" t="str">
        <f>"      "&amp;Labels!B81</f>
        <v xml:space="preserve">      Website</v>
      </c>
      <c r="L55" s="83" t="e">
        <f>H55/(H14+H19)</f>
        <v>#DIV/0!</v>
      </c>
    </row>
    <row r="56" spans="1:12" ht="12.75" hidden="1" customHeight="1" outlineLevel="1">
      <c r="A56" s="61" t="str">
        <f>"      "&amp;Labels!B82</f>
        <v xml:space="preserve">      Direct email</v>
      </c>
      <c r="B56" s="43">
        <f>SUM('(Other Computations)'!B269:I269)</f>
        <v>0</v>
      </c>
      <c r="C56" s="61" t="str">
        <f>"      "&amp;Labels!B82</f>
        <v xml:space="preserve">      Direct email</v>
      </c>
      <c r="D56" s="83" t="e">
        <f>'(Intermediate Computations)'!C8972</f>
        <v>#DIV/0!</v>
      </c>
      <c r="E56" s="61" t="str">
        <f>"      "&amp;Labels!B82</f>
        <v xml:space="preserve">      Direct email</v>
      </c>
      <c r="F56" s="43">
        <f>'Mtg Pgms'!J41</f>
        <v>0</v>
      </c>
      <c r="G56" s="61" t="str">
        <f>"      "&amp;Labels!B82</f>
        <v xml:space="preserve">      Direct email</v>
      </c>
      <c r="H56" s="43">
        <f>SUM('GM Allocation'!B81:E81,'GM Allocation'!G81:J81)-'Mtg Pgms'!J41</f>
        <v>0</v>
      </c>
      <c r="I56" s="61" t="str">
        <f>"      "&amp;Labels!B82</f>
        <v xml:space="preserve">      Direct email</v>
      </c>
      <c r="J56" s="83">
        <f>IF(SUM('GM Allocation'!B81:E81,'GM Allocation'!G81:J81)=0,0,H56*AVERAGE('(Other Computations)'!B64:E64,'(Other Computations)'!G64:J64)/SUM('GM Allocation'!B81:E81,'GM Allocation'!G81:J81))</f>
        <v>0</v>
      </c>
      <c r="K56" s="61" t="str">
        <f>"      "&amp;Labels!B82</f>
        <v xml:space="preserve">      Direct email</v>
      </c>
      <c r="L56" s="83" t="e">
        <f>H56/(H14+H19)</f>
        <v>#DIV/0!</v>
      </c>
    </row>
    <row r="57" spans="1:12" ht="12.75" hidden="1" customHeight="1" outlineLevel="1">
      <c r="A57" s="55" t="str">
        <f>"      "&amp;Labels!C80</f>
        <v xml:space="preserve">      Total</v>
      </c>
      <c r="B57" s="43">
        <f>SUM(B55:B56)</f>
        <v>0</v>
      </c>
      <c r="C57" s="55" t="str">
        <f>"      "&amp;Labels!C80</f>
        <v xml:space="preserve">      Total</v>
      </c>
      <c r="D57" s="83" t="e">
        <f>SUM(D55:D56)</f>
        <v>#DIV/0!</v>
      </c>
      <c r="E57" s="55" t="str">
        <f>"      "&amp;Labels!C80</f>
        <v xml:space="preserve">      Total</v>
      </c>
      <c r="F57" s="43">
        <f>'Mtg Pgms'!J42</f>
        <v>0</v>
      </c>
      <c r="G57" s="55" t="str">
        <f>"      "&amp;Labels!C80</f>
        <v xml:space="preserve">      Total</v>
      </c>
      <c r="H57" s="43">
        <f>SUM(H55:H56)</f>
        <v>0</v>
      </c>
      <c r="I57" s="55" t="str">
        <f>"      "&amp;Labels!C80</f>
        <v xml:space="preserve">      Total</v>
      </c>
      <c r="J57" s="83">
        <f>IF(SUM('GM Allocation'!B13:E13,'GM Allocation'!G13:J13)=0,0,H57*AVERAGE('(Other Computations)'!B64:E64,'(Other Computations)'!G64:J64)/SUM('GM Allocation'!B13:E13,'GM Allocation'!G13:J13))</f>
        <v>0</v>
      </c>
      <c r="K57" s="55" t="str">
        <f>"      "&amp;Labels!C80</f>
        <v xml:space="preserve">      Total</v>
      </c>
      <c r="L57" s="83" t="e">
        <f>H57/(H14+H19)</f>
        <v>#DIV/0!</v>
      </c>
    </row>
    <row r="58" spans="1:12" ht="12.75" hidden="1" customHeight="1" outlineLevel="1">
      <c r="A58" s="55" t="str">
        <f>"   "&amp;Labels!B100</f>
        <v xml:space="preserve">   Product 6</v>
      </c>
      <c r="B58" s="43"/>
      <c r="C58" s="55" t="str">
        <f>"   "&amp;Labels!B100</f>
        <v xml:space="preserve">   Product 6</v>
      </c>
      <c r="D58" s="83"/>
      <c r="E58" s="55" t="str">
        <f>"   "&amp;Labels!B100</f>
        <v xml:space="preserve">   Product 6</v>
      </c>
      <c r="F58" s="43"/>
      <c r="G58" s="55" t="str">
        <f>"   "&amp;Labels!B100</f>
        <v xml:space="preserve">   Product 6</v>
      </c>
      <c r="H58" s="43"/>
      <c r="I58" s="55" t="str">
        <f>"   "&amp;Labels!B100</f>
        <v xml:space="preserve">   Product 6</v>
      </c>
      <c r="J58" s="83"/>
      <c r="K58" s="55" t="str">
        <f>"   "&amp;Labels!B100</f>
        <v xml:space="preserve">   Product 6</v>
      </c>
      <c r="L58" s="83"/>
    </row>
    <row r="59" spans="1:12" ht="12.75" hidden="1" customHeight="1" outlineLevel="1">
      <c r="A59" s="61" t="str">
        <f>"      "&amp;Labels!B81</f>
        <v xml:space="preserve">      Website</v>
      </c>
      <c r="B59" s="43">
        <f>SUM('(Other Computations)'!B272:I272)</f>
        <v>0</v>
      </c>
      <c r="C59" s="61" t="str">
        <f>"      "&amp;Labels!B81</f>
        <v xml:space="preserve">      Website</v>
      </c>
      <c r="D59" s="83" t="e">
        <f>'(Intermediate Computations)'!B8984</f>
        <v>#DIV/0!</v>
      </c>
      <c r="E59" s="61" t="str">
        <f>"      "&amp;Labels!B81</f>
        <v xml:space="preserve">      Website</v>
      </c>
      <c r="F59" s="43">
        <f>'Mtg Pgms'!J44</f>
        <v>0</v>
      </c>
      <c r="G59" s="61" t="str">
        <f>"      "&amp;Labels!B81</f>
        <v xml:space="preserve">      Website</v>
      </c>
      <c r="H59" s="43">
        <f>SUM('GM Allocation'!B70:E70,'GM Allocation'!G70:J70)-'Mtg Pgms'!J44</f>
        <v>0</v>
      </c>
      <c r="I59" s="61" t="str">
        <f>"      "&amp;Labels!B81</f>
        <v xml:space="preserve">      Website</v>
      </c>
      <c r="J59" s="83">
        <f>IF(SUM('GM Allocation'!B70:E70,'GM Allocation'!G70:J70)=0,0,H59*AVERAGE('(Other Computations)'!B76:E76,'(Other Computations)'!G76:J76)/SUM('GM Allocation'!B70:E70,'GM Allocation'!G70:J70))</f>
        <v>0</v>
      </c>
      <c r="K59" s="61" t="str">
        <f>"      "&amp;Labels!B81</f>
        <v xml:space="preserve">      Website</v>
      </c>
      <c r="L59" s="83" t="e">
        <f>H59/(H14+H19)</f>
        <v>#DIV/0!</v>
      </c>
    </row>
    <row r="60" spans="1:12" ht="12.75" hidden="1" customHeight="1" outlineLevel="1">
      <c r="A60" s="61" t="str">
        <f>"      "&amp;Labels!B82</f>
        <v xml:space="preserve">      Direct email</v>
      </c>
      <c r="B60" s="43">
        <f>SUM('(Other Computations)'!B273:I273)</f>
        <v>0</v>
      </c>
      <c r="C60" s="61" t="str">
        <f>"      "&amp;Labels!B82</f>
        <v xml:space="preserve">      Direct email</v>
      </c>
      <c r="D60" s="83" t="e">
        <f>'(Intermediate Computations)'!C8984</f>
        <v>#DIV/0!</v>
      </c>
      <c r="E60" s="61" t="str">
        <f>"      "&amp;Labels!B82</f>
        <v xml:space="preserve">      Direct email</v>
      </c>
      <c r="F60" s="43">
        <f>'Mtg Pgms'!J45</f>
        <v>0</v>
      </c>
      <c r="G60" s="61" t="str">
        <f>"      "&amp;Labels!B82</f>
        <v xml:space="preserve">      Direct email</v>
      </c>
      <c r="H60" s="43">
        <f>SUM('GM Allocation'!B82:E82,'GM Allocation'!G82:J82)-'Mtg Pgms'!J45</f>
        <v>0</v>
      </c>
      <c r="I60" s="61" t="str">
        <f>"      "&amp;Labels!B82</f>
        <v xml:space="preserve">      Direct email</v>
      </c>
      <c r="J60" s="83">
        <f>IF(SUM('GM Allocation'!B82:E82,'GM Allocation'!G82:J82)=0,0,H60*AVERAGE('(Other Computations)'!B76:E76,'(Other Computations)'!G76:J76)/SUM('GM Allocation'!B82:E82,'GM Allocation'!G82:J82))</f>
        <v>0</v>
      </c>
      <c r="K60" s="61" t="str">
        <f>"      "&amp;Labels!B82</f>
        <v xml:space="preserve">      Direct email</v>
      </c>
      <c r="L60" s="83" t="e">
        <f>H60/(H14+H19)</f>
        <v>#DIV/0!</v>
      </c>
    </row>
    <row r="61" spans="1:12" ht="12.75" hidden="1" customHeight="1" outlineLevel="1">
      <c r="A61" s="55" t="str">
        <f>"      "&amp;Labels!C80</f>
        <v xml:space="preserve">      Total</v>
      </c>
      <c r="B61" s="43">
        <f>SUM(B59:B60)</f>
        <v>0</v>
      </c>
      <c r="C61" s="55" t="str">
        <f>"      "&amp;Labels!C80</f>
        <v xml:space="preserve">      Total</v>
      </c>
      <c r="D61" s="83" t="e">
        <f>SUM(D59:D60)</f>
        <v>#DIV/0!</v>
      </c>
      <c r="E61" s="55" t="str">
        <f>"      "&amp;Labels!C80</f>
        <v xml:space="preserve">      Total</v>
      </c>
      <c r="F61" s="43">
        <f>'Mtg Pgms'!J46</f>
        <v>0</v>
      </c>
      <c r="G61" s="55" t="str">
        <f>"      "&amp;Labels!C80</f>
        <v xml:space="preserve">      Total</v>
      </c>
      <c r="H61" s="43">
        <f>SUM(H59:H60)</f>
        <v>0</v>
      </c>
      <c r="I61" s="55" t="str">
        <f>"      "&amp;Labels!C80</f>
        <v xml:space="preserve">      Total</v>
      </c>
      <c r="J61" s="83">
        <f>IF(SUM('GM Allocation'!B14:E14,'GM Allocation'!G14:J14)=0,0,H61*AVERAGE('(Other Computations)'!B76:E76,'(Other Computations)'!G76:J76)/SUM('GM Allocation'!B14:E14,'GM Allocation'!G14:J14))</f>
        <v>0</v>
      </c>
      <c r="K61" s="55" t="str">
        <f>"      "&amp;Labels!C80</f>
        <v xml:space="preserve">      Total</v>
      </c>
      <c r="L61" s="83" t="e">
        <f>H61/(H14+H19)</f>
        <v>#DIV/0!</v>
      </c>
    </row>
    <row r="62" spans="1:12" ht="12.75" hidden="1" customHeight="1" outlineLevel="1">
      <c r="A62" s="55" t="str">
        <f>"   "&amp;Labels!B101</f>
        <v xml:space="preserve">   Product 7</v>
      </c>
      <c r="B62" s="43"/>
      <c r="C62" s="55" t="str">
        <f>"   "&amp;Labels!B101</f>
        <v xml:space="preserve">   Product 7</v>
      </c>
      <c r="D62" s="83"/>
      <c r="E62" s="55" t="str">
        <f>"   "&amp;Labels!B101</f>
        <v xml:space="preserve">   Product 7</v>
      </c>
      <c r="F62" s="43"/>
      <c r="G62" s="55" t="str">
        <f>"   "&amp;Labels!B101</f>
        <v xml:space="preserve">   Product 7</v>
      </c>
      <c r="H62" s="43"/>
      <c r="I62" s="55" t="str">
        <f>"   "&amp;Labels!B101</f>
        <v xml:space="preserve">   Product 7</v>
      </c>
      <c r="J62" s="83"/>
      <c r="K62" s="55" t="str">
        <f>"   "&amp;Labels!B101</f>
        <v xml:space="preserve">   Product 7</v>
      </c>
      <c r="L62" s="83"/>
    </row>
    <row r="63" spans="1:12" ht="12.75" hidden="1" customHeight="1" outlineLevel="1">
      <c r="A63" s="61" t="str">
        <f>"      "&amp;Labels!B81</f>
        <v xml:space="preserve">      Website</v>
      </c>
      <c r="B63" s="43">
        <f>SUM('(Other Computations)'!B276:I276)</f>
        <v>0</v>
      </c>
      <c r="C63" s="61" t="str">
        <f>"      "&amp;Labels!B81</f>
        <v xml:space="preserve">      Website</v>
      </c>
      <c r="D63" s="83" t="e">
        <f>'(Intermediate Computations)'!B8996</f>
        <v>#DIV/0!</v>
      </c>
      <c r="E63" s="61" t="str">
        <f>"      "&amp;Labels!B81</f>
        <v xml:space="preserve">      Website</v>
      </c>
      <c r="F63" s="43">
        <f>'Mtg Pgms'!J48</f>
        <v>0</v>
      </c>
      <c r="G63" s="61" t="str">
        <f>"      "&amp;Labels!B81</f>
        <v xml:space="preserve">      Website</v>
      </c>
      <c r="H63" s="43">
        <f>SUM('GM Allocation'!B71:E71,'GM Allocation'!G71:J71)-'Mtg Pgms'!J48</f>
        <v>0</v>
      </c>
      <c r="I63" s="61" t="str">
        <f>"      "&amp;Labels!B81</f>
        <v xml:space="preserve">      Website</v>
      </c>
      <c r="J63" s="83">
        <f>IF(SUM('GM Allocation'!B71:E71,'GM Allocation'!G71:J71)=0,0,H63*AVERAGE('(Other Computations)'!B88:E88,'(Other Computations)'!G88:J88)/SUM('GM Allocation'!B71:E71,'GM Allocation'!G71:J71))</f>
        <v>0</v>
      </c>
      <c r="K63" s="61" t="str">
        <f>"      "&amp;Labels!B81</f>
        <v xml:space="preserve">      Website</v>
      </c>
      <c r="L63" s="83" t="e">
        <f>H63/(H14+H19)</f>
        <v>#DIV/0!</v>
      </c>
    </row>
    <row r="64" spans="1:12" ht="12.75" hidden="1" customHeight="1" outlineLevel="1">
      <c r="A64" s="61" t="str">
        <f>"      "&amp;Labels!B82</f>
        <v xml:space="preserve">      Direct email</v>
      </c>
      <c r="B64" s="43">
        <f>SUM('(Other Computations)'!B277:I277)</f>
        <v>0</v>
      </c>
      <c r="C64" s="61" t="str">
        <f>"      "&amp;Labels!B82</f>
        <v xml:space="preserve">      Direct email</v>
      </c>
      <c r="D64" s="83" t="e">
        <f>'(Intermediate Computations)'!C8996</f>
        <v>#DIV/0!</v>
      </c>
      <c r="E64" s="61" t="str">
        <f>"      "&amp;Labels!B82</f>
        <v xml:space="preserve">      Direct email</v>
      </c>
      <c r="F64" s="43">
        <f>'Mtg Pgms'!J49</f>
        <v>0</v>
      </c>
      <c r="G64" s="61" t="str">
        <f>"      "&amp;Labels!B82</f>
        <v xml:space="preserve">      Direct email</v>
      </c>
      <c r="H64" s="43">
        <f>SUM('GM Allocation'!B83:E83,'GM Allocation'!G83:J83)-'Mtg Pgms'!J49</f>
        <v>0</v>
      </c>
      <c r="I64" s="61" t="str">
        <f>"      "&amp;Labels!B82</f>
        <v xml:space="preserve">      Direct email</v>
      </c>
      <c r="J64" s="83">
        <f>IF(SUM('GM Allocation'!B83:E83,'GM Allocation'!G83:J83)=0,0,H64*AVERAGE('(Other Computations)'!B88:E88,'(Other Computations)'!G88:J88)/SUM('GM Allocation'!B83:E83,'GM Allocation'!G83:J83))</f>
        <v>0</v>
      </c>
      <c r="K64" s="61" t="str">
        <f>"      "&amp;Labels!B82</f>
        <v xml:space="preserve">      Direct email</v>
      </c>
      <c r="L64" s="83" t="e">
        <f>H64/(H14+H19)</f>
        <v>#DIV/0!</v>
      </c>
    </row>
    <row r="65" spans="1:12" ht="12.75" hidden="1" customHeight="1" outlineLevel="1">
      <c r="A65" s="55" t="str">
        <f>"      "&amp;Labels!C80</f>
        <v xml:space="preserve">      Total</v>
      </c>
      <c r="B65" s="43">
        <f>SUM(B63:B64)</f>
        <v>0</v>
      </c>
      <c r="C65" s="55" t="str">
        <f>"      "&amp;Labels!C80</f>
        <v xml:space="preserve">      Total</v>
      </c>
      <c r="D65" s="83" t="e">
        <f>SUM(D63:D64)</f>
        <v>#DIV/0!</v>
      </c>
      <c r="E65" s="55" t="str">
        <f>"      "&amp;Labels!C80</f>
        <v xml:space="preserve">      Total</v>
      </c>
      <c r="F65" s="43">
        <f>'Mtg Pgms'!J50</f>
        <v>0</v>
      </c>
      <c r="G65" s="55" t="str">
        <f>"      "&amp;Labels!C80</f>
        <v xml:space="preserve">      Total</v>
      </c>
      <c r="H65" s="43">
        <f>SUM(H63:H64)</f>
        <v>0</v>
      </c>
      <c r="I65" s="55" t="str">
        <f>"      "&amp;Labels!C80</f>
        <v xml:space="preserve">      Total</v>
      </c>
      <c r="J65" s="83">
        <f>IF(SUM('GM Allocation'!B15:E15,'GM Allocation'!G15:J15)=0,0,H65*AVERAGE('(Other Computations)'!B88:E88,'(Other Computations)'!G88:J88)/SUM('GM Allocation'!B15:E15,'GM Allocation'!G15:J15))</f>
        <v>0</v>
      </c>
      <c r="K65" s="55" t="str">
        <f>"      "&amp;Labels!C80</f>
        <v xml:space="preserve">      Total</v>
      </c>
      <c r="L65" s="83" t="e">
        <f>H65/(H14+H19)</f>
        <v>#DIV/0!</v>
      </c>
    </row>
    <row r="66" spans="1:12" ht="12.75" hidden="1" customHeight="1" outlineLevel="1">
      <c r="A66" s="55" t="str">
        <f>"   "&amp;Labels!B102</f>
        <v xml:space="preserve">   Product 8</v>
      </c>
      <c r="B66" s="43"/>
      <c r="C66" s="55" t="str">
        <f>"   "&amp;Labels!B102</f>
        <v xml:space="preserve">   Product 8</v>
      </c>
      <c r="D66" s="83"/>
      <c r="E66" s="55" t="str">
        <f>"   "&amp;Labels!B102</f>
        <v xml:space="preserve">   Product 8</v>
      </c>
      <c r="F66" s="43"/>
      <c r="G66" s="55" t="str">
        <f>"   "&amp;Labels!B102</f>
        <v xml:space="preserve">   Product 8</v>
      </c>
      <c r="H66" s="43"/>
      <c r="I66" s="55" t="str">
        <f>"   "&amp;Labels!B102</f>
        <v xml:space="preserve">   Product 8</v>
      </c>
      <c r="J66" s="83"/>
      <c r="K66" s="55" t="str">
        <f>"   "&amp;Labels!B102</f>
        <v xml:space="preserve">   Product 8</v>
      </c>
      <c r="L66" s="83"/>
    </row>
    <row r="67" spans="1:12" ht="12.75" hidden="1" customHeight="1" outlineLevel="1">
      <c r="A67" s="61" t="str">
        <f>"      "&amp;Labels!B81</f>
        <v xml:space="preserve">      Website</v>
      </c>
      <c r="B67" s="43">
        <f>SUM('(Other Computations)'!B280:I280)</f>
        <v>0</v>
      </c>
      <c r="C67" s="61" t="str">
        <f>"      "&amp;Labels!B81</f>
        <v xml:space="preserve">      Website</v>
      </c>
      <c r="D67" s="83" t="e">
        <f>'(Intermediate Computations)'!B9008</f>
        <v>#DIV/0!</v>
      </c>
      <c r="E67" s="61" t="str">
        <f>"      "&amp;Labels!B81</f>
        <v xml:space="preserve">      Website</v>
      </c>
      <c r="F67" s="43">
        <f>'Mtg Pgms'!J52</f>
        <v>0</v>
      </c>
      <c r="G67" s="61" t="str">
        <f>"      "&amp;Labels!B81</f>
        <v xml:space="preserve">      Website</v>
      </c>
      <c r="H67" s="43">
        <f>SUM('GM Allocation'!B72:E72,'GM Allocation'!G72:J72)-'Mtg Pgms'!J52</f>
        <v>0</v>
      </c>
      <c r="I67" s="61" t="str">
        <f>"      "&amp;Labels!B81</f>
        <v xml:space="preserve">      Website</v>
      </c>
      <c r="J67" s="83">
        <f>IF(SUM('GM Allocation'!B72:E72,'GM Allocation'!G72:J72)=0,0,H67*AVERAGE('(Other Computations)'!B100:E100,'(Other Computations)'!G100:J100)/SUM('GM Allocation'!B72:E72,'GM Allocation'!G72:J72))</f>
        <v>0</v>
      </c>
      <c r="K67" s="61" t="str">
        <f>"      "&amp;Labels!B81</f>
        <v xml:space="preserve">      Website</v>
      </c>
      <c r="L67" s="83" t="e">
        <f>H67/(H14+H19)</f>
        <v>#DIV/0!</v>
      </c>
    </row>
    <row r="68" spans="1:12" ht="12.75" hidden="1" customHeight="1" outlineLevel="1">
      <c r="A68" s="61" t="str">
        <f>"      "&amp;Labels!B82</f>
        <v xml:space="preserve">      Direct email</v>
      </c>
      <c r="B68" s="43">
        <f>SUM('(Other Computations)'!B281:I281)</f>
        <v>0</v>
      </c>
      <c r="C68" s="61" t="str">
        <f>"      "&amp;Labels!B82</f>
        <v xml:space="preserve">      Direct email</v>
      </c>
      <c r="D68" s="83" t="e">
        <f>'(Intermediate Computations)'!C9008</f>
        <v>#DIV/0!</v>
      </c>
      <c r="E68" s="61" t="str">
        <f>"      "&amp;Labels!B82</f>
        <v xml:space="preserve">      Direct email</v>
      </c>
      <c r="F68" s="43">
        <f>'Mtg Pgms'!J53</f>
        <v>0</v>
      </c>
      <c r="G68" s="61" t="str">
        <f>"      "&amp;Labels!B82</f>
        <v xml:space="preserve">      Direct email</v>
      </c>
      <c r="H68" s="43">
        <f>SUM('GM Allocation'!B84:E84,'GM Allocation'!G84:J84)-'Mtg Pgms'!J53</f>
        <v>0</v>
      </c>
      <c r="I68" s="61" t="str">
        <f>"      "&amp;Labels!B82</f>
        <v xml:space="preserve">      Direct email</v>
      </c>
      <c r="J68" s="83">
        <f>IF(SUM('GM Allocation'!B84:E84,'GM Allocation'!G84:J84)=0,0,H68*AVERAGE('(Other Computations)'!B100:E100,'(Other Computations)'!G100:J100)/SUM('GM Allocation'!B84:E84,'GM Allocation'!G84:J84))</f>
        <v>0</v>
      </c>
      <c r="K68" s="61" t="str">
        <f>"      "&amp;Labels!B82</f>
        <v xml:space="preserve">      Direct email</v>
      </c>
      <c r="L68" s="83" t="e">
        <f>H68/(H14+H19)</f>
        <v>#DIV/0!</v>
      </c>
    </row>
    <row r="69" spans="1:12" ht="12.75" hidden="1" customHeight="1" outlineLevel="1">
      <c r="A69" s="55" t="str">
        <f>"      "&amp;Labels!C80</f>
        <v xml:space="preserve">      Total</v>
      </c>
      <c r="B69" s="43">
        <f>SUM(B67:B68)</f>
        <v>0</v>
      </c>
      <c r="C69" s="55" t="str">
        <f>"      "&amp;Labels!C80</f>
        <v xml:space="preserve">      Total</v>
      </c>
      <c r="D69" s="83" t="e">
        <f>SUM(D67:D68)</f>
        <v>#DIV/0!</v>
      </c>
      <c r="E69" s="55" t="str">
        <f>"      "&amp;Labels!C80</f>
        <v xml:space="preserve">      Total</v>
      </c>
      <c r="F69" s="43">
        <f>'Mtg Pgms'!J54</f>
        <v>0</v>
      </c>
      <c r="G69" s="55" t="str">
        <f>"      "&amp;Labels!C80</f>
        <v xml:space="preserve">      Total</v>
      </c>
      <c r="H69" s="43">
        <f>SUM(H67:H68)</f>
        <v>0</v>
      </c>
      <c r="I69" s="55" t="str">
        <f>"      "&amp;Labels!C80</f>
        <v xml:space="preserve">      Total</v>
      </c>
      <c r="J69" s="83">
        <f>IF(SUM('GM Allocation'!B16:E16,'GM Allocation'!G16:J16)=0,0,H69*AVERAGE('(Other Computations)'!B100:E100,'(Other Computations)'!G100:J100)/SUM('GM Allocation'!B16:E16,'GM Allocation'!G16:J16))</f>
        <v>0</v>
      </c>
      <c r="K69" s="55" t="str">
        <f>"      "&amp;Labels!C80</f>
        <v xml:space="preserve">      Total</v>
      </c>
      <c r="L69" s="83" t="e">
        <f>H69/(H14+H19)</f>
        <v>#DIV/0!</v>
      </c>
    </row>
    <row r="70" spans="1:12" ht="12.75" hidden="1" customHeight="1" outlineLevel="1">
      <c r="A70" s="55" t="str">
        <f>"   "&amp;Labels!B103</f>
        <v xml:space="preserve">   Product 9</v>
      </c>
      <c r="B70" s="43"/>
      <c r="C70" s="55" t="str">
        <f>"   "&amp;Labels!B103</f>
        <v xml:space="preserve">   Product 9</v>
      </c>
      <c r="D70" s="83"/>
      <c r="E70" s="55" t="str">
        <f>"   "&amp;Labels!B103</f>
        <v xml:space="preserve">   Product 9</v>
      </c>
      <c r="F70" s="43"/>
      <c r="G70" s="55" t="str">
        <f>"   "&amp;Labels!B103</f>
        <v xml:space="preserve">   Product 9</v>
      </c>
      <c r="H70" s="43"/>
      <c r="I70" s="55" t="str">
        <f>"   "&amp;Labels!B103</f>
        <v xml:space="preserve">   Product 9</v>
      </c>
      <c r="J70" s="83"/>
      <c r="K70" s="55" t="str">
        <f>"   "&amp;Labels!B103</f>
        <v xml:space="preserve">   Product 9</v>
      </c>
      <c r="L70" s="83"/>
    </row>
    <row r="71" spans="1:12" ht="12.75" hidden="1" customHeight="1" outlineLevel="1">
      <c r="A71" s="61" t="str">
        <f>"      "&amp;Labels!B81</f>
        <v xml:space="preserve">      Website</v>
      </c>
      <c r="B71" s="43">
        <f>SUM('(Other Computations)'!B284:I284)</f>
        <v>0</v>
      </c>
      <c r="C71" s="61" t="str">
        <f>"      "&amp;Labels!B81</f>
        <v xml:space="preserve">      Website</v>
      </c>
      <c r="D71" s="83" t="e">
        <f>'(Intermediate Computations)'!B9020</f>
        <v>#DIV/0!</v>
      </c>
      <c r="E71" s="61" t="str">
        <f>"      "&amp;Labels!B81</f>
        <v xml:space="preserve">      Website</v>
      </c>
      <c r="F71" s="43">
        <f>'Mtg Pgms'!J56</f>
        <v>0</v>
      </c>
      <c r="G71" s="61" t="str">
        <f>"      "&amp;Labels!B81</f>
        <v xml:space="preserve">      Website</v>
      </c>
      <c r="H71" s="43">
        <f>SUM('GM Allocation'!B73:E73,'GM Allocation'!G73:J73)-'Mtg Pgms'!J56</f>
        <v>0</v>
      </c>
      <c r="I71" s="61" t="str">
        <f>"      "&amp;Labels!B81</f>
        <v xml:space="preserve">      Website</v>
      </c>
      <c r="J71" s="83">
        <f>IF(SUM('GM Allocation'!B73:E73,'GM Allocation'!G73:J73)=0,0,H71*AVERAGE('(Other Computations)'!B112:E112,'(Other Computations)'!G112:J112)/SUM('GM Allocation'!B73:E73,'GM Allocation'!G73:J73))</f>
        <v>0</v>
      </c>
      <c r="K71" s="61" t="str">
        <f>"      "&amp;Labels!B81</f>
        <v xml:space="preserve">      Website</v>
      </c>
      <c r="L71" s="83" t="e">
        <f>H71/(H14+H19)</f>
        <v>#DIV/0!</v>
      </c>
    </row>
    <row r="72" spans="1:12" ht="12.75" hidden="1" customHeight="1" outlineLevel="1">
      <c r="A72" s="61" t="str">
        <f>"      "&amp;Labels!B82</f>
        <v xml:space="preserve">      Direct email</v>
      </c>
      <c r="B72" s="43">
        <f>SUM('(Other Computations)'!B285:I285)</f>
        <v>0</v>
      </c>
      <c r="C72" s="61" t="str">
        <f>"      "&amp;Labels!B82</f>
        <v xml:space="preserve">      Direct email</v>
      </c>
      <c r="D72" s="83" t="e">
        <f>'(Intermediate Computations)'!C9020</f>
        <v>#DIV/0!</v>
      </c>
      <c r="E72" s="61" t="str">
        <f>"      "&amp;Labels!B82</f>
        <v xml:space="preserve">      Direct email</v>
      </c>
      <c r="F72" s="43">
        <f>'Mtg Pgms'!J57</f>
        <v>0</v>
      </c>
      <c r="G72" s="61" t="str">
        <f>"      "&amp;Labels!B82</f>
        <v xml:space="preserve">      Direct email</v>
      </c>
      <c r="H72" s="43">
        <f>SUM('GM Allocation'!B85:E85,'GM Allocation'!G85:J85)-'Mtg Pgms'!J57</f>
        <v>0</v>
      </c>
      <c r="I72" s="61" t="str">
        <f>"      "&amp;Labels!B82</f>
        <v xml:space="preserve">      Direct email</v>
      </c>
      <c r="J72" s="83">
        <f>IF(SUM('GM Allocation'!B85:E85,'GM Allocation'!G85:J85)=0,0,H72*AVERAGE('(Other Computations)'!B112:E112,'(Other Computations)'!G112:J112)/SUM('GM Allocation'!B85:E85,'GM Allocation'!G85:J85))</f>
        <v>0</v>
      </c>
      <c r="K72" s="61" t="str">
        <f>"      "&amp;Labels!B82</f>
        <v xml:space="preserve">      Direct email</v>
      </c>
      <c r="L72" s="83" t="e">
        <f>H72/(H14+H19)</f>
        <v>#DIV/0!</v>
      </c>
    </row>
    <row r="73" spans="1:12" ht="12.75" hidden="1" customHeight="1" outlineLevel="1">
      <c r="A73" s="55" t="str">
        <f>"      "&amp;Labels!C80</f>
        <v xml:space="preserve">      Total</v>
      </c>
      <c r="B73" s="43">
        <f>SUM(B71:B72)</f>
        <v>0</v>
      </c>
      <c r="C73" s="55" t="str">
        <f>"      "&amp;Labels!C80</f>
        <v xml:space="preserve">      Total</v>
      </c>
      <c r="D73" s="83" t="e">
        <f>SUM(D71:D72)</f>
        <v>#DIV/0!</v>
      </c>
      <c r="E73" s="55" t="str">
        <f>"      "&amp;Labels!C80</f>
        <v xml:space="preserve">      Total</v>
      </c>
      <c r="F73" s="43">
        <f>'Mtg Pgms'!J58</f>
        <v>0</v>
      </c>
      <c r="G73" s="55" t="str">
        <f>"      "&amp;Labels!C80</f>
        <v xml:space="preserve">      Total</v>
      </c>
      <c r="H73" s="43">
        <f>SUM(H71:H72)</f>
        <v>0</v>
      </c>
      <c r="I73" s="55" t="str">
        <f>"      "&amp;Labels!C80</f>
        <v xml:space="preserve">      Total</v>
      </c>
      <c r="J73" s="83">
        <f>IF(SUM('GM Allocation'!B17:E17,'GM Allocation'!G17:J17)=0,0,H73*AVERAGE('(Other Computations)'!B112:E112,'(Other Computations)'!G112:J112)/SUM('GM Allocation'!B17:E17,'GM Allocation'!G17:J17))</f>
        <v>0</v>
      </c>
      <c r="K73" s="55" t="str">
        <f>"      "&amp;Labels!C80</f>
        <v xml:space="preserve">      Total</v>
      </c>
      <c r="L73" s="83" t="e">
        <f>H73/(H14+H19)</f>
        <v>#DIV/0!</v>
      </c>
    </row>
    <row r="74" spans="1:12" ht="12.75" hidden="1" customHeight="1" outlineLevel="1">
      <c r="A74" s="55" t="str">
        <f>"   "&amp;Labels!B104</f>
        <v xml:space="preserve">   Product 10</v>
      </c>
      <c r="B74" s="43"/>
      <c r="C74" s="55" t="str">
        <f>"   "&amp;Labels!B104</f>
        <v xml:space="preserve">   Product 10</v>
      </c>
      <c r="D74" s="83"/>
      <c r="E74" s="55" t="str">
        <f>"   "&amp;Labels!B104</f>
        <v xml:space="preserve">   Product 10</v>
      </c>
      <c r="F74" s="43"/>
      <c r="G74" s="55" t="str">
        <f>"   "&amp;Labels!B104</f>
        <v xml:space="preserve">   Product 10</v>
      </c>
      <c r="H74" s="43"/>
      <c r="I74" s="55" t="str">
        <f>"   "&amp;Labels!B104</f>
        <v xml:space="preserve">   Product 10</v>
      </c>
      <c r="J74" s="83"/>
      <c r="K74" s="55" t="str">
        <f>"   "&amp;Labels!B104</f>
        <v xml:space="preserve">   Product 10</v>
      </c>
      <c r="L74" s="83"/>
    </row>
    <row r="75" spans="1:12" ht="12.75" hidden="1" customHeight="1" outlineLevel="1">
      <c r="A75" s="61" t="str">
        <f>"      "&amp;Labels!B81</f>
        <v xml:space="preserve">      Website</v>
      </c>
      <c r="B75" s="43">
        <f>SUM('(Other Computations)'!B288:I288)</f>
        <v>0</v>
      </c>
      <c r="C75" s="61" t="str">
        <f>"      "&amp;Labels!B81</f>
        <v xml:space="preserve">      Website</v>
      </c>
      <c r="D75" s="83" t="e">
        <f>'(Intermediate Computations)'!B9032</f>
        <v>#DIV/0!</v>
      </c>
      <c r="E75" s="61" t="str">
        <f>"      "&amp;Labels!B81</f>
        <v xml:space="preserve">      Website</v>
      </c>
      <c r="F75" s="43">
        <f>'Mtg Pgms'!J60</f>
        <v>0</v>
      </c>
      <c r="G75" s="61" t="str">
        <f>"      "&amp;Labels!B81</f>
        <v xml:space="preserve">      Website</v>
      </c>
      <c r="H75" s="43">
        <f>SUM('GM Allocation'!B74:E74,'GM Allocation'!G74:J74)-'Mtg Pgms'!J60</f>
        <v>0</v>
      </c>
      <c r="I75" s="61" t="str">
        <f>"      "&amp;Labels!B81</f>
        <v xml:space="preserve">      Website</v>
      </c>
      <c r="J75" s="83">
        <f>IF(SUM('GM Allocation'!B74:E74,'GM Allocation'!G74:J74)=0,0,H75*AVERAGE('(Other Computations)'!B124:E124,'(Other Computations)'!G124:J124)/SUM('GM Allocation'!B74:E74,'GM Allocation'!G74:J74))</f>
        <v>0</v>
      </c>
      <c r="K75" s="61" t="str">
        <f>"      "&amp;Labels!B81</f>
        <v xml:space="preserve">      Website</v>
      </c>
      <c r="L75" s="83" t="e">
        <f>H75/(H14+H19)</f>
        <v>#DIV/0!</v>
      </c>
    </row>
    <row r="76" spans="1:12" ht="12.75" hidden="1" customHeight="1" outlineLevel="1">
      <c r="A76" s="61" t="str">
        <f>"      "&amp;Labels!B82</f>
        <v xml:space="preserve">      Direct email</v>
      </c>
      <c r="B76" s="43">
        <f>SUM('(Other Computations)'!B289:I289)</f>
        <v>0</v>
      </c>
      <c r="C76" s="61" t="str">
        <f>"      "&amp;Labels!B82</f>
        <v xml:space="preserve">      Direct email</v>
      </c>
      <c r="D76" s="83" t="e">
        <f>'(Intermediate Computations)'!C9032</f>
        <v>#DIV/0!</v>
      </c>
      <c r="E76" s="61" t="str">
        <f>"      "&amp;Labels!B82</f>
        <v xml:space="preserve">      Direct email</v>
      </c>
      <c r="F76" s="43">
        <f>'Mtg Pgms'!J61</f>
        <v>0</v>
      </c>
      <c r="G76" s="61" t="str">
        <f>"      "&amp;Labels!B82</f>
        <v xml:space="preserve">      Direct email</v>
      </c>
      <c r="H76" s="43">
        <f>SUM('GM Allocation'!B86:E86,'GM Allocation'!G86:J86)-'Mtg Pgms'!J61</f>
        <v>0</v>
      </c>
      <c r="I76" s="61" t="str">
        <f>"      "&amp;Labels!B82</f>
        <v xml:space="preserve">      Direct email</v>
      </c>
      <c r="J76" s="83">
        <f>IF(SUM('GM Allocation'!B86:E86,'GM Allocation'!G86:J86)=0,0,H76*AVERAGE('(Other Computations)'!B124:E124,'(Other Computations)'!G124:J124)/SUM('GM Allocation'!B86:E86,'GM Allocation'!G86:J86))</f>
        <v>0</v>
      </c>
      <c r="K76" s="61" t="str">
        <f>"      "&amp;Labels!B82</f>
        <v xml:space="preserve">      Direct email</v>
      </c>
      <c r="L76" s="83" t="e">
        <f>H76/(H14+H19)</f>
        <v>#DIV/0!</v>
      </c>
    </row>
    <row r="77" spans="1:12" ht="12.75" hidden="1" customHeight="1" outlineLevel="1">
      <c r="A77" s="55" t="str">
        <f>"      "&amp;Labels!C80</f>
        <v xml:space="preserve">      Total</v>
      </c>
      <c r="B77" s="43">
        <f>SUM(B75:B76)</f>
        <v>0</v>
      </c>
      <c r="C77" s="55" t="str">
        <f>"      "&amp;Labels!C80</f>
        <v xml:space="preserve">      Total</v>
      </c>
      <c r="D77" s="83" t="e">
        <f>SUM(D75:D76)</f>
        <v>#DIV/0!</v>
      </c>
      <c r="E77" s="55" t="str">
        <f>"      "&amp;Labels!C80</f>
        <v xml:space="preserve">      Total</v>
      </c>
      <c r="F77" s="43">
        <f>'Mtg Pgms'!J62</f>
        <v>0</v>
      </c>
      <c r="G77" s="55" t="str">
        <f>"      "&amp;Labels!C80</f>
        <v xml:space="preserve">      Total</v>
      </c>
      <c r="H77" s="43">
        <f>SUM(H75:H76)</f>
        <v>0</v>
      </c>
      <c r="I77" s="55" t="str">
        <f>"      "&amp;Labels!C80</f>
        <v xml:space="preserve">      Total</v>
      </c>
      <c r="J77" s="83">
        <f>IF(SUM('GM Allocation'!B18:E18,'GM Allocation'!G18:J18)=0,0,H77*AVERAGE('(Other Computations)'!B124:E124,'(Other Computations)'!G124:J124)/SUM('GM Allocation'!B18:E18,'GM Allocation'!G18:J18))</f>
        <v>0</v>
      </c>
      <c r="K77" s="55" t="str">
        <f>"      "&amp;Labels!C80</f>
        <v xml:space="preserve">      Total</v>
      </c>
      <c r="L77" s="83" t="e">
        <f>H77/(H14+H19)</f>
        <v>#DIV/0!</v>
      </c>
    </row>
    <row r="78" spans="1:12" ht="12.75" hidden="1" customHeight="1" outlineLevel="1">
      <c r="A78" s="63" t="str">
        <f>"   "&amp;Labels!C94</f>
        <v xml:space="preserve">   Total</v>
      </c>
      <c r="B78" s="43">
        <f>B14</f>
        <v>0</v>
      </c>
      <c r="C78" s="63" t="str">
        <f>"   "&amp;Labels!C94</f>
        <v xml:space="preserve">   Total</v>
      </c>
      <c r="D78" s="83" t="e">
        <f>D14</f>
        <v>#DIV/0!</v>
      </c>
      <c r="E78" s="63" t="str">
        <f>"   "&amp;Labels!C94</f>
        <v xml:space="preserve">   Total</v>
      </c>
      <c r="F78" s="43">
        <f>'Mtg Pgms'!L10</f>
        <v>0</v>
      </c>
      <c r="G78" s="63" t="str">
        <f>"   "&amp;Labels!C94</f>
        <v xml:space="preserve">   Total</v>
      </c>
      <c r="H78" s="43">
        <f>H14</f>
        <v>0</v>
      </c>
      <c r="I78" s="63" t="str">
        <f>"   "&amp;Labels!C94</f>
        <v xml:space="preserve">   Total</v>
      </c>
      <c r="J78" s="83">
        <f>J14</f>
        <v>0</v>
      </c>
      <c r="K78" s="63" t="str">
        <f>"   "&amp;Labels!C94</f>
        <v xml:space="preserve">   Total</v>
      </c>
      <c r="L78" s="83" t="e">
        <f>L14</f>
        <v>#DIV/0!</v>
      </c>
    </row>
    <row r="79" spans="1:12" ht="12.75" hidden="1" customHeight="1" outlineLevel="1">
      <c r="A79" s="61" t="str">
        <f>"      "&amp;Labels!B81</f>
        <v xml:space="preserve">      Website</v>
      </c>
      <c r="B79" s="43">
        <f>B12</f>
        <v>0</v>
      </c>
      <c r="C79" s="61" t="str">
        <f>"      "&amp;Labels!B81</f>
        <v xml:space="preserve">      Website</v>
      </c>
      <c r="D79" s="83" t="e">
        <f>D12</f>
        <v>#DIV/0!</v>
      </c>
      <c r="E79" s="61" t="str">
        <f>"      "&amp;Labels!B81</f>
        <v xml:space="preserve">      Website</v>
      </c>
      <c r="F79" s="43">
        <f>'Mtg Pgms'!L8</f>
        <v>0</v>
      </c>
      <c r="G79" s="61" t="str">
        <f>"      "&amp;Labels!B81</f>
        <v xml:space="preserve">      Website</v>
      </c>
      <c r="H79" s="43">
        <f>H12</f>
        <v>0</v>
      </c>
      <c r="I79" s="61" t="str">
        <f>"      "&amp;Labels!B81</f>
        <v xml:space="preserve">      Website</v>
      </c>
      <c r="J79" s="83">
        <f>J12</f>
        <v>0</v>
      </c>
      <c r="K79" s="61" t="str">
        <f>"      "&amp;Labels!B81</f>
        <v xml:space="preserve">      Website</v>
      </c>
      <c r="L79" s="83" t="e">
        <f>L12</f>
        <v>#DIV/0!</v>
      </c>
    </row>
    <row r="80" spans="1:12" ht="12.75" hidden="1" customHeight="1" outlineLevel="1">
      <c r="A80" s="61" t="str">
        <f>"      "&amp;Labels!B82</f>
        <v xml:space="preserve">      Direct email</v>
      </c>
      <c r="B80" s="43">
        <f>B13</f>
        <v>0</v>
      </c>
      <c r="C80" s="61" t="str">
        <f>"      "&amp;Labels!B82</f>
        <v xml:space="preserve">      Direct email</v>
      </c>
      <c r="D80" s="83" t="e">
        <f>D13</f>
        <v>#DIV/0!</v>
      </c>
      <c r="E80" s="61" t="str">
        <f>"      "&amp;Labels!B82</f>
        <v xml:space="preserve">      Direct email</v>
      </c>
      <c r="F80" s="43">
        <f>'Mtg Pgms'!L9</f>
        <v>0</v>
      </c>
      <c r="G80" s="61" t="str">
        <f>"      "&amp;Labels!B82</f>
        <v xml:space="preserve">      Direct email</v>
      </c>
      <c r="H80" s="43">
        <f>H13</f>
        <v>0</v>
      </c>
      <c r="I80" s="61" t="str">
        <f>"      "&amp;Labels!B82</f>
        <v xml:space="preserve">      Direct email</v>
      </c>
      <c r="J80" s="83">
        <f>J13</f>
        <v>0</v>
      </c>
      <c r="K80" s="61" t="str">
        <f>"      "&amp;Labels!B82</f>
        <v xml:space="preserve">      Direct email</v>
      </c>
      <c r="L80" s="83" t="e">
        <f>L13</f>
        <v>#DIV/0!</v>
      </c>
    </row>
    <row r="81" spans="1:12" ht="12.75" hidden="1" customHeight="1" outlineLevel="1">
      <c r="A81" s="65" t="str">
        <f>"      "&amp;Labels!C80</f>
        <v xml:space="preserve">      Total</v>
      </c>
      <c r="B81" s="45">
        <f>B14</f>
        <v>0</v>
      </c>
      <c r="C81" s="65" t="str">
        <f>"      "&amp;Labels!C80</f>
        <v xml:space="preserve">      Total</v>
      </c>
      <c r="D81" s="82" t="e">
        <f>D14</f>
        <v>#DIV/0!</v>
      </c>
      <c r="E81" s="65" t="str">
        <f>"      "&amp;Labels!C80</f>
        <v xml:space="preserve">      Total</v>
      </c>
      <c r="F81" s="45">
        <f>'Mtg Pgms'!L10</f>
        <v>0</v>
      </c>
      <c r="G81" s="65" t="str">
        <f>"      "&amp;Labels!C80</f>
        <v xml:space="preserve">      Total</v>
      </c>
      <c r="H81" s="45">
        <f>H14</f>
        <v>0</v>
      </c>
      <c r="I81" s="65" t="str">
        <f>"      "&amp;Labels!C80</f>
        <v xml:space="preserve">      Total</v>
      </c>
      <c r="J81" s="82">
        <f>J14</f>
        <v>0</v>
      </c>
      <c r="K81" s="65" t="str">
        <f>"      "&amp;Labels!C80</f>
        <v xml:space="preserve">      Total</v>
      </c>
      <c r="L81" s="82" t="e">
        <f>L14</f>
        <v>#DIV/0!</v>
      </c>
    </row>
    <row r="82" spans="1:12" ht="12.75" hidden="1" customHeight="1" outlineLevel="1"/>
    <row r="83" spans="1:12" ht="12.75" hidden="1" customHeight="1" outlineLevel="1">
      <c r="A83" s="52" t="str">
        <f>Labels!B55</f>
        <v>Sales Gross Margin Alloc</v>
      </c>
      <c r="B83" s="41"/>
      <c r="C83" s="52" t="str">
        <f>Labels!B46</f>
        <v>Sales CM Alloc %</v>
      </c>
      <c r="D83" s="79"/>
      <c r="E83" s="52" t="str">
        <f>Labels!B59</f>
        <v>Pgm Expense Accrual</v>
      </c>
      <c r="F83" s="41"/>
      <c r="G83" s="52" t="str">
        <f>Labels!B51</f>
        <v>Sales Contrib Margin</v>
      </c>
      <c r="H83" s="41"/>
      <c r="I83" s="52" t="str">
        <f>Labels!B48</f>
        <v>Sales CM %</v>
      </c>
      <c r="J83" s="79"/>
      <c r="K83" s="52" t="str">
        <f>Labels!B46</f>
        <v>Sales CM Alloc %</v>
      </c>
      <c r="L83" s="79"/>
    </row>
    <row r="84" spans="1:12" ht="12.75" hidden="1" customHeight="1" outlineLevel="1">
      <c r="A84" s="55" t="str">
        <f>"   "&amp;Labels!B95</f>
        <v xml:space="preserve">   Product 1</v>
      </c>
      <c r="B84" s="43"/>
      <c r="C84" s="55" t="str">
        <f>"   "&amp;Labels!B95</f>
        <v xml:space="preserve">   Product 1</v>
      </c>
      <c r="D84" s="83"/>
      <c r="E84" s="55" t="str">
        <f>"   "&amp;Labels!B95</f>
        <v xml:space="preserve">   Product 1</v>
      </c>
      <c r="F84" s="43"/>
      <c r="G84" s="55" t="str">
        <f>"   "&amp;Labels!B95</f>
        <v xml:space="preserve">   Product 1</v>
      </c>
      <c r="H84" s="43"/>
      <c r="I84" s="55" t="str">
        <f>"   "&amp;Labels!B95</f>
        <v xml:space="preserve">   Product 1</v>
      </c>
      <c r="J84" s="83"/>
      <c r="K84" s="55" t="str">
        <f>"   "&amp;Labels!B95</f>
        <v xml:space="preserve">   Product 1</v>
      </c>
      <c r="L84" s="83"/>
    </row>
    <row r="85" spans="1:12" ht="12.75" hidden="1" customHeight="1" outlineLevel="1">
      <c r="A85" s="61" t="str">
        <f>"      "&amp;Labels!B107</f>
        <v xml:space="preserve">      Seminars</v>
      </c>
      <c r="B85" s="43">
        <f>SUM('(Other Computations)'!B298:I298)</f>
        <v>0</v>
      </c>
      <c r="C85" s="61" t="str">
        <f>"      "&amp;Labels!B107</f>
        <v xml:space="preserve">      Seminars</v>
      </c>
      <c r="D85" s="83" t="e">
        <f>H85/(H14+H19)</f>
        <v>#DIV/0!</v>
      </c>
      <c r="E85" s="61" t="str">
        <f>"      "&amp;Labels!B107</f>
        <v xml:space="preserve">      Seminars</v>
      </c>
      <c r="F85" s="43">
        <f>'Sls Pgms'!J22</f>
        <v>0</v>
      </c>
      <c r="G85" s="61" t="str">
        <f>"      "&amp;Labels!B107</f>
        <v xml:space="preserve">      Seminars</v>
      </c>
      <c r="H85" s="43">
        <f>SUM('GM Allocation'!B106:E106,'GM Allocation'!G106:J106)-'Sls Pgms'!J22</f>
        <v>0</v>
      </c>
      <c r="I85" s="61" t="str">
        <f>"      "&amp;Labels!B107</f>
        <v xml:space="preserve">      Seminars</v>
      </c>
      <c r="J85" s="83">
        <f>IF(SUM('GM Allocation'!B106:E106,'GM Allocation'!G106:J106)=0,0,H85*AVERAGE('(Other Computations)'!B16:E16,'(Other Computations)'!G16:J16)/SUM('GM Allocation'!B106:E106,'GM Allocation'!G106:J106))</f>
        <v>0</v>
      </c>
      <c r="K85" s="61" t="str">
        <f>"      "&amp;Labels!B107</f>
        <v xml:space="preserve">      Seminars</v>
      </c>
      <c r="L85" s="83" t="e">
        <f>D85</f>
        <v>#DIV/0!</v>
      </c>
    </row>
    <row r="86" spans="1:12" ht="12.75" hidden="1" customHeight="1" outlineLevel="1">
      <c r="A86" s="61" t="str">
        <f>"      "&amp;Labels!B108</f>
        <v xml:space="preserve">      Sales visits</v>
      </c>
      <c r="B86" s="43">
        <f>SUM('(Other Computations)'!B299:I299)</f>
        <v>0</v>
      </c>
      <c r="C86" s="61" t="str">
        <f>"      "&amp;Labels!B108</f>
        <v xml:space="preserve">      Sales visits</v>
      </c>
      <c r="D86" s="83" t="e">
        <f>H86/(H14+H19)</f>
        <v>#DIV/0!</v>
      </c>
      <c r="E86" s="61" t="str">
        <f>"      "&amp;Labels!B108</f>
        <v xml:space="preserve">      Sales visits</v>
      </c>
      <c r="F86" s="43">
        <f>'Sls Pgms'!J23</f>
        <v>0</v>
      </c>
      <c r="G86" s="61" t="str">
        <f>"      "&amp;Labels!B108</f>
        <v xml:space="preserve">      Sales visits</v>
      </c>
      <c r="H86" s="43">
        <f>SUM('GM Allocation'!B118:E118,'GM Allocation'!G118:J118)-'Sls Pgms'!J23</f>
        <v>0</v>
      </c>
      <c r="I86" s="61" t="str">
        <f>"      "&amp;Labels!B108</f>
        <v xml:space="preserve">      Sales visits</v>
      </c>
      <c r="J86" s="83">
        <f>IF(SUM('GM Allocation'!B118:E118,'GM Allocation'!G118:J118)=0,0,H86*AVERAGE('(Other Computations)'!B16:E16,'(Other Computations)'!G16:J16)/SUM('GM Allocation'!B118:E118,'GM Allocation'!G118:J118))</f>
        <v>0</v>
      </c>
      <c r="K86" s="61" t="str">
        <f>"      "&amp;Labels!B108</f>
        <v xml:space="preserve">      Sales visits</v>
      </c>
      <c r="L86" s="83" t="e">
        <f>D86</f>
        <v>#DIV/0!</v>
      </c>
    </row>
    <row r="87" spans="1:12" ht="12.75" hidden="1" customHeight="1" outlineLevel="1">
      <c r="A87" s="55" t="str">
        <f>"      "&amp;Labels!C106</f>
        <v xml:space="preserve">      Total</v>
      </c>
      <c r="B87" s="43">
        <f>SUM(B85:B86)</f>
        <v>0</v>
      </c>
      <c r="C87" s="55" t="str">
        <f>"      "&amp;Labels!C106</f>
        <v xml:space="preserve">      Total</v>
      </c>
      <c r="D87" s="83" t="e">
        <f>H87/(H14+H19)</f>
        <v>#DIV/0!</v>
      </c>
      <c r="E87" s="55" t="str">
        <f>"      "&amp;Labels!C106</f>
        <v xml:space="preserve">      Total</v>
      </c>
      <c r="F87" s="43">
        <f>'Sls Pgms'!J24</f>
        <v>0</v>
      </c>
      <c r="G87" s="55" t="str">
        <f>"      "&amp;Labels!C106</f>
        <v xml:space="preserve">      Total</v>
      </c>
      <c r="H87" s="43">
        <f>SUM(H85:H86)</f>
        <v>0</v>
      </c>
      <c r="I87" s="55" t="str">
        <f>"      "&amp;Labels!C106</f>
        <v xml:space="preserve">      Total</v>
      </c>
      <c r="J87" s="83">
        <f>IF(SUM('GM Allocation'!B21:E21,'GM Allocation'!G21:J21)=0,0,H87*AVERAGE('(Other Computations)'!B16:E16,'(Other Computations)'!G16:J16)/SUM('GM Allocation'!B21:E21,'GM Allocation'!G21:J21))</f>
        <v>0</v>
      </c>
      <c r="K87" s="55" t="str">
        <f>"      "&amp;Labels!C106</f>
        <v xml:space="preserve">      Total</v>
      </c>
      <c r="L87" s="83" t="e">
        <f>D87</f>
        <v>#DIV/0!</v>
      </c>
    </row>
    <row r="88" spans="1:12" ht="12.75" hidden="1" customHeight="1" outlineLevel="1">
      <c r="A88" s="55" t="str">
        <f>"   "&amp;Labels!B96</f>
        <v xml:space="preserve">   Product 2</v>
      </c>
      <c r="B88" s="43"/>
      <c r="C88" s="55" t="str">
        <f>"   "&amp;Labels!B96</f>
        <v xml:space="preserve">   Product 2</v>
      </c>
      <c r="D88" s="83"/>
      <c r="E88" s="55" t="str">
        <f>"   "&amp;Labels!B96</f>
        <v xml:space="preserve">   Product 2</v>
      </c>
      <c r="F88" s="43"/>
      <c r="G88" s="55" t="str">
        <f>"   "&amp;Labels!B96</f>
        <v xml:space="preserve">   Product 2</v>
      </c>
      <c r="H88" s="43"/>
      <c r="I88" s="55" t="str">
        <f>"   "&amp;Labels!B96</f>
        <v xml:space="preserve">   Product 2</v>
      </c>
      <c r="J88" s="83"/>
      <c r="K88" s="55" t="str">
        <f>"   "&amp;Labels!B96</f>
        <v xml:space="preserve">   Product 2</v>
      </c>
      <c r="L88" s="83"/>
    </row>
    <row r="89" spans="1:12" ht="12.75" hidden="1" customHeight="1" outlineLevel="1">
      <c r="A89" s="61" t="str">
        <f>"      "&amp;Labels!B107</f>
        <v xml:space="preserve">      Seminars</v>
      </c>
      <c r="B89" s="43">
        <f>SUM('(Other Computations)'!B302:I302)</f>
        <v>0</v>
      </c>
      <c r="C89" s="61" t="str">
        <f>"      "&amp;Labels!B107</f>
        <v xml:space="preserve">      Seminars</v>
      </c>
      <c r="D89" s="83" t="e">
        <f>H89/(H14+H19)</f>
        <v>#DIV/0!</v>
      </c>
      <c r="E89" s="61" t="str">
        <f>"      "&amp;Labels!B107</f>
        <v xml:space="preserve">      Seminars</v>
      </c>
      <c r="F89" s="43">
        <f>'Sls Pgms'!J26</f>
        <v>0</v>
      </c>
      <c r="G89" s="61" t="str">
        <f>"      "&amp;Labels!B107</f>
        <v xml:space="preserve">      Seminars</v>
      </c>
      <c r="H89" s="43">
        <f>SUM('GM Allocation'!B107:E107,'GM Allocation'!G107:J107)-'Sls Pgms'!J26</f>
        <v>0</v>
      </c>
      <c r="I89" s="61" t="str">
        <f>"      "&amp;Labels!B107</f>
        <v xml:space="preserve">      Seminars</v>
      </c>
      <c r="J89" s="83">
        <f>IF(SUM('GM Allocation'!B107:E107,'GM Allocation'!G107:J107)=0,0,H89*AVERAGE('(Other Computations)'!B28:E28,'(Other Computations)'!G28:J28)/SUM('GM Allocation'!B107:E107,'GM Allocation'!G107:J107))</f>
        <v>0</v>
      </c>
      <c r="K89" s="61" t="str">
        <f>"      "&amp;Labels!B107</f>
        <v xml:space="preserve">      Seminars</v>
      </c>
      <c r="L89" s="83" t="e">
        <f>D89</f>
        <v>#DIV/0!</v>
      </c>
    </row>
    <row r="90" spans="1:12" ht="12.75" hidden="1" customHeight="1" outlineLevel="1">
      <c r="A90" s="61" t="str">
        <f>"      "&amp;Labels!B108</f>
        <v xml:space="preserve">      Sales visits</v>
      </c>
      <c r="B90" s="43">
        <f>SUM('(Other Computations)'!B303:I303)</f>
        <v>0</v>
      </c>
      <c r="C90" s="61" t="str">
        <f>"      "&amp;Labels!B108</f>
        <v xml:space="preserve">      Sales visits</v>
      </c>
      <c r="D90" s="83" t="e">
        <f>H90/(H14+H19)</f>
        <v>#DIV/0!</v>
      </c>
      <c r="E90" s="61" t="str">
        <f>"      "&amp;Labels!B108</f>
        <v xml:space="preserve">      Sales visits</v>
      </c>
      <c r="F90" s="43">
        <f>'Sls Pgms'!J27</f>
        <v>0</v>
      </c>
      <c r="G90" s="61" t="str">
        <f>"      "&amp;Labels!B108</f>
        <v xml:space="preserve">      Sales visits</v>
      </c>
      <c r="H90" s="43">
        <f>SUM('GM Allocation'!B119:E119,'GM Allocation'!G119:J119)-'Sls Pgms'!J27</f>
        <v>0</v>
      </c>
      <c r="I90" s="61" t="str">
        <f>"      "&amp;Labels!B108</f>
        <v xml:space="preserve">      Sales visits</v>
      </c>
      <c r="J90" s="83">
        <f>IF(SUM('GM Allocation'!B119:E119,'GM Allocation'!G119:J119)=0,0,H90*AVERAGE('(Other Computations)'!B28:E28,'(Other Computations)'!G28:J28)/SUM('GM Allocation'!B119:E119,'GM Allocation'!G119:J119))</f>
        <v>0</v>
      </c>
      <c r="K90" s="61" t="str">
        <f>"      "&amp;Labels!B108</f>
        <v xml:space="preserve">      Sales visits</v>
      </c>
      <c r="L90" s="83" t="e">
        <f>D90</f>
        <v>#DIV/0!</v>
      </c>
    </row>
    <row r="91" spans="1:12" ht="12.75" hidden="1" customHeight="1" outlineLevel="1">
      <c r="A91" s="55" t="str">
        <f>"      "&amp;Labels!C106</f>
        <v xml:space="preserve">      Total</v>
      </c>
      <c r="B91" s="43">
        <f>SUM(B89:B90)</f>
        <v>0</v>
      </c>
      <c r="C91" s="55" t="str">
        <f>"      "&amp;Labels!C106</f>
        <v xml:space="preserve">      Total</v>
      </c>
      <c r="D91" s="83" t="e">
        <f>H91/(H14+H19)</f>
        <v>#DIV/0!</v>
      </c>
      <c r="E91" s="55" t="str">
        <f>"      "&amp;Labels!C106</f>
        <v xml:space="preserve">      Total</v>
      </c>
      <c r="F91" s="43">
        <f>'Sls Pgms'!J28</f>
        <v>0</v>
      </c>
      <c r="G91" s="55" t="str">
        <f>"      "&amp;Labels!C106</f>
        <v xml:space="preserve">      Total</v>
      </c>
      <c r="H91" s="43">
        <f>SUM(H89:H90)</f>
        <v>0</v>
      </c>
      <c r="I91" s="55" t="str">
        <f>"      "&amp;Labels!C106</f>
        <v xml:space="preserve">      Total</v>
      </c>
      <c r="J91" s="83">
        <f>IF(SUM('GM Allocation'!B22:E22,'GM Allocation'!G22:J22)=0,0,H91*AVERAGE('(Other Computations)'!B28:E28,'(Other Computations)'!G28:J28)/SUM('GM Allocation'!B22:E22,'GM Allocation'!G22:J22))</f>
        <v>0</v>
      </c>
      <c r="K91" s="55" t="str">
        <f>"      "&amp;Labels!C106</f>
        <v xml:space="preserve">      Total</v>
      </c>
      <c r="L91" s="83" t="e">
        <f>D91</f>
        <v>#DIV/0!</v>
      </c>
    </row>
    <row r="92" spans="1:12" ht="12.75" hidden="1" customHeight="1" outlineLevel="1">
      <c r="A92" s="55" t="str">
        <f>"   "&amp;Labels!B97</f>
        <v xml:space="preserve">   Product 3</v>
      </c>
      <c r="B92" s="43"/>
      <c r="C92" s="55" t="str">
        <f>"   "&amp;Labels!B97</f>
        <v xml:space="preserve">   Product 3</v>
      </c>
      <c r="D92" s="83"/>
      <c r="E92" s="55" t="str">
        <f>"   "&amp;Labels!B97</f>
        <v xml:space="preserve">   Product 3</v>
      </c>
      <c r="F92" s="43"/>
      <c r="G92" s="55" t="str">
        <f>"   "&amp;Labels!B97</f>
        <v xml:space="preserve">   Product 3</v>
      </c>
      <c r="H92" s="43"/>
      <c r="I92" s="55" t="str">
        <f>"   "&amp;Labels!B97</f>
        <v xml:space="preserve">   Product 3</v>
      </c>
      <c r="J92" s="83"/>
      <c r="K92" s="55" t="str">
        <f>"   "&amp;Labels!B97</f>
        <v xml:space="preserve">   Product 3</v>
      </c>
      <c r="L92" s="83"/>
    </row>
    <row r="93" spans="1:12" ht="12.75" hidden="1" customHeight="1" outlineLevel="1">
      <c r="A93" s="61" t="str">
        <f>"      "&amp;Labels!B107</f>
        <v xml:space="preserve">      Seminars</v>
      </c>
      <c r="B93" s="43">
        <f>SUM('(Other Computations)'!B306:I306)</f>
        <v>0</v>
      </c>
      <c r="C93" s="61" t="str">
        <f>"      "&amp;Labels!B107</f>
        <v xml:space="preserve">      Seminars</v>
      </c>
      <c r="D93" s="83" t="e">
        <f>H93/(H14+H19)</f>
        <v>#DIV/0!</v>
      </c>
      <c r="E93" s="61" t="str">
        <f>"      "&amp;Labels!B107</f>
        <v xml:space="preserve">      Seminars</v>
      </c>
      <c r="F93" s="43">
        <f>'Sls Pgms'!J30</f>
        <v>0</v>
      </c>
      <c r="G93" s="61" t="str">
        <f>"      "&amp;Labels!B107</f>
        <v xml:space="preserve">      Seminars</v>
      </c>
      <c r="H93" s="43">
        <f>SUM('GM Allocation'!B108:E108,'GM Allocation'!G108:J108)-'Sls Pgms'!J30</f>
        <v>0</v>
      </c>
      <c r="I93" s="61" t="str">
        <f>"      "&amp;Labels!B107</f>
        <v xml:space="preserve">      Seminars</v>
      </c>
      <c r="J93" s="83">
        <f>IF(SUM('GM Allocation'!B108:E108,'GM Allocation'!G108:J108)=0,0,H93*AVERAGE('(Other Computations)'!B40:E40,'(Other Computations)'!G40:J40)/SUM('GM Allocation'!B108:E108,'GM Allocation'!G108:J108))</f>
        <v>0</v>
      </c>
      <c r="K93" s="61" t="str">
        <f>"      "&amp;Labels!B107</f>
        <v xml:space="preserve">      Seminars</v>
      </c>
      <c r="L93" s="83" t="e">
        <f>D93</f>
        <v>#DIV/0!</v>
      </c>
    </row>
    <row r="94" spans="1:12" ht="12.75" hidden="1" customHeight="1" outlineLevel="1">
      <c r="A94" s="61" t="str">
        <f>"      "&amp;Labels!B108</f>
        <v xml:space="preserve">      Sales visits</v>
      </c>
      <c r="B94" s="43">
        <f>SUM('(Other Computations)'!B307:I307)</f>
        <v>0</v>
      </c>
      <c r="C94" s="61" t="str">
        <f>"      "&amp;Labels!B108</f>
        <v xml:space="preserve">      Sales visits</v>
      </c>
      <c r="D94" s="83" t="e">
        <f>H94/(H14+H19)</f>
        <v>#DIV/0!</v>
      </c>
      <c r="E94" s="61" t="str">
        <f>"      "&amp;Labels!B108</f>
        <v xml:space="preserve">      Sales visits</v>
      </c>
      <c r="F94" s="43">
        <f>'Sls Pgms'!J31</f>
        <v>0</v>
      </c>
      <c r="G94" s="61" t="str">
        <f>"      "&amp;Labels!B108</f>
        <v xml:space="preserve">      Sales visits</v>
      </c>
      <c r="H94" s="43">
        <f>SUM('GM Allocation'!B120:E120,'GM Allocation'!G120:J120)-'Sls Pgms'!J31</f>
        <v>0</v>
      </c>
      <c r="I94" s="61" t="str">
        <f>"      "&amp;Labels!B108</f>
        <v xml:space="preserve">      Sales visits</v>
      </c>
      <c r="J94" s="83">
        <f>IF(SUM('GM Allocation'!B120:E120,'GM Allocation'!G120:J120)=0,0,H94*AVERAGE('(Other Computations)'!B40:E40,'(Other Computations)'!G40:J40)/SUM('GM Allocation'!B120:E120,'GM Allocation'!G120:J120))</f>
        <v>0</v>
      </c>
      <c r="K94" s="61" t="str">
        <f>"      "&amp;Labels!B108</f>
        <v xml:space="preserve">      Sales visits</v>
      </c>
      <c r="L94" s="83" t="e">
        <f>D94</f>
        <v>#DIV/0!</v>
      </c>
    </row>
    <row r="95" spans="1:12" ht="12.75" hidden="1" customHeight="1" outlineLevel="1">
      <c r="A95" s="55" t="str">
        <f>"      "&amp;Labels!C106</f>
        <v xml:space="preserve">      Total</v>
      </c>
      <c r="B95" s="43">
        <f>SUM(B93:B94)</f>
        <v>0</v>
      </c>
      <c r="C95" s="55" t="str">
        <f>"      "&amp;Labels!C106</f>
        <v xml:space="preserve">      Total</v>
      </c>
      <c r="D95" s="83" t="e">
        <f>H95/(H14+H19)</f>
        <v>#DIV/0!</v>
      </c>
      <c r="E95" s="55" t="str">
        <f>"      "&amp;Labels!C106</f>
        <v xml:space="preserve">      Total</v>
      </c>
      <c r="F95" s="43">
        <f>'Sls Pgms'!J32</f>
        <v>0</v>
      </c>
      <c r="G95" s="55" t="str">
        <f>"      "&amp;Labels!C106</f>
        <v xml:space="preserve">      Total</v>
      </c>
      <c r="H95" s="43">
        <f>SUM(H93:H94)</f>
        <v>0</v>
      </c>
      <c r="I95" s="55" t="str">
        <f>"      "&amp;Labels!C106</f>
        <v xml:space="preserve">      Total</v>
      </c>
      <c r="J95" s="83">
        <f>IF(SUM('GM Allocation'!B23:E23,'GM Allocation'!G23:J23)=0,0,H95*AVERAGE('(Other Computations)'!B40:E40,'(Other Computations)'!G40:J40)/SUM('GM Allocation'!B23:E23,'GM Allocation'!G23:J23))</f>
        <v>0</v>
      </c>
      <c r="K95" s="55" t="str">
        <f>"      "&amp;Labels!C106</f>
        <v xml:space="preserve">      Total</v>
      </c>
      <c r="L95" s="83" t="e">
        <f>D95</f>
        <v>#DIV/0!</v>
      </c>
    </row>
    <row r="96" spans="1:12" ht="12.75" hidden="1" customHeight="1" outlineLevel="1">
      <c r="A96" s="55" t="str">
        <f>"   "&amp;Labels!B98</f>
        <v xml:space="preserve">   Product 4</v>
      </c>
      <c r="B96" s="43"/>
      <c r="C96" s="55" t="str">
        <f>"   "&amp;Labels!B98</f>
        <v xml:space="preserve">   Product 4</v>
      </c>
      <c r="D96" s="83"/>
      <c r="E96" s="55" t="str">
        <f>"   "&amp;Labels!B98</f>
        <v xml:space="preserve">   Product 4</v>
      </c>
      <c r="F96" s="43"/>
      <c r="G96" s="55" t="str">
        <f>"   "&amp;Labels!B98</f>
        <v xml:space="preserve">   Product 4</v>
      </c>
      <c r="H96" s="43"/>
      <c r="I96" s="55" t="str">
        <f>"   "&amp;Labels!B98</f>
        <v xml:space="preserve">   Product 4</v>
      </c>
      <c r="J96" s="83"/>
      <c r="K96" s="55" t="str">
        <f>"   "&amp;Labels!B98</f>
        <v xml:space="preserve">   Product 4</v>
      </c>
      <c r="L96" s="83"/>
    </row>
    <row r="97" spans="1:12" ht="12.75" hidden="1" customHeight="1" outlineLevel="1">
      <c r="A97" s="61" t="str">
        <f>"      "&amp;Labels!B107</f>
        <v xml:space="preserve">      Seminars</v>
      </c>
      <c r="B97" s="43">
        <f>SUM('(Other Computations)'!B310:I310)</f>
        <v>0</v>
      </c>
      <c r="C97" s="61" t="str">
        <f>"      "&amp;Labels!B107</f>
        <v xml:space="preserve">      Seminars</v>
      </c>
      <c r="D97" s="83" t="e">
        <f>H97/(H14+H19)</f>
        <v>#DIV/0!</v>
      </c>
      <c r="E97" s="61" t="str">
        <f>"      "&amp;Labels!B107</f>
        <v xml:space="preserve">      Seminars</v>
      </c>
      <c r="F97" s="43">
        <f>'Sls Pgms'!J34</f>
        <v>0</v>
      </c>
      <c r="G97" s="61" t="str">
        <f>"      "&amp;Labels!B107</f>
        <v xml:space="preserve">      Seminars</v>
      </c>
      <c r="H97" s="43">
        <f>SUM('GM Allocation'!B109:E109,'GM Allocation'!G109:J109)-'Sls Pgms'!J34</f>
        <v>0</v>
      </c>
      <c r="I97" s="61" t="str">
        <f>"      "&amp;Labels!B107</f>
        <v xml:space="preserve">      Seminars</v>
      </c>
      <c r="J97" s="83">
        <f>IF(SUM('GM Allocation'!B109:E109,'GM Allocation'!G109:J109)=0,0,H97*AVERAGE('(Other Computations)'!B52:E52,'(Other Computations)'!G52:J52)/SUM('GM Allocation'!B109:E109,'GM Allocation'!G109:J109))</f>
        <v>0</v>
      </c>
      <c r="K97" s="61" t="str">
        <f>"      "&amp;Labels!B107</f>
        <v xml:space="preserve">      Seminars</v>
      </c>
      <c r="L97" s="83" t="e">
        <f>D97</f>
        <v>#DIV/0!</v>
      </c>
    </row>
    <row r="98" spans="1:12" ht="12.75" hidden="1" customHeight="1" outlineLevel="1">
      <c r="A98" s="61" t="str">
        <f>"      "&amp;Labels!B108</f>
        <v xml:space="preserve">      Sales visits</v>
      </c>
      <c r="B98" s="43">
        <f>SUM('(Other Computations)'!B311:I311)</f>
        <v>0</v>
      </c>
      <c r="C98" s="61" t="str">
        <f>"      "&amp;Labels!B108</f>
        <v xml:space="preserve">      Sales visits</v>
      </c>
      <c r="D98" s="83" t="e">
        <f>H98/(H14+H19)</f>
        <v>#DIV/0!</v>
      </c>
      <c r="E98" s="61" t="str">
        <f>"      "&amp;Labels!B108</f>
        <v xml:space="preserve">      Sales visits</v>
      </c>
      <c r="F98" s="43">
        <f>'Sls Pgms'!J35</f>
        <v>0</v>
      </c>
      <c r="G98" s="61" t="str">
        <f>"      "&amp;Labels!B108</f>
        <v xml:space="preserve">      Sales visits</v>
      </c>
      <c r="H98" s="43">
        <f>SUM('GM Allocation'!B121:E121,'GM Allocation'!G121:J121)-'Sls Pgms'!J35</f>
        <v>0</v>
      </c>
      <c r="I98" s="61" t="str">
        <f>"      "&amp;Labels!B108</f>
        <v xml:space="preserve">      Sales visits</v>
      </c>
      <c r="J98" s="83">
        <f>IF(SUM('GM Allocation'!B121:E121,'GM Allocation'!G121:J121)=0,0,H98*AVERAGE('(Other Computations)'!B52:E52,'(Other Computations)'!G52:J52)/SUM('GM Allocation'!B121:E121,'GM Allocation'!G121:J121))</f>
        <v>0</v>
      </c>
      <c r="K98" s="61" t="str">
        <f>"      "&amp;Labels!B108</f>
        <v xml:space="preserve">      Sales visits</v>
      </c>
      <c r="L98" s="83" t="e">
        <f>D98</f>
        <v>#DIV/0!</v>
      </c>
    </row>
    <row r="99" spans="1:12" ht="12.75" hidden="1" customHeight="1" outlineLevel="1">
      <c r="A99" s="55" t="str">
        <f>"      "&amp;Labels!C106</f>
        <v xml:space="preserve">      Total</v>
      </c>
      <c r="B99" s="43">
        <f>SUM(B97:B98)</f>
        <v>0</v>
      </c>
      <c r="C99" s="55" t="str">
        <f>"      "&amp;Labels!C106</f>
        <v xml:space="preserve">      Total</v>
      </c>
      <c r="D99" s="83" t="e">
        <f>H99/(H14+H19)</f>
        <v>#DIV/0!</v>
      </c>
      <c r="E99" s="55" t="str">
        <f>"      "&amp;Labels!C106</f>
        <v xml:space="preserve">      Total</v>
      </c>
      <c r="F99" s="43">
        <f>'Sls Pgms'!J36</f>
        <v>0</v>
      </c>
      <c r="G99" s="55" t="str">
        <f>"      "&amp;Labels!C106</f>
        <v xml:space="preserve">      Total</v>
      </c>
      <c r="H99" s="43">
        <f>SUM(H97:H98)</f>
        <v>0</v>
      </c>
      <c r="I99" s="55" t="str">
        <f>"      "&amp;Labels!C106</f>
        <v xml:space="preserve">      Total</v>
      </c>
      <c r="J99" s="83">
        <f>IF(SUM('GM Allocation'!B24:E24,'GM Allocation'!G24:J24)=0,0,H99*AVERAGE('(Other Computations)'!B52:E52,'(Other Computations)'!G52:J52)/SUM('GM Allocation'!B24:E24,'GM Allocation'!G24:J24))</f>
        <v>0</v>
      </c>
      <c r="K99" s="55" t="str">
        <f>"      "&amp;Labels!C106</f>
        <v xml:space="preserve">      Total</v>
      </c>
      <c r="L99" s="83" t="e">
        <f>D99</f>
        <v>#DIV/0!</v>
      </c>
    </row>
    <row r="100" spans="1:12" ht="12.75" hidden="1" customHeight="1" outlineLevel="1">
      <c r="A100" s="55" t="str">
        <f>"   "&amp;Labels!B99</f>
        <v xml:space="preserve">   Product 5</v>
      </c>
      <c r="B100" s="43"/>
      <c r="C100" s="55" t="str">
        <f>"   "&amp;Labels!B99</f>
        <v xml:space="preserve">   Product 5</v>
      </c>
      <c r="D100" s="83"/>
      <c r="E100" s="55" t="str">
        <f>"   "&amp;Labels!B99</f>
        <v xml:space="preserve">   Product 5</v>
      </c>
      <c r="F100" s="43"/>
      <c r="G100" s="55" t="str">
        <f>"   "&amp;Labels!B99</f>
        <v xml:space="preserve">   Product 5</v>
      </c>
      <c r="H100" s="43"/>
      <c r="I100" s="55" t="str">
        <f>"   "&amp;Labels!B99</f>
        <v xml:space="preserve">   Product 5</v>
      </c>
      <c r="J100" s="83"/>
      <c r="K100" s="55" t="str">
        <f>"   "&amp;Labels!B99</f>
        <v xml:space="preserve">   Product 5</v>
      </c>
      <c r="L100" s="83"/>
    </row>
    <row r="101" spans="1:12" ht="12.75" hidden="1" customHeight="1" outlineLevel="1">
      <c r="A101" s="61" t="str">
        <f>"      "&amp;Labels!B107</f>
        <v xml:space="preserve">      Seminars</v>
      </c>
      <c r="B101" s="43">
        <f>SUM('(Other Computations)'!B314:I314)</f>
        <v>0</v>
      </c>
      <c r="C101" s="61" t="str">
        <f>"      "&amp;Labels!B107</f>
        <v xml:space="preserve">      Seminars</v>
      </c>
      <c r="D101" s="83" t="e">
        <f>H101/(H14+H19)</f>
        <v>#DIV/0!</v>
      </c>
      <c r="E101" s="61" t="str">
        <f>"      "&amp;Labels!B107</f>
        <v xml:space="preserve">      Seminars</v>
      </c>
      <c r="F101" s="43">
        <f>'Sls Pgms'!J38</f>
        <v>0</v>
      </c>
      <c r="G101" s="61" t="str">
        <f>"      "&amp;Labels!B107</f>
        <v xml:space="preserve">      Seminars</v>
      </c>
      <c r="H101" s="43">
        <f>SUM('GM Allocation'!B110:E110,'GM Allocation'!G110:J110)-'Sls Pgms'!J38</f>
        <v>0</v>
      </c>
      <c r="I101" s="61" t="str">
        <f>"      "&amp;Labels!B107</f>
        <v xml:space="preserve">      Seminars</v>
      </c>
      <c r="J101" s="83">
        <f>IF(SUM('GM Allocation'!B110:E110,'GM Allocation'!G110:J110)=0,0,H101*AVERAGE('(Other Computations)'!B64:E64,'(Other Computations)'!G64:J64)/SUM('GM Allocation'!B110:E110,'GM Allocation'!G110:J110))</f>
        <v>0</v>
      </c>
      <c r="K101" s="61" t="str">
        <f>"      "&amp;Labels!B107</f>
        <v xml:space="preserve">      Seminars</v>
      </c>
      <c r="L101" s="83" t="e">
        <f>D101</f>
        <v>#DIV/0!</v>
      </c>
    </row>
    <row r="102" spans="1:12" ht="12.75" hidden="1" customHeight="1" outlineLevel="1">
      <c r="A102" s="61" t="str">
        <f>"      "&amp;Labels!B108</f>
        <v xml:space="preserve">      Sales visits</v>
      </c>
      <c r="B102" s="43">
        <f>SUM('(Other Computations)'!B315:I315)</f>
        <v>0</v>
      </c>
      <c r="C102" s="61" t="str">
        <f>"      "&amp;Labels!B108</f>
        <v xml:space="preserve">      Sales visits</v>
      </c>
      <c r="D102" s="83" t="e">
        <f>H102/(H14+H19)</f>
        <v>#DIV/0!</v>
      </c>
      <c r="E102" s="61" t="str">
        <f>"      "&amp;Labels!B108</f>
        <v xml:space="preserve">      Sales visits</v>
      </c>
      <c r="F102" s="43">
        <f>'Sls Pgms'!J39</f>
        <v>0</v>
      </c>
      <c r="G102" s="61" t="str">
        <f>"      "&amp;Labels!B108</f>
        <v xml:space="preserve">      Sales visits</v>
      </c>
      <c r="H102" s="43">
        <f>SUM('GM Allocation'!B122:E122,'GM Allocation'!G122:J122)-'Sls Pgms'!J39</f>
        <v>0</v>
      </c>
      <c r="I102" s="61" t="str">
        <f>"      "&amp;Labels!B108</f>
        <v xml:space="preserve">      Sales visits</v>
      </c>
      <c r="J102" s="83">
        <f>IF(SUM('GM Allocation'!B122:E122,'GM Allocation'!G122:J122)=0,0,H102*AVERAGE('(Other Computations)'!B64:E64,'(Other Computations)'!G64:J64)/SUM('GM Allocation'!B122:E122,'GM Allocation'!G122:J122))</f>
        <v>0</v>
      </c>
      <c r="K102" s="61" t="str">
        <f>"      "&amp;Labels!B108</f>
        <v xml:space="preserve">      Sales visits</v>
      </c>
      <c r="L102" s="83" t="e">
        <f>D102</f>
        <v>#DIV/0!</v>
      </c>
    </row>
    <row r="103" spans="1:12" ht="12.75" hidden="1" customHeight="1" outlineLevel="1">
      <c r="A103" s="55" t="str">
        <f>"      "&amp;Labels!C106</f>
        <v xml:space="preserve">      Total</v>
      </c>
      <c r="B103" s="43">
        <f>SUM(B101:B102)</f>
        <v>0</v>
      </c>
      <c r="C103" s="55" t="str">
        <f>"      "&amp;Labels!C106</f>
        <v xml:space="preserve">      Total</v>
      </c>
      <c r="D103" s="83" t="e">
        <f>H103/(H14+H19)</f>
        <v>#DIV/0!</v>
      </c>
      <c r="E103" s="55" t="str">
        <f>"      "&amp;Labels!C106</f>
        <v xml:space="preserve">      Total</v>
      </c>
      <c r="F103" s="43">
        <f>'Sls Pgms'!J40</f>
        <v>0</v>
      </c>
      <c r="G103" s="55" t="str">
        <f>"      "&amp;Labels!C106</f>
        <v xml:space="preserve">      Total</v>
      </c>
      <c r="H103" s="43">
        <f>SUM(H101:H102)</f>
        <v>0</v>
      </c>
      <c r="I103" s="55" t="str">
        <f>"      "&amp;Labels!C106</f>
        <v xml:space="preserve">      Total</v>
      </c>
      <c r="J103" s="83">
        <f>IF(SUM('GM Allocation'!B25:E25,'GM Allocation'!G25:J25)=0,0,H103*AVERAGE('(Other Computations)'!B64:E64,'(Other Computations)'!G64:J64)/SUM('GM Allocation'!B25:E25,'GM Allocation'!G25:J25))</f>
        <v>0</v>
      </c>
      <c r="K103" s="55" t="str">
        <f>"      "&amp;Labels!C106</f>
        <v xml:space="preserve">      Total</v>
      </c>
      <c r="L103" s="83" t="e">
        <f>D103</f>
        <v>#DIV/0!</v>
      </c>
    </row>
    <row r="104" spans="1:12" ht="12.75" hidden="1" customHeight="1" outlineLevel="1">
      <c r="A104" s="55" t="str">
        <f>"   "&amp;Labels!B100</f>
        <v xml:space="preserve">   Product 6</v>
      </c>
      <c r="B104" s="43"/>
      <c r="C104" s="55" t="str">
        <f>"   "&amp;Labels!B100</f>
        <v xml:space="preserve">   Product 6</v>
      </c>
      <c r="D104" s="83"/>
      <c r="E104" s="55" t="str">
        <f>"   "&amp;Labels!B100</f>
        <v xml:space="preserve">   Product 6</v>
      </c>
      <c r="F104" s="43"/>
      <c r="G104" s="55" t="str">
        <f>"   "&amp;Labels!B100</f>
        <v xml:space="preserve">   Product 6</v>
      </c>
      <c r="H104" s="43"/>
      <c r="I104" s="55" t="str">
        <f>"   "&amp;Labels!B100</f>
        <v xml:space="preserve">   Product 6</v>
      </c>
      <c r="J104" s="83"/>
      <c r="K104" s="55" t="str">
        <f>"   "&amp;Labels!B100</f>
        <v xml:space="preserve">   Product 6</v>
      </c>
      <c r="L104" s="83"/>
    </row>
    <row r="105" spans="1:12" ht="12.75" hidden="1" customHeight="1" outlineLevel="1">
      <c r="A105" s="61" t="str">
        <f>"      "&amp;Labels!B107</f>
        <v xml:space="preserve">      Seminars</v>
      </c>
      <c r="B105" s="43">
        <f>SUM('(Other Computations)'!B318:I318)</f>
        <v>0</v>
      </c>
      <c r="C105" s="61" t="str">
        <f>"      "&amp;Labels!B107</f>
        <v xml:space="preserve">      Seminars</v>
      </c>
      <c r="D105" s="83" t="e">
        <f>H105/(H14+H19)</f>
        <v>#DIV/0!</v>
      </c>
      <c r="E105" s="61" t="str">
        <f>"      "&amp;Labels!B107</f>
        <v xml:space="preserve">      Seminars</v>
      </c>
      <c r="F105" s="43">
        <f>'Sls Pgms'!J42</f>
        <v>0</v>
      </c>
      <c r="G105" s="61" t="str">
        <f>"      "&amp;Labels!B107</f>
        <v xml:space="preserve">      Seminars</v>
      </c>
      <c r="H105" s="43">
        <f>SUM('GM Allocation'!B111:E111,'GM Allocation'!G111:J111)-'Sls Pgms'!J42</f>
        <v>0</v>
      </c>
      <c r="I105" s="61" t="str">
        <f>"      "&amp;Labels!B107</f>
        <v xml:space="preserve">      Seminars</v>
      </c>
      <c r="J105" s="83">
        <f>IF(SUM('GM Allocation'!B111:E111,'GM Allocation'!G111:J111)=0,0,H105*AVERAGE('(Other Computations)'!B76:E76,'(Other Computations)'!G76:J76)/SUM('GM Allocation'!B111:E111,'GM Allocation'!G111:J111))</f>
        <v>0</v>
      </c>
      <c r="K105" s="61" t="str">
        <f>"      "&amp;Labels!B107</f>
        <v xml:space="preserve">      Seminars</v>
      </c>
      <c r="L105" s="83" t="e">
        <f>D105</f>
        <v>#DIV/0!</v>
      </c>
    </row>
    <row r="106" spans="1:12" ht="12.75" hidden="1" customHeight="1" outlineLevel="1">
      <c r="A106" s="61" t="str">
        <f>"      "&amp;Labels!B108</f>
        <v xml:space="preserve">      Sales visits</v>
      </c>
      <c r="B106" s="43">
        <f>SUM('(Other Computations)'!B319:I319)</f>
        <v>0</v>
      </c>
      <c r="C106" s="61" t="str">
        <f>"      "&amp;Labels!B108</f>
        <v xml:space="preserve">      Sales visits</v>
      </c>
      <c r="D106" s="83" t="e">
        <f>H106/(H14+H19)</f>
        <v>#DIV/0!</v>
      </c>
      <c r="E106" s="61" t="str">
        <f>"      "&amp;Labels!B108</f>
        <v xml:space="preserve">      Sales visits</v>
      </c>
      <c r="F106" s="43">
        <f>'Sls Pgms'!J43</f>
        <v>0</v>
      </c>
      <c r="G106" s="61" t="str">
        <f>"      "&amp;Labels!B108</f>
        <v xml:space="preserve">      Sales visits</v>
      </c>
      <c r="H106" s="43">
        <f>SUM('GM Allocation'!B123:E123,'GM Allocation'!G123:J123)-'Sls Pgms'!J43</f>
        <v>0</v>
      </c>
      <c r="I106" s="61" t="str">
        <f>"      "&amp;Labels!B108</f>
        <v xml:space="preserve">      Sales visits</v>
      </c>
      <c r="J106" s="83">
        <f>IF(SUM('GM Allocation'!B123:E123,'GM Allocation'!G123:J123)=0,0,H106*AVERAGE('(Other Computations)'!B76:E76,'(Other Computations)'!G76:J76)/SUM('GM Allocation'!B123:E123,'GM Allocation'!G123:J123))</f>
        <v>0</v>
      </c>
      <c r="K106" s="61" t="str">
        <f>"      "&amp;Labels!B108</f>
        <v xml:space="preserve">      Sales visits</v>
      </c>
      <c r="L106" s="83" t="e">
        <f>D106</f>
        <v>#DIV/0!</v>
      </c>
    </row>
    <row r="107" spans="1:12" ht="12.75" hidden="1" customHeight="1" outlineLevel="1">
      <c r="A107" s="55" t="str">
        <f>"      "&amp;Labels!C106</f>
        <v xml:space="preserve">      Total</v>
      </c>
      <c r="B107" s="43">
        <f>SUM(B105:B106)</f>
        <v>0</v>
      </c>
      <c r="C107" s="55" t="str">
        <f>"      "&amp;Labels!C106</f>
        <v xml:space="preserve">      Total</v>
      </c>
      <c r="D107" s="83" t="e">
        <f>H107/(H14+H19)</f>
        <v>#DIV/0!</v>
      </c>
      <c r="E107" s="55" t="str">
        <f>"      "&amp;Labels!C106</f>
        <v xml:space="preserve">      Total</v>
      </c>
      <c r="F107" s="43">
        <f>'Sls Pgms'!J44</f>
        <v>0</v>
      </c>
      <c r="G107" s="55" t="str">
        <f>"      "&amp;Labels!C106</f>
        <v xml:space="preserve">      Total</v>
      </c>
      <c r="H107" s="43">
        <f>SUM(H105:H106)</f>
        <v>0</v>
      </c>
      <c r="I107" s="55" t="str">
        <f>"      "&amp;Labels!C106</f>
        <v xml:space="preserve">      Total</v>
      </c>
      <c r="J107" s="83">
        <f>IF(SUM('GM Allocation'!B26:E26,'GM Allocation'!G26:J26)=0,0,H107*AVERAGE('(Other Computations)'!B76:E76,'(Other Computations)'!G76:J76)/SUM('GM Allocation'!B26:E26,'GM Allocation'!G26:J26))</f>
        <v>0</v>
      </c>
      <c r="K107" s="55" t="str">
        <f>"      "&amp;Labels!C106</f>
        <v xml:space="preserve">      Total</v>
      </c>
      <c r="L107" s="83" t="e">
        <f>D107</f>
        <v>#DIV/0!</v>
      </c>
    </row>
    <row r="108" spans="1:12" ht="12.75" hidden="1" customHeight="1" outlineLevel="1">
      <c r="A108" s="55" t="str">
        <f>"   "&amp;Labels!B101</f>
        <v xml:space="preserve">   Product 7</v>
      </c>
      <c r="B108" s="43"/>
      <c r="C108" s="55" t="str">
        <f>"   "&amp;Labels!B101</f>
        <v xml:space="preserve">   Product 7</v>
      </c>
      <c r="D108" s="83"/>
      <c r="E108" s="55" t="str">
        <f>"   "&amp;Labels!B101</f>
        <v xml:space="preserve">   Product 7</v>
      </c>
      <c r="F108" s="43"/>
      <c r="G108" s="55" t="str">
        <f>"   "&amp;Labels!B101</f>
        <v xml:space="preserve">   Product 7</v>
      </c>
      <c r="H108" s="43"/>
      <c r="I108" s="55" t="str">
        <f>"   "&amp;Labels!B101</f>
        <v xml:space="preserve">   Product 7</v>
      </c>
      <c r="J108" s="83"/>
      <c r="K108" s="55" t="str">
        <f>"   "&amp;Labels!B101</f>
        <v xml:space="preserve">   Product 7</v>
      </c>
      <c r="L108" s="83"/>
    </row>
    <row r="109" spans="1:12" ht="12.75" hidden="1" customHeight="1" outlineLevel="1">
      <c r="A109" s="61" t="str">
        <f>"      "&amp;Labels!B107</f>
        <v xml:space="preserve">      Seminars</v>
      </c>
      <c r="B109" s="43">
        <f>SUM('(Other Computations)'!B322:I322)</f>
        <v>0</v>
      </c>
      <c r="C109" s="61" t="str">
        <f>"      "&amp;Labels!B107</f>
        <v xml:space="preserve">      Seminars</v>
      </c>
      <c r="D109" s="83" t="e">
        <f>H109/(H14+H19)</f>
        <v>#DIV/0!</v>
      </c>
      <c r="E109" s="61" t="str">
        <f>"      "&amp;Labels!B107</f>
        <v xml:space="preserve">      Seminars</v>
      </c>
      <c r="F109" s="43">
        <f>'Sls Pgms'!J46</f>
        <v>0</v>
      </c>
      <c r="G109" s="61" t="str">
        <f>"      "&amp;Labels!B107</f>
        <v xml:space="preserve">      Seminars</v>
      </c>
      <c r="H109" s="43">
        <f>SUM('GM Allocation'!B112:E112,'GM Allocation'!G112:J112)-'Sls Pgms'!J46</f>
        <v>0</v>
      </c>
      <c r="I109" s="61" t="str">
        <f>"      "&amp;Labels!B107</f>
        <v xml:space="preserve">      Seminars</v>
      </c>
      <c r="J109" s="83">
        <f>IF(SUM('GM Allocation'!B112:E112,'GM Allocation'!G112:J112)=0,0,H109*AVERAGE('(Other Computations)'!B88:E88,'(Other Computations)'!G88:J88)/SUM('GM Allocation'!B112:E112,'GM Allocation'!G112:J112))</f>
        <v>0</v>
      </c>
      <c r="K109" s="61" t="str">
        <f>"      "&amp;Labels!B107</f>
        <v xml:space="preserve">      Seminars</v>
      </c>
      <c r="L109" s="83" t="e">
        <f>D109</f>
        <v>#DIV/0!</v>
      </c>
    </row>
    <row r="110" spans="1:12" ht="12.75" hidden="1" customHeight="1" outlineLevel="1">
      <c r="A110" s="61" t="str">
        <f>"      "&amp;Labels!B108</f>
        <v xml:space="preserve">      Sales visits</v>
      </c>
      <c r="B110" s="43">
        <f>SUM('(Other Computations)'!B323:I323)</f>
        <v>0</v>
      </c>
      <c r="C110" s="61" t="str">
        <f>"      "&amp;Labels!B108</f>
        <v xml:space="preserve">      Sales visits</v>
      </c>
      <c r="D110" s="83" t="e">
        <f>H110/(H14+H19)</f>
        <v>#DIV/0!</v>
      </c>
      <c r="E110" s="61" t="str">
        <f>"      "&amp;Labels!B108</f>
        <v xml:space="preserve">      Sales visits</v>
      </c>
      <c r="F110" s="43">
        <f>'Sls Pgms'!J47</f>
        <v>0</v>
      </c>
      <c r="G110" s="61" t="str">
        <f>"      "&amp;Labels!B108</f>
        <v xml:space="preserve">      Sales visits</v>
      </c>
      <c r="H110" s="43">
        <f>SUM('GM Allocation'!B124:E124,'GM Allocation'!G124:J124)-'Sls Pgms'!J47</f>
        <v>0</v>
      </c>
      <c r="I110" s="61" t="str">
        <f>"      "&amp;Labels!B108</f>
        <v xml:space="preserve">      Sales visits</v>
      </c>
      <c r="J110" s="83">
        <f>IF(SUM('GM Allocation'!B124:E124,'GM Allocation'!G124:J124)=0,0,H110*AVERAGE('(Other Computations)'!B88:E88,'(Other Computations)'!G88:J88)/SUM('GM Allocation'!B124:E124,'GM Allocation'!G124:J124))</f>
        <v>0</v>
      </c>
      <c r="K110" s="61" t="str">
        <f>"      "&amp;Labels!B108</f>
        <v xml:space="preserve">      Sales visits</v>
      </c>
      <c r="L110" s="83" t="e">
        <f>D110</f>
        <v>#DIV/0!</v>
      </c>
    </row>
    <row r="111" spans="1:12" ht="12.75" hidden="1" customHeight="1" outlineLevel="1">
      <c r="A111" s="55" t="str">
        <f>"      "&amp;Labels!C106</f>
        <v xml:space="preserve">      Total</v>
      </c>
      <c r="B111" s="43">
        <f>SUM(B109:B110)</f>
        <v>0</v>
      </c>
      <c r="C111" s="55" t="str">
        <f>"      "&amp;Labels!C106</f>
        <v xml:space="preserve">      Total</v>
      </c>
      <c r="D111" s="83" t="e">
        <f>H111/(H14+H19)</f>
        <v>#DIV/0!</v>
      </c>
      <c r="E111" s="55" t="str">
        <f>"      "&amp;Labels!C106</f>
        <v xml:space="preserve">      Total</v>
      </c>
      <c r="F111" s="43">
        <f>'Sls Pgms'!J48</f>
        <v>0</v>
      </c>
      <c r="G111" s="55" t="str">
        <f>"      "&amp;Labels!C106</f>
        <v xml:space="preserve">      Total</v>
      </c>
      <c r="H111" s="43">
        <f>SUM(H109:H110)</f>
        <v>0</v>
      </c>
      <c r="I111" s="55" t="str">
        <f>"      "&amp;Labels!C106</f>
        <v xml:space="preserve">      Total</v>
      </c>
      <c r="J111" s="83">
        <f>IF(SUM('GM Allocation'!B27:E27,'GM Allocation'!G27:J27)=0,0,H111*AVERAGE('(Other Computations)'!B88:E88,'(Other Computations)'!G88:J88)/SUM('GM Allocation'!B27:E27,'GM Allocation'!G27:J27))</f>
        <v>0</v>
      </c>
      <c r="K111" s="55" t="str">
        <f>"      "&amp;Labels!C106</f>
        <v xml:space="preserve">      Total</v>
      </c>
      <c r="L111" s="83" t="e">
        <f>D111</f>
        <v>#DIV/0!</v>
      </c>
    </row>
    <row r="112" spans="1:12" ht="12.75" hidden="1" customHeight="1" outlineLevel="1">
      <c r="A112" s="55" t="str">
        <f>"   "&amp;Labels!B102</f>
        <v xml:space="preserve">   Product 8</v>
      </c>
      <c r="B112" s="43"/>
      <c r="C112" s="55" t="str">
        <f>"   "&amp;Labels!B102</f>
        <v xml:space="preserve">   Product 8</v>
      </c>
      <c r="D112" s="83"/>
      <c r="E112" s="55" t="str">
        <f>"   "&amp;Labels!B102</f>
        <v xml:space="preserve">   Product 8</v>
      </c>
      <c r="F112" s="43"/>
      <c r="G112" s="55" t="str">
        <f>"   "&amp;Labels!B102</f>
        <v xml:space="preserve">   Product 8</v>
      </c>
      <c r="H112" s="43"/>
      <c r="I112" s="55" t="str">
        <f>"   "&amp;Labels!B102</f>
        <v xml:space="preserve">   Product 8</v>
      </c>
      <c r="J112" s="83"/>
      <c r="K112" s="55" t="str">
        <f>"   "&amp;Labels!B102</f>
        <v xml:space="preserve">   Product 8</v>
      </c>
      <c r="L112" s="83"/>
    </row>
    <row r="113" spans="1:12" ht="12.75" hidden="1" customHeight="1" outlineLevel="1">
      <c r="A113" s="61" t="str">
        <f>"      "&amp;Labels!B107</f>
        <v xml:space="preserve">      Seminars</v>
      </c>
      <c r="B113" s="43">
        <f>SUM('(Other Computations)'!B326:I326)</f>
        <v>0</v>
      </c>
      <c r="C113" s="61" t="str">
        <f>"      "&amp;Labels!B107</f>
        <v xml:space="preserve">      Seminars</v>
      </c>
      <c r="D113" s="83" t="e">
        <f>H113/(H14+H19)</f>
        <v>#DIV/0!</v>
      </c>
      <c r="E113" s="61" t="str">
        <f>"      "&amp;Labels!B107</f>
        <v xml:space="preserve">      Seminars</v>
      </c>
      <c r="F113" s="43">
        <f>'Sls Pgms'!J50</f>
        <v>0</v>
      </c>
      <c r="G113" s="61" t="str">
        <f>"      "&amp;Labels!B107</f>
        <v xml:space="preserve">      Seminars</v>
      </c>
      <c r="H113" s="43">
        <f>SUM('GM Allocation'!B113:E113,'GM Allocation'!G113:J113)-'Sls Pgms'!J50</f>
        <v>0</v>
      </c>
      <c r="I113" s="61" t="str">
        <f>"      "&amp;Labels!B107</f>
        <v xml:space="preserve">      Seminars</v>
      </c>
      <c r="J113" s="83">
        <f>IF(SUM('GM Allocation'!B113:E113,'GM Allocation'!G113:J113)=0,0,H113*AVERAGE('(Other Computations)'!B100:E100,'(Other Computations)'!G100:J100)/SUM('GM Allocation'!B113:E113,'GM Allocation'!G113:J113))</f>
        <v>0</v>
      </c>
      <c r="K113" s="61" t="str">
        <f>"      "&amp;Labels!B107</f>
        <v xml:space="preserve">      Seminars</v>
      </c>
      <c r="L113" s="83" t="e">
        <f>D113</f>
        <v>#DIV/0!</v>
      </c>
    </row>
    <row r="114" spans="1:12" ht="12.75" hidden="1" customHeight="1" outlineLevel="1">
      <c r="A114" s="61" t="str">
        <f>"      "&amp;Labels!B108</f>
        <v xml:space="preserve">      Sales visits</v>
      </c>
      <c r="B114" s="43">
        <f>SUM('(Other Computations)'!B327:I327)</f>
        <v>0</v>
      </c>
      <c r="C114" s="61" t="str">
        <f>"      "&amp;Labels!B108</f>
        <v xml:space="preserve">      Sales visits</v>
      </c>
      <c r="D114" s="83" t="e">
        <f>H114/(H14+H19)</f>
        <v>#DIV/0!</v>
      </c>
      <c r="E114" s="61" t="str">
        <f>"      "&amp;Labels!B108</f>
        <v xml:space="preserve">      Sales visits</v>
      </c>
      <c r="F114" s="43">
        <f>'Sls Pgms'!J51</f>
        <v>0</v>
      </c>
      <c r="G114" s="61" t="str">
        <f>"      "&amp;Labels!B108</f>
        <v xml:space="preserve">      Sales visits</v>
      </c>
      <c r="H114" s="43">
        <f>SUM('GM Allocation'!B125:E125,'GM Allocation'!G125:J125)-'Sls Pgms'!J51</f>
        <v>0</v>
      </c>
      <c r="I114" s="61" t="str">
        <f>"      "&amp;Labels!B108</f>
        <v xml:space="preserve">      Sales visits</v>
      </c>
      <c r="J114" s="83">
        <f>IF(SUM('GM Allocation'!B125:E125,'GM Allocation'!G125:J125)=0,0,H114*AVERAGE('(Other Computations)'!B100:E100,'(Other Computations)'!G100:J100)/SUM('GM Allocation'!B125:E125,'GM Allocation'!G125:J125))</f>
        <v>0</v>
      </c>
      <c r="K114" s="61" t="str">
        <f>"      "&amp;Labels!B108</f>
        <v xml:space="preserve">      Sales visits</v>
      </c>
      <c r="L114" s="83" t="e">
        <f>D114</f>
        <v>#DIV/0!</v>
      </c>
    </row>
    <row r="115" spans="1:12" ht="12.75" hidden="1" customHeight="1" outlineLevel="1">
      <c r="A115" s="55" t="str">
        <f>"      "&amp;Labels!C106</f>
        <v xml:space="preserve">      Total</v>
      </c>
      <c r="B115" s="43">
        <f>SUM(B113:B114)</f>
        <v>0</v>
      </c>
      <c r="C115" s="55" t="str">
        <f>"      "&amp;Labels!C106</f>
        <v xml:space="preserve">      Total</v>
      </c>
      <c r="D115" s="83" t="e">
        <f>H115/(H14+H19)</f>
        <v>#DIV/0!</v>
      </c>
      <c r="E115" s="55" t="str">
        <f>"      "&amp;Labels!C106</f>
        <v xml:space="preserve">      Total</v>
      </c>
      <c r="F115" s="43">
        <f>'Sls Pgms'!J52</f>
        <v>0</v>
      </c>
      <c r="G115" s="55" t="str">
        <f>"      "&amp;Labels!C106</f>
        <v xml:space="preserve">      Total</v>
      </c>
      <c r="H115" s="43">
        <f>SUM(H113:H114)</f>
        <v>0</v>
      </c>
      <c r="I115" s="55" t="str">
        <f>"      "&amp;Labels!C106</f>
        <v xml:space="preserve">      Total</v>
      </c>
      <c r="J115" s="83">
        <f>IF(SUM('GM Allocation'!B28:E28,'GM Allocation'!G28:J28)=0,0,H115*AVERAGE('(Other Computations)'!B100:E100,'(Other Computations)'!G100:J100)/SUM('GM Allocation'!B28:E28,'GM Allocation'!G28:J28))</f>
        <v>0</v>
      </c>
      <c r="K115" s="55" t="str">
        <f>"      "&amp;Labels!C106</f>
        <v xml:space="preserve">      Total</v>
      </c>
      <c r="L115" s="83" t="e">
        <f>D115</f>
        <v>#DIV/0!</v>
      </c>
    </row>
    <row r="116" spans="1:12" ht="12.75" hidden="1" customHeight="1" outlineLevel="1">
      <c r="A116" s="55" t="str">
        <f>"   "&amp;Labels!B103</f>
        <v xml:space="preserve">   Product 9</v>
      </c>
      <c r="B116" s="43"/>
      <c r="C116" s="55" t="str">
        <f>"   "&amp;Labels!B103</f>
        <v xml:space="preserve">   Product 9</v>
      </c>
      <c r="D116" s="83"/>
      <c r="E116" s="55" t="str">
        <f>"   "&amp;Labels!B103</f>
        <v xml:space="preserve">   Product 9</v>
      </c>
      <c r="F116" s="43"/>
      <c r="G116" s="55" t="str">
        <f>"   "&amp;Labels!B103</f>
        <v xml:space="preserve">   Product 9</v>
      </c>
      <c r="H116" s="43"/>
      <c r="I116" s="55" t="str">
        <f>"   "&amp;Labels!B103</f>
        <v xml:space="preserve">   Product 9</v>
      </c>
      <c r="J116" s="83"/>
      <c r="K116" s="55" t="str">
        <f>"   "&amp;Labels!B103</f>
        <v xml:space="preserve">   Product 9</v>
      </c>
      <c r="L116" s="83"/>
    </row>
    <row r="117" spans="1:12" ht="12.75" hidden="1" customHeight="1" outlineLevel="1">
      <c r="A117" s="61" t="str">
        <f>"      "&amp;Labels!B107</f>
        <v xml:space="preserve">      Seminars</v>
      </c>
      <c r="B117" s="43">
        <f>SUM('(Other Computations)'!B330:I330)</f>
        <v>0</v>
      </c>
      <c r="C117" s="61" t="str">
        <f>"      "&amp;Labels!B107</f>
        <v xml:space="preserve">      Seminars</v>
      </c>
      <c r="D117" s="83" t="e">
        <f>H117/(H14+H19)</f>
        <v>#DIV/0!</v>
      </c>
      <c r="E117" s="61" t="str">
        <f>"      "&amp;Labels!B107</f>
        <v xml:space="preserve">      Seminars</v>
      </c>
      <c r="F117" s="43">
        <f>'Sls Pgms'!J54</f>
        <v>0</v>
      </c>
      <c r="G117" s="61" t="str">
        <f>"      "&amp;Labels!B107</f>
        <v xml:space="preserve">      Seminars</v>
      </c>
      <c r="H117" s="43">
        <f>SUM('GM Allocation'!B114:E114,'GM Allocation'!G114:J114)-'Sls Pgms'!J54</f>
        <v>0</v>
      </c>
      <c r="I117" s="61" t="str">
        <f>"      "&amp;Labels!B107</f>
        <v xml:space="preserve">      Seminars</v>
      </c>
      <c r="J117" s="83">
        <f>IF(SUM('GM Allocation'!B114:E114,'GM Allocation'!G114:J114)=0,0,H117*AVERAGE('(Other Computations)'!B112:E112,'(Other Computations)'!G112:J112)/SUM('GM Allocation'!B114:E114,'GM Allocation'!G114:J114))</f>
        <v>0</v>
      </c>
      <c r="K117" s="61" t="str">
        <f>"      "&amp;Labels!B107</f>
        <v xml:space="preserve">      Seminars</v>
      </c>
      <c r="L117" s="83" t="e">
        <f>D117</f>
        <v>#DIV/0!</v>
      </c>
    </row>
    <row r="118" spans="1:12" ht="12.75" hidden="1" customHeight="1" outlineLevel="1">
      <c r="A118" s="61" t="str">
        <f>"      "&amp;Labels!B108</f>
        <v xml:space="preserve">      Sales visits</v>
      </c>
      <c r="B118" s="43">
        <f>SUM('(Other Computations)'!B331:I331)</f>
        <v>0</v>
      </c>
      <c r="C118" s="61" t="str">
        <f>"      "&amp;Labels!B108</f>
        <v xml:space="preserve">      Sales visits</v>
      </c>
      <c r="D118" s="83" t="e">
        <f>H118/(H14+H19)</f>
        <v>#DIV/0!</v>
      </c>
      <c r="E118" s="61" t="str">
        <f>"      "&amp;Labels!B108</f>
        <v xml:space="preserve">      Sales visits</v>
      </c>
      <c r="F118" s="43">
        <f>'Sls Pgms'!J55</f>
        <v>0</v>
      </c>
      <c r="G118" s="61" t="str">
        <f>"      "&amp;Labels!B108</f>
        <v xml:space="preserve">      Sales visits</v>
      </c>
      <c r="H118" s="43">
        <f>SUM('GM Allocation'!B126:E126,'GM Allocation'!G126:J126)-'Sls Pgms'!J55</f>
        <v>0</v>
      </c>
      <c r="I118" s="61" t="str">
        <f>"      "&amp;Labels!B108</f>
        <v xml:space="preserve">      Sales visits</v>
      </c>
      <c r="J118" s="83">
        <f>IF(SUM('GM Allocation'!B126:E126,'GM Allocation'!G126:J126)=0,0,H118*AVERAGE('(Other Computations)'!B112:E112,'(Other Computations)'!G112:J112)/SUM('GM Allocation'!B126:E126,'GM Allocation'!G126:J126))</f>
        <v>0</v>
      </c>
      <c r="K118" s="61" t="str">
        <f>"      "&amp;Labels!B108</f>
        <v xml:space="preserve">      Sales visits</v>
      </c>
      <c r="L118" s="83" t="e">
        <f>D118</f>
        <v>#DIV/0!</v>
      </c>
    </row>
    <row r="119" spans="1:12" ht="12.75" hidden="1" customHeight="1" outlineLevel="1">
      <c r="A119" s="55" t="str">
        <f>"      "&amp;Labels!C106</f>
        <v xml:space="preserve">      Total</v>
      </c>
      <c r="B119" s="43">
        <f>SUM(B117:B118)</f>
        <v>0</v>
      </c>
      <c r="C119" s="55" t="str">
        <f>"      "&amp;Labels!C106</f>
        <v xml:space="preserve">      Total</v>
      </c>
      <c r="D119" s="83" t="e">
        <f>H119/(H14+H19)</f>
        <v>#DIV/0!</v>
      </c>
      <c r="E119" s="55" t="str">
        <f>"      "&amp;Labels!C106</f>
        <v xml:space="preserve">      Total</v>
      </c>
      <c r="F119" s="43">
        <f>'Sls Pgms'!J56</f>
        <v>0</v>
      </c>
      <c r="G119" s="55" t="str">
        <f>"      "&amp;Labels!C106</f>
        <v xml:space="preserve">      Total</v>
      </c>
      <c r="H119" s="43">
        <f>SUM(H117:H118)</f>
        <v>0</v>
      </c>
      <c r="I119" s="55" t="str">
        <f>"      "&amp;Labels!C106</f>
        <v xml:space="preserve">      Total</v>
      </c>
      <c r="J119" s="83">
        <f>IF(SUM('GM Allocation'!B29:E29,'GM Allocation'!G29:J29)=0,0,H119*AVERAGE('(Other Computations)'!B112:E112,'(Other Computations)'!G112:J112)/SUM('GM Allocation'!B29:E29,'GM Allocation'!G29:J29))</f>
        <v>0</v>
      </c>
      <c r="K119" s="55" t="str">
        <f>"      "&amp;Labels!C106</f>
        <v xml:space="preserve">      Total</v>
      </c>
      <c r="L119" s="83" t="e">
        <f>D119</f>
        <v>#DIV/0!</v>
      </c>
    </row>
    <row r="120" spans="1:12" ht="12.75" hidden="1" customHeight="1" outlineLevel="1">
      <c r="A120" s="55" t="str">
        <f>"   "&amp;Labels!B104</f>
        <v xml:space="preserve">   Product 10</v>
      </c>
      <c r="B120" s="43"/>
      <c r="C120" s="55" t="str">
        <f>"   "&amp;Labels!B104</f>
        <v xml:space="preserve">   Product 10</v>
      </c>
      <c r="D120" s="83"/>
      <c r="E120" s="55" t="str">
        <f>"   "&amp;Labels!B104</f>
        <v xml:space="preserve">   Product 10</v>
      </c>
      <c r="F120" s="43"/>
      <c r="G120" s="55" t="str">
        <f>"   "&amp;Labels!B104</f>
        <v xml:space="preserve">   Product 10</v>
      </c>
      <c r="H120" s="43"/>
      <c r="I120" s="55" t="str">
        <f>"   "&amp;Labels!B104</f>
        <v xml:space="preserve">   Product 10</v>
      </c>
      <c r="J120" s="83"/>
      <c r="K120" s="55" t="str">
        <f>"   "&amp;Labels!B104</f>
        <v xml:space="preserve">   Product 10</v>
      </c>
      <c r="L120" s="83"/>
    </row>
    <row r="121" spans="1:12" ht="12.75" hidden="1" customHeight="1" outlineLevel="1">
      <c r="A121" s="61" t="str">
        <f>"      "&amp;Labels!B107</f>
        <v xml:space="preserve">      Seminars</v>
      </c>
      <c r="B121" s="43">
        <f>SUM('(Other Computations)'!B334:I334)</f>
        <v>0</v>
      </c>
      <c r="C121" s="61" t="str">
        <f>"      "&amp;Labels!B107</f>
        <v xml:space="preserve">      Seminars</v>
      </c>
      <c r="D121" s="83" t="e">
        <f>H121/(H14+H19)</f>
        <v>#DIV/0!</v>
      </c>
      <c r="E121" s="61" t="str">
        <f>"      "&amp;Labels!B107</f>
        <v xml:space="preserve">      Seminars</v>
      </c>
      <c r="F121" s="43">
        <f>'Sls Pgms'!J58</f>
        <v>0</v>
      </c>
      <c r="G121" s="61" t="str">
        <f>"      "&amp;Labels!B107</f>
        <v xml:space="preserve">      Seminars</v>
      </c>
      <c r="H121" s="43">
        <f>SUM('GM Allocation'!B115:E115,'GM Allocation'!G115:J115)-'Sls Pgms'!J58</f>
        <v>0</v>
      </c>
      <c r="I121" s="61" t="str">
        <f>"      "&amp;Labels!B107</f>
        <v xml:space="preserve">      Seminars</v>
      </c>
      <c r="J121" s="83">
        <f>IF(SUM('GM Allocation'!B115:E115,'GM Allocation'!G115:J115)=0,0,H121*AVERAGE('(Other Computations)'!B124:E124,'(Other Computations)'!G124:J124)/SUM('GM Allocation'!B115:E115,'GM Allocation'!G115:J115))</f>
        <v>0</v>
      </c>
      <c r="K121" s="61" t="str">
        <f>"      "&amp;Labels!B107</f>
        <v xml:space="preserve">      Seminars</v>
      </c>
      <c r="L121" s="83" t="e">
        <f>D121</f>
        <v>#DIV/0!</v>
      </c>
    </row>
    <row r="122" spans="1:12" ht="12.75" hidden="1" customHeight="1" outlineLevel="1">
      <c r="A122" s="61" t="str">
        <f>"      "&amp;Labels!B108</f>
        <v xml:space="preserve">      Sales visits</v>
      </c>
      <c r="B122" s="43">
        <f>SUM('(Other Computations)'!B335:I335)</f>
        <v>0</v>
      </c>
      <c r="C122" s="61" t="str">
        <f>"      "&amp;Labels!B108</f>
        <v xml:space="preserve">      Sales visits</v>
      </c>
      <c r="D122" s="83" t="e">
        <f>H122/(H14+H19)</f>
        <v>#DIV/0!</v>
      </c>
      <c r="E122" s="61" t="str">
        <f>"      "&amp;Labels!B108</f>
        <v xml:space="preserve">      Sales visits</v>
      </c>
      <c r="F122" s="43">
        <f>'Sls Pgms'!J59</f>
        <v>0</v>
      </c>
      <c r="G122" s="61" t="str">
        <f>"      "&amp;Labels!B108</f>
        <v xml:space="preserve">      Sales visits</v>
      </c>
      <c r="H122" s="43">
        <f>SUM('GM Allocation'!B127:E127,'GM Allocation'!G127:J127)-'Sls Pgms'!J59</f>
        <v>0</v>
      </c>
      <c r="I122" s="61" t="str">
        <f>"      "&amp;Labels!B108</f>
        <v xml:space="preserve">      Sales visits</v>
      </c>
      <c r="J122" s="83">
        <f>IF(SUM('GM Allocation'!B127:E127,'GM Allocation'!G127:J127)=0,0,H122*AVERAGE('(Other Computations)'!B124:E124,'(Other Computations)'!G124:J124)/SUM('GM Allocation'!B127:E127,'GM Allocation'!G127:J127))</f>
        <v>0</v>
      </c>
      <c r="K122" s="61" t="str">
        <f>"      "&amp;Labels!B108</f>
        <v xml:space="preserve">      Sales visits</v>
      </c>
      <c r="L122" s="83" t="e">
        <f>D122</f>
        <v>#DIV/0!</v>
      </c>
    </row>
    <row r="123" spans="1:12" ht="12.75" hidden="1" customHeight="1" outlineLevel="1">
      <c r="A123" s="55" t="str">
        <f>"      "&amp;Labels!C106</f>
        <v xml:space="preserve">      Total</v>
      </c>
      <c r="B123" s="43">
        <f>SUM(B121:B122)</f>
        <v>0</v>
      </c>
      <c r="C123" s="55" t="str">
        <f>"      "&amp;Labels!C106</f>
        <v xml:space="preserve">      Total</v>
      </c>
      <c r="D123" s="83" t="e">
        <f>H123/(H14+H19)</f>
        <v>#DIV/0!</v>
      </c>
      <c r="E123" s="55" t="str">
        <f>"      "&amp;Labels!C106</f>
        <v xml:space="preserve">      Total</v>
      </c>
      <c r="F123" s="43">
        <f>'Sls Pgms'!J60</f>
        <v>0</v>
      </c>
      <c r="G123" s="55" t="str">
        <f>"      "&amp;Labels!C106</f>
        <v xml:space="preserve">      Total</v>
      </c>
      <c r="H123" s="43">
        <f>SUM(H121:H122)</f>
        <v>0</v>
      </c>
      <c r="I123" s="55" t="str">
        <f>"      "&amp;Labels!C106</f>
        <v xml:space="preserve">      Total</v>
      </c>
      <c r="J123" s="83">
        <f>IF(SUM('GM Allocation'!B30:E30,'GM Allocation'!G30:J30)=0,0,H123*AVERAGE('(Other Computations)'!B124:E124,'(Other Computations)'!G124:J124)/SUM('GM Allocation'!B30:E30,'GM Allocation'!G30:J30))</f>
        <v>0</v>
      </c>
      <c r="K123" s="55" t="str">
        <f>"      "&amp;Labels!C106</f>
        <v xml:space="preserve">      Total</v>
      </c>
      <c r="L123" s="83" t="e">
        <f>D123</f>
        <v>#DIV/0!</v>
      </c>
    </row>
    <row r="124" spans="1:12" ht="12.75" hidden="1" customHeight="1" outlineLevel="1">
      <c r="A124" s="63" t="str">
        <f>"   "&amp;Labels!C94</f>
        <v xml:space="preserve">   Total</v>
      </c>
      <c r="B124" s="43">
        <f>B19</f>
        <v>0</v>
      </c>
      <c r="C124" s="63" t="str">
        <f>"   "&amp;Labels!C94</f>
        <v xml:space="preserve">   Total</v>
      </c>
      <c r="D124" s="83" t="e">
        <f>D19</f>
        <v>#DIV/0!</v>
      </c>
      <c r="E124" s="63" t="str">
        <f>"   "&amp;Labels!C94</f>
        <v xml:space="preserve">   Total</v>
      </c>
      <c r="F124" s="43">
        <f>'Sls Pgms'!L9</f>
        <v>0</v>
      </c>
      <c r="G124" s="63" t="str">
        <f>"   "&amp;Labels!C94</f>
        <v xml:space="preserve">   Total</v>
      </c>
      <c r="H124" s="43">
        <f>H19</f>
        <v>0</v>
      </c>
      <c r="I124" s="63" t="str">
        <f>"   "&amp;Labels!C94</f>
        <v xml:space="preserve">   Total</v>
      </c>
      <c r="J124" s="83">
        <f>J19</f>
        <v>0</v>
      </c>
      <c r="K124" s="63" t="str">
        <f>"   "&amp;Labels!C94</f>
        <v xml:space="preserve">   Total</v>
      </c>
      <c r="L124" s="83" t="e">
        <f>D19</f>
        <v>#DIV/0!</v>
      </c>
    </row>
    <row r="125" spans="1:12" ht="12.75" hidden="1" customHeight="1" outlineLevel="1">
      <c r="A125" s="61" t="str">
        <f>"      "&amp;Labels!B107</f>
        <v xml:space="preserve">      Seminars</v>
      </c>
      <c r="B125" s="43">
        <f>B17</f>
        <v>0</v>
      </c>
      <c r="C125" s="61" t="str">
        <f>"      "&amp;Labels!B107</f>
        <v xml:space="preserve">      Seminars</v>
      </c>
      <c r="D125" s="83" t="e">
        <f>D17</f>
        <v>#DIV/0!</v>
      </c>
      <c r="E125" s="61" t="str">
        <f>"      "&amp;Labels!B107</f>
        <v xml:space="preserve">      Seminars</v>
      </c>
      <c r="F125" s="43">
        <f>'Sls Pgms'!L7</f>
        <v>0</v>
      </c>
      <c r="G125" s="61" t="str">
        <f>"      "&amp;Labels!B107</f>
        <v xml:space="preserve">      Seminars</v>
      </c>
      <c r="H125" s="43">
        <f>H17</f>
        <v>0</v>
      </c>
      <c r="I125" s="61" t="str">
        <f>"      "&amp;Labels!B107</f>
        <v xml:space="preserve">      Seminars</v>
      </c>
      <c r="J125" s="83">
        <f>J17</f>
        <v>0</v>
      </c>
      <c r="K125" s="61" t="str">
        <f>"      "&amp;Labels!B107</f>
        <v xml:space="preserve">      Seminars</v>
      </c>
      <c r="L125" s="83" t="e">
        <f>D17</f>
        <v>#DIV/0!</v>
      </c>
    </row>
    <row r="126" spans="1:12" ht="12.75" hidden="1" customHeight="1" outlineLevel="1">
      <c r="A126" s="61" t="str">
        <f>"      "&amp;Labels!B108</f>
        <v xml:space="preserve">      Sales visits</v>
      </c>
      <c r="B126" s="43">
        <f>B18</f>
        <v>0</v>
      </c>
      <c r="C126" s="61" t="str">
        <f>"      "&amp;Labels!B108</f>
        <v xml:space="preserve">      Sales visits</v>
      </c>
      <c r="D126" s="83" t="e">
        <f>D18</f>
        <v>#DIV/0!</v>
      </c>
      <c r="E126" s="61" t="str">
        <f>"      "&amp;Labels!B108</f>
        <v xml:space="preserve">      Sales visits</v>
      </c>
      <c r="F126" s="43">
        <f>'Sls Pgms'!L8</f>
        <v>0</v>
      </c>
      <c r="G126" s="61" t="str">
        <f>"      "&amp;Labels!B108</f>
        <v xml:space="preserve">      Sales visits</v>
      </c>
      <c r="H126" s="43">
        <f>H18</f>
        <v>0</v>
      </c>
      <c r="I126" s="61" t="str">
        <f>"      "&amp;Labels!B108</f>
        <v xml:space="preserve">      Sales visits</v>
      </c>
      <c r="J126" s="83">
        <f>J18</f>
        <v>0</v>
      </c>
      <c r="K126" s="61" t="str">
        <f>"      "&amp;Labels!B108</f>
        <v xml:space="preserve">      Sales visits</v>
      </c>
      <c r="L126" s="83" t="e">
        <f>D18</f>
        <v>#DIV/0!</v>
      </c>
    </row>
    <row r="127" spans="1:12" ht="12.75" hidden="1" customHeight="1" outlineLevel="1">
      <c r="A127" s="65" t="str">
        <f>"      "&amp;Labels!C106</f>
        <v xml:space="preserve">      Total</v>
      </c>
      <c r="B127" s="45">
        <f>B19</f>
        <v>0</v>
      </c>
      <c r="C127" s="65" t="str">
        <f>"      "&amp;Labels!C106</f>
        <v xml:space="preserve">      Total</v>
      </c>
      <c r="D127" s="82" t="e">
        <f>D19</f>
        <v>#DIV/0!</v>
      </c>
      <c r="E127" s="65" t="str">
        <f>"      "&amp;Labels!C106</f>
        <v xml:space="preserve">      Total</v>
      </c>
      <c r="F127" s="45">
        <f>'Sls Pgms'!L9</f>
        <v>0</v>
      </c>
      <c r="G127" s="65" t="str">
        <f>"      "&amp;Labels!C106</f>
        <v xml:space="preserve">      Total</v>
      </c>
      <c r="H127" s="45">
        <f>H19</f>
        <v>0</v>
      </c>
      <c r="I127" s="65" t="str">
        <f>"      "&amp;Labels!C106</f>
        <v xml:space="preserve">      Total</v>
      </c>
      <c r="J127" s="82">
        <f>J19</f>
        <v>0</v>
      </c>
      <c r="K127" s="65" t="str">
        <f>"      "&amp;Labels!C106</f>
        <v xml:space="preserve">      Total</v>
      </c>
      <c r="L127" s="82" t="e">
        <f>D19</f>
        <v>#DIV/0!</v>
      </c>
    </row>
    <row r="128" spans="1:12" ht="12.75" hidden="1" customHeight="1" outlineLevel="1"/>
    <row r="129" ht="12.75" hidden="1" customHeight="1" outlineLevel="1" collapsed="1"/>
    <row r="130" ht="12.75" customHeight="1" collapsed="1"/>
  </sheetData>
  <mergeCells count="7">
    <mergeCell ref="A35:C35"/>
    <mergeCell ref="A1:F1"/>
    <mergeCell ref="A2:F2"/>
    <mergeCell ref="A3:F3"/>
    <mergeCell ref="A4:F4"/>
    <mergeCell ref="A5:B5"/>
    <mergeCell ref="A22:B22"/>
  </mergeCells>
  <pageMargins left="0.25" right="0.25" top="0.5" bottom="0.5" header="0.5" footer="0.5"/>
  <pageSetup paperSize="9" fitToHeight="32767" orientation="landscape" horizontalDpi="0" verticalDpi="0" copies="0"/>
  <headerFooter alignWithMargins="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6EDDDB5EE6D98C44930B742096920B300400F5B6D36B3EF94B4E9A635CDF2A18F5B8" ma:contentTypeVersion="34" ma:contentTypeDescription="Create a new document." ma:contentTypeScope="" ma:versionID="e4b7918f6d70a6bbd3ae09fdaae93119"/>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file>

<file path=customXml/itemProps1.xml><?xml version="1.0" encoding="utf-8"?>
<ds:datastoreItem xmlns:ds="http://schemas.openxmlformats.org/officeDocument/2006/customXml" ds:itemID="{AEB5F89F-D353-498E-BBF8-0FDD574AD020}">
  <ds:schemaRefs>
    <ds:schemaRef ds:uri="http://schemas.microsoft.com/office/2006/metadata/contentType"/>
    <ds:schemaRef ds:uri="http://schemas.microsoft.com/office/2006/metadata/properties/metaAttributes"/>
  </ds:schemaRefs>
</ds:datastoreItem>
</file>

<file path=customXml/itemProps2.xml><?xml version="1.0" encoding="utf-8"?>
<ds:datastoreItem xmlns:ds="http://schemas.openxmlformats.org/officeDocument/2006/customXml" ds:itemID="{45E6DB9F-E3AB-4028-96AE-E04A616B8F40}">
  <ds:schemaRefs>
    <ds:schemaRef ds:uri="http://schemas.microsoft.com/sharepoint/v3/contenttype/forms"/>
  </ds:schemaRefs>
</ds:datastoreItem>
</file>

<file path=customXml/itemProps3.xml><?xml version="1.0" encoding="utf-8"?>
<ds:datastoreItem xmlns:ds="http://schemas.openxmlformats.org/officeDocument/2006/customXml" ds:itemID="{581B6F56-A799-4D8E-BF19-185B59CCCEC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18</vt:i4>
      </vt:variant>
      <vt:variant>
        <vt:lpstr>Named Ranges</vt:lpstr>
      </vt:variant>
      <vt:variant>
        <vt:i4>196</vt:i4>
      </vt:variant>
    </vt:vector>
  </HeadingPairs>
  <TitlesOfParts>
    <vt:vector size="214" baseType="lpstr">
      <vt:lpstr>Intro</vt:lpstr>
      <vt:lpstr>Inputs</vt:lpstr>
      <vt:lpstr>Mtg Leads</vt:lpstr>
      <vt:lpstr>Sls Leads</vt:lpstr>
      <vt:lpstr>Mtg Pgms</vt:lpstr>
      <vt:lpstr>Sls Pgms</vt:lpstr>
      <vt:lpstr>Revenue</vt:lpstr>
      <vt:lpstr>Gross Margin</vt:lpstr>
      <vt:lpstr>Contrib Margin</vt:lpstr>
      <vt:lpstr>GM Allocation</vt:lpstr>
      <vt:lpstr>GM Alloc Factors</vt:lpstr>
      <vt:lpstr>Formulas</vt:lpstr>
      <vt:lpstr>Graphed Vars</vt:lpstr>
      <vt:lpstr>(Intermediate Computations)</vt:lpstr>
      <vt:lpstr>(Other Computations)</vt:lpstr>
      <vt:lpstr>Labels</vt:lpstr>
      <vt:lpstr>ZZZ_Ranges</vt:lpstr>
      <vt:lpstr>ZZZ_Import</vt:lpstr>
      <vt:lpstr>Bluebird_CM</vt:lpstr>
      <vt:lpstr>Bluebird_CM_pct</vt:lpstr>
      <vt:lpstr>Bluebird_Expense</vt:lpstr>
      <vt:lpstr>Bluebird_GM_1</vt:lpstr>
      <vt:lpstr>Bluebird_GM_2</vt:lpstr>
      <vt:lpstr>Bluebird_GM_3</vt:lpstr>
      <vt:lpstr>Bluebird_GM_4</vt:lpstr>
      <vt:lpstr>Bluebird_GM_5</vt:lpstr>
      <vt:lpstr>Bluebird_GM_6</vt:lpstr>
      <vt:lpstr>Bluebird_GM_7</vt:lpstr>
      <vt:lpstr>Bluebird_GM_8</vt:lpstr>
      <vt:lpstr>Bluebird_GM_Date</vt:lpstr>
      <vt:lpstr>Bluebird_GM_pct_tsum</vt:lpstr>
      <vt:lpstr>Bluebird_GM_Time_Period</vt:lpstr>
      <vt:lpstr>Bluebird_GM_tsum</vt:lpstr>
      <vt:lpstr>Bluebird_Rev_1</vt:lpstr>
      <vt:lpstr>Bluebird_Rev_2</vt:lpstr>
      <vt:lpstr>Bluebird_Rev_3</vt:lpstr>
      <vt:lpstr>Bluebird_Rev_4</vt:lpstr>
      <vt:lpstr>Bluebird_Rev_5</vt:lpstr>
      <vt:lpstr>Bluebird_Rev_6</vt:lpstr>
      <vt:lpstr>Bluebird_Rev_7</vt:lpstr>
      <vt:lpstr>Bluebird_Rev_8</vt:lpstr>
      <vt:lpstr>Bluebird_Rev_Date</vt:lpstr>
      <vt:lpstr>Bluebird_Rev_Time_Period</vt:lpstr>
      <vt:lpstr>Contrib_Margin</vt:lpstr>
      <vt:lpstr>Contrib_Margin_pct</vt:lpstr>
      <vt:lpstr>Gross_Margin_1</vt:lpstr>
      <vt:lpstr>Gross_Margin_2</vt:lpstr>
      <vt:lpstr>Gross_Margin_3</vt:lpstr>
      <vt:lpstr>Gross_Margin_4</vt:lpstr>
      <vt:lpstr>Gross_Margin_5</vt:lpstr>
      <vt:lpstr>Gross_Margin_6</vt:lpstr>
      <vt:lpstr>Gross_Margin_7</vt:lpstr>
      <vt:lpstr>Gross_Margin_8</vt:lpstr>
      <vt:lpstr>Gross_Margin_Date</vt:lpstr>
      <vt:lpstr>Gross_Margin_pct_1</vt:lpstr>
      <vt:lpstr>Gross_Margin_pct_2</vt:lpstr>
      <vt:lpstr>Gross_Margin_pct_3</vt:lpstr>
      <vt:lpstr>Gross_Margin_pct_4</vt:lpstr>
      <vt:lpstr>Gross_Margin_pct_5</vt:lpstr>
      <vt:lpstr>Gross_Margin_pct_6</vt:lpstr>
      <vt:lpstr>Gross_Margin_pct_7</vt:lpstr>
      <vt:lpstr>Gross_Margin_pct_8</vt:lpstr>
      <vt:lpstr>Gross_Margin_pct_Date</vt:lpstr>
      <vt:lpstr>Gross_Margin_pct_Time_Period</vt:lpstr>
      <vt:lpstr>Gross_Margin_Time_Period</vt:lpstr>
      <vt:lpstr>Gross_Margin_tsum</vt:lpstr>
      <vt:lpstr>Mktg_CM_Alloc_pct_Plot</vt:lpstr>
      <vt:lpstr>Mktg_CM_pct_Plot</vt:lpstr>
      <vt:lpstr>Mktg_CM_Plot</vt:lpstr>
      <vt:lpstr>Mktg_GM_Alloc_pct_tsum</vt:lpstr>
      <vt:lpstr>Mktg_GM_Alloc_Plot</vt:lpstr>
      <vt:lpstr>Mktg_Pgm_Exp</vt:lpstr>
      <vt:lpstr>Mktg_Pgm_Exp_Accr_Plot</vt:lpstr>
      <vt:lpstr>Mktg_Pgm_Life_Days</vt:lpstr>
      <vt:lpstr>Mktg_Pgm_Wgt</vt:lpstr>
      <vt:lpstr>Intro!Print_Titles</vt:lpstr>
      <vt:lpstr>Revenue_1</vt:lpstr>
      <vt:lpstr>Revenue_2</vt:lpstr>
      <vt:lpstr>Revenue_3</vt:lpstr>
      <vt:lpstr>Revenue_4</vt:lpstr>
      <vt:lpstr>Revenue_5</vt:lpstr>
      <vt:lpstr>Revenue_6</vt:lpstr>
      <vt:lpstr>Revenue_7</vt:lpstr>
      <vt:lpstr>Revenue_8</vt:lpstr>
      <vt:lpstr>Revenue_Date</vt:lpstr>
      <vt:lpstr>Revenue_Products</vt:lpstr>
      <vt:lpstr>Revenue_Products_Product_1</vt:lpstr>
      <vt:lpstr>Revenue_Products_Product_1_Customers</vt:lpstr>
      <vt:lpstr>Revenue_Products_Product_1_Customers_Customer_1</vt:lpstr>
      <vt:lpstr>Revenue_Products_Product_1_Customers_Customer_10</vt:lpstr>
      <vt:lpstr>Revenue_Products_Product_1_Customers_Customer_2</vt:lpstr>
      <vt:lpstr>Revenue_Products_Product_1_Customers_Customer_3</vt:lpstr>
      <vt:lpstr>Revenue_Products_Product_1_Customers_Customer_4</vt:lpstr>
      <vt:lpstr>Revenue_Products_Product_1_Customers_Customer_5</vt:lpstr>
      <vt:lpstr>Revenue_Products_Product_1_Customers_Customer_6</vt:lpstr>
      <vt:lpstr>Revenue_Products_Product_1_Customers_Customer_7</vt:lpstr>
      <vt:lpstr>Revenue_Products_Product_1_Customers_Customer_8</vt:lpstr>
      <vt:lpstr>Revenue_Products_Product_1_Customers_Customer_9</vt:lpstr>
      <vt:lpstr>Revenue_Products_Product_10</vt:lpstr>
      <vt:lpstr>Revenue_Products_Product_10_Customers</vt:lpstr>
      <vt:lpstr>Revenue_Products_Product_10_Customers_Customer_1</vt:lpstr>
      <vt:lpstr>Revenue_Products_Product_10_Customers_Customer_10</vt:lpstr>
      <vt:lpstr>Revenue_Products_Product_10_Customers_Customer_2</vt:lpstr>
      <vt:lpstr>Revenue_Products_Product_10_Customers_Customer_3</vt:lpstr>
      <vt:lpstr>Revenue_Products_Product_10_Customers_Customer_4</vt:lpstr>
      <vt:lpstr>Revenue_Products_Product_10_Customers_Customer_5</vt:lpstr>
      <vt:lpstr>Revenue_Products_Product_10_Customers_Customer_6</vt:lpstr>
      <vt:lpstr>Revenue_Products_Product_10_Customers_Customer_7</vt:lpstr>
      <vt:lpstr>Revenue_Products_Product_10_Customers_Customer_8</vt:lpstr>
      <vt:lpstr>Revenue_Products_Product_10_Customers_Customer_9</vt:lpstr>
      <vt:lpstr>Revenue_Products_Product_2</vt:lpstr>
      <vt:lpstr>Revenue_Products_Product_2_Customers</vt:lpstr>
      <vt:lpstr>Revenue_Products_Product_2_Customers_Customer_1</vt:lpstr>
      <vt:lpstr>Revenue_Products_Product_2_Customers_Customer_10</vt:lpstr>
      <vt:lpstr>Revenue_Products_Product_2_Customers_Customer_2</vt:lpstr>
      <vt:lpstr>Revenue_Products_Product_2_Customers_Customer_3</vt:lpstr>
      <vt:lpstr>Revenue_Products_Product_2_Customers_Customer_4</vt:lpstr>
      <vt:lpstr>Revenue_Products_Product_2_Customers_Customer_5</vt:lpstr>
      <vt:lpstr>Revenue_Products_Product_2_Customers_Customer_6</vt:lpstr>
      <vt:lpstr>Revenue_Products_Product_2_Customers_Customer_7</vt:lpstr>
      <vt:lpstr>Revenue_Products_Product_2_Customers_Customer_8</vt:lpstr>
      <vt:lpstr>Revenue_Products_Product_2_Customers_Customer_9</vt:lpstr>
      <vt:lpstr>Revenue_Products_Product_3</vt:lpstr>
      <vt:lpstr>Revenue_Products_Product_3_Customers</vt:lpstr>
      <vt:lpstr>Revenue_Products_Product_3_Customers_Customer_1</vt:lpstr>
      <vt:lpstr>Revenue_Products_Product_3_Customers_Customer_10</vt:lpstr>
      <vt:lpstr>Revenue_Products_Product_3_Customers_Customer_2</vt:lpstr>
      <vt:lpstr>Revenue_Products_Product_3_Customers_Customer_3</vt:lpstr>
      <vt:lpstr>Revenue_Products_Product_3_Customers_Customer_4</vt:lpstr>
      <vt:lpstr>Revenue_Products_Product_3_Customers_Customer_5</vt:lpstr>
      <vt:lpstr>Revenue_Products_Product_3_Customers_Customer_6</vt:lpstr>
      <vt:lpstr>Revenue_Products_Product_3_Customers_Customer_7</vt:lpstr>
      <vt:lpstr>Revenue_Products_Product_3_Customers_Customer_8</vt:lpstr>
      <vt:lpstr>Revenue_Products_Product_3_Customers_Customer_9</vt:lpstr>
      <vt:lpstr>Revenue_Products_Product_4</vt:lpstr>
      <vt:lpstr>Revenue_Products_Product_4_Customers</vt:lpstr>
      <vt:lpstr>Revenue_Products_Product_4_Customers_Customer_1</vt:lpstr>
      <vt:lpstr>Revenue_Products_Product_4_Customers_Customer_10</vt:lpstr>
      <vt:lpstr>Revenue_Products_Product_4_Customers_Customer_2</vt:lpstr>
      <vt:lpstr>Revenue_Products_Product_4_Customers_Customer_3</vt:lpstr>
      <vt:lpstr>Revenue_Products_Product_4_Customers_Customer_4</vt:lpstr>
      <vt:lpstr>Revenue_Products_Product_4_Customers_Customer_5</vt:lpstr>
      <vt:lpstr>Revenue_Products_Product_4_Customers_Customer_6</vt:lpstr>
      <vt:lpstr>Revenue_Products_Product_4_Customers_Customer_7</vt:lpstr>
      <vt:lpstr>Revenue_Products_Product_4_Customers_Customer_8</vt:lpstr>
      <vt:lpstr>Revenue_Products_Product_4_Customers_Customer_9</vt:lpstr>
      <vt:lpstr>Revenue_Products_Product_5</vt:lpstr>
      <vt:lpstr>Revenue_Products_Product_5_Customers</vt:lpstr>
      <vt:lpstr>Revenue_Products_Product_5_Customers_Customer_1</vt:lpstr>
      <vt:lpstr>Revenue_Products_Product_5_Customers_Customer_10</vt:lpstr>
      <vt:lpstr>Revenue_Products_Product_5_Customers_Customer_2</vt:lpstr>
      <vt:lpstr>Revenue_Products_Product_5_Customers_Customer_3</vt:lpstr>
      <vt:lpstr>Revenue_Products_Product_5_Customers_Customer_4</vt:lpstr>
      <vt:lpstr>Revenue_Products_Product_5_Customers_Customer_5</vt:lpstr>
      <vt:lpstr>Revenue_Products_Product_5_Customers_Customer_6</vt:lpstr>
      <vt:lpstr>Revenue_Products_Product_5_Customers_Customer_7</vt:lpstr>
      <vt:lpstr>Revenue_Products_Product_5_Customers_Customer_8</vt:lpstr>
      <vt:lpstr>Revenue_Products_Product_5_Customers_Customer_9</vt:lpstr>
      <vt:lpstr>Revenue_Products_Product_6</vt:lpstr>
      <vt:lpstr>Revenue_Products_Product_6_Customers</vt:lpstr>
      <vt:lpstr>Revenue_Products_Product_6_Customers_Customer_1</vt:lpstr>
      <vt:lpstr>Revenue_Products_Product_6_Customers_Customer_10</vt:lpstr>
      <vt:lpstr>Revenue_Products_Product_6_Customers_Customer_2</vt:lpstr>
      <vt:lpstr>Revenue_Products_Product_6_Customers_Customer_3</vt:lpstr>
      <vt:lpstr>Revenue_Products_Product_6_Customers_Customer_4</vt:lpstr>
      <vt:lpstr>Revenue_Products_Product_6_Customers_Customer_5</vt:lpstr>
      <vt:lpstr>Revenue_Products_Product_6_Customers_Customer_6</vt:lpstr>
      <vt:lpstr>Revenue_Products_Product_6_Customers_Customer_7</vt:lpstr>
      <vt:lpstr>Revenue_Products_Product_6_Customers_Customer_8</vt:lpstr>
      <vt:lpstr>Revenue_Products_Product_6_Customers_Customer_9</vt:lpstr>
      <vt:lpstr>Revenue_Products_Product_7</vt:lpstr>
      <vt:lpstr>Revenue_Products_Product_7_Customers</vt:lpstr>
      <vt:lpstr>Revenue_Products_Product_7_Customers_Customer_1</vt:lpstr>
      <vt:lpstr>Revenue_Products_Product_7_Customers_Customer_10</vt:lpstr>
      <vt:lpstr>Revenue_Products_Product_7_Customers_Customer_2</vt:lpstr>
      <vt:lpstr>Revenue_Products_Product_7_Customers_Customer_3</vt:lpstr>
      <vt:lpstr>Revenue_Products_Product_7_Customers_Customer_4</vt:lpstr>
      <vt:lpstr>Revenue_Products_Product_7_Customers_Customer_5</vt:lpstr>
      <vt:lpstr>Revenue_Products_Product_7_Customers_Customer_6</vt:lpstr>
      <vt:lpstr>Revenue_Products_Product_7_Customers_Customer_7</vt:lpstr>
      <vt:lpstr>Revenue_Products_Product_7_Customers_Customer_8</vt:lpstr>
      <vt:lpstr>Revenue_Products_Product_7_Customers_Customer_9</vt:lpstr>
      <vt:lpstr>Revenue_Products_Product_8</vt:lpstr>
      <vt:lpstr>Revenue_Products_Product_8_Customers</vt:lpstr>
      <vt:lpstr>Revenue_Products_Product_8_Customers_Customer_1</vt:lpstr>
      <vt:lpstr>Revenue_Products_Product_8_Customers_Customer_10</vt:lpstr>
      <vt:lpstr>Revenue_Products_Product_8_Customers_Customer_2</vt:lpstr>
      <vt:lpstr>Revenue_Products_Product_8_Customers_Customer_3</vt:lpstr>
      <vt:lpstr>Revenue_Products_Product_8_Customers_Customer_4</vt:lpstr>
      <vt:lpstr>Revenue_Products_Product_8_Customers_Customer_5</vt:lpstr>
      <vt:lpstr>Revenue_Products_Product_8_Customers_Customer_6</vt:lpstr>
      <vt:lpstr>Revenue_Products_Product_8_Customers_Customer_7</vt:lpstr>
      <vt:lpstr>Revenue_Products_Product_8_Customers_Customer_8</vt:lpstr>
      <vt:lpstr>Revenue_Products_Product_8_Customers_Customer_9</vt:lpstr>
      <vt:lpstr>Revenue_Products_Product_9</vt:lpstr>
      <vt:lpstr>Revenue_Products_Product_9_Customers</vt:lpstr>
      <vt:lpstr>Revenue_Products_Product_9_Customers_Customer_1</vt:lpstr>
      <vt:lpstr>Revenue_Products_Product_9_Customers_Customer_10</vt:lpstr>
      <vt:lpstr>Revenue_Products_Product_9_Customers_Customer_2</vt:lpstr>
      <vt:lpstr>Revenue_Products_Product_9_Customers_Customer_3</vt:lpstr>
      <vt:lpstr>Revenue_Products_Product_9_Customers_Customer_4</vt:lpstr>
      <vt:lpstr>Revenue_Products_Product_9_Customers_Customer_5</vt:lpstr>
      <vt:lpstr>Revenue_Products_Product_9_Customers_Customer_6</vt:lpstr>
      <vt:lpstr>Revenue_Products_Product_9_Customers_Customer_7</vt:lpstr>
      <vt:lpstr>Revenue_Products_Product_9_Customers_Customer_8</vt:lpstr>
      <vt:lpstr>Revenue_Products_Product_9_Customers_Customer_9</vt:lpstr>
      <vt:lpstr>Revenue_Time_Period</vt:lpstr>
      <vt:lpstr>Sls_CM_Alloc_pct_Plot</vt:lpstr>
      <vt:lpstr>Sls_CM_pct_Plot</vt:lpstr>
      <vt:lpstr>Sls_CM_Plot</vt:lpstr>
      <vt:lpstr>Sls_GM_Alloc_Plot</vt:lpstr>
      <vt:lpstr>Sls_Pgm_Exp</vt:lpstr>
      <vt:lpstr>Sls_Pgm_Exp_Accr_Plot</vt:lpstr>
      <vt:lpstr>Sls_Pgm_Wgt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Dnaumov</dc:creator>
  <cp:lastModifiedBy>Dnaumov</cp:lastModifiedBy>
  <dcterms:created xsi:type="dcterms:W3CDTF">2010-06-11T21:39:33Z</dcterms:created>
  <dcterms:modified xsi:type="dcterms:W3CDTF">2010-07-09T20:15:10Z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TC102895239990</vt:lpwstr>
  </property>
</Properties>
</file>